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erver\DropBox\Работа server\4. Техдепартамент\4.1. Проекты\143 Сколково Парк 133-КВ\5. ПИР\04 Проект\01_ПИР_ЭОМ\"/>
    </mc:Choice>
  </mc:AlternateContent>
  <xr:revisionPtr revIDLastSave="0" documentId="13_ncr:1_{7E93E16C-4C1B-4F0C-80B1-83D67C3F2BE9}" xr6:coauthVersionLast="47" xr6:coauthVersionMax="47" xr10:uidLastSave="{00000000-0000-0000-0000-000000000000}"/>
  <bookViews>
    <workbookView xWindow="28680" yWindow="-120" windowWidth="29040" windowHeight="15840" firstSheet="1" activeTab="2" xr2:uid="{6F064ABD-BBF2-4C61-AEC3-7F7A262BA80C}"/>
  </bookViews>
  <sheets>
    <sheet name="Краткое руководство" sheetId="17" r:id="rId1"/>
    <sheet name="Справочная" sheetId="10" r:id="rId2"/>
    <sheet name="Исходные данные" sheetId="9" r:id="rId3"/>
    <sheet name="Разбивка_по_щитам" sheetId="11" r:id="rId4"/>
    <sheet name="Нагрузка_щитов" sheetId="13" r:id="rId5"/>
    <sheet name="ТКЗ" sheetId="18" r:id="rId6"/>
    <sheet name="Спецификация" sheetId="16" r:id="rId7"/>
    <sheet name="Кабельный_журнал" sheetId="15" r:id="rId8"/>
    <sheet name="Диапазоны" sheetId="12" r:id="rId9"/>
    <sheet name="В Акад" sheetId="14" r:id="rId10"/>
    <sheet name="Справочная_потребители" sheetId="19" r:id="rId11"/>
  </sheets>
  <definedNames>
    <definedName name="_xlnm._FilterDatabase" localSheetId="2" hidden="1">'Исходные данные'!$A$1:$AT$1000</definedName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INDIRECT(Диапазоны!$C$34):INDIRECT(Диапазоны!$F$34)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Справочная!$P$4:$T$51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Спецификация!$B$3:$J$60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Справочная!$AE$4:$AF$200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Справочная!$Y$4:$AB$19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<sst xmlns="http://schemas.openxmlformats.org/spreadsheetml/2006/main" count="8741" uniqueCount="994">
  <si>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</si>
  <si>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</si>
  <si>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</si>
  <si>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</si>
  <si>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</si>
  <si>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</si>
  <si>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</si>
  <si>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</si>
  <si>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</si>
  <si>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</si>
  <si>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</si>
  <si>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</si>
  <si>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</si>
  <si>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</si>
  <si>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</si>
  <si>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</si>
  <si>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</si>
  <si>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</si>
  <si>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</si>
  <si>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</si>
  <si>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</si>
  <si>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</si>
  <si>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</si>
  <si>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</si>
  <si>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</si>
  <si>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</si>
  <si>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</si>
  <si>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</si>
  <si>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</si>
  <si>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</si>
  <si>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</si>
  <si>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</si>
  <si>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</si>
  <si>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</si>
  <si>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</si>
  <si>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</si>
  <si>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</si>
  <si>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</si>
  <si>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</si>
  <si>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</si>
  <si>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</si>
  <si>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</si>
  <si>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</si>
  <si>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</si>
  <si>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</si>
  <si>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</si>
  <si>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</si>
  <si>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</si>
  <si>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</si>
  <si>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</si>
  <si>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</si>
  <si>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</si>
  <si>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</si>
  <si>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</si>
  <si>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</si>
  <si>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</si>
  <si>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</si>
  <si>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</si>
  <si>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</si>
  <si>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</si>
  <si>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</si>
  <si>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</si>
  <si>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</si>
  <si>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</si>
  <si>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</si>
  <si>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</si>
  <si>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</si>
  <si>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</si>
  <si>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</si>
  <si>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</si>
  <si>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</si>
  <si>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</si>
  <si>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</si>
  <si>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</si>
  <si>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</si>
  <si>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</si>
  <si>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</si>
  <si>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</si>
  <si>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</si>
  <si>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</si>
  <si>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</si>
  <si>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</si>
  <si>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</si>
  <si>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</si>
  <si>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</si>
  <si>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</si>
  <si>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Второй 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</si>
  <si>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</si>
  <si>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</si>
  <si>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</si>
  <si>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</si>
  <si>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</si>
  <si>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</si>
  <si>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</si>
  <si>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</si>
  <si>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</si>
  <si>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</si>
  <si>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</si>
  <si>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</si>
  <si>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</si>
  <si>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</si>
  <si>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</si>
  <si>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</si>
  <si>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</si>
  <si>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</si>
  <si>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</si>
  <si>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</si>
  <si>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</si>
  <si>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</si>
  <si>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</si>
  <si>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</si>
  <si>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</si>
  <si>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</si>
  <si>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</si>
  <si>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</si>
  <si>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</si>
  <si>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</si>
  <si>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</si>
  <si>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</si>
  <si>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</si>
  <si>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</si>
  <si>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</si>
  <si>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</si>
  <si>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</si>
  <si>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</si>
  <si>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</si>
  <si>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</si>
  <si>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</si>
  <si>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</si>
  <si>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</si>
  <si>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</si>
  <si>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</si>
  <si>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</si>
  <si>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</si>
  <si>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</si>
  <si>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</si>
  <si>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</si>
  <si>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</si>
  <si>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</si>
  <si>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</si>
  <si>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</si>
  <si>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</si>
  <si>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</si>
  <si>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</si>
  <si>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</si>
  <si>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</si>
  <si>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</si>
  <si>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</si>
  <si>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</si>
  <si>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</si>
  <si>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</si>
  <si>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</si>
  <si>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</si>
  <si>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</si>
  <si>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</si>
  <si>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</si>
  <si>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</si>
  <si>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</si>
  <si>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</si>
  <si>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</si>
  <si>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</si>
  <si>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</si>
  <si>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</si>
  <si>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</si>
  <si>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</si>
  <si>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</si>
  <si>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</si>
  <si>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</si>
  <si>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</si>
  <si>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</si>
  <si>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</si>
  <si>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</si>
  <si>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</si>
  <si>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</si>
  <si>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</si>
  <si>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</si>
  <si>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</si>
  <si>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</si>
  <si>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</si>
  <si>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</si>
  <si>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</si>
  <si>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</si>
  <si>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</si>
  <si>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</si>
  <si>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</si>
  <si>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</si>
  <si>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</si>
  <si>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</si>
  <si>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</si>
  <si>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</si>
  <si>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</si>
  <si>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</si>
  <si>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</si>
  <si>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</si>
  <si>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</si>
  <si>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</si>
  <si>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</si>
  <si>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</si>
  <si>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</si>
  <si>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</si>
  <si>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</si>
  <si>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</si>
  <si>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</si>
  <si>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</si>
  <si>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</si>
  <si>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</si>
  <si>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</si>
  <si>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</si>
  <si>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</si>
  <si>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</si>
  <si>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</si>
  <si>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</si>
  <si>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</si>
  <si>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</si>
  <si>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</si>
  <si>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</si>
  <si>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</si>
  <si>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</si>
  <si>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</si>
  <si>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</si>
  <si>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</si>
  <si>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</si>
  <si>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</si>
  <si>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</si>
  <si>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</si>
  <si>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</si>
  <si>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</si>
  <si>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</si>
  <si>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</si>
  <si>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</si>
  <si>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</si>
  <si>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</si>
  <si>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</si>
  <si>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</si>
  <si>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</si>
  <si>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</si>
  <si>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</si>
  <si>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</si>
  <si>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</si>
  <si>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</si>
  <si>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</si>
  <si>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</si>
  <si>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</si>
  <si>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</si>
  <si>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</si>
  <si>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</si>
  <si>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</si>
  <si>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</si>
  <si>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</si>
  <si>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</si>
  <si>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</si>
  <si>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</si>
  <si>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</si>
  <si>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</si>
  <si>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</si>
  <si>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</si>
  <si>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</si>
  <si>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</si>
  <si>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</si>
  <si>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</si>
  <si>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</si>
  <si>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</si>
  <si>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</si>
  <si>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</si>
  <si>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</si>
  <si>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</si>
  <si>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</si>
  <si>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</si>
  <si>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</si>
  <si>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</si>
  <si>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</si>
  <si>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</si>
  <si>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</si>
  <si>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</si>
  <si>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</si>
  <si>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</si>
  <si>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</si>
  <si>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</si>
  <si>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</si>
  <si>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</si>
  <si>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</si>
  <si>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</si>
  <si>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</si>
  <si>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</si>
  <si>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</si>
  <si>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</si>
  <si>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</si>
  <si>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</si>
  <si>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</si>
  <si>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</si>
  <si>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</si>
  <si>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</si>
  <si>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</si>
  <si>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</si>
  <si>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</si>
  <si>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</si>
  <si>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</si>
  <si>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</si>
  <si>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</si>
  <si>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</si>
  <si>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</si>
  <si>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</si>
  <si>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</si>
  <si>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</si>
  <si>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</si>
  <si>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</si>
  <si>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</si>
  <si>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</si>
  <si>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</si>
  <si>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</si>
  <si>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</si>
  <si>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</si>
  <si>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</si>
  <si>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</si>
  <si>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</si>
  <si>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</si>
  <si>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</si>
  <si>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</si>
  <si>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</si>
  <si>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</si>
  <si>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</si>
  <si>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</si>
  <si>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</si>
  <si>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</si>
  <si>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</si>
  <si>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</si>
  <si>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</si>
  <si>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</si>
  <si>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</si>
  <si>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</si>
  <si>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</si>
  <si>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</si>
  <si>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</si>
  <si>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</si>
  <si>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</si>
  <si>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</si>
  <si>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</si>
  <si>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</si>
  <si>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</si>
  <si>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</si>
  <si>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</si>
  <si>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</si>
  <si>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</si>
  <si>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</si>
  <si>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</si>
  <si>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</si>
  <si>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</si>
  <si>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</si>
  <si>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</si>
  <si>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</si>
  <si>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</si>
  <si>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</si>
  <si>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</si>
  <si>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</si>
  <si>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</si>
  <si>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</si>
  <si>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</si>
  <si>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</si>
  <si>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</si>
  <si>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</si>
  <si>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</si>
  <si>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</si>
  <si>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</si>
  <si>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 xml:space="preserve"> </t>
  </si>
  <si>
    <t>Ввод.1</t>
  </si>
  <si>
    <t>KV-1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</si>
  <si>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</si>
  <si>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</si>
  <si>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</si>
  <si>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</si>
  <si>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</si>
  <si>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</si>
  <si>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R.1.01.1</t>
  </si>
  <si>
    <t>R.1.03.1</t>
  </si>
  <si>
    <t>R.1.04.1</t>
  </si>
  <si>
    <t>R.1.08.1</t>
  </si>
  <si>
    <t>R.1.11.1</t>
  </si>
  <si>
    <t>R.1.11.2</t>
  </si>
  <si>
    <t>R.1.14.1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</si>
  <si>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</si>
  <si>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</si>
  <si>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</si>
  <si>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</si>
  <si>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</si>
  <si>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</si>
  <si>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</si>
  <si>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Реле напряжения</t>
  </si>
  <si>
    <t xml:space="preserve">Блок питания шины KNX </t>
  </si>
  <si>
    <t>PS-KNX.1</t>
  </si>
  <si>
    <t xml:space="preserve">Процессор </t>
  </si>
  <si>
    <t>LC.1</t>
  </si>
  <si>
    <t>L.1.06.2</t>
  </si>
  <si>
    <t>L.1.10.2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</si>
  <si>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</si>
  <si>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</si>
  <si>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</si>
  <si>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</si>
  <si>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</si>
  <si>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SH.1.08.1</t>
  </si>
  <si>
    <t>кмс1</t>
  </si>
  <si>
    <t>SH.1.08.2</t>
  </si>
  <si>
    <t>SH.1.08.3</t>
  </si>
  <si>
    <t>SH.1.08.4</t>
  </si>
  <si>
    <t>SH.1.14.1</t>
  </si>
  <si>
    <t>L.1.14.1</t>
  </si>
  <si>
    <t>L.1.15.1</t>
  </si>
  <si>
    <t>L.1.03.3</t>
  </si>
  <si>
    <t>L.1.04.1</t>
  </si>
  <si>
    <t>L.1.01.2</t>
  </si>
  <si>
    <t>L.1.04.2</t>
  </si>
  <si>
    <t>L.1.07.1</t>
  </si>
  <si>
    <t>L.1.01.1</t>
  </si>
  <si>
    <t>L.1.02.1</t>
  </si>
  <si>
    <t>L.1.05.1</t>
  </si>
  <si>
    <t>L.1.06.1</t>
  </si>
  <si>
    <t>L.1.08.1</t>
  </si>
  <si>
    <t>L.1.08.3</t>
  </si>
  <si>
    <t>L.1.09.1</t>
  </si>
  <si>
    <t>L.1.10.1</t>
  </si>
  <si>
    <t>L.1.11.1</t>
  </si>
  <si>
    <t>L.1.12.1</t>
  </si>
  <si>
    <t>L.1.13.1</t>
  </si>
  <si>
    <t>DALI</t>
  </si>
  <si>
    <t>Контролер DALI</t>
  </si>
  <si>
    <t>DALI.1.1</t>
  </si>
  <si>
    <t>DALI.1.2</t>
  </si>
  <si>
    <t>Группа светодиодного освещения</t>
  </si>
  <si>
    <t>Питание реле контактора АПС</t>
  </si>
  <si>
    <t>АПС</t>
  </si>
  <si>
    <t>Реле АПС</t>
  </si>
  <si>
    <t>РЕЛЕ</t>
  </si>
  <si>
    <t>Контактор модульный</t>
  </si>
  <si>
    <t>КМ.1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</si>
  <si>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</si>
  <si>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</si>
  <si>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</si>
  <si>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</si>
  <si>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</si>
  <si>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</si>
  <si>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</si>
  <si>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</si>
  <si>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</si>
  <si>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</si>
  <si>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</si>
  <si>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</si>
  <si>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</si>
  <si>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</si>
  <si>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КУП.1.05.1</t>
  </si>
  <si>
    <t>R.GSM</t>
  </si>
  <si>
    <t>Щит усиления соловой связи</t>
  </si>
  <si>
    <t>L.1.14.2</t>
  </si>
  <si>
    <t>L.1.08.2</t>
  </si>
  <si>
    <t>Ввод.3</t>
  </si>
  <si>
    <t>Ввод.2</t>
  </si>
  <si>
    <t xml:space="preserve">Основной ввод </t>
  </si>
  <si>
    <t>R.ЩР</t>
  </si>
  <si>
    <t>Розетка щитовая</t>
  </si>
  <si>
    <t>R.1.05.1</t>
  </si>
  <si>
    <t>R.1.05.2</t>
  </si>
  <si>
    <t>R.1.06.1</t>
  </si>
  <si>
    <t>R.1.07.1</t>
  </si>
  <si>
    <t>R.1.07.2</t>
  </si>
  <si>
    <t>R.1.07.3</t>
  </si>
  <si>
    <t>R.1.08.2</t>
  </si>
  <si>
    <t>R.1.08.3</t>
  </si>
  <si>
    <t>R.1.08.4</t>
  </si>
  <si>
    <t>R.1.11.3</t>
  </si>
  <si>
    <t>R.1.11.4</t>
  </si>
  <si>
    <t>R.1.12.1</t>
  </si>
  <si>
    <t>R.1.12.2</t>
  </si>
  <si>
    <t>R.1.13.1</t>
  </si>
  <si>
    <t>R.1.14.10</t>
  </si>
  <si>
    <t>R.1.14.11</t>
  </si>
  <si>
    <t>R.1.14.12</t>
  </si>
  <si>
    <t>R.1.14.3</t>
  </si>
  <si>
    <t>R.1.14.4</t>
  </si>
  <si>
    <t>R.1.14.5</t>
  </si>
  <si>
    <t>R.1.14.6</t>
  </si>
  <si>
    <t>R.1.14.7</t>
  </si>
  <si>
    <t>R.1.14.8</t>
  </si>
  <si>
    <t>R.1.14.9</t>
  </si>
  <si>
    <t>R.1.15.1</t>
  </si>
  <si>
    <t>R.1.15.2</t>
  </si>
  <si>
    <t>R.1.15.3</t>
  </si>
  <si>
    <t>R.1.16.1</t>
  </si>
  <si>
    <t>R.1.17.1</t>
  </si>
  <si>
    <t>R.1.17.2</t>
  </si>
  <si>
    <t>R.1.18.1</t>
  </si>
  <si>
    <t>R.1.18.2</t>
  </si>
  <si>
    <t>R.1.19.1</t>
  </si>
  <si>
    <t>R.1.20.1</t>
  </si>
  <si>
    <t>R.1.21.1</t>
  </si>
  <si>
    <t>В.1.03.1-(В.6)</t>
  </si>
  <si>
    <t>В.1.03.2-(В.7)</t>
  </si>
  <si>
    <t>В.1.03.3-(В.8)</t>
  </si>
  <si>
    <t>В.1.04.1-(В.4)</t>
  </si>
  <si>
    <t>В.1.05.1-(В.5)</t>
  </si>
  <si>
    <t>В.1.11.1-(В.9)</t>
  </si>
  <si>
    <t>В.1.11.2-(В.10)</t>
  </si>
  <si>
    <t>В.1.11.3-(В.11)</t>
  </si>
  <si>
    <t>В.1.15.1-(В.3)</t>
  </si>
  <si>
    <t>В.1.17.1-(В.1)</t>
  </si>
  <si>
    <t>В.1.17.2-(В.2)</t>
  </si>
  <si>
    <t>ТП.1.13.1</t>
  </si>
  <si>
    <t>ТП.1.21.1</t>
  </si>
  <si>
    <t>Теплый пол</t>
  </si>
  <si>
    <t>ЭK.1.03.1</t>
  </si>
  <si>
    <t>ЭK.1.04.1</t>
  </si>
  <si>
    <t>ЭK.1.11.1</t>
  </si>
  <si>
    <t>ЭK.1.15.1</t>
  </si>
  <si>
    <t>ЭK.1.17.1</t>
  </si>
  <si>
    <t>TE-ТП.1.05.1(К4)</t>
  </si>
  <si>
    <t>TE-ТП.1.15.1(К5)</t>
  </si>
  <si>
    <t>Управление сервоприводом теплого пола</t>
  </si>
  <si>
    <t>TE-O.1.05.1(К1)</t>
  </si>
  <si>
    <t>TE-O.1.05.2(К2)</t>
  </si>
  <si>
    <t>TE-O.1.15.1(К3)</t>
  </si>
  <si>
    <t>SH.1.07.1</t>
  </si>
  <si>
    <t>TE-ТП</t>
  </si>
  <si>
    <t>TE-O</t>
  </si>
  <si>
    <t>SH.1.12.1</t>
  </si>
  <si>
    <t>SH.1.13.1</t>
  </si>
  <si>
    <t>SH.1.14.2</t>
  </si>
  <si>
    <t>SH.1.19.1</t>
  </si>
  <si>
    <t>SH.1.19.2</t>
  </si>
  <si>
    <t>SH.1.20.1</t>
  </si>
  <si>
    <t>SH.1.20.2</t>
  </si>
  <si>
    <t>SH.1.21.1</t>
  </si>
  <si>
    <t>SH.1.21.2</t>
  </si>
  <si>
    <t>ЭK</t>
  </si>
  <si>
    <t>L.1.01.3</t>
  </si>
  <si>
    <t>L.1.02.2</t>
  </si>
  <si>
    <t>L.1.05.2</t>
  </si>
  <si>
    <t>L.1.05.3</t>
  </si>
  <si>
    <t>L.1.11.2</t>
  </si>
  <si>
    <t>L.1.11.3</t>
  </si>
  <si>
    <t>L.1.11.4</t>
  </si>
  <si>
    <t>L.1.11.5</t>
  </si>
  <si>
    <t>L.1.11.6</t>
  </si>
  <si>
    <t>L.1.11.7</t>
  </si>
  <si>
    <t>L.1.12.2</t>
  </si>
  <si>
    <t>L.1.14.3</t>
  </si>
  <si>
    <t>L.1.14.4</t>
  </si>
  <si>
    <t>L.1.14.5</t>
  </si>
  <si>
    <t>L.1.14.6</t>
  </si>
  <si>
    <t>L.1.14.7</t>
  </si>
  <si>
    <t>L.1.14.8</t>
  </si>
  <si>
    <t>L.1.14.9</t>
  </si>
  <si>
    <t>L.1.15.2</t>
  </si>
  <si>
    <t>L.1.16.1</t>
  </si>
  <si>
    <t>L.1.16.2</t>
  </si>
  <si>
    <t>L.1.17.1</t>
  </si>
  <si>
    <t>L.1.17.2</t>
  </si>
  <si>
    <t>L.1.17.3</t>
  </si>
  <si>
    <t>L.1.18.1</t>
  </si>
  <si>
    <t>L.1.18.2</t>
  </si>
  <si>
    <t>L.1.18.3</t>
  </si>
  <si>
    <t>L.1.19.1</t>
  </si>
  <si>
    <t>L.1.20.1</t>
  </si>
  <si>
    <t>L.1.21.1</t>
  </si>
  <si>
    <t>L.1.21.2</t>
  </si>
  <si>
    <t>K.1.02.1-(К.1.5)</t>
  </si>
  <si>
    <t>K.1.04.1-(К.1.4)</t>
  </si>
  <si>
    <t>K.1.07.1-(К.1.8)</t>
  </si>
  <si>
    <t>K.1.10.1-(К.1.7)</t>
  </si>
  <si>
    <t>K.1.11.1-(К.1.6)</t>
  </si>
  <si>
    <t>K.1.15.1-(К.1.3)</t>
  </si>
  <si>
    <t>K.1.17.1-(К.1.1)</t>
  </si>
  <si>
    <t>K.1.18.1-(К.1.2)</t>
  </si>
  <si>
    <t>K</t>
  </si>
  <si>
    <t>ПУ.1.01.1-(ПУ.1)</t>
  </si>
  <si>
    <t>ПУ</t>
  </si>
  <si>
    <t>Приточная установка</t>
  </si>
  <si>
    <t>УВ.1.06.1-(УЧ1)</t>
  </si>
  <si>
    <t>ПН.1.04.1</t>
  </si>
  <si>
    <t>ПН.1.05.1</t>
  </si>
  <si>
    <t>ПН.1.11.1</t>
  </si>
  <si>
    <t>ПН.1.15.1</t>
  </si>
  <si>
    <t>ПН.1.17.1</t>
  </si>
  <si>
    <t>КУП.1.03.1</t>
  </si>
  <si>
    <t>PE.1.03.1</t>
  </si>
  <si>
    <t>PE.1.03.2</t>
  </si>
  <si>
    <t>PE.1.03.3</t>
  </si>
  <si>
    <t>PE.1.03.4</t>
  </si>
  <si>
    <t>КУП.1.04.1</t>
  </si>
  <si>
    <t>PE.1.04.1</t>
  </si>
  <si>
    <t>PE.1.05.1</t>
  </si>
  <si>
    <t>PE.1.05.2</t>
  </si>
  <si>
    <t>КУП.1.11.1</t>
  </si>
  <si>
    <t>PE.1.11.1</t>
  </si>
  <si>
    <t>PE.1.11.2</t>
  </si>
  <si>
    <t>PE.1.11.3</t>
  </si>
  <si>
    <t>PE.1.11.4</t>
  </si>
  <si>
    <t>PE.1.11.5</t>
  </si>
  <si>
    <t>PE.1.11.6</t>
  </si>
  <si>
    <t>PE.1.11.7</t>
  </si>
  <si>
    <t>PE.1.11.8</t>
  </si>
  <si>
    <t>КУП.1.14.1</t>
  </si>
  <si>
    <t>PE.1.14.1</t>
  </si>
  <si>
    <t>PE.1.14.2</t>
  </si>
  <si>
    <t>PE.1.14.3</t>
  </si>
  <si>
    <t>PE.1.14.4</t>
  </si>
  <si>
    <t>PE.1.14.5</t>
  </si>
  <si>
    <t>КУП.1.15.1</t>
  </si>
  <si>
    <t>PE.1.15.1</t>
  </si>
  <si>
    <t>PE.1.15.2</t>
  </si>
  <si>
    <t>PE.1.15.3</t>
  </si>
  <si>
    <t>PE.1.15.4</t>
  </si>
  <si>
    <t>PE.1.15.5</t>
  </si>
  <si>
    <t>PE.1.16.3</t>
  </si>
  <si>
    <t>КУП.1.17.1</t>
  </si>
  <si>
    <t>PE.1.17.1</t>
  </si>
  <si>
    <t>PE.1.17.2</t>
  </si>
  <si>
    <t>PE.1.17.3</t>
  </si>
  <si>
    <t>PE.1.18.1</t>
  </si>
  <si>
    <t>PE.1.18.2</t>
  </si>
  <si>
    <t>PE.1.18.3</t>
  </si>
  <si>
    <t>PE</t>
  </si>
  <si>
    <t>Розеточная группа  Пом. №17 Полотенцесушитель</t>
  </si>
  <si>
    <t>Розеточная группа  Пом. №18 Полотенцесушитель</t>
  </si>
  <si>
    <t>Розеточная группа  Пом. №05 Полотенцесушитель</t>
  </si>
  <si>
    <t>Розеточная группа  Пом. №11 Полотенцесушитель</t>
  </si>
  <si>
    <t>ПН.1.03.1</t>
  </si>
  <si>
    <t>LED.1.08.1</t>
  </si>
  <si>
    <t>LED.1.08.2</t>
  </si>
  <si>
    <t>LED.1.08.3</t>
  </si>
  <si>
    <t>LED.1.08.4</t>
  </si>
  <si>
    <t>ЭK.1.05.1</t>
  </si>
  <si>
    <t>Управление сервоприводом отопления   Пом. №07</t>
  </si>
  <si>
    <t>Управление сервоприводом отопления   Пом. №012</t>
  </si>
  <si>
    <t>Управление сервоприводом отопления   Пом. №14</t>
  </si>
  <si>
    <t xml:space="preserve">Управление сервоприводом отопления   Пом. №19 </t>
  </si>
  <si>
    <t xml:space="preserve">Управление сервоприводом отопления   Пом. №20 </t>
  </si>
  <si>
    <t>Управление сервоприводом теплого пола  Пом. №05</t>
  </si>
  <si>
    <t>Управление сервоприводом теплого пола  Пом. №4</t>
  </si>
  <si>
    <t>Управление сервоприводом теплого пола  Пом. №01</t>
  </si>
  <si>
    <t>Управление сервоприводом теплого пола  Пом. №14</t>
  </si>
  <si>
    <t>Управление сервоприводом теплого пола  Пом. №17</t>
  </si>
  <si>
    <t>Управление сервоприводом теплого пола  Пом. №18</t>
  </si>
  <si>
    <t>Управление сервоприводом отопления   Пом. №08 (2 сервопривода)</t>
  </si>
  <si>
    <t>Управление сервоприводом отопления   Пом. №14(3 сервопривода)</t>
  </si>
  <si>
    <t>Управление сервоприводом теплого пола  Пом. №11 (2 сервопривода)</t>
  </si>
  <si>
    <t>Управление сервоприводом теплого пола  Пом. №14 (2 сервопривода)</t>
  </si>
  <si>
    <t>Дополнительный ввод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</si>
  <si>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</si>
  <si>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</si>
  <si>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</si>
  <si>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</si>
  <si>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</si>
  <si>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</si>
  <si>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</si>
  <si>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</si>
  <si>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</si>
  <si>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</si>
  <si>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</si>
  <si>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</si>
  <si>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</si>
  <si>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</si>
  <si>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</si>
  <si>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</si>
  <si>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</si>
  <si>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</si>
  <si>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</si>
  <si>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</si>
  <si>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</si>
  <si>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</si>
  <si>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</si>
  <si>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</si>
  <si>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</si>
  <si>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</si>
  <si>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</si>
  <si>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</si>
  <si>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</si>
  <si>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</si>
  <si>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</si>
  <si>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</si>
  <si>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</si>
  <si>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</si>
  <si>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</si>
  <si>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</si>
  <si>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</si>
  <si>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</si>
  <si>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</si>
  <si>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</si>
  <si>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</si>
  <si>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</si>
  <si>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</si>
  <si>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</si>
  <si>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</si>
  <si>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</si>
  <si>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</si>
  <si>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</si>
  <si>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</si>
  <si>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</si>
  <si>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</si>
  <si>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</si>
  <si>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Контактор модульный NCH8-63/40 63А 4НО AC220/230В, 50Гц ®</t>
  </si>
  <si>
    <t>256101</t>
  </si>
  <si>
    <t>Модульный переключатель NZK1-32 2P 32А 3 положения ®</t>
  </si>
  <si>
    <t>643001</t>
  </si>
  <si>
    <t>4</t>
  </si>
  <si>
    <t>Автоматические выключатели серии NB1-63 1P 16А 6кА х-ка C (DB) (R)</t>
  </si>
  <si>
    <t>179616</t>
  </si>
  <si>
    <t>Автоматические выключатели серии NB1-63 1P 10А 6кА х-ка C (DB) ®</t>
  </si>
  <si>
    <t>179614</t>
  </si>
  <si>
    <t>20</t>
  </si>
  <si>
    <t>982114</t>
  </si>
  <si>
    <t>Дифавтоматы (АВДТ) серии NB1L 1P+N C16 30мА тип A 6кА, электромеханический ®</t>
  </si>
  <si>
    <t>203019</t>
  </si>
  <si>
    <t>Контактор модульный NCH8-40/40 40А 4НО AC220/230В, 50Гц ®</t>
  </si>
  <si>
    <t>256099</t>
  </si>
  <si>
    <t>Arlight</t>
  </si>
  <si>
    <t xml:space="preserve">Диммер SMART-DALI-104-62-ADDR-DIM-DT6-DIN White (12-24V, 4x5A) </t>
  </si>
  <si>
    <t>028422</t>
  </si>
  <si>
    <t>Модуль защиты контактов MK-5-1</t>
  </si>
  <si>
    <t>EA06.002.001</t>
  </si>
  <si>
    <t>Россия</t>
  </si>
  <si>
    <t>5</t>
  </si>
  <si>
    <t xml:space="preserve">Универсальный источник питания KNX </t>
  </si>
  <si>
    <t>ZPSU640</t>
  </si>
  <si>
    <t>Zennio</t>
  </si>
  <si>
    <t>Многофункциональный актуатор KNX</t>
  </si>
  <si>
    <t>ZIOMB24V2</t>
  </si>
  <si>
    <t>Универсальный 4х-канальный диммер 220V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</si>
  <si>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</si>
  <si>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</si>
  <si>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</si>
  <si>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</si>
  <si>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</si>
  <si>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Клемма проходная, зажим push-in, 2 точки подключения, 4 кв.мм, серая</t>
  </si>
  <si>
    <t>VPR-4-GY</t>
  </si>
  <si>
    <t>15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</si>
  <si>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</si>
  <si>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</si>
  <si>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</si>
  <si>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</si>
  <si>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</si>
  <si>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</si>
  <si>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Клемма трехуровневая, зажим push-in, 6 точек подключения, 2.5 кв.мм, серая</t>
  </si>
  <si>
    <t>VPR-2.5-3L-GY</t>
  </si>
  <si>
    <t>100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</si>
  <si>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</si>
  <si>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</si>
  <si>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</si>
  <si>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</si>
  <si>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</si>
  <si>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</si>
  <si>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</si>
  <si>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</si>
  <si>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</si>
  <si>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</si>
  <si>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</si>
  <si>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</si>
  <si>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</si>
  <si>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</si>
  <si>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</si>
  <si>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</si>
  <si>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</si>
  <si>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</si>
  <si>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</si>
  <si>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</si>
  <si>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30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</si>
  <si>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</si>
  <si>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</si>
  <si>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</si>
  <si>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</si>
  <si>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</si>
  <si>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</si>
  <si>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</si>
  <si>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</si>
  <si>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</si>
  <si>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</si>
  <si>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</si>
  <si>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</si>
  <si>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</si>
  <si>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</si>
  <si>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</si>
  <si>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</si>
  <si>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</si>
  <si>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</si>
  <si>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</si>
  <si>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</si>
  <si>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</si>
  <si>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</si>
  <si>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</si>
  <si>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</si>
  <si>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</si>
  <si>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6</t>
  </si>
  <si>
    <t xml:space="preserve">Блок питания ARV-DRP480-PFC-24 (24V, 20A, 480W) </t>
  </si>
  <si>
    <t>040231</t>
  </si>
  <si>
    <t>9</t>
  </si>
  <si>
    <t>Реле контроля напряжения и тока NJVA1-100 3P+N 100А</t>
  </si>
  <si>
    <t>508572</t>
  </si>
  <si>
    <t>R.1.08.5</t>
  </si>
  <si>
    <t>Розеточная группа  Пом. №08 Экран</t>
  </si>
  <si>
    <t>Розеточная группа  Пом. №08 Проектор</t>
  </si>
  <si>
    <t>R.1.08.6</t>
  </si>
  <si>
    <t>Розеточная группа  Пом. №14 Холодильник, морозильник</t>
  </si>
  <si>
    <t>Розеточная группа  Пом. №14 ПММ</t>
  </si>
  <si>
    <t>Розеточная группа  Пом. №14 Вытяжка</t>
  </si>
  <si>
    <t>R.1.14.13</t>
  </si>
  <si>
    <t>Розеточная группа  Пом. №14 Кофемашина</t>
  </si>
  <si>
    <t>Розеточная группа  Пом. №14 Духовка с СВЧ</t>
  </si>
  <si>
    <t>Розеточная группа  Пом. №14 Варочная панель 1</t>
  </si>
  <si>
    <t>R.1.14.14</t>
  </si>
  <si>
    <t>Розеточная группа  Пом. №14 Варочная панель 2</t>
  </si>
  <si>
    <t>R.1.14.15</t>
  </si>
  <si>
    <t>Розеточная группа  Пом. №14 Измельчитель</t>
  </si>
  <si>
    <t>LD.1.04.1</t>
  </si>
  <si>
    <t>LD.1.05.1</t>
  </si>
  <si>
    <t>LD.1.02.1</t>
  </si>
  <si>
    <t>LD.1.02.2</t>
  </si>
  <si>
    <t>LD.1.02.3</t>
  </si>
  <si>
    <t>LD.1.07.1</t>
  </si>
  <si>
    <t>LD.1.10.1</t>
  </si>
  <si>
    <t>LD.1.10.2</t>
  </si>
  <si>
    <t>LD.1.11.1</t>
  </si>
  <si>
    <t>LD.1.11.2</t>
  </si>
  <si>
    <t>LD.1.14.1</t>
  </si>
  <si>
    <t>LD.1.14.2</t>
  </si>
  <si>
    <t>LD.1.14.3</t>
  </si>
  <si>
    <t>LD.1.17.1</t>
  </si>
  <si>
    <t>LD.1.18.1</t>
  </si>
  <si>
    <t>LD.1.19.1</t>
  </si>
  <si>
    <t>LD.1.20.1</t>
  </si>
  <si>
    <t>LD</t>
  </si>
  <si>
    <t>Питание подсветок</t>
  </si>
  <si>
    <t>Розеточная группа  Пом. №15 Стиральная машина</t>
  </si>
  <si>
    <t>Розеточная группа  Пом. №15 Сушильная машина</t>
  </si>
  <si>
    <t>LD.1.15.1</t>
  </si>
  <si>
    <t>LD.1.03.1</t>
  </si>
  <si>
    <t>Питание подсветок  Пом. №17 Зеркало</t>
  </si>
  <si>
    <t>Питание подсветок  Пом. №04 Зеркало</t>
  </si>
  <si>
    <t>Питание подсветок  Пом. №11 Зеркало</t>
  </si>
  <si>
    <t>Питание подсветок  Пом. №05 Зеркало</t>
  </si>
  <si>
    <t>Питание подсветок  Пом. №18 Зеркало</t>
  </si>
  <si>
    <t>WD.1.04.1-2</t>
  </si>
  <si>
    <t>WD.1.05.1-2</t>
  </si>
  <si>
    <t>WD.1.11.1-3</t>
  </si>
  <si>
    <t>WD.1.14.1</t>
  </si>
  <si>
    <t>WD.1.15.1-2</t>
  </si>
  <si>
    <t>WD.1.18.1-3</t>
  </si>
  <si>
    <t>WD.1.17.1-3</t>
  </si>
  <si>
    <t>L1,L2,L3</t>
  </si>
  <si>
    <t>37</t>
  </si>
  <si>
    <t>816139</t>
  </si>
  <si>
    <t>Автоматические выключатель CHINT NXB-125 3P C80 10кА х-ка C ®</t>
  </si>
  <si>
    <t>Автоматические выключатели серии NB1-63 4P 50А 6кА х-ка C (DB) ®</t>
  </si>
  <si>
    <t>34</t>
  </si>
  <si>
    <t>Шина нулевая в корпусе (4x15)</t>
  </si>
  <si>
    <t>sn0-4x15</t>
  </si>
  <si>
    <t>Шина нулевая в корпусе (4x7)</t>
  </si>
  <si>
    <t>sn0-4x7</t>
  </si>
  <si>
    <t>Дифавтоматы (АВДТ) серии  NB1L 1P+N C32 30мА тип A 6кА, электромеханический (R)</t>
  </si>
  <si>
    <t xml:space="preserve">Провод ПуГВ 1,5 кв. мм Ж/З, многопроволочный </t>
  </si>
  <si>
    <t>150</t>
  </si>
  <si>
    <t>50</t>
  </si>
  <si>
    <t xml:space="preserve">Провод ПуГВ 2,5 кв. мм Ж/З, многопроволочный </t>
  </si>
  <si>
    <t xml:space="preserve">Провод ПуГВ 4 кв. мм Ж/З, многопроволочный </t>
  </si>
  <si>
    <t>10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</si>
  <si>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</si>
  <si>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</si>
  <si>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</si>
  <si>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</si>
  <si>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</si>
  <si>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12</t>
  </si>
  <si>
    <t>8</t>
  </si>
  <si>
    <t>ПуГВ 16</t>
  </si>
  <si>
    <t>Наконечник НШВИ 16–12 (100шт)</t>
  </si>
  <si>
    <t>Наконечник НШВИ(2) 16–14 (100шт)</t>
  </si>
  <si>
    <t>40</t>
  </si>
  <si>
    <t>Автоматические выключатели серии NB1-63 3P 20А 6кА х-ка C (DB)</t>
  </si>
  <si>
    <t>Дифавтоматы (АВДТ) серии NB1L 1P+N C20 30мА тип A 6кА, электромеханический ®</t>
  </si>
  <si>
    <t>203296</t>
  </si>
  <si>
    <t>Клемма проходная, зажим push-in, 2 точки подключения, 6 кв.мм, серая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</si>
  <si>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</si>
  <si>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</si>
  <si>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</si>
  <si>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</si>
  <si>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</si>
  <si>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</si>
  <si>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</si>
  <si>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220</t>
  </si>
  <si>
    <t>Клемма проходная, зажим push-in, 2 точки подключения, 16 кв.мм, серая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</si>
  <si>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</si>
  <si>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</si>
  <si>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</si>
  <si>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</si>
  <si>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</si>
  <si>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</si>
  <si>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</si>
  <si>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Клемма проходная, зажим push-in, 4 точки подключения, 2.5 кв.мм, серая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</si>
  <si>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</si>
  <si>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</si>
  <si>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</si>
  <si>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</si>
  <si>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</si>
  <si>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</si>
  <si>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</si>
  <si>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</si>
  <si>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</si>
  <si>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</si>
  <si>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</si>
  <si>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</si>
  <si>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</si>
  <si>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</si>
  <si>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</si>
  <si>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</si>
  <si>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</si>
  <si>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</si>
  <si>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</si>
  <si>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</si>
  <si>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</si>
  <si>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</si>
  <si>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</si>
  <si>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</si>
  <si>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</si>
  <si>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</si>
  <si>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</si>
  <si>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</si>
  <si>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</si>
  <si>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</si>
  <si>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</si>
  <si>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</si>
  <si>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</si>
  <si>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</si>
  <si>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</si>
  <si>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</si>
  <si>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</si>
  <si>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</si>
  <si>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</si>
  <si>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</si>
  <si>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</si>
  <si>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</si>
  <si>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</si>
  <si>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</si>
  <si>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</si>
  <si>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</si>
  <si>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</si>
  <si>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</si>
  <si>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</si>
  <si>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</si>
  <si>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</si>
  <si>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</si>
  <si>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</si>
  <si>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</si>
  <si>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</si>
  <si>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</si>
  <si>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</si>
  <si>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</si>
  <si>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</si>
  <si>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</si>
  <si>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</si>
  <si>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</si>
  <si>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</si>
  <si>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</si>
  <si>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</si>
  <si>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</si>
  <si>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</si>
  <si>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</si>
  <si>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</si>
  <si>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</si>
  <si>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</si>
  <si>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</si>
  <si>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</si>
  <si>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</si>
  <si>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</si>
  <si>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</si>
  <si>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</si>
  <si>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</si>
  <si>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</si>
  <si>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</si>
  <si>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</si>
  <si>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</si>
  <si>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</si>
  <si>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</si>
  <si>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</si>
  <si>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1.90</t>
  </si>
  <si>
    <t>1.91</t>
  </si>
  <si>
    <t>SH.1.14.3</t>
  </si>
  <si>
    <t>SH.1.14.4</t>
  </si>
  <si>
    <t>L.1.08.4</t>
  </si>
  <si>
    <t>L.1.08.5</t>
  </si>
  <si>
    <t>Резерв</t>
  </si>
  <si>
    <t>WD.1.11.4-5</t>
  </si>
  <si>
    <t>L.1.05.4</t>
  </si>
  <si>
    <t>L.1.12.3</t>
  </si>
  <si>
    <t>L.1.11.8</t>
  </si>
  <si>
    <t>Шина DALI шлейф №2, 39 балластов</t>
  </si>
  <si>
    <t>Шина DALI шлейф №1, 33 балласта</t>
  </si>
  <si>
    <t>ТП.1.11.1</t>
  </si>
  <si>
    <t>КМН</t>
  </si>
  <si>
    <t>Электрокамин</t>
  </si>
  <si>
    <t>КМН.1.14.1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</si>
</sst>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  <font>
      <sz val="11"/>
      <color rgb="FF1A1C1F"/>
      <name val="Segoe UI"/>
      <family val="2"/>
      <charset val="204"/>
    </font>
    <font>
      <b/>
      <sz val="11"/>
      <color theme="1"/>
      <name val="GOST 2.304 type A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1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17" fillId="11" borderId="3" xfId="0" applyFont="1" applyFill="1" applyBorder="1" applyAlignment="1">
      <alignment vertical="top" wrapText="1"/>
    </xf>
    <xf numFmtId="0" fontId="17" fillId="0" borderId="3" xfId="0" applyFont="1" applyBorder="1"/>
    <xf numFmtId="0" fontId="0" fillId="0" borderId="7" xfId="0" applyBorder="1" applyAlignment="1" applyProtection="1">
      <alignment horizontal="center" vertical="center"/>
      <protection locked="0"/>
    </xf>
    <xf numFmtId="0" fontId="0" fillId="0" borderId="33" xfId="0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2" borderId="25" xfId="0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49" fontId="5" fillId="0" borderId="3" xfId="0" applyNumberFormat="1" applyFont="1" applyFill="1" applyBorder="1" applyAlignment="1">
      <alignment horizontal="left" vertical="center" wrapText="1"/>
    </xf>
    <xf numFmtId="0" fontId="0" fillId="13" borderId="0" xfId="0" applyFill="1"/>
    <xf numFmtId="2" fontId="0" fillId="0" borderId="3" xfId="0" applyNumberFormat="1" applyBorder="1" applyAlignment="1">
      <alignment horizontal="center" vertical="center"/>
    </xf>
    <xf numFmtId="0" fontId="0" fillId="14" borderId="3" xfId="0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15279"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workbookViewId="0"/>
  </sheetViews>
  <sheetFormatPr defaultRowHeight="15" x14ac:dyDescent="0.25"/>
  <cols>
    <col min="3" max="3" width="143.28515625" customWidth="1"/>
    <col min="5" max="5" width="12" customWidth="1"/>
    <col min="6" max="6" width="153.5703125" bestFit="1" customWidth="1"/>
    <col min="8" max="8" width="69.42578125" customWidth="1"/>
  </cols>
  <sheetData>
    <row r="1" spans="2:8" x14ac:dyDescent="0.25">
      <c r="C1" t="s">
        <v>307</v>
      </c>
      <c r="E1" s="145" t="s">
        <v>227</v>
      </c>
      <c r="F1" s="145"/>
      <c r="H1" s="73" t="s">
        <v>242</v>
      </c>
    </row>
    <row r="2" spans="2:8" x14ac:dyDescent="0.25">
      <c r="B2" s="31">
        <v>1</v>
      </c>
      <c r="C2" s="31" t="s">
        <v>234</v>
      </c>
      <c r="E2" t="s">
        <v>228</v>
      </c>
      <c r="F2" t="s">
        <v>229</v>
      </c>
      <c r="H2" t="s">
        <v>243</v>
      </c>
    </row>
    <row r="3" spans="2:8" x14ac:dyDescent="0.25">
      <c r="B3" s="31">
        <v>2</v>
      </c>
      <c r="C3" s="31" t="s">
        <v>113</v>
      </c>
      <c r="E3" t="s">
        <v>230</v>
      </c>
      <c r="F3" t="s">
        <v>231</v>
      </c>
    </row>
    <row r="4" spans="2:8" x14ac:dyDescent="0.25">
      <c r="B4" s="31">
        <v>3</v>
      </c>
      <c r="C4" s="31" t="s">
        <v>114</v>
      </c>
      <c r="E4" t="s">
        <v>232</v>
      </c>
      <c r="F4" t="s">
        <v>233</v>
      </c>
    </row>
    <row r="5" spans="2:8" ht="45" x14ac:dyDescent="0.25">
      <c r="B5" s="31">
        <v>4</v>
      </c>
      <c r="C5" s="31" t="s">
        <v>133</v>
      </c>
      <c r="E5" t="s">
        <v>237</v>
      </c>
      <c r="F5" s="6" t="s">
        <v>239</v>
      </c>
    </row>
    <row r="6" spans="2:8" x14ac:dyDescent="0.25">
      <c r="B6">
        <v>5</v>
      </c>
      <c r="C6" t="s">
        <v>306</v>
      </c>
      <c r="E6" t="s">
        <v>241</v>
      </c>
      <c r="F6" t="s">
        <v>231</v>
      </c>
    </row>
    <row r="7" spans="2:8" x14ac:dyDescent="0.25">
      <c r="B7">
        <v>6</v>
      </c>
      <c r="C7" t="s">
        <v>112</v>
      </c>
      <c r="E7" t="s">
        <v>282</v>
      </c>
      <c r="F7" t="s">
        <v>296</v>
      </c>
    </row>
    <row r="8" spans="2:8" x14ac:dyDescent="0.25">
      <c r="B8">
        <v>7</v>
      </c>
      <c r="C8" t="s">
        <v>224</v>
      </c>
      <c r="E8" t="s">
        <v>297</v>
      </c>
      <c r="F8" t="s">
        <v>298</v>
      </c>
    </row>
    <row r="9" spans="2:8" ht="30" x14ac:dyDescent="0.25">
      <c r="B9">
        <v>8</v>
      </c>
      <c r="C9" t="s">
        <v>116</v>
      </c>
      <c r="E9" t="s">
        <v>305</v>
      </c>
      <c r="F9" s="6" t="s">
        <v>311</v>
      </c>
    </row>
    <row r="10" spans="2:8" x14ac:dyDescent="0.25">
      <c r="B10">
        <v>9</v>
      </c>
      <c r="C10" t="s">
        <v>223</v>
      </c>
    </row>
    <row r="11" spans="2:8" ht="30" x14ac:dyDescent="0.25">
      <c r="B11" s="71">
        <v>10</v>
      </c>
      <c r="C11" s="72" t="s">
        <v>226</v>
      </c>
    </row>
    <row r="18" spans="3:3" x14ac:dyDescent="0.25">
      <c r="C18" s="34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dimension ref="B1:AJ193"/>
  <sheetViews>
    <sheetView topLeftCell="J4" workbookViewId="0">
      <selection activeCell="T34" sqref="T34"/>
    </sheetView>
  </sheetViews>
  <sheetFormatPr defaultRowHeight="15" x14ac:dyDescent="0.25"/>
  <cols>
    <col min="13" max="13" width="22" style="81" bestFit="1" customWidth="1"/>
    <col min="14" max="14" width="14" customWidth="1"/>
    <col min="17" max="17" width="38.140625" bestFit="1" customWidth="1"/>
    <col min="18" max="18" width="8.140625" customWidth="1"/>
    <col min="19" max="22" width="17.42578125" customWidth="1"/>
    <col min="23" max="23" width="25.7109375" bestFit="1" customWidth="1"/>
    <col min="26" max="26" width="17.85546875" customWidth="1"/>
    <col min="28" max="28" width="12.7109375" customWidth="1"/>
    <col min="31" max="31" width="28.42578125" customWidth="1"/>
  </cols>
  <sheetData>
    <row r="1" spans="2:36" ht="15.75" thickBot="1" x14ac:dyDescent="0.3"/>
    <row r="2" spans="2:36" ht="15.75" thickBot="1" x14ac:dyDescent="0.3">
      <c r="L2" s="146" t="s">
        <v>115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8"/>
      <c r="AE2" s="58" t="s">
        <v>136</v>
      </c>
      <c r="AF2" s="58"/>
    </row>
    <row r="3" spans="2:36" ht="45" x14ac:dyDescent="0.25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2" t="s">
        <v>19</v>
      </c>
      <c r="M3" s="93" t="s">
        <v>18</v>
      </c>
      <c r="N3" s="33" t="s">
        <v>99</v>
      </c>
      <c r="P3" s="32" t="s">
        <v>19</v>
      </c>
      <c r="Q3" s="32" t="s">
        <v>82</v>
      </c>
      <c r="R3" s="32" t="s">
        <v>95</v>
      </c>
      <c r="S3" s="32" t="s">
        <v>96</v>
      </c>
      <c r="T3" s="33" t="s">
        <v>302</v>
      </c>
      <c r="V3" s="32" t="s">
        <v>19</v>
      </c>
      <c r="W3" s="32" t="s">
        <v>325</v>
      </c>
      <c r="Y3" s="32" t="s">
        <v>19</v>
      </c>
      <c r="Z3" s="32" t="s">
        <v>85</v>
      </c>
      <c r="AA3" s="32" t="s">
        <v>93</v>
      </c>
      <c r="AB3" s="33" t="s">
        <v>94</v>
      </c>
      <c r="AE3" s="58" t="s">
        <v>18</v>
      </c>
      <c r="AF3" s="58" t="s">
        <v>137</v>
      </c>
      <c r="AG3" t="s">
        <v>235</v>
      </c>
      <c r="AH3" t="s">
        <v>23</v>
      </c>
      <c r="AI3" t="s">
        <v>6</v>
      </c>
      <c r="AJ3" t="s">
        <v>236</v>
      </c>
    </row>
    <row r="4" spans="2:36" x14ac:dyDescent="0.25">
      <c r="B4" s="57">
        <v>0.75</v>
      </c>
      <c r="C4" s="57">
        <v>0.13</v>
      </c>
      <c r="D4" s="57">
        <v>1.7500000000000002E-2</v>
      </c>
      <c r="F4" s="57">
        <v>0</v>
      </c>
      <c r="G4" s="57">
        <v>6</v>
      </c>
      <c r="I4" s="57">
        <v>0</v>
      </c>
      <c r="J4" s="57">
        <v>1.5</v>
      </c>
      <c r="L4" s="59" t="s">
        <v>20</v>
      </c>
      <c r="M4" s="59" t="s">
        <v>21</v>
      </c>
      <c r="N4" s="59">
        <v>1</v>
      </c>
      <c r="O4" s="60"/>
      <c r="P4" s="59" t="s">
        <v>125</v>
      </c>
      <c r="Q4" s="59" t="s">
        <v>126</v>
      </c>
      <c r="R4" s="59">
        <v>5</v>
      </c>
      <c r="S4" s="59">
        <v>1</v>
      </c>
      <c r="T4" s="59">
        <v>1</v>
      </c>
      <c r="U4" s="92"/>
      <c r="V4" s="59" t="s">
        <v>326</v>
      </c>
      <c r="W4" s="59" t="s">
        <v>328</v>
      </c>
      <c r="X4" s="60"/>
      <c r="Y4" s="61" t="s">
        <v>89</v>
      </c>
      <c r="Z4" s="59" t="s">
        <v>88</v>
      </c>
      <c r="AA4" s="59"/>
      <c r="AB4" s="59"/>
      <c r="AE4" s="56" t="str">
        <f>AG4&amp;" ("&amp;AH4&amp;"х"&amp;AI4&amp;") "&amp;AJ4</f>
        <v>ВВГнг(А)-LS (2х1,5) 1</v>
      </c>
      <c r="AF4" s="57" t="s">
        <v>138</v>
      </c>
      <c r="AG4" t="s">
        <v>21</v>
      </c>
      <c r="AH4">
        <v>2</v>
      </c>
      <c r="AI4">
        <v>1.5</v>
      </c>
      <c r="AJ4">
        <v>1</v>
      </c>
    </row>
    <row r="5" spans="2:36" x14ac:dyDescent="0.25">
      <c r="B5" s="57">
        <v>1</v>
      </c>
      <c r="C5" s="57">
        <v>0.11</v>
      </c>
      <c r="D5" s="57">
        <v>1.7500000000000002E-2</v>
      </c>
      <c r="F5" s="57">
        <v>5.4</v>
      </c>
      <c r="G5" s="57">
        <v>10</v>
      </c>
      <c r="I5" s="57">
        <v>19</v>
      </c>
      <c r="J5" s="57">
        <v>2.5</v>
      </c>
      <c r="L5" s="59" t="s">
        <v>22</v>
      </c>
      <c r="M5" s="59" t="s">
        <v>238</v>
      </c>
      <c r="N5" s="59">
        <v>1</v>
      </c>
      <c r="O5" s="60"/>
      <c r="P5" s="59" t="s">
        <v>366</v>
      </c>
      <c r="Q5" s="59" t="s">
        <v>368</v>
      </c>
      <c r="R5" s="59">
        <v>5</v>
      </c>
      <c r="S5" s="59">
        <v>1</v>
      </c>
      <c r="T5" s="59">
        <v>1</v>
      </c>
      <c r="U5" s="92"/>
      <c r="V5" s="59" t="s">
        <v>327</v>
      </c>
      <c r="W5" s="59" t="s">
        <v>329</v>
      </c>
      <c r="X5" s="60"/>
      <c r="Y5" s="61" t="s">
        <v>90</v>
      </c>
      <c r="Z5" s="59"/>
      <c r="AA5" s="59"/>
      <c r="AB5" s="59"/>
      <c r="AE5" s="56" t="str">
        <f t="shared" ref="AE5:AE68" si="0">AG5&amp;" ("&amp;AH5&amp;"х"&amp;AI5&amp;") "&amp;AJ5</f>
        <v>ВВГнг(А)-LS (2х1,5) 2</v>
      </c>
      <c r="AF5" s="57" t="s">
        <v>139</v>
      </c>
      <c r="AG5" t="s">
        <v>21</v>
      </c>
      <c r="AH5">
        <v>2</v>
      </c>
      <c r="AI5">
        <v>1.5</v>
      </c>
      <c r="AJ5">
        <v>2</v>
      </c>
    </row>
    <row r="6" spans="2:36" x14ac:dyDescent="0.25">
      <c r="B6" s="57">
        <v>1.5</v>
      </c>
      <c r="C6" s="57">
        <v>0.11</v>
      </c>
      <c r="D6" s="57">
        <v>1.7500000000000002E-2</v>
      </c>
      <c r="F6" s="57">
        <v>9</v>
      </c>
      <c r="G6" s="57">
        <v>16</v>
      </c>
      <c r="I6" s="57">
        <v>25</v>
      </c>
      <c r="J6" s="57">
        <v>4</v>
      </c>
      <c r="L6" s="59" t="s">
        <v>98</v>
      </c>
      <c r="M6" s="59" t="s">
        <v>396</v>
      </c>
      <c r="N6" s="59">
        <v>2</v>
      </c>
      <c r="O6" s="60"/>
      <c r="P6" s="59" t="s">
        <v>367</v>
      </c>
      <c r="Q6" s="59" t="s">
        <v>369</v>
      </c>
      <c r="R6" s="59">
        <v>5</v>
      </c>
      <c r="S6" s="59">
        <v>1</v>
      </c>
      <c r="T6" s="59">
        <v>1</v>
      </c>
      <c r="U6" s="92"/>
      <c r="V6" s="59" t="s">
        <v>330</v>
      </c>
      <c r="W6" s="59" t="s">
        <v>331</v>
      </c>
      <c r="X6" s="60"/>
      <c r="Y6" s="61" t="s">
        <v>91</v>
      </c>
      <c r="Z6" s="59" t="s">
        <v>86</v>
      </c>
      <c r="AA6" s="59"/>
      <c r="AB6" s="59"/>
      <c r="AE6" s="56" t="str">
        <f t="shared" si="0"/>
        <v>ВВГнг(А)-LS (2х2,5) 1</v>
      </c>
      <c r="AF6" s="57" t="s">
        <v>140</v>
      </c>
      <c r="AG6" t="s">
        <v>21</v>
      </c>
      <c r="AH6">
        <v>2</v>
      </c>
      <c r="AI6">
        <v>2.5</v>
      </c>
      <c r="AJ6">
        <v>1</v>
      </c>
    </row>
    <row r="7" spans="2:36" x14ac:dyDescent="0.25">
      <c r="B7" s="57">
        <v>2.5</v>
      </c>
      <c r="C7" s="57">
        <v>0.1</v>
      </c>
      <c r="D7" s="57">
        <v>1.7500000000000002E-2</v>
      </c>
      <c r="F7" s="57">
        <v>14.4</v>
      </c>
      <c r="G7" s="57">
        <v>20</v>
      </c>
      <c r="I7" s="57">
        <v>33</v>
      </c>
      <c r="J7" s="57">
        <v>6</v>
      </c>
      <c r="L7" s="59" t="s">
        <v>130</v>
      </c>
      <c r="M7" s="59" t="s">
        <v>318</v>
      </c>
      <c r="N7" s="59">
        <v>1</v>
      </c>
      <c r="O7" s="60"/>
      <c r="P7" s="59" t="s">
        <v>80</v>
      </c>
      <c r="Q7" s="59" t="s">
        <v>81</v>
      </c>
      <c r="R7" s="59">
        <v>2</v>
      </c>
      <c r="S7" s="59">
        <v>1</v>
      </c>
      <c r="T7" s="59">
        <v>1</v>
      </c>
      <c r="U7" s="92"/>
      <c r="V7" s="59" t="s">
        <v>332</v>
      </c>
      <c r="W7" s="59" t="s">
        <v>333</v>
      </c>
      <c r="X7" s="60"/>
      <c r="Y7" s="61" t="s">
        <v>92</v>
      </c>
      <c r="Z7" s="59" t="s">
        <v>87</v>
      </c>
      <c r="AA7" s="59"/>
      <c r="AB7" s="59"/>
      <c r="AE7" s="56" t="str">
        <f t="shared" si="0"/>
        <v>ВВГнг(А)-LS (2х2,5) 2</v>
      </c>
      <c r="AF7" s="57" t="s">
        <v>141</v>
      </c>
      <c r="AG7" t="s">
        <v>21</v>
      </c>
      <c r="AH7">
        <v>2</v>
      </c>
      <c r="AI7">
        <v>2.5</v>
      </c>
      <c r="AJ7">
        <v>2</v>
      </c>
    </row>
    <row r="8" spans="2:36" x14ac:dyDescent="0.25">
      <c r="B8" s="57">
        <v>4</v>
      </c>
      <c r="C8" s="57">
        <v>9.5000000000000001E-2</v>
      </c>
      <c r="D8" s="57">
        <v>1.7500000000000002E-2</v>
      </c>
      <c r="F8" s="57">
        <v>18</v>
      </c>
      <c r="G8" s="57">
        <v>25</v>
      </c>
      <c r="I8" s="57">
        <v>42</v>
      </c>
      <c r="J8" s="57">
        <v>10</v>
      </c>
      <c r="L8" s="59" t="s">
        <v>211</v>
      </c>
      <c r="M8" s="59" t="s">
        <v>212</v>
      </c>
      <c r="N8" s="59">
        <v>1</v>
      </c>
      <c r="O8" s="60"/>
      <c r="P8" s="59" t="s">
        <v>83</v>
      </c>
      <c r="Q8" s="59" t="s">
        <v>84</v>
      </c>
      <c r="R8" s="59">
        <v>1</v>
      </c>
      <c r="S8" s="59">
        <v>1</v>
      </c>
      <c r="T8" s="59">
        <v>1</v>
      </c>
      <c r="U8" s="92"/>
      <c r="V8" s="59"/>
      <c r="W8" s="59"/>
      <c r="X8" s="60"/>
      <c r="Y8" s="61"/>
      <c r="Z8" s="59"/>
      <c r="AA8" s="59"/>
      <c r="AB8" s="59"/>
      <c r="AE8" s="56" t="str">
        <f t="shared" si="0"/>
        <v>ВВГнг(А)-LS (3х1,5) 1</v>
      </c>
      <c r="AF8" s="57" t="s">
        <v>142</v>
      </c>
      <c r="AG8" t="s">
        <v>21</v>
      </c>
      <c r="AH8">
        <v>3</v>
      </c>
      <c r="AI8">
        <v>1.5</v>
      </c>
      <c r="AJ8">
        <v>1</v>
      </c>
    </row>
    <row r="9" spans="2:36" x14ac:dyDescent="0.25">
      <c r="B9" s="57">
        <v>6</v>
      </c>
      <c r="C9" s="57">
        <v>0.09</v>
      </c>
      <c r="D9" s="57">
        <v>1.7500000000000002E-2</v>
      </c>
      <c r="F9" s="57">
        <v>22.5</v>
      </c>
      <c r="G9" s="57">
        <v>32</v>
      </c>
      <c r="I9" s="57">
        <v>58</v>
      </c>
      <c r="J9" s="57">
        <v>16</v>
      </c>
      <c r="L9" s="59" t="s">
        <v>216</v>
      </c>
      <c r="M9" s="59" t="s">
        <v>214</v>
      </c>
      <c r="N9" s="59">
        <v>1</v>
      </c>
      <c r="O9" s="60"/>
      <c r="P9" s="59" t="s">
        <v>370</v>
      </c>
      <c r="Q9" s="59" t="s">
        <v>371</v>
      </c>
      <c r="R9" s="59">
        <v>1</v>
      </c>
      <c r="S9" s="59">
        <v>1</v>
      </c>
      <c r="T9" s="59">
        <v>1</v>
      </c>
      <c r="U9" s="92"/>
      <c r="V9" s="59"/>
      <c r="W9" s="59"/>
      <c r="X9" s="60"/>
      <c r="Y9" s="61"/>
      <c r="Z9" s="59"/>
      <c r="AA9" s="59"/>
      <c r="AB9" s="59"/>
      <c r="AE9" s="56" t="str">
        <f t="shared" si="0"/>
        <v>ВВГнг(А)-LS (3х1,5) 2</v>
      </c>
      <c r="AF9" s="57" t="s">
        <v>143</v>
      </c>
      <c r="AG9" t="s">
        <v>21</v>
      </c>
      <c r="AH9">
        <v>3</v>
      </c>
      <c r="AI9">
        <v>1.5</v>
      </c>
      <c r="AJ9">
        <v>2</v>
      </c>
    </row>
    <row r="10" spans="2:36" x14ac:dyDescent="0.25">
      <c r="B10" s="57">
        <v>10</v>
      </c>
      <c r="C10" s="57">
        <v>7.2999999999999995E-2</v>
      </c>
      <c r="D10" s="57">
        <v>1.7500000000000002E-2</v>
      </c>
      <c r="F10" s="57">
        <v>28.8</v>
      </c>
      <c r="G10" s="57">
        <v>40</v>
      </c>
      <c r="I10" s="57">
        <v>78</v>
      </c>
      <c r="J10" s="57">
        <v>25</v>
      </c>
      <c r="L10" s="59" t="s">
        <v>215</v>
      </c>
      <c r="M10" s="59" t="s">
        <v>217</v>
      </c>
      <c r="N10" s="59">
        <v>2</v>
      </c>
      <c r="O10" s="60"/>
      <c r="P10" s="59" t="s">
        <v>379</v>
      </c>
      <c r="Q10" s="59" t="s">
        <v>380</v>
      </c>
      <c r="R10" s="59">
        <v>2</v>
      </c>
      <c r="S10" s="59">
        <v>1</v>
      </c>
      <c r="T10" s="59">
        <v>1</v>
      </c>
      <c r="U10" s="92"/>
      <c r="V10" s="59"/>
      <c r="W10" s="59"/>
      <c r="X10" s="60"/>
      <c r="Y10" s="61"/>
      <c r="Z10" s="59"/>
      <c r="AA10" s="59"/>
      <c r="AB10" s="59"/>
      <c r="AE10" s="56" t="str">
        <f t="shared" si="0"/>
        <v>ВВГнг(А)-LS (3х2,5) 1</v>
      </c>
      <c r="AF10" s="57" t="s">
        <v>144</v>
      </c>
      <c r="AG10" t="s">
        <v>21</v>
      </c>
      <c r="AH10">
        <v>3</v>
      </c>
      <c r="AI10">
        <v>2.5</v>
      </c>
      <c r="AJ10">
        <v>1</v>
      </c>
    </row>
    <row r="11" spans="2:36" x14ac:dyDescent="0.25">
      <c r="B11" s="57">
        <v>16</v>
      </c>
      <c r="C11" s="57">
        <v>6.7500000000000004E-2</v>
      </c>
      <c r="D11" s="57">
        <v>1.7500000000000002E-2</v>
      </c>
      <c r="F11" s="57">
        <v>36</v>
      </c>
      <c r="G11" s="57">
        <v>50</v>
      </c>
      <c r="I11" s="57">
        <v>104</v>
      </c>
      <c r="J11" s="57">
        <v>35</v>
      </c>
      <c r="L11" s="59" t="s">
        <v>22</v>
      </c>
      <c r="M11" s="59" t="s">
        <v>218</v>
      </c>
      <c r="N11" s="59">
        <v>1</v>
      </c>
      <c r="O11" s="60"/>
      <c r="P11" s="59" t="s">
        <v>381</v>
      </c>
      <c r="Q11" s="59" t="s">
        <v>382</v>
      </c>
      <c r="R11" s="59">
        <v>2</v>
      </c>
      <c r="S11" s="59">
        <v>1</v>
      </c>
      <c r="T11" s="59">
        <v>1</v>
      </c>
      <c r="U11" s="92"/>
      <c r="V11" s="59"/>
      <c r="W11" s="59"/>
      <c r="X11" s="60"/>
      <c r="Y11" s="61"/>
      <c r="Z11" s="59"/>
      <c r="AA11" s="59"/>
      <c r="AB11" s="59"/>
      <c r="AE11" s="56" t="str">
        <f t="shared" si="0"/>
        <v>ВВГнг(А)-LS (3х2,5) 2</v>
      </c>
      <c r="AF11" s="57" t="s">
        <v>145</v>
      </c>
      <c r="AG11" t="s">
        <v>21</v>
      </c>
      <c r="AH11">
        <v>3</v>
      </c>
      <c r="AI11">
        <v>2.5</v>
      </c>
      <c r="AJ11">
        <v>2</v>
      </c>
    </row>
    <row r="12" spans="2:36" x14ac:dyDescent="0.25">
      <c r="B12" s="57">
        <v>25</v>
      </c>
      <c r="C12" s="57">
        <v>6.6199999999999995E-2</v>
      </c>
      <c r="D12" s="57">
        <v>1.7500000000000002E-2</v>
      </c>
      <c r="F12" s="57">
        <v>45</v>
      </c>
      <c r="G12" s="57">
        <v>63</v>
      </c>
      <c r="I12" s="57">
        <v>127</v>
      </c>
      <c r="J12" s="57">
        <v>50</v>
      </c>
      <c r="L12" s="59" t="s">
        <v>219</v>
      </c>
      <c r="M12" s="59" t="s">
        <v>220</v>
      </c>
      <c r="N12" s="59">
        <v>1</v>
      </c>
      <c r="O12" s="60"/>
      <c r="P12" s="59" t="s">
        <v>355</v>
      </c>
      <c r="Q12" s="59" t="s">
        <v>383</v>
      </c>
      <c r="R12" s="59">
        <v>1</v>
      </c>
      <c r="S12" s="59">
        <v>1</v>
      </c>
      <c r="T12" s="59">
        <v>1</v>
      </c>
      <c r="U12" s="92"/>
      <c r="V12" s="59"/>
      <c r="W12" s="59"/>
      <c r="X12" s="60"/>
      <c r="Y12" s="61"/>
      <c r="Z12" s="59"/>
      <c r="AA12" s="59"/>
      <c r="AB12" s="59"/>
      <c r="AE12" s="56" t="str">
        <f t="shared" si="0"/>
        <v>ВВГнг(А)-LS (3х4) 1</v>
      </c>
      <c r="AF12" s="57" t="s">
        <v>146</v>
      </c>
      <c r="AG12" t="s">
        <v>21</v>
      </c>
      <c r="AH12">
        <v>3</v>
      </c>
      <c r="AI12">
        <v>4</v>
      </c>
      <c r="AJ12">
        <v>1</v>
      </c>
    </row>
    <row r="13" spans="2:36" x14ac:dyDescent="0.25">
      <c r="B13" s="57">
        <v>35</v>
      </c>
      <c r="C13" s="57">
        <v>6.3700000000000007E-2</v>
      </c>
      <c r="D13" s="57">
        <v>1.7500000000000002E-2</v>
      </c>
      <c r="F13" s="57">
        <v>56.7</v>
      </c>
      <c r="G13" s="57" t="s">
        <v>17</v>
      </c>
      <c r="I13" s="57">
        <v>155</v>
      </c>
      <c r="J13" s="57">
        <v>70</v>
      </c>
      <c r="L13" s="59" t="s">
        <v>357</v>
      </c>
      <c r="M13" s="4" t="s">
        <v>359</v>
      </c>
      <c r="N13" s="59">
        <v>2</v>
      </c>
      <c r="O13" s="60"/>
      <c r="P13" s="59" t="s">
        <v>384</v>
      </c>
      <c r="Q13" s="66" t="s">
        <v>385</v>
      </c>
      <c r="R13" s="59">
        <v>1</v>
      </c>
      <c r="S13" s="59">
        <v>1</v>
      </c>
      <c r="T13" s="59">
        <v>1</v>
      </c>
      <c r="U13" s="92"/>
      <c r="V13" s="59"/>
      <c r="W13" s="59"/>
      <c r="X13" s="60"/>
      <c r="Y13" s="61"/>
      <c r="Z13" s="59"/>
      <c r="AA13" s="59"/>
      <c r="AB13" s="59"/>
      <c r="AE13" s="56" t="str">
        <f t="shared" si="0"/>
        <v>ВВГнг(А)-LS (3х4) 2</v>
      </c>
      <c r="AF13" s="57" t="s">
        <v>147</v>
      </c>
      <c r="AG13" t="s">
        <v>21</v>
      </c>
      <c r="AH13">
        <v>3</v>
      </c>
      <c r="AI13">
        <v>4</v>
      </c>
      <c r="AJ13">
        <v>2</v>
      </c>
    </row>
    <row r="14" spans="2:36" x14ac:dyDescent="0.25">
      <c r="B14" s="57">
        <v>50</v>
      </c>
      <c r="C14" s="57">
        <v>6.25E-2</v>
      </c>
      <c r="D14" s="57">
        <v>1.7500000000000002E-2</v>
      </c>
      <c r="I14" s="57">
        <v>196</v>
      </c>
      <c r="J14" s="57">
        <v>95</v>
      </c>
      <c r="L14" s="59" t="s">
        <v>360</v>
      </c>
      <c r="M14" s="59" t="s">
        <v>361</v>
      </c>
      <c r="N14" s="59">
        <v>2</v>
      </c>
      <c r="O14" s="60"/>
      <c r="P14" s="59" t="s">
        <v>275</v>
      </c>
      <c r="Q14" s="59" t="s">
        <v>128</v>
      </c>
      <c r="R14" s="59">
        <v>1</v>
      </c>
      <c r="S14" s="59">
        <v>1</v>
      </c>
      <c r="T14" s="59">
        <v>1</v>
      </c>
      <c r="U14" s="92"/>
      <c r="V14" s="59"/>
      <c r="W14" s="59"/>
      <c r="X14" s="60"/>
      <c r="Y14" s="61"/>
      <c r="Z14" s="59"/>
      <c r="AA14" s="59"/>
      <c r="AB14" s="59"/>
      <c r="AE14" s="56" t="str">
        <f t="shared" si="0"/>
        <v>ВВГнг(А)-LS (3х6) 1</v>
      </c>
      <c r="AF14" s="57" t="s">
        <v>148</v>
      </c>
      <c r="AG14" t="s">
        <v>21</v>
      </c>
      <c r="AH14">
        <v>3</v>
      </c>
      <c r="AI14">
        <v>6</v>
      </c>
      <c r="AJ14">
        <v>1</v>
      </c>
    </row>
    <row r="15" spans="2:36" x14ac:dyDescent="0.25">
      <c r="B15" s="57">
        <v>70</v>
      </c>
      <c r="C15" s="57">
        <v>6.1199999999999997E-2</v>
      </c>
      <c r="D15" s="57">
        <v>1.7500000000000002E-2</v>
      </c>
      <c r="I15" s="57">
        <v>242</v>
      </c>
      <c r="J15" s="57">
        <v>120</v>
      </c>
      <c r="L15" s="59" t="s">
        <v>362</v>
      </c>
      <c r="M15" s="59" t="s">
        <v>339</v>
      </c>
      <c r="N15" s="59">
        <v>2</v>
      </c>
      <c r="O15" s="60"/>
      <c r="P15" s="59" t="s">
        <v>261</v>
      </c>
      <c r="Q15" s="59" t="s">
        <v>505</v>
      </c>
      <c r="R15" s="59">
        <v>2</v>
      </c>
      <c r="S15" s="59">
        <v>1</v>
      </c>
      <c r="T15" s="59">
        <v>1</v>
      </c>
      <c r="U15" s="92"/>
      <c r="V15" s="59"/>
      <c r="W15" s="59"/>
      <c r="X15" s="60"/>
      <c r="Y15" s="61"/>
      <c r="Z15" s="59"/>
      <c r="AA15" s="59"/>
      <c r="AB15" s="59"/>
      <c r="AE15" s="56" t="str">
        <f t="shared" si="0"/>
        <v>ВВГнг(А)-LS (3х6) 2</v>
      </c>
      <c r="AF15" s="57" t="s">
        <v>149</v>
      </c>
      <c r="AG15" t="s">
        <v>21</v>
      </c>
      <c r="AH15">
        <v>3</v>
      </c>
      <c r="AI15">
        <v>6</v>
      </c>
      <c r="AJ15">
        <v>2</v>
      </c>
    </row>
    <row r="16" spans="2:36" x14ac:dyDescent="0.25">
      <c r="B16" s="57">
        <v>95</v>
      </c>
      <c r="C16" s="57">
        <v>6.0199999999999997E-2</v>
      </c>
      <c r="D16" s="57">
        <v>1.7500000000000002E-2</v>
      </c>
      <c r="I16" s="57">
        <v>280</v>
      </c>
      <c r="J16" s="57">
        <v>150</v>
      </c>
      <c r="L16" s="59" t="s">
        <v>399</v>
      </c>
      <c r="M16" s="90" t="s">
        <v>397</v>
      </c>
      <c r="N16" s="59"/>
      <c r="O16" s="60"/>
      <c r="P16" s="102" t="s">
        <v>529</v>
      </c>
      <c r="Q16" s="59" t="s">
        <v>393</v>
      </c>
      <c r="R16" s="59">
        <v>1</v>
      </c>
      <c r="S16" s="59">
        <v>1</v>
      </c>
      <c r="T16" s="59">
        <v>1</v>
      </c>
      <c r="U16" s="92"/>
      <c r="V16" s="59"/>
      <c r="W16" s="59"/>
      <c r="X16" s="60"/>
      <c r="Y16" s="61"/>
      <c r="Z16" s="59"/>
      <c r="AA16" s="59"/>
      <c r="AB16" s="59"/>
      <c r="AE16" s="56" t="str">
        <f t="shared" si="0"/>
        <v>ВВГнг(А)-LS (5х1,5) 1</v>
      </c>
      <c r="AF16" s="57" t="s">
        <v>150</v>
      </c>
      <c r="AG16" t="s">
        <v>21</v>
      </c>
      <c r="AH16">
        <v>5</v>
      </c>
      <c r="AI16">
        <v>1.5</v>
      </c>
      <c r="AJ16">
        <v>1</v>
      </c>
    </row>
    <row r="17" spans="2:36" x14ac:dyDescent="0.25">
      <c r="B17" s="57">
        <v>150</v>
      </c>
      <c r="C17" s="57">
        <v>5.96E-2</v>
      </c>
      <c r="D17" s="57">
        <v>1.7500000000000002E-2</v>
      </c>
      <c r="I17" s="57">
        <v>321</v>
      </c>
      <c r="J17" s="57">
        <v>185</v>
      </c>
      <c r="L17" s="59"/>
      <c r="M17" s="59"/>
      <c r="N17" s="59"/>
      <c r="O17" s="60"/>
      <c r="P17" s="59" t="s">
        <v>519</v>
      </c>
      <c r="Q17" s="59" t="s">
        <v>394</v>
      </c>
      <c r="R17" s="59">
        <v>1</v>
      </c>
      <c r="S17" s="59">
        <v>1</v>
      </c>
      <c r="T17" s="59">
        <v>1</v>
      </c>
      <c r="U17" s="92"/>
      <c r="V17" s="92"/>
      <c r="W17" s="92"/>
      <c r="X17" s="60"/>
      <c r="Y17" s="61"/>
      <c r="Z17" s="59"/>
      <c r="AA17" s="59"/>
      <c r="AB17" s="59"/>
      <c r="AE17" s="56" t="str">
        <f t="shared" si="0"/>
        <v>ВВГнг(А)-LS (5х1,5) 2</v>
      </c>
      <c r="AF17" s="57" t="s">
        <v>151</v>
      </c>
      <c r="AG17" t="s">
        <v>21</v>
      </c>
      <c r="AH17">
        <v>5</v>
      </c>
      <c r="AI17">
        <v>1.5</v>
      </c>
      <c r="AJ17">
        <v>2</v>
      </c>
    </row>
    <row r="18" spans="2:36" x14ac:dyDescent="0.25">
      <c r="B18" s="57">
        <v>185</v>
      </c>
      <c r="C18" s="57">
        <v>5.96E-2</v>
      </c>
      <c r="D18" s="57">
        <v>1.7500000000000002E-2</v>
      </c>
      <c r="I18" s="57">
        <v>369</v>
      </c>
      <c r="J18" s="57">
        <v>240</v>
      </c>
      <c r="L18" s="59"/>
      <c r="M18" s="59"/>
      <c r="N18" s="59"/>
      <c r="O18" s="60"/>
      <c r="P18" s="59" t="s">
        <v>358</v>
      </c>
      <c r="Q18" s="59" t="s">
        <v>395</v>
      </c>
      <c r="R18" s="59">
        <v>1</v>
      </c>
      <c r="S18" s="59">
        <v>1</v>
      </c>
      <c r="T18" s="59">
        <v>1</v>
      </c>
      <c r="U18" s="92"/>
      <c r="V18" s="92"/>
      <c r="W18" s="92"/>
      <c r="X18" s="60"/>
      <c r="Y18" s="61"/>
      <c r="Z18" s="59"/>
      <c r="AA18" s="59"/>
      <c r="AB18" s="59"/>
      <c r="AE18" s="56" t="str">
        <f t="shared" si="0"/>
        <v>ВВГнг(А)-LS (5х2,5) 1</v>
      </c>
      <c r="AF18" s="57" t="s">
        <v>152</v>
      </c>
      <c r="AG18" t="s">
        <v>21</v>
      </c>
      <c r="AH18">
        <v>5</v>
      </c>
      <c r="AI18">
        <v>2.5</v>
      </c>
      <c r="AJ18">
        <v>1</v>
      </c>
    </row>
    <row r="19" spans="2:36" x14ac:dyDescent="0.25">
      <c r="B19" s="57">
        <v>240</v>
      </c>
      <c r="C19" s="57">
        <v>5.8700000000000002E-2</v>
      </c>
      <c r="D19" s="57">
        <v>1.7500000000000002E-2</v>
      </c>
      <c r="I19" s="57">
        <v>438</v>
      </c>
      <c r="J19" s="57" t="s">
        <v>17</v>
      </c>
      <c r="L19" s="59"/>
      <c r="M19" s="59"/>
      <c r="N19" s="59"/>
      <c r="O19" s="60"/>
      <c r="P19" s="102" t="s">
        <v>422</v>
      </c>
      <c r="Q19" s="102" t="s">
        <v>423</v>
      </c>
      <c r="R19" s="102">
        <v>1</v>
      </c>
      <c r="S19" s="102">
        <v>2</v>
      </c>
      <c r="T19" s="102">
        <v>1</v>
      </c>
      <c r="U19" s="92"/>
      <c r="V19" s="92"/>
      <c r="W19" s="92"/>
      <c r="X19" s="60"/>
      <c r="Y19" s="61"/>
      <c r="Z19" s="59"/>
      <c r="AA19" s="59"/>
      <c r="AB19" s="59"/>
      <c r="AE19" s="56" t="str">
        <f t="shared" si="0"/>
        <v>ВВГнг(А)-LS (5х2,5) 2</v>
      </c>
      <c r="AF19" s="57" t="s">
        <v>153</v>
      </c>
      <c r="AG19" t="s">
        <v>21</v>
      </c>
      <c r="AH19">
        <v>5</v>
      </c>
      <c r="AI19">
        <v>2.5</v>
      </c>
      <c r="AJ19">
        <v>2</v>
      </c>
    </row>
    <row r="20" spans="2:36" x14ac:dyDescent="0.25">
      <c r="L20" s="59"/>
      <c r="M20" s="59"/>
      <c r="N20" s="59"/>
      <c r="O20" s="60"/>
      <c r="P20" s="102" t="s">
        <v>370</v>
      </c>
      <c r="Q20" s="102" t="s">
        <v>426</v>
      </c>
      <c r="R20" s="102">
        <v>1</v>
      </c>
      <c r="S20" s="102">
        <v>1</v>
      </c>
      <c r="T20" s="102">
        <v>3</v>
      </c>
      <c r="U20" s="92"/>
      <c r="V20" s="92"/>
      <c r="W20" s="92"/>
      <c r="X20" s="60"/>
      <c r="Y20" s="61"/>
      <c r="Z20" s="59"/>
      <c r="AA20" s="59"/>
      <c r="AB20" s="59"/>
      <c r="AE20" s="56" t="str">
        <f t="shared" si="0"/>
        <v>ВВГнг(А)-LS (5х4) 1</v>
      </c>
      <c r="AF20" s="57" t="s">
        <v>154</v>
      </c>
      <c r="AG20" t="s">
        <v>21</v>
      </c>
      <c r="AH20">
        <v>5</v>
      </c>
      <c r="AI20">
        <v>4</v>
      </c>
      <c r="AJ20">
        <v>1</v>
      </c>
    </row>
    <row r="21" spans="2:36" x14ac:dyDescent="0.25">
      <c r="L21" s="59"/>
      <c r="M21" s="59"/>
      <c r="N21" s="59"/>
      <c r="O21" s="60"/>
      <c r="P21" s="102" t="s">
        <v>428</v>
      </c>
      <c r="Q21" s="102" t="s">
        <v>429</v>
      </c>
      <c r="R21" s="102">
        <v>1</v>
      </c>
      <c r="S21" s="102">
        <v>1</v>
      </c>
      <c r="T21" s="102">
        <v>1</v>
      </c>
      <c r="U21" s="92"/>
      <c r="V21" s="92"/>
      <c r="W21" s="92"/>
      <c r="X21" s="60"/>
      <c r="Y21" s="61"/>
      <c r="Z21" s="59"/>
      <c r="AA21" s="59"/>
      <c r="AB21" s="59"/>
      <c r="AE21" s="56" t="str">
        <f t="shared" si="0"/>
        <v>ВВГнг(А)-LS (5х4) 2</v>
      </c>
      <c r="AF21" s="57" t="s">
        <v>155</v>
      </c>
      <c r="AG21" t="s">
        <v>21</v>
      </c>
      <c r="AH21">
        <v>5</v>
      </c>
      <c r="AI21">
        <v>4</v>
      </c>
      <c r="AJ21">
        <v>2</v>
      </c>
    </row>
    <row r="22" spans="2:36" x14ac:dyDescent="0.25">
      <c r="L22" s="59"/>
      <c r="M22" s="59"/>
      <c r="N22" s="59"/>
      <c r="O22" s="60"/>
      <c r="P22" s="102" t="s">
        <v>569</v>
      </c>
      <c r="Q22" s="102" t="s">
        <v>433</v>
      </c>
      <c r="R22" s="102">
        <v>1</v>
      </c>
      <c r="S22" s="102">
        <v>1</v>
      </c>
      <c r="T22" s="102">
        <v>1</v>
      </c>
      <c r="U22" s="92"/>
      <c r="V22" s="92"/>
      <c r="W22" s="92"/>
      <c r="X22" s="60"/>
      <c r="Y22" s="61"/>
      <c r="Z22" s="59"/>
      <c r="AA22" s="59"/>
      <c r="AB22" s="59"/>
      <c r="AE22" s="56" t="str">
        <f t="shared" si="0"/>
        <v>ВВГнг(А)-LS (5х6) 1</v>
      </c>
      <c r="AF22" s="57" t="s">
        <v>156</v>
      </c>
      <c r="AG22" t="s">
        <v>21</v>
      </c>
      <c r="AH22">
        <v>5</v>
      </c>
      <c r="AI22">
        <v>6</v>
      </c>
      <c r="AJ22">
        <v>1</v>
      </c>
    </row>
    <row r="23" spans="2:36" x14ac:dyDescent="0.25">
      <c r="L23" s="59"/>
      <c r="M23" s="59"/>
      <c r="N23" s="59"/>
      <c r="O23" s="60"/>
      <c r="P23" s="102" t="s">
        <v>434</v>
      </c>
      <c r="Q23" s="102" t="s">
        <v>435</v>
      </c>
      <c r="R23" s="102">
        <v>1</v>
      </c>
      <c r="S23" s="102">
        <v>1</v>
      </c>
      <c r="T23" s="102">
        <v>1</v>
      </c>
      <c r="U23" s="92"/>
      <c r="V23" s="92"/>
      <c r="W23" s="92"/>
      <c r="X23" s="60"/>
      <c r="Y23" s="61"/>
      <c r="Z23" s="59"/>
      <c r="AA23" s="59"/>
      <c r="AB23" s="59"/>
      <c r="AE23" s="56" t="str">
        <f t="shared" si="0"/>
        <v>ВВГнг(А)-LS (5х6) 2</v>
      </c>
      <c r="AF23" s="57" t="s">
        <v>157</v>
      </c>
      <c r="AG23" t="s">
        <v>21</v>
      </c>
      <c r="AH23">
        <v>5</v>
      </c>
      <c r="AI23">
        <v>6</v>
      </c>
      <c r="AJ23">
        <v>2</v>
      </c>
    </row>
    <row r="24" spans="2:36" x14ac:dyDescent="0.25">
      <c r="L24" s="59"/>
      <c r="M24" s="59"/>
      <c r="N24" s="59"/>
      <c r="O24" s="60"/>
      <c r="P24" s="102" t="s">
        <v>436</v>
      </c>
      <c r="Q24" s="102" t="s">
        <v>437</v>
      </c>
      <c r="R24" s="102">
        <v>1</v>
      </c>
      <c r="S24" s="102">
        <v>1</v>
      </c>
      <c r="T24" s="102">
        <v>1</v>
      </c>
      <c r="U24" s="92"/>
      <c r="V24" s="92"/>
      <c r="W24" s="92"/>
      <c r="X24" s="60"/>
      <c r="Y24" s="61"/>
      <c r="Z24" s="59"/>
      <c r="AA24" s="59"/>
      <c r="AB24" s="59"/>
      <c r="AE24" s="56" t="str">
        <f t="shared" si="0"/>
        <v>ВВГнг(А)-LS (5х10) 1</v>
      </c>
      <c r="AF24" s="57" t="s">
        <v>158</v>
      </c>
      <c r="AG24" t="s">
        <v>21</v>
      </c>
      <c r="AH24">
        <v>5</v>
      </c>
      <c r="AI24">
        <v>10</v>
      </c>
      <c r="AJ24">
        <v>1</v>
      </c>
    </row>
    <row r="25" spans="2:36" x14ac:dyDescent="0.25">
      <c r="L25" s="59"/>
      <c r="M25" s="59"/>
      <c r="N25" s="59"/>
      <c r="O25" s="60"/>
      <c r="P25" s="102" t="s">
        <v>438</v>
      </c>
      <c r="Q25" s="102" t="s">
        <v>439</v>
      </c>
      <c r="R25" s="102">
        <v>1</v>
      </c>
      <c r="S25" s="102">
        <v>1</v>
      </c>
      <c r="T25" s="102">
        <v>1</v>
      </c>
      <c r="U25" s="92"/>
      <c r="V25" s="92"/>
      <c r="W25" s="92"/>
      <c r="X25" s="60"/>
      <c r="Y25" s="61"/>
      <c r="Z25" s="59"/>
      <c r="AA25" s="59"/>
      <c r="AB25" s="59"/>
      <c r="AE25" s="56" t="str">
        <f t="shared" si="0"/>
        <v>ВВГнг(А)-LS (5х10) 2</v>
      </c>
      <c r="AF25" s="57" t="s">
        <v>159</v>
      </c>
      <c r="AG25" t="s">
        <v>21</v>
      </c>
      <c r="AH25">
        <v>5</v>
      </c>
      <c r="AI25">
        <v>10</v>
      </c>
      <c r="AJ25">
        <v>2</v>
      </c>
    </row>
    <row r="26" spans="2:36" x14ac:dyDescent="0.25">
      <c r="L26" s="59"/>
      <c r="M26" s="59"/>
      <c r="N26" s="59"/>
      <c r="O26" s="60"/>
      <c r="P26" s="102" t="s">
        <v>440</v>
      </c>
      <c r="Q26" s="102" t="s">
        <v>441</v>
      </c>
      <c r="R26" s="102">
        <v>0</v>
      </c>
      <c r="S26" s="102">
        <v>1</v>
      </c>
      <c r="T26" s="102">
        <v>1</v>
      </c>
      <c r="U26" s="92"/>
      <c r="V26" s="92"/>
      <c r="W26" s="92"/>
      <c r="X26" s="60"/>
      <c r="Y26" s="60"/>
      <c r="Z26" s="60"/>
      <c r="AA26" s="60"/>
      <c r="AB26" s="60"/>
      <c r="AE26" s="56" t="str">
        <f t="shared" si="0"/>
        <v>ВВГнг(А)-LS (5х16) 1</v>
      </c>
      <c r="AF26" s="57" t="s">
        <v>160</v>
      </c>
      <c r="AG26" t="s">
        <v>21</v>
      </c>
      <c r="AH26">
        <v>5</v>
      </c>
      <c r="AI26">
        <v>16</v>
      </c>
      <c r="AJ26">
        <v>1</v>
      </c>
    </row>
    <row r="27" spans="2:36" x14ac:dyDescent="0.25">
      <c r="L27" s="59"/>
      <c r="M27" s="59"/>
      <c r="N27" s="59"/>
      <c r="O27" s="60"/>
      <c r="P27" s="102" t="s">
        <v>442</v>
      </c>
      <c r="Q27" s="102" t="s">
        <v>443</v>
      </c>
      <c r="R27" s="102">
        <v>0</v>
      </c>
      <c r="S27" s="102">
        <v>1</v>
      </c>
      <c r="T27" s="102">
        <v>1</v>
      </c>
      <c r="U27" s="92"/>
      <c r="V27" s="92"/>
      <c r="W27" s="92"/>
      <c r="X27" s="60"/>
      <c r="Y27" s="60"/>
      <c r="Z27" s="60"/>
      <c r="AA27" s="60"/>
      <c r="AB27" s="60"/>
      <c r="AE27" s="56" t="str">
        <f t="shared" si="0"/>
        <v>ВВГнг(А)-LS (5х16) 2</v>
      </c>
      <c r="AF27" s="57" t="s">
        <v>161</v>
      </c>
      <c r="AG27" t="s">
        <v>21</v>
      </c>
      <c r="AH27">
        <v>5</v>
      </c>
      <c r="AI27">
        <v>16</v>
      </c>
      <c r="AJ27">
        <v>2</v>
      </c>
    </row>
    <row r="28" spans="2:36" x14ac:dyDescent="0.25">
      <c r="L28" s="59"/>
      <c r="M28" s="59"/>
      <c r="N28" s="59"/>
      <c r="O28" s="60"/>
      <c r="P28" s="102" t="s">
        <v>444</v>
      </c>
      <c r="Q28" s="102" t="s">
        <v>445</v>
      </c>
      <c r="R28" s="102">
        <v>1</v>
      </c>
      <c r="S28" s="102">
        <v>1</v>
      </c>
      <c r="T28" s="102">
        <v>1</v>
      </c>
      <c r="U28" s="92"/>
      <c r="V28" s="92"/>
      <c r="W28" s="92"/>
      <c r="X28" s="60"/>
      <c r="Y28" s="60"/>
      <c r="Z28" s="60"/>
      <c r="AA28" s="60"/>
      <c r="AB28" s="60"/>
      <c r="AE28" s="56" t="str">
        <f t="shared" si="0"/>
        <v>ВВГнг(А)-LS (5х25) 1</v>
      </c>
      <c r="AF28" s="57" t="s">
        <v>162</v>
      </c>
      <c r="AG28" t="s">
        <v>21</v>
      </c>
      <c r="AH28">
        <v>5</v>
      </c>
      <c r="AI28">
        <v>25</v>
      </c>
      <c r="AJ28">
        <v>1</v>
      </c>
    </row>
    <row r="29" spans="2:36" x14ac:dyDescent="0.25">
      <c r="L29" s="59"/>
      <c r="M29" s="59"/>
      <c r="N29" s="59"/>
      <c r="O29" s="60"/>
      <c r="P29" s="102" t="s">
        <v>617</v>
      </c>
      <c r="Q29" s="102" t="s">
        <v>446</v>
      </c>
      <c r="R29" s="102">
        <v>1</v>
      </c>
      <c r="S29" s="102">
        <v>1</v>
      </c>
      <c r="T29" s="102">
        <v>1</v>
      </c>
      <c r="U29" s="92"/>
      <c r="V29" s="92"/>
      <c r="W29" s="92"/>
      <c r="X29" s="60"/>
      <c r="Y29" s="60"/>
      <c r="Z29" s="60"/>
      <c r="AA29" s="60"/>
      <c r="AB29" s="60"/>
      <c r="AE29" s="56" t="str">
        <f t="shared" si="0"/>
        <v>ВВГнг(А)-LS (5х25) 2</v>
      </c>
      <c r="AF29" s="57" t="s">
        <v>163</v>
      </c>
      <c r="AG29" t="s">
        <v>21</v>
      </c>
      <c r="AH29">
        <v>5</v>
      </c>
      <c r="AI29">
        <v>25</v>
      </c>
      <c r="AJ29">
        <v>2</v>
      </c>
    </row>
    <row r="30" spans="2:36" x14ac:dyDescent="0.25">
      <c r="L30" s="59"/>
      <c r="M30" s="59"/>
      <c r="N30" s="59"/>
      <c r="O30" s="60"/>
      <c r="P30" s="102" t="s">
        <v>448</v>
      </c>
      <c r="Q30" s="59" t="s">
        <v>449</v>
      </c>
      <c r="R30" s="102">
        <v>1</v>
      </c>
      <c r="S30" s="102">
        <v>1</v>
      </c>
      <c r="T30" s="102">
        <v>1</v>
      </c>
      <c r="U30" s="92"/>
      <c r="V30" s="92"/>
      <c r="W30" s="92"/>
      <c r="X30" s="60"/>
      <c r="Y30" s="60"/>
      <c r="Z30" s="60"/>
      <c r="AA30" s="60"/>
      <c r="AB30" s="60"/>
      <c r="AE30" s="56" t="str">
        <f t="shared" si="0"/>
        <v>ВВГнг(А)-LS (5х35) 1</v>
      </c>
      <c r="AF30" s="57" t="s">
        <v>164</v>
      </c>
      <c r="AG30" t="s">
        <v>21</v>
      </c>
      <c r="AH30">
        <v>5</v>
      </c>
      <c r="AI30">
        <v>35</v>
      </c>
      <c r="AJ30">
        <v>1</v>
      </c>
    </row>
    <row r="31" spans="2:36" x14ac:dyDescent="0.25">
      <c r="L31" s="59"/>
      <c r="M31" s="59"/>
      <c r="N31" s="59"/>
      <c r="O31" s="60"/>
      <c r="P31" s="102" t="s">
        <v>518</v>
      </c>
      <c r="Q31" s="102" t="s">
        <v>513</v>
      </c>
      <c r="R31" s="102">
        <v>1</v>
      </c>
      <c r="S31" s="102">
        <v>1</v>
      </c>
      <c r="T31" s="102">
        <v>1</v>
      </c>
      <c r="U31" s="92"/>
      <c r="V31" s="92"/>
      <c r="W31" s="92"/>
      <c r="X31" s="60"/>
      <c r="Y31" s="60"/>
      <c r="Z31" s="60"/>
      <c r="AA31" s="60"/>
      <c r="AB31" s="60"/>
      <c r="AE31" s="56" t="str">
        <f t="shared" si="0"/>
        <v>ВВГнг(А)-LS (5х35) 2</v>
      </c>
      <c r="AF31" s="57" t="s">
        <v>165</v>
      </c>
      <c r="AG31" t="s">
        <v>21</v>
      </c>
      <c r="AH31">
        <v>5</v>
      </c>
      <c r="AI31">
        <v>35</v>
      </c>
      <c r="AJ31">
        <v>2</v>
      </c>
    </row>
    <row r="32" spans="2:36" x14ac:dyDescent="0.25">
      <c r="L32" s="59"/>
      <c r="M32" s="59"/>
      <c r="N32" s="59"/>
      <c r="O32" s="60"/>
      <c r="P32" s="59" t="s">
        <v>571</v>
      </c>
      <c r="Q32" s="59" t="s">
        <v>572</v>
      </c>
      <c r="R32" s="102">
        <v>1</v>
      </c>
      <c r="S32" s="102">
        <v>1</v>
      </c>
      <c r="T32" s="102">
        <v>1</v>
      </c>
      <c r="U32" s="92"/>
      <c r="V32" s="92"/>
      <c r="W32" s="92"/>
      <c r="X32" s="60"/>
      <c r="Y32" s="60"/>
      <c r="Z32" s="60"/>
      <c r="AA32" s="60"/>
      <c r="AB32" s="60"/>
      <c r="AE32" s="56" t="str">
        <f t="shared" si="0"/>
        <v>ВВГнг(А)-LS (5х50) 1</v>
      </c>
      <c r="AF32" s="57" t="s">
        <v>166</v>
      </c>
      <c r="AG32" t="s">
        <v>21</v>
      </c>
      <c r="AH32">
        <v>5</v>
      </c>
      <c r="AI32">
        <v>50</v>
      </c>
      <c r="AJ32">
        <v>1</v>
      </c>
    </row>
    <row r="33" spans="12:36" x14ac:dyDescent="0.25">
      <c r="L33" s="59"/>
      <c r="M33" s="59"/>
      <c r="N33" s="59"/>
      <c r="O33" s="60"/>
      <c r="P33" s="102" t="s">
        <v>825</v>
      </c>
      <c r="Q33" s="102" t="s">
        <v>826</v>
      </c>
      <c r="R33" s="102">
        <v>3</v>
      </c>
      <c r="S33" s="59">
        <v>1</v>
      </c>
      <c r="T33" s="59">
        <v>1</v>
      </c>
      <c r="U33" s="92"/>
      <c r="V33" s="92"/>
      <c r="W33" s="92"/>
      <c r="X33" s="60"/>
      <c r="Y33" s="60"/>
      <c r="Z33" s="60"/>
      <c r="AA33" s="60"/>
      <c r="AB33" s="60"/>
      <c r="AE33" s="56" t="str">
        <f t="shared" si="0"/>
        <v>ВВГнг(А)-LS (5х50) 2</v>
      </c>
      <c r="AF33" s="57" t="s">
        <v>167</v>
      </c>
      <c r="AG33" t="s">
        <v>21</v>
      </c>
      <c r="AH33">
        <v>5</v>
      </c>
      <c r="AI33">
        <v>50</v>
      </c>
      <c r="AJ33">
        <v>2</v>
      </c>
    </row>
    <row r="34" spans="12:36" x14ac:dyDescent="0.25">
      <c r="L34" s="59"/>
      <c r="M34" s="59"/>
      <c r="N34" s="59"/>
      <c r="O34" s="60"/>
      <c r="P34" s="59" t="s">
        <v>991</v>
      </c>
      <c r="Q34" s="59" t="s">
        <v>992</v>
      </c>
      <c r="R34" s="59">
        <v>1</v>
      </c>
      <c r="S34" s="59">
        <v>1</v>
      </c>
      <c r="T34" s="59">
        <v>1</v>
      </c>
      <c r="U34" s="92"/>
      <c r="V34" s="92"/>
      <c r="W34" s="92"/>
      <c r="X34" s="60"/>
      <c r="Y34" s="60"/>
      <c r="Z34" s="60"/>
      <c r="AA34" s="60"/>
      <c r="AB34" s="60"/>
      <c r="AE34" s="56" t="str">
        <f t="shared" si="0"/>
        <v>ВВГнг(А)-LS (5х95) 1</v>
      </c>
      <c r="AF34" s="57" t="s">
        <v>168</v>
      </c>
      <c r="AG34" t="s">
        <v>21</v>
      </c>
      <c r="AH34">
        <v>5</v>
      </c>
      <c r="AI34">
        <v>95</v>
      </c>
      <c r="AJ34">
        <v>1</v>
      </c>
    </row>
    <row r="35" spans="12:36" x14ac:dyDescent="0.25">
      <c r="L35" s="59"/>
      <c r="M35" s="59"/>
      <c r="N35" s="59"/>
      <c r="O35" s="60"/>
      <c r="P35" s="59"/>
      <c r="Q35" s="59"/>
      <c r="R35" s="59"/>
      <c r="S35" s="59"/>
      <c r="T35" s="59"/>
      <c r="U35" s="92"/>
      <c r="V35" s="92"/>
      <c r="W35" s="92"/>
      <c r="X35" s="60"/>
      <c r="Y35" s="60"/>
      <c r="Z35" s="60"/>
      <c r="AA35" s="60"/>
      <c r="AB35" s="60"/>
      <c r="AE35" s="56" t="str">
        <f t="shared" si="0"/>
        <v>ВВГнг(А)-LS (5х95) 2</v>
      </c>
      <c r="AF35" s="57" t="s">
        <v>169</v>
      </c>
      <c r="AG35" t="s">
        <v>21</v>
      </c>
      <c r="AH35">
        <v>5</v>
      </c>
      <c r="AI35">
        <v>95</v>
      </c>
      <c r="AJ35">
        <v>2</v>
      </c>
    </row>
    <row r="36" spans="12:36" x14ac:dyDescent="0.25">
      <c r="L36" s="59"/>
      <c r="M36" s="59"/>
      <c r="N36" s="59"/>
      <c r="O36" s="60"/>
      <c r="P36" s="59"/>
      <c r="Q36" s="59"/>
      <c r="R36" s="59"/>
      <c r="S36" s="59"/>
      <c r="T36" s="59"/>
      <c r="U36" s="92"/>
      <c r="V36" s="92"/>
      <c r="W36" s="92"/>
      <c r="X36" s="60"/>
      <c r="Y36" s="60"/>
      <c r="Z36" s="60"/>
      <c r="AA36" s="60"/>
      <c r="AB36" s="60"/>
      <c r="AE36" s="56" t="str">
        <f t="shared" si="0"/>
        <v>ВВГнг(А)-LS (5х120) 1</v>
      </c>
      <c r="AF36" s="57" t="s">
        <v>170</v>
      </c>
      <c r="AG36" t="s">
        <v>21</v>
      </c>
      <c r="AH36">
        <v>5</v>
      </c>
      <c r="AI36">
        <v>120</v>
      </c>
      <c r="AJ36">
        <v>1</v>
      </c>
    </row>
    <row r="37" spans="12:36" x14ac:dyDescent="0.25">
      <c r="L37" s="59"/>
      <c r="M37" s="59"/>
      <c r="N37" s="59"/>
      <c r="O37" s="60"/>
      <c r="P37" s="59"/>
      <c r="Q37" s="59"/>
      <c r="R37" s="59"/>
      <c r="S37" s="59"/>
      <c r="T37" s="59"/>
      <c r="U37" s="92"/>
      <c r="V37" s="92"/>
      <c r="W37" s="92"/>
      <c r="X37" s="60"/>
      <c r="Y37" s="60"/>
      <c r="Z37" s="60"/>
      <c r="AA37" s="60"/>
      <c r="AB37" s="60"/>
      <c r="AE37" s="56" t="str">
        <f t="shared" si="0"/>
        <v>ВВГнг(А)-LS (5х120) 2</v>
      </c>
      <c r="AF37" s="57" t="s">
        <v>171</v>
      </c>
      <c r="AG37" t="s">
        <v>21</v>
      </c>
      <c r="AH37">
        <v>5</v>
      </c>
      <c r="AI37">
        <v>120</v>
      </c>
      <c r="AJ37">
        <v>2</v>
      </c>
    </row>
    <row r="38" spans="12:36" x14ac:dyDescent="0.25">
      <c r="L38" s="59"/>
      <c r="M38" s="59"/>
      <c r="N38" s="59"/>
      <c r="O38" s="60"/>
      <c r="P38" s="59"/>
      <c r="Q38" s="59"/>
      <c r="R38" s="59"/>
      <c r="S38" s="59"/>
      <c r="T38" s="59"/>
      <c r="U38" s="92"/>
      <c r="V38" s="92"/>
      <c r="W38" s="92"/>
      <c r="X38" s="60"/>
      <c r="Y38" s="60"/>
      <c r="Z38" s="60"/>
      <c r="AA38" s="60"/>
      <c r="AB38" s="60"/>
      <c r="AE38" s="56" t="str">
        <f t="shared" si="0"/>
        <v>ВВГнг(А)-LS (5х95) 1</v>
      </c>
      <c r="AF38" s="57" t="s">
        <v>172</v>
      </c>
      <c r="AG38" t="s">
        <v>21</v>
      </c>
      <c r="AH38">
        <v>5</v>
      </c>
      <c r="AI38">
        <v>95</v>
      </c>
      <c r="AJ38">
        <v>1</v>
      </c>
    </row>
    <row r="39" spans="12:36" x14ac:dyDescent="0.25">
      <c r="L39" s="59"/>
      <c r="M39" s="59"/>
      <c r="N39" s="59"/>
      <c r="O39" s="60"/>
      <c r="P39" s="59"/>
      <c r="Q39" s="59"/>
      <c r="R39" s="59"/>
      <c r="S39" s="59"/>
      <c r="T39" s="59"/>
      <c r="U39" s="92"/>
      <c r="V39" s="92"/>
      <c r="W39" s="92"/>
      <c r="X39" s="60"/>
      <c r="Y39" s="60"/>
      <c r="Z39" s="60"/>
      <c r="AA39" s="60"/>
      <c r="AB39" s="60"/>
      <c r="AE39" s="56" t="str">
        <f t="shared" si="0"/>
        <v>ВВГнг(А)-LS (5х95) 2</v>
      </c>
      <c r="AF39" s="57" t="s">
        <v>173</v>
      </c>
      <c r="AG39" t="s">
        <v>21</v>
      </c>
      <c r="AH39">
        <v>5</v>
      </c>
      <c r="AI39">
        <v>95</v>
      </c>
      <c r="AJ39">
        <v>2</v>
      </c>
    </row>
    <row r="40" spans="12:36" x14ac:dyDescent="0.25">
      <c r="L40" s="59"/>
      <c r="M40" s="59"/>
      <c r="N40" s="59"/>
      <c r="O40" s="60"/>
      <c r="P40" s="59"/>
      <c r="Q40" s="59"/>
      <c r="R40" s="59"/>
      <c r="S40" s="59"/>
      <c r="T40" s="59"/>
      <c r="U40" s="92"/>
      <c r="V40" s="92"/>
      <c r="W40" s="92"/>
      <c r="X40" s="60"/>
      <c r="Y40" s="60"/>
      <c r="Z40" s="60"/>
      <c r="AA40" s="60"/>
      <c r="AB40" s="60"/>
      <c r="AE40" s="56" t="str">
        <f t="shared" si="0"/>
        <v>ВВГнг(А)-LS (5х120) 1</v>
      </c>
      <c r="AF40" s="57" t="s">
        <v>174</v>
      </c>
      <c r="AG40" t="s">
        <v>21</v>
      </c>
      <c r="AH40">
        <v>5</v>
      </c>
      <c r="AI40">
        <v>120</v>
      </c>
      <c r="AJ40">
        <v>1</v>
      </c>
    </row>
    <row r="41" spans="12:36" x14ac:dyDescent="0.25">
      <c r="L41" s="59"/>
      <c r="M41" s="59"/>
      <c r="N41" s="59"/>
      <c r="O41" s="60"/>
      <c r="P41" s="59"/>
      <c r="Q41" s="59"/>
      <c r="R41" s="59"/>
      <c r="S41" s="59"/>
      <c r="T41" s="59"/>
      <c r="U41" s="92"/>
      <c r="V41" s="92"/>
      <c r="W41" s="92"/>
      <c r="X41" s="60"/>
      <c r="Y41" s="60"/>
      <c r="Z41" s="60"/>
      <c r="AA41" s="60"/>
      <c r="AB41" s="60"/>
      <c r="AE41" s="56" t="str">
        <f t="shared" si="0"/>
        <v>ВВГнг(А)-LS (5х120) 2</v>
      </c>
      <c r="AF41" s="57" t="s">
        <v>175</v>
      </c>
      <c r="AG41" t="s">
        <v>21</v>
      </c>
      <c r="AH41">
        <v>5</v>
      </c>
      <c r="AI41">
        <v>120</v>
      </c>
      <c r="AJ41">
        <v>2</v>
      </c>
    </row>
    <row r="42" spans="12:36" x14ac:dyDescent="0.25">
      <c r="L42" s="59"/>
      <c r="M42" s="59"/>
      <c r="N42" s="59"/>
      <c r="O42" s="60"/>
      <c r="P42" s="59"/>
      <c r="Q42" s="59"/>
      <c r="R42" s="59"/>
      <c r="S42" s="59"/>
      <c r="T42" s="59"/>
      <c r="U42" s="92"/>
      <c r="V42" s="92"/>
      <c r="W42" s="92"/>
      <c r="X42" s="60"/>
      <c r="Y42" s="60"/>
      <c r="Z42" s="60"/>
      <c r="AA42" s="60"/>
      <c r="AB42" s="60"/>
      <c r="AE42" s="56" t="str">
        <f t="shared" si="0"/>
        <v>ВБШВнг(А)-LS (5х10) 1</v>
      </c>
      <c r="AF42" s="57" t="s">
        <v>213</v>
      </c>
      <c r="AG42" t="s">
        <v>240</v>
      </c>
      <c r="AH42">
        <v>5</v>
      </c>
      <c r="AI42">
        <v>10</v>
      </c>
      <c r="AJ42">
        <v>1</v>
      </c>
    </row>
    <row r="43" spans="12:36" x14ac:dyDescent="0.25">
      <c r="L43" s="59"/>
      <c r="M43" s="59"/>
      <c r="N43" s="59"/>
      <c r="O43" s="60"/>
      <c r="P43" s="59"/>
      <c r="Q43" s="59"/>
      <c r="R43" s="59"/>
      <c r="S43" s="59"/>
      <c r="T43" s="59"/>
      <c r="U43" s="92"/>
      <c r="V43" s="92"/>
      <c r="W43" s="92"/>
      <c r="X43" s="60"/>
      <c r="Y43" s="60"/>
      <c r="Z43" s="60"/>
      <c r="AA43" s="60"/>
      <c r="AB43" s="60"/>
      <c r="AE43" s="56" t="str">
        <f t="shared" si="0"/>
        <v>ВБШВнг(А)-LS (5х10) 2</v>
      </c>
      <c r="AF43" s="57" t="s">
        <v>176</v>
      </c>
      <c r="AG43" t="s">
        <v>240</v>
      </c>
      <c r="AH43">
        <v>5</v>
      </c>
      <c r="AI43">
        <v>10</v>
      </c>
      <c r="AJ43">
        <v>2</v>
      </c>
    </row>
    <row r="44" spans="12:36" x14ac:dyDescent="0.25">
      <c r="L44" s="59"/>
      <c r="M44" s="59"/>
      <c r="N44" s="59"/>
      <c r="O44" s="60"/>
      <c r="P44" s="59"/>
      <c r="Q44" s="59"/>
      <c r="R44" s="59"/>
      <c r="S44" s="59"/>
      <c r="T44" s="59"/>
      <c r="U44" s="92"/>
      <c r="V44" s="92"/>
      <c r="W44" s="92"/>
      <c r="X44" s="60"/>
      <c r="Y44" s="60"/>
      <c r="Z44" s="60"/>
      <c r="AA44" s="60"/>
      <c r="AB44" s="60"/>
      <c r="AE44" s="56" t="str">
        <f t="shared" si="0"/>
        <v>ВБШВнг(А)-LS (5х16) 1</v>
      </c>
      <c r="AF44" s="57" t="s">
        <v>177</v>
      </c>
      <c r="AG44" t="s">
        <v>240</v>
      </c>
      <c r="AH44">
        <v>5</v>
      </c>
      <c r="AI44">
        <v>16</v>
      </c>
      <c r="AJ44">
        <v>1</v>
      </c>
    </row>
    <row r="45" spans="12:36" x14ac:dyDescent="0.25">
      <c r="L45" s="59"/>
      <c r="M45" s="59"/>
      <c r="N45" s="59"/>
      <c r="O45" s="60"/>
      <c r="P45" s="59"/>
      <c r="Q45" s="59"/>
      <c r="R45" s="59"/>
      <c r="S45" s="59"/>
      <c r="T45" s="59"/>
      <c r="U45" s="92"/>
      <c r="V45" s="92"/>
      <c r="W45" s="92"/>
      <c r="X45" s="60"/>
      <c r="Y45" s="60"/>
      <c r="Z45" s="60"/>
      <c r="AA45" s="60"/>
      <c r="AB45" s="60"/>
      <c r="AE45" s="56" t="str">
        <f t="shared" si="0"/>
        <v>ВБШВнг(А)-LS (5х16) 2</v>
      </c>
      <c r="AF45" s="57" t="s">
        <v>178</v>
      </c>
      <c r="AG45" t="s">
        <v>240</v>
      </c>
      <c r="AH45">
        <v>5</v>
      </c>
      <c r="AI45">
        <v>16</v>
      </c>
      <c r="AJ45">
        <v>2</v>
      </c>
    </row>
    <row r="46" spans="12:36" x14ac:dyDescent="0.25">
      <c r="L46" s="59"/>
      <c r="M46" s="59"/>
      <c r="N46" s="59"/>
      <c r="O46" s="60"/>
      <c r="P46" s="59"/>
      <c r="Q46" s="59"/>
      <c r="R46" s="59"/>
      <c r="S46" s="59"/>
      <c r="T46" s="59"/>
      <c r="U46" s="92"/>
      <c r="V46" s="92"/>
      <c r="W46" s="92"/>
      <c r="X46" s="60"/>
      <c r="Y46" s="60"/>
      <c r="Z46" s="60"/>
      <c r="AA46" s="60"/>
      <c r="AB46" s="60"/>
      <c r="AE46" s="56" t="str">
        <f t="shared" si="0"/>
        <v>ВБШВнг(А)-LS (5х25) 1</v>
      </c>
      <c r="AF46" s="57" t="s">
        <v>179</v>
      </c>
      <c r="AG46" t="s">
        <v>240</v>
      </c>
      <c r="AH46">
        <v>5</v>
      </c>
      <c r="AI46">
        <v>25</v>
      </c>
      <c r="AJ46">
        <v>1</v>
      </c>
    </row>
    <row r="47" spans="12:36" x14ac:dyDescent="0.25">
      <c r="L47" s="59"/>
      <c r="M47" s="59"/>
      <c r="N47" s="59"/>
      <c r="O47" s="60"/>
      <c r="P47" s="59"/>
      <c r="Q47" s="59"/>
      <c r="R47" s="59"/>
      <c r="S47" s="59"/>
      <c r="T47" s="59"/>
      <c r="U47" s="92"/>
      <c r="V47" s="92"/>
      <c r="W47" s="92"/>
      <c r="X47" s="60"/>
      <c r="Y47" s="60"/>
      <c r="Z47" s="60"/>
      <c r="AA47" s="60"/>
      <c r="AB47" s="60"/>
      <c r="AE47" s="56" t="str">
        <f t="shared" si="0"/>
        <v>ВБШВнг(А)-LS (5х25) 2</v>
      </c>
      <c r="AF47" s="57" t="s">
        <v>180</v>
      </c>
      <c r="AG47" t="s">
        <v>240</v>
      </c>
      <c r="AH47">
        <v>5</v>
      </c>
      <c r="AI47">
        <v>25</v>
      </c>
      <c r="AJ47">
        <v>2</v>
      </c>
    </row>
    <row r="48" spans="12:36" x14ac:dyDescent="0.25">
      <c r="L48" s="59"/>
      <c r="M48" s="59"/>
      <c r="N48" s="59"/>
      <c r="O48" s="60"/>
      <c r="P48" s="59"/>
      <c r="Q48" s="59"/>
      <c r="R48" s="59"/>
      <c r="S48" s="59"/>
      <c r="T48" s="59"/>
      <c r="U48" s="92"/>
      <c r="V48" s="92"/>
      <c r="W48" s="92"/>
      <c r="X48" s="60"/>
      <c r="Y48" s="60"/>
      <c r="Z48" s="60"/>
      <c r="AA48" s="60"/>
      <c r="AB48" s="60"/>
      <c r="AE48" s="56" t="str">
        <f t="shared" si="0"/>
        <v>ВБШВнг(А)-LS (5х35) 1</v>
      </c>
      <c r="AF48" s="57" t="s">
        <v>181</v>
      </c>
      <c r="AG48" t="s">
        <v>240</v>
      </c>
      <c r="AH48">
        <v>5</v>
      </c>
      <c r="AI48">
        <v>35</v>
      </c>
      <c r="AJ48">
        <v>1</v>
      </c>
    </row>
    <row r="49" spans="12:36" x14ac:dyDescent="0.25">
      <c r="L49" s="59"/>
      <c r="M49" s="59"/>
      <c r="N49" s="59"/>
      <c r="O49" s="60"/>
      <c r="P49" s="59"/>
      <c r="Q49" s="59"/>
      <c r="R49" s="59"/>
      <c r="S49" s="59"/>
      <c r="T49" s="59"/>
      <c r="U49" s="92"/>
      <c r="V49" s="92"/>
      <c r="W49" s="92"/>
      <c r="X49" s="60"/>
      <c r="Y49" s="60"/>
      <c r="Z49" s="60"/>
      <c r="AA49" s="60"/>
      <c r="AB49" s="60"/>
      <c r="AE49" s="56" t="str">
        <f t="shared" si="0"/>
        <v>ВБШВнг(А)-LS (5х35) 2</v>
      </c>
      <c r="AF49" s="57" t="s">
        <v>182</v>
      </c>
      <c r="AG49" t="s">
        <v>240</v>
      </c>
      <c r="AH49">
        <v>5</v>
      </c>
      <c r="AI49">
        <v>35</v>
      </c>
      <c r="AJ49">
        <v>2</v>
      </c>
    </row>
    <row r="50" spans="12:36" x14ac:dyDescent="0.25">
      <c r="L50" s="59"/>
      <c r="M50" s="59"/>
      <c r="N50" s="59"/>
      <c r="O50" s="60"/>
      <c r="P50" s="59"/>
      <c r="Q50" s="59"/>
      <c r="R50" s="59"/>
      <c r="S50" s="59"/>
      <c r="T50" s="59"/>
      <c r="U50" s="92"/>
      <c r="V50" s="92"/>
      <c r="W50" s="92"/>
      <c r="X50" s="60"/>
      <c r="Y50" s="60"/>
      <c r="Z50" s="60"/>
      <c r="AA50" s="60"/>
      <c r="AB50" s="60"/>
      <c r="AE50" s="56" t="str">
        <f t="shared" si="0"/>
        <v>ВБШВнг(А)-LS (5х50) 1</v>
      </c>
      <c r="AF50" s="57" t="s">
        <v>183</v>
      </c>
      <c r="AG50" t="s">
        <v>240</v>
      </c>
      <c r="AH50">
        <v>5</v>
      </c>
      <c r="AI50">
        <v>50</v>
      </c>
      <c r="AJ50">
        <v>1</v>
      </c>
    </row>
    <row r="51" spans="12:36" x14ac:dyDescent="0.25">
      <c r="L51" s="59"/>
      <c r="M51" s="59"/>
      <c r="N51" s="59"/>
      <c r="O51" s="60"/>
      <c r="P51" s="59"/>
      <c r="Q51" s="59"/>
      <c r="R51" s="59"/>
      <c r="S51" s="59"/>
      <c r="T51" s="59"/>
      <c r="U51" s="92"/>
      <c r="V51" s="92"/>
      <c r="W51" s="92"/>
      <c r="X51" s="60"/>
      <c r="Y51" s="60"/>
      <c r="Z51" s="60"/>
      <c r="AA51" s="60"/>
      <c r="AB51" s="60"/>
      <c r="AE51" s="56" t="str">
        <f t="shared" si="0"/>
        <v>ВБШВнг(А)-LS (5х50) 2</v>
      </c>
      <c r="AF51" s="57" t="s">
        <v>184</v>
      </c>
      <c r="AG51" t="s">
        <v>240</v>
      </c>
      <c r="AH51">
        <v>5</v>
      </c>
      <c r="AI51">
        <v>50</v>
      </c>
      <c r="AJ51">
        <v>2</v>
      </c>
    </row>
    <row r="52" spans="12:36" x14ac:dyDescent="0.25">
      <c r="AE52" s="56" t="str">
        <f t="shared" si="0"/>
        <v>ВБШВнг(А)-LS (5х95) 1</v>
      </c>
      <c r="AF52" s="57" t="s">
        <v>185</v>
      </c>
      <c r="AG52" t="s">
        <v>240</v>
      </c>
      <c r="AH52">
        <v>5</v>
      </c>
      <c r="AI52">
        <v>95</v>
      </c>
      <c r="AJ52">
        <v>1</v>
      </c>
    </row>
    <row r="53" spans="12:36" x14ac:dyDescent="0.25">
      <c r="AE53" s="56" t="str">
        <f t="shared" si="0"/>
        <v>ВБШВнг(А)-LS (5х95) 2</v>
      </c>
      <c r="AF53" s="57" t="s">
        <v>186</v>
      </c>
      <c r="AG53" t="s">
        <v>240</v>
      </c>
      <c r="AH53">
        <v>5</v>
      </c>
      <c r="AI53">
        <v>95</v>
      </c>
      <c r="AJ53">
        <v>2</v>
      </c>
    </row>
    <row r="54" spans="12:36" x14ac:dyDescent="0.25">
      <c r="AE54" s="56" t="str">
        <f t="shared" si="0"/>
        <v>ВБШВнг(А)-LS (5х120) 1</v>
      </c>
      <c r="AF54" s="57" t="s">
        <v>187</v>
      </c>
      <c r="AG54" t="s">
        <v>240</v>
      </c>
      <c r="AH54">
        <v>5</v>
      </c>
      <c r="AI54">
        <v>120</v>
      </c>
      <c r="AJ54">
        <v>1</v>
      </c>
    </row>
    <row r="55" spans="12:36" x14ac:dyDescent="0.25">
      <c r="AE55" s="56" t="str">
        <f t="shared" si="0"/>
        <v>ВБШВнг(А)-LS (5х120) 2</v>
      </c>
      <c r="AF55" s="57" t="s">
        <v>188</v>
      </c>
      <c r="AG55" t="s">
        <v>240</v>
      </c>
      <c r="AH55">
        <v>5</v>
      </c>
      <c r="AI55">
        <v>120</v>
      </c>
      <c r="AJ55">
        <v>2</v>
      </c>
    </row>
    <row r="56" spans="12:36" x14ac:dyDescent="0.25">
      <c r="AE56" s="56" t="str">
        <f t="shared" si="0"/>
        <v>КГВВнг(А)-LS (2х0,75) 1</v>
      </c>
      <c r="AF56" s="57" t="s">
        <v>189</v>
      </c>
      <c r="AG56" t="s">
        <v>214</v>
      </c>
      <c r="AH56">
        <v>2</v>
      </c>
      <c r="AI56">
        <v>0.75</v>
      </c>
      <c r="AJ56">
        <v>1</v>
      </c>
    </row>
    <row r="57" spans="12:36" x14ac:dyDescent="0.25">
      <c r="AE57" s="56" t="str">
        <f t="shared" si="0"/>
        <v>КГВВнг(А)-LS (2х0,75) 2</v>
      </c>
      <c r="AF57" s="57" t="s">
        <v>190</v>
      </c>
      <c r="AG57" t="s">
        <v>214</v>
      </c>
      <c r="AH57">
        <v>2</v>
      </c>
      <c r="AI57">
        <v>0.75</v>
      </c>
      <c r="AJ57">
        <v>2</v>
      </c>
    </row>
    <row r="58" spans="12:36" x14ac:dyDescent="0.25">
      <c r="AE58" s="56" t="str">
        <f t="shared" si="0"/>
        <v>КГВВнг(А)-LS (2х1,5) 1</v>
      </c>
      <c r="AF58" s="57" t="s">
        <v>189</v>
      </c>
      <c r="AG58" t="s">
        <v>214</v>
      </c>
      <c r="AH58">
        <v>2</v>
      </c>
      <c r="AI58">
        <v>1.5</v>
      </c>
      <c r="AJ58">
        <v>1</v>
      </c>
    </row>
    <row r="59" spans="12:36" x14ac:dyDescent="0.25">
      <c r="AE59" s="56" t="str">
        <f t="shared" si="0"/>
        <v>КГВВнг(А)-LS (2х1,5) 2</v>
      </c>
      <c r="AF59" s="57" t="s">
        <v>190</v>
      </c>
      <c r="AG59" t="s">
        <v>214</v>
      </c>
      <c r="AH59">
        <v>2</v>
      </c>
      <c r="AI59">
        <v>1.5</v>
      </c>
      <c r="AJ59">
        <v>2</v>
      </c>
    </row>
    <row r="60" spans="12:36" x14ac:dyDescent="0.25">
      <c r="AE60" s="56" t="str">
        <f t="shared" si="0"/>
        <v>КГВВнг(А)-LS (2х2,5) 1</v>
      </c>
      <c r="AF60" s="57" t="s">
        <v>191</v>
      </c>
      <c r="AG60" t="s">
        <v>214</v>
      </c>
      <c r="AH60">
        <v>2</v>
      </c>
      <c r="AI60">
        <v>2.5</v>
      </c>
      <c r="AJ60">
        <v>1</v>
      </c>
    </row>
    <row r="61" spans="12:36" x14ac:dyDescent="0.25">
      <c r="AE61" s="56" t="str">
        <f t="shared" si="0"/>
        <v>КГВВнг(А)-LS (2х2,5) 2</v>
      </c>
      <c r="AF61" s="57" t="s">
        <v>192</v>
      </c>
      <c r="AG61" t="s">
        <v>214</v>
      </c>
      <c r="AH61">
        <v>2</v>
      </c>
      <c r="AI61">
        <v>2.5</v>
      </c>
      <c r="AJ61">
        <v>2</v>
      </c>
    </row>
    <row r="62" spans="12:36" x14ac:dyDescent="0.25">
      <c r="AE62" s="56" t="str">
        <f t="shared" si="0"/>
        <v>КГВВнг(А)-LS (3х1,5) 1</v>
      </c>
      <c r="AF62" s="57" t="s">
        <v>193</v>
      </c>
      <c r="AG62" t="s">
        <v>214</v>
      </c>
      <c r="AH62">
        <v>3</v>
      </c>
      <c r="AI62">
        <v>1.5</v>
      </c>
      <c r="AJ62">
        <v>1</v>
      </c>
    </row>
    <row r="63" spans="12:36" x14ac:dyDescent="0.25">
      <c r="AE63" s="56" t="str">
        <f t="shared" si="0"/>
        <v>КГВВнг(А)-LS (3х1,5) 2</v>
      </c>
      <c r="AF63" s="57" t="s">
        <v>194</v>
      </c>
      <c r="AG63" t="s">
        <v>214</v>
      </c>
      <c r="AH63">
        <v>3</v>
      </c>
      <c r="AI63">
        <v>1.5</v>
      </c>
      <c r="AJ63">
        <v>2</v>
      </c>
    </row>
    <row r="64" spans="12:36" x14ac:dyDescent="0.25">
      <c r="AE64" s="56" t="str">
        <f t="shared" si="0"/>
        <v>КГВВнг(А)-LS (3х2,5) 1</v>
      </c>
      <c r="AF64" s="57" t="s">
        <v>195</v>
      </c>
      <c r="AG64" t="s">
        <v>214</v>
      </c>
      <c r="AH64">
        <v>3</v>
      </c>
      <c r="AI64">
        <v>2.5</v>
      </c>
      <c r="AJ64">
        <v>1</v>
      </c>
    </row>
    <row r="65" spans="31:36" x14ac:dyDescent="0.25">
      <c r="AE65" s="56" t="str">
        <f t="shared" si="0"/>
        <v>КГВВнг(А)-LS (3х2,5) 2</v>
      </c>
      <c r="AF65" s="57" t="s">
        <v>196</v>
      </c>
      <c r="AG65" t="s">
        <v>214</v>
      </c>
      <c r="AH65">
        <v>3</v>
      </c>
      <c r="AI65">
        <v>2.5</v>
      </c>
      <c r="AJ65">
        <v>2</v>
      </c>
    </row>
    <row r="66" spans="31:36" x14ac:dyDescent="0.25">
      <c r="AE66" s="56" t="str">
        <f t="shared" si="0"/>
        <v>КГВВнг(А)-LS (5х1,5) 1</v>
      </c>
      <c r="AF66" s="57" t="s">
        <v>197</v>
      </c>
      <c r="AG66" t="s">
        <v>214</v>
      </c>
      <c r="AH66">
        <v>5</v>
      </c>
      <c r="AI66">
        <v>1.5</v>
      </c>
      <c r="AJ66">
        <v>1</v>
      </c>
    </row>
    <row r="67" spans="31:36" x14ac:dyDescent="0.25">
      <c r="AE67" s="56" t="str">
        <f t="shared" si="0"/>
        <v>КГВВнг(А)-LS (5х1,5) 2</v>
      </c>
      <c r="AF67" s="57" t="s">
        <v>198</v>
      </c>
      <c r="AG67" t="s">
        <v>214</v>
      </c>
      <c r="AH67">
        <v>5</v>
      </c>
      <c r="AI67">
        <v>1.5</v>
      </c>
      <c r="AJ67">
        <v>2</v>
      </c>
    </row>
    <row r="68" spans="31:36" x14ac:dyDescent="0.25">
      <c r="AE68" s="56" t="str">
        <f t="shared" si="0"/>
        <v>КГВВнг(А)-LS (5х2,5) 1</v>
      </c>
      <c r="AF68" s="57" t="s">
        <v>199</v>
      </c>
      <c r="AG68" t="s">
        <v>214</v>
      </c>
      <c r="AH68">
        <v>5</v>
      </c>
      <c r="AI68">
        <v>2.5</v>
      </c>
      <c r="AJ68">
        <v>1</v>
      </c>
    </row>
    <row r="69" spans="31:36" x14ac:dyDescent="0.25">
      <c r="AE69" s="56" t="str">
        <f t="shared" ref="AE69:AE132" si="1">AG69&amp;" ("&amp;AH69&amp;"х"&amp;AI69&amp;") "&amp;AJ69</f>
        <v>КГВВнг(А)-LS (5х2,5) 2</v>
      </c>
      <c r="AF69" s="57" t="s">
        <v>200</v>
      </c>
      <c r="AG69" t="s">
        <v>214</v>
      </c>
      <c r="AH69">
        <v>5</v>
      </c>
      <c r="AI69">
        <v>2.5</v>
      </c>
      <c r="AJ69">
        <v>2</v>
      </c>
    </row>
    <row r="70" spans="31:36" x14ac:dyDescent="0.25">
      <c r="AE70" s="56" t="str">
        <f t="shared" si="1"/>
        <v>КГВВнг(А)-LS (5х4) 1</v>
      </c>
      <c r="AF70" s="57" t="s">
        <v>201</v>
      </c>
      <c r="AG70" t="s">
        <v>214</v>
      </c>
      <c r="AH70">
        <v>5</v>
      </c>
      <c r="AI70">
        <v>4</v>
      </c>
      <c r="AJ70">
        <v>1</v>
      </c>
    </row>
    <row r="71" spans="31:36" x14ac:dyDescent="0.25">
      <c r="AE71" s="56" t="str">
        <f t="shared" si="1"/>
        <v>КГВВнг(А)-LS (5х4) 2</v>
      </c>
      <c r="AF71" s="57" t="s">
        <v>202</v>
      </c>
      <c r="AG71" t="s">
        <v>214</v>
      </c>
      <c r="AH71">
        <v>5</v>
      </c>
      <c r="AI71">
        <v>4</v>
      </c>
      <c r="AJ71">
        <v>2</v>
      </c>
    </row>
    <row r="72" spans="31:36" x14ac:dyDescent="0.25">
      <c r="AE72" s="56" t="str">
        <f t="shared" si="1"/>
        <v>КГВВнг(А)-LS (5х6) 1</v>
      </c>
      <c r="AF72" s="57" t="s">
        <v>203</v>
      </c>
      <c r="AG72" t="s">
        <v>214</v>
      </c>
      <c r="AH72">
        <v>5</v>
      </c>
      <c r="AI72">
        <v>6</v>
      </c>
      <c r="AJ72">
        <v>1</v>
      </c>
    </row>
    <row r="73" spans="31:36" x14ac:dyDescent="0.25">
      <c r="AE73" s="56" t="str">
        <f t="shared" si="1"/>
        <v>КГВВнг(А)-LS (5х6) 2</v>
      </c>
      <c r="AF73" s="57" t="s">
        <v>204</v>
      </c>
      <c r="AG73" t="s">
        <v>214</v>
      </c>
      <c r="AH73">
        <v>5</v>
      </c>
      <c r="AI73">
        <v>6</v>
      </c>
      <c r="AJ73">
        <v>2</v>
      </c>
    </row>
    <row r="74" spans="31:36" x14ac:dyDescent="0.25">
      <c r="AE74" s="56" t="str">
        <f t="shared" si="1"/>
        <v>КГВВнг(А)-LS (4х0,75) 1</v>
      </c>
      <c r="AF74" s="57" t="s">
        <v>205</v>
      </c>
      <c r="AG74" t="s">
        <v>214</v>
      </c>
      <c r="AH74">
        <v>4</v>
      </c>
      <c r="AI74">
        <v>0.75</v>
      </c>
      <c r="AJ74">
        <v>1</v>
      </c>
    </row>
    <row r="75" spans="31:36" x14ac:dyDescent="0.25">
      <c r="AE75" s="56" t="str">
        <f t="shared" si="1"/>
        <v>КГВВнг(А)-LS (4х0,75) 2</v>
      </c>
      <c r="AF75" s="57" t="s">
        <v>206</v>
      </c>
      <c r="AG75" t="s">
        <v>214</v>
      </c>
      <c r="AH75">
        <v>4</v>
      </c>
      <c r="AI75">
        <v>0.75</v>
      </c>
      <c r="AJ75">
        <v>2</v>
      </c>
    </row>
    <row r="76" spans="31:36" x14ac:dyDescent="0.25">
      <c r="AE76" s="56" t="str">
        <f t="shared" si="1"/>
        <v>ПУГВ (1х2,5) 1</v>
      </c>
      <c r="AF76" s="57" t="s">
        <v>207</v>
      </c>
      <c r="AG76" t="s">
        <v>131</v>
      </c>
      <c r="AH76">
        <v>1</v>
      </c>
      <c r="AI76">
        <v>2.5</v>
      </c>
      <c r="AJ76">
        <v>1</v>
      </c>
    </row>
    <row r="77" spans="31:36" x14ac:dyDescent="0.25">
      <c r="AE77" s="56" t="str">
        <f t="shared" si="1"/>
        <v>ПУГВ (1х2,5) 2</v>
      </c>
      <c r="AF77" s="57" t="s">
        <v>208</v>
      </c>
      <c r="AG77" t="s">
        <v>131</v>
      </c>
      <c r="AH77">
        <v>1</v>
      </c>
      <c r="AI77">
        <v>2.5</v>
      </c>
      <c r="AJ77">
        <v>2</v>
      </c>
    </row>
    <row r="78" spans="31:36" x14ac:dyDescent="0.25">
      <c r="AE78" s="56" t="str">
        <f t="shared" si="1"/>
        <v>ПУГВ (1х4) 1</v>
      </c>
      <c r="AF78" s="57" t="s">
        <v>207</v>
      </c>
      <c r="AG78" t="s">
        <v>131</v>
      </c>
      <c r="AH78">
        <v>1</v>
      </c>
      <c r="AI78">
        <v>4</v>
      </c>
      <c r="AJ78">
        <v>1</v>
      </c>
    </row>
    <row r="79" spans="31:36" x14ac:dyDescent="0.25">
      <c r="AE79" s="56" t="str">
        <f t="shared" si="1"/>
        <v>ПУГВ (1х4) 2</v>
      </c>
      <c r="AF79" s="57" t="s">
        <v>208</v>
      </c>
      <c r="AG79" t="s">
        <v>131</v>
      </c>
      <c r="AH79">
        <v>1</v>
      </c>
      <c r="AI79">
        <v>4</v>
      </c>
      <c r="AJ79">
        <v>2</v>
      </c>
    </row>
    <row r="80" spans="31:36" x14ac:dyDescent="0.25">
      <c r="AE80" s="56" t="str">
        <f t="shared" si="1"/>
        <v>ПУГВ (1х6) 1</v>
      </c>
      <c r="AF80" s="57" t="s">
        <v>207</v>
      </c>
      <c r="AG80" t="s">
        <v>131</v>
      </c>
      <c r="AH80">
        <v>1</v>
      </c>
      <c r="AI80">
        <v>6</v>
      </c>
      <c r="AJ80">
        <v>1</v>
      </c>
    </row>
    <row r="81" spans="31:36" x14ac:dyDescent="0.25">
      <c r="AE81" s="56" t="str">
        <f t="shared" si="1"/>
        <v>ПУГВ (1х6) 2</v>
      </c>
      <c r="AF81" s="57" t="s">
        <v>208</v>
      </c>
      <c r="AG81" t="s">
        <v>131</v>
      </c>
      <c r="AH81">
        <v>1</v>
      </c>
      <c r="AI81">
        <v>6</v>
      </c>
      <c r="AJ81">
        <v>2</v>
      </c>
    </row>
    <row r="82" spans="31:36" x14ac:dyDescent="0.25">
      <c r="AE82" s="56" t="str">
        <f t="shared" si="1"/>
        <v>ПУГВ (1х10) 1</v>
      </c>
      <c r="AF82" s="57" t="s">
        <v>209</v>
      </c>
      <c r="AG82" t="s">
        <v>131</v>
      </c>
      <c r="AH82">
        <v>1</v>
      </c>
      <c r="AI82">
        <v>10</v>
      </c>
      <c r="AJ82">
        <v>1</v>
      </c>
    </row>
    <row r="83" spans="31:36" x14ac:dyDescent="0.25">
      <c r="AE83" s="56" t="str">
        <f t="shared" si="1"/>
        <v>ПУГВ (1х10) 2</v>
      </c>
      <c r="AF83" s="57" t="s">
        <v>210</v>
      </c>
      <c r="AG83" t="s">
        <v>131</v>
      </c>
      <c r="AH83">
        <v>1</v>
      </c>
      <c r="AI83">
        <v>10</v>
      </c>
      <c r="AJ83">
        <v>2</v>
      </c>
    </row>
    <row r="84" spans="31:36" x14ac:dyDescent="0.25">
      <c r="AE84" s="56" t="str">
        <f t="shared" si="1"/>
        <v>ПУГВ (1х25) 1</v>
      </c>
      <c r="AF84" s="57" t="s">
        <v>209</v>
      </c>
      <c r="AG84" t="s">
        <v>131</v>
      </c>
      <c r="AH84">
        <v>1</v>
      </c>
      <c r="AI84">
        <v>25</v>
      </c>
      <c r="AJ84">
        <v>1</v>
      </c>
    </row>
    <row r="85" spans="31:36" x14ac:dyDescent="0.25">
      <c r="AE85" s="56" t="str">
        <f t="shared" si="1"/>
        <v>ПУГВ (1х25) 2</v>
      </c>
      <c r="AF85" s="57" t="s">
        <v>210</v>
      </c>
      <c r="AG85" t="s">
        <v>131</v>
      </c>
      <c r="AH85">
        <v>1</v>
      </c>
      <c r="AI85">
        <v>25</v>
      </c>
      <c r="AJ85">
        <v>2</v>
      </c>
    </row>
    <row r="86" spans="31:36" x14ac:dyDescent="0.25">
      <c r="AE86" s="56" t="str">
        <f t="shared" si="1"/>
        <v>КВБбШвнг(А)-LS (14х2,5) 1</v>
      </c>
      <c r="AF86" s="57" t="s">
        <v>140</v>
      </c>
      <c r="AG86" t="s">
        <v>244</v>
      </c>
      <c r="AH86">
        <v>14</v>
      </c>
      <c r="AI86">
        <v>2.5</v>
      </c>
      <c r="AJ86">
        <v>1</v>
      </c>
    </row>
    <row r="87" spans="31:36" x14ac:dyDescent="0.25">
      <c r="AE87" s="56" t="str">
        <f t="shared" si="1"/>
        <v>КВБбШвнг(А)-LS (14х2,5) 2</v>
      </c>
      <c r="AF87" s="57" t="s">
        <v>141</v>
      </c>
      <c r="AG87" t="s">
        <v>244</v>
      </c>
      <c r="AH87">
        <v>14</v>
      </c>
      <c r="AI87">
        <v>2.5</v>
      </c>
      <c r="AJ87">
        <v>2</v>
      </c>
    </row>
    <row r="88" spans="31:36" x14ac:dyDescent="0.25">
      <c r="AE88" s="56" t="str">
        <f t="shared" si="1"/>
        <v>ППГнг(А)-FRHF (2х1,5) 1</v>
      </c>
      <c r="AF88" s="57" t="s">
        <v>138</v>
      </c>
      <c r="AG88" t="s">
        <v>218</v>
      </c>
      <c r="AH88">
        <v>2</v>
      </c>
      <c r="AI88">
        <v>1.5</v>
      </c>
      <c r="AJ88">
        <v>1</v>
      </c>
    </row>
    <row r="89" spans="31:36" x14ac:dyDescent="0.25">
      <c r="AE89" s="56" t="str">
        <f t="shared" si="1"/>
        <v>ППГнг(А)-FRHF (2х1,5) 2</v>
      </c>
      <c r="AF89" s="57" t="s">
        <v>139</v>
      </c>
      <c r="AG89" t="s">
        <v>218</v>
      </c>
      <c r="AH89">
        <v>2</v>
      </c>
      <c r="AI89">
        <v>1.5</v>
      </c>
      <c r="AJ89">
        <v>2</v>
      </c>
    </row>
    <row r="90" spans="31:36" x14ac:dyDescent="0.25">
      <c r="AE90" s="56" t="str">
        <f t="shared" si="1"/>
        <v>ППГнг(А)-FRHF (2х2,5) 1</v>
      </c>
      <c r="AF90" s="57" t="s">
        <v>140</v>
      </c>
      <c r="AG90" t="s">
        <v>218</v>
      </c>
      <c r="AH90">
        <v>2</v>
      </c>
      <c r="AI90">
        <v>2.5</v>
      </c>
      <c r="AJ90">
        <v>1</v>
      </c>
    </row>
    <row r="91" spans="31:36" x14ac:dyDescent="0.25">
      <c r="AE91" s="56" t="str">
        <f t="shared" si="1"/>
        <v>ППГнг(А)-FRHF (2х2,5) 2</v>
      </c>
      <c r="AF91" s="57" t="s">
        <v>141</v>
      </c>
      <c r="AG91" t="s">
        <v>218</v>
      </c>
      <c r="AH91">
        <v>2</v>
      </c>
      <c r="AI91">
        <v>2.5</v>
      </c>
      <c r="AJ91">
        <v>2</v>
      </c>
    </row>
    <row r="92" spans="31:36" x14ac:dyDescent="0.25">
      <c r="AE92" s="56" t="str">
        <f t="shared" si="1"/>
        <v>ППГнг(А)-FRHF (3х1,5) 1</v>
      </c>
      <c r="AF92" s="57" t="s">
        <v>142</v>
      </c>
      <c r="AG92" t="s">
        <v>218</v>
      </c>
      <c r="AH92">
        <v>3</v>
      </c>
      <c r="AI92">
        <v>1.5</v>
      </c>
      <c r="AJ92">
        <v>1</v>
      </c>
    </row>
    <row r="93" spans="31:36" x14ac:dyDescent="0.25">
      <c r="AE93" s="56" t="str">
        <f t="shared" si="1"/>
        <v>ППГнг(А)-FRHF (3х1,5) 2</v>
      </c>
      <c r="AF93" s="57" t="s">
        <v>143</v>
      </c>
      <c r="AG93" t="s">
        <v>218</v>
      </c>
      <c r="AH93">
        <v>3</v>
      </c>
      <c r="AI93">
        <v>1.5</v>
      </c>
      <c r="AJ93">
        <v>2</v>
      </c>
    </row>
    <row r="94" spans="31:36" x14ac:dyDescent="0.25">
      <c r="AE94" s="56" t="str">
        <f t="shared" si="1"/>
        <v>ППГнг(А)-FRHF (3х2,5) 1</v>
      </c>
      <c r="AF94" s="57" t="s">
        <v>144</v>
      </c>
      <c r="AG94" t="s">
        <v>218</v>
      </c>
      <c r="AH94">
        <v>3</v>
      </c>
      <c r="AI94">
        <v>2.5</v>
      </c>
      <c r="AJ94">
        <v>1</v>
      </c>
    </row>
    <row r="95" spans="31:36" x14ac:dyDescent="0.25">
      <c r="AE95" s="56" t="str">
        <f t="shared" si="1"/>
        <v>ППГнг(А)-FRHF (3х2,5) 2</v>
      </c>
      <c r="AF95" s="57" t="s">
        <v>145</v>
      </c>
      <c r="AG95" t="s">
        <v>218</v>
      </c>
      <c r="AH95">
        <v>3</v>
      </c>
      <c r="AI95">
        <v>2.5</v>
      </c>
      <c r="AJ95">
        <v>2</v>
      </c>
    </row>
    <row r="96" spans="31:36" x14ac:dyDescent="0.25">
      <c r="AE96" s="56" t="str">
        <f t="shared" si="1"/>
        <v>ППГнг(А)-FRHF (3х4) 1</v>
      </c>
      <c r="AF96" s="57" t="s">
        <v>146</v>
      </c>
      <c r="AG96" t="s">
        <v>218</v>
      </c>
      <c r="AH96">
        <v>3</v>
      </c>
      <c r="AI96">
        <v>4</v>
      </c>
      <c r="AJ96">
        <v>1</v>
      </c>
    </row>
    <row r="97" spans="31:36" x14ac:dyDescent="0.25">
      <c r="AE97" s="56" t="str">
        <f t="shared" si="1"/>
        <v>ППГнг(А)-FRHF (3х4) 2</v>
      </c>
      <c r="AF97" s="57" t="s">
        <v>147</v>
      </c>
      <c r="AG97" t="s">
        <v>218</v>
      </c>
      <c r="AH97">
        <v>3</v>
      </c>
      <c r="AI97">
        <v>4</v>
      </c>
      <c r="AJ97">
        <v>2</v>
      </c>
    </row>
    <row r="98" spans="31:36" x14ac:dyDescent="0.25">
      <c r="AE98" s="56" t="str">
        <f t="shared" si="1"/>
        <v>ППГнг(А)-FRHF (3х6) 1</v>
      </c>
      <c r="AF98" s="57" t="s">
        <v>148</v>
      </c>
      <c r="AG98" t="s">
        <v>218</v>
      </c>
      <c r="AH98">
        <v>3</v>
      </c>
      <c r="AI98">
        <v>6</v>
      </c>
      <c r="AJ98">
        <v>1</v>
      </c>
    </row>
    <row r="99" spans="31:36" x14ac:dyDescent="0.25">
      <c r="AE99" s="56" t="str">
        <f t="shared" si="1"/>
        <v>ППГнг(А)-FRHF (3х6) 2</v>
      </c>
      <c r="AF99" s="57" t="s">
        <v>149</v>
      </c>
      <c r="AG99" t="s">
        <v>218</v>
      </c>
      <c r="AH99">
        <v>3</v>
      </c>
      <c r="AI99">
        <v>6</v>
      </c>
      <c r="AJ99">
        <v>2</v>
      </c>
    </row>
    <row r="100" spans="31:36" x14ac:dyDescent="0.25">
      <c r="AE100" s="56" t="str">
        <f t="shared" si="1"/>
        <v>ППГнг(А)-FRHF (5х1,5) 1</v>
      </c>
      <c r="AF100" s="57" t="s">
        <v>150</v>
      </c>
      <c r="AG100" t="s">
        <v>218</v>
      </c>
      <c r="AH100">
        <v>5</v>
      </c>
      <c r="AI100">
        <v>1.5</v>
      </c>
      <c r="AJ100">
        <v>1</v>
      </c>
    </row>
    <row r="101" spans="31:36" x14ac:dyDescent="0.25">
      <c r="AE101" s="56" t="str">
        <f t="shared" si="1"/>
        <v>ППГнг(А)-FRHF (5х1,5) 2</v>
      </c>
      <c r="AF101" s="57" t="s">
        <v>151</v>
      </c>
      <c r="AG101" t="s">
        <v>218</v>
      </c>
      <c r="AH101">
        <v>5</v>
      </c>
      <c r="AI101">
        <v>1.5</v>
      </c>
      <c r="AJ101">
        <v>2</v>
      </c>
    </row>
    <row r="102" spans="31:36" x14ac:dyDescent="0.25">
      <c r="AE102" s="56" t="str">
        <f t="shared" si="1"/>
        <v>ППГнг(А)-FRHF (5х2,5) 1</v>
      </c>
      <c r="AF102" s="57" t="s">
        <v>152</v>
      </c>
      <c r="AG102" t="s">
        <v>218</v>
      </c>
      <c r="AH102">
        <v>5</v>
      </c>
      <c r="AI102">
        <v>2.5</v>
      </c>
      <c r="AJ102">
        <v>1</v>
      </c>
    </row>
    <row r="103" spans="31:36" x14ac:dyDescent="0.25">
      <c r="AE103" s="56" t="str">
        <f t="shared" si="1"/>
        <v>ППГнг(А)-FRHF (5х2,5) 2</v>
      </c>
      <c r="AF103" s="57" t="s">
        <v>153</v>
      </c>
      <c r="AG103" t="s">
        <v>218</v>
      </c>
      <c r="AH103">
        <v>5</v>
      </c>
      <c r="AI103">
        <v>2.5</v>
      </c>
      <c r="AJ103">
        <v>2</v>
      </c>
    </row>
    <row r="104" spans="31:36" x14ac:dyDescent="0.25">
      <c r="AE104" s="56" t="str">
        <f t="shared" si="1"/>
        <v>ППГнг(А)-FRHF (5х4) 1</v>
      </c>
      <c r="AF104" s="57" t="s">
        <v>154</v>
      </c>
      <c r="AG104" t="s">
        <v>218</v>
      </c>
      <c r="AH104">
        <v>5</v>
      </c>
      <c r="AI104">
        <v>4</v>
      </c>
      <c r="AJ104">
        <v>1</v>
      </c>
    </row>
    <row r="105" spans="31:36" x14ac:dyDescent="0.25">
      <c r="AE105" s="56" t="str">
        <f t="shared" si="1"/>
        <v>ППГнг(А)-FRHF (5х4) 2</v>
      </c>
      <c r="AF105" s="57" t="s">
        <v>155</v>
      </c>
      <c r="AG105" t="s">
        <v>218</v>
      </c>
      <c r="AH105">
        <v>5</v>
      </c>
      <c r="AI105">
        <v>4</v>
      </c>
      <c r="AJ105">
        <v>2</v>
      </c>
    </row>
    <row r="106" spans="31:36" x14ac:dyDescent="0.25">
      <c r="AE106" s="56" t="str">
        <f t="shared" si="1"/>
        <v>ППГнг(А)-FRHF (5х6) 1</v>
      </c>
      <c r="AF106" s="57" t="s">
        <v>156</v>
      </c>
      <c r="AG106" t="s">
        <v>218</v>
      </c>
      <c r="AH106">
        <v>5</v>
      </c>
      <c r="AI106">
        <v>6</v>
      </c>
      <c r="AJ106">
        <v>1</v>
      </c>
    </row>
    <row r="107" spans="31:36" x14ac:dyDescent="0.25">
      <c r="AE107" s="56" t="str">
        <f t="shared" si="1"/>
        <v>ППГнг(А)-FRHF (5х6) 2</v>
      </c>
      <c r="AF107" s="57" t="s">
        <v>157</v>
      </c>
      <c r="AG107" t="s">
        <v>218</v>
      </c>
      <c r="AH107">
        <v>5</v>
      </c>
      <c r="AI107">
        <v>6</v>
      </c>
      <c r="AJ107">
        <v>2</v>
      </c>
    </row>
    <row r="108" spans="31:36" x14ac:dyDescent="0.25">
      <c r="AE108" s="56" t="str">
        <f t="shared" si="1"/>
        <v>ППГнг(А)-FRHF (5х10) 1</v>
      </c>
      <c r="AF108" s="57" t="s">
        <v>158</v>
      </c>
      <c r="AG108" t="s">
        <v>218</v>
      </c>
      <c r="AH108">
        <v>5</v>
      </c>
      <c r="AI108">
        <v>10</v>
      </c>
      <c r="AJ108">
        <v>1</v>
      </c>
    </row>
    <row r="109" spans="31:36" x14ac:dyDescent="0.25">
      <c r="AE109" s="56" t="str">
        <f t="shared" si="1"/>
        <v>ППГнг(А)-FRHF (5х10) 2</v>
      </c>
      <c r="AF109" s="57" t="s">
        <v>159</v>
      </c>
      <c r="AG109" t="s">
        <v>218</v>
      </c>
      <c r="AH109">
        <v>5</v>
      </c>
      <c r="AI109">
        <v>10</v>
      </c>
      <c r="AJ109">
        <v>2</v>
      </c>
    </row>
    <row r="110" spans="31:36" x14ac:dyDescent="0.25">
      <c r="AE110" s="56" t="str">
        <f t="shared" si="1"/>
        <v>ППГнг(А)-FRHF (5х16) 1</v>
      </c>
      <c r="AF110" s="57" t="s">
        <v>160</v>
      </c>
      <c r="AG110" t="s">
        <v>218</v>
      </c>
      <c r="AH110">
        <v>5</v>
      </c>
      <c r="AI110">
        <v>16</v>
      </c>
      <c r="AJ110">
        <v>1</v>
      </c>
    </row>
    <row r="111" spans="31:36" x14ac:dyDescent="0.25">
      <c r="AE111" s="56" t="str">
        <f t="shared" si="1"/>
        <v>ППГнг(А)-FRHF (5х16) 2</v>
      </c>
      <c r="AF111" s="57" t="s">
        <v>161</v>
      </c>
      <c r="AG111" t="s">
        <v>218</v>
      </c>
      <c r="AH111">
        <v>5</v>
      </c>
      <c r="AI111">
        <v>16</v>
      </c>
      <c r="AJ111">
        <v>2</v>
      </c>
    </row>
    <row r="112" spans="31:36" x14ac:dyDescent="0.25">
      <c r="AE112" s="56" t="str">
        <f t="shared" si="1"/>
        <v>ППГнг(А)-FRHF (5х25) 1</v>
      </c>
      <c r="AF112" s="57" t="s">
        <v>162</v>
      </c>
      <c r="AG112" t="s">
        <v>218</v>
      </c>
      <c r="AH112">
        <v>5</v>
      </c>
      <c r="AI112">
        <v>25</v>
      </c>
      <c r="AJ112">
        <v>1</v>
      </c>
    </row>
    <row r="113" spans="31:36" x14ac:dyDescent="0.25">
      <c r="AE113" s="56" t="str">
        <f t="shared" si="1"/>
        <v>ППГнг(А)-FRHF (5х25) 2</v>
      </c>
      <c r="AF113" s="57" t="s">
        <v>163</v>
      </c>
      <c r="AG113" t="s">
        <v>218</v>
      </c>
      <c r="AH113">
        <v>5</v>
      </c>
      <c r="AI113">
        <v>25</v>
      </c>
      <c r="AJ113">
        <v>2</v>
      </c>
    </row>
    <row r="114" spans="31:36" x14ac:dyDescent="0.25">
      <c r="AE114" s="56" t="str">
        <f t="shared" si="1"/>
        <v>ППГнг(А)-FRHF (5х35) 1</v>
      </c>
      <c r="AF114" s="57" t="s">
        <v>164</v>
      </c>
      <c r="AG114" t="s">
        <v>218</v>
      </c>
      <c r="AH114">
        <v>5</v>
      </c>
      <c r="AI114">
        <v>35</v>
      </c>
      <c r="AJ114">
        <v>1</v>
      </c>
    </row>
    <row r="115" spans="31:36" x14ac:dyDescent="0.25">
      <c r="AE115" s="56" t="str">
        <f t="shared" si="1"/>
        <v>ППГнг(А)-FRHF (5х35) 1</v>
      </c>
      <c r="AF115" s="57" t="s">
        <v>165</v>
      </c>
      <c r="AG115" t="s">
        <v>218</v>
      </c>
      <c r="AH115">
        <v>5</v>
      </c>
      <c r="AI115">
        <v>35</v>
      </c>
      <c r="AJ115">
        <v>1</v>
      </c>
    </row>
    <row r="116" spans="31:36" x14ac:dyDescent="0.25">
      <c r="AE116" s="56" t="str">
        <f t="shared" si="1"/>
        <v>ППГнг(А)-FRHF (5х50) 1</v>
      </c>
      <c r="AF116" s="57" t="s">
        <v>166</v>
      </c>
      <c r="AG116" t="s">
        <v>218</v>
      </c>
      <c r="AH116">
        <v>5</v>
      </c>
      <c r="AI116">
        <v>50</v>
      </c>
      <c r="AJ116">
        <v>1</v>
      </c>
    </row>
    <row r="117" spans="31:36" x14ac:dyDescent="0.25">
      <c r="AE117" s="56" t="str">
        <f t="shared" si="1"/>
        <v>ППГнг(А)-FRHF (5х50) 2</v>
      </c>
      <c r="AF117" s="57" t="s">
        <v>167</v>
      </c>
      <c r="AG117" t="s">
        <v>218</v>
      </c>
      <c r="AH117">
        <v>5</v>
      </c>
      <c r="AI117">
        <v>50</v>
      </c>
      <c r="AJ117">
        <v>2</v>
      </c>
    </row>
    <row r="118" spans="31:36" x14ac:dyDescent="0.25">
      <c r="AE118" s="56" t="str">
        <f t="shared" si="1"/>
        <v>ППГнг(А)-FRHF (5х95) 1</v>
      </c>
      <c r="AF118" s="57" t="s">
        <v>168</v>
      </c>
      <c r="AG118" t="s">
        <v>218</v>
      </c>
      <c r="AH118">
        <v>5</v>
      </c>
      <c r="AI118">
        <v>95</v>
      </c>
      <c r="AJ118">
        <v>1</v>
      </c>
    </row>
    <row r="119" spans="31:36" x14ac:dyDescent="0.25">
      <c r="AE119" s="56" t="str">
        <f t="shared" si="1"/>
        <v>ППГнг(А)-FRHF (5х95) 2</v>
      </c>
      <c r="AF119" s="57" t="s">
        <v>169</v>
      </c>
      <c r="AG119" t="s">
        <v>218</v>
      </c>
      <c r="AH119">
        <v>5</v>
      </c>
      <c r="AI119">
        <v>95</v>
      </c>
      <c r="AJ119">
        <v>2</v>
      </c>
    </row>
    <row r="120" spans="31:36" x14ac:dyDescent="0.25">
      <c r="AE120" s="56" t="str">
        <f t="shared" si="1"/>
        <v>ППГнг(А)-FRHF (5х120) 1</v>
      </c>
      <c r="AF120" s="57" t="s">
        <v>170</v>
      </c>
      <c r="AG120" t="s">
        <v>218</v>
      </c>
      <c r="AH120">
        <v>5</v>
      </c>
      <c r="AI120">
        <v>120</v>
      </c>
      <c r="AJ120">
        <v>1</v>
      </c>
    </row>
    <row r="121" spans="31:36" x14ac:dyDescent="0.25">
      <c r="AE121" s="56" t="str">
        <f t="shared" si="1"/>
        <v>ППГнг(А)-FRHF (5х120) 2</v>
      </c>
      <c r="AF121" s="57" t="s">
        <v>171</v>
      </c>
      <c r="AG121" t="s">
        <v>218</v>
      </c>
      <c r="AH121">
        <v>5</v>
      </c>
      <c r="AI121">
        <v>120</v>
      </c>
      <c r="AJ121">
        <v>2</v>
      </c>
    </row>
    <row r="122" spans="31:36" x14ac:dyDescent="0.25">
      <c r="AE122" s="56" t="str">
        <f t="shared" si="1"/>
        <v>ППГнг(А)-HF (2х1,5) 1</v>
      </c>
      <c r="AF122" s="57" t="s">
        <v>138</v>
      </c>
      <c r="AG122" t="s">
        <v>220</v>
      </c>
      <c r="AH122">
        <v>2</v>
      </c>
      <c r="AI122">
        <v>1.5</v>
      </c>
      <c r="AJ122">
        <v>1</v>
      </c>
    </row>
    <row r="123" spans="31:36" x14ac:dyDescent="0.25">
      <c r="AE123" s="56" t="str">
        <f t="shared" si="1"/>
        <v>ППГнг(А)-HF (2х1,5) 2</v>
      </c>
      <c r="AF123" s="57" t="s">
        <v>139</v>
      </c>
      <c r="AG123" t="s">
        <v>220</v>
      </c>
      <c r="AH123">
        <v>2</v>
      </c>
      <c r="AI123">
        <v>1.5</v>
      </c>
      <c r="AJ123">
        <v>2</v>
      </c>
    </row>
    <row r="124" spans="31:36" x14ac:dyDescent="0.25">
      <c r="AE124" s="56" t="str">
        <f t="shared" si="1"/>
        <v>ППГнг(А)-HF (2х2,5) 1</v>
      </c>
      <c r="AF124" s="57" t="s">
        <v>140</v>
      </c>
      <c r="AG124" t="s">
        <v>220</v>
      </c>
      <c r="AH124">
        <v>2</v>
      </c>
      <c r="AI124">
        <v>2.5</v>
      </c>
      <c r="AJ124">
        <v>1</v>
      </c>
    </row>
    <row r="125" spans="31:36" x14ac:dyDescent="0.25">
      <c r="AE125" s="56" t="str">
        <f t="shared" si="1"/>
        <v>ППГнг(А)-HF (2х2,5) 2</v>
      </c>
      <c r="AF125" s="57" t="s">
        <v>141</v>
      </c>
      <c r="AG125" t="s">
        <v>220</v>
      </c>
      <c r="AH125">
        <v>2</v>
      </c>
      <c r="AI125">
        <v>2.5</v>
      </c>
      <c r="AJ125">
        <v>2</v>
      </c>
    </row>
    <row r="126" spans="31:36" x14ac:dyDescent="0.25">
      <c r="AE126" s="56" t="str">
        <f t="shared" si="1"/>
        <v>ППГнг(А)-HF (3х1,5) 1</v>
      </c>
      <c r="AF126" s="57" t="s">
        <v>142</v>
      </c>
      <c r="AG126" t="s">
        <v>220</v>
      </c>
      <c r="AH126">
        <v>3</v>
      </c>
      <c r="AI126">
        <v>1.5</v>
      </c>
      <c r="AJ126">
        <v>1</v>
      </c>
    </row>
    <row r="127" spans="31:36" x14ac:dyDescent="0.25">
      <c r="AE127" s="56" t="str">
        <f t="shared" si="1"/>
        <v>ППГнг(А)-HF (3х1,5) 2</v>
      </c>
      <c r="AF127" s="57" t="s">
        <v>143</v>
      </c>
      <c r="AG127" t="s">
        <v>220</v>
      </c>
      <c r="AH127">
        <v>3</v>
      </c>
      <c r="AI127">
        <v>1.5</v>
      </c>
      <c r="AJ127">
        <v>2</v>
      </c>
    </row>
    <row r="128" spans="31:36" x14ac:dyDescent="0.25">
      <c r="AE128" s="56" t="str">
        <f t="shared" si="1"/>
        <v>ППГнг(А)-HF (3х2,5) 1</v>
      </c>
      <c r="AF128" s="57" t="s">
        <v>144</v>
      </c>
      <c r="AG128" t="s">
        <v>220</v>
      </c>
      <c r="AH128">
        <v>3</v>
      </c>
      <c r="AI128">
        <v>2.5</v>
      </c>
      <c r="AJ128">
        <v>1</v>
      </c>
    </row>
    <row r="129" spans="31:36" x14ac:dyDescent="0.25">
      <c r="AE129" s="56" t="str">
        <f t="shared" si="1"/>
        <v>ППГнг(А)-HF (3х2,5) 2</v>
      </c>
      <c r="AF129" s="57" t="s">
        <v>145</v>
      </c>
      <c r="AG129" t="s">
        <v>220</v>
      </c>
      <c r="AH129">
        <v>3</v>
      </c>
      <c r="AI129">
        <v>2.5</v>
      </c>
      <c r="AJ129">
        <v>2</v>
      </c>
    </row>
    <row r="130" spans="31:36" x14ac:dyDescent="0.25">
      <c r="AE130" s="56" t="str">
        <f t="shared" si="1"/>
        <v>ППГнг(А)-HF (3х4) 1</v>
      </c>
      <c r="AF130" s="57" t="s">
        <v>146</v>
      </c>
      <c r="AG130" t="s">
        <v>220</v>
      </c>
      <c r="AH130">
        <v>3</v>
      </c>
      <c r="AI130">
        <v>4</v>
      </c>
      <c r="AJ130">
        <v>1</v>
      </c>
    </row>
    <row r="131" spans="31:36" x14ac:dyDescent="0.25">
      <c r="AE131" s="56" t="str">
        <f t="shared" si="1"/>
        <v>ППГнг(А)-HF (3х4) 2</v>
      </c>
      <c r="AF131" s="57" t="s">
        <v>147</v>
      </c>
      <c r="AG131" t="s">
        <v>220</v>
      </c>
      <c r="AH131">
        <v>3</v>
      </c>
      <c r="AI131">
        <v>4</v>
      </c>
      <c r="AJ131">
        <v>2</v>
      </c>
    </row>
    <row r="132" spans="31:36" x14ac:dyDescent="0.25">
      <c r="AE132" s="56" t="str">
        <f t="shared" si="1"/>
        <v>ППГнг(А)-HF (3х6) 1</v>
      </c>
      <c r="AF132" s="57" t="s">
        <v>148</v>
      </c>
      <c r="AG132" t="s">
        <v>220</v>
      </c>
      <c r="AH132">
        <v>3</v>
      </c>
      <c r="AI132">
        <v>6</v>
      </c>
      <c r="AJ132">
        <v>1</v>
      </c>
    </row>
    <row r="133" spans="31:36" x14ac:dyDescent="0.25">
      <c r="AE133" s="56" t="str">
        <f t="shared" ref="AE133:AE193" si="2">AG133&amp;" ("&amp;AH133&amp;"х"&amp;AI133&amp;") "&amp;AJ133</f>
        <v>ППГнг(А)-HF (3х6) 2</v>
      </c>
      <c r="AF133" s="57" t="s">
        <v>149</v>
      </c>
      <c r="AG133" t="s">
        <v>220</v>
      </c>
      <c r="AH133">
        <v>3</v>
      </c>
      <c r="AI133">
        <v>6</v>
      </c>
      <c r="AJ133">
        <v>2</v>
      </c>
    </row>
    <row r="134" spans="31:36" x14ac:dyDescent="0.25">
      <c r="AE134" s="56" t="str">
        <f t="shared" si="2"/>
        <v>ППГнг(А)-HF (5х1,5) 1</v>
      </c>
      <c r="AF134" s="57" t="s">
        <v>150</v>
      </c>
      <c r="AG134" t="s">
        <v>220</v>
      </c>
      <c r="AH134">
        <v>5</v>
      </c>
      <c r="AI134">
        <v>1.5</v>
      </c>
      <c r="AJ134">
        <v>1</v>
      </c>
    </row>
    <row r="135" spans="31:36" x14ac:dyDescent="0.25">
      <c r="AE135" s="56" t="str">
        <f t="shared" si="2"/>
        <v>ППГнг(А)-HF (5х1,5) 2</v>
      </c>
      <c r="AF135" s="57" t="s">
        <v>151</v>
      </c>
      <c r="AG135" t="s">
        <v>220</v>
      </c>
      <c r="AH135">
        <v>5</v>
      </c>
      <c r="AI135">
        <v>1.5</v>
      </c>
      <c r="AJ135">
        <v>2</v>
      </c>
    </row>
    <row r="136" spans="31:36" x14ac:dyDescent="0.25">
      <c r="AE136" s="56" t="str">
        <f t="shared" si="2"/>
        <v>ППГнг(А)-HF (5х2,5) 1</v>
      </c>
      <c r="AF136" s="57" t="s">
        <v>152</v>
      </c>
      <c r="AG136" t="s">
        <v>220</v>
      </c>
      <c r="AH136">
        <v>5</v>
      </c>
      <c r="AI136">
        <v>2.5</v>
      </c>
      <c r="AJ136">
        <v>1</v>
      </c>
    </row>
    <row r="137" spans="31:36" x14ac:dyDescent="0.25">
      <c r="AE137" s="56" t="str">
        <f t="shared" si="2"/>
        <v>ППГнг(А)-HF (5х2,5) 2</v>
      </c>
      <c r="AF137" s="57" t="s">
        <v>153</v>
      </c>
      <c r="AG137" t="s">
        <v>220</v>
      </c>
      <c r="AH137">
        <v>5</v>
      </c>
      <c r="AI137">
        <v>2.5</v>
      </c>
      <c r="AJ137">
        <v>2</v>
      </c>
    </row>
    <row r="138" spans="31:36" x14ac:dyDescent="0.25">
      <c r="AE138" s="56" t="str">
        <f t="shared" si="2"/>
        <v>ППГнг(А)-HF (5х4) 1</v>
      </c>
      <c r="AF138" s="57" t="s">
        <v>154</v>
      </c>
      <c r="AG138" t="s">
        <v>220</v>
      </c>
      <c r="AH138">
        <v>5</v>
      </c>
      <c r="AI138">
        <v>4</v>
      </c>
      <c r="AJ138">
        <v>1</v>
      </c>
    </row>
    <row r="139" spans="31:36" x14ac:dyDescent="0.25">
      <c r="AE139" s="56" t="str">
        <f t="shared" si="2"/>
        <v>ППГнг(А)-HF (5х4) 2</v>
      </c>
      <c r="AF139" s="57" t="s">
        <v>155</v>
      </c>
      <c r="AG139" t="s">
        <v>220</v>
      </c>
      <c r="AH139">
        <v>5</v>
      </c>
      <c r="AI139">
        <v>4</v>
      </c>
      <c r="AJ139">
        <v>2</v>
      </c>
    </row>
    <row r="140" spans="31:36" x14ac:dyDescent="0.25">
      <c r="AE140" s="56" t="str">
        <f t="shared" si="2"/>
        <v>ППГнг(А)-HF (5х6) 1</v>
      </c>
      <c r="AF140" s="57" t="s">
        <v>156</v>
      </c>
      <c r="AG140" t="s">
        <v>220</v>
      </c>
      <c r="AH140">
        <v>5</v>
      </c>
      <c r="AI140">
        <v>6</v>
      </c>
      <c r="AJ140">
        <v>1</v>
      </c>
    </row>
    <row r="141" spans="31:36" x14ac:dyDescent="0.25">
      <c r="AE141" s="56" t="str">
        <f t="shared" si="2"/>
        <v>ППГнг(А)-HF (5х6) 2</v>
      </c>
      <c r="AF141" s="57" t="s">
        <v>157</v>
      </c>
      <c r="AG141" t="s">
        <v>220</v>
      </c>
      <c r="AH141">
        <v>5</v>
      </c>
      <c r="AI141">
        <v>6</v>
      </c>
      <c r="AJ141">
        <v>2</v>
      </c>
    </row>
    <row r="142" spans="31:36" x14ac:dyDescent="0.25">
      <c r="AE142" s="56" t="str">
        <f t="shared" si="2"/>
        <v>ППГнг(А)-HF (5х10) 1</v>
      </c>
      <c r="AF142" s="57" t="s">
        <v>158</v>
      </c>
      <c r="AG142" t="s">
        <v>220</v>
      </c>
      <c r="AH142">
        <v>5</v>
      </c>
      <c r="AI142">
        <v>10</v>
      </c>
      <c r="AJ142">
        <v>1</v>
      </c>
    </row>
    <row r="143" spans="31:36" x14ac:dyDescent="0.25">
      <c r="AE143" s="56" t="str">
        <f t="shared" si="2"/>
        <v>ППГнг(А)-HF (5х10) 2</v>
      </c>
      <c r="AF143" s="57" t="s">
        <v>159</v>
      </c>
      <c r="AG143" t="s">
        <v>220</v>
      </c>
      <c r="AH143">
        <v>5</v>
      </c>
      <c r="AI143">
        <v>10</v>
      </c>
      <c r="AJ143">
        <v>2</v>
      </c>
    </row>
    <row r="144" spans="31:36" x14ac:dyDescent="0.25">
      <c r="AE144" s="56" t="str">
        <f t="shared" si="2"/>
        <v>ППГнг(А)-HF (5х16) 1</v>
      </c>
      <c r="AF144" s="57" t="s">
        <v>160</v>
      </c>
      <c r="AG144" t="s">
        <v>220</v>
      </c>
      <c r="AH144">
        <v>5</v>
      </c>
      <c r="AI144">
        <v>16</v>
      </c>
      <c r="AJ144">
        <v>1</v>
      </c>
    </row>
    <row r="145" spans="31:36" x14ac:dyDescent="0.25">
      <c r="AE145" s="56" t="str">
        <f t="shared" si="2"/>
        <v>ППГнг(А)-HF (5х16) 2</v>
      </c>
      <c r="AF145" s="57" t="s">
        <v>161</v>
      </c>
      <c r="AG145" t="s">
        <v>220</v>
      </c>
      <c r="AH145">
        <v>5</v>
      </c>
      <c r="AI145">
        <v>16</v>
      </c>
      <c r="AJ145">
        <v>2</v>
      </c>
    </row>
    <row r="146" spans="31:36" x14ac:dyDescent="0.25">
      <c r="AE146" s="56" t="str">
        <f t="shared" si="2"/>
        <v>ППГнг(А)-HF (5х25) 1</v>
      </c>
      <c r="AF146" s="57" t="s">
        <v>162</v>
      </c>
      <c r="AG146" t="s">
        <v>220</v>
      </c>
      <c r="AH146">
        <v>5</v>
      </c>
      <c r="AI146">
        <v>25</v>
      </c>
      <c r="AJ146">
        <v>1</v>
      </c>
    </row>
    <row r="147" spans="31:36" x14ac:dyDescent="0.25">
      <c r="AE147" s="56" t="str">
        <f t="shared" si="2"/>
        <v>ППГнг(А)-HF (5х25) 2</v>
      </c>
      <c r="AF147" s="57" t="s">
        <v>163</v>
      </c>
      <c r="AG147" t="s">
        <v>220</v>
      </c>
      <c r="AH147">
        <v>5</v>
      </c>
      <c r="AI147">
        <v>25</v>
      </c>
      <c r="AJ147">
        <v>2</v>
      </c>
    </row>
    <row r="148" spans="31:36" x14ac:dyDescent="0.25">
      <c r="AE148" s="56" t="str">
        <f t="shared" si="2"/>
        <v>ППГнг(А)-HF (5х35) 1</v>
      </c>
      <c r="AF148" s="57" t="s">
        <v>164</v>
      </c>
      <c r="AG148" t="s">
        <v>220</v>
      </c>
      <c r="AH148">
        <v>5</v>
      </c>
      <c r="AI148">
        <v>35</v>
      </c>
      <c r="AJ148">
        <v>1</v>
      </c>
    </row>
    <row r="149" spans="31:36" x14ac:dyDescent="0.25">
      <c r="AE149" s="56" t="str">
        <f t="shared" si="2"/>
        <v>ППГнг(А)-HF (5х35) 2</v>
      </c>
      <c r="AF149" s="57" t="s">
        <v>165</v>
      </c>
      <c r="AG149" t="s">
        <v>220</v>
      </c>
      <c r="AH149">
        <v>5</v>
      </c>
      <c r="AI149">
        <v>35</v>
      </c>
      <c r="AJ149">
        <v>2</v>
      </c>
    </row>
    <row r="150" spans="31:36" x14ac:dyDescent="0.25">
      <c r="AE150" s="56" t="str">
        <f t="shared" si="2"/>
        <v>ППГнг(А)-HF (5х50) 1</v>
      </c>
      <c r="AF150" s="57" t="s">
        <v>166</v>
      </c>
      <c r="AG150" t="s">
        <v>220</v>
      </c>
      <c r="AH150">
        <v>5</v>
      </c>
      <c r="AI150">
        <v>50</v>
      </c>
      <c r="AJ150">
        <v>1</v>
      </c>
    </row>
    <row r="151" spans="31:36" x14ac:dyDescent="0.25">
      <c r="AE151" s="56" t="str">
        <f t="shared" si="2"/>
        <v>ППГнг(А)-HF (5х50) 2</v>
      </c>
      <c r="AF151" s="57" t="s">
        <v>167</v>
      </c>
      <c r="AG151" t="s">
        <v>220</v>
      </c>
      <c r="AH151">
        <v>5</v>
      </c>
      <c r="AI151">
        <v>50</v>
      </c>
      <c r="AJ151">
        <v>2</v>
      </c>
    </row>
    <row r="152" spans="31:36" x14ac:dyDescent="0.25">
      <c r="AE152" s="56" t="str">
        <f t="shared" si="2"/>
        <v>ППГнг(А)-HF (5х95) 1</v>
      </c>
      <c r="AF152" s="57" t="s">
        <v>168</v>
      </c>
      <c r="AG152" t="s">
        <v>220</v>
      </c>
      <c r="AH152">
        <v>5</v>
      </c>
      <c r="AI152">
        <v>95</v>
      </c>
      <c r="AJ152">
        <v>1</v>
      </c>
    </row>
    <row r="153" spans="31:36" x14ac:dyDescent="0.25">
      <c r="AE153" s="56" t="str">
        <f t="shared" si="2"/>
        <v>ППГнг(А)-HF (5х95) 2</v>
      </c>
      <c r="AF153" s="57" t="s">
        <v>169</v>
      </c>
      <c r="AG153" t="s">
        <v>220</v>
      </c>
      <c r="AH153">
        <v>5</v>
      </c>
      <c r="AI153">
        <v>95</v>
      </c>
      <c r="AJ153">
        <v>2</v>
      </c>
    </row>
    <row r="154" spans="31:36" x14ac:dyDescent="0.25">
      <c r="AE154" s="56" t="str">
        <f t="shared" si="2"/>
        <v>ППГнг(А)-HF (5х120) 1</v>
      </c>
      <c r="AF154" s="57" t="s">
        <v>170</v>
      </c>
      <c r="AG154" t="s">
        <v>220</v>
      </c>
      <c r="AH154">
        <v>5</v>
      </c>
      <c r="AI154">
        <v>120</v>
      </c>
      <c r="AJ154">
        <v>1</v>
      </c>
    </row>
    <row r="155" spans="31:36" x14ac:dyDescent="0.25">
      <c r="AE155" s="56" t="str">
        <f t="shared" si="2"/>
        <v>ППГнг(А)-HF (5х120) 2</v>
      </c>
      <c r="AF155" s="57" t="s">
        <v>171</v>
      </c>
      <c r="AG155" t="s">
        <v>220</v>
      </c>
      <c r="AH155">
        <v>5</v>
      </c>
      <c r="AI155">
        <v>120</v>
      </c>
      <c r="AJ155">
        <v>2</v>
      </c>
    </row>
    <row r="156" spans="31:36" x14ac:dyDescent="0.25">
      <c r="AE156" s="56" t="str">
        <f t="shared" si="2"/>
        <v>ВВГнг(А)-FRLS (2х1,5) 1</v>
      </c>
      <c r="AF156" s="57" t="s">
        <v>138</v>
      </c>
      <c r="AG156" t="s">
        <v>238</v>
      </c>
      <c r="AH156">
        <v>2</v>
      </c>
      <c r="AI156">
        <v>1.5</v>
      </c>
      <c r="AJ156">
        <v>1</v>
      </c>
    </row>
    <row r="157" spans="31:36" x14ac:dyDescent="0.25">
      <c r="AE157" s="56" t="str">
        <f t="shared" si="2"/>
        <v>ВВГнг(А)-FRLS (2х1,5) 2</v>
      </c>
      <c r="AF157" s="57" t="s">
        <v>139</v>
      </c>
      <c r="AG157" t="s">
        <v>238</v>
      </c>
      <c r="AH157">
        <v>2</v>
      </c>
      <c r="AI157">
        <v>1.5</v>
      </c>
      <c r="AJ157">
        <v>2</v>
      </c>
    </row>
    <row r="158" spans="31:36" x14ac:dyDescent="0.25">
      <c r="AE158" s="56" t="str">
        <f t="shared" si="2"/>
        <v>ВВГнг(А)-FRLS (2х2,5) 1</v>
      </c>
      <c r="AF158" s="57" t="s">
        <v>140</v>
      </c>
      <c r="AG158" t="s">
        <v>238</v>
      </c>
      <c r="AH158">
        <v>2</v>
      </c>
      <c r="AI158">
        <v>2.5</v>
      </c>
      <c r="AJ158">
        <v>1</v>
      </c>
    </row>
    <row r="159" spans="31:36" x14ac:dyDescent="0.25">
      <c r="AE159" s="56" t="str">
        <f t="shared" si="2"/>
        <v>ВВГнг(А)-FRLS (2х2,5) 2</v>
      </c>
      <c r="AF159" s="57" t="s">
        <v>141</v>
      </c>
      <c r="AG159" t="s">
        <v>238</v>
      </c>
      <c r="AH159">
        <v>2</v>
      </c>
      <c r="AI159">
        <v>2.5</v>
      </c>
      <c r="AJ159">
        <v>2</v>
      </c>
    </row>
    <row r="160" spans="31:36" x14ac:dyDescent="0.25">
      <c r="AE160" s="56" t="str">
        <f t="shared" si="2"/>
        <v>ВВГнг(А)-FRLS (3х1,5) 1</v>
      </c>
      <c r="AF160" s="57" t="s">
        <v>142</v>
      </c>
      <c r="AG160" t="s">
        <v>238</v>
      </c>
      <c r="AH160">
        <v>3</v>
      </c>
      <c r="AI160">
        <v>1.5</v>
      </c>
      <c r="AJ160">
        <v>1</v>
      </c>
    </row>
    <row r="161" spans="31:36" x14ac:dyDescent="0.25">
      <c r="AE161" s="56" t="str">
        <f t="shared" si="2"/>
        <v>ВВГнг(А)-FRLS (3х1,5) 2</v>
      </c>
      <c r="AF161" s="57" t="s">
        <v>143</v>
      </c>
      <c r="AG161" t="s">
        <v>238</v>
      </c>
      <c r="AH161">
        <v>3</v>
      </c>
      <c r="AI161">
        <v>1.5</v>
      </c>
      <c r="AJ161">
        <v>2</v>
      </c>
    </row>
    <row r="162" spans="31:36" x14ac:dyDescent="0.25">
      <c r="AE162" s="56" t="str">
        <f t="shared" si="2"/>
        <v>ВВГнг(А)-FRLS (3х2,5) 1</v>
      </c>
      <c r="AF162" s="57" t="s">
        <v>144</v>
      </c>
      <c r="AG162" t="s">
        <v>238</v>
      </c>
      <c r="AH162">
        <v>3</v>
      </c>
      <c r="AI162">
        <v>2.5</v>
      </c>
      <c r="AJ162">
        <v>1</v>
      </c>
    </row>
    <row r="163" spans="31:36" x14ac:dyDescent="0.25">
      <c r="AE163" s="56" t="str">
        <f t="shared" si="2"/>
        <v>ВВГнг(А)-FRLS (3х2,5) 2</v>
      </c>
      <c r="AF163" s="57" t="s">
        <v>145</v>
      </c>
      <c r="AG163" t="s">
        <v>238</v>
      </c>
      <c r="AH163">
        <v>3</v>
      </c>
      <c r="AI163">
        <v>2.5</v>
      </c>
      <c r="AJ163">
        <v>2</v>
      </c>
    </row>
    <row r="164" spans="31:36" x14ac:dyDescent="0.25">
      <c r="AE164" s="56" t="str">
        <f t="shared" si="2"/>
        <v>ВВГнг(А)-FRLS (3х4) 1</v>
      </c>
      <c r="AF164" s="57" t="s">
        <v>146</v>
      </c>
      <c r="AG164" t="s">
        <v>238</v>
      </c>
      <c r="AH164">
        <v>3</v>
      </c>
      <c r="AI164">
        <v>4</v>
      </c>
      <c r="AJ164">
        <v>1</v>
      </c>
    </row>
    <row r="165" spans="31:36" x14ac:dyDescent="0.25">
      <c r="AE165" s="56" t="str">
        <f t="shared" si="2"/>
        <v>ВВГнг(А)-FRLS (3х4) 2</v>
      </c>
      <c r="AF165" s="57" t="s">
        <v>147</v>
      </c>
      <c r="AG165" t="s">
        <v>238</v>
      </c>
      <c r="AH165">
        <v>3</v>
      </c>
      <c r="AI165">
        <v>4</v>
      </c>
      <c r="AJ165">
        <v>2</v>
      </c>
    </row>
    <row r="166" spans="31:36" x14ac:dyDescent="0.25">
      <c r="AE166" s="56" t="str">
        <f t="shared" si="2"/>
        <v>ВВГнг(А)-FRLS (3х6) 1</v>
      </c>
      <c r="AF166" s="57" t="s">
        <v>148</v>
      </c>
      <c r="AG166" t="s">
        <v>238</v>
      </c>
      <c r="AH166">
        <v>3</v>
      </c>
      <c r="AI166">
        <v>6</v>
      </c>
      <c r="AJ166">
        <v>1</v>
      </c>
    </row>
    <row r="167" spans="31:36" x14ac:dyDescent="0.25">
      <c r="AE167" s="56" t="str">
        <f t="shared" si="2"/>
        <v>ВВГнг(А)-FRLS (3х6) 2</v>
      </c>
      <c r="AF167" s="57" t="s">
        <v>149</v>
      </c>
      <c r="AG167" t="s">
        <v>238</v>
      </c>
      <c r="AH167">
        <v>3</v>
      </c>
      <c r="AI167">
        <v>6</v>
      </c>
      <c r="AJ167">
        <v>2</v>
      </c>
    </row>
    <row r="168" spans="31:36" x14ac:dyDescent="0.25">
      <c r="AE168" s="56" t="str">
        <f t="shared" si="2"/>
        <v>ВВГнг(А)-FRLS (5х1,5) 1</v>
      </c>
      <c r="AF168" s="57" t="s">
        <v>150</v>
      </c>
      <c r="AG168" t="s">
        <v>238</v>
      </c>
      <c r="AH168">
        <v>5</v>
      </c>
      <c r="AI168">
        <v>1.5</v>
      </c>
      <c r="AJ168">
        <v>1</v>
      </c>
    </row>
    <row r="169" spans="31:36" x14ac:dyDescent="0.25">
      <c r="AE169" s="56" t="str">
        <f t="shared" si="2"/>
        <v>ВВГнг(А)-FRLS (5х1,5) 2</v>
      </c>
      <c r="AF169" s="57" t="s">
        <v>151</v>
      </c>
      <c r="AG169" t="s">
        <v>238</v>
      </c>
      <c r="AH169">
        <v>5</v>
      </c>
      <c r="AI169">
        <v>1.5</v>
      </c>
      <c r="AJ169">
        <v>2</v>
      </c>
    </row>
    <row r="170" spans="31:36" x14ac:dyDescent="0.25">
      <c r="AE170" s="56" t="str">
        <f t="shared" si="2"/>
        <v>ВВГнг(А)-FRLS (5х2,5) 1</v>
      </c>
      <c r="AF170" s="57" t="s">
        <v>152</v>
      </c>
      <c r="AG170" t="s">
        <v>238</v>
      </c>
      <c r="AH170">
        <v>5</v>
      </c>
      <c r="AI170">
        <v>2.5</v>
      </c>
      <c r="AJ170">
        <v>1</v>
      </c>
    </row>
    <row r="171" spans="31:36" x14ac:dyDescent="0.25">
      <c r="AE171" s="56" t="str">
        <f t="shared" si="2"/>
        <v>ВВГнг(А)-FRLS (5х2,5) 2</v>
      </c>
      <c r="AF171" s="57" t="s">
        <v>153</v>
      </c>
      <c r="AG171" t="s">
        <v>238</v>
      </c>
      <c r="AH171">
        <v>5</v>
      </c>
      <c r="AI171">
        <v>2.5</v>
      </c>
      <c r="AJ171">
        <v>2</v>
      </c>
    </row>
    <row r="172" spans="31:36" x14ac:dyDescent="0.25">
      <c r="AE172" s="56" t="str">
        <f t="shared" si="2"/>
        <v>ВВГнг(А)-FRLS (5х4) 1</v>
      </c>
      <c r="AF172" s="57" t="s">
        <v>154</v>
      </c>
      <c r="AG172" t="s">
        <v>238</v>
      </c>
      <c r="AH172">
        <v>5</v>
      </c>
      <c r="AI172">
        <v>4</v>
      </c>
      <c r="AJ172">
        <v>1</v>
      </c>
    </row>
    <row r="173" spans="31:36" x14ac:dyDescent="0.25">
      <c r="AE173" s="56" t="str">
        <f t="shared" si="2"/>
        <v>ВВГнг(А)-FRLS (5х4) 1</v>
      </c>
      <c r="AF173" s="57" t="s">
        <v>155</v>
      </c>
      <c r="AG173" t="s">
        <v>238</v>
      </c>
      <c r="AH173">
        <v>5</v>
      </c>
      <c r="AI173">
        <v>4</v>
      </c>
      <c r="AJ173">
        <v>1</v>
      </c>
    </row>
    <row r="174" spans="31:36" x14ac:dyDescent="0.25">
      <c r="AE174" s="56" t="str">
        <f t="shared" si="2"/>
        <v>ВВГнг(А)-FRLS (5х6) 1</v>
      </c>
      <c r="AF174" s="57" t="s">
        <v>156</v>
      </c>
      <c r="AG174" t="s">
        <v>238</v>
      </c>
      <c r="AH174">
        <v>5</v>
      </c>
      <c r="AI174">
        <v>6</v>
      </c>
      <c r="AJ174">
        <v>1</v>
      </c>
    </row>
    <row r="175" spans="31:36" x14ac:dyDescent="0.25">
      <c r="AE175" s="56" t="str">
        <f t="shared" si="2"/>
        <v>ВВГнг(А)-FRLS (5х6) 2</v>
      </c>
      <c r="AF175" s="57" t="s">
        <v>157</v>
      </c>
      <c r="AG175" t="s">
        <v>238</v>
      </c>
      <c r="AH175">
        <v>5</v>
      </c>
      <c r="AI175">
        <v>6</v>
      </c>
      <c r="AJ175">
        <v>2</v>
      </c>
    </row>
    <row r="176" spans="31:36" x14ac:dyDescent="0.25">
      <c r="AE176" s="56" t="str">
        <f t="shared" si="2"/>
        <v>ВВГнг(А)-FRLS (5х10) 1</v>
      </c>
      <c r="AF176" s="57" t="s">
        <v>158</v>
      </c>
      <c r="AG176" t="s">
        <v>238</v>
      </c>
      <c r="AH176">
        <v>5</v>
      </c>
      <c r="AI176">
        <v>10</v>
      </c>
      <c r="AJ176">
        <v>1</v>
      </c>
    </row>
    <row r="177" spans="31:36" x14ac:dyDescent="0.25">
      <c r="AE177" s="56" t="str">
        <f t="shared" si="2"/>
        <v>ВВГнг(А)-FRLS (5х10) 2</v>
      </c>
      <c r="AF177" s="57" t="s">
        <v>159</v>
      </c>
      <c r="AG177" t="s">
        <v>238</v>
      </c>
      <c r="AH177">
        <v>5</v>
      </c>
      <c r="AI177">
        <v>10</v>
      </c>
      <c r="AJ177">
        <v>2</v>
      </c>
    </row>
    <row r="178" spans="31:36" x14ac:dyDescent="0.25">
      <c r="AE178" s="56" t="str">
        <f t="shared" si="2"/>
        <v>ВВГнг(А)-FRLS (5х16) 1</v>
      </c>
      <c r="AF178" s="57" t="s">
        <v>160</v>
      </c>
      <c r="AG178" t="s">
        <v>238</v>
      </c>
      <c r="AH178">
        <v>5</v>
      </c>
      <c r="AI178">
        <v>16</v>
      </c>
      <c r="AJ178">
        <v>1</v>
      </c>
    </row>
    <row r="179" spans="31:36" x14ac:dyDescent="0.25">
      <c r="AE179" s="56" t="str">
        <f t="shared" si="2"/>
        <v>ВВГнг(А)-FRLS (5х16) 2</v>
      </c>
      <c r="AF179" s="57" t="s">
        <v>161</v>
      </c>
      <c r="AG179" t="s">
        <v>238</v>
      </c>
      <c r="AH179">
        <v>5</v>
      </c>
      <c r="AI179">
        <v>16</v>
      </c>
      <c r="AJ179">
        <v>2</v>
      </c>
    </row>
    <row r="180" spans="31:36" x14ac:dyDescent="0.25">
      <c r="AE180" s="56" t="str">
        <f t="shared" si="2"/>
        <v>ВВГнг(А)-FRLS (5х25) 1</v>
      </c>
      <c r="AF180" s="57" t="s">
        <v>162</v>
      </c>
      <c r="AG180" t="s">
        <v>238</v>
      </c>
      <c r="AH180">
        <v>5</v>
      </c>
      <c r="AI180">
        <v>25</v>
      </c>
      <c r="AJ180">
        <v>1</v>
      </c>
    </row>
    <row r="181" spans="31:36" x14ac:dyDescent="0.25">
      <c r="AE181" s="56" t="str">
        <f t="shared" si="2"/>
        <v>ВВГнг(А)-FRLS (5х25) 2</v>
      </c>
      <c r="AF181" s="57" t="s">
        <v>163</v>
      </c>
      <c r="AG181" t="s">
        <v>238</v>
      </c>
      <c r="AH181">
        <v>5</v>
      </c>
      <c r="AI181">
        <v>25</v>
      </c>
      <c r="AJ181">
        <v>2</v>
      </c>
    </row>
    <row r="182" spans="31:36" x14ac:dyDescent="0.25">
      <c r="AE182" s="56" t="str">
        <f t="shared" si="2"/>
        <v>ВВГнг(А)-FRLS (5х35) 1</v>
      </c>
      <c r="AF182" s="57" t="s">
        <v>164</v>
      </c>
      <c r="AG182" t="s">
        <v>238</v>
      </c>
      <c r="AH182">
        <v>5</v>
      </c>
      <c r="AI182">
        <v>35</v>
      </c>
      <c r="AJ182">
        <v>1</v>
      </c>
    </row>
    <row r="183" spans="31:36" x14ac:dyDescent="0.25">
      <c r="AE183" s="56" t="str">
        <f t="shared" si="2"/>
        <v>ВВГнг(А)-FRLS (5х35) 2</v>
      </c>
      <c r="AF183" s="57" t="s">
        <v>165</v>
      </c>
      <c r="AG183" t="s">
        <v>238</v>
      </c>
      <c r="AH183">
        <v>5</v>
      </c>
      <c r="AI183">
        <v>35</v>
      </c>
      <c r="AJ183">
        <v>2</v>
      </c>
    </row>
    <row r="184" spans="31:36" x14ac:dyDescent="0.25">
      <c r="AE184" s="56" t="str">
        <f t="shared" si="2"/>
        <v>ВВГнг(А)-FRLS (5х50) 1</v>
      </c>
      <c r="AF184" s="57" t="s">
        <v>166</v>
      </c>
      <c r="AG184" t="s">
        <v>238</v>
      </c>
      <c r="AH184">
        <v>5</v>
      </c>
      <c r="AI184">
        <v>50</v>
      </c>
      <c r="AJ184">
        <v>1</v>
      </c>
    </row>
    <row r="185" spans="31:36" x14ac:dyDescent="0.25">
      <c r="AE185" s="56" t="str">
        <f t="shared" si="2"/>
        <v>ВВГнг(А)-FRLS (5х50) 2</v>
      </c>
      <c r="AF185" s="57" t="s">
        <v>167</v>
      </c>
      <c r="AG185" t="s">
        <v>238</v>
      </c>
      <c r="AH185">
        <v>5</v>
      </c>
      <c r="AI185">
        <v>50</v>
      </c>
      <c r="AJ185">
        <v>2</v>
      </c>
    </row>
    <row r="186" spans="31:36" x14ac:dyDescent="0.25">
      <c r="AE186" s="56" t="str">
        <f t="shared" si="2"/>
        <v>ВВГнг(А)-FRLS (5х95) 1</v>
      </c>
      <c r="AF186" s="57" t="s">
        <v>168</v>
      </c>
      <c r="AG186" t="s">
        <v>238</v>
      </c>
      <c r="AH186">
        <v>5</v>
      </c>
      <c r="AI186">
        <v>95</v>
      </c>
      <c r="AJ186">
        <v>1</v>
      </c>
    </row>
    <row r="187" spans="31:36" x14ac:dyDescent="0.25">
      <c r="AE187" s="56" t="str">
        <f t="shared" si="2"/>
        <v>ВВГнг(А)-FRLS (5х95) 2</v>
      </c>
      <c r="AF187" s="57" t="s">
        <v>169</v>
      </c>
      <c r="AG187" t="s">
        <v>238</v>
      </c>
      <c r="AH187">
        <v>5</v>
      </c>
      <c r="AI187">
        <v>95</v>
      </c>
      <c r="AJ187">
        <v>2</v>
      </c>
    </row>
    <row r="188" spans="31:36" x14ac:dyDescent="0.25">
      <c r="AE188" s="56" t="str">
        <f t="shared" si="2"/>
        <v>ВВГнг(А)-FRLS (5х120) 1</v>
      </c>
      <c r="AF188" s="57" t="s">
        <v>170</v>
      </c>
      <c r="AG188" t="s">
        <v>238</v>
      </c>
      <c r="AH188">
        <v>5</v>
      </c>
      <c r="AI188">
        <v>120</v>
      </c>
      <c r="AJ188">
        <v>1</v>
      </c>
    </row>
    <row r="189" spans="31:36" x14ac:dyDescent="0.25">
      <c r="AE189" s="56" t="str">
        <f t="shared" si="2"/>
        <v>ВВГнг(А)-FRLS (5х120) 2</v>
      </c>
      <c r="AF189" s="57" t="s">
        <v>171</v>
      </c>
      <c r="AG189" t="s">
        <v>238</v>
      </c>
      <c r="AH189">
        <v>5</v>
      </c>
      <c r="AI189">
        <v>120</v>
      </c>
      <c r="AJ189">
        <v>2</v>
      </c>
    </row>
    <row r="190" spans="31:36" x14ac:dyDescent="0.25">
      <c r="AE190" s="56" t="str">
        <f t="shared" si="2"/>
        <v>ВВГнг(А)-FRLS (5х95) 1</v>
      </c>
      <c r="AF190" s="57" t="s">
        <v>172</v>
      </c>
      <c r="AG190" t="s">
        <v>238</v>
      </c>
      <c r="AH190">
        <v>5</v>
      </c>
      <c r="AI190">
        <v>95</v>
      </c>
      <c r="AJ190">
        <v>1</v>
      </c>
    </row>
    <row r="191" spans="31:36" x14ac:dyDescent="0.25">
      <c r="AE191" s="56" t="str">
        <f t="shared" si="2"/>
        <v>ВВГнг(А)-FRLS (5х95) 2</v>
      </c>
      <c r="AF191" s="57" t="s">
        <v>173</v>
      </c>
      <c r="AG191" t="s">
        <v>238</v>
      </c>
      <c r="AH191">
        <v>5</v>
      </c>
      <c r="AI191">
        <v>95</v>
      </c>
      <c r="AJ191">
        <v>2</v>
      </c>
    </row>
    <row r="192" spans="31:36" x14ac:dyDescent="0.25">
      <c r="AE192" s="56" t="str">
        <f t="shared" si="2"/>
        <v>ВВГнг(А)-FRLS (5х120) 1</v>
      </c>
      <c r="AF192" s="57" t="s">
        <v>174</v>
      </c>
      <c r="AG192" t="s">
        <v>238</v>
      </c>
      <c r="AH192">
        <v>5</v>
      </c>
      <c r="AI192">
        <v>120</v>
      </c>
      <c r="AJ192">
        <v>1</v>
      </c>
    </row>
    <row r="193" spans="31:36" x14ac:dyDescent="0.25">
      <c r="AE193" s="56" t="str">
        <f t="shared" si="2"/>
        <v>ВВГнг(А)-FRLS (5х120) 2</v>
      </c>
      <c r="AF193" s="57" t="s">
        <v>175</v>
      </c>
      <c r="AG193" t="s">
        <v>238</v>
      </c>
      <c r="AH193">
        <v>5</v>
      </c>
      <c r="AI193">
        <v>120</v>
      </c>
      <c r="AJ193">
        <v>2</v>
      </c>
    </row>
  </sheetData>
  <sheetProtection formatCells="0" formatColumns="0" formatRows="0"/>
  <mergeCells count="1">
    <mergeCell ref="L2:AB2"/>
  </mergeCells>
  <conditionalFormatting sqref="P9">
    <cfRule type="duplicateValues" dxfId="6332" priority="23"/>
    <cfRule type="expression" dxfId="6331" priority="24">
      <formula>_xlfn.ISFORMULA(P9)=TRUE</formula>
    </cfRule>
    <cfRule type="duplicateValues" dxfId="6330" priority="25"/>
    <cfRule type="expression" dxfId="6329" priority="26">
      <formula>_xlfn.ISFORMULA(P9)=TRUE</formula>
    </cfRule>
  </conditionalFormatting>
  <conditionalFormatting sqref="P12">
    <cfRule type="duplicateValues" dxfId="6328" priority="18"/>
    <cfRule type="duplicateValues" dxfId="6327" priority="19"/>
    <cfRule type="duplicateValues" dxfId="6326" priority="20"/>
    <cfRule type="duplicateValues" dxfId="6325" priority="21"/>
    <cfRule type="expression" dxfId="6324" priority="22">
      <formula>_xlfn.ISFORMULA(P12)=TRUE</formula>
    </cfRule>
  </conditionalFormatting>
  <conditionalFormatting sqref="P14">
    <cfRule type="duplicateValues" dxfId="6323" priority="14"/>
    <cfRule type="duplicateValues" dxfId="6322" priority="15"/>
    <cfRule type="duplicateValues" dxfId="6321" priority="16"/>
    <cfRule type="expression" dxfId="6320" priority="17">
      <formula>_xlfn.ISFORMULA(P14)=TRUE</formula>
    </cfRule>
  </conditionalFormatting>
  <conditionalFormatting sqref="P18">
    <cfRule type="duplicateValues" dxfId="6319" priority="6"/>
    <cfRule type="duplicateValues" dxfId="6318" priority="7"/>
    <cfRule type="duplicateValues" dxfId="6317" priority="8"/>
    <cfRule type="expression" dxfId="6316" priority="9">
      <formula>_xlfn.ISFORMULA(P18)=TRUE</formula>
    </cfRule>
  </conditionalFormatting>
  <conditionalFormatting sqref="P45">
    <cfRule type="duplicateValues" dxfId="6315" priority="31"/>
    <cfRule type="duplicateValues" dxfId="6314" priority="32"/>
    <cfRule type="duplicateValues" dxfId="6313" priority="33"/>
    <cfRule type="expression" dxfId="6312" priority="34">
      <formula>_xlfn.ISFORMULA(P45)=TRUE</formula>
    </cfRule>
  </conditionalFormatting>
  <conditionalFormatting sqref="Q14">
    <cfRule type="duplicateValues" dxfId="6311" priority="10"/>
    <cfRule type="duplicateValues" dxfId="6310" priority="11"/>
    <cfRule type="duplicateValues" dxfId="6309" priority="12"/>
    <cfRule type="expression" dxfId="6308" priority="13">
      <formula>_xlfn.ISFORMULA(Q14)=TRUE</formula>
    </cfRule>
  </conditionalFormatting>
  <conditionalFormatting sqref="Q22:Q25">
    <cfRule type="expression" dxfId="6307" priority="2">
      <formula>_xlfn.ISFORMULA(Q22)=TRUE</formula>
    </cfRule>
  </conditionalFormatting>
  <conditionalFormatting sqref="Q28">
    <cfRule type="expression" dxfId="6306" priority="1">
      <formula>_xlfn.ISFORMULA(Q28)=TRUE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dimension ref="A1:AT1000"/>
  <sheetViews>
    <sheetView tabSelected="1" topLeftCell="A222" workbookViewId="0">
      <selection activeCell="D248" sqref="D248"/>
    </sheetView>
  </sheetViews>
  <sheetFormatPr defaultRowHeight="15" x14ac:dyDescent="0.25"/>
  <cols>
    <col min="2" max="2" width="20.42578125" customWidth="1"/>
    <col min="3" max="3" width="20.140625" style="60" customWidth="1"/>
    <col min="4" max="4" width="15.7109375" style="60" bestFit="1" customWidth="1"/>
    <col min="5" max="5" width="9.140625" style="60" customWidth="1"/>
    <col min="6" max="6" width="8.85546875" style="60" customWidth="1"/>
    <col min="7" max="9" width="9.140625" style="60" customWidth="1"/>
    <col min="10" max="10" width="9.140625" style="92" customWidth="1"/>
    <col min="11" max="12" width="9.140625" style="60" customWidth="1"/>
    <col min="13" max="13" width="9.140625" customWidth="1"/>
    <col min="14" max="15" width="9.140625" style="60" customWidth="1"/>
    <col min="16" max="16" width="8.140625" style="60" bestFit="1" customWidth="1"/>
    <col min="17" max="19" width="9.140625" style="60" customWidth="1"/>
    <col min="20" max="20" width="15.7109375" bestFit="1" customWidth="1"/>
    <col min="21" max="21" width="15.7109375" customWidth="1"/>
    <col min="23" max="23" width="15.28515625" customWidth="1"/>
    <col min="24" max="24" width="15.42578125" customWidth="1"/>
    <col min="25" max="25" width="16.5703125" customWidth="1"/>
    <col min="27" max="27" width="13" customWidth="1"/>
    <col min="28" max="28" width="8.28515625" bestFit="1" customWidth="1"/>
    <col min="29" max="29" width="12.28515625" bestFit="1" customWidth="1"/>
    <col min="30" max="30" width="16" customWidth="1"/>
    <col min="31" max="31" width="18" bestFit="1" customWidth="1"/>
    <col min="36" max="36" width="46" customWidth="1"/>
    <col min="37" max="38" width="10.28515625" bestFit="1" customWidth="1"/>
    <col min="39" max="39" width="12.140625" bestFit="1" customWidth="1"/>
    <col min="40" max="40" width="22.28515625" customWidth="1"/>
    <col min="41" max="41" width="27.85546875" bestFit="1" customWidth="1"/>
    <col min="42" max="42" width="15.7109375" customWidth="1"/>
    <col min="43" max="43" width="14.85546875" customWidth="1"/>
  </cols>
  <sheetData>
    <row r="1" spans="1:46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46" s="6" customFormat="1" ht="75.75" thickBot="1" x14ac:dyDescent="0.3">
      <c r="B2" s="36" t="s">
        <v>14</v>
      </c>
      <c r="C2" s="62" t="s">
        <v>118</v>
      </c>
      <c r="D2" s="62" t="s">
        <v>0</v>
      </c>
      <c r="E2" s="62" t="s">
        <v>1</v>
      </c>
      <c r="F2" s="62" t="s">
        <v>334</v>
      </c>
      <c r="G2" s="62" t="s">
        <v>123</v>
      </c>
      <c r="H2" s="62" t="s">
        <v>2</v>
      </c>
      <c r="I2" s="62" t="s">
        <v>97</v>
      </c>
      <c r="J2" s="62" t="s">
        <v>336</v>
      </c>
      <c r="K2" s="62" t="s">
        <v>344</v>
      </c>
      <c r="L2" s="62" t="s">
        <v>343</v>
      </c>
      <c r="M2" s="36" t="s">
        <v>100</v>
      </c>
      <c r="N2" s="62" t="s">
        <v>3</v>
      </c>
      <c r="O2" s="62" t="s">
        <v>23</v>
      </c>
      <c r="P2" s="62" t="s">
        <v>4</v>
      </c>
      <c r="Q2" s="62" t="s">
        <v>31</v>
      </c>
      <c r="R2" s="62" t="s">
        <v>32</v>
      </c>
      <c r="S2" s="62" t="s">
        <v>134</v>
      </c>
      <c r="T2" s="36" t="s">
        <v>13</v>
      </c>
      <c r="U2" s="36" t="s">
        <v>16</v>
      </c>
      <c r="V2" s="36" t="s">
        <v>6</v>
      </c>
      <c r="W2" s="36" t="s">
        <v>7</v>
      </c>
      <c r="X2" s="36" t="s">
        <v>8</v>
      </c>
      <c r="Y2" s="36" t="s">
        <v>9</v>
      </c>
      <c r="Z2" s="36" t="s">
        <v>5</v>
      </c>
      <c r="AA2" s="36" t="s">
        <v>10</v>
      </c>
      <c r="AB2" s="36" t="s">
        <v>11</v>
      </c>
      <c r="AC2" s="36" t="s">
        <v>117</v>
      </c>
      <c r="AD2" s="36" t="s">
        <v>18</v>
      </c>
      <c r="AE2" s="36" t="s">
        <v>30</v>
      </c>
      <c r="AF2" s="36" t="s">
        <v>120</v>
      </c>
      <c r="AG2" s="36" t="s">
        <v>119</v>
      </c>
      <c r="AH2" s="36" t="s">
        <v>82</v>
      </c>
      <c r="AI2" s="36" t="s">
        <v>122</v>
      </c>
      <c r="AJ2" s="36" t="s">
        <v>14</v>
      </c>
      <c r="AK2" s="36" t="s">
        <v>26</v>
      </c>
      <c r="AL2" s="36" t="s">
        <v>27</v>
      </c>
      <c r="AM2" s="36" t="s">
        <v>28</v>
      </c>
      <c r="AN2" s="36" t="s">
        <v>29</v>
      </c>
      <c r="AO2" s="36" t="s">
        <v>18</v>
      </c>
      <c r="AP2" s="36" t="s">
        <v>121</v>
      </c>
      <c r="AQ2" s="36" t="s">
        <v>121</v>
      </c>
      <c r="AR2" s="36" t="s">
        <v>300</v>
      </c>
      <c r="AS2" s="36" t="s">
        <v>301</v>
      </c>
      <c r="AT2" s="36" t="s">
        <v>299</v>
      </c>
      <c r="AU2" s="36" t="inlineStr">
        <is>
          <t xml:space="preserve">DWG: гофра ПВХ по плану, м</t>
        </is>
      </c>
      <c r="AV2" s="36" t="inlineStr">
        <is>
          <t xml:space="preserve">DWG: гофра ПНД по плану, м</t>
        </is>
      </c>
      <c r="AW2" s="36" t="inlineStr">
        <is>
          <t xml:space="preserve">DWG: хэндлы полилиний</t>
        </is>
      </c>
      <c r="AX2" s="36" t="inlineStr">
        <is>
          <t xml:space="preserve">DWG: примечание</t>
        </is>
      </c>
    </row>
    <row r="3" spans="1:46" x14ac:dyDescent="0.25">
      <c r="A3" s="37">
        <f>D3</f>
        <v>0</v>
      </c>
      <c r="B3" s="38" t="e">
        <f t="shared" ref="B3:B6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  <v>#N/A</v>
      </c>
      <c r="C3" s="63"/>
      <c r="D3" s="63" t="inlineStr">
        <is>
          <t xml:space="preserve">R.1.01.1</t>
        </is>
      </c>
      <c r="E3" s="63"/>
      <c r="F3" s="63"/>
      <c r="G3" s="63">
        <v>1</v>
      </c>
      <c r="H3" s="63"/>
      <c r="I3" s="63">
        <f>IF(COUNT(AU3:AV3)=0,"",ROUNDUP(SUM(AU3:AV3),0))</f>
      </c>
      <c r="J3" s="63"/>
      <c r="K3" s="63">
        <f>IF(OR(I3="",S3=""),"",IF(S3=1,MAX(0,M3-ROUNDUP(N(AV3),0)-4),ROUNDUP(N(AU3),0)))</f>
      </c>
      <c r="L3" s="63">
        <f>IF(OR(I3="",S3=""),"",IF(S3=2,MAX(0,M3-ROUNDUP(N(AU3),0)-4),ROUNDUP(N(AV3),0)))</f>
      </c>
      <c r="M3" s="38">
        <f t="shared" ref="M3:M66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  <v>0</v>
      </c>
      <c r="N3" s="63"/>
      <c r="O3" s="63"/>
      <c r="P3" s="59" t="e">
        <f>IF(VLOOKUP(AH3,Потребители_обозначение,5,FALSE)=2,_xlfn.IFS(H3=3,VLOOKUP(E3,Справочная_двигатели,8,FALSE),H3=1,VLOOKUP(E3,Справочная_двигатели,10,TRUE)),0.95)</f>
        <v>#N/A</v>
      </c>
      <c r="Q3" s="63"/>
      <c r="R3" s="63"/>
      <c r="S3" s="63">
        <v>2</v>
      </c>
      <c r="T3" s="39" t="e">
        <f t="shared" ref="T3:T66" si="2">_xlfn.IFS(H3=1,E3*1000/220,H3=3,E3/0.38/1.732)</f>
        <v>#N/A</v>
      </c>
      <c r="U3" s="38" t="e">
        <f t="shared" ref="U3:U37" si="3">IF(R3=0,VLOOKUP(T3,Автомат_номиналы,2,TRUE),R3)</f>
        <v>#N/A</v>
      </c>
      <c r="V3" s="38" t="e">
        <f>IF(VLOOKUP(N3,Кабель_обозначение,3,FALSE)=1,IF(Q3=0,VLOOKUP(U3,Кабель_номиналы,2,TRUE),Q3),0)</f>
        <v>#N/A</v>
      </c>
      <c r="W3" s="38" t="e">
        <f t="shared" ref="W3:W37" si="4">VLOOKUP(V3,Кабель_сопротивление,3,FALSE)</f>
        <v>#N/A</v>
      </c>
      <c r="X3" s="38" t="e">
        <f t="shared" ref="X3:X37" si="5">VLOOKUP(V3,Кабель_сопротивление,2,FALSE)</f>
        <v>#N/A</v>
      </c>
      <c r="Y3" s="38" t="e" cm="1">
        <f t="array" ref="Y3">_xlfn.IFS(H3=1,2,H3=3,1)</f>
        <v>#N/A</v>
      </c>
      <c r="Z3" s="38" t="e">
        <f>ROUND(SIN(ACOS(P3)),2)</f>
        <v>#N/A</v>
      </c>
      <c r="AA3" s="38" t="e">
        <f t="shared" ref="AA3:AA66" si="6">Y3*(W3*I3/V3+X3*I3*Z3/1000)*T3</f>
        <v>#N/A</v>
      </c>
      <c r="AB3" s="38" t="e">
        <f>ROUNDUP(AA3/220*100,2)</f>
        <v>#N/A</v>
      </c>
      <c r="AC3" s="38" t="e">
        <f t="shared" ref="AC3:AC66" si="7">_xlfn.IFS(H3=3,380,H3=1,220)</f>
        <v>#N/A</v>
      </c>
      <c r="AD3" s="38" t="e">
        <f t="shared" ref="AD3:AD37" si="8">VLOOKUP(N3,Кабель_обозначение,2,FALSE)</f>
        <v>#N/A</v>
      </c>
      <c r="AE3" s="38" t="e">
        <f t="shared" ref="AE3:AE69" si="9">IF(VLOOKUP(N3,Кабель_обозначение,3,FALSE)=1,AD3&amp;" ("&amp;O3&amp;"х"&amp;V3&amp;")",AD3)</f>
        <v>#N/A</v>
      </c>
      <c r="AF3" s="38">
        <f>IFERROR(IF(AB3&gt;4.5,1,2),0)</f>
        <v>0</v>
      </c>
      <c r="AG3" s="38" t="str">
        <f>IFERROR(LEFT(AQ3,SEARCH(".",AQ3)-1),AQ3)</f>
        <v/>
      </c>
      <c r="AH3" s="38">
        <f t="shared" ref="AH3:AH66" si="10">IFERROR(LEFT(A3,SEARCH(".",A3)-1),A3)</f>
        <v>0</v>
      </c>
      <c r="AI3" s="38" t="e">
        <f>IFERROR(LEFT(AP3,SEARCH(".",AP3)-1),AP3)</f>
        <v>#VALUE!</v>
      </c>
      <c r="AJ3" s="38" t="e">
        <f t="shared" ref="AJ3:AJ66" si="11">IF(C3=0,B3,C3)</f>
        <v>#N/A</v>
      </c>
      <c r="AK3" s="38" t="e">
        <f>ROUNDUP(T3,2)</f>
        <v>#N/A</v>
      </c>
      <c r="AL3" s="38">
        <f t="shared" ref="AL3:AL66" si="12">E3</f>
        <v>0</v>
      </c>
      <c r="AM3" s="38">
        <f t="shared" ref="AM3:AM66" si="13">D3</f>
        <v>0</v>
      </c>
      <c r="AN3" s="38"/>
      <c r="AO3" s="4" t="e">
        <f>IF(V3=0,AD3,AE3&amp;"
L="&amp;M3&amp;"-"&amp;AB3&amp;"%")</f>
        <v>#N/A</v>
      </c>
      <c r="AP3" s="38" t="e">
        <f t="shared" ref="AP3:AP66" si="14">RIGHT(A3,LEN(A3)-SEARCH(".",A3))</f>
        <v>#VALUE!</v>
      </c>
      <c r="AQ3" s="40" t="str">
        <f>IFERROR(RIGHT(AP3,LEN(AP3)-SEARCH(".",AP3)),"")</f>
        <v/>
      </c>
      <c r="AR3" s="38">
        <f t="shared" ref="AR3:AR66" si="15">IFERROR(IF(VLOOKUP(AH3,Потребители_обозначение,5,FALSE)=2,_xlfn.IFS(H3=3,VLOOKUP(E3,Справочная_двигатели,3,FALSE),H3=1,VLOOKUP(E3,Справочная_двигатели,5,TRUE)),0),0)</f>
        <v>0</v>
      </c>
      <c r="AS3" s="38">
        <f t="shared" ref="AS3:AS66" si="16">IFERROR(IF(VLOOKUP(AH3,Потребители_обозначение,5,FALSE)=3,VLOOKUP(E3,Справочная_ЛЭД,2,TRUE),0),0)</f>
        <v>0</v>
      </c>
      <c r="AT3" s="38">
        <f>IF(AR3=0,AS3,AR3)</f>
        <v>0</v>
      </c>
      <c r="AV3">
        <v>7.29</v>
      </c>
      <c r="AW3" t="inlineStr">
        <is>
          <t xml:space="preserve">830AB6</t>
        </is>
      </c>
    </row>
    <row r="4" spans="1:46" x14ac:dyDescent="0.25">
      <c r="A4" s="41" t="str">
        <f t="shared" ref="A4:A6" si="17">D4</f>
        <v>Ввод.1</v>
      </c>
      <c r="B4" s="4" t="str">
        <f t="shared" si="0"/>
        <v>Ввод питающей линии  Пом. №</v>
      </c>
      <c r="C4" s="59"/>
      <c r="D4" s="59" t="inlineStr">
        <is>
          <t xml:space="preserve">R.1.02.1</t>
        </is>
      </c>
      <c r="E4" s="70"/>
      <c r="F4" s="102"/>
      <c r="G4" s="59">
        <v>1</v>
      </c>
      <c r="H4" s="59"/>
      <c r="I4" s="102">
        <f>IF(COUNT(AU4:AV4)=0,"",ROUNDUP(SUM(AU4:AV4),0))</f>
      </c>
      <c r="J4" s="59"/>
      <c r="K4" s="59">
        <f>IF(OR(I4="",S4=""),"",IF(S4=1,MAX(0,M4-ROUNDUP(N(AV4),0)-4),ROUNDUP(N(AU4),0)))</f>
      </c>
      <c r="L4" s="59">
        <f>IF(OR(I4="",S4=""),"",IF(S4=2,MAX(0,M4-ROUNDUP(N(AU4),0)-4),ROUNDUP(N(AV4),0)))</f>
      </c>
      <c r="M4" s="97">
        <f t="shared" ref="M4:M6" si="18">IFERROR(IF(VLOOKUP(AH4,Потребители_обозначение,4,FALSE)=1,VLOOKUP(AH4,Потребители_обозначение,3,FALSE)*(G4*2-1)+I4+VLOOKUP(AI4,Этаж_обозначение,3,FALSE)+VLOOKUP(AI4,Этаж_обозначение,4,FALSE),VLOOKUP(AH4,Потребители_обозначение,3,FALSE)*(G4*2-1)+I4),I4)</f>
        <v>19</v>
      </c>
      <c r="N4" s="59"/>
      <c r="O4" s="59"/>
      <c r="P4" s="59">
        <f t="shared" ref="P4:P5" si="19">IF(VLOOKUP(AH4,Потребители_обозначение,5,FALSE)=2,_xlfn.IFS(H4=3,VLOOKUP(E4,Справочная_двигатели,8,FALSE),H4=1,VLOOKUP(E4,Справочная_двигатели,10,TRUE)),0.95)</f>
        <v>0.95</v>
      </c>
      <c r="Q4" s="59"/>
      <c r="R4" s="59"/>
      <c r="S4" s="59">
        <v>2</v>
      </c>
      <c r="T4" s="5">
        <f t="shared" si="2"/>
        <v>128.25604716178435</v>
      </c>
      <c r="U4" s="4">
        <f t="shared" ref="U4:U6" si="20">IF(R4=0,VLOOKUP(T4,Автомат_номиналы,2,TRUE),R4)</f>
        <v>63</v>
      </c>
      <c r="V4" s="4">
        <f>IF(VLOOKUP(N4,Кабель_обозначение,3,FALSE)=1,IF(Q4=0,VLOOKUP(U4,Кабель_номиналы,2,TRUE),Q4),0)</f>
        <v>16</v>
      </c>
      <c r="W4" s="4">
        <f t="shared" ref="W4:W6" si="21">VLOOKUP(V4,Кабель_сопротивление,3,FALSE)</f>
        <v>1.7500000000000002E-2</v>
      </c>
      <c r="X4" s="4">
        <f t="shared" ref="X4:X6" si="22">VLOOKUP(V4,Кабель_сопротивление,2,FALSE)</f>
        <v>6.7500000000000004E-2</v>
      </c>
      <c r="Y4" s="4" cm="1">
        <f t="array" ref="Y4">_xlfn.IFS(H4=1,2,H4=3,1)</f>
        <v>1</v>
      </c>
      <c r="Z4" s="4">
        <f t="shared" ref="Z4:Z6" si="23">ROUND(SIN(ACOS(P4)),2)</f>
        <v>0.31</v>
      </c>
      <c r="AA4" s="4">
        <f t="shared" si="6"/>
        <v>2.001493331180868</v>
      </c>
      <c r="AB4" s="4">
        <f t="shared" ref="AB4:AB6" si="24">ROUNDUP(AA4/220*100,2)</f>
        <v>0.91</v>
      </c>
      <c r="AC4" s="4">
        <f t="shared" si="7"/>
        <v>380</v>
      </c>
      <c r="AD4" s="4" t="str">
        <f t="shared" ref="AD4:AD6" si="25">VLOOKUP(N4,Кабель_обозначение,2,FALSE)</f>
        <v>ВВГнг(А)-LS</v>
      </c>
      <c r="AE4" s="4" t="str">
        <f>IF(VLOOKUP(N4,Кабель_обозначение,3,FALSE)=1,AD4&amp;" ("&amp;O4&amp;"х"&amp;V4&amp;")",AD4)</f>
        <v>ВВГнг(А)-LS (5х16)</v>
      </c>
      <c r="AF4" s="4">
        <f t="shared" ref="AF4:AF6" si="26">IFERROR(IF(AB4&gt;4.5,1,2),0)</f>
        <v>2</v>
      </c>
      <c r="AG4" s="4" t="str">
        <f t="shared" ref="AG4:AG6" si="27">IFERROR(LEFT(AQ4,SEARCH(".",AQ4)-1),AQ4)</f>
        <v/>
      </c>
      <c r="AH4" s="4" t="str">
        <f t="shared" si="10"/>
        <v>Ввод</v>
      </c>
      <c r="AI4" s="4" t="str">
        <f t="shared" ref="AI4:AI6" si="28">IFERROR(LEFT(AP4,SEARCH(".",AP4)-1),AP4)</f>
        <v>1</v>
      </c>
      <c r="AJ4" s="4" t="str">
        <f t="shared" si="11"/>
        <v xml:space="preserve">Основной ввод </v>
      </c>
      <c r="AK4" s="4">
        <f t="shared" ref="AK4:AK6" si="29">ROUNDUP(T4,2)</f>
        <v>128.26</v>
      </c>
      <c r="AL4" s="4">
        <f t="shared" si="12"/>
        <v>84.412999999999982</v>
      </c>
      <c r="AM4" s="4" t="str">
        <f t="shared" si="13"/>
        <v>Ввод.1</v>
      </c>
      <c r="AN4" s="4"/>
      <c r="AO4" s="4" t="str">
        <f>IF(V4=0,AD4,AE4&amp;"
L="&amp;M4&amp;"-"&amp;AB4&amp;"%")</f>
        <v>ВВГнг(А)-LS (5х16)
L=19-0,91%</v>
      </c>
      <c r="AP4" s="4" t="str">
        <f t="shared" si="14"/>
        <v>1</v>
      </c>
      <c r="AQ4" s="42" t="str">
        <f>IFERROR(RIGHT(AP4,LEN(AP4)-SEARCH(".",AP4)),"")</f>
        <v/>
      </c>
      <c r="AR4" s="4">
        <f t="shared" si="15"/>
        <v>0</v>
      </c>
      <c r="AS4" s="4">
        <f t="shared" si="16"/>
        <v>0</v>
      </c>
      <c r="AT4" s="4">
        <f t="shared" ref="AT4:AT10" si="30">IF(AR4=0,AS4,AR4)</f>
        <v>0</v>
      </c>
      <c r="AV4">
        <v>4.86</v>
      </c>
      <c r="AW4" t="inlineStr">
        <is>
          <t xml:space="preserve">83114A</t>
        </is>
      </c>
    </row>
    <row r="5" spans="1:46" x14ac:dyDescent="0.25">
      <c r="A5" s="41">
        <f t="shared" si="17"/>
        <v>0</v>
      </c>
      <c r="B5" s="4" t="e">
        <f t="shared" si="0"/>
        <v>#N/A</v>
      </c>
      <c r="C5" s="59"/>
      <c r="D5" s="59" t="inlineStr">
        <is>
          <t xml:space="preserve">R.1.03.1</t>
        </is>
      </c>
      <c r="E5" s="59"/>
      <c r="F5" s="59"/>
      <c r="G5" s="59">
        <v>1</v>
      </c>
      <c r="H5" s="59"/>
      <c r="I5" s="102">
        <f>IF(COUNT(AU5:AV5)=0,"",ROUNDUP(SUM(AU5:AV5),0))</f>
      </c>
      <c r="J5" s="59"/>
      <c r="K5" s="59">
        <f>IF(OR(I5="",S5=""),"",IF(S5=1,MAX(0,M5-ROUNDUP(N(AV5),0)-4),ROUNDUP(N(AU5),0)))</f>
      </c>
      <c r="L5" s="59">
        <f>IF(OR(I5="",S5=""),"",IF(S5=2,MAX(0,M5-ROUNDUP(N(AU5),0)-4),ROUNDUP(N(AV5),0)))</f>
      </c>
      <c r="M5" s="97">
        <f t="shared" si="18"/>
        <v>0</v>
      </c>
      <c r="N5" s="59"/>
      <c r="O5" s="59"/>
      <c r="P5" s="59" t="e">
        <f t="shared" si="19"/>
        <v>#N/A</v>
      </c>
      <c r="Q5" s="59"/>
      <c r="R5" s="59"/>
      <c r="S5" s="59">
        <v>2</v>
      </c>
      <c r="T5" s="5" t="e">
        <f t="shared" si="2"/>
        <v>#N/A</v>
      </c>
      <c r="U5" s="4" t="e">
        <f t="shared" si="20"/>
        <v>#N/A</v>
      </c>
      <c r="V5" s="4" t="e">
        <f>IF(VLOOKUP(N5,Кабель_обозначение,3,FALSE)=1,IF(Q5=0,VLOOKUP(U5,Кабель_номиналы,2,TRUE),Q5),0)</f>
        <v>#N/A</v>
      </c>
      <c r="W5" s="4" t="e">
        <f t="shared" si="21"/>
        <v>#N/A</v>
      </c>
      <c r="X5" s="4" t="e">
        <f t="shared" si="22"/>
        <v>#N/A</v>
      </c>
      <c r="Y5" s="4" t="e" cm="1">
        <f t="array" ref="Y5">_xlfn.IFS(H5=1,2,H5=3,1)</f>
        <v>#N/A</v>
      </c>
      <c r="Z5" s="4" t="e">
        <f t="shared" si="23"/>
        <v>#N/A</v>
      </c>
      <c r="AA5" s="4" t="e">
        <f t="shared" si="6"/>
        <v>#N/A</v>
      </c>
      <c r="AB5" s="4" t="e">
        <f t="shared" si="24"/>
        <v>#N/A</v>
      </c>
      <c r="AC5" s="4" t="e">
        <f t="shared" si="7"/>
        <v>#N/A</v>
      </c>
      <c r="AD5" s="4" t="e">
        <f t="shared" si="25"/>
        <v>#N/A</v>
      </c>
      <c r="AE5" s="4" t="e">
        <f t="shared" ref="AE5:AE6" si="31">IF(VLOOKUP(N5,Кабель_обозначение,3,FALSE)=1,AD5&amp;" ("&amp;O5&amp;"х"&amp;V5&amp;")",AD5)</f>
        <v>#N/A</v>
      </c>
      <c r="AF5" s="4">
        <f t="shared" si="26"/>
        <v>0</v>
      </c>
      <c r="AG5" s="4" t="str">
        <f t="shared" si="27"/>
        <v/>
      </c>
      <c r="AH5" s="4">
        <f t="shared" si="10"/>
        <v>0</v>
      </c>
      <c r="AI5" s="4" t="e">
        <f t="shared" si="28"/>
        <v>#VALUE!</v>
      </c>
      <c r="AJ5" s="4" t="e">
        <f t="shared" si="11"/>
        <v>#N/A</v>
      </c>
      <c r="AK5" s="4" t="e">
        <f t="shared" si="29"/>
        <v>#N/A</v>
      </c>
      <c r="AL5" s="4">
        <f t="shared" si="12"/>
        <v>0</v>
      </c>
      <c r="AM5" s="4">
        <f t="shared" si="13"/>
        <v>0</v>
      </c>
      <c r="AN5" s="4"/>
      <c r="AO5" s="4" t="e">
        <f t="shared" ref="AO5:AO68" si="32">IF(V5=0,AD5,AE5&amp;"
L="&amp;M5&amp;"-"&amp;AB5&amp;"%")</f>
        <v>#N/A</v>
      </c>
      <c r="AP5" s="4" t="e">
        <f t="shared" si="14"/>
        <v>#VALUE!</v>
      </c>
      <c r="AQ5" s="42" t="str">
        <f t="shared" ref="AQ5:AQ68" si="33">IFERROR(RIGHT(AP5,LEN(AP5)-SEARCH(".",AP5)),"")</f>
        <v/>
      </c>
      <c r="AR5" s="4">
        <f t="shared" si="15"/>
        <v>0</v>
      </c>
      <c r="AS5" s="4">
        <f t="shared" si="16"/>
        <v>0</v>
      </c>
      <c r="AT5" s="4">
        <f t="shared" si="30"/>
        <v>0</v>
      </c>
      <c r="AV5">
        <v>9.34</v>
      </c>
      <c r="AW5" t="inlineStr">
        <is>
          <t xml:space="preserve">830D8A</t>
        </is>
      </c>
    </row>
    <row r="6" spans="1:46" x14ac:dyDescent="0.25">
      <c r="A6" s="41" t="str">
        <f t="shared" si="17"/>
        <v>Ввод.2</v>
      </c>
      <c r="B6" s="4" t="str">
        <f t="shared" si="0"/>
        <v>Ввод питающей линии Второй этаж Пом. №</v>
      </c>
      <c r="C6" s="59"/>
      <c r="D6" s="59" t="inlineStr">
        <is>
          <t xml:space="preserve">R.1.03.2</t>
        </is>
      </c>
      <c r="E6" s="102"/>
      <c r="F6" s="102"/>
      <c r="G6" s="59">
        <v>1</v>
      </c>
      <c r="H6" s="59"/>
      <c r="I6" s="102">
        <f>IF(COUNT(AU6:AV6)=0,"",ROUNDUP(SUM(AU6:AV6),0))</f>
      </c>
      <c r="J6" s="59"/>
      <c r="K6" s="59">
        <f>IF(OR(I6="",S6=""),"",IF(S6=1,MAX(0,M6-ROUNDUP(N(AV6),0)-4),ROUNDUP(N(AU6),0)))</f>
      </c>
      <c r="L6" s="59">
        <f>IF(OR(I6="",S6=""),"",IF(S6=2,MAX(0,M6-ROUNDUP(N(AU6),0)-4),ROUNDUP(N(AV6),0)))</f>
      </c>
      <c r="M6" s="97">
        <f t="shared" si="18"/>
        <v>18</v>
      </c>
      <c r="N6" s="59"/>
      <c r="O6" s="59"/>
      <c r="P6" s="59">
        <f>IF(VLOOKUP(AH6,Потребители_обозначение,5,FALSE)=2,_xlfn.IFS(H6=3,VLOOKUP(E6,Справочная_двигатели,8,FALSE),H6=1,VLOOKUP(E6,Справочная_двигатели,10,TRUE)),0.95)</f>
        <v>0.95</v>
      </c>
      <c r="Q6" s="59"/>
      <c r="R6" s="59"/>
      <c r="S6" s="59">
        <v>2</v>
      </c>
      <c r="T6" s="5">
        <f t="shared" si="2"/>
        <v>1.5193873830071715E-2</v>
      </c>
      <c r="U6" s="4">
        <f t="shared" si="20"/>
        <v>63</v>
      </c>
      <c r="V6" s="4">
        <f>IF(VLOOKUP(N6,Кабель_обозначение,3,FALSE)=1,IF(Q6=0,VLOOKUP(U6,Кабель_номиналы,2,TRUE),Q6),0)</f>
        <v>10</v>
      </c>
      <c r="W6" s="4">
        <f t="shared" si="21"/>
        <v>1.7500000000000002E-2</v>
      </c>
      <c r="X6" s="4">
        <f t="shared" si="22"/>
        <v>7.2999999999999995E-2</v>
      </c>
      <c r="Y6" s="4" cm="1">
        <f t="array" ref="Y6">_xlfn.IFS(H6=1,2,H6=3,1)</f>
        <v>1</v>
      </c>
      <c r="Z6" s="4">
        <f t="shared" si="23"/>
        <v>0.31</v>
      </c>
      <c r="AA6" s="4">
        <f t="shared" si="6"/>
        <v>3.5013051537620036E-4</v>
      </c>
      <c r="AB6" s="4">
        <f t="shared" si="24"/>
        <v>0.01</v>
      </c>
      <c r="AC6" s="4">
        <f t="shared" si="7"/>
        <v>380</v>
      </c>
      <c r="AD6" s="4" t="str">
        <f t="shared" si="25"/>
        <v>ВВГнг(А)-LS</v>
      </c>
      <c r="AE6" s="4" t="str">
        <f t="shared" si="31"/>
        <v>ВВГнг(А)-LS (5х10)</v>
      </c>
      <c r="AF6" s="4">
        <f t="shared" si="26"/>
        <v>2</v>
      </c>
      <c r="AG6" s="4" t="str">
        <f t="shared" si="27"/>
        <v/>
      </c>
      <c r="AH6" s="4" t="str">
        <f t="shared" si="10"/>
        <v>Ввод</v>
      </c>
      <c r="AI6" s="4" t="str">
        <f t="shared" si="28"/>
        <v>2</v>
      </c>
      <c r="AJ6" s="4" t="str">
        <f t="shared" si="11"/>
        <v>Дополнительный ввод</v>
      </c>
      <c r="AK6" s="4">
        <f t="shared" si="29"/>
        <v>0.02</v>
      </c>
      <c r="AL6" s="4">
        <f t="shared" si="12"/>
        <v>0.01</v>
      </c>
      <c r="AM6" s="4" t="str">
        <f t="shared" si="13"/>
        <v>Ввод.2</v>
      </c>
      <c r="AN6" s="4"/>
      <c r="AO6" s="4" t="str">
        <f t="shared" si="32"/>
        <v>ВВГнг(А)-LS (5х10)
L=18-0,01%</v>
      </c>
      <c r="AP6" s="4" t="str">
        <f t="shared" si="14"/>
        <v>2</v>
      </c>
      <c r="AQ6" s="42" t="str">
        <f t="shared" si="33"/>
        <v/>
      </c>
      <c r="AR6" s="4">
        <f t="shared" si="15"/>
        <v>0</v>
      </c>
      <c r="AS6" s="4">
        <f t="shared" si="16"/>
        <v>0</v>
      </c>
      <c r="AT6" s="4">
        <f t="shared" si="30"/>
        <v>0</v>
      </c>
      <c r="AV6">
        <v>11.89</v>
      </c>
      <c r="AW6" t="inlineStr">
        <is>
          <t xml:space="preserve">830D89</t>
        </is>
      </c>
    </row>
    <row r="7" spans="1:46" x14ac:dyDescent="0.25">
      <c r="A7" s="41">
        <f t="shared" ref="A7:A9" si="34">D7</f>
        <v>0</v>
      </c>
      <c r="B7" s="4" t="e">
        <f t="shared" si="0"/>
        <v>#N/A</v>
      </c>
      <c r="C7" s="59"/>
      <c r="D7" s="59" t="inlineStr">
        <is>
          <t xml:space="preserve">R.1.03.3</t>
        </is>
      </c>
      <c r="E7" s="59"/>
      <c r="F7" s="59"/>
      <c r="G7" s="59">
        <v>1</v>
      </c>
      <c r="H7" s="59"/>
      <c r="I7" s="102">
        <f>IF(COUNT(AU7:AV7)=0,"",ROUNDUP(SUM(AU7:AV7),0))</f>
      </c>
      <c r="J7" s="59"/>
      <c r="K7" s="59">
        <f>IF(OR(I7="",S7=""),"",IF(S7=1,MAX(0,M7-ROUNDUP(N(AV7),0)-4),ROUNDUP(N(AU7),0)))</f>
      </c>
      <c r="L7" s="59">
        <f>IF(OR(I7="",S7=""),"",IF(S7=2,MAX(0,M7-ROUNDUP(N(AU7),0)-4),ROUNDUP(N(AV7),0)))</f>
      </c>
      <c r="M7" s="97">
        <f t="shared" ref="M7" si="35">IFERROR(IF(VLOOKUP(AH7,Потребители_обозначение,4,FALSE)=1,VLOOKUP(AH7,Потребители_обозначение,3,FALSE)*(G7*2-1)+I7+VLOOKUP(AI7,Этаж_обозначение,3,FALSE)+VLOOKUP(AI7,Этаж_обозначение,4,FALSE),VLOOKUP(AH7,Потребители_обозначение,3,FALSE)*(G7*2-1)+I7),I7)</f>
        <v>0</v>
      </c>
      <c r="N7" s="59"/>
      <c r="O7" s="59"/>
      <c r="P7" s="59" t="e">
        <f t="shared" ref="P7" si="36">IF(VLOOKUP(AH7,Потребители_обозначение,5,FALSE)=2,_xlfn.IFS(H7=3,VLOOKUP(E7,Справочная_двигатели,8,FALSE),H7=1,VLOOKUP(E7,Справочная_двигатели,10,TRUE)),0.95)</f>
        <v>#N/A</v>
      </c>
      <c r="Q7" s="59"/>
      <c r="R7" s="59"/>
      <c r="S7" s="59">
        <v>2</v>
      </c>
      <c r="T7" s="5" t="e">
        <f t="shared" si="2"/>
        <v>#N/A</v>
      </c>
      <c r="U7" s="4" t="e">
        <f t="shared" si="3"/>
        <v>#N/A</v>
      </c>
      <c r="V7" s="4" t="e">
        <f t="shared" ref="V7:V37" si="37">IF(Q7=0,VLOOKUP(U7,Кабель_номиналы,2,TRUE),Q7)</f>
        <v>#N/A</v>
      </c>
      <c r="W7" s="4" t="e">
        <f t="shared" si="4"/>
        <v>#N/A</v>
      </c>
      <c r="X7" s="4" t="e">
        <f t="shared" si="5"/>
        <v>#N/A</v>
      </c>
      <c r="Y7" s="4" t="e" cm="1">
        <f t="array" ref="Y7">_xlfn.IFS(H7=1,2,H7=3,1)</f>
        <v>#N/A</v>
      </c>
      <c r="Z7" s="4" t="e">
        <f>ROUND(SIN(ACOS(P7)),2)</f>
        <v>#N/A</v>
      </c>
      <c r="AA7" s="4" t="e">
        <f t="shared" si="6"/>
        <v>#N/A</v>
      </c>
      <c r="AB7" s="4" t="e">
        <f>ROUNDUP(AA7/220*100,2)</f>
        <v>#N/A</v>
      </c>
      <c r="AC7" s="4" t="e">
        <f t="shared" si="7"/>
        <v>#N/A</v>
      </c>
      <c r="AD7" s="4" t="e">
        <f t="shared" si="8"/>
        <v>#N/A</v>
      </c>
      <c r="AE7" s="4" t="e">
        <f t="shared" si="9"/>
        <v>#N/A</v>
      </c>
      <c r="AF7" s="4">
        <f t="shared" ref="AF7:AF70" si="38">IFERROR(IF(AB7&gt;4.5,1,2),0)</f>
        <v>0</v>
      </c>
      <c r="AG7" s="4" t="str">
        <f t="shared" ref="AG7:AG70" si="39">IFERROR(LEFT(AQ7,SEARCH(".",AQ7)-1),AQ7)</f>
        <v/>
      </c>
      <c r="AH7" s="4">
        <f t="shared" si="10"/>
        <v>0</v>
      </c>
      <c r="AI7" s="4" t="e">
        <f>IFERROR(LEFT(AP7,SEARCH(".",AP7)-1),AP7)</f>
        <v>#VALUE!</v>
      </c>
      <c r="AJ7" s="4" t="e">
        <f t="shared" si="11"/>
        <v>#N/A</v>
      </c>
      <c r="AK7" s="4" t="e">
        <f t="shared" ref="AK7:AK9" si="40">ROUNDUP(T7,2)</f>
        <v>#N/A</v>
      </c>
      <c r="AL7" s="4">
        <f t="shared" si="12"/>
        <v>0</v>
      </c>
      <c r="AM7" s="4">
        <f t="shared" si="13"/>
        <v>0</v>
      </c>
      <c r="AN7" s="4"/>
      <c r="AO7" s="4" t="e">
        <f t="shared" si="32"/>
        <v>#N/A</v>
      </c>
      <c r="AP7" s="4" t="e">
        <f t="shared" si="14"/>
        <v>#VALUE!</v>
      </c>
      <c r="AQ7" s="42" t="str">
        <f t="shared" si="33"/>
        <v/>
      </c>
      <c r="AR7" s="4">
        <f t="shared" si="15"/>
        <v>0</v>
      </c>
      <c r="AS7" s="4">
        <f t="shared" si="16"/>
        <v>0</v>
      </c>
      <c r="AT7" s="4">
        <f t="shared" si="30"/>
        <v>0</v>
      </c>
      <c r="AV7">
        <v>12.11</v>
      </c>
      <c r="AW7" t="inlineStr">
        <is>
          <t xml:space="preserve">830D86</t>
        </is>
      </c>
    </row>
    <row r="8" spans="1:46" x14ac:dyDescent="0.25">
      <c r="A8" s="41" t="str">
        <f t="shared" si="34"/>
        <v>Ввод.3</v>
      </c>
      <c r="B8" s="4" t="str">
        <f t="shared" si="0"/>
        <v>Ввод питающей линии Третий этаж Пом. №</v>
      </c>
      <c r="C8" s="102"/>
      <c r="D8" s="102" t="inlineStr">
        <is>
          <t xml:space="preserve">R.1.03.4</t>
        </is>
      </c>
      <c r="E8" s="102"/>
      <c r="F8" s="102"/>
      <c r="G8" s="102">
        <v>1</v>
      </c>
      <c r="H8" s="102"/>
      <c r="I8" s="102">
        <f>IF(COUNT(AU8:AV8)=0,"",ROUNDUP(SUM(AU8:AV8),0))</f>
      </c>
      <c r="J8" s="102"/>
      <c r="K8" s="102">
        <f>IF(OR(I8="",S8=""),"",IF(S8=1,MAX(0,M8-ROUNDUP(N(AV8),0)-4),ROUNDUP(N(AU8),0)))</f>
      </c>
      <c r="L8" s="102">
        <f>IF(OR(I8="",S8=""),"",IF(S8=2,MAX(0,M8-ROUNDUP(N(AU8),0)-4),ROUNDUP(N(AV8),0)))</f>
      </c>
      <c r="M8" s="107">
        <f t="shared" ref="M8:M14" si="41">IFERROR(IF(VLOOKUP(AH8,Потребители_обозначение,4,FALSE)=1,VLOOKUP(AH8,Потребители_обозначение,3,FALSE)*(G8*2-1)+I8+VLOOKUP(AI8,Этаж_обозначение,3,FALSE)+VLOOKUP(AI8,Этаж_обозначение,4,FALSE),VLOOKUP(AH8,Потребители_обозначение,3,FALSE)*(G8*2-1)+I8),I8)</f>
        <v>29</v>
      </c>
      <c r="N8" s="102"/>
      <c r="O8" s="102"/>
      <c r="P8" s="102">
        <f t="shared" ref="P8:P14" si="42">IF(VLOOKUP(AH8,Потребители_обозначение,5,FALSE)=2,_xlfn.IFS(H8=3,VLOOKUP(E8,Справочная_двигатели,8,FALSE),H8=1,VLOOKUP(E8,Справочная_двигатели,10,TRUE)),0.95)</f>
        <v>0.95</v>
      </c>
      <c r="Q8" s="102"/>
      <c r="R8" s="102"/>
      <c r="S8" s="102">
        <v>2</v>
      </c>
      <c r="T8" s="5">
        <f t="shared" si="2"/>
        <v>1.5193873830071715E-2</v>
      </c>
      <c r="U8" s="4">
        <f t="shared" si="3"/>
        <v>63</v>
      </c>
      <c r="V8" s="4">
        <f t="shared" si="37"/>
        <v>10</v>
      </c>
      <c r="W8" s="4">
        <f t="shared" si="4"/>
        <v>1.7500000000000002E-2</v>
      </c>
      <c r="X8" s="4">
        <f t="shared" si="5"/>
        <v>7.2999999999999995E-2</v>
      </c>
      <c r="Y8" s="4" cm="1">
        <f t="array" ref="Y8">_xlfn.IFS(H8=1,2,H8=3,1)</f>
        <v>1</v>
      </c>
      <c r="Z8" s="4">
        <f>ROUND(SIN(ACOS(P8)),2)</f>
        <v>0.31</v>
      </c>
      <c r="AA8" s="4">
        <f t="shared" si="6"/>
        <v>6.4639479761760066E-4</v>
      </c>
      <c r="AB8" s="4">
        <f>ROUNDUP(AA8/220*100,2)</f>
        <v>0.01</v>
      </c>
      <c r="AC8" s="4">
        <f t="shared" si="7"/>
        <v>380</v>
      </c>
      <c r="AD8" s="4" t="str">
        <f t="shared" si="8"/>
        <v>ВВГнг(А)-LS</v>
      </c>
      <c r="AE8" s="4" t="str">
        <f t="shared" si="9"/>
        <v>ВВГнг(А)-LS (5х10)</v>
      </c>
      <c r="AF8" s="4">
        <f t="shared" si="38"/>
        <v>2</v>
      </c>
      <c r="AG8" s="4" t="str">
        <f t="shared" si="39"/>
        <v/>
      </c>
      <c r="AH8" s="4" t="str">
        <f t="shared" si="10"/>
        <v>Ввод</v>
      </c>
      <c r="AI8" s="4" t="str">
        <f t="shared" ref="AI8:AI71" si="43">IFERROR(LEFT(AP8,SEARCH(".",AP8)-1),AP8)</f>
        <v>3</v>
      </c>
      <c r="AJ8" s="4" t="str">
        <f t="shared" si="11"/>
        <v>Дополнительный ввод</v>
      </c>
      <c r="AK8" s="4">
        <f t="shared" si="40"/>
        <v>0.02</v>
      </c>
      <c r="AL8" s="4">
        <f t="shared" si="12"/>
        <v>0.01</v>
      </c>
      <c r="AM8" s="4" t="str">
        <f t="shared" si="13"/>
        <v>Ввод.3</v>
      </c>
      <c r="AN8" s="4"/>
      <c r="AO8" s="4" t="str">
        <f t="shared" si="32"/>
        <v>ВВГнг(А)-LS (5х10)
L=29-0,01%</v>
      </c>
      <c r="AP8" s="4" t="str">
        <f t="shared" si="14"/>
        <v>3</v>
      </c>
      <c r="AQ8" s="42" t="str">
        <f t="shared" si="33"/>
        <v/>
      </c>
      <c r="AR8" s="4">
        <f t="shared" si="15"/>
        <v>0</v>
      </c>
      <c r="AS8" s="4">
        <f t="shared" si="16"/>
        <v>0</v>
      </c>
      <c r="AT8" s="4">
        <f t="shared" si="30"/>
        <v>0</v>
      </c>
      <c r="AV8">
        <v>11.73</v>
      </c>
      <c r="AW8" t="inlineStr">
        <is>
          <t xml:space="preserve">830D88</t>
        </is>
      </c>
    </row>
    <row r="9" spans="1:46" x14ac:dyDescent="0.25">
      <c r="A9" s="41">
        <f t="shared" si="34"/>
        <v>0</v>
      </c>
      <c r="B9" s="4" t="e">
        <f t="shared" si="0"/>
        <v>#N/A</v>
      </c>
      <c r="C9" s="102"/>
      <c r="D9" s="102" t="inlineStr">
        <is>
          <t xml:space="preserve">R.1.05.1</t>
        </is>
      </c>
      <c r="E9" s="102"/>
      <c r="F9" s="102"/>
      <c r="G9" s="102">
        <v>1</v>
      </c>
      <c r="H9" s="102"/>
      <c r="I9" s="102">
        <f>IF(COUNT(AU9:AV9)=0,"",ROUNDUP(SUM(AU9:AV9),0))</f>
      </c>
      <c r="J9" s="102"/>
      <c r="K9" s="102">
        <f>IF(OR(I9="",S9=""),"",IF(S9=1,MAX(0,M9-ROUNDUP(N(AV9),0)-4),ROUNDUP(N(AU9),0)))</f>
      </c>
      <c r="L9" s="102">
        <f>IF(OR(I9="",S9=""),"",IF(S9=2,MAX(0,M9-ROUNDUP(N(AU9),0)-4),ROUNDUP(N(AV9),0)))</f>
      </c>
      <c r="M9" s="107">
        <f t="shared" si="41"/>
        <v>0</v>
      </c>
      <c r="N9" s="102"/>
      <c r="O9" s="102"/>
      <c r="P9" s="102" t="e">
        <f t="shared" si="42"/>
        <v>#N/A</v>
      </c>
      <c r="Q9" s="102"/>
      <c r="R9" s="102"/>
      <c r="S9" s="102">
        <v>2</v>
      </c>
      <c r="T9" s="5" t="e">
        <f t="shared" si="2"/>
        <v>#N/A</v>
      </c>
      <c r="U9" s="4" t="e">
        <f t="shared" si="3"/>
        <v>#N/A</v>
      </c>
      <c r="V9" s="4" t="e">
        <f t="shared" si="37"/>
        <v>#N/A</v>
      </c>
      <c r="W9" s="4" t="e">
        <f t="shared" si="4"/>
        <v>#N/A</v>
      </c>
      <c r="X9" s="4" t="e">
        <f t="shared" si="5"/>
        <v>#N/A</v>
      </c>
      <c r="Y9" s="4" t="e" cm="1">
        <f t="array" ref="Y9">_xlfn.IFS(H9=1,2,H9=3,1)</f>
        <v>#N/A</v>
      </c>
      <c r="Z9" s="4" t="e">
        <f t="shared" ref="Z9:Z63" si="44">ROUND(SIN(ACOS(P9)),2)</f>
        <v>#N/A</v>
      </c>
      <c r="AA9" s="4" t="e">
        <f t="shared" si="6"/>
        <v>#N/A</v>
      </c>
      <c r="AB9" s="4" t="e">
        <f t="shared" ref="AB9:AB63" si="45">ROUNDUP(AA9/220*100,2)</f>
        <v>#N/A</v>
      </c>
      <c r="AC9" s="4" t="e">
        <f t="shared" si="7"/>
        <v>#N/A</v>
      </c>
      <c r="AD9" s="4" t="e">
        <f t="shared" si="8"/>
        <v>#N/A</v>
      </c>
      <c r="AE9" s="4" t="e">
        <f t="shared" si="9"/>
        <v>#N/A</v>
      </c>
      <c r="AF9" s="4">
        <f t="shared" si="38"/>
        <v>0</v>
      </c>
      <c r="AG9" s="4" t="str">
        <f t="shared" si="39"/>
        <v/>
      </c>
      <c r="AH9" s="4">
        <f t="shared" si="10"/>
        <v>0</v>
      </c>
      <c r="AI9" s="4" t="e">
        <f t="shared" si="43"/>
        <v>#VALUE!</v>
      </c>
      <c r="AJ9" s="4" t="e">
        <f t="shared" si="11"/>
        <v>#N/A</v>
      </c>
      <c r="AK9" s="4" t="e">
        <f t="shared" si="40"/>
        <v>#N/A</v>
      </c>
      <c r="AL9" s="4">
        <f t="shared" si="12"/>
        <v>0</v>
      </c>
      <c r="AM9" s="4">
        <f t="shared" si="13"/>
        <v>0</v>
      </c>
      <c r="AN9" s="4"/>
      <c r="AO9" s="4" t="e">
        <f t="shared" si="32"/>
        <v>#N/A</v>
      </c>
      <c r="AP9" s="4" t="e">
        <f t="shared" si="14"/>
        <v>#VALUE!</v>
      </c>
      <c r="AQ9" s="42" t="str">
        <f t="shared" si="33"/>
        <v/>
      </c>
      <c r="AR9" s="4">
        <f t="shared" si="15"/>
        <v>0</v>
      </c>
      <c r="AS9" s="4">
        <f t="shared" si="16"/>
        <v>0</v>
      </c>
      <c r="AT9" s="4">
        <f t="shared" si="30"/>
        <v>0</v>
      </c>
      <c r="AV9">
        <v>20.49</v>
      </c>
      <c r="AW9" t="inlineStr">
        <is>
          <t xml:space="preserve">830A6D</t>
        </is>
      </c>
    </row>
    <row r="10" spans="1:46" x14ac:dyDescent="0.25">
      <c r="A10" s="41" t="str">
        <f t="shared" ref="A10:A63" si="46">D10</f>
        <v>KV-1</v>
      </c>
      <c r="B10" s="4" t="e">
        <f t="shared" si="0"/>
        <v>#N/A</v>
      </c>
      <c r="C10" s="102"/>
      <c r="D10" s="102" t="inlineStr">
        <is>
          <t xml:space="preserve">R.1.05.2</t>
        </is>
      </c>
      <c r="E10" s="102"/>
      <c r="F10" s="102"/>
      <c r="G10" s="102">
        <v>1</v>
      </c>
      <c r="H10" s="102"/>
      <c r="I10" s="102">
        <f>IF(COUNT(AU10:AV10)=0,"",ROUNDUP(SUM(AU10:AV10),0))</f>
      </c>
      <c r="J10" s="102"/>
      <c r="K10" s="102">
        <f>IF(OR(I10="",S10=""),"",IF(S10=1,MAX(0,M10-ROUNDUP(N(AV10),0)-4),ROUNDUP(N(AU10),0)))</f>
      </c>
      <c r="L10" s="102">
        <f>IF(OR(I10="",S10=""),"",IF(S10=2,MAX(0,M10-ROUNDUP(N(AU10),0)-4),ROUNDUP(N(AV10),0)))</f>
      </c>
      <c r="M10" s="107">
        <f t="shared" si="41"/>
        <v>0</v>
      </c>
      <c r="N10" s="102"/>
      <c r="O10" s="102"/>
      <c r="P10" s="102" t="e">
        <f t="shared" ref="P10:P11" si="47">IF(VLOOKUP(AH10,Потребители_обозначение,5,FALSE)=2,_xlfn.IFS(H10=3,VLOOKUP(E10,Справочная_двигатели,8,FALSE),H10=1,VLOOKUP(E10,Справочная_двигатели,10,TRUE)),0.95)</f>
        <v>#N/A</v>
      </c>
      <c r="Q10" s="102"/>
      <c r="R10" s="102"/>
      <c r="S10" s="102">
        <v>2</v>
      </c>
      <c r="T10" s="5">
        <f t="shared" si="2"/>
        <v>1.5193873830071715E-2</v>
      </c>
      <c r="U10" s="4">
        <f t="shared" si="3"/>
        <v>6</v>
      </c>
      <c r="V10" s="4">
        <f t="shared" si="37"/>
        <v>2.5</v>
      </c>
      <c r="W10" s="4">
        <f t="shared" si="4"/>
        <v>1.7500000000000002E-2</v>
      </c>
      <c r="X10" s="4">
        <f t="shared" si="5"/>
        <v>0.1</v>
      </c>
      <c r="Y10" s="4" cm="1">
        <f t="array" ref="Y10">_xlfn.IFS(H10=1,2,H10=3,1)</f>
        <v>1</v>
      </c>
      <c r="Z10" s="4" t="e">
        <f t="shared" si="44"/>
        <v>#N/A</v>
      </c>
      <c r="AA10" s="4" t="e">
        <f t="shared" si="6"/>
        <v>#N/A</v>
      </c>
      <c r="AB10" s="4" t="e">
        <f t="shared" si="45"/>
        <v>#N/A</v>
      </c>
      <c r="AC10" s="4">
        <f t="shared" si="7"/>
        <v>380</v>
      </c>
      <c r="AD10" s="4" t="e">
        <f t="shared" si="8"/>
        <v>#N/A</v>
      </c>
      <c r="AE10" s="4" t="e">
        <f t="shared" si="9"/>
        <v>#N/A</v>
      </c>
      <c r="AF10" s="4">
        <f t="shared" si="38"/>
        <v>0</v>
      </c>
      <c r="AG10" s="4" t="str">
        <f t="shared" si="39"/>
        <v/>
      </c>
      <c r="AH10" s="4" t="str">
        <f t="shared" si="10"/>
        <v>KV-1</v>
      </c>
      <c r="AI10" s="4" t="e">
        <f t="shared" si="43"/>
        <v>#VALUE!</v>
      </c>
      <c r="AJ10" s="4" t="str">
        <f t="shared" si="11"/>
        <v>Реле напряжения</v>
      </c>
      <c r="AK10" s="4">
        <f t="shared" ref="AK10:AK63" si="48">ROUNDUP(T10,2)</f>
        <v>0.02</v>
      </c>
      <c r="AL10" s="4">
        <f t="shared" si="12"/>
        <v>0.01</v>
      </c>
      <c r="AM10" s="4" t="str">
        <f t="shared" si="13"/>
        <v>KV-1</v>
      </c>
      <c r="AN10" s="4"/>
      <c r="AO10" s="4" t="e">
        <f t="shared" si="32"/>
        <v>#N/A</v>
      </c>
      <c r="AP10" s="4" t="e">
        <f t="shared" si="14"/>
        <v>#VALUE!</v>
      </c>
      <c r="AQ10" s="42" t="str">
        <f t="shared" si="33"/>
        <v/>
      </c>
      <c r="AR10" s="4">
        <f t="shared" si="15"/>
        <v>0</v>
      </c>
      <c r="AS10" s="4">
        <f t="shared" si="16"/>
        <v>0</v>
      </c>
      <c r="AT10" s="4">
        <f t="shared" si="30"/>
        <v>0</v>
      </c>
      <c r="AV10">
        <v>19.45</v>
      </c>
      <c r="AW10" t="inlineStr">
        <is>
          <t xml:space="preserve">830C24</t>
        </is>
      </c>
    </row>
    <row r="11" spans="1:46" x14ac:dyDescent="0.25">
      <c r="A11" s="41">
        <f t="shared" si="46"/>
        <v>0</v>
      </c>
      <c r="B11" s="4" t="e">
        <f t="shared" si="0"/>
        <v>#N/A</v>
      </c>
      <c r="C11" s="102"/>
      <c r="D11" s="102" t="inlineStr">
        <is>
          <t xml:space="preserve">R.1.05.3</t>
        </is>
      </c>
      <c r="E11" s="102"/>
      <c r="F11" s="102"/>
      <c r="G11" s="102">
        <v>1</v>
      </c>
      <c r="H11" s="102"/>
      <c r="I11" s="102">
        <f>IF(COUNT(AU11:AV11)=0,"",ROUNDUP(SUM(AU11:AV11),0))</f>
      </c>
      <c r="J11" s="102"/>
      <c r="K11" s="102">
        <f>IF(OR(I11="",S11=""),"",IF(S11=1,MAX(0,M11-ROUNDUP(N(AV11),0)-4),ROUNDUP(N(AU11),0)))</f>
      </c>
      <c r="L11" s="102">
        <f>IF(OR(I11="",S11=""),"",IF(S11=2,MAX(0,M11-ROUNDUP(N(AU11),0)-4),ROUNDUP(N(AV11),0)))</f>
      </c>
      <c r="M11" s="107">
        <f t="shared" si="41"/>
        <v>0</v>
      </c>
      <c r="N11" s="102"/>
      <c r="O11" s="102"/>
      <c r="P11" s="102" t="e">
        <f t="shared" si="47"/>
        <v>#N/A</v>
      </c>
      <c r="Q11" s="102"/>
      <c r="R11" s="102"/>
      <c r="S11" s="102">
        <v>2</v>
      </c>
      <c r="T11" s="5" t="e">
        <f t="shared" si="2"/>
        <v>#N/A</v>
      </c>
      <c r="U11" s="4" t="e">
        <f t="shared" si="3"/>
        <v>#N/A</v>
      </c>
      <c r="V11" s="4" t="e">
        <f t="shared" si="37"/>
        <v>#N/A</v>
      </c>
      <c r="W11" s="4" t="e">
        <f t="shared" si="4"/>
        <v>#N/A</v>
      </c>
      <c r="X11" s="4" t="e">
        <f t="shared" si="5"/>
        <v>#N/A</v>
      </c>
      <c r="Y11" s="4" t="e" cm="1">
        <f t="array" ref="Y11">_xlfn.IFS(H11=1,2,H11=3,1)</f>
        <v>#N/A</v>
      </c>
      <c r="Z11" s="4" t="e">
        <f t="shared" si="44"/>
        <v>#N/A</v>
      </c>
      <c r="AA11" s="4" t="e">
        <f t="shared" si="6"/>
        <v>#N/A</v>
      </c>
      <c r="AB11" s="4" t="e">
        <f t="shared" si="45"/>
        <v>#N/A</v>
      </c>
      <c r="AC11" s="4" t="e">
        <f t="shared" si="7"/>
        <v>#N/A</v>
      </c>
      <c r="AD11" s="4" t="e">
        <f t="shared" si="8"/>
        <v>#N/A</v>
      </c>
      <c r="AE11" s="4" t="e">
        <f t="shared" si="9"/>
        <v>#N/A</v>
      </c>
      <c r="AF11" s="4">
        <f t="shared" si="38"/>
        <v>0</v>
      </c>
      <c r="AG11" s="4" t="str">
        <f t="shared" si="39"/>
        <v/>
      </c>
      <c r="AH11" s="4">
        <f t="shared" si="10"/>
        <v>0</v>
      </c>
      <c r="AI11" s="4" t="e">
        <f t="shared" si="43"/>
        <v>#VALUE!</v>
      </c>
      <c r="AJ11" s="4" t="e">
        <f t="shared" si="11"/>
        <v>#N/A</v>
      </c>
      <c r="AK11" s="4" t="e">
        <f t="shared" si="48"/>
        <v>#N/A</v>
      </c>
      <c r="AL11" s="4">
        <f t="shared" si="12"/>
        <v>0</v>
      </c>
      <c r="AM11" s="4">
        <f t="shared" si="13"/>
        <v>0</v>
      </c>
      <c r="AN11" s="4"/>
      <c r="AO11" s="4" t="e">
        <f t="shared" si="32"/>
        <v>#N/A</v>
      </c>
      <c r="AP11" s="4" t="e">
        <f t="shared" si="14"/>
        <v>#VALUE!</v>
      </c>
      <c r="AQ11" s="42" t="str">
        <f t="shared" si="33"/>
        <v/>
      </c>
      <c r="AR11" s="4">
        <f t="shared" si="15"/>
        <v>0</v>
      </c>
      <c r="AS11" s="4">
        <f t="shared" si="16"/>
        <v>0</v>
      </c>
      <c r="AT11" s="4">
        <f t="shared" ref="AT11:AT74" si="49">IF(AR11=0,AS11,AR11)</f>
        <v>0</v>
      </c>
      <c r="AV11">
        <v>22.01</v>
      </c>
      <c r="AW11" t="inlineStr">
        <is>
          <t xml:space="preserve">830C23</t>
        </is>
      </c>
    </row>
    <row r="12" spans="1:46" x14ac:dyDescent="0.25">
      <c r="A12" s="41">
        <f t="shared" si="46"/>
        <v>0</v>
      </c>
      <c r="B12" s="4" t="e">
        <f t="shared" si="0"/>
        <v>#N/A</v>
      </c>
      <c r="C12" s="102"/>
      <c r="D12" s="102" t="inlineStr">
        <is>
          <t xml:space="preserve">R.1.05.4</t>
        </is>
      </c>
      <c r="E12" s="102"/>
      <c r="F12" s="102"/>
      <c r="G12" s="102">
        <v>1</v>
      </c>
      <c r="H12" s="102"/>
      <c r="I12" s="102">
        <f>IF(COUNT(AU12:AV12)=0,"",ROUNDUP(SUM(AU12:AV12),0))</f>
      </c>
      <c r="J12" s="102"/>
      <c r="K12" s="102">
        <f>IF(OR(I12="",S12=""),"",IF(S12=1,MAX(0,M12-ROUNDUP(N(AV12),0)-4),ROUNDUP(N(AU12),0)))</f>
      </c>
      <c r="L12" s="102">
        <f>IF(OR(I12="",S12=""),"",IF(S12=2,MAX(0,M12-ROUNDUP(N(AU12),0)-4),ROUNDUP(N(AV12),0)))</f>
      </c>
      <c r="M12" s="107">
        <f t="shared" si="41"/>
        <v>0</v>
      </c>
      <c r="N12" s="102"/>
      <c r="O12" s="102"/>
      <c r="P12" s="102" t="e">
        <f t="shared" si="42"/>
        <v>#N/A</v>
      </c>
      <c r="Q12" s="102"/>
      <c r="R12" s="102"/>
      <c r="S12" s="102">
        <v>2</v>
      </c>
      <c r="T12" s="5" t="e">
        <f t="shared" si="2"/>
        <v>#N/A</v>
      </c>
      <c r="U12" s="4" t="e">
        <f t="shared" si="3"/>
        <v>#N/A</v>
      </c>
      <c r="V12" s="4" t="e">
        <f t="shared" si="37"/>
        <v>#N/A</v>
      </c>
      <c r="W12" s="4" t="e">
        <f t="shared" si="4"/>
        <v>#N/A</v>
      </c>
      <c r="X12" s="4" t="e">
        <f t="shared" si="5"/>
        <v>#N/A</v>
      </c>
      <c r="Y12" s="4" t="e" cm="1">
        <f t="array" ref="Y12">_xlfn.IFS(H12=1,2,H12=3,1)</f>
        <v>#N/A</v>
      </c>
      <c r="Z12" s="4" t="e">
        <f t="shared" si="44"/>
        <v>#N/A</v>
      </c>
      <c r="AA12" s="4" t="e">
        <f t="shared" si="6"/>
        <v>#N/A</v>
      </c>
      <c r="AB12" s="4" t="e">
        <f t="shared" si="45"/>
        <v>#N/A</v>
      </c>
      <c r="AC12" s="4" t="e">
        <f t="shared" si="7"/>
        <v>#N/A</v>
      </c>
      <c r="AD12" s="4" t="e">
        <f t="shared" si="8"/>
        <v>#N/A</v>
      </c>
      <c r="AE12" s="4" t="e">
        <f t="shared" si="9"/>
        <v>#N/A</v>
      </c>
      <c r="AF12" s="4">
        <f t="shared" si="38"/>
        <v>0</v>
      </c>
      <c r="AG12" s="4" t="str">
        <f t="shared" si="39"/>
        <v/>
      </c>
      <c r="AH12" s="4">
        <f t="shared" si="10"/>
        <v>0</v>
      </c>
      <c r="AI12" s="4" t="e">
        <f t="shared" si="43"/>
        <v>#VALUE!</v>
      </c>
      <c r="AJ12" s="4" t="e">
        <f t="shared" si="11"/>
        <v>#N/A</v>
      </c>
      <c r="AK12" s="4" t="e">
        <f t="shared" si="48"/>
        <v>#N/A</v>
      </c>
      <c r="AL12" s="4">
        <f t="shared" si="12"/>
        <v>0</v>
      </c>
      <c r="AM12" s="4">
        <f t="shared" si="13"/>
        <v>0</v>
      </c>
      <c r="AN12" s="4"/>
      <c r="AO12" s="4" t="e">
        <f t="shared" si="32"/>
        <v>#N/A</v>
      </c>
      <c r="AP12" s="4" t="e">
        <f t="shared" si="14"/>
        <v>#VALUE!</v>
      </c>
      <c r="AQ12" s="42" t="str">
        <f t="shared" si="33"/>
        <v/>
      </c>
      <c r="AR12" s="4">
        <f t="shared" si="15"/>
        <v>0</v>
      </c>
      <c r="AS12" s="4">
        <f t="shared" si="16"/>
        <v>0</v>
      </c>
      <c r="AT12" s="4">
        <f t="shared" si="49"/>
        <v>0</v>
      </c>
      <c r="AV12">
        <v>15.22</v>
      </c>
      <c r="AW12" t="inlineStr">
        <is>
          <t xml:space="preserve">830B49</t>
        </is>
      </c>
    </row>
    <row r="13" spans="1:46" x14ac:dyDescent="0.25">
      <c r="A13" s="41" t="str">
        <f t="shared" si="46"/>
        <v>На ИБП</v>
      </c>
      <c r="B13" s="4" t="str">
        <f t="shared" si="0"/>
        <v>Питание на ИБП</v>
      </c>
      <c r="C13" s="102"/>
      <c r="D13" s="102" t="inlineStr">
        <is>
          <t xml:space="preserve">R.1.05.5</t>
        </is>
      </c>
      <c r="E13" s="102"/>
      <c r="F13" s="102"/>
      <c r="G13" s="102">
        <v>1</v>
      </c>
      <c r="H13" s="102"/>
      <c r="I13" s="102">
        <f>IF(COUNT(AU13:AV13)=0,"",ROUNDUP(SUM(AU13:AV13),0))</f>
      </c>
      <c r="J13" s="102"/>
      <c r="K13" s="102">
        <f>IF(OR(I13="",S13=""),"",IF(S13=1,MAX(0,M13-ROUNDUP(N(AV13),0)-4),ROUNDUP(N(AU13),0)))</f>
      </c>
      <c r="L13" s="102">
        <f>IF(OR(I13="",S13=""),"",IF(S13=2,MAX(0,M13-ROUNDUP(N(AU13),0)-4),ROUNDUP(N(AV13),0)))</f>
      </c>
      <c r="M13" s="107">
        <f t="shared" si="41"/>
        <v>22</v>
      </c>
      <c r="N13" s="102"/>
      <c r="O13" s="102"/>
      <c r="P13" s="102">
        <f t="shared" si="42"/>
        <v>0.95</v>
      </c>
      <c r="Q13" s="102"/>
      <c r="R13" s="102"/>
      <c r="S13" s="102">
        <v>2</v>
      </c>
      <c r="T13" s="5">
        <f t="shared" si="2"/>
        <v>9.0909090909090917</v>
      </c>
      <c r="U13" s="4">
        <f t="shared" si="3"/>
        <v>16</v>
      </c>
      <c r="V13" s="4">
        <f t="shared" si="37"/>
        <v>2.5</v>
      </c>
      <c r="W13" s="4">
        <f t="shared" si="4"/>
        <v>1.7500000000000002E-2</v>
      </c>
      <c r="X13" s="4">
        <f t="shared" si="5"/>
        <v>0.1</v>
      </c>
      <c r="Y13" s="4" cm="1">
        <f t="array" ref="Y13">_xlfn.IFS(H13=1,2,H13=3,1)</f>
        <v>2</v>
      </c>
      <c r="Z13" s="4">
        <f t="shared" si="44"/>
        <v>0.31</v>
      </c>
      <c r="AA13" s="4">
        <f t="shared" si="6"/>
        <v>2.8123999999999998</v>
      </c>
      <c r="AB13" s="4">
        <f t="shared" si="45"/>
        <v>1.28</v>
      </c>
      <c r="AC13" s="4">
        <f t="shared" si="7"/>
        <v>220</v>
      </c>
      <c r="AD13" s="4" t="str">
        <f t="shared" si="8"/>
        <v>ВВГнг(А)-LS</v>
      </c>
      <c r="AE13" s="4" t="str">
        <f t="shared" si="9"/>
        <v>ВВГнг(А)-LS (3х2,5)</v>
      </c>
      <c r="AF13" s="4">
        <f t="shared" si="38"/>
        <v>2</v>
      </c>
      <c r="AG13" s="4" t="str">
        <f t="shared" si="39"/>
        <v/>
      </c>
      <c r="AH13" s="4" t="str">
        <f t="shared" si="10"/>
        <v>На ИБП</v>
      </c>
      <c r="AI13" s="4" t="e">
        <f t="shared" si="43"/>
        <v>#VALUE!</v>
      </c>
      <c r="AJ13" s="4" t="str">
        <f t="shared" si="11"/>
        <v>Питание на ИБП</v>
      </c>
      <c r="AK13" s="4">
        <f t="shared" si="48"/>
        <v>9.1</v>
      </c>
      <c r="AL13" s="4">
        <f t="shared" si="12"/>
        <v>2</v>
      </c>
      <c r="AM13" s="4" t="str">
        <f t="shared" si="13"/>
        <v>На ИБП</v>
      </c>
      <c r="AN13" s="4"/>
      <c r="AO13" s="4" t="str">
        <f t="shared" si="32"/>
        <v>ВВГнг(А)-LS (3х2,5)
L=22-1,28%</v>
      </c>
      <c r="AP13" s="4" t="e">
        <f t="shared" si="14"/>
        <v>#VALUE!</v>
      </c>
      <c r="AQ13" s="42" t="str">
        <f t="shared" si="33"/>
        <v/>
      </c>
      <c r="AR13" s="4">
        <f t="shared" si="15"/>
        <v>0</v>
      </c>
      <c r="AS13" s="4">
        <f t="shared" si="16"/>
        <v>0</v>
      </c>
      <c r="AT13" s="4">
        <f t="shared" si="49"/>
        <v>0</v>
      </c>
      <c r="AV13">
        <v>15.05</v>
      </c>
      <c r="AW13" t="inlineStr">
        <is>
          <t xml:space="preserve">830B48</t>
        </is>
      </c>
    </row>
    <row r="14" spans="1:46" x14ac:dyDescent="0.25">
      <c r="A14" s="41">
        <f t="shared" si="46"/>
        <v>0</v>
      </c>
      <c r="B14" s="4" t="e">
        <f t="shared" si="0"/>
        <v>#N/A</v>
      </c>
      <c r="C14" s="59"/>
      <c r="D14" s="102" t="inlineStr">
        <is>
          <t xml:space="preserve">R.1.05.6</t>
        </is>
      </c>
      <c r="E14" s="102"/>
      <c r="F14" s="102"/>
      <c r="G14" s="102">
        <v>1</v>
      </c>
      <c r="H14" s="102"/>
      <c r="I14" s="102">
        <f>IF(COUNT(AU14:AV14)=0,"",ROUNDUP(SUM(AU14:AV14),0))</f>
      </c>
      <c r="J14" s="59"/>
      <c r="K14" s="59">
        <f>IF(OR(I14="",S14=""),"",IF(S14=1,MAX(0,M14-ROUNDUP(N(AV14),0)-4),ROUNDUP(N(AU14),0)))</f>
      </c>
      <c r="L14" s="59">
        <f>IF(OR(I14="",S14=""),"",IF(S14=2,MAX(0,M14-ROUNDUP(N(AU14),0)-4),ROUNDUP(N(AV14),0)))</f>
      </c>
      <c r="M14" s="97">
        <f t="shared" si="41"/>
        <v>0</v>
      </c>
      <c r="N14" s="102"/>
      <c r="O14" s="102"/>
      <c r="P14" s="59" t="e">
        <f t="shared" si="42"/>
        <v>#N/A</v>
      </c>
      <c r="Q14" s="59"/>
      <c r="R14" s="59"/>
      <c r="S14" s="59">
        <v>2</v>
      </c>
      <c r="T14" s="5" t="e">
        <f t="shared" si="2"/>
        <v>#N/A</v>
      </c>
      <c r="U14" s="4" t="e">
        <f t="shared" si="3"/>
        <v>#N/A</v>
      </c>
      <c r="V14" s="4" t="e">
        <f t="shared" si="37"/>
        <v>#N/A</v>
      </c>
      <c r="W14" s="4" t="e">
        <f t="shared" si="4"/>
        <v>#N/A</v>
      </c>
      <c r="X14" s="4" t="e">
        <f t="shared" si="5"/>
        <v>#N/A</v>
      </c>
      <c r="Y14" s="4" t="e" cm="1">
        <f t="array" ref="Y14">_xlfn.IFS(H14=1,2,H14=3,1)</f>
        <v>#N/A</v>
      </c>
      <c r="Z14" s="4" t="e">
        <f t="shared" si="44"/>
        <v>#N/A</v>
      </c>
      <c r="AA14" s="4" t="e">
        <f t="shared" si="6"/>
        <v>#N/A</v>
      </c>
      <c r="AB14" s="4" t="e">
        <f t="shared" si="45"/>
        <v>#N/A</v>
      </c>
      <c r="AC14" s="4" t="e">
        <f t="shared" si="7"/>
        <v>#N/A</v>
      </c>
      <c r="AD14" s="4" t="e">
        <f t="shared" si="8"/>
        <v>#N/A</v>
      </c>
      <c r="AE14" s="4" t="e">
        <f t="shared" si="9"/>
        <v>#N/A</v>
      </c>
      <c r="AF14" s="4">
        <f t="shared" si="38"/>
        <v>0</v>
      </c>
      <c r="AG14" s="4" t="str">
        <f t="shared" si="39"/>
        <v/>
      </c>
      <c r="AH14" s="4">
        <f t="shared" si="10"/>
        <v>0</v>
      </c>
      <c r="AI14" s="4" t="e">
        <f t="shared" si="43"/>
        <v>#VALUE!</v>
      </c>
      <c r="AJ14" s="4" t="e">
        <f t="shared" si="11"/>
        <v>#N/A</v>
      </c>
      <c r="AK14" s="4" t="e">
        <f t="shared" si="48"/>
        <v>#N/A</v>
      </c>
      <c r="AL14" s="4">
        <f t="shared" si="12"/>
        <v>0</v>
      </c>
      <c r="AM14" s="4">
        <f t="shared" si="13"/>
        <v>0</v>
      </c>
      <c r="AN14" s="4"/>
      <c r="AO14" s="4" t="e">
        <f t="shared" si="32"/>
        <v>#N/A</v>
      </c>
      <c r="AP14" s="4" t="e">
        <f t="shared" si="14"/>
        <v>#VALUE!</v>
      </c>
      <c r="AQ14" s="42" t="str">
        <f t="shared" si="33"/>
        <v/>
      </c>
      <c r="AR14" s="4">
        <f t="shared" si="15"/>
        <v>0</v>
      </c>
      <c r="AS14" s="4">
        <f t="shared" si="16"/>
        <v>0</v>
      </c>
      <c r="AT14" s="4">
        <f t="shared" si="49"/>
        <v>0</v>
      </c>
      <c r="AV14">
        <v>14.92</v>
      </c>
      <c r="AW14" t="inlineStr">
        <is>
          <t xml:space="preserve">830C22</t>
        </is>
      </c>
    </row>
    <row r="15" spans="1:46" x14ac:dyDescent="0.25">
      <c r="A15" s="41" t="str">
        <f t="shared" si="46"/>
        <v>От ИБП</v>
      </c>
      <c r="B15" s="4" t="str">
        <f t="shared" si="0"/>
        <v>Питание от ИБП</v>
      </c>
      <c r="C15" s="59"/>
      <c r="D15" s="102" t="inlineStr">
        <is>
          <t xml:space="preserve">R.1.05.7</t>
        </is>
      </c>
      <c r="E15" s="102"/>
      <c r="F15" s="102"/>
      <c r="G15" s="102">
        <v>1</v>
      </c>
      <c r="H15" s="102"/>
      <c r="I15" s="102">
        <f>IF(COUNT(AU15:AV15)=0,"",ROUNDUP(SUM(AU15:AV15),0))</f>
      </c>
      <c r="J15" s="59"/>
      <c r="K15" s="59">
        <f>IF(OR(I15="",S15=""),"",IF(S15=1,MAX(0,M15-ROUNDUP(N(AV15),0)-4),ROUNDUP(N(AU15),0)))</f>
      </c>
      <c r="L15" s="59">
        <f>IF(OR(I15="",S15=""),"",IF(S15=2,MAX(0,M15-ROUNDUP(N(AU15),0)-4),ROUNDUP(N(AV15),0)))</f>
      </c>
      <c r="M15" s="97">
        <f t="shared" ref="M15:M18" si="50">IFERROR(IF(VLOOKUP(AH15,Потребители_обозначение,4,FALSE)=1,VLOOKUP(AH15,Потребители_обозначение,3,FALSE)*(G15*2-1)+I15+VLOOKUP(AI15,Этаж_обозначение,3,FALSE)+VLOOKUP(AI15,Этаж_обозначение,4,FALSE),VLOOKUP(AH15,Потребители_обозначение,3,FALSE)*(G15*2-1)+I15),I15)</f>
        <v>22</v>
      </c>
      <c r="N15" s="59"/>
      <c r="O15" s="59"/>
      <c r="P15" s="59">
        <f t="shared" ref="P15:P18" si="51">IF(VLOOKUP(AH15,Потребители_обозначение,5,FALSE)=2,_xlfn.IFS(H15=3,VLOOKUP(E15,Справочная_двигатели,8,FALSE),H15=1,VLOOKUP(E15,Справочная_двигатели,10,TRUE)),0.95)</f>
        <v>0.95</v>
      </c>
      <c r="Q15" s="59"/>
      <c r="R15" s="59"/>
      <c r="S15" s="59">
        <v>2</v>
      </c>
      <c r="T15" s="5">
        <f t="shared" si="2"/>
        <v>9.0909090909090917</v>
      </c>
      <c r="U15" s="4">
        <f t="shared" si="3"/>
        <v>16</v>
      </c>
      <c r="V15" s="4">
        <f t="shared" si="37"/>
        <v>2.5</v>
      </c>
      <c r="W15" s="4">
        <f t="shared" si="4"/>
        <v>1.7500000000000002E-2</v>
      </c>
      <c r="X15" s="4">
        <f t="shared" si="5"/>
        <v>0.1</v>
      </c>
      <c r="Y15" s="4" cm="1">
        <f t="array" ref="Y15">_xlfn.IFS(H15=1,2,H15=3,1)</f>
        <v>2</v>
      </c>
      <c r="Z15" s="4">
        <f t="shared" si="44"/>
        <v>0.31</v>
      </c>
      <c r="AA15" s="4">
        <f t="shared" si="6"/>
        <v>2.8123999999999998</v>
      </c>
      <c r="AB15" s="4">
        <f t="shared" si="45"/>
        <v>1.28</v>
      </c>
      <c r="AC15" s="4">
        <f t="shared" si="7"/>
        <v>220</v>
      </c>
      <c r="AD15" s="4" t="str">
        <f t="shared" si="8"/>
        <v>ВВГнг(А)-LS</v>
      </c>
      <c r="AE15" s="4" t="str">
        <f t="shared" si="9"/>
        <v>ВВГнг(А)-LS (3х2,5)</v>
      </c>
      <c r="AF15" s="4">
        <f t="shared" si="38"/>
        <v>2</v>
      </c>
      <c r="AG15" s="4" t="str">
        <f t="shared" si="39"/>
        <v/>
      </c>
      <c r="AH15" s="4" t="str">
        <f t="shared" si="10"/>
        <v>От ИБП</v>
      </c>
      <c r="AI15" s="4" t="e">
        <f t="shared" si="43"/>
        <v>#VALUE!</v>
      </c>
      <c r="AJ15" s="4" t="str">
        <f t="shared" si="11"/>
        <v>Питание от ИБП</v>
      </c>
      <c r="AK15" s="4">
        <f t="shared" si="48"/>
        <v>9.1</v>
      </c>
      <c r="AL15" s="4">
        <f t="shared" si="12"/>
        <v>2</v>
      </c>
      <c r="AM15" s="4" t="str">
        <f t="shared" si="13"/>
        <v>От ИБП</v>
      </c>
      <c r="AN15" s="4"/>
      <c r="AO15" s="4" t="str">
        <f t="shared" si="32"/>
        <v>ВВГнг(А)-LS (3х2,5)
L=22-1,28%</v>
      </c>
      <c r="AP15" s="4" t="e">
        <f t="shared" si="14"/>
        <v>#VALUE!</v>
      </c>
      <c r="AQ15" s="42" t="str">
        <f t="shared" si="33"/>
        <v/>
      </c>
      <c r="AR15" s="4">
        <f t="shared" si="15"/>
        <v>0</v>
      </c>
      <c r="AS15" s="4">
        <f t="shared" si="16"/>
        <v>0</v>
      </c>
      <c r="AT15" s="4">
        <f t="shared" si="49"/>
        <v>0</v>
      </c>
      <c r="AV15">
        <v>14.81</v>
      </c>
      <c r="AW15" t="inlineStr">
        <is>
          <t xml:space="preserve">830AB9</t>
        </is>
      </c>
    </row>
    <row r="16" spans="1:46" x14ac:dyDescent="0.25">
      <c r="A16" s="41">
        <f t="shared" si="46"/>
        <v>0</v>
      </c>
      <c r="B16" s="4" t="e">
        <f t="shared" si="0"/>
        <v>#N/A</v>
      </c>
      <c r="C16" s="102"/>
      <c r="D16" s="102" t="inlineStr">
        <is>
          <t xml:space="preserve">R.1.05.8</t>
        </is>
      </c>
      <c r="E16" s="102"/>
      <c r="F16" s="102"/>
      <c r="G16" s="102">
        <v>1</v>
      </c>
      <c r="H16" s="102"/>
      <c r="I16" s="102"/>
      <c r="J16" s="59"/>
      <c r="K16" s="59"/>
      <c r="L16" s="59"/>
      <c r="M16" s="97">
        <f t="shared" si="50"/>
        <v>0</v>
      </c>
      <c r="N16" s="59"/>
      <c r="O16" s="59"/>
      <c r="P16" s="59" t="e">
        <f t="shared" si="51"/>
        <v>#N/A</v>
      </c>
      <c r="Q16" s="59"/>
      <c r="R16" s="59"/>
      <c r="S16" s="59"/>
      <c r="T16" s="5" t="e">
        <f t="shared" si="2"/>
        <v>#N/A</v>
      </c>
      <c r="U16" s="4" t="e">
        <f t="shared" si="3"/>
        <v>#N/A</v>
      </c>
      <c r="V16" s="4" t="e">
        <f t="shared" si="37"/>
        <v>#N/A</v>
      </c>
      <c r="W16" s="4" t="e">
        <f t="shared" si="4"/>
        <v>#N/A</v>
      </c>
      <c r="X16" s="4" t="e">
        <f t="shared" si="5"/>
        <v>#N/A</v>
      </c>
      <c r="Y16" s="4" t="e" cm="1">
        <f t="array" ref="Y16">_xlfn.IFS(H16=1,2,H16=3,1)</f>
        <v>#N/A</v>
      </c>
      <c r="Z16" s="4" t="e">
        <f t="shared" si="44"/>
        <v>#N/A</v>
      </c>
      <c r="AA16" s="4" t="e">
        <f t="shared" si="6"/>
        <v>#N/A</v>
      </c>
      <c r="AB16" s="4" t="e">
        <f t="shared" si="45"/>
        <v>#N/A</v>
      </c>
      <c r="AC16" s="4" t="e">
        <f t="shared" si="7"/>
        <v>#N/A</v>
      </c>
      <c r="AD16" s="4" t="e">
        <f t="shared" si="8"/>
        <v>#N/A</v>
      </c>
      <c r="AE16" s="4" t="e">
        <f t="shared" si="9"/>
        <v>#N/A</v>
      </c>
      <c r="AF16" s="4">
        <f t="shared" si="38"/>
        <v>0</v>
      </c>
      <c r="AG16" s="4" t="str">
        <f t="shared" si="39"/>
        <v/>
      </c>
      <c r="AH16" s="4">
        <f t="shared" si="10"/>
        <v>0</v>
      </c>
      <c r="AI16" s="4" t="e">
        <f t="shared" si="43"/>
        <v>#VALUE!</v>
      </c>
      <c r="AJ16" s="4" t="e">
        <f t="shared" si="11"/>
        <v>#N/A</v>
      </c>
      <c r="AK16" s="4" t="e">
        <f t="shared" si="48"/>
        <v>#N/A</v>
      </c>
      <c r="AL16" s="4">
        <f t="shared" si="12"/>
        <v>0</v>
      </c>
      <c r="AM16" s="4">
        <f t="shared" si="13"/>
        <v>0</v>
      </c>
      <c r="AN16" s="4"/>
      <c r="AO16" s="4" t="e">
        <f t="shared" si="32"/>
        <v>#N/A</v>
      </c>
      <c r="AP16" s="4" t="e">
        <f t="shared" si="14"/>
        <v>#VALUE!</v>
      </c>
      <c r="AQ16" s="42" t="str">
        <f t="shared" si="33"/>
        <v/>
      </c>
      <c r="AR16" s="4">
        <f t="shared" si="15"/>
        <v>0</v>
      </c>
      <c r="AS16" s="4">
        <f t="shared" si="16"/>
        <v>0</v>
      </c>
      <c r="AT16" s="4">
        <f t="shared" si="49"/>
        <v>0</v>
      </c>
      <c r="AX16" t="inlineStr">
        <is>
          <t xml:space="preserve">полилиния 830ABB (13.3 м) общая с R.1.05.9 — не засчитана</t>
        </is>
      </c>
    </row>
    <row r="17" spans="1:46" x14ac:dyDescent="0.25">
      <c r="A17" s="41" t="str">
        <f t="shared" si="46"/>
        <v>R.ЩР</v>
      </c>
      <c r="B17" s="4" t="e">
        <f t="shared" si="0"/>
        <v>#N/A</v>
      </c>
      <c r="C17" s="59"/>
      <c r="D17" s="59" t="inlineStr">
        <is>
          <t xml:space="preserve">R.1.05.9</t>
        </is>
      </c>
      <c r="E17" s="59"/>
      <c r="F17" s="102"/>
      <c r="G17" s="59">
        <v>1</v>
      </c>
      <c r="H17" s="59"/>
      <c r="I17" s="102"/>
      <c r="J17" s="59"/>
      <c r="K17" s="59"/>
      <c r="L17" s="59"/>
      <c r="M17" s="97">
        <f t="shared" si="50"/>
        <v>4</v>
      </c>
      <c r="N17" s="59"/>
      <c r="O17" s="59"/>
      <c r="P17" s="59">
        <f t="shared" si="51"/>
        <v>0.95</v>
      </c>
      <c r="Q17" s="59"/>
      <c r="R17" s="59"/>
      <c r="S17" s="59"/>
      <c r="T17" s="5">
        <f t="shared" si="2"/>
        <v>0.45454545454545453</v>
      </c>
      <c r="U17" s="4">
        <f t="shared" si="3"/>
        <v>6</v>
      </c>
      <c r="V17" s="4">
        <f t="shared" si="37"/>
        <v>1.5</v>
      </c>
      <c r="W17" s="4">
        <f t="shared" si="4"/>
        <v>1.7500000000000002E-2</v>
      </c>
      <c r="X17" s="4">
        <f t="shared" si="5"/>
        <v>0.11</v>
      </c>
      <c r="Y17" s="4" cm="1">
        <f t="array" ref="Y17">_xlfn.IFS(H17=1,2,H17=3,1)</f>
        <v>2</v>
      </c>
      <c r="Z17" s="4">
        <f t="shared" si="44"/>
        <v>0.31</v>
      </c>
      <c r="AA17" s="4">
        <f t="shared" si="6"/>
        <v>4.2548242424242426E-2</v>
      </c>
      <c r="AB17" s="4">
        <f t="shared" si="45"/>
        <v>0.02</v>
      </c>
      <c r="AC17" s="4">
        <f t="shared" si="7"/>
        <v>220</v>
      </c>
      <c r="AD17" s="4" t="e">
        <f t="shared" si="8"/>
        <v>#N/A</v>
      </c>
      <c r="AE17" s="4" t="e">
        <f t="shared" si="9"/>
        <v>#N/A</v>
      </c>
      <c r="AF17" s="4">
        <f t="shared" si="38"/>
        <v>2</v>
      </c>
      <c r="AG17" s="4" t="str">
        <f t="shared" si="39"/>
        <v/>
      </c>
      <c r="AH17" s="4" t="str">
        <f t="shared" si="10"/>
        <v>R</v>
      </c>
      <c r="AI17" s="4" t="str">
        <f t="shared" si="43"/>
        <v>ЩР</v>
      </c>
      <c r="AJ17" s="4" t="str">
        <f t="shared" si="11"/>
        <v>Розетка щитовая</v>
      </c>
      <c r="AK17" s="4">
        <f t="shared" si="48"/>
        <v>0.46</v>
      </c>
      <c r="AL17" s="4">
        <f t="shared" si="12"/>
        <v>0.1</v>
      </c>
      <c r="AM17" s="4" t="str">
        <f t="shared" si="13"/>
        <v>R.ЩР</v>
      </c>
      <c r="AN17" s="4"/>
      <c r="AO17" s="4" t="e">
        <f t="shared" si="32"/>
        <v>#N/A</v>
      </c>
      <c r="AP17" s="4" t="str">
        <f t="shared" si="14"/>
        <v>ЩР</v>
      </c>
      <c r="AQ17" s="42" t="str">
        <f t="shared" si="33"/>
        <v/>
      </c>
      <c r="AR17" s="4">
        <f t="shared" si="15"/>
        <v>0</v>
      </c>
      <c r="AS17" s="4">
        <f t="shared" si="16"/>
        <v>0</v>
      </c>
      <c r="AT17" s="4">
        <f t="shared" si="49"/>
        <v>0</v>
      </c>
      <c r="AX17" t="inlineStr">
        <is>
          <t xml:space="preserve">полилиния 830ABB (13.3 м) общая с R.1.05.8 — не засчитана</t>
        </is>
      </c>
    </row>
    <row r="18" spans="1:46" x14ac:dyDescent="0.25">
      <c r="A18" s="41">
        <f t="shared" si="46"/>
        <v>0</v>
      </c>
      <c r="B18" s="4" t="e">
        <f t="shared" si="0"/>
        <v>#N/A</v>
      </c>
      <c r="C18" s="59"/>
      <c r="D18" s="59" t="inlineStr">
        <is>
          <t xml:space="preserve">R.1.05.10</t>
        </is>
      </c>
      <c r="E18" s="59"/>
      <c r="F18" s="59"/>
      <c r="G18" s="59">
        <v>1</v>
      </c>
      <c r="H18" s="59"/>
      <c r="I18" s="102">
        <f>IF(COUNT(AU18:AV18)=0,"",ROUNDUP(SUM(AU18:AV18),0))</f>
      </c>
      <c r="J18" s="59"/>
      <c r="K18" s="59">
        <f>IF(OR(I18="",S18=""),"",IF(S18=1,MAX(0,M18-ROUNDUP(N(AV18),0)-4),ROUNDUP(N(AU18),0)))</f>
      </c>
      <c r="L18" s="59">
        <f>IF(OR(I18="",S18=""),"",IF(S18=2,MAX(0,M18-ROUNDUP(N(AU18),0)-4),ROUNDUP(N(AV18),0)))</f>
      </c>
      <c r="M18" s="97">
        <f t="shared" si="50"/>
        <v>0</v>
      </c>
      <c r="N18" s="59"/>
      <c r="O18" s="59"/>
      <c r="P18" s="59" t="e">
        <f t="shared" si="51"/>
        <v>#N/A</v>
      </c>
      <c r="Q18" s="59"/>
      <c r="R18" s="59"/>
      <c r="S18" s="59">
        <v>2</v>
      </c>
      <c r="T18" s="5" t="e">
        <f t="shared" si="2"/>
        <v>#N/A</v>
      </c>
      <c r="U18" s="4" t="e">
        <f t="shared" si="3"/>
        <v>#N/A</v>
      </c>
      <c r="V18" s="4" t="e">
        <f t="shared" si="37"/>
        <v>#N/A</v>
      </c>
      <c r="W18" s="4" t="e">
        <f t="shared" si="4"/>
        <v>#N/A</v>
      </c>
      <c r="X18" s="4" t="e">
        <f t="shared" si="5"/>
        <v>#N/A</v>
      </c>
      <c r="Y18" s="4" t="e" cm="1">
        <f t="array" ref="Y18">_xlfn.IFS(H18=1,2,H18=3,1)</f>
        <v>#N/A</v>
      </c>
      <c r="Z18" s="4" t="e">
        <f t="shared" si="44"/>
        <v>#N/A</v>
      </c>
      <c r="AA18" s="4" t="e">
        <f t="shared" si="6"/>
        <v>#N/A</v>
      </c>
      <c r="AB18" s="4" t="e">
        <f t="shared" si="45"/>
        <v>#N/A</v>
      </c>
      <c r="AC18" s="4" t="e">
        <f t="shared" si="7"/>
        <v>#N/A</v>
      </c>
      <c r="AD18" s="4" t="e">
        <f t="shared" si="8"/>
        <v>#N/A</v>
      </c>
      <c r="AE18" s="4" t="e">
        <f t="shared" si="9"/>
        <v>#N/A</v>
      </c>
      <c r="AF18" s="4">
        <f t="shared" si="38"/>
        <v>0</v>
      </c>
      <c r="AG18" s="4" t="str">
        <f t="shared" si="39"/>
        <v/>
      </c>
      <c r="AH18" s="4">
        <f t="shared" si="10"/>
        <v>0</v>
      </c>
      <c r="AI18" s="4" t="e">
        <f t="shared" si="43"/>
        <v>#VALUE!</v>
      </c>
      <c r="AJ18" s="4" t="e">
        <f t="shared" si="11"/>
        <v>#N/A</v>
      </c>
      <c r="AK18" s="4" t="e">
        <f t="shared" si="48"/>
        <v>#N/A</v>
      </c>
      <c r="AL18" s="4">
        <f t="shared" si="12"/>
        <v>0</v>
      </c>
      <c r="AM18" s="4">
        <f t="shared" si="13"/>
        <v>0</v>
      </c>
      <c r="AN18" s="4"/>
      <c r="AO18" s="4" t="e">
        <f t="shared" si="32"/>
        <v>#N/A</v>
      </c>
      <c r="AP18" s="4" t="e">
        <f t="shared" si="14"/>
        <v>#VALUE!</v>
      </c>
      <c r="AQ18" s="42" t="str">
        <f t="shared" si="33"/>
        <v/>
      </c>
      <c r="AR18" s="4">
        <f t="shared" si="15"/>
        <v>0</v>
      </c>
      <c r="AS18" s="4">
        <f t="shared" si="16"/>
        <v>0</v>
      </c>
      <c r="AT18" s="4">
        <f t="shared" si="49"/>
        <v>0</v>
      </c>
      <c r="AV18">
        <v>9.84</v>
      </c>
      <c r="AW18" t="inlineStr">
        <is>
          <t xml:space="preserve">830AB8</t>
        </is>
      </c>
    </row>
    <row r="19" spans="1:46" ht="15.75" thickBot="1" x14ac:dyDescent="0.3">
      <c r="A19" s="43">
        <f t="shared" si="46"/>
        <v>0</v>
      </c>
      <c r="B19" s="44" t="e">
        <f t="shared" si="0"/>
        <v>#N/A</v>
      </c>
      <c r="C19" s="64"/>
      <c r="D19" s="64" t="inlineStr">
        <is>
          <t xml:space="preserve">R.1.06.1</t>
        </is>
      </c>
      <c r="E19" s="64"/>
      <c r="F19" s="67"/>
      <c r="G19" s="59">
        <v>1</v>
      </c>
      <c r="H19" s="102"/>
      <c r="I19" s="102">
        <f>IF(COUNT(AU19:AV19)=0,"",ROUNDUP(SUM(AU19:AV19),0))</f>
      </c>
      <c r="J19" s="102"/>
      <c r="K19" s="64">
        <f>IF(OR(I19="",S19=""),"",IF(S19=1,MAX(0,M19-ROUNDUP(N(AV19),0)-4),ROUNDUP(N(AU19),0)))</f>
      </c>
      <c r="L19" s="64">
        <f>IF(OR(I19="",S19=""),"",IF(S19=2,MAX(0,M19-ROUNDUP(N(AU19),0)-4),ROUNDUP(N(AV19),0)))</f>
      </c>
      <c r="M19" s="44">
        <f t="shared" si="1"/>
        <v>0</v>
      </c>
      <c r="N19" s="64"/>
      <c r="O19" s="64"/>
      <c r="P19" s="59" t="e">
        <f t="shared" ref="P19:P66" si="52">IF(VLOOKUP(AH19,Потребители_обозначение,5,FALSE)=2,_xlfn.IFS(H19=3,VLOOKUP(E19,Справочная_двигатели,8,FALSE),H19=1,VLOOKUP(E19,Справочная_двигатели,10,TRUE)),0.95)</f>
        <v>#N/A</v>
      </c>
      <c r="Q19" s="64"/>
      <c r="R19" s="64"/>
      <c r="S19" s="64">
        <v>2</v>
      </c>
      <c r="T19" s="45" t="e">
        <f t="shared" si="2"/>
        <v>#N/A</v>
      </c>
      <c r="U19" s="44" t="e">
        <f t="shared" si="3"/>
        <v>#N/A</v>
      </c>
      <c r="V19" s="44" t="e">
        <f t="shared" si="37"/>
        <v>#N/A</v>
      </c>
      <c r="W19" s="44" t="e">
        <f t="shared" si="4"/>
        <v>#N/A</v>
      </c>
      <c r="X19" s="44" t="e">
        <f t="shared" si="5"/>
        <v>#N/A</v>
      </c>
      <c r="Y19" s="44" t="e" cm="1">
        <f t="array" ref="Y19">_xlfn.IFS(H19=1,2,H19=3,1)</f>
        <v>#N/A</v>
      </c>
      <c r="Z19" s="44" t="e">
        <f t="shared" si="44"/>
        <v>#N/A</v>
      </c>
      <c r="AA19" s="44" t="e">
        <f t="shared" si="6"/>
        <v>#N/A</v>
      </c>
      <c r="AB19" s="44" t="e">
        <f t="shared" si="45"/>
        <v>#N/A</v>
      </c>
      <c r="AC19" s="44" t="e">
        <f t="shared" si="7"/>
        <v>#N/A</v>
      </c>
      <c r="AD19" s="44" t="e">
        <f t="shared" si="8"/>
        <v>#N/A</v>
      </c>
      <c r="AE19" s="44" t="e">
        <f t="shared" si="9"/>
        <v>#N/A</v>
      </c>
      <c r="AF19" s="44">
        <f t="shared" si="38"/>
        <v>0</v>
      </c>
      <c r="AG19" s="44" t="str">
        <f t="shared" si="39"/>
        <v/>
      </c>
      <c r="AH19" s="44">
        <f t="shared" si="10"/>
        <v>0</v>
      </c>
      <c r="AI19" s="44" t="e">
        <f t="shared" si="43"/>
        <v>#VALUE!</v>
      </c>
      <c r="AJ19" s="44" t="e">
        <f t="shared" si="11"/>
        <v>#N/A</v>
      </c>
      <c r="AK19" s="44" t="e">
        <f t="shared" si="48"/>
        <v>#N/A</v>
      </c>
      <c r="AL19" s="44">
        <f t="shared" si="12"/>
        <v>0</v>
      </c>
      <c r="AM19" s="44">
        <f t="shared" si="13"/>
        <v>0</v>
      </c>
      <c r="AN19" s="44"/>
      <c r="AO19" s="4" t="e">
        <f t="shared" si="32"/>
        <v>#N/A</v>
      </c>
      <c r="AP19" s="44" t="e">
        <f t="shared" si="14"/>
        <v>#VALUE!</v>
      </c>
      <c r="AQ19" s="46" t="str">
        <f t="shared" si="33"/>
        <v/>
      </c>
      <c r="AR19" s="44">
        <f t="shared" si="15"/>
        <v>0</v>
      </c>
      <c r="AS19" s="44">
        <f t="shared" si="16"/>
        <v>0</v>
      </c>
      <c r="AT19" s="44">
        <f t="shared" si="49"/>
        <v>0</v>
      </c>
      <c r="AV19">
        <v>23.68</v>
      </c>
      <c r="AW19" t="inlineStr">
        <is>
          <t xml:space="preserve">830B4A</t>
        </is>
      </c>
    </row>
    <row r="20" spans="1:46" x14ac:dyDescent="0.25">
      <c r="A20" s="37">
        <f t="shared" si="46"/>
        <v>0</v>
      </c>
      <c r="B20" s="38" t="e">
        <f t="shared" si="0"/>
        <v>#N/A</v>
      </c>
      <c r="C20" s="63"/>
      <c r="D20" s="63" t="inlineStr">
        <is>
          <t xml:space="preserve">R.1.06.2</t>
        </is>
      </c>
      <c r="E20" s="63"/>
      <c r="F20" s="63"/>
      <c r="G20" s="63">
        <v>1</v>
      </c>
      <c r="H20" s="63"/>
      <c r="I20" s="63">
        <f>IF(COUNT(AU20:AV20)=0,"",ROUNDUP(SUM(AU20:AV20),0))</f>
      </c>
      <c r="J20" s="63"/>
      <c r="K20" s="63">
        <f>IF(OR(I20="",S20=""),"",IF(S20=1,MAX(0,M20-ROUNDUP(N(AV20),0)-4),ROUNDUP(N(AU20),0)))</f>
      </c>
      <c r="L20" s="63">
        <f>IF(OR(I20="",S20=""),"",IF(S20=2,MAX(0,M20-ROUNDUP(N(AU20),0)-4),ROUNDUP(N(AV20),0)))</f>
      </c>
      <c r="M20" s="38">
        <f t="shared" si="1"/>
        <v>0</v>
      </c>
      <c r="N20" s="63"/>
      <c r="O20" s="63"/>
      <c r="P20" s="59" t="e">
        <f t="shared" si="52"/>
        <v>#N/A</v>
      </c>
      <c r="Q20" s="63"/>
      <c r="R20" s="63"/>
      <c r="S20" s="63">
        <v>2</v>
      </c>
      <c r="T20" s="39" t="e">
        <f t="shared" si="2"/>
        <v>#N/A</v>
      </c>
      <c r="U20" s="38" t="e">
        <f t="shared" si="3"/>
        <v>#N/A</v>
      </c>
      <c r="V20" s="38" t="e">
        <f t="shared" si="37"/>
        <v>#N/A</v>
      </c>
      <c r="W20" s="38" t="e">
        <f t="shared" si="4"/>
        <v>#N/A</v>
      </c>
      <c r="X20" s="38" t="e">
        <f t="shared" si="5"/>
        <v>#N/A</v>
      </c>
      <c r="Y20" s="38" t="e" cm="1">
        <f t="array" ref="Y20">_xlfn.IFS(H20=1,2,H20=3,1)</f>
        <v>#N/A</v>
      </c>
      <c r="Z20" s="38" t="e">
        <f t="shared" si="44"/>
        <v>#N/A</v>
      </c>
      <c r="AA20" s="38" t="e">
        <f t="shared" si="6"/>
        <v>#N/A</v>
      </c>
      <c r="AB20" s="38" t="e">
        <f t="shared" si="45"/>
        <v>#N/A</v>
      </c>
      <c r="AC20" s="38" t="e">
        <f t="shared" si="7"/>
        <v>#N/A</v>
      </c>
      <c r="AD20" s="38" t="e">
        <f t="shared" si="8"/>
        <v>#N/A</v>
      </c>
      <c r="AE20" s="38" t="e">
        <f t="shared" si="9"/>
        <v>#N/A</v>
      </c>
      <c r="AF20" s="38">
        <f t="shared" si="38"/>
        <v>0</v>
      </c>
      <c r="AG20" s="38" t="str">
        <f t="shared" si="39"/>
        <v/>
      </c>
      <c r="AH20" s="38">
        <f t="shared" si="10"/>
        <v>0</v>
      </c>
      <c r="AI20" s="38" t="e">
        <f t="shared" si="43"/>
        <v>#VALUE!</v>
      </c>
      <c r="AJ20" s="38" t="e">
        <f t="shared" si="11"/>
        <v>#N/A</v>
      </c>
      <c r="AK20" s="38" t="e">
        <f t="shared" si="48"/>
        <v>#N/A</v>
      </c>
      <c r="AL20" s="38">
        <f t="shared" si="12"/>
        <v>0</v>
      </c>
      <c r="AM20" s="38">
        <f t="shared" si="13"/>
        <v>0</v>
      </c>
      <c r="AN20" s="38"/>
      <c r="AO20" s="4" t="e">
        <f t="shared" si="32"/>
        <v>#N/A</v>
      </c>
      <c r="AP20" s="38" t="e">
        <f t="shared" si="14"/>
        <v>#VALUE!</v>
      </c>
      <c r="AQ20" s="40" t="str">
        <f t="shared" si="33"/>
        <v/>
      </c>
      <c r="AR20" s="38">
        <f t="shared" si="15"/>
        <v>0</v>
      </c>
      <c r="AS20" s="38">
        <f t="shared" si="16"/>
        <v>0</v>
      </c>
      <c r="AT20" s="38">
        <f t="shared" si="49"/>
        <v>0</v>
      </c>
      <c r="AV20">
        <v>24.4</v>
      </c>
      <c r="AW20" t="inlineStr">
        <is>
          <t xml:space="preserve">830B91</t>
        </is>
      </c>
    </row>
    <row r="21" spans="1:46" x14ac:dyDescent="0.25">
      <c r="A21" s="41" t="str">
        <f t="shared" si="46"/>
        <v>R.1.01.1</v>
      </c>
      <c r="B21" s="4" t="str">
        <f t="shared" si="0"/>
        <v>Розеточная группа  Пом. №01</v>
      </c>
      <c r="C21" s="59"/>
      <c r="D21" s="59" t="inlineStr">
        <is>
          <t xml:space="preserve">R.1.07.1</t>
        </is>
      </c>
      <c r="E21" s="59"/>
      <c r="F21" s="59"/>
      <c r="G21" s="102">
        <v>1</v>
      </c>
      <c r="H21" s="102"/>
      <c r="I21" s="102">
        <f>IF(COUNT(AU21:AV21)=0,"",ROUNDUP(SUM(AU21:AV21),0))</f>
      </c>
      <c r="J21" s="102"/>
      <c r="K21" s="59">
        <f>IF(OR(I21="",S21=""),"",IF(S21=1,MAX(0,M21-ROUNDUP(N(AV21),0)-4),ROUNDUP(N(AU21),0)))</f>
      </c>
      <c r="L21" s="59">
        <f>IF(OR(I21="",S21=""),"",IF(S21=2,MAX(0,M21-ROUNDUP(N(AU21),0)-4),ROUNDUP(N(AV21),0)))</f>
      </c>
      <c r="M21" s="97">
        <f t="shared" ref="M21:M35" si="53"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  <v>20</v>
      </c>
      <c r="N21" s="59"/>
      <c r="O21" s="59"/>
      <c r="P21" s="59">
        <f t="shared" ref="P21" si="54">IF(VLOOKUP(AH21,Потребители_обозначение,5,FALSE)=2,_xlfn.IFS(H21=3,VLOOKUP(E21,Справочная_двигатели,8,FALSE),H21=1,VLOOKUP(E21,Справочная_двигатели,10,TRUE)),0.95)</f>
        <v>0.95</v>
      </c>
      <c r="Q21" s="59"/>
      <c r="R21" s="59"/>
      <c r="S21" s="59">
        <v>2</v>
      </c>
      <c r="T21" s="5">
        <f t="shared" si="2"/>
        <v>0.54545454545454541</v>
      </c>
      <c r="U21" s="4">
        <f t="shared" si="3"/>
        <v>16</v>
      </c>
      <c r="V21" s="4">
        <f t="shared" si="37"/>
        <v>2.5</v>
      </c>
      <c r="W21" s="4">
        <f t="shared" si="4"/>
        <v>1.7500000000000002E-2</v>
      </c>
      <c r="X21" s="4">
        <f t="shared" si="5"/>
        <v>0.1</v>
      </c>
      <c r="Y21" s="4" cm="1">
        <f t="array" ref="Y21">_xlfn.IFS(H21=1,2,H21=3,1)</f>
        <v>2</v>
      </c>
      <c r="Z21" s="4">
        <f t="shared" si="44"/>
        <v>0.31</v>
      </c>
      <c r="AA21" s="4">
        <f t="shared" si="6"/>
        <v>0.10738254545454545</v>
      </c>
      <c r="AB21" s="4">
        <f t="shared" si="45"/>
        <v>0.05</v>
      </c>
      <c r="AC21" s="4">
        <f t="shared" si="7"/>
        <v>220</v>
      </c>
      <c r="AD21" s="4" t="str">
        <f t="shared" si="8"/>
        <v>ВВГнг(А)-LS</v>
      </c>
      <c r="AE21" s="4" t="str">
        <f t="shared" si="9"/>
        <v>ВВГнг(А)-LS (3х2,5)</v>
      </c>
      <c r="AF21" s="4">
        <f t="shared" si="38"/>
        <v>2</v>
      </c>
      <c r="AG21" s="4" t="str">
        <f t="shared" si="39"/>
        <v>01</v>
      </c>
      <c r="AH21" s="4" t="str">
        <f t="shared" si="10"/>
        <v>R</v>
      </c>
      <c r="AI21" s="4" t="str">
        <f t="shared" si="43"/>
        <v>1</v>
      </c>
      <c r="AJ21" s="4" t="str">
        <f t="shared" si="11"/>
        <v>Розеточная группа  Пом. №01</v>
      </c>
      <c r="AK21" s="4">
        <f t="shared" si="48"/>
        <v>0.55000000000000004</v>
      </c>
      <c r="AL21" s="4">
        <f t="shared" si="12"/>
        <v>0.12</v>
      </c>
      <c r="AM21" s="4" t="str">
        <f t="shared" si="13"/>
        <v>R.1.01.1</v>
      </c>
      <c r="AN21" s="4"/>
      <c r="AO21" s="4" t="str">
        <f t="shared" si="32"/>
        <v>ВВГнг(А)-LS (3х2,5)
L=20-0,05%</v>
      </c>
      <c r="AP21" s="4" t="str">
        <f t="shared" si="14"/>
        <v>1.01.1</v>
      </c>
      <c r="AQ21" s="42" t="str">
        <f t="shared" si="33"/>
        <v>01.1</v>
      </c>
      <c r="AR21" s="4">
        <f t="shared" si="15"/>
        <v>0</v>
      </c>
      <c r="AS21" s="4">
        <f t="shared" si="16"/>
        <v>0</v>
      </c>
      <c r="AT21" s="4">
        <f t="shared" si="49"/>
        <v>0</v>
      </c>
      <c r="AV21">
        <v>22.07</v>
      </c>
      <c r="AW21" t="inlineStr">
        <is>
          <t xml:space="preserve">830B92</t>
        </is>
      </c>
    </row>
    <row r="22" spans="1:46" x14ac:dyDescent="0.25">
      <c r="A22" s="41" t="str">
        <f t="shared" si="46"/>
        <v>R.1.03.1</v>
      </c>
      <c r="B22" s="4" t="str">
        <f t="shared" si="0"/>
        <v>Розеточная группа  Пом. №03</v>
      </c>
      <c r="C22" s="59"/>
      <c r="D22" s="59" t="inlineStr">
        <is>
          <t xml:space="preserve">R.1.07.2</t>
        </is>
      </c>
      <c r="E22" s="102"/>
      <c r="F22" s="102"/>
      <c r="G22" s="102">
        <v>1</v>
      </c>
      <c r="H22" s="102"/>
      <c r="I22" s="102">
        <f>IF(COUNT(AU22:AV22)=0,"",ROUNDUP(SUM(AU22:AV22),0))</f>
      </c>
      <c r="J22" s="102"/>
      <c r="K22" s="59">
        <f>IF(OR(I22="",S22=""),"",IF(S22=1,MAX(0,M22-ROUNDUP(N(AV22),0)-4),ROUNDUP(N(AU22),0)))</f>
      </c>
      <c r="L22" s="102">
        <f>IF(OR(I22="",S22=""),"",IF(S22=2,MAX(0,M22-ROUNDUP(N(AU22),0)-4),ROUNDUP(N(AV22),0)))</f>
      </c>
      <c r="M22" s="97">
        <f t="shared" si="53"/>
        <v>25</v>
      </c>
      <c r="N22" s="59"/>
      <c r="O22" s="59"/>
      <c r="P22" s="59">
        <f t="shared" si="52"/>
        <v>0.95</v>
      </c>
      <c r="Q22" s="59"/>
      <c r="R22" s="59"/>
      <c r="S22" s="59">
        <v>2</v>
      </c>
      <c r="T22" s="5">
        <f t="shared" si="2"/>
        <v>1.0909090909090908</v>
      </c>
      <c r="U22" s="4">
        <f t="shared" si="3"/>
        <v>16</v>
      </c>
      <c r="V22" s="4">
        <f t="shared" si="37"/>
        <v>2.5</v>
      </c>
      <c r="W22" s="4">
        <f t="shared" si="4"/>
        <v>1.7500000000000002E-2</v>
      </c>
      <c r="X22" s="4">
        <f t="shared" si="5"/>
        <v>0.1</v>
      </c>
      <c r="Y22" s="4" cm="1">
        <f t="array" ref="Y22">_xlfn.IFS(H22=1,2,H22=3,1)</f>
        <v>2</v>
      </c>
      <c r="Z22" s="4">
        <f t="shared" si="44"/>
        <v>0.31</v>
      </c>
      <c r="AA22" s="4">
        <f t="shared" si="6"/>
        <v>0.16874399999999998</v>
      </c>
      <c r="AB22" s="4">
        <f t="shared" si="45"/>
        <v>0.08</v>
      </c>
      <c r="AC22" s="4">
        <f t="shared" si="7"/>
        <v>220</v>
      </c>
      <c r="AD22" s="4" t="str">
        <f t="shared" si="8"/>
        <v>ВВГнг(А)-LS</v>
      </c>
      <c r="AE22" s="4" t="str">
        <f t="shared" si="9"/>
        <v>ВВГнг(А)-LS (3х2,5)</v>
      </c>
      <c r="AF22" s="4">
        <f t="shared" si="38"/>
        <v>2</v>
      </c>
      <c r="AG22" s="4" t="str">
        <f t="shared" si="39"/>
        <v>03</v>
      </c>
      <c r="AH22" s="4" t="str">
        <f t="shared" si="10"/>
        <v>R</v>
      </c>
      <c r="AI22" s="4" t="str">
        <f t="shared" si="43"/>
        <v>1</v>
      </c>
      <c r="AJ22" s="4" t="str">
        <f t="shared" si="11"/>
        <v>Розеточная группа  Пом. №03</v>
      </c>
      <c r="AK22" s="4">
        <f t="shared" si="48"/>
        <v>1.1000000000000001</v>
      </c>
      <c r="AL22" s="4">
        <f t="shared" si="12"/>
        <v>0.24</v>
      </c>
      <c r="AM22" s="4" t="str">
        <f t="shared" si="13"/>
        <v>R.1.03.1</v>
      </c>
      <c r="AN22" s="4"/>
      <c r="AO22" s="4" t="str">
        <f t="shared" si="32"/>
        <v>ВВГнг(А)-LS (3х2,5)
L=25-0,08%</v>
      </c>
      <c r="AP22" s="4" t="str">
        <f t="shared" si="14"/>
        <v>1.03.1</v>
      </c>
      <c r="AQ22" s="42" t="str">
        <f t="shared" si="33"/>
        <v>03.1</v>
      </c>
      <c r="AR22" s="4">
        <f t="shared" si="15"/>
        <v>0</v>
      </c>
      <c r="AS22" s="4">
        <f t="shared" si="16"/>
        <v>0</v>
      </c>
      <c r="AT22" s="4">
        <f t="shared" si="49"/>
        <v>0</v>
      </c>
      <c r="AV22">
        <v>21.77</v>
      </c>
      <c r="AW22" t="inlineStr">
        <is>
          <t xml:space="preserve">830B94</t>
        </is>
      </c>
    </row>
    <row r="23" spans="1:46" x14ac:dyDescent="0.25">
      <c r="A23" s="41" t="str">
        <f t="shared" si="46"/>
        <v>R.1.04.1</v>
      </c>
      <c r="B23" s="4" t="str">
        <f t="shared" si="0"/>
        <v>Розеточная группа  Пом. №04</v>
      </c>
      <c r="C23" s="59"/>
      <c r="D23" s="59" t="inlineStr">
        <is>
          <t xml:space="preserve">R.1.07.3</t>
        </is>
      </c>
      <c r="E23" s="102"/>
      <c r="F23" s="102"/>
      <c r="G23" s="102">
        <v>1</v>
      </c>
      <c r="H23" s="102"/>
      <c r="I23" s="102">
        <f>IF(COUNT(AU23:AV23)=0,"",ROUNDUP(SUM(AU23:AV23),0))</f>
      </c>
      <c r="J23" s="102"/>
      <c r="K23" s="59">
        <f>IF(OR(I23="",S23=""),"",IF(S23=1,MAX(0,M23-ROUNDUP(N(AV23),0)-4),ROUNDUP(N(AU23),0)))</f>
      </c>
      <c r="L23" s="102">
        <f>IF(OR(I23="",S23=""),"",IF(S23=2,MAX(0,M23-ROUNDUP(N(AU23),0)-4),ROUNDUP(N(AV23),0)))</f>
      </c>
      <c r="M23" s="97">
        <f t="shared" si="53"/>
        <v>22</v>
      </c>
      <c r="N23" s="59"/>
      <c r="O23" s="59"/>
      <c r="P23" s="59">
        <f t="shared" si="52"/>
        <v>0.95</v>
      </c>
      <c r="Q23" s="59"/>
      <c r="R23" s="59"/>
      <c r="S23" s="59">
        <v>2</v>
      </c>
      <c r="T23" s="5">
        <f t="shared" si="2"/>
        <v>0.54545454545454541</v>
      </c>
      <c r="U23" s="4">
        <f t="shared" si="3"/>
        <v>16</v>
      </c>
      <c r="V23" s="4">
        <f t="shared" si="37"/>
        <v>2.5</v>
      </c>
      <c r="W23" s="4">
        <f t="shared" si="4"/>
        <v>1.7500000000000002E-2</v>
      </c>
      <c r="X23" s="4">
        <f t="shared" si="5"/>
        <v>0.1</v>
      </c>
      <c r="Y23" s="4" cm="1">
        <f t="array" ref="Y23">_xlfn.IFS(H23=1,2,H23=3,1)</f>
        <v>2</v>
      </c>
      <c r="Z23" s="4">
        <f t="shared" si="44"/>
        <v>0.31</v>
      </c>
      <c r="AA23" s="4">
        <f t="shared" si="6"/>
        <v>0.12272290909090909</v>
      </c>
      <c r="AB23" s="4">
        <f t="shared" si="45"/>
        <v>6.0000000000000005E-2</v>
      </c>
      <c r="AC23" s="4">
        <f t="shared" si="7"/>
        <v>220</v>
      </c>
      <c r="AD23" s="4" t="str">
        <f t="shared" si="8"/>
        <v>ВВГнг(А)-LS</v>
      </c>
      <c r="AE23" s="4" t="str">
        <f t="shared" si="9"/>
        <v>ВВГнг(А)-LS (3х2,5)</v>
      </c>
      <c r="AF23" s="4">
        <f t="shared" si="38"/>
        <v>2</v>
      </c>
      <c r="AG23" s="4" t="str">
        <f t="shared" si="39"/>
        <v>04</v>
      </c>
      <c r="AH23" s="4" t="str">
        <f t="shared" si="10"/>
        <v>R</v>
      </c>
      <c r="AI23" s="4" t="str">
        <f t="shared" si="43"/>
        <v>1</v>
      </c>
      <c r="AJ23" s="4" t="str">
        <f t="shared" si="11"/>
        <v>Розеточная группа  Пом. №04</v>
      </c>
      <c r="AK23" s="4">
        <f t="shared" si="48"/>
        <v>0.55000000000000004</v>
      </c>
      <c r="AL23" s="4">
        <f t="shared" si="12"/>
        <v>0.12</v>
      </c>
      <c r="AM23" s="4" t="str">
        <f t="shared" si="13"/>
        <v>R.1.04.1</v>
      </c>
      <c r="AN23" s="4"/>
      <c r="AO23" s="4" t="str">
        <f t="shared" si="32"/>
        <v>ВВГнг(А)-LS (3х2,5)
L=22-0,06%</v>
      </c>
      <c r="AP23" s="4" t="str">
        <f t="shared" si="14"/>
        <v>1.04.1</v>
      </c>
      <c r="AQ23" s="42" t="str">
        <f t="shared" si="33"/>
        <v>04.1</v>
      </c>
      <c r="AR23" s="4">
        <f t="shared" si="15"/>
        <v>0</v>
      </c>
      <c r="AS23" s="4">
        <f t="shared" si="16"/>
        <v>0</v>
      </c>
      <c r="AT23" s="4">
        <f t="shared" si="49"/>
        <v>0</v>
      </c>
      <c r="AV23">
        <v>21.94</v>
      </c>
      <c r="AW23" t="inlineStr">
        <is>
          <t xml:space="preserve">8321B3</t>
        </is>
      </c>
    </row>
    <row r="24" spans="1:46" x14ac:dyDescent="0.25">
      <c r="A24" s="41" t="str">
        <f t="shared" si="46"/>
        <v>R.1.05.1</v>
      </c>
      <c r="B24" s="4" t="str">
        <f t="shared" si="0"/>
        <v>Розеточная группа  Пом. №05</v>
      </c>
      <c r="C24" s="59"/>
      <c r="D24" s="59" t="inlineStr">
        <is>
          <t xml:space="preserve">R.1.08.1</t>
        </is>
      </c>
      <c r="E24" s="102"/>
      <c r="F24" s="102"/>
      <c r="G24" s="102">
        <v>1</v>
      </c>
      <c r="H24" s="102"/>
      <c r="I24" s="102">
        <f>IF(COUNT(AU24:AV24)=0,"",ROUNDUP(SUM(AU24:AV24),0))</f>
      </c>
      <c r="J24" s="102"/>
      <c r="K24" s="59">
        <f>IF(OR(I24="",S24=""),"",IF(S24=1,MAX(0,M24-ROUNDUP(N(AV24),0)-4),ROUNDUP(N(AU24),0)))</f>
      </c>
      <c r="L24" s="102">
        <f>IF(OR(I24="",S24=""),"",IF(S24=2,MAX(0,M24-ROUNDUP(N(AU24),0)-4),ROUNDUP(N(AV24),0)))</f>
      </c>
      <c r="M24" s="97">
        <f t="shared" si="53"/>
        <v>20</v>
      </c>
      <c r="N24" s="59"/>
      <c r="O24" s="59"/>
      <c r="P24" s="59">
        <f t="shared" si="52"/>
        <v>0.95</v>
      </c>
      <c r="Q24" s="59"/>
      <c r="R24" s="59"/>
      <c r="S24" s="59">
        <v>2</v>
      </c>
      <c r="T24" s="5">
        <f t="shared" si="2"/>
        <v>0.54545454545454541</v>
      </c>
      <c r="U24" s="4">
        <f t="shared" si="3"/>
        <v>16</v>
      </c>
      <c r="V24" s="4">
        <f t="shared" si="37"/>
        <v>2.5</v>
      </c>
      <c r="W24" s="4">
        <f t="shared" si="4"/>
        <v>1.7500000000000002E-2</v>
      </c>
      <c r="X24" s="4">
        <f t="shared" si="5"/>
        <v>0.1</v>
      </c>
      <c r="Y24" s="4" cm="1">
        <f t="array" ref="Y24">_xlfn.IFS(H24=1,2,H24=3,1)</f>
        <v>2</v>
      </c>
      <c r="Z24" s="4">
        <f t="shared" si="44"/>
        <v>0.31</v>
      </c>
      <c r="AA24" s="4">
        <f t="shared" si="6"/>
        <v>0.10738254545454545</v>
      </c>
      <c r="AB24" s="4">
        <f t="shared" si="45"/>
        <v>0.05</v>
      </c>
      <c r="AC24" s="4">
        <f t="shared" si="7"/>
        <v>220</v>
      </c>
      <c r="AD24" s="4" t="str">
        <f t="shared" si="8"/>
        <v>ВВГнг(А)-LS</v>
      </c>
      <c r="AE24" s="4" t="str">
        <f t="shared" si="9"/>
        <v>ВВГнг(А)-LS (3х2,5)</v>
      </c>
      <c r="AF24" s="4">
        <f t="shared" si="38"/>
        <v>2</v>
      </c>
      <c r="AG24" s="4" t="str">
        <f t="shared" si="39"/>
        <v>05</v>
      </c>
      <c r="AH24" s="4" t="str">
        <f t="shared" si="10"/>
        <v>R</v>
      </c>
      <c r="AI24" s="4" t="str">
        <f t="shared" si="43"/>
        <v>1</v>
      </c>
      <c r="AJ24" s="4" t="str">
        <f t="shared" si="11"/>
        <v>Розеточная группа  Пом. №05</v>
      </c>
      <c r="AK24" s="4">
        <f t="shared" si="48"/>
        <v>0.55000000000000004</v>
      </c>
      <c r="AL24" s="4">
        <f t="shared" si="12"/>
        <v>0.12</v>
      </c>
      <c r="AM24" s="4" t="str">
        <f t="shared" si="13"/>
        <v>R.1.05.1</v>
      </c>
      <c r="AN24" s="4"/>
      <c r="AO24" s="4" t="str">
        <f t="shared" si="32"/>
        <v>ВВГнг(А)-LS (3х2,5)
L=20-0,05%</v>
      </c>
      <c r="AP24" s="4" t="str">
        <f t="shared" si="14"/>
        <v>1.05.1</v>
      </c>
      <c r="AQ24" s="42" t="str">
        <f t="shared" si="33"/>
        <v>05.1</v>
      </c>
      <c r="AR24" s="4">
        <f t="shared" si="15"/>
        <v>0</v>
      </c>
      <c r="AS24" s="4">
        <f t="shared" si="16"/>
        <v>0</v>
      </c>
      <c r="AT24" s="4">
        <f t="shared" si="49"/>
        <v>0</v>
      </c>
      <c r="AV24">
        <v>15.24</v>
      </c>
      <c r="AW24" t="inlineStr">
        <is>
          <t xml:space="preserve">830A74</t>
        </is>
      </c>
    </row>
    <row r="25" spans="1:46" x14ac:dyDescent="0.25">
      <c r="A25" s="41" t="str">
        <f t="shared" si="46"/>
        <v>R.1.05.2</v>
      </c>
      <c r="B25" s="4" t="str">
        <f t="shared" si="0"/>
        <v>Розеточная группа  Пом. №05</v>
      </c>
      <c r="C25" s="59"/>
      <c r="D25" s="59" t="inlineStr">
        <is>
          <t xml:space="preserve">R.1.08.2</t>
        </is>
      </c>
      <c r="E25" s="102"/>
      <c r="F25" s="102"/>
      <c r="G25" s="102">
        <v>1</v>
      </c>
      <c r="H25" s="102"/>
      <c r="I25" s="102">
        <f>IF(COUNT(AU25:AV25)=0,"",ROUNDUP(SUM(AU25:AV25),0))</f>
      </c>
      <c r="J25" s="102"/>
      <c r="K25" s="59">
        <f>IF(OR(I25="",S25=""),"",IF(S25=1,MAX(0,M25-ROUNDUP(N(AV25),0)-4),ROUNDUP(N(AU25),0)))</f>
      </c>
      <c r="L25" s="102">
        <f>IF(OR(I25="",S25=""),"",IF(S25=2,MAX(0,M25-ROUNDUP(N(AU25),0)-4),ROUNDUP(N(AV25),0)))</f>
      </c>
      <c r="M25" s="97">
        <f t="shared" si="53"/>
        <v>17</v>
      </c>
      <c r="N25" s="59"/>
      <c r="O25" s="59"/>
      <c r="P25" s="59">
        <f t="shared" si="52"/>
        <v>0.95</v>
      </c>
      <c r="Q25" s="102"/>
      <c r="R25" s="59"/>
      <c r="S25" s="59">
        <v>2</v>
      </c>
      <c r="T25" s="5">
        <f t="shared" si="2"/>
        <v>0.45454545454545453</v>
      </c>
      <c r="U25" s="4">
        <f t="shared" si="3"/>
        <v>16</v>
      </c>
      <c r="V25" s="4">
        <f t="shared" si="37"/>
        <v>2.5</v>
      </c>
      <c r="W25" s="4">
        <f t="shared" si="4"/>
        <v>1.7500000000000002E-2</v>
      </c>
      <c r="X25" s="4">
        <f t="shared" si="5"/>
        <v>0.1</v>
      </c>
      <c r="Y25" s="4" cm="1">
        <f t="array" ref="Y25">_xlfn.IFS(H25=1,2,H25=3,1)</f>
        <v>2</v>
      </c>
      <c r="Z25" s="4">
        <f t="shared" si="44"/>
        <v>0.31</v>
      </c>
      <c r="AA25" s="4">
        <f t="shared" si="6"/>
        <v>9.5877272727272728E-2</v>
      </c>
      <c r="AB25" s="4">
        <f t="shared" si="45"/>
        <v>0.05</v>
      </c>
      <c r="AC25" s="4">
        <f t="shared" si="7"/>
        <v>220</v>
      </c>
      <c r="AD25" s="4" t="str">
        <f t="shared" si="8"/>
        <v>ВВГнг(А)-LS</v>
      </c>
      <c r="AE25" s="4" t="str">
        <f t="shared" si="9"/>
        <v>ВВГнг(А)-LS (3х2,5)</v>
      </c>
      <c r="AF25" s="4">
        <f t="shared" si="38"/>
        <v>2</v>
      </c>
      <c r="AG25" s="4" t="str">
        <f t="shared" si="39"/>
        <v>05</v>
      </c>
      <c r="AH25" s="4" t="str">
        <f t="shared" si="10"/>
        <v>R</v>
      </c>
      <c r="AI25" s="4" t="str">
        <f t="shared" si="43"/>
        <v>1</v>
      </c>
      <c r="AJ25" s="4" t="str">
        <f t="shared" si="11"/>
        <v>Розеточная группа  Пом. №05 Полотенцесушитель</v>
      </c>
      <c r="AK25" s="4">
        <f t="shared" si="48"/>
        <v>0.46</v>
      </c>
      <c r="AL25" s="4">
        <f t="shared" si="12"/>
        <v>0.1</v>
      </c>
      <c r="AM25" s="4" t="str">
        <f t="shared" si="13"/>
        <v>R.1.05.2</v>
      </c>
      <c r="AN25" s="4"/>
      <c r="AO25" s="4" t="str">
        <f t="shared" si="32"/>
        <v>ВВГнг(А)-LS (3х2,5)
L=17-0,05%</v>
      </c>
      <c r="AP25" s="4" t="str">
        <f t="shared" si="14"/>
        <v>1.05.2</v>
      </c>
      <c r="AQ25" s="42" t="str">
        <f t="shared" si="33"/>
        <v>05.2</v>
      </c>
      <c r="AR25" s="4">
        <f t="shared" si="15"/>
        <v>0</v>
      </c>
      <c r="AS25" s="4">
        <f t="shared" si="16"/>
        <v>0</v>
      </c>
      <c r="AT25" s="4">
        <f t="shared" si="49"/>
        <v>0</v>
      </c>
      <c r="AV25">
        <v>14.99</v>
      </c>
      <c r="AW25" t="inlineStr">
        <is>
          <t xml:space="preserve">830A73</t>
        </is>
      </c>
    </row>
    <row r="26" spans="1:46" x14ac:dyDescent="0.25">
      <c r="A26" s="41" t="str">
        <f t="shared" si="46"/>
        <v>R.1.06.1</v>
      </c>
      <c r="B26" s="4" t="str">
        <f t="shared" si="0"/>
        <v>Розеточная группа  Пом. №06</v>
      </c>
      <c r="C26" s="59"/>
      <c r="D26" s="59" t="inlineStr">
        <is>
          <t xml:space="preserve">R.1.09.1</t>
        </is>
      </c>
      <c r="E26" s="102"/>
      <c r="F26" s="102"/>
      <c r="G26" s="102">
        <v>1</v>
      </c>
      <c r="H26" s="102"/>
      <c r="I26" s="102">
        <f>IF(COUNT(AU26:AV26)=0,"",ROUNDUP(SUM(AU26:AV26),0))</f>
      </c>
      <c r="J26" s="102"/>
      <c r="K26" s="59">
        <f>IF(OR(I26="",S26=""),"",IF(S26=1,MAX(0,M26-ROUNDUP(N(AV26),0)-4),ROUNDUP(N(AU26),0)))</f>
      </c>
      <c r="L26" s="102">
        <f>IF(OR(I26="",S26=""),"",IF(S26=2,MAX(0,M26-ROUNDUP(N(AU26),0)-4),ROUNDUP(N(AV26),0)))</f>
      </c>
      <c r="M26" s="97">
        <f t="shared" si="53"/>
        <v>23</v>
      </c>
      <c r="N26" s="59"/>
      <c r="O26" s="59"/>
      <c r="P26" s="59">
        <f t="shared" si="52"/>
        <v>0.95</v>
      </c>
      <c r="Q26" s="59"/>
      <c r="R26" s="59"/>
      <c r="S26" s="59">
        <v>2</v>
      </c>
      <c r="T26" s="5">
        <f t="shared" si="2"/>
        <v>0.54545454545454541</v>
      </c>
      <c r="U26" s="4">
        <f t="shared" si="3"/>
        <v>16</v>
      </c>
      <c r="V26" s="4">
        <f t="shared" si="37"/>
        <v>2.5</v>
      </c>
      <c r="W26" s="4">
        <f t="shared" si="4"/>
        <v>1.7500000000000002E-2</v>
      </c>
      <c r="X26" s="4">
        <f t="shared" si="5"/>
        <v>0.1</v>
      </c>
      <c r="Y26" s="4" cm="1">
        <f t="array" ref="Y26">_xlfn.IFS(H26=1,2,H26=3,1)</f>
        <v>2</v>
      </c>
      <c r="Z26" s="4">
        <f t="shared" si="44"/>
        <v>0.31</v>
      </c>
      <c r="AA26" s="4">
        <f t="shared" si="6"/>
        <v>0.13039309090909093</v>
      </c>
      <c r="AB26" s="4">
        <f t="shared" si="45"/>
        <v>6.0000000000000005E-2</v>
      </c>
      <c r="AC26" s="4">
        <f t="shared" si="7"/>
        <v>220</v>
      </c>
      <c r="AD26" s="4" t="str">
        <f t="shared" si="8"/>
        <v>ВВГнг(А)-LS</v>
      </c>
      <c r="AE26" s="4" t="str">
        <f t="shared" si="9"/>
        <v>ВВГнг(А)-LS (3х2,5)</v>
      </c>
      <c r="AF26" s="4">
        <f t="shared" si="38"/>
        <v>2</v>
      </c>
      <c r="AG26" s="4" t="str">
        <f t="shared" si="39"/>
        <v>06</v>
      </c>
      <c r="AH26" s="4" t="str">
        <f t="shared" si="10"/>
        <v>R</v>
      </c>
      <c r="AI26" s="4" t="str">
        <f t="shared" si="43"/>
        <v>1</v>
      </c>
      <c r="AJ26" s="4" t="str">
        <f t="shared" si="11"/>
        <v>Розеточная группа  Пом. №06</v>
      </c>
      <c r="AK26" s="4">
        <f t="shared" si="48"/>
        <v>0.55000000000000004</v>
      </c>
      <c r="AL26" s="4">
        <f t="shared" si="12"/>
        <v>0.12</v>
      </c>
      <c r="AM26" s="4" t="str">
        <f t="shared" si="13"/>
        <v>R.1.06.1</v>
      </c>
      <c r="AN26" s="4"/>
      <c r="AO26" s="4" t="str">
        <f t="shared" si="32"/>
        <v>ВВГнг(А)-LS (3х2,5)
L=23-0,06%</v>
      </c>
      <c r="AP26" s="4" t="str">
        <f t="shared" si="14"/>
        <v>1.06.1</v>
      </c>
      <c r="AQ26" s="42" t="str">
        <f t="shared" si="33"/>
        <v>06.1</v>
      </c>
      <c r="AR26" s="4">
        <f t="shared" si="15"/>
        <v>0</v>
      </c>
      <c r="AS26" s="4">
        <f t="shared" si="16"/>
        <v>0</v>
      </c>
      <c r="AT26" s="4">
        <f t="shared" si="49"/>
        <v>0</v>
      </c>
      <c r="AV26">
        <v>11.7</v>
      </c>
      <c r="AW26" t="inlineStr">
        <is>
          <t xml:space="preserve">830A6F</t>
        </is>
      </c>
    </row>
    <row r="27" spans="1:46" x14ac:dyDescent="0.25">
      <c r="A27" s="41" t="str">
        <f t="shared" si="46"/>
        <v>R.1.07.1</v>
      </c>
      <c r="B27" s="4" t="str">
        <f t="shared" si="0"/>
        <v>Розеточная группа  Пом. №07</v>
      </c>
      <c r="C27" s="59"/>
      <c r="D27" s="59" t="inlineStr">
        <is>
          <t xml:space="preserve">R.1.09.2</t>
        </is>
      </c>
      <c r="E27" s="102"/>
      <c r="F27" s="102"/>
      <c r="G27" s="102">
        <v>1</v>
      </c>
      <c r="H27" s="102"/>
      <c r="I27" s="102">
        <f>IF(COUNT(AU27:AV27)=0,"",ROUNDUP(SUM(AU27:AV27),0))</f>
      </c>
      <c r="J27" s="102"/>
      <c r="K27" s="59">
        <f>IF(OR(I27="",S27=""),"",IF(S27=1,MAX(0,M27-ROUNDUP(N(AV27),0)-4),ROUNDUP(N(AU27),0)))</f>
      </c>
      <c r="L27" s="102">
        <f>IF(OR(I27="",S27=""),"",IF(S27=2,MAX(0,M27-ROUNDUP(N(AU27),0)-4),ROUNDUP(N(AV27),0)))</f>
      </c>
      <c r="M27" s="97">
        <f t="shared" si="53"/>
        <v>34</v>
      </c>
      <c r="N27" s="59"/>
      <c r="O27" s="59"/>
      <c r="P27" s="59">
        <f t="shared" si="52"/>
        <v>0.95</v>
      </c>
      <c r="Q27" s="59"/>
      <c r="R27" s="59"/>
      <c r="S27" s="59">
        <v>2</v>
      </c>
      <c r="T27" s="5">
        <f t="shared" si="2"/>
        <v>1.0909090909090908</v>
      </c>
      <c r="U27" s="4">
        <f t="shared" si="3"/>
        <v>16</v>
      </c>
      <c r="V27" s="4">
        <f t="shared" si="37"/>
        <v>2.5</v>
      </c>
      <c r="W27" s="4">
        <f t="shared" si="4"/>
        <v>1.7500000000000002E-2</v>
      </c>
      <c r="X27" s="4">
        <f t="shared" si="5"/>
        <v>0.1</v>
      </c>
      <c r="Y27" s="4" cm="1">
        <f t="array" ref="Y27">_xlfn.IFS(H27=1,2,H27=3,1)</f>
        <v>2</v>
      </c>
      <c r="Z27" s="4">
        <f t="shared" si="44"/>
        <v>0.31</v>
      </c>
      <c r="AA27" s="4">
        <f t="shared" si="6"/>
        <v>0.30680727272727276</v>
      </c>
      <c r="AB27" s="4">
        <f t="shared" si="45"/>
        <v>0.14000000000000001</v>
      </c>
      <c r="AC27" s="4">
        <f t="shared" si="7"/>
        <v>220</v>
      </c>
      <c r="AD27" s="4" t="str">
        <f t="shared" si="8"/>
        <v>ВВГнг(А)-LS</v>
      </c>
      <c r="AE27" s="4" t="str">
        <f t="shared" si="9"/>
        <v>ВВГнг(А)-LS (3х2,5)</v>
      </c>
      <c r="AF27" s="4">
        <f t="shared" si="38"/>
        <v>2</v>
      </c>
      <c r="AG27" s="4" t="str">
        <f t="shared" si="39"/>
        <v>07</v>
      </c>
      <c r="AH27" s="4" t="str">
        <f t="shared" si="10"/>
        <v>R</v>
      </c>
      <c r="AI27" s="4" t="str">
        <f t="shared" si="43"/>
        <v>1</v>
      </c>
      <c r="AJ27" s="4" t="str">
        <f t="shared" si="11"/>
        <v>Розеточная группа  Пом. №07</v>
      </c>
      <c r="AK27" s="4">
        <f t="shared" si="48"/>
        <v>1.1000000000000001</v>
      </c>
      <c r="AL27" s="4">
        <f t="shared" si="12"/>
        <v>0.24</v>
      </c>
      <c r="AM27" s="4" t="str">
        <f t="shared" si="13"/>
        <v>R.1.07.1</v>
      </c>
      <c r="AN27" s="4"/>
      <c r="AO27" s="4" t="str">
        <f t="shared" si="32"/>
        <v>ВВГнг(А)-LS (3х2,5)
L=34-0,14%</v>
      </c>
      <c r="AP27" s="4" t="str">
        <f t="shared" si="14"/>
        <v>1.07.1</v>
      </c>
      <c r="AQ27" s="42" t="str">
        <f t="shared" si="33"/>
        <v>07.1</v>
      </c>
      <c r="AR27" s="4">
        <f t="shared" si="15"/>
        <v>0</v>
      </c>
      <c r="AS27" s="4">
        <f t="shared" si="16"/>
        <v>0</v>
      </c>
      <c r="AT27" s="4">
        <f t="shared" si="49"/>
        <v>0</v>
      </c>
      <c r="AV27">
        <v>14.68</v>
      </c>
      <c r="AW27" t="inlineStr">
        <is>
          <t xml:space="preserve">830A6E</t>
        </is>
      </c>
    </row>
    <row r="28" spans="1:46" x14ac:dyDescent="0.25">
      <c r="A28" s="41" t="str">
        <f t="shared" si="46"/>
        <v>R.1.07.2</v>
      </c>
      <c r="B28" s="4" t="str">
        <f t="shared" si="0"/>
        <v>Розеточная группа  Пом. №07</v>
      </c>
      <c r="C28" s="59"/>
      <c r="D28" s="59" t="inlineStr">
        <is>
          <t xml:space="preserve">R.1.10.1</t>
        </is>
      </c>
      <c r="E28" s="102"/>
      <c r="F28" s="102"/>
      <c r="G28" s="102">
        <v>1</v>
      </c>
      <c r="H28" s="102"/>
      <c r="I28" s="102">
        <f>IF(COUNT(AU28:AV28)=0,"",ROUNDUP(SUM(AU28:AV28),0))</f>
      </c>
      <c r="J28" s="102"/>
      <c r="K28" s="59">
        <f>IF(OR(I28="",S28=""),"",IF(S28=1,MAX(0,M28-ROUNDUP(N(AV28),0)-4),ROUNDUP(N(AU28),0)))</f>
      </c>
      <c r="L28" s="102">
        <f>IF(OR(I28="",S28=""),"",IF(S28=2,MAX(0,M28-ROUNDUP(N(AU28),0)-4),ROUNDUP(N(AV28),0)))</f>
      </c>
      <c r="M28" s="97">
        <f t="shared" si="53"/>
        <v>31</v>
      </c>
      <c r="N28" s="59"/>
      <c r="O28" s="59"/>
      <c r="P28" s="59">
        <f t="shared" si="52"/>
        <v>0.95</v>
      </c>
      <c r="Q28" s="59"/>
      <c r="R28" s="59"/>
      <c r="S28" s="59">
        <v>2</v>
      </c>
      <c r="T28" s="5">
        <f t="shared" si="2"/>
        <v>0.81818181818181823</v>
      </c>
      <c r="U28" s="4">
        <f t="shared" si="3"/>
        <v>16</v>
      </c>
      <c r="V28" s="4">
        <f t="shared" si="37"/>
        <v>2.5</v>
      </c>
      <c r="W28" s="4">
        <f t="shared" si="4"/>
        <v>1.7500000000000002E-2</v>
      </c>
      <c r="X28" s="4">
        <f t="shared" si="5"/>
        <v>0.1</v>
      </c>
      <c r="Y28" s="4" cm="1">
        <f t="array" ref="Y28">_xlfn.IFS(H28=1,2,H28=3,1)</f>
        <v>2</v>
      </c>
      <c r="Z28" s="4">
        <f t="shared" si="44"/>
        <v>0.31</v>
      </c>
      <c r="AA28" s="4">
        <f t="shared" si="6"/>
        <v>0.24161072727272734</v>
      </c>
      <c r="AB28" s="4">
        <f t="shared" si="45"/>
        <v>0.11</v>
      </c>
      <c r="AC28" s="4">
        <f t="shared" si="7"/>
        <v>220</v>
      </c>
      <c r="AD28" s="4" t="str">
        <f t="shared" si="8"/>
        <v>ВВГнг(А)-LS</v>
      </c>
      <c r="AE28" s="4" t="str">
        <f t="shared" si="9"/>
        <v>ВВГнг(А)-LS (3х2,5)</v>
      </c>
      <c r="AF28" s="4">
        <f t="shared" si="38"/>
        <v>2</v>
      </c>
      <c r="AG28" s="4" t="str">
        <f t="shared" si="39"/>
        <v>07</v>
      </c>
      <c r="AH28" s="4" t="str">
        <f t="shared" si="10"/>
        <v>R</v>
      </c>
      <c r="AI28" s="4" t="str">
        <f t="shared" si="43"/>
        <v>1</v>
      </c>
      <c r="AJ28" s="4" t="str">
        <f t="shared" si="11"/>
        <v>Розеточная группа  Пом. №07</v>
      </c>
      <c r="AK28" s="4">
        <f t="shared" si="48"/>
        <v>0.82000000000000006</v>
      </c>
      <c r="AL28" s="4">
        <f t="shared" si="12"/>
        <v>0.18</v>
      </c>
      <c r="AM28" s="4" t="str">
        <f t="shared" si="13"/>
        <v>R.1.07.2</v>
      </c>
      <c r="AN28" s="4"/>
      <c r="AO28" s="4" t="str">
        <f t="shared" si="32"/>
        <v>ВВГнг(А)-LS (3х2,5)
L=31-0,11%</v>
      </c>
      <c r="AP28" s="4" t="str">
        <f t="shared" si="14"/>
        <v>1.07.2</v>
      </c>
      <c r="AQ28" s="42" t="str">
        <f t="shared" si="33"/>
        <v>07.2</v>
      </c>
      <c r="AR28" s="4">
        <f t="shared" si="15"/>
        <v>0</v>
      </c>
      <c r="AS28" s="4">
        <f t="shared" si="16"/>
        <v>0</v>
      </c>
      <c r="AT28" s="4">
        <f t="shared" si="49"/>
        <v>0</v>
      </c>
      <c r="AV28">
        <v>17.29</v>
      </c>
      <c r="AW28" t="inlineStr">
        <is>
          <t xml:space="preserve">830C6C</t>
        </is>
      </c>
    </row>
    <row r="29" spans="1:46" x14ac:dyDescent="0.25">
      <c r="A29" s="41" t="str">
        <f t="shared" si="46"/>
        <v>R.1.07.3</v>
      </c>
      <c r="B29" s="4" t="str">
        <f t="shared" si="0"/>
        <v>Розеточная группа  Пом. №07</v>
      </c>
      <c r="C29" s="59"/>
      <c r="D29" s="59" t="inlineStr">
        <is>
          <t xml:space="preserve">R.1.10.2</t>
        </is>
      </c>
      <c r="E29" s="102"/>
      <c r="F29" s="102"/>
      <c r="G29" s="102">
        <v>1</v>
      </c>
      <c r="H29" s="102"/>
      <c r="I29" s="102">
        <f>IF(COUNT(AU29:AV29)=0,"",ROUNDUP(SUM(AU29:AV29),0))</f>
      </c>
      <c r="J29" s="102"/>
      <c r="K29" s="59">
        <f>IF(OR(I29="",S29=""),"",IF(S29=1,MAX(0,M29-ROUNDUP(N(AV29),0)-4),ROUNDUP(N(AU29),0)))</f>
      </c>
      <c r="L29" s="102">
        <f>IF(OR(I29="",S29=""),"",IF(S29=2,MAX(0,M29-ROUNDUP(N(AU29),0)-4),ROUNDUP(N(AV29),0)))</f>
      </c>
      <c r="M29" s="97">
        <f t="shared" si="53"/>
        <v>33</v>
      </c>
      <c r="N29" s="59"/>
      <c r="O29" s="59"/>
      <c r="P29" s="59">
        <f t="shared" si="52"/>
        <v>0.95</v>
      </c>
      <c r="Q29" s="59"/>
      <c r="R29" s="59"/>
      <c r="S29" s="59">
        <v>2</v>
      </c>
      <c r="T29" s="5">
        <f t="shared" si="2"/>
        <v>0.81818181818181823</v>
      </c>
      <c r="U29" s="4">
        <f t="shared" si="3"/>
        <v>16</v>
      </c>
      <c r="V29" s="4">
        <f t="shared" si="37"/>
        <v>2.5</v>
      </c>
      <c r="W29" s="4">
        <f t="shared" si="4"/>
        <v>1.7500000000000002E-2</v>
      </c>
      <c r="X29" s="4">
        <f t="shared" si="5"/>
        <v>0.1</v>
      </c>
      <c r="Y29" s="4" cm="1">
        <f t="array" ref="Y29">_xlfn.IFS(H29=1,2,H29=3,1)</f>
        <v>2</v>
      </c>
      <c r="Z29" s="4">
        <f t="shared" si="44"/>
        <v>0.31</v>
      </c>
      <c r="AA29" s="4">
        <f t="shared" si="6"/>
        <v>0.26462127272727276</v>
      </c>
      <c r="AB29" s="4">
        <f t="shared" si="45"/>
        <v>0.13</v>
      </c>
      <c r="AC29" s="4">
        <f t="shared" si="7"/>
        <v>220</v>
      </c>
      <c r="AD29" s="4" t="str">
        <f t="shared" si="8"/>
        <v>ВВГнг(А)-LS</v>
      </c>
      <c r="AE29" s="4" t="str">
        <f t="shared" si="9"/>
        <v>ВВГнг(А)-LS (3х2,5)</v>
      </c>
      <c r="AF29" s="4">
        <f t="shared" si="38"/>
        <v>2</v>
      </c>
      <c r="AG29" s="4" t="str">
        <f t="shared" si="39"/>
        <v>07</v>
      </c>
      <c r="AH29" s="4" t="str">
        <f t="shared" si="10"/>
        <v>R</v>
      </c>
      <c r="AI29" s="4" t="str">
        <f t="shared" si="43"/>
        <v>1</v>
      </c>
      <c r="AJ29" s="4" t="str">
        <f t="shared" si="11"/>
        <v>Розеточная группа  Пом. №07</v>
      </c>
      <c r="AK29" s="4">
        <f t="shared" si="48"/>
        <v>0.82000000000000006</v>
      </c>
      <c r="AL29" s="4">
        <f t="shared" si="12"/>
        <v>0.18</v>
      </c>
      <c r="AM29" s="4" t="str">
        <f t="shared" si="13"/>
        <v>R.1.07.3</v>
      </c>
      <c r="AN29" s="4"/>
      <c r="AO29" s="4" t="str">
        <f t="shared" si="32"/>
        <v>ВВГнг(А)-LS (3х2,5)
L=33-0,13%</v>
      </c>
      <c r="AP29" s="4" t="str">
        <f t="shared" si="14"/>
        <v>1.07.3</v>
      </c>
      <c r="AQ29" s="42" t="str">
        <f t="shared" si="33"/>
        <v>07.3</v>
      </c>
      <c r="AR29" s="4">
        <f t="shared" si="15"/>
        <v>0</v>
      </c>
      <c r="AS29" s="4">
        <f t="shared" si="16"/>
        <v>0</v>
      </c>
      <c r="AT29" s="4">
        <f t="shared" si="49"/>
        <v>0</v>
      </c>
      <c r="AV29">
        <v>13.55</v>
      </c>
      <c r="AW29" t="inlineStr">
        <is>
          <t xml:space="preserve">830C6D</t>
        </is>
      </c>
    </row>
    <row r="30" spans="1:46" x14ac:dyDescent="0.25">
      <c r="A30" s="41" t="str">
        <f t="shared" si="46"/>
        <v>R.1.08.1</v>
      </c>
      <c r="B30" s="4" t="str">
        <f t="shared" si="0"/>
        <v>Розеточная группа  Пом. №08</v>
      </c>
      <c r="C30" s="59"/>
      <c r="D30" s="59" t="inlineStr">
        <is>
          <t xml:space="preserve">R.1.14.1</t>
        </is>
      </c>
      <c r="E30" s="102"/>
      <c r="F30" s="102"/>
      <c r="G30" s="102">
        <v>1</v>
      </c>
      <c r="H30" s="102"/>
      <c r="I30" s="102">
        <f>IF(COUNT(AU30:AV30)=0,"",ROUNDUP(SUM(AU30:AV30),0))</f>
      </c>
      <c r="J30" s="102"/>
      <c r="K30" s="59">
        <f>IF(OR(I30="",S30=""),"",IF(S30=1,MAX(0,M30-ROUNDUP(N(AV30),0)-4),ROUNDUP(N(AU30),0)))</f>
      </c>
      <c r="L30" s="102">
        <f>IF(OR(I30="",S30=""),"",IF(S30=2,MAX(0,M30-ROUNDUP(N(AU30),0)-4),ROUNDUP(N(AV30),0)))</f>
      </c>
      <c r="M30" s="97">
        <f t="shared" si="53"/>
        <v>74</v>
      </c>
      <c r="N30" s="59"/>
      <c r="O30" s="59"/>
      <c r="P30" s="59">
        <f t="shared" si="52"/>
        <v>0.95</v>
      </c>
      <c r="Q30" s="59"/>
      <c r="R30" s="59"/>
      <c r="S30" s="59">
        <v>2</v>
      </c>
      <c r="T30" s="5">
        <f t="shared" si="2"/>
        <v>2.4545454545454546</v>
      </c>
      <c r="U30" s="4">
        <f t="shared" si="3"/>
        <v>16</v>
      </c>
      <c r="V30" s="4">
        <f t="shared" si="37"/>
        <v>2.5</v>
      </c>
      <c r="W30" s="4">
        <f t="shared" si="4"/>
        <v>1.7500000000000002E-2</v>
      </c>
      <c r="X30" s="4">
        <f t="shared" si="5"/>
        <v>0.1</v>
      </c>
      <c r="Y30" s="4" cm="1">
        <f t="array" ref="Y30">_xlfn.IFS(H30=1,2,H30=3,1)</f>
        <v>2</v>
      </c>
      <c r="Z30" s="4">
        <f t="shared" si="44"/>
        <v>0.31</v>
      </c>
      <c r="AA30" s="4">
        <f t="shared" si="6"/>
        <v>1.3806327272727275</v>
      </c>
      <c r="AB30" s="4">
        <f t="shared" si="45"/>
        <v>0.63</v>
      </c>
      <c r="AC30" s="4">
        <f t="shared" si="7"/>
        <v>220</v>
      </c>
      <c r="AD30" s="4" t="str">
        <f t="shared" si="8"/>
        <v>ВВГнг(А)-LS</v>
      </c>
      <c r="AE30" s="4" t="str">
        <f t="shared" si="9"/>
        <v>ВВГнг(А)-LS (3х2,5)</v>
      </c>
      <c r="AF30" s="4">
        <f t="shared" si="38"/>
        <v>2</v>
      </c>
      <c r="AG30" s="4" t="str">
        <f t="shared" si="39"/>
        <v>08</v>
      </c>
      <c r="AH30" s="4" t="str">
        <f t="shared" si="10"/>
        <v>R</v>
      </c>
      <c r="AI30" s="4" t="str">
        <f t="shared" si="43"/>
        <v>1</v>
      </c>
      <c r="AJ30" s="4" t="str">
        <f t="shared" si="11"/>
        <v>Розеточная группа  Пом. №08</v>
      </c>
      <c r="AK30" s="4">
        <f t="shared" si="48"/>
        <v>2.46</v>
      </c>
      <c r="AL30" s="4">
        <f t="shared" si="12"/>
        <v>0.54</v>
      </c>
      <c r="AM30" s="4" t="str">
        <f t="shared" si="13"/>
        <v>R.1.08.1</v>
      </c>
      <c r="AN30" s="4"/>
      <c r="AO30" s="4" t="str">
        <f t="shared" si="32"/>
        <v>ВВГнг(А)-LS (3х2,5)
L=74-0,63%</v>
      </c>
      <c r="AP30" s="4" t="str">
        <f t="shared" si="14"/>
        <v>1.08.1</v>
      </c>
      <c r="AQ30" s="42" t="str">
        <f t="shared" si="33"/>
        <v>08.1</v>
      </c>
      <c r="AR30" s="4">
        <f t="shared" si="15"/>
        <v>0</v>
      </c>
      <c r="AS30" s="4">
        <f t="shared" si="16"/>
        <v>0</v>
      </c>
      <c r="AT30" s="4">
        <f t="shared" si="49"/>
        <v>0</v>
      </c>
      <c r="AV30">
        <v>49.05</v>
      </c>
      <c r="AW30" t="inlineStr">
        <is>
          <t xml:space="preserve">830A6C, 830AB5, 830ABA</t>
        </is>
      </c>
    </row>
    <row r="31" spans="1:46" x14ac:dyDescent="0.25">
      <c r="A31" s="41" t="str">
        <f t="shared" si="46"/>
        <v>R.1.08.2</v>
      </c>
      <c r="B31" s="4" t="str">
        <f t="shared" si="0"/>
        <v>Розеточная группа  Пом. №08</v>
      </c>
      <c r="C31" s="59"/>
      <c r="D31" s="59" t="inlineStr">
        <is>
          <t xml:space="preserve">R.2.11.1</t>
        </is>
      </c>
      <c r="E31" s="102"/>
      <c r="F31" s="102"/>
      <c r="G31" s="102">
        <v>1</v>
      </c>
      <c r="H31" s="102"/>
      <c r="I31" s="102">
        <f>IF(COUNT(AU31:AV31)=0,"",ROUNDUP(SUM(AU31:AV31),0))</f>
      </c>
      <c r="J31" s="102"/>
      <c r="K31" s="59">
        <f>IF(OR(I31="",S31=""),"",IF(S31=1,MAX(0,M31-ROUNDUP(N(AV31),0)-4),ROUNDUP(N(AU31),0)))</f>
      </c>
      <c r="L31" s="102">
        <f>IF(OR(I31="",S31=""),"",IF(S31=2,MAX(0,M31-ROUNDUP(N(AU31),0)-4),ROUNDUP(N(AV31),0)))</f>
      </c>
      <c r="M31" s="97">
        <f t="shared" si="53"/>
        <v>43</v>
      </c>
      <c r="N31" s="59"/>
      <c r="O31" s="59"/>
      <c r="P31" s="59">
        <f t="shared" si="52"/>
        <v>0.95</v>
      </c>
      <c r="Q31" s="59"/>
      <c r="R31" s="59"/>
      <c r="S31" s="59">
        <v>1</v>
      </c>
      <c r="T31" s="5">
        <f t="shared" si="2"/>
        <v>1.0909090909090908</v>
      </c>
      <c r="U31" s="4">
        <f t="shared" si="3"/>
        <v>16</v>
      </c>
      <c r="V31" s="4">
        <f t="shared" si="37"/>
        <v>2.5</v>
      </c>
      <c r="W31" s="4">
        <f t="shared" si="4"/>
        <v>1.7500000000000002E-2</v>
      </c>
      <c r="X31" s="4">
        <f t="shared" si="5"/>
        <v>0.1</v>
      </c>
      <c r="Y31" s="4" cm="1">
        <f t="array" ref="Y31">_xlfn.IFS(H31=1,2,H31=3,1)</f>
        <v>2</v>
      </c>
      <c r="Z31" s="4">
        <f t="shared" si="44"/>
        <v>0.31</v>
      </c>
      <c r="AA31" s="4">
        <f t="shared" si="6"/>
        <v>0.44487054545454546</v>
      </c>
      <c r="AB31" s="4">
        <f t="shared" si="45"/>
        <v>0.21000000000000002</v>
      </c>
      <c r="AC31" s="4">
        <f t="shared" si="7"/>
        <v>220</v>
      </c>
      <c r="AD31" s="4" t="str">
        <f t="shared" si="8"/>
        <v>ВВГнг(А)-LS</v>
      </c>
      <c r="AE31" s="4" t="str">
        <f t="shared" si="9"/>
        <v>ВВГнг(А)-LS (3х2,5)</v>
      </c>
      <c r="AF31" s="4">
        <f t="shared" si="38"/>
        <v>2</v>
      </c>
      <c r="AG31" s="4" t="str">
        <f t="shared" si="39"/>
        <v>08</v>
      </c>
      <c r="AH31" s="4" t="str">
        <f t="shared" si="10"/>
        <v>R</v>
      </c>
      <c r="AI31" s="4" t="str">
        <f t="shared" si="43"/>
        <v>1</v>
      </c>
      <c r="AJ31" s="4" t="str">
        <f t="shared" si="11"/>
        <v>Розеточная группа  Пом. №08</v>
      </c>
      <c r="AK31" s="4">
        <f t="shared" si="48"/>
        <v>1.1000000000000001</v>
      </c>
      <c r="AL31" s="4">
        <f t="shared" si="12"/>
        <v>0.24</v>
      </c>
      <c r="AM31" s="4" t="str">
        <f t="shared" si="13"/>
        <v>R.1.08.2</v>
      </c>
      <c r="AN31" s="4"/>
      <c r="AO31" s="4" t="str">
        <f t="shared" si="32"/>
        <v>ВВГнг(А)-LS (3х2,5)
L=43-0,21%</v>
      </c>
      <c r="AP31" s="4" t="str">
        <f t="shared" si="14"/>
        <v>1.08.2</v>
      </c>
      <c r="AQ31" s="42" t="str">
        <f t="shared" si="33"/>
        <v>08.2</v>
      </c>
      <c r="AR31" s="4">
        <f t="shared" si="15"/>
        <v>0</v>
      </c>
      <c r="AS31" s="4">
        <f t="shared" si="16"/>
        <v>0</v>
      </c>
      <c r="AT31" s="4">
        <f t="shared" si="49"/>
        <v>0</v>
      </c>
      <c r="AU31">
        <v>18.56</v>
      </c>
      <c r="AW31" t="inlineStr">
        <is>
          <t xml:space="preserve">831052</t>
        </is>
      </c>
    </row>
    <row r="32" spans="1:46" x14ac:dyDescent="0.25">
      <c r="A32" s="41" t="str">
        <f t="shared" si="46"/>
        <v>R.1.08.3</v>
      </c>
      <c r="B32" s="4" t="str">
        <f t="shared" si="0"/>
        <v>Розеточная группа  Пом. №08</v>
      </c>
      <c r="C32" s="59"/>
      <c r="D32" s="59" t="inlineStr">
        <is>
          <t xml:space="preserve">R.2.11.2</t>
        </is>
      </c>
      <c r="E32" s="102"/>
      <c r="F32" s="102"/>
      <c r="G32" s="102">
        <v>1</v>
      </c>
      <c r="H32" s="102"/>
      <c r="I32" s="102">
        <f>IF(COUNT(AU32:AV32)=0,"",ROUNDUP(SUM(AU32:AV32),0))</f>
      </c>
      <c r="J32" s="102"/>
      <c r="K32" s="59">
        <f>IF(OR(I32="",S32=""),"",IF(S32=1,MAX(0,M32-ROUNDUP(N(AV32),0)-4),ROUNDUP(N(AU32),0)))</f>
      </c>
      <c r="L32" s="59">
        <f>IF(OR(I32="",S32=""),"",IF(S32=2,MAX(0,M32-ROUNDUP(N(AU32),0)-4),ROUNDUP(N(AV32),0)))</f>
      </c>
      <c r="M32" s="97">
        <f t="shared" si="53"/>
        <v>28</v>
      </c>
      <c r="N32" s="59"/>
      <c r="O32" s="59"/>
      <c r="P32" s="59">
        <f t="shared" si="52"/>
        <v>0.95</v>
      </c>
      <c r="Q32" s="59"/>
      <c r="R32" s="59"/>
      <c r="S32" s="59">
        <v>2</v>
      </c>
      <c r="T32" s="5">
        <f t="shared" si="2"/>
        <v>0.27272727272727271</v>
      </c>
      <c r="U32" s="4">
        <f t="shared" si="3"/>
        <v>10</v>
      </c>
      <c r="V32" s="4">
        <f t="shared" si="37"/>
        <v>1.5</v>
      </c>
      <c r="W32" s="4">
        <f t="shared" si="4"/>
        <v>1.7500000000000002E-2</v>
      </c>
      <c r="X32" s="4">
        <f t="shared" si="5"/>
        <v>0.11</v>
      </c>
      <c r="Y32" s="4" cm="1">
        <f t="array" ref="Y32">_xlfn.IFS(H32=1,2,H32=3,1)</f>
        <v>2</v>
      </c>
      <c r="Z32" s="4">
        <f t="shared" si="44"/>
        <v>0.31</v>
      </c>
      <c r="AA32" s="4">
        <f t="shared" si="6"/>
        <v>0.16593814545454549</v>
      </c>
      <c r="AB32" s="4">
        <f t="shared" si="45"/>
        <v>0.08</v>
      </c>
      <c r="AC32" s="4">
        <f t="shared" si="7"/>
        <v>220</v>
      </c>
      <c r="AD32" s="4" t="str">
        <f t="shared" si="8"/>
        <v>ВВГнг(А)-LS</v>
      </c>
      <c r="AE32" s="4" t="str">
        <f t="shared" si="9"/>
        <v>ВВГнг(А)-LS (5х1,5)</v>
      </c>
      <c r="AF32" s="4">
        <f t="shared" si="38"/>
        <v>2</v>
      </c>
      <c r="AG32" s="4" t="str">
        <f t="shared" si="39"/>
        <v>08</v>
      </c>
      <c r="AH32" s="4" t="str">
        <f t="shared" si="10"/>
        <v>R</v>
      </c>
      <c r="AI32" s="4" t="str">
        <f t="shared" si="43"/>
        <v>1</v>
      </c>
      <c r="AJ32" s="4" t="str">
        <f t="shared" si="11"/>
        <v>Розеточная группа  Пом. №08 Экран</v>
      </c>
      <c r="AK32" s="4">
        <f t="shared" si="48"/>
        <v>0.28000000000000003</v>
      </c>
      <c r="AL32" s="4">
        <f t="shared" si="12"/>
        <v>0.06</v>
      </c>
      <c r="AM32" s="4" t="str">
        <f t="shared" si="13"/>
        <v>R.1.08.3</v>
      </c>
      <c r="AN32" s="4"/>
      <c r="AO32" s="4" t="str">
        <f t="shared" si="32"/>
        <v>ВВГнг(А)-LS (5х1,5)
L=28-0,08%</v>
      </c>
      <c r="AP32" s="4" t="str">
        <f t="shared" si="14"/>
        <v>1.08.3</v>
      </c>
      <c r="AQ32" s="42" t="str">
        <f t="shared" si="33"/>
        <v>08.3</v>
      </c>
      <c r="AR32" s="4">
        <f t="shared" si="15"/>
        <v>0</v>
      </c>
      <c r="AS32" s="4">
        <f t="shared" si="16"/>
        <v>0</v>
      </c>
      <c r="AT32" s="4">
        <f t="shared" si="49"/>
        <v>0</v>
      </c>
      <c r="AV32">
        <v>2.9</v>
      </c>
      <c r="AW32" t="inlineStr">
        <is>
          <t xml:space="preserve">832FA8</t>
        </is>
      </c>
    </row>
    <row r="33" spans="1:46" x14ac:dyDescent="0.25">
      <c r="A33" s="41" t="str">
        <f t="shared" si="46"/>
        <v>R.1.08.4</v>
      </c>
      <c r="B33" s="4" t="str">
        <f t="shared" si="0"/>
        <v>Розеточная группа  Пом. №08</v>
      </c>
      <c r="C33" s="59"/>
      <c r="D33" s="59" t="inlineStr">
        <is>
          <t xml:space="preserve">R.2.12.1</t>
        </is>
      </c>
      <c r="E33" s="102"/>
      <c r="F33" s="102"/>
      <c r="G33" s="102">
        <v>1</v>
      </c>
      <c r="H33" s="102"/>
      <c r="I33" s="102">
        <f>IF(COUNT(AU33:AV33)=0,"",ROUNDUP(SUM(AU33:AV33),0))</f>
      </c>
      <c r="J33" s="102"/>
      <c r="K33" s="102">
        <f>IF(OR(I33="",S33=""),"",IF(S33=1,MAX(0,M33-ROUNDUP(N(AV33),0)-4),ROUNDUP(N(AU33),0)))</f>
      </c>
      <c r="L33" s="59">
        <f>IF(OR(I33="",S33=""),"",IF(S33=2,MAX(0,M33-ROUNDUP(N(AU33),0)-4),ROUNDUP(N(AV33),0)))</f>
      </c>
      <c r="M33" s="97">
        <f t="shared" si="53"/>
        <v>31</v>
      </c>
      <c r="N33" s="59"/>
      <c r="O33" s="59"/>
      <c r="P33" s="59">
        <f t="shared" si="52"/>
        <v>0.95</v>
      </c>
      <c r="Q33" s="59"/>
      <c r="R33" s="59"/>
      <c r="S33" s="59">
        <v>1</v>
      </c>
      <c r="T33" s="5">
        <f t="shared" si="2"/>
        <v>1.3636363636363635</v>
      </c>
      <c r="U33" s="4">
        <f t="shared" si="3"/>
        <v>16</v>
      </c>
      <c r="V33" s="4">
        <f t="shared" si="37"/>
        <v>2.5</v>
      </c>
      <c r="W33" s="4">
        <f t="shared" si="4"/>
        <v>1.7500000000000002E-2</v>
      </c>
      <c r="X33" s="4">
        <f t="shared" si="5"/>
        <v>0.1</v>
      </c>
      <c r="Y33" s="4" cm="1">
        <f t="array" ref="Y33">_xlfn.IFS(H33=1,2,H33=3,1)</f>
        <v>2</v>
      </c>
      <c r="Z33" s="4">
        <f t="shared" si="44"/>
        <v>0.31</v>
      </c>
      <c r="AA33" s="4">
        <f t="shared" si="6"/>
        <v>0.55608818181818187</v>
      </c>
      <c r="AB33" s="4">
        <f t="shared" si="45"/>
        <v>0.26</v>
      </c>
      <c r="AC33" s="4">
        <f t="shared" si="7"/>
        <v>220</v>
      </c>
      <c r="AD33" s="4" t="str">
        <f t="shared" si="8"/>
        <v>ВВГнг(А)-LS</v>
      </c>
      <c r="AE33" s="4" t="str">
        <f t="shared" si="9"/>
        <v>ВВГнг(А)-LS (3х2,5)</v>
      </c>
      <c r="AF33" s="4">
        <f t="shared" si="38"/>
        <v>2</v>
      </c>
      <c r="AG33" s="4" t="str">
        <f t="shared" si="39"/>
        <v>08</v>
      </c>
      <c r="AH33" s="4" t="str">
        <f t="shared" si="10"/>
        <v>R</v>
      </c>
      <c r="AI33" s="4" t="str">
        <f t="shared" si="43"/>
        <v>1</v>
      </c>
      <c r="AJ33" s="4" t="str">
        <f t="shared" si="11"/>
        <v>Розеточная группа  Пом. №08 Проектор</v>
      </c>
      <c r="AK33" s="4">
        <f t="shared" si="48"/>
        <v>1.37</v>
      </c>
      <c r="AL33" s="4">
        <f t="shared" si="12"/>
        <v>0.3</v>
      </c>
      <c r="AM33" s="4" t="str">
        <f t="shared" si="13"/>
        <v>R.1.08.4</v>
      </c>
      <c r="AN33" s="4"/>
      <c r="AO33" s="4" t="str">
        <f t="shared" si="32"/>
        <v>ВВГнг(А)-LS (3х2,5)
L=31-0,26%</v>
      </c>
      <c r="AP33" s="4" t="str">
        <f t="shared" si="14"/>
        <v>1.08.4</v>
      </c>
      <c r="AQ33" s="42" t="str">
        <f t="shared" si="33"/>
        <v>08.4</v>
      </c>
      <c r="AR33" s="4">
        <f t="shared" si="15"/>
        <v>0</v>
      </c>
      <c r="AS33" s="4">
        <f t="shared" si="16"/>
        <v>0</v>
      </c>
      <c r="AT33" s="4">
        <f t="shared" si="49"/>
        <v>0</v>
      </c>
      <c r="AU33">
        <v>19.43</v>
      </c>
      <c r="AW33" t="inlineStr">
        <is>
          <t xml:space="preserve">830F81, 831053</t>
        </is>
      </c>
    </row>
    <row r="34" spans="1:46" x14ac:dyDescent="0.25">
      <c r="A34" s="41" t="str">
        <f t="shared" si="46"/>
        <v>R.1.11.1</v>
      </c>
      <c r="B34" s="4" t="str">
        <f t="shared" si="0"/>
        <v>Розеточная группа  Пом. №11</v>
      </c>
      <c r="C34" s="59"/>
      <c r="D34" s="59" t="inlineStr">
        <is>
          <t xml:space="preserve">R.2.13.1</t>
        </is>
      </c>
      <c r="E34" s="102"/>
      <c r="F34" s="102"/>
      <c r="G34" s="102">
        <v>1</v>
      </c>
      <c r="H34" s="102"/>
      <c r="I34" s="102">
        <f>IF(COUNT(AU34:AV34)=0,"",ROUNDUP(SUM(AU34:AV34),0))</f>
      </c>
      <c r="J34" s="102"/>
      <c r="K34" s="59">
        <f>IF(OR(I34="",S34=""),"",IF(S34=1,MAX(0,M34-ROUNDUP(N(AV34),0)-4),ROUNDUP(N(AU34),0)))</f>
      </c>
      <c r="L34" s="102">
        <f>IF(OR(I34="",S34=""),"",IF(S34=2,MAX(0,M34-ROUNDUP(N(AU34),0)-4),ROUNDUP(N(AV34),0)))</f>
      </c>
      <c r="M34" s="97">
        <f t="shared" si="53"/>
        <v>37</v>
      </c>
      <c r="N34" s="59"/>
      <c r="O34" s="59"/>
      <c r="P34" s="59">
        <f t="shared" si="52"/>
        <v>0.95</v>
      </c>
      <c r="Q34" s="59"/>
      <c r="R34" s="59"/>
      <c r="S34" s="59">
        <v>1</v>
      </c>
      <c r="T34" s="5">
        <f t="shared" si="2"/>
        <v>0.81818181818181823</v>
      </c>
      <c r="U34" s="4">
        <f t="shared" si="3"/>
        <v>16</v>
      </c>
      <c r="V34" s="4">
        <f t="shared" si="37"/>
        <v>2.5</v>
      </c>
      <c r="W34" s="4">
        <f t="shared" si="4"/>
        <v>1.7500000000000002E-2</v>
      </c>
      <c r="X34" s="4">
        <f t="shared" si="5"/>
        <v>0.1</v>
      </c>
      <c r="Y34" s="4" cm="1">
        <f t="array" ref="Y34">_xlfn.IFS(H34=1,2,H34=3,1)</f>
        <v>2</v>
      </c>
      <c r="Z34" s="4">
        <f t="shared" si="44"/>
        <v>0.31</v>
      </c>
      <c r="AA34" s="4">
        <f t="shared" si="6"/>
        <v>0.31064236363636366</v>
      </c>
      <c r="AB34" s="4">
        <f t="shared" si="45"/>
        <v>0.15000000000000002</v>
      </c>
      <c r="AC34" s="4">
        <f t="shared" si="7"/>
        <v>220</v>
      </c>
      <c r="AD34" s="4" t="str">
        <f t="shared" si="8"/>
        <v>ВВГнг(А)-LS</v>
      </c>
      <c r="AE34" s="4" t="str">
        <f t="shared" si="9"/>
        <v>ВВГнг(А)-LS (3х2,5)</v>
      </c>
      <c r="AF34" s="4">
        <f t="shared" si="38"/>
        <v>2</v>
      </c>
      <c r="AG34" s="4" t="str">
        <f t="shared" si="39"/>
        <v>11</v>
      </c>
      <c r="AH34" s="4" t="str">
        <f t="shared" si="10"/>
        <v>R</v>
      </c>
      <c r="AI34" s="4" t="str">
        <f t="shared" si="43"/>
        <v>1</v>
      </c>
      <c r="AJ34" s="4" t="str">
        <f t="shared" si="11"/>
        <v>Розеточная группа  Пом. №11</v>
      </c>
      <c r="AK34" s="4">
        <f t="shared" si="48"/>
        <v>0.82000000000000006</v>
      </c>
      <c r="AL34" s="4">
        <f t="shared" si="12"/>
        <v>0.18</v>
      </c>
      <c r="AM34" s="4" t="str">
        <f t="shared" si="13"/>
        <v>R.1.11.1</v>
      </c>
      <c r="AN34" s="4"/>
      <c r="AO34" s="4" t="str">
        <f t="shared" si="32"/>
        <v>ВВГнг(А)-LS (3х2,5)
L=37-0,15%</v>
      </c>
      <c r="AP34" s="4" t="str">
        <f t="shared" si="14"/>
        <v>1.11.1</v>
      </c>
      <c r="AQ34" s="42" t="str">
        <f t="shared" si="33"/>
        <v>11.1</v>
      </c>
      <c r="AR34" s="4">
        <f t="shared" si="15"/>
        <v>0</v>
      </c>
      <c r="AS34" s="4">
        <f t="shared" si="16"/>
        <v>0</v>
      </c>
      <c r="AT34" s="4">
        <f t="shared" si="49"/>
        <v>0</v>
      </c>
      <c r="AU34">
        <v>14.79</v>
      </c>
      <c r="AW34" t="inlineStr">
        <is>
          <t xml:space="preserve">831011</t>
        </is>
      </c>
    </row>
    <row r="35" spans="1:46" x14ac:dyDescent="0.25">
      <c r="A35" s="41" t="str">
        <f t="shared" si="46"/>
        <v>R.1.11.2</v>
      </c>
      <c r="B35" s="4" t="str">
        <f t="shared" si="0"/>
        <v>Розеточная группа  Пом. №11</v>
      </c>
      <c r="C35" s="59"/>
      <c r="D35" s="59" t="inlineStr">
        <is>
          <t xml:space="preserve">R.2.13.3</t>
        </is>
      </c>
      <c r="E35" s="102"/>
      <c r="F35" s="102"/>
      <c r="G35" s="102">
        <v>1</v>
      </c>
      <c r="H35" s="102"/>
      <c r="I35" s="102">
        <f>IF(COUNT(AU35:AV35)=0,"",ROUNDUP(SUM(AU35:AV35),0))</f>
      </c>
      <c r="J35" s="102"/>
      <c r="K35" s="59">
        <f>IF(OR(I35="",S35=""),"",IF(S35=1,MAX(0,M35-ROUNDUP(N(AV35),0)-4),ROUNDUP(N(AU35),0)))</f>
      </c>
      <c r="L35" s="102">
        <f>IF(OR(I35="",S35=""),"",IF(S35=2,MAX(0,M35-ROUNDUP(N(AU35),0)-4),ROUNDUP(N(AV35),0)))</f>
      </c>
      <c r="M35" s="97">
        <f t="shared" si="53"/>
        <v>28</v>
      </c>
      <c r="N35" s="59"/>
      <c r="O35" s="59"/>
      <c r="P35" s="59">
        <f t="shared" si="52"/>
        <v>0.95</v>
      </c>
      <c r="Q35" s="59"/>
      <c r="R35" s="59"/>
      <c r="S35" s="59">
        <v>1</v>
      </c>
      <c r="T35" s="5">
        <f t="shared" si="2"/>
        <v>0.27272727272727271</v>
      </c>
      <c r="U35" s="4">
        <f t="shared" si="3"/>
        <v>16</v>
      </c>
      <c r="V35" s="4">
        <f t="shared" si="37"/>
        <v>2.5</v>
      </c>
      <c r="W35" s="4">
        <f t="shared" si="4"/>
        <v>1.7500000000000002E-2</v>
      </c>
      <c r="X35" s="4">
        <f t="shared" si="5"/>
        <v>0.1</v>
      </c>
      <c r="Y35" s="4" cm="1">
        <f t="array" ref="Y35">_xlfn.IFS(H35=1,2,H35=3,1)</f>
        <v>2</v>
      </c>
      <c r="Z35" s="4">
        <f t="shared" si="44"/>
        <v>0.31</v>
      </c>
      <c r="AA35" s="4">
        <f t="shared" si="6"/>
        <v>9.9712363636363641E-2</v>
      </c>
      <c r="AB35" s="4">
        <f t="shared" si="45"/>
        <v>0.05</v>
      </c>
      <c r="AC35" s="4">
        <f t="shared" si="7"/>
        <v>220</v>
      </c>
      <c r="AD35" s="4" t="str">
        <f t="shared" si="8"/>
        <v>ВВГнг(А)-LS</v>
      </c>
      <c r="AE35" s="4" t="str">
        <f t="shared" si="9"/>
        <v>ВВГнг(А)-LS (3х2,5)</v>
      </c>
      <c r="AF35" s="4">
        <f t="shared" si="38"/>
        <v>2</v>
      </c>
      <c r="AG35" s="4" t="str">
        <f t="shared" si="39"/>
        <v>11</v>
      </c>
      <c r="AH35" s="4" t="str">
        <f t="shared" si="10"/>
        <v>R</v>
      </c>
      <c r="AI35" s="4" t="str">
        <f t="shared" si="43"/>
        <v>1</v>
      </c>
      <c r="AJ35" s="4" t="str">
        <f t="shared" si="11"/>
        <v>Розеточная группа  Пом. №11 Полотенцесушитель</v>
      </c>
      <c r="AK35" s="4">
        <f t="shared" si="48"/>
        <v>0.28000000000000003</v>
      </c>
      <c r="AL35" s="4">
        <f t="shared" si="12"/>
        <v>0.06</v>
      </c>
      <c r="AM35" s="4" t="str">
        <f t="shared" si="13"/>
        <v>R.1.11.2</v>
      </c>
      <c r="AN35" s="4"/>
      <c r="AO35" s="4" t="str">
        <f t="shared" si="32"/>
        <v>ВВГнг(А)-LS (3х2,5)
L=28-0,05%</v>
      </c>
      <c r="AP35" s="4" t="str">
        <f t="shared" si="14"/>
        <v>1.11.2</v>
      </c>
      <c r="AQ35" s="42" t="str">
        <f t="shared" si="33"/>
        <v>11.2</v>
      </c>
      <c r="AR35" s="4">
        <f t="shared" si="15"/>
        <v>0</v>
      </c>
      <c r="AS35" s="4">
        <f t="shared" si="16"/>
        <v>0</v>
      </c>
      <c r="AT35" s="4">
        <f t="shared" si="49"/>
        <v>0</v>
      </c>
      <c r="AU35">
        <v>7.87</v>
      </c>
      <c r="AW35" t="inlineStr">
        <is>
          <t xml:space="preserve">8310AD</t>
        </is>
      </c>
    </row>
    <row r="36" spans="1:46" ht="15.75" thickBot="1" x14ac:dyDescent="0.3">
      <c r="A36" s="43">
        <f t="shared" si="46"/>
        <v>0</v>
      </c>
      <c r="B36" s="44" t="e">
        <f t="shared" si="0"/>
        <v>#N/A</v>
      </c>
      <c r="C36" s="59"/>
      <c r="D36" s="103" t="inlineStr">
        <is>
          <t xml:space="preserve">RС.1.06.1</t>
        </is>
      </c>
      <c r="E36" s="103"/>
      <c r="F36" s="103"/>
      <c r="G36" s="102">
        <v>1</v>
      </c>
      <c r="H36" s="102"/>
      <c r="I36" s="102">
        <f>IF(COUNT(AU36:AV36)=0,"",ROUNDUP(SUM(AU36:AV36),0))</f>
      </c>
      <c r="J36" s="102"/>
      <c r="K36" s="59">
        <f>IF(OR(I36="",S36=""),"",IF(S36=1,MAX(0,M36-ROUNDUP(N(AV36),0)-4),ROUNDUP(N(AU36),0)))</f>
      </c>
      <c r="L36" s="64">
        <f>IF(OR(I36="",S36=""),"",IF(S36=2,MAX(0,M36-ROUNDUP(N(AU36),0)-4),ROUNDUP(N(AV36),0)))</f>
      </c>
      <c r="M36" s="44">
        <f t="shared" si="1"/>
        <v>0</v>
      </c>
      <c r="N36" s="59"/>
      <c r="O36" s="59"/>
      <c r="P36" s="59" t="e">
        <f t="shared" si="52"/>
        <v>#N/A</v>
      </c>
      <c r="Q36" s="59"/>
      <c r="R36" s="59"/>
      <c r="S36" s="59">
        <v>1</v>
      </c>
      <c r="T36" s="45" t="e">
        <f t="shared" si="2"/>
        <v>#N/A</v>
      </c>
      <c r="U36" s="44" t="e">
        <f t="shared" si="3"/>
        <v>#N/A</v>
      </c>
      <c r="V36" s="44" t="e">
        <f t="shared" si="37"/>
        <v>#N/A</v>
      </c>
      <c r="W36" s="44" t="e">
        <f t="shared" si="4"/>
        <v>#N/A</v>
      </c>
      <c r="X36" s="44" t="e">
        <f t="shared" si="5"/>
        <v>#N/A</v>
      </c>
      <c r="Y36" s="44" t="e" cm="1">
        <f t="array" ref="Y36">_xlfn.IFS(H36=1,2,H36=3,1)</f>
        <v>#N/A</v>
      </c>
      <c r="Z36" s="44" t="e">
        <f t="shared" si="44"/>
        <v>#N/A</v>
      </c>
      <c r="AA36" s="44" t="e">
        <f t="shared" si="6"/>
        <v>#N/A</v>
      </c>
      <c r="AB36" s="44" t="e">
        <f t="shared" si="45"/>
        <v>#N/A</v>
      </c>
      <c r="AC36" s="44" t="e">
        <f t="shared" si="7"/>
        <v>#N/A</v>
      </c>
      <c r="AD36" s="44" t="e">
        <f t="shared" si="8"/>
        <v>#N/A</v>
      </c>
      <c r="AE36" s="44" t="e">
        <f t="shared" si="9"/>
        <v>#N/A</v>
      </c>
      <c r="AF36" s="44">
        <f t="shared" si="38"/>
        <v>0</v>
      </c>
      <c r="AG36" s="44" t="str">
        <f t="shared" si="39"/>
        <v/>
      </c>
      <c r="AH36" s="44">
        <f t="shared" si="10"/>
        <v>0</v>
      </c>
      <c r="AI36" s="44" t="e">
        <f t="shared" si="43"/>
        <v>#VALUE!</v>
      </c>
      <c r="AJ36" s="44" t="e">
        <f t="shared" si="11"/>
        <v>#N/A</v>
      </c>
      <c r="AK36" s="44" t="e">
        <f t="shared" si="48"/>
        <v>#N/A</v>
      </c>
      <c r="AL36" s="44">
        <f t="shared" si="12"/>
        <v>0</v>
      </c>
      <c r="AM36" s="44">
        <f t="shared" si="13"/>
        <v>0</v>
      </c>
      <c r="AN36" s="44"/>
      <c r="AO36" s="4" t="e">
        <f t="shared" si="32"/>
        <v>#N/A</v>
      </c>
      <c r="AP36" s="44" t="e">
        <f t="shared" si="14"/>
        <v>#VALUE!</v>
      </c>
      <c r="AQ36" s="46" t="str">
        <f t="shared" si="33"/>
        <v/>
      </c>
      <c r="AR36" s="44">
        <f t="shared" si="15"/>
        <v>0</v>
      </c>
      <c r="AS36" s="44">
        <f t="shared" si="16"/>
        <v>0</v>
      </c>
      <c r="AT36" s="44">
        <f t="shared" si="49"/>
        <v>0</v>
      </c>
      <c r="AU36">
        <v>15.77</v>
      </c>
      <c r="AW36" t="inlineStr">
        <is>
          <t xml:space="preserve">83100E</t>
        </is>
      </c>
    </row>
    <row r="37" spans="1:46" x14ac:dyDescent="0.25">
      <c r="A37" s="37">
        <f t="shared" si="46"/>
        <v>0</v>
      </c>
      <c r="B37" s="38" t="e">
        <f t="shared" si="0"/>
        <v>#N/A</v>
      </c>
      <c r="C37" s="63"/>
      <c r="D37" s="102" t="inlineStr">
        <is>
          <t xml:space="preserve">RС.1.08.1</t>
        </is>
      </c>
      <c r="E37" s="104"/>
      <c r="F37" s="102"/>
      <c r="G37" s="102">
        <v>1</v>
      </c>
      <c r="H37" s="102"/>
      <c r="I37">
        <f>IF(COUNT(AU37:AV37)=0,"",ROUNDUP(SUM(AU37:AV37),0))</f>
      </c>
      <c r="J37" s="104"/>
      <c r="K37" s="104">
        <f>IF(OR(I37="",S37=""),"",IF(S37=1,MAX(0,M37-ROUNDUP(N(AV37),0)-4),ROUNDUP(N(AU37),0)))</f>
      </c>
      <c r="L37" s="104">
        <f>IF(OR(I37="",S37=""),"",IF(S37=2,MAX(0,M37-ROUNDUP(N(AU37),0)-4),ROUNDUP(N(AV37),0)))</f>
      </c>
      <c r="M37" s="38">
        <f t="shared" si="1"/>
        <v>0</v>
      </c>
      <c r="N37" s="102"/>
      <c r="O37" s="102"/>
      <c r="P37" s="59" t="e">
        <f t="shared" si="52"/>
        <v>#N/A</v>
      </c>
      <c r="Q37" s="102"/>
      <c r="R37" s="102"/>
      <c r="S37" s="102">
        <v>1</v>
      </c>
      <c r="T37" s="39" t="e">
        <f t="shared" si="2"/>
        <v>#N/A</v>
      </c>
      <c r="U37" s="38" t="e">
        <f t="shared" si="3"/>
        <v>#N/A</v>
      </c>
      <c r="V37" s="38" t="e">
        <f t="shared" si="37"/>
        <v>#N/A</v>
      </c>
      <c r="W37" s="38" t="e">
        <f t="shared" si="4"/>
        <v>#N/A</v>
      </c>
      <c r="X37" s="38" t="e">
        <f t="shared" si="5"/>
        <v>#N/A</v>
      </c>
      <c r="Y37" s="38" t="e" cm="1">
        <f t="array" ref="Y37">_xlfn.IFS(H37=1,2,H37=3,1)</f>
        <v>#N/A</v>
      </c>
      <c r="Z37" s="38" t="e">
        <f t="shared" si="44"/>
        <v>#N/A</v>
      </c>
      <c r="AA37" s="38" t="e">
        <f t="shared" si="6"/>
        <v>#N/A</v>
      </c>
      <c r="AB37" s="38" t="e">
        <f t="shared" si="45"/>
        <v>#N/A</v>
      </c>
      <c r="AC37" s="38" t="e">
        <f t="shared" si="7"/>
        <v>#N/A</v>
      </c>
      <c r="AD37" s="38" t="e">
        <f t="shared" si="8"/>
        <v>#N/A</v>
      </c>
      <c r="AE37" s="38" t="e">
        <f t="shared" si="9"/>
        <v>#N/A</v>
      </c>
      <c r="AF37" s="38">
        <f t="shared" si="38"/>
        <v>0</v>
      </c>
      <c r="AG37" s="38" t="str">
        <f t="shared" si="39"/>
        <v/>
      </c>
      <c r="AH37" s="38">
        <f t="shared" si="10"/>
        <v>0</v>
      </c>
      <c r="AI37" s="38" t="e">
        <f t="shared" si="43"/>
        <v>#VALUE!</v>
      </c>
      <c r="AJ37" s="38" t="e">
        <f t="shared" si="11"/>
        <v>#N/A</v>
      </c>
      <c r="AK37" s="38" t="e">
        <f t="shared" si="48"/>
        <v>#N/A</v>
      </c>
      <c r="AL37" s="38">
        <f t="shared" si="12"/>
        <v>0</v>
      </c>
      <c r="AM37" s="38">
        <f t="shared" si="13"/>
        <v>0</v>
      </c>
      <c r="AN37" s="38"/>
      <c r="AO37" s="4" t="e">
        <f t="shared" si="32"/>
        <v>#N/A</v>
      </c>
      <c r="AP37" s="38" t="e">
        <f t="shared" si="14"/>
        <v>#VALUE!</v>
      </c>
      <c r="AQ37" s="40" t="str">
        <f t="shared" si="33"/>
        <v/>
      </c>
      <c r="AR37" s="38">
        <f t="shared" si="15"/>
        <v>0</v>
      </c>
      <c r="AS37" s="38">
        <f t="shared" si="16"/>
        <v>0</v>
      </c>
      <c r="AT37" s="38">
        <f t="shared" si="49"/>
        <v>0</v>
      </c>
      <c r="AU37">
        <v>10.13</v>
      </c>
      <c r="AW37" t="inlineStr">
        <is>
          <t xml:space="preserve">83100F</t>
        </is>
      </c>
    </row>
    <row r="38" spans="1:46" x14ac:dyDescent="0.25">
      <c r="A38" s="41" t="str">
        <f t="shared" si="46"/>
        <v>R.1.11.3</v>
      </c>
      <c r="B38" s="4" t="str">
        <f t="shared" si="0"/>
        <v>Розеточная группа  Пом. №11</v>
      </c>
      <c r="C38" s="59"/>
      <c r="D38" s="59" t="inlineStr">
        <is>
          <t xml:space="preserve">RС.1.09.1</t>
        </is>
      </c>
      <c r="E38" s="65"/>
      <c r="F38" s="102"/>
      <c r="G38" s="59">
        <v>1</v>
      </c>
      <c r="H38" s="59"/>
      <c r="I38" s="60">
        <f>IF(COUNT(AU38:AV38)=0,"",ROUNDUP(SUM(AU38:AV38),0))</f>
      </c>
      <c r="J38" s="65"/>
      <c r="K38" s="65">
        <f>IF(OR(I38="",S38=""),"",IF(S38=1,MAX(0,M38-ROUNDUP(N(AV38),0)-4),ROUNDUP(N(AU38),0)))</f>
      </c>
      <c r="L38" s="102">
        <f>IF(OR(I38="",S38=""),"",IF(S38=2,MAX(0,M38-ROUNDUP(N(AU38),0)-4),ROUNDUP(N(AV38),0)))</f>
      </c>
      <c r="M38" s="49">
        <f t="shared" ref="M38" si="59">IFERROR(IF(VLOOKUP(AH38,Потребители_обозначение,4,FALSE)=1,VLOOKUP(AH38,Потребители_обозначение,3,FALSE)*(G38*2-1)+I38+VLOOKUP(AI38,Этаж_обозначение,3,FALSE)+VLOOKUP(AI38,Этаж_обозначение,4,FALSE),VLOOKUP(AH38,Потребители_обозначение,3,FALSE)*(G38*2-1)+I38),I38)</f>
        <v>36</v>
      </c>
      <c r="N38" s="59"/>
      <c r="O38" s="59"/>
      <c r="P38" s="67">
        <f t="shared" ref="P38" si="60">IF(VLOOKUP(AH38,Потребители_обозначение,5,FALSE)=2,_xlfn.IFS(H38=3,VLOOKUP(E38,Справочная_двигатели,8,FALSE),H38=1,VLOOKUP(E38,Справочная_двигатели,10,TRUE)),0.95)</f>
        <v>0.95</v>
      </c>
      <c r="Q38" s="102"/>
      <c r="R38" s="59"/>
      <c r="S38" s="59">
        <v>1</v>
      </c>
      <c r="T38" s="5">
        <f t="shared" si="2"/>
        <v>0.81818181818181823</v>
      </c>
      <c r="U38" s="4">
        <f t="shared" ref="U38:U63" si="61">IF(R38=0,VLOOKUP(T38,Автомат_номиналы,2,TRUE),R38)</f>
        <v>16</v>
      </c>
      <c r="V38" s="4">
        <f t="shared" ref="V38:V63" si="62">IF(Q38=0,VLOOKUP(U38,Кабель_номиналы,2,TRUE),Q38)</f>
        <v>2.5</v>
      </c>
      <c r="W38" s="4">
        <f t="shared" ref="W38:W63" si="63">VLOOKUP(V38,Кабель_сопротивление,3,FALSE)</f>
        <v>1.7500000000000002E-2</v>
      </c>
      <c r="X38" s="4">
        <f t="shared" ref="X38:X63" si="64">VLOOKUP(V38,Кабель_сопротивление,2,FALSE)</f>
        <v>0.1</v>
      </c>
      <c r="Y38" s="4" cm="1">
        <f t="array" ref="Y38">_xlfn.IFS(H38=1,2,H38=3,1)</f>
        <v>2</v>
      </c>
      <c r="Z38" s="4">
        <f t="shared" si="44"/>
        <v>0.31</v>
      </c>
      <c r="AA38" s="4">
        <f t="shared" si="6"/>
        <v>0.29913709090909096</v>
      </c>
      <c r="AB38" s="4">
        <f t="shared" si="45"/>
        <v>0.14000000000000001</v>
      </c>
      <c r="AC38" s="4">
        <f t="shared" si="7"/>
        <v>220</v>
      </c>
      <c r="AD38" s="4" t="str">
        <f t="shared" ref="AD38:AD63" si="65">VLOOKUP(N38,Кабель_обозначение,2,FALSE)</f>
        <v>ВВГнг(А)-LS</v>
      </c>
      <c r="AE38" s="4" t="str">
        <f t="shared" si="9"/>
        <v>ВВГнг(А)-LS (3х2,5)</v>
      </c>
      <c r="AF38" s="4">
        <f t="shared" si="38"/>
        <v>2</v>
      </c>
      <c r="AG38" s="4" t="str">
        <f t="shared" si="39"/>
        <v>11</v>
      </c>
      <c r="AH38" s="4" t="str">
        <f t="shared" si="10"/>
        <v>R</v>
      </c>
      <c r="AI38" s="4" t="str">
        <f t="shared" si="43"/>
        <v>1</v>
      </c>
      <c r="AJ38" s="4" t="str">
        <f t="shared" si="11"/>
        <v>Розеточная группа  Пом. №11</v>
      </c>
      <c r="AK38" s="4">
        <f t="shared" si="48"/>
        <v>0.82000000000000006</v>
      </c>
      <c r="AL38" s="4">
        <f t="shared" si="12"/>
        <v>0.18</v>
      </c>
      <c r="AM38" s="4" t="str">
        <f t="shared" si="13"/>
        <v>R.1.11.3</v>
      </c>
      <c r="AN38" s="4"/>
      <c r="AO38" s="4" t="str">
        <f t="shared" si="32"/>
        <v>ВВГнг(А)-LS (3х2,5)
L=36-0,14%</v>
      </c>
      <c r="AP38" s="4" t="str">
        <f t="shared" si="14"/>
        <v>1.11.3</v>
      </c>
      <c r="AQ38" s="42" t="str">
        <f t="shared" si="33"/>
        <v>11.3</v>
      </c>
      <c r="AR38" s="4">
        <f t="shared" si="15"/>
        <v>0</v>
      </c>
      <c r="AS38" s="4">
        <f t="shared" si="16"/>
        <v>0</v>
      </c>
      <c r="AT38" s="4">
        <f t="shared" si="49"/>
        <v>0</v>
      </c>
      <c r="AU38">
        <v>10.5</v>
      </c>
      <c r="AW38" t="inlineStr">
        <is>
          <t xml:space="preserve">831010</t>
        </is>
      </c>
    </row>
    <row r="39" spans="1:46" x14ac:dyDescent="0.25">
      <c r="A39" s="41" t="str">
        <f t="shared" si="46"/>
        <v>R.1.11.4</v>
      </c>
      <c r="B39" s="4" t="str">
        <f t="shared" si="0"/>
        <v>Розеточная группа  Пом. №11</v>
      </c>
      <c r="C39" s="59"/>
      <c r="D39" s="59" t="inlineStr">
        <is>
          <t xml:space="preserve">В.1.02.1</t>
        </is>
      </c>
      <c r="E39" s="104"/>
      <c r="F39" s="102"/>
      <c r="G39" s="59">
        <v>1</v>
      </c>
      <c r="H39" s="59"/>
      <c r="I39" s="60"/>
      <c r="J39" s="59"/>
      <c r="K39" s="59"/>
      <c r="L39" s="102"/>
      <c r="M39" s="7">
        <f t="shared" ref="M39" si="66">IFERROR(IF(VLOOKUP(AH39,Потребители_обозначение,4,FALSE)=1,VLOOKUP(AH39,Потребители_обозначение,3,FALSE)*(G39*2-1)+I39+VLOOKUP(AI39,Этаж_обозначение,3,FALSE)+VLOOKUP(AI39,Этаж_обозначение,4,FALSE),VLOOKUP(AH39,Потребители_обозначение,3,FALSE)*(G39*2-1)+I39),I39)</f>
        <v>29</v>
      </c>
      <c r="N39" s="59"/>
      <c r="O39" s="59"/>
      <c r="P39" s="65">
        <f t="shared" ref="P39" si="67">IF(VLOOKUP(AH39,Потребители_обозначение,5,FALSE)=2,_xlfn.IFS(H39=3,VLOOKUP(E39,Справочная_двигатели,8,FALSE),H39=1,VLOOKUP(E39,Справочная_двигатели,10,TRUE)),0.95)</f>
        <v>0.95</v>
      </c>
      <c r="Q39" s="102"/>
      <c r="R39" s="102"/>
      <c r="S39" s="59"/>
      <c r="T39" s="5">
        <f t="shared" si="2"/>
        <v>0.45454545454545453</v>
      </c>
      <c r="U39" s="4">
        <f t="shared" si="61"/>
        <v>16</v>
      </c>
      <c r="V39" s="4">
        <f t="shared" si="62"/>
        <v>2.5</v>
      </c>
      <c r="W39" s="4">
        <f t="shared" si="63"/>
        <v>1.7500000000000002E-2</v>
      </c>
      <c r="X39" s="4">
        <f t="shared" si="64"/>
        <v>0.1</v>
      </c>
      <c r="Y39" s="4" cm="1">
        <f t="array" ref="Y39">_xlfn.IFS(H39=1,2,H39=3,1)</f>
        <v>2</v>
      </c>
      <c r="Z39" s="4">
        <f t="shared" si="44"/>
        <v>0.31</v>
      </c>
      <c r="AA39" s="4">
        <f t="shared" si="6"/>
        <v>0.14701181818181816</v>
      </c>
      <c r="AB39" s="4">
        <f t="shared" si="45"/>
        <v>6.9999999999999993E-2</v>
      </c>
      <c r="AC39" s="4">
        <f t="shared" si="7"/>
        <v>220</v>
      </c>
      <c r="AD39" s="4" t="str">
        <f t="shared" si="65"/>
        <v>ВВГнг(А)-LS</v>
      </c>
      <c r="AE39" s="4" t="str">
        <f t="shared" si="9"/>
        <v>ВВГнг(А)-LS (3х2,5)</v>
      </c>
      <c r="AF39" s="4">
        <f t="shared" si="38"/>
        <v>2</v>
      </c>
      <c r="AG39" s="4" t="str">
        <f t="shared" si="39"/>
        <v>11</v>
      </c>
      <c r="AH39" s="4" t="str">
        <f t="shared" si="10"/>
        <v>R</v>
      </c>
      <c r="AI39" s="4" t="str">
        <f t="shared" si="43"/>
        <v>1</v>
      </c>
      <c r="AJ39" s="4" t="str">
        <f t="shared" si="11"/>
        <v>Розеточная группа  Пом. №11 Полотенцесушитель</v>
      </c>
      <c r="AK39" s="4">
        <f t="shared" si="48"/>
        <v>0.46</v>
      </c>
      <c r="AL39" s="4">
        <f t="shared" si="12"/>
        <v>0.1</v>
      </c>
      <c r="AM39" s="4" t="str">
        <f t="shared" si="13"/>
        <v>R.1.11.4</v>
      </c>
      <c r="AN39" s="4"/>
      <c r="AO39" s="4" t="str">
        <f t="shared" si="32"/>
        <v>ВВГнг(А)-LS (3х2,5)
L=29-0,07%</v>
      </c>
      <c r="AP39" s="4" t="str">
        <f t="shared" si="14"/>
        <v>1.11.4</v>
      </c>
      <c r="AQ39" s="42" t="str">
        <f t="shared" si="33"/>
        <v>11.4</v>
      </c>
      <c r="AR39" s="4">
        <f t="shared" si="15"/>
        <v>0</v>
      </c>
      <c r="AS39" s="4">
        <f t="shared" si="16"/>
        <v>0</v>
      </c>
      <c r="AT39" s="4">
        <f t="shared" si="49"/>
        <v>0</v>
      </c>
      <c r="AX39" t="inlineStr">
        <is>
          <t xml:space="preserve">трасса на плане не найдена (выноска не касается кабеля)</t>
        </is>
      </c>
    </row>
    <row r="40" spans="1:46" x14ac:dyDescent="0.25">
      <c r="A40" s="41" t="str">
        <f t="shared" si="46"/>
        <v>R.1.12.1</v>
      </c>
      <c r="B40" s="4" t="str">
        <f t="shared" si="0"/>
        <v>Розеточная группа  Пом. №12</v>
      </c>
      <c r="C40" s="59"/>
      <c r="D40" s="59" t="inlineStr">
        <is>
          <t xml:space="preserve">В.1.07.1</t>
        </is>
      </c>
      <c r="E40" s="104"/>
      <c r="F40" s="102"/>
      <c r="G40" s="59">
        <v>1</v>
      </c>
      <c r="H40" s="59"/>
      <c r="I40" s="60"/>
      <c r="J40" s="59"/>
      <c r="K40" s="59"/>
      <c r="L40" s="102"/>
      <c r="M40" s="97">
        <f t="shared" ref="M40" si="69">IFERROR(IF(VLOOKUP(AH40,Потребители_обозначение,4,FALSE)=1,VLOOKUP(AH40,Потребители_обозначение,3,FALSE)*(G40*2-1)+I40+VLOOKUP(AI40,Этаж_обозначение,3,FALSE)+VLOOKUP(AI40,Этаж_обозначение,4,FALSE),VLOOKUP(AH40,Потребители_обозначение,3,FALSE)*(G40*2-1)+I40),I40)</f>
        <v>25</v>
      </c>
      <c r="N40" s="102"/>
      <c r="O40" s="102"/>
      <c r="P40" s="59">
        <f t="shared" ref="P40" si="70">IF(VLOOKUP(AH40,Потребители_обозначение,5,FALSE)=2,_xlfn.IFS(H40=3,VLOOKUP(E40,Справочная_двигатели,8,FALSE),H40=1,VLOOKUP(E40,Справочная_двигатели,10,TRUE)),0.95)</f>
        <v>0.95</v>
      </c>
      <c r="Q40" s="59"/>
      <c r="R40" s="102"/>
      <c r="S40" s="102"/>
      <c r="T40" s="5">
        <f t="shared" si="2"/>
        <v>0.54545454545454541</v>
      </c>
      <c r="U40" s="4">
        <f t="shared" si="61"/>
        <v>16</v>
      </c>
      <c r="V40" s="4">
        <f t="shared" si="62"/>
        <v>2.5</v>
      </c>
      <c r="W40" s="4">
        <f t="shared" si="63"/>
        <v>1.7500000000000002E-2</v>
      </c>
      <c r="X40" s="4">
        <f t="shared" si="64"/>
        <v>0.1</v>
      </c>
      <c r="Y40" s="4" cm="1">
        <f t="array" ref="Y40">_xlfn.IFS(H40=1,2,H40=3,1)</f>
        <v>2</v>
      </c>
      <c r="Z40" s="4">
        <f t="shared" si="44"/>
        <v>0.31</v>
      </c>
      <c r="AA40" s="4">
        <f t="shared" si="6"/>
        <v>0.14573345454545455</v>
      </c>
      <c r="AB40" s="4">
        <f t="shared" si="45"/>
        <v>6.9999999999999993E-2</v>
      </c>
      <c r="AC40" s="4">
        <f t="shared" si="7"/>
        <v>220</v>
      </c>
      <c r="AD40" s="4" t="str">
        <f t="shared" si="65"/>
        <v>ВВГнг(А)-LS</v>
      </c>
      <c r="AE40" s="4" t="str">
        <f t="shared" si="9"/>
        <v>ВВГнг(А)-LS (3х2,5)</v>
      </c>
      <c r="AF40" s="4">
        <f t="shared" si="38"/>
        <v>2</v>
      </c>
      <c r="AG40" s="4" t="str">
        <f t="shared" si="39"/>
        <v>12</v>
      </c>
      <c r="AH40" s="4" t="str">
        <f t="shared" si="10"/>
        <v>R</v>
      </c>
      <c r="AI40" s="4" t="str">
        <f t="shared" si="43"/>
        <v>1</v>
      </c>
      <c r="AJ40" s="4" t="str">
        <f t="shared" si="11"/>
        <v>Розеточная группа  Пом. №12</v>
      </c>
      <c r="AK40" s="4">
        <f t="shared" si="48"/>
        <v>0.55000000000000004</v>
      </c>
      <c r="AL40" s="4">
        <f t="shared" si="12"/>
        <v>0.12</v>
      </c>
      <c r="AM40" s="4" t="str">
        <f t="shared" si="13"/>
        <v>R.1.12.1</v>
      </c>
      <c r="AN40" s="4"/>
      <c r="AO40" s="4" t="str">
        <f t="shared" si="32"/>
        <v>ВВГнг(А)-LS (3х2,5)
L=25-0,07%</v>
      </c>
      <c r="AP40" s="4" t="str">
        <f t="shared" si="14"/>
        <v>1.12.1</v>
      </c>
      <c r="AQ40" s="42" t="str">
        <f t="shared" si="33"/>
        <v>12.1</v>
      </c>
      <c r="AR40" s="4">
        <f t="shared" si="15"/>
        <v>0</v>
      </c>
      <c r="AS40" s="4">
        <f t="shared" si="16"/>
        <v>0</v>
      </c>
      <c r="AT40" s="4">
        <f t="shared" si="49"/>
        <v>0</v>
      </c>
      <c r="AX40" t="inlineStr">
        <is>
          <t xml:space="preserve">трасса на плане не найдена (выноска не касается кабеля)</t>
        </is>
      </c>
    </row>
    <row r="41" spans="1:46" x14ac:dyDescent="0.25">
      <c r="A41" s="41" t="str">
        <f t="shared" si="46"/>
        <v>R.1.12.2</v>
      </c>
      <c r="B41" s="4" t="str">
        <f t="shared" si="0"/>
        <v>Розеточная группа  Пом. №12</v>
      </c>
      <c r="C41" s="59"/>
      <c r="D41" s="59" t="inlineStr">
        <is>
          <t xml:space="preserve">В.1.13.1</t>
        </is>
      </c>
      <c r="E41" s="104"/>
      <c r="F41" s="102"/>
      <c r="G41" s="59">
        <v>1</v>
      </c>
      <c r="H41" s="102"/>
      <c r="I41" s="60"/>
      <c r="J41" s="59"/>
      <c r="K41" s="59"/>
      <c r="L41" s="102"/>
      <c r="M41" s="4">
        <f t="shared" si="1"/>
        <v>38</v>
      </c>
      <c r="N41" s="102"/>
      <c r="O41" s="102"/>
      <c r="P41" s="59">
        <f t="shared" si="52"/>
        <v>0.95</v>
      </c>
      <c r="Q41" s="102"/>
      <c r="R41" s="102"/>
      <c r="S41" s="102"/>
      <c r="T41" s="5">
        <f t="shared" si="2"/>
        <v>1.0909090909090908</v>
      </c>
      <c r="U41" s="4">
        <f t="shared" si="61"/>
        <v>16</v>
      </c>
      <c r="V41" s="4">
        <f t="shared" si="62"/>
        <v>2.5</v>
      </c>
      <c r="W41" s="4">
        <f t="shared" si="63"/>
        <v>1.7500000000000002E-2</v>
      </c>
      <c r="X41" s="4">
        <f t="shared" si="64"/>
        <v>0.1</v>
      </c>
      <c r="Y41" s="4" cm="1">
        <f t="array" ref="Y41">_xlfn.IFS(H41=1,2,H41=3,1)</f>
        <v>2</v>
      </c>
      <c r="Z41" s="4">
        <f t="shared" si="44"/>
        <v>0.31</v>
      </c>
      <c r="AA41" s="4">
        <f t="shared" si="6"/>
        <v>0.36816872727272726</v>
      </c>
      <c r="AB41" s="4">
        <f t="shared" si="45"/>
        <v>0.17</v>
      </c>
      <c r="AC41" s="4">
        <f t="shared" si="7"/>
        <v>220</v>
      </c>
      <c r="AD41" s="4" t="str">
        <f t="shared" si="65"/>
        <v>ВВГнг(А)-LS</v>
      </c>
      <c r="AE41" s="4" t="str">
        <f t="shared" si="9"/>
        <v>ВВГнг(А)-LS (3х2,5)</v>
      </c>
      <c r="AF41" s="4">
        <f t="shared" si="38"/>
        <v>2</v>
      </c>
      <c r="AG41" s="4" t="str">
        <f t="shared" si="39"/>
        <v>12</v>
      </c>
      <c r="AH41" s="4" t="str">
        <f t="shared" si="10"/>
        <v>R</v>
      </c>
      <c r="AI41" s="4" t="str">
        <f t="shared" si="43"/>
        <v>1</v>
      </c>
      <c r="AJ41" s="4" t="str">
        <f t="shared" si="11"/>
        <v>Розеточная группа  Пом. №12</v>
      </c>
      <c r="AK41" s="4">
        <f t="shared" si="48"/>
        <v>1.1000000000000001</v>
      </c>
      <c r="AL41" s="4">
        <f t="shared" si="12"/>
        <v>0.24</v>
      </c>
      <c r="AM41" s="4" t="str">
        <f t="shared" si="13"/>
        <v>R.1.12.2</v>
      </c>
      <c r="AN41" s="4"/>
      <c r="AO41" s="4" t="str">
        <f t="shared" si="32"/>
        <v>ВВГнг(А)-LS (3х2,5)
L=38-0,17%</v>
      </c>
      <c r="AP41" s="4" t="str">
        <f t="shared" si="14"/>
        <v>1.12.2</v>
      </c>
      <c r="AQ41" s="42" t="str">
        <f t="shared" si="33"/>
        <v>12.2</v>
      </c>
      <c r="AR41" s="4">
        <f t="shared" si="15"/>
        <v>0</v>
      </c>
      <c r="AS41" s="4">
        <f t="shared" si="16"/>
        <v>0</v>
      </c>
      <c r="AT41" s="4">
        <f t="shared" si="49"/>
        <v>0</v>
      </c>
      <c r="AX41" t="inlineStr">
        <is>
          <t xml:space="preserve">трасса на плане не найдена (выноска не касается кабеля)</t>
        </is>
      </c>
    </row>
    <row r="42" spans="1:46" x14ac:dyDescent="0.25">
      <c r="A42" s="41" t="str">
        <f t="shared" si="46"/>
        <v>R.1.13.1</v>
      </c>
      <c r="B42" s="4" t="str">
        <f t="shared" si="0"/>
        <v>Розеточная группа  Пом. №13</v>
      </c>
      <c r="C42" s="66"/>
      <c r="D42" s="59" t="inlineStr">
        <is>
          <t xml:space="preserve">SH.1.05.1</t>
        </is>
      </c>
      <c r="E42" s="104"/>
      <c r="F42" s="102"/>
      <c r="G42" s="59">
        <v>1</v>
      </c>
      <c r="H42" s="102"/>
      <c r="I42" s="60"/>
      <c r="J42" s="59"/>
      <c r="K42" s="59"/>
      <c r="L42" s="102"/>
      <c r="M42" s="97">
        <f t="shared" ref="M42" si="71">IFERROR(IF(VLOOKUP(AH42,Потребители_обозначение,4,FALSE)=1,VLOOKUP(AH42,Потребители_обозначение,3,FALSE)*(G42*2-1)+I42+VLOOKUP(AI42,Этаж_обозначение,3,FALSE)+VLOOKUP(AI42,Этаж_обозначение,4,FALSE),VLOOKUP(AH42,Потребители_обозначение,3,FALSE)*(G42*2-1)+I42),I42)</f>
        <v>30</v>
      </c>
      <c r="N42" s="102"/>
      <c r="O42" s="102"/>
      <c r="P42" s="59">
        <f t="shared" ref="P42" si="72">IF(VLOOKUP(AH42,Потребители_обозначение,5,FALSE)=2,_xlfn.IFS(H42=3,VLOOKUP(E42,Справочная_двигатели,8,FALSE),H42=1,VLOOKUP(E42,Справочная_двигатели,10,TRUE)),0.95)</f>
        <v>0.95</v>
      </c>
      <c r="Q42" s="102"/>
      <c r="R42" s="102"/>
      <c r="S42" s="102"/>
      <c r="T42" s="5">
        <f t="shared" si="2"/>
        <v>0.54545454545454541</v>
      </c>
      <c r="U42" s="4">
        <f t="shared" si="61"/>
        <v>16</v>
      </c>
      <c r="V42" s="4">
        <f t="shared" si="62"/>
        <v>2.5</v>
      </c>
      <c r="W42" s="4">
        <f t="shared" si="63"/>
        <v>1.7500000000000002E-2</v>
      </c>
      <c r="X42" s="4">
        <f t="shared" si="64"/>
        <v>0.1</v>
      </c>
      <c r="Y42" s="4" cm="1">
        <f t="array" ref="Y42">_xlfn.IFS(H42=1,2,H42=3,1)</f>
        <v>2</v>
      </c>
      <c r="Z42" s="4">
        <f t="shared" si="44"/>
        <v>0.31</v>
      </c>
      <c r="AA42" s="4">
        <f t="shared" si="6"/>
        <v>0.18408436363636363</v>
      </c>
      <c r="AB42" s="4">
        <f t="shared" si="45"/>
        <v>0.09</v>
      </c>
      <c r="AC42" s="4">
        <f t="shared" si="7"/>
        <v>220</v>
      </c>
      <c r="AD42" s="4" t="str">
        <f t="shared" si="65"/>
        <v>ВВГнг(А)-LS</v>
      </c>
      <c r="AE42" s="4" t="str">
        <f t="shared" si="9"/>
        <v>ВВГнг(А)-LS (3х2,5)</v>
      </c>
      <c r="AF42" s="4">
        <f t="shared" si="38"/>
        <v>2</v>
      </c>
      <c r="AG42" s="4" t="str">
        <f t="shared" si="39"/>
        <v>13</v>
      </c>
      <c r="AH42" s="4" t="str">
        <f t="shared" si="10"/>
        <v>R</v>
      </c>
      <c r="AI42" s="4" t="str">
        <f t="shared" si="43"/>
        <v>1</v>
      </c>
      <c r="AJ42" s="4" t="str">
        <f t="shared" si="11"/>
        <v>Розеточная группа  Пом. №13</v>
      </c>
      <c r="AK42" s="4">
        <f t="shared" si="48"/>
        <v>0.55000000000000004</v>
      </c>
      <c r="AL42" s="4">
        <f t="shared" si="12"/>
        <v>0.12</v>
      </c>
      <c r="AM42" s="4" t="str">
        <f t="shared" si="13"/>
        <v>R.1.13.1</v>
      </c>
      <c r="AN42" s="4"/>
      <c r="AO42" s="4" t="str">
        <f t="shared" si="32"/>
        <v>ВВГнг(А)-LS (3х2,5)
L=30-0,09%</v>
      </c>
      <c r="AP42" s="4" t="str">
        <f t="shared" si="14"/>
        <v>1.13.1</v>
      </c>
      <c r="AQ42" s="42" t="str">
        <f t="shared" si="33"/>
        <v>13.1</v>
      </c>
      <c r="AR42" s="4">
        <f t="shared" si="15"/>
        <v>0</v>
      </c>
      <c r="AS42" s="4">
        <f t="shared" si="16"/>
        <v>0</v>
      </c>
      <c r="AT42" s="4">
        <f t="shared" si="49"/>
        <v>0</v>
      </c>
      <c r="AX42" t="inlineStr">
        <is>
          <t xml:space="preserve">трасса на плане не найдена (выноска не касается кабеля)</t>
        </is>
      </c>
    </row>
    <row r="43" spans="1:46" x14ac:dyDescent="0.25">
      <c r="A43" s="41" t="str">
        <f t="shared" si="46"/>
        <v>R.1.14.1</v>
      </c>
      <c r="B43" s="4" t="str">
        <f t="shared" si="0"/>
        <v>Розеточная группа  Пом. №14</v>
      </c>
      <c r="C43" s="59"/>
      <c r="D43" s="59" t="inlineStr">
        <is>
          <t xml:space="preserve">SH.1.05.2</t>
        </is>
      </c>
      <c r="E43" s="104"/>
      <c r="F43" s="102"/>
      <c r="G43" s="59">
        <v>1</v>
      </c>
      <c r="H43" s="102"/>
      <c r="I43" s="60"/>
      <c r="J43" s="59"/>
      <c r="K43" s="59"/>
      <c r="L43" s="102"/>
      <c r="M43" s="4">
        <f t="shared" si="1"/>
        <v>70</v>
      </c>
      <c r="N43" s="102"/>
      <c r="O43" s="102"/>
      <c r="P43" s="59">
        <f t="shared" si="52"/>
        <v>0.95</v>
      </c>
      <c r="Q43" s="102"/>
      <c r="R43" s="102"/>
      <c r="S43" s="102"/>
      <c r="T43" s="5">
        <f t="shared" si="2"/>
        <v>1.6363636363636365</v>
      </c>
      <c r="U43" s="4">
        <f t="shared" si="61"/>
        <v>16</v>
      </c>
      <c r="V43" s="4">
        <f t="shared" si="62"/>
        <v>2.5</v>
      </c>
      <c r="W43" s="4">
        <f t="shared" si="63"/>
        <v>1.7500000000000002E-2</v>
      </c>
      <c r="X43" s="4">
        <f t="shared" si="64"/>
        <v>0.1</v>
      </c>
      <c r="Y43" s="4" cm="1">
        <f t="array" ref="Y43">_xlfn.IFS(H43=1,2,H43=3,1)</f>
        <v>2</v>
      </c>
      <c r="Z43" s="4">
        <f t="shared" si="44"/>
        <v>0.31</v>
      </c>
      <c r="AA43" s="4">
        <f t="shared" si="6"/>
        <v>1.1045061818181818</v>
      </c>
      <c r="AB43" s="4">
        <f t="shared" si="45"/>
        <v>0.51</v>
      </c>
      <c r="AC43" s="4">
        <f t="shared" si="7"/>
        <v>220</v>
      </c>
      <c r="AD43" s="4" t="str">
        <f t="shared" si="65"/>
        <v>ВВГнг(А)-LS</v>
      </c>
      <c r="AE43" s="4" t="str">
        <f t="shared" si="9"/>
        <v>ВВГнг(А)-LS (3х2,5)</v>
      </c>
      <c r="AF43" s="4">
        <f t="shared" si="38"/>
        <v>2</v>
      </c>
      <c r="AG43" s="4" t="str">
        <f t="shared" si="39"/>
        <v>14</v>
      </c>
      <c r="AH43" s="4" t="str">
        <f t="shared" si="10"/>
        <v>R</v>
      </c>
      <c r="AI43" s="4" t="str">
        <f t="shared" si="43"/>
        <v>1</v>
      </c>
      <c r="AJ43" s="4" t="str">
        <f t="shared" si="11"/>
        <v>Розеточная группа  Пом. №14</v>
      </c>
      <c r="AK43" s="4">
        <f t="shared" si="48"/>
        <v>1.64</v>
      </c>
      <c r="AL43" s="4">
        <f t="shared" si="12"/>
        <v>0.36</v>
      </c>
      <c r="AM43" s="4" t="str">
        <f t="shared" si="13"/>
        <v>R.1.14.1</v>
      </c>
      <c r="AN43" s="4"/>
      <c r="AO43" s="4" t="str">
        <f t="shared" si="32"/>
        <v>ВВГнг(А)-LS (3х2,5)
L=70-0,51%</v>
      </c>
      <c r="AP43" s="4" t="str">
        <f t="shared" si="14"/>
        <v>1.14.1</v>
      </c>
      <c r="AQ43" s="42" t="str">
        <f t="shared" si="33"/>
        <v>14.1</v>
      </c>
      <c r="AR43" s="4">
        <f t="shared" si="15"/>
        <v>0</v>
      </c>
      <c r="AS43" s="4">
        <f t="shared" si="16"/>
        <v>0</v>
      </c>
      <c r="AT43" s="4">
        <f t="shared" si="49"/>
        <v>0</v>
      </c>
      <c r="AX43" t="inlineStr">
        <is>
          <t xml:space="preserve">трасса на плане не найдена (выноска не касается кабеля)</t>
        </is>
      </c>
    </row>
    <row r="44" spans="1:46" x14ac:dyDescent="0.25">
      <c r="A44" s="41" t="str">
        <f t="shared" si="46"/>
        <v>R.1.14.10</v>
      </c>
      <c r="B44" s="4" t="str">
        <f t="shared" si="0"/>
        <v>Розеточная группа  Пом. №14</v>
      </c>
      <c r="C44" s="66"/>
      <c r="D44" s="59" t="inlineStr">
        <is>
          <t xml:space="preserve">SH.1.05.3</t>
        </is>
      </c>
      <c r="E44" s="104"/>
      <c r="F44" s="102"/>
      <c r="G44" s="59">
        <v>1</v>
      </c>
      <c r="H44" s="102"/>
      <c r="I44" s="60"/>
      <c r="J44" s="59"/>
      <c r="K44" s="59"/>
      <c r="L44" s="102"/>
      <c r="M44" s="97">
        <f t="shared" si="1"/>
        <v>59</v>
      </c>
      <c r="N44" s="102"/>
      <c r="O44" s="102"/>
      <c r="P44" s="59">
        <f t="shared" si="52"/>
        <v>0.95</v>
      </c>
      <c r="Q44" s="102"/>
      <c r="R44" s="102"/>
      <c r="S44" s="102"/>
      <c r="T44" s="5">
        <f t="shared" si="2"/>
        <v>2.4545454545454546</v>
      </c>
      <c r="U44" s="4">
        <f t="shared" si="61"/>
        <v>16</v>
      </c>
      <c r="V44" s="4">
        <f t="shared" si="62"/>
        <v>2.5</v>
      </c>
      <c r="W44" s="4">
        <f t="shared" si="63"/>
        <v>1.7500000000000002E-2</v>
      </c>
      <c r="X44" s="4">
        <f t="shared" si="64"/>
        <v>0.1</v>
      </c>
      <c r="Y44" s="4" cm="1">
        <f t="array" ref="Y44">_xlfn.IFS(H44=1,2,H44=3,1)</f>
        <v>2</v>
      </c>
      <c r="Z44" s="4">
        <f t="shared" si="44"/>
        <v>0.31</v>
      </c>
      <c r="AA44" s="4">
        <f t="shared" si="6"/>
        <v>0.86289545454545458</v>
      </c>
      <c r="AB44" s="4">
        <f t="shared" si="45"/>
        <v>0.4</v>
      </c>
      <c r="AC44" s="4">
        <f t="shared" si="7"/>
        <v>220</v>
      </c>
      <c r="AD44" s="4" t="str">
        <f t="shared" si="65"/>
        <v>ВВГнг(А)-LS</v>
      </c>
      <c r="AE44" s="4" t="str">
        <f t="shared" si="9"/>
        <v>ВВГнг(А)-LS (3х2,5)</v>
      </c>
      <c r="AF44" s="4">
        <f t="shared" si="38"/>
        <v>2</v>
      </c>
      <c r="AG44" s="4" t="str">
        <f t="shared" si="39"/>
        <v>14</v>
      </c>
      <c r="AH44" s="4" t="str">
        <f t="shared" si="10"/>
        <v>R</v>
      </c>
      <c r="AI44" s="4" t="str">
        <f t="shared" si="43"/>
        <v>1</v>
      </c>
      <c r="AJ44" s="4" t="str">
        <f t="shared" si="11"/>
        <v>Розеточная группа  Пом. №14</v>
      </c>
      <c r="AK44" s="4">
        <f t="shared" si="48"/>
        <v>2.46</v>
      </c>
      <c r="AL44" s="4">
        <f t="shared" si="12"/>
        <v>0.54</v>
      </c>
      <c r="AM44" s="4" t="str">
        <f t="shared" si="13"/>
        <v>R.1.14.10</v>
      </c>
      <c r="AN44" s="4"/>
      <c r="AO44" s="4" t="str">
        <f t="shared" si="32"/>
        <v>ВВГнг(А)-LS (3х2,5)
L=59-0,4%</v>
      </c>
      <c r="AP44" s="4" t="str">
        <f t="shared" si="14"/>
        <v>1.14.10</v>
      </c>
      <c r="AQ44" s="42" t="str">
        <f t="shared" si="33"/>
        <v>14.10</v>
      </c>
      <c r="AR44" s="4">
        <f t="shared" si="15"/>
        <v>0</v>
      </c>
      <c r="AS44" s="4">
        <f t="shared" si="16"/>
        <v>0</v>
      </c>
      <c r="AT44" s="4">
        <f t="shared" si="49"/>
        <v>0</v>
      </c>
      <c r="AX44" t="inlineStr">
        <is>
          <t xml:space="preserve">трасса на плане не найдена (выноска не касается кабеля)</t>
        </is>
      </c>
    </row>
    <row r="45" spans="1:46" x14ac:dyDescent="0.25">
      <c r="A45" s="41" t="str">
        <f t="shared" si="46"/>
        <v>R.1.14.11</v>
      </c>
      <c r="B45" s="4" t="str">
        <f t="shared" si="0"/>
        <v>Розеточная группа  Пом. №14</v>
      </c>
      <c r="C45" s="59"/>
      <c r="D45" s="59" t="inlineStr">
        <is>
          <t xml:space="preserve">SH.1.06.1</t>
        </is>
      </c>
      <c r="E45" s="104"/>
      <c r="F45" s="102"/>
      <c r="G45" s="59">
        <v>1</v>
      </c>
      <c r="H45" s="102"/>
      <c r="I45" s="60"/>
      <c r="J45" s="59"/>
      <c r="K45" s="59"/>
      <c r="L45" s="102"/>
      <c r="M45" s="4">
        <f t="shared" si="1"/>
        <v>21</v>
      </c>
      <c r="N45" s="102"/>
      <c r="O45" s="102"/>
      <c r="P45" s="59">
        <f t="shared" si="52"/>
        <v>0.95</v>
      </c>
      <c r="Q45" s="102"/>
      <c r="R45" s="102"/>
      <c r="S45" s="102"/>
      <c r="T45" s="5">
        <f t="shared" si="2"/>
        <v>0.54545454545454541</v>
      </c>
      <c r="U45" s="4">
        <f t="shared" si="61"/>
        <v>16</v>
      </c>
      <c r="V45" s="4">
        <f t="shared" si="62"/>
        <v>2.5</v>
      </c>
      <c r="W45" s="4">
        <f t="shared" si="63"/>
        <v>1.7500000000000002E-2</v>
      </c>
      <c r="X45" s="4">
        <f t="shared" si="64"/>
        <v>0.1</v>
      </c>
      <c r="Y45" s="4" cm="1">
        <f t="array" ref="Y45">_xlfn.IFS(H45=1,2,H45=3,1)</f>
        <v>2</v>
      </c>
      <c r="Z45" s="4">
        <f t="shared" si="44"/>
        <v>0.31</v>
      </c>
      <c r="AA45" s="4">
        <f t="shared" si="6"/>
        <v>0.11505272727272726</v>
      </c>
      <c r="AB45" s="4">
        <f t="shared" si="45"/>
        <v>6.0000000000000005E-2</v>
      </c>
      <c r="AC45" s="4">
        <f t="shared" si="7"/>
        <v>220</v>
      </c>
      <c r="AD45" s="4" t="str">
        <f t="shared" si="65"/>
        <v>ВВГнг(А)-LS</v>
      </c>
      <c r="AE45" s="4" t="str">
        <f t="shared" si="9"/>
        <v>ВВГнг(А)-LS (3х2,5)</v>
      </c>
      <c r="AF45" s="4">
        <f t="shared" si="38"/>
        <v>2</v>
      </c>
      <c r="AG45" s="4" t="str">
        <f t="shared" si="39"/>
        <v>14</v>
      </c>
      <c r="AH45" s="4" t="str">
        <f t="shared" si="10"/>
        <v>R</v>
      </c>
      <c r="AI45" s="4" t="str">
        <f t="shared" si="43"/>
        <v>1</v>
      </c>
      <c r="AJ45" s="4" t="str">
        <f t="shared" si="11"/>
        <v>Розеточная группа  Пом. №14</v>
      </c>
      <c r="AK45" s="4">
        <f t="shared" si="48"/>
        <v>0.55000000000000004</v>
      </c>
      <c r="AL45" s="4">
        <f t="shared" si="12"/>
        <v>0.12</v>
      </c>
      <c r="AM45" s="4" t="str">
        <f t="shared" si="13"/>
        <v>R.1.14.11</v>
      </c>
      <c r="AN45" s="4"/>
      <c r="AO45" s="4" t="str">
        <f t="shared" si="32"/>
        <v>ВВГнг(А)-LS (3х2,5)
L=21-0,06%</v>
      </c>
      <c r="AP45" s="4" t="str">
        <f t="shared" si="14"/>
        <v>1.14.11</v>
      </c>
      <c r="AQ45" s="42" t="str">
        <f t="shared" si="33"/>
        <v>14.11</v>
      </c>
      <c r="AR45" s="4">
        <f t="shared" si="15"/>
        <v>0</v>
      </c>
      <c r="AS45" s="4">
        <f t="shared" si="16"/>
        <v>0</v>
      </c>
      <c r="AT45" s="4">
        <f t="shared" si="49"/>
        <v>0</v>
      </c>
      <c r="AX45" t="inlineStr">
        <is>
          <t xml:space="preserve">трасса на плане не найдена (выноска не касается кабеля)</t>
        </is>
      </c>
    </row>
    <row r="46" spans="1:46" x14ac:dyDescent="0.25">
      <c r="A46" s="41" t="str">
        <f t="shared" si="46"/>
        <v>R.1.14.12</v>
      </c>
      <c r="B46" s="4" t="str">
        <f t="shared" si="0"/>
        <v>Розеточная группа  Пом. №14</v>
      </c>
      <c r="C46" s="66"/>
      <c r="D46" s="59" t="inlineStr">
        <is>
          <t xml:space="preserve">SH.1.06.2</t>
        </is>
      </c>
      <c r="E46" s="104"/>
      <c r="F46" s="102"/>
      <c r="G46" s="59">
        <v>1</v>
      </c>
      <c r="H46" s="59"/>
      <c r="I46" s="60"/>
      <c r="J46" s="59"/>
      <c r="K46" s="59"/>
      <c r="L46" s="102"/>
      <c r="M46" s="97">
        <f t="shared" ref="M46" si="73">IFERROR(IF(VLOOKUP(AH46,Потребители_обозначение,4,FALSE)=1,VLOOKUP(AH46,Потребители_обозначение,3,FALSE)*(G46*2-1)+I46+VLOOKUP(AI46,Этаж_обозначение,3,FALSE)+VLOOKUP(AI46,Этаж_обозначение,4,FALSE),VLOOKUP(AH46,Потребители_обозначение,3,FALSE)*(G46*2-1)+I46),I46)</f>
        <v>22</v>
      </c>
      <c r="N46" s="102"/>
      <c r="O46" s="102"/>
      <c r="P46" s="59">
        <f t="shared" ref="P46" si="74">IF(VLOOKUP(AH46,Потребители_обозначение,5,FALSE)=2,_xlfn.IFS(H46=3,VLOOKUP(E46,Справочная_двигатели,8,FALSE),H46=1,VLOOKUP(E46,Справочная_двигатели,10,TRUE)),0.95)</f>
        <v>0.95</v>
      </c>
      <c r="Q46" s="102"/>
      <c r="R46" s="102"/>
      <c r="S46" s="102"/>
      <c r="T46" s="5">
        <f t="shared" si="2"/>
        <v>0.54545454545454541</v>
      </c>
      <c r="U46" s="4">
        <f t="shared" si="61"/>
        <v>16</v>
      </c>
      <c r="V46" s="4">
        <f t="shared" si="62"/>
        <v>2.5</v>
      </c>
      <c r="W46" s="4">
        <f t="shared" si="63"/>
        <v>1.7500000000000002E-2</v>
      </c>
      <c r="X46" s="4">
        <f t="shared" si="64"/>
        <v>0.1</v>
      </c>
      <c r="Y46" s="4" cm="1">
        <f t="array" ref="Y46">_xlfn.IFS(H46=1,2,H46=3,1)</f>
        <v>2</v>
      </c>
      <c r="Z46" s="4">
        <f t="shared" si="44"/>
        <v>0.31</v>
      </c>
      <c r="AA46" s="4">
        <f t="shared" si="6"/>
        <v>0.12272290909090909</v>
      </c>
      <c r="AB46" s="4">
        <f t="shared" si="45"/>
        <v>6.0000000000000005E-2</v>
      </c>
      <c r="AC46" s="4">
        <f t="shared" si="7"/>
        <v>220</v>
      </c>
      <c r="AD46" s="4" t="str">
        <f t="shared" si="65"/>
        <v>ВВГнг(А)-LS</v>
      </c>
      <c r="AE46" s="4" t="str">
        <f t="shared" si="9"/>
        <v>ВВГнг(А)-LS (3х2,5)</v>
      </c>
      <c r="AF46" s="4">
        <f t="shared" si="38"/>
        <v>2</v>
      </c>
      <c r="AG46" s="4" t="str">
        <f t="shared" si="39"/>
        <v>14</v>
      </c>
      <c r="AH46" s="4" t="str">
        <f t="shared" si="10"/>
        <v>R</v>
      </c>
      <c r="AI46" s="4" t="str">
        <f t="shared" si="43"/>
        <v>1</v>
      </c>
      <c r="AJ46" s="4" t="str">
        <f t="shared" si="11"/>
        <v>Розеточная группа  Пом. №14</v>
      </c>
      <c r="AK46" s="4">
        <f t="shared" si="48"/>
        <v>0.55000000000000004</v>
      </c>
      <c r="AL46" s="4">
        <f t="shared" si="12"/>
        <v>0.12</v>
      </c>
      <c r="AM46" s="4" t="str">
        <f t="shared" si="13"/>
        <v>R.1.14.12</v>
      </c>
      <c r="AN46" s="4"/>
      <c r="AO46" s="4" t="str">
        <f>IF(V46=0,AD46,AE46&amp;"
L="&amp;M46&amp;"-"&amp;AB46&amp;"%")</f>
        <v>ВВГнг(А)-LS (3х2,5)
L=22-0,06%</v>
      </c>
      <c r="AP46" s="4" t="str">
        <f t="shared" si="14"/>
        <v>1.14.12</v>
      </c>
      <c r="AQ46" s="42" t="str">
        <f t="shared" si="33"/>
        <v>14.12</v>
      </c>
      <c r="AR46" s="4">
        <f t="shared" si="15"/>
        <v>0</v>
      </c>
      <c r="AS46" s="4">
        <f t="shared" si="16"/>
        <v>0</v>
      </c>
      <c r="AT46" s="4">
        <f t="shared" si="49"/>
        <v>0</v>
      </c>
      <c r="AX46" t="inlineStr">
        <is>
          <t xml:space="preserve">трасса на плане не найдена (выноска не касается кабеля)</t>
        </is>
      </c>
    </row>
    <row r="47" spans="1:46" x14ac:dyDescent="0.25">
      <c r="A47" s="41">
        <f t="shared" si="46"/>
        <v>0</v>
      </c>
      <c r="B47" s="4" t="e">
        <f t="shared" si="0"/>
        <v>#N/A</v>
      </c>
      <c r="C47" s="59"/>
      <c r="D47" s="59" t="inlineStr">
        <is>
          <t xml:space="preserve">SH.1.08.1</t>
        </is>
      </c>
      <c r="E47" s="104"/>
      <c r="F47" s="102"/>
      <c r="G47" s="59">
        <v>1</v>
      </c>
      <c r="H47" s="59"/>
      <c r="J47" s="59"/>
      <c r="K47" s="59"/>
      <c r="L47" s="59"/>
      <c r="M47" s="97">
        <f t="shared" ref="M47:M48" si="75">IFERROR(IF(VLOOKUP(AH47,Потребители_обозначение,4,FALSE)=1,VLOOKUP(AH47,Потребители_обозначение,3,FALSE)*(G47*2-1)+I47+VLOOKUP(AI47,Этаж_обозначение,3,FALSE)+VLOOKUP(AI47,Этаж_обозначение,4,FALSE),VLOOKUP(AH47,Потребители_обозначение,3,FALSE)*(G47*2-1)+I47),I47)</f>
        <v>0</v>
      </c>
      <c r="N47" s="59"/>
      <c r="O47" s="102"/>
      <c r="P47" s="59" t="e">
        <f t="shared" ref="P47:P48" si="76">IF(VLOOKUP(AH47,Потребители_обозначение,5,FALSE)=2,_xlfn.IFS(H47=3,VLOOKUP(E47,Справочная_двигатели,8,FALSE),H47=1,VLOOKUP(E47,Справочная_двигатели,10,TRUE)),0.95)</f>
        <v>#N/A</v>
      </c>
      <c r="Q47" s="102"/>
      <c r="R47" s="102"/>
      <c r="S47" s="102"/>
      <c r="T47" s="5" t="e">
        <f t="shared" si="2"/>
        <v>#N/A</v>
      </c>
      <c r="U47" s="4" t="e">
        <f t="shared" si="61"/>
        <v>#N/A</v>
      </c>
      <c r="V47" s="4" t="e">
        <f t="shared" si="62"/>
        <v>#N/A</v>
      </c>
      <c r="W47" s="4" t="e">
        <f t="shared" si="63"/>
        <v>#N/A</v>
      </c>
      <c r="X47" s="4" t="e">
        <f t="shared" si="64"/>
        <v>#N/A</v>
      </c>
      <c r="Y47" s="4" t="e" cm="1">
        <f t="array" ref="Y47">_xlfn.IFS(H47=1,2,H47=3,1)</f>
        <v>#N/A</v>
      </c>
      <c r="Z47" s="4" t="e">
        <f t="shared" si="44"/>
        <v>#N/A</v>
      </c>
      <c r="AA47" s="4" t="e">
        <f t="shared" si="6"/>
        <v>#N/A</v>
      </c>
      <c r="AB47" s="4" t="e">
        <f t="shared" si="45"/>
        <v>#N/A</v>
      </c>
      <c r="AC47" s="4" t="e">
        <f t="shared" si="7"/>
        <v>#N/A</v>
      </c>
      <c r="AD47" s="4" t="e">
        <f t="shared" si="65"/>
        <v>#N/A</v>
      </c>
      <c r="AE47" s="4" t="e">
        <f t="shared" si="9"/>
        <v>#N/A</v>
      </c>
      <c r="AF47" s="4">
        <f t="shared" si="38"/>
        <v>0</v>
      </c>
      <c r="AG47" s="4" t="str">
        <f t="shared" si="39"/>
        <v/>
      </c>
      <c r="AH47" s="4">
        <f t="shared" si="10"/>
        <v>0</v>
      </c>
      <c r="AI47" s="4" t="e">
        <f t="shared" si="43"/>
        <v>#VALUE!</v>
      </c>
      <c r="AJ47" s="4" t="e">
        <f t="shared" si="11"/>
        <v>#N/A</v>
      </c>
      <c r="AK47" s="4" t="e">
        <f t="shared" si="48"/>
        <v>#N/A</v>
      </c>
      <c r="AL47" s="4">
        <f t="shared" si="12"/>
        <v>0</v>
      </c>
      <c r="AM47" s="4">
        <f t="shared" si="13"/>
        <v>0</v>
      </c>
      <c r="AN47" s="4"/>
      <c r="AO47" s="4" t="e">
        <f t="shared" si="32"/>
        <v>#N/A</v>
      </c>
      <c r="AP47" s="4" t="e">
        <f t="shared" si="14"/>
        <v>#VALUE!</v>
      </c>
      <c r="AQ47" s="42" t="str">
        <f t="shared" si="33"/>
        <v/>
      </c>
      <c r="AR47" s="4">
        <f t="shared" si="15"/>
        <v>0</v>
      </c>
      <c r="AS47" s="4">
        <f t="shared" si="16"/>
        <v>0</v>
      </c>
      <c r="AT47" s="4">
        <f t="shared" si="49"/>
        <v>0</v>
      </c>
      <c r="AX47" t="inlineStr">
        <is>
          <t xml:space="preserve">трасса на плане не найдена (выноска не касается кабеля)</t>
        </is>
      </c>
    </row>
    <row r="48" spans="1:46" x14ac:dyDescent="0.25">
      <c r="A48" s="41" t="str">
        <f t="shared" si="46"/>
        <v>R.1.14.3</v>
      </c>
      <c r="B48" s="4" t="str">
        <f t="shared" si="0"/>
        <v>Розеточная группа  Пом. №14</v>
      </c>
      <c r="C48" s="59"/>
      <c r="D48" s="59" t="inlineStr">
        <is>
          <t xml:space="preserve">SH.1.08.2</t>
        </is>
      </c>
      <c r="E48" s="104"/>
      <c r="F48" s="102"/>
      <c r="G48" s="59">
        <v>1</v>
      </c>
      <c r="H48" s="59"/>
      <c r="I48" s="60"/>
      <c r="J48" s="59"/>
      <c r="K48" s="59"/>
      <c r="L48" s="102"/>
      <c r="M48" s="97">
        <f t="shared" si="75"/>
        <v>36</v>
      </c>
      <c r="N48" s="59"/>
      <c r="O48" s="59"/>
      <c r="P48" s="59">
        <f t="shared" si="76"/>
        <v>0.95</v>
      </c>
      <c r="Q48" s="102"/>
      <c r="R48" s="102"/>
      <c r="S48" s="102"/>
      <c r="T48" s="5">
        <f t="shared" si="2"/>
        <v>1.3636363636363635</v>
      </c>
      <c r="U48" s="4">
        <f t="shared" si="61"/>
        <v>16</v>
      </c>
      <c r="V48" s="4">
        <f t="shared" si="62"/>
        <v>2.5</v>
      </c>
      <c r="W48" s="4">
        <f t="shared" si="63"/>
        <v>1.7500000000000002E-2</v>
      </c>
      <c r="X48" s="4">
        <f t="shared" si="64"/>
        <v>0.1</v>
      </c>
      <c r="Y48" s="4" cm="1">
        <f t="array" ref="Y48">_xlfn.IFS(H48=1,2,H48=3,1)</f>
        <v>2</v>
      </c>
      <c r="Z48" s="4">
        <f t="shared" si="44"/>
        <v>0.31</v>
      </c>
      <c r="AA48" s="4">
        <f t="shared" si="6"/>
        <v>0.34515818181818186</v>
      </c>
      <c r="AB48" s="4">
        <f t="shared" si="45"/>
        <v>0.16</v>
      </c>
      <c r="AC48" s="4">
        <f t="shared" si="7"/>
        <v>220</v>
      </c>
      <c r="AD48" s="4" t="str">
        <f t="shared" si="65"/>
        <v>ВВГнг(А)-LS</v>
      </c>
      <c r="AE48" s="4" t="str">
        <f t="shared" si="9"/>
        <v>ВВГнг(А)-LS (3х2,5)</v>
      </c>
      <c r="AF48" s="4">
        <f t="shared" si="38"/>
        <v>2</v>
      </c>
      <c r="AG48" s="4" t="str">
        <f t="shared" si="39"/>
        <v>14</v>
      </c>
      <c r="AH48" s="4" t="str">
        <f t="shared" si="10"/>
        <v>R</v>
      </c>
      <c r="AI48" s="4" t="str">
        <f t="shared" si="43"/>
        <v>1</v>
      </c>
      <c r="AJ48" s="4" t="str">
        <f t="shared" si="11"/>
        <v>Розеточная группа  Пом. №14</v>
      </c>
      <c r="AK48" s="4">
        <f t="shared" si="48"/>
        <v>1.37</v>
      </c>
      <c r="AL48" s="4">
        <f t="shared" si="12"/>
        <v>0.3</v>
      </c>
      <c r="AM48" s="4" t="str">
        <f t="shared" si="13"/>
        <v>R.1.14.3</v>
      </c>
      <c r="AN48" s="4"/>
      <c r="AO48" s="4" t="str">
        <f t="shared" si="32"/>
        <v>ВВГнг(А)-LS (3х2,5)
L=36-0,16%</v>
      </c>
      <c r="AP48" s="4" t="str">
        <f t="shared" si="14"/>
        <v>1.14.3</v>
      </c>
      <c r="AQ48" s="42" t="str">
        <f t="shared" si="33"/>
        <v>14.3</v>
      </c>
      <c r="AR48" s="4">
        <f t="shared" si="15"/>
        <v>0</v>
      </c>
      <c r="AS48" s="4">
        <f t="shared" si="16"/>
        <v>0</v>
      </c>
      <c r="AT48" s="4">
        <f t="shared" si="49"/>
        <v>0</v>
      </c>
      <c r="AX48" t="inlineStr">
        <is>
          <t xml:space="preserve">трасса на плане не найдена (выноска не касается кабеля)</t>
        </is>
      </c>
    </row>
    <row r="49" spans="1:46" x14ac:dyDescent="0.25">
      <c r="A49" s="41" t="str">
        <f t="shared" si="46"/>
        <v>R.1.14.4</v>
      </c>
      <c r="B49" s="4" t="str">
        <f t="shared" si="0"/>
        <v>Розеточная группа  Пом. №14</v>
      </c>
      <c r="C49" s="59"/>
      <c r="D49" s="59" t="inlineStr">
        <is>
          <t xml:space="preserve">SH.1.09.1</t>
        </is>
      </c>
      <c r="E49" s="104"/>
      <c r="F49" s="102"/>
      <c r="G49" s="59">
        <v>1</v>
      </c>
      <c r="H49" s="59"/>
      <c r="I49" s="60"/>
      <c r="J49" s="59"/>
      <c r="K49" s="59"/>
      <c r="L49" s="102"/>
      <c r="M49" s="97">
        <f t="shared" ref="M49" si="78">IFERROR(IF(VLOOKUP(AH49,Потребители_обозначение,4,FALSE)=1,VLOOKUP(AH49,Потребители_обозначение,3,FALSE)*(G49*2-1)+I49+VLOOKUP(AI49,Этаж_обозначение,3,FALSE)+VLOOKUP(AI49,Этаж_обозначение,4,FALSE),VLOOKUP(AH49,Потребители_обозначение,3,FALSE)*(G49*2-1)+I49),I49)</f>
        <v>20</v>
      </c>
      <c r="N49" s="59"/>
      <c r="O49" s="59"/>
      <c r="P49" s="59">
        <f t="shared" ref="P49" si="79">IF(VLOOKUP(AH49,Потребители_обозначение,5,FALSE)=2,_xlfn.IFS(H49=3,VLOOKUP(E49,Справочная_двигатели,8,FALSE),H49=1,VLOOKUP(E49,Справочная_двигатели,10,TRUE)),0.95)</f>
        <v>0.95</v>
      </c>
      <c r="Q49" s="102"/>
      <c r="R49" s="102"/>
      <c r="S49" s="102"/>
      <c r="T49" s="5">
        <f t="shared" si="2"/>
        <v>1.8181818181818181</v>
      </c>
      <c r="U49" s="4">
        <f t="shared" si="61"/>
        <v>16</v>
      </c>
      <c r="V49" s="4">
        <f t="shared" si="62"/>
        <v>2.5</v>
      </c>
      <c r="W49" s="4">
        <f t="shared" si="63"/>
        <v>1.7500000000000002E-2</v>
      </c>
      <c r="X49" s="4">
        <f t="shared" si="64"/>
        <v>0.1</v>
      </c>
      <c r="Y49" s="4" cm="1">
        <f t="array" ref="Y49">_xlfn.IFS(H49=1,2,H49=3,1)</f>
        <v>2</v>
      </c>
      <c r="Z49" s="4">
        <f t="shared" si="44"/>
        <v>0.31</v>
      </c>
      <c r="AA49" s="4">
        <f t="shared" si="6"/>
        <v>0.46021090909090917</v>
      </c>
      <c r="AB49" s="4">
        <f t="shared" si="45"/>
        <v>0.21000000000000002</v>
      </c>
      <c r="AC49" s="4">
        <f t="shared" si="7"/>
        <v>220</v>
      </c>
      <c r="AD49" s="4" t="str">
        <f t="shared" si="65"/>
        <v>ВВГнг(А)-LS</v>
      </c>
      <c r="AE49" s="4" t="str">
        <f t="shared" si="9"/>
        <v>ВВГнг(А)-LS (3х2,5)</v>
      </c>
      <c r="AF49" s="4">
        <f t="shared" si="38"/>
        <v>2</v>
      </c>
      <c r="AG49" s="4" t="str">
        <f t="shared" si="39"/>
        <v>14</v>
      </c>
      <c r="AH49" s="4" t="str">
        <f t="shared" si="10"/>
        <v>R</v>
      </c>
      <c r="AI49" s="4" t="str">
        <f t="shared" si="43"/>
        <v>1</v>
      </c>
      <c r="AJ49" s="4" t="str">
        <f t="shared" si="11"/>
        <v>Розеточная группа  Пом. №14 Холодильник, морозильник</v>
      </c>
      <c r="AK49" s="4">
        <f t="shared" si="48"/>
        <v>1.82</v>
      </c>
      <c r="AL49" s="4">
        <f t="shared" si="12"/>
        <v>0.4</v>
      </c>
      <c r="AM49" s="4" t="str">
        <f t="shared" si="13"/>
        <v>R.1.14.4</v>
      </c>
      <c r="AN49" s="4"/>
      <c r="AO49" s="4" t="str">
        <f t="shared" si="32"/>
        <v>ВВГнг(А)-LS (3х2,5)
L=20-0,21%</v>
      </c>
      <c r="AP49" s="4" t="str">
        <f t="shared" si="14"/>
        <v>1.14.4</v>
      </c>
      <c r="AQ49" s="42" t="str">
        <f t="shared" si="33"/>
        <v>14.4</v>
      </c>
      <c r="AR49" s="4">
        <f t="shared" si="15"/>
        <v>0</v>
      </c>
      <c r="AS49" s="4">
        <f t="shared" si="16"/>
        <v>0</v>
      </c>
      <c r="AT49" s="4">
        <f t="shared" si="49"/>
        <v>0</v>
      </c>
      <c r="AX49" t="inlineStr">
        <is>
          <t xml:space="preserve">трасса на плане не найдена (выноска не касается кабеля)</t>
        </is>
      </c>
    </row>
    <row r="50" spans="1:46" x14ac:dyDescent="0.25">
      <c r="A50" s="41" t="str">
        <f t="shared" si="46"/>
        <v>R.1.14.5</v>
      </c>
      <c r="B50" s="4" t="str">
        <f t="shared" si="0"/>
        <v>Розеточная группа  Пом. №14</v>
      </c>
      <c r="C50" s="59"/>
      <c r="D50" s="59" t="inlineStr">
        <is>
          <t xml:space="preserve">SH.1.09.2</t>
        </is>
      </c>
      <c r="E50" s="104"/>
      <c r="F50" s="102"/>
      <c r="G50" s="59">
        <v>1</v>
      </c>
      <c r="H50" s="59"/>
      <c r="I50" s="60"/>
      <c r="J50" s="59"/>
      <c r="K50" s="59"/>
      <c r="L50" s="102"/>
      <c r="M50" s="97">
        <f t="shared" ref="M50" si="80">IFERROR(IF(VLOOKUP(AH50,Потребители_обозначение,4,FALSE)=1,VLOOKUP(AH50,Потребители_обозначение,3,FALSE)*(G50*2-1)+I50+VLOOKUP(AI50,Этаж_обозначение,3,FALSE)+VLOOKUP(AI50,Этаж_обозначение,4,FALSE),VLOOKUP(AH50,Потребители_обозначение,3,FALSE)*(G50*2-1)+I50),I50)</f>
        <v>19</v>
      </c>
      <c r="N50" s="59"/>
      <c r="O50" s="59"/>
      <c r="P50" s="59">
        <f t="shared" ref="P50" si="81">IF(VLOOKUP(AH50,Потребители_обозначение,5,FALSE)=2,_xlfn.IFS(H50=3,VLOOKUP(E50,Справочная_двигатели,8,FALSE),H50=1,VLOOKUP(E50,Справочная_двигатели,10,TRUE)),0.95)</f>
        <v>0.95</v>
      </c>
      <c r="Q50" s="102"/>
      <c r="R50" s="102"/>
      <c r="S50" s="102"/>
      <c r="T50" s="5">
        <f t="shared" si="2"/>
        <v>0.90909090909090906</v>
      </c>
      <c r="U50" s="4">
        <f t="shared" si="61"/>
        <v>16</v>
      </c>
      <c r="V50" s="4">
        <f t="shared" si="62"/>
        <v>2.5</v>
      </c>
      <c r="W50" s="4">
        <f t="shared" si="63"/>
        <v>1.7500000000000002E-2</v>
      </c>
      <c r="X50" s="4">
        <f t="shared" si="64"/>
        <v>0.1</v>
      </c>
      <c r="Y50" s="4" cm="1">
        <f t="array" ref="Y50">_xlfn.IFS(H50=1,2,H50=3,1)</f>
        <v>2</v>
      </c>
      <c r="Z50" s="4">
        <f t="shared" si="44"/>
        <v>0.31</v>
      </c>
      <c r="AA50" s="4">
        <f t="shared" si="6"/>
        <v>0.21732181818181823</v>
      </c>
      <c r="AB50" s="4">
        <f t="shared" si="45"/>
        <v>9.9999999999999992E-2</v>
      </c>
      <c r="AC50" s="4">
        <f t="shared" si="7"/>
        <v>220</v>
      </c>
      <c r="AD50" s="4" t="str">
        <f t="shared" si="65"/>
        <v>ВВГнг(А)-LS</v>
      </c>
      <c r="AE50" s="4" t="str">
        <f t="shared" si="9"/>
        <v>ВВГнг(А)-LS (3х2,5)</v>
      </c>
      <c r="AF50" s="4">
        <f t="shared" si="38"/>
        <v>2</v>
      </c>
      <c r="AG50" s="4" t="str">
        <f t="shared" si="39"/>
        <v>14</v>
      </c>
      <c r="AH50" s="4" t="str">
        <f t="shared" si="10"/>
        <v>R</v>
      </c>
      <c r="AI50" s="4" t="str">
        <f t="shared" si="43"/>
        <v>1</v>
      </c>
      <c r="AJ50" s="4" t="str">
        <f t="shared" si="11"/>
        <v>Розеточная группа  Пом. №14 Вытяжка</v>
      </c>
      <c r="AK50" s="4">
        <f t="shared" si="48"/>
        <v>0.91</v>
      </c>
      <c r="AL50" s="4">
        <f t="shared" si="12"/>
        <v>0.2</v>
      </c>
      <c r="AM50" s="4" t="str">
        <f t="shared" si="13"/>
        <v>R.1.14.5</v>
      </c>
      <c r="AN50" s="4"/>
      <c r="AO50" s="4" t="str">
        <f t="shared" si="32"/>
        <v>ВВГнг(А)-LS (3х2,5)
L=19-0,1%</v>
      </c>
      <c r="AP50" s="4" t="str">
        <f t="shared" si="14"/>
        <v>1.14.5</v>
      </c>
      <c r="AQ50" s="42" t="str">
        <f t="shared" si="33"/>
        <v>14.5</v>
      </c>
      <c r="AR50" s="4">
        <f t="shared" si="15"/>
        <v>0</v>
      </c>
      <c r="AS50" s="4">
        <f t="shared" si="16"/>
        <v>0</v>
      </c>
      <c r="AT50" s="4">
        <f t="shared" si="49"/>
        <v>0</v>
      </c>
      <c r="AX50" t="inlineStr">
        <is>
          <t xml:space="preserve">трасса на плане не найдена (выноска не касается кабеля)</t>
        </is>
      </c>
    </row>
    <row r="51" spans="1:46" x14ac:dyDescent="0.25">
      <c r="A51" s="41" t="str">
        <f t="shared" si="46"/>
        <v>R.1.14.6</v>
      </c>
      <c r="B51" s="4" t="str">
        <f t="shared" si="0"/>
        <v>Розеточная группа  Пом. №14</v>
      </c>
      <c r="C51" s="59"/>
      <c r="D51" s="59" t="inlineStr">
        <is>
          <t xml:space="preserve">L.1.01.1</t>
        </is>
      </c>
      <c r="E51" s="104"/>
      <c r="F51" s="102"/>
      <c r="G51" s="59">
        <v>1</v>
      </c>
      <c r="H51" s="59"/>
      <c r="I51" s="60">
        <f>IF(COUNT(AU51:AV51)=0,"",ROUNDUP(SUM(AU51:AV51),0))</f>
      </c>
      <c r="J51" s="59"/>
      <c r="K51" s="59">
        <f>IF(OR(I51="",S51=""),"",IF(S51=1,MAX(0,M51-ROUNDUP(N(AV51),0)-4),ROUNDUP(N(AU51),0)))</f>
      </c>
      <c r="L51" s="102">
        <f>IF(OR(I51="",S51=""),"",IF(S51=2,MAX(0,M51-ROUNDUP(N(AU51),0)-4),ROUNDUP(N(AV51),0)))</f>
      </c>
      <c r="M51" s="97">
        <f t="shared" ref="M51:M52" si="82">IFERROR(IF(VLOOKUP(AH51,Потребители_обозначение,4,FALSE)=1,VLOOKUP(AH51,Потребители_обозначение,3,FALSE)*(G51*2-1)+I51+VLOOKUP(AI51,Этаж_обозначение,3,FALSE)+VLOOKUP(AI51,Этаж_обозначение,4,FALSE),VLOOKUP(AH51,Потребители_обозначение,3,FALSE)*(G51*2-1)+I51),I51)</f>
        <v>24</v>
      </c>
      <c r="N51" s="59"/>
      <c r="O51" s="59"/>
      <c r="P51" s="59">
        <f t="shared" ref="P51:P52" si="83">IF(VLOOKUP(AH51,Потребители_обозначение,5,FALSE)=2,_xlfn.IFS(H51=3,VLOOKUP(E51,Справочная_двигатели,8,FALSE),H51=1,VLOOKUP(E51,Справочная_двигатели,10,TRUE)),0.95)</f>
        <v>0.95</v>
      </c>
      <c r="Q51" s="102"/>
      <c r="R51" s="102"/>
      <c r="S51" s="102">
        <v>2</v>
      </c>
      <c r="T51" s="5">
        <f t="shared" si="2"/>
        <v>0.54545454545454541</v>
      </c>
      <c r="U51" s="4">
        <f t="shared" si="61"/>
        <v>16</v>
      </c>
      <c r="V51" s="4">
        <f t="shared" si="62"/>
        <v>2.5</v>
      </c>
      <c r="W51" s="4">
        <f t="shared" si="63"/>
        <v>1.7500000000000002E-2</v>
      </c>
      <c r="X51" s="4">
        <f t="shared" si="64"/>
        <v>0.1</v>
      </c>
      <c r="Y51" s="4" cm="1">
        <f t="array" ref="Y51">_xlfn.IFS(H51=1,2,H51=3,1)</f>
        <v>2</v>
      </c>
      <c r="Z51" s="4">
        <f t="shared" si="44"/>
        <v>0.31</v>
      </c>
      <c r="AA51" s="4">
        <f t="shared" si="6"/>
        <v>0.13806327272727276</v>
      </c>
      <c r="AB51" s="4">
        <f t="shared" si="45"/>
        <v>6.9999999999999993E-2</v>
      </c>
      <c r="AC51" s="4">
        <f t="shared" si="7"/>
        <v>220</v>
      </c>
      <c r="AD51" s="4" t="str">
        <f t="shared" si="65"/>
        <v>ВВГнг(А)-LS</v>
      </c>
      <c r="AE51" s="4" t="str">
        <f t="shared" si="9"/>
        <v>ВВГнг(А)-LS (3х2,5)</v>
      </c>
      <c r="AF51" s="4">
        <f t="shared" si="38"/>
        <v>2</v>
      </c>
      <c r="AG51" s="4" t="str">
        <f t="shared" si="39"/>
        <v>14</v>
      </c>
      <c r="AH51" s="4" t="str">
        <f t="shared" si="10"/>
        <v>R</v>
      </c>
      <c r="AI51" s="4" t="str">
        <f t="shared" si="43"/>
        <v>1</v>
      </c>
      <c r="AJ51" s="4" t="str">
        <f t="shared" si="11"/>
        <v>Розеточная группа  Пом. №14</v>
      </c>
      <c r="AK51" s="4">
        <f t="shared" si="48"/>
        <v>0.55000000000000004</v>
      </c>
      <c r="AL51" s="4">
        <f t="shared" si="12"/>
        <v>0.12</v>
      </c>
      <c r="AM51" s="4" t="str">
        <f t="shared" si="13"/>
        <v>R.1.14.6</v>
      </c>
      <c r="AN51" s="4"/>
      <c r="AO51" s="4" t="str">
        <f t="shared" si="32"/>
        <v>ВВГнг(А)-LS (3х2,5)
L=24-0,07%</v>
      </c>
      <c r="AP51" s="4" t="str">
        <f t="shared" si="14"/>
        <v>1.14.6</v>
      </c>
      <c r="AQ51" s="42" t="str">
        <f t="shared" si="33"/>
        <v>14.6</v>
      </c>
      <c r="AR51" s="4">
        <f t="shared" si="15"/>
        <v>0</v>
      </c>
      <c r="AS51" s="4">
        <f t="shared" si="16"/>
        <v>0</v>
      </c>
      <c r="AT51" s="4">
        <f t="shared" si="49"/>
        <v>0</v>
      </c>
      <c r="AV51">
        <v>7.31</v>
      </c>
      <c r="AW51" t="inlineStr">
        <is>
          <t xml:space="preserve">83249F</t>
        </is>
      </c>
    </row>
    <row r="52" spans="1:46" x14ac:dyDescent="0.25">
      <c r="A52" s="41" t="str">
        <f t="shared" si="46"/>
        <v>R.1.14.7</v>
      </c>
      <c r="B52" s="4" t="str">
        <f t="shared" si="0"/>
        <v>Розеточная группа  Пом. №14</v>
      </c>
      <c r="C52" s="59"/>
      <c r="D52" s="59" t="inlineStr">
        <is>
          <t xml:space="preserve">L.1.02.1</t>
        </is>
      </c>
      <c r="E52" s="104"/>
      <c r="F52" s="102"/>
      <c r="G52" s="59">
        <v>1</v>
      </c>
      <c r="H52" s="59"/>
      <c r="I52" s="60">
        <f>IF(COUNT(AU52:AV52)=0,"",ROUNDUP(SUM(AU52:AV52),0))</f>
      </c>
      <c r="J52" s="59"/>
      <c r="K52" s="59">
        <f>IF(OR(I52="",S52=""),"",IF(S52=1,MAX(0,M52-ROUNDUP(N(AV52),0)-4),ROUNDUP(N(AU52),0)))</f>
      </c>
      <c r="L52" s="102">
        <f>IF(OR(I52="",S52=""),"",IF(S52=2,MAX(0,M52-ROUNDUP(N(AU52),0)-4),ROUNDUP(N(AV52),0)))</f>
      </c>
      <c r="M52" s="97">
        <f t="shared" si="82"/>
        <v>19</v>
      </c>
      <c r="N52" s="59"/>
      <c r="O52" s="59"/>
      <c r="P52" s="59">
        <f t="shared" si="83"/>
        <v>0.95</v>
      </c>
      <c r="Q52" s="102"/>
      <c r="R52" s="102"/>
      <c r="S52" s="102">
        <v>1</v>
      </c>
      <c r="T52" s="5">
        <f t="shared" si="2"/>
        <v>10.909090909090908</v>
      </c>
      <c r="U52" s="4">
        <f t="shared" si="61"/>
        <v>16</v>
      </c>
      <c r="V52" s="4">
        <f t="shared" si="62"/>
        <v>2.5</v>
      </c>
      <c r="W52" s="4">
        <f t="shared" si="63"/>
        <v>1.7500000000000002E-2</v>
      </c>
      <c r="X52" s="4">
        <f t="shared" si="64"/>
        <v>0.1</v>
      </c>
      <c r="Y52" s="4" cm="1">
        <f t="array" ref="Y52">_xlfn.IFS(H52=1,2,H52=3,1)</f>
        <v>2</v>
      </c>
      <c r="Z52" s="4">
        <f t="shared" si="44"/>
        <v>0.31</v>
      </c>
      <c r="AA52" s="4">
        <f t="shared" si="6"/>
        <v>2.6078618181818185</v>
      </c>
      <c r="AB52" s="4">
        <f t="shared" si="45"/>
        <v>1.19</v>
      </c>
      <c r="AC52" s="4">
        <f t="shared" si="7"/>
        <v>220</v>
      </c>
      <c r="AD52" s="4" t="str">
        <f t="shared" si="65"/>
        <v>ВВГнг(А)-LS</v>
      </c>
      <c r="AE52" s="4" t="str">
        <f t="shared" si="9"/>
        <v>ВВГнг(А)-LS (3х2,5)</v>
      </c>
      <c r="AF52" s="4">
        <f t="shared" si="38"/>
        <v>2</v>
      </c>
      <c r="AG52" s="4" t="str">
        <f t="shared" si="39"/>
        <v>14</v>
      </c>
      <c r="AH52" s="4" t="str">
        <f t="shared" si="10"/>
        <v>R</v>
      </c>
      <c r="AI52" s="4" t="str">
        <f t="shared" si="43"/>
        <v>1</v>
      </c>
      <c r="AJ52" s="4" t="str">
        <f t="shared" si="11"/>
        <v>Розеточная группа  Пом. №14 ПММ</v>
      </c>
      <c r="AK52" s="4">
        <f t="shared" si="48"/>
        <v>10.91</v>
      </c>
      <c r="AL52" s="4">
        <f t="shared" si="12"/>
        <v>2.4</v>
      </c>
      <c r="AM52" s="4" t="str">
        <f t="shared" si="13"/>
        <v>R.1.14.7</v>
      </c>
      <c r="AN52" s="4"/>
      <c r="AO52" s="4" t="str">
        <f t="shared" si="32"/>
        <v>ВВГнг(А)-LS (3х2,5)
L=19-1,19%</v>
      </c>
      <c r="AP52" s="4" t="str">
        <f t="shared" si="14"/>
        <v>1.14.7</v>
      </c>
      <c r="AQ52" s="42" t="str">
        <f t="shared" si="33"/>
        <v>14.7</v>
      </c>
      <c r="AR52" s="4">
        <f t="shared" si="15"/>
        <v>0</v>
      </c>
      <c r="AS52" s="4">
        <f t="shared" si="16"/>
        <v>0</v>
      </c>
      <c r="AT52" s="4">
        <f t="shared" si="49"/>
        <v>0</v>
      </c>
      <c r="AU52">
        <v>3.8</v>
      </c>
      <c r="AW52" t="inlineStr">
        <is>
          <t xml:space="preserve">831AEF</t>
        </is>
      </c>
    </row>
    <row r="53" spans="1:46" ht="15.75" thickBot="1" x14ac:dyDescent="0.3">
      <c r="A53" s="43" t="str">
        <f t="shared" si="46"/>
        <v>R.1.14.13</v>
      </c>
      <c r="B53" s="44" t="str">
        <f t="shared" si="0"/>
        <v>Розеточная группа  Пом. №14</v>
      </c>
      <c r="C53" s="64"/>
      <c r="D53" s="64" t="inlineStr">
        <is>
          <t xml:space="preserve">L.1.04.1</t>
        </is>
      </c>
      <c r="E53" s="64"/>
      <c r="F53" s="64"/>
      <c r="G53" s="102">
        <v>1</v>
      </c>
      <c r="H53" s="102"/>
      <c r="I53" s="60">
        <f>IF(COUNT(AU53:AV53)=0,"",ROUNDUP(SUM(AU53:AV53),0))</f>
      </c>
      <c r="J53" s="59"/>
      <c r="K53" s="59">
        <f>IF(OR(I53="",S53=""),"",IF(S53=1,MAX(0,M53-ROUNDUP(N(AV53),0)-4),ROUNDUP(N(AU53),0)))</f>
      </c>
      <c r="L53" s="102">
        <f>IF(OR(I53="",S53=""),"",IF(S53=2,MAX(0,M53-ROUNDUP(N(AU53),0)-4),ROUNDUP(N(AV53),0)))</f>
      </c>
      <c r="M53" s="97">
        <f t="shared" ref="M53" si="84">IFERROR(IF(VLOOKUP(AH53,Потребители_обозначение,4,FALSE)=1,VLOOKUP(AH53,Потребители_обозначение,3,FALSE)*(G53*2-1)+I53+VLOOKUP(AI53,Этаж_обозначение,3,FALSE)+VLOOKUP(AI53,Этаж_обозначение,4,FALSE),VLOOKUP(AH53,Потребители_обозначение,3,FALSE)*(G53*2-1)+I53),I53)</f>
        <v>16</v>
      </c>
      <c r="N53" s="102"/>
      <c r="O53" s="102"/>
      <c r="P53" s="59">
        <f t="shared" ref="P53" si="85">IF(VLOOKUP(AH53,Потребители_обозначение,5,FALSE)=2,_xlfn.IFS(H53=3,VLOOKUP(E53,Справочная_двигатели,8,FALSE),H53=1,VLOOKUP(E53,Справочная_двигатели,10,TRUE)),0.95)</f>
        <v>0.95</v>
      </c>
      <c r="Q53" s="102"/>
      <c r="R53" s="102"/>
      <c r="S53" s="59">
        <v>2</v>
      </c>
      <c r="T53" s="45">
        <f t="shared" si="2"/>
        <v>12.045454545454545</v>
      </c>
      <c r="U53" s="44">
        <f t="shared" si="61"/>
        <v>16</v>
      </c>
      <c r="V53" s="44">
        <f t="shared" si="62"/>
        <v>2.5</v>
      </c>
      <c r="W53" s="44">
        <f t="shared" si="63"/>
        <v>1.7500000000000002E-2</v>
      </c>
      <c r="X53" s="44">
        <f t="shared" si="64"/>
        <v>0.1</v>
      </c>
      <c r="Y53" s="44" cm="1">
        <f t="array" ref="Y53">_xlfn.IFS(H53=1,2,H53=3,1)</f>
        <v>2</v>
      </c>
      <c r="Z53" s="44">
        <f t="shared" si="44"/>
        <v>0.31</v>
      </c>
      <c r="AA53" s="44">
        <f t="shared" si="6"/>
        <v>2.3713645454545453</v>
      </c>
      <c r="AB53" s="44">
        <f t="shared" si="45"/>
        <v>1.08</v>
      </c>
      <c r="AC53" s="44">
        <f t="shared" si="7"/>
        <v>220</v>
      </c>
      <c r="AD53" s="44" t="str">
        <f t="shared" si="65"/>
        <v>ВВГнг(А)-LS</v>
      </c>
      <c r="AE53" s="44" t="str">
        <f t="shared" si="9"/>
        <v>ВВГнг(А)-LS (3х2,5)</v>
      </c>
      <c r="AF53" s="44">
        <f t="shared" si="38"/>
        <v>2</v>
      </c>
      <c r="AG53" s="44" t="str">
        <f t="shared" si="39"/>
        <v>14</v>
      </c>
      <c r="AH53" s="44" t="str">
        <f t="shared" si="10"/>
        <v>R</v>
      </c>
      <c r="AI53" s="44" t="str">
        <f t="shared" si="43"/>
        <v>1</v>
      </c>
      <c r="AJ53" s="44" t="str">
        <f t="shared" si="11"/>
        <v>Розеточная группа  Пом. №14 Духовка с СВЧ</v>
      </c>
      <c r="AK53" s="44">
        <f t="shared" si="48"/>
        <v>12.049999999999999</v>
      </c>
      <c r="AL53" s="44">
        <f t="shared" si="12"/>
        <v>2.65</v>
      </c>
      <c r="AM53" s="44" t="str">
        <f t="shared" si="13"/>
        <v>R.1.14.13</v>
      </c>
      <c r="AN53" s="44"/>
      <c r="AO53" s="4" t="str">
        <f t="shared" si="32"/>
        <v>ВВГнг(А)-LS (3х2,5)
L=16-1,08%</v>
      </c>
      <c r="AP53" s="44" t="str">
        <f t="shared" si="14"/>
        <v>1.14.13</v>
      </c>
      <c r="AQ53" s="46" t="str">
        <f t="shared" si="33"/>
        <v>14.13</v>
      </c>
      <c r="AR53" s="44">
        <f t="shared" si="15"/>
        <v>0</v>
      </c>
      <c r="AS53" s="44">
        <f t="shared" si="16"/>
        <v>0</v>
      </c>
      <c r="AT53" s="44">
        <f t="shared" si="49"/>
        <v>0</v>
      </c>
      <c r="AV53">
        <v>9.78</v>
      </c>
      <c r="AW53" t="inlineStr">
        <is>
          <t xml:space="preserve">8324C8</t>
        </is>
      </c>
    </row>
    <row r="54" spans="1:46" x14ac:dyDescent="0.25">
      <c r="A54" s="37" t="str">
        <f t="shared" si="46"/>
        <v>R.1.14.14</v>
      </c>
      <c r="B54" s="38" t="str">
        <f t="shared" si="0"/>
        <v>Розеточная группа  Пом. №14</v>
      </c>
      <c r="C54" s="63"/>
      <c r="D54" s="102" t="inlineStr">
        <is>
          <t xml:space="preserve">L.1.04.2</t>
        </is>
      </c>
      <c r="E54" s="65"/>
      <c r="F54" s="102"/>
      <c r="G54" s="65">
        <v>1</v>
      </c>
      <c r="H54" s="65"/>
      <c r="I54" s="60">
        <f>IF(COUNT(AU54:AV54)=0,"",ROUNDUP(SUM(AU54:AV54),0))</f>
      </c>
      <c r="J54" s="63"/>
      <c r="K54" s="63">
        <f>IF(OR(I54="",S54=""),"",IF(S54=1,MAX(0,M54-ROUNDUP(N(AV54),0)-4),ROUNDUP(N(AU54),0)))</f>
      </c>
      <c r="L54" s="102">
        <f>IF(OR(I54="",S54=""),"",IF(S54=2,MAX(0,M54-ROUNDUP(N(AU54),0)-4),ROUNDUP(N(AV54),0)))</f>
      </c>
      <c r="M54" s="7">
        <f t="shared" si="1"/>
        <v>18</v>
      </c>
      <c r="N54" s="102"/>
      <c r="O54" s="63"/>
      <c r="P54" s="59">
        <f t="shared" si="52"/>
        <v>0.95</v>
      </c>
      <c r="Q54" s="63"/>
      <c r="R54" s="102"/>
      <c r="S54" s="102">
        <v>2</v>
      </c>
      <c r="T54" s="39">
        <f t="shared" si="2"/>
        <v>16.727272727272727</v>
      </c>
      <c r="U54" s="38">
        <f t="shared" si="61"/>
        <v>20</v>
      </c>
      <c r="V54" s="38">
        <f t="shared" si="62"/>
        <v>4</v>
      </c>
      <c r="W54" s="38">
        <f t="shared" si="63"/>
        <v>1.7500000000000002E-2</v>
      </c>
      <c r="X54" s="38">
        <f t="shared" si="64"/>
        <v>9.5000000000000001E-2</v>
      </c>
      <c r="Y54" s="38" cm="1">
        <f t="array" ref="Y54">_xlfn.IFS(H54=1,2,H54=3,1)</f>
        <v>2</v>
      </c>
      <c r="Z54" s="38">
        <f t="shared" si="44"/>
        <v>0.31</v>
      </c>
      <c r="AA54" s="38">
        <f t="shared" si="6"/>
        <v>2.3575819636363637</v>
      </c>
      <c r="AB54" s="38">
        <f t="shared" si="45"/>
        <v>1.08</v>
      </c>
      <c r="AC54" s="38">
        <f t="shared" si="7"/>
        <v>220</v>
      </c>
      <c r="AD54" s="38" t="str">
        <f t="shared" si="65"/>
        <v>ВВГнг(А)-LS</v>
      </c>
      <c r="AE54" s="38" t="str">
        <f t="shared" si="9"/>
        <v>ВВГнг(А)-LS (3х4)</v>
      </c>
      <c r="AF54" s="38">
        <f t="shared" si="38"/>
        <v>2</v>
      </c>
      <c r="AG54" s="38" t="str">
        <f t="shared" si="39"/>
        <v>14</v>
      </c>
      <c r="AH54" s="38" t="str">
        <f t="shared" si="10"/>
        <v>R</v>
      </c>
      <c r="AI54" s="38" t="str">
        <f t="shared" si="43"/>
        <v>1</v>
      </c>
      <c r="AJ54" s="38" t="str">
        <f t="shared" si="11"/>
        <v>Розеточная группа  Пом. №14 Варочная панель 2</v>
      </c>
      <c r="AK54" s="38">
        <f t="shared" si="48"/>
        <v>16.73</v>
      </c>
      <c r="AL54" s="38">
        <f t="shared" si="12"/>
        <v>3.68</v>
      </c>
      <c r="AM54" s="38" t="str">
        <f t="shared" si="13"/>
        <v>R.1.14.14</v>
      </c>
      <c r="AN54" s="38"/>
      <c r="AO54" s="4" t="str">
        <f t="shared" si="32"/>
        <v>ВВГнг(А)-LS (3х4)
L=18-1,08%</v>
      </c>
      <c r="AP54" s="38" t="str">
        <f t="shared" si="14"/>
        <v>1.14.14</v>
      </c>
      <c r="AQ54" s="40" t="str">
        <f t="shared" si="33"/>
        <v>14.14</v>
      </c>
      <c r="AR54" s="38">
        <f t="shared" si="15"/>
        <v>0</v>
      </c>
      <c r="AS54" s="38">
        <f t="shared" si="16"/>
        <v>0</v>
      </c>
      <c r="AT54" s="38">
        <f t="shared" si="49"/>
        <v>0</v>
      </c>
      <c r="AV54">
        <v>10.01</v>
      </c>
      <c r="AW54" t="inlineStr">
        <is>
          <t xml:space="preserve">83249E</t>
        </is>
      </c>
    </row>
    <row r="55" spans="1:46" x14ac:dyDescent="0.25">
      <c r="A55" s="41" t="str">
        <f t="shared" si="46"/>
        <v>R.1.14.8</v>
      </c>
      <c r="B55" s="4" t="str">
        <f t="shared" si="0"/>
        <v>Розеточная группа  Пом. №14</v>
      </c>
      <c r="C55" s="59"/>
      <c r="D55" s="59" t="inlineStr">
        <is>
          <t xml:space="preserve">L.1.06.1</t>
        </is>
      </c>
      <c r="E55" s="104"/>
      <c r="F55" s="102"/>
      <c r="G55" s="59">
        <v>1</v>
      </c>
      <c r="H55" s="102"/>
      <c r="I55" s="60">
        <f>IF(COUNT(AU55:AV55)=0,"",ROUNDUP(SUM(AU55:AV55),0))</f>
      </c>
      <c r="J55" s="59"/>
      <c r="K55" s="59">
        <f>IF(OR(I55="",S55=""),"",IF(S55=1,MAX(0,M55-ROUNDUP(N(AV55),0)-4),ROUNDUP(N(AU55),0)))</f>
      </c>
      <c r="L55" s="102">
        <f>IF(OR(I55="",S55=""),"",IF(S55=2,MAX(0,M55-ROUNDUP(N(AU55),0)-4),ROUNDUP(N(AV55),0)))</f>
      </c>
      <c r="M55" s="97">
        <f t="shared" si="1"/>
        <v>16</v>
      </c>
      <c r="N55" s="102"/>
      <c r="O55" s="102"/>
      <c r="P55" s="59">
        <f t="shared" si="52"/>
        <v>0.95</v>
      </c>
      <c r="Q55" s="102"/>
      <c r="R55" s="102"/>
      <c r="S55" s="102">
        <v>2</v>
      </c>
      <c r="T55" s="5">
        <f t="shared" si="2"/>
        <v>6.8181818181818183</v>
      </c>
      <c r="U55" s="4">
        <f t="shared" si="61"/>
        <v>16</v>
      </c>
      <c r="V55" s="4">
        <f t="shared" si="62"/>
        <v>2.5</v>
      </c>
      <c r="W55" s="4">
        <f t="shared" si="63"/>
        <v>1.7500000000000002E-2</v>
      </c>
      <c r="X55" s="4">
        <f t="shared" si="64"/>
        <v>0.1</v>
      </c>
      <c r="Y55" s="4" cm="1">
        <f t="array" ref="Y55">_xlfn.IFS(H55=1,2,H55=3,1)</f>
        <v>2</v>
      </c>
      <c r="Z55" s="4">
        <f t="shared" si="44"/>
        <v>0.31</v>
      </c>
      <c r="AA55" s="4">
        <f t="shared" si="6"/>
        <v>1.3422818181818184</v>
      </c>
      <c r="AB55" s="4">
        <f t="shared" si="45"/>
        <v>0.62</v>
      </c>
      <c r="AC55" s="4">
        <f t="shared" si="7"/>
        <v>220</v>
      </c>
      <c r="AD55" s="4" t="str">
        <f t="shared" si="65"/>
        <v>ВВГнг(А)-LS</v>
      </c>
      <c r="AE55" s="4" t="str">
        <f t="shared" si="9"/>
        <v>ВВГнг(А)-LS (3х2,5)</v>
      </c>
      <c r="AF55" s="4">
        <f t="shared" si="38"/>
        <v>2</v>
      </c>
      <c r="AG55" s="4" t="str">
        <f t="shared" si="39"/>
        <v>14</v>
      </c>
      <c r="AH55" s="4" t="str">
        <f t="shared" si="10"/>
        <v>R</v>
      </c>
      <c r="AI55" s="4" t="str">
        <f t="shared" si="43"/>
        <v>1</v>
      </c>
      <c r="AJ55" s="4" t="str">
        <f t="shared" si="11"/>
        <v>Розеточная группа  Пом. №14 Кофемашина</v>
      </c>
      <c r="AK55" s="4">
        <f t="shared" si="48"/>
        <v>6.8199999999999994</v>
      </c>
      <c r="AL55" s="4">
        <f t="shared" si="12"/>
        <v>1.5</v>
      </c>
      <c r="AM55" s="4" t="str">
        <f t="shared" si="13"/>
        <v>R.1.14.8</v>
      </c>
      <c r="AN55" s="4"/>
      <c r="AO55" s="4" t="str">
        <f t="shared" si="32"/>
        <v>ВВГнг(А)-LS (3х2,5)
L=16-0,62%</v>
      </c>
      <c r="AP55" s="4" t="str">
        <f t="shared" si="14"/>
        <v>1.14.8</v>
      </c>
      <c r="AQ55" s="42" t="str">
        <f t="shared" si="33"/>
        <v>14.8</v>
      </c>
      <c r="AR55" s="4">
        <f t="shared" si="15"/>
        <v>0</v>
      </c>
      <c r="AS55" s="4">
        <f t="shared" si="16"/>
        <v>0</v>
      </c>
      <c r="AT55" s="4">
        <f t="shared" si="49"/>
        <v>0</v>
      </c>
      <c r="AU55">
        <v>11.32</v>
      </c>
      <c r="AV55">
        <v>19.21</v>
      </c>
      <c r="AW55" t="inlineStr">
        <is>
          <t xml:space="preserve">831C1B, 8324F1</t>
        </is>
      </c>
    </row>
    <row r="56" spans="1:46" ht="45" x14ac:dyDescent="0.25">
      <c r="A56" s="41" t="str">
        <f t="shared" si="46"/>
        <v>R.1.14.9</v>
      </c>
      <c r="B56" s="4" t="str">
        <f t="shared" si="0"/>
        <v>Розеточная группа  Пом. №14</v>
      </c>
      <c r="C56" s="66"/>
      <c r="D56" s="59" t="inlineStr">
        <is>
          <t xml:space="preserve">L.1.08.1</t>
        </is>
      </c>
      <c r="E56" s="104"/>
      <c r="F56" s="102"/>
      <c r="G56" s="59">
        <v>1</v>
      </c>
      <c r="H56" s="102"/>
      <c r="I56" s="60">
        <f>IF(COUNT(AU56:AV56)=0,"",ROUNDUP(SUM(AU56:AV56),0))</f>
      </c>
      <c r="J56" s="59"/>
      <c r="K56" s="59">
        <f>IF(OR(I56="",S56=""),"",IF(S56=1,MAX(0,M56-ROUNDUP(N(AV56),0)-4),ROUNDUP(N(AU56),0)))</f>
      </c>
      <c r="L56" s="102">
        <f>IF(OR(I56="",S56=""),"",IF(S56=2,MAX(0,M56-ROUNDUP(N(AU56),0)-4),ROUNDUP(N(AV56),0)))</f>
      </c>
      <c r="M56" s="97">
        <f t="shared" si="1"/>
        <v>18</v>
      </c>
      <c r="N56" s="102"/>
      <c r="O56" s="102"/>
      <c r="P56" s="59">
        <f t="shared" si="52"/>
        <v>0.95</v>
      </c>
      <c r="Q56" s="102"/>
      <c r="R56" s="102"/>
      <c r="S56" s="102">
        <v>2</v>
      </c>
      <c r="T56" s="5">
        <f t="shared" si="2"/>
        <v>16.727272727272727</v>
      </c>
      <c r="U56" s="4">
        <f t="shared" si="61"/>
        <v>20</v>
      </c>
      <c r="V56" s="4">
        <f t="shared" si="62"/>
        <v>4</v>
      </c>
      <c r="W56" s="4">
        <f t="shared" si="63"/>
        <v>1.7500000000000002E-2</v>
      </c>
      <c r="X56" s="4">
        <f t="shared" si="64"/>
        <v>9.5000000000000001E-2</v>
      </c>
      <c r="Y56" s="4" cm="1">
        <f t="array" ref="Y56">_xlfn.IFS(H56=1,2,H56=3,1)</f>
        <v>2</v>
      </c>
      <c r="Z56" s="4">
        <f t="shared" si="44"/>
        <v>0.31</v>
      </c>
      <c r="AA56" s="4">
        <f t="shared" si="6"/>
        <v>2.3575819636363637</v>
      </c>
      <c r="AB56" s="4">
        <f t="shared" si="45"/>
        <v>1.08</v>
      </c>
      <c r="AC56" s="4">
        <f t="shared" si="7"/>
        <v>220</v>
      </c>
      <c r="AD56" s="4" t="str">
        <f t="shared" si="65"/>
        <v>ВВГнг(А)-LS</v>
      </c>
      <c r="AE56" s="4" t="str">
        <f t="shared" si="9"/>
        <v>ВВГнг(А)-LS (3х4)</v>
      </c>
      <c r="AF56" s="4">
        <f t="shared" si="38"/>
        <v>2</v>
      </c>
      <c r="AG56" s="4" t="str">
        <f t="shared" si="39"/>
        <v>14</v>
      </c>
      <c r="AH56" s="4" t="str">
        <f t="shared" si="10"/>
        <v>R</v>
      </c>
      <c r="AI56" s="4" t="str">
        <f t="shared" si="43"/>
        <v>1</v>
      </c>
      <c r="AJ56" s="4" t="str">
        <f t="shared" si="11"/>
        <v>Розеточная группа  Пом. №14 Варочная панель 1</v>
      </c>
      <c r="AK56" s="4">
        <f t="shared" si="48"/>
        <v>16.73</v>
      </c>
      <c r="AL56" s="4">
        <f t="shared" si="12"/>
        <v>3.68</v>
      </c>
      <c r="AM56" s="4" t="str">
        <f t="shared" si="13"/>
        <v>R.1.14.9</v>
      </c>
      <c r="AN56" s="4"/>
      <c r="AO56" s="4" t="str">
        <f t="shared" si="32"/>
        <v>ВВГнг(А)-LS (3х4)
L=18-1,08%</v>
      </c>
      <c r="AP56" s="4" t="str">
        <f t="shared" si="14"/>
        <v>1.14.9</v>
      </c>
      <c r="AQ56" s="42" t="str">
        <f t="shared" si="33"/>
        <v>14.9</v>
      </c>
      <c r="AR56" s="4">
        <f t="shared" si="15"/>
        <v>0</v>
      </c>
      <c r="AS56" s="4">
        <f t="shared" si="16"/>
        <v>0</v>
      </c>
      <c r="AT56" s="4">
        <f t="shared" si="49"/>
        <v>0</v>
      </c>
      <c r="AU56">
        <v>7.13</v>
      </c>
      <c r="AV56">
        <v>10.99</v>
      </c>
      <c r="AW56" t="inlineStr">
        <is>
          <t xml:space="preserve">831AF0, 83249C</t>
        </is>
      </c>
    </row>
    <row r="57" spans="1:46" ht="45" x14ac:dyDescent="0.25">
      <c r="A57" s="41" t="str">
        <f t="shared" si="46"/>
        <v>R.1.15.1</v>
      </c>
      <c r="B57" s="4" t="str">
        <f t="shared" si="0"/>
        <v>Розеточная группа  Пом. №15</v>
      </c>
      <c r="C57" s="66"/>
      <c r="D57" s="59" t="inlineStr">
        <is>
          <t xml:space="preserve">L.1.10.1</t>
        </is>
      </c>
      <c r="E57" s="104"/>
      <c r="F57" s="102"/>
      <c r="G57" s="59">
        <v>1</v>
      </c>
      <c r="H57" s="102"/>
      <c r="I57" s="60">
        <f>IF(COUNT(AU57:AV57)=0,"",ROUNDUP(SUM(AU57:AV57),0))</f>
      </c>
      <c r="J57" s="59"/>
      <c r="K57" s="59">
        <f>IF(OR(I57="",S57=""),"",IF(S57=1,MAX(0,M57-ROUNDUP(N(AV57),0)-4),ROUNDUP(N(AU57),0)))</f>
      </c>
      <c r="L57" s="102">
        <f>IF(OR(I57="",S57=""),"",IF(S57=2,MAX(0,M57-ROUNDUP(N(AU57),0)-4),ROUNDUP(N(AV57),0)))</f>
      </c>
      <c r="M57" s="97">
        <f t="shared" ref="M57" si="86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  <v>27</v>
      </c>
      <c r="N57" s="102"/>
      <c r="O57" s="102"/>
      <c r="P57" s="59">
        <f t="shared" ref="P57" si="87">IF(VLOOKUP(AH57,Потребители_обозначение,5,FALSE)=2,_xlfn.IFS(H57=3,VLOOKUP(E57,Справочная_двигатели,8,FALSE),H57=1,VLOOKUP(E57,Справочная_двигатели,10,TRUE)),0.95)</f>
        <v>0.95</v>
      </c>
      <c r="Q57" s="102"/>
      <c r="R57" s="102"/>
      <c r="S57" s="102">
        <v>2</v>
      </c>
      <c r="T57" s="5">
        <f t="shared" si="2"/>
        <v>9.0909090909090917</v>
      </c>
      <c r="U57" s="4">
        <f t="shared" si="61"/>
        <v>16</v>
      </c>
      <c r="V57" s="4">
        <f t="shared" si="62"/>
        <v>2.5</v>
      </c>
      <c r="W57" s="4">
        <f t="shared" si="63"/>
        <v>1.7500000000000002E-2</v>
      </c>
      <c r="X57" s="4">
        <f t="shared" si="64"/>
        <v>0.1</v>
      </c>
      <c r="Y57" s="4" cm="1">
        <f t="array" ref="Y57">_xlfn.IFS(H57=1,2,H57=3,1)</f>
        <v>2</v>
      </c>
      <c r="Z57" s="4">
        <f t="shared" si="44"/>
        <v>0.31</v>
      </c>
      <c r="AA57" s="4">
        <f t="shared" si="6"/>
        <v>3.1959090909090913</v>
      </c>
      <c r="AB57" s="4">
        <f t="shared" si="45"/>
        <v>1.46</v>
      </c>
      <c r="AC57" s="4">
        <f t="shared" si="7"/>
        <v>220</v>
      </c>
      <c r="AD57" s="4" t="str">
        <f t="shared" si="65"/>
        <v>ВВГнг(А)-LS</v>
      </c>
      <c r="AE57" s="4" t="str">
        <f t="shared" si="9"/>
        <v>ВВГнг(А)-LS (3х2,5)</v>
      </c>
      <c r="AF57" s="4">
        <f t="shared" si="38"/>
        <v>2</v>
      </c>
      <c r="AG57" s="4" t="str">
        <f t="shared" si="39"/>
        <v>15</v>
      </c>
      <c r="AH57" s="4" t="str">
        <f t="shared" si="10"/>
        <v>R</v>
      </c>
      <c r="AI57" s="4" t="str">
        <f t="shared" si="43"/>
        <v>1</v>
      </c>
      <c r="AJ57" s="4" t="str">
        <f t="shared" si="11"/>
        <v>Розеточная группа  Пом. №15 Стиральная машина</v>
      </c>
      <c r="AK57" s="4">
        <f t="shared" si="48"/>
        <v>9.1</v>
      </c>
      <c r="AL57" s="4">
        <f t="shared" si="12"/>
        <v>2</v>
      </c>
      <c r="AM57" s="4" t="str">
        <f t="shared" si="13"/>
        <v>R.1.15.1</v>
      </c>
      <c r="AN57" s="4"/>
      <c r="AO57" s="4" t="str">
        <f t="shared" si="32"/>
        <v>ВВГнг(А)-LS (3х2,5)
L=27-1,46%</v>
      </c>
      <c r="AP57" s="4" t="str">
        <f t="shared" si="14"/>
        <v>1.15.1</v>
      </c>
      <c r="AQ57" s="42" t="str">
        <f t="shared" si="33"/>
        <v>15.1</v>
      </c>
      <c r="AR57" s="4">
        <f t="shared" si="15"/>
        <v>0</v>
      </c>
      <c r="AS57" s="4">
        <f t="shared" si="16"/>
        <v>0</v>
      </c>
      <c r="AT57" s="4">
        <f t="shared" si="49"/>
        <v>0</v>
      </c>
      <c r="AU57">
        <v>9.34</v>
      </c>
      <c r="AV57">
        <v>30.08</v>
      </c>
      <c r="AW57" t="inlineStr">
        <is>
          <t xml:space="preserve">831BCC, 831BEE, 831C19</t>
        </is>
      </c>
    </row>
    <row r="58" spans="1:46" ht="45" x14ac:dyDescent="0.25">
      <c r="A58" s="41" t="str">
        <f t="shared" si="46"/>
        <v>R.1.15.2</v>
      </c>
      <c r="B58" s="4" t="str">
        <f t="shared" si="0"/>
        <v>Розеточная группа  Пом. №15</v>
      </c>
      <c r="C58" s="66"/>
      <c r="D58" s="59" t="inlineStr">
        <is>
          <t xml:space="preserve">L.1.10.2</t>
        </is>
      </c>
      <c r="E58" s="128"/>
      <c r="F58" s="102"/>
      <c r="G58" s="59">
        <v>1</v>
      </c>
      <c r="H58" s="102"/>
      <c r="I58" s="60">
        <f>IF(COUNT(AU58:AV58)=0,"",ROUNDUP(SUM(AU58:AV58),0))</f>
      </c>
      <c r="J58" s="59"/>
      <c r="K58" s="59">
        <f>IF(OR(I58="",S58=""),"",IF(S58=1,MAX(0,M58-ROUNDUP(N(AV58),0)-4),ROUNDUP(N(AU58),0)))</f>
      </c>
      <c r="L58" s="102">
        <f>IF(OR(I58="",S58=""),"",IF(S58=2,MAX(0,M58-ROUNDUP(N(AU58),0)-4),ROUNDUP(N(AV58),0)))</f>
      </c>
      <c r="M58" s="97">
        <f t="shared" ref="M58" si="88">IFERROR(IF(VLOOKUP(AH58,Потребители_обозначение,4,FALSE)=1,VLOOKUP(AH58,Потребители_обозначение,3,FALSE)*(G58*2-1)+I58+VLOOKUP(AI58,Этаж_обозначение,3,FALSE)+VLOOKUP(AI58,Этаж_обозначение,4,FALSE),VLOOKUP(AH58,Потребители_обозначение,3,FALSE)*(G58*2-1)+I58),I58)</f>
        <v>27</v>
      </c>
      <c r="N58" s="102"/>
      <c r="O58" s="102"/>
      <c r="P58" s="59">
        <f t="shared" ref="P58" si="89">IF(VLOOKUP(AH58,Потребители_обозначение,5,FALSE)=2,_xlfn.IFS(H58=3,VLOOKUP(E58,Справочная_двигатели,8,FALSE),H58=1,VLOOKUP(E58,Справочная_двигатели,10,TRUE)),0.95)</f>
        <v>0.95</v>
      </c>
      <c r="Q58" s="102"/>
      <c r="R58" s="102"/>
      <c r="S58" s="102">
        <v>2</v>
      </c>
      <c r="T58" s="5">
        <f t="shared" si="2"/>
        <v>11.363636363636363</v>
      </c>
      <c r="U58" s="4">
        <f t="shared" si="61"/>
        <v>16</v>
      </c>
      <c r="V58" s="4">
        <f t="shared" si="62"/>
        <v>2.5</v>
      </c>
      <c r="W58" s="4">
        <f t="shared" si="63"/>
        <v>1.7500000000000002E-2</v>
      </c>
      <c r="X58" s="4">
        <f t="shared" si="64"/>
        <v>0.1</v>
      </c>
      <c r="Y58" s="4" cm="1">
        <f t="array" ref="Y58">_xlfn.IFS(H58=1,2,H58=3,1)</f>
        <v>2</v>
      </c>
      <c r="Z58" s="4">
        <f t="shared" si="44"/>
        <v>0.31</v>
      </c>
      <c r="AA58" s="4">
        <f t="shared" si="6"/>
        <v>3.9948863636363638</v>
      </c>
      <c r="AB58" s="4">
        <f t="shared" si="45"/>
        <v>1.82</v>
      </c>
      <c r="AC58" s="4">
        <f t="shared" si="7"/>
        <v>220</v>
      </c>
      <c r="AD58" s="4" t="str">
        <f t="shared" si="65"/>
        <v>ВВГнг(А)-LS</v>
      </c>
      <c r="AE58" s="4" t="str">
        <f t="shared" si="9"/>
        <v>ВВГнг(А)-LS (3х2,5)</v>
      </c>
      <c r="AF58" s="4">
        <f t="shared" si="38"/>
        <v>2</v>
      </c>
      <c r="AG58" s="4" t="str">
        <f t="shared" si="39"/>
        <v>15</v>
      </c>
      <c r="AH58" s="4" t="str">
        <f t="shared" si="10"/>
        <v>R</v>
      </c>
      <c r="AI58" s="4" t="str">
        <f t="shared" si="43"/>
        <v>1</v>
      </c>
      <c r="AJ58" s="4" t="str">
        <f t="shared" si="11"/>
        <v>Розеточная группа  Пом. №15 Сушильная машина</v>
      </c>
      <c r="AK58" s="4">
        <f t="shared" si="48"/>
        <v>11.37</v>
      </c>
      <c r="AL58" s="4">
        <f t="shared" si="12"/>
        <v>2.5</v>
      </c>
      <c r="AM58" s="4" t="str">
        <f t="shared" si="13"/>
        <v>R.1.15.2</v>
      </c>
      <c r="AN58" s="4"/>
      <c r="AO58" s="4" t="str">
        <f t="shared" si="32"/>
        <v>ВВГнг(А)-LS (3х2,5)
L=27-1,82%</v>
      </c>
      <c r="AP58" s="4" t="str">
        <f t="shared" si="14"/>
        <v>1.15.2</v>
      </c>
      <c r="AQ58" s="42" t="str">
        <f t="shared" si="33"/>
        <v>15.2</v>
      </c>
      <c r="AR58" s="4">
        <f t="shared" si="15"/>
        <v>0</v>
      </c>
      <c r="AS58" s="4">
        <f t="shared" si="16"/>
        <v>0</v>
      </c>
      <c r="AT58" s="4">
        <f t="shared" si="49"/>
        <v>0</v>
      </c>
      <c r="AV58">
        <v>12.69</v>
      </c>
      <c r="AW58" t="inlineStr">
        <is>
          <t xml:space="preserve">83249D</t>
        </is>
      </c>
    </row>
    <row r="59" spans="1:46" x14ac:dyDescent="0.25">
      <c r="A59" s="41" t="str">
        <f t="shared" si="46"/>
        <v>R.1.15.3</v>
      </c>
      <c r="B59" s="4" t="str">
        <f t="shared" si="0"/>
        <v>Розеточная группа  Пом. №15</v>
      </c>
      <c r="C59" s="66"/>
      <c r="D59" s="59" t="inlineStr">
        <is>
          <t xml:space="preserve">L.1.14.1</t>
        </is>
      </c>
      <c r="E59" s="104"/>
      <c r="F59" s="102"/>
      <c r="G59" s="59">
        <v>1</v>
      </c>
      <c r="H59" s="102"/>
      <c r="I59" s="60">
        <f>IF(COUNT(AU59:AV59)=0,"",ROUNDUP(SUM(AU59:AV59),0))</f>
      </c>
      <c r="J59" s="59"/>
      <c r="K59" s="59">
        <f>IF(OR(I59="",S59=""),"",IF(S59=1,MAX(0,M59-ROUNDUP(N(AV59),0)-4),ROUNDUP(N(AU59),0)))</f>
      </c>
      <c r="L59" s="102">
        <f>IF(OR(I59="",S59=""),"",IF(S59=2,MAX(0,M59-ROUNDUP(N(AU59),0)-4),ROUNDUP(N(AV59),0)))</f>
      </c>
      <c r="M59" s="97">
        <f t="shared" ref="M59:M60" si="91">IFERROR(IF(VLOOKUP(AH59,Потребители_обозначение,4,FALSE)=1,VLOOKUP(AH59,Потребители_обозначение,3,FALSE)*(G59*2-1)+I59+VLOOKUP(AI59,Этаж_обозначение,3,FALSE)+VLOOKUP(AI59,Этаж_обозначение,4,FALSE),VLOOKUP(AH59,Потребители_обозначение,3,FALSE)*(G59*2-1)+I59),I59)</f>
        <v>44</v>
      </c>
      <c r="N59" s="102"/>
      <c r="O59" s="102"/>
      <c r="P59" s="59">
        <f t="shared" ref="P59:P60" si="92">IF(VLOOKUP(AH59,Потребители_обозначение,5,FALSE)=2,_xlfn.IFS(H59=3,VLOOKUP(E59,Справочная_двигатели,8,FALSE),H59=1,VLOOKUP(E59,Справочная_двигатели,10,TRUE)),0.95)</f>
        <v>0.95</v>
      </c>
      <c r="Q59" s="102"/>
      <c r="R59" s="102"/>
      <c r="S59" s="102">
        <v>2</v>
      </c>
      <c r="T59" s="5">
        <f t="shared" si="2"/>
        <v>1.0909090909090908</v>
      </c>
      <c r="U59" s="4">
        <f t="shared" si="61"/>
        <v>16</v>
      </c>
      <c r="V59" s="4">
        <f t="shared" si="62"/>
        <v>2.5</v>
      </c>
      <c r="W59" s="4">
        <f t="shared" si="63"/>
        <v>1.7500000000000002E-2</v>
      </c>
      <c r="X59" s="4">
        <f t="shared" si="64"/>
        <v>0.1</v>
      </c>
      <c r="Y59" s="4" cm="1">
        <f t="array" ref="Y59">_xlfn.IFS(H59=1,2,H59=3,1)</f>
        <v>2</v>
      </c>
      <c r="Z59" s="4">
        <f t="shared" si="44"/>
        <v>0.31</v>
      </c>
      <c r="AA59" s="4">
        <f t="shared" si="6"/>
        <v>0.46021090909090906</v>
      </c>
      <c r="AB59" s="4">
        <f t="shared" si="45"/>
        <v>0.21000000000000002</v>
      </c>
      <c r="AC59" s="4">
        <f t="shared" si="7"/>
        <v>220</v>
      </c>
      <c r="AD59" s="4" t="str">
        <f t="shared" si="65"/>
        <v>ВВГнг(А)-LS</v>
      </c>
      <c r="AE59" s="4" t="str">
        <f t="shared" si="9"/>
        <v>ВВГнг(А)-LS (3х2,5)</v>
      </c>
      <c r="AF59" s="4">
        <f t="shared" si="38"/>
        <v>2</v>
      </c>
      <c r="AG59" s="4" t="str">
        <f t="shared" si="39"/>
        <v>15</v>
      </c>
      <c r="AH59" s="4" t="str">
        <f t="shared" si="10"/>
        <v>R</v>
      </c>
      <c r="AI59" s="4" t="str">
        <f t="shared" si="43"/>
        <v>1</v>
      </c>
      <c r="AJ59" s="4" t="str">
        <f t="shared" si="11"/>
        <v>Розеточная группа  Пом. №15</v>
      </c>
      <c r="AK59" s="4">
        <f t="shared" si="48"/>
        <v>1.1000000000000001</v>
      </c>
      <c r="AL59" s="4">
        <f t="shared" si="12"/>
        <v>0.24</v>
      </c>
      <c r="AM59" s="4" t="str">
        <f t="shared" si="13"/>
        <v>R.1.15.3</v>
      </c>
      <c r="AN59" s="4"/>
      <c r="AO59" s="4" t="str">
        <f t="shared" si="32"/>
        <v>ВВГнг(А)-LS (3х2,5)
L=44-0,21%</v>
      </c>
      <c r="AP59" s="4" t="str">
        <f t="shared" si="14"/>
        <v>1.15.3</v>
      </c>
      <c r="AQ59" s="42" t="str">
        <f t="shared" si="33"/>
        <v>15.3</v>
      </c>
      <c r="AR59" s="4">
        <f t="shared" si="15"/>
        <v>0</v>
      </c>
      <c r="AS59" s="4">
        <f t="shared" si="16"/>
        <v>0</v>
      </c>
      <c r="AT59" s="4">
        <f t="shared" si="49"/>
        <v>0</v>
      </c>
      <c r="AV59">
        <v>16.94</v>
      </c>
      <c r="AW59" t="inlineStr">
        <is>
          <t xml:space="preserve">831C18</t>
        </is>
      </c>
    </row>
    <row r="60" spans="1:46" x14ac:dyDescent="0.25">
      <c r="A60" s="41" t="str">
        <f t="shared" si="46"/>
        <v>R.1.16.1</v>
      </c>
      <c r="B60" s="4" t="str">
        <f t="shared" si="0"/>
        <v>Розеточная группа  Пом. №16</v>
      </c>
      <c r="C60" s="66"/>
      <c r="D60" s="59" t="inlineStr">
        <is>
          <t xml:space="preserve">L.1.14.2</t>
        </is>
      </c>
      <c r="E60" s="104"/>
      <c r="F60" s="102"/>
      <c r="G60" s="59">
        <v>1</v>
      </c>
      <c r="H60" s="102"/>
      <c r="I60" s="60">
        <f>IF(COUNT(AU60:AV60)=0,"",ROUNDUP(SUM(AU60:AV60),0))</f>
      </c>
      <c r="J60" s="59"/>
      <c r="K60" s="59">
        <f>IF(OR(I60="",S60=""),"",IF(S60=1,MAX(0,M60-ROUNDUP(N(AV60),0)-4),ROUNDUP(N(AU60),0)))</f>
      </c>
      <c r="L60" s="102">
        <f>IF(OR(I60="",S60=""),"",IF(S60=2,MAX(0,M60-ROUNDUP(N(AU60),0)-4),ROUNDUP(N(AV60),0)))</f>
      </c>
      <c r="M60" s="97">
        <f t="shared" si="91"/>
        <v>27</v>
      </c>
      <c r="N60" s="102"/>
      <c r="O60" s="102"/>
      <c r="P60" s="59">
        <f t="shared" si="92"/>
        <v>0.95</v>
      </c>
      <c r="Q60" s="102"/>
      <c r="R60" s="102"/>
      <c r="S60" s="102">
        <v>2</v>
      </c>
      <c r="T60" s="5">
        <f t="shared" si="2"/>
        <v>0.27272727272727271</v>
      </c>
      <c r="U60" s="4">
        <f t="shared" si="61"/>
        <v>16</v>
      </c>
      <c r="V60" s="4">
        <f t="shared" si="62"/>
        <v>2.5</v>
      </c>
      <c r="W60" s="4">
        <f t="shared" si="63"/>
        <v>1.7500000000000002E-2</v>
      </c>
      <c r="X60" s="4">
        <f t="shared" si="64"/>
        <v>0.1</v>
      </c>
      <c r="Y60" s="4" cm="1">
        <f t="array" ref="Y60">_xlfn.IFS(H60=1,2,H60=3,1)</f>
        <v>2</v>
      </c>
      <c r="Z60" s="4">
        <f t="shared" si="44"/>
        <v>0.31</v>
      </c>
      <c r="AA60" s="4">
        <f t="shared" si="6"/>
        <v>9.5877272727272728E-2</v>
      </c>
      <c r="AB60" s="4">
        <f t="shared" si="45"/>
        <v>0.05</v>
      </c>
      <c r="AC60" s="4">
        <f t="shared" si="7"/>
        <v>220</v>
      </c>
      <c r="AD60" s="4" t="str">
        <f t="shared" si="65"/>
        <v>ВВГнг(А)-LS</v>
      </c>
      <c r="AE60" s="4" t="str">
        <f t="shared" si="9"/>
        <v>ВВГнг(А)-LS (3х2,5)</v>
      </c>
      <c r="AF60" s="4">
        <f t="shared" si="38"/>
        <v>2</v>
      </c>
      <c r="AG60" s="4" t="str">
        <f t="shared" si="39"/>
        <v>16</v>
      </c>
      <c r="AH60" s="4" t="str">
        <f t="shared" si="10"/>
        <v>R</v>
      </c>
      <c r="AI60" s="4" t="str">
        <f t="shared" si="43"/>
        <v>1</v>
      </c>
      <c r="AJ60" s="4" t="str">
        <f t="shared" si="11"/>
        <v>Розеточная группа  Пом. №16</v>
      </c>
      <c r="AK60" s="4">
        <f t="shared" si="48"/>
        <v>0.28000000000000003</v>
      </c>
      <c r="AL60" s="4">
        <f t="shared" si="12"/>
        <v>0.06</v>
      </c>
      <c r="AM60" s="4" t="str">
        <f t="shared" si="13"/>
        <v>R.1.16.1</v>
      </c>
      <c r="AN60" s="4"/>
      <c r="AO60" s="4" t="str">
        <f t="shared" si="32"/>
        <v>ВВГнг(А)-LS (3х2,5)
L=27-0,05%</v>
      </c>
      <c r="AP60" s="4" t="str">
        <f t="shared" si="14"/>
        <v>1.16.1</v>
      </c>
      <c r="AQ60" s="42" t="str">
        <f t="shared" si="33"/>
        <v>16.1</v>
      </c>
      <c r="AR60" s="4">
        <f t="shared" si="15"/>
        <v>0</v>
      </c>
      <c r="AS60" s="4">
        <f t="shared" si="16"/>
        <v>0</v>
      </c>
      <c r="AT60" s="4">
        <f t="shared" si="49"/>
        <v>0</v>
      </c>
      <c r="AV60">
        <v>21.61</v>
      </c>
      <c r="AW60" t="inlineStr">
        <is>
          <t xml:space="preserve">831C17</t>
        </is>
      </c>
    </row>
    <row r="61" spans="1:46" x14ac:dyDescent="0.25">
      <c r="A61" s="41" t="str">
        <f t="shared" si="46"/>
        <v>R.1.17.1</v>
      </c>
      <c r="B61" s="4" t="str">
        <f t="shared" si="0"/>
        <v>Розеточная группа  Пом. №17</v>
      </c>
      <c r="C61" s="66"/>
      <c r="D61" s="59" t="inlineStr">
        <is>
          <t xml:space="preserve">L.2.01.1</t>
        </is>
      </c>
      <c r="E61" s="104"/>
      <c r="F61" s="102"/>
      <c r="G61" s="59">
        <v>1</v>
      </c>
      <c r="H61" s="102"/>
      <c r="I61" s="60">
        <f>IF(COUNT(AU61:AV61)=0,"",ROUNDUP(SUM(AU61:AV61),0))</f>
      </c>
      <c r="J61" s="59"/>
      <c r="K61" s="59">
        <f>IF(OR(I61="",S61=""),"",IF(S61=1,MAX(0,M61-ROUNDUP(N(AV61),0)-4),ROUNDUP(N(AU61),0)))</f>
      </c>
      <c r="L61" s="102">
        <f>IF(OR(I61="",S61=""),"",IF(S61=2,MAX(0,M61-ROUNDUP(N(AU61),0)-4),ROUNDUP(N(AV61),0)))</f>
      </c>
      <c r="M61" s="97">
        <f t="shared" ref="M61" si="93">IFERROR(IF(VLOOKUP(AH61,Потребители_обозначение,4,FALSE)=1,VLOOKUP(AH61,Потребители_обозначение,3,FALSE)*(G61*2-1)+I61+VLOOKUP(AI61,Этаж_обозначение,3,FALSE)+VLOOKUP(AI61,Этаж_обозначение,4,FALSE),VLOOKUP(AH61,Потребители_обозначение,3,FALSE)*(G61*2-1)+I61),I61)</f>
        <v>30</v>
      </c>
      <c r="N61" s="102"/>
      <c r="O61" s="102"/>
      <c r="P61" s="59">
        <f t="shared" ref="P61" si="94">IF(VLOOKUP(AH61,Потребители_обозначение,5,FALSE)=2,_xlfn.IFS(H61=3,VLOOKUP(E61,Справочная_двигатели,8,FALSE),H61=1,VLOOKUP(E61,Справочная_двигатели,10,TRUE)),0.95)</f>
        <v>0.95</v>
      </c>
      <c r="Q61" s="102"/>
      <c r="R61" s="102"/>
      <c r="S61" s="102">
        <v>1</v>
      </c>
      <c r="T61" s="5">
        <f t="shared" si="2"/>
        <v>0.27272727272727271</v>
      </c>
      <c r="U61" s="4">
        <f t="shared" si="61"/>
        <v>16</v>
      </c>
      <c r="V61" s="4">
        <f t="shared" si="62"/>
        <v>2.5</v>
      </c>
      <c r="W61" s="4">
        <f t="shared" si="63"/>
        <v>1.7500000000000002E-2</v>
      </c>
      <c r="X61" s="4">
        <f t="shared" si="64"/>
        <v>0.1</v>
      </c>
      <c r="Y61" s="4" cm="1">
        <f t="array" ref="Y61">_xlfn.IFS(H61=1,2,H61=3,1)</f>
        <v>2</v>
      </c>
      <c r="Z61" s="4">
        <f t="shared" si="44"/>
        <v>0.31</v>
      </c>
      <c r="AA61" s="4">
        <f t="shared" si="6"/>
        <v>0.10738254545454545</v>
      </c>
      <c r="AB61" s="4">
        <f t="shared" si="45"/>
        <v>0.05</v>
      </c>
      <c r="AC61" s="4">
        <f t="shared" si="7"/>
        <v>220</v>
      </c>
      <c r="AD61" s="4" t="str">
        <f t="shared" si="65"/>
        <v>ВВГнг(А)-LS</v>
      </c>
      <c r="AE61" s="4" t="str">
        <f t="shared" si="9"/>
        <v>ВВГнг(А)-LS (3х2,5)</v>
      </c>
      <c r="AF61" s="4">
        <f t="shared" si="38"/>
        <v>2</v>
      </c>
      <c r="AG61" s="4" t="str">
        <f t="shared" si="39"/>
        <v>17</v>
      </c>
      <c r="AH61" s="4" t="str">
        <f t="shared" si="10"/>
        <v>R</v>
      </c>
      <c r="AI61" s="4" t="str">
        <f t="shared" si="43"/>
        <v>1</v>
      </c>
      <c r="AJ61" s="4" t="str">
        <f t="shared" si="11"/>
        <v>Розеточная группа  Пом. №17</v>
      </c>
      <c r="AK61" s="4">
        <f t="shared" si="48"/>
        <v>0.28000000000000003</v>
      </c>
      <c r="AL61" s="4">
        <f t="shared" si="12"/>
        <v>0.06</v>
      </c>
      <c r="AM61" s="4" t="str">
        <f t="shared" si="13"/>
        <v>R.1.17.1</v>
      </c>
      <c r="AN61" s="4"/>
      <c r="AO61" s="4" t="str">
        <f t="shared" si="32"/>
        <v>ВВГнг(А)-LS (3х2,5)
L=30-0,05%</v>
      </c>
      <c r="AP61" s="4" t="str">
        <f t="shared" si="14"/>
        <v>1.17.1</v>
      </c>
      <c r="AQ61" s="42" t="str">
        <f t="shared" si="33"/>
        <v>17.1</v>
      </c>
      <c r="AR61" s="4">
        <f t="shared" si="15"/>
        <v>0</v>
      </c>
      <c r="AS61" s="4">
        <f t="shared" si="16"/>
        <v>0</v>
      </c>
      <c r="AT61" s="4">
        <f t="shared" si="49"/>
        <v>0</v>
      </c>
      <c r="AU61">
        <v>46.84</v>
      </c>
      <c r="AW61" t="inlineStr">
        <is>
          <t xml:space="preserve">831410, 83184E, 831930</t>
        </is>
      </c>
    </row>
    <row r="62" spans="1:46" x14ac:dyDescent="0.25">
      <c r="A62" s="41" t="str">
        <f t="shared" si="46"/>
        <v>R.1.17.2</v>
      </c>
      <c r="B62" s="4" t="str">
        <f t="shared" si="0"/>
        <v>Розеточная группа  Пом. №17</v>
      </c>
      <c r="C62" s="59"/>
      <c r="D62" s="59" t="inlineStr">
        <is>
          <t xml:space="preserve">L.2.05.1</t>
        </is>
      </c>
      <c r="E62" s="104"/>
      <c r="F62" s="102"/>
      <c r="G62" s="59">
        <v>1</v>
      </c>
      <c r="H62" s="102"/>
      <c r="I62" s="60">
        <f>IF(COUNT(AU62:AV62)=0,"",ROUNDUP(SUM(AU62:AV62),0))</f>
      </c>
      <c r="J62" s="59"/>
      <c r="K62" s="59">
        <f>IF(OR(I62="",S62=""),"",IF(S62=1,MAX(0,M62-ROUNDUP(N(AV62),0)-4),ROUNDUP(N(AU62),0)))</f>
      </c>
      <c r="L62" s="102">
        <f>IF(OR(I62="",S62=""),"",IF(S62=2,MAX(0,M62-ROUNDUP(N(AU62),0)-4),ROUNDUP(N(AV62),0)))</f>
      </c>
      <c r="M62" s="4">
        <f t="shared" si="1"/>
        <v>32</v>
      </c>
      <c r="N62" s="102"/>
      <c r="O62" s="102"/>
      <c r="P62" s="59">
        <f t="shared" si="52"/>
        <v>0.95</v>
      </c>
      <c r="Q62" s="102"/>
      <c r="R62" s="102"/>
      <c r="S62" s="102">
        <v>1</v>
      </c>
      <c r="T62" s="5">
        <f t="shared" si="2"/>
        <v>0.45454545454545453</v>
      </c>
      <c r="U62" s="4">
        <f t="shared" si="61"/>
        <v>16</v>
      </c>
      <c r="V62" s="4">
        <f t="shared" si="62"/>
        <v>2.5</v>
      </c>
      <c r="W62" s="4">
        <f t="shared" si="63"/>
        <v>1.7500000000000002E-2</v>
      </c>
      <c r="X62" s="4">
        <f t="shared" si="64"/>
        <v>0.1</v>
      </c>
      <c r="Y62" s="4" cm="1">
        <f t="array" ref="Y62">_xlfn.IFS(H62=1,2,H62=3,1)</f>
        <v>2</v>
      </c>
      <c r="Z62" s="4">
        <f t="shared" si="44"/>
        <v>0.31</v>
      </c>
      <c r="AA62" s="4">
        <f t="shared" si="6"/>
        <v>0.19175454545454546</v>
      </c>
      <c r="AB62" s="4">
        <f t="shared" si="45"/>
        <v>0.09</v>
      </c>
      <c r="AC62" s="4">
        <f t="shared" si="7"/>
        <v>220</v>
      </c>
      <c r="AD62" s="4" t="str">
        <f t="shared" si="65"/>
        <v>ВВГнг(А)-LS</v>
      </c>
      <c r="AE62" s="4" t="str">
        <f t="shared" si="9"/>
        <v>ВВГнг(А)-LS (3х2,5)</v>
      </c>
      <c r="AF62" s="4">
        <f t="shared" si="38"/>
        <v>2</v>
      </c>
      <c r="AG62" s="4" t="str">
        <f t="shared" si="39"/>
        <v>17</v>
      </c>
      <c r="AH62" s="4" t="str">
        <f t="shared" si="10"/>
        <v>R</v>
      </c>
      <c r="AI62" s="4" t="str">
        <f t="shared" si="43"/>
        <v>1</v>
      </c>
      <c r="AJ62" s="4" t="str">
        <f t="shared" si="11"/>
        <v>Розеточная группа  Пом. №17 Полотенцесушитель</v>
      </c>
      <c r="AK62" s="4">
        <f t="shared" si="48"/>
        <v>0.46</v>
      </c>
      <c r="AL62" s="4">
        <f t="shared" si="12"/>
        <v>0.1</v>
      </c>
      <c r="AM62" s="4" t="str">
        <f t="shared" si="13"/>
        <v>R.1.17.2</v>
      </c>
      <c r="AN62" s="4"/>
      <c r="AO62" s="4" t="str">
        <f t="shared" si="32"/>
        <v>ВВГнг(А)-LS (3х2,5)
L=32-0,09%</v>
      </c>
      <c r="AP62" s="4" t="str">
        <f t="shared" si="14"/>
        <v>1.17.2</v>
      </c>
      <c r="AQ62" s="42" t="str">
        <f t="shared" si="33"/>
        <v>17.2</v>
      </c>
      <c r="AR62" s="4">
        <f t="shared" si="15"/>
        <v>0</v>
      </c>
      <c r="AS62" s="4">
        <f t="shared" si="16"/>
        <v>0</v>
      </c>
      <c r="AT62" s="4">
        <f t="shared" si="49"/>
        <v>0</v>
      </c>
      <c r="AU62">
        <v>39.79</v>
      </c>
      <c r="AW62" t="inlineStr">
        <is>
          <t xml:space="preserve">8318DA</t>
        </is>
      </c>
    </row>
    <row r="63" spans="1:46" x14ac:dyDescent="0.25">
      <c r="A63" s="41" t="str">
        <f t="shared" si="46"/>
        <v>R.1.18.1</v>
      </c>
      <c r="B63" s="4" t="str">
        <f t="shared" si="0"/>
        <v>Розеточная группа  Пом. №18</v>
      </c>
      <c r="C63" s="59"/>
      <c r="D63" s="59" t="inlineStr">
        <is>
          <t xml:space="preserve">L.2.05.2</t>
        </is>
      </c>
      <c r="E63" s="104"/>
      <c r="F63" s="102"/>
      <c r="G63" s="59">
        <v>1</v>
      </c>
      <c r="H63" s="102"/>
      <c r="I63" s="60">
        <f>IF(COUNT(AU63:AV63)=0,"",ROUNDUP(SUM(AU63:AV63),0))</f>
      </c>
      <c r="J63" s="59"/>
      <c r="K63" s="59">
        <f>IF(OR(I63="",S63=""),"",IF(S63=1,MAX(0,M63-ROUNDUP(N(AV63),0)-4),ROUNDUP(N(AU63),0)))</f>
      </c>
      <c r="L63" s="102">
        <f>IF(OR(I63="",S63=""),"",IF(S63=2,MAX(0,M63-ROUNDUP(N(AU63),0)-4),ROUNDUP(N(AV63),0)))</f>
      </c>
      <c r="M63" s="97">
        <f t="shared" si="1"/>
        <v>26</v>
      </c>
      <c r="N63" s="102"/>
      <c r="O63" s="102"/>
      <c r="P63" s="59">
        <f t="shared" si="52"/>
        <v>0.95</v>
      </c>
      <c r="Q63" s="102"/>
      <c r="R63" s="102"/>
      <c r="S63" s="102">
        <v>1</v>
      </c>
      <c r="T63" s="5">
        <f t="shared" si="2"/>
        <v>0.27272727272727271</v>
      </c>
      <c r="U63" s="4">
        <f t="shared" si="61"/>
        <v>16</v>
      </c>
      <c r="V63" s="4">
        <f t="shared" si="62"/>
        <v>2.5</v>
      </c>
      <c r="W63" s="4">
        <f t="shared" si="63"/>
        <v>1.7500000000000002E-2</v>
      </c>
      <c r="X63" s="4">
        <f t="shared" si="64"/>
        <v>0.1</v>
      </c>
      <c r="Y63" s="4" cm="1">
        <f t="array" ref="Y63">_xlfn.IFS(H63=1,2,H63=3,1)</f>
        <v>2</v>
      </c>
      <c r="Z63" s="4">
        <f t="shared" si="44"/>
        <v>0.31</v>
      </c>
      <c r="AA63" s="4">
        <f t="shared" si="6"/>
        <v>9.2042181818181815E-2</v>
      </c>
      <c r="AB63" s="4">
        <f t="shared" si="45"/>
        <v>0.05</v>
      </c>
      <c r="AC63" s="4">
        <f t="shared" si="7"/>
        <v>220</v>
      </c>
      <c r="AD63" s="4" t="str">
        <f t="shared" si="65"/>
        <v>ВВГнг(А)-LS</v>
      </c>
      <c r="AE63" s="4" t="str">
        <f t="shared" si="9"/>
        <v>ВВГнг(А)-LS (3х2,5)</v>
      </c>
      <c r="AF63" s="4">
        <f t="shared" si="38"/>
        <v>2</v>
      </c>
      <c r="AG63" s="4" t="str">
        <f t="shared" si="39"/>
        <v>18</v>
      </c>
      <c r="AH63" s="4" t="str">
        <f t="shared" si="10"/>
        <v>R</v>
      </c>
      <c r="AI63" s="4" t="str">
        <f t="shared" si="43"/>
        <v>1</v>
      </c>
      <c r="AJ63" s="4" t="str">
        <f t="shared" si="11"/>
        <v>Розеточная группа  Пом. №18</v>
      </c>
      <c r="AK63" s="4">
        <f t="shared" si="48"/>
        <v>0.28000000000000003</v>
      </c>
      <c r="AL63" s="4">
        <f t="shared" si="12"/>
        <v>0.06</v>
      </c>
      <c r="AM63" s="4" t="str">
        <f t="shared" si="13"/>
        <v>R.1.18.1</v>
      </c>
      <c r="AN63" s="4"/>
      <c r="AO63" s="4" t="str">
        <f t="shared" si="32"/>
        <v>ВВГнг(А)-LS (3х2,5)
L=26-0,05%</v>
      </c>
      <c r="AP63" s="4" t="str">
        <f t="shared" si="14"/>
        <v>1.18.1</v>
      </c>
      <c r="AQ63" s="42" t="str">
        <f t="shared" si="33"/>
        <v>18.1</v>
      </c>
      <c r="AR63" s="4">
        <f t="shared" si="15"/>
        <v>0</v>
      </c>
      <c r="AS63" s="4">
        <f t="shared" si="16"/>
        <v>0</v>
      </c>
      <c r="AT63" s="4">
        <f t="shared" si="49"/>
        <v>0</v>
      </c>
      <c r="AU63">
        <v>15.45</v>
      </c>
      <c r="AW63" t="inlineStr">
        <is>
          <t xml:space="preserve">8319BD</t>
        </is>
      </c>
    </row>
    <row r="64" spans="1:46" x14ac:dyDescent="0.25">
      <c r="A64" s="41" t="str">
        <f t="shared" ref="A64:A127" si="95">D64</f>
        <v>R.1.18.2</v>
      </c>
      <c r="B64" s="4" t="str">
        <f t="shared" si="0"/>
        <v>Розеточная группа  Пом. №18</v>
      </c>
      <c r="C64" s="59"/>
      <c r="D64" s="59" t="inlineStr">
        <is>
          <t xml:space="preserve">L.2.08.1</t>
        </is>
      </c>
      <c r="E64" s="104"/>
      <c r="F64" s="102"/>
      <c r="G64" s="59">
        <v>1</v>
      </c>
      <c r="H64" s="102"/>
      <c r="I64" s="60">
        <f>IF(COUNT(AU64:AV64)=0,"",ROUNDUP(SUM(AU64:AV64),0))</f>
      </c>
      <c r="J64" s="59"/>
      <c r="K64" s="59">
        <f>IF(OR(I64="",S64=""),"",IF(S64=1,MAX(0,M64-ROUNDUP(N(AV64),0)-4),ROUNDUP(N(AU64),0)))</f>
      </c>
      <c r="L64" s="102">
        <f>IF(OR(I64="",S64=""),"",IF(S64=2,MAX(0,M64-ROUNDUP(N(AU64),0)-4),ROUNDUP(N(AV64),0)))</f>
      </c>
      <c r="M64" s="4">
        <f t="shared" si="1"/>
        <v>28</v>
      </c>
      <c r="N64" s="102"/>
      <c r="O64" s="102"/>
      <c r="P64" s="59">
        <f t="shared" si="52"/>
        <v>0.95</v>
      </c>
      <c r="Q64" s="102"/>
      <c r="R64" s="102"/>
      <c r="S64" s="102">
        <v>1</v>
      </c>
      <c r="T64" s="5">
        <f t="shared" si="2"/>
        <v>0.45454545454545453</v>
      </c>
      <c r="U64" s="4">
        <f t="shared" ref="U64:U127" si="96">IF(R64=0,VLOOKUP(T64,Автомат_номиналы,2,TRUE),R64)</f>
        <v>16</v>
      </c>
      <c r="V64" s="4">
        <f t="shared" ref="V64:V127" si="97">IF(Q64=0,VLOOKUP(U64,Кабель_номиналы,2,TRUE),Q64)</f>
        <v>2.5</v>
      </c>
      <c r="W64" s="4">
        <f t="shared" ref="W64:W127" si="98">VLOOKUP(V64,Кабель_сопротивление,3,FALSE)</f>
        <v>1.7500000000000002E-2</v>
      </c>
      <c r="X64" s="4">
        <f t="shared" ref="X64:X127" si="99">VLOOKUP(V64,Кабель_сопротивление,2,FALSE)</f>
        <v>0.1</v>
      </c>
      <c r="Y64" s="4" cm="1">
        <f t="array" ref="Y64">_xlfn.IFS(H64=1,2,H64=3,1)</f>
        <v>2</v>
      </c>
      <c r="Z64" s="4">
        <f t="shared" ref="Z64:Z127" si="100">ROUND(SIN(ACOS(P64)),2)</f>
        <v>0.31</v>
      </c>
      <c r="AA64" s="4">
        <f t="shared" si="6"/>
        <v>0.16618727272727274</v>
      </c>
      <c r="AB64" s="4">
        <f t="shared" ref="AB64:AB127" si="101">ROUNDUP(AA64/220*100,2)</f>
        <v>0.08</v>
      </c>
      <c r="AC64" s="4">
        <f t="shared" si="7"/>
        <v>220</v>
      </c>
      <c r="AD64" s="4" t="str">
        <f t="shared" ref="AD64:AD127" si="102">VLOOKUP(N64,Кабель_обозначение,2,FALSE)</f>
        <v>ВВГнг(А)-LS</v>
      </c>
      <c r="AE64" s="4" t="str">
        <f t="shared" si="9"/>
        <v>ВВГнг(А)-LS (3х2,5)</v>
      </c>
      <c r="AF64" s="4">
        <f t="shared" si="38"/>
        <v>2</v>
      </c>
      <c r="AG64" s="4" t="str">
        <f t="shared" si="39"/>
        <v>18</v>
      </c>
      <c r="AH64" s="4" t="str">
        <f t="shared" si="10"/>
        <v>R</v>
      </c>
      <c r="AI64" s="4" t="str">
        <f t="shared" si="43"/>
        <v>1</v>
      </c>
      <c r="AJ64" s="4" t="str">
        <f t="shared" si="11"/>
        <v>Розеточная группа  Пом. №18 Полотенцесушитель</v>
      </c>
      <c r="AK64" s="4">
        <f t="shared" ref="AK64:AK127" si="103">ROUNDUP(T64,2)</f>
        <v>0.46</v>
      </c>
      <c r="AL64" s="4">
        <f t="shared" si="12"/>
        <v>0.1</v>
      </c>
      <c r="AM64" s="4" t="str">
        <f t="shared" si="13"/>
        <v>R.1.18.2</v>
      </c>
      <c r="AN64" s="4"/>
      <c r="AO64" s="4" t="str">
        <f t="shared" si="32"/>
        <v>ВВГнг(А)-LS (3х2,5)
L=28-0,08%</v>
      </c>
      <c r="AP64" s="4" t="str">
        <f t="shared" si="14"/>
        <v>1.18.2</v>
      </c>
      <c r="AQ64" s="42" t="str">
        <f t="shared" si="33"/>
        <v>18.2</v>
      </c>
      <c r="AR64" s="4">
        <f t="shared" si="15"/>
        <v>0</v>
      </c>
      <c r="AS64" s="4">
        <f t="shared" si="16"/>
        <v>0</v>
      </c>
      <c r="AT64" s="4">
        <f t="shared" si="49"/>
        <v>0</v>
      </c>
      <c r="AU64">
        <v>12.3</v>
      </c>
      <c r="AW64" t="inlineStr">
        <is>
          <t xml:space="preserve">831411</t>
        </is>
      </c>
    </row>
    <row r="65" spans="1:46" x14ac:dyDescent="0.25">
      <c r="A65" s="41" t="str">
        <f t="shared" si="95"/>
        <v>R.1.19.1</v>
      </c>
      <c r="B65" s="4" t="str">
        <f t="shared" si="0"/>
        <v>Розеточная группа  Пом. №19</v>
      </c>
      <c r="C65" s="59"/>
      <c r="D65" s="59" t="inlineStr">
        <is>
          <t xml:space="preserve">L.2.09.1</t>
        </is>
      </c>
      <c r="E65" s="104"/>
      <c r="F65" s="102"/>
      <c r="G65" s="59">
        <v>1</v>
      </c>
      <c r="H65" s="102"/>
      <c r="I65" s="60">
        <f>IF(COUNT(AU65:AV65)=0,"",ROUNDUP(SUM(AU65:AV65),0))</f>
      </c>
      <c r="J65" s="59"/>
      <c r="K65" s="59">
        <f>IF(OR(I65="",S65=""),"",IF(S65=1,MAX(0,M65-ROUNDUP(N(AV65),0)-4),ROUNDUP(N(AU65),0)))</f>
      </c>
      <c r="L65" s="102">
        <f>IF(OR(I65="",S65=""),"",IF(S65=2,MAX(0,M65-ROUNDUP(N(AU65),0)-4),ROUNDUP(N(AV65),0)))</f>
      </c>
      <c r="M65" s="97">
        <f t="shared" si="1"/>
        <v>55</v>
      </c>
      <c r="N65" s="102"/>
      <c r="O65" s="102"/>
      <c r="P65" s="59">
        <f t="shared" si="52"/>
        <v>0.95</v>
      </c>
      <c r="Q65" s="102"/>
      <c r="R65" s="102"/>
      <c r="S65" s="102">
        <v>1</v>
      </c>
      <c r="T65" s="5">
        <f t="shared" si="2"/>
        <v>1.6363636363636365</v>
      </c>
      <c r="U65" s="4">
        <f t="shared" si="96"/>
        <v>16</v>
      </c>
      <c r="V65" s="4">
        <f t="shared" si="97"/>
        <v>2.5</v>
      </c>
      <c r="W65" s="4">
        <f t="shared" si="98"/>
        <v>1.7500000000000002E-2</v>
      </c>
      <c r="X65" s="4">
        <f t="shared" si="99"/>
        <v>0.1</v>
      </c>
      <c r="Y65" s="4" cm="1">
        <f t="array" ref="Y65">_xlfn.IFS(H65=1,2,H65=3,1)</f>
        <v>2</v>
      </c>
      <c r="Z65" s="4">
        <f t="shared" si="100"/>
        <v>0.31</v>
      </c>
      <c r="AA65" s="4">
        <f t="shared" si="6"/>
        <v>0.75934800000000002</v>
      </c>
      <c r="AB65" s="4">
        <f t="shared" si="101"/>
        <v>0.35000000000000003</v>
      </c>
      <c r="AC65" s="4">
        <f t="shared" si="7"/>
        <v>220</v>
      </c>
      <c r="AD65" s="4" t="str">
        <f t="shared" si="102"/>
        <v>ВВГнг(А)-LS</v>
      </c>
      <c r="AE65" s="4" t="str">
        <f t="shared" si="9"/>
        <v>ВВГнг(А)-LS (3х2,5)</v>
      </c>
      <c r="AF65" s="4">
        <f t="shared" si="38"/>
        <v>2</v>
      </c>
      <c r="AG65" s="4" t="str">
        <f t="shared" si="39"/>
        <v>19</v>
      </c>
      <c r="AH65" s="4" t="str">
        <f t="shared" si="10"/>
        <v>R</v>
      </c>
      <c r="AI65" s="4" t="str">
        <f t="shared" si="43"/>
        <v>1</v>
      </c>
      <c r="AJ65" s="4" t="str">
        <f t="shared" si="11"/>
        <v>Розеточная группа  Пом. №19</v>
      </c>
      <c r="AK65" s="4">
        <f t="shared" si="103"/>
        <v>1.64</v>
      </c>
      <c r="AL65" s="4">
        <f t="shared" si="12"/>
        <v>0.36</v>
      </c>
      <c r="AM65" s="4" t="str">
        <f t="shared" si="13"/>
        <v>R.1.19.1</v>
      </c>
      <c r="AN65" s="4"/>
      <c r="AO65" s="4" t="str">
        <f t="shared" si="32"/>
        <v>ВВГнг(А)-LS (3х2,5)
L=55-0,35%</v>
      </c>
      <c r="AP65" s="4" t="str">
        <f t="shared" si="14"/>
        <v>1.19.1</v>
      </c>
      <c r="AQ65" s="42" t="str">
        <f t="shared" si="33"/>
        <v>19.1</v>
      </c>
      <c r="AR65" s="4">
        <f t="shared" si="15"/>
        <v>0</v>
      </c>
      <c r="AS65" s="4">
        <f t="shared" si="16"/>
        <v>0</v>
      </c>
      <c r="AT65" s="4">
        <f t="shared" si="49"/>
        <v>0</v>
      </c>
      <c r="AU65">
        <v>10.66</v>
      </c>
      <c r="AW65" t="inlineStr">
        <is>
          <t xml:space="preserve">831890</t>
        </is>
      </c>
    </row>
    <row r="66" spans="1:46" x14ac:dyDescent="0.25">
      <c r="A66" s="41" t="str">
        <f t="shared" si="95"/>
        <v>R.1.20.1</v>
      </c>
      <c r="B66" s="4" t="str">
        <f t="shared" si="0"/>
        <v>Розеточная группа  Пом. №20</v>
      </c>
      <c r="C66" s="59"/>
      <c r="D66" s="59" t="inlineStr">
        <is>
          <t xml:space="preserve">L.2.12.1</t>
        </is>
      </c>
      <c r="E66" s="104"/>
      <c r="F66" s="102"/>
      <c r="G66" s="59">
        <v>1</v>
      </c>
      <c r="H66" s="102"/>
      <c r="I66" s="60">
        <f>IF(COUNT(AU66:AV66)=0,"",ROUNDUP(SUM(AU66:AV66),0))</f>
      </c>
      <c r="J66" s="59"/>
      <c r="K66" s="59">
        <f>IF(OR(I66="",S66=""),"",IF(S66=1,MAX(0,M66-ROUNDUP(N(AV66),0)-4),ROUNDUP(N(AU66),0)))</f>
      </c>
      <c r="L66" s="102">
        <f>IF(OR(I66="",S66=""),"",IF(S66=2,MAX(0,M66-ROUNDUP(N(AU66),0)-4),ROUNDUP(N(AV66),0)))</f>
      </c>
      <c r="M66" s="4">
        <f t="shared" si="1"/>
        <v>54</v>
      </c>
      <c r="N66" s="102"/>
      <c r="O66" s="102"/>
      <c r="P66" s="59">
        <f t="shared" si="52"/>
        <v>0.95</v>
      </c>
      <c r="Q66" s="102"/>
      <c r="R66" s="102"/>
      <c r="S66" s="102">
        <v>1</v>
      </c>
      <c r="T66" s="5">
        <f t="shared" si="2"/>
        <v>1.6363636363636365</v>
      </c>
      <c r="U66" s="4">
        <f t="shared" si="96"/>
        <v>16</v>
      </c>
      <c r="V66" s="4">
        <f t="shared" si="97"/>
        <v>2.5</v>
      </c>
      <c r="W66" s="4">
        <f t="shared" si="98"/>
        <v>1.7500000000000002E-2</v>
      </c>
      <c r="X66" s="4">
        <f t="shared" si="99"/>
        <v>0.1</v>
      </c>
      <c r="Y66" s="4" cm="1">
        <f t="array" ref="Y66">_xlfn.IFS(H66=1,2,H66=3,1)</f>
        <v>2</v>
      </c>
      <c r="Z66" s="4">
        <f t="shared" si="100"/>
        <v>0.31</v>
      </c>
      <c r="AA66" s="4">
        <f t="shared" si="6"/>
        <v>0.73633745454545463</v>
      </c>
      <c r="AB66" s="4">
        <f t="shared" si="101"/>
        <v>0.34</v>
      </c>
      <c r="AC66" s="4">
        <f t="shared" si="7"/>
        <v>220</v>
      </c>
      <c r="AD66" s="4" t="str">
        <f t="shared" si="102"/>
        <v>ВВГнг(А)-LS</v>
      </c>
      <c r="AE66" s="4" t="str">
        <f t="shared" si="9"/>
        <v>ВВГнг(А)-LS (3х2,5)</v>
      </c>
      <c r="AF66" s="4">
        <f t="shared" si="38"/>
        <v>2</v>
      </c>
      <c r="AG66" s="4" t="str">
        <f t="shared" si="39"/>
        <v>20</v>
      </c>
      <c r="AH66" s="4" t="str">
        <f t="shared" si="10"/>
        <v>R</v>
      </c>
      <c r="AI66" s="4" t="str">
        <f t="shared" si="43"/>
        <v>1</v>
      </c>
      <c r="AJ66" s="4" t="str">
        <f t="shared" si="11"/>
        <v>Розеточная группа  Пом. №20</v>
      </c>
      <c r="AK66" s="4">
        <f t="shared" si="103"/>
        <v>1.64</v>
      </c>
      <c r="AL66" s="4">
        <f t="shared" si="12"/>
        <v>0.36</v>
      </c>
      <c r="AM66" s="4" t="str">
        <f t="shared" si="13"/>
        <v>R.1.20.1</v>
      </c>
      <c r="AN66" s="4"/>
      <c r="AO66" s="4" t="str">
        <f t="shared" si="32"/>
        <v>ВВГнг(А)-LS (3х2,5)
L=54-0,34%</v>
      </c>
      <c r="AP66" s="4" t="str">
        <f t="shared" si="14"/>
        <v>1.20.1</v>
      </c>
      <c r="AQ66" s="42" t="str">
        <f t="shared" si="33"/>
        <v>20.1</v>
      </c>
      <c r="AR66" s="4">
        <f t="shared" si="15"/>
        <v>0</v>
      </c>
      <c r="AS66" s="4">
        <f t="shared" si="16"/>
        <v>0</v>
      </c>
      <c r="AT66" s="4">
        <f t="shared" si="49"/>
        <v>0</v>
      </c>
      <c r="AU66">
        <v>7.46</v>
      </c>
      <c r="AW66" t="inlineStr">
        <is>
          <t xml:space="preserve">83184D</t>
        </is>
      </c>
    </row>
    <row r="67" spans="1:46" x14ac:dyDescent="0.25">
      <c r="A67" s="41" t="str">
        <f t="shared" si="95"/>
        <v>R.1.21.1</v>
      </c>
      <c r="B67" s="4" t="str">
        <f t="shared" ref="B67:B130" si="104">IFERROR(IF(VLOOKUP(AH67,Потребители_обозначение,4,FALSE)=1,VLOOKUP(AH67,Потребители_обозначение,2,FALSE)&amp;" "&amp;VLOOKUP(AI67,Этаж_обозначение,2,FALSE)&amp;" Пом. №"&amp;AG67,VLOOKUP(AH67,Потребители_обозначение,2,FALSE)&amp;" Шлейф №"&amp;AI67),VLOOKUP(D67,Потребители_обозначение,2,FALSE))</f>
        <v>Розеточная группа  Пом. №21</v>
      </c>
      <c r="C67" s="59"/>
      <c r="D67" s="59" t="inlineStr">
        <is>
          <t xml:space="preserve">L.2.12.2</t>
        </is>
      </c>
      <c r="E67" s="104"/>
      <c r="F67" s="102"/>
      <c r="G67" s="59">
        <v>1</v>
      </c>
      <c r="H67" s="102"/>
      <c r="I67" s="60">
        <f>IF(COUNT(AU67:AV67)=0,"",ROUNDUP(SUM(AU67:AV67),0))</f>
      </c>
      <c r="J67" s="59"/>
      <c r="K67" s="59">
        <f>IF(OR(I67="",S67=""),"",IF(S67=1,MAX(0,M67-ROUNDUP(N(AV67),0)-4),ROUNDUP(N(AU67),0)))</f>
      </c>
      <c r="L67" s="102">
        <f>IF(OR(I67="",S67=""),"",IF(S67=2,MAX(0,M67-ROUNDUP(N(AU67),0)-4),ROUNDUP(N(AV67),0)))</f>
      </c>
      <c r="M67" s="98">
        <f t="shared" ref="M67:M70" si="105">IFERROR(IF(VLOOKUP(AH67,Потребители_обозначение,4,FALSE)=1,VLOOKUP(AH67,Потребители_обозначение,3,FALSE)*(G67*2-1)+I67+VLOOKUP(AI67,Этаж_обозначение,3,FALSE)+VLOOKUP(AI67,Этаж_обозначение,4,FALSE),VLOOKUP(AH67,Потребители_обозначение,3,FALSE)*(G67*2-1)+I67),I67)</f>
        <v>38</v>
      </c>
      <c r="N67" s="102"/>
      <c r="O67" s="102"/>
      <c r="P67" s="59">
        <f t="shared" ref="P67:P73" si="106">IF(VLOOKUP(AH67,Потребители_обозначение,5,FALSE)=2,_xlfn.IFS(H67=3,VLOOKUP(E67,Справочная_двигатели,8,FALSE),H67=1,VLOOKUP(E67,Справочная_двигатели,10,TRUE)),0.95)</f>
        <v>0.95</v>
      </c>
      <c r="Q67" s="102"/>
      <c r="R67" s="102"/>
      <c r="S67" s="102">
        <v>1</v>
      </c>
      <c r="T67" s="5">
        <f t="shared" ref="T67:T130" si="107">_xlfn.IFS(H67=1,E67*1000/220,H67=3,E67/0.38/1.732)</f>
        <v>0.81818181818181823</v>
      </c>
      <c r="U67" s="4">
        <f t="shared" si="96"/>
        <v>16</v>
      </c>
      <c r="V67" s="4">
        <f t="shared" si="97"/>
        <v>2.5</v>
      </c>
      <c r="W67" s="4">
        <f t="shared" si="98"/>
        <v>1.7500000000000002E-2</v>
      </c>
      <c r="X67" s="4">
        <f t="shared" si="99"/>
        <v>0.1</v>
      </c>
      <c r="Y67" s="4" cm="1">
        <f t="array" ref="Y67">_xlfn.IFS(H67=1,2,H67=3,1)</f>
        <v>2</v>
      </c>
      <c r="Z67" s="4">
        <f t="shared" si="100"/>
        <v>0.31</v>
      </c>
      <c r="AA67" s="4">
        <f t="shared" ref="AA67:AA130" si="108">Y67*(W67*I67/V67+X67*I67*Z67/1000)*T67</f>
        <v>0.32214763636363641</v>
      </c>
      <c r="AB67" s="4">
        <f t="shared" si="101"/>
        <v>0.15000000000000002</v>
      </c>
      <c r="AC67" s="4">
        <f t="shared" ref="AC67:AC130" si="109">_xlfn.IFS(H67=3,380,H67=1,220)</f>
        <v>220</v>
      </c>
      <c r="AD67" s="4" t="str">
        <f t="shared" si="102"/>
        <v>ВВГнг(А)-LS</v>
      </c>
      <c r="AE67" s="4" t="str">
        <f t="shared" si="9"/>
        <v>ВВГнг(А)-LS (3х2,5)</v>
      </c>
      <c r="AF67" s="4">
        <f t="shared" si="38"/>
        <v>2</v>
      </c>
      <c r="AG67" s="4" t="str">
        <f t="shared" si="39"/>
        <v>21</v>
      </c>
      <c r="AH67" s="4" t="str">
        <f t="shared" ref="AH67:AH130" si="110">IFERROR(LEFT(A67,SEARCH(".",A67)-1),A67)</f>
        <v>R</v>
      </c>
      <c r="AI67" s="4" t="str">
        <f t="shared" si="43"/>
        <v>1</v>
      </c>
      <c r="AJ67" s="4" t="str">
        <f t="shared" ref="AJ67:AJ130" si="111">IF(C67=0,B67,C67)</f>
        <v>Розеточная группа  Пом. №21</v>
      </c>
      <c r="AK67" s="4">
        <f t="shared" si="103"/>
        <v>0.82000000000000006</v>
      </c>
      <c r="AL67" s="4">
        <f t="shared" ref="AL67:AL130" si="112">E67</f>
        <v>0.18</v>
      </c>
      <c r="AM67" s="4" t="str">
        <f t="shared" ref="AM67:AM130" si="113">D67</f>
        <v>R.1.21.1</v>
      </c>
      <c r="AN67" s="4"/>
      <c r="AO67" s="4" t="str">
        <f t="shared" si="32"/>
        <v>ВВГнг(А)-LS (3х2,5)
L=38-0,15%</v>
      </c>
      <c r="AP67" s="4" t="str">
        <f t="shared" ref="AP67:AP130" si="114">RIGHT(A67,LEN(A67)-SEARCH(".",A67))</f>
        <v>1.21.1</v>
      </c>
      <c r="AQ67" s="42" t="str">
        <f t="shared" si="33"/>
        <v>21.1</v>
      </c>
      <c r="AR67" s="4">
        <f t="shared" ref="AR67:AR130" si="115">IFERROR(IF(VLOOKUP(AH67,Потребители_обозначение,5,FALSE)=2,_xlfn.IFS(H67=3,VLOOKUP(E67,Справочная_двигатели,3,FALSE),H67=1,VLOOKUP(E67,Справочная_двигатели,5,TRUE)),0),0)</f>
        <v>0</v>
      </c>
      <c r="AS67" s="4">
        <f t="shared" ref="AS67:AS130" si="116">IFERROR(IF(VLOOKUP(AH67,Потребители_обозначение,5,FALSE)=3,VLOOKUP(E67,Справочная_ЛЭД,2,TRUE),0),0)</f>
        <v>0</v>
      </c>
      <c r="AT67" s="4">
        <f t="shared" si="49"/>
        <v>0</v>
      </c>
      <c r="AU67">
        <v>6.25</v>
      </c>
      <c r="AW67" t="inlineStr">
        <is>
          <t xml:space="preserve">83188F</t>
        </is>
      </c>
    </row>
    <row r="68" spans="1:46" x14ac:dyDescent="0.25">
      <c r="A68" s="41" t="str">
        <f t="shared" si="95"/>
        <v>R.1.08.5</v>
      </c>
      <c r="B68" s="4" t="str">
        <f t="shared" si="104"/>
        <v>Розеточная группа  Пом. №08</v>
      </c>
      <c r="C68" s="59"/>
      <c r="D68" s="102" t="inlineStr">
        <is>
          <t xml:space="preserve">L.2.13.1</t>
        </is>
      </c>
      <c r="E68" s="104"/>
      <c r="F68" s="102"/>
      <c r="G68" s="102">
        <v>1</v>
      </c>
      <c r="H68" s="102"/>
      <c r="I68" s="60">
        <f>IF(COUNT(AU68:AV68)=0,"",ROUNDUP(SUM(AU68:AV68),0))</f>
      </c>
      <c r="J68" s="102"/>
      <c r="K68" s="102">
        <f>IF(OR(I68="",S68=""),"",IF(S68=1,MAX(0,M68-ROUNDUP(N(AV68),0)-4),ROUNDUP(N(AU68),0)))</f>
      </c>
      <c r="L68" s="102">
        <f>IF(OR(I68="",S68=""),"",IF(S68=2,MAX(0,M68-ROUNDUP(N(AU68),0)-4),ROUNDUP(N(AV68),0)))</f>
      </c>
      <c r="M68" s="98">
        <f t="shared" si="105"/>
        <v>28</v>
      </c>
      <c r="N68" s="102"/>
      <c r="O68" s="102"/>
      <c r="P68" s="59">
        <f t="shared" si="106"/>
        <v>0.95</v>
      </c>
      <c r="Q68" s="102"/>
      <c r="R68" s="102"/>
      <c r="S68" s="102">
        <v>1</v>
      </c>
      <c r="T68" s="5">
        <f t="shared" si="107"/>
        <v>0</v>
      </c>
      <c r="U68" s="4">
        <f t="shared" si="96"/>
        <v>16</v>
      </c>
      <c r="V68" s="4">
        <f t="shared" si="97"/>
        <v>2.5</v>
      </c>
      <c r="W68" s="4">
        <f t="shared" si="98"/>
        <v>1.7500000000000002E-2</v>
      </c>
      <c r="X68" s="4">
        <f t="shared" si="99"/>
        <v>0.1</v>
      </c>
      <c r="Y68" s="4" cm="1">
        <f t="array" ref="Y68">_xlfn.IFS(H68=1,2,H68=3,1)</f>
        <v>2</v>
      </c>
      <c r="Z68" s="4">
        <f t="shared" si="100"/>
        <v>0.31</v>
      </c>
      <c r="AA68" s="4">
        <f t="shared" si="108"/>
        <v>0</v>
      </c>
      <c r="AB68" s="4">
        <f t="shared" si="101"/>
        <v>0</v>
      </c>
      <c r="AC68" s="4">
        <f t="shared" si="109"/>
        <v>220</v>
      </c>
      <c r="AD68" s="4" t="str">
        <f t="shared" si="102"/>
        <v>ВВГнг(А)-LS</v>
      </c>
      <c r="AE68" s="4" t="str">
        <f t="shared" si="9"/>
        <v>ВВГнг(А)-LS (3х2,5)</v>
      </c>
      <c r="AF68" s="4">
        <f t="shared" si="38"/>
        <v>2</v>
      </c>
      <c r="AG68" s="4" t="str">
        <f t="shared" si="39"/>
        <v>08</v>
      </c>
      <c r="AH68" s="4" t="str">
        <f t="shared" si="110"/>
        <v>R</v>
      </c>
      <c r="AI68" s="4" t="str">
        <f t="shared" si="43"/>
        <v>1</v>
      </c>
      <c r="AJ68" s="4" t="str">
        <f t="shared" si="111"/>
        <v>Резерв</v>
      </c>
      <c r="AK68" s="4">
        <f t="shared" si="103"/>
        <v>0</v>
      </c>
      <c r="AL68" s="4">
        <f t="shared" si="112"/>
        <v>0</v>
      </c>
      <c r="AM68" s="4" t="str">
        <f t="shared" si="113"/>
        <v>R.1.08.5</v>
      </c>
      <c r="AN68" s="4"/>
      <c r="AO68" s="4" t="str">
        <f t="shared" si="32"/>
        <v>ВВГнг(А)-LS (3х2,5)
L=28-0%</v>
      </c>
      <c r="AP68" s="4" t="str">
        <f t="shared" si="114"/>
        <v>1.08.5</v>
      </c>
      <c r="AQ68" s="42" t="str">
        <f t="shared" si="33"/>
        <v>08.5</v>
      </c>
      <c r="AR68" s="4">
        <f t="shared" si="115"/>
        <v>0</v>
      </c>
      <c r="AS68" s="4">
        <f t="shared" si="116"/>
        <v>0</v>
      </c>
      <c r="AT68" s="4">
        <f t="shared" si="49"/>
        <v>0</v>
      </c>
      <c r="AU68">
        <v>18.52</v>
      </c>
      <c r="AW68" t="inlineStr">
        <is>
          <t xml:space="preserve">83184F</t>
        </is>
      </c>
    </row>
    <row r="69" spans="1:46" x14ac:dyDescent="0.25">
      <c r="A69" s="41" t="str">
        <f t="shared" si="95"/>
        <v>R.1.08.6</v>
      </c>
      <c r="B69" s="4" t="str">
        <f t="shared" si="104"/>
        <v>Розеточная группа  Пом. №08</v>
      </c>
      <c r="C69" s="59"/>
      <c r="D69" s="102" t="inlineStr">
        <is>
          <t xml:space="preserve">L.2.13.2</t>
        </is>
      </c>
      <c r="E69" s="104"/>
      <c r="F69" s="102"/>
      <c r="G69" s="102">
        <v>1</v>
      </c>
      <c r="H69" s="102"/>
      <c r="I69" s="60">
        <f>IF(COUNT(AU69:AV69)=0,"",ROUNDUP(SUM(AU69:AV69),0))</f>
      </c>
      <c r="J69" s="102"/>
      <c r="K69" s="102">
        <f>IF(OR(I69="",S69=""),"",IF(S69=1,MAX(0,M69-ROUNDUP(N(AV69),0)-4),ROUNDUP(N(AU69),0)))</f>
      </c>
      <c r="L69" s="102">
        <f>IF(OR(I69="",S69=""),"",IF(S69=2,MAX(0,M69-ROUNDUP(N(AU69),0)-4),ROUNDUP(N(AV69),0)))</f>
      </c>
      <c r="M69" s="98">
        <f t="shared" si="105"/>
        <v>31</v>
      </c>
      <c r="N69" s="102"/>
      <c r="O69" s="102"/>
      <c r="P69" s="59">
        <f t="shared" si="106"/>
        <v>0.95</v>
      </c>
      <c r="Q69" s="102"/>
      <c r="R69" s="102"/>
      <c r="S69" s="102">
        <v>1</v>
      </c>
      <c r="T69" s="5">
        <f t="shared" si="107"/>
        <v>0.81818181818181823</v>
      </c>
      <c r="U69" s="4">
        <f t="shared" si="96"/>
        <v>16</v>
      </c>
      <c r="V69" s="4">
        <f t="shared" si="97"/>
        <v>2.5</v>
      </c>
      <c r="W69" s="4">
        <f t="shared" si="98"/>
        <v>1.7500000000000002E-2</v>
      </c>
      <c r="X69" s="4">
        <f t="shared" si="99"/>
        <v>0.1</v>
      </c>
      <c r="Y69" s="4" cm="1">
        <f t="array" ref="Y69">_xlfn.IFS(H69=1,2,H69=3,1)</f>
        <v>2</v>
      </c>
      <c r="Z69" s="4">
        <f t="shared" si="100"/>
        <v>0.31</v>
      </c>
      <c r="AA69" s="4">
        <f t="shared" si="108"/>
        <v>0.24161072727272734</v>
      </c>
      <c r="AB69" s="4">
        <f t="shared" si="101"/>
        <v>0.11</v>
      </c>
      <c r="AC69" s="4">
        <f t="shared" si="109"/>
        <v>220</v>
      </c>
      <c r="AD69" s="4" t="str">
        <f t="shared" si="102"/>
        <v>ВВГнг(А)-LS</v>
      </c>
      <c r="AE69" s="4" t="str">
        <f t="shared" si="9"/>
        <v>ВВГнг(А)-LS (3х2,5)</v>
      </c>
      <c r="AF69" s="4">
        <f t="shared" si="38"/>
        <v>2</v>
      </c>
      <c r="AG69" s="4" t="str">
        <f t="shared" si="39"/>
        <v>08</v>
      </c>
      <c r="AH69" s="4" t="str">
        <f t="shared" si="110"/>
        <v>R</v>
      </c>
      <c r="AI69" s="4" t="str">
        <f t="shared" si="43"/>
        <v>1</v>
      </c>
      <c r="AJ69" s="4" t="str">
        <f t="shared" si="111"/>
        <v>Розеточная группа  Пом. №08</v>
      </c>
      <c r="AK69" s="4">
        <f t="shared" si="103"/>
        <v>0.82000000000000006</v>
      </c>
      <c r="AL69" s="4">
        <f t="shared" si="112"/>
        <v>0.18</v>
      </c>
      <c r="AM69" s="4" t="str">
        <f t="shared" si="113"/>
        <v>R.1.08.6</v>
      </c>
      <c r="AN69" s="4"/>
      <c r="AO69" s="4" t="str">
        <f t="shared" ref="AO69:AO132" si="118">IF(V69=0,AD69,AE69&amp;"
L="&amp;M69&amp;"-"&amp;AB69&amp;"%")</f>
        <v>ВВГнг(А)-LS (3х2,5)
L=31-0,11%</v>
      </c>
      <c r="AP69" s="4" t="str">
        <f t="shared" si="114"/>
        <v>1.08.6</v>
      </c>
      <c r="AQ69" s="42" t="str">
        <f t="shared" ref="AQ69:AQ132" si="119">IFERROR(RIGHT(AP69,LEN(AP69)-SEARCH(".",AP69)),"")</f>
        <v>08.6</v>
      </c>
      <c r="AR69" s="4">
        <f t="shared" si="115"/>
        <v>0</v>
      </c>
      <c r="AS69" s="4">
        <f t="shared" si="116"/>
        <v>0</v>
      </c>
      <c r="AT69" s="4">
        <f t="shared" si="49"/>
        <v>0</v>
      </c>
      <c r="AU69">
        <v>14.05</v>
      </c>
      <c r="AW69" t="inlineStr">
        <is>
          <t xml:space="preserve">831891</t>
        </is>
      </c>
    </row>
    <row r="70" spans="1:46" ht="15.75" thickBot="1" x14ac:dyDescent="0.3">
      <c r="A70" s="43" t="str">
        <f t="shared" si="95"/>
        <v>R.1.14.15</v>
      </c>
      <c r="B70" s="44" t="str">
        <f t="shared" si="104"/>
        <v>Розеточная группа  Пом. №14</v>
      </c>
      <c r="C70" s="64"/>
      <c r="D70" s="59" t="inlineStr">
        <is>
          <t xml:space="preserve">LD.1.02.1</t>
        </is>
      </c>
      <c r="E70" s="59"/>
      <c r="F70" s="102"/>
      <c r="G70" s="102">
        <v>1</v>
      </c>
      <c r="H70" s="102"/>
      <c r="I70" s="60"/>
      <c r="J70" s="102"/>
      <c r="K70" s="102"/>
      <c r="L70" s="102"/>
      <c r="M70" s="98">
        <f t="shared" si="105"/>
        <v>19</v>
      </c>
      <c r="N70" s="102"/>
      <c r="O70" s="102"/>
      <c r="P70" s="59">
        <f t="shared" si="106"/>
        <v>0.95</v>
      </c>
      <c r="Q70" s="102"/>
      <c r="R70" s="102"/>
      <c r="S70" s="102"/>
      <c r="T70" s="45">
        <f t="shared" si="107"/>
        <v>1.8181818181818181</v>
      </c>
      <c r="U70" s="44">
        <f t="shared" si="96"/>
        <v>16</v>
      </c>
      <c r="V70" s="44">
        <f t="shared" si="97"/>
        <v>2.5</v>
      </c>
      <c r="W70" s="44">
        <f t="shared" si="98"/>
        <v>1.7500000000000002E-2</v>
      </c>
      <c r="X70" s="44">
        <f t="shared" si="99"/>
        <v>0.1</v>
      </c>
      <c r="Y70" s="44" cm="1">
        <f t="array" ref="Y70">_xlfn.IFS(H70=1,2,H70=3,1)</f>
        <v>2</v>
      </c>
      <c r="Z70" s="44">
        <f t="shared" si="100"/>
        <v>0.31</v>
      </c>
      <c r="AA70" s="44">
        <f t="shared" si="108"/>
        <v>0.43464363636363645</v>
      </c>
      <c r="AB70" s="44">
        <f t="shared" si="101"/>
        <v>0.2</v>
      </c>
      <c r="AC70" s="44">
        <f t="shared" si="109"/>
        <v>220</v>
      </c>
      <c r="AD70" s="44" t="str">
        <f t="shared" si="102"/>
        <v>ВВГнг(А)-LS</v>
      </c>
      <c r="AE70" s="44" t="str">
        <f t="shared" ref="AE70:AE133" si="120">IF(VLOOKUP(N70,Кабель_обозначение,3,FALSE)=1,AD70&amp;" ("&amp;O70&amp;"х"&amp;V70&amp;")",AD70)</f>
        <v>ВВГнг(А)-LS (3х2,5)</v>
      </c>
      <c r="AF70" s="44">
        <f t="shared" si="38"/>
        <v>2</v>
      </c>
      <c r="AG70" s="44" t="str">
        <f t="shared" si="39"/>
        <v>14</v>
      </c>
      <c r="AH70" s="44" t="str">
        <f t="shared" si="110"/>
        <v>R</v>
      </c>
      <c r="AI70" s="44" t="str">
        <f t="shared" si="43"/>
        <v>1</v>
      </c>
      <c r="AJ70" s="44" t="str">
        <f t="shared" si="111"/>
        <v>Розеточная группа  Пом. №14 Измельчитель</v>
      </c>
      <c r="AK70" s="44">
        <f t="shared" si="103"/>
        <v>1.82</v>
      </c>
      <c r="AL70" s="44">
        <f t="shared" si="112"/>
        <v>0.4</v>
      </c>
      <c r="AM70" s="44" t="str">
        <f t="shared" si="113"/>
        <v>R.1.14.15</v>
      </c>
      <c r="AN70" s="44"/>
      <c r="AO70" s="4" t="str">
        <f t="shared" si="118"/>
        <v>ВВГнг(А)-LS (3х2,5)
L=19-0,2%</v>
      </c>
      <c r="AP70" s="44" t="str">
        <f t="shared" si="114"/>
        <v>1.14.15</v>
      </c>
      <c r="AQ70" s="46" t="str">
        <f t="shared" si="119"/>
        <v>14.15</v>
      </c>
      <c r="AR70" s="44">
        <f t="shared" si="115"/>
        <v>0</v>
      </c>
      <c r="AS70" s="44">
        <f t="shared" si="116"/>
        <v>0</v>
      </c>
      <c r="AT70" s="44">
        <f t="shared" si="49"/>
        <v>0</v>
      </c>
      <c r="AX70" t="inlineStr">
        <is>
          <t xml:space="preserve">трасса на плане не найдена (выноска не касается кабеля)</t>
        </is>
      </c>
    </row>
    <row r="71" spans="1:46" x14ac:dyDescent="0.25">
      <c r="A71" s="37">
        <f t="shared" si="95"/>
        <v>0</v>
      </c>
      <c r="B71" s="38" t="e">
        <f t="shared" si="104"/>
        <v>#N/A</v>
      </c>
      <c r="C71" s="63"/>
      <c r="D71" s="63" t="inlineStr">
        <is>
          <t xml:space="preserve">LD.1.05.1</t>
        </is>
      </c>
      <c r="E71" s="63"/>
      <c r="F71" s="63"/>
      <c r="G71" s="63">
        <v>1</v>
      </c>
      <c r="H71" s="63"/>
      <c r="J71" s="63"/>
      <c r="K71" s="63"/>
      <c r="L71" s="63"/>
      <c r="M71" s="38">
        <f t="shared" ref="M71:M130" si="121">IFERROR(IF(VLOOKUP(AH71,Потребители_обозначение,4,FALSE)=1,VLOOKUP(AH71,Потребители_обозначение,3,FALSE)*(G71*2-1)+I71+VLOOKUP(AI71,Этаж_обозначение,3,FALSE)+VLOOKUP(AI71,Этаж_обозначение,4,FALSE),VLOOKUP(AH71,Потребители_обозначение,3,FALSE)*(G71*2-1)+I71),I71)</f>
        <v>0</v>
      </c>
      <c r="N71" s="63"/>
      <c r="O71" s="63"/>
      <c r="P71" s="59" t="e">
        <f t="shared" si="106"/>
        <v>#N/A</v>
      </c>
      <c r="Q71" s="63"/>
      <c r="R71" s="63"/>
      <c r="S71" s="63"/>
      <c r="T71" s="39" t="e">
        <f t="shared" si="107"/>
        <v>#N/A</v>
      </c>
      <c r="U71" s="38" t="e">
        <f t="shared" si="96"/>
        <v>#N/A</v>
      </c>
      <c r="V71" s="38" t="e">
        <f t="shared" si="97"/>
        <v>#N/A</v>
      </c>
      <c r="W71" s="38" t="e">
        <f t="shared" si="98"/>
        <v>#N/A</v>
      </c>
      <c r="X71" s="38" t="e">
        <f t="shared" si="99"/>
        <v>#N/A</v>
      </c>
      <c r="Y71" s="38" t="e" cm="1">
        <f t="array" ref="Y71">_xlfn.IFS(H71=1,2,H71=3,1)</f>
        <v>#N/A</v>
      </c>
      <c r="Z71" s="38" t="e">
        <f t="shared" si="100"/>
        <v>#N/A</v>
      </c>
      <c r="AA71" s="38" t="e">
        <f t="shared" si="108"/>
        <v>#N/A</v>
      </c>
      <c r="AB71" s="38" t="e">
        <f t="shared" si="101"/>
        <v>#N/A</v>
      </c>
      <c r="AC71" s="38" t="e">
        <f t="shared" si="109"/>
        <v>#N/A</v>
      </c>
      <c r="AD71" s="38" t="e">
        <f t="shared" si="102"/>
        <v>#N/A</v>
      </c>
      <c r="AE71" s="38" t="e">
        <f t="shared" si="120"/>
        <v>#N/A</v>
      </c>
      <c r="AF71" s="38">
        <f t="shared" ref="AF71:AF134" si="122">IFERROR(IF(AB71&gt;4.5,1,2),0)</f>
        <v>0</v>
      </c>
      <c r="AG71" s="38" t="str">
        <f t="shared" ref="AG71:AG134" si="123">IFERROR(LEFT(AQ71,SEARCH(".",AQ71)-1),AQ71)</f>
        <v/>
      </c>
      <c r="AH71" s="38">
        <f t="shared" si="110"/>
        <v>0</v>
      </c>
      <c r="AI71" s="38" t="e">
        <f t="shared" si="43"/>
        <v>#VALUE!</v>
      </c>
      <c r="AJ71" s="38" t="e">
        <f t="shared" si="111"/>
        <v>#N/A</v>
      </c>
      <c r="AK71" s="38" t="e">
        <f t="shared" si="103"/>
        <v>#N/A</v>
      </c>
      <c r="AL71" s="38">
        <f t="shared" si="112"/>
        <v>0</v>
      </c>
      <c r="AM71" s="38">
        <f t="shared" si="113"/>
        <v>0</v>
      </c>
      <c r="AN71" s="38"/>
      <c r="AO71" s="4" t="e">
        <f t="shared" si="118"/>
        <v>#N/A</v>
      </c>
      <c r="AP71" s="38" t="e">
        <f t="shared" si="114"/>
        <v>#VALUE!</v>
      </c>
      <c r="AQ71" s="40" t="str">
        <f t="shared" si="119"/>
        <v/>
      </c>
      <c r="AR71" s="38">
        <f t="shared" si="115"/>
        <v>0</v>
      </c>
      <c r="AS71" s="38">
        <f t="shared" si="116"/>
        <v>0</v>
      </c>
      <c r="AT71" s="38">
        <f t="shared" si="49"/>
        <v>0</v>
      </c>
      <c r="AX71" t="inlineStr">
        <is>
          <t xml:space="preserve">трасса на плане не найдена (выноска не касается кабеля)</t>
        </is>
      </c>
    </row>
    <row r="72" spans="1:46" x14ac:dyDescent="0.25">
      <c r="A72" s="41" t="str">
        <f t="shared" si="95"/>
        <v>R.GSM</v>
      </c>
      <c r="B72" s="4" t="str">
        <f t="shared" si="104"/>
        <v>Щит усиления соловой связи</v>
      </c>
      <c r="C72" s="59"/>
      <c r="D72" s="104" t="inlineStr">
        <is>
          <t xml:space="preserve">LD.1.06.1</t>
        </is>
      </c>
      <c r="E72" s="104"/>
      <c r="F72" s="102"/>
      <c r="G72" s="104">
        <v>1</v>
      </c>
      <c r="H72" s="104"/>
      <c r="I72" s="60"/>
      <c r="J72" s="59"/>
      <c r="K72" s="59"/>
      <c r="L72" s="59"/>
      <c r="M72" s="97">
        <f t="shared" si="121"/>
        <v>4</v>
      </c>
      <c r="N72" s="102"/>
      <c r="O72" s="102"/>
      <c r="P72" s="59">
        <f t="shared" si="106"/>
        <v>0.95</v>
      </c>
      <c r="Q72" s="102"/>
      <c r="R72" s="102"/>
      <c r="S72" s="102"/>
      <c r="T72" s="5">
        <f t="shared" si="107"/>
        <v>1.3636363636363635</v>
      </c>
      <c r="U72" s="4">
        <f t="shared" si="96"/>
        <v>16</v>
      </c>
      <c r="V72" s="4">
        <f t="shared" si="97"/>
        <v>2.5</v>
      </c>
      <c r="W72" s="4">
        <f t="shared" si="98"/>
        <v>1.7500000000000002E-2</v>
      </c>
      <c r="X72" s="4">
        <f t="shared" si="99"/>
        <v>0.1</v>
      </c>
      <c r="Y72" s="4" cm="1">
        <f t="array" ref="Y72">_xlfn.IFS(H72=1,2,H72=3,1)</f>
        <v>2</v>
      </c>
      <c r="Z72" s="4">
        <f t="shared" si="100"/>
        <v>0.31</v>
      </c>
      <c r="AA72" s="4">
        <f t="shared" si="108"/>
        <v>7.670181818181819E-2</v>
      </c>
      <c r="AB72" s="4">
        <f t="shared" si="101"/>
        <v>0.04</v>
      </c>
      <c r="AC72" s="4">
        <f t="shared" si="109"/>
        <v>220</v>
      </c>
      <c r="AD72" s="4" t="str">
        <f t="shared" si="102"/>
        <v>ВВГнг(А)-LS</v>
      </c>
      <c r="AE72" s="4" t="str">
        <f t="shared" si="120"/>
        <v>ВВГнг(А)-LS (3х2,5)</v>
      </c>
      <c r="AF72" s="4">
        <f t="shared" si="122"/>
        <v>2</v>
      </c>
      <c r="AG72" s="4" t="str">
        <f t="shared" si="123"/>
        <v/>
      </c>
      <c r="AH72" s="4" t="str">
        <f t="shared" si="110"/>
        <v>R</v>
      </c>
      <c r="AI72" s="4" t="str">
        <f t="shared" ref="AI72:AI135" si="124">IFERROR(LEFT(AP72,SEARCH(".",AP72)-1),AP72)</f>
        <v>GSM</v>
      </c>
      <c r="AJ72" s="4" t="str">
        <f t="shared" si="111"/>
        <v>Щит усиления соловой связи</v>
      </c>
      <c r="AK72" s="4">
        <f t="shared" si="103"/>
        <v>1.37</v>
      </c>
      <c r="AL72" s="4">
        <f t="shared" si="112"/>
        <v>0.3</v>
      </c>
      <c r="AM72" s="4" t="str">
        <f t="shared" si="113"/>
        <v>R.GSM</v>
      </c>
      <c r="AN72" s="4"/>
      <c r="AO72" s="4" t="str">
        <f t="shared" si="118"/>
        <v>ВВГнг(А)-LS (3х2,5)
L=4-0,04%</v>
      </c>
      <c r="AP72" s="4" t="str">
        <f t="shared" si="114"/>
        <v>GSM</v>
      </c>
      <c r="AQ72" s="42" t="str">
        <f t="shared" si="119"/>
        <v/>
      </c>
      <c r="AR72" s="4">
        <f t="shared" si="115"/>
        <v>0</v>
      </c>
      <c r="AS72" s="4">
        <f t="shared" si="116"/>
        <v>0</v>
      </c>
      <c r="AT72" s="4">
        <f t="shared" si="49"/>
        <v>0</v>
      </c>
      <c r="AX72" t="inlineStr">
        <is>
          <t xml:space="preserve">трасса на плане не найдена (выноска не касается кабеля)</t>
        </is>
      </c>
    </row>
    <row r="73" spans="1:46" x14ac:dyDescent="0.25">
      <c r="A73" s="41" t="str">
        <f t="shared" si="95"/>
        <v>R.ЩОПС</v>
      </c>
      <c r="B73" s="4" t="str">
        <f t="shared" si="104"/>
        <v>Щит охранно-пожарной сигнализации</v>
      </c>
      <c r="C73" s="59"/>
      <c r="D73" s="102" t="inlineStr">
        <is>
          <t xml:space="preserve">LD.1.07.1</t>
        </is>
      </c>
      <c r="E73" s="104"/>
      <c r="F73" s="102"/>
      <c r="G73" s="102">
        <v>1</v>
      </c>
      <c r="H73" s="102"/>
      <c r="I73" s="60"/>
      <c r="J73" s="59"/>
      <c r="K73" s="59"/>
      <c r="L73" s="59"/>
      <c r="M73" s="97">
        <f t="shared" si="121"/>
        <v>4</v>
      </c>
      <c r="N73" s="102"/>
      <c r="O73" s="102"/>
      <c r="P73" s="59">
        <f t="shared" si="106"/>
        <v>0.95</v>
      </c>
      <c r="Q73" s="102"/>
      <c r="R73" s="102"/>
      <c r="S73" s="102"/>
      <c r="T73" s="5">
        <f t="shared" si="107"/>
        <v>1.3636363636363635</v>
      </c>
      <c r="U73" s="4">
        <f t="shared" si="96"/>
        <v>16</v>
      </c>
      <c r="V73" s="4">
        <f t="shared" si="97"/>
        <v>2.5</v>
      </c>
      <c r="W73" s="4">
        <f t="shared" si="98"/>
        <v>1.7500000000000002E-2</v>
      </c>
      <c r="X73" s="4">
        <f t="shared" si="99"/>
        <v>0.1</v>
      </c>
      <c r="Y73" s="4" cm="1">
        <f t="array" ref="Y73">_xlfn.IFS(H73=1,2,H73=3,1)</f>
        <v>2</v>
      </c>
      <c r="Z73" s="4">
        <f t="shared" si="100"/>
        <v>0.31</v>
      </c>
      <c r="AA73" s="4">
        <f t="shared" si="108"/>
        <v>7.670181818181819E-2</v>
      </c>
      <c r="AB73" s="4">
        <f t="shared" si="101"/>
        <v>0.04</v>
      </c>
      <c r="AC73" s="4">
        <f t="shared" si="109"/>
        <v>220</v>
      </c>
      <c r="AD73" s="4" t="str">
        <f t="shared" si="102"/>
        <v>ВВГнг(А)-LS</v>
      </c>
      <c r="AE73" s="4" t="str">
        <f t="shared" si="120"/>
        <v>ВВГнг(А)-LS (3х2,5)</v>
      </c>
      <c r="AF73" s="4">
        <f t="shared" si="122"/>
        <v>2</v>
      </c>
      <c r="AG73" s="4" t="str">
        <f t="shared" si="123"/>
        <v/>
      </c>
      <c r="AH73" s="4" t="str">
        <f t="shared" si="110"/>
        <v>R</v>
      </c>
      <c r="AI73" s="4" t="str">
        <f t="shared" si="124"/>
        <v>ЩОПС</v>
      </c>
      <c r="AJ73" s="4" t="str">
        <f t="shared" si="111"/>
        <v>Щит охранно-пожарной сигнализации</v>
      </c>
      <c r="AK73" s="4">
        <f t="shared" si="103"/>
        <v>1.37</v>
      </c>
      <c r="AL73" s="4">
        <f t="shared" si="112"/>
        <v>0.3</v>
      </c>
      <c r="AM73" s="4" t="str">
        <f t="shared" si="113"/>
        <v>R.ЩОПС</v>
      </c>
      <c r="AN73" s="4"/>
      <c r="AO73" s="4" t="str">
        <f t="shared" si="118"/>
        <v>ВВГнг(А)-LS (3х2,5)
L=4-0,04%</v>
      </c>
      <c r="AP73" s="4" t="str">
        <f t="shared" si="114"/>
        <v>ЩОПС</v>
      </c>
      <c r="AQ73" s="42" t="str">
        <f t="shared" si="119"/>
        <v/>
      </c>
      <c r="AR73" s="4">
        <f t="shared" si="115"/>
        <v>0</v>
      </c>
      <c r="AS73" s="4">
        <f t="shared" si="116"/>
        <v>0</v>
      </c>
      <c r="AT73" s="4">
        <f t="shared" si="49"/>
        <v>0</v>
      </c>
      <c r="AX73" t="inlineStr">
        <is>
          <t xml:space="preserve">полилиния 833224 (20.6 м) общая с LED.1.07.1 — не засчитана</t>
        </is>
      </c>
    </row>
    <row r="74" spans="1:46" x14ac:dyDescent="0.25">
      <c r="A74" s="41" t="str">
        <f t="shared" si="95"/>
        <v>R.ШТК</v>
      </c>
      <c r="B74" s="4" t="str">
        <f t="shared" si="104"/>
        <v>Шкаф слаботочных систем</v>
      </c>
      <c r="C74" s="59"/>
      <c r="D74" s="102" t="inlineStr">
        <is>
          <t xml:space="preserve">LD.1.08.1</t>
        </is>
      </c>
      <c r="E74" s="102"/>
      <c r="F74" s="102"/>
      <c r="G74" s="102">
        <v>1</v>
      </c>
      <c r="H74" s="102"/>
      <c r="I74" s="60"/>
      <c r="J74" s="59"/>
      <c r="K74" s="59"/>
      <c r="L74" s="59"/>
      <c r="M74" s="97">
        <f t="shared" ref="M74:M81" si="125">IFERROR(IF(VLOOKUP(AH74,Потребители_обозначение,4,FALSE)=1,VLOOKUP(AH74,Потребители_обозначение,3,FALSE)*(G74*2-1)+I74+VLOOKUP(AI74,Этаж_обозначение,3,FALSE)+VLOOKUP(AI74,Этаж_обозначение,4,FALSE),VLOOKUP(AH74,Потребители_обозначение,3,FALSE)*(G74*2-1)+I74),I74)</f>
        <v>4</v>
      </c>
      <c r="N74" s="102"/>
      <c r="O74" s="102"/>
      <c r="P74" s="59">
        <f t="shared" ref="P74:P80" si="126">IF(VLOOKUP(AH74,Потребители_обозначение,5,FALSE)=2,_xlfn.IFS(H74=3,VLOOKUP(E74,Справочная_двигатели,8,FALSE),H74=1,VLOOKUP(E74,Справочная_двигатели,10,TRUE)),0.95)</f>
        <v>0.95</v>
      </c>
      <c r="Q74" s="102"/>
      <c r="R74" s="102"/>
      <c r="S74" s="102"/>
      <c r="T74" s="5">
        <f t="shared" si="107"/>
        <v>4.5454545454545459</v>
      </c>
      <c r="U74" s="4">
        <f t="shared" si="96"/>
        <v>16</v>
      </c>
      <c r="V74" s="4">
        <f t="shared" si="97"/>
        <v>2.5</v>
      </c>
      <c r="W74" s="4">
        <f t="shared" si="98"/>
        <v>1.7500000000000002E-2</v>
      </c>
      <c r="X74" s="4">
        <f t="shared" si="99"/>
        <v>0.1</v>
      </c>
      <c r="Y74" s="4" cm="1">
        <f t="array" ref="Y74">_xlfn.IFS(H74=1,2,H74=3,1)</f>
        <v>2</v>
      </c>
      <c r="Z74" s="4">
        <f t="shared" si="100"/>
        <v>0.31</v>
      </c>
      <c r="AA74" s="4">
        <f t="shared" si="108"/>
        <v>0.25567272727272733</v>
      </c>
      <c r="AB74" s="4">
        <f t="shared" si="101"/>
        <v>0.12</v>
      </c>
      <c r="AC74" s="4">
        <f t="shared" si="109"/>
        <v>220</v>
      </c>
      <c r="AD74" s="4" t="str">
        <f t="shared" si="102"/>
        <v>ВВГнг(А)-LS</v>
      </c>
      <c r="AE74" s="4" t="str">
        <f t="shared" si="120"/>
        <v>ВВГнг(А)-LS (3х2,5)</v>
      </c>
      <c r="AF74" s="4">
        <f t="shared" si="122"/>
        <v>2</v>
      </c>
      <c r="AG74" s="4" t="str">
        <f t="shared" si="123"/>
        <v/>
      </c>
      <c r="AH74" s="4" t="str">
        <f t="shared" si="110"/>
        <v>R</v>
      </c>
      <c r="AI74" s="4" t="str">
        <f t="shared" si="124"/>
        <v>ШТК</v>
      </c>
      <c r="AJ74" s="4" t="str">
        <f t="shared" si="111"/>
        <v>Шкаф слаботочных систем</v>
      </c>
      <c r="AK74" s="4">
        <f t="shared" si="103"/>
        <v>4.55</v>
      </c>
      <c r="AL74" s="4">
        <f t="shared" si="112"/>
        <v>1</v>
      </c>
      <c r="AM74" s="4" t="str">
        <f t="shared" si="113"/>
        <v>R.ШТК</v>
      </c>
      <c r="AN74" s="4"/>
      <c r="AO74" s="4" t="str">
        <f t="shared" si="118"/>
        <v>ВВГнг(А)-LS (3х2,5)
L=4-0,12%</v>
      </c>
      <c r="AP74" s="4" t="str">
        <f t="shared" si="114"/>
        <v>ШТК</v>
      </c>
      <c r="AQ74" s="42" t="str">
        <f t="shared" si="119"/>
        <v/>
      </c>
      <c r="AR74" s="4">
        <f t="shared" si="115"/>
        <v>0</v>
      </c>
      <c r="AS74" s="4">
        <f t="shared" si="116"/>
        <v>0</v>
      </c>
      <c r="AT74" s="4">
        <f t="shared" si="49"/>
        <v>0</v>
      </c>
      <c r="AX74" t="inlineStr">
        <is>
          <t xml:space="preserve">трасса на плане не найдена (выноска не касается кабеля)</t>
        </is>
      </c>
    </row>
    <row r="75" spans="1:46" x14ac:dyDescent="0.25">
      <c r="A75" s="41" t="str">
        <f t="shared" si="95"/>
        <v>АСУ</v>
      </c>
      <c r="B75" s="4" t="str">
        <f t="shared" si="104"/>
        <v>Питание системы автоматизации</v>
      </c>
      <c r="C75" s="59"/>
      <c r="D75" s="102" t="inlineStr">
        <is>
          <t xml:space="preserve">LD.1.09.1</t>
        </is>
      </c>
      <c r="E75" s="102"/>
      <c r="F75" s="102"/>
      <c r="G75" s="102">
        <v>1</v>
      </c>
      <c r="H75" s="102"/>
      <c r="I75" s="60"/>
      <c r="J75" s="59"/>
      <c r="K75" s="59"/>
      <c r="L75" s="59"/>
      <c r="M75" s="97">
        <f t="shared" si="125"/>
        <v>4</v>
      </c>
      <c r="N75" s="102"/>
      <c r="O75" s="102"/>
      <c r="P75" s="59">
        <f t="shared" si="126"/>
        <v>0.95</v>
      </c>
      <c r="Q75" s="102"/>
      <c r="R75" s="102"/>
      <c r="S75" s="102"/>
      <c r="T75" s="5">
        <f t="shared" si="107"/>
        <v>0.22727272727272727</v>
      </c>
      <c r="U75" s="4">
        <f t="shared" si="96"/>
        <v>16</v>
      </c>
      <c r="V75" s="4">
        <f t="shared" si="97"/>
        <v>2.5</v>
      </c>
      <c r="W75" s="4">
        <f t="shared" si="98"/>
        <v>1.7500000000000002E-2</v>
      </c>
      <c r="X75" s="4">
        <f t="shared" si="99"/>
        <v>0.1</v>
      </c>
      <c r="Y75" s="4" cm="1">
        <f t="array" ref="Y75">_xlfn.IFS(H75=1,2,H75=3,1)</f>
        <v>2</v>
      </c>
      <c r="Z75" s="4">
        <f t="shared" si="100"/>
        <v>0.31</v>
      </c>
      <c r="AA75" s="4">
        <f t="shared" si="108"/>
        <v>1.2783636363636365E-2</v>
      </c>
      <c r="AB75" s="4">
        <f t="shared" si="101"/>
        <v>0.01</v>
      </c>
      <c r="AC75" s="4">
        <f t="shared" si="109"/>
        <v>220</v>
      </c>
      <c r="AD75" s="4" t="str">
        <f t="shared" si="102"/>
        <v>ПуГВ</v>
      </c>
      <c r="AE75" s="4" t="str">
        <f t="shared" si="120"/>
        <v>ПуГВ (1х2,5)</v>
      </c>
      <c r="AF75" s="4">
        <f t="shared" si="122"/>
        <v>2</v>
      </c>
      <c r="AG75" s="4" t="str">
        <f t="shared" si="123"/>
        <v/>
      </c>
      <c r="AH75" s="4" t="str">
        <f t="shared" si="110"/>
        <v>АСУ</v>
      </c>
      <c r="AI75" s="4" t="e">
        <f t="shared" si="124"/>
        <v>#VALUE!</v>
      </c>
      <c r="AJ75" s="4" t="str">
        <f t="shared" si="111"/>
        <v>Питание системы автоматизации</v>
      </c>
      <c r="AK75" s="4">
        <f t="shared" si="103"/>
        <v>0.23</v>
      </c>
      <c r="AL75" s="4">
        <f t="shared" si="112"/>
        <v>0.05</v>
      </c>
      <c r="AM75" s="4" t="str">
        <f t="shared" si="113"/>
        <v>АСУ</v>
      </c>
      <c r="AN75" s="4"/>
      <c r="AO75" s="4" t="str">
        <f t="shared" si="118"/>
        <v>ПуГВ (1х2,5)
L=4-0,01%</v>
      </c>
      <c r="AP75" s="4" t="e">
        <f t="shared" si="114"/>
        <v>#VALUE!</v>
      </c>
      <c r="AQ75" s="42" t="str">
        <f t="shared" si="119"/>
        <v/>
      </c>
      <c r="AR75" s="4">
        <f t="shared" si="115"/>
        <v>0</v>
      </c>
      <c r="AS75" s="4">
        <f t="shared" si="116"/>
        <v>0</v>
      </c>
      <c r="AT75" s="4">
        <f t="shared" ref="AT75:AT138" si="127">IF(AR75=0,AS75,AR75)</f>
        <v>0</v>
      </c>
      <c r="AX75" t="inlineStr">
        <is>
          <t xml:space="preserve">трасса на плане не найдена (выноска не касается кабеля)</t>
        </is>
      </c>
    </row>
    <row r="76" spans="1:46" x14ac:dyDescent="0.25">
      <c r="A76" s="41">
        <f t="shared" si="95"/>
        <v>0</v>
      </c>
      <c r="B76" s="4" t="e">
        <f t="shared" si="104"/>
        <v>#N/A</v>
      </c>
      <c r="C76" s="59"/>
      <c r="D76" s="59" t="inlineStr">
        <is>
          <t xml:space="preserve">LD.2.12.1</t>
        </is>
      </c>
      <c r="E76" s="59"/>
      <c r="F76" s="59"/>
      <c r="G76" s="59">
        <v>1</v>
      </c>
      <c r="H76" s="59"/>
      <c r="I76" s="60">
        <f>IF(COUNT(AU76:AV76)=0,"",ROUNDUP(SUM(AU76:AV76),0))</f>
      </c>
      <c r="J76" s="59"/>
      <c r="K76" s="59">
        <f>IF(OR(I76="",S76=""),"",IF(S76=1,MAX(0,M76-ROUNDUP(N(AV76),0)-4),ROUNDUP(N(AU76),0)))</f>
      </c>
      <c r="L76" s="59">
        <f>IF(OR(I76="",S76=""),"",IF(S76=2,MAX(0,M76-ROUNDUP(N(AU76),0)-4),ROUNDUP(N(AV76),0)))</f>
      </c>
      <c r="M76" s="97">
        <f t="shared" si="125"/>
        <v>4</v>
      </c>
      <c r="N76" s="59"/>
      <c r="O76" s="59"/>
      <c r="P76" s="59" t="e">
        <f t="shared" si="126"/>
        <v>#N/A</v>
      </c>
      <c r="Q76" s="59"/>
      <c r="R76" s="59"/>
      <c r="S76" s="59">
        <v>1</v>
      </c>
      <c r="T76" s="5" t="e">
        <f t="shared" si="107"/>
        <v>#N/A</v>
      </c>
      <c r="U76" s="4" t="e">
        <f t="shared" ref="U76:U86" si="128">IF(R76=0,VLOOKUP(T76,Автомат_номиналы,2,TRUE),R76)</f>
        <v>#N/A</v>
      </c>
      <c r="V76" s="4" t="e">
        <f t="shared" ref="V76:V86" si="129">IF(Q76=0,VLOOKUP(U76,Кабель_номиналы,2,TRUE),Q76)</f>
        <v>#N/A</v>
      </c>
      <c r="W76" s="4" t="e">
        <f t="shared" ref="W76:W86" si="130">VLOOKUP(V76,Кабель_сопротивление,3,FALSE)</f>
        <v>#N/A</v>
      </c>
      <c r="X76" s="4" t="e">
        <f t="shared" ref="X76:X86" si="131">VLOOKUP(V76,Кабель_сопротивление,2,FALSE)</f>
        <v>#N/A</v>
      </c>
      <c r="Y76" s="4" t="e" cm="1">
        <f t="array" ref="Y76">_xlfn.IFS(H76=1,2,H76=3,1)</f>
        <v>#N/A</v>
      </c>
      <c r="Z76" s="4" t="e">
        <f t="shared" ref="Z76:Z86" si="132">ROUND(SIN(ACOS(P76)),2)</f>
        <v>#N/A</v>
      </c>
      <c r="AA76" s="4" t="e">
        <f t="shared" si="108"/>
        <v>#N/A</v>
      </c>
      <c r="AB76" s="4" t="e">
        <f t="shared" ref="AB76:AB86" si="133">ROUNDUP(AA76/220*100,2)</f>
        <v>#N/A</v>
      </c>
      <c r="AC76" s="4" t="e">
        <f t="shared" si="109"/>
        <v>#N/A</v>
      </c>
      <c r="AD76" s="4" t="e">
        <f t="shared" ref="AD76:AD86" si="134">VLOOKUP(N76,Кабель_обозначение,2,FALSE)</f>
        <v>#N/A</v>
      </c>
      <c r="AE76" s="4" t="e">
        <f t="shared" ref="AE76:AE86" si="135">IF(VLOOKUP(N76,Кабель_обозначение,3,FALSE)=1,AD76&amp;" ("&amp;O76&amp;"х"&amp;V76&amp;")",AD76)</f>
        <v>#N/A</v>
      </c>
      <c r="AF76" s="4">
        <f t="shared" ref="AF76:AF86" si="136">IFERROR(IF(AB76&gt;4.5,1,2),0)</f>
        <v>0</v>
      </c>
      <c r="AG76" s="4" t="str">
        <f t="shared" ref="AG76:AG86" si="137">IFERROR(LEFT(AQ76,SEARCH(".",AQ76)-1),AQ76)</f>
        <v/>
      </c>
      <c r="AH76" s="4">
        <f t="shared" si="110"/>
        <v>0</v>
      </c>
      <c r="AI76" s="4" t="e">
        <f t="shared" ref="AI76:AI86" si="138">IFERROR(LEFT(AP76,SEARCH(".",AP76)-1),AP76)</f>
        <v>#VALUE!</v>
      </c>
      <c r="AJ76" s="4" t="e">
        <f t="shared" si="111"/>
        <v>#N/A</v>
      </c>
      <c r="AK76" s="4" t="e">
        <f t="shared" ref="AK76:AK86" si="139">ROUNDUP(T76,2)</f>
        <v>#N/A</v>
      </c>
      <c r="AL76" s="4">
        <f t="shared" si="112"/>
        <v>0</v>
      </c>
      <c r="AM76" s="4">
        <f t="shared" si="113"/>
        <v>0</v>
      </c>
      <c r="AN76" s="4"/>
      <c r="AO76" s="4" t="e">
        <f t="shared" ref="AO76:AO86" si="140">IF(V76=0,AD76,AE76&amp;"
L="&amp;M76&amp;"-"&amp;AB76&amp;"%")</f>
        <v>#N/A</v>
      </c>
      <c r="AP76" s="4" t="e">
        <f t="shared" si="114"/>
        <v>#VALUE!</v>
      </c>
      <c r="AQ76" s="42" t="str">
        <f t="shared" ref="AQ76:AQ86" si="141">IFERROR(RIGHT(AP76,LEN(AP76)-SEARCH(".",AP76)),"")</f>
        <v/>
      </c>
      <c r="AR76" s="4">
        <f t="shared" si="115"/>
        <v>0</v>
      </c>
      <c r="AS76" s="4">
        <f t="shared" si="116"/>
        <v>0</v>
      </c>
      <c r="AT76" s="4">
        <f t="shared" si="127"/>
        <v>0</v>
      </c>
      <c r="AU76">
        <v>6.62</v>
      </c>
      <c r="AW76" t="inlineStr">
        <is>
          <t xml:space="preserve">833035</t>
        </is>
      </c>
    </row>
    <row r="77" spans="1:46" ht="30" x14ac:dyDescent="0.25">
      <c r="A77" s="41" t="str">
        <f t="shared" si="95"/>
        <v>PS-KNX.1</v>
      </c>
      <c r="B77" s="4" t="str">
        <f t="shared" si="104"/>
        <v>Блок питания шины KNX  Пом. №</v>
      </c>
      <c r="C77" s="106"/>
      <c r="D77" s="102" t="inlineStr">
        <is>
          <t xml:space="preserve">LED.1.03.1</t>
        </is>
      </c>
      <c r="E77" s="102"/>
      <c r="F77" s="102"/>
      <c r="G77" s="102">
        <v>1</v>
      </c>
      <c r="H77" s="59"/>
      <c r="I77" s="60">
        <f>IF(COUNT(AU77:AV77)=0,"",ROUNDUP(SUM(AU77:AV77),0))</f>
      </c>
      <c r="J77" s="59"/>
      <c r="K77" s="59">
        <f>IF(OR(I77="",S77=""),"",IF(S77=1,MAX(0,M77-ROUNDUP(N(AV77),0)-4),ROUNDUP(N(AU77),0)))</f>
      </c>
      <c r="L77" s="59">
        <f>IF(OR(I77="",S77=""),"",IF(S77=2,MAX(0,M77-ROUNDUP(N(AU77),0)-4),ROUNDUP(N(AV77),0)))</f>
      </c>
      <c r="M77" s="97">
        <f t="shared" si="125"/>
        <v>5</v>
      </c>
      <c r="N77" s="59"/>
      <c r="O77" s="59"/>
      <c r="P77" s="59">
        <f t="shared" si="126"/>
        <v>0.95</v>
      </c>
      <c r="Q77" s="59"/>
      <c r="R77" s="59"/>
      <c r="S77" s="59">
        <v>1</v>
      </c>
      <c r="T77" s="5" t="e">
        <f t="shared" si="107"/>
        <v>#N/A</v>
      </c>
      <c r="U77" s="4" t="e">
        <f t="shared" si="128"/>
        <v>#N/A</v>
      </c>
      <c r="V77" s="4" t="e">
        <f t="shared" si="129"/>
        <v>#N/A</v>
      </c>
      <c r="W77" s="4" t="e">
        <f t="shared" si="130"/>
        <v>#N/A</v>
      </c>
      <c r="X77" s="4" t="e">
        <f t="shared" si="131"/>
        <v>#N/A</v>
      </c>
      <c r="Y77" s="4" t="e" cm="1">
        <f t="array" ref="Y77">_xlfn.IFS(H77=1,2,H77=3,1)</f>
        <v>#N/A</v>
      </c>
      <c r="Z77" s="4">
        <f t="shared" si="132"/>
        <v>0.31</v>
      </c>
      <c r="AA77" s="4" t="e">
        <f t="shared" si="108"/>
        <v>#N/A</v>
      </c>
      <c r="AB77" s="4" t="e">
        <f t="shared" si="133"/>
        <v>#N/A</v>
      </c>
      <c r="AC77" s="4" t="e">
        <f t="shared" si="109"/>
        <v>#N/A</v>
      </c>
      <c r="AD77" s="4" t="e">
        <f t="shared" si="134"/>
        <v>#N/A</v>
      </c>
      <c r="AE77" s="4" t="e">
        <f t="shared" si="135"/>
        <v>#N/A</v>
      </c>
      <c r="AF77" s="4">
        <f t="shared" si="136"/>
        <v>0</v>
      </c>
      <c r="AG77" s="4" t="str">
        <f t="shared" si="137"/>
        <v/>
      </c>
      <c r="AH77" s="4" t="str">
        <f t="shared" si="110"/>
        <v>PS-KNX</v>
      </c>
      <c r="AI77" s="4" t="str">
        <f t="shared" si="138"/>
        <v>1</v>
      </c>
      <c r="AJ77" s="4" t="str">
        <f t="shared" si="111"/>
        <v xml:space="preserve">Блок питания шины KNX </v>
      </c>
      <c r="AK77" s="4" t="e">
        <f t="shared" si="139"/>
        <v>#N/A</v>
      </c>
      <c r="AL77" s="4">
        <f t="shared" si="112"/>
        <v>0.1</v>
      </c>
      <c r="AM77" s="4" t="str">
        <f t="shared" si="113"/>
        <v>PS-KNX.1</v>
      </c>
      <c r="AN77" s="4"/>
      <c r="AO77" s="4" t="e">
        <f t="shared" si="140"/>
        <v>#N/A</v>
      </c>
      <c r="AP77" s="4" t="str">
        <f t="shared" si="114"/>
        <v>1</v>
      </c>
      <c r="AQ77" s="42" t="str">
        <f t="shared" si="141"/>
        <v/>
      </c>
      <c r="AR77" s="4">
        <f t="shared" si="115"/>
        <v>0</v>
      </c>
      <c r="AS77" s="4">
        <f t="shared" si="116"/>
        <v>0</v>
      </c>
      <c r="AT77" s="4">
        <f t="shared" si="127"/>
        <v>0</v>
      </c>
      <c r="AU77">
        <v>6.93</v>
      </c>
      <c r="AW77" t="inlineStr">
        <is>
          <t xml:space="preserve">833221</t>
        </is>
      </c>
    </row>
    <row r="78" spans="1:46" x14ac:dyDescent="0.25">
      <c r="A78" s="41">
        <f t="shared" si="95"/>
        <v>0</v>
      </c>
      <c r="B78" s="4" t="e">
        <f t="shared" si="104"/>
        <v>#N/A</v>
      </c>
      <c r="C78" s="102"/>
      <c r="D78" s="102" t="inlineStr">
        <is>
          <t xml:space="preserve">LED.1.03.2</t>
        </is>
      </c>
      <c r="E78" s="102"/>
      <c r="F78" s="102"/>
      <c r="G78" s="102">
        <v>1</v>
      </c>
      <c r="H78" s="59"/>
      <c r="I78" s="60">
        <f>IF(COUNT(AU78:AV78)=0,"",ROUNDUP(SUM(AU78:AV78),0))</f>
      </c>
      <c r="J78" s="59"/>
      <c r="K78" s="59">
        <f>IF(OR(I78="",S78=""),"",IF(S78=1,MAX(0,M78-ROUNDUP(N(AV78),0)-4),ROUNDUP(N(AU78),0)))</f>
      </c>
      <c r="L78" s="59">
        <f>IF(OR(I78="",S78=""),"",IF(S78=2,MAX(0,M78-ROUNDUP(N(AU78),0)-4),ROUNDUP(N(AV78),0)))</f>
      </c>
      <c r="M78" s="97">
        <f t="shared" si="125"/>
        <v>4</v>
      </c>
      <c r="N78" s="59"/>
      <c r="O78" s="59"/>
      <c r="P78" s="59" t="e">
        <f t="shared" si="126"/>
        <v>#N/A</v>
      </c>
      <c r="Q78" s="59"/>
      <c r="R78" s="59"/>
      <c r="S78" s="59">
        <v>1</v>
      </c>
      <c r="T78" s="5" t="e">
        <f t="shared" si="107"/>
        <v>#N/A</v>
      </c>
      <c r="U78" s="4" t="e">
        <f t="shared" si="128"/>
        <v>#N/A</v>
      </c>
      <c r="V78" s="4" t="e">
        <f t="shared" si="129"/>
        <v>#N/A</v>
      </c>
      <c r="W78" s="4" t="e">
        <f t="shared" si="130"/>
        <v>#N/A</v>
      </c>
      <c r="X78" s="4" t="e">
        <f t="shared" si="131"/>
        <v>#N/A</v>
      </c>
      <c r="Y78" s="4" t="e" cm="1">
        <f t="array" ref="Y78">_xlfn.IFS(H78=1,2,H78=3,1)</f>
        <v>#N/A</v>
      </c>
      <c r="Z78" s="4" t="e">
        <f t="shared" si="132"/>
        <v>#N/A</v>
      </c>
      <c r="AA78" s="4" t="e">
        <f t="shared" si="108"/>
        <v>#N/A</v>
      </c>
      <c r="AB78" s="4" t="e">
        <f t="shared" si="133"/>
        <v>#N/A</v>
      </c>
      <c r="AC78" s="4" t="e">
        <f t="shared" si="109"/>
        <v>#N/A</v>
      </c>
      <c r="AD78" s="4" t="e">
        <f t="shared" si="134"/>
        <v>#N/A</v>
      </c>
      <c r="AE78" s="4" t="e">
        <f t="shared" si="135"/>
        <v>#N/A</v>
      </c>
      <c r="AF78" s="4">
        <f t="shared" si="136"/>
        <v>0</v>
      </c>
      <c r="AG78" s="4" t="str">
        <f t="shared" si="137"/>
        <v/>
      </c>
      <c r="AH78" s="4">
        <f t="shared" si="110"/>
        <v>0</v>
      </c>
      <c r="AI78" s="4" t="e">
        <f t="shared" si="138"/>
        <v>#VALUE!</v>
      </c>
      <c r="AJ78" s="4" t="e">
        <f t="shared" si="111"/>
        <v>#N/A</v>
      </c>
      <c r="AK78" s="4" t="e">
        <f t="shared" si="139"/>
        <v>#N/A</v>
      </c>
      <c r="AL78" s="4">
        <f t="shared" si="112"/>
        <v>0</v>
      </c>
      <c r="AM78" s="4">
        <f t="shared" si="113"/>
        <v>0</v>
      </c>
      <c r="AN78" s="4"/>
      <c r="AO78" s="4" t="e">
        <f t="shared" si="140"/>
        <v>#N/A</v>
      </c>
      <c r="AP78" s="4" t="e">
        <f t="shared" si="114"/>
        <v>#VALUE!</v>
      </c>
      <c r="AQ78" s="42" t="str">
        <f t="shared" si="141"/>
        <v/>
      </c>
      <c r="AR78" s="4">
        <f t="shared" si="115"/>
        <v>0</v>
      </c>
      <c r="AS78" s="4">
        <f t="shared" si="116"/>
        <v>0</v>
      </c>
      <c r="AT78" s="4">
        <f t="shared" si="127"/>
        <v>0</v>
      </c>
      <c r="AU78">
        <v>5.68</v>
      </c>
      <c r="AW78" t="inlineStr">
        <is>
          <t xml:space="preserve">833223</t>
        </is>
      </c>
    </row>
    <row r="79" spans="1:46" x14ac:dyDescent="0.25">
      <c r="A79" s="41" t="str">
        <f t="shared" si="95"/>
        <v>LC.1</v>
      </c>
      <c r="B79" s="4" t="e">
        <f t="shared" si="104"/>
        <v>#N/A</v>
      </c>
      <c r="C79" s="106"/>
      <c r="D79" s="102" t="inlineStr">
        <is>
          <t xml:space="preserve">LED.1.07.1</t>
        </is>
      </c>
      <c r="E79" s="102"/>
      <c r="F79" s="102"/>
      <c r="G79" s="102">
        <v>1</v>
      </c>
      <c r="H79" s="59"/>
      <c r="I79" s="60"/>
      <c r="J79" s="59"/>
      <c r="K79" s="59"/>
      <c r="L79" s="59"/>
      <c r="M79" s="97">
        <f t="shared" si="125"/>
        <v>4</v>
      </c>
      <c r="N79" s="59"/>
      <c r="O79" s="59"/>
      <c r="P79" s="59" t="e">
        <f t="shared" si="126"/>
        <v>#N/A</v>
      </c>
      <c r="Q79" s="59"/>
      <c r="R79" s="59"/>
      <c r="S79" s="59"/>
      <c r="T79" s="5" t="e">
        <f t="shared" si="107"/>
        <v>#N/A</v>
      </c>
      <c r="U79" s="4" t="e">
        <f t="shared" si="128"/>
        <v>#N/A</v>
      </c>
      <c r="V79" s="4" t="e">
        <f t="shared" si="129"/>
        <v>#N/A</v>
      </c>
      <c r="W79" s="4" t="e">
        <f t="shared" si="130"/>
        <v>#N/A</v>
      </c>
      <c r="X79" s="4" t="e">
        <f t="shared" si="131"/>
        <v>#N/A</v>
      </c>
      <c r="Y79" s="4" t="e" cm="1">
        <f t="array" ref="Y79">_xlfn.IFS(H79=1,2,H79=3,1)</f>
        <v>#N/A</v>
      </c>
      <c r="Z79" s="4" t="e">
        <f t="shared" si="132"/>
        <v>#N/A</v>
      </c>
      <c r="AA79" s="4" t="e">
        <f t="shared" si="108"/>
        <v>#N/A</v>
      </c>
      <c r="AB79" s="4" t="e">
        <f t="shared" si="133"/>
        <v>#N/A</v>
      </c>
      <c r="AC79" s="4" t="e">
        <f t="shared" si="109"/>
        <v>#N/A</v>
      </c>
      <c r="AD79" s="4" t="e">
        <f t="shared" si="134"/>
        <v>#N/A</v>
      </c>
      <c r="AE79" s="4" t="e">
        <f t="shared" si="135"/>
        <v>#N/A</v>
      </c>
      <c r="AF79" s="4">
        <f t="shared" si="136"/>
        <v>0</v>
      </c>
      <c r="AG79" s="4" t="str">
        <f t="shared" si="137"/>
        <v/>
      </c>
      <c r="AH79" s="4" t="str">
        <f t="shared" si="110"/>
        <v>LC</v>
      </c>
      <c r="AI79" s="4" t="str">
        <f t="shared" si="138"/>
        <v>1</v>
      </c>
      <c r="AJ79" s="4" t="str">
        <f t="shared" si="111"/>
        <v xml:space="preserve">Процессор </v>
      </c>
      <c r="AK79" s="4" t="e">
        <f t="shared" si="139"/>
        <v>#N/A</v>
      </c>
      <c r="AL79" s="4">
        <f t="shared" si="112"/>
        <v>0.1</v>
      </c>
      <c r="AM79" s="4" t="str">
        <f t="shared" si="113"/>
        <v>LC.1</v>
      </c>
      <c r="AN79" s="4"/>
      <c r="AO79" s="4" t="e">
        <f t="shared" si="140"/>
        <v>#N/A</v>
      </c>
      <c r="AP79" s="4" t="str">
        <f t="shared" si="114"/>
        <v>1</v>
      </c>
      <c r="AQ79" s="42" t="str">
        <f t="shared" si="141"/>
        <v/>
      </c>
      <c r="AR79" s="4">
        <f t="shared" si="115"/>
        <v>0</v>
      </c>
      <c r="AS79" s="4">
        <f t="shared" si="116"/>
        <v>0</v>
      </c>
      <c r="AT79" s="4">
        <f t="shared" si="127"/>
        <v>0</v>
      </c>
      <c r="AX79" t="inlineStr">
        <is>
          <t xml:space="preserve">полилиния 833224 (20.6 м) общая с LD.1.07.1 — не засчитана</t>
        </is>
      </c>
    </row>
    <row r="80" spans="1:46" x14ac:dyDescent="0.25">
      <c r="A80" s="41">
        <f t="shared" si="95"/>
        <v>0</v>
      </c>
      <c r="B80" s="4" t="e">
        <f t="shared" si="104"/>
        <v>#N/A</v>
      </c>
      <c r="C80" s="59"/>
      <c r="D80" s="59" t="inlineStr">
        <is>
          <t xml:space="preserve">LED.2.11.1</t>
        </is>
      </c>
      <c r="E80" s="59"/>
      <c r="F80" s="59"/>
      <c r="G80" s="59">
        <v>1</v>
      </c>
      <c r="H80" s="59"/>
      <c r="I80" s="60">
        <f>IF(COUNT(AU80:AV80)=0,"",ROUNDUP(SUM(AU80:AV80),0))</f>
      </c>
      <c r="J80" s="59"/>
      <c r="K80" s="59">
        <f>IF(OR(I80="",S80=""),"",IF(S80=1,MAX(0,M80-ROUNDUP(N(AV80),0)-4),ROUNDUP(N(AU80),0)))</f>
      </c>
      <c r="L80" s="59">
        <f>IF(OR(I80="",S80=""),"",IF(S80=2,MAX(0,M80-ROUNDUP(N(AU80),0)-4),ROUNDUP(N(AV80),0)))</f>
      </c>
      <c r="M80" s="97">
        <f t="shared" si="125"/>
        <v>4</v>
      </c>
      <c r="N80" s="59"/>
      <c r="O80" s="59"/>
      <c r="P80" s="59" t="e">
        <f t="shared" si="126"/>
        <v>#N/A</v>
      </c>
      <c r="Q80" s="59"/>
      <c r="R80" s="59"/>
      <c r="S80" s="59">
        <v>1</v>
      </c>
      <c r="T80" s="5" t="e">
        <f t="shared" si="107"/>
        <v>#N/A</v>
      </c>
      <c r="U80" s="4" t="e">
        <f t="shared" si="128"/>
        <v>#N/A</v>
      </c>
      <c r="V80" s="4" t="e">
        <f t="shared" si="129"/>
        <v>#N/A</v>
      </c>
      <c r="W80" s="4" t="e">
        <f t="shared" si="130"/>
        <v>#N/A</v>
      </c>
      <c r="X80" s="4" t="e">
        <f t="shared" si="131"/>
        <v>#N/A</v>
      </c>
      <c r="Y80" s="4" t="e" cm="1">
        <f t="array" ref="Y80">_xlfn.IFS(H80=1,2,H80=3,1)</f>
        <v>#N/A</v>
      </c>
      <c r="Z80" s="4" t="e">
        <f t="shared" si="132"/>
        <v>#N/A</v>
      </c>
      <c r="AA80" s="4" t="e">
        <f t="shared" si="108"/>
        <v>#N/A</v>
      </c>
      <c r="AB80" s="4" t="e">
        <f t="shared" si="133"/>
        <v>#N/A</v>
      </c>
      <c r="AC80" s="4" t="e">
        <f t="shared" si="109"/>
        <v>#N/A</v>
      </c>
      <c r="AD80" s="4" t="e">
        <f t="shared" si="134"/>
        <v>#N/A</v>
      </c>
      <c r="AE80" s="4" t="e">
        <f t="shared" si="135"/>
        <v>#N/A</v>
      </c>
      <c r="AF80" s="4">
        <f t="shared" si="136"/>
        <v>0</v>
      </c>
      <c r="AG80" s="4" t="str">
        <f t="shared" si="137"/>
        <v/>
      </c>
      <c r="AH80" s="4">
        <f t="shared" si="110"/>
        <v>0</v>
      </c>
      <c r="AI80" s="4" t="e">
        <f t="shared" si="138"/>
        <v>#VALUE!</v>
      </c>
      <c r="AJ80" s="4" t="e">
        <f t="shared" si="111"/>
        <v>#N/A</v>
      </c>
      <c r="AK80" s="4" t="e">
        <f t="shared" si="139"/>
        <v>#N/A</v>
      </c>
      <c r="AL80" s="4">
        <f t="shared" si="112"/>
        <v>0</v>
      </c>
      <c r="AM80" s="4">
        <f t="shared" si="113"/>
        <v>0</v>
      </c>
      <c r="AN80" s="4"/>
      <c r="AO80" s="4" t="e">
        <f t="shared" si="140"/>
        <v>#N/A</v>
      </c>
      <c r="AP80" s="4" t="e">
        <f t="shared" si="114"/>
        <v>#VALUE!</v>
      </c>
      <c r="AQ80" s="42" t="str">
        <f t="shared" si="141"/>
        <v/>
      </c>
      <c r="AR80" s="4">
        <f t="shared" si="115"/>
        <v>0</v>
      </c>
      <c r="AS80" s="4">
        <f t="shared" si="116"/>
        <v>0</v>
      </c>
      <c r="AT80" s="4">
        <f t="shared" si="127"/>
        <v>0</v>
      </c>
      <c r="AU80">
        <v>13.16</v>
      </c>
      <c r="AW80" t="inlineStr">
        <is>
          <t xml:space="preserve">83319B</t>
        </is>
      </c>
    </row>
    <row r="81" spans="1:46" ht="16.5" x14ac:dyDescent="0.25">
      <c r="A81" s="41" t="str">
        <f t="shared" si="95"/>
        <v>В.1.03.1-(В.6)</v>
      </c>
      <c r="B81" s="4" t="str">
        <f t="shared" si="104"/>
        <v>Вытяжной вентилятор  Пом. №03</v>
      </c>
      <c r="C81" s="59"/>
      <c r="D81" s="102" t="inlineStr">
        <is>
          <t xml:space="preserve">К.1.01.1</t>
        </is>
      </c>
      <c r="E81" s="114"/>
      <c r="F81" s="102"/>
      <c r="G81" s="59">
        <v>1</v>
      </c>
      <c r="H81" s="59"/>
      <c r="I81" s="60"/>
      <c r="J81" s="59"/>
      <c r="K81" s="59"/>
      <c r="L81" s="59"/>
      <c r="M81" s="97">
        <f t="shared" si="125"/>
        <v>17</v>
      </c>
      <c r="N81" s="102"/>
      <c r="O81" s="102"/>
      <c r="P81" s="59">
        <f t="shared" ref="P81:P86" si="142">IF(VLOOKUP(AH81,Потребители_обозначение,5,FALSE)=2,_xlfn.IFS(H81=3,VLOOKUP(E81,Справочная_двигатели,8,FALSE),H81=1,VLOOKUP(E81,Справочная_двигатели,10,TRUE)),0.95)</f>
        <v>0.95</v>
      </c>
      <c r="Q81" s="102"/>
      <c r="R81" s="102"/>
      <c r="S81" s="102"/>
      <c r="T81" s="5">
        <f t="shared" ref="T81:T86" si="143">_xlfn.IFS(H81=1,E81*1000/220,H81=3,E81/0.38/1.732)</f>
        <v>0.13636363636363635</v>
      </c>
      <c r="U81" s="4">
        <f t="shared" si="128"/>
        <v>10</v>
      </c>
      <c r="V81" s="4">
        <f t="shared" si="129"/>
        <v>1.5</v>
      </c>
      <c r="W81" s="4">
        <f t="shared" si="130"/>
        <v>1.7500000000000002E-2</v>
      </c>
      <c r="X81" s="4">
        <f t="shared" si="131"/>
        <v>0.11</v>
      </c>
      <c r="Y81" s="4" cm="1">
        <f t="array" ref="Y81">_xlfn.IFS(H81=1,2,H81=3,1)</f>
        <v>2</v>
      </c>
      <c r="Z81" s="4">
        <f t="shared" si="132"/>
        <v>0.31</v>
      </c>
      <c r="AA81" s="4">
        <f t="shared" si="108"/>
        <v>5.1057890909090908E-2</v>
      </c>
      <c r="AB81" s="4">
        <f t="shared" si="133"/>
        <v>0.03</v>
      </c>
      <c r="AC81" s="4">
        <f t="shared" ref="AC81:AC86" si="144">_xlfn.IFS(H81=3,380,H81=1,220)</f>
        <v>220</v>
      </c>
      <c r="AD81" s="4" t="str">
        <f t="shared" si="134"/>
        <v>ВВГнг(А)-LS</v>
      </c>
      <c r="AE81" s="4" t="str">
        <f t="shared" si="135"/>
        <v>ВВГнг(А)-LS (3х1,5)</v>
      </c>
      <c r="AF81" s="4">
        <f t="shared" si="136"/>
        <v>2</v>
      </c>
      <c r="AG81" s="4" t="str">
        <f t="shared" si="137"/>
        <v>03</v>
      </c>
      <c r="AH81" s="4" t="str">
        <f t="shared" si="110"/>
        <v>В</v>
      </c>
      <c r="AI81" s="4" t="str">
        <f t="shared" si="138"/>
        <v>1</v>
      </c>
      <c r="AJ81" s="4" t="str">
        <f t="shared" si="111"/>
        <v>Вытяжной вентилятор  Пом. №03</v>
      </c>
      <c r="AK81" s="4">
        <f t="shared" si="139"/>
        <v>0.14000000000000001</v>
      </c>
      <c r="AL81" s="4">
        <f t="shared" si="112"/>
        <v>0.03</v>
      </c>
      <c r="AM81" s="4" t="str">
        <f t="shared" si="113"/>
        <v>В.1.03.1-(В.6)</v>
      </c>
      <c r="AN81" s="4"/>
      <c r="AO81" s="4" t="str">
        <f t="shared" si="140"/>
        <v>ВВГнг(А)-LS (3х1,5)
L=17-0,03%</v>
      </c>
      <c r="AP81" s="4" t="str">
        <f t="shared" si="114"/>
        <v>1.03.1-(В.6)</v>
      </c>
      <c r="AQ81" s="42" t="str">
        <f t="shared" si="141"/>
        <v>03.1-(В.6)</v>
      </c>
      <c r="AR81" s="4">
        <f t="shared" ref="AR81:AR86" si="145">IFERROR(IF(VLOOKUP(AH81,Потребители_обозначение,5,FALSE)=2,_xlfn.IFS(H81=3,VLOOKUP(E81,Справочная_двигатели,3,FALSE),H81=1,VLOOKUP(E81,Справочная_двигатели,5,TRUE)),0),0)</f>
        <v>0</v>
      </c>
      <c r="AS81" s="4">
        <f t="shared" si="116"/>
        <v>0</v>
      </c>
      <c r="AT81" s="4">
        <f t="shared" si="127"/>
        <v>0</v>
      </c>
      <c r="AX81" t="inlineStr">
        <is>
          <t xml:space="preserve">трасса на плане не найдена (выноска не касается кабеля)</t>
        </is>
      </c>
    </row>
    <row r="82" spans="1:46" ht="16.5" x14ac:dyDescent="0.25">
      <c r="A82" s="41" t="str">
        <f t="shared" si="95"/>
        <v>В.1.03.2-(В.7)</v>
      </c>
      <c r="B82" s="4" t="str">
        <f t="shared" si="104"/>
        <v>Вытяжной вентилятор  Пом. №03</v>
      </c>
      <c r="C82" s="59"/>
      <c r="D82" s="102" t="inlineStr">
        <is>
          <t xml:space="preserve">К.1.01.2</t>
        </is>
      </c>
      <c r="E82" s="114"/>
      <c r="F82" s="102"/>
      <c r="G82" s="59">
        <v>1</v>
      </c>
      <c r="H82" s="59"/>
      <c r="I82" s="60"/>
      <c r="J82" s="59"/>
      <c r="K82" s="102"/>
      <c r="L82" s="59"/>
      <c r="M82" s="97">
        <f t="shared" ref="M82:M85" si="147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  <v>18</v>
      </c>
      <c r="N82" s="102"/>
      <c r="O82" s="102"/>
      <c r="P82" s="59">
        <f t="shared" si="142"/>
        <v>0.95</v>
      </c>
      <c r="Q82" s="102"/>
      <c r="R82" s="102"/>
      <c r="S82" s="102"/>
      <c r="T82" s="5">
        <f t="shared" si="143"/>
        <v>0.13636363636363635</v>
      </c>
      <c r="U82" s="4">
        <f t="shared" si="128"/>
        <v>10</v>
      </c>
      <c r="V82" s="4">
        <f t="shared" si="129"/>
        <v>1.5</v>
      </c>
      <c r="W82" s="4">
        <f t="shared" si="130"/>
        <v>1.7500000000000002E-2</v>
      </c>
      <c r="X82" s="4">
        <f t="shared" si="131"/>
        <v>0.11</v>
      </c>
      <c r="Y82" s="4" cm="1">
        <f t="array" ref="Y82">_xlfn.IFS(H82=1,2,H82=3,1)</f>
        <v>2</v>
      </c>
      <c r="Z82" s="4">
        <f t="shared" si="132"/>
        <v>0.31</v>
      </c>
      <c r="AA82" s="4">
        <f t="shared" si="108"/>
        <v>5.4249009090909094E-2</v>
      </c>
      <c r="AB82" s="4">
        <f t="shared" si="133"/>
        <v>0.03</v>
      </c>
      <c r="AC82" s="4">
        <f t="shared" si="144"/>
        <v>220</v>
      </c>
      <c r="AD82" s="4" t="str">
        <f t="shared" si="134"/>
        <v>ВВГнг(А)-LS</v>
      </c>
      <c r="AE82" s="4" t="str">
        <f t="shared" si="135"/>
        <v>ВВГнг(А)-LS (3х1,5)</v>
      </c>
      <c r="AF82" s="4">
        <f t="shared" si="136"/>
        <v>2</v>
      </c>
      <c r="AG82" s="4" t="str">
        <f t="shared" si="137"/>
        <v>03</v>
      </c>
      <c r="AH82" s="4" t="str">
        <f t="shared" si="110"/>
        <v>В</v>
      </c>
      <c r="AI82" s="4" t="str">
        <f t="shared" si="138"/>
        <v>1</v>
      </c>
      <c r="AJ82" s="4" t="str">
        <f t="shared" si="111"/>
        <v>Вытяжной вентилятор  Пом. №03</v>
      </c>
      <c r="AK82" s="4">
        <f t="shared" si="139"/>
        <v>0.14000000000000001</v>
      </c>
      <c r="AL82" s="4">
        <f t="shared" si="112"/>
        <v>0.03</v>
      </c>
      <c r="AM82" s="4" t="str">
        <f t="shared" si="113"/>
        <v>В.1.03.2-(В.7)</v>
      </c>
      <c r="AN82" s="4"/>
      <c r="AO82" s="4" t="str">
        <f t="shared" si="140"/>
        <v>ВВГнг(А)-LS (3х1,5)
L=18-0,03%</v>
      </c>
      <c r="AP82" s="4" t="str">
        <f t="shared" si="114"/>
        <v>1.03.2-(В.7)</v>
      </c>
      <c r="AQ82" s="42" t="str">
        <f t="shared" si="141"/>
        <v>03.2-(В.7)</v>
      </c>
      <c r="AR82" s="4">
        <f t="shared" si="145"/>
        <v>0</v>
      </c>
      <c r="AS82" s="4">
        <f t="shared" si="116"/>
        <v>0</v>
      </c>
      <c r="AT82" s="4">
        <f t="shared" si="127"/>
        <v>0</v>
      </c>
      <c r="AX82" t="inlineStr">
        <is>
          <t xml:space="preserve">трасса на плане не найдена (выноска не касается кабеля)</t>
        </is>
      </c>
    </row>
    <row r="83" spans="1:46" ht="16.5" x14ac:dyDescent="0.25">
      <c r="A83" s="41" t="str">
        <f t="shared" si="95"/>
        <v>В.1.03.3-(В.8)</v>
      </c>
      <c r="B83" s="4" t="str">
        <f t="shared" si="104"/>
        <v>Вытяжной вентилятор  Пом. №03</v>
      </c>
      <c r="C83" s="59"/>
      <c r="D83" s="102" t="inlineStr">
        <is>
          <t xml:space="preserve">К.1.04.1</t>
        </is>
      </c>
      <c r="E83" s="114"/>
      <c r="F83" s="102"/>
      <c r="G83" s="59">
        <v>1</v>
      </c>
      <c r="H83" s="59"/>
      <c r="I83" s="60"/>
      <c r="J83" s="59"/>
      <c r="K83" s="102"/>
      <c r="L83" s="59"/>
      <c r="M83" s="97">
        <f t="shared" si="147"/>
        <v>18</v>
      </c>
      <c r="N83" s="102"/>
      <c r="O83" s="102"/>
      <c r="P83" s="59">
        <f t="shared" si="142"/>
        <v>0.95</v>
      </c>
      <c r="Q83" s="102"/>
      <c r="R83" s="102"/>
      <c r="S83" s="102"/>
      <c r="T83" s="5">
        <f t="shared" si="143"/>
        <v>0.13636363636363635</v>
      </c>
      <c r="U83" s="4">
        <f t="shared" si="128"/>
        <v>10</v>
      </c>
      <c r="V83" s="4">
        <f t="shared" si="129"/>
        <v>1.5</v>
      </c>
      <c r="W83" s="4">
        <f t="shared" si="130"/>
        <v>1.7500000000000002E-2</v>
      </c>
      <c r="X83" s="4">
        <f t="shared" si="131"/>
        <v>0.11</v>
      </c>
      <c r="Y83" s="4" cm="1">
        <f t="array" ref="Y83">_xlfn.IFS(H83=1,2,H83=3,1)</f>
        <v>2</v>
      </c>
      <c r="Z83" s="4">
        <f t="shared" si="132"/>
        <v>0.31</v>
      </c>
      <c r="AA83" s="4">
        <f t="shared" si="108"/>
        <v>5.4249009090909094E-2</v>
      </c>
      <c r="AB83" s="4">
        <f t="shared" si="133"/>
        <v>0.03</v>
      </c>
      <c r="AC83" s="4">
        <f t="shared" si="144"/>
        <v>220</v>
      </c>
      <c r="AD83" s="4" t="str">
        <f t="shared" si="134"/>
        <v>ВВГнг(А)-LS</v>
      </c>
      <c r="AE83" s="4" t="str">
        <f t="shared" si="135"/>
        <v>ВВГнг(А)-LS (3х1,5)</v>
      </c>
      <c r="AF83" s="4">
        <f t="shared" si="136"/>
        <v>2</v>
      </c>
      <c r="AG83" s="4" t="str">
        <f t="shared" si="137"/>
        <v>03</v>
      </c>
      <c r="AH83" s="4" t="str">
        <f t="shared" si="110"/>
        <v>В</v>
      </c>
      <c r="AI83" s="4" t="str">
        <f t="shared" si="138"/>
        <v>1</v>
      </c>
      <c r="AJ83" s="4" t="str">
        <f t="shared" si="111"/>
        <v>Вытяжной вентилятор  Пом. №03</v>
      </c>
      <c r="AK83" s="4">
        <f t="shared" si="139"/>
        <v>0.14000000000000001</v>
      </c>
      <c r="AL83" s="4">
        <f t="shared" si="112"/>
        <v>0.03</v>
      </c>
      <c r="AM83" s="4" t="str">
        <f t="shared" si="113"/>
        <v>В.1.03.3-(В.8)</v>
      </c>
      <c r="AN83" s="4"/>
      <c r="AO83" s="4" t="str">
        <f t="shared" si="140"/>
        <v>ВВГнг(А)-LS (3х1,5)
L=18-0,03%</v>
      </c>
      <c r="AP83" s="4" t="str">
        <f t="shared" si="114"/>
        <v>1.03.3-(В.8)</v>
      </c>
      <c r="AQ83" s="42" t="str">
        <f t="shared" si="141"/>
        <v>03.3-(В.8)</v>
      </c>
      <c r="AR83" s="4">
        <f t="shared" si="145"/>
        <v>0</v>
      </c>
      <c r="AS83" s="4">
        <f t="shared" si="116"/>
        <v>0</v>
      </c>
      <c r="AT83" s="4">
        <f t="shared" si="127"/>
        <v>0</v>
      </c>
      <c r="AX83" t="inlineStr">
        <is>
          <t xml:space="preserve">трасса на плане не найдена (выноска не касается кабеля)</t>
        </is>
      </c>
    </row>
    <row r="84" spans="1:46" ht="16.5" x14ac:dyDescent="0.3">
      <c r="A84" s="41" t="str">
        <f t="shared" si="95"/>
        <v>В.1.04.1-(В.4)</v>
      </c>
      <c r="B84" s="4" t="str">
        <f t="shared" si="104"/>
        <v>Вытяжной вентилятор  Пом. №04</v>
      </c>
      <c r="C84" s="59"/>
      <c r="D84" s="102" t="inlineStr">
        <is>
          <t xml:space="preserve">К.1.05.1</t>
        </is>
      </c>
      <c r="E84" s="115"/>
      <c r="F84" s="102"/>
      <c r="G84" s="59">
        <v>1</v>
      </c>
      <c r="H84" s="59"/>
      <c r="I84" s="60"/>
      <c r="J84" s="59"/>
      <c r="K84" s="102"/>
      <c r="L84" s="59"/>
      <c r="M84" s="97">
        <f t="shared" si="147"/>
        <v>23</v>
      </c>
      <c r="N84" s="102"/>
      <c r="O84" s="102"/>
      <c r="P84" s="59">
        <f t="shared" si="142"/>
        <v>0.95</v>
      </c>
      <c r="Q84" s="102"/>
      <c r="R84" s="102"/>
      <c r="S84" s="102"/>
      <c r="T84" s="5">
        <f t="shared" si="143"/>
        <v>5.909090909090909E-2</v>
      </c>
      <c r="U84" s="4">
        <f t="shared" si="128"/>
        <v>10</v>
      </c>
      <c r="V84" s="4">
        <f t="shared" si="129"/>
        <v>1.5</v>
      </c>
      <c r="W84" s="4">
        <f t="shared" si="130"/>
        <v>1.7500000000000002E-2</v>
      </c>
      <c r="X84" s="4">
        <f t="shared" si="131"/>
        <v>0.11</v>
      </c>
      <c r="Y84" s="4" cm="1">
        <f t="array" ref="Y84">_xlfn.IFS(H84=1,2,H84=3,1)</f>
        <v>2</v>
      </c>
      <c r="Z84" s="4">
        <f t="shared" si="132"/>
        <v>0.31</v>
      </c>
      <c r="AA84" s="4">
        <f t="shared" si="108"/>
        <v>3.0421993333333328E-2</v>
      </c>
      <c r="AB84" s="4">
        <f t="shared" si="133"/>
        <v>0.02</v>
      </c>
      <c r="AC84" s="4">
        <f t="shared" si="144"/>
        <v>220</v>
      </c>
      <c r="AD84" s="4" t="str">
        <f t="shared" si="134"/>
        <v>ВВГнг(А)-LS</v>
      </c>
      <c r="AE84" s="4" t="str">
        <f t="shared" si="135"/>
        <v>ВВГнг(А)-LS (3х1,5)</v>
      </c>
      <c r="AF84" s="4">
        <f t="shared" si="136"/>
        <v>2</v>
      </c>
      <c r="AG84" s="4" t="str">
        <f t="shared" si="137"/>
        <v>04</v>
      </c>
      <c r="AH84" s="4" t="str">
        <f t="shared" si="110"/>
        <v>В</v>
      </c>
      <c r="AI84" s="4" t="str">
        <f t="shared" si="138"/>
        <v>1</v>
      </c>
      <c r="AJ84" s="4" t="str">
        <f t="shared" si="111"/>
        <v>Вытяжной вентилятор  Пом. №04</v>
      </c>
      <c r="AK84" s="4">
        <f t="shared" si="139"/>
        <v>6.0000000000000005E-2</v>
      </c>
      <c r="AL84" s="4">
        <f t="shared" si="112"/>
        <v>1.2999999999999999E-2</v>
      </c>
      <c r="AM84" s="4" t="str">
        <f t="shared" si="113"/>
        <v>В.1.04.1-(В.4)</v>
      </c>
      <c r="AN84" s="4"/>
      <c r="AO84" s="4" t="str">
        <f t="shared" si="140"/>
        <v>ВВГнг(А)-LS (3х1,5)
L=23-0,02%</v>
      </c>
      <c r="AP84" s="4" t="str">
        <f t="shared" si="114"/>
        <v>1.04.1-(В.4)</v>
      </c>
      <c r="AQ84" s="42" t="str">
        <f t="shared" si="141"/>
        <v>04.1-(В.4)</v>
      </c>
      <c r="AR84" s="4">
        <f t="shared" si="145"/>
        <v>0</v>
      </c>
      <c r="AS84" s="4">
        <f t="shared" si="116"/>
        <v>0</v>
      </c>
      <c r="AT84" s="4">
        <f t="shared" si="127"/>
        <v>0</v>
      </c>
      <c r="AX84" t="inlineStr">
        <is>
          <t xml:space="preserve">трасса на плане не найдена (выноска не касается кабеля)</t>
        </is>
      </c>
    </row>
    <row r="85" spans="1:46" ht="16.5" x14ac:dyDescent="0.3">
      <c r="A85" s="41" t="str">
        <f t="shared" si="95"/>
        <v>В.1.05.1-(В.5)</v>
      </c>
      <c r="B85" s="4" t="str">
        <f t="shared" si="104"/>
        <v>Вытяжной вентилятор  Пом. №05</v>
      </c>
      <c r="C85" s="59"/>
      <c r="D85" s="102" t="inlineStr">
        <is>
          <t xml:space="preserve">К.1.08.1</t>
        </is>
      </c>
      <c r="E85" s="115"/>
      <c r="F85" s="102"/>
      <c r="G85" s="59">
        <v>1</v>
      </c>
      <c r="H85" s="102"/>
      <c r="I85" s="60"/>
      <c r="J85" s="59"/>
      <c r="K85" s="102"/>
      <c r="L85" s="59"/>
      <c r="M85" s="97">
        <f t="shared" si="147"/>
        <v>22</v>
      </c>
      <c r="N85" s="102"/>
      <c r="O85" s="102"/>
      <c r="P85" s="59">
        <f t="shared" si="142"/>
        <v>0.95</v>
      </c>
      <c r="Q85" s="102"/>
      <c r="R85" s="102"/>
      <c r="S85" s="102"/>
      <c r="T85" s="5">
        <f t="shared" si="143"/>
        <v>5.909090909090909E-2</v>
      </c>
      <c r="U85" s="4">
        <f t="shared" si="128"/>
        <v>10</v>
      </c>
      <c r="V85" s="4">
        <f t="shared" si="129"/>
        <v>1.5</v>
      </c>
      <c r="W85" s="4">
        <f t="shared" si="130"/>
        <v>1.7500000000000002E-2</v>
      </c>
      <c r="X85" s="4">
        <f t="shared" si="131"/>
        <v>0.11</v>
      </c>
      <c r="Y85" s="4" cm="1">
        <f t="array" ref="Y85">_xlfn.IFS(H85=1,2,H85=3,1)</f>
        <v>2</v>
      </c>
      <c r="Z85" s="4">
        <f t="shared" si="132"/>
        <v>0.31</v>
      </c>
      <c r="AA85" s="4">
        <f t="shared" si="108"/>
        <v>2.9039175454545457E-2</v>
      </c>
      <c r="AB85" s="4">
        <f t="shared" si="133"/>
        <v>0.02</v>
      </c>
      <c r="AC85" s="4">
        <f t="shared" si="144"/>
        <v>220</v>
      </c>
      <c r="AD85" s="4" t="str">
        <f t="shared" si="134"/>
        <v>ВВГнг(А)-LS</v>
      </c>
      <c r="AE85" s="4" t="str">
        <f t="shared" si="135"/>
        <v>ВВГнг(А)-LS (3х1,5)</v>
      </c>
      <c r="AF85" s="4">
        <f t="shared" si="136"/>
        <v>2</v>
      </c>
      <c r="AG85" s="4" t="str">
        <f t="shared" si="137"/>
        <v>05</v>
      </c>
      <c r="AH85" s="4" t="str">
        <f t="shared" si="110"/>
        <v>В</v>
      </c>
      <c r="AI85" s="4" t="str">
        <f t="shared" si="138"/>
        <v>1</v>
      </c>
      <c r="AJ85" s="4" t="str">
        <f t="shared" si="111"/>
        <v>Вытяжной вентилятор  Пом. №05</v>
      </c>
      <c r="AK85" s="4">
        <f t="shared" si="139"/>
        <v>6.0000000000000005E-2</v>
      </c>
      <c r="AL85" s="4">
        <f t="shared" si="112"/>
        <v>1.2999999999999999E-2</v>
      </c>
      <c r="AM85" s="4" t="str">
        <f t="shared" si="113"/>
        <v>В.1.05.1-(В.5)</v>
      </c>
      <c r="AN85" s="4"/>
      <c r="AO85" s="4" t="str">
        <f t="shared" si="140"/>
        <v>ВВГнг(А)-LS (3х1,5)
L=22-0,02%</v>
      </c>
      <c r="AP85" s="4" t="str">
        <f t="shared" si="114"/>
        <v>1.05.1-(В.5)</v>
      </c>
      <c r="AQ85" s="42" t="str">
        <f t="shared" si="141"/>
        <v>05.1-(В.5)</v>
      </c>
      <c r="AR85" s="4">
        <f t="shared" si="145"/>
        <v>0</v>
      </c>
      <c r="AS85" s="4">
        <f t="shared" si="116"/>
        <v>0</v>
      </c>
      <c r="AT85" s="4">
        <f t="shared" si="127"/>
        <v>0</v>
      </c>
      <c r="AX85" t="inlineStr">
        <is>
          <t xml:space="preserve">трасса на плане не найдена (выноска не касается кабеля)</t>
        </is>
      </c>
    </row>
    <row r="86" spans="1:46" x14ac:dyDescent="0.25">
      <c r="A86" s="41" t="str">
        <f t="shared" si="95"/>
        <v>В.1.11.1-(В.9)</v>
      </c>
      <c r="B86" s="4" t="str">
        <f t="shared" si="104"/>
        <v>Вытяжной вентилятор  Пом. №11</v>
      </c>
      <c r="C86" s="59"/>
      <c r="D86" s="102" t="inlineStr">
        <is>
          <t xml:space="preserve">ПУ.1.01.1</t>
        </is>
      </c>
      <c r="E86" s="102"/>
      <c r="F86" s="102"/>
      <c r="G86" s="59">
        <v>1</v>
      </c>
      <c r="H86" s="102"/>
      <c r="I86" s="60"/>
      <c r="J86" s="59"/>
      <c r="K86" s="102"/>
      <c r="L86" s="59"/>
      <c r="M86" s="97">
        <f t="shared" ref="M86:M87" si="149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  <v>21</v>
      </c>
      <c r="N86" s="102"/>
      <c r="O86" s="102"/>
      <c r="P86" s="59">
        <f t="shared" si="142"/>
        <v>0.95</v>
      </c>
      <c r="Q86" s="102"/>
      <c r="R86" s="102"/>
      <c r="S86" s="102"/>
      <c r="T86" s="5">
        <f t="shared" si="143"/>
        <v>0</v>
      </c>
      <c r="U86" s="4">
        <f t="shared" si="128"/>
        <v>10</v>
      </c>
      <c r="V86" s="4">
        <f t="shared" si="129"/>
        <v>1.5</v>
      </c>
      <c r="W86" s="4">
        <f t="shared" si="130"/>
        <v>1.7500000000000002E-2</v>
      </c>
      <c r="X86" s="4">
        <f t="shared" si="131"/>
        <v>0.11</v>
      </c>
      <c r="Y86" s="4" cm="1">
        <f t="array" ref="Y86">_xlfn.IFS(H86=1,2,H86=3,1)</f>
        <v>2</v>
      </c>
      <c r="Z86" s="4">
        <f t="shared" si="132"/>
        <v>0.31</v>
      </c>
      <c r="AA86" s="4">
        <f t="shared" si="108"/>
        <v>0</v>
      </c>
      <c r="AB86" s="4">
        <f t="shared" si="133"/>
        <v>0</v>
      </c>
      <c r="AC86" s="4">
        <f t="shared" si="144"/>
        <v>220</v>
      </c>
      <c r="AD86" s="4" t="str">
        <f t="shared" si="134"/>
        <v>ВВГнг(А)-LS</v>
      </c>
      <c r="AE86" s="4" t="str">
        <f t="shared" si="135"/>
        <v>ВВГнг(А)-LS (3х1,5)</v>
      </c>
      <c r="AF86" s="4">
        <f t="shared" si="136"/>
        <v>2</v>
      </c>
      <c r="AG86" s="4" t="str">
        <f t="shared" si="137"/>
        <v>11</v>
      </c>
      <c r="AH86" s="4" t="str">
        <f t="shared" si="110"/>
        <v>В</v>
      </c>
      <c r="AI86" s="4" t="str">
        <f t="shared" si="138"/>
        <v>1</v>
      </c>
      <c r="AJ86" s="4" t="str">
        <f t="shared" si="111"/>
        <v>Вытяжной вентилятор  Пом. №11</v>
      </c>
      <c r="AK86" s="4">
        <f t="shared" si="139"/>
        <v>0</v>
      </c>
      <c r="AL86" s="4">
        <f t="shared" si="112"/>
        <v>0</v>
      </c>
      <c r="AM86" s="4" t="str">
        <f t="shared" si="113"/>
        <v>В.1.11.1-(В.9)</v>
      </c>
      <c r="AN86" s="4"/>
      <c r="AO86" s="4" t="str">
        <f t="shared" si="140"/>
        <v>ВВГнг(А)-LS (3х1,5)
L=21-0%</v>
      </c>
      <c r="AP86" s="4" t="str">
        <f t="shared" si="114"/>
        <v>1.11.1-(В.9)</v>
      </c>
      <c r="AQ86" s="42" t="str">
        <f t="shared" si="141"/>
        <v>11.1-(В.9)</v>
      </c>
      <c r="AR86" s="4">
        <f t="shared" si="145"/>
        <v>0</v>
      </c>
      <c r="AS86" s="4">
        <f t="shared" si="116"/>
        <v>0</v>
      </c>
      <c r="AT86" s="4">
        <f t="shared" si="127"/>
        <v>0</v>
      </c>
      <c r="AX86" t="inlineStr">
        <is>
          <t xml:space="preserve">трасса на плане не найдена (выноска не касается кабеля)</t>
        </is>
      </c>
    </row>
    <row r="87" spans="1:46" ht="15.75" thickBot="1" x14ac:dyDescent="0.3">
      <c r="A87" s="43">
        <f t="shared" si="95"/>
        <v>0</v>
      </c>
      <c r="B87" s="44" t="e">
        <f t="shared" si="104"/>
        <v>#N/A</v>
      </c>
      <c r="C87" s="59"/>
      <c r="D87" s="59" t="inlineStr">
        <is>
          <t xml:space="preserve">КУП.1.03.1</t>
        </is>
      </c>
      <c r="E87" s="59"/>
      <c r="F87" s="59"/>
      <c r="G87" s="59">
        <v>1</v>
      </c>
      <c r="H87" s="59"/>
      <c r="J87" s="59"/>
      <c r="K87" s="59"/>
      <c r="L87" s="59"/>
      <c r="M87" s="97">
        <f t="shared" si="149"/>
        <v>0</v>
      </c>
      <c r="N87" s="59"/>
      <c r="O87" s="59"/>
      <c r="P87" s="59" t="e">
        <f t="shared" ref="P87" si="150">IF(VLOOKUP(AH87,Потребители_обозначение,5,FALSE)=2,_xlfn.IFS(H87=3,VLOOKUP(E87,Справочная_двигатели,8,FALSE),H87=1,VLOOKUP(E87,Справочная_двигатели,10,TRUE)),0.95)</f>
        <v>#N/A</v>
      </c>
      <c r="Q87" s="59"/>
      <c r="R87" s="59"/>
      <c r="S87" s="59"/>
      <c r="T87" s="45" t="e">
        <f t="shared" si="107"/>
        <v>#N/A</v>
      </c>
      <c r="U87" s="44" t="e">
        <f t="shared" si="96"/>
        <v>#N/A</v>
      </c>
      <c r="V87" s="44" t="e">
        <f t="shared" si="97"/>
        <v>#N/A</v>
      </c>
      <c r="W87" s="44" t="e">
        <f t="shared" si="98"/>
        <v>#N/A</v>
      </c>
      <c r="X87" s="44" t="e">
        <f t="shared" si="99"/>
        <v>#N/A</v>
      </c>
      <c r="Y87" s="44" t="e" cm="1">
        <f t="array" ref="Y87">_xlfn.IFS(H87=1,2,H87=3,1)</f>
        <v>#N/A</v>
      </c>
      <c r="Z87" s="44" t="e">
        <f t="shared" si="100"/>
        <v>#N/A</v>
      </c>
      <c r="AA87" s="44" t="e">
        <f t="shared" si="108"/>
        <v>#N/A</v>
      </c>
      <c r="AB87" s="44" t="e">
        <f t="shared" si="101"/>
        <v>#N/A</v>
      </c>
      <c r="AC87" s="44" t="e">
        <f t="shared" si="109"/>
        <v>#N/A</v>
      </c>
      <c r="AD87" s="44" t="e">
        <f t="shared" si="102"/>
        <v>#N/A</v>
      </c>
      <c r="AE87" s="44" t="e">
        <f t="shared" si="120"/>
        <v>#N/A</v>
      </c>
      <c r="AF87" s="44">
        <f t="shared" si="122"/>
        <v>0</v>
      </c>
      <c r="AG87" s="44" t="str">
        <f t="shared" si="123"/>
        <v/>
      </c>
      <c r="AH87" s="44">
        <f t="shared" si="110"/>
        <v>0</v>
      </c>
      <c r="AI87" s="44" t="e">
        <f t="shared" si="124"/>
        <v>#VALUE!</v>
      </c>
      <c r="AJ87" s="44" t="e">
        <f t="shared" si="111"/>
        <v>#N/A</v>
      </c>
      <c r="AK87" s="44" t="e">
        <f t="shared" si="103"/>
        <v>#N/A</v>
      </c>
      <c r="AL87" s="44">
        <f t="shared" si="112"/>
        <v>0</v>
      </c>
      <c r="AM87" s="44">
        <f t="shared" si="113"/>
        <v>0</v>
      </c>
      <c r="AN87" s="44"/>
      <c r="AO87" s="4" t="e">
        <f t="shared" si="118"/>
        <v>#N/A</v>
      </c>
      <c r="AP87" s="44" t="e">
        <f t="shared" si="114"/>
        <v>#VALUE!</v>
      </c>
      <c r="AQ87" s="46" t="str">
        <f t="shared" si="119"/>
        <v/>
      </c>
      <c r="AR87" s="44">
        <f t="shared" si="115"/>
        <v>0</v>
      </c>
      <c r="AS87" s="44">
        <f t="shared" si="116"/>
        <v>0</v>
      </c>
      <c r="AT87" s="44">
        <f t="shared" si="127"/>
        <v>0</v>
      </c>
      <c r="AX87" t="inlineStr">
        <is>
          <t xml:space="preserve">трасса на плане не найдена (выноска не касается кабеля)</t>
        </is>
      </c>
    </row>
    <row r="88" spans="1:46" x14ac:dyDescent="0.25">
      <c r="A88" s="37">
        <f t="shared" si="95"/>
        <v>0</v>
      </c>
      <c r="B88" s="38" t="e">
        <f t="shared" si="104"/>
        <v>#N/A</v>
      </c>
      <c r="C88" s="63"/>
      <c r="D88" s="63" t="inlineStr">
        <is>
          <t xml:space="preserve">КУП.1.06.1</t>
        </is>
      </c>
      <c r="E88" s="63"/>
      <c r="F88" s="63"/>
      <c r="G88" s="63">
        <v>1</v>
      </c>
      <c r="H88" s="63"/>
      <c r="J88" s="63"/>
      <c r="K88" s="63"/>
      <c r="L88" s="63"/>
      <c r="M88" s="38">
        <f t="shared" si="121"/>
        <v>0</v>
      </c>
      <c r="N88" s="63"/>
      <c r="O88" s="63"/>
      <c r="P88" s="59" t="e">
        <f t="shared" ref="P88:P148" si="151">IF(VLOOKUP(AH88,Потребители_обозначение,5,FALSE)=2,_xlfn.IFS(H88=3,VLOOKUP(E88,Справочная_двигатели,8,FALSE),H88=1,VLOOKUP(E88,Справочная_двигатели,10,TRUE)),0.95)</f>
        <v>#N/A</v>
      </c>
      <c r="Q88" s="63"/>
      <c r="R88" s="63"/>
      <c r="S88" s="63"/>
      <c r="T88" s="39" t="e">
        <f t="shared" si="107"/>
        <v>#N/A</v>
      </c>
      <c r="U88" s="38" t="e">
        <f t="shared" si="96"/>
        <v>#N/A</v>
      </c>
      <c r="V88" s="38" t="e">
        <f t="shared" si="97"/>
        <v>#N/A</v>
      </c>
      <c r="W88" s="38" t="e">
        <f t="shared" si="98"/>
        <v>#N/A</v>
      </c>
      <c r="X88" s="38" t="e">
        <f t="shared" si="99"/>
        <v>#N/A</v>
      </c>
      <c r="Y88" s="38" t="e" cm="1">
        <f t="array" ref="Y88">_xlfn.IFS(H88=1,2,H88=3,1)</f>
        <v>#N/A</v>
      </c>
      <c r="Z88" s="38" t="e">
        <f t="shared" si="100"/>
        <v>#N/A</v>
      </c>
      <c r="AA88" s="38" t="e">
        <f t="shared" si="108"/>
        <v>#N/A</v>
      </c>
      <c r="AB88" s="38" t="e">
        <f t="shared" si="101"/>
        <v>#N/A</v>
      </c>
      <c r="AC88" s="38" t="e">
        <f t="shared" si="109"/>
        <v>#N/A</v>
      </c>
      <c r="AD88" s="38" t="e">
        <f t="shared" si="102"/>
        <v>#N/A</v>
      </c>
      <c r="AE88" s="38" t="e">
        <f t="shared" si="120"/>
        <v>#N/A</v>
      </c>
      <c r="AF88" s="38">
        <f t="shared" si="122"/>
        <v>0</v>
      </c>
      <c r="AG88" s="38" t="str">
        <f t="shared" si="123"/>
        <v/>
      </c>
      <c r="AH88" s="38">
        <f t="shared" si="110"/>
        <v>0</v>
      </c>
      <c r="AI88" s="38" t="e">
        <f t="shared" si="124"/>
        <v>#VALUE!</v>
      </c>
      <c r="AJ88" s="38" t="e">
        <f t="shared" si="111"/>
        <v>#N/A</v>
      </c>
      <c r="AK88" s="38" t="e">
        <f t="shared" si="103"/>
        <v>#N/A</v>
      </c>
      <c r="AL88" s="38">
        <f t="shared" si="112"/>
        <v>0</v>
      </c>
      <c r="AM88" s="38">
        <f t="shared" si="113"/>
        <v>0</v>
      </c>
      <c r="AN88" s="38"/>
      <c r="AO88" s="4" t="e">
        <f t="shared" si="118"/>
        <v>#N/A</v>
      </c>
      <c r="AP88" s="38" t="e">
        <f t="shared" si="114"/>
        <v>#VALUE!</v>
      </c>
      <c r="AQ88" s="40" t="str">
        <f t="shared" si="119"/>
        <v/>
      </c>
      <c r="AR88" s="38">
        <f t="shared" si="115"/>
        <v>0</v>
      </c>
      <c r="AS88" s="38">
        <f t="shared" si="116"/>
        <v>0</v>
      </c>
      <c r="AT88" s="38">
        <f t="shared" si="127"/>
        <v>0</v>
      </c>
      <c r="AX88" t="inlineStr">
        <is>
          <t xml:space="preserve">трасса на плане не найдена (выноска не касается кабеля)</t>
        </is>
      </c>
    </row>
    <row r="89" spans="1:46" ht="16.5" x14ac:dyDescent="0.25">
      <c r="A89" s="41" t="str">
        <f t="shared" si="95"/>
        <v>В.1.11.2-(В.10)</v>
      </c>
      <c r="B89" s="4" t="str">
        <f t="shared" si="104"/>
        <v>Вытяжной вентилятор  Пом. №11</v>
      </c>
      <c r="C89" s="59"/>
      <c r="D89" s="102" t="inlineStr">
        <is>
          <t xml:space="preserve">КУП.1.15.1</t>
        </is>
      </c>
      <c r="E89" s="114"/>
      <c r="F89" s="102"/>
      <c r="G89" s="102">
        <v>1</v>
      </c>
      <c r="H89" s="102"/>
      <c r="I89" s="60"/>
      <c r="J89" s="59"/>
      <c r="K89" s="102"/>
      <c r="L89" s="59"/>
      <c r="M89" s="98">
        <f t="shared" si="121"/>
        <v>21</v>
      </c>
      <c r="N89" s="102"/>
      <c r="O89" s="102"/>
      <c r="P89" s="59">
        <f t="shared" si="151"/>
        <v>0.95</v>
      </c>
      <c r="Q89" s="102"/>
      <c r="R89" s="102"/>
      <c r="S89" s="102"/>
      <c r="T89" s="5">
        <f t="shared" si="107"/>
        <v>0.13636363636363635</v>
      </c>
      <c r="U89" s="4">
        <f t="shared" si="96"/>
        <v>10</v>
      </c>
      <c r="V89" s="4">
        <f t="shared" si="97"/>
        <v>1.5</v>
      </c>
      <c r="W89" s="4">
        <f t="shared" si="98"/>
        <v>1.7500000000000002E-2</v>
      </c>
      <c r="X89" s="4">
        <f t="shared" si="99"/>
        <v>0.11</v>
      </c>
      <c r="Y89" s="4" cm="1">
        <f t="array" ref="Y89">_xlfn.IFS(H89=1,2,H89=3,1)</f>
        <v>2</v>
      </c>
      <c r="Z89" s="4">
        <f t="shared" si="100"/>
        <v>0.31</v>
      </c>
      <c r="AA89" s="4">
        <f t="shared" si="108"/>
        <v>6.3822363636363635E-2</v>
      </c>
      <c r="AB89" s="4">
        <f t="shared" si="101"/>
        <v>0.03</v>
      </c>
      <c r="AC89" s="4">
        <f t="shared" si="109"/>
        <v>220</v>
      </c>
      <c r="AD89" s="4" t="str">
        <f t="shared" si="102"/>
        <v>ВВГнг(А)-LS</v>
      </c>
      <c r="AE89" s="4" t="str">
        <f t="shared" si="120"/>
        <v>ВВГнг(А)-LS (3х1,5)</v>
      </c>
      <c r="AF89" s="4">
        <f t="shared" si="122"/>
        <v>2</v>
      </c>
      <c r="AG89" s="4" t="str">
        <f t="shared" si="123"/>
        <v>11</v>
      </c>
      <c r="AH89" s="4" t="str">
        <f t="shared" si="110"/>
        <v>В</v>
      </c>
      <c r="AI89" s="4" t="str">
        <f t="shared" si="124"/>
        <v>1</v>
      </c>
      <c r="AJ89" s="4" t="str">
        <f t="shared" si="111"/>
        <v>Вытяжной вентилятор  Пом. №11</v>
      </c>
      <c r="AK89" s="4">
        <f t="shared" si="103"/>
        <v>0.14000000000000001</v>
      </c>
      <c r="AL89" s="4">
        <f t="shared" si="112"/>
        <v>0.03</v>
      </c>
      <c r="AM89" s="4" t="str">
        <f t="shared" si="113"/>
        <v>В.1.11.2-(В.10)</v>
      </c>
      <c r="AN89" s="4"/>
      <c r="AO89" s="4" t="str">
        <f t="shared" si="118"/>
        <v>ВВГнг(А)-LS (3х1,5)
L=21-0,03%</v>
      </c>
      <c r="AP89" s="4" t="str">
        <f t="shared" si="114"/>
        <v>1.11.2-(В.10)</v>
      </c>
      <c r="AQ89" s="42" t="str">
        <f t="shared" si="119"/>
        <v>11.2-(В.10)</v>
      </c>
      <c r="AR89" s="4">
        <f t="shared" si="115"/>
        <v>0</v>
      </c>
      <c r="AS89" s="4">
        <f t="shared" si="116"/>
        <v>0</v>
      </c>
      <c r="AT89" s="4">
        <f t="shared" si="127"/>
        <v>0</v>
      </c>
      <c r="AX89" t="inlineStr">
        <is>
          <t xml:space="preserve">трасса на плане не найдена (выноска не касается кабеля)</t>
        </is>
      </c>
    </row>
    <row r="90" spans="1:46" ht="16.5" x14ac:dyDescent="0.25">
      <c r="A90" s="41" t="str">
        <f t="shared" si="95"/>
        <v>В.1.11.3-(В.11)</v>
      </c>
      <c r="B90" s="4" t="str">
        <f t="shared" si="104"/>
        <v>Вытяжной вентилятор  Пом. №11</v>
      </c>
      <c r="C90" s="59"/>
      <c r="D90" s="102"/>
      <c r="E90" s="114"/>
      <c r="F90" s="102"/>
      <c r="G90" s="102"/>
      <c r="H90" s="102"/>
      <c r="I90" s="60"/>
      <c r="J90" s="59"/>
      <c r="K90" s="102"/>
      <c r="L90" s="59"/>
      <c r="M90" s="98">
        <f t="shared" si="121"/>
        <v>21</v>
      </c>
      <c r="N90" s="102"/>
      <c r="O90" s="102"/>
      <c r="P90" s="59">
        <f t="shared" si="151"/>
        <v>0.95</v>
      </c>
      <c r="Q90" s="102"/>
      <c r="R90" s="102"/>
      <c r="S90" s="102"/>
      <c r="T90" s="5">
        <f t="shared" si="107"/>
        <v>0.13636363636363635</v>
      </c>
      <c r="U90" s="4">
        <f t="shared" si="96"/>
        <v>10</v>
      </c>
      <c r="V90" s="4">
        <f t="shared" si="97"/>
        <v>1.5</v>
      </c>
      <c r="W90" s="4">
        <f t="shared" si="98"/>
        <v>1.7500000000000002E-2</v>
      </c>
      <c r="X90" s="4">
        <f t="shared" si="99"/>
        <v>0.11</v>
      </c>
      <c r="Y90" s="4" cm="1">
        <f t="array" ref="Y90">_xlfn.IFS(H90=1,2,H90=3,1)</f>
        <v>2</v>
      </c>
      <c r="Z90" s="4">
        <f t="shared" si="100"/>
        <v>0.31</v>
      </c>
      <c r="AA90" s="4">
        <f t="shared" si="108"/>
        <v>6.3822363636363635E-2</v>
      </c>
      <c r="AB90" s="4">
        <f t="shared" si="101"/>
        <v>0.03</v>
      </c>
      <c r="AC90" s="4">
        <f t="shared" si="109"/>
        <v>220</v>
      </c>
      <c r="AD90" s="4" t="str">
        <f t="shared" si="102"/>
        <v>ВВГнг(А)-LS</v>
      </c>
      <c r="AE90" s="4" t="str">
        <f t="shared" si="120"/>
        <v>ВВГнг(А)-LS (3х1,5)</v>
      </c>
      <c r="AF90" s="4">
        <f t="shared" si="122"/>
        <v>2</v>
      </c>
      <c r="AG90" s="4" t="str">
        <f t="shared" si="123"/>
        <v>11</v>
      </c>
      <c r="AH90" s="4" t="str">
        <f t="shared" si="110"/>
        <v>В</v>
      </c>
      <c r="AI90" s="4" t="str">
        <f t="shared" si="124"/>
        <v>1</v>
      </c>
      <c r="AJ90" s="4" t="str">
        <f t="shared" si="111"/>
        <v>Вытяжной вентилятор  Пом. №11</v>
      </c>
      <c r="AK90" s="4">
        <f t="shared" si="103"/>
        <v>0.14000000000000001</v>
      </c>
      <c r="AL90" s="4">
        <f t="shared" si="112"/>
        <v>0.03</v>
      </c>
      <c r="AM90" s="4" t="str">
        <f t="shared" si="113"/>
        <v>В.1.11.3-(В.11)</v>
      </c>
      <c r="AN90" s="4"/>
      <c r="AO90" s="4" t="str">
        <f t="shared" si="118"/>
        <v>ВВГнг(А)-LS (3х1,5)
L=21-0,03%</v>
      </c>
      <c r="AP90" s="4" t="str">
        <f t="shared" si="114"/>
        <v>1.11.3-(В.11)</v>
      </c>
      <c r="AQ90" s="42" t="str">
        <f t="shared" si="119"/>
        <v>11.3-(В.11)</v>
      </c>
      <c r="AR90" s="4">
        <f t="shared" si="115"/>
        <v>0</v>
      </c>
      <c r="AS90" s="4">
        <f t="shared" si="116"/>
        <v>0</v>
      </c>
      <c r="AT90" s="4">
        <f t="shared" si="127"/>
        <v>0</v>
      </c>
    </row>
    <row r="91" spans="1:46" ht="16.5" x14ac:dyDescent="0.3">
      <c r="A91" s="41" t="str">
        <f t="shared" si="95"/>
        <v>В.1.15.1-(В.3)</v>
      </c>
      <c r="B91" s="4" t="str">
        <f t="shared" si="104"/>
        <v>Вытяжной вентилятор  Пом. №15</v>
      </c>
      <c r="C91" s="59"/>
      <c r="D91" s="102"/>
      <c r="E91" s="115"/>
      <c r="F91" s="102"/>
      <c r="G91" s="102"/>
      <c r="H91" s="102"/>
      <c r="I91" s="60"/>
      <c r="J91" s="59"/>
      <c r="K91" s="102"/>
      <c r="L91" s="59"/>
      <c r="M91" s="98">
        <f t="shared" ref="M91:M96" si="153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  <v>38</v>
      </c>
      <c r="N91" s="102"/>
      <c r="O91" s="102"/>
      <c r="P91" s="59">
        <f t="shared" ref="P91:P96" si="154">IF(VLOOKUP(AH91,Потребители_обозначение,5,FALSE)=2,_xlfn.IFS(H91=3,VLOOKUP(E91,Справочная_двигатели,8,FALSE),H91=1,VLOOKUP(E91,Справочная_двигатели,10,TRUE)),0.95)</f>
        <v>0.95</v>
      </c>
      <c r="Q91" s="102"/>
      <c r="R91" s="102"/>
      <c r="S91" s="102"/>
      <c r="T91" s="5">
        <f t="shared" si="107"/>
        <v>5.909090909090909E-2</v>
      </c>
      <c r="U91" s="4">
        <f t="shared" si="96"/>
        <v>10</v>
      </c>
      <c r="V91" s="4">
        <f t="shared" si="97"/>
        <v>1.5</v>
      </c>
      <c r="W91" s="4">
        <f t="shared" si="98"/>
        <v>1.7500000000000002E-2</v>
      </c>
      <c r="X91" s="4">
        <f t="shared" si="99"/>
        <v>0.11</v>
      </c>
      <c r="Y91" s="4" cm="1">
        <f t="array" ref="Y91">_xlfn.IFS(H91=1,2,H91=3,1)</f>
        <v>2</v>
      </c>
      <c r="Z91" s="4">
        <f t="shared" si="100"/>
        <v>0.31</v>
      </c>
      <c r="AA91" s="4">
        <f t="shared" si="108"/>
        <v>5.1164261515151514E-2</v>
      </c>
      <c r="AB91" s="4">
        <f t="shared" si="101"/>
        <v>0.03</v>
      </c>
      <c r="AC91" s="4">
        <f t="shared" si="109"/>
        <v>220</v>
      </c>
      <c r="AD91" s="4" t="str">
        <f t="shared" si="102"/>
        <v>ВВГнг(А)-LS</v>
      </c>
      <c r="AE91" s="4" t="str">
        <f t="shared" si="120"/>
        <v>ВВГнг(А)-LS (3х1,5)</v>
      </c>
      <c r="AF91" s="4">
        <f t="shared" si="122"/>
        <v>2</v>
      </c>
      <c r="AG91" s="4" t="str">
        <f t="shared" si="123"/>
        <v>15</v>
      </c>
      <c r="AH91" s="4" t="str">
        <f t="shared" si="110"/>
        <v>В</v>
      </c>
      <c r="AI91" s="4" t="str">
        <f t="shared" si="124"/>
        <v>1</v>
      </c>
      <c r="AJ91" s="4" t="str">
        <f t="shared" si="111"/>
        <v>Вытяжной вентилятор  Пом. №15</v>
      </c>
      <c r="AK91" s="4">
        <f t="shared" si="103"/>
        <v>6.0000000000000005E-2</v>
      </c>
      <c r="AL91" s="4">
        <f t="shared" si="112"/>
        <v>1.2999999999999999E-2</v>
      </c>
      <c r="AM91" s="4" t="str">
        <f t="shared" si="113"/>
        <v>В.1.15.1-(В.3)</v>
      </c>
      <c r="AN91" s="4"/>
      <c r="AO91" s="4" t="str">
        <f t="shared" si="118"/>
        <v>ВВГнг(А)-LS (3х1,5)
L=38-0,03%</v>
      </c>
      <c r="AP91" s="4" t="str">
        <f t="shared" si="114"/>
        <v>1.15.1-(В.3)</v>
      </c>
      <c r="AQ91" s="42" t="str">
        <f t="shared" si="119"/>
        <v>15.1-(В.3)</v>
      </c>
      <c r="AR91" s="4">
        <f t="shared" si="115"/>
        <v>0</v>
      </c>
      <c r="AS91" s="4">
        <f t="shared" si="116"/>
        <v>0</v>
      </c>
      <c r="AT91" s="4">
        <f t="shared" si="127"/>
        <v>0</v>
      </c>
    </row>
    <row r="92" spans="1:46" ht="16.5" x14ac:dyDescent="0.25">
      <c r="A92" s="41" t="str">
        <f t="shared" si="95"/>
        <v>В.1.17.1-(В.1)</v>
      </c>
      <c r="B92" s="4" t="str">
        <f t="shared" si="104"/>
        <v>Вытяжной вентилятор  Пом. №17</v>
      </c>
      <c r="C92" s="59"/>
      <c r="D92" s="102"/>
      <c r="E92" s="114"/>
      <c r="F92" s="102"/>
      <c r="G92" s="102"/>
      <c r="H92" s="102"/>
      <c r="I92" s="60"/>
      <c r="J92" s="59"/>
      <c r="K92" s="102"/>
      <c r="L92" s="59"/>
      <c r="M92" s="98">
        <f t="shared" si="153"/>
        <v>44</v>
      </c>
      <c r="N92" s="102"/>
      <c r="O92" s="102"/>
      <c r="P92" s="59">
        <f t="shared" si="154"/>
        <v>0.95</v>
      </c>
      <c r="Q92" s="102"/>
      <c r="R92" s="102"/>
      <c r="S92" s="102"/>
      <c r="T92" s="5">
        <f t="shared" si="107"/>
        <v>0.13636363636363635</v>
      </c>
      <c r="U92" s="4">
        <f t="shared" si="96"/>
        <v>10</v>
      </c>
      <c r="V92" s="4">
        <f t="shared" si="97"/>
        <v>1.5</v>
      </c>
      <c r="W92" s="4">
        <f t="shared" si="98"/>
        <v>1.7500000000000002E-2</v>
      </c>
      <c r="X92" s="4">
        <f t="shared" si="99"/>
        <v>0.11</v>
      </c>
      <c r="Y92" s="4" cm="1">
        <f t="array" ref="Y92">_xlfn.IFS(H92=1,2,H92=3,1)</f>
        <v>2</v>
      </c>
      <c r="Z92" s="4">
        <f t="shared" si="100"/>
        <v>0.31</v>
      </c>
      <c r="AA92" s="4">
        <f t="shared" si="108"/>
        <v>0.13721808181818182</v>
      </c>
      <c r="AB92" s="4">
        <f t="shared" si="101"/>
        <v>6.9999999999999993E-2</v>
      </c>
      <c r="AC92" s="4">
        <f t="shared" si="109"/>
        <v>220</v>
      </c>
      <c r="AD92" s="4" t="str">
        <f t="shared" si="102"/>
        <v>ВВГнг(А)-LS</v>
      </c>
      <c r="AE92" s="4" t="str">
        <f t="shared" si="120"/>
        <v>ВВГнг(А)-LS (3х1,5)</v>
      </c>
      <c r="AF92" s="4">
        <f t="shared" si="122"/>
        <v>2</v>
      </c>
      <c r="AG92" s="4" t="str">
        <f t="shared" si="123"/>
        <v>17</v>
      </c>
      <c r="AH92" s="4" t="str">
        <f t="shared" si="110"/>
        <v>В</v>
      </c>
      <c r="AI92" s="4" t="str">
        <f t="shared" si="124"/>
        <v>1</v>
      </c>
      <c r="AJ92" s="4" t="str">
        <f t="shared" si="111"/>
        <v>Вытяжной вентилятор  Пом. №17</v>
      </c>
      <c r="AK92" s="4">
        <f t="shared" si="103"/>
        <v>0.14000000000000001</v>
      </c>
      <c r="AL92" s="4">
        <f t="shared" si="112"/>
        <v>0.03</v>
      </c>
      <c r="AM92" s="4" t="str">
        <f t="shared" si="113"/>
        <v>В.1.17.1-(В.1)</v>
      </c>
      <c r="AN92" s="4"/>
      <c r="AO92" s="4" t="str">
        <f t="shared" si="118"/>
        <v>ВВГнг(А)-LS (3х1,5)
L=44-0,07%</v>
      </c>
      <c r="AP92" s="4" t="str">
        <f t="shared" si="114"/>
        <v>1.17.1-(В.1)</v>
      </c>
      <c r="AQ92" s="42" t="str">
        <f t="shared" si="119"/>
        <v>17.1-(В.1)</v>
      </c>
      <c r="AR92" s="4">
        <f t="shared" si="115"/>
        <v>0</v>
      </c>
      <c r="AS92" s="4">
        <f t="shared" si="116"/>
        <v>0</v>
      </c>
      <c r="AT92" s="4">
        <f t="shared" si="127"/>
        <v>0</v>
      </c>
    </row>
    <row r="93" spans="1:46" ht="16.5" x14ac:dyDescent="0.25">
      <c r="A93" s="41" t="str">
        <f t="shared" si="95"/>
        <v>В.1.17.2-(В.2)</v>
      </c>
      <c r="B93" s="4" t="str">
        <f t="shared" si="104"/>
        <v>Вытяжной вентилятор  Пом. №17</v>
      </c>
      <c r="C93" s="59"/>
      <c r="D93" s="102"/>
      <c r="E93" s="114"/>
      <c r="F93" s="102"/>
      <c r="G93" s="102"/>
      <c r="H93" s="102"/>
      <c r="I93" s="60"/>
      <c r="J93" s="59"/>
      <c r="K93" s="102"/>
      <c r="L93" s="59"/>
      <c r="M93" s="98">
        <f t="shared" si="153"/>
        <v>44</v>
      </c>
      <c r="N93" s="102"/>
      <c r="O93" s="102"/>
      <c r="P93" s="59">
        <f t="shared" si="154"/>
        <v>0.95</v>
      </c>
      <c r="Q93" s="102"/>
      <c r="R93" s="102"/>
      <c r="S93" s="102"/>
      <c r="T93" s="5">
        <f t="shared" si="107"/>
        <v>0.13636363636363635</v>
      </c>
      <c r="U93" s="4">
        <f t="shared" si="96"/>
        <v>10</v>
      </c>
      <c r="V93" s="4">
        <f t="shared" si="97"/>
        <v>1.5</v>
      </c>
      <c r="W93" s="4">
        <f t="shared" si="98"/>
        <v>1.7500000000000002E-2</v>
      </c>
      <c r="X93" s="4">
        <f t="shared" si="99"/>
        <v>0.11</v>
      </c>
      <c r="Y93" s="4" cm="1">
        <f t="array" ref="Y93">_xlfn.IFS(H93=1,2,H93=3,1)</f>
        <v>2</v>
      </c>
      <c r="Z93" s="4">
        <f t="shared" si="100"/>
        <v>0.31</v>
      </c>
      <c r="AA93" s="4">
        <f t="shared" si="108"/>
        <v>0.13721808181818182</v>
      </c>
      <c r="AB93" s="4">
        <f t="shared" si="101"/>
        <v>6.9999999999999993E-2</v>
      </c>
      <c r="AC93" s="4">
        <f t="shared" si="109"/>
        <v>220</v>
      </c>
      <c r="AD93" s="4" t="str">
        <f t="shared" si="102"/>
        <v>ВВГнг(А)-LS</v>
      </c>
      <c r="AE93" s="4" t="str">
        <f t="shared" si="120"/>
        <v>ВВГнг(А)-LS (3х1,5)</v>
      </c>
      <c r="AF93" s="4">
        <f t="shared" si="122"/>
        <v>2</v>
      </c>
      <c r="AG93" s="4" t="str">
        <f t="shared" si="123"/>
        <v>17</v>
      </c>
      <c r="AH93" s="4" t="str">
        <f t="shared" si="110"/>
        <v>В</v>
      </c>
      <c r="AI93" s="4" t="str">
        <f t="shared" si="124"/>
        <v>1</v>
      </c>
      <c r="AJ93" s="4" t="str">
        <f t="shared" si="111"/>
        <v>Вытяжной вентилятор  Пом. №17</v>
      </c>
      <c r="AK93" s="4">
        <f t="shared" si="103"/>
        <v>0.14000000000000001</v>
      </c>
      <c r="AL93" s="4">
        <f t="shared" si="112"/>
        <v>0.03</v>
      </c>
      <c r="AM93" s="4" t="str">
        <f t="shared" si="113"/>
        <v>В.1.17.2-(В.2)</v>
      </c>
      <c r="AN93" s="4"/>
      <c r="AO93" s="4" t="str">
        <f t="shared" si="118"/>
        <v>ВВГнг(А)-LS (3х1,5)
L=44-0,07%</v>
      </c>
      <c r="AP93" s="4" t="str">
        <f t="shared" si="114"/>
        <v>1.17.2-(В.2)</v>
      </c>
      <c r="AQ93" s="42" t="str">
        <f t="shared" si="119"/>
        <v>17.2-(В.2)</v>
      </c>
      <c r="AR93" s="4">
        <f t="shared" si="115"/>
        <v>0</v>
      </c>
      <c r="AS93" s="4">
        <f t="shared" si="116"/>
        <v>0</v>
      </c>
      <c r="AT93" s="4">
        <f t="shared" si="127"/>
        <v>0</v>
      </c>
    </row>
    <row r="94" spans="1:46" x14ac:dyDescent="0.25">
      <c r="A94" s="41">
        <f t="shared" si="95"/>
        <v>0</v>
      </c>
      <c r="B94" s="4" t="e">
        <f t="shared" si="104"/>
        <v>#N/A</v>
      </c>
      <c r="C94" s="59"/>
      <c r="D94" s="59"/>
      <c r="E94" s="59"/>
      <c r="F94" s="59"/>
      <c r="G94" s="59"/>
      <c r="H94" s="59"/>
      <c r="J94" s="59"/>
      <c r="K94" s="59"/>
      <c r="L94" s="59"/>
      <c r="M94" s="98">
        <f t="shared" si="153"/>
        <v>0</v>
      </c>
      <c r="N94" s="59"/>
      <c r="O94" s="59"/>
      <c r="P94" s="59" t="e">
        <f t="shared" si="154"/>
        <v>#N/A</v>
      </c>
      <c r="Q94" s="59"/>
      <c r="R94" s="59"/>
      <c r="S94" s="59"/>
      <c r="T94" s="5" t="e">
        <f t="shared" si="107"/>
        <v>#N/A</v>
      </c>
      <c r="U94" s="4" t="e">
        <f t="shared" si="96"/>
        <v>#N/A</v>
      </c>
      <c r="V94" s="4" t="e">
        <f t="shared" si="97"/>
        <v>#N/A</v>
      </c>
      <c r="W94" s="4" t="e">
        <f t="shared" si="98"/>
        <v>#N/A</v>
      </c>
      <c r="X94" s="4" t="e">
        <f t="shared" si="99"/>
        <v>#N/A</v>
      </c>
      <c r="Y94" s="4" t="e" cm="1">
        <f t="array" ref="Y94">_xlfn.IFS(H94=1,2,H94=3,1)</f>
        <v>#N/A</v>
      </c>
      <c r="Z94" s="4" t="e">
        <f t="shared" si="100"/>
        <v>#N/A</v>
      </c>
      <c r="AA94" s="4" t="e">
        <f t="shared" si="108"/>
        <v>#N/A</v>
      </c>
      <c r="AB94" s="4" t="e">
        <f t="shared" si="101"/>
        <v>#N/A</v>
      </c>
      <c r="AC94" s="4" t="e">
        <f t="shared" si="109"/>
        <v>#N/A</v>
      </c>
      <c r="AD94" s="4" t="e">
        <f t="shared" si="102"/>
        <v>#N/A</v>
      </c>
      <c r="AE94" s="4" t="e">
        <f t="shared" si="120"/>
        <v>#N/A</v>
      </c>
      <c r="AF94" s="4">
        <f t="shared" si="122"/>
        <v>0</v>
      </c>
      <c r="AG94" s="4" t="str">
        <f t="shared" si="123"/>
        <v/>
      </c>
      <c r="AH94" s="4">
        <f t="shared" si="110"/>
        <v>0</v>
      </c>
      <c r="AI94" s="4" t="e">
        <f t="shared" si="124"/>
        <v>#VALUE!</v>
      </c>
      <c r="AJ94" s="4" t="e">
        <f t="shared" si="111"/>
        <v>#N/A</v>
      </c>
      <c r="AK94" s="4" t="e">
        <f t="shared" si="103"/>
        <v>#N/A</v>
      </c>
      <c r="AL94" s="4">
        <f t="shared" si="112"/>
        <v>0</v>
      </c>
      <c r="AM94" s="4">
        <f t="shared" si="113"/>
        <v>0</v>
      </c>
      <c r="AN94" s="4"/>
      <c r="AO94" s="4" t="e">
        <f t="shared" si="118"/>
        <v>#N/A</v>
      </c>
      <c r="AP94" s="4" t="e">
        <f t="shared" si="114"/>
        <v>#VALUE!</v>
      </c>
      <c r="AQ94" s="42" t="str">
        <f t="shared" si="119"/>
        <v/>
      </c>
      <c r="AR94" s="4">
        <f t="shared" si="115"/>
        <v>0</v>
      </c>
      <c r="AS94" s="4">
        <f t="shared" si="116"/>
        <v>0</v>
      </c>
      <c r="AT94" s="4">
        <f t="shared" si="127"/>
        <v>0</v>
      </c>
    </row>
    <row r="95" spans="1:46" x14ac:dyDescent="0.25">
      <c r="A95" s="41" t="str">
        <f t="shared" si="95"/>
        <v>ТП.1.13.1</v>
      </c>
      <c r="B95" s="4" t="str">
        <f t="shared" si="104"/>
        <v>Теплый пол  Пом. №13</v>
      </c>
      <c r="C95" s="59"/>
      <c r="D95" s="59"/>
      <c r="E95" s="59"/>
      <c r="F95" s="102"/>
      <c r="G95" s="59"/>
      <c r="H95" s="59"/>
      <c r="I95" s="60"/>
      <c r="J95" s="59"/>
      <c r="K95" s="59"/>
      <c r="L95" s="102"/>
      <c r="M95" s="98">
        <f t="shared" si="153"/>
        <v>33</v>
      </c>
      <c r="N95" s="102"/>
      <c r="O95" s="102"/>
      <c r="P95" s="59">
        <f t="shared" si="154"/>
        <v>0.95</v>
      </c>
      <c r="Q95" s="102"/>
      <c r="R95" s="102"/>
      <c r="S95" s="102"/>
      <c r="T95" s="5">
        <f t="shared" si="107"/>
        <v>4.0909090909090908</v>
      </c>
      <c r="U95" s="4">
        <f t="shared" si="96"/>
        <v>16</v>
      </c>
      <c r="V95" s="4">
        <f t="shared" si="97"/>
        <v>2.5</v>
      </c>
      <c r="W95" s="4">
        <f t="shared" si="98"/>
        <v>1.7500000000000002E-2</v>
      </c>
      <c r="X95" s="4">
        <f t="shared" si="99"/>
        <v>0.1</v>
      </c>
      <c r="Y95" s="4" cm="1">
        <f t="array" ref="Y95">_xlfn.IFS(H95=1,2,H95=3,1)</f>
        <v>2</v>
      </c>
      <c r="Z95" s="4">
        <f t="shared" si="100"/>
        <v>0.31</v>
      </c>
      <c r="AA95" s="4">
        <f t="shared" si="108"/>
        <v>1.7833172727272728</v>
      </c>
      <c r="AB95" s="4">
        <f t="shared" si="101"/>
        <v>0.82000000000000006</v>
      </c>
      <c r="AC95" s="4">
        <f t="shared" si="109"/>
        <v>220</v>
      </c>
      <c r="AD95" s="4" t="str">
        <f t="shared" si="102"/>
        <v>ВВГнг(А)-LS</v>
      </c>
      <c r="AE95" s="4" t="str">
        <f t="shared" si="120"/>
        <v>ВВГнг(А)-LS (3х2,5)</v>
      </c>
      <c r="AF95" s="4">
        <f t="shared" si="122"/>
        <v>2</v>
      </c>
      <c r="AG95" s="4" t="str">
        <f t="shared" si="123"/>
        <v>13</v>
      </c>
      <c r="AH95" s="4" t="str">
        <f t="shared" si="110"/>
        <v>ТП</v>
      </c>
      <c r="AI95" s="4" t="str">
        <f t="shared" si="124"/>
        <v>1</v>
      </c>
      <c r="AJ95" s="4" t="str">
        <f t="shared" si="111"/>
        <v>Теплый пол  Пом. №13</v>
      </c>
      <c r="AK95" s="4">
        <f t="shared" si="103"/>
        <v>4.0999999999999996</v>
      </c>
      <c r="AL95" s="4">
        <f t="shared" si="112"/>
        <v>0.9</v>
      </c>
      <c r="AM95" s="4" t="str">
        <f t="shared" si="113"/>
        <v>ТП.1.13.1</v>
      </c>
      <c r="AN95" s="4"/>
      <c r="AO95" s="4" t="str">
        <f t="shared" si="118"/>
        <v>ВВГнг(А)-LS (3х2,5)
L=33-0,82%</v>
      </c>
      <c r="AP95" s="4" t="str">
        <f t="shared" si="114"/>
        <v>1.13.1</v>
      </c>
      <c r="AQ95" s="42" t="str">
        <f t="shared" si="119"/>
        <v>13.1</v>
      </c>
      <c r="AR95" s="4">
        <f t="shared" si="115"/>
        <v>0</v>
      </c>
      <c r="AS95" s="4">
        <f t="shared" si="116"/>
        <v>0</v>
      </c>
      <c r="AT95" s="4">
        <f t="shared" si="127"/>
        <v>0</v>
      </c>
    </row>
    <row r="96" spans="1:46" x14ac:dyDescent="0.25">
      <c r="A96" s="41" t="str">
        <f t="shared" si="95"/>
        <v>ТП.1.21.1</v>
      </c>
      <c r="B96" s="4" t="str">
        <f t="shared" si="104"/>
        <v>Теплый пол  Пом. №21</v>
      </c>
      <c r="C96" s="59"/>
      <c r="D96" s="59"/>
      <c r="E96" s="59"/>
      <c r="F96" s="102"/>
      <c r="G96" s="59"/>
      <c r="H96" s="59"/>
      <c r="I96" s="60"/>
      <c r="J96" s="59"/>
      <c r="K96" s="59"/>
      <c r="L96" s="102"/>
      <c r="M96" s="98">
        <f t="shared" si="153"/>
        <v>34</v>
      </c>
      <c r="N96" s="102"/>
      <c r="O96" s="102"/>
      <c r="P96" s="59">
        <f t="shared" si="154"/>
        <v>0.95</v>
      </c>
      <c r="Q96" s="102"/>
      <c r="R96" s="102"/>
      <c r="S96" s="102"/>
      <c r="T96" s="5">
        <f t="shared" si="107"/>
        <v>6.8181818181818183</v>
      </c>
      <c r="U96" s="4">
        <f t="shared" si="96"/>
        <v>16</v>
      </c>
      <c r="V96" s="4">
        <f t="shared" si="97"/>
        <v>2.5</v>
      </c>
      <c r="W96" s="4">
        <f t="shared" si="98"/>
        <v>1.7500000000000002E-2</v>
      </c>
      <c r="X96" s="4">
        <f t="shared" si="99"/>
        <v>0.1</v>
      </c>
      <c r="Y96" s="4" cm="1">
        <f t="array" ref="Y96">_xlfn.IFS(H96=1,2,H96=3,1)</f>
        <v>2</v>
      </c>
      <c r="Z96" s="4">
        <f t="shared" si="100"/>
        <v>0.31</v>
      </c>
      <c r="AA96" s="4">
        <f t="shared" si="108"/>
        <v>3.0680727272727277</v>
      </c>
      <c r="AB96" s="4">
        <f t="shared" si="101"/>
        <v>1.4</v>
      </c>
      <c r="AC96" s="4">
        <f t="shared" si="109"/>
        <v>220</v>
      </c>
      <c r="AD96" s="4" t="str">
        <f t="shared" si="102"/>
        <v>ВВГнг(А)-LS</v>
      </c>
      <c r="AE96" s="4" t="str">
        <f t="shared" si="120"/>
        <v>ВВГнг(А)-LS (3х2,5)</v>
      </c>
      <c r="AF96" s="4">
        <f t="shared" si="122"/>
        <v>2</v>
      </c>
      <c r="AG96" s="4" t="str">
        <f t="shared" si="123"/>
        <v>21</v>
      </c>
      <c r="AH96" s="4" t="str">
        <f t="shared" si="110"/>
        <v>ТП</v>
      </c>
      <c r="AI96" s="4" t="str">
        <f t="shared" si="124"/>
        <v>1</v>
      </c>
      <c r="AJ96" s="4" t="str">
        <f t="shared" si="111"/>
        <v>Теплый пол  Пом. №21</v>
      </c>
      <c r="AK96" s="4">
        <f t="shared" si="103"/>
        <v>6.8199999999999994</v>
      </c>
      <c r="AL96" s="4">
        <f t="shared" si="112"/>
        <v>1.5</v>
      </c>
      <c r="AM96" s="4" t="str">
        <f t="shared" si="113"/>
        <v>ТП.1.21.1</v>
      </c>
      <c r="AN96" s="4"/>
      <c r="AO96" s="4" t="str">
        <f t="shared" si="118"/>
        <v>ВВГнг(А)-LS (3х2,5)
L=34-1,4%</v>
      </c>
      <c r="AP96" s="4" t="str">
        <f t="shared" si="114"/>
        <v>1.21.1</v>
      </c>
      <c r="AQ96" s="42" t="str">
        <f t="shared" si="119"/>
        <v>21.1</v>
      </c>
      <c r="AR96" s="4">
        <f t="shared" si="115"/>
        <v>0</v>
      </c>
      <c r="AS96" s="4">
        <f t="shared" si="116"/>
        <v>0</v>
      </c>
      <c r="AT96" s="4">
        <f t="shared" si="127"/>
        <v>0</v>
      </c>
    </row>
    <row r="97" spans="1:46" x14ac:dyDescent="0.25">
      <c r="A97" s="41" t="str">
        <f t="shared" si="95"/>
        <v>ТП.1.11.1</v>
      </c>
      <c r="B97" s="4" t="str">
        <f t="shared" si="104"/>
        <v>Теплый пол  Пом. №11</v>
      </c>
      <c r="C97" s="59"/>
      <c r="D97" s="59"/>
      <c r="E97" s="59"/>
      <c r="F97" s="102"/>
      <c r="G97" s="59"/>
      <c r="H97" s="59"/>
      <c r="I97" s="60"/>
      <c r="J97" s="59"/>
      <c r="K97" s="59"/>
      <c r="L97" s="102"/>
      <c r="M97" s="98">
        <f t="shared" ref="M97" si="156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  <v>22</v>
      </c>
      <c r="N97" s="102"/>
      <c r="O97" s="102"/>
      <c r="P97" s="59">
        <f t="shared" ref="P97" si="157">IF(VLOOKUP(AH97,Потребители_обозначение,5,FALSE)=2,_xlfn.IFS(H97=3,VLOOKUP(E97,Справочная_двигатели,8,FALSE),H97=1,VLOOKUP(E97,Справочная_двигатели,10,TRUE)),0.95)</f>
        <v>0.95</v>
      </c>
      <c r="Q97" s="102"/>
      <c r="R97" s="102"/>
      <c r="S97" s="102"/>
      <c r="T97" s="5">
        <f t="shared" si="107"/>
        <v>1.3636363636363635</v>
      </c>
      <c r="U97" s="4">
        <f t="shared" si="96"/>
        <v>16</v>
      </c>
      <c r="V97" s="4">
        <f t="shared" si="97"/>
        <v>2.5</v>
      </c>
      <c r="W97" s="4">
        <f t="shared" si="98"/>
        <v>1.7500000000000002E-2</v>
      </c>
      <c r="X97" s="4">
        <f t="shared" si="99"/>
        <v>0.1</v>
      </c>
      <c r="Y97" s="4" cm="1">
        <f t="array" ref="Y97">_xlfn.IFS(H97=1,2,H97=3,1)</f>
        <v>2</v>
      </c>
      <c r="Z97" s="4">
        <f t="shared" si="100"/>
        <v>0.31</v>
      </c>
      <c r="AA97" s="4">
        <f t="shared" si="108"/>
        <v>0.38350909090909097</v>
      </c>
      <c r="AB97" s="4">
        <f t="shared" si="101"/>
        <v>0.18000000000000002</v>
      </c>
      <c r="AC97" s="4">
        <f t="shared" si="109"/>
        <v>220</v>
      </c>
      <c r="AD97" s="4" t="str">
        <f t="shared" si="102"/>
        <v>ВВГнг(А)-LS</v>
      </c>
      <c r="AE97" s="4" t="str">
        <f t="shared" si="120"/>
        <v>ВВГнг(А)-LS (3х2,5)</v>
      </c>
      <c r="AF97" s="4">
        <f t="shared" si="122"/>
        <v>2</v>
      </c>
      <c r="AG97" s="4" t="str">
        <f t="shared" si="123"/>
        <v>11</v>
      </c>
      <c r="AH97" s="4" t="str">
        <f t="shared" si="110"/>
        <v>ТП</v>
      </c>
      <c r="AI97" s="4" t="str">
        <f t="shared" si="124"/>
        <v>1</v>
      </c>
      <c r="AJ97" s="4" t="str">
        <f t="shared" si="111"/>
        <v>Теплый пол  Пом. №11</v>
      </c>
      <c r="AK97" s="4">
        <f t="shared" si="103"/>
        <v>1.37</v>
      </c>
      <c r="AL97" s="4">
        <f t="shared" si="112"/>
        <v>0.3</v>
      </c>
      <c r="AM97" s="4" t="str">
        <f t="shared" si="113"/>
        <v>ТП.1.11.1</v>
      </c>
      <c r="AN97" s="4"/>
      <c r="AO97" s="4" t="str">
        <f t="shared" si="118"/>
        <v>ВВГнг(А)-LS (3х2,5)
L=22-0,18%</v>
      </c>
      <c r="AP97" s="4" t="str">
        <f t="shared" si="114"/>
        <v>1.11.1</v>
      </c>
      <c r="AQ97" s="42" t="str">
        <f t="shared" si="119"/>
        <v>11.1</v>
      </c>
      <c r="AR97" s="4">
        <f t="shared" si="115"/>
        <v>0</v>
      </c>
      <c r="AS97" s="4">
        <f t="shared" si="116"/>
        <v>0</v>
      </c>
      <c r="AT97" s="4">
        <f t="shared" si="127"/>
        <v>0</v>
      </c>
    </row>
    <row r="98" spans="1:46" x14ac:dyDescent="0.25">
      <c r="A98" s="41" t="str">
        <f t="shared" si="95"/>
        <v>ЭK.1.03.1</v>
      </c>
      <c r="B98" s="4" t="str">
        <f t="shared" si="104"/>
        <v>Шаровый электрокран  Пом. №03</v>
      </c>
      <c r="C98" s="59"/>
      <c r="D98" s="59"/>
      <c r="E98" s="102"/>
      <c r="F98" s="102"/>
      <c r="G98" s="59"/>
      <c r="H98" s="102"/>
      <c r="I98" s="60"/>
      <c r="J98" s="59"/>
      <c r="K98" s="102"/>
      <c r="L98" s="59"/>
      <c r="M98" s="98">
        <f t="shared" ref="M98:M99" si="158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  <v>18</v>
      </c>
      <c r="N98" s="102"/>
      <c r="O98" s="59"/>
      <c r="P98" s="59">
        <f t="shared" ref="P98:P99" si="159">IF(VLOOKUP(AH98,Потребители_обозначение,5,FALSE)=2,_xlfn.IFS(H98=3,VLOOKUP(E98,Справочная_двигатели,8,FALSE),H98=1,VLOOKUP(E98,Справочная_двигатели,10,TRUE)),0.95)</f>
        <v>0.95</v>
      </c>
      <c r="Q98" s="102"/>
      <c r="R98" s="102"/>
      <c r="S98" s="102"/>
      <c r="T98" s="5">
        <f t="shared" si="107"/>
        <v>0.22727272727272727</v>
      </c>
      <c r="U98" s="4">
        <f t="shared" si="96"/>
        <v>10</v>
      </c>
      <c r="V98" s="4">
        <f t="shared" si="97"/>
        <v>1.5</v>
      </c>
      <c r="W98" s="4">
        <f t="shared" si="98"/>
        <v>1.7500000000000002E-2</v>
      </c>
      <c r="X98" s="4">
        <f t="shared" si="99"/>
        <v>0.11</v>
      </c>
      <c r="Y98" s="4" cm="1">
        <f t="array" ref="Y98">_xlfn.IFS(H98=1,2,H98=3,1)</f>
        <v>2</v>
      </c>
      <c r="Z98" s="4">
        <f t="shared" si="100"/>
        <v>0.31</v>
      </c>
      <c r="AA98" s="4">
        <f t="shared" si="108"/>
        <v>9.0415015151515163E-2</v>
      </c>
      <c r="AB98" s="4">
        <f t="shared" si="101"/>
        <v>0.05</v>
      </c>
      <c r="AC98" s="4">
        <f t="shared" si="109"/>
        <v>220</v>
      </c>
      <c r="AD98" s="4" t="str">
        <f t="shared" si="102"/>
        <v>ВВГнг(А)-LS</v>
      </c>
      <c r="AE98" s="4" t="str">
        <f t="shared" si="120"/>
        <v>ВВГнг(А)-LS (5х1,5)</v>
      </c>
      <c r="AF98" s="4">
        <f t="shared" si="122"/>
        <v>2</v>
      </c>
      <c r="AG98" s="4" t="str">
        <f t="shared" si="123"/>
        <v>03</v>
      </c>
      <c r="AH98" s="4" t="str">
        <f t="shared" si="110"/>
        <v>ЭK</v>
      </c>
      <c r="AI98" s="4" t="str">
        <f t="shared" si="124"/>
        <v>1</v>
      </c>
      <c r="AJ98" s="4" t="str">
        <f t="shared" si="111"/>
        <v>Шаровый электрокран  Пом. №03</v>
      </c>
      <c r="AK98" s="4">
        <f t="shared" si="103"/>
        <v>0.23</v>
      </c>
      <c r="AL98" s="4">
        <f t="shared" si="112"/>
        <v>0.05</v>
      </c>
      <c r="AM98" s="4" t="str">
        <f t="shared" si="113"/>
        <v>ЭK.1.03.1</v>
      </c>
      <c r="AN98" s="4"/>
      <c r="AO98" s="4" t="str">
        <f t="shared" si="118"/>
        <v>ВВГнг(А)-LS (5х1,5)
L=18-0,05%</v>
      </c>
      <c r="AP98" s="4" t="str">
        <f t="shared" si="114"/>
        <v>1.03.1</v>
      </c>
      <c r="AQ98" s="42" t="str">
        <f t="shared" si="119"/>
        <v>03.1</v>
      </c>
      <c r="AR98" s="4">
        <f t="shared" si="115"/>
        <v>0</v>
      </c>
      <c r="AS98" s="4">
        <f t="shared" si="116"/>
        <v>0</v>
      </c>
      <c r="AT98" s="4">
        <f t="shared" si="127"/>
        <v>0</v>
      </c>
    </row>
    <row r="99" spans="1:46" x14ac:dyDescent="0.25">
      <c r="A99" s="41">
        <f t="shared" si="95"/>
        <v>0</v>
      </c>
      <c r="B99" s="4" t="e">
        <f t="shared" si="104"/>
        <v>#N/A</v>
      </c>
      <c r="C99" s="66"/>
      <c r="D99" s="59"/>
      <c r="E99" s="59"/>
      <c r="F99" s="59"/>
      <c r="G99" s="59"/>
      <c r="H99" s="59"/>
      <c r="J99" s="59"/>
      <c r="K99" s="59"/>
      <c r="L99" s="59"/>
      <c r="M99" s="98">
        <f t="shared" si="158"/>
        <v>0</v>
      </c>
      <c r="N99" s="59"/>
      <c r="O99" s="59"/>
      <c r="P99" s="59" t="e">
        <f t="shared" si="159"/>
        <v>#N/A</v>
      </c>
      <c r="Q99" s="59"/>
      <c r="R99" s="59"/>
      <c r="S99" s="59"/>
      <c r="T99" s="5" t="e">
        <f t="shared" si="107"/>
        <v>#N/A</v>
      </c>
      <c r="U99" s="4" t="e">
        <f t="shared" si="96"/>
        <v>#N/A</v>
      </c>
      <c r="V99" s="4" t="e">
        <f t="shared" si="97"/>
        <v>#N/A</v>
      </c>
      <c r="W99" s="4" t="e">
        <f t="shared" si="98"/>
        <v>#N/A</v>
      </c>
      <c r="X99" s="4" t="e">
        <f t="shared" si="99"/>
        <v>#N/A</v>
      </c>
      <c r="Y99" s="4" t="e" cm="1">
        <f t="array" ref="Y99">_xlfn.IFS(H99=1,2,H99=3,1)</f>
        <v>#N/A</v>
      </c>
      <c r="Z99" s="4" t="e">
        <f t="shared" si="100"/>
        <v>#N/A</v>
      </c>
      <c r="AA99" s="4" t="e">
        <f t="shared" si="108"/>
        <v>#N/A</v>
      </c>
      <c r="AB99" s="4" t="e">
        <f t="shared" si="101"/>
        <v>#N/A</v>
      </c>
      <c r="AC99" s="4" t="e">
        <f t="shared" si="109"/>
        <v>#N/A</v>
      </c>
      <c r="AD99" s="4" t="e">
        <f t="shared" si="102"/>
        <v>#N/A</v>
      </c>
      <c r="AE99" s="4" t="e">
        <f t="shared" si="120"/>
        <v>#N/A</v>
      </c>
      <c r="AF99" s="4">
        <f t="shared" si="122"/>
        <v>0</v>
      </c>
      <c r="AG99" s="4" t="str">
        <f t="shared" si="123"/>
        <v/>
      </c>
      <c r="AH99" s="4">
        <f t="shared" si="110"/>
        <v>0</v>
      </c>
      <c r="AI99" s="4" t="e">
        <f t="shared" si="124"/>
        <v>#VALUE!</v>
      </c>
      <c r="AJ99" s="4" t="e">
        <f t="shared" si="111"/>
        <v>#N/A</v>
      </c>
      <c r="AK99" s="4" t="e">
        <f t="shared" si="103"/>
        <v>#N/A</v>
      </c>
      <c r="AL99" s="4">
        <f t="shared" si="112"/>
        <v>0</v>
      </c>
      <c r="AM99" s="4">
        <f t="shared" si="113"/>
        <v>0</v>
      </c>
      <c r="AN99" s="4"/>
      <c r="AO99" s="4" t="e">
        <f t="shared" si="118"/>
        <v>#N/A</v>
      </c>
      <c r="AP99" s="4" t="e">
        <f t="shared" si="114"/>
        <v>#VALUE!</v>
      </c>
      <c r="AQ99" s="42" t="str">
        <f t="shared" si="119"/>
        <v/>
      </c>
      <c r="AR99" s="4">
        <f t="shared" si="115"/>
        <v>0</v>
      </c>
      <c r="AS99" s="4">
        <f t="shared" si="116"/>
        <v>0</v>
      </c>
      <c r="AT99" s="4">
        <f t="shared" si="127"/>
        <v>0</v>
      </c>
    </row>
    <row r="100" spans="1:46" x14ac:dyDescent="0.25">
      <c r="A100" s="41" t="str">
        <f t="shared" si="95"/>
        <v>ЭK.1.04.1</v>
      </c>
      <c r="B100" s="4" t="str">
        <f t="shared" si="104"/>
        <v>Шаровый электрокран  Пом. №04</v>
      </c>
      <c r="C100" s="59"/>
      <c r="D100" s="59"/>
      <c r="E100" s="102"/>
      <c r="F100" s="102"/>
      <c r="G100" s="59"/>
      <c r="H100" s="102"/>
      <c r="I100" s="60"/>
      <c r="J100" s="59"/>
      <c r="K100" s="102"/>
      <c r="L100" s="59"/>
      <c r="M100" s="4">
        <f t="shared" si="121"/>
        <v>25</v>
      </c>
      <c r="N100" s="102"/>
      <c r="O100" s="102"/>
      <c r="P100" s="59">
        <f t="shared" si="151"/>
        <v>0.95</v>
      </c>
      <c r="Q100" s="102"/>
      <c r="R100" s="102"/>
      <c r="S100" s="102"/>
      <c r="T100" s="5">
        <f t="shared" si="107"/>
        <v>0.22727272727272727</v>
      </c>
      <c r="U100" s="4">
        <f t="shared" si="96"/>
        <v>10</v>
      </c>
      <c r="V100" s="4">
        <f t="shared" si="97"/>
        <v>1.5</v>
      </c>
      <c r="W100" s="4">
        <f t="shared" si="98"/>
        <v>1.7500000000000002E-2</v>
      </c>
      <c r="X100" s="4">
        <f t="shared" si="99"/>
        <v>0.11</v>
      </c>
      <c r="Y100" s="4" cm="1">
        <f t="array" ref="Y100">_xlfn.IFS(H100=1,2,H100=3,1)</f>
        <v>2</v>
      </c>
      <c r="Z100" s="4">
        <f t="shared" si="100"/>
        <v>0.31</v>
      </c>
      <c r="AA100" s="4">
        <f t="shared" si="108"/>
        <v>0.12764472727272727</v>
      </c>
      <c r="AB100" s="4">
        <f t="shared" si="101"/>
        <v>6.0000000000000005E-2</v>
      </c>
      <c r="AC100" s="4">
        <f t="shared" si="109"/>
        <v>220</v>
      </c>
      <c r="AD100" s="4" t="str">
        <f t="shared" si="102"/>
        <v>ВВГнг(А)-LS</v>
      </c>
      <c r="AE100" s="4" t="str">
        <f t="shared" si="120"/>
        <v>ВВГнг(А)-LS (5х1,5)</v>
      </c>
      <c r="AF100" s="4">
        <f t="shared" si="122"/>
        <v>2</v>
      </c>
      <c r="AG100" s="4" t="str">
        <f t="shared" si="123"/>
        <v>04</v>
      </c>
      <c r="AH100" s="4" t="str">
        <f t="shared" si="110"/>
        <v>ЭK</v>
      </c>
      <c r="AI100" s="4" t="str">
        <f t="shared" si="124"/>
        <v>1</v>
      </c>
      <c r="AJ100" s="4" t="str">
        <f t="shared" si="111"/>
        <v>Шаровый электрокран  Пом. №04</v>
      </c>
      <c r="AK100" s="4">
        <f t="shared" si="103"/>
        <v>0.23</v>
      </c>
      <c r="AL100" s="4">
        <f t="shared" si="112"/>
        <v>0.05</v>
      </c>
      <c r="AM100" s="4" t="str">
        <f t="shared" si="113"/>
        <v>ЭK.1.04.1</v>
      </c>
      <c r="AN100" s="4"/>
      <c r="AO100" s="4" t="str">
        <f t="shared" si="118"/>
        <v>ВВГнг(А)-LS (5х1,5)
L=25-0,06%</v>
      </c>
      <c r="AP100" s="4" t="str">
        <f t="shared" si="114"/>
        <v>1.04.1</v>
      </c>
      <c r="AQ100" s="42" t="str">
        <f t="shared" si="119"/>
        <v>04.1</v>
      </c>
      <c r="AR100" s="4">
        <f t="shared" si="115"/>
        <v>0</v>
      </c>
      <c r="AS100" s="4">
        <f t="shared" si="116"/>
        <v>0</v>
      </c>
      <c r="AT100" s="4">
        <f t="shared" si="127"/>
        <v>0</v>
      </c>
    </row>
    <row r="101" spans="1:46" x14ac:dyDescent="0.25">
      <c r="A101" s="41">
        <f t="shared" si="95"/>
        <v>0</v>
      </c>
      <c r="B101" s="4" t="e">
        <f t="shared" si="104"/>
        <v>#N/A</v>
      </c>
      <c r="C101" s="59"/>
      <c r="D101" s="59"/>
      <c r="E101" s="59"/>
      <c r="F101" s="59"/>
      <c r="G101" s="59"/>
      <c r="H101" s="59"/>
      <c r="J101" s="59"/>
      <c r="K101" s="59"/>
      <c r="L101" s="59"/>
      <c r="M101" s="98">
        <f t="shared" si="121"/>
        <v>0</v>
      </c>
      <c r="N101" s="59"/>
      <c r="O101" s="59"/>
      <c r="P101" s="59" t="e">
        <f t="shared" si="151"/>
        <v>#N/A</v>
      </c>
      <c r="Q101" s="59"/>
      <c r="R101" s="59"/>
      <c r="S101" s="59"/>
      <c r="T101" s="5" t="e">
        <f t="shared" si="107"/>
        <v>#N/A</v>
      </c>
      <c r="U101" s="4" t="e">
        <f t="shared" si="96"/>
        <v>#N/A</v>
      </c>
      <c r="V101" s="4" t="e">
        <f t="shared" si="97"/>
        <v>#N/A</v>
      </c>
      <c r="W101" s="4" t="e">
        <f t="shared" si="98"/>
        <v>#N/A</v>
      </c>
      <c r="X101" s="4" t="e">
        <f t="shared" si="99"/>
        <v>#N/A</v>
      </c>
      <c r="Y101" s="4" t="e" cm="1">
        <f t="array" ref="Y101">_xlfn.IFS(H101=1,2,H101=3,1)</f>
        <v>#N/A</v>
      </c>
      <c r="Z101" s="4" t="e">
        <f t="shared" si="100"/>
        <v>#N/A</v>
      </c>
      <c r="AA101" s="4" t="e">
        <f t="shared" si="108"/>
        <v>#N/A</v>
      </c>
      <c r="AB101" s="4" t="e">
        <f t="shared" si="101"/>
        <v>#N/A</v>
      </c>
      <c r="AC101" s="4" t="e">
        <f t="shared" si="109"/>
        <v>#N/A</v>
      </c>
      <c r="AD101" s="4" t="e">
        <f t="shared" si="102"/>
        <v>#N/A</v>
      </c>
      <c r="AE101" s="4" t="e">
        <f t="shared" si="120"/>
        <v>#N/A</v>
      </c>
      <c r="AF101" s="4">
        <f t="shared" si="122"/>
        <v>0</v>
      </c>
      <c r="AG101" s="4" t="str">
        <f t="shared" si="123"/>
        <v/>
      </c>
      <c r="AH101" s="4">
        <f t="shared" si="110"/>
        <v>0</v>
      </c>
      <c r="AI101" s="4" t="e">
        <f t="shared" si="124"/>
        <v>#VALUE!</v>
      </c>
      <c r="AJ101" s="4" t="e">
        <f t="shared" si="111"/>
        <v>#N/A</v>
      </c>
      <c r="AK101" s="4" t="e">
        <f t="shared" si="103"/>
        <v>#N/A</v>
      </c>
      <c r="AL101" s="4">
        <f t="shared" si="112"/>
        <v>0</v>
      </c>
      <c r="AM101" s="4">
        <f t="shared" si="113"/>
        <v>0</v>
      </c>
      <c r="AN101" s="4"/>
      <c r="AO101" s="4" t="e">
        <f t="shared" si="118"/>
        <v>#N/A</v>
      </c>
      <c r="AP101" s="4" t="e">
        <f t="shared" si="114"/>
        <v>#VALUE!</v>
      </c>
      <c r="AQ101" s="42" t="str">
        <f t="shared" si="119"/>
        <v/>
      </c>
      <c r="AR101" s="4">
        <f t="shared" si="115"/>
        <v>0</v>
      </c>
      <c r="AS101" s="4">
        <f t="shared" si="116"/>
        <v>0</v>
      </c>
      <c r="AT101" s="4">
        <f t="shared" si="127"/>
        <v>0</v>
      </c>
    </row>
    <row r="102" spans="1:46" x14ac:dyDescent="0.25">
      <c r="A102" s="41" t="str">
        <f t="shared" si="95"/>
        <v>ЭK.1.11.1</v>
      </c>
      <c r="B102" s="4" t="str">
        <f t="shared" si="104"/>
        <v>Шаровый электрокран  Пом. №11</v>
      </c>
      <c r="C102" s="59"/>
      <c r="D102" s="59"/>
      <c r="E102" s="102"/>
      <c r="F102" s="102"/>
      <c r="G102" s="59"/>
      <c r="H102" s="102"/>
      <c r="I102" s="60"/>
      <c r="J102" s="59"/>
      <c r="K102" s="102"/>
      <c r="L102" s="59"/>
      <c r="M102" s="98">
        <f t="shared" si="121"/>
        <v>23</v>
      </c>
      <c r="N102" s="102"/>
      <c r="O102" s="102"/>
      <c r="P102" s="59">
        <f t="shared" si="151"/>
        <v>0.95</v>
      </c>
      <c r="Q102" s="102"/>
      <c r="R102" s="102"/>
      <c r="S102" s="102"/>
      <c r="T102" s="5">
        <f t="shared" si="107"/>
        <v>0.22727272727272727</v>
      </c>
      <c r="U102" s="4">
        <f t="shared" si="96"/>
        <v>10</v>
      </c>
      <c r="V102" s="4">
        <f t="shared" si="97"/>
        <v>1.5</v>
      </c>
      <c r="W102" s="4">
        <f t="shared" si="98"/>
        <v>1.7500000000000002E-2</v>
      </c>
      <c r="X102" s="4">
        <f t="shared" si="99"/>
        <v>0.11</v>
      </c>
      <c r="Y102" s="4" cm="1">
        <f t="array" ref="Y102">_xlfn.IFS(H102=1,2,H102=3,1)</f>
        <v>2</v>
      </c>
      <c r="Z102" s="4">
        <f t="shared" si="100"/>
        <v>0.31</v>
      </c>
      <c r="AA102" s="4">
        <f t="shared" si="108"/>
        <v>0.11700766666666665</v>
      </c>
      <c r="AB102" s="4">
        <f t="shared" si="101"/>
        <v>6.0000000000000005E-2</v>
      </c>
      <c r="AC102" s="4">
        <f t="shared" si="109"/>
        <v>220</v>
      </c>
      <c r="AD102" s="4" t="str">
        <f t="shared" si="102"/>
        <v>ВВГнг(А)-LS</v>
      </c>
      <c r="AE102" s="4" t="str">
        <f t="shared" si="120"/>
        <v>ВВГнг(А)-LS (5х1,5)</v>
      </c>
      <c r="AF102" s="4">
        <f t="shared" si="122"/>
        <v>2</v>
      </c>
      <c r="AG102" s="4" t="str">
        <f t="shared" si="123"/>
        <v>11</v>
      </c>
      <c r="AH102" s="4" t="str">
        <f t="shared" si="110"/>
        <v>ЭK</v>
      </c>
      <c r="AI102" s="4" t="str">
        <f t="shared" si="124"/>
        <v>1</v>
      </c>
      <c r="AJ102" s="4" t="str">
        <f t="shared" si="111"/>
        <v>Шаровый электрокран  Пом. №11</v>
      </c>
      <c r="AK102" s="4">
        <f t="shared" si="103"/>
        <v>0.23</v>
      </c>
      <c r="AL102" s="4">
        <f t="shared" si="112"/>
        <v>0.05</v>
      </c>
      <c r="AM102" s="4" t="str">
        <f t="shared" si="113"/>
        <v>ЭK.1.11.1</v>
      </c>
      <c r="AN102" s="4"/>
      <c r="AO102" s="4" t="str">
        <f t="shared" si="118"/>
        <v>ВВГнг(А)-LS (5х1,5)
L=23-0,06%</v>
      </c>
      <c r="AP102" s="4" t="str">
        <f t="shared" si="114"/>
        <v>1.11.1</v>
      </c>
      <c r="AQ102" s="42" t="str">
        <f t="shared" si="119"/>
        <v>11.1</v>
      </c>
      <c r="AR102" s="4">
        <f t="shared" si="115"/>
        <v>0</v>
      </c>
      <c r="AS102" s="4">
        <f t="shared" si="116"/>
        <v>0</v>
      </c>
      <c r="AT102" s="4">
        <f t="shared" si="127"/>
        <v>0</v>
      </c>
    </row>
    <row r="103" spans="1:46" x14ac:dyDescent="0.25">
      <c r="A103" s="41">
        <f t="shared" si="95"/>
        <v>0</v>
      </c>
      <c r="B103" s="4" t="e">
        <f t="shared" si="104"/>
        <v>#N/A</v>
      </c>
      <c r="C103" s="59"/>
      <c r="D103" s="59"/>
      <c r="E103" s="59"/>
      <c r="F103" s="59"/>
      <c r="G103" s="59"/>
      <c r="H103" s="59"/>
      <c r="J103" s="59"/>
      <c r="K103" s="59"/>
      <c r="L103" s="59"/>
      <c r="M103" s="98">
        <f t="shared" si="121"/>
        <v>0</v>
      </c>
      <c r="N103" s="59"/>
      <c r="O103" s="59"/>
      <c r="P103" s="59" t="e">
        <f t="shared" si="151"/>
        <v>#N/A</v>
      </c>
      <c r="Q103" s="59"/>
      <c r="R103" s="59"/>
      <c r="S103" s="59"/>
      <c r="T103" s="5" t="e">
        <f t="shared" si="107"/>
        <v>#N/A</v>
      </c>
      <c r="U103" s="4" t="e">
        <f t="shared" si="96"/>
        <v>#N/A</v>
      </c>
      <c r="V103" s="4" t="e">
        <f t="shared" si="97"/>
        <v>#N/A</v>
      </c>
      <c r="W103" s="4" t="e">
        <f t="shared" si="98"/>
        <v>#N/A</v>
      </c>
      <c r="X103" s="4" t="e">
        <f t="shared" si="99"/>
        <v>#N/A</v>
      </c>
      <c r="Y103" s="4" t="e" cm="1">
        <f t="array" ref="Y103">_xlfn.IFS(H103=1,2,H103=3,1)</f>
        <v>#N/A</v>
      </c>
      <c r="Z103" s="4" t="e">
        <f t="shared" si="100"/>
        <v>#N/A</v>
      </c>
      <c r="AA103" s="4" t="e">
        <f t="shared" si="108"/>
        <v>#N/A</v>
      </c>
      <c r="AB103" s="4" t="e">
        <f t="shared" si="101"/>
        <v>#N/A</v>
      </c>
      <c r="AC103" s="4" t="e">
        <f t="shared" si="109"/>
        <v>#N/A</v>
      </c>
      <c r="AD103" s="4" t="e">
        <f t="shared" si="102"/>
        <v>#N/A</v>
      </c>
      <c r="AE103" s="4" t="e">
        <f t="shared" si="120"/>
        <v>#N/A</v>
      </c>
      <c r="AF103" s="4">
        <f t="shared" si="122"/>
        <v>0</v>
      </c>
      <c r="AG103" s="4" t="str">
        <f t="shared" si="123"/>
        <v/>
      </c>
      <c r="AH103" s="4">
        <f t="shared" si="110"/>
        <v>0</v>
      </c>
      <c r="AI103" s="4" t="e">
        <f t="shared" si="124"/>
        <v>#VALUE!</v>
      </c>
      <c r="AJ103" s="4" t="e">
        <f t="shared" si="111"/>
        <v>#N/A</v>
      </c>
      <c r="AK103" s="4" t="e">
        <f t="shared" si="103"/>
        <v>#N/A</v>
      </c>
      <c r="AL103" s="4">
        <f t="shared" si="112"/>
        <v>0</v>
      </c>
      <c r="AM103" s="4">
        <f t="shared" si="113"/>
        <v>0</v>
      </c>
      <c r="AN103" s="4"/>
      <c r="AO103" s="4" t="e">
        <f t="shared" si="118"/>
        <v>#N/A</v>
      </c>
      <c r="AP103" s="4" t="e">
        <f t="shared" si="114"/>
        <v>#VALUE!</v>
      </c>
      <c r="AQ103" s="42" t="str">
        <f t="shared" si="119"/>
        <v/>
      </c>
      <c r="AR103" s="4">
        <f t="shared" si="115"/>
        <v>0</v>
      </c>
      <c r="AS103" s="4">
        <f t="shared" si="116"/>
        <v>0</v>
      </c>
      <c r="AT103" s="4">
        <f t="shared" si="127"/>
        <v>0</v>
      </c>
    </row>
    <row r="104" spans="1:46" ht="15.75" thickBot="1" x14ac:dyDescent="0.3">
      <c r="A104" s="48" t="str">
        <f t="shared" si="95"/>
        <v>ЭK.1.05.1</v>
      </c>
      <c r="B104" s="49" t="str">
        <f t="shared" si="104"/>
        <v>Шаровый электрокран  Пом. №05</v>
      </c>
      <c r="C104" s="59"/>
      <c r="D104" s="59"/>
      <c r="E104" s="102"/>
      <c r="F104" s="102"/>
      <c r="G104" s="102"/>
      <c r="H104" s="102"/>
      <c r="I104" s="60"/>
      <c r="J104" s="67"/>
      <c r="K104" s="102"/>
      <c r="L104" s="67"/>
      <c r="M104" s="44">
        <f t="shared" si="121"/>
        <v>25</v>
      </c>
      <c r="N104" s="102"/>
      <c r="O104" s="102"/>
      <c r="P104" s="59">
        <f t="shared" si="151"/>
        <v>0.95</v>
      </c>
      <c r="Q104" s="102"/>
      <c r="R104" s="102"/>
      <c r="S104" s="102"/>
      <c r="T104" s="50">
        <f t="shared" si="107"/>
        <v>0.22727272727272727</v>
      </c>
      <c r="U104" s="49">
        <f t="shared" si="96"/>
        <v>10</v>
      </c>
      <c r="V104" s="49">
        <f t="shared" si="97"/>
        <v>1.5</v>
      </c>
      <c r="W104" s="49">
        <f t="shared" si="98"/>
        <v>1.7500000000000002E-2</v>
      </c>
      <c r="X104" s="49">
        <f t="shared" si="99"/>
        <v>0.11</v>
      </c>
      <c r="Y104" s="49" cm="1">
        <f t="array" ref="Y104">_xlfn.IFS(H104=1,2,H104=3,1)</f>
        <v>2</v>
      </c>
      <c r="Z104" s="49">
        <f t="shared" si="100"/>
        <v>0.31</v>
      </c>
      <c r="AA104" s="49">
        <f t="shared" si="108"/>
        <v>0.12764472727272727</v>
      </c>
      <c r="AB104" s="49">
        <f t="shared" si="101"/>
        <v>6.0000000000000005E-2</v>
      </c>
      <c r="AC104" s="49">
        <f t="shared" si="109"/>
        <v>220</v>
      </c>
      <c r="AD104" s="49" t="str">
        <f t="shared" si="102"/>
        <v>ВВГнг(А)-LS</v>
      </c>
      <c r="AE104" s="49" t="str">
        <f t="shared" si="120"/>
        <v>ВВГнг(А)-LS (5х1,5)</v>
      </c>
      <c r="AF104" s="49">
        <f t="shared" si="122"/>
        <v>2</v>
      </c>
      <c r="AG104" s="49" t="str">
        <f t="shared" si="123"/>
        <v>05</v>
      </c>
      <c r="AH104" s="49" t="str">
        <f t="shared" si="110"/>
        <v>ЭK</v>
      </c>
      <c r="AI104" s="49" t="str">
        <f t="shared" si="124"/>
        <v>1</v>
      </c>
      <c r="AJ104" s="49" t="str">
        <f t="shared" si="111"/>
        <v>Шаровый электрокран  Пом. №05</v>
      </c>
      <c r="AK104" s="49">
        <f t="shared" si="103"/>
        <v>0.23</v>
      </c>
      <c r="AL104" s="49">
        <f t="shared" si="112"/>
        <v>0.05</v>
      </c>
      <c r="AM104" s="49" t="str">
        <f t="shared" si="113"/>
        <v>ЭK.1.05.1</v>
      </c>
      <c r="AN104" s="49"/>
      <c r="AO104" s="49" t="str">
        <f t="shared" si="118"/>
        <v>ВВГнг(А)-LS (5х1,5)
L=25-0,06%</v>
      </c>
      <c r="AP104" s="49" t="str">
        <f t="shared" si="114"/>
        <v>1.05.1</v>
      </c>
      <c r="AQ104" s="51" t="str">
        <f t="shared" si="119"/>
        <v>05.1</v>
      </c>
      <c r="AR104" s="44">
        <f t="shared" si="115"/>
        <v>0</v>
      </c>
      <c r="AS104" s="44">
        <f t="shared" si="116"/>
        <v>0</v>
      </c>
      <c r="AT104" s="44">
        <f t="shared" si="127"/>
        <v>0</v>
      </c>
    </row>
    <row r="105" spans="1:46" x14ac:dyDescent="0.25">
      <c r="A105" s="37">
        <f t="shared" si="95"/>
        <v>0</v>
      </c>
      <c r="B105" s="38" t="e">
        <f t="shared" si="104"/>
        <v>#N/A</v>
      </c>
      <c r="C105" s="63"/>
      <c r="D105" s="63"/>
      <c r="E105" s="63"/>
      <c r="F105" s="63"/>
      <c r="G105" s="63"/>
      <c r="H105" s="63"/>
      <c r="J105" s="63"/>
      <c r="K105" s="63"/>
      <c r="L105" s="63"/>
      <c r="M105" s="38">
        <f t="shared" si="121"/>
        <v>0</v>
      </c>
      <c r="N105" s="63"/>
      <c r="O105" s="63"/>
      <c r="P105" s="59" t="e">
        <f t="shared" si="151"/>
        <v>#N/A</v>
      </c>
      <c r="Q105" s="63"/>
      <c r="R105" s="63"/>
      <c r="S105" s="63"/>
      <c r="T105" s="39" t="e">
        <f t="shared" si="107"/>
        <v>#N/A</v>
      </c>
      <c r="U105" s="38" t="e">
        <f t="shared" si="96"/>
        <v>#N/A</v>
      </c>
      <c r="V105" s="38" t="e">
        <f t="shared" si="97"/>
        <v>#N/A</v>
      </c>
      <c r="W105" s="38" t="e">
        <f t="shared" si="98"/>
        <v>#N/A</v>
      </c>
      <c r="X105" s="38" t="e">
        <f t="shared" si="99"/>
        <v>#N/A</v>
      </c>
      <c r="Y105" s="38" t="e" cm="1">
        <f t="array" ref="Y105">_xlfn.IFS(H105=1,2,H105=3,1)</f>
        <v>#N/A</v>
      </c>
      <c r="Z105" s="38" t="e">
        <f t="shared" si="100"/>
        <v>#N/A</v>
      </c>
      <c r="AA105" s="38" t="e">
        <f t="shared" si="108"/>
        <v>#N/A</v>
      </c>
      <c r="AB105" s="38" t="e">
        <f t="shared" si="101"/>
        <v>#N/A</v>
      </c>
      <c r="AC105" s="38" t="e">
        <f t="shared" si="109"/>
        <v>#N/A</v>
      </c>
      <c r="AD105" s="38" t="e">
        <f t="shared" si="102"/>
        <v>#N/A</v>
      </c>
      <c r="AE105" s="38" t="e">
        <f t="shared" si="120"/>
        <v>#N/A</v>
      </c>
      <c r="AF105" s="38">
        <f t="shared" si="122"/>
        <v>0</v>
      </c>
      <c r="AG105" s="38" t="str">
        <f t="shared" si="123"/>
        <v/>
      </c>
      <c r="AH105" s="38">
        <f t="shared" si="110"/>
        <v>0</v>
      </c>
      <c r="AI105" s="38" t="e">
        <f t="shared" si="124"/>
        <v>#VALUE!</v>
      </c>
      <c r="AJ105" s="38" t="e">
        <f t="shared" si="111"/>
        <v>#N/A</v>
      </c>
      <c r="AK105" s="38" t="e">
        <f t="shared" si="103"/>
        <v>#N/A</v>
      </c>
      <c r="AL105" s="38">
        <f t="shared" si="112"/>
        <v>0</v>
      </c>
      <c r="AM105" s="38">
        <f t="shared" si="113"/>
        <v>0</v>
      </c>
      <c r="AN105" s="38"/>
      <c r="AO105" s="38" t="e">
        <f t="shared" si="118"/>
        <v>#N/A</v>
      </c>
      <c r="AP105" s="38" t="e">
        <f t="shared" si="114"/>
        <v>#VALUE!</v>
      </c>
      <c r="AQ105" s="40" t="str">
        <f t="shared" si="119"/>
        <v/>
      </c>
      <c r="AR105" s="38">
        <f t="shared" si="115"/>
        <v>0</v>
      </c>
      <c r="AS105" s="38">
        <f t="shared" si="116"/>
        <v>0</v>
      </c>
      <c r="AT105" s="38">
        <f t="shared" si="127"/>
        <v>0</v>
      </c>
    </row>
    <row r="106" spans="1:46" x14ac:dyDescent="0.25">
      <c r="A106" s="41" t="str">
        <f t="shared" si="95"/>
        <v>ЭK.1.15.1</v>
      </c>
      <c r="B106" s="4" t="str">
        <f t="shared" si="104"/>
        <v>Шаровый электрокран  Пом. №15</v>
      </c>
      <c r="C106" s="59"/>
      <c r="D106" s="59"/>
      <c r="E106" s="102"/>
      <c r="F106" s="102"/>
      <c r="G106" s="59"/>
      <c r="H106" s="59"/>
      <c r="I106" s="60"/>
      <c r="J106" s="59"/>
      <c r="K106" s="102"/>
      <c r="L106" s="59"/>
      <c r="M106" s="98">
        <f t="shared" ref="M106:M108" si="163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  <v>39</v>
      </c>
      <c r="N106" s="102"/>
      <c r="O106" s="102"/>
      <c r="P106" s="59">
        <f t="shared" ref="P106:P108" si="164">IF(VLOOKUP(AH106,Потребители_обозначение,5,FALSE)=2,_xlfn.IFS(H106=3,VLOOKUP(E106,Справочная_двигатели,8,FALSE),H106=1,VLOOKUP(E106,Справочная_двигатели,10,TRUE)),0.95)</f>
        <v>0.95</v>
      </c>
      <c r="Q106" s="102"/>
      <c r="R106" s="102"/>
      <c r="S106" s="102"/>
      <c r="T106" s="5">
        <f t="shared" si="107"/>
        <v>0.22727272727272727</v>
      </c>
      <c r="U106" s="4">
        <f t="shared" si="96"/>
        <v>10</v>
      </c>
      <c r="V106" s="4">
        <f t="shared" si="97"/>
        <v>1.5</v>
      </c>
      <c r="W106" s="4">
        <f t="shared" si="98"/>
        <v>1.7500000000000002E-2</v>
      </c>
      <c r="X106" s="4">
        <f t="shared" si="99"/>
        <v>0.11</v>
      </c>
      <c r="Y106" s="4" cm="1">
        <f t="array" ref="Y106">_xlfn.IFS(H106=1,2,H106=3,1)</f>
        <v>2</v>
      </c>
      <c r="Z106" s="4">
        <f t="shared" si="100"/>
        <v>0.31</v>
      </c>
      <c r="AA106" s="4">
        <f t="shared" si="108"/>
        <v>0.20210415151515151</v>
      </c>
      <c r="AB106" s="4">
        <f t="shared" si="101"/>
        <v>9.9999999999999992E-2</v>
      </c>
      <c r="AC106" s="4">
        <f t="shared" si="109"/>
        <v>220</v>
      </c>
      <c r="AD106" s="4" t="str">
        <f t="shared" si="102"/>
        <v>ВВГнг(А)-LS</v>
      </c>
      <c r="AE106" s="4" t="str">
        <f t="shared" si="120"/>
        <v>ВВГнг(А)-LS (5х1,5)</v>
      </c>
      <c r="AF106" s="4">
        <f t="shared" si="122"/>
        <v>2</v>
      </c>
      <c r="AG106" s="4" t="str">
        <f t="shared" si="123"/>
        <v>15</v>
      </c>
      <c r="AH106" s="4" t="str">
        <f t="shared" si="110"/>
        <v>ЭK</v>
      </c>
      <c r="AI106" s="4" t="str">
        <f t="shared" si="124"/>
        <v>1</v>
      </c>
      <c r="AJ106" s="4" t="str">
        <f t="shared" si="111"/>
        <v>Шаровый электрокран  Пом. №15</v>
      </c>
      <c r="AK106" s="4">
        <f t="shared" si="103"/>
        <v>0.23</v>
      </c>
      <c r="AL106" s="4">
        <f t="shared" si="112"/>
        <v>0.05</v>
      </c>
      <c r="AM106" s="4" t="str">
        <f t="shared" si="113"/>
        <v>ЭK.1.15.1</v>
      </c>
      <c r="AN106" s="4"/>
      <c r="AO106" s="4" t="str">
        <f t="shared" si="118"/>
        <v>ВВГнг(А)-LS (5х1,5)
L=39-0,1%</v>
      </c>
      <c r="AP106" s="4" t="str">
        <f t="shared" si="114"/>
        <v>1.15.1</v>
      </c>
      <c r="AQ106" s="42" t="str">
        <f t="shared" si="119"/>
        <v>15.1</v>
      </c>
      <c r="AR106" s="4">
        <f t="shared" si="115"/>
        <v>0</v>
      </c>
      <c r="AS106" s="4">
        <f t="shared" si="116"/>
        <v>0</v>
      </c>
      <c r="AT106" s="4">
        <f t="shared" si="127"/>
        <v>0</v>
      </c>
    </row>
    <row r="107" spans="1:46" x14ac:dyDescent="0.25">
      <c r="A107" s="41">
        <f t="shared" si="95"/>
        <v>0</v>
      </c>
      <c r="B107" s="4" t="e">
        <f t="shared" si="104"/>
        <v>#N/A</v>
      </c>
      <c r="C107" s="59"/>
      <c r="D107" s="59"/>
      <c r="E107" s="59"/>
      <c r="F107" s="59"/>
      <c r="G107" s="59"/>
      <c r="H107" s="59"/>
      <c r="J107" s="59"/>
      <c r="K107" s="59"/>
      <c r="L107" s="59"/>
      <c r="M107" s="98">
        <f t="shared" si="163"/>
        <v>0</v>
      </c>
      <c r="N107" s="59"/>
      <c r="O107" s="59"/>
      <c r="P107" s="59" t="e">
        <f t="shared" si="164"/>
        <v>#N/A</v>
      </c>
      <c r="Q107" s="59"/>
      <c r="R107" s="59"/>
      <c r="S107" s="59"/>
      <c r="T107" s="5" t="e">
        <f t="shared" si="107"/>
        <v>#N/A</v>
      </c>
      <c r="U107" s="4" t="e">
        <f t="shared" si="96"/>
        <v>#N/A</v>
      </c>
      <c r="V107" s="4" t="e">
        <f t="shared" si="97"/>
        <v>#N/A</v>
      </c>
      <c r="W107" s="4" t="e">
        <f t="shared" si="98"/>
        <v>#N/A</v>
      </c>
      <c r="X107" s="4" t="e">
        <f t="shared" si="99"/>
        <v>#N/A</v>
      </c>
      <c r="Y107" s="4" t="e" cm="1">
        <f t="array" ref="Y107">_xlfn.IFS(H107=1,2,H107=3,1)</f>
        <v>#N/A</v>
      </c>
      <c r="Z107" s="4" t="e">
        <f t="shared" si="100"/>
        <v>#N/A</v>
      </c>
      <c r="AA107" s="4" t="e">
        <f t="shared" si="108"/>
        <v>#N/A</v>
      </c>
      <c r="AB107" s="4" t="e">
        <f t="shared" si="101"/>
        <v>#N/A</v>
      </c>
      <c r="AC107" s="4" t="e">
        <f t="shared" si="109"/>
        <v>#N/A</v>
      </c>
      <c r="AD107" s="4" t="e">
        <f t="shared" si="102"/>
        <v>#N/A</v>
      </c>
      <c r="AE107" s="4" t="e">
        <f t="shared" si="120"/>
        <v>#N/A</v>
      </c>
      <c r="AF107" s="4">
        <f t="shared" si="122"/>
        <v>0</v>
      </c>
      <c r="AG107" s="4" t="str">
        <f t="shared" si="123"/>
        <v/>
      </c>
      <c r="AH107" s="4">
        <f t="shared" si="110"/>
        <v>0</v>
      </c>
      <c r="AI107" s="4" t="e">
        <f t="shared" si="124"/>
        <v>#VALUE!</v>
      </c>
      <c r="AJ107" s="4" t="e">
        <f t="shared" si="111"/>
        <v>#N/A</v>
      </c>
      <c r="AK107" s="4" t="e">
        <f t="shared" si="103"/>
        <v>#N/A</v>
      </c>
      <c r="AL107" s="4">
        <f t="shared" si="112"/>
        <v>0</v>
      </c>
      <c r="AM107" s="4">
        <f t="shared" si="113"/>
        <v>0</v>
      </c>
      <c r="AN107" s="4"/>
      <c r="AO107" s="4" t="e">
        <f t="shared" si="118"/>
        <v>#N/A</v>
      </c>
      <c r="AP107" s="4" t="e">
        <f t="shared" si="114"/>
        <v>#VALUE!</v>
      </c>
      <c r="AQ107" s="42" t="str">
        <f t="shared" si="119"/>
        <v/>
      </c>
      <c r="AR107" s="4">
        <f t="shared" si="115"/>
        <v>0</v>
      </c>
      <c r="AS107" s="4">
        <f t="shared" si="116"/>
        <v>0</v>
      </c>
      <c r="AT107" s="4">
        <f t="shared" si="127"/>
        <v>0</v>
      </c>
    </row>
    <row r="108" spans="1:46" x14ac:dyDescent="0.25">
      <c r="A108" s="41" t="str">
        <f t="shared" si="95"/>
        <v>ЭK.1.17.1</v>
      </c>
      <c r="B108" s="4" t="str">
        <f t="shared" si="104"/>
        <v>Шаровый электрокран  Пом. №17</v>
      </c>
      <c r="C108" s="59"/>
      <c r="D108" s="59"/>
      <c r="E108" s="102"/>
      <c r="F108" s="102"/>
      <c r="G108" s="59"/>
      <c r="H108" s="59"/>
      <c r="I108" s="60"/>
      <c r="J108" s="59"/>
      <c r="K108" s="102"/>
      <c r="L108" s="59"/>
      <c r="M108" s="98">
        <f t="shared" si="163"/>
        <v>45</v>
      </c>
      <c r="N108" s="102"/>
      <c r="O108" s="102"/>
      <c r="P108" s="59">
        <f t="shared" si="164"/>
        <v>0.95</v>
      </c>
      <c r="Q108" s="102"/>
      <c r="R108" s="102"/>
      <c r="S108" s="102"/>
      <c r="T108" s="5">
        <f t="shared" si="107"/>
        <v>0.22727272727272727</v>
      </c>
      <c r="U108" s="4">
        <f t="shared" si="96"/>
        <v>10</v>
      </c>
      <c r="V108" s="4">
        <f t="shared" si="97"/>
        <v>1.5</v>
      </c>
      <c r="W108" s="4">
        <f t="shared" si="98"/>
        <v>1.7500000000000002E-2</v>
      </c>
      <c r="X108" s="4">
        <f t="shared" si="99"/>
        <v>0.11</v>
      </c>
      <c r="Y108" s="4" cm="1">
        <f t="array" ref="Y108">_xlfn.IFS(H108=1,2,H108=3,1)</f>
        <v>2</v>
      </c>
      <c r="Z108" s="4">
        <f t="shared" si="100"/>
        <v>0.31</v>
      </c>
      <c r="AA108" s="4">
        <f t="shared" si="108"/>
        <v>0.2340153333333333</v>
      </c>
      <c r="AB108" s="4">
        <f t="shared" si="101"/>
        <v>0.11</v>
      </c>
      <c r="AC108" s="4">
        <f t="shared" si="109"/>
        <v>220</v>
      </c>
      <c r="AD108" s="4" t="str">
        <f t="shared" si="102"/>
        <v>ВВГнг(А)-LS</v>
      </c>
      <c r="AE108" s="4" t="str">
        <f t="shared" si="120"/>
        <v>ВВГнг(А)-LS (5х1,5)</v>
      </c>
      <c r="AF108" s="4">
        <f t="shared" si="122"/>
        <v>2</v>
      </c>
      <c r="AG108" s="4" t="str">
        <f t="shared" si="123"/>
        <v>17</v>
      </c>
      <c r="AH108" s="4" t="str">
        <f t="shared" si="110"/>
        <v>ЭK</v>
      </c>
      <c r="AI108" s="4" t="str">
        <f t="shared" si="124"/>
        <v>1</v>
      </c>
      <c r="AJ108" s="4" t="str">
        <f t="shared" si="111"/>
        <v>Шаровый электрокран  Пом. №17</v>
      </c>
      <c r="AK108" s="4">
        <f t="shared" si="103"/>
        <v>0.23</v>
      </c>
      <c r="AL108" s="4">
        <f t="shared" si="112"/>
        <v>0.05</v>
      </c>
      <c r="AM108" s="4" t="str">
        <f t="shared" si="113"/>
        <v>ЭK.1.17.1</v>
      </c>
      <c r="AN108" s="4"/>
      <c r="AO108" s="4" t="str">
        <f t="shared" si="118"/>
        <v>ВВГнг(А)-LS (5х1,5)
L=45-0,11%</v>
      </c>
      <c r="AP108" s="4" t="str">
        <f t="shared" si="114"/>
        <v>1.17.1</v>
      </c>
      <c r="AQ108" s="42" t="str">
        <f t="shared" si="119"/>
        <v>17.1</v>
      </c>
      <c r="AR108" s="4">
        <f t="shared" si="115"/>
        <v>0</v>
      </c>
      <c r="AS108" s="4">
        <f t="shared" si="116"/>
        <v>0</v>
      </c>
      <c r="AT108" s="4">
        <f t="shared" si="127"/>
        <v>0</v>
      </c>
    </row>
    <row r="109" spans="1:46" x14ac:dyDescent="0.25">
      <c r="A109" s="41">
        <f t="shared" si="95"/>
        <v>0</v>
      </c>
      <c r="B109" s="4" t="e">
        <f t="shared" si="104"/>
        <v>#N/A</v>
      </c>
      <c r="C109" s="59"/>
      <c r="D109" s="59"/>
      <c r="E109" s="59"/>
      <c r="F109" s="59"/>
      <c r="G109" s="59"/>
      <c r="H109" s="59"/>
      <c r="I109" s="60"/>
      <c r="J109" s="59"/>
      <c r="K109" s="59"/>
      <c r="L109" s="59"/>
      <c r="M109" s="98">
        <f t="shared" ref="M109:M110" si="166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  <v>12</v>
      </c>
      <c r="N109" s="59"/>
      <c r="O109" s="59"/>
      <c r="P109" s="59" t="e">
        <f t="shared" ref="P109:P110" si="167">IF(VLOOKUP(AH109,Потребители_обозначение,5,FALSE)=2,_xlfn.IFS(H109=3,VLOOKUP(E109,Справочная_двигатели,8,FALSE),H109=1,VLOOKUP(E109,Справочная_двигатели,10,TRUE)),0.95)</f>
        <v>#N/A</v>
      </c>
      <c r="Q109" s="59"/>
      <c r="R109" s="59"/>
      <c r="S109" s="59"/>
      <c r="T109" s="5" t="e">
        <f t="shared" si="107"/>
        <v>#N/A</v>
      </c>
      <c r="U109" s="4" t="e">
        <f t="shared" si="96"/>
        <v>#N/A</v>
      </c>
      <c r="V109" s="4" t="e">
        <f t="shared" si="97"/>
        <v>#N/A</v>
      </c>
      <c r="W109" s="4" t="e">
        <f t="shared" si="98"/>
        <v>#N/A</v>
      </c>
      <c r="X109" s="4" t="e">
        <f t="shared" si="99"/>
        <v>#N/A</v>
      </c>
      <c r="Y109" s="4" t="e" cm="1">
        <f t="array" ref="Y109">_xlfn.IFS(H109=1,2,H109=3,1)</f>
        <v>#N/A</v>
      </c>
      <c r="Z109" s="4" t="e">
        <f t="shared" si="100"/>
        <v>#N/A</v>
      </c>
      <c r="AA109" s="4" t="e">
        <f t="shared" si="108"/>
        <v>#N/A</v>
      </c>
      <c r="AB109" s="4" t="e">
        <f t="shared" si="101"/>
        <v>#N/A</v>
      </c>
      <c r="AC109" s="4" t="e">
        <f t="shared" si="109"/>
        <v>#N/A</v>
      </c>
      <c r="AD109" s="4" t="e">
        <f t="shared" si="102"/>
        <v>#N/A</v>
      </c>
      <c r="AE109" s="4" t="e">
        <f t="shared" si="120"/>
        <v>#N/A</v>
      </c>
      <c r="AF109" s="4">
        <f t="shared" si="122"/>
        <v>0</v>
      </c>
      <c r="AG109" s="4" t="str">
        <f t="shared" si="123"/>
        <v/>
      </c>
      <c r="AH109" s="4">
        <f t="shared" si="110"/>
        <v>0</v>
      </c>
      <c r="AI109" s="4" t="e">
        <f t="shared" si="124"/>
        <v>#VALUE!</v>
      </c>
      <c r="AJ109" s="4" t="e">
        <f t="shared" si="111"/>
        <v>#N/A</v>
      </c>
      <c r="AK109" s="4" t="e">
        <f t="shared" si="103"/>
        <v>#N/A</v>
      </c>
      <c r="AL109" s="4">
        <f t="shared" si="112"/>
        <v>0</v>
      </c>
      <c r="AM109" s="4">
        <f t="shared" si="113"/>
        <v>0</v>
      </c>
      <c r="AN109" s="4"/>
      <c r="AO109" s="4" t="e">
        <f t="shared" si="118"/>
        <v>#N/A</v>
      </c>
      <c r="AP109" s="4" t="e">
        <f t="shared" si="114"/>
        <v>#VALUE!</v>
      </c>
      <c r="AQ109" s="42" t="str">
        <f t="shared" si="119"/>
        <v/>
      </c>
      <c r="AR109" s="4">
        <f t="shared" si="115"/>
        <v>0</v>
      </c>
      <c r="AS109" s="4">
        <f t="shared" si="116"/>
        <v>0</v>
      </c>
      <c r="AT109" s="4">
        <f t="shared" si="127"/>
        <v>0</v>
      </c>
    </row>
    <row r="110" spans="1:46" x14ac:dyDescent="0.25">
      <c r="A110" s="41" t="str">
        <f>D110</f>
        <v>TE-ТП.1.05.1(К4)</v>
      </c>
      <c r="B110" s="4" t="str">
        <f t="shared" si="104"/>
        <v>Управление сервоприводом теплого пола  Пом. №05</v>
      </c>
      <c r="C110" s="59"/>
      <c r="D110" s="59"/>
      <c r="E110" s="102"/>
      <c r="F110" s="102"/>
      <c r="G110" s="59"/>
      <c r="H110" s="59"/>
      <c r="I110" s="60"/>
      <c r="J110" s="59"/>
      <c r="K110" s="59"/>
      <c r="L110" s="102"/>
      <c r="M110" s="98">
        <f t="shared" si="166"/>
        <v>25</v>
      </c>
      <c r="N110" s="102"/>
      <c r="O110" s="59"/>
      <c r="P110" s="59">
        <f t="shared" si="167"/>
        <v>0.95</v>
      </c>
      <c r="Q110" s="59"/>
      <c r="R110" s="59"/>
      <c r="S110" s="59"/>
      <c r="T110" s="5">
        <f t="shared" si="107"/>
        <v>2.2727272727272728E-2</v>
      </c>
      <c r="U110" s="4">
        <f t="shared" si="96"/>
        <v>6</v>
      </c>
      <c r="V110" s="4">
        <f t="shared" si="97"/>
        <v>0.75</v>
      </c>
      <c r="W110" s="4">
        <f t="shared" si="98"/>
        <v>1.7500000000000002E-2</v>
      </c>
      <c r="X110" s="4">
        <f t="shared" si="99"/>
        <v>0.13</v>
      </c>
      <c r="Y110" s="4" cm="1">
        <f t="array" ref="Y110">_xlfn.IFS(H110=1,2,H110=3,1)</f>
        <v>2</v>
      </c>
      <c r="Z110" s="4">
        <f t="shared" si="100"/>
        <v>0.31</v>
      </c>
      <c r="AA110" s="4">
        <f t="shared" si="108"/>
        <v>2.5498509090909092E-2</v>
      </c>
      <c r="AB110" s="4">
        <f t="shared" si="101"/>
        <v>0.02</v>
      </c>
      <c r="AC110" s="4">
        <f t="shared" si="109"/>
        <v>220</v>
      </c>
      <c r="AD110" s="4" t="str">
        <f t="shared" si="102"/>
        <v>КГВВнг(А)-LS</v>
      </c>
      <c r="AE110" s="4" t="str">
        <f t="shared" si="120"/>
        <v>КГВВнг(А)-LS (7х0,75)</v>
      </c>
      <c r="AF110" s="4">
        <f t="shared" si="122"/>
        <v>2</v>
      </c>
      <c r="AG110" s="4" t="str">
        <f t="shared" si="123"/>
        <v>05</v>
      </c>
      <c r="AH110" s="4" t="str">
        <f t="shared" si="110"/>
        <v>TE-ТП</v>
      </c>
      <c r="AI110" s="4" t="str">
        <f t="shared" si="124"/>
        <v>1</v>
      </c>
      <c r="AJ110" s="4" t="str">
        <f t="shared" si="111"/>
        <v>Управление сервоприводом теплого пола  Пом. №05</v>
      </c>
      <c r="AK110" s="4">
        <f t="shared" si="103"/>
        <v>0.03</v>
      </c>
      <c r="AL110" s="4">
        <f t="shared" si="112"/>
        <v>5.0000000000000001E-3</v>
      </c>
      <c r="AM110" s="4" t="str">
        <f t="shared" si="113"/>
        <v>TE-ТП.1.05.1(К4)</v>
      </c>
      <c r="AN110" s="4"/>
      <c r="AO110" s="4" t="str">
        <f t="shared" si="118"/>
        <v>КГВВнг(А)-LS (7х0,75)
L=25-0,02%</v>
      </c>
      <c r="AP110" s="4" t="str">
        <f t="shared" si="114"/>
        <v>1.05.1(К4)</v>
      </c>
      <c r="AQ110" s="42" t="str">
        <f t="shared" si="119"/>
        <v>05.1(К4)</v>
      </c>
      <c r="AR110" s="4">
        <f t="shared" si="115"/>
        <v>0</v>
      </c>
      <c r="AS110" s="4">
        <f t="shared" si="116"/>
        <v>0</v>
      </c>
      <c r="AT110" s="4">
        <f t="shared" si="127"/>
        <v>0</v>
      </c>
    </row>
    <row r="111" spans="1:46" x14ac:dyDescent="0.25">
      <c r="A111" s="41" t="str">
        <f>D111</f>
        <v>TE-ТП.1.15.1(К5)</v>
      </c>
      <c r="B111" s="4" t="str">
        <f t="shared" si="104"/>
        <v>Управление сервоприводом теплого пола  Пом. №15</v>
      </c>
      <c r="C111" s="59"/>
      <c r="D111" s="59"/>
      <c r="E111" s="102"/>
      <c r="F111" s="102"/>
      <c r="G111" s="59"/>
      <c r="H111" s="59"/>
      <c r="I111" s="60"/>
      <c r="J111" s="59"/>
      <c r="K111" s="59"/>
      <c r="L111" s="102"/>
      <c r="M111" s="98">
        <f t="shared" ref="M111:M114" si="169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  <v>37</v>
      </c>
      <c r="N111" s="102"/>
      <c r="O111" s="59"/>
      <c r="P111" s="59">
        <f t="shared" ref="P111:P114" si="170">IF(VLOOKUP(AH111,Потребители_обозначение,5,FALSE)=2,_xlfn.IFS(H111=3,VLOOKUP(E111,Справочная_двигатели,8,FALSE),H111=1,VLOOKUP(E111,Справочная_двигатели,10,TRUE)),0.95)</f>
        <v>0.95</v>
      </c>
      <c r="Q111" s="102"/>
      <c r="R111" s="59"/>
      <c r="S111" s="59"/>
      <c r="T111" s="5">
        <f t="shared" si="107"/>
        <v>2.2727272727272728E-2</v>
      </c>
      <c r="U111" s="4">
        <f t="shared" si="96"/>
        <v>6</v>
      </c>
      <c r="V111" s="4">
        <f t="shared" si="97"/>
        <v>0.75</v>
      </c>
      <c r="W111" s="4">
        <f t="shared" si="98"/>
        <v>1.7500000000000002E-2</v>
      </c>
      <c r="X111" s="4">
        <f t="shared" si="99"/>
        <v>0.13</v>
      </c>
      <c r="Y111" s="4" cm="1">
        <f t="array" ref="Y111">_xlfn.IFS(H111=1,2,H111=3,1)</f>
        <v>2</v>
      </c>
      <c r="Z111" s="4">
        <f t="shared" si="100"/>
        <v>0.31</v>
      </c>
      <c r="AA111" s="4">
        <f t="shared" si="108"/>
        <v>3.8247763636363646E-2</v>
      </c>
      <c r="AB111" s="4">
        <f t="shared" si="101"/>
        <v>0.02</v>
      </c>
      <c r="AC111" s="4">
        <f t="shared" si="109"/>
        <v>220</v>
      </c>
      <c r="AD111" s="4" t="str">
        <f t="shared" si="102"/>
        <v>КГВВнг(А)-LS</v>
      </c>
      <c r="AE111" s="4" t="str">
        <f t="shared" si="120"/>
        <v>КГВВнг(А)-LS (7х0,75)</v>
      </c>
      <c r="AF111" s="4">
        <f t="shared" si="122"/>
        <v>2</v>
      </c>
      <c r="AG111" s="4" t="str">
        <f t="shared" si="123"/>
        <v>15</v>
      </c>
      <c r="AH111" s="4" t="str">
        <f t="shared" si="110"/>
        <v>TE-ТП</v>
      </c>
      <c r="AI111" s="4" t="str">
        <f t="shared" si="124"/>
        <v>1</v>
      </c>
      <c r="AJ111" s="4" t="str">
        <f t="shared" si="111"/>
        <v>Управление сервоприводом теплого пола  Пом. №15</v>
      </c>
      <c r="AK111" s="4">
        <f t="shared" si="103"/>
        <v>0.03</v>
      </c>
      <c r="AL111" s="4">
        <f t="shared" si="112"/>
        <v>5.0000000000000001E-3</v>
      </c>
      <c r="AM111" s="4" t="str">
        <f t="shared" si="113"/>
        <v>TE-ТП.1.15.1(К5)</v>
      </c>
      <c r="AN111" s="4"/>
      <c r="AO111" s="4" t="str">
        <f t="shared" si="118"/>
        <v>КГВВнг(А)-LS (7х0,75)
L=37-0,02%</v>
      </c>
      <c r="AP111" s="4" t="str">
        <f t="shared" si="114"/>
        <v>1.15.1(К5)</v>
      </c>
      <c r="AQ111" s="42" t="str">
        <f t="shared" si="119"/>
        <v>15.1(К5)</v>
      </c>
      <c r="AR111" s="4">
        <f t="shared" si="115"/>
        <v>0</v>
      </c>
      <c r="AS111" s="4">
        <f t="shared" si="116"/>
        <v>0</v>
      </c>
      <c r="AT111" s="4">
        <f t="shared" si="127"/>
        <v>0</v>
      </c>
    </row>
    <row r="112" spans="1:46" x14ac:dyDescent="0.25">
      <c r="A112" s="41">
        <f>D112</f>
        <v>0</v>
      </c>
      <c r="B112" s="4" t="e">
        <f t="shared" si="104"/>
        <v>#N/A</v>
      </c>
      <c r="C112" s="59"/>
      <c r="D112" s="59"/>
      <c r="E112" s="59"/>
      <c r="F112" s="59"/>
      <c r="G112" s="59"/>
      <c r="H112" s="59"/>
      <c r="J112" s="59"/>
      <c r="K112" s="59"/>
      <c r="L112" s="59"/>
      <c r="M112" s="98">
        <f t="shared" si="169"/>
        <v>0</v>
      </c>
      <c r="N112" s="59"/>
      <c r="O112" s="59"/>
      <c r="P112" s="59" t="e">
        <f t="shared" si="170"/>
        <v>#N/A</v>
      </c>
      <c r="Q112" s="59"/>
      <c r="R112" s="59"/>
      <c r="S112" s="59"/>
      <c r="T112" s="5" t="e">
        <f t="shared" si="107"/>
        <v>#N/A</v>
      </c>
      <c r="U112" s="4" t="e">
        <f t="shared" si="96"/>
        <v>#N/A</v>
      </c>
      <c r="V112" s="4" t="e">
        <f t="shared" si="97"/>
        <v>#N/A</v>
      </c>
      <c r="W112" s="4" t="e">
        <f t="shared" si="98"/>
        <v>#N/A</v>
      </c>
      <c r="X112" s="4" t="e">
        <f t="shared" si="99"/>
        <v>#N/A</v>
      </c>
      <c r="Y112" s="4" t="e" cm="1">
        <f t="array" ref="Y112">_xlfn.IFS(H112=1,2,H112=3,1)</f>
        <v>#N/A</v>
      </c>
      <c r="Z112" s="4" t="e">
        <f t="shared" si="100"/>
        <v>#N/A</v>
      </c>
      <c r="AA112" s="4" t="e">
        <f t="shared" si="108"/>
        <v>#N/A</v>
      </c>
      <c r="AB112" s="4" t="e">
        <f t="shared" si="101"/>
        <v>#N/A</v>
      </c>
      <c r="AC112" s="4" t="e">
        <f t="shared" si="109"/>
        <v>#N/A</v>
      </c>
      <c r="AD112" s="4" t="e">
        <f t="shared" si="102"/>
        <v>#N/A</v>
      </c>
      <c r="AE112" s="4" t="e">
        <f t="shared" si="120"/>
        <v>#N/A</v>
      </c>
      <c r="AF112" s="4">
        <f t="shared" si="122"/>
        <v>0</v>
      </c>
      <c r="AG112" s="4" t="str">
        <f t="shared" si="123"/>
        <v/>
      </c>
      <c r="AH112" s="4">
        <f t="shared" si="110"/>
        <v>0</v>
      </c>
      <c r="AI112" s="4" t="e">
        <f t="shared" si="124"/>
        <v>#VALUE!</v>
      </c>
      <c r="AJ112" s="4" t="e">
        <f t="shared" si="111"/>
        <v>#N/A</v>
      </c>
      <c r="AK112" s="4" t="e">
        <f t="shared" si="103"/>
        <v>#N/A</v>
      </c>
      <c r="AL112" s="4">
        <f t="shared" si="112"/>
        <v>0</v>
      </c>
      <c r="AM112" s="4">
        <f t="shared" si="113"/>
        <v>0</v>
      </c>
      <c r="AN112" s="4"/>
      <c r="AO112" s="4" t="e">
        <f t="shared" si="118"/>
        <v>#N/A</v>
      </c>
      <c r="AP112" s="4" t="e">
        <f t="shared" si="114"/>
        <v>#VALUE!</v>
      </c>
      <c r="AQ112" s="42" t="str">
        <f t="shared" si="119"/>
        <v/>
      </c>
      <c r="AR112" s="4">
        <f t="shared" si="115"/>
        <v>0</v>
      </c>
      <c r="AS112" s="4">
        <f t="shared" si="116"/>
        <v>0</v>
      </c>
      <c r="AT112" s="4">
        <f t="shared" si="127"/>
        <v>0</v>
      </c>
    </row>
    <row r="113" spans="1:46" x14ac:dyDescent="0.25">
      <c r="A113" s="41" t="str">
        <f>D113</f>
        <v>TE-O.1.05.1(К1)</v>
      </c>
      <c r="B113" s="4" t="str">
        <f t="shared" si="104"/>
        <v>Управление сервоприводом отопления   Пом. №05</v>
      </c>
      <c r="C113" s="59"/>
      <c r="D113" s="59"/>
      <c r="E113" s="102"/>
      <c r="F113" s="102"/>
      <c r="G113" s="102"/>
      <c r="H113" s="102"/>
      <c r="I113" s="60"/>
      <c r="J113" s="59"/>
      <c r="K113" s="59"/>
      <c r="L113" s="102"/>
      <c r="M113" s="98">
        <f t="shared" si="169"/>
        <v>25</v>
      </c>
      <c r="N113" s="102"/>
      <c r="O113" s="102"/>
      <c r="P113" s="59">
        <f t="shared" si="170"/>
        <v>0.95</v>
      </c>
      <c r="Q113" s="102"/>
      <c r="R113" s="102"/>
      <c r="S113" s="102"/>
      <c r="T113" s="5">
        <f t="shared" si="107"/>
        <v>2.2727272727272728E-2</v>
      </c>
      <c r="U113" s="4">
        <f t="shared" si="96"/>
        <v>6</v>
      </c>
      <c r="V113" s="4">
        <f t="shared" si="97"/>
        <v>0.75</v>
      </c>
      <c r="W113" s="4">
        <f t="shared" si="98"/>
        <v>1.7500000000000002E-2</v>
      </c>
      <c r="X113" s="4">
        <f t="shared" si="99"/>
        <v>0.13</v>
      </c>
      <c r="Y113" s="4" cm="1">
        <f t="array" ref="Y113">_xlfn.IFS(H113=1,2,H113=3,1)</f>
        <v>2</v>
      </c>
      <c r="Z113" s="4">
        <f t="shared" si="100"/>
        <v>0.31</v>
      </c>
      <c r="AA113" s="4">
        <f t="shared" si="108"/>
        <v>2.5498509090909092E-2</v>
      </c>
      <c r="AB113" s="4">
        <f t="shared" si="101"/>
        <v>0.02</v>
      </c>
      <c r="AC113" s="4">
        <f t="shared" si="109"/>
        <v>220</v>
      </c>
      <c r="AD113" s="4" t="str">
        <f t="shared" si="102"/>
        <v>КГВВнг(А)-LS</v>
      </c>
      <c r="AE113" s="4" t="str">
        <f t="shared" si="120"/>
        <v>КГВВнг(А)-LS (7х0,75)</v>
      </c>
      <c r="AF113" s="4">
        <f t="shared" si="122"/>
        <v>2</v>
      </c>
      <c r="AG113" s="4" t="str">
        <f t="shared" si="123"/>
        <v>05</v>
      </c>
      <c r="AH113" s="4" t="str">
        <f t="shared" si="110"/>
        <v>TE-O</v>
      </c>
      <c r="AI113" s="4" t="str">
        <f t="shared" si="124"/>
        <v>1</v>
      </c>
      <c r="AJ113" s="4" t="str">
        <f t="shared" si="111"/>
        <v>Управление сервоприводом отопления   Пом. №05</v>
      </c>
      <c r="AK113" s="4">
        <f t="shared" si="103"/>
        <v>0.03</v>
      </c>
      <c r="AL113" s="4">
        <f t="shared" si="112"/>
        <v>5.0000000000000001E-3</v>
      </c>
      <c r="AM113" s="4" t="str">
        <f t="shared" si="113"/>
        <v>TE-O.1.05.1(К1)</v>
      </c>
      <c r="AN113" s="4"/>
      <c r="AO113" s="4" t="str">
        <f t="shared" si="118"/>
        <v>КГВВнг(А)-LS (7х0,75)
L=25-0,02%</v>
      </c>
      <c r="AP113" s="4" t="str">
        <f t="shared" si="114"/>
        <v>1.05.1(К1)</v>
      </c>
      <c r="AQ113" s="42" t="str">
        <f t="shared" si="119"/>
        <v>05.1(К1)</v>
      </c>
      <c r="AR113" s="4">
        <f t="shared" si="115"/>
        <v>0</v>
      </c>
      <c r="AS113" s="4">
        <f t="shared" si="116"/>
        <v>0</v>
      </c>
      <c r="AT113" s="4">
        <f t="shared" si="127"/>
        <v>0</v>
      </c>
    </row>
    <row r="114" spans="1:46" x14ac:dyDescent="0.25">
      <c r="A114" s="41" t="str">
        <f t="shared" si="95"/>
        <v>TE-O.1.05.2(К2)</v>
      </c>
      <c r="B114" s="4" t="str">
        <f t="shared" si="104"/>
        <v>Управление сервоприводом отопления   Пом. №05</v>
      </c>
      <c r="C114" s="59"/>
      <c r="D114" s="59"/>
      <c r="E114" s="102"/>
      <c r="F114" s="102"/>
      <c r="G114" s="102"/>
      <c r="H114" s="102"/>
      <c r="I114" s="60"/>
      <c r="J114" s="59"/>
      <c r="K114" s="59"/>
      <c r="L114" s="102"/>
      <c r="M114" s="98">
        <f t="shared" si="169"/>
        <v>25</v>
      </c>
      <c r="N114" s="102"/>
      <c r="O114" s="102"/>
      <c r="P114" s="59">
        <f t="shared" si="170"/>
        <v>0.95</v>
      </c>
      <c r="Q114" s="102"/>
      <c r="R114" s="102"/>
      <c r="S114" s="102"/>
      <c r="T114" s="5">
        <f t="shared" si="107"/>
        <v>2.2727272727272728E-2</v>
      </c>
      <c r="U114" s="4">
        <f t="shared" si="96"/>
        <v>6</v>
      </c>
      <c r="V114" s="4">
        <f t="shared" si="97"/>
        <v>0.75</v>
      </c>
      <c r="W114" s="4">
        <f t="shared" si="98"/>
        <v>1.7500000000000002E-2</v>
      </c>
      <c r="X114" s="4">
        <f t="shared" si="99"/>
        <v>0.13</v>
      </c>
      <c r="Y114" s="4" cm="1">
        <f t="array" ref="Y114">_xlfn.IFS(H114=1,2,H114=3,1)</f>
        <v>2</v>
      </c>
      <c r="Z114" s="4">
        <f t="shared" si="100"/>
        <v>0.31</v>
      </c>
      <c r="AA114" s="4">
        <f t="shared" si="108"/>
        <v>2.5498509090909092E-2</v>
      </c>
      <c r="AB114" s="4">
        <f t="shared" si="101"/>
        <v>0.02</v>
      </c>
      <c r="AC114" s="4">
        <f t="shared" si="109"/>
        <v>220</v>
      </c>
      <c r="AD114" s="4" t="str">
        <f t="shared" si="102"/>
        <v>КГВВнг(А)-LS</v>
      </c>
      <c r="AE114" s="4" t="str">
        <f t="shared" si="120"/>
        <v>КГВВнг(А)-LS (7х0,75)</v>
      </c>
      <c r="AF114" s="4">
        <f t="shared" si="122"/>
        <v>2</v>
      </c>
      <c r="AG114" s="4" t="str">
        <f t="shared" si="123"/>
        <v>05</v>
      </c>
      <c r="AH114" s="4" t="str">
        <f t="shared" si="110"/>
        <v>TE-O</v>
      </c>
      <c r="AI114" s="4" t="str">
        <f t="shared" si="124"/>
        <v>1</v>
      </c>
      <c r="AJ114" s="4" t="str">
        <f t="shared" si="111"/>
        <v>Управление сервоприводом отопления   Пом. №05</v>
      </c>
      <c r="AK114" s="4">
        <f t="shared" si="103"/>
        <v>0.03</v>
      </c>
      <c r="AL114" s="4">
        <f t="shared" si="112"/>
        <v>5.0000000000000001E-3</v>
      </c>
      <c r="AM114" s="4" t="str">
        <f t="shared" si="113"/>
        <v>TE-O.1.05.2(К2)</v>
      </c>
      <c r="AN114" s="4"/>
      <c r="AO114" s="4" t="str">
        <f t="shared" si="118"/>
        <v>КГВВнг(А)-LS (7х0,75)
L=25-0,02%</v>
      </c>
      <c r="AP114" s="4" t="str">
        <f t="shared" si="114"/>
        <v>1.05.2(К2)</v>
      </c>
      <c r="AQ114" s="42" t="str">
        <f t="shared" si="119"/>
        <v>05.2(К2)</v>
      </c>
      <c r="AR114" s="4">
        <f t="shared" si="115"/>
        <v>0</v>
      </c>
      <c r="AS114" s="4">
        <f t="shared" si="116"/>
        <v>0</v>
      </c>
      <c r="AT114" s="4">
        <f t="shared" si="127"/>
        <v>0</v>
      </c>
    </row>
    <row r="115" spans="1:46" x14ac:dyDescent="0.25">
      <c r="A115" s="41" t="str">
        <f t="shared" si="95"/>
        <v>TE-O.1.15.1(К3)</v>
      </c>
      <c r="B115" s="4" t="str">
        <f t="shared" si="104"/>
        <v>Управление сервоприводом отопления   Пом. №15</v>
      </c>
      <c r="C115" s="59"/>
      <c r="D115" s="59"/>
      <c r="E115" s="102"/>
      <c r="F115" s="102"/>
      <c r="G115" s="102"/>
      <c r="H115" s="102"/>
      <c r="I115" s="60"/>
      <c r="J115" s="59"/>
      <c r="K115" s="59"/>
      <c r="L115" s="102"/>
      <c r="M115" s="98">
        <f t="shared" ref="M115" si="172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  <v>35</v>
      </c>
      <c r="N115" s="102"/>
      <c r="O115" s="102"/>
      <c r="P115" s="59">
        <f t="shared" ref="P115" si="173">IF(VLOOKUP(AH115,Потребители_обозначение,5,FALSE)=2,_xlfn.IFS(H115=3,VLOOKUP(E115,Справочная_двигатели,8,FALSE),H115=1,VLOOKUP(E115,Справочная_двигатели,10,TRUE)),0.95)</f>
        <v>0.95</v>
      </c>
      <c r="Q115" s="102"/>
      <c r="R115" s="102"/>
      <c r="S115" s="102"/>
      <c r="T115" s="5">
        <f t="shared" si="107"/>
        <v>2.2727272727272728E-2</v>
      </c>
      <c r="U115" s="4">
        <f t="shared" si="96"/>
        <v>6</v>
      </c>
      <c r="V115" s="4">
        <f t="shared" si="97"/>
        <v>0.75</v>
      </c>
      <c r="W115" s="4">
        <f t="shared" si="98"/>
        <v>1.7500000000000002E-2</v>
      </c>
      <c r="X115" s="4">
        <f t="shared" si="99"/>
        <v>0.13</v>
      </c>
      <c r="Y115" s="4" cm="1">
        <f t="array" ref="Y115">_xlfn.IFS(H115=1,2,H115=3,1)</f>
        <v>2</v>
      </c>
      <c r="Z115" s="4">
        <f t="shared" si="100"/>
        <v>0.31</v>
      </c>
      <c r="AA115" s="4">
        <f t="shared" si="108"/>
        <v>3.6122887878787882E-2</v>
      </c>
      <c r="AB115" s="4">
        <f t="shared" si="101"/>
        <v>0.02</v>
      </c>
      <c r="AC115" s="4">
        <f t="shared" si="109"/>
        <v>220</v>
      </c>
      <c r="AD115" s="4" t="str">
        <f t="shared" si="102"/>
        <v>КГВВнг(А)-LS</v>
      </c>
      <c r="AE115" s="4" t="str">
        <f t="shared" si="120"/>
        <v>КГВВнг(А)-LS (7х0,75)</v>
      </c>
      <c r="AF115" s="4">
        <f t="shared" si="122"/>
        <v>2</v>
      </c>
      <c r="AG115" s="4" t="str">
        <f t="shared" si="123"/>
        <v>15</v>
      </c>
      <c r="AH115" s="4" t="str">
        <f t="shared" si="110"/>
        <v>TE-O</v>
      </c>
      <c r="AI115" s="4" t="str">
        <f t="shared" si="124"/>
        <v>1</v>
      </c>
      <c r="AJ115" s="4" t="str">
        <f t="shared" si="111"/>
        <v>Управление сервоприводом отопления   Пом. №15</v>
      </c>
      <c r="AK115" s="4">
        <f t="shared" si="103"/>
        <v>0.03</v>
      </c>
      <c r="AL115" s="4">
        <f t="shared" si="112"/>
        <v>5.0000000000000001E-3</v>
      </c>
      <c r="AM115" s="4" t="str">
        <f t="shared" si="113"/>
        <v>TE-O.1.15.1(К3)</v>
      </c>
      <c r="AN115" s="4"/>
      <c r="AO115" s="4" t="str">
        <f t="shared" si="118"/>
        <v>КГВВнг(А)-LS (7х0,75)
L=35-0,02%</v>
      </c>
      <c r="AP115" s="4" t="str">
        <f t="shared" si="114"/>
        <v>1.15.1(К3)</v>
      </c>
      <c r="AQ115" s="42" t="str">
        <f t="shared" si="119"/>
        <v>15.1(К3)</v>
      </c>
      <c r="AR115" s="4">
        <f t="shared" si="115"/>
        <v>0</v>
      </c>
      <c r="AS115" s="4">
        <f t="shared" si="116"/>
        <v>0</v>
      </c>
      <c r="AT115" s="4">
        <f t="shared" si="127"/>
        <v>0</v>
      </c>
    </row>
    <row r="116" spans="1:46" x14ac:dyDescent="0.25">
      <c r="A116" s="41">
        <f t="shared" si="95"/>
        <v>0</v>
      </c>
      <c r="B116" s="4" t="e">
        <f t="shared" si="104"/>
        <v>#N/A</v>
      </c>
      <c r="C116" s="59"/>
      <c r="D116" s="59"/>
      <c r="E116" s="59"/>
      <c r="F116" s="59"/>
      <c r="G116" s="59"/>
      <c r="H116" s="59"/>
      <c r="J116" s="59"/>
      <c r="K116" s="59"/>
      <c r="L116" s="59"/>
      <c r="M116" s="98">
        <f t="shared" ref="M116:M117" si="174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  <v>0</v>
      </c>
      <c r="N116" s="59"/>
      <c r="O116" s="59"/>
      <c r="P116" s="59" t="e">
        <f t="shared" ref="P116:P117" si="175">IF(VLOOKUP(AH116,Потребители_обозначение,5,FALSE)=2,_xlfn.IFS(H116=3,VLOOKUP(E116,Справочная_двигатели,8,FALSE),H116=1,VLOOKUP(E116,Справочная_двигатели,10,TRUE)),0.95)</f>
        <v>#N/A</v>
      </c>
      <c r="Q116" s="59"/>
      <c r="R116" s="59"/>
      <c r="S116" s="59"/>
      <c r="T116" s="5" t="e">
        <f t="shared" si="107"/>
        <v>#N/A</v>
      </c>
      <c r="U116" s="4" t="e">
        <f t="shared" si="96"/>
        <v>#N/A</v>
      </c>
      <c r="V116" s="4" t="e">
        <f t="shared" si="97"/>
        <v>#N/A</v>
      </c>
      <c r="W116" s="4" t="e">
        <f t="shared" si="98"/>
        <v>#N/A</v>
      </c>
      <c r="X116" s="4" t="e">
        <f t="shared" si="99"/>
        <v>#N/A</v>
      </c>
      <c r="Y116" s="4" t="e" cm="1">
        <f t="array" ref="Y116">_xlfn.IFS(H116=1,2,H116=3,1)</f>
        <v>#N/A</v>
      </c>
      <c r="Z116" s="4" t="e">
        <f t="shared" si="100"/>
        <v>#N/A</v>
      </c>
      <c r="AA116" s="4" t="e">
        <f t="shared" si="108"/>
        <v>#N/A</v>
      </c>
      <c r="AB116" s="4" t="e">
        <f t="shared" si="101"/>
        <v>#N/A</v>
      </c>
      <c r="AC116" s="4" t="e">
        <f t="shared" si="109"/>
        <v>#N/A</v>
      </c>
      <c r="AD116" s="4" t="e">
        <f t="shared" si="102"/>
        <v>#N/A</v>
      </c>
      <c r="AE116" s="4" t="e">
        <f t="shared" si="120"/>
        <v>#N/A</v>
      </c>
      <c r="AF116" s="4">
        <f t="shared" si="122"/>
        <v>0</v>
      </c>
      <c r="AG116" s="4" t="str">
        <f t="shared" si="123"/>
        <v/>
      </c>
      <c r="AH116" s="4">
        <f t="shared" si="110"/>
        <v>0</v>
      </c>
      <c r="AI116" s="4" t="e">
        <f t="shared" si="124"/>
        <v>#VALUE!</v>
      </c>
      <c r="AJ116" s="4" t="e">
        <f t="shared" si="111"/>
        <v>#N/A</v>
      </c>
      <c r="AK116" s="4" t="e">
        <f t="shared" si="103"/>
        <v>#N/A</v>
      </c>
      <c r="AL116" s="4">
        <f t="shared" si="112"/>
        <v>0</v>
      </c>
      <c r="AM116" s="4">
        <f t="shared" si="113"/>
        <v>0</v>
      </c>
      <c r="AN116" s="4"/>
      <c r="AO116" s="4" t="e">
        <f t="shared" si="118"/>
        <v>#N/A</v>
      </c>
      <c r="AP116" s="4" t="e">
        <f t="shared" si="114"/>
        <v>#VALUE!</v>
      </c>
      <c r="AQ116" s="42" t="str">
        <f t="shared" si="119"/>
        <v/>
      </c>
      <c r="AR116" s="4">
        <f t="shared" si="115"/>
        <v>0</v>
      </c>
      <c r="AS116" s="4">
        <f t="shared" si="116"/>
        <v>0</v>
      </c>
      <c r="AT116" s="4">
        <f t="shared" si="127"/>
        <v>0</v>
      </c>
    </row>
    <row r="117" spans="1:46" x14ac:dyDescent="0.25">
      <c r="A117" s="41" t="str">
        <f t="shared" si="95"/>
        <v>SH.1.07.1</v>
      </c>
      <c r="B117" s="4" t="str">
        <f t="shared" si="104"/>
        <v>Моторзированная нагрузка   Пом. №07</v>
      </c>
      <c r="C117" s="59"/>
      <c r="D117" s="59"/>
      <c r="E117" s="59"/>
      <c r="F117" s="102"/>
      <c r="G117" s="102"/>
      <c r="H117" s="102"/>
      <c r="I117" s="60"/>
      <c r="J117" s="59"/>
      <c r="K117" s="102"/>
      <c r="L117" s="59"/>
      <c r="M117" s="98">
        <f t="shared" si="174"/>
        <v>27</v>
      </c>
      <c r="N117" s="102"/>
      <c r="O117" s="102"/>
      <c r="P117" s="59">
        <f t="shared" si="175"/>
        <v>0.95</v>
      </c>
      <c r="Q117" s="59"/>
      <c r="R117" s="59"/>
      <c r="S117" s="59"/>
      <c r="T117" s="5">
        <f t="shared" si="107"/>
        <v>0.18181818181818182</v>
      </c>
      <c r="U117" s="4">
        <f t="shared" si="96"/>
        <v>10</v>
      </c>
      <c r="V117" s="4">
        <f t="shared" si="97"/>
        <v>1.5</v>
      </c>
      <c r="W117" s="4">
        <f t="shared" si="98"/>
        <v>1.7500000000000002E-2</v>
      </c>
      <c r="X117" s="4">
        <f t="shared" si="99"/>
        <v>0.11</v>
      </c>
      <c r="Y117" s="4" cm="1">
        <f t="array" ref="Y117">_xlfn.IFS(H117=1,2,H117=3,1)</f>
        <v>2</v>
      </c>
      <c r="Z117" s="4">
        <f t="shared" si="100"/>
        <v>0.31</v>
      </c>
      <c r="AA117" s="4">
        <f t="shared" si="108"/>
        <v>0.11062543030303033</v>
      </c>
      <c r="AB117" s="4">
        <f t="shared" si="101"/>
        <v>6.0000000000000005E-2</v>
      </c>
      <c r="AC117" s="4">
        <f t="shared" si="109"/>
        <v>220</v>
      </c>
      <c r="AD117" s="4" t="str">
        <f t="shared" si="102"/>
        <v>КГВВнг(А)-LS</v>
      </c>
      <c r="AE117" s="4" t="str">
        <f t="shared" si="120"/>
        <v>КГВВнг(А)-LS (5х1,5)</v>
      </c>
      <c r="AF117" s="4">
        <f t="shared" si="122"/>
        <v>2</v>
      </c>
      <c r="AG117" s="4" t="str">
        <f t="shared" si="123"/>
        <v>07</v>
      </c>
      <c r="AH117" s="4" t="str">
        <f t="shared" si="110"/>
        <v>SH</v>
      </c>
      <c r="AI117" s="4" t="str">
        <f t="shared" si="124"/>
        <v>1</v>
      </c>
      <c r="AJ117" s="4" t="str">
        <f t="shared" si="111"/>
        <v>Моторзированная нагрузка   Пом. №07</v>
      </c>
      <c r="AK117" s="4">
        <f t="shared" si="103"/>
        <v>0.19</v>
      </c>
      <c r="AL117" s="4">
        <f t="shared" si="112"/>
        <v>0.04</v>
      </c>
      <c r="AM117" s="4" t="str">
        <f t="shared" si="113"/>
        <v>SH.1.07.1</v>
      </c>
      <c r="AN117" s="4"/>
      <c r="AO117" s="4" t="str">
        <f t="shared" si="118"/>
        <v>КГВВнг(А)-LS (5х1,5)
L=27-0,06%</v>
      </c>
      <c r="AP117" s="4" t="str">
        <f t="shared" si="114"/>
        <v>1.07.1</v>
      </c>
      <c r="AQ117" s="42" t="str">
        <f t="shared" si="119"/>
        <v>07.1</v>
      </c>
      <c r="AR117" s="4">
        <f t="shared" si="115"/>
        <v>0</v>
      </c>
      <c r="AS117" s="4">
        <f t="shared" si="116"/>
        <v>0</v>
      </c>
      <c r="AT117" s="4">
        <f t="shared" si="127"/>
        <v>0</v>
      </c>
    </row>
    <row r="118" spans="1:46" x14ac:dyDescent="0.25">
      <c r="A118" s="41">
        <f t="shared" si="95"/>
        <v>0</v>
      </c>
      <c r="B118" s="4" t="e">
        <f t="shared" si="104"/>
        <v>#N/A</v>
      </c>
      <c r="C118" s="59"/>
      <c r="D118" s="143"/>
      <c r="E118" s="102"/>
      <c r="F118" s="102"/>
      <c r="G118" s="102"/>
      <c r="H118" s="102"/>
      <c r="J118" s="59"/>
      <c r="K118" s="59"/>
      <c r="L118" s="59"/>
      <c r="M118" s="98">
        <f t="shared" ref="M118" si="177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  <v>0</v>
      </c>
      <c r="N118" s="102"/>
      <c r="O118" s="102"/>
      <c r="P118" s="59" t="e">
        <f t="shared" ref="P118" si="178">IF(VLOOKUP(AH118,Потребители_обозначение,5,FALSE)=2,_xlfn.IFS(H118=3,VLOOKUP(E118,Справочная_двигатели,8,FALSE),H118=1,VLOOKUP(E118,Справочная_двигатели,10,TRUE)),0.95)</f>
        <v>#N/A</v>
      </c>
      <c r="Q118" s="102"/>
      <c r="R118" s="102"/>
      <c r="S118" s="102"/>
      <c r="T118" s="5" t="e">
        <f t="shared" si="107"/>
        <v>#N/A</v>
      </c>
      <c r="U118" s="4" t="e">
        <f t="shared" si="96"/>
        <v>#N/A</v>
      </c>
      <c r="V118" s="4" t="e">
        <f t="shared" si="97"/>
        <v>#N/A</v>
      </c>
      <c r="W118" s="4" t="e">
        <f t="shared" si="98"/>
        <v>#N/A</v>
      </c>
      <c r="X118" s="4" t="e">
        <f t="shared" si="99"/>
        <v>#N/A</v>
      </c>
      <c r="Y118" s="4" t="e" cm="1">
        <f t="array" ref="Y118">_xlfn.IFS(H118=1,2,H118=3,1)</f>
        <v>#N/A</v>
      </c>
      <c r="Z118" s="4" t="e">
        <f t="shared" si="100"/>
        <v>#N/A</v>
      </c>
      <c r="AA118" s="4" t="e">
        <f t="shared" si="108"/>
        <v>#N/A</v>
      </c>
      <c r="AB118" s="4" t="e">
        <f t="shared" si="101"/>
        <v>#N/A</v>
      </c>
      <c r="AC118" s="4" t="e">
        <f t="shared" si="109"/>
        <v>#N/A</v>
      </c>
      <c r="AD118" s="4" t="e">
        <f t="shared" si="102"/>
        <v>#N/A</v>
      </c>
      <c r="AE118" s="4" t="e">
        <f t="shared" si="120"/>
        <v>#N/A</v>
      </c>
      <c r="AF118" s="4">
        <f t="shared" si="122"/>
        <v>0</v>
      </c>
      <c r="AG118" s="4" t="str">
        <f t="shared" si="123"/>
        <v/>
      </c>
      <c r="AH118" s="4">
        <f t="shared" si="110"/>
        <v>0</v>
      </c>
      <c r="AI118" s="4" t="e">
        <f t="shared" si="124"/>
        <v>#VALUE!</v>
      </c>
      <c r="AJ118" s="4" t="e">
        <f t="shared" si="111"/>
        <v>#N/A</v>
      </c>
      <c r="AK118" s="4" t="e">
        <f t="shared" si="103"/>
        <v>#N/A</v>
      </c>
      <c r="AL118" s="4">
        <f t="shared" si="112"/>
        <v>0</v>
      </c>
      <c r="AM118" s="4">
        <f t="shared" si="113"/>
        <v>0</v>
      </c>
      <c r="AN118" s="4"/>
      <c r="AO118" s="4" t="e">
        <f t="shared" si="118"/>
        <v>#N/A</v>
      </c>
      <c r="AP118" s="4" t="e">
        <f t="shared" si="114"/>
        <v>#VALUE!</v>
      </c>
      <c r="AQ118" s="42" t="str">
        <f t="shared" si="119"/>
        <v/>
      </c>
      <c r="AR118" s="4">
        <f t="shared" si="115"/>
        <v>0</v>
      </c>
      <c r="AS118" s="4">
        <f t="shared" si="116"/>
        <v>0</v>
      </c>
      <c r="AT118" s="4">
        <f t="shared" si="127"/>
        <v>0</v>
      </c>
    </row>
    <row r="119" spans="1:46" x14ac:dyDescent="0.25">
      <c r="A119" s="41" t="str">
        <f t="shared" si="95"/>
        <v>SH.1.08.1</v>
      </c>
      <c r="B119" s="4" t="str">
        <f t="shared" si="104"/>
        <v>Моторзированная нагрузка   Пом. №08</v>
      </c>
      <c r="C119" s="59"/>
      <c r="D119" s="59"/>
      <c r="E119" s="102"/>
      <c r="F119" s="102"/>
      <c r="G119" s="102"/>
      <c r="H119" s="102"/>
      <c r="I119" s="60"/>
      <c r="J119" s="59"/>
      <c r="K119" s="102"/>
      <c r="L119" s="59"/>
      <c r="M119" s="98">
        <f t="shared" ref="M119:M125" si="180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  <v>24</v>
      </c>
      <c r="N119" s="102"/>
      <c r="O119" s="102"/>
      <c r="P119" s="59">
        <f t="shared" ref="P119:P125" si="181">IF(VLOOKUP(AH119,Потребители_обозначение,5,FALSE)=2,_xlfn.IFS(H119=3,VLOOKUP(E119,Справочная_двигатели,8,FALSE),H119=1,VLOOKUP(E119,Справочная_двигатели,10,TRUE)),0.95)</f>
        <v>0.95</v>
      </c>
      <c r="Q119" s="102"/>
      <c r="R119" s="102"/>
      <c r="S119" s="102"/>
      <c r="T119" s="5">
        <f t="shared" si="107"/>
        <v>0.18181818181818182</v>
      </c>
      <c r="U119" s="4">
        <f t="shared" si="96"/>
        <v>10</v>
      </c>
      <c r="V119" s="4">
        <f t="shared" si="97"/>
        <v>1.5</v>
      </c>
      <c r="W119" s="4">
        <f t="shared" si="98"/>
        <v>1.7500000000000002E-2</v>
      </c>
      <c r="X119" s="4">
        <f t="shared" si="99"/>
        <v>0.11</v>
      </c>
      <c r="Y119" s="4" cm="1">
        <f t="array" ref="Y119">_xlfn.IFS(H119=1,2,H119=3,1)</f>
        <v>2</v>
      </c>
      <c r="Z119" s="4">
        <f t="shared" si="100"/>
        <v>0.31</v>
      </c>
      <c r="AA119" s="4">
        <f t="shared" si="108"/>
        <v>9.7860957575757593E-2</v>
      </c>
      <c r="AB119" s="4">
        <f t="shared" si="101"/>
        <v>0.05</v>
      </c>
      <c r="AC119" s="4">
        <f t="shared" si="109"/>
        <v>220</v>
      </c>
      <c r="AD119" s="4" t="str">
        <f t="shared" si="102"/>
        <v>КГВВнг(А)-LS</v>
      </c>
      <c r="AE119" s="4" t="str">
        <f t="shared" si="120"/>
        <v>КГВВнг(А)-LS (5х1,5)</v>
      </c>
      <c r="AF119" s="4">
        <f t="shared" si="122"/>
        <v>2</v>
      </c>
      <c r="AG119" s="4" t="str">
        <f t="shared" si="123"/>
        <v>08</v>
      </c>
      <c r="AH119" s="4" t="str">
        <f t="shared" si="110"/>
        <v>SH</v>
      </c>
      <c r="AI119" s="4" t="str">
        <f t="shared" si="124"/>
        <v>1</v>
      </c>
      <c r="AJ119" s="4" t="str">
        <f t="shared" si="111"/>
        <v>Моторзированная нагрузка   Пом. №08</v>
      </c>
      <c r="AK119" s="4">
        <f t="shared" si="103"/>
        <v>0.19</v>
      </c>
      <c r="AL119" s="4">
        <f t="shared" si="112"/>
        <v>0.04</v>
      </c>
      <c r="AM119" s="4" t="str">
        <f t="shared" si="113"/>
        <v>SH.1.08.1</v>
      </c>
      <c r="AN119" s="4"/>
      <c r="AO119" s="4" t="str">
        <f t="shared" si="118"/>
        <v>КГВВнг(А)-LS (5х1,5)
L=24-0,05%</v>
      </c>
      <c r="AP119" s="4" t="str">
        <f t="shared" si="114"/>
        <v>1.08.1</v>
      </c>
      <c r="AQ119" s="42" t="str">
        <f t="shared" si="119"/>
        <v>08.1</v>
      </c>
      <c r="AR119" s="4">
        <f t="shared" si="115"/>
        <v>0</v>
      </c>
      <c r="AS119" s="4">
        <f t="shared" si="116"/>
        <v>0</v>
      </c>
      <c r="AT119" s="4">
        <f t="shared" si="127"/>
        <v>0</v>
      </c>
    </row>
    <row r="120" spans="1:46" x14ac:dyDescent="0.25">
      <c r="A120" s="41">
        <f t="shared" si="95"/>
        <v>0</v>
      </c>
      <c r="B120" s="4" t="e">
        <f t="shared" si="104"/>
        <v>#N/A</v>
      </c>
      <c r="C120" s="59"/>
      <c r="D120" s="143"/>
      <c r="E120" s="102"/>
      <c r="F120" s="102"/>
      <c r="G120" s="59"/>
      <c r="H120" s="59"/>
      <c r="J120" s="59"/>
      <c r="K120" s="59"/>
      <c r="L120" s="59"/>
      <c r="M120" s="98">
        <f t="shared" si="180"/>
        <v>0</v>
      </c>
      <c r="N120" s="102"/>
      <c r="O120" s="102"/>
      <c r="P120" s="59" t="e">
        <f t="shared" si="181"/>
        <v>#N/A</v>
      </c>
      <c r="Q120" s="102"/>
      <c r="R120" s="102"/>
      <c r="S120" s="102"/>
      <c r="T120" s="5" t="e">
        <f t="shared" si="107"/>
        <v>#N/A</v>
      </c>
      <c r="U120" s="4" t="e">
        <f t="shared" si="96"/>
        <v>#N/A</v>
      </c>
      <c r="V120" s="4" t="e">
        <f t="shared" si="97"/>
        <v>#N/A</v>
      </c>
      <c r="W120" s="4" t="e">
        <f t="shared" si="98"/>
        <v>#N/A</v>
      </c>
      <c r="X120" s="4" t="e">
        <f t="shared" si="99"/>
        <v>#N/A</v>
      </c>
      <c r="Y120" s="4" t="e" cm="1">
        <f t="array" ref="Y120">_xlfn.IFS(H120=1,2,H120=3,1)</f>
        <v>#N/A</v>
      </c>
      <c r="Z120" s="4" t="e">
        <f t="shared" si="100"/>
        <v>#N/A</v>
      </c>
      <c r="AA120" s="4" t="e">
        <f t="shared" si="108"/>
        <v>#N/A</v>
      </c>
      <c r="AB120" s="4" t="e">
        <f t="shared" si="101"/>
        <v>#N/A</v>
      </c>
      <c r="AC120" s="4" t="e">
        <f t="shared" si="109"/>
        <v>#N/A</v>
      </c>
      <c r="AD120" s="4" t="e">
        <f t="shared" si="102"/>
        <v>#N/A</v>
      </c>
      <c r="AE120" s="4" t="e">
        <f t="shared" si="120"/>
        <v>#N/A</v>
      </c>
      <c r="AF120" s="4">
        <f t="shared" si="122"/>
        <v>0</v>
      </c>
      <c r="AG120" s="4" t="str">
        <f t="shared" si="123"/>
        <v/>
      </c>
      <c r="AH120" s="4">
        <f t="shared" si="110"/>
        <v>0</v>
      </c>
      <c r="AI120" s="4" t="e">
        <f t="shared" si="124"/>
        <v>#VALUE!</v>
      </c>
      <c r="AJ120" s="4" t="e">
        <f t="shared" si="111"/>
        <v>#N/A</v>
      </c>
      <c r="AK120" s="4" t="e">
        <f t="shared" si="103"/>
        <v>#N/A</v>
      </c>
      <c r="AL120" s="4">
        <f t="shared" si="112"/>
        <v>0</v>
      </c>
      <c r="AM120" s="4">
        <f t="shared" si="113"/>
        <v>0</v>
      </c>
      <c r="AN120" s="4"/>
      <c r="AO120" s="4" t="e">
        <f t="shared" si="118"/>
        <v>#N/A</v>
      </c>
      <c r="AP120" s="4" t="e">
        <f t="shared" si="114"/>
        <v>#VALUE!</v>
      </c>
      <c r="AQ120" s="42" t="str">
        <f t="shared" si="119"/>
        <v/>
      </c>
      <c r="AR120" s="4">
        <f t="shared" si="115"/>
        <v>0</v>
      </c>
      <c r="AS120" s="4">
        <f t="shared" si="116"/>
        <v>0</v>
      </c>
      <c r="AT120" s="4">
        <f t="shared" si="127"/>
        <v>0</v>
      </c>
    </row>
    <row r="121" spans="1:46" ht="15.75" thickBot="1" x14ac:dyDescent="0.3">
      <c r="A121" s="43">
        <f t="shared" si="95"/>
        <v>0</v>
      </c>
      <c r="B121" s="44" t="e">
        <f t="shared" si="104"/>
        <v>#N/A</v>
      </c>
      <c r="C121" s="64"/>
      <c r="D121" s="64"/>
      <c r="E121" s="64"/>
      <c r="F121" s="64"/>
      <c r="G121" s="64"/>
      <c r="H121" s="64"/>
      <c r="J121" s="64"/>
      <c r="K121" s="64"/>
      <c r="L121" s="64"/>
      <c r="M121" s="44">
        <f t="shared" si="180"/>
        <v>0</v>
      </c>
      <c r="N121" s="64"/>
      <c r="O121" s="64"/>
      <c r="P121" s="64" t="e">
        <f t="shared" si="181"/>
        <v>#N/A</v>
      </c>
      <c r="Q121" s="64"/>
      <c r="R121" s="64"/>
      <c r="S121" s="64"/>
      <c r="T121" s="45" t="e">
        <f t="shared" si="107"/>
        <v>#N/A</v>
      </c>
      <c r="U121" s="44" t="e">
        <f t="shared" si="96"/>
        <v>#N/A</v>
      </c>
      <c r="V121" s="44" t="e">
        <f t="shared" si="97"/>
        <v>#N/A</v>
      </c>
      <c r="W121" s="44" t="e">
        <f t="shared" si="98"/>
        <v>#N/A</v>
      </c>
      <c r="X121" s="44" t="e">
        <f t="shared" si="99"/>
        <v>#N/A</v>
      </c>
      <c r="Y121" s="44" t="e" cm="1">
        <f t="array" ref="Y121">_xlfn.IFS(H121=1,2,H121=3,1)</f>
        <v>#N/A</v>
      </c>
      <c r="Z121" s="44" t="e">
        <f t="shared" si="100"/>
        <v>#N/A</v>
      </c>
      <c r="AA121" s="44" t="e">
        <f t="shared" si="108"/>
        <v>#N/A</v>
      </c>
      <c r="AB121" s="44" t="e">
        <f t="shared" si="101"/>
        <v>#N/A</v>
      </c>
      <c r="AC121" s="44" t="e">
        <f t="shared" si="109"/>
        <v>#N/A</v>
      </c>
      <c r="AD121" s="44" t="e">
        <f t="shared" si="102"/>
        <v>#N/A</v>
      </c>
      <c r="AE121" s="44" t="e">
        <f t="shared" si="120"/>
        <v>#N/A</v>
      </c>
      <c r="AF121" s="44">
        <f t="shared" si="122"/>
        <v>0</v>
      </c>
      <c r="AG121" s="44" t="str">
        <f t="shared" si="123"/>
        <v/>
      </c>
      <c r="AH121" s="44">
        <f t="shared" si="110"/>
        <v>0</v>
      </c>
      <c r="AI121" s="44" t="e">
        <f t="shared" si="124"/>
        <v>#VALUE!</v>
      </c>
      <c r="AJ121" s="44" t="e">
        <f t="shared" si="111"/>
        <v>#N/A</v>
      </c>
      <c r="AK121" s="44" t="e">
        <f t="shared" si="103"/>
        <v>#N/A</v>
      </c>
      <c r="AL121" s="44">
        <f t="shared" si="112"/>
        <v>0</v>
      </c>
      <c r="AM121" s="44">
        <f t="shared" si="113"/>
        <v>0</v>
      </c>
      <c r="AN121" s="44"/>
      <c r="AO121" s="44" t="e">
        <f t="shared" si="118"/>
        <v>#N/A</v>
      </c>
      <c r="AP121" s="44" t="e">
        <f t="shared" si="114"/>
        <v>#VALUE!</v>
      </c>
      <c r="AQ121" s="46" t="str">
        <f t="shared" si="119"/>
        <v/>
      </c>
      <c r="AR121" s="44">
        <f t="shared" si="115"/>
        <v>0</v>
      </c>
      <c r="AS121" s="44">
        <f t="shared" si="116"/>
        <v>0</v>
      </c>
      <c r="AT121" s="44">
        <f t="shared" si="127"/>
        <v>0</v>
      </c>
    </row>
    <row r="122" spans="1:46" x14ac:dyDescent="0.25">
      <c r="A122" s="19">
        <f t="shared" si="95"/>
        <v>0</v>
      </c>
      <c r="B122" s="7" t="e">
        <f t="shared" si="104"/>
        <v>#N/A</v>
      </c>
      <c r="C122" s="65"/>
      <c r="D122" s="59"/>
      <c r="E122" s="59"/>
      <c r="F122" s="59"/>
      <c r="G122" s="59"/>
      <c r="H122" s="59"/>
      <c r="I122" s="60"/>
      <c r="J122" s="59"/>
      <c r="K122" s="59"/>
      <c r="L122" s="59"/>
      <c r="M122" s="98">
        <f t="shared" si="180"/>
        <v>12</v>
      </c>
      <c r="N122" s="59"/>
      <c r="O122" s="59"/>
      <c r="P122" s="59" t="e">
        <f t="shared" si="181"/>
        <v>#N/A</v>
      </c>
      <c r="Q122" s="59"/>
      <c r="R122" s="59"/>
      <c r="S122" s="59"/>
      <c r="T122" s="19" t="e">
        <f t="shared" si="107"/>
        <v>#N/A</v>
      </c>
      <c r="U122" s="7" t="e">
        <f t="shared" si="96"/>
        <v>#N/A</v>
      </c>
      <c r="V122" s="7" t="e">
        <f t="shared" si="97"/>
        <v>#N/A</v>
      </c>
      <c r="W122" s="7" t="e">
        <f t="shared" si="98"/>
        <v>#N/A</v>
      </c>
      <c r="X122" s="7" t="e">
        <f t="shared" si="99"/>
        <v>#N/A</v>
      </c>
      <c r="Y122" s="7" t="e" cm="1">
        <f t="array" ref="Y122">_xlfn.IFS(H122=1,2,H122=3,1)</f>
        <v>#N/A</v>
      </c>
      <c r="Z122" s="7" t="e">
        <f t="shared" si="100"/>
        <v>#N/A</v>
      </c>
      <c r="AA122" s="7" t="e">
        <f t="shared" si="108"/>
        <v>#N/A</v>
      </c>
      <c r="AB122" s="7" t="e">
        <f t="shared" si="101"/>
        <v>#N/A</v>
      </c>
      <c r="AC122" s="7" t="e">
        <f t="shared" si="109"/>
        <v>#N/A</v>
      </c>
      <c r="AD122" s="7" t="e">
        <f t="shared" si="102"/>
        <v>#N/A</v>
      </c>
      <c r="AE122" s="7" t="e">
        <f t="shared" si="120"/>
        <v>#N/A</v>
      </c>
      <c r="AF122" s="7">
        <f t="shared" si="122"/>
        <v>0</v>
      </c>
      <c r="AG122" s="7" t="str">
        <f t="shared" si="123"/>
        <v/>
      </c>
      <c r="AH122" s="7">
        <f t="shared" si="110"/>
        <v>0</v>
      </c>
      <c r="AI122" s="7" t="e">
        <f t="shared" si="124"/>
        <v>#VALUE!</v>
      </c>
      <c r="AJ122" s="7" t="e">
        <f t="shared" si="111"/>
        <v>#N/A</v>
      </c>
      <c r="AK122" s="7" t="e">
        <f t="shared" si="103"/>
        <v>#N/A</v>
      </c>
      <c r="AL122" s="7">
        <f t="shared" si="112"/>
        <v>0</v>
      </c>
      <c r="AM122" s="7">
        <f t="shared" si="113"/>
        <v>0</v>
      </c>
      <c r="AN122" s="7"/>
      <c r="AO122" s="7" t="e">
        <f t="shared" si="118"/>
        <v>#N/A</v>
      </c>
      <c r="AP122" s="7" t="e">
        <f t="shared" si="114"/>
        <v>#VALUE!</v>
      </c>
      <c r="AQ122" s="7" t="str">
        <f t="shared" si="119"/>
        <v/>
      </c>
      <c r="AR122" s="38">
        <f t="shared" si="115"/>
        <v>0</v>
      </c>
      <c r="AS122" s="38">
        <f t="shared" si="116"/>
        <v>0</v>
      </c>
      <c r="AT122" s="38">
        <f t="shared" si="127"/>
        <v>0</v>
      </c>
    </row>
    <row r="123" spans="1:46" x14ac:dyDescent="0.25">
      <c r="A123" s="5" t="str">
        <f t="shared" si="95"/>
        <v>SH.1.08.2</v>
      </c>
      <c r="B123" s="4" t="str">
        <f t="shared" si="104"/>
        <v>Моторзированная нагрузка   Пом. №08</v>
      </c>
      <c r="C123" s="59"/>
      <c r="D123" s="59"/>
      <c r="E123" s="102"/>
      <c r="F123" s="102"/>
      <c r="G123" s="102"/>
      <c r="H123" s="102"/>
      <c r="I123" s="60"/>
      <c r="J123" s="59"/>
      <c r="K123" s="102"/>
      <c r="L123" s="59"/>
      <c r="M123" s="98">
        <f t="shared" si="180"/>
        <v>28</v>
      </c>
      <c r="N123" s="102"/>
      <c r="O123" s="102"/>
      <c r="P123" s="59">
        <f t="shared" si="181"/>
        <v>0.95</v>
      </c>
      <c r="Q123" s="102"/>
      <c r="R123" s="102"/>
      <c r="S123" s="102"/>
      <c r="T123" s="5">
        <f t="shared" si="107"/>
        <v>0.18181818181818182</v>
      </c>
      <c r="U123" s="4">
        <f t="shared" si="96"/>
        <v>10</v>
      </c>
      <c r="V123" s="4">
        <f t="shared" si="97"/>
        <v>1.5</v>
      </c>
      <c r="W123" s="4">
        <f t="shared" si="98"/>
        <v>1.7500000000000002E-2</v>
      </c>
      <c r="X123" s="4">
        <f t="shared" si="99"/>
        <v>0.11</v>
      </c>
      <c r="Y123" s="4" cm="1">
        <f t="array" ref="Y123">_xlfn.IFS(H123=1,2,H123=3,1)</f>
        <v>2</v>
      </c>
      <c r="Z123" s="4">
        <f t="shared" si="100"/>
        <v>0.31</v>
      </c>
      <c r="AA123" s="4">
        <f t="shared" si="108"/>
        <v>0.11488025454545454</v>
      </c>
      <c r="AB123" s="4">
        <f t="shared" si="101"/>
        <v>6.0000000000000005E-2</v>
      </c>
      <c r="AC123" s="4">
        <f t="shared" si="109"/>
        <v>220</v>
      </c>
      <c r="AD123" s="4" t="str">
        <f t="shared" si="102"/>
        <v>КГВВнг(А)-LS</v>
      </c>
      <c r="AE123" s="4" t="str">
        <f t="shared" si="120"/>
        <v>КГВВнг(А)-LS (5х1,5)</v>
      </c>
      <c r="AF123" s="4">
        <f t="shared" si="122"/>
        <v>2</v>
      </c>
      <c r="AG123" s="4" t="str">
        <f t="shared" si="123"/>
        <v>08</v>
      </c>
      <c r="AH123" s="4" t="str">
        <f t="shared" si="110"/>
        <v>SH</v>
      </c>
      <c r="AI123" s="4" t="str">
        <f t="shared" si="124"/>
        <v>1</v>
      </c>
      <c r="AJ123" s="4" t="str">
        <f t="shared" si="111"/>
        <v>Моторзированная нагрузка   Пом. №08</v>
      </c>
      <c r="AK123" s="4">
        <f t="shared" si="103"/>
        <v>0.19</v>
      </c>
      <c r="AL123" s="4">
        <f t="shared" si="112"/>
        <v>0.04</v>
      </c>
      <c r="AM123" s="4" t="str">
        <f t="shared" si="113"/>
        <v>SH.1.08.2</v>
      </c>
      <c r="AN123" s="4"/>
      <c r="AO123" s="4" t="str">
        <f t="shared" si="118"/>
        <v>КГВВнг(А)-LS (5х1,5)
L=28-0,06%</v>
      </c>
      <c r="AP123" s="4" t="str">
        <f t="shared" si="114"/>
        <v>1.08.2</v>
      </c>
      <c r="AQ123" s="4" t="str">
        <f t="shared" si="119"/>
        <v>08.2</v>
      </c>
      <c r="AR123" s="4">
        <f t="shared" si="115"/>
        <v>0</v>
      </c>
      <c r="AS123" s="4">
        <f t="shared" si="116"/>
        <v>0</v>
      </c>
      <c r="AT123" s="4">
        <f t="shared" si="127"/>
        <v>0</v>
      </c>
    </row>
    <row r="124" spans="1:46" x14ac:dyDescent="0.25">
      <c r="A124" s="5" t="str">
        <f t="shared" si="95"/>
        <v>SH.1.08.3</v>
      </c>
      <c r="B124" s="4" t="str">
        <f t="shared" si="104"/>
        <v>Моторзированная нагрузка   Пом. №08</v>
      </c>
      <c r="C124" s="59"/>
      <c r="D124" s="59"/>
      <c r="E124" s="102"/>
      <c r="F124" s="102"/>
      <c r="G124" s="102"/>
      <c r="H124" s="102"/>
      <c r="I124" s="60"/>
      <c r="J124" s="59"/>
      <c r="K124" s="102"/>
      <c r="L124" s="59"/>
      <c r="M124" s="98">
        <f t="shared" si="180"/>
        <v>29</v>
      </c>
      <c r="N124" s="102"/>
      <c r="O124" s="102"/>
      <c r="P124" s="59">
        <f t="shared" si="181"/>
        <v>0.95</v>
      </c>
      <c r="Q124" s="102"/>
      <c r="R124" s="102"/>
      <c r="S124" s="102"/>
      <c r="T124" s="5">
        <f t="shared" si="107"/>
        <v>0.18181818181818182</v>
      </c>
      <c r="U124" s="4">
        <f t="shared" si="96"/>
        <v>10</v>
      </c>
      <c r="V124" s="4">
        <f t="shared" si="97"/>
        <v>1.5</v>
      </c>
      <c r="W124" s="4">
        <f t="shared" si="98"/>
        <v>1.7500000000000002E-2</v>
      </c>
      <c r="X124" s="4">
        <f t="shared" si="99"/>
        <v>0.11</v>
      </c>
      <c r="Y124" s="4" cm="1">
        <f t="array" ref="Y124">_xlfn.IFS(H124=1,2,H124=3,1)</f>
        <v>2</v>
      </c>
      <c r="Z124" s="4">
        <f t="shared" si="100"/>
        <v>0.31</v>
      </c>
      <c r="AA124" s="4">
        <f t="shared" si="108"/>
        <v>0.1191350787878788</v>
      </c>
      <c r="AB124" s="4">
        <f t="shared" si="101"/>
        <v>6.0000000000000005E-2</v>
      </c>
      <c r="AC124" s="4">
        <f t="shared" si="109"/>
        <v>220</v>
      </c>
      <c r="AD124" s="4" t="str">
        <f t="shared" si="102"/>
        <v>КГВВнг(А)-LS</v>
      </c>
      <c r="AE124" s="4" t="str">
        <f t="shared" si="120"/>
        <v>КГВВнг(А)-LS (5х1,5)</v>
      </c>
      <c r="AF124" s="4">
        <f t="shared" si="122"/>
        <v>2</v>
      </c>
      <c r="AG124" s="4" t="str">
        <f t="shared" si="123"/>
        <v>08</v>
      </c>
      <c r="AH124" s="4" t="str">
        <f t="shared" si="110"/>
        <v>SH</v>
      </c>
      <c r="AI124" s="4" t="str">
        <f t="shared" si="124"/>
        <v>1</v>
      </c>
      <c r="AJ124" s="4" t="str">
        <f t="shared" si="111"/>
        <v>Моторзированная нагрузка   Пом. №08</v>
      </c>
      <c r="AK124" s="4">
        <f t="shared" si="103"/>
        <v>0.19</v>
      </c>
      <c r="AL124" s="4">
        <f t="shared" si="112"/>
        <v>0.04</v>
      </c>
      <c r="AM124" s="4" t="str">
        <f t="shared" si="113"/>
        <v>SH.1.08.3</v>
      </c>
      <c r="AN124" s="4"/>
      <c r="AO124" s="4" t="str">
        <f t="shared" si="118"/>
        <v>КГВВнг(А)-LS (5х1,5)
L=29-0,06%</v>
      </c>
      <c r="AP124" s="4" t="str">
        <f t="shared" si="114"/>
        <v>1.08.3</v>
      </c>
      <c r="AQ124" s="4" t="str">
        <f t="shared" si="119"/>
        <v>08.3</v>
      </c>
      <c r="AR124" s="4">
        <f t="shared" si="115"/>
        <v>0</v>
      </c>
      <c r="AS124" s="4">
        <f t="shared" si="116"/>
        <v>0</v>
      </c>
      <c r="AT124" s="4">
        <f t="shared" si="127"/>
        <v>0</v>
      </c>
    </row>
    <row r="125" spans="1:46" x14ac:dyDescent="0.25">
      <c r="A125" s="5" t="str">
        <f t="shared" si="95"/>
        <v>SH.1.08.4</v>
      </c>
      <c r="B125" s="4" t="str">
        <f t="shared" si="104"/>
        <v>Моторзированная нагрузка   Пом. №08</v>
      </c>
      <c r="C125" s="59"/>
      <c r="D125" s="59"/>
      <c r="E125" s="102"/>
      <c r="F125" s="102"/>
      <c r="G125" s="102"/>
      <c r="H125" s="102"/>
      <c r="I125" s="60"/>
      <c r="J125" s="59"/>
      <c r="K125" s="102"/>
      <c r="L125" s="59"/>
      <c r="M125" s="98">
        <f t="shared" si="180"/>
        <v>32</v>
      </c>
      <c r="N125" s="102"/>
      <c r="O125" s="102"/>
      <c r="P125" s="59">
        <f t="shared" si="181"/>
        <v>0.95</v>
      </c>
      <c r="Q125" s="102"/>
      <c r="R125" s="102"/>
      <c r="S125" s="102"/>
      <c r="T125" s="5">
        <f t="shared" si="107"/>
        <v>0.18181818181818182</v>
      </c>
      <c r="U125" s="4">
        <f t="shared" si="96"/>
        <v>10</v>
      </c>
      <c r="V125" s="4">
        <f t="shared" si="97"/>
        <v>1.5</v>
      </c>
      <c r="W125" s="4">
        <f t="shared" si="98"/>
        <v>1.7500000000000002E-2</v>
      </c>
      <c r="X125" s="4">
        <f t="shared" si="99"/>
        <v>0.11</v>
      </c>
      <c r="Y125" s="4" cm="1">
        <f t="array" ref="Y125">_xlfn.IFS(H125=1,2,H125=3,1)</f>
        <v>2</v>
      </c>
      <c r="Z125" s="4">
        <f t="shared" si="100"/>
        <v>0.31</v>
      </c>
      <c r="AA125" s="4">
        <f t="shared" si="108"/>
        <v>0.13189955151515154</v>
      </c>
      <c r="AB125" s="4">
        <f t="shared" si="101"/>
        <v>6.0000000000000005E-2</v>
      </c>
      <c r="AC125" s="4">
        <f t="shared" si="109"/>
        <v>220</v>
      </c>
      <c r="AD125" s="4" t="str">
        <f t="shared" si="102"/>
        <v>КГВВнг(А)-LS</v>
      </c>
      <c r="AE125" s="4" t="str">
        <f t="shared" si="120"/>
        <v>КГВВнг(А)-LS (5х1,5)</v>
      </c>
      <c r="AF125" s="4">
        <f t="shared" si="122"/>
        <v>2</v>
      </c>
      <c r="AG125" s="4" t="str">
        <f t="shared" si="123"/>
        <v>08</v>
      </c>
      <c r="AH125" s="4" t="str">
        <f t="shared" si="110"/>
        <v>SH</v>
      </c>
      <c r="AI125" s="4" t="str">
        <f t="shared" si="124"/>
        <v>1</v>
      </c>
      <c r="AJ125" s="4" t="str">
        <f t="shared" si="111"/>
        <v>Моторзированная нагрузка   Пом. №08</v>
      </c>
      <c r="AK125" s="4">
        <f t="shared" si="103"/>
        <v>0.19</v>
      </c>
      <c r="AL125" s="4">
        <f t="shared" si="112"/>
        <v>0.04</v>
      </c>
      <c r="AM125" s="4" t="str">
        <f t="shared" si="113"/>
        <v>SH.1.08.4</v>
      </c>
      <c r="AN125" s="4"/>
      <c r="AO125" s="4" t="str">
        <f t="shared" si="118"/>
        <v>КГВВнг(А)-LS (5х1,5)
L=32-0,06%</v>
      </c>
      <c r="AP125" s="4" t="str">
        <f t="shared" si="114"/>
        <v>1.08.4</v>
      </c>
      <c r="AQ125" s="4" t="str">
        <f t="shared" si="119"/>
        <v>08.4</v>
      </c>
      <c r="AR125" s="4">
        <f t="shared" si="115"/>
        <v>0</v>
      </c>
      <c r="AS125" s="4">
        <f t="shared" si="116"/>
        <v>0</v>
      </c>
      <c r="AT125" s="4">
        <f t="shared" si="127"/>
        <v>0</v>
      </c>
    </row>
    <row r="126" spans="1:46" x14ac:dyDescent="0.25">
      <c r="A126" s="5">
        <f t="shared" si="95"/>
        <v>0</v>
      </c>
      <c r="B126" s="4" t="e">
        <f t="shared" si="104"/>
        <v>#N/A</v>
      </c>
      <c r="C126" s="59"/>
      <c r="D126" s="143"/>
      <c r="E126" s="102"/>
      <c r="F126" s="102"/>
      <c r="G126" s="102"/>
      <c r="H126" s="102"/>
      <c r="J126" s="59"/>
      <c r="K126" s="59"/>
      <c r="L126" s="59"/>
      <c r="M126" s="98">
        <f t="shared" si="121"/>
        <v>0</v>
      </c>
      <c r="N126" s="102"/>
      <c r="O126" s="102"/>
      <c r="P126" s="59" t="e">
        <f t="shared" si="151"/>
        <v>#N/A</v>
      </c>
      <c r="Q126" s="102"/>
      <c r="R126" s="102"/>
      <c r="S126" s="102"/>
      <c r="T126" s="5" t="e">
        <f t="shared" si="107"/>
        <v>#N/A</v>
      </c>
      <c r="U126" s="4" t="e">
        <f t="shared" si="96"/>
        <v>#N/A</v>
      </c>
      <c r="V126" s="4" t="e">
        <f t="shared" si="97"/>
        <v>#N/A</v>
      </c>
      <c r="W126" s="4" t="e">
        <f t="shared" si="98"/>
        <v>#N/A</v>
      </c>
      <c r="X126" s="4" t="e">
        <f t="shared" si="99"/>
        <v>#N/A</v>
      </c>
      <c r="Y126" s="4" t="e" cm="1">
        <f t="array" ref="Y126">_xlfn.IFS(H126=1,2,H126=3,1)</f>
        <v>#N/A</v>
      </c>
      <c r="Z126" s="4" t="e">
        <f t="shared" si="100"/>
        <v>#N/A</v>
      </c>
      <c r="AA126" s="4" t="e">
        <f t="shared" si="108"/>
        <v>#N/A</v>
      </c>
      <c r="AB126" s="4" t="e">
        <f t="shared" si="101"/>
        <v>#N/A</v>
      </c>
      <c r="AC126" s="4" t="e">
        <f t="shared" si="109"/>
        <v>#N/A</v>
      </c>
      <c r="AD126" s="4" t="e">
        <f t="shared" si="102"/>
        <v>#N/A</v>
      </c>
      <c r="AE126" s="4" t="e">
        <f t="shared" si="120"/>
        <v>#N/A</v>
      </c>
      <c r="AF126" s="4">
        <f t="shared" si="122"/>
        <v>0</v>
      </c>
      <c r="AG126" s="4" t="str">
        <f t="shared" si="123"/>
        <v/>
      </c>
      <c r="AH126" s="4">
        <f t="shared" si="110"/>
        <v>0</v>
      </c>
      <c r="AI126" s="4" t="e">
        <f t="shared" si="124"/>
        <v>#VALUE!</v>
      </c>
      <c r="AJ126" s="4" t="e">
        <f t="shared" si="111"/>
        <v>#N/A</v>
      </c>
      <c r="AK126" s="4" t="e">
        <f t="shared" si="103"/>
        <v>#N/A</v>
      </c>
      <c r="AL126" s="4">
        <f t="shared" si="112"/>
        <v>0</v>
      </c>
      <c r="AM126" s="4">
        <f t="shared" si="113"/>
        <v>0</v>
      </c>
      <c r="AN126" s="4"/>
      <c r="AO126" s="4" t="e">
        <f t="shared" si="118"/>
        <v>#N/A</v>
      </c>
      <c r="AP126" s="4" t="e">
        <f t="shared" si="114"/>
        <v>#VALUE!</v>
      </c>
      <c r="AQ126" s="4" t="str">
        <f t="shared" si="119"/>
        <v/>
      </c>
      <c r="AR126" s="4">
        <f t="shared" si="115"/>
        <v>0</v>
      </c>
      <c r="AS126" s="4">
        <f t="shared" si="116"/>
        <v>0</v>
      </c>
      <c r="AT126" s="4">
        <f t="shared" si="127"/>
        <v>0</v>
      </c>
    </row>
    <row r="127" spans="1:46" x14ac:dyDescent="0.25">
      <c r="A127" s="5">
        <f t="shared" si="95"/>
        <v>0</v>
      </c>
      <c r="B127" s="4" t="e">
        <f t="shared" si="104"/>
        <v>#N/A</v>
      </c>
      <c r="C127" s="59"/>
      <c r="D127" s="143"/>
      <c r="E127" s="102"/>
      <c r="F127" s="102"/>
      <c r="G127" s="102"/>
      <c r="H127" s="102"/>
      <c r="J127" s="102"/>
      <c r="K127" s="102"/>
      <c r="L127" s="102"/>
      <c r="M127" s="100">
        <f t="shared" ref="M127" si="183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  <v>0</v>
      </c>
      <c r="N127" s="102"/>
      <c r="O127" s="102"/>
      <c r="P127" s="102" t="e">
        <f t="shared" ref="P127" si="184">IF(VLOOKUP(AH127,Потребители_обозначение,5,FALSE)=2,_xlfn.IFS(H127=3,VLOOKUP(E127,Справочная_двигатели,8,FALSE),H127=1,VLOOKUP(E127,Справочная_двигатели,10,TRUE)),0.95)</f>
        <v>#N/A</v>
      </c>
      <c r="Q127" s="102"/>
      <c r="R127" s="102"/>
      <c r="S127" s="102"/>
      <c r="T127" s="5" t="e">
        <f t="shared" si="107"/>
        <v>#N/A</v>
      </c>
      <c r="U127" s="4" t="e">
        <f t="shared" si="96"/>
        <v>#N/A</v>
      </c>
      <c r="V127" s="4" t="e">
        <f t="shared" si="97"/>
        <v>#N/A</v>
      </c>
      <c r="W127" s="4" t="e">
        <f t="shared" si="98"/>
        <v>#N/A</v>
      </c>
      <c r="X127" s="4" t="e">
        <f t="shared" si="99"/>
        <v>#N/A</v>
      </c>
      <c r="Y127" s="4" t="e" cm="1">
        <f t="array" ref="Y127">_xlfn.IFS(H127=1,2,H127=3,1)</f>
        <v>#N/A</v>
      </c>
      <c r="Z127" s="4" t="e">
        <f t="shared" si="100"/>
        <v>#N/A</v>
      </c>
      <c r="AA127" s="4" t="e">
        <f t="shared" si="108"/>
        <v>#N/A</v>
      </c>
      <c r="AB127" s="4" t="e">
        <f t="shared" si="101"/>
        <v>#N/A</v>
      </c>
      <c r="AC127" s="4" t="e">
        <f t="shared" si="109"/>
        <v>#N/A</v>
      </c>
      <c r="AD127" s="4" t="e">
        <f t="shared" si="102"/>
        <v>#N/A</v>
      </c>
      <c r="AE127" s="4" t="e">
        <f t="shared" si="120"/>
        <v>#N/A</v>
      </c>
      <c r="AF127" s="4">
        <f t="shared" si="122"/>
        <v>0</v>
      </c>
      <c r="AG127" s="4" t="str">
        <f t="shared" si="123"/>
        <v/>
      </c>
      <c r="AH127" s="4">
        <f t="shared" si="110"/>
        <v>0</v>
      </c>
      <c r="AI127" s="4" t="e">
        <f t="shared" si="124"/>
        <v>#VALUE!</v>
      </c>
      <c r="AJ127" s="4" t="e">
        <f t="shared" si="111"/>
        <v>#N/A</v>
      </c>
      <c r="AK127" s="4" t="e">
        <f t="shared" si="103"/>
        <v>#N/A</v>
      </c>
      <c r="AL127" s="4">
        <f t="shared" si="112"/>
        <v>0</v>
      </c>
      <c r="AM127" s="4">
        <f t="shared" si="113"/>
        <v>0</v>
      </c>
      <c r="AN127" s="4"/>
      <c r="AO127" s="4" t="e">
        <f t="shared" si="118"/>
        <v>#N/A</v>
      </c>
      <c r="AP127" s="4" t="e">
        <f t="shared" si="114"/>
        <v>#VALUE!</v>
      </c>
      <c r="AQ127" s="4" t="str">
        <f t="shared" si="119"/>
        <v/>
      </c>
      <c r="AR127" s="4">
        <f t="shared" si="115"/>
        <v>0</v>
      </c>
      <c r="AS127" s="4">
        <f t="shared" si="116"/>
        <v>0</v>
      </c>
      <c r="AT127" s="4">
        <f t="shared" si="127"/>
        <v>0</v>
      </c>
    </row>
    <row r="128" spans="1:46" x14ac:dyDescent="0.25">
      <c r="A128" s="5" t="str">
        <f t="shared" ref="A128:A191" si="185">D128</f>
        <v>SH.1.13.1</v>
      </c>
      <c r="B128" s="4" t="str">
        <f t="shared" si="104"/>
        <v>Моторзированная нагрузка   Пом. №13</v>
      </c>
      <c r="C128" s="102"/>
      <c r="D128" s="59"/>
      <c r="E128" s="102"/>
      <c r="F128" s="102"/>
      <c r="G128" s="102"/>
      <c r="H128" s="102"/>
      <c r="I128" s="60"/>
      <c r="J128" s="59"/>
      <c r="K128" s="102"/>
      <c r="L128" s="59"/>
      <c r="M128" s="4">
        <f t="shared" si="121"/>
        <v>31</v>
      </c>
      <c r="N128" s="102"/>
      <c r="O128" s="102"/>
      <c r="P128" s="59">
        <f t="shared" si="151"/>
        <v>0.95</v>
      </c>
      <c r="Q128" s="102"/>
      <c r="R128" s="102"/>
      <c r="S128" s="102"/>
      <c r="T128" s="5">
        <f t="shared" si="107"/>
        <v>0.18181818181818182</v>
      </c>
      <c r="U128" s="4">
        <f t="shared" ref="U128:U191" si="187">IF(R128=0,VLOOKUP(T128,Автомат_номиналы,2,TRUE),R128)</f>
        <v>10</v>
      </c>
      <c r="V128" s="4">
        <f t="shared" ref="V128:V191" si="188">IF(Q128=0,VLOOKUP(U128,Кабель_номиналы,2,TRUE),Q128)</f>
        <v>1.5</v>
      </c>
      <c r="W128" s="4">
        <f t="shared" ref="W128:W191" si="189">VLOOKUP(V128,Кабель_сопротивление,3,FALSE)</f>
        <v>1.7500000000000002E-2</v>
      </c>
      <c r="X128" s="4">
        <f t="shared" ref="X128:X191" si="190">VLOOKUP(V128,Кабель_сопротивление,2,FALSE)</f>
        <v>0.11</v>
      </c>
      <c r="Y128" s="4" cm="1">
        <f t="array" ref="Y128">_xlfn.IFS(H128=1,2,H128=3,1)</f>
        <v>2</v>
      </c>
      <c r="Z128" s="4">
        <f t="shared" ref="Z128:Z191" si="191">ROUND(SIN(ACOS(P128)),2)</f>
        <v>0.31</v>
      </c>
      <c r="AA128" s="4">
        <f t="shared" si="108"/>
        <v>0.1276447272727273</v>
      </c>
      <c r="AB128" s="4">
        <f t="shared" ref="AB128:AB191" si="192">ROUNDUP(AA128/220*100,2)</f>
        <v>6.0000000000000005E-2</v>
      </c>
      <c r="AC128" s="4">
        <f t="shared" si="109"/>
        <v>220</v>
      </c>
      <c r="AD128" s="4" t="str">
        <f t="shared" ref="AD128:AD191" si="193">VLOOKUP(N128,Кабель_обозначение,2,FALSE)</f>
        <v>КГВВнг(А)-LS</v>
      </c>
      <c r="AE128" s="4" t="str">
        <f t="shared" si="120"/>
        <v>КГВВнг(А)-LS (5х1,5)</v>
      </c>
      <c r="AF128" s="4">
        <f t="shared" si="122"/>
        <v>2</v>
      </c>
      <c r="AG128" s="4" t="str">
        <f t="shared" si="123"/>
        <v>13</v>
      </c>
      <c r="AH128" s="4" t="str">
        <f t="shared" si="110"/>
        <v>SH</v>
      </c>
      <c r="AI128" s="4" t="str">
        <f t="shared" si="124"/>
        <v>1</v>
      </c>
      <c r="AJ128" s="4" t="str">
        <f t="shared" si="111"/>
        <v>Моторзированная нагрузка   Пом. №13</v>
      </c>
      <c r="AK128" s="4">
        <f t="shared" ref="AK128:AK191" si="194">ROUNDUP(T128,2)</f>
        <v>0.19</v>
      </c>
      <c r="AL128" s="4">
        <f t="shared" si="112"/>
        <v>0.04</v>
      </c>
      <c r="AM128" s="4" t="str">
        <f t="shared" si="113"/>
        <v>SH.1.13.1</v>
      </c>
      <c r="AN128" s="4"/>
      <c r="AO128" s="4" t="str">
        <f t="shared" si="118"/>
        <v>КГВВнг(А)-LS (5х1,5)
L=31-0,06%</v>
      </c>
      <c r="AP128" s="4" t="str">
        <f t="shared" si="114"/>
        <v>1.13.1</v>
      </c>
      <c r="AQ128" s="4" t="str">
        <f t="shared" si="119"/>
        <v>13.1</v>
      </c>
      <c r="AR128" s="4">
        <f t="shared" si="115"/>
        <v>0</v>
      </c>
      <c r="AS128" s="4">
        <f t="shared" si="116"/>
        <v>0</v>
      </c>
      <c r="AT128" s="4">
        <f t="shared" si="127"/>
        <v>0</v>
      </c>
    </row>
    <row r="129" spans="1:46" x14ac:dyDescent="0.25">
      <c r="A129" s="5" t="str">
        <f t="shared" si="185"/>
        <v>SH.1.12.1</v>
      </c>
      <c r="B129" s="4" t="str">
        <f t="shared" si="104"/>
        <v>Моторзированная нагрузка   Пом. №12</v>
      </c>
      <c r="C129" s="102"/>
      <c r="D129" s="102"/>
      <c r="E129" s="102"/>
      <c r="F129" s="102"/>
      <c r="G129" s="102"/>
      <c r="H129" s="102"/>
      <c r="I129" s="60"/>
      <c r="J129" s="102"/>
      <c r="K129" s="102"/>
      <c r="L129" s="102"/>
      <c r="M129" s="100">
        <f t="shared" ref="M129" si="195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  <v>28</v>
      </c>
      <c r="N129" s="102"/>
      <c r="O129" s="102"/>
      <c r="P129" s="102">
        <f t="shared" ref="P129" si="196">IF(VLOOKUP(AH129,Потребители_обозначение,5,FALSE)=2,_xlfn.IFS(H129=3,VLOOKUP(E129,Справочная_двигатели,8,FALSE),H129=1,VLOOKUP(E129,Справочная_двигатели,10,TRUE)),0.95)</f>
        <v>0.95</v>
      </c>
      <c r="Q129" s="102"/>
      <c r="R129" s="102"/>
      <c r="S129" s="102"/>
      <c r="T129" s="5">
        <f t="shared" si="107"/>
        <v>0.18181818181818182</v>
      </c>
      <c r="U129" s="4">
        <f t="shared" si="187"/>
        <v>10</v>
      </c>
      <c r="V129" s="4">
        <f t="shared" si="188"/>
        <v>1.5</v>
      </c>
      <c r="W129" s="4">
        <f t="shared" si="189"/>
        <v>1.7500000000000002E-2</v>
      </c>
      <c r="X129" s="4">
        <f t="shared" si="190"/>
        <v>0.11</v>
      </c>
      <c r="Y129" s="4" cm="1">
        <f t="array" ref="Y129">_xlfn.IFS(H129=1,2,H129=3,1)</f>
        <v>2</v>
      </c>
      <c r="Z129" s="4">
        <f t="shared" si="191"/>
        <v>0.31</v>
      </c>
      <c r="AA129" s="4">
        <f t="shared" si="108"/>
        <v>0.11488025454545454</v>
      </c>
      <c r="AB129" s="4">
        <f t="shared" si="192"/>
        <v>6.0000000000000005E-2</v>
      </c>
      <c r="AC129" s="4">
        <f t="shared" si="109"/>
        <v>220</v>
      </c>
      <c r="AD129" s="4" t="str">
        <f t="shared" si="193"/>
        <v>КГВВнг(А)-LS</v>
      </c>
      <c r="AE129" s="4" t="str">
        <f t="shared" si="120"/>
        <v>КГВВнг(А)-LS (5х1,5)</v>
      </c>
      <c r="AF129" s="4">
        <f t="shared" si="122"/>
        <v>2</v>
      </c>
      <c r="AG129" s="4" t="str">
        <f t="shared" si="123"/>
        <v>12</v>
      </c>
      <c r="AH129" s="4" t="str">
        <f t="shared" si="110"/>
        <v>SH</v>
      </c>
      <c r="AI129" s="4" t="str">
        <f t="shared" si="124"/>
        <v>1</v>
      </c>
      <c r="AJ129" s="4" t="str">
        <f t="shared" si="111"/>
        <v>Моторзированная нагрузка   Пом. №12</v>
      </c>
      <c r="AK129" s="4">
        <f t="shared" si="194"/>
        <v>0.19</v>
      </c>
      <c r="AL129" s="4">
        <f t="shared" si="112"/>
        <v>0.04</v>
      </c>
      <c r="AM129" s="4" t="str">
        <f t="shared" si="113"/>
        <v>SH.1.12.1</v>
      </c>
      <c r="AN129" s="4"/>
      <c r="AO129" s="4" t="str">
        <f t="shared" si="118"/>
        <v>КГВВнг(А)-LS (5х1,5)
L=28-0,06%</v>
      </c>
      <c r="AP129" s="4" t="str">
        <f t="shared" si="114"/>
        <v>1.12.1</v>
      </c>
      <c r="AQ129" s="4" t="str">
        <f t="shared" si="119"/>
        <v>12.1</v>
      </c>
      <c r="AR129" s="4">
        <f t="shared" si="115"/>
        <v>0</v>
      </c>
      <c r="AS129" s="4">
        <f t="shared" si="116"/>
        <v>0</v>
      </c>
      <c r="AT129" s="4">
        <f t="shared" si="127"/>
        <v>0</v>
      </c>
    </row>
    <row r="130" spans="1:46" x14ac:dyDescent="0.25">
      <c r="A130" s="5" t="str">
        <f t="shared" si="185"/>
        <v>SH.1.14.1</v>
      </c>
      <c r="B130" s="4" t="str">
        <f t="shared" si="104"/>
        <v>Моторзированная нагрузка   Пом. №14</v>
      </c>
      <c r="C130" s="59"/>
      <c r="D130" s="59"/>
      <c r="E130" s="102"/>
      <c r="F130" s="102"/>
      <c r="G130" s="102"/>
      <c r="H130" s="102"/>
      <c r="I130" s="60"/>
      <c r="J130" s="59"/>
      <c r="K130" s="102"/>
      <c r="L130" s="59"/>
      <c r="M130" s="4">
        <f t="shared" si="121"/>
        <v>24</v>
      </c>
      <c r="N130" s="102"/>
      <c r="O130" s="102"/>
      <c r="P130" s="59">
        <f t="shared" si="151"/>
        <v>0.95</v>
      </c>
      <c r="Q130" s="102"/>
      <c r="R130" s="102"/>
      <c r="S130" s="102"/>
      <c r="T130" s="5">
        <f t="shared" si="107"/>
        <v>0.18181818181818182</v>
      </c>
      <c r="U130" s="4">
        <f t="shared" si="187"/>
        <v>10</v>
      </c>
      <c r="V130" s="4">
        <f t="shared" si="188"/>
        <v>1.5</v>
      </c>
      <c r="W130" s="4">
        <f t="shared" si="189"/>
        <v>1.7500000000000002E-2</v>
      </c>
      <c r="X130" s="4">
        <f t="shared" si="190"/>
        <v>0.11</v>
      </c>
      <c r="Y130" s="4" cm="1">
        <f t="array" ref="Y130">_xlfn.IFS(H130=1,2,H130=3,1)</f>
        <v>2</v>
      </c>
      <c r="Z130" s="4">
        <f t="shared" si="191"/>
        <v>0.31</v>
      </c>
      <c r="AA130" s="4">
        <f t="shared" si="108"/>
        <v>9.7860957575757593E-2</v>
      </c>
      <c r="AB130" s="4">
        <f t="shared" si="192"/>
        <v>0.05</v>
      </c>
      <c r="AC130" s="4">
        <f t="shared" si="109"/>
        <v>220</v>
      </c>
      <c r="AD130" s="4" t="str">
        <f t="shared" si="193"/>
        <v>КГВВнг(А)-LS</v>
      </c>
      <c r="AE130" s="4" t="str">
        <f t="shared" si="120"/>
        <v>КГВВнг(А)-LS (5х1,5)</v>
      </c>
      <c r="AF130" s="4">
        <f t="shared" si="122"/>
        <v>2</v>
      </c>
      <c r="AG130" s="4" t="str">
        <f t="shared" si="123"/>
        <v>14</v>
      </c>
      <c r="AH130" s="4" t="str">
        <f t="shared" si="110"/>
        <v>SH</v>
      </c>
      <c r="AI130" s="4" t="str">
        <f t="shared" si="124"/>
        <v>1</v>
      </c>
      <c r="AJ130" s="4" t="str">
        <f t="shared" si="111"/>
        <v>Моторзированная нагрузка   Пом. №14</v>
      </c>
      <c r="AK130" s="4">
        <f t="shared" si="194"/>
        <v>0.19</v>
      </c>
      <c r="AL130" s="4">
        <f t="shared" si="112"/>
        <v>0.04</v>
      </c>
      <c r="AM130" s="4" t="str">
        <f t="shared" si="113"/>
        <v>SH.1.14.1</v>
      </c>
      <c r="AN130" s="4"/>
      <c r="AO130" s="4" t="str">
        <f t="shared" si="118"/>
        <v>КГВВнг(А)-LS (5х1,5)
L=24-0,05%</v>
      </c>
      <c r="AP130" s="4" t="str">
        <f t="shared" si="114"/>
        <v>1.14.1</v>
      </c>
      <c r="AQ130" s="4" t="str">
        <f t="shared" si="119"/>
        <v>14.1</v>
      </c>
      <c r="AR130" s="4">
        <f t="shared" si="115"/>
        <v>0</v>
      </c>
      <c r="AS130" s="4">
        <f t="shared" si="116"/>
        <v>0</v>
      </c>
      <c r="AT130" s="4">
        <f t="shared" si="127"/>
        <v>0</v>
      </c>
    </row>
    <row r="131" spans="1:46" x14ac:dyDescent="0.25">
      <c r="A131" s="5" t="str">
        <f t="shared" si="185"/>
        <v>SH.1.14.2</v>
      </c>
      <c r="B131" s="4" t="str">
        <f t="shared" ref="B131:B194" si="197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  <v>Моторзированная нагрузка   Пом. №14</v>
      </c>
      <c r="C131" s="59"/>
      <c r="D131" s="102"/>
      <c r="E131" s="102"/>
      <c r="F131" s="102"/>
      <c r="G131" s="102"/>
      <c r="H131" s="102"/>
      <c r="I131" s="60"/>
      <c r="J131" s="102"/>
      <c r="K131" s="102"/>
      <c r="L131" s="102"/>
      <c r="M131" s="99">
        <f t="shared" ref="M131" si="198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  <v>26</v>
      </c>
      <c r="N131" s="102"/>
      <c r="O131" s="102"/>
      <c r="P131" s="102">
        <f t="shared" ref="P131" si="199">IF(VLOOKUP(AH131,Потребители_обозначение,5,FALSE)=2,_xlfn.IFS(H131=3,VLOOKUP(E131,Справочная_двигатели,8,FALSE),H131=1,VLOOKUP(E131,Справочная_двигатели,10,TRUE)),0.95)</f>
        <v>0.95</v>
      </c>
      <c r="Q131" s="102"/>
      <c r="R131" s="102"/>
      <c r="S131" s="102"/>
      <c r="T131" s="5">
        <f t="shared" ref="T131:T194" si="200">_xlfn.IFS(H131=1,E131*1000/220,H131=3,E131/0.38/1.732)</f>
        <v>0.18181818181818182</v>
      </c>
      <c r="U131" s="4">
        <f t="shared" si="187"/>
        <v>10</v>
      </c>
      <c r="V131" s="4">
        <f t="shared" si="188"/>
        <v>1.5</v>
      </c>
      <c r="W131" s="4">
        <f t="shared" si="189"/>
        <v>1.7500000000000002E-2</v>
      </c>
      <c r="X131" s="4">
        <f t="shared" si="190"/>
        <v>0.11</v>
      </c>
      <c r="Y131" s="4" cm="1">
        <f t="array" ref="Y131">_xlfn.IFS(H131=1,2,H131=3,1)</f>
        <v>2</v>
      </c>
      <c r="Z131" s="4">
        <f t="shared" si="191"/>
        <v>0.31</v>
      </c>
      <c r="AA131" s="4">
        <f t="shared" ref="AA131:AA194" si="201">Y131*(W131*I131/V131+X131*I131*Z131/1000)*T131</f>
        <v>0.10637060606060607</v>
      </c>
      <c r="AB131" s="4">
        <f t="shared" si="192"/>
        <v>0.05</v>
      </c>
      <c r="AC131" s="4">
        <f t="shared" ref="AC131:AC194" si="202">_xlfn.IFS(H131=3,380,H131=1,220)</f>
        <v>220</v>
      </c>
      <c r="AD131" s="4" t="str">
        <f t="shared" si="193"/>
        <v>КГВВнг(А)-LS</v>
      </c>
      <c r="AE131" s="4" t="str">
        <f t="shared" si="120"/>
        <v>КГВВнг(А)-LS (5х1,5)</v>
      </c>
      <c r="AF131" s="4">
        <f t="shared" si="122"/>
        <v>2</v>
      </c>
      <c r="AG131" s="4" t="str">
        <f t="shared" si="123"/>
        <v>14</v>
      </c>
      <c r="AH131" s="4" t="str">
        <f t="shared" ref="AH131:AH194" si="203">IFERROR(LEFT(A131,SEARCH(".",A131)-1),A131)</f>
        <v>SH</v>
      </c>
      <c r="AI131" s="4" t="str">
        <f t="shared" si="124"/>
        <v>1</v>
      </c>
      <c r="AJ131" s="4" t="str">
        <f t="shared" ref="AJ131:AJ194" si="204">IF(C131=0,B131,C131)</f>
        <v>Моторзированная нагрузка   Пом. №14</v>
      </c>
      <c r="AK131" s="4">
        <f t="shared" si="194"/>
        <v>0.19</v>
      </c>
      <c r="AL131" s="4">
        <f t="shared" ref="AL131:AL194" si="205">E131</f>
        <v>0.04</v>
      </c>
      <c r="AM131" s="4" t="str">
        <f t="shared" ref="AM131:AM194" si="206">D131</f>
        <v>SH.1.14.2</v>
      </c>
      <c r="AN131" s="4"/>
      <c r="AO131" s="4" t="str">
        <f t="shared" si="118"/>
        <v>КГВВнг(А)-LS (5х1,5)
L=26-0,05%</v>
      </c>
      <c r="AP131" s="4" t="str">
        <f t="shared" ref="AP131:AP194" si="207">RIGHT(A131,LEN(A131)-SEARCH(".",A131))</f>
        <v>1.14.2</v>
      </c>
      <c r="AQ131" s="4" t="str">
        <f t="shared" si="119"/>
        <v>14.2</v>
      </c>
      <c r="AR131" s="4">
        <f t="shared" ref="AR131:AR194" si="208">IFERROR(IF(VLOOKUP(AH131,Потребители_обозначение,5,FALSE)=2,_xlfn.IFS(H131=3,VLOOKUP(E131,Справочная_двигатели,3,FALSE),H131=1,VLOOKUP(E131,Справочная_двигатели,5,TRUE)),0),0)</f>
        <v>0</v>
      </c>
      <c r="AS131" s="4">
        <f t="shared" ref="AS131:AS194" si="209">IFERROR(IF(VLOOKUP(AH131,Потребители_обозначение,5,FALSE)=3,VLOOKUP(E131,Справочная_ЛЭД,2,TRUE),0),0)</f>
        <v>0</v>
      </c>
      <c r="AT131" s="4">
        <f t="shared" si="127"/>
        <v>0</v>
      </c>
    </row>
    <row r="132" spans="1:46" x14ac:dyDescent="0.25">
      <c r="A132" s="5">
        <f t="shared" si="185"/>
        <v>0</v>
      </c>
      <c r="B132" s="4" t="e">
        <f t="shared" si="197"/>
        <v>#N/A</v>
      </c>
      <c r="C132" s="59"/>
      <c r="D132" s="141"/>
      <c r="E132" s="102"/>
      <c r="F132" s="102"/>
      <c r="G132" s="102"/>
      <c r="H132" s="102"/>
      <c r="J132" s="102"/>
      <c r="K132" s="102"/>
      <c r="L132" s="102"/>
      <c r="M132" s="4">
        <f t="shared" ref="M132:M194" si="210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  <v>0</v>
      </c>
      <c r="N132" s="102"/>
      <c r="O132" s="102"/>
      <c r="P132" s="59" t="e">
        <f t="shared" si="151"/>
        <v>#N/A</v>
      </c>
      <c r="Q132" s="102"/>
      <c r="R132" s="102"/>
      <c r="S132" s="102"/>
      <c r="T132" s="5" t="e">
        <f t="shared" si="200"/>
        <v>#N/A</v>
      </c>
      <c r="U132" s="4" t="e">
        <f t="shared" si="187"/>
        <v>#N/A</v>
      </c>
      <c r="V132" s="4" t="e">
        <f t="shared" si="188"/>
        <v>#N/A</v>
      </c>
      <c r="W132" s="4" t="e">
        <f t="shared" si="189"/>
        <v>#N/A</v>
      </c>
      <c r="X132" s="4" t="e">
        <f t="shared" si="190"/>
        <v>#N/A</v>
      </c>
      <c r="Y132" s="4" t="e" cm="1">
        <f t="array" ref="Y132">_xlfn.IFS(H132=1,2,H132=3,1)</f>
        <v>#N/A</v>
      </c>
      <c r="Z132" s="4" t="e">
        <f t="shared" si="191"/>
        <v>#N/A</v>
      </c>
      <c r="AA132" s="4" t="e">
        <f t="shared" si="201"/>
        <v>#N/A</v>
      </c>
      <c r="AB132" s="4" t="e">
        <f t="shared" si="192"/>
        <v>#N/A</v>
      </c>
      <c r="AC132" s="4" t="e">
        <f t="shared" si="202"/>
        <v>#N/A</v>
      </c>
      <c r="AD132" s="4" t="e">
        <f t="shared" si="193"/>
        <v>#N/A</v>
      </c>
      <c r="AE132" s="4" t="e">
        <f t="shared" si="120"/>
        <v>#N/A</v>
      </c>
      <c r="AF132" s="4">
        <f t="shared" si="122"/>
        <v>0</v>
      </c>
      <c r="AG132" s="4" t="str">
        <f t="shared" si="123"/>
        <v/>
      </c>
      <c r="AH132" s="4">
        <f t="shared" si="203"/>
        <v>0</v>
      </c>
      <c r="AI132" s="4" t="e">
        <f t="shared" si="124"/>
        <v>#VALUE!</v>
      </c>
      <c r="AJ132" s="4" t="e">
        <f t="shared" si="204"/>
        <v>#N/A</v>
      </c>
      <c r="AK132" s="4" t="e">
        <f t="shared" si="194"/>
        <v>#N/A</v>
      </c>
      <c r="AL132" s="4">
        <f t="shared" si="205"/>
        <v>0</v>
      </c>
      <c r="AM132" s="4">
        <f t="shared" si="206"/>
        <v>0</v>
      </c>
      <c r="AN132" s="4"/>
      <c r="AO132" s="4" t="e">
        <f t="shared" si="118"/>
        <v>#N/A</v>
      </c>
      <c r="AP132" s="4" t="e">
        <f t="shared" si="207"/>
        <v>#VALUE!</v>
      </c>
      <c r="AQ132" s="4" t="str">
        <f t="shared" si="119"/>
        <v/>
      </c>
      <c r="AR132" s="4">
        <f t="shared" si="208"/>
        <v>0</v>
      </c>
      <c r="AS132" s="4">
        <f t="shared" si="209"/>
        <v>0</v>
      </c>
      <c r="AT132" s="4">
        <f t="shared" si="127"/>
        <v>0</v>
      </c>
    </row>
    <row r="133" spans="1:46" x14ac:dyDescent="0.25">
      <c r="A133" s="5" t="str">
        <f t="shared" si="185"/>
        <v>SH.1.19.1</v>
      </c>
      <c r="B133" s="4" t="str">
        <f t="shared" si="197"/>
        <v>Моторзированная нагрузка   Пом. №19</v>
      </c>
      <c r="C133" s="59"/>
      <c r="D133" s="102"/>
      <c r="E133" s="102"/>
      <c r="F133" s="102"/>
      <c r="G133" s="102"/>
      <c r="H133" s="102"/>
      <c r="I133" s="60"/>
      <c r="J133" s="102"/>
      <c r="K133" s="102"/>
      <c r="L133" s="102"/>
      <c r="M133" s="4">
        <f t="shared" si="210"/>
        <v>40</v>
      </c>
      <c r="N133" s="102"/>
      <c r="O133" s="102"/>
      <c r="P133" s="59">
        <f t="shared" si="151"/>
        <v>0.95</v>
      </c>
      <c r="Q133" s="102"/>
      <c r="R133" s="102"/>
      <c r="S133" s="102"/>
      <c r="T133" s="5">
        <f t="shared" si="200"/>
        <v>0.18181818181818182</v>
      </c>
      <c r="U133" s="4">
        <f t="shared" si="187"/>
        <v>10</v>
      </c>
      <c r="V133" s="4">
        <f t="shared" si="188"/>
        <v>1.5</v>
      </c>
      <c r="W133" s="4">
        <f t="shared" si="189"/>
        <v>1.7500000000000002E-2</v>
      </c>
      <c r="X133" s="4">
        <f t="shared" si="190"/>
        <v>0.11</v>
      </c>
      <c r="Y133" s="4" cm="1">
        <f t="array" ref="Y133">_xlfn.IFS(H133=1,2,H133=3,1)</f>
        <v>2</v>
      </c>
      <c r="Z133" s="4">
        <f t="shared" si="191"/>
        <v>0.31</v>
      </c>
      <c r="AA133" s="4">
        <f t="shared" si="201"/>
        <v>0.16593814545454549</v>
      </c>
      <c r="AB133" s="4">
        <f t="shared" si="192"/>
        <v>0.08</v>
      </c>
      <c r="AC133" s="4">
        <f t="shared" si="202"/>
        <v>220</v>
      </c>
      <c r="AD133" s="4" t="str">
        <f t="shared" si="193"/>
        <v>КГВВнг(А)-LS</v>
      </c>
      <c r="AE133" s="4" t="str">
        <f t="shared" si="120"/>
        <v>КГВВнг(А)-LS (5х1,5)</v>
      </c>
      <c r="AF133" s="4">
        <f t="shared" si="122"/>
        <v>2</v>
      </c>
      <c r="AG133" s="4" t="str">
        <f t="shared" si="123"/>
        <v>19</v>
      </c>
      <c r="AH133" s="4" t="str">
        <f t="shared" si="203"/>
        <v>SH</v>
      </c>
      <c r="AI133" s="4" t="str">
        <f t="shared" si="124"/>
        <v>1</v>
      </c>
      <c r="AJ133" s="4" t="str">
        <f t="shared" si="204"/>
        <v>Моторзированная нагрузка   Пом. №19</v>
      </c>
      <c r="AK133" s="4">
        <f t="shared" si="194"/>
        <v>0.19</v>
      </c>
      <c r="AL133" s="4">
        <f t="shared" si="205"/>
        <v>0.04</v>
      </c>
      <c r="AM133" s="4" t="str">
        <f t="shared" si="206"/>
        <v>SH.1.19.1</v>
      </c>
      <c r="AN133" s="4"/>
      <c r="AO133" s="4" t="str">
        <f t="shared" ref="AO133:AO196" si="212">IF(V133=0,AD133,AE133&amp;"
L="&amp;M133&amp;"-"&amp;AB133&amp;"%")</f>
        <v>КГВВнг(А)-LS (5х1,5)
L=40-0,08%</v>
      </c>
      <c r="AP133" s="4" t="str">
        <f t="shared" si="207"/>
        <v>1.19.1</v>
      </c>
      <c r="AQ133" s="4" t="str">
        <f t="shared" ref="AQ133:AQ196" si="213">IFERROR(RIGHT(AP133,LEN(AP133)-SEARCH(".",AP133)),"")</f>
        <v>19.1</v>
      </c>
      <c r="AR133" s="4">
        <f t="shared" si="208"/>
        <v>0</v>
      </c>
      <c r="AS133" s="4">
        <f t="shared" si="209"/>
        <v>0</v>
      </c>
      <c r="AT133" s="4">
        <f t="shared" si="127"/>
        <v>0</v>
      </c>
    </row>
    <row r="134" spans="1:46" x14ac:dyDescent="0.25">
      <c r="A134" s="5" t="str">
        <f t="shared" si="185"/>
        <v>SH.1.19.2</v>
      </c>
      <c r="B134" s="4" t="str">
        <f t="shared" si="197"/>
        <v>Моторзированная нагрузка   Пом. №19</v>
      </c>
      <c r="C134" s="59"/>
      <c r="D134" s="102"/>
      <c r="E134" s="102"/>
      <c r="F134" s="102"/>
      <c r="G134" s="102"/>
      <c r="H134" s="102"/>
      <c r="I134" s="60"/>
      <c r="J134" s="102"/>
      <c r="K134" s="102"/>
      <c r="L134" s="102"/>
      <c r="M134" s="4">
        <f t="shared" si="210"/>
        <v>40</v>
      </c>
      <c r="N134" s="102"/>
      <c r="O134" s="102"/>
      <c r="P134" s="59">
        <f t="shared" si="151"/>
        <v>0.95</v>
      </c>
      <c r="Q134" s="102"/>
      <c r="R134" s="102"/>
      <c r="S134" s="102"/>
      <c r="T134" s="5">
        <f t="shared" si="200"/>
        <v>0.18181818181818182</v>
      </c>
      <c r="U134" s="4">
        <f t="shared" si="187"/>
        <v>10</v>
      </c>
      <c r="V134" s="4">
        <f t="shared" si="188"/>
        <v>1.5</v>
      </c>
      <c r="W134" s="4">
        <f t="shared" si="189"/>
        <v>1.7500000000000002E-2</v>
      </c>
      <c r="X134" s="4">
        <f t="shared" si="190"/>
        <v>0.11</v>
      </c>
      <c r="Y134" s="4" cm="1">
        <f t="array" ref="Y134">_xlfn.IFS(H134=1,2,H134=3,1)</f>
        <v>2</v>
      </c>
      <c r="Z134" s="4">
        <f t="shared" si="191"/>
        <v>0.31</v>
      </c>
      <c r="AA134" s="4">
        <f t="shared" si="201"/>
        <v>0.16593814545454549</v>
      </c>
      <c r="AB134" s="4">
        <f t="shared" si="192"/>
        <v>0.08</v>
      </c>
      <c r="AC134" s="4">
        <f t="shared" si="202"/>
        <v>220</v>
      </c>
      <c r="AD134" s="4" t="str">
        <f t="shared" si="193"/>
        <v>КГВВнг(А)-LS</v>
      </c>
      <c r="AE134" s="4" t="str">
        <f t="shared" ref="AE134:AE197" si="214">IF(VLOOKUP(N134,Кабель_обозначение,3,FALSE)=1,AD134&amp;" ("&amp;O134&amp;"х"&amp;V134&amp;")",AD134)</f>
        <v>КГВВнг(А)-LS (5х1,5)</v>
      </c>
      <c r="AF134" s="4">
        <f t="shared" si="122"/>
        <v>2</v>
      </c>
      <c r="AG134" s="4" t="str">
        <f t="shared" si="123"/>
        <v>19</v>
      </c>
      <c r="AH134" s="4" t="str">
        <f t="shared" si="203"/>
        <v>SH</v>
      </c>
      <c r="AI134" s="4" t="str">
        <f t="shared" si="124"/>
        <v>1</v>
      </c>
      <c r="AJ134" s="4" t="str">
        <f t="shared" si="204"/>
        <v>Моторзированная нагрузка   Пом. №19</v>
      </c>
      <c r="AK134" s="4">
        <f t="shared" si="194"/>
        <v>0.19</v>
      </c>
      <c r="AL134" s="4">
        <f t="shared" si="205"/>
        <v>0.04</v>
      </c>
      <c r="AM134" s="4" t="str">
        <f t="shared" si="206"/>
        <v>SH.1.19.2</v>
      </c>
      <c r="AN134" s="4"/>
      <c r="AO134" s="4" t="str">
        <f t="shared" si="212"/>
        <v>КГВВнг(А)-LS (5х1,5)
L=40-0,08%</v>
      </c>
      <c r="AP134" s="4" t="str">
        <f t="shared" si="207"/>
        <v>1.19.2</v>
      </c>
      <c r="AQ134" s="4" t="str">
        <f t="shared" si="213"/>
        <v>19.2</v>
      </c>
      <c r="AR134" s="4">
        <f t="shared" si="208"/>
        <v>0</v>
      </c>
      <c r="AS134" s="4">
        <f t="shared" si="209"/>
        <v>0</v>
      </c>
      <c r="AT134" s="4">
        <f t="shared" si="127"/>
        <v>0</v>
      </c>
    </row>
    <row r="135" spans="1:46" x14ac:dyDescent="0.25">
      <c r="A135" s="5">
        <f t="shared" si="185"/>
        <v>0</v>
      </c>
      <c r="B135" s="4" t="e">
        <f t="shared" si="197"/>
        <v>#N/A</v>
      </c>
      <c r="C135" s="59"/>
      <c r="D135" s="141"/>
      <c r="E135" s="102"/>
      <c r="F135" s="102"/>
      <c r="G135" s="102"/>
      <c r="H135" s="102"/>
      <c r="J135" s="102"/>
      <c r="K135" s="102"/>
      <c r="L135" s="102"/>
      <c r="M135" s="99">
        <f t="shared" ref="M135:M138" si="215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  <v>0</v>
      </c>
      <c r="N135" s="102"/>
      <c r="O135" s="102"/>
      <c r="P135" s="102" t="e">
        <f t="shared" ref="P135:P138" si="216">IF(VLOOKUP(AH135,Потребители_обозначение,5,FALSE)=2,_xlfn.IFS(H135=3,VLOOKUP(E135,Справочная_двигатели,8,FALSE),H135=1,VLOOKUP(E135,Справочная_двигатели,10,TRUE)),0.95)</f>
        <v>#N/A</v>
      </c>
      <c r="Q135" s="102"/>
      <c r="R135" s="102"/>
      <c r="S135" s="102"/>
      <c r="T135" s="5" t="e">
        <f t="shared" si="200"/>
        <v>#N/A</v>
      </c>
      <c r="U135" s="4" t="e">
        <f t="shared" si="187"/>
        <v>#N/A</v>
      </c>
      <c r="V135" s="4" t="e">
        <f t="shared" si="188"/>
        <v>#N/A</v>
      </c>
      <c r="W135" s="4" t="e">
        <f t="shared" si="189"/>
        <v>#N/A</v>
      </c>
      <c r="X135" s="4" t="e">
        <f t="shared" si="190"/>
        <v>#N/A</v>
      </c>
      <c r="Y135" s="4" t="e" cm="1">
        <f t="array" ref="Y135">_xlfn.IFS(H135=1,2,H135=3,1)</f>
        <v>#N/A</v>
      </c>
      <c r="Z135" s="4" t="e">
        <f t="shared" si="191"/>
        <v>#N/A</v>
      </c>
      <c r="AA135" s="4" t="e">
        <f t="shared" si="201"/>
        <v>#N/A</v>
      </c>
      <c r="AB135" s="4" t="e">
        <f t="shared" si="192"/>
        <v>#N/A</v>
      </c>
      <c r="AC135" s="4" t="e">
        <f t="shared" si="202"/>
        <v>#N/A</v>
      </c>
      <c r="AD135" s="4" t="e">
        <f t="shared" si="193"/>
        <v>#N/A</v>
      </c>
      <c r="AE135" s="4" t="e">
        <f t="shared" si="214"/>
        <v>#N/A</v>
      </c>
      <c r="AF135" s="4">
        <f t="shared" ref="AF135:AF198" si="217">IFERROR(IF(AB135&gt;4.5,1,2),0)</f>
        <v>0</v>
      </c>
      <c r="AG135" s="4" t="str">
        <f t="shared" ref="AG135:AG198" si="218">IFERROR(LEFT(AQ135,SEARCH(".",AQ135)-1),AQ135)</f>
        <v/>
      </c>
      <c r="AH135" s="4">
        <f t="shared" si="203"/>
        <v>0</v>
      </c>
      <c r="AI135" s="4" t="e">
        <f t="shared" si="124"/>
        <v>#VALUE!</v>
      </c>
      <c r="AJ135" s="4" t="e">
        <f t="shared" si="204"/>
        <v>#N/A</v>
      </c>
      <c r="AK135" s="4" t="e">
        <f t="shared" si="194"/>
        <v>#N/A</v>
      </c>
      <c r="AL135" s="4">
        <f t="shared" si="205"/>
        <v>0</v>
      </c>
      <c r="AM135" s="4">
        <f t="shared" si="206"/>
        <v>0</v>
      </c>
      <c r="AN135" s="4"/>
      <c r="AO135" s="4" t="e">
        <f t="shared" si="212"/>
        <v>#N/A</v>
      </c>
      <c r="AP135" s="4" t="e">
        <f t="shared" si="207"/>
        <v>#VALUE!</v>
      </c>
      <c r="AQ135" s="4" t="str">
        <f t="shared" si="213"/>
        <v/>
      </c>
      <c r="AR135" s="4">
        <f t="shared" si="208"/>
        <v>0</v>
      </c>
      <c r="AS135" s="4">
        <f t="shared" si="209"/>
        <v>0</v>
      </c>
      <c r="AT135" s="4">
        <f t="shared" si="127"/>
        <v>0</v>
      </c>
    </row>
    <row r="136" spans="1:46" x14ac:dyDescent="0.25">
      <c r="A136" s="5" t="str">
        <f t="shared" si="185"/>
        <v>SH.1.20.1</v>
      </c>
      <c r="B136" s="4" t="str">
        <f t="shared" si="197"/>
        <v>Моторзированная нагрузка   Пом. №20</v>
      </c>
      <c r="C136" s="59"/>
      <c r="D136" s="102"/>
      <c r="E136" s="102"/>
      <c r="F136" s="102"/>
      <c r="G136" s="102"/>
      <c r="H136" s="102"/>
      <c r="I136" s="60"/>
      <c r="J136" s="102"/>
      <c r="K136" s="102"/>
      <c r="L136" s="102"/>
      <c r="M136" s="99">
        <f t="shared" si="215"/>
        <v>36</v>
      </c>
      <c r="N136" s="102"/>
      <c r="O136" s="102"/>
      <c r="P136" s="102">
        <f t="shared" si="216"/>
        <v>0.95</v>
      </c>
      <c r="Q136" s="102"/>
      <c r="R136" s="102"/>
      <c r="S136" s="102"/>
      <c r="T136" s="5">
        <f t="shared" si="200"/>
        <v>0.18181818181818182</v>
      </c>
      <c r="U136" s="4">
        <f t="shared" si="187"/>
        <v>10</v>
      </c>
      <c r="V136" s="4">
        <f t="shared" si="188"/>
        <v>1.5</v>
      </c>
      <c r="W136" s="4">
        <f t="shared" si="189"/>
        <v>1.7500000000000002E-2</v>
      </c>
      <c r="X136" s="4">
        <f t="shared" si="190"/>
        <v>0.11</v>
      </c>
      <c r="Y136" s="4" cm="1">
        <f t="array" ref="Y136">_xlfn.IFS(H136=1,2,H136=3,1)</f>
        <v>2</v>
      </c>
      <c r="Z136" s="4">
        <f t="shared" si="191"/>
        <v>0.31</v>
      </c>
      <c r="AA136" s="4">
        <f t="shared" si="201"/>
        <v>0.14891884848484852</v>
      </c>
      <c r="AB136" s="4">
        <f t="shared" si="192"/>
        <v>6.9999999999999993E-2</v>
      </c>
      <c r="AC136" s="4">
        <f t="shared" si="202"/>
        <v>220</v>
      </c>
      <c r="AD136" s="4" t="str">
        <f t="shared" si="193"/>
        <v>КГВВнг(А)-LS</v>
      </c>
      <c r="AE136" s="4" t="str">
        <f t="shared" si="214"/>
        <v>КГВВнг(А)-LS (5х1,5)</v>
      </c>
      <c r="AF136" s="4">
        <f t="shared" si="217"/>
        <v>2</v>
      </c>
      <c r="AG136" s="4" t="str">
        <f t="shared" si="218"/>
        <v>20</v>
      </c>
      <c r="AH136" s="4" t="str">
        <f t="shared" si="203"/>
        <v>SH</v>
      </c>
      <c r="AI136" s="4" t="str">
        <f t="shared" ref="AI136:AI199" si="220">IFERROR(LEFT(AP136,SEARCH(".",AP136)-1),AP136)</f>
        <v>1</v>
      </c>
      <c r="AJ136" s="4" t="str">
        <f t="shared" si="204"/>
        <v>Моторзированная нагрузка   Пом. №20</v>
      </c>
      <c r="AK136" s="4">
        <f t="shared" si="194"/>
        <v>0.19</v>
      </c>
      <c r="AL136" s="4">
        <f t="shared" si="205"/>
        <v>0.04</v>
      </c>
      <c r="AM136" s="4" t="str">
        <f t="shared" si="206"/>
        <v>SH.1.20.1</v>
      </c>
      <c r="AN136" s="4"/>
      <c r="AO136" s="4" t="str">
        <f t="shared" si="212"/>
        <v>КГВВнг(А)-LS (5х1,5)
L=36-0,07%</v>
      </c>
      <c r="AP136" s="4" t="str">
        <f t="shared" si="207"/>
        <v>1.20.1</v>
      </c>
      <c r="AQ136" s="4" t="str">
        <f t="shared" si="213"/>
        <v>20.1</v>
      </c>
      <c r="AR136" s="4">
        <f t="shared" si="208"/>
        <v>0</v>
      </c>
      <c r="AS136" s="4">
        <f t="shared" si="209"/>
        <v>0</v>
      </c>
      <c r="AT136" s="4">
        <f t="shared" si="127"/>
        <v>0</v>
      </c>
    </row>
    <row r="137" spans="1:46" x14ac:dyDescent="0.25">
      <c r="A137" s="5" t="str">
        <f t="shared" si="185"/>
        <v>SH.1.20.2</v>
      </c>
      <c r="B137" s="4" t="str">
        <f t="shared" si="197"/>
        <v>Моторзированная нагрузка   Пом. №20</v>
      </c>
      <c r="C137" s="59"/>
      <c r="D137" s="102"/>
      <c r="E137" s="102"/>
      <c r="F137" s="102"/>
      <c r="G137" s="102"/>
      <c r="H137" s="102"/>
      <c r="I137" s="60"/>
      <c r="J137" s="102"/>
      <c r="K137" s="102"/>
      <c r="L137" s="102"/>
      <c r="M137" s="99">
        <f t="shared" si="215"/>
        <v>36</v>
      </c>
      <c r="N137" s="102"/>
      <c r="O137" s="102"/>
      <c r="P137" s="102">
        <f t="shared" si="216"/>
        <v>0.95</v>
      </c>
      <c r="Q137" s="102"/>
      <c r="R137" s="102"/>
      <c r="S137" s="102"/>
      <c r="T137" s="5">
        <f t="shared" si="200"/>
        <v>0.18181818181818182</v>
      </c>
      <c r="U137" s="4">
        <f t="shared" si="187"/>
        <v>10</v>
      </c>
      <c r="V137" s="4">
        <f t="shared" si="188"/>
        <v>1.5</v>
      </c>
      <c r="W137" s="4">
        <f t="shared" si="189"/>
        <v>1.7500000000000002E-2</v>
      </c>
      <c r="X137" s="4">
        <f t="shared" si="190"/>
        <v>0.11</v>
      </c>
      <c r="Y137" s="4" cm="1">
        <f t="array" ref="Y137">_xlfn.IFS(H137=1,2,H137=3,1)</f>
        <v>2</v>
      </c>
      <c r="Z137" s="4">
        <f t="shared" si="191"/>
        <v>0.31</v>
      </c>
      <c r="AA137" s="4">
        <f t="shared" si="201"/>
        <v>0.14891884848484852</v>
      </c>
      <c r="AB137" s="4">
        <f t="shared" si="192"/>
        <v>6.9999999999999993E-2</v>
      </c>
      <c r="AC137" s="4">
        <f t="shared" si="202"/>
        <v>220</v>
      </c>
      <c r="AD137" s="4" t="str">
        <f t="shared" si="193"/>
        <v>КГВВнг(А)-LS</v>
      </c>
      <c r="AE137" s="4" t="str">
        <f t="shared" si="214"/>
        <v>КГВВнг(А)-LS (5х1,5)</v>
      </c>
      <c r="AF137" s="4">
        <f t="shared" si="217"/>
        <v>2</v>
      </c>
      <c r="AG137" s="4" t="str">
        <f t="shared" si="218"/>
        <v>20</v>
      </c>
      <c r="AH137" s="4" t="str">
        <f t="shared" si="203"/>
        <v>SH</v>
      </c>
      <c r="AI137" s="4" t="str">
        <f t="shared" si="220"/>
        <v>1</v>
      </c>
      <c r="AJ137" s="4" t="str">
        <f t="shared" si="204"/>
        <v>Моторзированная нагрузка   Пом. №20</v>
      </c>
      <c r="AK137" s="4">
        <f t="shared" si="194"/>
        <v>0.19</v>
      </c>
      <c r="AL137" s="4">
        <f t="shared" si="205"/>
        <v>0.04</v>
      </c>
      <c r="AM137" s="4" t="str">
        <f t="shared" si="206"/>
        <v>SH.1.20.2</v>
      </c>
      <c r="AN137" s="4"/>
      <c r="AO137" s="4" t="str">
        <f t="shared" si="212"/>
        <v>КГВВнг(А)-LS (5х1,5)
L=36-0,07%</v>
      </c>
      <c r="AP137" s="4" t="str">
        <f t="shared" si="207"/>
        <v>1.20.2</v>
      </c>
      <c r="AQ137" s="4" t="str">
        <f t="shared" si="213"/>
        <v>20.2</v>
      </c>
      <c r="AR137" s="4">
        <f t="shared" si="208"/>
        <v>0</v>
      </c>
      <c r="AS137" s="4">
        <f t="shared" si="209"/>
        <v>0</v>
      </c>
      <c r="AT137" s="4">
        <f t="shared" si="127"/>
        <v>0</v>
      </c>
    </row>
    <row r="138" spans="1:46" ht="15.75" thickBot="1" x14ac:dyDescent="0.3">
      <c r="A138" s="45">
        <f t="shared" si="185"/>
        <v>0</v>
      </c>
      <c r="B138" s="44" t="e">
        <f t="shared" si="197"/>
        <v>#N/A</v>
      </c>
      <c r="C138" s="64"/>
      <c r="D138" s="103"/>
      <c r="E138" s="103"/>
      <c r="F138" s="103"/>
      <c r="G138" s="103"/>
      <c r="H138" s="103"/>
      <c r="J138" s="103"/>
      <c r="K138" s="103"/>
      <c r="L138" s="103"/>
      <c r="M138" s="101">
        <f t="shared" si="215"/>
        <v>0</v>
      </c>
      <c r="N138" s="103"/>
      <c r="O138" s="103"/>
      <c r="P138" s="103" t="e">
        <f t="shared" si="216"/>
        <v>#N/A</v>
      </c>
      <c r="Q138" s="103"/>
      <c r="R138" s="103"/>
      <c r="S138" s="103"/>
      <c r="T138" s="45" t="e">
        <f t="shared" si="200"/>
        <v>#N/A</v>
      </c>
      <c r="U138" s="44" t="e">
        <f t="shared" si="187"/>
        <v>#N/A</v>
      </c>
      <c r="V138" s="44" t="e">
        <f t="shared" si="188"/>
        <v>#N/A</v>
      </c>
      <c r="W138" s="44" t="e">
        <f t="shared" si="189"/>
        <v>#N/A</v>
      </c>
      <c r="X138" s="44" t="e">
        <f t="shared" si="190"/>
        <v>#N/A</v>
      </c>
      <c r="Y138" s="44" t="e" cm="1">
        <f t="array" ref="Y138">_xlfn.IFS(H138=1,2,H138=3,1)</f>
        <v>#N/A</v>
      </c>
      <c r="Z138" s="44" t="e">
        <f t="shared" si="191"/>
        <v>#N/A</v>
      </c>
      <c r="AA138" s="44" t="e">
        <f t="shared" si="201"/>
        <v>#N/A</v>
      </c>
      <c r="AB138" s="44" t="e">
        <f t="shared" si="192"/>
        <v>#N/A</v>
      </c>
      <c r="AC138" s="44" t="e">
        <f t="shared" si="202"/>
        <v>#N/A</v>
      </c>
      <c r="AD138" s="44" t="e">
        <f t="shared" si="193"/>
        <v>#N/A</v>
      </c>
      <c r="AE138" s="44" t="e">
        <f t="shared" si="214"/>
        <v>#N/A</v>
      </c>
      <c r="AF138" s="44">
        <f t="shared" si="217"/>
        <v>0</v>
      </c>
      <c r="AG138" s="44" t="str">
        <f t="shared" si="218"/>
        <v/>
      </c>
      <c r="AH138" s="44">
        <f t="shared" si="203"/>
        <v>0</v>
      </c>
      <c r="AI138" s="44" t="e">
        <f t="shared" si="220"/>
        <v>#VALUE!</v>
      </c>
      <c r="AJ138" s="44" t="e">
        <f t="shared" si="204"/>
        <v>#N/A</v>
      </c>
      <c r="AK138" s="44" t="e">
        <f t="shared" si="194"/>
        <v>#N/A</v>
      </c>
      <c r="AL138" s="44">
        <f t="shared" si="205"/>
        <v>0</v>
      </c>
      <c r="AM138" s="44">
        <f t="shared" si="206"/>
        <v>0</v>
      </c>
      <c r="AN138" s="44"/>
      <c r="AO138" s="44" t="e">
        <f t="shared" si="212"/>
        <v>#N/A</v>
      </c>
      <c r="AP138" s="44" t="e">
        <f t="shared" si="207"/>
        <v>#VALUE!</v>
      </c>
      <c r="AQ138" s="44" t="str">
        <f t="shared" si="213"/>
        <v/>
      </c>
      <c r="AR138" s="44">
        <f t="shared" si="208"/>
        <v>0</v>
      </c>
      <c r="AS138" s="44">
        <f t="shared" si="209"/>
        <v>0</v>
      </c>
      <c r="AT138" s="44">
        <f t="shared" si="127"/>
        <v>0</v>
      </c>
    </row>
    <row r="139" spans="1:46" x14ac:dyDescent="0.25">
      <c r="A139" s="19">
        <f t="shared" si="185"/>
        <v>0</v>
      </c>
      <c r="B139" s="7" t="e">
        <f t="shared" si="197"/>
        <v>#N/A</v>
      </c>
      <c r="C139" s="65"/>
      <c r="D139" s="65"/>
      <c r="E139" s="65"/>
      <c r="F139" s="65"/>
      <c r="G139" s="65"/>
      <c r="H139" s="65"/>
      <c r="J139" s="65"/>
      <c r="K139" s="65"/>
      <c r="L139" s="65"/>
      <c r="M139" s="7">
        <f t="shared" si="210"/>
        <v>0</v>
      </c>
      <c r="N139" s="65"/>
      <c r="O139" s="65"/>
      <c r="P139" s="104" t="e">
        <f t="shared" si="151"/>
        <v>#N/A</v>
      </c>
      <c r="Q139" s="65"/>
      <c r="R139" s="65"/>
      <c r="S139" s="65"/>
      <c r="T139" s="19" t="e">
        <f t="shared" si="200"/>
        <v>#N/A</v>
      </c>
      <c r="U139" s="7" t="e">
        <f t="shared" si="187"/>
        <v>#N/A</v>
      </c>
      <c r="V139" s="7" t="e">
        <f t="shared" si="188"/>
        <v>#N/A</v>
      </c>
      <c r="W139" s="7" t="e">
        <f t="shared" si="189"/>
        <v>#N/A</v>
      </c>
      <c r="X139" s="7" t="e">
        <f t="shared" si="190"/>
        <v>#N/A</v>
      </c>
      <c r="Y139" s="7" t="e" cm="1">
        <f t="array" ref="Y139">_xlfn.IFS(H139=1,2,H139=3,1)</f>
        <v>#N/A</v>
      </c>
      <c r="Z139" s="7" t="e">
        <f t="shared" si="191"/>
        <v>#N/A</v>
      </c>
      <c r="AA139" s="7" t="e">
        <f t="shared" si="201"/>
        <v>#N/A</v>
      </c>
      <c r="AB139" s="7" t="e">
        <f t="shared" si="192"/>
        <v>#N/A</v>
      </c>
      <c r="AC139" s="7" t="e">
        <f t="shared" si="202"/>
        <v>#N/A</v>
      </c>
      <c r="AD139" s="7" t="e">
        <f t="shared" si="193"/>
        <v>#N/A</v>
      </c>
      <c r="AE139" s="7" t="e">
        <f t="shared" si="214"/>
        <v>#N/A</v>
      </c>
      <c r="AF139" s="7">
        <f t="shared" si="217"/>
        <v>0</v>
      </c>
      <c r="AG139" s="7" t="str">
        <f t="shared" si="218"/>
        <v/>
      </c>
      <c r="AH139" s="7">
        <f t="shared" si="203"/>
        <v>0</v>
      </c>
      <c r="AI139" s="7" t="e">
        <f t="shared" si="220"/>
        <v>#VALUE!</v>
      </c>
      <c r="AJ139" s="7" t="e">
        <f t="shared" si="204"/>
        <v>#N/A</v>
      </c>
      <c r="AK139" s="7" t="e">
        <f t="shared" si="194"/>
        <v>#N/A</v>
      </c>
      <c r="AL139" s="7">
        <f t="shared" si="205"/>
        <v>0</v>
      </c>
      <c r="AM139" s="7">
        <f t="shared" si="206"/>
        <v>0</v>
      </c>
      <c r="AN139" s="7"/>
      <c r="AO139" s="7" t="e">
        <f t="shared" si="212"/>
        <v>#N/A</v>
      </c>
      <c r="AP139" s="7" t="e">
        <f t="shared" si="207"/>
        <v>#VALUE!</v>
      </c>
      <c r="AQ139" s="7" t="str">
        <f t="shared" si="213"/>
        <v/>
      </c>
      <c r="AR139" s="7">
        <f t="shared" si="208"/>
        <v>0</v>
      </c>
      <c r="AS139" s="7">
        <f t="shared" si="209"/>
        <v>0</v>
      </c>
      <c r="AT139" s="7">
        <f t="shared" ref="AT139:AT202" si="221">IF(AR139=0,AS139,AR139)</f>
        <v>0</v>
      </c>
    </row>
    <row r="140" spans="1:46" x14ac:dyDescent="0.25">
      <c r="A140" s="5" t="str">
        <f t="shared" si="185"/>
        <v>SH.1.21.1</v>
      </c>
      <c r="B140" s="4" t="str">
        <f t="shared" si="197"/>
        <v>Моторзированная нагрузка   Пом. №21</v>
      </c>
      <c r="C140" s="59"/>
      <c r="D140" s="102"/>
      <c r="E140" s="102"/>
      <c r="F140" s="102"/>
      <c r="G140" s="102"/>
      <c r="H140" s="102"/>
      <c r="I140" s="60"/>
      <c r="J140" s="102"/>
      <c r="K140" s="102"/>
      <c r="L140" s="102"/>
      <c r="M140" s="99">
        <f t="shared" si="210"/>
        <v>32</v>
      </c>
      <c r="N140" s="102"/>
      <c r="O140" s="102"/>
      <c r="P140" s="102">
        <f t="shared" si="151"/>
        <v>0.95</v>
      </c>
      <c r="Q140" s="102"/>
      <c r="R140" s="102"/>
      <c r="S140" s="102"/>
      <c r="T140" s="5">
        <f t="shared" si="200"/>
        <v>0.18181818181818182</v>
      </c>
      <c r="U140" s="4">
        <f t="shared" si="187"/>
        <v>10</v>
      </c>
      <c r="V140" s="4">
        <f t="shared" si="188"/>
        <v>1.5</v>
      </c>
      <c r="W140" s="4">
        <f t="shared" si="189"/>
        <v>1.7500000000000002E-2</v>
      </c>
      <c r="X140" s="4">
        <f t="shared" si="190"/>
        <v>0.11</v>
      </c>
      <c r="Y140" s="4" cm="1">
        <f t="array" ref="Y140">_xlfn.IFS(H140=1,2,H140=3,1)</f>
        <v>2</v>
      </c>
      <c r="Z140" s="4">
        <f t="shared" si="191"/>
        <v>0.31</v>
      </c>
      <c r="AA140" s="4">
        <f t="shared" si="201"/>
        <v>0.13189955151515154</v>
      </c>
      <c r="AB140" s="4">
        <f t="shared" si="192"/>
        <v>6.0000000000000005E-2</v>
      </c>
      <c r="AC140" s="4">
        <f t="shared" si="202"/>
        <v>220</v>
      </c>
      <c r="AD140" s="4" t="str">
        <f t="shared" si="193"/>
        <v>КГВВнг(А)-LS</v>
      </c>
      <c r="AE140" s="4" t="str">
        <f t="shared" si="214"/>
        <v>КГВВнг(А)-LS (5х1,5)</v>
      </c>
      <c r="AF140" s="4">
        <f t="shared" si="217"/>
        <v>2</v>
      </c>
      <c r="AG140" s="4" t="str">
        <f t="shared" si="218"/>
        <v>21</v>
      </c>
      <c r="AH140" s="4" t="str">
        <f t="shared" si="203"/>
        <v>SH</v>
      </c>
      <c r="AI140" s="4" t="str">
        <f t="shared" si="220"/>
        <v>1</v>
      </c>
      <c r="AJ140" s="4" t="str">
        <f t="shared" si="204"/>
        <v>Моторзированная нагрузка   Пом. №21</v>
      </c>
      <c r="AK140" s="4">
        <f t="shared" si="194"/>
        <v>0.19</v>
      </c>
      <c r="AL140" s="4">
        <f t="shared" si="205"/>
        <v>0.04</v>
      </c>
      <c r="AM140" s="4" t="str">
        <f t="shared" si="206"/>
        <v>SH.1.21.1</v>
      </c>
      <c r="AN140" s="4"/>
      <c r="AO140" s="4" t="str">
        <f t="shared" si="212"/>
        <v>КГВВнг(А)-LS (5х1,5)
L=32-0,06%</v>
      </c>
      <c r="AP140" s="4" t="str">
        <f t="shared" si="207"/>
        <v>1.21.1</v>
      </c>
      <c r="AQ140" s="4" t="str">
        <f t="shared" si="213"/>
        <v>21.1</v>
      </c>
      <c r="AR140" s="4">
        <f t="shared" si="208"/>
        <v>0</v>
      </c>
      <c r="AS140" s="4">
        <f t="shared" si="209"/>
        <v>0</v>
      </c>
      <c r="AT140" s="4">
        <f t="shared" si="221"/>
        <v>0</v>
      </c>
    </row>
    <row r="141" spans="1:46" x14ac:dyDescent="0.25">
      <c r="A141" s="5" t="str">
        <f t="shared" si="185"/>
        <v>SH.1.21.2</v>
      </c>
      <c r="B141" s="4" t="str">
        <f t="shared" si="197"/>
        <v>Моторзированная нагрузка   Пом. №21</v>
      </c>
      <c r="C141" s="59"/>
      <c r="D141" s="102"/>
      <c r="E141" s="102"/>
      <c r="F141" s="102"/>
      <c r="G141" s="102"/>
      <c r="H141" s="102"/>
      <c r="I141" s="60"/>
      <c r="J141" s="102"/>
      <c r="K141" s="102"/>
      <c r="L141" s="102"/>
      <c r="M141" s="99">
        <f t="shared" ref="M141:M144" si="223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  <v>29</v>
      </c>
      <c r="N141" s="102"/>
      <c r="O141" s="102"/>
      <c r="P141" s="102">
        <f t="shared" ref="P141:P144" si="224">IF(VLOOKUP(AH141,Потребители_обозначение,5,FALSE)=2,_xlfn.IFS(H141=3,VLOOKUP(E141,Справочная_двигатели,8,FALSE),H141=1,VLOOKUP(E141,Справочная_двигатели,10,TRUE)),0.95)</f>
        <v>0.95</v>
      </c>
      <c r="Q141" s="102"/>
      <c r="R141" s="102"/>
      <c r="S141" s="102"/>
      <c r="T141" s="5">
        <f t="shared" si="200"/>
        <v>0.18181818181818182</v>
      </c>
      <c r="U141" s="4">
        <f t="shared" si="187"/>
        <v>10</v>
      </c>
      <c r="V141" s="4">
        <f t="shared" si="188"/>
        <v>1.5</v>
      </c>
      <c r="W141" s="4">
        <f t="shared" si="189"/>
        <v>1.7500000000000002E-2</v>
      </c>
      <c r="X141" s="4">
        <f t="shared" si="190"/>
        <v>0.11</v>
      </c>
      <c r="Y141" s="4" cm="1">
        <f t="array" ref="Y141">_xlfn.IFS(H141=1,2,H141=3,1)</f>
        <v>2</v>
      </c>
      <c r="Z141" s="4">
        <f t="shared" si="191"/>
        <v>0.31</v>
      </c>
      <c r="AA141" s="4">
        <f t="shared" si="201"/>
        <v>0.1191350787878788</v>
      </c>
      <c r="AB141" s="4">
        <f t="shared" si="192"/>
        <v>6.0000000000000005E-2</v>
      </c>
      <c r="AC141" s="4">
        <f t="shared" si="202"/>
        <v>220</v>
      </c>
      <c r="AD141" s="4" t="str">
        <f t="shared" si="193"/>
        <v>КГВВнг(А)-LS</v>
      </c>
      <c r="AE141" s="4" t="str">
        <f t="shared" si="214"/>
        <v>КГВВнг(А)-LS (5х1,5)</v>
      </c>
      <c r="AF141" s="4">
        <f t="shared" si="217"/>
        <v>2</v>
      </c>
      <c r="AG141" s="4" t="str">
        <f t="shared" si="218"/>
        <v>21</v>
      </c>
      <c r="AH141" s="4" t="str">
        <f t="shared" si="203"/>
        <v>SH</v>
      </c>
      <c r="AI141" s="4" t="str">
        <f t="shared" si="220"/>
        <v>1</v>
      </c>
      <c r="AJ141" s="4" t="str">
        <f t="shared" si="204"/>
        <v>Моторзированная нагрузка   Пом. №21</v>
      </c>
      <c r="AK141" s="4">
        <f t="shared" si="194"/>
        <v>0.19</v>
      </c>
      <c r="AL141" s="4">
        <f t="shared" si="205"/>
        <v>0.04</v>
      </c>
      <c r="AM141" s="4" t="str">
        <f t="shared" si="206"/>
        <v>SH.1.21.2</v>
      </c>
      <c r="AN141" s="4"/>
      <c r="AO141" s="4" t="str">
        <f t="shared" si="212"/>
        <v>КГВВнг(А)-LS (5х1,5)
L=29-0,06%</v>
      </c>
      <c r="AP141" s="4" t="str">
        <f t="shared" si="207"/>
        <v>1.21.2</v>
      </c>
      <c r="AQ141" s="4" t="str">
        <f t="shared" si="213"/>
        <v>21.2</v>
      </c>
      <c r="AR141" s="4">
        <f t="shared" si="208"/>
        <v>0</v>
      </c>
      <c r="AS141" s="4">
        <f t="shared" si="209"/>
        <v>0</v>
      </c>
      <c r="AT141" s="4">
        <f t="shared" si="221"/>
        <v>0</v>
      </c>
    </row>
    <row r="142" spans="1:46" x14ac:dyDescent="0.25">
      <c r="A142" s="5" t="str">
        <f t="shared" si="185"/>
        <v>L.1.01.1</v>
      </c>
      <c r="B142" s="4" t="str">
        <f t="shared" si="197"/>
        <v>Группа освещения  Пом. №01</v>
      </c>
      <c r="C142" s="59"/>
      <c r="D142" s="102"/>
      <c r="E142" s="102"/>
      <c r="F142" s="102"/>
      <c r="G142" s="102"/>
      <c r="H142" s="102"/>
      <c r="I142" s="60"/>
      <c r="J142" s="102"/>
      <c r="K142" s="102"/>
      <c r="L142" s="102"/>
      <c r="M142" s="99">
        <f t="shared" si="223"/>
        <v>24</v>
      </c>
      <c r="N142" s="102"/>
      <c r="O142" s="102"/>
      <c r="P142" s="102">
        <f t="shared" si="224"/>
        <v>0.95</v>
      </c>
      <c r="Q142" s="102"/>
      <c r="R142" s="102"/>
      <c r="S142" s="102"/>
      <c r="T142" s="5">
        <f t="shared" si="200"/>
        <v>0.13636363636363635</v>
      </c>
      <c r="U142" s="4">
        <f t="shared" si="187"/>
        <v>10</v>
      </c>
      <c r="V142" s="4">
        <f t="shared" si="188"/>
        <v>1.5</v>
      </c>
      <c r="W142" s="4">
        <f t="shared" si="189"/>
        <v>1.7500000000000002E-2</v>
      </c>
      <c r="X142" s="4">
        <f t="shared" si="190"/>
        <v>0.11</v>
      </c>
      <c r="Y142" s="4" cm="1">
        <f t="array" ref="Y142">_xlfn.IFS(H142=1,2,H142=3,1)</f>
        <v>2</v>
      </c>
      <c r="Z142" s="4">
        <f t="shared" si="191"/>
        <v>0.31</v>
      </c>
      <c r="AA142" s="4">
        <f t="shared" si="201"/>
        <v>6.7013481818181814E-2</v>
      </c>
      <c r="AB142" s="4">
        <f t="shared" si="192"/>
        <v>0.04</v>
      </c>
      <c r="AC142" s="4">
        <f t="shared" si="202"/>
        <v>220</v>
      </c>
      <c r="AD142" s="4" t="str">
        <f t="shared" si="193"/>
        <v>ВВГнг(А)-LS</v>
      </c>
      <c r="AE142" s="4" t="str">
        <f t="shared" si="214"/>
        <v>ВВГнг(А)-LS (3х1,5)</v>
      </c>
      <c r="AF142" s="4">
        <f t="shared" si="217"/>
        <v>2</v>
      </c>
      <c r="AG142" s="4" t="str">
        <f t="shared" si="218"/>
        <v>01</v>
      </c>
      <c r="AH142" s="4" t="str">
        <f t="shared" si="203"/>
        <v>L</v>
      </c>
      <c r="AI142" s="4" t="str">
        <f t="shared" si="220"/>
        <v>1</v>
      </c>
      <c r="AJ142" s="4" t="str">
        <f t="shared" si="204"/>
        <v>Группа освещения  Пом. №01</v>
      </c>
      <c r="AK142" s="4">
        <f t="shared" si="194"/>
        <v>0.14000000000000001</v>
      </c>
      <c r="AL142" s="4">
        <f t="shared" si="205"/>
        <v>0.03</v>
      </c>
      <c r="AM142" s="4" t="str">
        <f t="shared" si="206"/>
        <v>L.1.01.1</v>
      </c>
      <c r="AN142" s="4"/>
      <c r="AO142" s="4" t="str">
        <f t="shared" si="212"/>
        <v>ВВГнг(А)-LS (3х1,5)
L=24-0,04%</v>
      </c>
      <c r="AP142" s="4" t="str">
        <f t="shared" si="207"/>
        <v>1.01.1</v>
      </c>
      <c r="AQ142" s="4" t="str">
        <f t="shared" si="213"/>
        <v>01.1</v>
      </c>
      <c r="AR142" s="4">
        <f t="shared" si="208"/>
        <v>0</v>
      </c>
      <c r="AS142" s="4">
        <f t="shared" si="209"/>
        <v>0</v>
      </c>
      <c r="AT142" s="4">
        <f t="shared" si="221"/>
        <v>0</v>
      </c>
    </row>
    <row r="143" spans="1:46" x14ac:dyDescent="0.25">
      <c r="A143" s="5" t="str">
        <f t="shared" si="185"/>
        <v>L.1.01.2</v>
      </c>
      <c r="B143" s="4" t="str">
        <f t="shared" si="197"/>
        <v>Группа освещения  Пом. №01</v>
      </c>
      <c r="C143" s="59"/>
      <c r="D143" s="102"/>
      <c r="E143" s="102"/>
      <c r="F143" s="102"/>
      <c r="G143" s="102"/>
      <c r="H143" s="102"/>
      <c r="I143" s="60"/>
      <c r="J143" s="102"/>
      <c r="K143" s="102"/>
      <c r="L143" s="102"/>
      <c r="M143" s="99">
        <f t="shared" si="223"/>
        <v>40</v>
      </c>
      <c r="N143" s="102"/>
      <c r="O143" s="102"/>
      <c r="P143" s="102">
        <f t="shared" si="224"/>
        <v>0.95</v>
      </c>
      <c r="Q143" s="102"/>
      <c r="R143" s="102"/>
      <c r="S143" s="102"/>
      <c r="T143" s="5">
        <f t="shared" si="200"/>
        <v>0.15909090909090909</v>
      </c>
      <c r="U143" s="4">
        <f t="shared" si="187"/>
        <v>10</v>
      </c>
      <c r="V143" s="4">
        <f t="shared" si="188"/>
        <v>1.5</v>
      </c>
      <c r="W143" s="4">
        <f t="shared" si="189"/>
        <v>1.7500000000000002E-2</v>
      </c>
      <c r="X143" s="4">
        <f t="shared" si="190"/>
        <v>0.11</v>
      </c>
      <c r="Y143" s="4" cm="1">
        <f t="array" ref="Y143">_xlfn.IFS(H143=1,2,H143=3,1)</f>
        <v>2</v>
      </c>
      <c r="Z143" s="4">
        <f t="shared" si="191"/>
        <v>0.31</v>
      </c>
      <c r="AA143" s="4">
        <f t="shared" si="201"/>
        <v>0.10052022272727272</v>
      </c>
      <c r="AB143" s="4">
        <f t="shared" si="192"/>
        <v>0.05</v>
      </c>
      <c r="AC143" s="4">
        <f t="shared" si="202"/>
        <v>220</v>
      </c>
      <c r="AD143" s="4" t="str">
        <f t="shared" si="193"/>
        <v>ВВГнг(А)-LS</v>
      </c>
      <c r="AE143" s="4" t="str">
        <f t="shared" si="214"/>
        <v>ВВГнг(А)-LS (3х1,5)</v>
      </c>
      <c r="AF143" s="4">
        <f t="shared" si="217"/>
        <v>2</v>
      </c>
      <c r="AG143" s="4" t="str">
        <f t="shared" si="218"/>
        <v>01</v>
      </c>
      <c r="AH143" s="4" t="str">
        <f t="shared" si="203"/>
        <v>L</v>
      </c>
      <c r="AI143" s="4" t="str">
        <f t="shared" si="220"/>
        <v>1</v>
      </c>
      <c r="AJ143" s="4" t="str">
        <f t="shared" si="204"/>
        <v>Группа освещения  Пом. №01</v>
      </c>
      <c r="AK143" s="4">
        <f t="shared" si="194"/>
        <v>0.16</v>
      </c>
      <c r="AL143" s="4">
        <f t="shared" si="205"/>
        <v>3.5000000000000003E-2</v>
      </c>
      <c r="AM143" s="4" t="str">
        <f t="shared" si="206"/>
        <v>L.1.01.2</v>
      </c>
      <c r="AN143" s="4"/>
      <c r="AO143" s="4" t="str">
        <f t="shared" si="212"/>
        <v>ВВГнг(А)-LS (3х1,5)
L=40-0,05%</v>
      </c>
      <c r="AP143" s="4" t="str">
        <f t="shared" si="207"/>
        <v>1.01.2</v>
      </c>
      <c r="AQ143" s="4" t="str">
        <f t="shared" si="213"/>
        <v>01.2</v>
      </c>
      <c r="AR143" s="4">
        <f t="shared" si="208"/>
        <v>0</v>
      </c>
      <c r="AS143" s="4">
        <f t="shared" si="209"/>
        <v>0</v>
      </c>
      <c r="AT143" s="4">
        <f t="shared" si="221"/>
        <v>0</v>
      </c>
    </row>
    <row r="144" spans="1:46" x14ac:dyDescent="0.25">
      <c r="A144" s="5" t="str">
        <f t="shared" si="185"/>
        <v>L.1.01.3</v>
      </c>
      <c r="B144" s="4" t="str">
        <f t="shared" si="197"/>
        <v>Группа освещения  Пом. №01</v>
      </c>
      <c r="C144" s="59"/>
      <c r="D144" s="102"/>
      <c r="E144" s="102"/>
      <c r="F144" s="102"/>
      <c r="G144" s="102"/>
      <c r="H144" s="102"/>
      <c r="I144" s="60"/>
      <c r="J144" s="102"/>
      <c r="K144" s="102"/>
      <c r="L144" s="102"/>
      <c r="M144" s="99">
        <f t="shared" si="223"/>
        <v>20</v>
      </c>
      <c r="N144" s="102"/>
      <c r="O144" s="102"/>
      <c r="P144" s="102">
        <f t="shared" si="224"/>
        <v>0.95</v>
      </c>
      <c r="Q144" s="102"/>
      <c r="R144" s="102"/>
      <c r="S144" s="102"/>
      <c r="T144" s="5">
        <f t="shared" si="200"/>
        <v>0.13636363636363635</v>
      </c>
      <c r="U144" s="4">
        <f t="shared" si="187"/>
        <v>10</v>
      </c>
      <c r="V144" s="4">
        <f t="shared" si="188"/>
        <v>1.5</v>
      </c>
      <c r="W144" s="4">
        <f t="shared" si="189"/>
        <v>1.7500000000000002E-2</v>
      </c>
      <c r="X144" s="4">
        <f t="shared" si="190"/>
        <v>0.11</v>
      </c>
      <c r="Y144" s="4" cm="1">
        <f t="array" ref="Y144">_xlfn.IFS(H144=1,2,H144=3,1)</f>
        <v>2</v>
      </c>
      <c r="Z144" s="4">
        <f t="shared" si="191"/>
        <v>0.31</v>
      </c>
      <c r="AA144" s="4">
        <f t="shared" si="201"/>
        <v>6.0631245454545457E-2</v>
      </c>
      <c r="AB144" s="4">
        <f t="shared" si="192"/>
        <v>0.03</v>
      </c>
      <c r="AC144" s="4">
        <f t="shared" si="202"/>
        <v>220</v>
      </c>
      <c r="AD144" s="4" t="str">
        <f t="shared" si="193"/>
        <v>ВВГнг(А)-LS</v>
      </c>
      <c r="AE144" s="4" t="str">
        <f t="shared" si="214"/>
        <v>ВВГнг(А)-LS (3х1,5)</v>
      </c>
      <c r="AF144" s="4">
        <f t="shared" si="217"/>
        <v>2</v>
      </c>
      <c r="AG144" s="4" t="str">
        <f t="shared" si="218"/>
        <v>01</v>
      </c>
      <c r="AH144" s="4" t="str">
        <f t="shared" si="203"/>
        <v>L</v>
      </c>
      <c r="AI144" s="4" t="str">
        <f t="shared" si="220"/>
        <v>1</v>
      </c>
      <c r="AJ144" s="4" t="str">
        <f t="shared" si="204"/>
        <v>Группа освещения  Пом. №01</v>
      </c>
      <c r="AK144" s="4">
        <f t="shared" si="194"/>
        <v>0.14000000000000001</v>
      </c>
      <c r="AL144" s="4">
        <f t="shared" si="205"/>
        <v>0.03</v>
      </c>
      <c r="AM144" s="4" t="str">
        <f t="shared" si="206"/>
        <v>L.1.01.3</v>
      </c>
      <c r="AN144" s="4"/>
      <c r="AO144" s="4" t="str">
        <f t="shared" si="212"/>
        <v>ВВГнг(А)-LS (3х1,5)
L=20-0,03%</v>
      </c>
      <c r="AP144" s="4" t="str">
        <f t="shared" si="207"/>
        <v>1.01.3</v>
      </c>
      <c r="AQ144" s="4" t="str">
        <f t="shared" si="213"/>
        <v>01.3</v>
      </c>
      <c r="AR144" s="4">
        <f t="shared" si="208"/>
        <v>0</v>
      </c>
      <c r="AS144" s="4">
        <f t="shared" si="209"/>
        <v>0</v>
      </c>
      <c r="AT144" s="4">
        <f t="shared" si="221"/>
        <v>0</v>
      </c>
    </row>
    <row r="145" spans="1:46" x14ac:dyDescent="0.25">
      <c r="A145" s="5" t="str">
        <f t="shared" si="185"/>
        <v>L.1.02.1</v>
      </c>
      <c r="B145" s="4" t="str">
        <f t="shared" si="197"/>
        <v>Группа освещения  Пом. №02</v>
      </c>
      <c r="C145" s="59"/>
      <c r="D145" s="102"/>
      <c r="E145" s="102"/>
      <c r="F145" s="102"/>
      <c r="G145" s="102"/>
      <c r="H145" s="102"/>
      <c r="I145" s="60"/>
      <c r="J145" s="102"/>
      <c r="K145" s="102"/>
      <c r="L145" s="102"/>
      <c r="M145" s="99">
        <f t="shared" ref="M145:M147" si="226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  <v>16</v>
      </c>
      <c r="N145" s="102"/>
      <c r="O145" s="102"/>
      <c r="P145" s="102">
        <f t="shared" ref="P145:P147" si="227">IF(VLOOKUP(AH145,Потребители_обозначение,5,FALSE)=2,_xlfn.IFS(H145=3,VLOOKUP(E145,Справочная_двигатели,8,FALSE),H145=1,VLOOKUP(E145,Справочная_двигатели,10,TRUE)),0.95)</f>
        <v>0.95</v>
      </c>
      <c r="Q145" s="102"/>
      <c r="R145" s="102"/>
      <c r="S145" s="102"/>
      <c r="T145" s="5">
        <f t="shared" si="200"/>
        <v>0.13636363636363635</v>
      </c>
      <c r="U145" s="4">
        <f t="shared" si="187"/>
        <v>10</v>
      </c>
      <c r="V145" s="4">
        <f t="shared" si="188"/>
        <v>1.5</v>
      </c>
      <c r="W145" s="4">
        <f t="shared" si="189"/>
        <v>1.7500000000000002E-2</v>
      </c>
      <c r="X145" s="4">
        <f t="shared" si="190"/>
        <v>0.11</v>
      </c>
      <c r="Y145" s="4" cm="1">
        <f t="array" ref="Y145">_xlfn.IFS(H145=1,2,H145=3,1)</f>
        <v>2</v>
      </c>
      <c r="Z145" s="4">
        <f t="shared" si="191"/>
        <v>0.31</v>
      </c>
      <c r="AA145" s="4">
        <f t="shared" si="201"/>
        <v>4.786677272727273E-2</v>
      </c>
      <c r="AB145" s="4">
        <f t="shared" si="192"/>
        <v>0.03</v>
      </c>
      <c r="AC145" s="4">
        <f t="shared" si="202"/>
        <v>220</v>
      </c>
      <c r="AD145" s="4" t="str">
        <f t="shared" si="193"/>
        <v>ВВГнг(А)-LS</v>
      </c>
      <c r="AE145" s="4" t="str">
        <f t="shared" si="214"/>
        <v>ВВГнг(А)-LS (3х1,5)</v>
      </c>
      <c r="AF145" s="4">
        <f t="shared" si="217"/>
        <v>2</v>
      </c>
      <c r="AG145" s="4" t="str">
        <f t="shared" si="218"/>
        <v>02</v>
      </c>
      <c r="AH145" s="4" t="str">
        <f t="shared" si="203"/>
        <v>L</v>
      </c>
      <c r="AI145" s="4" t="str">
        <f t="shared" si="220"/>
        <v>1</v>
      </c>
      <c r="AJ145" s="4" t="str">
        <f t="shared" si="204"/>
        <v>Группа освещения  Пом. №02</v>
      </c>
      <c r="AK145" s="4">
        <f t="shared" si="194"/>
        <v>0.14000000000000001</v>
      </c>
      <c r="AL145" s="4">
        <f t="shared" si="205"/>
        <v>0.03</v>
      </c>
      <c r="AM145" s="4" t="str">
        <f t="shared" si="206"/>
        <v>L.1.02.1</v>
      </c>
      <c r="AN145" s="4"/>
      <c r="AO145" s="4" t="str">
        <f t="shared" si="212"/>
        <v>ВВГнг(А)-LS (3х1,5)
L=16-0,03%</v>
      </c>
      <c r="AP145" s="4" t="str">
        <f t="shared" si="207"/>
        <v>1.02.1</v>
      </c>
      <c r="AQ145" s="4" t="str">
        <f t="shared" si="213"/>
        <v>02.1</v>
      </c>
      <c r="AR145" s="4">
        <f t="shared" si="208"/>
        <v>0</v>
      </c>
      <c r="AS145" s="4">
        <f t="shared" si="209"/>
        <v>0</v>
      </c>
      <c r="AT145" s="4">
        <f t="shared" si="221"/>
        <v>0</v>
      </c>
    </row>
    <row r="146" spans="1:46" x14ac:dyDescent="0.25">
      <c r="A146" s="5" t="str">
        <f t="shared" si="185"/>
        <v>L.1.02.2</v>
      </c>
      <c r="B146" s="4" t="str">
        <f t="shared" si="197"/>
        <v>Группа освещения  Пом. №02</v>
      </c>
      <c r="C146" s="59"/>
      <c r="D146" s="102"/>
      <c r="E146" s="102"/>
      <c r="F146" s="102"/>
      <c r="G146" s="102"/>
      <c r="H146" s="102"/>
      <c r="I146" s="60"/>
      <c r="J146" s="102"/>
      <c r="K146" s="102"/>
      <c r="L146" s="102"/>
      <c r="M146" s="99">
        <f t="shared" si="226"/>
        <v>19</v>
      </c>
      <c r="N146" s="102"/>
      <c r="O146" s="102"/>
      <c r="P146" s="102">
        <f t="shared" si="227"/>
        <v>0.95</v>
      </c>
      <c r="Q146" s="102"/>
      <c r="R146" s="102"/>
      <c r="S146" s="102"/>
      <c r="T146" s="5">
        <f t="shared" si="200"/>
        <v>0.13636363636363635</v>
      </c>
      <c r="U146" s="4">
        <f t="shared" si="187"/>
        <v>10</v>
      </c>
      <c r="V146" s="4">
        <f t="shared" si="188"/>
        <v>1.5</v>
      </c>
      <c r="W146" s="4">
        <f t="shared" si="189"/>
        <v>1.7500000000000002E-2</v>
      </c>
      <c r="X146" s="4">
        <f t="shared" si="190"/>
        <v>0.11</v>
      </c>
      <c r="Y146" s="4" cm="1">
        <f t="array" ref="Y146">_xlfn.IFS(H146=1,2,H146=3,1)</f>
        <v>2</v>
      </c>
      <c r="Z146" s="4">
        <f t="shared" si="191"/>
        <v>0.31</v>
      </c>
      <c r="AA146" s="4">
        <f t="shared" si="201"/>
        <v>5.1057890909090908E-2</v>
      </c>
      <c r="AB146" s="4">
        <f t="shared" si="192"/>
        <v>0.03</v>
      </c>
      <c r="AC146" s="4">
        <f t="shared" si="202"/>
        <v>220</v>
      </c>
      <c r="AD146" s="4" t="str">
        <f t="shared" si="193"/>
        <v>ВВГнг(А)-LS</v>
      </c>
      <c r="AE146" s="4" t="str">
        <f t="shared" si="214"/>
        <v>ВВГнг(А)-LS (3х1,5)</v>
      </c>
      <c r="AF146" s="4">
        <f t="shared" si="217"/>
        <v>2</v>
      </c>
      <c r="AG146" s="4" t="str">
        <f t="shared" si="218"/>
        <v>02</v>
      </c>
      <c r="AH146" s="4" t="str">
        <f t="shared" si="203"/>
        <v>L</v>
      </c>
      <c r="AI146" s="4" t="str">
        <f t="shared" si="220"/>
        <v>1</v>
      </c>
      <c r="AJ146" s="4" t="str">
        <f t="shared" si="204"/>
        <v>Группа освещения  Пом. №02</v>
      </c>
      <c r="AK146" s="4">
        <f t="shared" si="194"/>
        <v>0.14000000000000001</v>
      </c>
      <c r="AL146" s="4">
        <f t="shared" si="205"/>
        <v>0.03</v>
      </c>
      <c r="AM146" s="4" t="str">
        <f t="shared" si="206"/>
        <v>L.1.02.2</v>
      </c>
      <c r="AN146" s="4"/>
      <c r="AO146" s="4" t="str">
        <f t="shared" si="212"/>
        <v>ВВГнг(А)-LS (3х1,5)
L=19-0,03%</v>
      </c>
      <c r="AP146" s="4" t="str">
        <f t="shared" si="207"/>
        <v>1.02.2</v>
      </c>
      <c r="AQ146" s="4" t="str">
        <f t="shared" si="213"/>
        <v>02.2</v>
      </c>
      <c r="AR146" s="4">
        <f t="shared" si="208"/>
        <v>0</v>
      </c>
      <c r="AS146" s="4">
        <f t="shared" si="209"/>
        <v>0</v>
      </c>
      <c r="AT146" s="4">
        <f t="shared" si="221"/>
        <v>0</v>
      </c>
    </row>
    <row r="147" spans="1:46" x14ac:dyDescent="0.25">
      <c r="A147" s="5" t="str">
        <f t="shared" si="185"/>
        <v>L.1.03.3</v>
      </c>
      <c r="B147" s="4" t="str">
        <f t="shared" si="197"/>
        <v>Группа освещения  Пом. №03</v>
      </c>
      <c r="C147" s="59"/>
      <c r="D147" s="102"/>
      <c r="E147" s="102"/>
      <c r="F147" s="102"/>
      <c r="G147" s="102"/>
      <c r="H147" s="102"/>
      <c r="I147" s="60"/>
      <c r="J147" s="102"/>
      <c r="K147" s="102"/>
      <c r="L147" s="102"/>
      <c r="M147" s="99">
        <f t="shared" si="226"/>
        <v>18</v>
      </c>
      <c r="N147" s="102"/>
      <c r="O147" s="102"/>
      <c r="P147" s="102">
        <f t="shared" si="227"/>
        <v>0.95</v>
      </c>
      <c r="Q147" s="102"/>
      <c r="R147" s="102"/>
      <c r="S147" s="102"/>
      <c r="T147" s="5">
        <f t="shared" si="200"/>
        <v>0.13636363636363635</v>
      </c>
      <c r="U147" s="4">
        <f t="shared" si="187"/>
        <v>10</v>
      </c>
      <c r="V147" s="4">
        <f t="shared" si="188"/>
        <v>1.5</v>
      </c>
      <c r="W147" s="4">
        <f t="shared" si="189"/>
        <v>1.7500000000000002E-2</v>
      </c>
      <c r="X147" s="4">
        <f t="shared" si="190"/>
        <v>0.11</v>
      </c>
      <c r="Y147" s="4" cm="1">
        <f t="array" ref="Y147">_xlfn.IFS(H147=1,2,H147=3,1)</f>
        <v>2</v>
      </c>
      <c r="Z147" s="4">
        <f t="shared" si="191"/>
        <v>0.31</v>
      </c>
      <c r="AA147" s="4">
        <f t="shared" si="201"/>
        <v>5.4249009090909094E-2</v>
      </c>
      <c r="AB147" s="4">
        <f t="shared" si="192"/>
        <v>0.03</v>
      </c>
      <c r="AC147" s="4">
        <f t="shared" si="202"/>
        <v>220</v>
      </c>
      <c r="AD147" s="4" t="str">
        <f t="shared" si="193"/>
        <v>ВВГнг(А)-LS</v>
      </c>
      <c r="AE147" s="4" t="str">
        <f t="shared" si="214"/>
        <v>ВВГнг(А)-LS (3х1,5)</v>
      </c>
      <c r="AF147" s="4">
        <f t="shared" si="217"/>
        <v>2</v>
      </c>
      <c r="AG147" s="4" t="str">
        <f t="shared" si="218"/>
        <v>03</v>
      </c>
      <c r="AH147" s="4" t="str">
        <f t="shared" si="203"/>
        <v>L</v>
      </c>
      <c r="AI147" s="4" t="str">
        <f t="shared" si="220"/>
        <v>1</v>
      </c>
      <c r="AJ147" s="4" t="str">
        <f t="shared" si="204"/>
        <v>Группа освещения  Пом. №03</v>
      </c>
      <c r="AK147" s="4">
        <f t="shared" si="194"/>
        <v>0.14000000000000001</v>
      </c>
      <c r="AL147" s="4">
        <f t="shared" si="205"/>
        <v>0.03</v>
      </c>
      <c r="AM147" s="4" t="str">
        <f t="shared" si="206"/>
        <v>L.1.03.3</v>
      </c>
      <c r="AN147" s="4"/>
      <c r="AO147" s="4" t="str">
        <f t="shared" si="212"/>
        <v>ВВГнг(А)-LS (3х1,5)
L=18-0,03%</v>
      </c>
      <c r="AP147" s="4" t="str">
        <f t="shared" si="207"/>
        <v>1.03.3</v>
      </c>
      <c r="AQ147" s="4" t="str">
        <f t="shared" si="213"/>
        <v>03.3</v>
      </c>
      <c r="AR147" s="4">
        <f t="shared" si="208"/>
        <v>0</v>
      </c>
      <c r="AS147" s="4">
        <f t="shared" si="209"/>
        <v>0</v>
      </c>
      <c r="AT147" s="4">
        <f t="shared" si="221"/>
        <v>0</v>
      </c>
    </row>
    <row r="148" spans="1:46" x14ac:dyDescent="0.25">
      <c r="A148" s="5" t="str">
        <f t="shared" si="185"/>
        <v>L.1.04.1</v>
      </c>
      <c r="B148" s="4" t="str">
        <f t="shared" si="197"/>
        <v>Группа освещения  Пом. №04</v>
      </c>
      <c r="C148" s="59"/>
      <c r="D148" s="59"/>
      <c r="E148" s="102"/>
      <c r="F148" s="102"/>
      <c r="G148" s="59"/>
      <c r="H148" s="102"/>
      <c r="I148" s="60"/>
      <c r="J148" s="59"/>
      <c r="K148" s="102"/>
      <c r="L148" s="59"/>
      <c r="M148" s="4">
        <f t="shared" si="210"/>
        <v>32</v>
      </c>
      <c r="N148" s="102"/>
      <c r="O148" s="102"/>
      <c r="P148" s="59">
        <f t="shared" si="151"/>
        <v>0.95</v>
      </c>
      <c r="Q148" s="102"/>
      <c r="R148" s="102"/>
      <c r="S148" s="102"/>
      <c r="T148" s="5">
        <f t="shared" si="200"/>
        <v>0.13636363636363635</v>
      </c>
      <c r="U148" s="4">
        <f t="shared" si="187"/>
        <v>10</v>
      </c>
      <c r="V148" s="4">
        <f t="shared" si="188"/>
        <v>1.5</v>
      </c>
      <c r="W148" s="4">
        <f t="shared" si="189"/>
        <v>1.7500000000000002E-2</v>
      </c>
      <c r="X148" s="4">
        <f t="shared" si="190"/>
        <v>0.11</v>
      </c>
      <c r="Y148" s="4" cm="1">
        <f t="array" ref="Y148">_xlfn.IFS(H148=1,2,H148=3,1)</f>
        <v>2</v>
      </c>
      <c r="Z148" s="4">
        <f t="shared" si="191"/>
        <v>0.31</v>
      </c>
      <c r="AA148" s="4">
        <f t="shared" si="201"/>
        <v>7.9777954545454541E-2</v>
      </c>
      <c r="AB148" s="4">
        <f t="shared" si="192"/>
        <v>0.04</v>
      </c>
      <c r="AC148" s="4">
        <f t="shared" si="202"/>
        <v>220</v>
      </c>
      <c r="AD148" s="4" t="str">
        <f t="shared" si="193"/>
        <v>ВВГнг(А)-LS</v>
      </c>
      <c r="AE148" s="4" t="str">
        <f t="shared" si="214"/>
        <v>ВВГнг(А)-LS (3х1,5)</v>
      </c>
      <c r="AF148" s="4">
        <f t="shared" si="217"/>
        <v>2</v>
      </c>
      <c r="AG148" s="4" t="str">
        <f t="shared" si="218"/>
        <v>04</v>
      </c>
      <c r="AH148" s="4" t="str">
        <f t="shared" si="203"/>
        <v>L</v>
      </c>
      <c r="AI148" s="4" t="str">
        <f t="shared" si="220"/>
        <v>1</v>
      </c>
      <c r="AJ148" s="4" t="str">
        <f t="shared" si="204"/>
        <v>Группа освещения  Пом. №04</v>
      </c>
      <c r="AK148" s="4">
        <f t="shared" si="194"/>
        <v>0.14000000000000001</v>
      </c>
      <c r="AL148" s="4">
        <f t="shared" si="205"/>
        <v>0.03</v>
      </c>
      <c r="AM148" s="4" t="str">
        <f t="shared" si="206"/>
        <v>L.1.04.1</v>
      </c>
      <c r="AN148" s="4"/>
      <c r="AO148" s="4" t="str">
        <f t="shared" si="212"/>
        <v>ВВГнг(А)-LS (3х1,5)
L=32-0,04%</v>
      </c>
      <c r="AP148" s="4" t="str">
        <f t="shared" si="207"/>
        <v>1.04.1</v>
      </c>
      <c r="AQ148" s="4" t="str">
        <f t="shared" si="213"/>
        <v>04.1</v>
      </c>
      <c r="AR148" s="4">
        <f t="shared" si="208"/>
        <v>0</v>
      </c>
      <c r="AS148" s="4">
        <f t="shared" si="209"/>
        <v>0</v>
      </c>
      <c r="AT148" s="4">
        <f t="shared" si="221"/>
        <v>0</v>
      </c>
    </row>
    <row r="149" spans="1:46" x14ac:dyDescent="0.25">
      <c r="A149" s="5" t="str">
        <f t="shared" si="185"/>
        <v>L.1.04.2</v>
      </c>
      <c r="B149" s="4" t="str">
        <f t="shared" si="197"/>
        <v>Группа освещения  Пом. №04</v>
      </c>
      <c r="C149" s="102"/>
      <c r="D149" s="102"/>
      <c r="E149" s="102"/>
      <c r="F149" s="102"/>
      <c r="G149" s="102"/>
      <c r="H149" s="102"/>
      <c r="I149" s="60"/>
      <c r="J149" s="102"/>
      <c r="K149" s="102"/>
      <c r="L149" s="102"/>
      <c r="M149" s="99">
        <f t="shared" ref="M149" si="229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  <v>24</v>
      </c>
      <c r="N149" s="102"/>
      <c r="O149" s="102"/>
      <c r="P149" s="102">
        <f t="shared" ref="P149" si="230">IF(VLOOKUP(AH149,Потребители_обозначение,5,FALSE)=2,_xlfn.IFS(H149=3,VLOOKUP(E149,Справочная_двигатели,8,FALSE),H149=1,VLOOKUP(E149,Справочная_двигатели,10,TRUE)),0.95)</f>
        <v>0.95</v>
      </c>
      <c r="Q149" s="102"/>
      <c r="R149" s="102"/>
      <c r="S149" s="102"/>
      <c r="T149" s="5">
        <f t="shared" si="200"/>
        <v>0.13636363636363635</v>
      </c>
      <c r="U149" s="4">
        <f t="shared" si="187"/>
        <v>10</v>
      </c>
      <c r="V149" s="4">
        <f t="shared" si="188"/>
        <v>1.5</v>
      </c>
      <c r="W149" s="4">
        <f t="shared" si="189"/>
        <v>1.7500000000000002E-2</v>
      </c>
      <c r="X149" s="4">
        <f t="shared" si="190"/>
        <v>0.11</v>
      </c>
      <c r="Y149" s="4" cm="1">
        <f t="array" ref="Y149">_xlfn.IFS(H149=1,2,H149=3,1)</f>
        <v>2</v>
      </c>
      <c r="Z149" s="4">
        <f t="shared" si="191"/>
        <v>0.31</v>
      </c>
      <c r="AA149" s="4">
        <f t="shared" si="201"/>
        <v>7.3395718181818184E-2</v>
      </c>
      <c r="AB149" s="4">
        <f t="shared" si="192"/>
        <v>0.04</v>
      </c>
      <c r="AC149" s="4">
        <f t="shared" si="202"/>
        <v>220</v>
      </c>
      <c r="AD149" s="4" t="str">
        <f t="shared" si="193"/>
        <v>ВВГнг(А)-LS</v>
      </c>
      <c r="AE149" s="4" t="str">
        <f t="shared" si="214"/>
        <v>ВВГнг(А)-LS (3х1,5)</v>
      </c>
      <c r="AF149" s="4">
        <f t="shared" si="217"/>
        <v>2</v>
      </c>
      <c r="AG149" s="4" t="str">
        <f t="shared" si="218"/>
        <v>04</v>
      </c>
      <c r="AH149" s="4" t="str">
        <f t="shared" si="203"/>
        <v>L</v>
      </c>
      <c r="AI149" s="4" t="str">
        <f t="shared" si="220"/>
        <v>1</v>
      </c>
      <c r="AJ149" s="4" t="str">
        <f t="shared" si="204"/>
        <v>Группа освещения  Пом. №04</v>
      </c>
      <c r="AK149" s="4">
        <f t="shared" si="194"/>
        <v>0.14000000000000001</v>
      </c>
      <c r="AL149" s="4">
        <f t="shared" si="205"/>
        <v>0.03</v>
      </c>
      <c r="AM149" s="4" t="str">
        <f t="shared" si="206"/>
        <v>L.1.04.2</v>
      </c>
      <c r="AN149" s="4"/>
      <c r="AO149" s="4" t="str">
        <f t="shared" si="212"/>
        <v>ВВГнг(А)-LS (3х1,5)
L=24-0,04%</v>
      </c>
      <c r="AP149" s="4" t="str">
        <f t="shared" si="207"/>
        <v>1.04.2</v>
      </c>
      <c r="AQ149" s="4" t="str">
        <f t="shared" si="213"/>
        <v>04.2</v>
      </c>
      <c r="AR149" s="4">
        <f t="shared" si="208"/>
        <v>0</v>
      </c>
      <c r="AS149" s="4">
        <f t="shared" si="209"/>
        <v>0</v>
      </c>
      <c r="AT149" s="4">
        <f t="shared" si="221"/>
        <v>0</v>
      </c>
    </row>
    <row r="150" spans="1:46" x14ac:dyDescent="0.25">
      <c r="A150" s="5" t="str">
        <f t="shared" si="185"/>
        <v>L.1.05.1</v>
      </c>
      <c r="B150" s="4" t="str">
        <f t="shared" si="197"/>
        <v>Группа освещения  Пом. №05</v>
      </c>
      <c r="C150" s="106"/>
      <c r="D150" s="102"/>
      <c r="E150" s="102"/>
      <c r="F150" s="102"/>
      <c r="G150" s="102"/>
      <c r="H150" s="102"/>
      <c r="I150" s="60"/>
      <c r="J150" s="102"/>
      <c r="K150" s="102"/>
      <c r="L150" s="102"/>
      <c r="M150" s="99">
        <f t="shared" ref="M150" si="231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  <v>30</v>
      </c>
      <c r="N150" s="102"/>
      <c r="O150" s="102"/>
      <c r="P150" s="102">
        <f t="shared" ref="P150" si="232">IF(VLOOKUP(AH150,Потребители_обозначение,5,FALSE)=2,_xlfn.IFS(H150=3,VLOOKUP(E150,Справочная_двигатели,8,FALSE),H150=1,VLOOKUP(E150,Справочная_двигатели,10,TRUE)),0.95)</f>
        <v>0.95</v>
      </c>
      <c r="Q150" s="102"/>
      <c r="R150" s="102"/>
      <c r="S150" s="102"/>
      <c r="T150" s="5">
        <f t="shared" si="200"/>
        <v>0.13636363636363635</v>
      </c>
      <c r="U150" s="4">
        <f t="shared" si="187"/>
        <v>10</v>
      </c>
      <c r="V150" s="4">
        <f t="shared" si="188"/>
        <v>1.5</v>
      </c>
      <c r="W150" s="4">
        <f t="shared" si="189"/>
        <v>1.7500000000000002E-2</v>
      </c>
      <c r="X150" s="4">
        <f t="shared" si="190"/>
        <v>0.11</v>
      </c>
      <c r="Y150" s="4" cm="1">
        <f t="array" ref="Y150">_xlfn.IFS(H150=1,2,H150=3,1)</f>
        <v>2</v>
      </c>
      <c r="Z150" s="4">
        <f t="shared" si="191"/>
        <v>0.31</v>
      </c>
      <c r="AA150" s="4">
        <f t="shared" si="201"/>
        <v>7.3395718181818184E-2</v>
      </c>
      <c r="AB150" s="4">
        <f t="shared" si="192"/>
        <v>0.04</v>
      </c>
      <c r="AC150" s="4">
        <f t="shared" si="202"/>
        <v>220</v>
      </c>
      <c r="AD150" s="4" t="str">
        <f t="shared" si="193"/>
        <v>ВВГнг(А)-LS</v>
      </c>
      <c r="AE150" s="4" t="str">
        <f t="shared" si="214"/>
        <v>ВВГнг(А)-LS (3х1,5)</v>
      </c>
      <c r="AF150" s="4">
        <f t="shared" si="217"/>
        <v>2</v>
      </c>
      <c r="AG150" s="4" t="str">
        <f t="shared" si="218"/>
        <v>05</v>
      </c>
      <c r="AH150" s="4" t="str">
        <f t="shared" si="203"/>
        <v>L</v>
      </c>
      <c r="AI150" s="4" t="str">
        <f t="shared" si="220"/>
        <v>1</v>
      </c>
      <c r="AJ150" s="4" t="str">
        <f t="shared" si="204"/>
        <v>Группа освещения  Пом. №05</v>
      </c>
      <c r="AK150" s="4">
        <f t="shared" si="194"/>
        <v>0.14000000000000001</v>
      </c>
      <c r="AL150" s="4">
        <f t="shared" si="205"/>
        <v>0.03</v>
      </c>
      <c r="AM150" s="4" t="str">
        <f t="shared" si="206"/>
        <v>L.1.05.1</v>
      </c>
      <c r="AN150" s="4"/>
      <c r="AO150" s="4" t="str">
        <f t="shared" si="212"/>
        <v>ВВГнг(А)-LS (3х1,5)
L=30-0,04%</v>
      </c>
      <c r="AP150" s="4" t="str">
        <f t="shared" si="207"/>
        <v>1.05.1</v>
      </c>
      <c r="AQ150" s="4" t="str">
        <f t="shared" si="213"/>
        <v>05.1</v>
      </c>
      <c r="AR150" s="4">
        <f t="shared" si="208"/>
        <v>0</v>
      </c>
      <c r="AS150" s="4">
        <f t="shared" si="209"/>
        <v>0</v>
      </c>
      <c r="AT150" s="4">
        <f t="shared" si="221"/>
        <v>0</v>
      </c>
    </row>
    <row r="151" spans="1:46" x14ac:dyDescent="0.25">
      <c r="A151" s="5" t="str">
        <f t="shared" si="185"/>
        <v>L.1.05.2</v>
      </c>
      <c r="B151" s="4" t="str">
        <f t="shared" si="197"/>
        <v>Группа освещения  Пом. №05</v>
      </c>
      <c r="C151" s="106"/>
      <c r="D151" s="102"/>
      <c r="E151" s="102"/>
      <c r="F151" s="102"/>
      <c r="G151" s="102"/>
      <c r="H151" s="102"/>
      <c r="I151" s="60"/>
      <c r="J151" s="102"/>
      <c r="K151" s="102"/>
      <c r="L151" s="102"/>
      <c r="M151" s="99">
        <f t="shared" ref="M151" si="233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  <v>21</v>
      </c>
      <c r="N151" s="102"/>
      <c r="O151" s="102"/>
      <c r="P151" s="102">
        <f t="shared" ref="P151" si="234">IF(VLOOKUP(AH151,Потребители_обозначение,5,FALSE)=2,_xlfn.IFS(H151=3,VLOOKUP(E151,Справочная_двигатели,8,FALSE),H151=1,VLOOKUP(E151,Справочная_двигатели,10,TRUE)),0.95)</f>
        <v>0.95</v>
      </c>
      <c r="Q151" s="102"/>
      <c r="R151" s="102"/>
      <c r="S151" s="102"/>
      <c r="T151" s="5">
        <f t="shared" si="200"/>
        <v>0.13636363636363635</v>
      </c>
      <c r="U151" s="4">
        <f t="shared" si="187"/>
        <v>10</v>
      </c>
      <c r="V151" s="4">
        <f t="shared" si="188"/>
        <v>1.5</v>
      </c>
      <c r="W151" s="4">
        <f t="shared" si="189"/>
        <v>1.7500000000000002E-2</v>
      </c>
      <c r="X151" s="4">
        <f t="shared" si="190"/>
        <v>0.11</v>
      </c>
      <c r="Y151" s="4" cm="1">
        <f t="array" ref="Y151">_xlfn.IFS(H151=1,2,H151=3,1)</f>
        <v>2</v>
      </c>
      <c r="Z151" s="4">
        <f t="shared" si="191"/>
        <v>0.31</v>
      </c>
      <c r="AA151" s="4">
        <f t="shared" si="201"/>
        <v>6.3822363636363635E-2</v>
      </c>
      <c r="AB151" s="4">
        <f t="shared" si="192"/>
        <v>0.03</v>
      </c>
      <c r="AC151" s="4">
        <f t="shared" si="202"/>
        <v>220</v>
      </c>
      <c r="AD151" s="4" t="str">
        <f t="shared" si="193"/>
        <v>ВВГнг(А)-LS</v>
      </c>
      <c r="AE151" s="4" t="str">
        <f t="shared" si="214"/>
        <v>ВВГнг(А)-LS (3х1,5)</v>
      </c>
      <c r="AF151" s="4">
        <f t="shared" si="217"/>
        <v>2</v>
      </c>
      <c r="AG151" s="4" t="str">
        <f t="shared" si="218"/>
        <v>05</v>
      </c>
      <c r="AH151" s="4" t="str">
        <f t="shared" si="203"/>
        <v>L</v>
      </c>
      <c r="AI151" s="4" t="str">
        <f t="shared" si="220"/>
        <v>1</v>
      </c>
      <c r="AJ151" s="4" t="str">
        <f t="shared" si="204"/>
        <v>Группа освещения  Пом. №05</v>
      </c>
      <c r="AK151" s="4">
        <f t="shared" si="194"/>
        <v>0.14000000000000001</v>
      </c>
      <c r="AL151" s="4">
        <f t="shared" si="205"/>
        <v>0.03</v>
      </c>
      <c r="AM151" s="4" t="str">
        <f t="shared" si="206"/>
        <v>L.1.05.2</v>
      </c>
      <c r="AN151" s="4"/>
      <c r="AO151" s="4" t="str">
        <f t="shared" si="212"/>
        <v>ВВГнг(А)-LS (3х1,5)
L=21-0,03%</v>
      </c>
      <c r="AP151" s="4" t="str">
        <f t="shared" si="207"/>
        <v>1.05.2</v>
      </c>
      <c r="AQ151" s="4" t="str">
        <f t="shared" si="213"/>
        <v>05.2</v>
      </c>
      <c r="AR151" s="4">
        <f t="shared" si="208"/>
        <v>0</v>
      </c>
      <c r="AS151" s="4">
        <f t="shared" si="209"/>
        <v>0</v>
      </c>
      <c r="AT151" s="4">
        <f t="shared" si="221"/>
        <v>0</v>
      </c>
    </row>
    <row r="152" spans="1:46" x14ac:dyDescent="0.25">
      <c r="A152" s="5" t="str">
        <f t="shared" si="185"/>
        <v>L.1.05.3</v>
      </c>
      <c r="B152" s="4" t="str">
        <f t="shared" si="197"/>
        <v>Группа освещения  Пом. №05</v>
      </c>
      <c r="C152" s="59"/>
      <c r="D152" s="59"/>
      <c r="E152" s="102"/>
      <c r="F152" s="102"/>
      <c r="G152" s="59"/>
      <c r="H152" s="102"/>
      <c r="I152" s="60"/>
      <c r="J152" s="59"/>
      <c r="K152" s="102"/>
      <c r="L152" s="59"/>
      <c r="M152" s="4">
        <f t="shared" si="210"/>
        <v>21</v>
      </c>
      <c r="N152" s="102"/>
      <c r="O152" s="102"/>
      <c r="P152" s="59">
        <f t="shared" ref="P152:P212" si="235">IF(VLOOKUP(AH152,Потребители_обозначение,5,FALSE)=2,_xlfn.IFS(H152=3,VLOOKUP(E152,Справочная_двигатели,8,FALSE),H152=1,VLOOKUP(E152,Справочная_двигатели,10,TRUE)),0.95)</f>
        <v>0.95</v>
      </c>
      <c r="Q152" s="102"/>
      <c r="R152" s="102"/>
      <c r="S152" s="102"/>
      <c r="T152" s="5">
        <f t="shared" si="200"/>
        <v>0.13636363636363635</v>
      </c>
      <c r="U152" s="4">
        <f t="shared" si="187"/>
        <v>10</v>
      </c>
      <c r="V152" s="4">
        <f t="shared" si="188"/>
        <v>1.5</v>
      </c>
      <c r="W152" s="4">
        <f t="shared" si="189"/>
        <v>1.7500000000000002E-2</v>
      </c>
      <c r="X152" s="4">
        <f t="shared" si="190"/>
        <v>0.11</v>
      </c>
      <c r="Y152" s="4" cm="1">
        <f t="array" ref="Y152">_xlfn.IFS(H152=1,2,H152=3,1)</f>
        <v>2</v>
      </c>
      <c r="Z152" s="4">
        <f t="shared" si="191"/>
        <v>0.31</v>
      </c>
      <c r="AA152" s="4">
        <f t="shared" si="201"/>
        <v>6.3822363636363635E-2</v>
      </c>
      <c r="AB152" s="4">
        <f t="shared" si="192"/>
        <v>0.03</v>
      </c>
      <c r="AC152" s="4">
        <f t="shared" si="202"/>
        <v>220</v>
      </c>
      <c r="AD152" s="4" t="str">
        <f t="shared" si="193"/>
        <v>ВВГнг(А)-LS</v>
      </c>
      <c r="AE152" s="4" t="str">
        <f t="shared" si="214"/>
        <v>ВВГнг(А)-LS (3х1,5)</v>
      </c>
      <c r="AF152" s="4">
        <f t="shared" si="217"/>
        <v>2</v>
      </c>
      <c r="AG152" s="4" t="str">
        <f t="shared" si="218"/>
        <v>05</v>
      </c>
      <c r="AH152" s="4" t="str">
        <f t="shared" si="203"/>
        <v>L</v>
      </c>
      <c r="AI152" s="4" t="str">
        <f t="shared" si="220"/>
        <v>1</v>
      </c>
      <c r="AJ152" s="4" t="str">
        <f t="shared" si="204"/>
        <v>Группа освещения  Пом. №05</v>
      </c>
      <c r="AK152" s="4">
        <f t="shared" si="194"/>
        <v>0.14000000000000001</v>
      </c>
      <c r="AL152" s="4">
        <f t="shared" si="205"/>
        <v>0.03</v>
      </c>
      <c r="AM152" s="4" t="str">
        <f t="shared" si="206"/>
        <v>L.1.05.3</v>
      </c>
      <c r="AN152" s="4"/>
      <c r="AO152" s="4" t="str">
        <f t="shared" si="212"/>
        <v>ВВГнг(А)-LS (3х1,5)
L=21-0,03%</v>
      </c>
      <c r="AP152" s="4" t="str">
        <f t="shared" si="207"/>
        <v>1.05.3</v>
      </c>
      <c r="AQ152" s="4" t="str">
        <f t="shared" si="213"/>
        <v>05.3</v>
      </c>
      <c r="AR152" s="4">
        <f t="shared" si="208"/>
        <v>0</v>
      </c>
      <c r="AS152" s="4">
        <f t="shared" si="209"/>
        <v>0</v>
      </c>
      <c r="AT152" s="4">
        <f t="shared" si="221"/>
        <v>0</v>
      </c>
    </row>
    <row r="153" spans="1:46" x14ac:dyDescent="0.25">
      <c r="A153" s="5" t="str">
        <f t="shared" si="185"/>
        <v>L.1.06.1</v>
      </c>
      <c r="B153" s="4" t="str">
        <f t="shared" si="197"/>
        <v>Группа освещения  Пом. №06</v>
      </c>
      <c r="C153" s="59"/>
      <c r="D153" s="59"/>
      <c r="E153" s="102"/>
      <c r="F153" s="102"/>
      <c r="G153" s="102"/>
      <c r="H153" s="102"/>
      <c r="I153" s="60"/>
      <c r="J153" s="102"/>
      <c r="K153" s="102"/>
      <c r="L153" s="102"/>
      <c r="M153" s="99">
        <f t="shared" ref="M153" si="236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  <v>43</v>
      </c>
      <c r="N153" s="102"/>
      <c r="O153" s="102"/>
      <c r="P153" s="102">
        <f t="shared" ref="P153" si="237">IF(VLOOKUP(AH153,Потребители_обозначение,5,FALSE)=2,_xlfn.IFS(H153=3,VLOOKUP(E153,Справочная_двигатели,8,FALSE),H153=1,VLOOKUP(E153,Справочная_двигатели,10,TRUE)),0.95)</f>
        <v>0.95</v>
      </c>
      <c r="Q153" s="102"/>
      <c r="R153" s="102"/>
      <c r="S153" s="102"/>
      <c r="T153" s="5">
        <f t="shared" si="200"/>
        <v>0.25</v>
      </c>
      <c r="U153" s="4">
        <f t="shared" si="187"/>
        <v>10</v>
      </c>
      <c r="V153" s="4">
        <f t="shared" si="188"/>
        <v>1.5</v>
      </c>
      <c r="W153" s="4">
        <f t="shared" si="189"/>
        <v>1.7500000000000002E-2</v>
      </c>
      <c r="X153" s="4">
        <f t="shared" si="190"/>
        <v>0.11</v>
      </c>
      <c r="Y153" s="4" cm="1">
        <f t="array" ref="Y153">_xlfn.IFS(H153=1,2,H153=3,1)</f>
        <v>2</v>
      </c>
      <c r="Z153" s="4">
        <f t="shared" si="191"/>
        <v>0.31</v>
      </c>
      <c r="AA153" s="4">
        <f t="shared" si="201"/>
        <v>0.12870843333333332</v>
      </c>
      <c r="AB153" s="4">
        <f t="shared" si="192"/>
        <v>6.0000000000000005E-2</v>
      </c>
      <c r="AC153" s="4">
        <f t="shared" si="202"/>
        <v>220</v>
      </c>
      <c r="AD153" s="4" t="str">
        <f t="shared" si="193"/>
        <v>ВВГнг(А)-LS</v>
      </c>
      <c r="AE153" s="4" t="str">
        <f t="shared" si="214"/>
        <v>ВВГнг(А)-LS (3х1,5)</v>
      </c>
      <c r="AF153" s="4">
        <f t="shared" si="217"/>
        <v>2</v>
      </c>
      <c r="AG153" s="4" t="str">
        <f t="shared" si="218"/>
        <v>06</v>
      </c>
      <c r="AH153" s="4" t="str">
        <f t="shared" si="203"/>
        <v>L</v>
      </c>
      <c r="AI153" s="4" t="str">
        <f t="shared" si="220"/>
        <v>1</v>
      </c>
      <c r="AJ153" s="4" t="str">
        <f t="shared" si="204"/>
        <v>Группа освещения  Пом. №06</v>
      </c>
      <c r="AK153" s="4">
        <f t="shared" si="194"/>
        <v>0.25</v>
      </c>
      <c r="AL153" s="4">
        <f t="shared" si="205"/>
        <v>5.5E-2</v>
      </c>
      <c r="AM153" s="4" t="str">
        <f t="shared" si="206"/>
        <v>L.1.06.1</v>
      </c>
      <c r="AN153" s="4"/>
      <c r="AO153" s="4" t="str">
        <f t="shared" si="212"/>
        <v>ВВГнг(А)-LS (3х1,5)
L=43-0,06%</v>
      </c>
      <c r="AP153" s="4" t="str">
        <f t="shared" si="207"/>
        <v>1.06.1</v>
      </c>
      <c r="AQ153" s="4" t="str">
        <f t="shared" si="213"/>
        <v>06.1</v>
      </c>
      <c r="AR153" s="4">
        <f t="shared" si="208"/>
        <v>0</v>
      </c>
      <c r="AS153" s="4">
        <f t="shared" si="209"/>
        <v>0</v>
      </c>
      <c r="AT153" s="4">
        <f t="shared" si="221"/>
        <v>0</v>
      </c>
    </row>
    <row r="154" spans="1:46" x14ac:dyDescent="0.25">
      <c r="A154" s="5" t="str">
        <f t="shared" si="185"/>
        <v>L.1.06.2</v>
      </c>
      <c r="B154" s="4" t="str">
        <f t="shared" si="197"/>
        <v>Группа освещения  Пом. №06</v>
      </c>
      <c r="C154" s="59"/>
      <c r="D154" s="102"/>
      <c r="E154" s="102"/>
      <c r="F154" s="102"/>
      <c r="G154" s="102"/>
      <c r="H154" s="102"/>
      <c r="I154" s="60"/>
      <c r="J154" s="102"/>
      <c r="K154" s="102"/>
      <c r="L154" s="102"/>
      <c r="M154" s="99">
        <f t="shared" ref="M154:M155" si="238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  <v>33</v>
      </c>
      <c r="N154" s="102"/>
      <c r="O154" s="102"/>
      <c r="P154" s="102">
        <f t="shared" ref="P154:P155" si="239">IF(VLOOKUP(AH154,Потребители_обозначение,5,FALSE)=2,_xlfn.IFS(H154=3,VLOOKUP(E154,Справочная_двигатели,8,FALSE),H154=1,VLOOKUP(E154,Справочная_двигатели,10,TRUE)),0.95)</f>
        <v>0.95</v>
      </c>
      <c r="Q154" s="102"/>
      <c r="R154" s="102"/>
      <c r="S154" s="102"/>
      <c r="T154" s="5">
        <f t="shared" si="200"/>
        <v>0.13636363636363635</v>
      </c>
      <c r="U154" s="4">
        <f t="shared" si="187"/>
        <v>10</v>
      </c>
      <c r="V154" s="4">
        <f t="shared" si="188"/>
        <v>1.5</v>
      </c>
      <c r="W154" s="4">
        <f t="shared" si="189"/>
        <v>1.7500000000000002E-2</v>
      </c>
      <c r="X154" s="4">
        <f t="shared" si="190"/>
        <v>0.11</v>
      </c>
      <c r="Y154" s="4" cm="1">
        <f t="array" ref="Y154">_xlfn.IFS(H154=1,2,H154=3,1)</f>
        <v>2</v>
      </c>
      <c r="Z154" s="4">
        <f t="shared" si="191"/>
        <v>0.31</v>
      </c>
      <c r="AA154" s="4">
        <f t="shared" si="201"/>
        <v>8.935130909090909E-2</v>
      </c>
      <c r="AB154" s="4">
        <f t="shared" si="192"/>
        <v>0.05</v>
      </c>
      <c r="AC154" s="4">
        <f t="shared" si="202"/>
        <v>220</v>
      </c>
      <c r="AD154" s="4" t="str">
        <f t="shared" si="193"/>
        <v>ВВГнг(А)-LS</v>
      </c>
      <c r="AE154" s="4" t="str">
        <f t="shared" si="214"/>
        <v>ВВГнг(А)-LS (3х1,5)</v>
      </c>
      <c r="AF154" s="4">
        <f t="shared" si="217"/>
        <v>2</v>
      </c>
      <c r="AG154" s="4" t="str">
        <f t="shared" si="218"/>
        <v>06</v>
      </c>
      <c r="AH154" s="4" t="str">
        <f t="shared" si="203"/>
        <v>L</v>
      </c>
      <c r="AI154" s="4" t="str">
        <f t="shared" si="220"/>
        <v>1</v>
      </c>
      <c r="AJ154" s="4" t="str">
        <f t="shared" si="204"/>
        <v>Группа освещения  Пом. №06</v>
      </c>
      <c r="AK154" s="4">
        <f t="shared" si="194"/>
        <v>0.14000000000000001</v>
      </c>
      <c r="AL154" s="4">
        <f t="shared" si="205"/>
        <v>0.03</v>
      </c>
      <c r="AM154" s="4" t="str">
        <f t="shared" si="206"/>
        <v>L.1.06.2</v>
      </c>
      <c r="AN154" s="4"/>
      <c r="AO154" s="4" t="str">
        <f t="shared" si="212"/>
        <v>ВВГнг(А)-LS (3х1,5)
L=33-0,05%</v>
      </c>
      <c r="AP154" s="4" t="str">
        <f t="shared" si="207"/>
        <v>1.06.2</v>
      </c>
      <c r="AQ154" s="4" t="str">
        <f t="shared" si="213"/>
        <v>06.2</v>
      </c>
      <c r="AR154" s="4">
        <f t="shared" si="208"/>
        <v>0</v>
      </c>
      <c r="AS154" s="4">
        <f t="shared" si="209"/>
        <v>0</v>
      </c>
      <c r="AT154" s="4">
        <f t="shared" si="221"/>
        <v>0</v>
      </c>
    </row>
    <row r="155" spans="1:46" ht="15.75" thickBot="1" x14ac:dyDescent="0.3">
      <c r="A155" s="45">
        <f t="shared" si="185"/>
        <v>0</v>
      </c>
      <c r="B155" s="44" t="e">
        <f t="shared" si="197"/>
        <v>#N/A</v>
      </c>
      <c r="C155" s="64"/>
      <c r="D155" s="103"/>
      <c r="E155" s="103"/>
      <c r="F155" s="103"/>
      <c r="G155" s="103"/>
      <c r="H155" s="103"/>
      <c r="J155" s="103"/>
      <c r="K155" s="103"/>
      <c r="L155" s="103"/>
      <c r="M155" s="101">
        <f t="shared" si="238"/>
        <v>0</v>
      </c>
      <c r="N155" s="103"/>
      <c r="O155" s="103"/>
      <c r="P155" s="103" t="e">
        <f t="shared" si="239"/>
        <v>#N/A</v>
      </c>
      <c r="Q155" s="103"/>
      <c r="R155" s="103"/>
      <c r="S155" s="103"/>
      <c r="T155" s="45" t="e">
        <f t="shared" si="200"/>
        <v>#N/A</v>
      </c>
      <c r="U155" s="44" t="e">
        <f t="shared" si="187"/>
        <v>#N/A</v>
      </c>
      <c r="V155" s="44" t="e">
        <f t="shared" si="188"/>
        <v>#N/A</v>
      </c>
      <c r="W155" s="44" t="e">
        <f t="shared" si="189"/>
        <v>#N/A</v>
      </c>
      <c r="X155" s="44" t="e">
        <f t="shared" si="190"/>
        <v>#N/A</v>
      </c>
      <c r="Y155" s="44" t="e" cm="1">
        <f t="array" ref="Y155">_xlfn.IFS(H155=1,2,H155=3,1)</f>
        <v>#N/A</v>
      </c>
      <c r="Z155" s="44" t="e">
        <f t="shared" si="191"/>
        <v>#N/A</v>
      </c>
      <c r="AA155" s="44" t="e">
        <f t="shared" si="201"/>
        <v>#N/A</v>
      </c>
      <c r="AB155" s="44" t="e">
        <f t="shared" si="192"/>
        <v>#N/A</v>
      </c>
      <c r="AC155" s="44" t="e">
        <f t="shared" si="202"/>
        <v>#N/A</v>
      </c>
      <c r="AD155" s="44" t="e">
        <f t="shared" si="193"/>
        <v>#N/A</v>
      </c>
      <c r="AE155" s="44" t="e">
        <f t="shared" si="214"/>
        <v>#N/A</v>
      </c>
      <c r="AF155" s="44">
        <f t="shared" si="217"/>
        <v>0</v>
      </c>
      <c r="AG155" s="44" t="str">
        <f t="shared" si="218"/>
        <v/>
      </c>
      <c r="AH155" s="44">
        <f t="shared" si="203"/>
        <v>0</v>
      </c>
      <c r="AI155" s="44" t="e">
        <f t="shared" si="220"/>
        <v>#VALUE!</v>
      </c>
      <c r="AJ155" s="44" t="e">
        <f t="shared" si="204"/>
        <v>#N/A</v>
      </c>
      <c r="AK155" s="44" t="e">
        <f t="shared" si="194"/>
        <v>#N/A</v>
      </c>
      <c r="AL155" s="44">
        <f t="shared" si="205"/>
        <v>0</v>
      </c>
      <c r="AM155" s="44">
        <f t="shared" si="206"/>
        <v>0</v>
      </c>
      <c r="AN155" s="44"/>
      <c r="AO155" s="44" t="e">
        <f t="shared" si="212"/>
        <v>#N/A</v>
      </c>
      <c r="AP155" s="44" t="e">
        <f t="shared" si="207"/>
        <v>#VALUE!</v>
      </c>
      <c r="AQ155" s="44" t="str">
        <f t="shared" si="213"/>
        <v/>
      </c>
      <c r="AR155" s="44">
        <f t="shared" si="208"/>
        <v>0</v>
      </c>
      <c r="AS155" s="44">
        <f t="shared" si="209"/>
        <v>0</v>
      </c>
      <c r="AT155" s="44">
        <f t="shared" si="221"/>
        <v>0</v>
      </c>
    </row>
    <row r="156" spans="1:46" x14ac:dyDescent="0.25">
      <c r="A156" s="19">
        <f t="shared" si="185"/>
        <v>0</v>
      </c>
      <c r="B156" s="7" t="e">
        <f t="shared" si="197"/>
        <v>#N/A</v>
      </c>
      <c r="C156" s="65"/>
      <c r="D156" s="65"/>
      <c r="E156" s="65"/>
      <c r="F156" s="65"/>
      <c r="G156" s="65"/>
      <c r="H156" s="65"/>
      <c r="J156" s="65"/>
      <c r="K156" s="65"/>
      <c r="L156" s="65"/>
      <c r="M156" s="7">
        <f t="shared" si="210"/>
        <v>0</v>
      </c>
      <c r="N156" s="65"/>
      <c r="O156" s="65"/>
      <c r="P156" s="104" t="e">
        <f t="shared" si="235"/>
        <v>#N/A</v>
      </c>
      <c r="Q156" s="65"/>
      <c r="R156" s="65"/>
      <c r="S156" s="65"/>
      <c r="T156" s="19" t="e">
        <f t="shared" si="200"/>
        <v>#N/A</v>
      </c>
      <c r="U156" s="7" t="e">
        <f t="shared" si="187"/>
        <v>#N/A</v>
      </c>
      <c r="V156" s="7" t="e">
        <f t="shared" si="188"/>
        <v>#N/A</v>
      </c>
      <c r="W156" s="7" t="e">
        <f t="shared" si="189"/>
        <v>#N/A</v>
      </c>
      <c r="X156" s="7" t="e">
        <f t="shared" si="190"/>
        <v>#N/A</v>
      </c>
      <c r="Y156" s="7" t="e" cm="1">
        <f t="array" ref="Y156">_xlfn.IFS(H156=1,2,H156=3,1)</f>
        <v>#N/A</v>
      </c>
      <c r="Z156" s="7" t="e">
        <f t="shared" si="191"/>
        <v>#N/A</v>
      </c>
      <c r="AA156" s="7" t="e">
        <f t="shared" si="201"/>
        <v>#N/A</v>
      </c>
      <c r="AB156" s="7" t="e">
        <f t="shared" si="192"/>
        <v>#N/A</v>
      </c>
      <c r="AC156" s="7" t="e">
        <f t="shared" si="202"/>
        <v>#N/A</v>
      </c>
      <c r="AD156" s="7" t="e">
        <f t="shared" si="193"/>
        <v>#N/A</v>
      </c>
      <c r="AE156" s="7" t="e">
        <f t="shared" si="214"/>
        <v>#N/A</v>
      </c>
      <c r="AF156" s="7">
        <f t="shared" si="217"/>
        <v>0</v>
      </c>
      <c r="AG156" s="7" t="str">
        <f t="shared" si="218"/>
        <v/>
      </c>
      <c r="AH156" s="7">
        <f t="shared" si="203"/>
        <v>0</v>
      </c>
      <c r="AI156" s="7" t="e">
        <f t="shared" si="220"/>
        <v>#VALUE!</v>
      </c>
      <c r="AJ156" s="7" t="e">
        <f t="shared" si="204"/>
        <v>#N/A</v>
      </c>
      <c r="AK156" s="7" t="e">
        <f t="shared" si="194"/>
        <v>#N/A</v>
      </c>
      <c r="AL156" s="7">
        <f t="shared" si="205"/>
        <v>0</v>
      </c>
      <c r="AM156" s="7">
        <f t="shared" si="206"/>
        <v>0</v>
      </c>
      <c r="AN156" s="7"/>
      <c r="AO156" s="7" t="e">
        <f t="shared" si="212"/>
        <v>#N/A</v>
      </c>
      <c r="AP156" s="7" t="e">
        <f t="shared" si="207"/>
        <v>#VALUE!</v>
      </c>
      <c r="AQ156" s="7" t="str">
        <f t="shared" si="213"/>
        <v/>
      </c>
      <c r="AR156" s="7">
        <f t="shared" si="208"/>
        <v>0</v>
      </c>
      <c r="AS156" s="7">
        <f t="shared" si="209"/>
        <v>0</v>
      </c>
      <c r="AT156" s="7">
        <f t="shared" si="221"/>
        <v>0</v>
      </c>
    </row>
    <row r="157" spans="1:46" x14ac:dyDescent="0.25">
      <c r="A157" s="5" t="str">
        <f t="shared" si="185"/>
        <v>L.1.07.1</v>
      </c>
      <c r="B157" s="4" t="str">
        <f t="shared" si="197"/>
        <v>Группа освещения  Пом. №07</v>
      </c>
      <c r="C157" s="59"/>
      <c r="D157" s="102"/>
      <c r="E157" s="102"/>
      <c r="F157" s="102"/>
      <c r="G157" s="102"/>
      <c r="H157" s="102"/>
      <c r="I157" s="60"/>
      <c r="J157" s="102"/>
      <c r="K157" s="102"/>
      <c r="L157" s="102"/>
      <c r="M157" s="99">
        <f t="shared" si="210"/>
        <v>25</v>
      </c>
      <c r="N157" s="102"/>
      <c r="O157" s="102"/>
      <c r="P157" s="102">
        <f t="shared" si="235"/>
        <v>0.95</v>
      </c>
      <c r="Q157" s="102"/>
      <c r="R157" s="102"/>
      <c r="S157" s="102"/>
      <c r="T157" s="5">
        <f t="shared" si="200"/>
        <v>0.13636363636363635</v>
      </c>
      <c r="U157" s="4">
        <f t="shared" si="187"/>
        <v>10</v>
      </c>
      <c r="V157" s="4">
        <f t="shared" si="188"/>
        <v>1.5</v>
      </c>
      <c r="W157" s="4">
        <f t="shared" si="189"/>
        <v>1.7500000000000002E-2</v>
      </c>
      <c r="X157" s="4">
        <f t="shared" si="190"/>
        <v>0.11</v>
      </c>
      <c r="Y157" s="4" cm="1">
        <f t="array" ref="Y157">_xlfn.IFS(H157=1,2,H157=3,1)</f>
        <v>2</v>
      </c>
      <c r="Z157" s="4">
        <f t="shared" si="191"/>
        <v>0.31</v>
      </c>
      <c r="AA157" s="4">
        <f t="shared" si="201"/>
        <v>7.6586836363636362E-2</v>
      </c>
      <c r="AB157" s="4">
        <f t="shared" si="192"/>
        <v>0.04</v>
      </c>
      <c r="AC157" s="4">
        <f t="shared" si="202"/>
        <v>220</v>
      </c>
      <c r="AD157" s="4" t="str">
        <f t="shared" si="193"/>
        <v>ВВГнг(А)-LS</v>
      </c>
      <c r="AE157" s="4" t="str">
        <f t="shared" si="214"/>
        <v>ВВГнг(А)-LS (3х1,5)</v>
      </c>
      <c r="AF157" s="4">
        <f t="shared" si="217"/>
        <v>2</v>
      </c>
      <c r="AG157" s="4" t="str">
        <f t="shared" si="218"/>
        <v>07</v>
      </c>
      <c r="AH157" s="4" t="str">
        <f t="shared" si="203"/>
        <v>L</v>
      </c>
      <c r="AI157" s="4" t="str">
        <f t="shared" si="220"/>
        <v>1</v>
      </c>
      <c r="AJ157" s="4" t="str">
        <f t="shared" si="204"/>
        <v>Группа освещения  Пом. №07</v>
      </c>
      <c r="AK157" s="4">
        <f t="shared" si="194"/>
        <v>0.14000000000000001</v>
      </c>
      <c r="AL157" s="4">
        <f t="shared" si="205"/>
        <v>0.03</v>
      </c>
      <c r="AM157" s="4" t="str">
        <f t="shared" si="206"/>
        <v>L.1.07.1</v>
      </c>
      <c r="AN157" s="4"/>
      <c r="AO157" s="4" t="str">
        <f t="shared" si="212"/>
        <v>ВВГнг(А)-LS (3х1,5)
L=25-0,04%</v>
      </c>
      <c r="AP157" s="4" t="str">
        <f t="shared" si="207"/>
        <v>1.07.1</v>
      </c>
      <c r="AQ157" s="4" t="str">
        <f t="shared" si="213"/>
        <v>07.1</v>
      </c>
      <c r="AR157" s="4">
        <f t="shared" si="208"/>
        <v>0</v>
      </c>
      <c r="AS157" s="4">
        <f t="shared" si="209"/>
        <v>0</v>
      </c>
      <c r="AT157" s="4">
        <f t="shared" si="221"/>
        <v>0</v>
      </c>
    </row>
    <row r="158" spans="1:46" x14ac:dyDescent="0.25">
      <c r="A158" s="5" t="str">
        <f t="shared" si="185"/>
        <v>L.1.08.1</v>
      </c>
      <c r="B158" s="4" t="str">
        <f t="shared" si="197"/>
        <v>Группа освещения  Пом. №08</v>
      </c>
      <c r="C158" s="59"/>
      <c r="D158" s="102"/>
      <c r="E158" s="102"/>
      <c r="F158" s="102"/>
      <c r="G158" s="102"/>
      <c r="H158" s="102"/>
      <c r="I158" s="60"/>
      <c r="J158" s="102"/>
      <c r="K158" s="102"/>
      <c r="L158" s="102"/>
      <c r="M158" s="99">
        <f t="shared" si="210"/>
        <v>24</v>
      </c>
      <c r="N158" s="102"/>
      <c r="O158" s="102"/>
      <c r="P158" s="102">
        <f t="shared" si="235"/>
        <v>0.95</v>
      </c>
      <c r="Q158" s="102"/>
      <c r="R158" s="102"/>
      <c r="S158" s="102"/>
      <c r="T158" s="5">
        <f t="shared" si="200"/>
        <v>0.13636363636363635</v>
      </c>
      <c r="U158" s="4">
        <f t="shared" si="187"/>
        <v>10</v>
      </c>
      <c r="V158" s="4">
        <f t="shared" si="188"/>
        <v>1.5</v>
      </c>
      <c r="W158" s="4">
        <f t="shared" si="189"/>
        <v>1.7500000000000002E-2</v>
      </c>
      <c r="X158" s="4">
        <f t="shared" si="190"/>
        <v>0.11</v>
      </c>
      <c r="Y158" s="4" cm="1">
        <f t="array" ref="Y158">_xlfn.IFS(H158=1,2,H158=3,1)</f>
        <v>2</v>
      </c>
      <c r="Z158" s="4">
        <f t="shared" si="191"/>
        <v>0.31</v>
      </c>
      <c r="AA158" s="4">
        <f t="shared" si="201"/>
        <v>7.3395718181818184E-2</v>
      </c>
      <c r="AB158" s="4">
        <f t="shared" si="192"/>
        <v>0.04</v>
      </c>
      <c r="AC158" s="4">
        <f t="shared" si="202"/>
        <v>220</v>
      </c>
      <c r="AD158" s="4" t="str">
        <f t="shared" si="193"/>
        <v>ВВГнг(А)-LS</v>
      </c>
      <c r="AE158" s="4" t="str">
        <f t="shared" si="214"/>
        <v>ВВГнг(А)-LS (3х1,5)</v>
      </c>
      <c r="AF158" s="4">
        <f t="shared" si="217"/>
        <v>2</v>
      </c>
      <c r="AG158" s="4" t="str">
        <f t="shared" si="218"/>
        <v>08</v>
      </c>
      <c r="AH158" s="4" t="str">
        <f t="shared" si="203"/>
        <v>L</v>
      </c>
      <c r="AI158" s="4" t="str">
        <f t="shared" si="220"/>
        <v>1</v>
      </c>
      <c r="AJ158" s="4" t="str">
        <f t="shared" si="204"/>
        <v>Группа освещения  Пом. №08</v>
      </c>
      <c r="AK158" s="4">
        <f t="shared" si="194"/>
        <v>0.14000000000000001</v>
      </c>
      <c r="AL158" s="4">
        <f t="shared" si="205"/>
        <v>0.03</v>
      </c>
      <c r="AM158" s="4" t="str">
        <f t="shared" si="206"/>
        <v>L.1.08.1</v>
      </c>
      <c r="AN158" s="4"/>
      <c r="AO158" s="4" t="str">
        <f t="shared" si="212"/>
        <v>ВВГнг(А)-LS (3х1,5)
L=24-0,04%</v>
      </c>
      <c r="AP158" s="4" t="str">
        <f t="shared" si="207"/>
        <v>1.08.1</v>
      </c>
      <c r="AQ158" s="4" t="str">
        <f t="shared" si="213"/>
        <v>08.1</v>
      </c>
      <c r="AR158" s="4">
        <f t="shared" si="208"/>
        <v>0</v>
      </c>
      <c r="AS158" s="4">
        <f t="shared" si="209"/>
        <v>0</v>
      </c>
      <c r="AT158" s="4">
        <f t="shared" si="221"/>
        <v>0</v>
      </c>
    </row>
    <row r="159" spans="1:46" x14ac:dyDescent="0.25">
      <c r="A159" s="5" t="str">
        <f t="shared" si="185"/>
        <v>L.1.08.2</v>
      </c>
      <c r="B159" s="4" t="str">
        <f t="shared" si="197"/>
        <v>Группа освещения  Пом. №08</v>
      </c>
      <c r="C159" s="59"/>
      <c r="D159" s="102"/>
      <c r="E159" s="102"/>
      <c r="F159" s="102"/>
      <c r="G159" s="102"/>
      <c r="H159" s="102"/>
      <c r="I159" s="60"/>
      <c r="J159" s="102"/>
      <c r="K159" s="102"/>
      <c r="L159" s="102"/>
      <c r="M159" s="99">
        <f t="shared" ref="M159" si="241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  <v>28</v>
      </c>
      <c r="N159" s="102"/>
      <c r="O159" s="102"/>
      <c r="P159" s="102">
        <f t="shared" ref="P159" si="242">IF(VLOOKUP(AH159,Потребители_обозначение,5,FALSE)=2,_xlfn.IFS(H159=3,VLOOKUP(E159,Справочная_двигатели,8,FALSE),H159=1,VLOOKUP(E159,Справочная_двигатели,10,TRUE)),0.95)</f>
        <v>0.95</v>
      </c>
      <c r="Q159" s="102"/>
      <c r="R159" s="102"/>
      <c r="S159" s="102"/>
      <c r="T159" s="5">
        <f t="shared" si="200"/>
        <v>0.13636363636363635</v>
      </c>
      <c r="U159" s="4">
        <f t="shared" si="187"/>
        <v>10</v>
      </c>
      <c r="V159" s="4">
        <f t="shared" si="188"/>
        <v>1.5</v>
      </c>
      <c r="W159" s="4">
        <f t="shared" si="189"/>
        <v>1.7500000000000002E-2</v>
      </c>
      <c r="X159" s="4">
        <f t="shared" si="190"/>
        <v>0.11</v>
      </c>
      <c r="Y159" s="4" cm="1">
        <f t="array" ref="Y159">_xlfn.IFS(H159=1,2,H159=3,1)</f>
        <v>2</v>
      </c>
      <c r="Z159" s="4">
        <f t="shared" si="191"/>
        <v>0.31</v>
      </c>
      <c r="AA159" s="4">
        <f t="shared" si="201"/>
        <v>8.6160190909090897E-2</v>
      </c>
      <c r="AB159" s="4">
        <f t="shared" si="192"/>
        <v>0.04</v>
      </c>
      <c r="AC159" s="4">
        <f t="shared" si="202"/>
        <v>220</v>
      </c>
      <c r="AD159" s="4" t="str">
        <f t="shared" si="193"/>
        <v>ВВГнг(А)-LS</v>
      </c>
      <c r="AE159" s="4" t="str">
        <f t="shared" si="214"/>
        <v>ВВГнг(А)-LS (3х1,5)</v>
      </c>
      <c r="AF159" s="4">
        <f t="shared" si="217"/>
        <v>2</v>
      </c>
      <c r="AG159" s="4" t="str">
        <f t="shared" si="218"/>
        <v>08</v>
      </c>
      <c r="AH159" s="4" t="str">
        <f t="shared" si="203"/>
        <v>L</v>
      </c>
      <c r="AI159" s="4" t="str">
        <f t="shared" si="220"/>
        <v>1</v>
      </c>
      <c r="AJ159" s="4" t="str">
        <f t="shared" si="204"/>
        <v>Группа освещения  Пом. №08</v>
      </c>
      <c r="AK159" s="4">
        <f t="shared" si="194"/>
        <v>0.14000000000000001</v>
      </c>
      <c r="AL159" s="4">
        <f t="shared" si="205"/>
        <v>0.03</v>
      </c>
      <c r="AM159" s="4" t="str">
        <f t="shared" si="206"/>
        <v>L.1.08.2</v>
      </c>
      <c r="AN159" s="4"/>
      <c r="AO159" s="4" t="str">
        <f t="shared" si="212"/>
        <v>ВВГнг(А)-LS (3х1,5)
L=28-0,04%</v>
      </c>
      <c r="AP159" s="4" t="str">
        <f t="shared" si="207"/>
        <v>1.08.2</v>
      </c>
      <c r="AQ159" s="4" t="str">
        <f t="shared" si="213"/>
        <v>08.2</v>
      </c>
      <c r="AR159" s="4">
        <f t="shared" si="208"/>
        <v>0</v>
      </c>
      <c r="AS159" s="4">
        <f t="shared" si="209"/>
        <v>0</v>
      </c>
      <c r="AT159" s="4">
        <f t="shared" si="221"/>
        <v>0</v>
      </c>
    </row>
    <row r="160" spans="1:46" x14ac:dyDescent="0.25">
      <c r="A160" s="5" t="str">
        <f t="shared" si="185"/>
        <v>L.1.09.1</v>
      </c>
      <c r="B160" s="4" t="str">
        <f t="shared" si="197"/>
        <v>Группа освещения  Пом. №09</v>
      </c>
      <c r="C160" s="59"/>
      <c r="D160" s="102"/>
      <c r="E160" s="102"/>
      <c r="F160" s="102"/>
      <c r="G160" s="102"/>
      <c r="H160" s="102"/>
      <c r="I160" s="60"/>
      <c r="J160" s="102"/>
      <c r="K160" s="102"/>
      <c r="L160" s="102"/>
      <c r="M160" s="99">
        <f t="shared" ref="M160" si="243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  <v>23</v>
      </c>
      <c r="N160" s="102"/>
      <c r="O160" s="102"/>
      <c r="P160" s="102">
        <f t="shared" ref="P160" si="244">IF(VLOOKUP(AH160,Потребители_обозначение,5,FALSE)=2,_xlfn.IFS(H160=3,VLOOKUP(E160,Справочная_двигатели,8,FALSE),H160=1,VLOOKUP(E160,Справочная_двигатели,10,TRUE)),0.95)</f>
        <v>0.95</v>
      </c>
      <c r="Q160" s="102"/>
      <c r="R160" s="102"/>
      <c r="S160" s="102"/>
      <c r="T160" s="5">
        <f t="shared" si="200"/>
        <v>0.13636363636363635</v>
      </c>
      <c r="U160" s="4">
        <f t="shared" si="187"/>
        <v>10</v>
      </c>
      <c r="V160" s="4">
        <f t="shared" si="188"/>
        <v>1.5</v>
      </c>
      <c r="W160" s="4">
        <f t="shared" si="189"/>
        <v>1.7500000000000002E-2</v>
      </c>
      <c r="X160" s="4">
        <f t="shared" si="190"/>
        <v>0.11</v>
      </c>
      <c r="Y160" s="4" cm="1">
        <f t="array" ref="Y160">_xlfn.IFS(H160=1,2,H160=3,1)</f>
        <v>2</v>
      </c>
      <c r="Z160" s="4">
        <f t="shared" si="191"/>
        <v>0.31</v>
      </c>
      <c r="AA160" s="4">
        <f t="shared" si="201"/>
        <v>7.0204599999999992E-2</v>
      </c>
      <c r="AB160" s="4">
        <f t="shared" si="192"/>
        <v>0.04</v>
      </c>
      <c r="AC160" s="4">
        <f t="shared" si="202"/>
        <v>220</v>
      </c>
      <c r="AD160" s="4" t="str">
        <f t="shared" si="193"/>
        <v>ВВГнг(А)-LS</v>
      </c>
      <c r="AE160" s="4" t="str">
        <f t="shared" si="214"/>
        <v>ВВГнг(А)-LS (3х1,5)</v>
      </c>
      <c r="AF160" s="4">
        <f t="shared" si="217"/>
        <v>2</v>
      </c>
      <c r="AG160" s="4" t="str">
        <f t="shared" si="218"/>
        <v>09</v>
      </c>
      <c r="AH160" s="4" t="str">
        <f t="shared" si="203"/>
        <v>L</v>
      </c>
      <c r="AI160" s="4" t="str">
        <f t="shared" si="220"/>
        <v>1</v>
      </c>
      <c r="AJ160" s="4" t="str">
        <f t="shared" si="204"/>
        <v>Группа освещения  Пом. №09</v>
      </c>
      <c r="AK160" s="4">
        <f t="shared" si="194"/>
        <v>0.14000000000000001</v>
      </c>
      <c r="AL160" s="4">
        <f t="shared" si="205"/>
        <v>0.03</v>
      </c>
      <c r="AM160" s="4" t="str">
        <f t="shared" si="206"/>
        <v>L.1.09.1</v>
      </c>
      <c r="AN160" s="4"/>
      <c r="AO160" s="4" t="str">
        <f t="shared" si="212"/>
        <v>ВВГнг(А)-LS (3х1,5)
L=23-0,04%</v>
      </c>
      <c r="AP160" s="4" t="str">
        <f t="shared" si="207"/>
        <v>1.09.1</v>
      </c>
      <c r="AQ160" s="4" t="str">
        <f t="shared" si="213"/>
        <v>09.1</v>
      </c>
      <c r="AR160" s="4">
        <f t="shared" si="208"/>
        <v>0</v>
      </c>
      <c r="AS160" s="4">
        <f t="shared" si="209"/>
        <v>0</v>
      </c>
      <c r="AT160" s="4">
        <f t="shared" si="221"/>
        <v>0</v>
      </c>
    </row>
    <row r="161" spans="1:46" x14ac:dyDescent="0.25">
      <c r="A161" s="5">
        <f t="shared" si="185"/>
        <v>0</v>
      </c>
      <c r="B161" s="4" t="e">
        <f t="shared" si="197"/>
        <v>#N/A</v>
      </c>
      <c r="C161" s="59"/>
      <c r="D161" s="141"/>
      <c r="E161" s="102"/>
      <c r="F161" s="102"/>
      <c r="G161" s="102"/>
      <c r="H161" s="102"/>
      <c r="J161" s="102"/>
      <c r="K161" s="102"/>
      <c r="L161" s="102"/>
      <c r="M161" s="99">
        <f t="shared" si="210"/>
        <v>0</v>
      </c>
      <c r="N161" s="102"/>
      <c r="O161" s="102"/>
      <c r="P161" s="102" t="e">
        <f t="shared" si="235"/>
        <v>#N/A</v>
      </c>
      <c r="Q161" s="102"/>
      <c r="R161" s="102"/>
      <c r="S161" s="102"/>
      <c r="T161" s="5" t="e">
        <f t="shared" si="200"/>
        <v>#N/A</v>
      </c>
      <c r="U161" s="4" t="e">
        <f t="shared" si="187"/>
        <v>#N/A</v>
      </c>
      <c r="V161" s="4" t="e">
        <f t="shared" si="188"/>
        <v>#N/A</v>
      </c>
      <c r="W161" s="4" t="e">
        <f t="shared" si="189"/>
        <v>#N/A</v>
      </c>
      <c r="X161" s="4" t="e">
        <f t="shared" si="190"/>
        <v>#N/A</v>
      </c>
      <c r="Y161" s="4" t="e" cm="1">
        <f t="array" ref="Y161">_xlfn.IFS(H161=1,2,H161=3,1)</f>
        <v>#N/A</v>
      </c>
      <c r="Z161" s="4" t="e">
        <f t="shared" si="191"/>
        <v>#N/A</v>
      </c>
      <c r="AA161" s="4" t="e">
        <f t="shared" si="201"/>
        <v>#N/A</v>
      </c>
      <c r="AB161" s="4" t="e">
        <f t="shared" si="192"/>
        <v>#N/A</v>
      </c>
      <c r="AC161" s="4" t="e">
        <f t="shared" si="202"/>
        <v>#N/A</v>
      </c>
      <c r="AD161" s="4" t="e">
        <f t="shared" si="193"/>
        <v>#N/A</v>
      </c>
      <c r="AE161" s="4" t="e">
        <f t="shared" si="214"/>
        <v>#N/A</v>
      </c>
      <c r="AF161" s="4">
        <f t="shared" si="217"/>
        <v>0</v>
      </c>
      <c r="AG161" s="4" t="str">
        <f t="shared" si="218"/>
        <v/>
      </c>
      <c r="AH161" s="4">
        <f t="shared" si="203"/>
        <v>0</v>
      </c>
      <c r="AI161" s="4" t="e">
        <f t="shared" si="220"/>
        <v>#VALUE!</v>
      </c>
      <c r="AJ161" s="4" t="e">
        <f t="shared" si="204"/>
        <v>#N/A</v>
      </c>
      <c r="AK161" s="4" t="e">
        <f t="shared" si="194"/>
        <v>#N/A</v>
      </c>
      <c r="AL161" s="4">
        <f t="shared" si="205"/>
        <v>0</v>
      </c>
      <c r="AM161" s="4">
        <f t="shared" si="206"/>
        <v>0</v>
      </c>
      <c r="AN161" s="4"/>
      <c r="AO161" s="4" t="e">
        <f t="shared" si="212"/>
        <v>#N/A</v>
      </c>
      <c r="AP161" s="4" t="e">
        <f t="shared" si="207"/>
        <v>#VALUE!</v>
      </c>
      <c r="AQ161" s="4" t="str">
        <f t="shared" si="213"/>
        <v/>
      </c>
      <c r="AR161" s="4">
        <f t="shared" si="208"/>
        <v>0</v>
      </c>
      <c r="AS161" s="4">
        <f t="shared" si="209"/>
        <v>0</v>
      </c>
      <c r="AT161" s="4">
        <f t="shared" si="221"/>
        <v>0</v>
      </c>
    </row>
    <row r="162" spans="1:46" x14ac:dyDescent="0.25">
      <c r="A162" s="5" t="str">
        <f t="shared" si="185"/>
        <v>L.1.08.3</v>
      </c>
      <c r="B162" s="4" t="str">
        <f t="shared" si="197"/>
        <v>Группа освещения  Пом. №08</v>
      </c>
      <c r="C162" s="59"/>
      <c r="D162" s="102"/>
      <c r="E162" s="102"/>
      <c r="F162" s="102"/>
      <c r="G162" s="102"/>
      <c r="H162" s="102"/>
      <c r="I162" s="60"/>
      <c r="J162" s="102"/>
      <c r="K162" s="102"/>
      <c r="L162" s="102"/>
      <c r="M162" s="99">
        <f t="shared" ref="M162" si="246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  <v>55</v>
      </c>
      <c r="N162" s="102"/>
      <c r="O162" s="102"/>
      <c r="P162" s="102">
        <f t="shared" ref="P162" si="247">IF(VLOOKUP(AH162,Потребители_обозначение,5,FALSE)=2,_xlfn.IFS(H162=3,VLOOKUP(E162,Справочная_двигатели,8,FALSE),H162=1,VLOOKUP(E162,Справочная_двигатели,10,TRUE)),0.95)</f>
        <v>0.95</v>
      </c>
      <c r="Q162" s="102"/>
      <c r="R162" s="102"/>
      <c r="S162" s="102"/>
      <c r="T162" s="5">
        <f t="shared" si="200"/>
        <v>0.22727272727272727</v>
      </c>
      <c r="U162" s="4">
        <f t="shared" si="187"/>
        <v>10</v>
      </c>
      <c r="V162" s="4">
        <f t="shared" si="188"/>
        <v>1.5</v>
      </c>
      <c r="W162" s="4">
        <f t="shared" si="189"/>
        <v>1.7500000000000002E-2</v>
      </c>
      <c r="X162" s="4">
        <f t="shared" si="190"/>
        <v>0.11</v>
      </c>
      <c r="Y162" s="4" cm="1">
        <f t="array" ref="Y162">_xlfn.IFS(H162=1,2,H162=3,1)</f>
        <v>2</v>
      </c>
      <c r="Z162" s="4">
        <f t="shared" si="191"/>
        <v>0.31</v>
      </c>
      <c r="AA162" s="4">
        <f t="shared" si="201"/>
        <v>0.19146709090909095</v>
      </c>
      <c r="AB162" s="4">
        <f t="shared" si="192"/>
        <v>0.09</v>
      </c>
      <c r="AC162" s="4">
        <f t="shared" si="202"/>
        <v>220</v>
      </c>
      <c r="AD162" s="4" t="str">
        <f t="shared" si="193"/>
        <v>ВВГнг(А)-LS</v>
      </c>
      <c r="AE162" s="4" t="str">
        <f t="shared" si="214"/>
        <v>ВВГнг(А)-LS (3х1,5)</v>
      </c>
      <c r="AF162" s="4">
        <f t="shared" si="217"/>
        <v>2</v>
      </c>
      <c r="AG162" s="4" t="str">
        <f t="shared" si="218"/>
        <v>08</v>
      </c>
      <c r="AH162" s="4" t="str">
        <f t="shared" si="203"/>
        <v>L</v>
      </c>
      <c r="AI162" s="4" t="str">
        <f t="shared" si="220"/>
        <v>1</v>
      </c>
      <c r="AJ162" s="4" t="str">
        <f t="shared" si="204"/>
        <v>Группа освещения  Пом. №08</v>
      </c>
      <c r="AK162" s="4">
        <f t="shared" si="194"/>
        <v>0.23</v>
      </c>
      <c r="AL162" s="4">
        <f t="shared" si="205"/>
        <v>0.05</v>
      </c>
      <c r="AM162" s="4" t="str">
        <f t="shared" si="206"/>
        <v>L.1.08.3</v>
      </c>
      <c r="AN162" s="4"/>
      <c r="AO162" s="4" t="str">
        <f t="shared" si="212"/>
        <v>ВВГнг(А)-LS (3х1,5)
L=55-0,09%</v>
      </c>
      <c r="AP162" s="4" t="str">
        <f t="shared" si="207"/>
        <v>1.08.3</v>
      </c>
      <c r="AQ162" s="4" t="str">
        <f t="shared" si="213"/>
        <v>08.3</v>
      </c>
      <c r="AR162" s="4">
        <f t="shared" si="208"/>
        <v>0</v>
      </c>
      <c r="AS162" s="4">
        <f t="shared" si="209"/>
        <v>0</v>
      </c>
      <c r="AT162" s="4">
        <f t="shared" si="221"/>
        <v>0</v>
      </c>
    </row>
    <row r="163" spans="1:46" x14ac:dyDescent="0.25">
      <c r="A163" s="5" t="str">
        <f t="shared" si="185"/>
        <v>L.1.10.1</v>
      </c>
      <c r="B163" s="4" t="str">
        <f t="shared" si="197"/>
        <v>Группа освещения  Пом. №10</v>
      </c>
      <c r="C163" s="59"/>
      <c r="D163" s="102"/>
      <c r="E163" s="102"/>
      <c r="F163" s="102"/>
      <c r="G163" s="102"/>
      <c r="H163" s="102"/>
      <c r="I163" s="60"/>
      <c r="J163" s="102"/>
      <c r="K163" s="102"/>
      <c r="L163" s="102"/>
      <c r="M163" s="99">
        <f t="shared" ref="M163" si="248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  <v>19</v>
      </c>
      <c r="N163" s="102"/>
      <c r="O163" s="102"/>
      <c r="P163" s="102">
        <f t="shared" ref="P163" si="249">IF(VLOOKUP(AH163,Потребители_обозначение,5,FALSE)=2,_xlfn.IFS(H163=3,VLOOKUP(E163,Справочная_двигатели,8,FALSE),H163=1,VLOOKUP(E163,Справочная_двигатели,10,TRUE)),0.95)</f>
        <v>0.95</v>
      </c>
      <c r="Q163" s="102"/>
      <c r="R163" s="102"/>
      <c r="S163" s="102"/>
      <c r="T163" s="5">
        <f t="shared" si="200"/>
        <v>0.13636363636363635</v>
      </c>
      <c r="U163" s="4">
        <f t="shared" si="187"/>
        <v>10</v>
      </c>
      <c r="V163" s="4">
        <f t="shared" si="188"/>
        <v>1.5</v>
      </c>
      <c r="W163" s="4">
        <f t="shared" si="189"/>
        <v>1.7500000000000002E-2</v>
      </c>
      <c r="X163" s="4">
        <f t="shared" si="190"/>
        <v>0.11</v>
      </c>
      <c r="Y163" s="4" cm="1">
        <f t="array" ref="Y163">_xlfn.IFS(H163=1,2,H163=3,1)</f>
        <v>2</v>
      </c>
      <c r="Z163" s="4">
        <f t="shared" si="191"/>
        <v>0.31</v>
      </c>
      <c r="AA163" s="4">
        <f t="shared" si="201"/>
        <v>5.7440127272727279E-2</v>
      </c>
      <c r="AB163" s="4">
        <f t="shared" si="192"/>
        <v>0.03</v>
      </c>
      <c r="AC163" s="4">
        <f t="shared" si="202"/>
        <v>220</v>
      </c>
      <c r="AD163" s="4" t="str">
        <f t="shared" si="193"/>
        <v>ВВГнг(А)-LS</v>
      </c>
      <c r="AE163" s="4" t="str">
        <f t="shared" si="214"/>
        <v>ВВГнг(А)-LS (3х1,5)</v>
      </c>
      <c r="AF163" s="4">
        <f t="shared" si="217"/>
        <v>2</v>
      </c>
      <c r="AG163" s="4" t="str">
        <f t="shared" si="218"/>
        <v>10</v>
      </c>
      <c r="AH163" s="4" t="str">
        <f t="shared" si="203"/>
        <v>L</v>
      </c>
      <c r="AI163" s="4" t="str">
        <f t="shared" si="220"/>
        <v>1</v>
      </c>
      <c r="AJ163" s="4" t="str">
        <f t="shared" si="204"/>
        <v>Группа освещения  Пом. №10</v>
      </c>
      <c r="AK163" s="4">
        <f t="shared" si="194"/>
        <v>0.14000000000000001</v>
      </c>
      <c r="AL163" s="4">
        <f t="shared" si="205"/>
        <v>0.03</v>
      </c>
      <c r="AM163" s="4" t="str">
        <f t="shared" si="206"/>
        <v>L.1.10.1</v>
      </c>
      <c r="AN163" s="4"/>
      <c r="AO163" s="4" t="str">
        <f t="shared" si="212"/>
        <v>ВВГнг(А)-LS (3х1,5)
L=19-0,03%</v>
      </c>
      <c r="AP163" s="4" t="str">
        <f t="shared" si="207"/>
        <v>1.10.1</v>
      </c>
      <c r="AQ163" s="4" t="str">
        <f t="shared" si="213"/>
        <v>10.1</v>
      </c>
      <c r="AR163" s="4">
        <f t="shared" si="208"/>
        <v>0</v>
      </c>
      <c r="AS163" s="4">
        <f t="shared" si="209"/>
        <v>0</v>
      </c>
      <c r="AT163" s="4">
        <f t="shared" si="221"/>
        <v>0</v>
      </c>
    </row>
    <row r="164" spans="1:46" x14ac:dyDescent="0.25">
      <c r="A164" s="5" t="str">
        <f t="shared" si="185"/>
        <v>L.1.10.2</v>
      </c>
      <c r="B164" s="4" t="str">
        <f t="shared" si="197"/>
        <v>Группа освещения  Пом. №10</v>
      </c>
      <c r="C164" s="59"/>
      <c r="D164" s="59"/>
      <c r="E164" s="102"/>
      <c r="F164" s="102"/>
      <c r="G164" s="59"/>
      <c r="H164" s="102"/>
      <c r="I164" s="60"/>
      <c r="J164" s="59"/>
      <c r="K164" s="102"/>
      <c r="L164" s="59"/>
      <c r="M164" s="4">
        <f t="shared" si="210"/>
        <v>30</v>
      </c>
      <c r="N164" s="102"/>
      <c r="O164" s="102"/>
      <c r="P164" s="59">
        <f t="shared" si="235"/>
        <v>0.95</v>
      </c>
      <c r="Q164" s="102"/>
      <c r="R164" s="102"/>
      <c r="S164" s="102"/>
      <c r="T164" s="5">
        <f t="shared" si="200"/>
        <v>0.13636363636363635</v>
      </c>
      <c r="U164" s="4">
        <f t="shared" si="187"/>
        <v>10</v>
      </c>
      <c r="V164" s="4">
        <f t="shared" si="188"/>
        <v>1.5</v>
      </c>
      <c r="W164" s="4">
        <f t="shared" si="189"/>
        <v>1.7500000000000002E-2</v>
      </c>
      <c r="X164" s="4">
        <f t="shared" si="190"/>
        <v>0.11</v>
      </c>
      <c r="Y164" s="4" cm="1">
        <f t="array" ref="Y164">_xlfn.IFS(H164=1,2,H164=3,1)</f>
        <v>2</v>
      </c>
      <c r="Z164" s="4">
        <f t="shared" si="191"/>
        <v>0.31</v>
      </c>
      <c r="AA164" s="4">
        <f t="shared" si="201"/>
        <v>7.3395718181818184E-2</v>
      </c>
      <c r="AB164" s="4">
        <f t="shared" si="192"/>
        <v>0.04</v>
      </c>
      <c r="AC164" s="4">
        <f t="shared" si="202"/>
        <v>220</v>
      </c>
      <c r="AD164" s="4" t="str">
        <f t="shared" si="193"/>
        <v>ВВГнг(А)-LS</v>
      </c>
      <c r="AE164" s="4" t="str">
        <f t="shared" si="214"/>
        <v>ВВГнг(А)-LS (3х1,5)</v>
      </c>
      <c r="AF164" s="4">
        <f t="shared" si="217"/>
        <v>2</v>
      </c>
      <c r="AG164" s="4" t="str">
        <f t="shared" si="218"/>
        <v>10</v>
      </c>
      <c r="AH164" s="4" t="str">
        <f t="shared" si="203"/>
        <v>L</v>
      </c>
      <c r="AI164" s="4" t="str">
        <f t="shared" si="220"/>
        <v>1</v>
      </c>
      <c r="AJ164" s="4" t="str">
        <f t="shared" si="204"/>
        <v>Группа освещения  Пом. №10</v>
      </c>
      <c r="AK164" s="4">
        <f t="shared" si="194"/>
        <v>0.14000000000000001</v>
      </c>
      <c r="AL164" s="4">
        <f t="shared" si="205"/>
        <v>0.03</v>
      </c>
      <c r="AM164" s="4" t="str">
        <f t="shared" si="206"/>
        <v>L.1.10.2</v>
      </c>
      <c r="AN164" s="4"/>
      <c r="AO164" s="4" t="str">
        <f t="shared" si="212"/>
        <v>ВВГнг(А)-LS (3х1,5)
L=30-0,04%</v>
      </c>
      <c r="AP164" s="4" t="str">
        <f t="shared" si="207"/>
        <v>1.10.2</v>
      </c>
      <c r="AQ164" s="4" t="str">
        <f t="shared" si="213"/>
        <v>10.2</v>
      </c>
      <c r="AR164" s="4">
        <f t="shared" si="208"/>
        <v>0</v>
      </c>
      <c r="AS164" s="4">
        <f t="shared" si="209"/>
        <v>0</v>
      </c>
      <c r="AT164" s="4">
        <f t="shared" si="221"/>
        <v>0</v>
      </c>
    </row>
    <row r="165" spans="1:46" x14ac:dyDescent="0.25">
      <c r="A165" s="5" t="str">
        <f t="shared" si="185"/>
        <v>L.1.11.1</v>
      </c>
      <c r="B165" s="4" t="str">
        <f t="shared" si="197"/>
        <v>Группа освещения  Пом. №11</v>
      </c>
      <c r="C165" s="59"/>
      <c r="D165" s="102"/>
      <c r="E165" s="102"/>
      <c r="F165" s="102"/>
      <c r="G165" s="102"/>
      <c r="H165" s="102"/>
      <c r="I165" s="60"/>
      <c r="J165" s="59"/>
      <c r="K165" s="102"/>
      <c r="L165" s="59"/>
      <c r="M165" s="4">
        <f t="shared" si="210"/>
        <v>21</v>
      </c>
      <c r="N165" s="102"/>
      <c r="O165" s="102"/>
      <c r="P165" s="59">
        <f t="shared" si="235"/>
        <v>0.95</v>
      </c>
      <c r="Q165" s="102"/>
      <c r="R165" s="102"/>
      <c r="S165" s="102"/>
      <c r="T165" s="5">
        <f t="shared" si="200"/>
        <v>0.13636363636363635</v>
      </c>
      <c r="U165" s="4">
        <f t="shared" si="187"/>
        <v>10</v>
      </c>
      <c r="V165" s="4">
        <f t="shared" si="188"/>
        <v>1.5</v>
      </c>
      <c r="W165" s="4">
        <f t="shared" si="189"/>
        <v>1.7500000000000002E-2</v>
      </c>
      <c r="X165" s="4">
        <f t="shared" si="190"/>
        <v>0.11</v>
      </c>
      <c r="Y165" s="4" cm="1">
        <f t="array" ref="Y165">_xlfn.IFS(H165=1,2,H165=3,1)</f>
        <v>2</v>
      </c>
      <c r="Z165" s="4">
        <f t="shared" si="191"/>
        <v>0.31</v>
      </c>
      <c r="AA165" s="4">
        <f t="shared" si="201"/>
        <v>6.3822363636363635E-2</v>
      </c>
      <c r="AB165" s="4">
        <f t="shared" si="192"/>
        <v>0.03</v>
      </c>
      <c r="AC165" s="4">
        <f t="shared" si="202"/>
        <v>220</v>
      </c>
      <c r="AD165" s="4" t="str">
        <f t="shared" si="193"/>
        <v>ВВГнг(А)-LS</v>
      </c>
      <c r="AE165" s="4" t="str">
        <f t="shared" si="214"/>
        <v>ВВГнг(А)-LS (3х1,5)</v>
      </c>
      <c r="AF165" s="4">
        <f t="shared" si="217"/>
        <v>2</v>
      </c>
      <c r="AG165" s="4" t="str">
        <f t="shared" si="218"/>
        <v>11</v>
      </c>
      <c r="AH165" s="4" t="str">
        <f t="shared" si="203"/>
        <v>L</v>
      </c>
      <c r="AI165" s="4" t="str">
        <f t="shared" si="220"/>
        <v>1</v>
      </c>
      <c r="AJ165" s="4" t="str">
        <f t="shared" si="204"/>
        <v>Группа освещения  Пом. №11</v>
      </c>
      <c r="AK165" s="4">
        <f t="shared" si="194"/>
        <v>0.14000000000000001</v>
      </c>
      <c r="AL165" s="4">
        <f t="shared" si="205"/>
        <v>0.03</v>
      </c>
      <c r="AM165" s="4" t="str">
        <f t="shared" si="206"/>
        <v>L.1.11.1</v>
      </c>
      <c r="AN165" s="4"/>
      <c r="AO165" s="4" t="str">
        <f t="shared" si="212"/>
        <v>ВВГнг(А)-LS (3х1,5)
L=21-0,03%</v>
      </c>
      <c r="AP165" s="4" t="str">
        <f t="shared" si="207"/>
        <v>1.11.1</v>
      </c>
      <c r="AQ165" s="4" t="str">
        <f t="shared" si="213"/>
        <v>11.1</v>
      </c>
      <c r="AR165" s="4">
        <f t="shared" si="208"/>
        <v>0</v>
      </c>
      <c r="AS165" s="4">
        <f t="shared" si="209"/>
        <v>0</v>
      </c>
      <c r="AT165" s="4">
        <f t="shared" si="221"/>
        <v>0</v>
      </c>
    </row>
    <row r="166" spans="1:46" x14ac:dyDescent="0.25">
      <c r="A166" s="5" t="str">
        <f t="shared" si="185"/>
        <v>L.1.11.2</v>
      </c>
      <c r="B166" s="4" t="str">
        <f t="shared" si="197"/>
        <v>Группа освещения  Пом. №11</v>
      </c>
      <c r="C166" s="59"/>
      <c r="D166" s="102"/>
      <c r="E166" s="102"/>
      <c r="F166" s="102"/>
      <c r="G166" s="102"/>
      <c r="H166" s="102"/>
      <c r="I166" s="60"/>
      <c r="J166" s="59"/>
      <c r="K166" s="102"/>
      <c r="L166" s="59"/>
      <c r="M166" s="4">
        <f t="shared" si="210"/>
        <v>23</v>
      </c>
      <c r="N166" s="102"/>
      <c r="O166" s="102"/>
      <c r="P166" s="59">
        <f t="shared" si="235"/>
        <v>0.95</v>
      </c>
      <c r="Q166" s="102"/>
      <c r="R166" s="102"/>
      <c r="S166" s="102"/>
      <c r="T166" s="5">
        <f t="shared" si="200"/>
        <v>0.13636363636363635</v>
      </c>
      <c r="U166" s="4">
        <f t="shared" si="187"/>
        <v>10</v>
      </c>
      <c r="V166" s="4">
        <f t="shared" si="188"/>
        <v>1.5</v>
      </c>
      <c r="W166" s="4">
        <f t="shared" si="189"/>
        <v>1.7500000000000002E-2</v>
      </c>
      <c r="X166" s="4">
        <f t="shared" si="190"/>
        <v>0.11</v>
      </c>
      <c r="Y166" s="4" cm="1">
        <f t="array" ref="Y166">_xlfn.IFS(H166=1,2,H166=3,1)</f>
        <v>2</v>
      </c>
      <c r="Z166" s="4">
        <f t="shared" si="191"/>
        <v>0.31</v>
      </c>
      <c r="AA166" s="4">
        <f t="shared" si="201"/>
        <v>6.3822363636363635E-2</v>
      </c>
      <c r="AB166" s="4">
        <f t="shared" si="192"/>
        <v>0.03</v>
      </c>
      <c r="AC166" s="4">
        <f t="shared" si="202"/>
        <v>220</v>
      </c>
      <c r="AD166" s="4" t="str">
        <f t="shared" si="193"/>
        <v>ВВГнг(А)-LS</v>
      </c>
      <c r="AE166" s="4" t="str">
        <f t="shared" si="214"/>
        <v>ВВГнг(А)-LS (3х1,5)</v>
      </c>
      <c r="AF166" s="4">
        <f t="shared" si="217"/>
        <v>2</v>
      </c>
      <c r="AG166" s="4" t="str">
        <f t="shared" si="218"/>
        <v>11</v>
      </c>
      <c r="AH166" s="4" t="str">
        <f t="shared" si="203"/>
        <v>L</v>
      </c>
      <c r="AI166" s="4" t="str">
        <f t="shared" si="220"/>
        <v>1</v>
      </c>
      <c r="AJ166" s="4" t="str">
        <f t="shared" si="204"/>
        <v>Группа освещения  Пом. №11</v>
      </c>
      <c r="AK166" s="4">
        <f t="shared" si="194"/>
        <v>0.14000000000000001</v>
      </c>
      <c r="AL166" s="4">
        <f t="shared" si="205"/>
        <v>0.03</v>
      </c>
      <c r="AM166" s="4" t="str">
        <f t="shared" si="206"/>
        <v>L.1.11.2</v>
      </c>
      <c r="AN166" s="4"/>
      <c r="AO166" s="4" t="str">
        <f t="shared" si="212"/>
        <v>ВВГнг(А)-LS (3х1,5)
L=23-0,03%</v>
      </c>
      <c r="AP166" s="4" t="str">
        <f t="shared" si="207"/>
        <v>1.11.2</v>
      </c>
      <c r="AQ166" s="4" t="str">
        <f t="shared" si="213"/>
        <v>11.2</v>
      </c>
      <c r="AR166" s="4">
        <f t="shared" si="208"/>
        <v>0</v>
      </c>
      <c r="AS166" s="4">
        <f t="shared" si="209"/>
        <v>0</v>
      </c>
      <c r="AT166" s="4">
        <f t="shared" si="221"/>
        <v>0</v>
      </c>
    </row>
    <row r="167" spans="1:46" x14ac:dyDescent="0.25">
      <c r="A167" s="5" t="str">
        <f t="shared" si="185"/>
        <v>L.1.11.3</v>
      </c>
      <c r="B167" s="4" t="str">
        <f t="shared" si="197"/>
        <v>Группа освещения  Пом. №11</v>
      </c>
      <c r="C167" s="59"/>
      <c r="D167" s="102"/>
      <c r="E167" s="102"/>
      <c r="F167" s="102"/>
      <c r="G167" s="102"/>
      <c r="H167" s="102"/>
      <c r="I167" s="60"/>
      <c r="J167" s="59"/>
      <c r="K167" s="59"/>
      <c r="L167" s="102"/>
      <c r="M167" s="4">
        <f t="shared" si="210"/>
        <v>23</v>
      </c>
      <c r="N167" s="102"/>
      <c r="O167" s="102"/>
      <c r="P167" s="59">
        <f t="shared" si="235"/>
        <v>0.95</v>
      </c>
      <c r="Q167" s="102"/>
      <c r="R167" s="102"/>
      <c r="S167" s="102"/>
      <c r="T167" s="5">
        <f t="shared" si="200"/>
        <v>0.13636363636363635</v>
      </c>
      <c r="U167" s="4">
        <f t="shared" si="187"/>
        <v>10</v>
      </c>
      <c r="V167" s="4">
        <f t="shared" si="188"/>
        <v>1.5</v>
      </c>
      <c r="W167" s="4">
        <f t="shared" si="189"/>
        <v>1.7500000000000002E-2</v>
      </c>
      <c r="X167" s="4">
        <f t="shared" si="190"/>
        <v>0.11</v>
      </c>
      <c r="Y167" s="4" cm="1">
        <f t="array" ref="Y167">_xlfn.IFS(H167=1,2,H167=3,1)</f>
        <v>2</v>
      </c>
      <c r="Z167" s="4">
        <f t="shared" si="191"/>
        <v>0.31</v>
      </c>
      <c r="AA167" s="4">
        <f t="shared" si="201"/>
        <v>6.3822363636363635E-2</v>
      </c>
      <c r="AB167" s="4">
        <f t="shared" si="192"/>
        <v>0.03</v>
      </c>
      <c r="AC167" s="4">
        <f t="shared" si="202"/>
        <v>220</v>
      </c>
      <c r="AD167" s="4" t="str">
        <f t="shared" si="193"/>
        <v>ВВГнг(А)-LS</v>
      </c>
      <c r="AE167" s="4" t="str">
        <f t="shared" si="214"/>
        <v>ВВГнг(А)-LS (3х1,5)</v>
      </c>
      <c r="AF167" s="4">
        <f t="shared" si="217"/>
        <v>2</v>
      </c>
      <c r="AG167" s="4" t="str">
        <f t="shared" si="218"/>
        <v>11</v>
      </c>
      <c r="AH167" s="4" t="str">
        <f t="shared" si="203"/>
        <v>L</v>
      </c>
      <c r="AI167" s="4" t="str">
        <f t="shared" si="220"/>
        <v>1</v>
      </c>
      <c r="AJ167" s="4" t="str">
        <f t="shared" si="204"/>
        <v>Группа освещения  Пом. №11</v>
      </c>
      <c r="AK167" s="4">
        <f t="shared" si="194"/>
        <v>0.14000000000000001</v>
      </c>
      <c r="AL167" s="4">
        <f t="shared" si="205"/>
        <v>0.03</v>
      </c>
      <c r="AM167" s="4" t="str">
        <f t="shared" si="206"/>
        <v>L.1.11.3</v>
      </c>
      <c r="AN167" s="4"/>
      <c r="AO167" s="4" t="str">
        <f t="shared" si="212"/>
        <v>ВВГнг(А)-LS (3х1,5)
L=23-0,03%</v>
      </c>
      <c r="AP167" s="4" t="str">
        <f t="shared" si="207"/>
        <v>1.11.3</v>
      </c>
      <c r="AQ167" s="4" t="str">
        <f t="shared" si="213"/>
        <v>11.3</v>
      </c>
      <c r="AR167" s="4">
        <f t="shared" si="208"/>
        <v>0</v>
      </c>
      <c r="AS167" s="4">
        <f t="shared" si="209"/>
        <v>0</v>
      </c>
      <c r="AT167" s="4">
        <f t="shared" si="221"/>
        <v>0</v>
      </c>
    </row>
    <row r="168" spans="1:46" x14ac:dyDescent="0.25">
      <c r="A168" s="5" t="str">
        <f t="shared" si="185"/>
        <v>L.1.11.4</v>
      </c>
      <c r="B168" s="4" t="str">
        <f t="shared" si="197"/>
        <v>Группа освещения  Пом. №11</v>
      </c>
      <c r="C168" s="59"/>
      <c r="D168" s="102"/>
      <c r="E168" s="102"/>
      <c r="F168" s="102"/>
      <c r="G168" s="102"/>
      <c r="H168" s="102"/>
      <c r="I168" s="60"/>
      <c r="J168" s="59"/>
      <c r="K168" s="102"/>
      <c r="L168" s="59"/>
      <c r="M168" s="4">
        <f t="shared" si="210"/>
        <v>30</v>
      </c>
      <c r="N168" s="102"/>
      <c r="O168" s="102"/>
      <c r="P168" s="59">
        <f t="shared" si="235"/>
        <v>0.95</v>
      </c>
      <c r="Q168" s="102"/>
      <c r="R168" s="102"/>
      <c r="S168" s="102"/>
      <c r="T168" s="5">
        <f t="shared" si="200"/>
        <v>0.11363636363636363</v>
      </c>
      <c r="U168" s="4">
        <f t="shared" si="187"/>
        <v>10</v>
      </c>
      <c r="V168" s="4">
        <f t="shared" si="188"/>
        <v>1.5</v>
      </c>
      <c r="W168" s="4">
        <f t="shared" si="189"/>
        <v>1.7500000000000002E-2</v>
      </c>
      <c r="X168" s="4">
        <f t="shared" si="190"/>
        <v>0.11</v>
      </c>
      <c r="Y168" s="4" cm="1">
        <f t="array" ref="Y168">_xlfn.IFS(H168=1,2,H168=3,1)</f>
        <v>2</v>
      </c>
      <c r="Z168" s="4">
        <f t="shared" si="191"/>
        <v>0.31</v>
      </c>
      <c r="AA168" s="4">
        <f t="shared" si="201"/>
        <v>5.5844568181818183E-2</v>
      </c>
      <c r="AB168" s="4">
        <f t="shared" si="192"/>
        <v>0.03</v>
      </c>
      <c r="AC168" s="4">
        <f t="shared" si="202"/>
        <v>220</v>
      </c>
      <c r="AD168" s="4" t="str">
        <f t="shared" si="193"/>
        <v>ВВГнг(А)-LS</v>
      </c>
      <c r="AE168" s="4" t="str">
        <f t="shared" si="214"/>
        <v>ВВГнг(А)-LS (3х1,5)</v>
      </c>
      <c r="AF168" s="4">
        <f t="shared" si="217"/>
        <v>2</v>
      </c>
      <c r="AG168" s="4" t="str">
        <f t="shared" si="218"/>
        <v>11</v>
      </c>
      <c r="AH168" s="4" t="str">
        <f t="shared" si="203"/>
        <v>L</v>
      </c>
      <c r="AI168" s="4" t="str">
        <f t="shared" si="220"/>
        <v>1</v>
      </c>
      <c r="AJ168" s="4" t="str">
        <f t="shared" si="204"/>
        <v>Группа освещения  Пом. №11</v>
      </c>
      <c r="AK168" s="4">
        <f t="shared" si="194"/>
        <v>0.12</v>
      </c>
      <c r="AL168" s="4">
        <f t="shared" si="205"/>
        <v>2.5000000000000001E-2</v>
      </c>
      <c r="AM168" s="4" t="str">
        <f t="shared" si="206"/>
        <v>L.1.11.4</v>
      </c>
      <c r="AN168" s="4"/>
      <c r="AO168" s="4" t="str">
        <f t="shared" si="212"/>
        <v>ВВГнг(А)-LS (3х1,5)
L=30-0,03%</v>
      </c>
      <c r="AP168" s="4" t="str">
        <f t="shared" si="207"/>
        <v>1.11.4</v>
      </c>
      <c r="AQ168" s="4" t="str">
        <f t="shared" si="213"/>
        <v>11.4</v>
      </c>
      <c r="AR168" s="4">
        <f t="shared" si="208"/>
        <v>0</v>
      </c>
      <c r="AS168" s="4">
        <f t="shared" si="209"/>
        <v>0</v>
      </c>
      <c r="AT168" s="4">
        <f t="shared" si="221"/>
        <v>0</v>
      </c>
    </row>
    <row r="169" spans="1:46" x14ac:dyDescent="0.25">
      <c r="A169" s="5" t="str">
        <f t="shared" si="185"/>
        <v>L.1.11.5</v>
      </c>
      <c r="B169" s="4" t="str">
        <f t="shared" si="197"/>
        <v>Группа освещения  Пом. №11</v>
      </c>
      <c r="C169" s="59"/>
      <c r="D169" s="102"/>
      <c r="E169" s="102"/>
      <c r="F169" s="102"/>
      <c r="G169" s="102"/>
      <c r="H169" s="102"/>
      <c r="I169" s="60"/>
      <c r="J169" s="59"/>
      <c r="K169" s="102"/>
      <c r="L169" s="59"/>
      <c r="M169" s="4">
        <f t="shared" si="210"/>
        <v>26</v>
      </c>
      <c r="N169" s="102"/>
      <c r="O169" s="102"/>
      <c r="P169" s="59">
        <f t="shared" si="235"/>
        <v>0.95</v>
      </c>
      <c r="Q169" s="102"/>
      <c r="R169" s="102"/>
      <c r="S169" s="102"/>
      <c r="T169" s="5">
        <f t="shared" si="200"/>
        <v>0.13636363636363635</v>
      </c>
      <c r="U169" s="4">
        <f t="shared" si="187"/>
        <v>10</v>
      </c>
      <c r="V169" s="4">
        <f t="shared" si="188"/>
        <v>1.5</v>
      </c>
      <c r="W169" s="4">
        <f t="shared" si="189"/>
        <v>1.7500000000000002E-2</v>
      </c>
      <c r="X169" s="4">
        <f t="shared" si="190"/>
        <v>0.11</v>
      </c>
      <c r="Y169" s="4" cm="1">
        <f t="array" ref="Y169">_xlfn.IFS(H169=1,2,H169=3,1)</f>
        <v>2</v>
      </c>
      <c r="Z169" s="4">
        <f t="shared" si="191"/>
        <v>0.31</v>
      </c>
      <c r="AA169" s="4">
        <f t="shared" si="201"/>
        <v>7.9777954545454541E-2</v>
      </c>
      <c r="AB169" s="4">
        <f t="shared" si="192"/>
        <v>0.04</v>
      </c>
      <c r="AC169" s="4">
        <f t="shared" si="202"/>
        <v>220</v>
      </c>
      <c r="AD169" s="4" t="str">
        <f t="shared" si="193"/>
        <v>ВВГнг(А)-LS</v>
      </c>
      <c r="AE169" s="4" t="str">
        <f t="shared" si="214"/>
        <v>ВВГнг(А)-LS (3х1,5)</v>
      </c>
      <c r="AF169" s="4">
        <f t="shared" si="217"/>
        <v>2</v>
      </c>
      <c r="AG169" s="4" t="str">
        <f t="shared" si="218"/>
        <v>11</v>
      </c>
      <c r="AH169" s="4" t="str">
        <f t="shared" si="203"/>
        <v>L</v>
      </c>
      <c r="AI169" s="4" t="str">
        <f t="shared" si="220"/>
        <v>1</v>
      </c>
      <c r="AJ169" s="4" t="str">
        <f t="shared" si="204"/>
        <v>Группа освещения  Пом. №11</v>
      </c>
      <c r="AK169" s="4">
        <f t="shared" si="194"/>
        <v>0.14000000000000001</v>
      </c>
      <c r="AL169" s="4">
        <f t="shared" si="205"/>
        <v>0.03</v>
      </c>
      <c r="AM169" s="4" t="str">
        <f t="shared" si="206"/>
        <v>L.1.11.5</v>
      </c>
      <c r="AN169" s="4"/>
      <c r="AO169" s="4" t="str">
        <f t="shared" si="212"/>
        <v>ВВГнг(А)-LS (3х1,5)
L=26-0,04%</v>
      </c>
      <c r="AP169" s="4" t="str">
        <f t="shared" si="207"/>
        <v>1.11.5</v>
      </c>
      <c r="AQ169" s="4" t="str">
        <f t="shared" si="213"/>
        <v>11.5</v>
      </c>
      <c r="AR169" s="4">
        <f t="shared" si="208"/>
        <v>0</v>
      </c>
      <c r="AS169" s="4">
        <f t="shared" si="209"/>
        <v>0</v>
      </c>
      <c r="AT169" s="4">
        <f t="shared" si="221"/>
        <v>0</v>
      </c>
    </row>
    <row r="170" spans="1:46" x14ac:dyDescent="0.25">
      <c r="A170" s="5" t="str">
        <f t="shared" si="185"/>
        <v>L.1.11.6</v>
      </c>
      <c r="B170" s="4" t="str">
        <f t="shared" si="197"/>
        <v>Группа освещения  Пом. №11</v>
      </c>
      <c r="C170" s="59"/>
      <c r="D170" s="59"/>
      <c r="E170" s="102"/>
      <c r="F170" s="102"/>
      <c r="G170" s="102"/>
      <c r="H170" s="102"/>
      <c r="I170" s="60"/>
      <c r="J170" s="59"/>
      <c r="K170" s="102"/>
      <c r="L170" s="59"/>
      <c r="M170" s="4">
        <f t="shared" si="210"/>
        <v>28</v>
      </c>
      <c r="N170" s="102"/>
      <c r="O170" s="102"/>
      <c r="P170" s="59">
        <f t="shared" si="235"/>
        <v>0.95</v>
      </c>
      <c r="Q170" s="102"/>
      <c r="R170" s="102"/>
      <c r="S170" s="102"/>
      <c r="T170" s="5">
        <f t="shared" si="200"/>
        <v>0.13636363636363635</v>
      </c>
      <c r="U170" s="4">
        <f t="shared" si="187"/>
        <v>10</v>
      </c>
      <c r="V170" s="4">
        <f t="shared" si="188"/>
        <v>1.5</v>
      </c>
      <c r="W170" s="4">
        <f t="shared" si="189"/>
        <v>1.7500000000000002E-2</v>
      </c>
      <c r="X170" s="4">
        <f t="shared" si="190"/>
        <v>0.11</v>
      </c>
      <c r="Y170" s="4" cm="1">
        <f t="array" ref="Y170">_xlfn.IFS(H170=1,2,H170=3,1)</f>
        <v>2</v>
      </c>
      <c r="Z170" s="4">
        <f t="shared" si="191"/>
        <v>0.31</v>
      </c>
      <c r="AA170" s="4">
        <f t="shared" si="201"/>
        <v>7.9777954545454541E-2</v>
      </c>
      <c r="AB170" s="4">
        <f t="shared" si="192"/>
        <v>0.04</v>
      </c>
      <c r="AC170" s="4">
        <f t="shared" si="202"/>
        <v>220</v>
      </c>
      <c r="AD170" s="4" t="str">
        <f t="shared" si="193"/>
        <v>ВВГнг(А)-LS</v>
      </c>
      <c r="AE170" s="4" t="str">
        <f t="shared" si="214"/>
        <v>ВВГнг(А)-LS (3х1,5)</v>
      </c>
      <c r="AF170" s="4">
        <f t="shared" si="217"/>
        <v>2</v>
      </c>
      <c r="AG170" s="4" t="str">
        <f t="shared" si="218"/>
        <v>11</v>
      </c>
      <c r="AH170" s="4" t="str">
        <f t="shared" si="203"/>
        <v>L</v>
      </c>
      <c r="AI170" s="4" t="str">
        <f t="shared" si="220"/>
        <v>1</v>
      </c>
      <c r="AJ170" s="4" t="str">
        <f t="shared" si="204"/>
        <v>Группа освещения  Пом. №11</v>
      </c>
      <c r="AK170" s="4">
        <f t="shared" si="194"/>
        <v>0.14000000000000001</v>
      </c>
      <c r="AL170" s="4">
        <f t="shared" si="205"/>
        <v>0.03</v>
      </c>
      <c r="AM170" s="4" t="str">
        <f t="shared" si="206"/>
        <v>L.1.11.6</v>
      </c>
      <c r="AN170" s="4"/>
      <c r="AO170" s="4" t="str">
        <f t="shared" si="212"/>
        <v>ВВГнг(А)-LS (3х1,5)
L=28-0,04%</v>
      </c>
      <c r="AP170" s="4" t="str">
        <f t="shared" si="207"/>
        <v>1.11.6</v>
      </c>
      <c r="AQ170" s="4" t="str">
        <f t="shared" si="213"/>
        <v>11.6</v>
      </c>
      <c r="AR170" s="4">
        <f t="shared" si="208"/>
        <v>0</v>
      </c>
      <c r="AS170" s="4">
        <f t="shared" si="209"/>
        <v>0</v>
      </c>
      <c r="AT170" s="4">
        <f t="shared" si="221"/>
        <v>0</v>
      </c>
    </row>
    <row r="171" spans="1:46" x14ac:dyDescent="0.25">
      <c r="A171" s="5" t="str">
        <f t="shared" si="185"/>
        <v>L.1.11.7</v>
      </c>
      <c r="B171" s="4" t="str">
        <f t="shared" si="197"/>
        <v>Группа освещения  Пом. №11</v>
      </c>
      <c r="C171" s="59"/>
      <c r="D171" s="102"/>
      <c r="E171" s="102"/>
      <c r="F171" s="102"/>
      <c r="G171" s="102"/>
      <c r="H171" s="102"/>
      <c r="I171" s="60"/>
      <c r="J171" s="59"/>
      <c r="K171" s="102"/>
      <c r="L171" s="59"/>
      <c r="M171" s="4">
        <f t="shared" si="210"/>
        <v>18</v>
      </c>
      <c r="N171" s="102"/>
      <c r="O171" s="102"/>
      <c r="P171" s="59">
        <f t="shared" si="235"/>
        <v>0.95</v>
      </c>
      <c r="Q171" s="102"/>
      <c r="R171" s="102"/>
      <c r="S171" s="102"/>
      <c r="T171" s="5">
        <f t="shared" si="200"/>
        <v>0.13636363636363635</v>
      </c>
      <c r="U171" s="4">
        <f t="shared" si="187"/>
        <v>10</v>
      </c>
      <c r="V171" s="4">
        <f t="shared" si="188"/>
        <v>1.5</v>
      </c>
      <c r="W171" s="4">
        <f t="shared" si="189"/>
        <v>1.7500000000000002E-2</v>
      </c>
      <c r="X171" s="4">
        <f t="shared" si="190"/>
        <v>0.11</v>
      </c>
      <c r="Y171" s="4" cm="1">
        <f t="array" ref="Y171">_xlfn.IFS(H171=1,2,H171=3,1)</f>
        <v>2</v>
      </c>
      <c r="Z171" s="4">
        <f t="shared" si="191"/>
        <v>0.31</v>
      </c>
      <c r="AA171" s="4">
        <f t="shared" si="201"/>
        <v>5.4249009090909094E-2</v>
      </c>
      <c r="AB171" s="4">
        <f t="shared" si="192"/>
        <v>0.03</v>
      </c>
      <c r="AC171" s="4">
        <f t="shared" si="202"/>
        <v>220</v>
      </c>
      <c r="AD171" s="4" t="str">
        <f t="shared" si="193"/>
        <v>ВВГнг(А)-LS</v>
      </c>
      <c r="AE171" s="4" t="str">
        <f t="shared" si="214"/>
        <v>ВВГнг(А)-LS (3х1,5)</v>
      </c>
      <c r="AF171" s="4">
        <f t="shared" si="217"/>
        <v>2</v>
      </c>
      <c r="AG171" s="4" t="str">
        <f t="shared" si="218"/>
        <v>11</v>
      </c>
      <c r="AH171" s="4" t="str">
        <f t="shared" si="203"/>
        <v>L</v>
      </c>
      <c r="AI171" s="4" t="str">
        <f t="shared" si="220"/>
        <v>1</v>
      </c>
      <c r="AJ171" s="4" t="str">
        <f t="shared" si="204"/>
        <v>Группа освещения  Пом. №11</v>
      </c>
      <c r="AK171" s="4">
        <f t="shared" si="194"/>
        <v>0.14000000000000001</v>
      </c>
      <c r="AL171" s="4">
        <f t="shared" si="205"/>
        <v>0.03</v>
      </c>
      <c r="AM171" s="4" t="str">
        <f t="shared" si="206"/>
        <v>L.1.11.7</v>
      </c>
      <c r="AN171" s="4"/>
      <c r="AO171" s="4" t="str">
        <f t="shared" si="212"/>
        <v>ВВГнг(А)-LS (3х1,5)
L=18-0,03%</v>
      </c>
      <c r="AP171" s="4" t="str">
        <f t="shared" si="207"/>
        <v>1.11.7</v>
      </c>
      <c r="AQ171" s="4" t="str">
        <f t="shared" si="213"/>
        <v>11.7</v>
      </c>
      <c r="AR171" s="4">
        <f t="shared" si="208"/>
        <v>0</v>
      </c>
      <c r="AS171" s="4">
        <f t="shared" si="209"/>
        <v>0</v>
      </c>
      <c r="AT171" s="4">
        <f t="shared" si="221"/>
        <v>0</v>
      </c>
    </row>
    <row r="172" spans="1:46" ht="15.75" thickBot="1" x14ac:dyDescent="0.3">
      <c r="A172" s="45">
        <f t="shared" si="185"/>
        <v>0</v>
      </c>
      <c r="B172" s="44" t="e">
        <f t="shared" si="197"/>
        <v>#N/A</v>
      </c>
      <c r="C172" s="64"/>
      <c r="D172" s="103"/>
      <c r="E172" s="103"/>
      <c r="F172" s="103"/>
      <c r="G172" s="103"/>
      <c r="H172" s="103"/>
      <c r="J172" s="64"/>
      <c r="K172" s="64"/>
      <c r="L172" s="64"/>
      <c r="M172" s="44">
        <f t="shared" si="210"/>
        <v>0</v>
      </c>
      <c r="N172" s="64"/>
      <c r="O172" s="64"/>
      <c r="P172" s="59" t="e">
        <f t="shared" si="235"/>
        <v>#N/A</v>
      </c>
      <c r="Q172" s="64"/>
      <c r="R172" s="64"/>
      <c r="S172" s="64"/>
      <c r="T172" s="45" t="e">
        <f t="shared" si="200"/>
        <v>#N/A</v>
      </c>
      <c r="U172" s="44" t="e">
        <f t="shared" si="187"/>
        <v>#N/A</v>
      </c>
      <c r="V172" s="44" t="e">
        <f t="shared" si="188"/>
        <v>#N/A</v>
      </c>
      <c r="W172" s="44" t="e">
        <f t="shared" si="189"/>
        <v>#N/A</v>
      </c>
      <c r="X172" s="44" t="e">
        <f t="shared" si="190"/>
        <v>#N/A</v>
      </c>
      <c r="Y172" s="44" t="e" cm="1">
        <f t="array" ref="Y172">_xlfn.IFS(H172=1,2,H172=3,1)</f>
        <v>#N/A</v>
      </c>
      <c r="Z172" s="44" t="e">
        <f t="shared" si="191"/>
        <v>#N/A</v>
      </c>
      <c r="AA172" s="44" t="e">
        <f t="shared" si="201"/>
        <v>#N/A</v>
      </c>
      <c r="AB172" s="44" t="e">
        <f t="shared" si="192"/>
        <v>#N/A</v>
      </c>
      <c r="AC172" s="44" t="e">
        <f t="shared" si="202"/>
        <v>#N/A</v>
      </c>
      <c r="AD172" s="44" t="e">
        <f t="shared" si="193"/>
        <v>#N/A</v>
      </c>
      <c r="AE172" s="44" t="e">
        <f t="shared" si="214"/>
        <v>#N/A</v>
      </c>
      <c r="AF172" s="44">
        <f t="shared" si="217"/>
        <v>0</v>
      </c>
      <c r="AG172" s="44" t="str">
        <f t="shared" si="218"/>
        <v/>
      </c>
      <c r="AH172" s="44">
        <f t="shared" si="203"/>
        <v>0</v>
      </c>
      <c r="AI172" s="44" t="e">
        <f t="shared" si="220"/>
        <v>#VALUE!</v>
      </c>
      <c r="AJ172" s="44" t="e">
        <f t="shared" si="204"/>
        <v>#N/A</v>
      </c>
      <c r="AK172" s="44" t="e">
        <f t="shared" si="194"/>
        <v>#N/A</v>
      </c>
      <c r="AL172" s="44">
        <f t="shared" si="205"/>
        <v>0</v>
      </c>
      <c r="AM172" s="44">
        <f t="shared" si="206"/>
        <v>0</v>
      </c>
      <c r="AN172" s="44"/>
      <c r="AO172" s="44" t="e">
        <f t="shared" si="212"/>
        <v>#N/A</v>
      </c>
      <c r="AP172" s="44" t="e">
        <f t="shared" si="207"/>
        <v>#VALUE!</v>
      </c>
      <c r="AQ172" s="44" t="str">
        <f t="shared" si="213"/>
        <v/>
      </c>
      <c r="AR172" s="44">
        <f t="shared" si="208"/>
        <v>0</v>
      </c>
      <c r="AS172" s="44">
        <f t="shared" si="209"/>
        <v>0</v>
      </c>
      <c r="AT172" s="44">
        <f t="shared" si="221"/>
        <v>0</v>
      </c>
    </row>
    <row r="173" spans="1:46" x14ac:dyDescent="0.25">
      <c r="A173" s="19">
        <f t="shared" si="185"/>
        <v>0</v>
      </c>
      <c r="B173" s="7" t="e">
        <f t="shared" si="197"/>
        <v>#N/A</v>
      </c>
      <c r="C173" s="65"/>
      <c r="D173" s="65"/>
      <c r="E173" s="65"/>
      <c r="F173" s="65"/>
      <c r="G173" s="65"/>
      <c r="H173" s="65"/>
      <c r="J173" s="65"/>
      <c r="K173" s="65"/>
      <c r="L173" s="65"/>
      <c r="M173" s="7">
        <f t="shared" si="210"/>
        <v>0</v>
      </c>
      <c r="N173" s="65"/>
      <c r="O173" s="65"/>
      <c r="P173" s="59" t="e">
        <f t="shared" si="235"/>
        <v>#N/A</v>
      </c>
      <c r="Q173" s="65"/>
      <c r="R173" s="65"/>
      <c r="S173" s="65"/>
      <c r="T173" s="19" t="e">
        <f t="shared" si="200"/>
        <v>#N/A</v>
      </c>
      <c r="U173" s="7" t="e">
        <f t="shared" si="187"/>
        <v>#N/A</v>
      </c>
      <c r="V173" s="7" t="e">
        <f t="shared" si="188"/>
        <v>#N/A</v>
      </c>
      <c r="W173" s="7" t="e">
        <f t="shared" si="189"/>
        <v>#N/A</v>
      </c>
      <c r="X173" s="7" t="e">
        <f t="shared" si="190"/>
        <v>#N/A</v>
      </c>
      <c r="Y173" s="7" t="e" cm="1">
        <f t="array" ref="Y173">_xlfn.IFS(H173=1,2,H173=3,1)</f>
        <v>#N/A</v>
      </c>
      <c r="Z173" s="7" t="e">
        <f t="shared" si="191"/>
        <v>#N/A</v>
      </c>
      <c r="AA173" s="7" t="e">
        <f t="shared" si="201"/>
        <v>#N/A</v>
      </c>
      <c r="AB173" s="7" t="e">
        <f t="shared" si="192"/>
        <v>#N/A</v>
      </c>
      <c r="AC173" s="7" t="e">
        <f t="shared" si="202"/>
        <v>#N/A</v>
      </c>
      <c r="AD173" s="7" t="e">
        <f t="shared" si="193"/>
        <v>#N/A</v>
      </c>
      <c r="AE173" s="7" t="e">
        <f t="shared" si="214"/>
        <v>#N/A</v>
      </c>
      <c r="AF173" s="7">
        <f t="shared" si="217"/>
        <v>0</v>
      </c>
      <c r="AG173" s="7" t="str">
        <f t="shared" si="218"/>
        <v/>
      </c>
      <c r="AH173" s="7">
        <f t="shared" si="203"/>
        <v>0</v>
      </c>
      <c r="AI173" s="7" t="e">
        <f t="shared" si="220"/>
        <v>#VALUE!</v>
      </c>
      <c r="AJ173" s="7" t="e">
        <f t="shared" si="204"/>
        <v>#N/A</v>
      </c>
      <c r="AK173" s="7" t="e">
        <f t="shared" si="194"/>
        <v>#N/A</v>
      </c>
      <c r="AL173" s="7">
        <f t="shared" si="205"/>
        <v>0</v>
      </c>
      <c r="AM173" s="7">
        <f t="shared" si="206"/>
        <v>0</v>
      </c>
      <c r="AN173" s="7"/>
      <c r="AO173" s="7" t="e">
        <f t="shared" si="212"/>
        <v>#N/A</v>
      </c>
      <c r="AP173" s="7" t="e">
        <f t="shared" si="207"/>
        <v>#VALUE!</v>
      </c>
      <c r="AQ173" s="7" t="str">
        <f t="shared" si="213"/>
        <v/>
      </c>
      <c r="AR173" s="7">
        <f t="shared" si="208"/>
        <v>0</v>
      </c>
      <c r="AS173" s="7">
        <f t="shared" si="209"/>
        <v>0</v>
      </c>
      <c r="AT173" s="7">
        <f t="shared" si="221"/>
        <v>0</v>
      </c>
    </row>
    <row r="174" spans="1:46" x14ac:dyDescent="0.25">
      <c r="A174" s="5" t="str">
        <f t="shared" si="185"/>
        <v>L.1.12.1</v>
      </c>
      <c r="B174" s="4" t="str">
        <f t="shared" si="197"/>
        <v>Группа освещения  Пом. №12</v>
      </c>
      <c r="C174" s="59"/>
      <c r="D174" s="102"/>
      <c r="E174" s="102"/>
      <c r="F174" s="102"/>
      <c r="G174" s="102"/>
      <c r="H174" s="102"/>
      <c r="I174" s="60"/>
      <c r="J174" s="105"/>
      <c r="K174" s="102"/>
      <c r="L174" s="102"/>
      <c r="M174" s="99">
        <f t="shared" ref="M174" si="253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  <v>26</v>
      </c>
      <c r="N174" s="102"/>
      <c r="O174" s="102"/>
      <c r="P174" s="102">
        <f t="shared" ref="P174" si="254">IF(VLOOKUP(AH174,Потребители_обозначение,5,FALSE)=2,_xlfn.IFS(H174=3,VLOOKUP(E174,Справочная_двигатели,8,FALSE),H174=1,VLOOKUP(E174,Справочная_двигатели,10,TRUE)),0.95)</f>
        <v>0.95</v>
      </c>
      <c r="Q174" s="102"/>
      <c r="R174" s="102"/>
      <c r="S174" s="102"/>
      <c r="T174" s="5">
        <f t="shared" si="200"/>
        <v>0.13636363636363635</v>
      </c>
      <c r="U174" s="4">
        <f t="shared" si="187"/>
        <v>10</v>
      </c>
      <c r="V174" s="4">
        <f t="shared" si="188"/>
        <v>1.5</v>
      </c>
      <c r="W174" s="4">
        <f t="shared" si="189"/>
        <v>1.7500000000000002E-2</v>
      </c>
      <c r="X174" s="4">
        <f t="shared" si="190"/>
        <v>0.11</v>
      </c>
      <c r="Y174" s="4" cm="1">
        <f t="array" ref="Y174">_xlfn.IFS(H174=1,2,H174=3,1)</f>
        <v>2</v>
      </c>
      <c r="Z174" s="4">
        <f t="shared" si="191"/>
        <v>0.31</v>
      </c>
      <c r="AA174" s="4">
        <f t="shared" si="201"/>
        <v>7.9777954545454541E-2</v>
      </c>
      <c r="AB174" s="4">
        <f t="shared" si="192"/>
        <v>0.04</v>
      </c>
      <c r="AC174" s="4">
        <f t="shared" si="202"/>
        <v>220</v>
      </c>
      <c r="AD174" s="4" t="str">
        <f t="shared" si="193"/>
        <v>ВВГнг(А)-LS</v>
      </c>
      <c r="AE174" s="4" t="str">
        <f t="shared" si="214"/>
        <v>ВВГнг(А)-LS (3х1,5)</v>
      </c>
      <c r="AF174" s="4">
        <f t="shared" si="217"/>
        <v>2</v>
      </c>
      <c r="AG174" s="4" t="str">
        <f t="shared" si="218"/>
        <v>12</v>
      </c>
      <c r="AH174" s="4" t="str">
        <f t="shared" si="203"/>
        <v>L</v>
      </c>
      <c r="AI174" s="4" t="str">
        <f t="shared" si="220"/>
        <v>1</v>
      </c>
      <c r="AJ174" s="4" t="str">
        <f t="shared" si="204"/>
        <v>Группа освещения  Пом. №12</v>
      </c>
      <c r="AK174" s="4">
        <f t="shared" si="194"/>
        <v>0.14000000000000001</v>
      </c>
      <c r="AL174" s="4">
        <f t="shared" si="205"/>
        <v>0.03</v>
      </c>
      <c r="AM174" s="4" t="str">
        <f t="shared" si="206"/>
        <v>L.1.12.1</v>
      </c>
      <c r="AN174" s="4"/>
      <c r="AO174" s="4" t="str">
        <f t="shared" si="212"/>
        <v>ВВГнг(А)-LS (3х1,5)
L=26-0,04%</v>
      </c>
      <c r="AP174" s="4" t="str">
        <f t="shared" si="207"/>
        <v>1.12.1</v>
      </c>
      <c r="AQ174" s="4" t="str">
        <f t="shared" si="213"/>
        <v>12.1</v>
      </c>
      <c r="AR174" s="4">
        <f t="shared" si="208"/>
        <v>0</v>
      </c>
      <c r="AS174" s="4">
        <f t="shared" si="209"/>
        <v>0</v>
      </c>
      <c r="AT174" s="4">
        <f t="shared" si="221"/>
        <v>0</v>
      </c>
    </row>
    <row r="175" spans="1:46" x14ac:dyDescent="0.25">
      <c r="A175" s="5" t="str">
        <f t="shared" si="185"/>
        <v>L.1.12.2</v>
      </c>
      <c r="B175" s="4" t="str">
        <f t="shared" si="197"/>
        <v>Группа освещения  Пом. №12</v>
      </c>
      <c r="C175" s="59"/>
      <c r="D175" s="102"/>
      <c r="E175" s="102"/>
      <c r="F175" s="102"/>
      <c r="G175" s="102"/>
      <c r="H175" s="102"/>
      <c r="I175" s="60"/>
      <c r="J175" s="105"/>
      <c r="K175" s="102"/>
      <c r="L175" s="102"/>
      <c r="M175" s="99">
        <f t="shared" ref="M175:M176" si="255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  <v>31</v>
      </c>
      <c r="N175" s="102"/>
      <c r="O175" s="102"/>
      <c r="P175" s="102">
        <f t="shared" ref="P175:P176" si="256">IF(VLOOKUP(AH175,Потребители_обозначение,5,FALSE)=2,_xlfn.IFS(H175=3,VLOOKUP(E175,Справочная_двигатели,8,FALSE),H175=1,VLOOKUP(E175,Справочная_двигатели,10,TRUE)),0.95)</f>
        <v>0.95</v>
      </c>
      <c r="Q175" s="102"/>
      <c r="R175" s="102"/>
      <c r="S175" s="102"/>
      <c r="T175" s="5">
        <f t="shared" si="200"/>
        <v>0.13636363636363635</v>
      </c>
      <c r="U175" s="4">
        <f t="shared" si="187"/>
        <v>10</v>
      </c>
      <c r="V175" s="4">
        <f t="shared" si="188"/>
        <v>1.5</v>
      </c>
      <c r="W175" s="4">
        <f t="shared" si="189"/>
        <v>1.7500000000000002E-2</v>
      </c>
      <c r="X175" s="4">
        <f t="shared" si="190"/>
        <v>0.11</v>
      </c>
      <c r="Y175" s="4" cm="1">
        <f t="array" ref="Y175">_xlfn.IFS(H175=1,2,H175=3,1)</f>
        <v>2</v>
      </c>
      <c r="Z175" s="4">
        <f t="shared" si="191"/>
        <v>0.31</v>
      </c>
      <c r="AA175" s="4">
        <f t="shared" si="201"/>
        <v>8.935130909090909E-2</v>
      </c>
      <c r="AB175" s="4">
        <f t="shared" si="192"/>
        <v>0.05</v>
      </c>
      <c r="AC175" s="4">
        <f t="shared" si="202"/>
        <v>220</v>
      </c>
      <c r="AD175" s="4" t="str">
        <f t="shared" si="193"/>
        <v>ВВГнг(А)-LS</v>
      </c>
      <c r="AE175" s="4" t="str">
        <f t="shared" si="214"/>
        <v>ВВГнг(А)-LS (3х1,5)</v>
      </c>
      <c r="AF175" s="4">
        <f t="shared" si="217"/>
        <v>2</v>
      </c>
      <c r="AG175" s="4" t="str">
        <f t="shared" si="218"/>
        <v>12</v>
      </c>
      <c r="AH175" s="4" t="str">
        <f t="shared" si="203"/>
        <v>L</v>
      </c>
      <c r="AI175" s="4" t="str">
        <f t="shared" si="220"/>
        <v>1</v>
      </c>
      <c r="AJ175" s="4" t="str">
        <f t="shared" si="204"/>
        <v>Группа освещения  Пом. №12</v>
      </c>
      <c r="AK175" s="4">
        <f t="shared" si="194"/>
        <v>0.14000000000000001</v>
      </c>
      <c r="AL175" s="4">
        <f t="shared" si="205"/>
        <v>0.03</v>
      </c>
      <c r="AM175" s="4" t="str">
        <f t="shared" si="206"/>
        <v>L.1.12.2</v>
      </c>
      <c r="AN175" s="4"/>
      <c r="AO175" s="4" t="str">
        <f t="shared" si="212"/>
        <v>ВВГнг(А)-LS (3х1,5)
L=31-0,05%</v>
      </c>
      <c r="AP175" s="4" t="str">
        <f t="shared" si="207"/>
        <v>1.12.2</v>
      </c>
      <c r="AQ175" s="4" t="str">
        <f t="shared" si="213"/>
        <v>12.2</v>
      </c>
      <c r="AR175" s="4">
        <f t="shared" si="208"/>
        <v>0</v>
      </c>
      <c r="AS175" s="4">
        <f t="shared" si="209"/>
        <v>0</v>
      </c>
      <c r="AT175" s="4">
        <f t="shared" si="221"/>
        <v>0</v>
      </c>
    </row>
    <row r="176" spans="1:46" x14ac:dyDescent="0.25">
      <c r="A176" s="5" t="str">
        <f t="shared" si="185"/>
        <v>L.1.13.1</v>
      </c>
      <c r="B176" s="4" t="str">
        <f t="shared" si="197"/>
        <v>Группа освещения  Пом. №13</v>
      </c>
      <c r="C176" s="59"/>
      <c r="D176" s="102"/>
      <c r="E176" s="102"/>
      <c r="F176" s="102"/>
      <c r="G176" s="102"/>
      <c r="H176" s="102"/>
      <c r="I176" s="60"/>
      <c r="J176" s="105"/>
      <c r="K176" s="102"/>
      <c r="L176" s="102"/>
      <c r="M176" s="99">
        <f t="shared" si="255"/>
        <v>29</v>
      </c>
      <c r="N176" s="102"/>
      <c r="O176" s="102"/>
      <c r="P176" s="102">
        <f t="shared" si="256"/>
        <v>0.95</v>
      </c>
      <c r="Q176" s="102"/>
      <c r="R176" s="102"/>
      <c r="S176" s="102"/>
      <c r="T176" s="5">
        <f t="shared" si="200"/>
        <v>0.13636363636363635</v>
      </c>
      <c r="U176" s="4">
        <f t="shared" si="187"/>
        <v>10</v>
      </c>
      <c r="V176" s="4">
        <f t="shared" si="188"/>
        <v>1.5</v>
      </c>
      <c r="W176" s="4">
        <f t="shared" si="189"/>
        <v>1.7500000000000002E-2</v>
      </c>
      <c r="X176" s="4">
        <f t="shared" si="190"/>
        <v>0.11</v>
      </c>
      <c r="Y176" s="4" cm="1">
        <f t="array" ref="Y176">_xlfn.IFS(H176=1,2,H176=3,1)</f>
        <v>2</v>
      </c>
      <c r="Z176" s="4">
        <f t="shared" si="191"/>
        <v>0.31</v>
      </c>
      <c r="AA176" s="4">
        <f t="shared" si="201"/>
        <v>8.935130909090909E-2</v>
      </c>
      <c r="AB176" s="4">
        <f t="shared" si="192"/>
        <v>0.05</v>
      </c>
      <c r="AC176" s="4">
        <f t="shared" si="202"/>
        <v>220</v>
      </c>
      <c r="AD176" s="4" t="str">
        <f t="shared" si="193"/>
        <v>ВВГнг(А)-LS</v>
      </c>
      <c r="AE176" s="4" t="str">
        <f t="shared" si="214"/>
        <v>ВВГнг(А)-LS (3х1,5)</v>
      </c>
      <c r="AF176" s="4">
        <f t="shared" si="217"/>
        <v>2</v>
      </c>
      <c r="AG176" s="4" t="str">
        <f t="shared" si="218"/>
        <v>13</v>
      </c>
      <c r="AH176" s="4" t="str">
        <f t="shared" si="203"/>
        <v>L</v>
      </c>
      <c r="AI176" s="4" t="str">
        <f t="shared" si="220"/>
        <v>1</v>
      </c>
      <c r="AJ176" s="4" t="str">
        <f t="shared" si="204"/>
        <v>Группа освещения  Пом. №13</v>
      </c>
      <c r="AK176" s="4">
        <f t="shared" si="194"/>
        <v>0.14000000000000001</v>
      </c>
      <c r="AL176" s="4">
        <f t="shared" si="205"/>
        <v>0.03</v>
      </c>
      <c r="AM176" s="4" t="str">
        <f t="shared" si="206"/>
        <v>L.1.13.1</v>
      </c>
      <c r="AN176" s="4"/>
      <c r="AO176" s="4" t="str">
        <f t="shared" si="212"/>
        <v>ВВГнг(А)-LS (3х1,5)
L=29-0,05%</v>
      </c>
      <c r="AP176" s="4" t="str">
        <f t="shared" si="207"/>
        <v>1.13.1</v>
      </c>
      <c r="AQ176" s="4" t="str">
        <f t="shared" si="213"/>
        <v>13.1</v>
      </c>
      <c r="AR176" s="4">
        <f t="shared" si="208"/>
        <v>0</v>
      </c>
      <c r="AS176" s="4">
        <f t="shared" si="209"/>
        <v>0</v>
      </c>
      <c r="AT176" s="4">
        <f t="shared" si="221"/>
        <v>0</v>
      </c>
    </row>
    <row r="177" spans="1:46" x14ac:dyDescent="0.25">
      <c r="A177" s="5" t="str">
        <f t="shared" si="185"/>
        <v>L.1.14.1</v>
      </c>
      <c r="B177" s="4" t="str">
        <f t="shared" si="197"/>
        <v>Группа освещения  Пом. №14</v>
      </c>
      <c r="C177" s="59"/>
      <c r="D177" s="102"/>
      <c r="E177" s="102"/>
      <c r="F177" s="102"/>
      <c r="G177" s="102"/>
      <c r="H177" s="102"/>
      <c r="I177" s="60"/>
      <c r="J177" s="105"/>
      <c r="K177" s="102"/>
      <c r="L177" s="102"/>
      <c r="M177" s="99">
        <f t="shared" ref="M177:M179" si="257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  <v>37</v>
      </c>
      <c r="N177" s="102"/>
      <c r="O177" s="102"/>
      <c r="P177" s="102">
        <f t="shared" ref="P177:P179" si="258">IF(VLOOKUP(AH177,Потребители_обозначение,5,FALSE)=2,_xlfn.IFS(H177=3,VLOOKUP(E177,Справочная_двигатели,8,FALSE),H177=1,VLOOKUP(E177,Справочная_двигатели,10,TRUE)),0.95)</f>
        <v>0.95</v>
      </c>
      <c r="Q177" s="102"/>
      <c r="R177" s="102"/>
      <c r="S177" s="102"/>
      <c r="T177" s="5">
        <f t="shared" si="200"/>
        <v>0.13636363636363635</v>
      </c>
      <c r="U177" s="4">
        <f t="shared" si="187"/>
        <v>10</v>
      </c>
      <c r="V177" s="4">
        <f t="shared" si="188"/>
        <v>1.5</v>
      </c>
      <c r="W177" s="4">
        <f t="shared" si="189"/>
        <v>1.7500000000000002E-2</v>
      </c>
      <c r="X177" s="4">
        <f t="shared" si="190"/>
        <v>0.11</v>
      </c>
      <c r="Y177" s="4" cm="1">
        <f t="array" ref="Y177">_xlfn.IFS(H177=1,2,H177=3,1)</f>
        <v>2</v>
      </c>
      <c r="Z177" s="4">
        <f t="shared" si="191"/>
        <v>0.31</v>
      </c>
      <c r="AA177" s="4">
        <f t="shared" si="201"/>
        <v>0.10849801818181819</v>
      </c>
      <c r="AB177" s="4">
        <f t="shared" si="192"/>
        <v>0.05</v>
      </c>
      <c r="AC177" s="4">
        <f t="shared" si="202"/>
        <v>220</v>
      </c>
      <c r="AD177" s="4" t="str">
        <f t="shared" si="193"/>
        <v>ВВГнг(А)-LS</v>
      </c>
      <c r="AE177" s="4" t="str">
        <f t="shared" si="214"/>
        <v>ВВГнг(А)-LS (3х1,5)</v>
      </c>
      <c r="AF177" s="4">
        <f t="shared" si="217"/>
        <v>2</v>
      </c>
      <c r="AG177" s="4" t="str">
        <f t="shared" si="218"/>
        <v>14</v>
      </c>
      <c r="AH177" s="4" t="str">
        <f t="shared" si="203"/>
        <v>L</v>
      </c>
      <c r="AI177" s="4" t="str">
        <f t="shared" si="220"/>
        <v>1</v>
      </c>
      <c r="AJ177" s="4" t="str">
        <f t="shared" si="204"/>
        <v>Группа освещения  Пом. №14</v>
      </c>
      <c r="AK177" s="4">
        <f t="shared" si="194"/>
        <v>0.14000000000000001</v>
      </c>
      <c r="AL177" s="4">
        <f t="shared" si="205"/>
        <v>0.03</v>
      </c>
      <c r="AM177" s="4" t="str">
        <f t="shared" si="206"/>
        <v>L.1.14.1</v>
      </c>
      <c r="AN177" s="4"/>
      <c r="AO177" s="4" t="str">
        <f t="shared" si="212"/>
        <v>ВВГнг(А)-LS (3х1,5)
L=37-0,05%</v>
      </c>
      <c r="AP177" s="4" t="str">
        <f t="shared" si="207"/>
        <v>1.14.1</v>
      </c>
      <c r="AQ177" s="4" t="str">
        <f t="shared" si="213"/>
        <v>14.1</v>
      </c>
      <c r="AR177" s="4">
        <f t="shared" si="208"/>
        <v>0</v>
      </c>
      <c r="AS177" s="4">
        <f t="shared" si="209"/>
        <v>0</v>
      </c>
      <c r="AT177" s="4">
        <f t="shared" si="221"/>
        <v>0</v>
      </c>
    </row>
    <row r="178" spans="1:46" x14ac:dyDescent="0.25">
      <c r="A178" s="5" t="str">
        <f t="shared" si="185"/>
        <v>L.1.14.2</v>
      </c>
      <c r="B178" s="4" t="str">
        <f t="shared" si="197"/>
        <v>Группа освещения  Пом. №14</v>
      </c>
      <c r="C178" s="59"/>
      <c r="D178" s="102"/>
      <c r="E178" s="102"/>
      <c r="F178" s="102"/>
      <c r="G178" s="102"/>
      <c r="H178" s="102"/>
      <c r="I178" s="60"/>
      <c r="J178" s="105"/>
      <c r="K178" s="102"/>
      <c r="L178" s="102"/>
      <c r="M178" s="99">
        <f t="shared" si="257"/>
        <v>32</v>
      </c>
      <c r="N178" s="102"/>
      <c r="O178" s="102"/>
      <c r="P178" s="102">
        <f t="shared" si="258"/>
        <v>0.95</v>
      </c>
      <c r="Q178" s="102"/>
      <c r="R178" s="102"/>
      <c r="S178" s="102"/>
      <c r="T178" s="5">
        <f t="shared" si="200"/>
        <v>0.13636363636363635</v>
      </c>
      <c r="U178" s="4">
        <f t="shared" si="187"/>
        <v>10</v>
      </c>
      <c r="V178" s="4">
        <f t="shared" si="188"/>
        <v>1.5</v>
      </c>
      <c r="W178" s="4">
        <f t="shared" si="189"/>
        <v>1.7500000000000002E-2</v>
      </c>
      <c r="X178" s="4">
        <f t="shared" si="190"/>
        <v>0.11</v>
      </c>
      <c r="Y178" s="4" cm="1">
        <f t="array" ref="Y178">_xlfn.IFS(H178=1,2,H178=3,1)</f>
        <v>2</v>
      </c>
      <c r="Z178" s="4">
        <f t="shared" si="191"/>
        <v>0.31</v>
      </c>
      <c r="AA178" s="4">
        <f t="shared" si="201"/>
        <v>9.8924663636363638E-2</v>
      </c>
      <c r="AB178" s="4">
        <f t="shared" si="192"/>
        <v>0.05</v>
      </c>
      <c r="AC178" s="4">
        <f t="shared" si="202"/>
        <v>220</v>
      </c>
      <c r="AD178" s="4" t="str">
        <f t="shared" si="193"/>
        <v>ВВГнг(А)-LS</v>
      </c>
      <c r="AE178" s="4" t="str">
        <f t="shared" si="214"/>
        <v>ВВГнг(А)-LS (3х1,5)</v>
      </c>
      <c r="AF178" s="4">
        <f t="shared" si="217"/>
        <v>2</v>
      </c>
      <c r="AG178" s="4" t="str">
        <f t="shared" si="218"/>
        <v>14</v>
      </c>
      <c r="AH178" s="4" t="str">
        <f t="shared" si="203"/>
        <v>L</v>
      </c>
      <c r="AI178" s="4" t="str">
        <f t="shared" si="220"/>
        <v>1</v>
      </c>
      <c r="AJ178" s="4" t="str">
        <f t="shared" si="204"/>
        <v>Группа освещения  Пом. №14</v>
      </c>
      <c r="AK178" s="4">
        <f t="shared" si="194"/>
        <v>0.14000000000000001</v>
      </c>
      <c r="AL178" s="4">
        <f t="shared" si="205"/>
        <v>0.03</v>
      </c>
      <c r="AM178" s="4" t="str">
        <f t="shared" si="206"/>
        <v>L.1.14.2</v>
      </c>
      <c r="AN178" s="4"/>
      <c r="AO178" s="4" t="str">
        <f t="shared" si="212"/>
        <v>ВВГнг(А)-LS (3х1,5)
L=32-0,05%</v>
      </c>
      <c r="AP178" s="4" t="str">
        <f t="shared" si="207"/>
        <v>1.14.2</v>
      </c>
      <c r="AQ178" s="4" t="str">
        <f t="shared" si="213"/>
        <v>14.2</v>
      </c>
      <c r="AR178" s="4">
        <f t="shared" si="208"/>
        <v>0</v>
      </c>
      <c r="AS178" s="4">
        <f t="shared" si="209"/>
        <v>0</v>
      </c>
      <c r="AT178" s="4">
        <f t="shared" si="221"/>
        <v>0</v>
      </c>
    </row>
    <row r="179" spans="1:46" x14ac:dyDescent="0.25">
      <c r="A179" s="5" t="str">
        <f t="shared" si="185"/>
        <v>L.1.14.3</v>
      </c>
      <c r="B179" s="4" t="str">
        <f t="shared" si="197"/>
        <v>Группа освещения  Пом. №14</v>
      </c>
      <c r="C179" s="59"/>
      <c r="D179" s="102"/>
      <c r="E179" s="102"/>
      <c r="F179" s="102"/>
      <c r="G179" s="102"/>
      <c r="H179" s="102"/>
      <c r="I179" s="60"/>
      <c r="J179" s="105"/>
      <c r="K179" s="102"/>
      <c r="L179" s="102"/>
      <c r="M179" s="99">
        <f t="shared" si="257"/>
        <v>53</v>
      </c>
      <c r="N179" s="102"/>
      <c r="O179" s="102"/>
      <c r="P179" s="102">
        <f t="shared" si="258"/>
        <v>0.95</v>
      </c>
      <c r="Q179" s="102"/>
      <c r="R179" s="102"/>
      <c r="S179" s="102"/>
      <c r="T179" s="5">
        <f t="shared" si="200"/>
        <v>0.18181818181818182</v>
      </c>
      <c r="U179" s="4">
        <f t="shared" si="187"/>
        <v>10</v>
      </c>
      <c r="V179" s="4">
        <f t="shared" si="188"/>
        <v>1.5</v>
      </c>
      <c r="W179" s="4">
        <f t="shared" si="189"/>
        <v>1.7500000000000002E-2</v>
      </c>
      <c r="X179" s="4">
        <f t="shared" si="190"/>
        <v>0.11</v>
      </c>
      <c r="Y179" s="4" cm="1">
        <f t="array" ref="Y179">_xlfn.IFS(H179=1,2,H179=3,1)</f>
        <v>2</v>
      </c>
      <c r="Z179" s="4">
        <f t="shared" si="191"/>
        <v>0.31</v>
      </c>
      <c r="AA179" s="4">
        <f t="shared" si="201"/>
        <v>0.16168332121212123</v>
      </c>
      <c r="AB179" s="4">
        <f t="shared" si="192"/>
        <v>0.08</v>
      </c>
      <c r="AC179" s="4">
        <f t="shared" si="202"/>
        <v>220</v>
      </c>
      <c r="AD179" s="4" t="str">
        <f t="shared" si="193"/>
        <v>ВВГнг(А)-LS</v>
      </c>
      <c r="AE179" s="4" t="str">
        <f t="shared" si="214"/>
        <v>ВВГнг(А)-LS (3х1,5)</v>
      </c>
      <c r="AF179" s="4">
        <f t="shared" si="217"/>
        <v>2</v>
      </c>
      <c r="AG179" s="4" t="str">
        <f t="shared" si="218"/>
        <v>14</v>
      </c>
      <c r="AH179" s="4" t="str">
        <f t="shared" si="203"/>
        <v>L</v>
      </c>
      <c r="AI179" s="4" t="str">
        <f t="shared" si="220"/>
        <v>1</v>
      </c>
      <c r="AJ179" s="4" t="str">
        <f t="shared" si="204"/>
        <v>Группа освещения  Пом. №14</v>
      </c>
      <c r="AK179" s="4">
        <f t="shared" si="194"/>
        <v>0.19</v>
      </c>
      <c r="AL179" s="4">
        <f t="shared" si="205"/>
        <v>0.04</v>
      </c>
      <c r="AM179" s="4" t="str">
        <f t="shared" si="206"/>
        <v>L.1.14.3</v>
      </c>
      <c r="AN179" s="4"/>
      <c r="AO179" s="4" t="str">
        <f t="shared" si="212"/>
        <v>ВВГнг(А)-LS (3х1,5)
L=53-0,08%</v>
      </c>
      <c r="AP179" s="4" t="str">
        <f t="shared" si="207"/>
        <v>1.14.3</v>
      </c>
      <c r="AQ179" s="4" t="str">
        <f t="shared" si="213"/>
        <v>14.3</v>
      </c>
      <c r="AR179" s="4">
        <f t="shared" si="208"/>
        <v>0</v>
      </c>
      <c r="AS179" s="4">
        <f t="shared" si="209"/>
        <v>0</v>
      </c>
      <c r="AT179" s="4">
        <f t="shared" si="221"/>
        <v>0</v>
      </c>
    </row>
    <row r="180" spans="1:46" x14ac:dyDescent="0.25">
      <c r="A180" s="5" t="str">
        <f t="shared" si="185"/>
        <v>L.1.14.4</v>
      </c>
      <c r="B180" s="4" t="str">
        <f t="shared" si="197"/>
        <v>Группа освещения  Пом. №14</v>
      </c>
      <c r="C180" s="59"/>
      <c r="D180" s="102"/>
      <c r="E180" s="102"/>
      <c r="F180" s="102"/>
      <c r="G180" s="102"/>
      <c r="H180" s="102"/>
      <c r="I180" s="60"/>
      <c r="J180" s="105"/>
      <c r="K180" s="102"/>
      <c r="L180" s="102"/>
      <c r="M180" s="99">
        <f t="shared" ref="M180:M185" si="259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  <v>33</v>
      </c>
      <c r="N180" s="102"/>
      <c r="O180" s="102"/>
      <c r="P180" s="102">
        <f t="shared" ref="P180:P185" si="260">IF(VLOOKUP(AH180,Потребители_обозначение,5,FALSE)=2,_xlfn.IFS(H180=3,VLOOKUP(E180,Справочная_двигатели,8,FALSE),H180=1,VLOOKUP(E180,Справочная_двигатели,10,TRUE)),0.95)</f>
        <v>0.95</v>
      </c>
      <c r="Q180" s="102"/>
      <c r="R180" s="102"/>
      <c r="S180" s="102"/>
      <c r="T180" s="5">
        <f t="shared" si="200"/>
        <v>0.13636363636363635</v>
      </c>
      <c r="U180" s="4">
        <f t="shared" si="187"/>
        <v>10</v>
      </c>
      <c r="V180" s="4">
        <f t="shared" si="188"/>
        <v>1.5</v>
      </c>
      <c r="W180" s="4">
        <f t="shared" si="189"/>
        <v>1.7500000000000002E-2</v>
      </c>
      <c r="X180" s="4">
        <f t="shared" si="190"/>
        <v>0.11</v>
      </c>
      <c r="Y180" s="4" cm="1">
        <f t="array" ref="Y180">_xlfn.IFS(H180=1,2,H180=3,1)</f>
        <v>2</v>
      </c>
      <c r="Z180" s="4">
        <f t="shared" si="191"/>
        <v>0.31</v>
      </c>
      <c r="AA180" s="4">
        <f t="shared" si="201"/>
        <v>8.935130909090909E-2</v>
      </c>
      <c r="AB180" s="4">
        <f t="shared" si="192"/>
        <v>0.05</v>
      </c>
      <c r="AC180" s="4">
        <f t="shared" si="202"/>
        <v>220</v>
      </c>
      <c r="AD180" s="4" t="str">
        <f t="shared" si="193"/>
        <v>ВВГнг(А)-LS</v>
      </c>
      <c r="AE180" s="4" t="str">
        <f t="shared" si="214"/>
        <v>ВВГнг(А)-LS (3х1,5)</v>
      </c>
      <c r="AF180" s="4">
        <f t="shared" si="217"/>
        <v>2</v>
      </c>
      <c r="AG180" s="4" t="str">
        <f t="shared" si="218"/>
        <v>14</v>
      </c>
      <c r="AH180" s="4" t="str">
        <f t="shared" si="203"/>
        <v>L</v>
      </c>
      <c r="AI180" s="4" t="str">
        <f t="shared" si="220"/>
        <v>1</v>
      </c>
      <c r="AJ180" s="4" t="str">
        <f t="shared" si="204"/>
        <v>Группа освещения  Пом. №14</v>
      </c>
      <c r="AK180" s="4">
        <f t="shared" si="194"/>
        <v>0.14000000000000001</v>
      </c>
      <c r="AL180" s="4">
        <f t="shared" si="205"/>
        <v>0.03</v>
      </c>
      <c r="AM180" s="4" t="str">
        <f t="shared" si="206"/>
        <v>L.1.14.4</v>
      </c>
      <c r="AN180" s="4"/>
      <c r="AO180" s="4" t="str">
        <f t="shared" si="212"/>
        <v>ВВГнг(А)-LS (3х1,5)
L=33-0,05%</v>
      </c>
      <c r="AP180" s="4" t="str">
        <f t="shared" si="207"/>
        <v>1.14.4</v>
      </c>
      <c r="AQ180" s="4" t="str">
        <f t="shared" si="213"/>
        <v>14.4</v>
      </c>
      <c r="AR180" s="4">
        <f t="shared" si="208"/>
        <v>0</v>
      </c>
      <c r="AS180" s="4">
        <f t="shared" si="209"/>
        <v>0</v>
      </c>
      <c r="AT180" s="4">
        <f t="shared" si="221"/>
        <v>0</v>
      </c>
    </row>
    <row r="181" spans="1:46" x14ac:dyDescent="0.25">
      <c r="A181" s="5" t="str">
        <f t="shared" si="185"/>
        <v>L.1.14.5</v>
      </c>
      <c r="B181" s="4" t="str">
        <f t="shared" si="197"/>
        <v>Группа освещения  Пом. №14</v>
      </c>
      <c r="C181" s="59"/>
      <c r="D181" s="102"/>
      <c r="E181" s="102"/>
      <c r="F181" s="102"/>
      <c r="G181" s="102"/>
      <c r="H181" s="102"/>
      <c r="I181" s="60"/>
      <c r="J181" s="105"/>
      <c r="K181" s="102"/>
      <c r="L181" s="102"/>
      <c r="M181" s="99">
        <f t="shared" si="259"/>
        <v>35</v>
      </c>
      <c r="N181" s="102"/>
      <c r="O181" s="102"/>
      <c r="P181" s="102">
        <f t="shared" si="260"/>
        <v>0.95</v>
      </c>
      <c r="Q181" s="102"/>
      <c r="R181" s="102"/>
      <c r="S181" s="102"/>
      <c r="T181" s="5">
        <f t="shared" si="200"/>
        <v>0.13636363636363635</v>
      </c>
      <c r="U181" s="4">
        <f t="shared" si="187"/>
        <v>10</v>
      </c>
      <c r="V181" s="4">
        <f t="shared" si="188"/>
        <v>1.5</v>
      </c>
      <c r="W181" s="4">
        <f t="shared" si="189"/>
        <v>1.7500000000000002E-2</v>
      </c>
      <c r="X181" s="4">
        <f t="shared" si="190"/>
        <v>0.11</v>
      </c>
      <c r="Y181" s="4" cm="1">
        <f t="array" ref="Y181">_xlfn.IFS(H181=1,2,H181=3,1)</f>
        <v>2</v>
      </c>
      <c r="Z181" s="4">
        <f t="shared" si="191"/>
        <v>0.31</v>
      </c>
      <c r="AA181" s="4">
        <f t="shared" si="201"/>
        <v>8.935130909090909E-2</v>
      </c>
      <c r="AB181" s="4">
        <f t="shared" si="192"/>
        <v>0.05</v>
      </c>
      <c r="AC181" s="4">
        <f t="shared" si="202"/>
        <v>220</v>
      </c>
      <c r="AD181" s="4" t="str">
        <f t="shared" si="193"/>
        <v>ВВГнг(А)-LS</v>
      </c>
      <c r="AE181" s="4" t="str">
        <f t="shared" si="214"/>
        <v>ВВГнг(А)-LS (3х1,5)</v>
      </c>
      <c r="AF181" s="4">
        <f t="shared" si="217"/>
        <v>2</v>
      </c>
      <c r="AG181" s="4" t="str">
        <f t="shared" si="218"/>
        <v>14</v>
      </c>
      <c r="AH181" s="4" t="str">
        <f t="shared" si="203"/>
        <v>L</v>
      </c>
      <c r="AI181" s="4" t="str">
        <f t="shared" si="220"/>
        <v>1</v>
      </c>
      <c r="AJ181" s="4" t="str">
        <f t="shared" si="204"/>
        <v>Группа освещения  Пом. №14</v>
      </c>
      <c r="AK181" s="4">
        <f t="shared" si="194"/>
        <v>0.14000000000000001</v>
      </c>
      <c r="AL181" s="4">
        <f t="shared" si="205"/>
        <v>0.03</v>
      </c>
      <c r="AM181" s="4" t="str">
        <f t="shared" si="206"/>
        <v>L.1.14.5</v>
      </c>
      <c r="AN181" s="4"/>
      <c r="AO181" s="4" t="str">
        <f t="shared" si="212"/>
        <v>ВВГнг(А)-LS (3х1,5)
L=35-0,05%</v>
      </c>
      <c r="AP181" s="4" t="str">
        <f t="shared" si="207"/>
        <v>1.14.5</v>
      </c>
      <c r="AQ181" s="4" t="str">
        <f t="shared" si="213"/>
        <v>14.5</v>
      </c>
      <c r="AR181" s="4">
        <f t="shared" si="208"/>
        <v>0</v>
      </c>
      <c r="AS181" s="4">
        <f t="shared" si="209"/>
        <v>0</v>
      </c>
      <c r="AT181" s="4">
        <f t="shared" si="221"/>
        <v>0</v>
      </c>
    </row>
    <row r="182" spans="1:46" x14ac:dyDescent="0.25">
      <c r="A182" s="5" t="str">
        <f t="shared" si="185"/>
        <v>L.1.14.6</v>
      </c>
      <c r="B182" s="4" t="str">
        <f t="shared" si="197"/>
        <v>Группа освещения  Пом. №14</v>
      </c>
      <c r="C182" s="59"/>
      <c r="D182" s="102"/>
      <c r="E182" s="102"/>
      <c r="F182" s="102"/>
      <c r="G182" s="102"/>
      <c r="H182" s="102"/>
      <c r="I182" s="60"/>
      <c r="J182" s="105"/>
      <c r="K182" s="102"/>
      <c r="L182" s="102"/>
      <c r="M182" s="99">
        <f t="shared" si="259"/>
        <v>23</v>
      </c>
      <c r="N182" s="102"/>
      <c r="O182" s="102"/>
      <c r="P182" s="102">
        <f t="shared" si="260"/>
        <v>0.95</v>
      </c>
      <c r="Q182" s="102"/>
      <c r="R182" s="102"/>
      <c r="S182" s="102"/>
      <c r="T182" s="5">
        <f t="shared" si="200"/>
        <v>0.13636363636363635</v>
      </c>
      <c r="U182" s="4">
        <f t="shared" si="187"/>
        <v>10</v>
      </c>
      <c r="V182" s="4">
        <f t="shared" si="188"/>
        <v>1.5</v>
      </c>
      <c r="W182" s="4">
        <f t="shared" si="189"/>
        <v>1.7500000000000002E-2</v>
      </c>
      <c r="X182" s="4">
        <f t="shared" si="190"/>
        <v>0.11</v>
      </c>
      <c r="Y182" s="4" cm="1">
        <f t="array" ref="Y182">_xlfn.IFS(H182=1,2,H182=3,1)</f>
        <v>2</v>
      </c>
      <c r="Z182" s="4">
        <f t="shared" si="191"/>
        <v>0.31</v>
      </c>
      <c r="AA182" s="4">
        <f t="shared" si="201"/>
        <v>7.0204599999999992E-2</v>
      </c>
      <c r="AB182" s="4">
        <f t="shared" si="192"/>
        <v>0.04</v>
      </c>
      <c r="AC182" s="4">
        <f t="shared" si="202"/>
        <v>220</v>
      </c>
      <c r="AD182" s="4" t="str">
        <f t="shared" si="193"/>
        <v>ВВГнг(А)-LS</v>
      </c>
      <c r="AE182" s="4" t="str">
        <f t="shared" si="214"/>
        <v>ВВГнг(А)-LS (3х1,5)</v>
      </c>
      <c r="AF182" s="4">
        <f t="shared" si="217"/>
        <v>2</v>
      </c>
      <c r="AG182" s="4" t="str">
        <f t="shared" si="218"/>
        <v>14</v>
      </c>
      <c r="AH182" s="4" t="str">
        <f t="shared" si="203"/>
        <v>L</v>
      </c>
      <c r="AI182" s="4" t="str">
        <f t="shared" si="220"/>
        <v>1</v>
      </c>
      <c r="AJ182" s="4" t="str">
        <f t="shared" si="204"/>
        <v>Группа освещения  Пом. №14</v>
      </c>
      <c r="AK182" s="4">
        <f t="shared" si="194"/>
        <v>0.14000000000000001</v>
      </c>
      <c r="AL182" s="4">
        <f t="shared" si="205"/>
        <v>0.03</v>
      </c>
      <c r="AM182" s="4" t="str">
        <f t="shared" si="206"/>
        <v>L.1.14.6</v>
      </c>
      <c r="AN182" s="4"/>
      <c r="AO182" s="4" t="str">
        <f t="shared" si="212"/>
        <v>ВВГнг(А)-LS (3х1,5)
L=23-0,04%</v>
      </c>
      <c r="AP182" s="4" t="str">
        <f t="shared" si="207"/>
        <v>1.14.6</v>
      </c>
      <c r="AQ182" s="4" t="str">
        <f t="shared" si="213"/>
        <v>14.6</v>
      </c>
      <c r="AR182" s="4">
        <f t="shared" si="208"/>
        <v>0</v>
      </c>
      <c r="AS182" s="4">
        <f t="shared" si="209"/>
        <v>0</v>
      </c>
      <c r="AT182" s="4">
        <f t="shared" si="221"/>
        <v>0</v>
      </c>
    </row>
    <row r="183" spans="1:46" x14ac:dyDescent="0.25">
      <c r="A183" s="5" t="str">
        <f t="shared" si="185"/>
        <v>L.1.14.7</v>
      </c>
      <c r="B183" s="4" t="str">
        <f t="shared" si="197"/>
        <v>Группа освещения  Пом. №14</v>
      </c>
      <c r="C183" s="59"/>
      <c r="D183" s="102"/>
      <c r="E183" s="102"/>
      <c r="F183" s="102"/>
      <c r="G183" s="102"/>
      <c r="H183" s="102"/>
      <c r="I183" s="60"/>
      <c r="J183" s="105"/>
      <c r="K183" s="102"/>
      <c r="L183" s="102"/>
      <c r="M183" s="99">
        <f t="shared" si="259"/>
        <v>68</v>
      </c>
      <c r="N183" s="102"/>
      <c r="O183" s="102"/>
      <c r="P183" s="102">
        <f t="shared" si="260"/>
        <v>0.95</v>
      </c>
      <c r="Q183" s="102"/>
      <c r="R183" s="102"/>
      <c r="S183" s="102"/>
      <c r="T183" s="5">
        <f t="shared" si="200"/>
        <v>0.34090909090909088</v>
      </c>
      <c r="U183" s="4">
        <f t="shared" si="187"/>
        <v>10</v>
      </c>
      <c r="V183" s="4">
        <f t="shared" si="188"/>
        <v>1.5</v>
      </c>
      <c r="W183" s="4">
        <f t="shared" si="189"/>
        <v>1.7500000000000002E-2</v>
      </c>
      <c r="X183" s="4">
        <f t="shared" si="190"/>
        <v>0.11</v>
      </c>
      <c r="Y183" s="4" cm="1">
        <f t="array" ref="Y183">_xlfn.IFS(H183=1,2,H183=3,1)</f>
        <v>2</v>
      </c>
      <c r="Z183" s="4">
        <f t="shared" si="191"/>
        <v>0.31</v>
      </c>
      <c r="AA183" s="4">
        <f t="shared" si="201"/>
        <v>0.31113402272727275</v>
      </c>
      <c r="AB183" s="4">
        <f t="shared" si="192"/>
        <v>0.15000000000000002</v>
      </c>
      <c r="AC183" s="4">
        <f t="shared" si="202"/>
        <v>220</v>
      </c>
      <c r="AD183" s="4" t="str">
        <f t="shared" si="193"/>
        <v>ВВГнг(А)-LS</v>
      </c>
      <c r="AE183" s="4" t="str">
        <f t="shared" si="214"/>
        <v>ВВГнг(А)-LS (3х1,5)</v>
      </c>
      <c r="AF183" s="4">
        <f t="shared" si="217"/>
        <v>2</v>
      </c>
      <c r="AG183" s="4" t="str">
        <f t="shared" si="218"/>
        <v>14</v>
      </c>
      <c r="AH183" s="4" t="str">
        <f t="shared" si="203"/>
        <v>L</v>
      </c>
      <c r="AI183" s="4" t="str">
        <f t="shared" si="220"/>
        <v>1</v>
      </c>
      <c r="AJ183" s="4" t="str">
        <f t="shared" si="204"/>
        <v>Группа освещения  Пом. №14</v>
      </c>
      <c r="AK183" s="4">
        <f t="shared" si="194"/>
        <v>0.35000000000000003</v>
      </c>
      <c r="AL183" s="4">
        <f t="shared" si="205"/>
        <v>7.4999999999999997E-2</v>
      </c>
      <c r="AM183" s="4" t="str">
        <f t="shared" si="206"/>
        <v>L.1.14.7</v>
      </c>
      <c r="AN183" s="4"/>
      <c r="AO183" s="4" t="str">
        <f t="shared" si="212"/>
        <v>ВВГнг(А)-LS (3х1,5)
L=68-0,15%</v>
      </c>
      <c r="AP183" s="4" t="str">
        <f t="shared" si="207"/>
        <v>1.14.7</v>
      </c>
      <c r="AQ183" s="4" t="str">
        <f t="shared" si="213"/>
        <v>14.7</v>
      </c>
      <c r="AR183" s="4">
        <f t="shared" si="208"/>
        <v>0</v>
      </c>
      <c r="AS183" s="4">
        <f t="shared" si="209"/>
        <v>0</v>
      </c>
      <c r="AT183" s="4">
        <f t="shared" si="221"/>
        <v>0</v>
      </c>
    </row>
    <row r="184" spans="1:46" x14ac:dyDescent="0.25">
      <c r="A184" s="5" t="str">
        <f t="shared" si="185"/>
        <v>L.1.14.8</v>
      </c>
      <c r="B184" s="4" t="str">
        <f t="shared" si="197"/>
        <v>Группа освещения  Пом. №14</v>
      </c>
      <c r="C184" s="59"/>
      <c r="D184" s="102"/>
      <c r="E184" s="102"/>
      <c r="F184" s="102"/>
      <c r="G184" s="102"/>
      <c r="H184" s="102"/>
      <c r="I184" s="60"/>
      <c r="J184" s="105"/>
      <c r="K184" s="102"/>
      <c r="L184" s="102"/>
      <c r="M184" s="99">
        <f t="shared" si="259"/>
        <v>26</v>
      </c>
      <c r="N184" s="102"/>
      <c r="O184" s="102"/>
      <c r="P184" s="102">
        <f t="shared" si="260"/>
        <v>0.95</v>
      </c>
      <c r="Q184" s="102"/>
      <c r="R184" s="102"/>
      <c r="S184" s="102"/>
      <c r="T184" s="5">
        <f t="shared" si="200"/>
        <v>0.13636363636363635</v>
      </c>
      <c r="U184" s="4">
        <f t="shared" si="187"/>
        <v>10</v>
      </c>
      <c r="V184" s="4">
        <f t="shared" si="188"/>
        <v>1.5</v>
      </c>
      <c r="W184" s="4">
        <f t="shared" si="189"/>
        <v>1.7500000000000002E-2</v>
      </c>
      <c r="X184" s="4">
        <f t="shared" si="190"/>
        <v>0.11</v>
      </c>
      <c r="Y184" s="4" cm="1">
        <f t="array" ref="Y184">_xlfn.IFS(H184=1,2,H184=3,1)</f>
        <v>2</v>
      </c>
      <c r="Z184" s="4">
        <f t="shared" si="191"/>
        <v>0.31</v>
      </c>
      <c r="AA184" s="4">
        <f t="shared" si="201"/>
        <v>7.3395718181818184E-2</v>
      </c>
      <c r="AB184" s="4">
        <f t="shared" si="192"/>
        <v>0.04</v>
      </c>
      <c r="AC184" s="4">
        <f t="shared" si="202"/>
        <v>220</v>
      </c>
      <c r="AD184" s="4" t="str">
        <f t="shared" si="193"/>
        <v>ВВГнг(А)-LS</v>
      </c>
      <c r="AE184" s="4" t="str">
        <f t="shared" si="214"/>
        <v>ВВГнг(А)-LS (3х1,5)</v>
      </c>
      <c r="AF184" s="4">
        <f t="shared" si="217"/>
        <v>2</v>
      </c>
      <c r="AG184" s="4" t="str">
        <f t="shared" si="218"/>
        <v>14</v>
      </c>
      <c r="AH184" s="4" t="str">
        <f t="shared" si="203"/>
        <v>L</v>
      </c>
      <c r="AI184" s="4" t="str">
        <f t="shared" si="220"/>
        <v>1</v>
      </c>
      <c r="AJ184" s="4" t="str">
        <f t="shared" si="204"/>
        <v>Группа освещения  Пом. №14</v>
      </c>
      <c r="AK184" s="4">
        <f t="shared" si="194"/>
        <v>0.14000000000000001</v>
      </c>
      <c r="AL184" s="4">
        <f t="shared" si="205"/>
        <v>0.03</v>
      </c>
      <c r="AM184" s="4" t="str">
        <f t="shared" si="206"/>
        <v>L.1.14.8</v>
      </c>
      <c r="AN184" s="4"/>
      <c r="AO184" s="4" t="str">
        <f t="shared" si="212"/>
        <v>ВВГнг(А)-LS (3х1,5)
L=26-0,04%</v>
      </c>
      <c r="AP184" s="4" t="str">
        <f t="shared" si="207"/>
        <v>1.14.8</v>
      </c>
      <c r="AQ184" s="4" t="str">
        <f t="shared" si="213"/>
        <v>14.8</v>
      </c>
      <c r="AR184" s="4">
        <f t="shared" si="208"/>
        <v>0</v>
      </c>
      <c r="AS184" s="4">
        <f t="shared" si="209"/>
        <v>0</v>
      </c>
      <c r="AT184" s="4">
        <f t="shared" si="221"/>
        <v>0</v>
      </c>
    </row>
    <row r="185" spans="1:46" x14ac:dyDescent="0.25">
      <c r="A185" s="5" t="str">
        <f t="shared" si="185"/>
        <v>L.1.14.9</v>
      </c>
      <c r="B185" s="4" t="str">
        <f t="shared" si="197"/>
        <v>Группа освещения  Пом. №14</v>
      </c>
      <c r="C185" s="59"/>
      <c r="D185" s="102"/>
      <c r="E185" s="102"/>
      <c r="F185" s="102"/>
      <c r="G185" s="102"/>
      <c r="H185" s="102"/>
      <c r="I185" s="60"/>
      <c r="J185" s="105"/>
      <c r="K185" s="102"/>
      <c r="L185" s="102"/>
      <c r="M185" s="99">
        <f t="shared" si="259"/>
        <v>22</v>
      </c>
      <c r="N185" s="102"/>
      <c r="O185" s="102"/>
      <c r="P185" s="102">
        <f t="shared" si="260"/>
        <v>0.95</v>
      </c>
      <c r="Q185" s="102"/>
      <c r="R185" s="102"/>
      <c r="S185" s="102"/>
      <c r="T185" s="5">
        <f t="shared" si="200"/>
        <v>0.13636363636363635</v>
      </c>
      <c r="U185" s="4">
        <f t="shared" si="187"/>
        <v>10</v>
      </c>
      <c r="V185" s="4">
        <f t="shared" si="188"/>
        <v>1.5</v>
      </c>
      <c r="W185" s="4">
        <f t="shared" si="189"/>
        <v>1.7500000000000002E-2</v>
      </c>
      <c r="X185" s="4">
        <f t="shared" si="190"/>
        <v>0.11</v>
      </c>
      <c r="Y185" s="4" cm="1">
        <f t="array" ref="Y185">_xlfn.IFS(H185=1,2,H185=3,1)</f>
        <v>2</v>
      </c>
      <c r="Z185" s="4">
        <f t="shared" si="191"/>
        <v>0.31</v>
      </c>
      <c r="AA185" s="4">
        <f t="shared" si="201"/>
        <v>6.7013481818181814E-2</v>
      </c>
      <c r="AB185" s="4">
        <f t="shared" si="192"/>
        <v>0.04</v>
      </c>
      <c r="AC185" s="4">
        <f t="shared" si="202"/>
        <v>220</v>
      </c>
      <c r="AD185" s="4" t="str">
        <f t="shared" si="193"/>
        <v>ВВГнг(А)-LS</v>
      </c>
      <c r="AE185" s="4" t="str">
        <f t="shared" si="214"/>
        <v>ВВГнг(А)-LS (3х1,5)</v>
      </c>
      <c r="AF185" s="4">
        <f t="shared" si="217"/>
        <v>2</v>
      </c>
      <c r="AG185" s="4" t="str">
        <f t="shared" si="218"/>
        <v>14</v>
      </c>
      <c r="AH185" s="4" t="str">
        <f t="shared" si="203"/>
        <v>L</v>
      </c>
      <c r="AI185" s="4" t="str">
        <f t="shared" si="220"/>
        <v>1</v>
      </c>
      <c r="AJ185" s="4" t="str">
        <f t="shared" si="204"/>
        <v>Группа освещения  Пом. №14</v>
      </c>
      <c r="AK185" s="4">
        <f t="shared" si="194"/>
        <v>0.14000000000000001</v>
      </c>
      <c r="AL185" s="4">
        <f t="shared" si="205"/>
        <v>0.03</v>
      </c>
      <c r="AM185" s="4" t="str">
        <f t="shared" si="206"/>
        <v>L.1.14.9</v>
      </c>
      <c r="AN185" s="4"/>
      <c r="AO185" s="4" t="str">
        <f t="shared" si="212"/>
        <v>ВВГнг(А)-LS (3х1,5)
L=22-0,04%</v>
      </c>
      <c r="AP185" s="4" t="str">
        <f t="shared" si="207"/>
        <v>1.14.9</v>
      </c>
      <c r="AQ185" s="4" t="str">
        <f t="shared" si="213"/>
        <v>14.9</v>
      </c>
      <c r="AR185" s="4">
        <f t="shared" si="208"/>
        <v>0</v>
      </c>
      <c r="AS185" s="4">
        <f t="shared" si="209"/>
        <v>0</v>
      </c>
      <c r="AT185" s="4">
        <f t="shared" si="221"/>
        <v>0</v>
      </c>
    </row>
    <row r="186" spans="1:46" x14ac:dyDescent="0.25">
      <c r="A186" s="5" t="str">
        <f t="shared" si="185"/>
        <v>L.1.15.1</v>
      </c>
      <c r="B186" s="4" t="str">
        <f t="shared" si="197"/>
        <v>Группа освещения  Пом. №15</v>
      </c>
      <c r="C186" s="59"/>
      <c r="D186" s="59"/>
      <c r="E186" s="102"/>
      <c r="F186" s="102"/>
      <c r="G186" s="59"/>
      <c r="H186" s="102"/>
      <c r="I186" s="60"/>
      <c r="J186" s="105"/>
      <c r="K186" s="102"/>
      <c r="L186" s="59"/>
      <c r="M186" s="4">
        <f t="shared" si="210"/>
        <v>46</v>
      </c>
      <c r="N186" s="102"/>
      <c r="O186" s="102"/>
      <c r="P186" s="59">
        <f t="shared" si="235"/>
        <v>0.95</v>
      </c>
      <c r="Q186" s="102"/>
      <c r="R186" s="102"/>
      <c r="S186" s="102"/>
      <c r="T186" s="5">
        <f t="shared" si="200"/>
        <v>0.13636363636363635</v>
      </c>
      <c r="U186" s="4">
        <f t="shared" si="187"/>
        <v>10</v>
      </c>
      <c r="V186" s="4">
        <f t="shared" si="188"/>
        <v>1.5</v>
      </c>
      <c r="W186" s="4">
        <f t="shared" si="189"/>
        <v>1.7500000000000002E-2</v>
      </c>
      <c r="X186" s="4">
        <f t="shared" si="190"/>
        <v>0.11</v>
      </c>
      <c r="Y186" s="4" cm="1">
        <f t="array" ref="Y186">_xlfn.IFS(H186=1,2,H186=3,1)</f>
        <v>2</v>
      </c>
      <c r="Z186" s="4">
        <f t="shared" si="191"/>
        <v>0.31</v>
      </c>
      <c r="AA186" s="4">
        <f t="shared" si="201"/>
        <v>0.12445360909090911</v>
      </c>
      <c r="AB186" s="4">
        <f t="shared" si="192"/>
        <v>6.0000000000000005E-2</v>
      </c>
      <c r="AC186" s="4">
        <f t="shared" si="202"/>
        <v>220</v>
      </c>
      <c r="AD186" s="4" t="str">
        <f t="shared" si="193"/>
        <v>ВВГнг(А)-LS</v>
      </c>
      <c r="AE186" s="4" t="str">
        <f t="shared" si="214"/>
        <v>ВВГнг(А)-LS (3х1,5)</v>
      </c>
      <c r="AF186" s="4">
        <f t="shared" si="217"/>
        <v>2</v>
      </c>
      <c r="AG186" s="4" t="str">
        <f t="shared" si="218"/>
        <v>15</v>
      </c>
      <c r="AH186" s="4" t="str">
        <f t="shared" si="203"/>
        <v>L</v>
      </c>
      <c r="AI186" s="4" t="str">
        <f t="shared" si="220"/>
        <v>1</v>
      </c>
      <c r="AJ186" s="4" t="str">
        <f t="shared" si="204"/>
        <v>Группа освещения  Пом. №15</v>
      </c>
      <c r="AK186" s="4">
        <f t="shared" si="194"/>
        <v>0.14000000000000001</v>
      </c>
      <c r="AL186" s="4">
        <f t="shared" si="205"/>
        <v>0.03</v>
      </c>
      <c r="AM186" s="4" t="str">
        <f t="shared" si="206"/>
        <v>L.1.15.1</v>
      </c>
      <c r="AN186" s="4"/>
      <c r="AO186" s="4" t="str">
        <f t="shared" si="212"/>
        <v>ВВГнг(А)-LS (3х1,5)
L=46-0,06%</v>
      </c>
      <c r="AP186" s="4" t="str">
        <f t="shared" si="207"/>
        <v>1.15.1</v>
      </c>
      <c r="AQ186" s="4" t="str">
        <f t="shared" si="213"/>
        <v>15.1</v>
      </c>
      <c r="AR186" s="4">
        <f t="shared" si="208"/>
        <v>0</v>
      </c>
      <c r="AS186" s="4">
        <f t="shared" si="209"/>
        <v>0</v>
      </c>
      <c r="AT186" s="4">
        <f t="shared" si="221"/>
        <v>0</v>
      </c>
    </row>
    <row r="187" spans="1:46" x14ac:dyDescent="0.25">
      <c r="A187" s="5" t="str">
        <f t="shared" si="185"/>
        <v>L.1.15.2</v>
      </c>
      <c r="B187" s="4" t="str">
        <f t="shared" si="197"/>
        <v>Группа освещения  Пом. №15</v>
      </c>
      <c r="C187" s="59"/>
      <c r="D187" s="59"/>
      <c r="E187" s="102"/>
      <c r="F187" s="102"/>
      <c r="G187" s="59"/>
      <c r="H187" s="102"/>
      <c r="I187" s="60"/>
      <c r="J187" s="105"/>
      <c r="K187" s="102"/>
      <c r="L187" s="59"/>
      <c r="M187" s="4">
        <f t="shared" si="210"/>
        <v>37</v>
      </c>
      <c r="N187" s="102"/>
      <c r="O187" s="102"/>
      <c r="P187" s="59">
        <f t="shared" si="235"/>
        <v>0.95</v>
      </c>
      <c r="Q187" s="102"/>
      <c r="R187" s="102"/>
      <c r="S187" s="102"/>
      <c r="T187" s="5">
        <f t="shared" si="200"/>
        <v>0.13636363636363635</v>
      </c>
      <c r="U187" s="4">
        <f t="shared" si="187"/>
        <v>10</v>
      </c>
      <c r="V187" s="4">
        <f t="shared" si="188"/>
        <v>1.5</v>
      </c>
      <c r="W187" s="4">
        <f t="shared" si="189"/>
        <v>1.7500000000000002E-2</v>
      </c>
      <c r="X187" s="4">
        <f t="shared" si="190"/>
        <v>0.11</v>
      </c>
      <c r="Y187" s="4" cm="1">
        <f t="array" ref="Y187">_xlfn.IFS(H187=1,2,H187=3,1)</f>
        <v>2</v>
      </c>
      <c r="Z187" s="4">
        <f t="shared" si="191"/>
        <v>0.31</v>
      </c>
      <c r="AA187" s="4">
        <f t="shared" si="201"/>
        <v>0.11488025454545456</v>
      </c>
      <c r="AB187" s="4">
        <f t="shared" si="192"/>
        <v>6.0000000000000005E-2</v>
      </c>
      <c r="AC187" s="4">
        <f t="shared" si="202"/>
        <v>220</v>
      </c>
      <c r="AD187" s="4" t="str">
        <f t="shared" si="193"/>
        <v>ВВГнг(А)-LS</v>
      </c>
      <c r="AE187" s="4" t="str">
        <f t="shared" si="214"/>
        <v>ВВГнг(А)-LS (3х1,5)</v>
      </c>
      <c r="AF187" s="4">
        <f t="shared" si="217"/>
        <v>2</v>
      </c>
      <c r="AG187" s="4" t="str">
        <f t="shared" si="218"/>
        <v>15</v>
      </c>
      <c r="AH187" s="4" t="str">
        <f t="shared" si="203"/>
        <v>L</v>
      </c>
      <c r="AI187" s="4" t="str">
        <f t="shared" si="220"/>
        <v>1</v>
      </c>
      <c r="AJ187" s="4" t="str">
        <f t="shared" si="204"/>
        <v>Группа освещения  Пом. №15</v>
      </c>
      <c r="AK187" s="4">
        <f t="shared" si="194"/>
        <v>0.14000000000000001</v>
      </c>
      <c r="AL187" s="4">
        <f t="shared" si="205"/>
        <v>0.03</v>
      </c>
      <c r="AM187" s="4" t="str">
        <f t="shared" si="206"/>
        <v>L.1.15.2</v>
      </c>
      <c r="AN187" s="4"/>
      <c r="AO187" s="4" t="str">
        <f t="shared" si="212"/>
        <v>ВВГнг(А)-LS (3х1,5)
L=37-0,06%</v>
      </c>
      <c r="AP187" s="4" t="str">
        <f t="shared" si="207"/>
        <v>1.15.2</v>
      </c>
      <c r="AQ187" s="4" t="str">
        <f t="shared" si="213"/>
        <v>15.2</v>
      </c>
      <c r="AR187" s="4">
        <f t="shared" si="208"/>
        <v>0</v>
      </c>
      <c r="AS187" s="4">
        <f t="shared" si="209"/>
        <v>0</v>
      </c>
      <c r="AT187" s="4">
        <f t="shared" si="221"/>
        <v>0</v>
      </c>
    </row>
    <row r="188" spans="1:46" x14ac:dyDescent="0.25">
      <c r="A188" s="5" t="str">
        <f t="shared" si="185"/>
        <v>L.1.16.1</v>
      </c>
      <c r="B188" s="4" t="str">
        <f t="shared" si="197"/>
        <v>Группа освещения  Пом. №16</v>
      </c>
      <c r="C188" s="59"/>
      <c r="D188" s="59"/>
      <c r="E188" s="102"/>
      <c r="F188" s="102"/>
      <c r="G188" s="59"/>
      <c r="H188" s="102"/>
      <c r="I188" s="60"/>
      <c r="J188" s="105"/>
      <c r="K188" s="102"/>
      <c r="L188" s="59"/>
      <c r="M188" s="4">
        <f t="shared" si="210"/>
        <v>42</v>
      </c>
      <c r="N188" s="102"/>
      <c r="O188" s="102"/>
      <c r="P188" s="59">
        <f t="shared" si="235"/>
        <v>0.95</v>
      </c>
      <c r="Q188" s="102"/>
      <c r="R188" s="102"/>
      <c r="S188" s="102"/>
      <c r="T188" s="5">
        <f t="shared" si="200"/>
        <v>0.13636363636363635</v>
      </c>
      <c r="U188" s="4">
        <f t="shared" si="187"/>
        <v>10</v>
      </c>
      <c r="V188" s="4">
        <f t="shared" si="188"/>
        <v>1.5</v>
      </c>
      <c r="W188" s="4">
        <f t="shared" si="189"/>
        <v>1.7500000000000002E-2</v>
      </c>
      <c r="X188" s="4">
        <f t="shared" si="190"/>
        <v>0.11</v>
      </c>
      <c r="Y188" s="4" cm="1">
        <f t="array" ref="Y188">_xlfn.IFS(H188=1,2,H188=3,1)</f>
        <v>2</v>
      </c>
      <c r="Z188" s="4">
        <f t="shared" si="191"/>
        <v>0.31</v>
      </c>
      <c r="AA188" s="4">
        <f t="shared" si="201"/>
        <v>0.12445360909090911</v>
      </c>
      <c r="AB188" s="4">
        <f t="shared" si="192"/>
        <v>6.0000000000000005E-2</v>
      </c>
      <c r="AC188" s="4">
        <f t="shared" si="202"/>
        <v>220</v>
      </c>
      <c r="AD188" s="4" t="str">
        <f t="shared" si="193"/>
        <v>ВВГнг(А)-LS</v>
      </c>
      <c r="AE188" s="4" t="str">
        <f t="shared" si="214"/>
        <v>ВВГнг(А)-LS (3х1,5)</v>
      </c>
      <c r="AF188" s="4">
        <f t="shared" si="217"/>
        <v>2</v>
      </c>
      <c r="AG188" s="4" t="str">
        <f t="shared" si="218"/>
        <v>16</v>
      </c>
      <c r="AH188" s="4" t="str">
        <f t="shared" si="203"/>
        <v>L</v>
      </c>
      <c r="AI188" s="4" t="str">
        <f t="shared" si="220"/>
        <v>1</v>
      </c>
      <c r="AJ188" s="4" t="str">
        <f t="shared" si="204"/>
        <v>Группа освещения  Пом. №16</v>
      </c>
      <c r="AK188" s="4">
        <f t="shared" si="194"/>
        <v>0.14000000000000001</v>
      </c>
      <c r="AL188" s="4">
        <f t="shared" si="205"/>
        <v>0.03</v>
      </c>
      <c r="AM188" s="4" t="str">
        <f t="shared" si="206"/>
        <v>L.1.16.1</v>
      </c>
      <c r="AN188" s="4"/>
      <c r="AO188" s="4" t="str">
        <f t="shared" si="212"/>
        <v>ВВГнг(А)-LS (3х1,5)
L=42-0,06%</v>
      </c>
      <c r="AP188" s="4" t="str">
        <f t="shared" si="207"/>
        <v>1.16.1</v>
      </c>
      <c r="AQ188" s="4" t="str">
        <f t="shared" si="213"/>
        <v>16.1</v>
      </c>
      <c r="AR188" s="4">
        <f t="shared" si="208"/>
        <v>0</v>
      </c>
      <c r="AS188" s="4">
        <f t="shared" si="209"/>
        <v>0</v>
      </c>
      <c r="AT188" s="4">
        <f t="shared" si="221"/>
        <v>0</v>
      </c>
    </row>
    <row r="189" spans="1:46" ht="15.75" thickBot="1" x14ac:dyDescent="0.3">
      <c r="A189" s="45">
        <f t="shared" si="185"/>
        <v>0</v>
      </c>
      <c r="B189" s="44" t="e">
        <f t="shared" si="197"/>
        <v>#N/A</v>
      </c>
      <c r="C189" s="64"/>
      <c r="D189" s="64"/>
      <c r="E189" s="64"/>
      <c r="F189" s="64"/>
      <c r="G189" s="64"/>
      <c r="H189" s="64"/>
      <c r="J189" s="64"/>
      <c r="K189" s="64"/>
      <c r="L189" s="64"/>
      <c r="M189" s="44">
        <f t="shared" si="210"/>
        <v>0</v>
      </c>
      <c r="N189" s="64"/>
      <c r="O189" s="64"/>
      <c r="P189" s="64" t="e">
        <f t="shared" si="235"/>
        <v>#N/A</v>
      </c>
      <c r="Q189" s="64"/>
      <c r="R189" s="64"/>
      <c r="S189" s="64"/>
      <c r="T189" s="45" t="e">
        <f t="shared" si="200"/>
        <v>#N/A</v>
      </c>
      <c r="U189" s="44" t="e">
        <f t="shared" si="187"/>
        <v>#N/A</v>
      </c>
      <c r="V189" s="44" t="e">
        <f t="shared" si="188"/>
        <v>#N/A</v>
      </c>
      <c r="W189" s="44" t="e">
        <f t="shared" si="189"/>
        <v>#N/A</v>
      </c>
      <c r="X189" s="44" t="e">
        <f t="shared" si="190"/>
        <v>#N/A</v>
      </c>
      <c r="Y189" s="44" t="e" cm="1">
        <f t="array" ref="Y189">_xlfn.IFS(H189=1,2,H189=3,1)</f>
        <v>#N/A</v>
      </c>
      <c r="Z189" s="44" t="e">
        <f t="shared" si="191"/>
        <v>#N/A</v>
      </c>
      <c r="AA189" s="44" t="e">
        <f t="shared" si="201"/>
        <v>#N/A</v>
      </c>
      <c r="AB189" s="44" t="e">
        <f t="shared" si="192"/>
        <v>#N/A</v>
      </c>
      <c r="AC189" s="44" t="e">
        <f t="shared" si="202"/>
        <v>#N/A</v>
      </c>
      <c r="AD189" s="44" t="e">
        <f t="shared" si="193"/>
        <v>#N/A</v>
      </c>
      <c r="AE189" s="44" t="e">
        <f t="shared" si="214"/>
        <v>#N/A</v>
      </c>
      <c r="AF189" s="44">
        <f t="shared" si="217"/>
        <v>0</v>
      </c>
      <c r="AG189" s="44" t="str">
        <f t="shared" si="218"/>
        <v/>
      </c>
      <c r="AH189" s="44">
        <f t="shared" si="203"/>
        <v>0</v>
      </c>
      <c r="AI189" s="44" t="e">
        <f t="shared" si="220"/>
        <v>#VALUE!</v>
      </c>
      <c r="AJ189" s="44" t="e">
        <f t="shared" si="204"/>
        <v>#N/A</v>
      </c>
      <c r="AK189" s="44" t="e">
        <f t="shared" si="194"/>
        <v>#N/A</v>
      </c>
      <c r="AL189" s="44">
        <f t="shared" si="205"/>
        <v>0</v>
      </c>
      <c r="AM189" s="44">
        <f t="shared" si="206"/>
        <v>0</v>
      </c>
      <c r="AN189" s="44"/>
      <c r="AO189" s="44" t="e">
        <f t="shared" si="212"/>
        <v>#N/A</v>
      </c>
      <c r="AP189" s="44" t="e">
        <f t="shared" si="207"/>
        <v>#VALUE!</v>
      </c>
      <c r="AQ189" s="44" t="str">
        <f t="shared" si="213"/>
        <v/>
      </c>
      <c r="AR189" s="44">
        <f t="shared" si="208"/>
        <v>0</v>
      </c>
      <c r="AS189" s="44">
        <f t="shared" si="209"/>
        <v>0</v>
      </c>
      <c r="AT189" s="44">
        <f t="shared" si="221"/>
        <v>0</v>
      </c>
    </row>
    <row r="190" spans="1:46" x14ac:dyDescent="0.25">
      <c r="A190" s="19">
        <f t="shared" si="185"/>
        <v>0</v>
      </c>
      <c r="B190" s="7" t="e">
        <f t="shared" si="197"/>
        <v>#N/A</v>
      </c>
      <c r="C190" s="65"/>
      <c r="D190" s="65"/>
      <c r="E190" s="65"/>
      <c r="F190" s="65"/>
      <c r="G190" s="65"/>
      <c r="H190" s="65"/>
      <c r="J190" s="65"/>
      <c r="K190" s="65"/>
      <c r="L190" s="65"/>
      <c r="M190" s="7">
        <f t="shared" si="210"/>
        <v>0</v>
      </c>
      <c r="N190" s="65"/>
      <c r="O190" s="65"/>
      <c r="P190" s="65" t="e">
        <f t="shared" si="235"/>
        <v>#N/A</v>
      </c>
      <c r="Q190" s="65"/>
      <c r="R190" s="65"/>
      <c r="S190" s="65"/>
      <c r="T190" s="19" t="e">
        <f t="shared" si="200"/>
        <v>#N/A</v>
      </c>
      <c r="U190" s="7" t="e">
        <f t="shared" si="187"/>
        <v>#N/A</v>
      </c>
      <c r="V190" s="7" t="e">
        <f t="shared" si="188"/>
        <v>#N/A</v>
      </c>
      <c r="W190" s="7" t="e">
        <f t="shared" si="189"/>
        <v>#N/A</v>
      </c>
      <c r="X190" s="7" t="e">
        <f t="shared" si="190"/>
        <v>#N/A</v>
      </c>
      <c r="Y190" s="7" t="e" cm="1">
        <f t="array" ref="Y190">_xlfn.IFS(H190=1,2,H190=3,1)</f>
        <v>#N/A</v>
      </c>
      <c r="Z190" s="7" t="e">
        <f t="shared" si="191"/>
        <v>#N/A</v>
      </c>
      <c r="AA190" s="7" t="e">
        <f t="shared" si="201"/>
        <v>#N/A</v>
      </c>
      <c r="AB190" s="7" t="e">
        <f t="shared" si="192"/>
        <v>#N/A</v>
      </c>
      <c r="AC190" s="7" t="e">
        <f t="shared" si="202"/>
        <v>#N/A</v>
      </c>
      <c r="AD190" s="7" t="e">
        <f t="shared" si="193"/>
        <v>#N/A</v>
      </c>
      <c r="AE190" s="7" t="e">
        <f t="shared" si="214"/>
        <v>#N/A</v>
      </c>
      <c r="AF190" s="7">
        <f t="shared" si="217"/>
        <v>0</v>
      </c>
      <c r="AG190" s="7" t="str">
        <f t="shared" si="218"/>
        <v/>
      </c>
      <c r="AH190" s="7">
        <f t="shared" si="203"/>
        <v>0</v>
      </c>
      <c r="AI190" s="7" t="e">
        <f t="shared" si="220"/>
        <v>#VALUE!</v>
      </c>
      <c r="AJ190" s="7" t="e">
        <f t="shared" si="204"/>
        <v>#N/A</v>
      </c>
      <c r="AK190" s="7" t="e">
        <f t="shared" si="194"/>
        <v>#N/A</v>
      </c>
      <c r="AL190" s="7">
        <f t="shared" si="205"/>
        <v>0</v>
      </c>
      <c r="AM190" s="7">
        <f t="shared" si="206"/>
        <v>0</v>
      </c>
      <c r="AN190" s="7"/>
      <c r="AO190" s="7" t="e">
        <f t="shared" si="212"/>
        <v>#N/A</v>
      </c>
      <c r="AP190" s="7" t="e">
        <f t="shared" si="207"/>
        <v>#VALUE!</v>
      </c>
      <c r="AQ190" s="7" t="str">
        <f t="shared" si="213"/>
        <v/>
      </c>
      <c r="AR190" s="7">
        <f t="shared" si="208"/>
        <v>0</v>
      </c>
      <c r="AS190" s="7">
        <f t="shared" si="209"/>
        <v>0</v>
      </c>
      <c r="AT190" s="7">
        <f t="shared" si="221"/>
        <v>0</v>
      </c>
    </row>
    <row r="191" spans="1:46" x14ac:dyDescent="0.25">
      <c r="A191" s="5" t="str">
        <f t="shared" si="185"/>
        <v>L.1.16.2</v>
      </c>
      <c r="B191" s="4" t="str">
        <f t="shared" si="197"/>
        <v>Группа освещения  Пом. №16</v>
      </c>
      <c r="C191" s="59"/>
      <c r="D191" s="59"/>
      <c r="E191" s="102"/>
      <c r="F191" s="102"/>
      <c r="G191" s="59"/>
      <c r="H191" s="102"/>
      <c r="I191" s="60"/>
      <c r="J191" s="59"/>
      <c r="K191" s="102"/>
      <c r="L191" s="59"/>
      <c r="M191" s="4">
        <f t="shared" si="210"/>
        <v>45</v>
      </c>
      <c r="N191" s="102"/>
      <c r="O191" s="102"/>
      <c r="P191" s="59">
        <f t="shared" si="235"/>
        <v>0.95</v>
      </c>
      <c r="Q191" s="102"/>
      <c r="R191" s="102"/>
      <c r="S191" s="102"/>
      <c r="T191" s="5">
        <f t="shared" si="200"/>
        <v>0.13636363636363635</v>
      </c>
      <c r="U191" s="4">
        <f t="shared" si="187"/>
        <v>10</v>
      </c>
      <c r="V191" s="4">
        <f t="shared" si="188"/>
        <v>1.5</v>
      </c>
      <c r="W191" s="4">
        <f t="shared" si="189"/>
        <v>1.7500000000000002E-2</v>
      </c>
      <c r="X191" s="4">
        <f t="shared" si="190"/>
        <v>0.11</v>
      </c>
      <c r="Y191" s="4" cm="1">
        <f t="array" ref="Y191">_xlfn.IFS(H191=1,2,H191=3,1)</f>
        <v>2</v>
      </c>
      <c r="Z191" s="4">
        <f t="shared" si="191"/>
        <v>0.31</v>
      </c>
      <c r="AA191" s="4">
        <f t="shared" si="201"/>
        <v>0.12764472727272727</v>
      </c>
      <c r="AB191" s="4">
        <f t="shared" si="192"/>
        <v>6.0000000000000005E-2</v>
      </c>
      <c r="AC191" s="4">
        <f t="shared" si="202"/>
        <v>220</v>
      </c>
      <c r="AD191" s="4" t="str">
        <f t="shared" si="193"/>
        <v>ВВГнг(А)-LS</v>
      </c>
      <c r="AE191" s="4" t="str">
        <f t="shared" si="214"/>
        <v>ВВГнг(А)-LS (3х1,5)</v>
      </c>
      <c r="AF191" s="4">
        <f t="shared" si="217"/>
        <v>2</v>
      </c>
      <c r="AG191" s="4" t="str">
        <f t="shared" si="218"/>
        <v>16</v>
      </c>
      <c r="AH191" s="4" t="str">
        <f t="shared" si="203"/>
        <v>L</v>
      </c>
      <c r="AI191" s="4" t="str">
        <f t="shared" si="220"/>
        <v>1</v>
      </c>
      <c r="AJ191" s="4" t="str">
        <f t="shared" si="204"/>
        <v>Группа освещения  Пом. №16</v>
      </c>
      <c r="AK191" s="4">
        <f t="shared" si="194"/>
        <v>0.14000000000000001</v>
      </c>
      <c r="AL191" s="4">
        <f t="shared" si="205"/>
        <v>0.03</v>
      </c>
      <c r="AM191" s="4" t="str">
        <f t="shared" si="206"/>
        <v>L.1.16.2</v>
      </c>
      <c r="AN191" s="4"/>
      <c r="AO191" s="4" t="str">
        <f t="shared" si="212"/>
        <v>ВВГнг(А)-LS (3х1,5)
L=45-0,06%</v>
      </c>
      <c r="AP191" s="4" t="str">
        <f t="shared" si="207"/>
        <v>1.16.2</v>
      </c>
      <c r="AQ191" s="4" t="str">
        <f t="shared" si="213"/>
        <v>16.2</v>
      </c>
      <c r="AR191" s="4">
        <f t="shared" si="208"/>
        <v>0</v>
      </c>
      <c r="AS191" s="4">
        <f t="shared" si="209"/>
        <v>0</v>
      </c>
      <c r="AT191" s="4">
        <f t="shared" si="221"/>
        <v>0</v>
      </c>
    </row>
    <row r="192" spans="1:46" x14ac:dyDescent="0.25">
      <c r="A192" s="5" t="str">
        <f t="shared" ref="A192:A255" si="262">D192</f>
        <v>L.1.17.1</v>
      </c>
      <c r="B192" s="4" t="str">
        <f t="shared" si="197"/>
        <v>Группа освещения  Пом. №17</v>
      </c>
      <c r="C192" s="59"/>
      <c r="D192" s="59"/>
      <c r="E192" s="102"/>
      <c r="F192" s="102"/>
      <c r="G192" s="59"/>
      <c r="H192" s="102"/>
      <c r="I192" s="60"/>
      <c r="J192" s="59"/>
      <c r="K192" s="102"/>
      <c r="L192" s="59"/>
      <c r="M192" s="4">
        <f t="shared" si="210"/>
        <v>46</v>
      </c>
      <c r="N192" s="102"/>
      <c r="O192" s="102"/>
      <c r="P192" s="59">
        <f t="shared" si="235"/>
        <v>0.95</v>
      </c>
      <c r="Q192" s="102"/>
      <c r="R192" s="102"/>
      <c r="S192" s="102"/>
      <c r="T192" s="5">
        <f t="shared" si="200"/>
        <v>0.13636363636363635</v>
      </c>
      <c r="U192" s="4">
        <f t="shared" ref="U192:U255" si="263">IF(R192=0,VLOOKUP(T192,Автомат_номиналы,2,TRUE),R192)</f>
        <v>10</v>
      </c>
      <c r="V192" s="4">
        <f t="shared" ref="V192:V255" si="264">IF(Q192=0,VLOOKUP(U192,Кабель_номиналы,2,TRUE),Q192)</f>
        <v>1.5</v>
      </c>
      <c r="W192" s="4">
        <f t="shared" ref="W192:W255" si="265">VLOOKUP(V192,Кабель_сопротивление,3,FALSE)</f>
        <v>1.7500000000000002E-2</v>
      </c>
      <c r="X192" s="4">
        <f t="shared" ref="X192:X255" si="266">VLOOKUP(V192,Кабель_сопротивление,2,FALSE)</f>
        <v>0.11</v>
      </c>
      <c r="Y192" s="4" cm="1">
        <f t="array" ref="Y192">_xlfn.IFS(H192=1,2,H192=3,1)</f>
        <v>2</v>
      </c>
      <c r="Z192" s="4">
        <f t="shared" ref="Z192:Z255" si="267">ROUND(SIN(ACOS(P192)),2)</f>
        <v>0.31</v>
      </c>
      <c r="AA192" s="4">
        <f t="shared" si="201"/>
        <v>0.13721808181818182</v>
      </c>
      <c r="AB192" s="4">
        <f t="shared" ref="AB192:AB255" si="268">ROUNDUP(AA192/220*100,2)</f>
        <v>6.9999999999999993E-2</v>
      </c>
      <c r="AC192" s="4">
        <f t="shared" si="202"/>
        <v>220</v>
      </c>
      <c r="AD192" s="4" t="str">
        <f t="shared" ref="AD192:AD255" si="269">VLOOKUP(N192,Кабель_обозначение,2,FALSE)</f>
        <v>ВВГнг(А)-LS</v>
      </c>
      <c r="AE192" s="4" t="str">
        <f t="shared" si="214"/>
        <v>ВВГнг(А)-LS (3х1,5)</v>
      </c>
      <c r="AF192" s="4">
        <f t="shared" si="217"/>
        <v>2</v>
      </c>
      <c r="AG192" s="4" t="str">
        <f t="shared" si="218"/>
        <v>17</v>
      </c>
      <c r="AH192" s="4" t="str">
        <f t="shared" si="203"/>
        <v>L</v>
      </c>
      <c r="AI192" s="4" t="str">
        <f t="shared" si="220"/>
        <v>1</v>
      </c>
      <c r="AJ192" s="4" t="str">
        <f t="shared" si="204"/>
        <v>Группа освещения  Пом. №17</v>
      </c>
      <c r="AK192" s="4">
        <f t="shared" ref="AK192:AK255" si="270">ROUNDUP(T192,2)</f>
        <v>0.14000000000000001</v>
      </c>
      <c r="AL192" s="4">
        <f t="shared" si="205"/>
        <v>0.03</v>
      </c>
      <c r="AM192" s="4" t="str">
        <f t="shared" si="206"/>
        <v>L.1.17.1</v>
      </c>
      <c r="AN192" s="4"/>
      <c r="AO192" s="4" t="str">
        <f t="shared" si="212"/>
        <v>ВВГнг(А)-LS (3х1,5)
L=46-0,07%</v>
      </c>
      <c r="AP192" s="4" t="str">
        <f t="shared" si="207"/>
        <v>1.17.1</v>
      </c>
      <c r="AQ192" s="4" t="str">
        <f t="shared" si="213"/>
        <v>17.1</v>
      </c>
      <c r="AR192" s="4">
        <f t="shared" si="208"/>
        <v>0</v>
      </c>
      <c r="AS192" s="4">
        <f t="shared" si="209"/>
        <v>0</v>
      </c>
      <c r="AT192" s="4">
        <f t="shared" si="221"/>
        <v>0</v>
      </c>
    </row>
    <row r="193" spans="1:46" x14ac:dyDescent="0.25">
      <c r="A193" s="5" t="str">
        <f t="shared" si="262"/>
        <v>L.1.17.2</v>
      </c>
      <c r="B193" s="4" t="str">
        <f t="shared" si="197"/>
        <v>Группа освещения  Пом. №17</v>
      </c>
      <c r="C193" s="59"/>
      <c r="D193" s="59"/>
      <c r="E193" s="102"/>
      <c r="F193" s="102"/>
      <c r="G193" s="59"/>
      <c r="H193" s="102"/>
      <c r="I193" s="60"/>
      <c r="J193" s="59"/>
      <c r="K193" s="102"/>
      <c r="L193" s="59"/>
      <c r="M193" s="4">
        <f t="shared" si="210"/>
        <v>48</v>
      </c>
      <c r="N193" s="102"/>
      <c r="O193" s="102"/>
      <c r="P193" s="59">
        <f t="shared" si="235"/>
        <v>0.95</v>
      </c>
      <c r="Q193" s="102"/>
      <c r="R193" s="102"/>
      <c r="S193" s="102"/>
      <c r="T193" s="5">
        <f t="shared" si="200"/>
        <v>0.13636363636363635</v>
      </c>
      <c r="U193" s="4">
        <f t="shared" si="263"/>
        <v>10</v>
      </c>
      <c r="V193" s="4">
        <f t="shared" si="264"/>
        <v>1.5</v>
      </c>
      <c r="W193" s="4">
        <f t="shared" si="265"/>
        <v>1.7500000000000002E-2</v>
      </c>
      <c r="X193" s="4">
        <f t="shared" si="266"/>
        <v>0.11</v>
      </c>
      <c r="Y193" s="4" cm="1">
        <f t="array" ref="Y193">_xlfn.IFS(H193=1,2,H193=3,1)</f>
        <v>2</v>
      </c>
      <c r="Z193" s="4">
        <f t="shared" si="267"/>
        <v>0.31</v>
      </c>
      <c r="AA193" s="4">
        <f t="shared" si="201"/>
        <v>0.14360031818181818</v>
      </c>
      <c r="AB193" s="4">
        <f t="shared" si="268"/>
        <v>6.9999999999999993E-2</v>
      </c>
      <c r="AC193" s="4">
        <f t="shared" si="202"/>
        <v>220</v>
      </c>
      <c r="AD193" s="4" t="str">
        <f t="shared" si="269"/>
        <v>ВВГнг(А)-LS</v>
      </c>
      <c r="AE193" s="4" t="str">
        <f t="shared" si="214"/>
        <v>ВВГнг(А)-LS (3х1,5)</v>
      </c>
      <c r="AF193" s="4">
        <f t="shared" si="217"/>
        <v>2</v>
      </c>
      <c r="AG193" s="4" t="str">
        <f t="shared" si="218"/>
        <v>17</v>
      </c>
      <c r="AH193" s="4" t="str">
        <f t="shared" si="203"/>
        <v>L</v>
      </c>
      <c r="AI193" s="4" t="str">
        <f t="shared" si="220"/>
        <v>1</v>
      </c>
      <c r="AJ193" s="4" t="str">
        <f t="shared" si="204"/>
        <v>Группа освещения  Пом. №17</v>
      </c>
      <c r="AK193" s="4">
        <f t="shared" si="270"/>
        <v>0.14000000000000001</v>
      </c>
      <c r="AL193" s="4">
        <f t="shared" si="205"/>
        <v>0.03</v>
      </c>
      <c r="AM193" s="4" t="str">
        <f t="shared" si="206"/>
        <v>L.1.17.2</v>
      </c>
      <c r="AN193" s="4"/>
      <c r="AO193" s="4" t="str">
        <f t="shared" si="212"/>
        <v>ВВГнг(А)-LS (3х1,5)
L=48-0,07%</v>
      </c>
      <c r="AP193" s="4" t="str">
        <f t="shared" si="207"/>
        <v>1.17.2</v>
      </c>
      <c r="AQ193" s="4" t="str">
        <f t="shared" si="213"/>
        <v>17.2</v>
      </c>
      <c r="AR193" s="4">
        <f t="shared" si="208"/>
        <v>0</v>
      </c>
      <c r="AS193" s="4">
        <f t="shared" si="209"/>
        <v>0</v>
      </c>
      <c r="AT193" s="4">
        <f t="shared" si="221"/>
        <v>0</v>
      </c>
    </row>
    <row r="194" spans="1:46" x14ac:dyDescent="0.25">
      <c r="A194" s="5" t="str">
        <f t="shared" si="262"/>
        <v>L.1.17.3</v>
      </c>
      <c r="B194" s="4" t="str">
        <f t="shared" si="197"/>
        <v>Группа освещения  Пом. №17</v>
      </c>
      <c r="C194" s="59"/>
      <c r="D194" s="59"/>
      <c r="E194" s="102"/>
      <c r="F194" s="102"/>
      <c r="G194" s="59"/>
      <c r="H194" s="102"/>
      <c r="I194" s="60"/>
      <c r="J194" s="102"/>
      <c r="K194" s="102"/>
      <c r="L194" s="59"/>
      <c r="M194" s="4">
        <f t="shared" si="210"/>
        <v>50</v>
      </c>
      <c r="N194" s="102"/>
      <c r="O194" s="102"/>
      <c r="P194" s="59">
        <f t="shared" si="235"/>
        <v>0.95</v>
      </c>
      <c r="Q194" s="102"/>
      <c r="R194" s="102"/>
      <c r="S194" s="102"/>
      <c r="T194" s="5">
        <f t="shared" si="200"/>
        <v>0.13636363636363635</v>
      </c>
      <c r="U194" s="4">
        <f t="shared" si="263"/>
        <v>10</v>
      </c>
      <c r="V194" s="4">
        <f t="shared" si="264"/>
        <v>1.5</v>
      </c>
      <c r="W194" s="4">
        <f t="shared" si="265"/>
        <v>1.7500000000000002E-2</v>
      </c>
      <c r="X194" s="4">
        <f t="shared" si="266"/>
        <v>0.11</v>
      </c>
      <c r="Y194" s="4" cm="1">
        <f t="array" ref="Y194">_xlfn.IFS(H194=1,2,H194=3,1)</f>
        <v>2</v>
      </c>
      <c r="Z194" s="4">
        <f t="shared" si="267"/>
        <v>0.31</v>
      </c>
      <c r="AA194" s="4">
        <f t="shared" si="201"/>
        <v>0.13721808181818182</v>
      </c>
      <c r="AB194" s="4">
        <f t="shared" si="268"/>
        <v>6.9999999999999993E-2</v>
      </c>
      <c r="AC194" s="4">
        <f t="shared" si="202"/>
        <v>220</v>
      </c>
      <c r="AD194" s="4" t="str">
        <f t="shared" si="269"/>
        <v>ВВГнг(А)-LS</v>
      </c>
      <c r="AE194" s="4" t="str">
        <f t="shared" si="214"/>
        <v>ВВГнг(А)-LS (3х1,5)</v>
      </c>
      <c r="AF194" s="4">
        <f t="shared" si="217"/>
        <v>2</v>
      </c>
      <c r="AG194" s="4" t="str">
        <f t="shared" si="218"/>
        <v>17</v>
      </c>
      <c r="AH194" s="4" t="str">
        <f t="shared" si="203"/>
        <v>L</v>
      </c>
      <c r="AI194" s="4" t="str">
        <f t="shared" si="220"/>
        <v>1</v>
      </c>
      <c r="AJ194" s="4" t="str">
        <f t="shared" si="204"/>
        <v>Группа освещения  Пом. №17</v>
      </c>
      <c r="AK194" s="4">
        <f t="shared" si="270"/>
        <v>0.14000000000000001</v>
      </c>
      <c r="AL194" s="4">
        <f t="shared" si="205"/>
        <v>0.03</v>
      </c>
      <c r="AM194" s="4" t="str">
        <f t="shared" si="206"/>
        <v>L.1.17.3</v>
      </c>
      <c r="AN194" s="4"/>
      <c r="AO194" s="4" t="str">
        <f t="shared" si="212"/>
        <v>ВВГнг(А)-LS (3х1,5)
L=50-0,07%</v>
      </c>
      <c r="AP194" s="4" t="str">
        <f t="shared" si="207"/>
        <v>1.17.3</v>
      </c>
      <c r="AQ194" s="4" t="str">
        <f t="shared" si="213"/>
        <v>17.3</v>
      </c>
      <c r="AR194" s="4">
        <f t="shared" si="208"/>
        <v>0</v>
      </c>
      <c r="AS194" s="4">
        <f t="shared" si="209"/>
        <v>0</v>
      </c>
      <c r="AT194" s="4">
        <f t="shared" si="221"/>
        <v>0</v>
      </c>
    </row>
    <row r="195" spans="1:46" x14ac:dyDescent="0.25">
      <c r="A195" s="5" t="str">
        <f t="shared" si="262"/>
        <v>L.1.18.1</v>
      </c>
      <c r="B195" s="4" t="str">
        <f t="shared" ref="B195:B258" si="271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  <v>Группа освещения  Пом. №18</v>
      </c>
      <c r="C195" s="59"/>
      <c r="D195" s="59"/>
      <c r="E195" s="102"/>
      <c r="F195" s="102"/>
      <c r="G195" s="59"/>
      <c r="H195" s="102"/>
      <c r="I195" s="60"/>
      <c r="J195" s="102"/>
      <c r="K195" s="102"/>
      <c r="L195" s="59"/>
      <c r="M195" s="4">
        <f t="shared" ref="M195:M258" si="272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  <v>40</v>
      </c>
      <c r="N195" s="102"/>
      <c r="O195" s="102"/>
      <c r="P195" s="59">
        <f t="shared" si="235"/>
        <v>0.95</v>
      </c>
      <c r="Q195" s="102"/>
      <c r="R195" s="102"/>
      <c r="S195" s="102"/>
      <c r="T195" s="5">
        <f t="shared" ref="T195:T258" si="273">_xlfn.IFS(H195=1,E195*1000/220,H195=3,E195/0.38/1.732)</f>
        <v>0.13636363636363635</v>
      </c>
      <c r="U195" s="4">
        <f t="shared" si="263"/>
        <v>10</v>
      </c>
      <c r="V195" s="4">
        <f t="shared" si="264"/>
        <v>1.5</v>
      </c>
      <c r="W195" s="4">
        <f t="shared" si="265"/>
        <v>1.7500000000000002E-2</v>
      </c>
      <c r="X195" s="4">
        <f t="shared" si="266"/>
        <v>0.11</v>
      </c>
      <c r="Y195" s="4" cm="1">
        <f t="array" ref="Y195">_xlfn.IFS(H195=1,2,H195=3,1)</f>
        <v>2</v>
      </c>
      <c r="Z195" s="4">
        <f t="shared" si="267"/>
        <v>0.31</v>
      </c>
      <c r="AA195" s="4">
        <f t="shared" ref="AA195:AA258" si="274">Y195*(W195*I195/V195+X195*I195*Z195/1000)*T195</f>
        <v>0.12445360909090911</v>
      </c>
      <c r="AB195" s="4">
        <f t="shared" si="268"/>
        <v>6.0000000000000005E-2</v>
      </c>
      <c r="AC195" s="4">
        <f t="shared" ref="AC195:AC258" si="275">_xlfn.IFS(H195=3,380,H195=1,220)</f>
        <v>220</v>
      </c>
      <c r="AD195" s="4" t="str">
        <f t="shared" si="269"/>
        <v>ВВГнг(А)-LS</v>
      </c>
      <c r="AE195" s="4" t="str">
        <f t="shared" si="214"/>
        <v>ВВГнг(А)-LS (3х1,5)</v>
      </c>
      <c r="AF195" s="4">
        <f t="shared" si="217"/>
        <v>2</v>
      </c>
      <c r="AG195" s="4" t="str">
        <f t="shared" si="218"/>
        <v>18</v>
      </c>
      <c r="AH195" s="4" t="str">
        <f t="shared" ref="AH195:AH258" si="276">IFERROR(LEFT(A195,SEARCH(".",A195)-1),A195)</f>
        <v>L</v>
      </c>
      <c r="AI195" s="4" t="str">
        <f t="shared" si="220"/>
        <v>1</v>
      </c>
      <c r="AJ195" s="4" t="str">
        <f t="shared" ref="AJ195:AJ258" si="277">IF(C195=0,B195,C195)</f>
        <v>Группа освещения  Пом. №18</v>
      </c>
      <c r="AK195" s="4">
        <f t="shared" si="270"/>
        <v>0.14000000000000001</v>
      </c>
      <c r="AL195" s="4">
        <f t="shared" ref="AL195:AL258" si="278">E195</f>
        <v>0.03</v>
      </c>
      <c r="AM195" s="4" t="str">
        <f t="shared" ref="AM195:AM258" si="279">D195</f>
        <v>L.1.18.1</v>
      </c>
      <c r="AN195" s="4"/>
      <c r="AO195" s="4" t="str">
        <f t="shared" si="212"/>
        <v>ВВГнг(А)-LS (3х1,5)
L=40-0,06%</v>
      </c>
      <c r="AP195" s="4" t="str">
        <f t="shared" ref="AP195:AP258" si="280">RIGHT(A195,LEN(A195)-SEARCH(".",A195))</f>
        <v>1.18.1</v>
      </c>
      <c r="AQ195" s="4" t="str">
        <f t="shared" si="213"/>
        <v>18.1</v>
      </c>
      <c r="AR195" s="4">
        <f t="shared" ref="AR195:AR258" si="281">IFERROR(IF(VLOOKUP(AH195,Потребители_обозначение,5,FALSE)=2,_xlfn.IFS(H195=3,VLOOKUP(E195,Справочная_двигатели,3,FALSE),H195=1,VLOOKUP(E195,Справочная_двигатели,5,TRUE)),0),0)</f>
        <v>0</v>
      </c>
      <c r="AS195" s="4">
        <f t="shared" ref="AS195:AS258" si="282">IFERROR(IF(VLOOKUP(AH195,Потребители_обозначение,5,FALSE)=3,VLOOKUP(E195,Справочная_ЛЭД,2,TRUE),0),0)</f>
        <v>0</v>
      </c>
      <c r="AT195" s="4">
        <f t="shared" si="221"/>
        <v>0</v>
      </c>
    </row>
    <row r="196" spans="1:46" x14ac:dyDescent="0.25">
      <c r="A196" s="5" t="str">
        <f t="shared" si="262"/>
        <v>L.1.18.2</v>
      </c>
      <c r="B196" s="4" t="str">
        <f t="shared" si="271"/>
        <v>Группа освещения  Пом. №18</v>
      </c>
      <c r="C196" s="59"/>
      <c r="D196" s="59"/>
      <c r="E196" s="102"/>
      <c r="F196" s="102"/>
      <c r="G196" s="59"/>
      <c r="H196" s="102"/>
      <c r="I196" s="60"/>
      <c r="J196" s="102"/>
      <c r="K196" s="102"/>
      <c r="L196" s="59"/>
      <c r="M196" s="4">
        <f t="shared" si="272"/>
        <v>44</v>
      </c>
      <c r="N196" s="102"/>
      <c r="O196" s="102"/>
      <c r="P196" s="59">
        <f t="shared" si="235"/>
        <v>0.95</v>
      </c>
      <c r="Q196" s="102"/>
      <c r="R196" s="102"/>
      <c r="S196" s="102"/>
      <c r="T196" s="5">
        <f t="shared" si="273"/>
        <v>0.13636363636363635</v>
      </c>
      <c r="U196" s="4">
        <f t="shared" si="263"/>
        <v>10</v>
      </c>
      <c r="V196" s="4">
        <f t="shared" si="264"/>
        <v>1.5</v>
      </c>
      <c r="W196" s="4">
        <f t="shared" si="265"/>
        <v>1.7500000000000002E-2</v>
      </c>
      <c r="X196" s="4">
        <f t="shared" si="266"/>
        <v>0.11</v>
      </c>
      <c r="Y196" s="4" cm="1">
        <f t="array" ref="Y196">_xlfn.IFS(H196=1,2,H196=3,1)</f>
        <v>2</v>
      </c>
      <c r="Z196" s="4">
        <f t="shared" si="267"/>
        <v>0.31</v>
      </c>
      <c r="AA196" s="4">
        <f t="shared" si="274"/>
        <v>0.13083584545454544</v>
      </c>
      <c r="AB196" s="4">
        <f t="shared" si="268"/>
        <v>6.0000000000000005E-2</v>
      </c>
      <c r="AC196" s="4">
        <f t="shared" si="275"/>
        <v>220</v>
      </c>
      <c r="AD196" s="4" t="str">
        <f t="shared" si="269"/>
        <v>ВВГнг(А)-LS</v>
      </c>
      <c r="AE196" s="4" t="str">
        <f t="shared" si="214"/>
        <v>ВВГнг(А)-LS (3х1,5)</v>
      </c>
      <c r="AF196" s="4">
        <f t="shared" si="217"/>
        <v>2</v>
      </c>
      <c r="AG196" s="4" t="str">
        <f t="shared" si="218"/>
        <v>18</v>
      </c>
      <c r="AH196" s="4" t="str">
        <f t="shared" si="276"/>
        <v>L</v>
      </c>
      <c r="AI196" s="4" t="str">
        <f t="shared" si="220"/>
        <v>1</v>
      </c>
      <c r="AJ196" s="4" t="str">
        <f t="shared" si="277"/>
        <v>Группа освещения  Пом. №18</v>
      </c>
      <c r="AK196" s="4">
        <f t="shared" si="270"/>
        <v>0.14000000000000001</v>
      </c>
      <c r="AL196" s="4">
        <f t="shared" si="278"/>
        <v>0.03</v>
      </c>
      <c r="AM196" s="4" t="str">
        <f t="shared" si="279"/>
        <v>L.1.18.2</v>
      </c>
      <c r="AN196" s="4"/>
      <c r="AO196" s="4" t="str">
        <f t="shared" si="212"/>
        <v>ВВГнг(А)-LS (3х1,5)
L=44-0,06%</v>
      </c>
      <c r="AP196" s="4" t="str">
        <f t="shared" si="280"/>
        <v>1.18.2</v>
      </c>
      <c r="AQ196" s="4" t="str">
        <f t="shared" si="213"/>
        <v>18.2</v>
      </c>
      <c r="AR196" s="4">
        <f t="shared" si="281"/>
        <v>0</v>
      </c>
      <c r="AS196" s="4">
        <f t="shared" si="282"/>
        <v>0</v>
      </c>
      <c r="AT196" s="4">
        <f t="shared" si="221"/>
        <v>0</v>
      </c>
    </row>
    <row r="197" spans="1:46" x14ac:dyDescent="0.25">
      <c r="A197" s="5" t="str">
        <f t="shared" si="262"/>
        <v>L.1.18.3</v>
      </c>
      <c r="B197" s="4" t="str">
        <f t="shared" si="271"/>
        <v>Группа освещения  Пом. №18</v>
      </c>
      <c r="C197" s="59"/>
      <c r="D197" s="59"/>
      <c r="E197" s="102"/>
      <c r="F197" s="102"/>
      <c r="G197" s="59"/>
      <c r="H197" s="102"/>
      <c r="I197" s="60"/>
      <c r="J197" s="102"/>
      <c r="K197" s="102"/>
      <c r="L197" s="59"/>
      <c r="M197" s="4">
        <f t="shared" si="272"/>
        <v>46</v>
      </c>
      <c r="N197" s="102"/>
      <c r="O197" s="102"/>
      <c r="P197" s="59">
        <f t="shared" si="235"/>
        <v>0.95</v>
      </c>
      <c r="Q197" s="102"/>
      <c r="R197" s="102"/>
      <c r="S197" s="102"/>
      <c r="T197" s="5">
        <f t="shared" si="273"/>
        <v>0.13636363636363635</v>
      </c>
      <c r="U197" s="4">
        <f t="shared" si="263"/>
        <v>10</v>
      </c>
      <c r="V197" s="4">
        <f t="shared" si="264"/>
        <v>1.5</v>
      </c>
      <c r="W197" s="4">
        <f t="shared" si="265"/>
        <v>1.7500000000000002E-2</v>
      </c>
      <c r="X197" s="4">
        <f t="shared" si="266"/>
        <v>0.11</v>
      </c>
      <c r="Y197" s="4" cm="1">
        <f t="array" ref="Y197">_xlfn.IFS(H197=1,2,H197=3,1)</f>
        <v>2</v>
      </c>
      <c r="Z197" s="4">
        <f t="shared" si="267"/>
        <v>0.31</v>
      </c>
      <c r="AA197" s="4">
        <f t="shared" si="274"/>
        <v>0.12445360909090911</v>
      </c>
      <c r="AB197" s="4">
        <f t="shared" si="268"/>
        <v>6.0000000000000005E-2</v>
      </c>
      <c r="AC197" s="4">
        <f t="shared" si="275"/>
        <v>220</v>
      </c>
      <c r="AD197" s="4" t="str">
        <f t="shared" si="269"/>
        <v>ВВГнг(А)-LS</v>
      </c>
      <c r="AE197" s="4" t="str">
        <f t="shared" si="214"/>
        <v>ВВГнг(А)-LS (3х1,5)</v>
      </c>
      <c r="AF197" s="4">
        <f t="shared" si="217"/>
        <v>2</v>
      </c>
      <c r="AG197" s="4" t="str">
        <f t="shared" si="218"/>
        <v>18</v>
      </c>
      <c r="AH197" s="4" t="str">
        <f t="shared" si="276"/>
        <v>L</v>
      </c>
      <c r="AI197" s="4" t="str">
        <f t="shared" si="220"/>
        <v>1</v>
      </c>
      <c r="AJ197" s="4" t="str">
        <f t="shared" si="277"/>
        <v>Группа освещения  Пом. №18</v>
      </c>
      <c r="AK197" s="4">
        <f t="shared" si="270"/>
        <v>0.14000000000000001</v>
      </c>
      <c r="AL197" s="4">
        <f t="shared" si="278"/>
        <v>0.03</v>
      </c>
      <c r="AM197" s="4" t="str">
        <f t="shared" si="279"/>
        <v>L.1.18.3</v>
      </c>
      <c r="AN197" s="4"/>
      <c r="AO197" s="4" t="str">
        <f t="shared" ref="AO197:AO260" si="283">IF(V197=0,AD197,AE197&amp;"
L="&amp;M197&amp;"-"&amp;AB197&amp;"%")</f>
        <v>ВВГнг(А)-LS (3х1,5)
L=46-0,06%</v>
      </c>
      <c r="AP197" s="4" t="str">
        <f t="shared" si="280"/>
        <v>1.18.3</v>
      </c>
      <c r="AQ197" s="4" t="str">
        <f t="shared" ref="AQ197:AQ260" si="284">IFERROR(RIGHT(AP197,LEN(AP197)-SEARCH(".",AP197)),"")</f>
        <v>18.3</v>
      </c>
      <c r="AR197" s="4">
        <f t="shared" si="281"/>
        <v>0</v>
      </c>
      <c r="AS197" s="4">
        <f t="shared" si="282"/>
        <v>0</v>
      </c>
      <c r="AT197" s="4">
        <f t="shared" si="221"/>
        <v>0</v>
      </c>
    </row>
    <row r="198" spans="1:46" x14ac:dyDescent="0.25">
      <c r="A198" s="5" t="str">
        <f t="shared" si="262"/>
        <v>L.1.19.1</v>
      </c>
      <c r="B198" s="4" t="str">
        <f t="shared" si="271"/>
        <v>Группа освещения  Пом. №19</v>
      </c>
      <c r="C198" s="59"/>
      <c r="D198" s="59"/>
      <c r="E198" s="102"/>
      <c r="F198" s="102"/>
      <c r="G198" s="59"/>
      <c r="H198" s="102"/>
      <c r="I198" s="60"/>
      <c r="J198" s="102"/>
      <c r="K198" s="102"/>
      <c r="L198" s="59"/>
      <c r="M198" s="4">
        <f t="shared" si="272"/>
        <v>39</v>
      </c>
      <c r="N198" s="102"/>
      <c r="O198" s="102"/>
      <c r="P198" s="59">
        <f t="shared" si="235"/>
        <v>0.95</v>
      </c>
      <c r="Q198" s="102"/>
      <c r="R198" s="102"/>
      <c r="S198" s="102"/>
      <c r="T198" s="5">
        <f t="shared" si="273"/>
        <v>0.13636363636363635</v>
      </c>
      <c r="U198" s="4">
        <f t="shared" si="263"/>
        <v>10</v>
      </c>
      <c r="V198" s="4">
        <f t="shared" si="264"/>
        <v>1.5</v>
      </c>
      <c r="W198" s="4">
        <f t="shared" si="265"/>
        <v>1.7500000000000002E-2</v>
      </c>
      <c r="X198" s="4">
        <f t="shared" si="266"/>
        <v>0.11</v>
      </c>
      <c r="Y198" s="4" cm="1">
        <f t="array" ref="Y198">_xlfn.IFS(H198=1,2,H198=3,1)</f>
        <v>2</v>
      </c>
      <c r="Z198" s="4">
        <f t="shared" si="267"/>
        <v>0.31</v>
      </c>
      <c r="AA198" s="4">
        <f t="shared" si="274"/>
        <v>0.12126249090909091</v>
      </c>
      <c r="AB198" s="4">
        <f t="shared" si="268"/>
        <v>6.0000000000000005E-2</v>
      </c>
      <c r="AC198" s="4">
        <f t="shared" si="275"/>
        <v>220</v>
      </c>
      <c r="AD198" s="4" t="str">
        <f t="shared" si="269"/>
        <v>ВВГнг(А)-LS</v>
      </c>
      <c r="AE198" s="4" t="str">
        <f t="shared" ref="AE198:AE261" si="285">IF(VLOOKUP(N198,Кабель_обозначение,3,FALSE)=1,AD198&amp;" ("&amp;O198&amp;"х"&amp;V198&amp;")",AD198)</f>
        <v>ВВГнг(А)-LS (3х1,5)</v>
      </c>
      <c r="AF198" s="4">
        <f t="shared" si="217"/>
        <v>2</v>
      </c>
      <c r="AG198" s="4" t="str">
        <f t="shared" si="218"/>
        <v>19</v>
      </c>
      <c r="AH198" s="4" t="str">
        <f t="shared" si="276"/>
        <v>L</v>
      </c>
      <c r="AI198" s="4" t="str">
        <f t="shared" si="220"/>
        <v>1</v>
      </c>
      <c r="AJ198" s="4" t="str">
        <f t="shared" si="277"/>
        <v>Группа освещения  Пом. №19</v>
      </c>
      <c r="AK198" s="4">
        <f t="shared" si="270"/>
        <v>0.14000000000000001</v>
      </c>
      <c r="AL198" s="4">
        <f t="shared" si="278"/>
        <v>0.03</v>
      </c>
      <c r="AM198" s="4" t="str">
        <f t="shared" si="279"/>
        <v>L.1.19.1</v>
      </c>
      <c r="AN198" s="4"/>
      <c r="AO198" s="4" t="str">
        <f t="shared" si="283"/>
        <v>ВВГнг(А)-LS (3х1,5)
L=39-0,06%</v>
      </c>
      <c r="AP198" s="4" t="str">
        <f t="shared" si="280"/>
        <v>1.19.1</v>
      </c>
      <c r="AQ198" s="4" t="str">
        <f t="shared" si="284"/>
        <v>19.1</v>
      </c>
      <c r="AR198" s="4">
        <f t="shared" si="281"/>
        <v>0</v>
      </c>
      <c r="AS198" s="4">
        <f t="shared" si="282"/>
        <v>0</v>
      </c>
      <c r="AT198" s="4">
        <f t="shared" si="221"/>
        <v>0</v>
      </c>
    </row>
    <row r="199" spans="1:46" x14ac:dyDescent="0.25">
      <c r="A199" s="5" t="str">
        <f t="shared" si="262"/>
        <v>L.1.20.1</v>
      </c>
      <c r="B199" s="4" t="str">
        <f t="shared" si="271"/>
        <v>Группа освещения  Пом. №20</v>
      </c>
      <c r="C199" s="59"/>
      <c r="D199" s="59"/>
      <c r="E199" s="102"/>
      <c r="F199" s="102"/>
      <c r="G199" s="59"/>
      <c r="H199" s="102"/>
      <c r="I199" s="60"/>
      <c r="J199" s="102"/>
      <c r="K199" s="102"/>
      <c r="L199" s="59"/>
      <c r="M199" s="4">
        <f t="shared" si="272"/>
        <v>35</v>
      </c>
      <c r="N199" s="102"/>
      <c r="O199" s="102"/>
      <c r="P199" s="59">
        <f t="shared" si="235"/>
        <v>0.95</v>
      </c>
      <c r="Q199" s="102"/>
      <c r="R199" s="102"/>
      <c r="S199" s="102"/>
      <c r="T199" s="5">
        <f t="shared" si="273"/>
        <v>0.13636363636363635</v>
      </c>
      <c r="U199" s="4">
        <f t="shared" si="263"/>
        <v>10</v>
      </c>
      <c r="V199" s="4">
        <f t="shared" si="264"/>
        <v>1.5</v>
      </c>
      <c r="W199" s="4">
        <f t="shared" si="265"/>
        <v>1.7500000000000002E-2</v>
      </c>
      <c r="X199" s="4">
        <f t="shared" si="266"/>
        <v>0.11</v>
      </c>
      <c r="Y199" s="4" cm="1">
        <f t="array" ref="Y199">_xlfn.IFS(H199=1,2,H199=3,1)</f>
        <v>2</v>
      </c>
      <c r="Z199" s="4">
        <f t="shared" si="267"/>
        <v>0.31</v>
      </c>
      <c r="AA199" s="4">
        <f t="shared" si="274"/>
        <v>0.10849801818181819</v>
      </c>
      <c r="AB199" s="4">
        <f t="shared" si="268"/>
        <v>0.05</v>
      </c>
      <c r="AC199" s="4">
        <f t="shared" si="275"/>
        <v>220</v>
      </c>
      <c r="AD199" s="4" t="str">
        <f t="shared" si="269"/>
        <v>ВВГнг(А)-LS</v>
      </c>
      <c r="AE199" s="4" t="str">
        <f t="shared" si="285"/>
        <v>ВВГнг(А)-LS (3х1,5)</v>
      </c>
      <c r="AF199" s="4">
        <f t="shared" ref="AF199:AF262" si="286">IFERROR(IF(AB199&gt;4.5,1,2),0)</f>
        <v>2</v>
      </c>
      <c r="AG199" s="4" t="str">
        <f t="shared" ref="AG199:AG262" si="287">IFERROR(LEFT(AQ199,SEARCH(".",AQ199)-1),AQ199)</f>
        <v>20</v>
      </c>
      <c r="AH199" s="4" t="str">
        <f t="shared" si="276"/>
        <v>L</v>
      </c>
      <c r="AI199" s="4" t="str">
        <f t="shared" si="220"/>
        <v>1</v>
      </c>
      <c r="AJ199" s="4" t="str">
        <f t="shared" si="277"/>
        <v>Группа освещения  Пом. №20</v>
      </c>
      <c r="AK199" s="4">
        <f t="shared" si="270"/>
        <v>0.14000000000000001</v>
      </c>
      <c r="AL199" s="4">
        <f t="shared" si="278"/>
        <v>0.03</v>
      </c>
      <c r="AM199" s="4" t="str">
        <f t="shared" si="279"/>
        <v>L.1.20.1</v>
      </c>
      <c r="AN199" s="4"/>
      <c r="AO199" s="4" t="str">
        <f t="shared" si="283"/>
        <v>ВВГнг(А)-LS (3х1,5)
L=35-0,05%</v>
      </c>
      <c r="AP199" s="4" t="str">
        <f t="shared" si="280"/>
        <v>1.20.1</v>
      </c>
      <c r="AQ199" s="4" t="str">
        <f t="shared" si="284"/>
        <v>20.1</v>
      </c>
      <c r="AR199" s="4">
        <f t="shared" si="281"/>
        <v>0</v>
      </c>
      <c r="AS199" s="4">
        <f t="shared" si="282"/>
        <v>0</v>
      </c>
      <c r="AT199" s="4">
        <f t="shared" si="221"/>
        <v>0</v>
      </c>
    </row>
    <row r="200" spans="1:46" x14ac:dyDescent="0.25">
      <c r="A200" s="5" t="str">
        <f t="shared" si="262"/>
        <v>L.1.21.1</v>
      </c>
      <c r="B200" s="4" t="str">
        <f t="shared" si="271"/>
        <v>Группа освещения  Пом. №21</v>
      </c>
      <c r="C200" s="59"/>
      <c r="D200" s="59"/>
      <c r="E200" s="102"/>
      <c r="F200" s="102"/>
      <c r="G200" s="59"/>
      <c r="H200" s="102"/>
      <c r="I200" s="60"/>
      <c r="J200" s="102"/>
      <c r="K200" s="102"/>
      <c r="L200" s="59"/>
      <c r="M200" s="4">
        <f t="shared" si="272"/>
        <v>37</v>
      </c>
      <c r="N200" s="102"/>
      <c r="O200" s="102"/>
      <c r="P200" s="59">
        <f t="shared" si="235"/>
        <v>0.95</v>
      </c>
      <c r="Q200" s="102"/>
      <c r="R200" s="102"/>
      <c r="S200" s="102"/>
      <c r="T200" s="5">
        <f t="shared" si="273"/>
        <v>0.13636363636363635</v>
      </c>
      <c r="U200" s="4">
        <f t="shared" si="263"/>
        <v>10</v>
      </c>
      <c r="V200" s="4">
        <f t="shared" si="264"/>
        <v>1.5</v>
      </c>
      <c r="W200" s="4">
        <f t="shared" si="265"/>
        <v>1.7500000000000002E-2</v>
      </c>
      <c r="X200" s="4">
        <f t="shared" si="266"/>
        <v>0.11</v>
      </c>
      <c r="Y200" s="4" cm="1">
        <f t="array" ref="Y200">_xlfn.IFS(H200=1,2,H200=3,1)</f>
        <v>2</v>
      </c>
      <c r="Z200" s="4">
        <f t="shared" si="267"/>
        <v>0.31</v>
      </c>
      <c r="AA200" s="4">
        <f t="shared" si="274"/>
        <v>0.10211578181818182</v>
      </c>
      <c r="AB200" s="4">
        <f t="shared" si="268"/>
        <v>0.05</v>
      </c>
      <c r="AC200" s="4">
        <f t="shared" si="275"/>
        <v>220</v>
      </c>
      <c r="AD200" s="4" t="str">
        <f t="shared" si="269"/>
        <v>ВВГнг(А)-LS</v>
      </c>
      <c r="AE200" s="4" t="str">
        <f t="shared" si="285"/>
        <v>ВВГнг(А)-LS (3х1,5)</v>
      </c>
      <c r="AF200" s="4">
        <f t="shared" si="286"/>
        <v>2</v>
      </c>
      <c r="AG200" s="4" t="str">
        <f t="shared" si="287"/>
        <v>21</v>
      </c>
      <c r="AH200" s="4" t="str">
        <f t="shared" si="276"/>
        <v>L</v>
      </c>
      <c r="AI200" s="4" t="str">
        <f t="shared" ref="AI200:AI263" si="288">IFERROR(LEFT(AP200,SEARCH(".",AP200)-1),AP200)</f>
        <v>1</v>
      </c>
      <c r="AJ200" s="4" t="str">
        <f t="shared" si="277"/>
        <v>Группа освещения  Пом. №21</v>
      </c>
      <c r="AK200" s="4">
        <f t="shared" si="270"/>
        <v>0.14000000000000001</v>
      </c>
      <c r="AL200" s="4">
        <f t="shared" si="278"/>
        <v>0.03</v>
      </c>
      <c r="AM200" s="4" t="str">
        <f t="shared" si="279"/>
        <v>L.1.21.1</v>
      </c>
      <c r="AN200" s="4"/>
      <c r="AO200" s="4" t="str">
        <f t="shared" si="283"/>
        <v>ВВГнг(А)-LS (3х1,5)
L=37-0,05%</v>
      </c>
      <c r="AP200" s="4" t="str">
        <f t="shared" si="280"/>
        <v>1.21.1</v>
      </c>
      <c r="AQ200" s="4" t="str">
        <f t="shared" si="284"/>
        <v>21.1</v>
      </c>
      <c r="AR200" s="4">
        <f t="shared" si="281"/>
        <v>0</v>
      </c>
      <c r="AS200" s="4">
        <f t="shared" si="282"/>
        <v>0</v>
      </c>
      <c r="AT200" s="4">
        <f t="shared" si="221"/>
        <v>0</v>
      </c>
    </row>
    <row r="201" spans="1:46" x14ac:dyDescent="0.25">
      <c r="A201" s="5" t="str">
        <f t="shared" si="262"/>
        <v>L.1.21.2</v>
      </c>
      <c r="B201" s="4" t="str">
        <f t="shared" si="271"/>
        <v>Группа освещения  Пом. №21</v>
      </c>
      <c r="C201" s="59"/>
      <c r="D201" s="59"/>
      <c r="E201" s="102"/>
      <c r="F201" s="102"/>
      <c r="G201" s="59"/>
      <c r="H201" s="102"/>
      <c r="I201" s="60"/>
      <c r="J201" s="102"/>
      <c r="K201" s="102"/>
      <c r="L201" s="59"/>
      <c r="M201" s="4">
        <f t="shared" si="272"/>
        <v>33</v>
      </c>
      <c r="N201" s="102"/>
      <c r="O201" s="102"/>
      <c r="P201" s="59">
        <f t="shared" si="235"/>
        <v>0.95</v>
      </c>
      <c r="Q201" s="102"/>
      <c r="R201" s="102"/>
      <c r="S201" s="102"/>
      <c r="T201" s="5">
        <f t="shared" si="273"/>
        <v>0.13636363636363635</v>
      </c>
      <c r="U201" s="4">
        <f t="shared" si="263"/>
        <v>10</v>
      </c>
      <c r="V201" s="4">
        <f t="shared" si="264"/>
        <v>1.5</v>
      </c>
      <c r="W201" s="4">
        <f t="shared" si="265"/>
        <v>1.7500000000000002E-2</v>
      </c>
      <c r="X201" s="4">
        <f t="shared" si="266"/>
        <v>0.11</v>
      </c>
      <c r="Y201" s="4" cm="1">
        <f t="array" ref="Y201">_xlfn.IFS(H201=1,2,H201=3,1)</f>
        <v>2</v>
      </c>
      <c r="Z201" s="4">
        <f t="shared" si="267"/>
        <v>0.31</v>
      </c>
      <c r="AA201" s="4">
        <f t="shared" si="274"/>
        <v>0.10211578181818182</v>
      </c>
      <c r="AB201" s="4">
        <f t="shared" si="268"/>
        <v>0.05</v>
      </c>
      <c r="AC201" s="4">
        <f t="shared" si="275"/>
        <v>220</v>
      </c>
      <c r="AD201" s="4" t="str">
        <f t="shared" si="269"/>
        <v>ВВГнг(А)-LS</v>
      </c>
      <c r="AE201" s="4" t="str">
        <f t="shared" si="285"/>
        <v>ВВГнг(А)-LS (3х1,5)</v>
      </c>
      <c r="AF201" s="4">
        <f t="shared" si="286"/>
        <v>2</v>
      </c>
      <c r="AG201" s="4" t="str">
        <f t="shared" si="287"/>
        <v>21</v>
      </c>
      <c r="AH201" s="4" t="str">
        <f t="shared" si="276"/>
        <v>L</v>
      </c>
      <c r="AI201" s="4" t="str">
        <f t="shared" si="288"/>
        <v>1</v>
      </c>
      <c r="AJ201" s="4" t="str">
        <f t="shared" si="277"/>
        <v>Группа освещения  Пом. №21</v>
      </c>
      <c r="AK201" s="4">
        <f t="shared" si="270"/>
        <v>0.14000000000000001</v>
      </c>
      <c r="AL201" s="4">
        <f t="shared" si="278"/>
        <v>0.03</v>
      </c>
      <c r="AM201" s="4" t="str">
        <f t="shared" si="279"/>
        <v>L.1.21.2</v>
      </c>
      <c r="AN201" s="4"/>
      <c r="AO201" s="4" t="str">
        <f t="shared" si="283"/>
        <v>ВВГнг(А)-LS (3х1,5)
L=33-0,05%</v>
      </c>
      <c r="AP201" s="4" t="str">
        <f t="shared" si="280"/>
        <v>1.21.2</v>
      </c>
      <c r="AQ201" s="4" t="str">
        <f t="shared" si="284"/>
        <v>21.2</v>
      </c>
      <c r="AR201" s="4">
        <f t="shared" si="281"/>
        <v>0</v>
      </c>
      <c r="AS201" s="4">
        <f t="shared" si="282"/>
        <v>0</v>
      </c>
      <c r="AT201" s="4">
        <f t="shared" si="221"/>
        <v>0</v>
      </c>
    </row>
    <row r="202" spans="1:46" x14ac:dyDescent="0.25">
      <c r="A202" s="5">
        <f t="shared" si="262"/>
        <v>0</v>
      </c>
      <c r="B202" s="4" t="e">
        <f t="shared" si="271"/>
        <v>#N/A</v>
      </c>
      <c r="C202" s="59"/>
      <c r="D202" s="59"/>
      <c r="E202" s="59"/>
      <c r="F202" s="59"/>
      <c r="G202" s="59"/>
      <c r="H202" s="59"/>
      <c r="J202" s="59"/>
      <c r="K202" s="59"/>
      <c r="L202" s="59"/>
      <c r="M202" s="4">
        <f t="shared" si="272"/>
        <v>0</v>
      </c>
      <c r="N202" s="59"/>
      <c r="O202" s="59"/>
      <c r="P202" s="59" t="e">
        <f t="shared" si="235"/>
        <v>#N/A</v>
      </c>
      <c r="Q202" s="102"/>
      <c r="R202" s="102"/>
      <c r="S202" s="102"/>
      <c r="T202" s="5" t="e">
        <f t="shared" si="273"/>
        <v>#N/A</v>
      </c>
      <c r="U202" s="4" t="e">
        <f t="shared" si="263"/>
        <v>#N/A</v>
      </c>
      <c r="V202" s="4" t="e">
        <f t="shared" si="264"/>
        <v>#N/A</v>
      </c>
      <c r="W202" s="4" t="e">
        <f t="shared" si="265"/>
        <v>#N/A</v>
      </c>
      <c r="X202" s="4" t="e">
        <f t="shared" si="266"/>
        <v>#N/A</v>
      </c>
      <c r="Y202" s="4" t="e" cm="1">
        <f t="array" ref="Y202">_xlfn.IFS(H202=1,2,H202=3,1)</f>
        <v>#N/A</v>
      </c>
      <c r="Z202" s="4" t="e">
        <f t="shared" si="267"/>
        <v>#N/A</v>
      </c>
      <c r="AA202" s="4" t="e">
        <f t="shared" si="274"/>
        <v>#N/A</v>
      </c>
      <c r="AB202" s="4" t="e">
        <f t="shared" si="268"/>
        <v>#N/A</v>
      </c>
      <c r="AC202" s="4" t="e">
        <f t="shared" si="275"/>
        <v>#N/A</v>
      </c>
      <c r="AD202" s="4" t="e">
        <f t="shared" si="269"/>
        <v>#N/A</v>
      </c>
      <c r="AE202" s="4" t="e">
        <f t="shared" si="285"/>
        <v>#N/A</v>
      </c>
      <c r="AF202" s="4">
        <f t="shared" si="286"/>
        <v>0</v>
      </c>
      <c r="AG202" s="4" t="str">
        <f t="shared" si="287"/>
        <v/>
      </c>
      <c r="AH202" s="4">
        <f t="shared" si="276"/>
        <v>0</v>
      </c>
      <c r="AI202" s="4" t="e">
        <f t="shared" si="288"/>
        <v>#VALUE!</v>
      </c>
      <c r="AJ202" s="4" t="e">
        <f t="shared" si="277"/>
        <v>#N/A</v>
      </c>
      <c r="AK202" s="4" t="e">
        <f t="shared" si="270"/>
        <v>#N/A</v>
      </c>
      <c r="AL202" s="4">
        <f t="shared" si="278"/>
        <v>0</v>
      </c>
      <c r="AM202" s="4">
        <f t="shared" si="279"/>
        <v>0</v>
      </c>
      <c r="AN202" s="4"/>
      <c r="AO202" s="4" t="e">
        <f t="shared" si="283"/>
        <v>#N/A</v>
      </c>
      <c r="AP202" s="4" t="e">
        <f t="shared" si="280"/>
        <v>#VALUE!</v>
      </c>
      <c r="AQ202" s="4" t="str">
        <f t="shared" si="284"/>
        <v/>
      </c>
      <c r="AR202" s="4">
        <f t="shared" si="281"/>
        <v>0</v>
      </c>
      <c r="AS202" s="4">
        <f t="shared" si="282"/>
        <v>0</v>
      </c>
      <c r="AT202" s="4">
        <f t="shared" si="221"/>
        <v>0</v>
      </c>
    </row>
    <row r="203" spans="1:46" x14ac:dyDescent="0.25">
      <c r="A203" s="5" t="str">
        <f t="shared" si="262"/>
        <v>DALI.1.1</v>
      </c>
      <c r="B203" s="4" t="str">
        <f t="shared" si="271"/>
        <v>Контролер DALI Шлейф №1</v>
      </c>
      <c r="C203" s="102"/>
      <c r="D203" s="102"/>
      <c r="E203" s="59"/>
      <c r="F203" s="59"/>
      <c r="G203" s="59"/>
      <c r="H203" s="59"/>
      <c r="I203" s="60"/>
      <c r="J203" s="59"/>
      <c r="K203" s="102"/>
      <c r="L203" s="59"/>
      <c r="M203" s="4">
        <f t="shared" si="272"/>
        <v>145</v>
      </c>
      <c r="N203" s="102"/>
      <c r="O203" s="102"/>
      <c r="P203" s="59">
        <f t="shared" si="235"/>
        <v>0.95</v>
      </c>
      <c r="Q203" s="102"/>
      <c r="R203" s="59"/>
      <c r="S203" s="59"/>
      <c r="T203" s="5">
        <f t="shared" si="273"/>
        <v>0</v>
      </c>
      <c r="U203" s="4">
        <f t="shared" si="263"/>
        <v>10</v>
      </c>
      <c r="V203" s="4">
        <f t="shared" si="264"/>
        <v>1.5</v>
      </c>
      <c r="W203" s="4">
        <f t="shared" si="265"/>
        <v>1.7500000000000002E-2</v>
      </c>
      <c r="X203" s="4">
        <f t="shared" si="266"/>
        <v>0.11</v>
      </c>
      <c r="Y203" s="4" cm="1">
        <f t="array" ref="Y203">_xlfn.IFS(H203=1,2,H203=3,1)</f>
        <v>2</v>
      </c>
      <c r="Z203" s="4">
        <f t="shared" si="267"/>
        <v>0.31</v>
      </c>
      <c r="AA203" s="4">
        <f t="shared" si="274"/>
        <v>0</v>
      </c>
      <c r="AB203" s="4">
        <f t="shared" si="268"/>
        <v>0</v>
      </c>
      <c r="AC203" s="4">
        <f t="shared" si="275"/>
        <v>220</v>
      </c>
      <c r="AD203" s="4" t="str">
        <f t="shared" si="269"/>
        <v>КГВВнг(А)-LS</v>
      </c>
      <c r="AE203" s="4" t="str">
        <f t="shared" si="285"/>
        <v>КГВВнг(А)-LS (2х1,5)</v>
      </c>
      <c r="AF203" s="4">
        <f t="shared" si="286"/>
        <v>2</v>
      </c>
      <c r="AG203" s="4" t="str">
        <f t="shared" si="287"/>
        <v>1</v>
      </c>
      <c r="AH203" s="4" t="str">
        <f t="shared" si="276"/>
        <v>DALI</v>
      </c>
      <c r="AI203" s="4" t="str">
        <f t="shared" si="288"/>
        <v>1</v>
      </c>
      <c r="AJ203" s="4" t="str">
        <f t="shared" si="277"/>
        <v>Шина DALI шлейф №1, 33 балласта</v>
      </c>
      <c r="AK203" s="4">
        <f t="shared" si="270"/>
        <v>0</v>
      </c>
      <c r="AL203" s="4">
        <f t="shared" si="278"/>
        <v>0</v>
      </c>
      <c r="AM203" s="4" t="str">
        <f t="shared" si="279"/>
        <v>DALI.1.1</v>
      </c>
      <c r="AN203" s="4"/>
      <c r="AO203" s="4" t="str">
        <f t="shared" si="283"/>
        <v>КГВВнг(А)-LS (2х1,5)
L=145-0%</v>
      </c>
      <c r="AP203" s="4" t="str">
        <f t="shared" si="280"/>
        <v>1.1</v>
      </c>
      <c r="AQ203" s="4" t="str">
        <f t="shared" si="284"/>
        <v>1</v>
      </c>
      <c r="AR203" s="4">
        <f t="shared" si="281"/>
        <v>0</v>
      </c>
      <c r="AS203" s="4">
        <f t="shared" si="282"/>
        <v>0</v>
      </c>
      <c r="AT203" s="4">
        <f t="shared" ref="AT203:AT266" si="290">IF(AR203=0,AS203,AR203)</f>
        <v>0</v>
      </c>
    </row>
    <row r="204" spans="1:46" x14ac:dyDescent="0.25">
      <c r="A204" s="5">
        <f t="shared" si="262"/>
        <v>0</v>
      </c>
      <c r="B204" s="4" t="e">
        <f t="shared" si="271"/>
        <v>#N/A</v>
      </c>
      <c r="C204" s="59"/>
      <c r="D204" s="102"/>
      <c r="E204" s="59"/>
      <c r="F204" s="59"/>
      <c r="G204" s="59"/>
      <c r="H204" s="59"/>
      <c r="J204" s="59"/>
      <c r="K204" s="59"/>
      <c r="L204" s="59"/>
      <c r="M204" s="4">
        <f t="shared" si="272"/>
        <v>0</v>
      </c>
      <c r="N204" s="102"/>
      <c r="O204" s="102"/>
      <c r="P204" s="59" t="e">
        <f t="shared" si="235"/>
        <v>#N/A</v>
      </c>
      <c r="Q204" s="102"/>
      <c r="R204" s="59"/>
      <c r="S204" s="59"/>
      <c r="T204" s="5" t="e">
        <f t="shared" si="273"/>
        <v>#N/A</v>
      </c>
      <c r="U204" s="4" t="e">
        <f t="shared" si="263"/>
        <v>#N/A</v>
      </c>
      <c r="V204" s="4" t="e">
        <f t="shared" si="264"/>
        <v>#N/A</v>
      </c>
      <c r="W204" s="4" t="e">
        <f t="shared" si="265"/>
        <v>#N/A</v>
      </c>
      <c r="X204" s="4" t="e">
        <f t="shared" si="266"/>
        <v>#N/A</v>
      </c>
      <c r="Y204" s="4" t="e" cm="1">
        <f t="array" ref="Y204">_xlfn.IFS(H204=1,2,H204=3,1)</f>
        <v>#N/A</v>
      </c>
      <c r="Z204" s="4" t="e">
        <f t="shared" si="267"/>
        <v>#N/A</v>
      </c>
      <c r="AA204" s="4" t="e">
        <f t="shared" si="274"/>
        <v>#N/A</v>
      </c>
      <c r="AB204" s="4" t="e">
        <f t="shared" si="268"/>
        <v>#N/A</v>
      </c>
      <c r="AC204" s="4" t="e">
        <f t="shared" si="275"/>
        <v>#N/A</v>
      </c>
      <c r="AD204" s="4" t="e">
        <f t="shared" si="269"/>
        <v>#N/A</v>
      </c>
      <c r="AE204" s="4" t="e">
        <f t="shared" si="285"/>
        <v>#N/A</v>
      </c>
      <c r="AF204" s="4">
        <f t="shared" si="286"/>
        <v>0</v>
      </c>
      <c r="AG204" s="4" t="str">
        <f t="shared" si="287"/>
        <v/>
      </c>
      <c r="AH204" s="4">
        <f t="shared" si="276"/>
        <v>0</v>
      </c>
      <c r="AI204" s="4" t="e">
        <f t="shared" si="288"/>
        <v>#VALUE!</v>
      </c>
      <c r="AJ204" s="4" t="e">
        <f t="shared" si="277"/>
        <v>#N/A</v>
      </c>
      <c r="AK204" s="4" t="e">
        <f t="shared" si="270"/>
        <v>#N/A</v>
      </c>
      <c r="AL204" s="4">
        <f t="shared" si="278"/>
        <v>0</v>
      </c>
      <c r="AM204" s="4">
        <f t="shared" si="279"/>
        <v>0</v>
      </c>
      <c r="AN204" s="4"/>
      <c r="AO204" s="4" t="e">
        <f t="shared" si="283"/>
        <v>#N/A</v>
      </c>
      <c r="AP204" s="4" t="e">
        <f t="shared" si="280"/>
        <v>#VALUE!</v>
      </c>
      <c r="AQ204" s="4" t="str">
        <f t="shared" si="284"/>
        <v/>
      </c>
      <c r="AR204" s="4">
        <f t="shared" si="281"/>
        <v>0</v>
      </c>
      <c r="AS204" s="4">
        <f t="shared" si="282"/>
        <v>0</v>
      </c>
      <c r="AT204" s="4">
        <f t="shared" si="290"/>
        <v>0</v>
      </c>
    </row>
    <row r="205" spans="1:46" x14ac:dyDescent="0.25">
      <c r="A205" s="5" t="str">
        <f t="shared" si="262"/>
        <v>DALI.1.2</v>
      </c>
      <c r="B205" s="4" t="str">
        <f t="shared" si="271"/>
        <v>Контролер DALI Шлейф №1</v>
      </c>
      <c r="C205" s="102"/>
      <c r="D205" s="102"/>
      <c r="E205" s="59"/>
      <c r="F205" s="59"/>
      <c r="G205" s="59"/>
      <c r="H205" s="59"/>
      <c r="I205" s="60"/>
      <c r="J205" s="59"/>
      <c r="K205" s="102"/>
      <c r="L205" s="59"/>
      <c r="M205" s="4">
        <f t="shared" si="272"/>
        <v>170</v>
      </c>
      <c r="N205" s="102"/>
      <c r="O205" s="102"/>
      <c r="P205" s="59">
        <f t="shared" si="235"/>
        <v>0.95</v>
      </c>
      <c r="Q205" s="102"/>
      <c r="R205" s="59"/>
      <c r="S205" s="59"/>
      <c r="T205" s="5">
        <f t="shared" si="273"/>
        <v>0</v>
      </c>
      <c r="U205" s="4">
        <f t="shared" si="263"/>
        <v>10</v>
      </c>
      <c r="V205" s="4">
        <f t="shared" si="264"/>
        <v>1.5</v>
      </c>
      <c r="W205" s="4">
        <f t="shared" si="265"/>
        <v>1.7500000000000002E-2</v>
      </c>
      <c r="X205" s="4">
        <f t="shared" si="266"/>
        <v>0.11</v>
      </c>
      <c r="Y205" s="4" cm="1">
        <f t="array" ref="Y205">_xlfn.IFS(H205=1,2,H205=3,1)</f>
        <v>2</v>
      </c>
      <c r="Z205" s="4">
        <f t="shared" si="267"/>
        <v>0.31</v>
      </c>
      <c r="AA205" s="4">
        <f t="shared" si="274"/>
        <v>0</v>
      </c>
      <c r="AB205" s="4">
        <f t="shared" si="268"/>
        <v>0</v>
      </c>
      <c r="AC205" s="4">
        <f t="shared" si="275"/>
        <v>220</v>
      </c>
      <c r="AD205" s="4" t="str">
        <f t="shared" si="269"/>
        <v>КГВВнг(А)-LS</v>
      </c>
      <c r="AE205" s="4" t="str">
        <f t="shared" si="285"/>
        <v>КГВВнг(А)-LS (2х1,5)</v>
      </c>
      <c r="AF205" s="4">
        <f t="shared" si="286"/>
        <v>2</v>
      </c>
      <c r="AG205" s="4" t="str">
        <f t="shared" si="287"/>
        <v>2</v>
      </c>
      <c r="AH205" s="4" t="str">
        <f t="shared" si="276"/>
        <v>DALI</v>
      </c>
      <c r="AI205" s="4" t="str">
        <f t="shared" si="288"/>
        <v>1</v>
      </c>
      <c r="AJ205" s="4" t="str">
        <f t="shared" si="277"/>
        <v>Шина DALI шлейф №2, 39 балластов</v>
      </c>
      <c r="AK205" s="4">
        <f t="shared" si="270"/>
        <v>0</v>
      </c>
      <c r="AL205" s="4">
        <f t="shared" si="278"/>
        <v>0</v>
      </c>
      <c r="AM205" s="4" t="str">
        <f t="shared" si="279"/>
        <v>DALI.1.2</v>
      </c>
      <c r="AN205" s="4"/>
      <c r="AO205" s="4" t="str">
        <f t="shared" si="283"/>
        <v>КГВВнг(А)-LS (2х1,5)
L=170-0%</v>
      </c>
      <c r="AP205" s="4" t="str">
        <f t="shared" si="280"/>
        <v>1.2</v>
      </c>
      <c r="AQ205" s="4" t="str">
        <f t="shared" si="284"/>
        <v>2</v>
      </c>
      <c r="AR205" s="4">
        <f t="shared" si="281"/>
        <v>0</v>
      </c>
      <c r="AS205" s="4">
        <f t="shared" si="282"/>
        <v>0</v>
      </c>
      <c r="AT205" s="4">
        <f t="shared" si="290"/>
        <v>0</v>
      </c>
    </row>
    <row r="206" spans="1:46" ht="15.75" thickBot="1" x14ac:dyDescent="0.3">
      <c r="A206" s="45">
        <f t="shared" si="262"/>
        <v>0</v>
      </c>
      <c r="B206" s="44" t="e">
        <f t="shared" si="271"/>
        <v>#N/A</v>
      </c>
      <c r="C206" s="64"/>
      <c r="D206" s="64"/>
      <c r="E206" s="64"/>
      <c r="F206" s="64"/>
      <c r="G206" s="64"/>
      <c r="H206" s="64"/>
      <c r="J206" s="64"/>
      <c r="K206" s="64"/>
      <c r="L206" s="64"/>
      <c r="M206" s="44">
        <f t="shared" si="272"/>
        <v>0</v>
      </c>
      <c r="N206" s="64"/>
      <c r="O206" s="64"/>
      <c r="P206" s="64" t="e">
        <f t="shared" si="235"/>
        <v>#N/A</v>
      </c>
      <c r="Q206" s="64"/>
      <c r="R206" s="64"/>
      <c r="S206" s="64"/>
      <c r="T206" s="45" t="e">
        <f t="shared" si="273"/>
        <v>#N/A</v>
      </c>
      <c r="U206" s="44" t="e">
        <f t="shared" si="263"/>
        <v>#N/A</v>
      </c>
      <c r="V206" s="44" t="e">
        <f t="shared" si="264"/>
        <v>#N/A</v>
      </c>
      <c r="W206" s="44" t="e">
        <f t="shared" si="265"/>
        <v>#N/A</v>
      </c>
      <c r="X206" s="44" t="e">
        <f t="shared" si="266"/>
        <v>#N/A</v>
      </c>
      <c r="Y206" s="44" t="e" cm="1">
        <f t="array" ref="Y206">_xlfn.IFS(H206=1,2,H206=3,1)</f>
        <v>#N/A</v>
      </c>
      <c r="Z206" s="44" t="e">
        <f t="shared" si="267"/>
        <v>#N/A</v>
      </c>
      <c r="AA206" s="44" t="e">
        <f t="shared" si="274"/>
        <v>#N/A</v>
      </c>
      <c r="AB206" s="44" t="e">
        <f t="shared" si="268"/>
        <v>#N/A</v>
      </c>
      <c r="AC206" s="44" t="e">
        <f t="shared" si="275"/>
        <v>#N/A</v>
      </c>
      <c r="AD206" s="44" t="e">
        <f t="shared" si="269"/>
        <v>#N/A</v>
      </c>
      <c r="AE206" s="44" t="e">
        <f t="shared" si="285"/>
        <v>#N/A</v>
      </c>
      <c r="AF206" s="44">
        <f t="shared" si="286"/>
        <v>0</v>
      </c>
      <c r="AG206" s="44" t="str">
        <f t="shared" si="287"/>
        <v/>
      </c>
      <c r="AH206" s="44">
        <f t="shared" si="276"/>
        <v>0</v>
      </c>
      <c r="AI206" s="44" t="e">
        <f t="shared" si="288"/>
        <v>#VALUE!</v>
      </c>
      <c r="AJ206" s="44" t="e">
        <f t="shared" si="277"/>
        <v>#N/A</v>
      </c>
      <c r="AK206" s="44" t="e">
        <f t="shared" si="270"/>
        <v>#N/A</v>
      </c>
      <c r="AL206" s="44">
        <f t="shared" si="278"/>
        <v>0</v>
      </c>
      <c r="AM206" s="44">
        <f t="shared" si="279"/>
        <v>0</v>
      </c>
      <c r="AN206" s="44"/>
      <c r="AO206" s="44" t="e">
        <f t="shared" si="283"/>
        <v>#N/A</v>
      </c>
      <c r="AP206" s="44" t="e">
        <f t="shared" si="280"/>
        <v>#VALUE!</v>
      </c>
      <c r="AQ206" s="44" t="str">
        <f t="shared" si="284"/>
        <v/>
      </c>
      <c r="AR206" s="44">
        <f t="shared" si="281"/>
        <v>0</v>
      </c>
      <c r="AS206" s="44">
        <f t="shared" si="282"/>
        <v>0</v>
      </c>
      <c r="AT206" s="44">
        <f t="shared" si="290"/>
        <v>0</v>
      </c>
    </row>
    <row r="207" spans="1:46" x14ac:dyDescent="0.25">
      <c r="A207" s="19" t="str">
        <f t="shared" si="262"/>
        <v>LD.1.03.1</v>
      </c>
      <c r="B207" s="7" t="str">
        <f t="shared" si="271"/>
        <v>Питание подсветок  Пом. №03</v>
      </c>
      <c r="C207" s="65"/>
      <c r="D207" s="65"/>
      <c r="E207" s="65"/>
      <c r="F207" s="102"/>
      <c r="G207" s="102"/>
      <c r="H207" s="102"/>
      <c r="I207" s="60"/>
      <c r="J207" s="102"/>
      <c r="K207" s="102"/>
      <c r="L207" s="65"/>
      <c r="M207" s="7">
        <f t="shared" si="272"/>
        <v>21</v>
      </c>
      <c r="N207" s="59"/>
      <c r="O207" s="59"/>
      <c r="P207" s="65">
        <f t="shared" si="235"/>
        <v>0.95</v>
      </c>
      <c r="Q207" s="102"/>
      <c r="R207" s="102"/>
      <c r="S207" s="102"/>
      <c r="T207" s="19">
        <f t="shared" si="273"/>
        <v>0.22727272727272727</v>
      </c>
      <c r="U207" s="7">
        <f t="shared" si="263"/>
        <v>10</v>
      </c>
      <c r="V207" s="7">
        <f t="shared" si="264"/>
        <v>1.5</v>
      </c>
      <c r="W207" s="7">
        <f t="shared" si="265"/>
        <v>1.7500000000000002E-2</v>
      </c>
      <c r="X207" s="7">
        <f t="shared" si="266"/>
        <v>0.11</v>
      </c>
      <c r="Y207" s="7" cm="1">
        <f t="array" ref="Y207">_xlfn.IFS(H207=1,2,H207=3,1)</f>
        <v>2</v>
      </c>
      <c r="Z207" s="7">
        <f t="shared" si="267"/>
        <v>0.31</v>
      </c>
      <c r="AA207" s="7">
        <f t="shared" si="274"/>
        <v>9.5733545454545474E-2</v>
      </c>
      <c r="AB207" s="7">
        <f t="shared" si="268"/>
        <v>0.05</v>
      </c>
      <c r="AC207" s="7">
        <f t="shared" si="275"/>
        <v>220</v>
      </c>
      <c r="AD207" s="7" t="str">
        <f t="shared" si="269"/>
        <v>ВВГнг(А)-LS</v>
      </c>
      <c r="AE207" s="7" t="str">
        <f t="shared" si="285"/>
        <v>ВВГнг(А)-LS (3х1,5)</v>
      </c>
      <c r="AF207" s="7">
        <f t="shared" si="286"/>
        <v>2</v>
      </c>
      <c r="AG207" s="7" t="str">
        <f t="shared" si="287"/>
        <v>03</v>
      </c>
      <c r="AH207" s="7" t="str">
        <f t="shared" si="276"/>
        <v>LD</v>
      </c>
      <c r="AI207" s="7" t="str">
        <f t="shared" si="288"/>
        <v>1</v>
      </c>
      <c r="AJ207" s="7" t="str">
        <f t="shared" si="277"/>
        <v>Питание подсветок  Пом. №03</v>
      </c>
      <c r="AK207" s="7">
        <f t="shared" si="270"/>
        <v>0.23</v>
      </c>
      <c r="AL207" s="7">
        <f t="shared" si="278"/>
        <v>0.05</v>
      </c>
      <c r="AM207" s="7" t="str">
        <f t="shared" si="279"/>
        <v>LD.1.03.1</v>
      </c>
      <c r="AN207" s="7"/>
      <c r="AO207" s="7" t="str">
        <f t="shared" si="283"/>
        <v>ВВГнг(А)-LS (3х1,5)
L=21-0,05%</v>
      </c>
      <c r="AP207" s="7" t="str">
        <f t="shared" si="280"/>
        <v>1.03.1</v>
      </c>
      <c r="AQ207" s="7" t="str">
        <f t="shared" si="284"/>
        <v>03.1</v>
      </c>
      <c r="AR207" s="7">
        <f t="shared" si="281"/>
        <v>0</v>
      </c>
      <c r="AS207" s="7">
        <f t="shared" si="282"/>
        <v>0</v>
      </c>
      <c r="AT207" s="7">
        <f t="shared" si="290"/>
        <v>0</v>
      </c>
    </row>
    <row r="208" spans="1:46" x14ac:dyDescent="0.25">
      <c r="A208" s="5" t="str">
        <f t="shared" si="262"/>
        <v>LD.1.02.1</v>
      </c>
      <c r="B208" s="4" t="str">
        <f t="shared" si="271"/>
        <v>Питание подсветок  Пом. №02</v>
      </c>
      <c r="C208" s="59"/>
      <c r="D208" s="102"/>
      <c r="E208" s="102"/>
      <c r="F208" s="102"/>
      <c r="G208" s="102"/>
      <c r="H208" s="102"/>
      <c r="I208" s="60"/>
      <c r="J208" s="102"/>
      <c r="K208" s="102"/>
      <c r="L208" s="59"/>
      <c r="M208" s="4">
        <f t="shared" si="272"/>
        <v>19</v>
      </c>
      <c r="N208" s="102"/>
      <c r="O208" s="59"/>
      <c r="P208" s="59">
        <f t="shared" si="235"/>
        <v>0.95</v>
      </c>
      <c r="Q208" s="59"/>
      <c r="R208" s="59"/>
      <c r="S208" s="59"/>
      <c r="T208" s="5">
        <f t="shared" si="273"/>
        <v>0.22727272727272727</v>
      </c>
      <c r="U208" s="4">
        <f t="shared" si="263"/>
        <v>10</v>
      </c>
      <c r="V208" s="4">
        <f t="shared" si="264"/>
        <v>1.5</v>
      </c>
      <c r="W208" s="4">
        <f t="shared" si="265"/>
        <v>1.7500000000000002E-2</v>
      </c>
      <c r="X208" s="4">
        <f t="shared" si="266"/>
        <v>0.11</v>
      </c>
      <c r="Y208" s="4" cm="1">
        <f t="array" ref="Y208">_xlfn.IFS(H208=1,2,H208=3,1)</f>
        <v>2</v>
      </c>
      <c r="Z208" s="4">
        <f t="shared" si="267"/>
        <v>0.31</v>
      </c>
      <c r="AA208" s="4">
        <f t="shared" si="274"/>
        <v>8.5096484848484852E-2</v>
      </c>
      <c r="AB208" s="4">
        <f t="shared" si="268"/>
        <v>0.04</v>
      </c>
      <c r="AC208" s="4">
        <f t="shared" si="275"/>
        <v>220</v>
      </c>
      <c r="AD208" s="4" t="str">
        <f t="shared" si="269"/>
        <v>ВВГнг(А)-LS</v>
      </c>
      <c r="AE208" s="4" t="str">
        <f t="shared" si="285"/>
        <v>ВВГнг(А)-LS (3х1,5)</v>
      </c>
      <c r="AF208" s="4">
        <f t="shared" si="286"/>
        <v>2</v>
      </c>
      <c r="AG208" s="4" t="str">
        <f t="shared" si="287"/>
        <v>02</v>
      </c>
      <c r="AH208" s="4" t="str">
        <f t="shared" si="276"/>
        <v>LD</v>
      </c>
      <c r="AI208" s="4" t="str">
        <f t="shared" si="288"/>
        <v>1</v>
      </c>
      <c r="AJ208" s="4" t="str">
        <f t="shared" si="277"/>
        <v>Питание подсветок  Пом. №02</v>
      </c>
      <c r="AK208" s="4">
        <f t="shared" si="270"/>
        <v>0.23</v>
      </c>
      <c r="AL208" s="4">
        <f t="shared" si="278"/>
        <v>0.05</v>
      </c>
      <c r="AM208" s="4" t="str">
        <f t="shared" si="279"/>
        <v>LD.1.02.1</v>
      </c>
      <c r="AN208" s="4"/>
      <c r="AO208" s="4" t="str">
        <f t="shared" si="283"/>
        <v>ВВГнг(А)-LS (3х1,5)
L=19-0,04%</v>
      </c>
      <c r="AP208" s="4" t="str">
        <f t="shared" si="280"/>
        <v>1.02.1</v>
      </c>
      <c r="AQ208" s="4" t="str">
        <f t="shared" si="284"/>
        <v>02.1</v>
      </c>
      <c r="AR208" s="4">
        <f t="shared" si="281"/>
        <v>0</v>
      </c>
      <c r="AS208" s="4">
        <f t="shared" si="282"/>
        <v>0</v>
      </c>
      <c r="AT208" s="4">
        <f t="shared" si="290"/>
        <v>0</v>
      </c>
    </row>
    <row r="209" spans="1:46" x14ac:dyDescent="0.25">
      <c r="A209" s="5" t="str">
        <f t="shared" si="262"/>
        <v>LD.1.02.2</v>
      </c>
      <c r="B209" s="4" t="str">
        <f t="shared" si="271"/>
        <v>Питание подсветок  Пом. №02</v>
      </c>
      <c r="C209" s="59"/>
      <c r="D209" s="102"/>
      <c r="E209" s="102"/>
      <c r="F209" s="102"/>
      <c r="G209" s="102"/>
      <c r="H209" s="102"/>
      <c r="I209" s="60"/>
      <c r="J209" s="102"/>
      <c r="K209" s="102"/>
      <c r="L209" s="59"/>
      <c r="M209" s="4">
        <f t="shared" si="272"/>
        <v>21</v>
      </c>
      <c r="N209" s="102"/>
      <c r="O209" s="102"/>
      <c r="P209" s="59">
        <f t="shared" si="235"/>
        <v>0.95</v>
      </c>
      <c r="Q209" s="102"/>
      <c r="R209" s="102"/>
      <c r="S209" s="102"/>
      <c r="T209" s="5">
        <f t="shared" si="273"/>
        <v>0.22727272727272727</v>
      </c>
      <c r="U209" s="4">
        <f t="shared" si="263"/>
        <v>10</v>
      </c>
      <c r="V209" s="4">
        <f t="shared" si="264"/>
        <v>1.5</v>
      </c>
      <c r="W209" s="4">
        <f t="shared" si="265"/>
        <v>1.7500000000000002E-2</v>
      </c>
      <c r="X209" s="4">
        <f t="shared" si="266"/>
        <v>0.11</v>
      </c>
      <c r="Y209" s="4" cm="1">
        <f t="array" ref="Y209">_xlfn.IFS(H209=1,2,H209=3,1)</f>
        <v>2</v>
      </c>
      <c r="Z209" s="4">
        <f t="shared" si="267"/>
        <v>0.31</v>
      </c>
      <c r="AA209" s="4">
        <f t="shared" si="274"/>
        <v>9.5733545454545474E-2</v>
      </c>
      <c r="AB209" s="4">
        <f t="shared" si="268"/>
        <v>0.05</v>
      </c>
      <c r="AC209" s="4">
        <f t="shared" si="275"/>
        <v>220</v>
      </c>
      <c r="AD209" s="4" t="str">
        <f t="shared" si="269"/>
        <v>ВВГнг(А)-LS</v>
      </c>
      <c r="AE209" s="4" t="str">
        <f t="shared" si="285"/>
        <v>ВВГнг(А)-LS (3х1,5)</v>
      </c>
      <c r="AF209" s="4">
        <f t="shared" si="286"/>
        <v>2</v>
      </c>
      <c r="AG209" s="4" t="str">
        <f t="shared" si="287"/>
        <v>02</v>
      </c>
      <c r="AH209" s="4" t="str">
        <f t="shared" si="276"/>
        <v>LD</v>
      </c>
      <c r="AI209" s="4" t="str">
        <f t="shared" si="288"/>
        <v>1</v>
      </c>
      <c r="AJ209" s="4" t="str">
        <f t="shared" si="277"/>
        <v>Питание подсветок  Пом. №02</v>
      </c>
      <c r="AK209" s="4">
        <f t="shared" si="270"/>
        <v>0.23</v>
      </c>
      <c r="AL209" s="4">
        <f t="shared" si="278"/>
        <v>0.05</v>
      </c>
      <c r="AM209" s="4" t="str">
        <f t="shared" si="279"/>
        <v>LD.1.02.2</v>
      </c>
      <c r="AN209" s="4"/>
      <c r="AO209" s="4" t="str">
        <f t="shared" si="283"/>
        <v>ВВГнг(А)-LS (3х1,5)
L=21-0,05%</v>
      </c>
      <c r="AP209" s="4" t="str">
        <f t="shared" si="280"/>
        <v>1.02.2</v>
      </c>
      <c r="AQ209" s="4" t="str">
        <f t="shared" si="284"/>
        <v>02.2</v>
      </c>
      <c r="AR209" s="4">
        <f t="shared" si="281"/>
        <v>0</v>
      </c>
      <c r="AS209" s="4">
        <f t="shared" si="282"/>
        <v>0</v>
      </c>
      <c r="AT209" s="4">
        <f t="shared" si="290"/>
        <v>0</v>
      </c>
    </row>
    <row r="210" spans="1:46" x14ac:dyDescent="0.25">
      <c r="A210" s="5" t="str">
        <f t="shared" si="262"/>
        <v>LD.1.02.3</v>
      </c>
      <c r="B210" s="4" t="str">
        <f t="shared" si="271"/>
        <v>Питание подсветок  Пом. №02</v>
      </c>
      <c r="C210" s="59"/>
      <c r="D210" s="102"/>
      <c r="E210" s="102"/>
      <c r="F210" s="102"/>
      <c r="G210" s="102"/>
      <c r="H210" s="102"/>
      <c r="I210" s="60"/>
      <c r="J210" s="102"/>
      <c r="K210" s="102"/>
      <c r="L210" s="59"/>
      <c r="M210" s="4">
        <f t="shared" si="272"/>
        <v>17</v>
      </c>
      <c r="N210" s="102"/>
      <c r="O210" s="102"/>
      <c r="P210" s="59">
        <f t="shared" si="235"/>
        <v>0.95</v>
      </c>
      <c r="Q210" s="102"/>
      <c r="R210" s="102"/>
      <c r="S210" s="102"/>
      <c r="T210" s="5">
        <f t="shared" si="273"/>
        <v>0.22727272727272727</v>
      </c>
      <c r="U210" s="4">
        <f t="shared" si="263"/>
        <v>10</v>
      </c>
      <c r="V210" s="4">
        <f t="shared" si="264"/>
        <v>1.5</v>
      </c>
      <c r="W210" s="4">
        <f t="shared" si="265"/>
        <v>1.7500000000000002E-2</v>
      </c>
      <c r="X210" s="4">
        <f t="shared" si="266"/>
        <v>0.11</v>
      </c>
      <c r="Y210" s="4" cm="1">
        <f t="array" ref="Y210">_xlfn.IFS(H210=1,2,H210=3,1)</f>
        <v>2</v>
      </c>
      <c r="Z210" s="4">
        <f t="shared" si="267"/>
        <v>0.31</v>
      </c>
      <c r="AA210" s="4">
        <f t="shared" si="274"/>
        <v>7.4459424242424244E-2</v>
      </c>
      <c r="AB210" s="4">
        <f t="shared" si="268"/>
        <v>0.04</v>
      </c>
      <c r="AC210" s="4">
        <f t="shared" si="275"/>
        <v>220</v>
      </c>
      <c r="AD210" s="4" t="str">
        <f t="shared" si="269"/>
        <v>ВВГнг(А)-LS</v>
      </c>
      <c r="AE210" s="4" t="str">
        <f t="shared" si="285"/>
        <v>ВВГнг(А)-LS (3х1,5)</v>
      </c>
      <c r="AF210" s="4">
        <f t="shared" si="286"/>
        <v>2</v>
      </c>
      <c r="AG210" s="4" t="str">
        <f t="shared" si="287"/>
        <v>02</v>
      </c>
      <c r="AH210" s="4" t="str">
        <f t="shared" si="276"/>
        <v>LD</v>
      </c>
      <c r="AI210" s="4" t="str">
        <f t="shared" si="288"/>
        <v>1</v>
      </c>
      <c r="AJ210" s="4" t="str">
        <f t="shared" si="277"/>
        <v>Питание подсветок  Пом. №02</v>
      </c>
      <c r="AK210" s="4">
        <f t="shared" si="270"/>
        <v>0.23</v>
      </c>
      <c r="AL210" s="4">
        <f t="shared" si="278"/>
        <v>0.05</v>
      </c>
      <c r="AM210" s="4" t="str">
        <f t="shared" si="279"/>
        <v>LD.1.02.3</v>
      </c>
      <c r="AN210" s="4"/>
      <c r="AO210" s="4" t="str">
        <f t="shared" si="283"/>
        <v>ВВГнг(А)-LS (3х1,5)
L=17-0,04%</v>
      </c>
      <c r="AP210" s="4" t="str">
        <f t="shared" si="280"/>
        <v>1.02.3</v>
      </c>
      <c r="AQ210" s="4" t="str">
        <f t="shared" si="284"/>
        <v>02.3</v>
      </c>
      <c r="AR210" s="4">
        <f t="shared" si="281"/>
        <v>0</v>
      </c>
      <c r="AS210" s="4">
        <f t="shared" si="282"/>
        <v>0</v>
      </c>
      <c r="AT210" s="4">
        <f t="shared" si="290"/>
        <v>0</v>
      </c>
    </row>
    <row r="211" spans="1:46" x14ac:dyDescent="0.25">
      <c r="A211" s="5" t="str">
        <f t="shared" si="262"/>
        <v>LD.1.07.1</v>
      </c>
      <c r="B211" s="4" t="str">
        <f t="shared" si="271"/>
        <v>Питание подсветок  Пом. №07</v>
      </c>
      <c r="C211" s="59"/>
      <c r="D211" s="102"/>
      <c r="E211" s="102"/>
      <c r="F211" s="102"/>
      <c r="G211" s="102"/>
      <c r="H211" s="102"/>
      <c r="I211" s="60"/>
      <c r="J211" s="102"/>
      <c r="K211" s="102"/>
      <c r="L211" s="59"/>
      <c r="M211" s="4">
        <f t="shared" si="272"/>
        <v>27</v>
      </c>
      <c r="N211" s="102"/>
      <c r="O211" s="102"/>
      <c r="P211" s="59">
        <f t="shared" si="235"/>
        <v>0.95</v>
      </c>
      <c r="Q211" s="102"/>
      <c r="R211" s="102"/>
      <c r="S211" s="102"/>
      <c r="T211" s="5">
        <f t="shared" si="273"/>
        <v>0.22727272727272727</v>
      </c>
      <c r="U211" s="4">
        <f t="shared" si="263"/>
        <v>10</v>
      </c>
      <c r="V211" s="4">
        <f t="shared" si="264"/>
        <v>1.5</v>
      </c>
      <c r="W211" s="4">
        <f t="shared" si="265"/>
        <v>1.7500000000000002E-2</v>
      </c>
      <c r="X211" s="4">
        <f t="shared" si="266"/>
        <v>0.11</v>
      </c>
      <c r="Y211" s="4" cm="1">
        <f t="array" ref="Y211">_xlfn.IFS(H211=1,2,H211=3,1)</f>
        <v>2</v>
      </c>
      <c r="Z211" s="4">
        <f t="shared" si="267"/>
        <v>0.31</v>
      </c>
      <c r="AA211" s="4">
        <f t="shared" si="274"/>
        <v>0.12764472727272727</v>
      </c>
      <c r="AB211" s="4">
        <f t="shared" si="268"/>
        <v>6.0000000000000005E-2</v>
      </c>
      <c r="AC211" s="4">
        <f t="shared" si="275"/>
        <v>220</v>
      </c>
      <c r="AD211" s="4" t="str">
        <f t="shared" si="269"/>
        <v>ВВГнг(А)-LS</v>
      </c>
      <c r="AE211" s="4" t="str">
        <f t="shared" si="285"/>
        <v>ВВГнг(А)-LS (3х1,5)</v>
      </c>
      <c r="AF211" s="4">
        <f t="shared" si="286"/>
        <v>2</v>
      </c>
      <c r="AG211" s="4" t="str">
        <f t="shared" si="287"/>
        <v>07</v>
      </c>
      <c r="AH211" s="4" t="str">
        <f t="shared" si="276"/>
        <v>LD</v>
      </c>
      <c r="AI211" s="4" t="str">
        <f t="shared" si="288"/>
        <v>1</v>
      </c>
      <c r="AJ211" s="4" t="str">
        <f t="shared" si="277"/>
        <v>Питание подсветок  Пом. №07</v>
      </c>
      <c r="AK211" s="4">
        <f t="shared" si="270"/>
        <v>0.23</v>
      </c>
      <c r="AL211" s="4">
        <f t="shared" si="278"/>
        <v>0.05</v>
      </c>
      <c r="AM211" s="4" t="str">
        <f t="shared" si="279"/>
        <v>LD.1.07.1</v>
      </c>
      <c r="AN211" s="4"/>
      <c r="AO211" s="4" t="str">
        <f t="shared" si="283"/>
        <v>ВВГнг(А)-LS (3х1,5)
L=27-0,06%</v>
      </c>
      <c r="AP211" s="4" t="str">
        <f t="shared" si="280"/>
        <v>1.07.1</v>
      </c>
      <c r="AQ211" s="4" t="str">
        <f t="shared" si="284"/>
        <v>07.1</v>
      </c>
      <c r="AR211" s="4">
        <f t="shared" si="281"/>
        <v>0</v>
      </c>
      <c r="AS211" s="4">
        <f t="shared" si="282"/>
        <v>0</v>
      </c>
      <c r="AT211" s="4">
        <f t="shared" si="290"/>
        <v>0</v>
      </c>
    </row>
    <row r="212" spans="1:46" x14ac:dyDescent="0.25">
      <c r="A212" s="5" t="str">
        <f t="shared" si="262"/>
        <v>LED.1.08.1</v>
      </c>
      <c r="B212" s="4" t="str">
        <f t="shared" si="271"/>
        <v>Светодиодное освещение  Пом. №08</v>
      </c>
      <c r="C212" s="59"/>
      <c r="D212" s="127"/>
      <c r="E212" s="102"/>
      <c r="F212" s="102"/>
      <c r="G212" s="102"/>
      <c r="H212" s="102"/>
      <c r="I212" s="60"/>
      <c r="J212" s="102"/>
      <c r="K212" s="102"/>
      <c r="L212" s="59"/>
      <c r="M212" s="4">
        <f t="shared" si="272"/>
        <v>20</v>
      </c>
      <c r="N212" s="102"/>
      <c r="O212" s="102"/>
      <c r="P212" s="59">
        <f t="shared" si="235"/>
        <v>0.95</v>
      </c>
      <c r="Q212" s="127"/>
      <c r="R212" s="127"/>
      <c r="S212" s="127"/>
      <c r="T212" s="5">
        <f t="shared" si="273"/>
        <v>0.36363636363636365</v>
      </c>
      <c r="U212" s="4">
        <f t="shared" si="263"/>
        <v>16</v>
      </c>
      <c r="V212" s="4">
        <f t="shared" si="264"/>
        <v>2.5</v>
      </c>
      <c r="W212" s="4">
        <f t="shared" si="265"/>
        <v>1.7500000000000002E-2</v>
      </c>
      <c r="X212" s="4">
        <f t="shared" si="266"/>
        <v>0.1</v>
      </c>
      <c r="Y212" s="4" cm="1">
        <f t="array" ref="Y212">_xlfn.IFS(H212=1,2,H212=3,1)</f>
        <v>2</v>
      </c>
      <c r="Z212" s="4">
        <f t="shared" si="267"/>
        <v>0.31</v>
      </c>
      <c r="AA212" s="4">
        <f t="shared" si="274"/>
        <v>9.7155636363636375E-2</v>
      </c>
      <c r="AB212" s="4">
        <f t="shared" si="268"/>
        <v>0.05</v>
      </c>
      <c r="AC212" s="4">
        <f t="shared" si="275"/>
        <v>220</v>
      </c>
      <c r="AD212" s="4" t="str">
        <f t="shared" si="269"/>
        <v>КГВВнг(А)-LS</v>
      </c>
      <c r="AE212" s="4" t="str">
        <f t="shared" si="285"/>
        <v>КГВВнг(А)-LS (2х2,5)</v>
      </c>
      <c r="AF212" s="4">
        <f t="shared" si="286"/>
        <v>2</v>
      </c>
      <c r="AG212" s="4" t="str">
        <f t="shared" si="287"/>
        <v>08</v>
      </c>
      <c r="AH212" s="4" t="str">
        <f t="shared" si="276"/>
        <v>LED</v>
      </c>
      <c r="AI212" s="4" t="str">
        <f t="shared" si="288"/>
        <v>1</v>
      </c>
      <c r="AJ212" s="4" t="str">
        <f t="shared" si="277"/>
        <v>Светодиодное освещение  Пом. №08</v>
      </c>
      <c r="AK212" s="4">
        <f t="shared" si="270"/>
        <v>0.37</v>
      </c>
      <c r="AL212" s="4">
        <f t="shared" si="278"/>
        <v>0.08</v>
      </c>
      <c r="AM212" s="4" t="str">
        <f t="shared" si="279"/>
        <v>LED.1.08.1</v>
      </c>
      <c r="AN212" s="4"/>
      <c r="AO212" s="4" t="str">
        <f t="shared" si="283"/>
        <v>КГВВнг(А)-LS (2х2,5)
L=20-0,05%</v>
      </c>
      <c r="AP212" s="4" t="str">
        <f t="shared" si="280"/>
        <v>1.08.1</v>
      </c>
      <c r="AQ212" s="4" t="str">
        <f t="shared" si="284"/>
        <v>08.1</v>
      </c>
      <c r="AR212" s="4">
        <f t="shared" si="281"/>
        <v>0</v>
      </c>
      <c r="AS212" s="4">
        <f t="shared" si="282"/>
        <v>0</v>
      </c>
      <c r="AT212" s="4">
        <f t="shared" si="290"/>
        <v>0</v>
      </c>
    </row>
    <row r="213" spans="1:46" x14ac:dyDescent="0.25">
      <c r="A213" s="5" t="str">
        <f t="shared" si="262"/>
        <v>LED.1.08.2</v>
      </c>
      <c r="B213" s="4" t="str">
        <f t="shared" si="271"/>
        <v>Светодиодное освещение  Пом. №08</v>
      </c>
      <c r="C213" s="59"/>
      <c r="D213" s="127"/>
      <c r="E213" s="102"/>
      <c r="F213" s="102"/>
      <c r="G213" s="102"/>
      <c r="H213" s="102"/>
      <c r="I213" s="60"/>
      <c r="J213" s="102"/>
      <c r="K213" s="102"/>
      <c r="L213" s="59"/>
      <c r="M213" s="4">
        <f t="shared" si="272"/>
        <v>28</v>
      </c>
      <c r="N213" s="102"/>
      <c r="O213" s="102"/>
      <c r="P213" s="59">
        <f t="shared" ref="P213:P276" si="294">IF(VLOOKUP(AH213,Потребители_обозначение,5,FALSE)=2,_xlfn.IFS(H213=3,VLOOKUP(E213,Справочная_двигатели,8,FALSE),H213=1,VLOOKUP(E213,Справочная_двигатели,10,TRUE)),0.95)</f>
        <v>0.95</v>
      </c>
      <c r="Q213" s="127"/>
      <c r="R213" s="127"/>
      <c r="S213" s="127"/>
      <c r="T213" s="5">
        <f t="shared" si="273"/>
        <v>0.18181818181818182</v>
      </c>
      <c r="U213" s="4">
        <f t="shared" si="263"/>
        <v>16</v>
      </c>
      <c r="V213" s="4">
        <f t="shared" si="264"/>
        <v>2.5</v>
      </c>
      <c r="W213" s="4">
        <f t="shared" si="265"/>
        <v>1.7500000000000002E-2</v>
      </c>
      <c r="X213" s="4">
        <f t="shared" si="266"/>
        <v>0.1</v>
      </c>
      <c r="Y213" s="4" cm="1">
        <f t="array" ref="Y213">_xlfn.IFS(H213=1,2,H213=3,1)</f>
        <v>2</v>
      </c>
      <c r="Z213" s="4">
        <f t="shared" si="267"/>
        <v>0.31</v>
      </c>
      <c r="AA213" s="4">
        <f t="shared" si="274"/>
        <v>6.9031636363636364E-2</v>
      </c>
      <c r="AB213" s="4">
        <f t="shared" si="268"/>
        <v>0.04</v>
      </c>
      <c r="AC213" s="4">
        <f t="shared" si="275"/>
        <v>220</v>
      </c>
      <c r="AD213" s="4" t="str">
        <f t="shared" si="269"/>
        <v>КГВВнг(А)-LS</v>
      </c>
      <c r="AE213" s="4" t="str">
        <f t="shared" si="285"/>
        <v>КГВВнг(А)-LS (2х2,5)</v>
      </c>
      <c r="AF213" s="4">
        <f t="shared" si="286"/>
        <v>2</v>
      </c>
      <c r="AG213" s="4" t="str">
        <f t="shared" si="287"/>
        <v>08</v>
      </c>
      <c r="AH213" s="4" t="str">
        <f t="shared" si="276"/>
        <v>LED</v>
      </c>
      <c r="AI213" s="4" t="str">
        <f t="shared" si="288"/>
        <v>1</v>
      </c>
      <c r="AJ213" s="4" t="str">
        <f t="shared" si="277"/>
        <v>Светодиодное освещение  Пом. №08</v>
      </c>
      <c r="AK213" s="4">
        <f t="shared" si="270"/>
        <v>0.19</v>
      </c>
      <c r="AL213" s="4">
        <f t="shared" si="278"/>
        <v>0.04</v>
      </c>
      <c r="AM213" s="4" t="str">
        <f t="shared" si="279"/>
        <v>LED.1.08.2</v>
      </c>
      <c r="AN213" s="4"/>
      <c r="AO213" s="4" t="str">
        <f t="shared" si="283"/>
        <v>КГВВнг(А)-LS (2х2,5)
L=28-0,04%</v>
      </c>
      <c r="AP213" s="4" t="str">
        <f t="shared" si="280"/>
        <v>1.08.2</v>
      </c>
      <c r="AQ213" s="4" t="str">
        <f t="shared" si="284"/>
        <v>08.2</v>
      </c>
      <c r="AR213" s="4">
        <f t="shared" si="281"/>
        <v>0</v>
      </c>
      <c r="AS213" s="4">
        <f t="shared" si="282"/>
        <v>0</v>
      </c>
      <c r="AT213" s="4">
        <f t="shared" si="290"/>
        <v>0</v>
      </c>
    </row>
    <row r="214" spans="1:46" x14ac:dyDescent="0.25">
      <c r="A214" s="5" t="str">
        <f t="shared" si="262"/>
        <v>LED.1.08.3</v>
      </c>
      <c r="B214" s="4" t="str">
        <f t="shared" si="271"/>
        <v>Светодиодное освещение  Пом. №08</v>
      </c>
      <c r="C214" s="59"/>
      <c r="D214" s="127"/>
      <c r="E214" s="102"/>
      <c r="F214" s="102"/>
      <c r="G214" s="102"/>
      <c r="H214" s="102"/>
      <c r="I214" s="60"/>
      <c r="J214" s="102"/>
      <c r="K214" s="102"/>
      <c r="L214" s="59"/>
      <c r="M214" s="4">
        <f t="shared" si="272"/>
        <v>31</v>
      </c>
      <c r="N214" s="102"/>
      <c r="O214" s="102"/>
      <c r="P214" s="59">
        <f t="shared" si="294"/>
        <v>0.95</v>
      </c>
      <c r="Q214" s="127"/>
      <c r="R214" s="127"/>
      <c r="S214" s="127"/>
      <c r="T214" s="5">
        <f t="shared" si="273"/>
        <v>0.18181818181818182</v>
      </c>
      <c r="U214" s="4">
        <f t="shared" si="263"/>
        <v>16</v>
      </c>
      <c r="V214" s="4">
        <f t="shared" si="264"/>
        <v>2.5</v>
      </c>
      <c r="W214" s="4">
        <f t="shared" si="265"/>
        <v>1.7500000000000002E-2</v>
      </c>
      <c r="X214" s="4">
        <f t="shared" si="266"/>
        <v>0.1</v>
      </c>
      <c r="Y214" s="4" cm="1">
        <f t="array" ref="Y214">_xlfn.IFS(H214=1,2,H214=3,1)</f>
        <v>2</v>
      </c>
      <c r="Z214" s="4">
        <f t="shared" si="267"/>
        <v>0.31</v>
      </c>
      <c r="AA214" s="4">
        <f t="shared" si="274"/>
        <v>7.670181818181819E-2</v>
      </c>
      <c r="AB214" s="4">
        <f t="shared" si="268"/>
        <v>0.04</v>
      </c>
      <c r="AC214" s="4">
        <f t="shared" si="275"/>
        <v>220</v>
      </c>
      <c r="AD214" s="4" t="str">
        <f t="shared" si="269"/>
        <v>КГВВнг(А)-LS</v>
      </c>
      <c r="AE214" s="4" t="str">
        <f t="shared" si="285"/>
        <v>КГВВнг(А)-LS (2х2,5)</v>
      </c>
      <c r="AF214" s="4">
        <f t="shared" si="286"/>
        <v>2</v>
      </c>
      <c r="AG214" s="4" t="str">
        <f t="shared" si="287"/>
        <v>08</v>
      </c>
      <c r="AH214" s="4" t="str">
        <f t="shared" si="276"/>
        <v>LED</v>
      </c>
      <c r="AI214" s="4" t="str">
        <f t="shared" si="288"/>
        <v>1</v>
      </c>
      <c r="AJ214" s="4" t="str">
        <f t="shared" si="277"/>
        <v>Светодиодное освещение  Пом. №08</v>
      </c>
      <c r="AK214" s="4">
        <f t="shared" si="270"/>
        <v>0.19</v>
      </c>
      <c r="AL214" s="4">
        <f t="shared" si="278"/>
        <v>0.04</v>
      </c>
      <c r="AM214" s="4" t="str">
        <f t="shared" si="279"/>
        <v>LED.1.08.3</v>
      </c>
      <c r="AN214" s="4"/>
      <c r="AO214" s="4" t="str">
        <f t="shared" si="283"/>
        <v>КГВВнг(А)-LS (2х2,5)
L=31-0,04%</v>
      </c>
      <c r="AP214" s="4" t="str">
        <f t="shared" si="280"/>
        <v>1.08.3</v>
      </c>
      <c r="AQ214" s="4" t="str">
        <f t="shared" si="284"/>
        <v>08.3</v>
      </c>
      <c r="AR214" s="4">
        <f t="shared" si="281"/>
        <v>0</v>
      </c>
      <c r="AS214" s="4">
        <f t="shared" si="282"/>
        <v>0</v>
      </c>
      <c r="AT214" s="4">
        <f t="shared" si="290"/>
        <v>0</v>
      </c>
    </row>
    <row r="215" spans="1:46" x14ac:dyDescent="0.25">
      <c r="A215" s="5" t="str">
        <f t="shared" si="262"/>
        <v>LED.1.08.4</v>
      </c>
      <c r="B215" s="4" t="str">
        <f t="shared" si="271"/>
        <v>Светодиодное освещение  Пом. №08</v>
      </c>
      <c r="C215" s="59"/>
      <c r="D215" s="127"/>
      <c r="E215" s="102"/>
      <c r="F215" s="102"/>
      <c r="G215" s="102"/>
      <c r="H215" s="102"/>
      <c r="I215" s="60"/>
      <c r="J215" s="102"/>
      <c r="K215" s="102"/>
      <c r="L215" s="59"/>
      <c r="M215" s="4">
        <f t="shared" si="272"/>
        <v>32</v>
      </c>
      <c r="N215" s="102"/>
      <c r="O215" s="102"/>
      <c r="P215" s="59">
        <f t="shared" si="294"/>
        <v>0.95</v>
      </c>
      <c r="Q215" s="127"/>
      <c r="R215" s="127"/>
      <c r="S215" s="127"/>
      <c r="T215" s="5">
        <f t="shared" si="273"/>
        <v>0.31818181818181818</v>
      </c>
      <c r="U215" s="4">
        <f t="shared" si="263"/>
        <v>16</v>
      </c>
      <c r="V215" s="4">
        <f t="shared" si="264"/>
        <v>2.5</v>
      </c>
      <c r="W215" s="4">
        <f t="shared" si="265"/>
        <v>1.7500000000000002E-2</v>
      </c>
      <c r="X215" s="4">
        <f t="shared" si="266"/>
        <v>0.1</v>
      </c>
      <c r="Y215" s="4" cm="1">
        <f t="array" ref="Y215">_xlfn.IFS(H215=1,2,H215=3,1)</f>
        <v>2</v>
      </c>
      <c r="Z215" s="4">
        <f t="shared" si="267"/>
        <v>0.31</v>
      </c>
      <c r="AA215" s="4">
        <f t="shared" si="274"/>
        <v>0.13870245454545455</v>
      </c>
      <c r="AB215" s="4">
        <f t="shared" si="268"/>
        <v>6.9999999999999993E-2</v>
      </c>
      <c r="AC215" s="4">
        <f t="shared" si="275"/>
        <v>220</v>
      </c>
      <c r="AD215" s="4" t="str">
        <f t="shared" si="269"/>
        <v>КГВВнг(А)-LS</v>
      </c>
      <c r="AE215" s="4" t="str">
        <f t="shared" si="285"/>
        <v>КГВВнг(А)-LS (2х2,5)</v>
      </c>
      <c r="AF215" s="4">
        <f t="shared" si="286"/>
        <v>2</v>
      </c>
      <c r="AG215" s="4" t="str">
        <f t="shared" si="287"/>
        <v>08</v>
      </c>
      <c r="AH215" s="4" t="str">
        <f t="shared" si="276"/>
        <v>LED</v>
      </c>
      <c r="AI215" s="4" t="str">
        <f t="shared" si="288"/>
        <v>1</v>
      </c>
      <c r="AJ215" s="4" t="str">
        <f t="shared" si="277"/>
        <v>Светодиодное освещение  Пом. №08</v>
      </c>
      <c r="AK215" s="4">
        <f t="shared" si="270"/>
        <v>0.32</v>
      </c>
      <c r="AL215" s="4">
        <f t="shared" si="278"/>
        <v>7.0000000000000007E-2</v>
      </c>
      <c r="AM215" s="4" t="str">
        <f t="shared" si="279"/>
        <v>LED.1.08.4</v>
      </c>
      <c r="AN215" s="4"/>
      <c r="AO215" s="4" t="str">
        <f t="shared" si="283"/>
        <v>КГВВнг(А)-LS (2х2,5)
L=32-0,07%</v>
      </c>
      <c r="AP215" s="4" t="str">
        <f t="shared" si="280"/>
        <v>1.08.4</v>
      </c>
      <c r="AQ215" s="4" t="str">
        <f t="shared" si="284"/>
        <v>08.4</v>
      </c>
      <c r="AR215" s="4">
        <f t="shared" si="281"/>
        <v>0</v>
      </c>
      <c r="AS215" s="4">
        <f t="shared" si="282"/>
        <v>0</v>
      </c>
      <c r="AT215" s="4">
        <f t="shared" si="290"/>
        <v>0</v>
      </c>
    </row>
    <row r="216" spans="1:46" x14ac:dyDescent="0.25">
      <c r="A216" s="5" t="str">
        <f t="shared" si="262"/>
        <v>LD.1.10.1</v>
      </c>
      <c r="B216" s="4" t="str">
        <f t="shared" si="271"/>
        <v>Питание подсветок  Пом. №10</v>
      </c>
      <c r="C216" s="59"/>
      <c r="D216" s="102"/>
      <c r="E216" s="102"/>
      <c r="F216" s="102"/>
      <c r="G216" s="102"/>
      <c r="H216" s="102"/>
      <c r="I216" s="60"/>
      <c r="J216" s="102"/>
      <c r="K216" s="102"/>
      <c r="L216" s="59"/>
      <c r="M216" s="4">
        <f t="shared" si="272"/>
        <v>25</v>
      </c>
      <c r="N216" s="102"/>
      <c r="O216" s="102"/>
      <c r="P216" s="59">
        <f t="shared" si="294"/>
        <v>0.95</v>
      </c>
      <c r="Q216" s="102"/>
      <c r="R216" s="102"/>
      <c r="S216" s="102"/>
      <c r="T216" s="5">
        <f t="shared" si="273"/>
        <v>0.22727272727272727</v>
      </c>
      <c r="U216" s="4">
        <f t="shared" si="263"/>
        <v>10</v>
      </c>
      <c r="V216" s="4">
        <f t="shared" si="264"/>
        <v>1.5</v>
      </c>
      <c r="W216" s="4">
        <f t="shared" si="265"/>
        <v>1.7500000000000002E-2</v>
      </c>
      <c r="X216" s="4">
        <f t="shared" si="266"/>
        <v>0.11</v>
      </c>
      <c r="Y216" s="4" cm="1">
        <f t="array" ref="Y216">_xlfn.IFS(H216=1,2,H216=3,1)</f>
        <v>2</v>
      </c>
      <c r="Z216" s="4">
        <f t="shared" si="267"/>
        <v>0.31</v>
      </c>
      <c r="AA216" s="4">
        <f t="shared" si="274"/>
        <v>0.11700766666666665</v>
      </c>
      <c r="AB216" s="4">
        <f t="shared" si="268"/>
        <v>6.0000000000000005E-2</v>
      </c>
      <c r="AC216" s="4">
        <f t="shared" si="275"/>
        <v>220</v>
      </c>
      <c r="AD216" s="4" t="str">
        <f t="shared" si="269"/>
        <v>ВВГнг(А)-LS</v>
      </c>
      <c r="AE216" s="4" t="str">
        <f t="shared" si="285"/>
        <v>ВВГнг(А)-LS (3х1,5)</v>
      </c>
      <c r="AF216" s="4">
        <f t="shared" si="286"/>
        <v>2</v>
      </c>
      <c r="AG216" s="4" t="str">
        <f t="shared" si="287"/>
        <v>10</v>
      </c>
      <c r="AH216" s="4" t="str">
        <f t="shared" si="276"/>
        <v>LD</v>
      </c>
      <c r="AI216" s="4" t="str">
        <f t="shared" si="288"/>
        <v>1</v>
      </c>
      <c r="AJ216" s="4" t="str">
        <f t="shared" si="277"/>
        <v>Питание подсветок  Пом. №10</v>
      </c>
      <c r="AK216" s="4">
        <f t="shared" si="270"/>
        <v>0.23</v>
      </c>
      <c r="AL216" s="4">
        <f t="shared" si="278"/>
        <v>0.05</v>
      </c>
      <c r="AM216" s="4" t="str">
        <f t="shared" si="279"/>
        <v>LD.1.10.1</v>
      </c>
      <c r="AN216" s="4"/>
      <c r="AO216" s="4" t="str">
        <f t="shared" si="283"/>
        <v>ВВГнг(А)-LS (3х1,5)
L=25-0,06%</v>
      </c>
      <c r="AP216" s="4" t="str">
        <f t="shared" si="280"/>
        <v>1.10.1</v>
      </c>
      <c r="AQ216" s="4" t="str">
        <f t="shared" si="284"/>
        <v>10.1</v>
      </c>
      <c r="AR216" s="4">
        <f t="shared" si="281"/>
        <v>0</v>
      </c>
      <c r="AS216" s="4">
        <f t="shared" si="282"/>
        <v>0</v>
      </c>
      <c r="AT216" s="4">
        <f t="shared" si="290"/>
        <v>0</v>
      </c>
    </row>
    <row r="217" spans="1:46" x14ac:dyDescent="0.25">
      <c r="A217" s="5" t="str">
        <f t="shared" si="262"/>
        <v>LD.1.10.2</v>
      </c>
      <c r="B217" s="4" t="str">
        <f t="shared" si="271"/>
        <v>Питание подсветок  Пом. №10</v>
      </c>
      <c r="C217" s="59"/>
      <c r="D217" s="102"/>
      <c r="E217" s="102"/>
      <c r="F217" s="102"/>
      <c r="G217" s="102"/>
      <c r="H217" s="102"/>
      <c r="I217" s="60"/>
      <c r="J217" s="102"/>
      <c r="K217" s="102"/>
      <c r="L217" s="59"/>
      <c r="M217" s="4">
        <f t="shared" si="272"/>
        <v>21</v>
      </c>
      <c r="N217" s="102"/>
      <c r="O217" s="102"/>
      <c r="P217" s="59">
        <f t="shared" si="294"/>
        <v>0.95</v>
      </c>
      <c r="Q217" s="102"/>
      <c r="R217" s="102"/>
      <c r="S217" s="102"/>
      <c r="T217" s="5">
        <f t="shared" si="273"/>
        <v>0.22727272727272727</v>
      </c>
      <c r="U217" s="4">
        <f t="shared" si="263"/>
        <v>10</v>
      </c>
      <c r="V217" s="4">
        <f t="shared" si="264"/>
        <v>1.5</v>
      </c>
      <c r="W217" s="4">
        <f t="shared" si="265"/>
        <v>1.7500000000000002E-2</v>
      </c>
      <c r="X217" s="4">
        <f t="shared" si="266"/>
        <v>0.11</v>
      </c>
      <c r="Y217" s="4" cm="1">
        <f t="array" ref="Y217">_xlfn.IFS(H217=1,2,H217=3,1)</f>
        <v>2</v>
      </c>
      <c r="Z217" s="4">
        <f t="shared" si="267"/>
        <v>0.31</v>
      </c>
      <c r="AA217" s="4">
        <f t="shared" si="274"/>
        <v>9.5733545454545474E-2</v>
      </c>
      <c r="AB217" s="4">
        <f t="shared" si="268"/>
        <v>0.05</v>
      </c>
      <c r="AC217" s="4">
        <f t="shared" si="275"/>
        <v>220</v>
      </c>
      <c r="AD217" s="4" t="str">
        <f t="shared" si="269"/>
        <v>ВВГнг(А)-LS</v>
      </c>
      <c r="AE217" s="4" t="str">
        <f t="shared" si="285"/>
        <v>ВВГнг(А)-LS (3х1,5)</v>
      </c>
      <c r="AF217" s="4">
        <f t="shared" si="286"/>
        <v>2</v>
      </c>
      <c r="AG217" s="4" t="str">
        <f t="shared" si="287"/>
        <v>10</v>
      </c>
      <c r="AH217" s="4" t="str">
        <f t="shared" si="276"/>
        <v>LD</v>
      </c>
      <c r="AI217" s="4" t="str">
        <f t="shared" si="288"/>
        <v>1</v>
      </c>
      <c r="AJ217" s="4" t="str">
        <f t="shared" si="277"/>
        <v>Питание подсветок  Пом. №10</v>
      </c>
      <c r="AK217" s="4">
        <f t="shared" si="270"/>
        <v>0.23</v>
      </c>
      <c r="AL217" s="4">
        <f t="shared" si="278"/>
        <v>0.05</v>
      </c>
      <c r="AM217" s="4" t="str">
        <f t="shared" si="279"/>
        <v>LD.1.10.2</v>
      </c>
      <c r="AN217" s="4"/>
      <c r="AO217" s="4" t="str">
        <f t="shared" si="283"/>
        <v>ВВГнг(А)-LS (3х1,5)
L=21-0,05%</v>
      </c>
      <c r="AP217" s="4" t="str">
        <f t="shared" si="280"/>
        <v>1.10.2</v>
      </c>
      <c r="AQ217" s="4" t="str">
        <f t="shared" si="284"/>
        <v>10.2</v>
      </c>
      <c r="AR217" s="4">
        <f t="shared" si="281"/>
        <v>0</v>
      </c>
      <c r="AS217" s="4">
        <f t="shared" si="282"/>
        <v>0</v>
      </c>
      <c r="AT217" s="4">
        <f t="shared" si="290"/>
        <v>0</v>
      </c>
    </row>
    <row r="218" spans="1:46" x14ac:dyDescent="0.25">
      <c r="A218" s="5" t="str">
        <f t="shared" si="262"/>
        <v>LD.1.11.1</v>
      </c>
      <c r="B218" s="4" t="str">
        <f t="shared" si="271"/>
        <v>Питание подсветок  Пом. №11</v>
      </c>
      <c r="C218" s="59"/>
      <c r="D218" s="102"/>
      <c r="E218" s="102"/>
      <c r="F218" s="102"/>
      <c r="G218" s="102"/>
      <c r="H218" s="102"/>
      <c r="I218" s="60"/>
      <c r="J218" s="102"/>
      <c r="K218" s="102"/>
      <c r="L218" s="59"/>
      <c r="M218" s="4">
        <f t="shared" si="272"/>
        <v>21</v>
      </c>
      <c r="N218" s="102"/>
      <c r="O218" s="102"/>
      <c r="P218" s="59">
        <f t="shared" si="294"/>
        <v>0.95</v>
      </c>
      <c r="Q218" s="102"/>
      <c r="R218" s="102"/>
      <c r="S218" s="102"/>
      <c r="T218" s="5">
        <f t="shared" si="273"/>
        <v>0.22727272727272727</v>
      </c>
      <c r="U218" s="4">
        <f t="shared" si="263"/>
        <v>10</v>
      </c>
      <c r="V218" s="4">
        <f t="shared" si="264"/>
        <v>1.5</v>
      </c>
      <c r="W218" s="4">
        <f t="shared" si="265"/>
        <v>1.7500000000000002E-2</v>
      </c>
      <c r="X218" s="4">
        <f t="shared" si="266"/>
        <v>0.11</v>
      </c>
      <c r="Y218" s="4" cm="1">
        <f t="array" ref="Y218">_xlfn.IFS(H218=1,2,H218=3,1)</f>
        <v>2</v>
      </c>
      <c r="Z218" s="4">
        <f t="shared" si="267"/>
        <v>0.31</v>
      </c>
      <c r="AA218" s="4">
        <f t="shared" si="274"/>
        <v>9.5733545454545474E-2</v>
      </c>
      <c r="AB218" s="4">
        <f t="shared" si="268"/>
        <v>0.05</v>
      </c>
      <c r="AC218" s="4">
        <f t="shared" si="275"/>
        <v>220</v>
      </c>
      <c r="AD218" s="4" t="str">
        <f t="shared" si="269"/>
        <v>ВВГнг(А)-LS</v>
      </c>
      <c r="AE218" s="4" t="str">
        <f t="shared" si="285"/>
        <v>ВВГнг(А)-LS (3х1,5)</v>
      </c>
      <c r="AF218" s="4">
        <f t="shared" si="286"/>
        <v>2</v>
      </c>
      <c r="AG218" s="4" t="str">
        <f t="shared" si="287"/>
        <v>11</v>
      </c>
      <c r="AH218" s="4" t="str">
        <f t="shared" si="276"/>
        <v>LD</v>
      </c>
      <c r="AI218" s="4" t="str">
        <f t="shared" si="288"/>
        <v>1</v>
      </c>
      <c r="AJ218" s="4" t="str">
        <f t="shared" si="277"/>
        <v>Питание подсветок  Пом. №11</v>
      </c>
      <c r="AK218" s="4">
        <f t="shared" si="270"/>
        <v>0.23</v>
      </c>
      <c r="AL218" s="4">
        <f t="shared" si="278"/>
        <v>0.05</v>
      </c>
      <c r="AM218" s="4" t="str">
        <f t="shared" si="279"/>
        <v>LD.1.11.1</v>
      </c>
      <c r="AN218" s="4"/>
      <c r="AO218" s="4" t="str">
        <f t="shared" si="283"/>
        <v>ВВГнг(А)-LS (3х1,5)
L=21-0,05%</v>
      </c>
      <c r="AP218" s="4" t="str">
        <f t="shared" si="280"/>
        <v>1.11.1</v>
      </c>
      <c r="AQ218" s="4" t="str">
        <f t="shared" si="284"/>
        <v>11.1</v>
      </c>
      <c r="AR218" s="4">
        <f t="shared" si="281"/>
        <v>0</v>
      </c>
      <c r="AS218" s="4">
        <f t="shared" si="282"/>
        <v>0</v>
      </c>
      <c r="AT218" s="4">
        <f t="shared" si="290"/>
        <v>0</v>
      </c>
    </row>
    <row r="219" spans="1:46" x14ac:dyDescent="0.25">
      <c r="A219" s="5" t="str">
        <f t="shared" si="262"/>
        <v>LD.1.11.2</v>
      </c>
      <c r="B219" s="4" t="str">
        <f t="shared" si="271"/>
        <v>Питание подсветок  Пом. №11</v>
      </c>
      <c r="C219" s="59"/>
      <c r="D219" s="129"/>
      <c r="E219" s="102"/>
      <c r="F219" s="102"/>
      <c r="G219" s="102"/>
      <c r="H219" s="102"/>
      <c r="I219" s="60"/>
      <c r="J219" s="102"/>
      <c r="K219" s="102"/>
      <c r="L219" s="59"/>
      <c r="M219" s="4">
        <f t="shared" si="272"/>
        <v>27</v>
      </c>
      <c r="N219" s="102"/>
      <c r="O219" s="102"/>
      <c r="P219" s="59">
        <f t="shared" si="294"/>
        <v>0.95</v>
      </c>
      <c r="Q219" s="102"/>
      <c r="R219" s="102"/>
      <c r="S219" s="102"/>
      <c r="T219" s="5">
        <f t="shared" si="273"/>
        <v>0.22727272727272727</v>
      </c>
      <c r="U219" s="4">
        <f t="shared" si="263"/>
        <v>10</v>
      </c>
      <c r="V219" s="4">
        <f t="shared" si="264"/>
        <v>1.5</v>
      </c>
      <c r="W219" s="4">
        <f t="shared" si="265"/>
        <v>1.7500000000000002E-2</v>
      </c>
      <c r="X219" s="4">
        <f t="shared" si="266"/>
        <v>0.11</v>
      </c>
      <c r="Y219" s="4" cm="1">
        <f t="array" ref="Y219">_xlfn.IFS(H219=1,2,H219=3,1)</f>
        <v>2</v>
      </c>
      <c r="Z219" s="4">
        <f t="shared" si="267"/>
        <v>0.31</v>
      </c>
      <c r="AA219" s="4">
        <f t="shared" si="274"/>
        <v>0.12764472727272727</v>
      </c>
      <c r="AB219" s="4">
        <f t="shared" si="268"/>
        <v>6.0000000000000005E-2</v>
      </c>
      <c r="AC219" s="4">
        <f t="shared" si="275"/>
        <v>220</v>
      </c>
      <c r="AD219" s="4" t="str">
        <f t="shared" si="269"/>
        <v>ВВГнг(А)-LS</v>
      </c>
      <c r="AE219" s="4" t="str">
        <f t="shared" si="285"/>
        <v>ВВГнг(А)-LS (3х1,5)</v>
      </c>
      <c r="AF219" s="4">
        <f t="shared" si="286"/>
        <v>2</v>
      </c>
      <c r="AG219" s="4" t="str">
        <f t="shared" si="287"/>
        <v>11</v>
      </c>
      <c r="AH219" s="4" t="str">
        <f t="shared" si="276"/>
        <v>LD</v>
      </c>
      <c r="AI219" s="4" t="str">
        <f t="shared" si="288"/>
        <v>1</v>
      </c>
      <c r="AJ219" s="4" t="str">
        <f t="shared" si="277"/>
        <v>Питание подсветок  Пом. №11 Зеркало</v>
      </c>
      <c r="AK219" s="4">
        <f t="shared" si="270"/>
        <v>0.23</v>
      </c>
      <c r="AL219" s="4">
        <f t="shared" si="278"/>
        <v>0.05</v>
      </c>
      <c r="AM219" s="4" t="str">
        <f t="shared" si="279"/>
        <v>LD.1.11.2</v>
      </c>
      <c r="AN219" s="4"/>
      <c r="AO219" s="4" t="str">
        <f t="shared" si="283"/>
        <v>ВВГнг(А)-LS (3х1,5)
L=27-0,06%</v>
      </c>
      <c r="AP219" s="4" t="str">
        <f t="shared" si="280"/>
        <v>1.11.2</v>
      </c>
      <c r="AQ219" s="4" t="str">
        <f t="shared" si="284"/>
        <v>11.2</v>
      </c>
      <c r="AR219" s="4">
        <f t="shared" si="281"/>
        <v>0</v>
      </c>
      <c r="AS219" s="4">
        <f t="shared" si="282"/>
        <v>0</v>
      </c>
      <c r="AT219" s="4">
        <f t="shared" si="290"/>
        <v>0</v>
      </c>
    </row>
    <row r="220" spans="1:46" x14ac:dyDescent="0.25">
      <c r="A220" s="5" t="str">
        <f t="shared" si="262"/>
        <v>LD.1.14.1</v>
      </c>
      <c r="B220" s="4" t="str">
        <f t="shared" si="271"/>
        <v>Питание подсветок  Пом. №14</v>
      </c>
      <c r="C220" s="59"/>
      <c r="D220" s="102"/>
      <c r="E220" s="102"/>
      <c r="F220" s="102"/>
      <c r="G220" s="102"/>
      <c r="H220" s="102"/>
      <c r="I220" s="60"/>
      <c r="J220" s="102"/>
      <c r="K220" s="102"/>
      <c r="L220" s="59"/>
      <c r="M220" s="4">
        <f t="shared" si="272"/>
        <v>35</v>
      </c>
      <c r="N220" s="102"/>
      <c r="O220" s="102"/>
      <c r="P220" s="59">
        <f t="shared" si="294"/>
        <v>0.95</v>
      </c>
      <c r="Q220" s="102"/>
      <c r="R220" s="102"/>
      <c r="S220" s="102"/>
      <c r="T220" s="5">
        <f t="shared" si="273"/>
        <v>0.22727272727272727</v>
      </c>
      <c r="U220" s="4">
        <f t="shared" si="263"/>
        <v>10</v>
      </c>
      <c r="V220" s="4">
        <f t="shared" si="264"/>
        <v>1.5</v>
      </c>
      <c r="W220" s="4">
        <f t="shared" si="265"/>
        <v>1.7500000000000002E-2</v>
      </c>
      <c r="X220" s="4">
        <f t="shared" si="266"/>
        <v>0.11</v>
      </c>
      <c r="Y220" s="4" cm="1">
        <f t="array" ref="Y220">_xlfn.IFS(H220=1,2,H220=3,1)</f>
        <v>2</v>
      </c>
      <c r="Z220" s="4">
        <f t="shared" si="267"/>
        <v>0.31</v>
      </c>
      <c r="AA220" s="4">
        <f t="shared" si="274"/>
        <v>0.1701929696969697</v>
      </c>
      <c r="AB220" s="4">
        <f t="shared" si="268"/>
        <v>0.08</v>
      </c>
      <c r="AC220" s="4">
        <f t="shared" si="275"/>
        <v>220</v>
      </c>
      <c r="AD220" s="4" t="str">
        <f t="shared" si="269"/>
        <v>ВВГнг(А)-LS</v>
      </c>
      <c r="AE220" s="4" t="str">
        <f t="shared" si="285"/>
        <v>ВВГнг(А)-LS (3х1,5)</v>
      </c>
      <c r="AF220" s="4">
        <f t="shared" si="286"/>
        <v>2</v>
      </c>
      <c r="AG220" s="4" t="str">
        <f t="shared" si="287"/>
        <v>14</v>
      </c>
      <c r="AH220" s="4" t="str">
        <f t="shared" si="276"/>
        <v>LD</v>
      </c>
      <c r="AI220" s="4" t="str">
        <f t="shared" si="288"/>
        <v>1</v>
      </c>
      <c r="AJ220" s="4" t="str">
        <f t="shared" si="277"/>
        <v>Питание подсветок  Пом. №14</v>
      </c>
      <c r="AK220" s="4">
        <f t="shared" si="270"/>
        <v>0.23</v>
      </c>
      <c r="AL220" s="4">
        <f t="shared" si="278"/>
        <v>0.05</v>
      </c>
      <c r="AM220" s="4" t="str">
        <f t="shared" si="279"/>
        <v>LD.1.14.1</v>
      </c>
      <c r="AN220" s="4"/>
      <c r="AO220" s="4" t="str">
        <f t="shared" si="283"/>
        <v>ВВГнг(А)-LS (3х1,5)
L=35-0,08%</v>
      </c>
      <c r="AP220" s="4" t="str">
        <f t="shared" si="280"/>
        <v>1.14.1</v>
      </c>
      <c r="AQ220" s="4" t="str">
        <f t="shared" si="284"/>
        <v>14.1</v>
      </c>
      <c r="AR220" s="4">
        <f t="shared" si="281"/>
        <v>0</v>
      </c>
      <c r="AS220" s="4">
        <f t="shared" si="282"/>
        <v>0</v>
      </c>
      <c r="AT220" s="4">
        <f t="shared" si="290"/>
        <v>0</v>
      </c>
    </row>
    <row r="221" spans="1:46" x14ac:dyDescent="0.25">
      <c r="A221" s="5" t="str">
        <f t="shared" si="262"/>
        <v>LD.1.14.2</v>
      </c>
      <c r="B221" s="4" t="str">
        <f t="shared" si="271"/>
        <v>Питание подсветок  Пом. №14</v>
      </c>
      <c r="C221" s="59"/>
      <c r="D221" s="102"/>
      <c r="E221" s="102"/>
      <c r="F221" s="102"/>
      <c r="G221" s="102"/>
      <c r="H221" s="102"/>
      <c r="I221" s="60"/>
      <c r="J221" s="102"/>
      <c r="K221" s="102"/>
      <c r="L221" s="59"/>
      <c r="M221" s="4">
        <f t="shared" si="272"/>
        <v>33</v>
      </c>
      <c r="N221" s="102"/>
      <c r="O221" s="102"/>
      <c r="P221" s="59">
        <f t="shared" si="294"/>
        <v>0.95</v>
      </c>
      <c r="Q221" s="102"/>
      <c r="R221" s="102"/>
      <c r="S221" s="102"/>
      <c r="T221" s="5">
        <f t="shared" si="273"/>
        <v>0.22727272727272727</v>
      </c>
      <c r="U221" s="4">
        <f t="shared" si="263"/>
        <v>10</v>
      </c>
      <c r="V221" s="4">
        <f t="shared" si="264"/>
        <v>1.5</v>
      </c>
      <c r="W221" s="4">
        <f t="shared" si="265"/>
        <v>1.7500000000000002E-2</v>
      </c>
      <c r="X221" s="4">
        <f t="shared" si="266"/>
        <v>0.11</v>
      </c>
      <c r="Y221" s="4" cm="1">
        <f t="array" ref="Y221">_xlfn.IFS(H221=1,2,H221=3,1)</f>
        <v>2</v>
      </c>
      <c r="Z221" s="4">
        <f t="shared" si="267"/>
        <v>0.31</v>
      </c>
      <c r="AA221" s="4">
        <f t="shared" si="274"/>
        <v>0.15955590909090911</v>
      </c>
      <c r="AB221" s="4">
        <f t="shared" si="268"/>
        <v>0.08</v>
      </c>
      <c r="AC221" s="4">
        <f t="shared" si="275"/>
        <v>220</v>
      </c>
      <c r="AD221" s="4" t="str">
        <f t="shared" si="269"/>
        <v>ВВГнг(А)-LS</v>
      </c>
      <c r="AE221" s="4" t="str">
        <f t="shared" si="285"/>
        <v>ВВГнг(А)-LS (3х1,5)</v>
      </c>
      <c r="AF221" s="4">
        <f t="shared" si="286"/>
        <v>2</v>
      </c>
      <c r="AG221" s="4" t="str">
        <f t="shared" si="287"/>
        <v>14</v>
      </c>
      <c r="AH221" s="4" t="str">
        <f t="shared" si="276"/>
        <v>LD</v>
      </c>
      <c r="AI221" s="4" t="str">
        <f t="shared" si="288"/>
        <v>1</v>
      </c>
      <c r="AJ221" s="4" t="str">
        <f t="shared" si="277"/>
        <v>Питание подсветок  Пом. №14</v>
      </c>
      <c r="AK221" s="4">
        <f t="shared" si="270"/>
        <v>0.23</v>
      </c>
      <c r="AL221" s="4">
        <f t="shared" si="278"/>
        <v>0.05</v>
      </c>
      <c r="AM221" s="4" t="str">
        <f t="shared" si="279"/>
        <v>LD.1.14.2</v>
      </c>
      <c r="AN221" s="4"/>
      <c r="AO221" s="4" t="str">
        <f t="shared" si="283"/>
        <v>ВВГнг(А)-LS (3х1,5)
L=33-0,08%</v>
      </c>
      <c r="AP221" s="4" t="str">
        <f t="shared" si="280"/>
        <v>1.14.2</v>
      </c>
      <c r="AQ221" s="4" t="str">
        <f t="shared" si="284"/>
        <v>14.2</v>
      </c>
      <c r="AR221" s="4">
        <f t="shared" si="281"/>
        <v>0</v>
      </c>
      <c r="AS221" s="4">
        <f t="shared" si="282"/>
        <v>0</v>
      </c>
      <c r="AT221" s="4">
        <f t="shared" si="290"/>
        <v>0</v>
      </c>
    </row>
    <row r="222" spans="1:46" x14ac:dyDescent="0.25">
      <c r="A222" s="5" t="str">
        <f t="shared" si="262"/>
        <v>LD.1.14.3</v>
      </c>
      <c r="B222" s="4" t="str">
        <f t="shared" si="271"/>
        <v>Питание подсветок  Пом. №14</v>
      </c>
      <c r="C222" s="59"/>
      <c r="D222" s="102"/>
      <c r="E222" s="102"/>
      <c r="F222" s="102"/>
      <c r="G222" s="102"/>
      <c r="H222" s="102"/>
      <c r="I222" s="60"/>
      <c r="J222" s="102"/>
      <c r="K222" s="102"/>
      <c r="L222" s="59"/>
      <c r="M222" s="4">
        <f t="shared" si="272"/>
        <v>27</v>
      </c>
      <c r="N222" s="102"/>
      <c r="O222" s="102"/>
      <c r="P222" s="59">
        <f t="shared" si="294"/>
        <v>0.95</v>
      </c>
      <c r="Q222" s="102"/>
      <c r="R222" s="102"/>
      <c r="S222" s="102"/>
      <c r="T222" s="5">
        <f t="shared" si="273"/>
        <v>0.22727272727272727</v>
      </c>
      <c r="U222" s="4">
        <f t="shared" si="263"/>
        <v>10</v>
      </c>
      <c r="V222" s="4">
        <f t="shared" si="264"/>
        <v>1.5</v>
      </c>
      <c r="W222" s="4">
        <f t="shared" si="265"/>
        <v>1.7500000000000002E-2</v>
      </c>
      <c r="X222" s="4">
        <f t="shared" si="266"/>
        <v>0.11</v>
      </c>
      <c r="Y222" s="4" cm="1">
        <f t="array" ref="Y222">_xlfn.IFS(H222=1,2,H222=3,1)</f>
        <v>2</v>
      </c>
      <c r="Z222" s="4">
        <f t="shared" si="267"/>
        <v>0.31</v>
      </c>
      <c r="AA222" s="4">
        <f t="shared" si="274"/>
        <v>0.12764472727272727</v>
      </c>
      <c r="AB222" s="4">
        <f t="shared" si="268"/>
        <v>6.0000000000000005E-2</v>
      </c>
      <c r="AC222" s="4">
        <f t="shared" si="275"/>
        <v>220</v>
      </c>
      <c r="AD222" s="4" t="str">
        <f t="shared" si="269"/>
        <v>ВВГнг(А)-LS</v>
      </c>
      <c r="AE222" s="4" t="str">
        <f t="shared" si="285"/>
        <v>ВВГнг(А)-LS (3х1,5)</v>
      </c>
      <c r="AF222" s="4">
        <f t="shared" si="286"/>
        <v>2</v>
      </c>
      <c r="AG222" s="4" t="str">
        <f t="shared" si="287"/>
        <v>14</v>
      </c>
      <c r="AH222" s="4" t="str">
        <f t="shared" si="276"/>
        <v>LD</v>
      </c>
      <c r="AI222" s="4" t="str">
        <f t="shared" si="288"/>
        <v>1</v>
      </c>
      <c r="AJ222" s="4" t="str">
        <f t="shared" si="277"/>
        <v>Питание подсветок  Пом. №14</v>
      </c>
      <c r="AK222" s="4">
        <f t="shared" si="270"/>
        <v>0.23</v>
      </c>
      <c r="AL222" s="4">
        <f t="shared" si="278"/>
        <v>0.05</v>
      </c>
      <c r="AM222" s="4" t="str">
        <f t="shared" si="279"/>
        <v>LD.1.14.3</v>
      </c>
      <c r="AN222" s="4"/>
      <c r="AO222" s="4" t="str">
        <f t="shared" si="283"/>
        <v>ВВГнг(А)-LS (3х1,5)
L=27-0,06%</v>
      </c>
      <c r="AP222" s="4" t="str">
        <f t="shared" si="280"/>
        <v>1.14.3</v>
      </c>
      <c r="AQ222" s="4" t="str">
        <f t="shared" si="284"/>
        <v>14.3</v>
      </c>
      <c r="AR222" s="4">
        <f t="shared" si="281"/>
        <v>0</v>
      </c>
      <c r="AS222" s="4">
        <f t="shared" si="282"/>
        <v>0</v>
      </c>
      <c r="AT222" s="4">
        <f t="shared" si="290"/>
        <v>0</v>
      </c>
    </row>
    <row r="223" spans="1:46" ht="15.75" thickBot="1" x14ac:dyDescent="0.3">
      <c r="A223" s="45" t="str">
        <f t="shared" si="262"/>
        <v>LD.1.04.1</v>
      </c>
      <c r="B223" s="44" t="str">
        <f t="shared" si="271"/>
        <v>Питание подсветок  Пом. №04</v>
      </c>
      <c r="C223" s="64"/>
      <c r="D223" s="130"/>
      <c r="E223" s="102"/>
      <c r="F223" s="102"/>
      <c r="G223" s="64"/>
      <c r="H223" s="64"/>
      <c r="I223" s="60"/>
      <c r="J223" s="64"/>
      <c r="K223" s="102"/>
      <c r="L223" s="64"/>
      <c r="M223" s="44">
        <f t="shared" si="272"/>
        <v>17</v>
      </c>
      <c r="N223" s="102"/>
      <c r="O223" s="102"/>
      <c r="P223" s="64">
        <f t="shared" si="294"/>
        <v>0.95</v>
      </c>
      <c r="Q223" s="102"/>
      <c r="R223" s="102"/>
      <c r="S223" s="102"/>
      <c r="T223" s="45">
        <f t="shared" si="273"/>
        <v>0.22727272727272727</v>
      </c>
      <c r="U223" s="44">
        <f t="shared" si="263"/>
        <v>10</v>
      </c>
      <c r="V223" s="44">
        <f t="shared" si="264"/>
        <v>1.5</v>
      </c>
      <c r="W223" s="44">
        <f t="shared" si="265"/>
        <v>1.7500000000000002E-2</v>
      </c>
      <c r="X223" s="44">
        <f t="shared" si="266"/>
        <v>0.11</v>
      </c>
      <c r="Y223" s="44" cm="1">
        <f t="array" ref="Y223">_xlfn.IFS(H223=1,2,H223=3,1)</f>
        <v>2</v>
      </c>
      <c r="Z223" s="44">
        <f t="shared" si="267"/>
        <v>0.31</v>
      </c>
      <c r="AA223" s="44">
        <f t="shared" si="274"/>
        <v>7.4459424242424244E-2</v>
      </c>
      <c r="AB223" s="44">
        <f t="shared" si="268"/>
        <v>0.04</v>
      </c>
      <c r="AC223" s="44">
        <f t="shared" si="275"/>
        <v>220</v>
      </c>
      <c r="AD223" s="44" t="str">
        <f t="shared" si="269"/>
        <v>ВВГнг(А)-LS</v>
      </c>
      <c r="AE223" s="44" t="str">
        <f t="shared" si="285"/>
        <v>ВВГнг(А)-LS (3х1,5)</v>
      </c>
      <c r="AF223" s="44">
        <f t="shared" si="286"/>
        <v>2</v>
      </c>
      <c r="AG223" s="44" t="str">
        <f t="shared" si="287"/>
        <v>04</v>
      </c>
      <c r="AH223" s="44" t="str">
        <f t="shared" si="276"/>
        <v>LD</v>
      </c>
      <c r="AI223" s="44" t="str">
        <f t="shared" si="288"/>
        <v>1</v>
      </c>
      <c r="AJ223" s="44" t="str">
        <f t="shared" si="277"/>
        <v>Питание подсветок  Пом. №04 Зеркало</v>
      </c>
      <c r="AK223" s="44">
        <f t="shared" si="270"/>
        <v>0.23</v>
      </c>
      <c r="AL223" s="44">
        <f t="shared" si="278"/>
        <v>0.05</v>
      </c>
      <c r="AM223" s="44" t="str">
        <f t="shared" si="279"/>
        <v>LD.1.04.1</v>
      </c>
      <c r="AN223" s="44"/>
      <c r="AO223" s="44" t="str">
        <f t="shared" si="283"/>
        <v>ВВГнг(А)-LS (3х1,5)
L=17-0,04%</v>
      </c>
      <c r="AP223" s="44" t="str">
        <f t="shared" si="280"/>
        <v>1.04.1</v>
      </c>
      <c r="AQ223" s="44" t="str">
        <f t="shared" si="284"/>
        <v>04.1</v>
      </c>
      <c r="AR223" s="44">
        <f t="shared" si="281"/>
        <v>0</v>
      </c>
      <c r="AS223" s="44">
        <f t="shared" si="282"/>
        <v>0</v>
      </c>
      <c r="AT223" s="44">
        <f t="shared" si="290"/>
        <v>0</v>
      </c>
    </row>
    <row r="224" spans="1:46" ht="15.75" thickBot="1" x14ac:dyDescent="0.3">
      <c r="A224" s="19" t="str">
        <f t="shared" si="262"/>
        <v>LD.1.05.1</v>
      </c>
      <c r="B224" s="7" t="str">
        <f t="shared" si="271"/>
        <v>Питание подсветок  Пом. №05</v>
      </c>
      <c r="C224" s="65"/>
      <c r="D224" s="131"/>
      <c r="E224" s="102"/>
      <c r="F224" s="103"/>
      <c r="G224" s="103"/>
      <c r="H224" s="103"/>
      <c r="I224" s="60"/>
      <c r="J224" s="103"/>
      <c r="K224" s="102"/>
      <c r="L224" s="65"/>
      <c r="M224" s="7">
        <f t="shared" si="272"/>
        <v>17</v>
      </c>
      <c r="N224" s="102"/>
      <c r="O224" s="102"/>
      <c r="P224" s="65">
        <f t="shared" si="294"/>
        <v>0.95</v>
      </c>
      <c r="Q224" s="102"/>
      <c r="R224" s="102"/>
      <c r="S224" s="102"/>
      <c r="T224" s="19">
        <f t="shared" si="273"/>
        <v>0.22727272727272727</v>
      </c>
      <c r="U224" s="7">
        <f t="shared" si="263"/>
        <v>10</v>
      </c>
      <c r="V224" s="7">
        <f t="shared" si="264"/>
        <v>1.5</v>
      </c>
      <c r="W224" s="7">
        <f t="shared" si="265"/>
        <v>1.7500000000000002E-2</v>
      </c>
      <c r="X224" s="7">
        <f t="shared" si="266"/>
        <v>0.11</v>
      </c>
      <c r="Y224" s="7" cm="1">
        <f t="array" ref="Y224">_xlfn.IFS(H224=1,2,H224=3,1)</f>
        <v>2</v>
      </c>
      <c r="Z224" s="7">
        <f t="shared" si="267"/>
        <v>0.31</v>
      </c>
      <c r="AA224" s="7">
        <f t="shared" si="274"/>
        <v>7.4459424242424244E-2</v>
      </c>
      <c r="AB224" s="7">
        <f t="shared" si="268"/>
        <v>0.04</v>
      </c>
      <c r="AC224" s="7">
        <f t="shared" si="275"/>
        <v>220</v>
      </c>
      <c r="AD224" s="7" t="str">
        <f t="shared" si="269"/>
        <v>ВВГнг(А)-LS</v>
      </c>
      <c r="AE224" s="7" t="str">
        <f t="shared" si="285"/>
        <v>ВВГнг(А)-LS (3х1,5)</v>
      </c>
      <c r="AF224" s="7">
        <f t="shared" si="286"/>
        <v>2</v>
      </c>
      <c r="AG224" s="7" t="str">
        <f t="shared" si="287"/>
        <v>05</v>
      </c>
      <c r="AH224" s="7" t="str">
        <f t="shared" si="276"/>
        <v>LD</v>
      </c>
      <c r="AI224" s="7" t="str">
        <f t="shared" si="288"/>
        <v>1</v>
      </c>
      <c r="AJ224" s="7" t="str">
        <f t="shared" si="277"/>
        <v>Питание подсветок  Пом. №05 Зеркало</v>
      </c>
      <c r="AK224" s="7">
        <f t="shared" si="270"/>
        <v>0.23</v>
      </c>
      <c r="AL224" s="7">
        <f t="shared" si="278"/>
        <v>0.05</v>
      </c>
      <c r="AM224" s="7" t="str">
        <f t="shared" si="279"/>
        <v>LD.1.05.1</v>
      </c>
      <c r="AN224" s="7"/>
      <c r="AO224" s="7" t="str">
        <f t="shared" si="283"/>
        <v>ВВГнг(А)-LS (3х1,5)
L=17-0,04%</v>
      </c>
      <c r="AP224" s="7" t="str">
        <f t="shared" si="280"/>
        <v>1.05.1</v>
      </c>
      <c r="AQ224" s="7" t="str">
        <f t="shared" si="284"/>
        <v>05.1</v>
      </c>
      <c r="AR224" s="7">
        <f t="shared" si="281"/>
        <v>0</v>
      </c>
      <c r="AS224" s="7">
        <f t="shared" si="282"/>
        <v>0</v>
      </c>
      <c r="AT224" s="7">
        <f t="shared" si="290"/>
        <v>0</v>
      </c>
    </row>
    <row r="225" spans="1:46" x14ac:dyDescent="0.25">
      <c r="A225" s="5">
        <f t="shared" si="262"/>
        <v>0</v>
      </c>
      <c r="B225" s="4" t="e">
        <f t="shared" si="271"/>
        <v>#N/A</v>
      </c>
      <c r="C225" s="59"/>
      <c r="D225" s="127"/>
      <c r="E225" s="102"/>
      <c r="F225" s="102"/>
      <c r="G225" s="102"/>
      <c r="H225" s="102"/>
      <c r="J225" s="102"/>
      <c r="K225" s="102"/>
      <c r="L225" s="59"/>
      <c r="M225" s="4">
        <f t="shared" si="272"/>
        <v>0</v>
      </c>
      <c r="N225" s="102"/>
      <c r="O225" s="102"/>
      <c r="P225" s="59" t="e">
        <f>IF(VLOOKUP(AH225,Потребители_обозначение,5,FALSE)=2,_xlfn.IFS(H225=3,VLOOKUP(E225,Справочная_двигатели,8,FALSE),H225=1,VLOOKUP(E225,Справочная_двигатели,10,TRUE)),0.95)</f>
        <v>#N/A</v>
      </c>
      <c r="Q225" s="127"/>
      <c r="R225" s="127"/>
      <c r="S225" s="127"/>
      <c r="T225" s="5" t="e">
        <f t="shared" si="273"/>
        <v>#N/A</v>
      </c>
      <c r="U225" s="4" t="e">
        <f t="shared" si="263"/>
        <v>#N/A</v>
      </c>
      <c r="V225" s="4" t="e">
        <f t="shared" si="264"/>
        <v>#N/A</v>
      </c>
      <c r="W225" s="4" t="e">
        <f t="shared" si="265"/>
        <v>#N/A</v>
      </c>
      <c r="X225" s="4" t="e">
        <f t="shared" si="266"/>
        <v>#N/A</v>
      </c>
      <c r="Y225" s="4" t="e" cm="1">
        <f t="array" ref="Y225">_xlfn.IFS(H225=1,2,H225=3,1)</f>
        <v>#N/A</v>
      </c>
      <c r="Z225" s="4" t="e">
        <f t="shared" si="267"/>
        <v>#N/A</v>
      </c>
      <c r="AA225" s="4" t="e">
        <f t="shared" si="274"/>
        <v>#N/A</v>
      </c>
      <c r="AB225" s="4" t="e">
        <f t="shared" si="268"/>
        <v>#N/A</v>
      </c>
      <c r="AC225" s="4" t="e">
        <f t="shared" si="275"/>
        <v>#N/A</v>
      </c>
      <c r="AD225" s="4" t="e">
        <f t="shared" si="269"/>
        <v>#N/A</v>
      </c>
      <c r="AE225" s="4" t="e">
        <f t="shared" si="285"/>
        <v>#N/A</v>
      </c>
      <c r="AF225" s="4">
        <f t="shared" si="286"/>
        <v>0</v>
      </c>
      <c r="AG225" s="4" t="str">
        <f t="shared" si="287"/>
        <v/>
      </c>
      <c r="AH225" s="4">
        <f t="shared" si="276"/>
        <v>0</v>
      </c>
      <c r="AI225" s="4" t="e">
        <f t="shared" si="288"/>
        <v>#VALUE!</v>
      </c>
      <c r="AJ225" s="4" t="e">
        <f t="shared" si="277"/>
        <v>#N/A</v>
      </c>
      <c r="AK225" s="4" t="e">
        <f t="shared" si="270"/>
        <v>#N/A</v>
      </c>
      <c r="AL225" s="4">
        <f t="shared" si="278"/>
        <v>0</v>
      </c>
      <c r="AM225" s="4">
        <f t="shared" si="279"/>
        <v>0</v>
      </c>
      <c r="AN225" s="4"/>
      <c r="AO225" s="4" t="e">
        <f t="shared" si="283"/>
        <v>#N/A</v>
      </c>
      <c r="AP225" s="4" t="e">
        <f t="shared" si="280"/>
        <v>#VALUE!</v>
      </c>
      <c r="AQ225" s="4" t="str">
        <f t="shared" si="284"/>
        <v/>
      </c>
      <c r="AR225" s="4">
        <f t="shared" si="281"/>
        <v>0</v>
      </c>
      <c r="AS225" s="4">
        <f t="shared" si="282"/>
        <v>0</v>
      </c>
      <c r="AT225" s="4">
        <f t="shared" si="290"/>
        <v>0</v>
      </c>
    </row>
    <row r="226" spans="1:46" x14ac:dyDescent="0.25">
      <c r="A226" s="5">
        <f t="shared" si="262"/>
        <v>0</v>
      </c>
      <c r="B226" s="4" t="e">
        <f t="shared" si="271"/>
        <v>#N/A</v>
      </c>
      <c r="C226" s="66"/>
      <c r="D226" s="127"/>
      <c r="E226" s="102"/>
      <c r="F226" s="102"/>
      <c r="G226" s="102"/>
      <c r="H226" s="102"/>
      <c r="J226" s="102"/>
      <c r="K226" s="102"/>
      <c r="L226" s="59"/>
      <c r="M226" s="4">
        <f t="shared" si="272"/>
        <v>0</v>
      </c>
      <c r="N226" s="102"/>
      <c r="O226" s="102"/>
      <c r="P226" s="59" t="e">
        <f t="shared" si="294"/>
        <v>#N/A</v>
      </c>
      <c r="Q226" s="127"/>
      <c r="R226" s="127"/>
      <c r="S226" s="127"/>
      <c r="T226" s="5" t="e">
        <f t="shared" si="273"/>
        <v>#N/A</v>
      </c>
      <c r="U226" s="4" t="e">
        <f t="shared" si="263"/>
        <v>#N/A</v>
      </c>
      <c r="V226" s="4" t="e">
        <f t="shared" si="264"/>
        <v>#N/A</v>
      </c>
      <c r="W226" s="4" t="e">
        <f t="shared" si="265"/>
        <v>#N/A</v>
      </c>
      <c r="X226" s="4" t="e">
        <f t="shared" si="266"/>
        <v>#N/A</v>
      </c>
      <c r="Y226" s="4" t="e" cm="1">
        <f t="array" ref="Y226">_xlfn.IFS(H226=1,2,H226=3,1)</f>
        <v>#N/A</v>
      </c>
      <c r="Z226" s="4" t="e">
        <f t="shared" si="267"/>
        <v>#N/A</v>
      </c>
      <c r="AA226" s="4" t="e">
        <f t="shared" si="274"/>
        <v>#N/A</v>
      </c>
      <c r="AB226" s="4" t="e">
        <f t="shared" si="268"/>
        <v>#N/A</v>
      </c>
      <c r="AC226" s="4" t="e">
        <f t="shared" si="275"/>
        <v>#N/A</v>
      </c>
      <c r="AD226" s="4" t="e">
        <f t="shared" si="269"/>
        <v>#N/A</v>
      </c>
      <c r="AE226" s="4" t="e">
        <f t="shared" si="285"/>
        <v>#N/A</v>
      </c>
      <c r="AF226" s="4">
        <f t="shared" si="286"/>
        <v>0</v>
      </c>
      <c r="AG226" s="4" t="str">
        <f t="shared" si="287"/>
        <v/>
      </c>
      <c r="AH226" s="4">
        <f t="shared" si="276"/>
        <v>0</v>
      </c>
      <c r="AI226" s="4" t="e">
        <f t="shared" si="288"/>
        <v>#VALUE!</v>
      </c>
      <c r="AJ226" s="4" t="e">
        <f t="shared" si="277"/>
        <v>#N/A</v>
      </c>
      <c r="AK226" s="4" t="e">
        <f t="shared" si="270"/>
        <v>#N/A</v>
      </c>
      <c r="AL226" s="4">
        <f t="shared" si="278"/>
        <v>0</v>
      </c>
      <c r="AM226" s="4">
        <f t="shared" si="279"/>
        <v>0</v>
      </c>
      <c r="AN226" s="4"/>
      <c r="AO226" s="4" t="e">
        <f t="shared" si="283"/>
        <v>#N/A</v>
      </c>
      <c r="AP226" s="4" t="e">
        <f t="shared" si="280"/>
        <v>#VALUE!</v>
      </c>
      <c r="AQ226" s="4" t="str">
        <f t="shared" si="284"/>
        <v/>
      </c>
      <c r="AR226" s="4">
        <f t="shared" si="281"/>
        <v>0</v>
      </c>
      <c r="AS226" s="4">
        <f t="shared" si="282"/>
        <v>0</v>
      </c>
      <c r="AT226" s="4">
        <f t="shared" si="290"/>
        <v>0</v>
      </c>
    </row>
    <row r="227" spans="1:46" x14ac:dyDescent="0.25">
      <c r="A227" s="5" t="str">
        <f t="shared" si="262"/>
        <v>LD.1.15.1</v>
      </c>
      <c r="B227" s="4" t="str">
        <f t="shared" si="271"/>
        <v>Питание подсветок  Пом. №15</v>
      </c>
      <c r="C227" s="66"/>
      <c r="D227" s="102"/>
      <c r="E227" s="102"/>
      <c r="F227" s="102"/>
      <c r="G227" s="102"/>
      <c r="H227" s="102"/>
      <c r="I227" s="60"/>
      <c r="J227" s="102"/>
      <c r="K227" s="102"/>
      <c r="L227" s="59"/>
      <c r="M227" s="4">
        <f t="shared" si="272"/>
        <v>41</v>
      </c>
      <c r="N227" s="102"/>
      <c r="O227" s="102"/>
      <c r="P227" s="59">
        <f t="shared" si="294"/>
        <v>0.95</v>
      </c>
      <c r="Q227" s="102"/>
      <c r="R227" s="102"/>
      <c r="S227" s="102"/>
      <c r="T227" s="5">
        <f t="shared" si="273"/>
        <v>0.22727272727272727</v>
      </c>
      <c r="U227" s="4">
        <f t="shared" si="263"/>
        <v>10</v>
      </c>
      <c r="V227" s="4">
        <f t="shared" si="264"/>
        <v>1.5</v>
      </c>
      <c r="W227" s="4">
        <f t="shared" si="265"/>
        <v>1.7500000000000002E-2</v>
      </c>
      <c r="X227" s="4">
        <f t="shared" si="266"/>
        <v>0.11</v>
      </c>
      <c r="Y227" s="4" cm="1">
        <f t="array" ref="Y227">_xlfn.IFS(H227=1,2,H227=3,1)</f>
        <v>2</v>
      </c>
      <c r="Z227" s="4">
        <f>ROUND(SIN(ACOS(P227)),2)</f>
        <v>0.31</v>
      </c>
      <c r="AA227" s="4">
        <f t="shared" si="274"/>
        <v>0.20210415151515151</v>
      </c>
      <c r="AB227" s="4">
        <f t="shared" si="268"/>
        <v>9.9999999999999992E-2</v>
      </c>
      <c r="AC227" s="4">
        <f t="shared" si="275"/>
        <v>220</v>
      </c>
      <c r="AD227" s="4" t="str">
        <f t="shared" si="269"/>
        <v>ВВГнг(А)-LS</v>
      </c>
      <c r="AE227" s="4" t="str">
        <f t="shared" si="285"/>
        <v>ВВГнг(А)-LS (3х1,5)</v>
      </c>
      <c r="AF227" s="4">
        <f t="shared" si="286"/>
        <v>2</v>
      </c>
      <c r="AG227" s="4" t="str">
        <f t="shared" si="287"/>
        <v>15</v>
      </c>
      <c r="AH227" s="4" t="str">
        <f t="shared" si="276"/>
        <v>LD</v>
      </c>
      <c r="AI227" s="4" t="str">
        <f t="shared" si="288"/>
        <v>1</v>
      </c>
      <c r="AJ227" s="4" t="str">
        <f t="shared" si="277"/>
        <v>Питание подсветок  Пом. №15</v>
      </c>
      <c r="AK227" s="4">
        <f t="shared" si="270"/>
        <v>0.23</v>
      </c>
      <c r="AL227" s="4">
        <f t="shared" si="278"/>
        <v>0.05</v>
      </c>
      <c r="AM227" s="4" t="str">
        <f t="shared" si="279"/>
        <v>LD.1.15.1</v>
      </c>
      <c r="AN227" s="4"/>
      <c r="AO227" s="4" t="str">
        <f t="shared" si="283"/>
        <v>ВВГнг(А)-LS (3х1,5)
L=41-0,1%</v>
      </c>
      <c r="AP227" s="4" t="str">
        <f t="shared" si="280"/>
        <v>1.15.1</v>
      </c>
      <c r="AQ227" s="4" t="str">
        <f t="shared" si="284"/>
        <v>15.1</v>
      </c>
      <c r="AR227" s="4">
        <f t="shared" si="281"/>
        <v>0</v>
      </c>
      <c r="AS227" s="4">
        <f t="shared" si="282"/>
        <v>0</v>
      </c>
      <c r="AT227" s="4">
        <f t="shared" si="290"/>
        <v>0</v>
      </c>
    </row>
    <row r="228" spans="1:46" x14ac:dyDescent="0.25">
      <c r="A228" s="5" t="str">
        <f t="shared" si="262"/>
        <v>LD.1.17.1</v>
      </c>
      <c r="B228" s="4" t="str">
        <f t="shared" si="271"/>
        <v>Питание подсветок  Пом. №17</v>
      </c>
      <c r="C228" s="59"/>
      <c r="D228" s="102"/>
      <c r="E228" s="102"/>
      <c r="F228" s="102"/>
      <c r="G228" s="102"/>
      <c r="H228" s="102"/>
      <c r="I228" s="60"/>
      <c r="J228" s="102"/>
      <c r="K228" s="102"/>
      <c r="L228" s="59"/>
      <c r="M228" s="4">
        <f t="shared" si="272"/>
        <v>45</v>
      </c>
      <c r="N228" s="102"/>
      <c r="O228" s="102"/>
      <c r="P228" s="59">
        <f t="shared" si="294"/>
        <v>0.95</v>
      </c>
      <c r="Q228" s="102"/>
      <c r="R228" s="102"/>
      <c r="S228" s="102"/>
      <c r="T228" s="5">
        <f t="shared" si="273"/>
        <v>0.22727272727272727</v>
      </c>
      <c r="U228" s="4">
        <f t="shared" si="263"/>
        <v>10</v>
      </c>
      <c r="V228" s="4">
        <f t="shared" si="264"/>
        <v>1.5</v>
      </c>
      <c r="W228" s="4">
        <f t="shared" si="265"/>
        <v>1.7500000000000002E-2</v>
      </c>
      <c r="X228" s="4">
        <f t="shared" si="266"/>
        <v>0.11</v>
      </c>
      <c r="Y228" s="4" cm="1">
        <f t="array" ref="Y228">_xlfn.IFS(H228=1,2,H228=3,1)</f>
        <v>2</v>
      </c>
      <c r="Z228" s="4">
        <f t="shared" ref="Z228:Z233" si="298">ROUND(SIN(ACOS(P228)),2)</f>
        <v>0.31</v>
      </c>
      <c r="AA228" s="4">
        <f t="shared" si="274"/>
        <v>0.22337827272727273</v>
      </c>
      <c r="AB228" s="4">
        <f t="shared" si="268"/>
        <v>0.11</v>
      </c>
      <c r="AC228" s="4">
        <f t="shared" si="275"/>
        <v>220</v>
      </c>
      <c r="AD228" s="4" t="str">
        <f t="shared" si="269"/>
        <v>ВВГнг(А)-LS</v>
      </c>
      <c r="AE228" s="4" t="str">
        <f t="shared" si="285"/>
        <v>ВВГнг(А)-LS (3х1,5)</v>
      </c>
      <c r="AF228" s="4">
        <f t="shared" si="286"/>
        <v>2</v>
      </c>
      <c r="AG228" s="4" t="str">
        <f t="shared" si="287"/>
        <v>17</v>
      </c>
      <c r="AH228" s="4" t="str">
        <f t="shared" si="276"/>
        <v>LD</v>
      </c>
      <c r="AI228" s="4" t="str">
        <f t="shared" si="288"/>
        <v>1</v>
      </c>
      <c r="AJ228" s="4" t="str">
        <f t="shared" si="277"/>
        <v>Питание подсветок  Пом. №17 Зеркало</v>
      </c>
      <c r="AK228" s="4">
        <f t="shared" si="270"/>
        <v>0.23</v>
      </c>
      <c r="AL228" s="4">
        <f t="shared" si="278"/>
        <v>0.05</v>
      </c>
      <c r="AM228" s="4" t="str">
        <f t="shared" si="279"/>
        <v>LD.1.17.1</v>
      </c>
      <c r="AN228" s="4"/>
      <c r="AO228" s="4" t="str">
        <f t="shared" si="283"/>
        <v>ВВГнг(А)-LS (3х1,5)
L=45-0,11%</v>
      </c>
      <c r="AP228" s="4" t="str">
        <f t="shared" si="280"/>
        <v>1.17.1</v>
      </c>
      <c r="AQ228" s="4" t="str">
        <f t="shared" si="284"/>
        <v>17.1</v>
      </c>
      <c r="AR228" s="4">
        <f t="shared" si="281"/>
        <v>0</v>
      </c>
      <c r="AS228" s="4">
        <f t="shared" si="282"/>
        <v>0</v>
      </c>
      <c r="AT228" s="4">
        <f t="shared" si="290"/>
        <v>0</v>
      </c>
    </row>
    <row r="229" spans="1:46" x14ac:dyDescent="0.25">
      <c r="A229" s="5" t="str">
        <f t="shared" si="262"/>
        <v>LD.1.18.1</v>
      </c>
      <c r="B229" s="4" t="str">
        <f t="shared" si="271"/>
        <v>Питание подсветок  Пом. №18</v>
      </c>
      <c r="C229" s="59"/>
      <c r="D229" s="129"/>
      <c r="E229" s="102"/>
      <c r="F229" s="102"/>
      <c r="G229" s="102"/>
      <c r="H229" s="102"/>
      <c r="I229" s="60"/>
      <c r="J229" s="102"/>
      <c r="K229" s="102"/>
      <c r="L229" s="59"/>
      <c r="M229" s="4">
        <f t="shared" si="272"/>
        <v>41</v>
      </c>
      <c r="N229" s="102"/>
      <c r="O229" s="102"/>
      <c r="P229" s="59">
        <f t="shared" si="294"/>
        <v>0.95</v>
      </c>
      <c r="Q229" s="102"/>
      <c r="R229" s="102"/>
      <c r="S229" s="102"/>
      <c r="T229" s="5">
        <f t="shared" si="273"/>
        <v>0.22727272727272727</v>
      </c>
      <c r="U229" s="4">
        <f t="shared" si="263"/>
        <v>10</v>
      </c>
      <c r="V229" s="4">
        <f t="shared" si="264"/>
        <v>1.5</v>
      </c>
      <c r="W229" s="4">
        <f t="shared" si="265"/>
        <v>1.7500000000000002E-2</v>
      </c>
      <c r="X229" s="4">
        <f t="shared" si="266"/>
        <v>0.11</v>
      </c>
      <c r="Y229" s="4" cm="1">
        <f t="array" ref="Y229">_xlfn.IFS(H229=1,2,H229=3,1)</f>
        <v>2</v>
      </c>
      <c r="Z229" s="4">
        <f t="shared" si="298"/>
        <v>0.31</v>
      </c>
      <c r="AA229" s="4">
        <f t="shared" si="274"/>
        <v>0.20210415151515151</v>
      </c>
      <c r="AB229" s="4">
        <f t="shared" si="268"/>
        <v>9.9999999999999992E-2</v>
      </c>
      <c r="AC229" s="4">
        <f t="shared" si="275"/>
        <v>220</v>
      </c>
      <c r="AD229" s="4" t="str">
        <f t="shared" si="269"/>
        <v>ВВГнг(А)-LS</v>
      </c>
      <c r="AE229" s="4" t="str">
        <f t="shared" si="285"/>
        <v>ВВГнг(А)-LS (3х1,5)</v>
      </c>
      <c r="AF229" s="4">
        <f t="shared" si="286"/>
        <v>2</v>
      </c>
      <c r="AG229" s="4" t="str">
        <f t="shared" si="287"/>
        <v>18</v>
      </c>
      <c r="AH229" s="4" t="str">
        <f t="shared" si="276"/>
        <v>LD</v>
      </c>
      <c r="AI229" s="4" t="str">
        <f t="shared" si="288"/>
        <v>1</v>
      </c>
      <c r="AJ229" s="4" t="str">
        <f t="shared" si="277"/>
        <v>Питание подсветок  Пом. №18 Зеркало</v>
      </c>
      <c r="AK229" s="4">
        <f t="shared" si="270"/>
        <v>0.23</v>
      </c>
      <c r="AL229" s="4">
        <f t="shared" si="278"/>
        <v>0.05</v>
      </c>
      <c r="AM229" s="4" t="str">
        <f t="shared" si="279"/>
        <v>LD.1.18.1</v>
      </c>
      <c r="AN229" s="4"/>
      <c r="AO229" s="4" t="str">
        <f t="shared" si="283"/>
        <v>ВВГнг(А)-LS (3х1,5)
L=41-0,1%</v>
      </c>
      <c r="AP229" s="4" t="str">
        <f t="shared" si="280"/>
        <v>1.18.1</v>
      </c>
      <c r="AQ229" s="4" t="str">
        <f t="shared" si="284"/>
        <v>18.1</v>
      </c>
      <c r="AR229" s="4">
        <f t="shared" si="281"/>
        <v>0</v>
      </c>
      <c r="AS229" s="4">
        <f t="shared" si="282"/>
        <v>0</v>
      </c>
      <c r="AT229" s="4">
        <f t="shared" si="290"/>
        <v>0</v>
      </c>
    </row>
    <row r="230" spans="1:46" x14ac:dyDescent="0.25">
      <c r="A230" s="5" t="str">
        <f t="shared" si="262"/>
        <v>LD.1.19.1</v>
      </c>
      <c r="B230" s="4" t="str">
        <f t="shared" si="271"/>
        <v>Питание подсветок  Пом. №19</v>
      </c>
      <c r="C230" s="59"/>
      <c r="D230" s="102"/>
      <c r="E230" s="102"/>
      <c r="F230" s="102"/>
      <c r="G230" s="102"/>
      <c r="H230" s="102"/>
      <c r="I230" s="60"/>
      <c r="J230" s="102"/>
      <c r="K230" s="102"/>
      <c r="L230" s="59"/>
      <c r="M230" s="4">
        <f t="shared" si="272"/>
        <v>42</v>
      </c>
      <c r="N230" s="102"/>
      <c r="O230" s="102"/>
      <c r="P230" s="59">
        <f>IF(VLOOKUP(AH230,Потребители_обозначение,5,FALSE)=2,_xlfn.IFS(H230=3,VLOOKUP(E230,Справочная_двигатели,8,FALSE),H230=1,VLOOKUP(E230,Справочная_двигатели,10,TRUE)),0.95)</f>
        <v>0.95</v>
      </c>
      <c r="Q230" s="102"/>
      <c r="R230" s="102"/>
      <c r="S230" s="102"/>
      <c r="T230" s="5">
        <f t="shared" si="273"/>
        <v>0.22727272727272727</v>
      </c>
      <c r="U230" s="4">
        <f t="shared" si="263"/>
        <v>10</v>
      </c>
      <c r="V230" s="4">
        <f t="shared" si="264"/>
        <v>1.5</v>
      </c>
      <c r="W230" s="4">
        <f t="shared" si="265"/>
        <v>1.7500000000000002E-2</v>
      </c>
      <c r="X230" s="4">
        <f t="shared" si="266"/>
        <v>0.11</v>
      </c>
      <c r="Y230" s="4" cm="1">
        <f t="array" ref="Y230">_xlfn.IFS(H230=1,2,H230=3,1)</f>
        <v>2</v>
      </c>
      <c r="Z230" s="4">
        <f t="shared" si="298"/>
        <v>0.31</v>
      </c>
      <c r="AA230" s="4">
        <f t="shared" si="274"/>
        <v>0.20742268181818185</v>
      </c>
      <c r="AB230" s="4">
        <f t="shared" si="268"/>
        <v>9.9999999999999992E-2</v>
      </c>
      <c r="AC230" s="4">
        <f t="shared" si="275"/>
        <v>220</v>
      </c>
      <c r="AD230" s="4" t="str">
        <f t="shared" si="269"/>
        <v>ВВГнг(А)-LS</v>
      </c>
      <c r="AE230" s="4" t="str">
        <f t="shared" si="285"/>
        <v>ВВГнг(А)-LS (3х1,5)</v>
      </c>
      <c r="AF230" s="4">
        <f t="shared" si="286"/>
        <v>2</v>
      </c>
      <c r="AG230" s="4" t="str">
        <f t="shared" si="287"/>
        <v>19</v>
      </c>
      <c r="AH230" s="4" t="str">
        <f t="shared" si="276"/>
        <v>LD</v>
      </c>
      <c r="AI230" s="4" t="str">
        <f t="shared" si="288"/>
        <v>1</v>
      </c>
      <c r="AJ230" s="4" t="str">
        <f t="shared" si="277"/>
        <v>Питание подсветок  Пом. №19</v>
      </c>
      <c r="AK230" s="4">
        <f t="shared" si="270"/>
        <v>0.23</v>
      </c>
      <c r="AL230" s="4">
        <f t="shared" si="278"/>
        <v>0.05</v>
      </c>
      <c r="AM230" s="4" t="str">
        <f t="shared" si="279"/>
        <v>LD.1.19.1</v>
      </c>
      <c r="AN230" s="4"/>
      <c r="AO230" s="4" t="str">
        <f t="shared" si="283"/>
        <v>ВВГнг(А)-LS (3х1,5)
L=42-0,1%</v>
      </c>
      <c r="AP230" s="4" t="str">
        <f t="shared" si="280"/>
        <v>1.19.1</v>
      </c>
      <c r="AQ230" s="4" t="str">
        <f t="shared" si="284"/>
        <v>19.1</v>
      </c>
      <c r="AR230" s="4">
        <f t="shared" si="281"/>
        <v>0</v>
      </c>
      <c r="AS230" s="4">
        <f t="shared" si="282"/>
        <v>0</v>
      </c>
      <c r="AT230" s="4">
        <f t="shared" si="290"/>
        <v>0</v>
      </c>
    </row>
    <row r="231" spans="1:46" x14ac:dyDescent="0.25">
      <c r="A231" s="5" t="str">
        <f t="shared" si="262"/>
        <v>LD.1.20.1</v>
      </c>
      <c r="B231" s="4" t="str">
        <f t="shared" si="271"/>
        <v>Питание подсветок  Пом. №20</v>
      </c>
      <c r="C231" s="59"/>
      <c r="D231" s="102"/>
      <c r="E231" s="102"/>
      <c r="F231" s="102"/>
      <c r="G231" s="102"/>
      <c r="H231" s="102"/>
      <c r="I231" s="60"/>
      <c r="J231" s="102"/>
      <c r="K231" s="102"/>
      <c r="L231" s="59"/>
      <c r="M231" s="4">
        <f t="shared" si="272"/>
        <v>37</v>
      </c>
      <c r="N231" s="102"/>
      <c r="O231" s="102"/>
      <c r="P231" s="59">
        <f t="shared" si="294"/>
        <v>0.95</v>
      </c>
      <c r="Q231" s="102"/>
      <c r="R231" s="102"/>
      <c r="S231" s="102"/>
      <c r="T231" s="5">
        <f t="shared" si="273"/>
        <v>0.22727272727272727</v>
      </c>
      <c r="U231" s="4">
        <f t="shared" si="263"/>
        <v>10</v>
      </c>
      <c r="V231" s="4">
        <f t="shared" si="264"/>
        <v>1.5</v>
      </c>
      <c r="W231" s="4">
        <f t="shared" si="265"/>
        <v>1.7500000000000002E-2</v>
      </c>
      <c r="X231" s="4">
        <f t="shared" si="266"/>
        <v>0.11</v>
      </c>
      <c r="Y231" s="4" cm="1">
        <f t="array" ref="Y231">_xlfn.IFS(H231=1,2,H231=3,1)</f>
        <v>2</v>
      </c>
      <c r="Z231" s="4">
        <f t="shared" si="298"/>
        <v>0.31</v>
      </c>
      <c r="AA231" s="4">
        <f t="shared" si="274"/>
        <v>0.18083003030303033</v>
      </c>
      <c r="AB231" s="4">
        <f t="shared" si="268"/>
        <v>0.09</v>
      </c>
      <c r="AC231" s="4">
        <f t="shared" si="275"/>
        <v>220</v>
      </c>
      <c r="AD231" s="4" t="str">
        <f t="shared" si="269"/>
        <v>ВВГнг(А)-LS</v>
      </c>
      <c r="AE231" s="4" t="str">
        <f t="shared" si="285"/>
        <v>ВВГнг(А)-LS (3х1,5)</v>
      </c>
      <c r="AF231" s="4">
        <f t="shared" si="286"/>
        <v>2</v>
      </c>
      <c r="AG231" s="4" t="str">
        <f t="shared" si="287"/>
        <v>20</v>
      </c>
      <c r="AH231" s="4" t="str">
        <f t="shared" si="276"/>
        <v>LD</v>
      </c>
      <c r="AI231" s="4" t="str">
        <f t="shared" si="288"/>
        <v>1</v>
      </c>
      <c r="AJ231" s="4" t="str">
        <f t="shared" si="277"/>
        <v>Питание подсветок  Пом. №20</v>
      </c>
      <c r="AK231" s="4">
        <f t="shared" si="270"/>
        <v>0.23</v>
      </c>
      <c r="AL231" s="4">
        <f t="shared" si="278"/>
        <v>0.05</v>
      </c>
      <c r="AM231" s="4" t="str">
        <f t="shared" si="279"/>
        <v>LD.1.20.1</v>
      </c>
      <c r="AN231" s="4"/>
      <c r="AO231" s="4" t="str">
        <f t="shared" si="283"/>
        <v>ВВГнг(А)-LS (3х1,5)
L=37-0,09%</v>
      </c>
      <c r="AP231" s="4" t="str">
        <f t="shared" si="280"/>
        <v>1.20.1</v>
      </c>
      <c r="AQ231" s="4" t="str">
        <f t="shared" si="284"/>
        <v>20.1</v>
      </c>
      <c r="AR231" s="4">
        <f t="shared" si="281"/>
        <v>0</v>
      </c>
      <c r="AS231" s="4">
        <f t="shared" si="282"/>
        <v>0</v>
      </c>
      <c r="AT231" s="4">
        <f t="shared" si="290"/>
        <v>0</v>
      </c>
    </row>
    <row r="232" spans="1:46" x14ac:dyDescent="0.25">
      <c r="A232" s="5">
        <f t="shared" si="262"/>
        <v>0</v>
      </c>
      <c r="B232" s="4" t="e">
        <f t="shared" si="271"/>
        <v>#N/A</v>
      </c>
      <c r="C232" s="59"/>
      <c r="D232" s="59"/>
      <c r="E232" s="59"/>
      <c r="F232" s="59"/>
      <c r="G232" s="59"/>
      <c r="H232" s="59"/>
      <c r="J232" s="59"/>
      <c r="K232" s="59"/>
      <c r="L232" s="59"/>
      <c r="M232" s="4">
        <f t="shared" si="272"/>
        <v>0</v>
      </c>
      <c r="N232" s="59"/>
      <c r="O232" s="59"/>
      <c r="P232" s="59" t="e">
        <f t="shared" si="294"/>
        <v>#N/A</v>
      </c>
      <c r="Q232" s="59"/>
      <c r="R232" s="59"/>
      <c r="S232" s="59"/>
      <c r="T232" s="5" t="e">
        <f t="shared" si="273"/>
        <v>#N/A</v>
      </c>
      <c r="U232" s="4" t="e">
        <f t="shared" si="263"/>
        <v>#N/A</v>
      </c>
      <c r="V232" s="4" t="e">
        <f t="shared" si="264"/>
        <v>#N/A</v>
      </c>
      <c r="W232" s="4" t="e">
        <f t="shared" si="265"/>
        <v>#N/A</v>
      </c>
      <c r="X232" s="4" t="e">
        <f t="shared" si="266"/>
        <v>#N/A</v>
      </c>
      <c r="Y232" s="4" t="e" cm="1">
        <f t="array" ref="Y232">_xlfn.IFS(H232=1,2,H232=3,1)</f>
        <v>#N/A</v>
      </c>
      <c r="Z232" s="4" t="e">
        <f t="shared" si="298"/>
        <v>#N/A</v>
      </c>
      <c r="AA232" s="4" t="e">
        <f t="shared" si="274"/>
        <v>#N/A</v>
      </c>
      <c r="AB232" s="4" t="e">
        <f t="shared" si="268"/>
        <v>#N/A</v>
      </c>
      <c r="AC232" s="4" t="e">
        <f t="shared" si="275"/>
        <v>#N/A</v>
      </c>
      <c r="AD232" s="4" t="e">
        <f t="shared" si="269"/>
        <v>#N/A</v>
      </c>
      <c r="AE232" s="4" t="e">
        <f t="shared" si="285"/>
        <v>#N/A</v>
      </c>
      <c r="AF232" s="4">
        <f t="shared" si="286"/>
        <v>0</v>
      </c>
      <c r="AG232" s="4" t="str">
        <f t="shared" si="287"/>
        <v/>
      </c>
      <c r="AH232" s="4">
        <f t="shared" si="276"/>
        <v>0</v>
      </c>
      <c r="AI232" s="4" t="e">
        <f t="shared" si="288"/>
        <v>#VALUE!</v>
      </c>
      <c r="AJ232" s="4" t="e">
        <f t="shared" si="277"/>
        <v>#N/A</v>
      </c>
      <c r="AK232" s="4" t="e">
        <f t="shared" si="270"/>
        <v>#N/A</v>
      </c>
      <c r="AL232" s="4">
        <f t="shared" si="278"/>
        <v>0</v>
      </c>
      <c r="AM232" s="4">
        <f t="shared" si="279"/>
        <v>0</v>
      </c>
      <c r="AN232" s="4"/>
      <c r="AO232" s="4" t="e">
        <f t="shared" si="283"/>
        <v>#N/A</v>
      </c>
      <c r="AP232" s="4" t="e">
        <f t="shared" si="280"/>
        <v>#VALUE!</v>
      </c>
      <c r="AQ232" s="4" t="str">
        <f t="shared" si="284"/>
        <v/>
      </c>
      <c r="AR232" s="4">
        <f t="shared" si="281"/>
        <v>0</v>
      </c>
      <c r="AS232" s="4">
        <f t="shared" si="282"/>
        <v>0</v>
      </c>
      <c r="AT232" s="4">
        <f t="shared" si="290"/>
        <v>0</v>
      </c>
    </row>
    <row r="233" spans="1:46" x14ac:dyDescent="0.25">
      <c r="A233" s="5" t="str">
        <f t="shared" si="262"/>
        <v>АПС</v>
      </c>
      <c r="B233" s="4" t="str">
        <f t="shared" si="271"/>
        <v>Реле АПС</v>
      </c>
      <c r="C233" s="102"/>
      <c r="D233" s="102"/>
      <c r="E233" s="102"/>
      <c r="F233" s="102"/>
      <c r="G233" s="102"/>
      <c r="H233" s="102"/>
      <c r="I233" s="60"/>
      <c r="J233" s="59"/>
      <c r="K233" s="59"/>
      <c r="L233" s="59"/>
      <c r="M233" s="4">
        <f t="shared" si="272"/>
        <v>22</v>
      </c>
      <c r="N233" s="102"/>
      <c r="O233" s="102"/>
      <c r="P233" s="59">
        <f t="shared" si="294"/>
        <v>0.95</v>
      </c>
      <c r="Q233" s="102"/>
      <c r="R233" s="102"/>
      <c r="S233" s="102"/>
      <c r="T233" s="5">
        <f t="shared" si="273"/>
        <v>4.5454545454545456E-2</v>
      </c>
      <c r="U233" s="4">
        <f t="shared" si="263"/>
        <v>10</v>
      </c>
      <c r="V233" s="4">
        <f t="shared" si="264"/>
        <v>1.5</v>
      </c>
      <c r="W233" s="4">
        <f t="shared" si="265"/>
        <v>1.7500000000000002E-2</v>
      </c>
      <c r="X233" s="4">
        <f t="shared" si="266"/>
        <v>0.11</v>
      </c>
      <c r="Y233" s="4" cm="1">
        <f t="array" ref="Y233">_xlfn.IFS(H233=1,2,H233=3,1)</f>
        <v>2</v>
      </c>
      <c r="Z233" s="4">
        <f t="shared" si="298"/>
        <v>0.31</v>
      </c>
      <c r="AA233" s="4">
        <f t="shared" si="274"/>
        <v>2.3401533333333332E-2</v>
      </c>
      <c r="AB233" s="4">
        <f t="shared" si="268"/>
        <v>0.02</v>
      </c>
      <c r="AC233" s="4">
        <f t="shared" si="275"/>
        <v>220</v>
      </c>
      <c r="AD233" s="4" t="str">
        <f t="shared" si="269"/>
        <v>ВВГнг(А)-FRLS</v>
      </c>
      <c r="AE233" s="4" t="str">
        <f t="shared" si="285"/>
        <v>ВВГнг(А)-FRLS (3х1,5)</v>
      </c>
      <c r="AF233" s="4">
        <f t="shared" si="286"/>
        <v>2</v>
      </c>
      <c r="AG233" s="4" t="str">
        <f t="shared" si="287"/>
        <v/>
      </c>
      <c r="AH233" s="4" t="str">
        <f t="shared" si="276"/>
        <v>АПС</v>
      </c>
      <c r="AI233" s="4" t="e">
        <f t="shared" si="288"/>
        <v>#VALUE!</v>
      </c>
      <c r="AJ233" s="4" t="str">
        <f t="shared" si="277"/>
        <v>Питание реле контактора АПС</v>
      </c>
      <c r="AK233" s="4">
        <f t="shared" si="270"/>
        <v>0.05</v>
      </c>
      <c r="AL233" s="4">
        <f t="shared" si="278"/>
        <v>0.01</v>
      </c>
      <c r="AM233" s="4" t="str">
        <f t="shared" si="279"/>
        <v>АПС</v>
      </c>
      <c r="AN233" s="4"/>
      <c r="AO233" s="4" t="str">
        <f t="shared" si="283"/>
        <v>ВВГнг(А)-FRLS (3х1,5)
L=22-0,02%</v>
      </c>
      <c r="AP233" s="4" t="e">
        <f t="shared" si="280"/>
        <v>#VALUE!</v>
      </c>
      <c r="AQ233" s="4" t="str">
        <f t="shared" si="284"/>
        <v/>
      </c>
      <c r="AR233" s="4">
        <f t="shared" si="281"/>
        <v>0</v>
      </c>
      <c r="AS233" s="4">
        <f t="shared" si="282"/>
        <v>0</v>
      </c>
      <c r="AT233" s="4">
        <f t="shared" si="290"/>
        <v>0</v>
      </c>
    </row>
    <row r="234" spans="1:46" x14ac:dyDescent="0.25">
      <c r="A234" s="5" t="str">
        <f t="shared" si="262"/>
        <v>РЕЛЕ</v>
      </c>
      <c r="B234" s="4" t="e">
        <f t="shared" si="271"/>
        <v>#N/A</v>
      </c>
      <c r="C234" s="106"/>
      <c r="D234" s="102"/>
      <c r="E234" s="102"/>
      <c r="F234" s="102"/>
      <c r="G234" s="102"/>
      <c r="H234" s="102"/>
      <c r="J234" s="59"/>
      <c r="K234" s="59"/>
      <c r="L234" s="59"/>
      <c r="M234" s="4">
        <f t="shared" si="272"/>
        <v>0</v>
      </c>
      <c r="N234" s="59"/>
      <c r="O234" s="59"/>
      <c r="P234" s="59" t="e">
        <f t="shared" si="294"/>
        <v>#N/A</v>
      </c>
      <c r="Q234" s="59"/>
      <c r="R234" s="59"/>
      <c r="S234" s="59"/>
      <c r="T234" s="5" t="e">
        <f t="shared" si="273"/>
        <v>#N/A</v>
      </c>
      <c r="U234" s="4" t="e">
        <f t="shared" si="263"/>
        <v>#N/A</v>
      </c>
      <c r="V234" s="4" t="e">
        <f t="shared" si="264"/>
        <v>#N/A</v>
      </c>
      <c r="W234" s="4" t="e">
        <f t="shared" si="265"/>
        <v>#N/A</v>
      </c>
      <c r="X234" s="4" t="e">
        <f t="shared" si="266"/>
        <v>#N/A</v>
      </c>
      <c r="Y234" s="4" t="e" cm="1">
        <f t="array" ref="Y234">_xlfn.IFS(H234=1,2,H234=3,1)</f>
        <v>#N/A</v>
      </c>
      <c r="Z234" s="4" t="e">
        <f t="shared" si="267"/>
        <v>#N/A</v>
      </c>
      <c r="AA234" s="4" t="e">
        <f t="shared" si="274"/>
        <v>#N/A</v>
      </c>
      <c r="AB234" s="4" t="e">
        <f t="shared" si="268"/>
        <v>#N/A</v>
      </c>
      <c r="AC234" s="4" t="e">
        <f t="shared" si="275"/>
        <v>#N/A</v>
      </c>
      <c r="AD234" s="4" t="e">
        <f t="shared" si="269"/>
        <v>#N/A</v>
      </c>
      <c r="AE234" s="4" t="e">
        <f t="shared" si="285"/>
        <v>#N/A</v>
      </c>
      <c r="AF234" s="4">
        <f t="shared" si="286"/>
        <v>0</v>
      </c>
      <c r="AG234" s="4" t="str">
        <f t="shared" si="287"/>
        <v/>
      </c>
      <c r="AH234" s="4" t="str">
        <f t="shared" si="276"/>
        <v>РЕЛЕ</v>
      </c>
      <c r="AI234" s="4" t="e">
        <f t="shared" si="288"/>
        <v>#VALUE!</v>
      </c>
      <c r="AJ234" s="4" t="str">
        <f t="shared" si="277"/>
        <v>Реле АПС</v>
      </c>
      <c r="AK234" s="4" t="e">
        <f t="shared" si="270"/>
        <v>#N/A</v>
      </c>
      <c r="AL234" s="4">
        <f t="shared" si="278"/>
        <v>0</v>
      </c>
      <c r="AM234" s="4" t="str">
        <f t="shared" si="279"/>
        <v>РЕЛЕ</v>
      </c>
      <c r="AN234" s="4"/>
      <c r="AO234" s="4" t="e">
        <f t="shared" si="283"/>
        <v>#N/A</v>
      </c>
      <c r="AP234" s="4" t="e">
        <f t="shared" si="280"/>
        <v>#VALUE!</v>
      </c>
      <c r="AQ234" s="4" t="str">
        <f t="shared" si="284"/>
        <v/>
      </c>
      <c r="AR234" s="4">
        <f t="shared" si="281"/>
        <v>0</v>
      </c>
      <c r="AS234" s="4">
        <f t="shared" si="282"/>
        <v>0</v>
      </c>
      <c r="AT234" s="4">
        <f t="shared" si="290"/>
        <v>0</v>
      </c>
    </row>
    <row r="235" spans="1:46" ht="30" x14ac:dyDescent="0.25">
      <c r="A235" s="5" t="str">
        <f t="shared" si="262"/>
        <v>КМ.1</v>
      </c>
      <c r="B235" s="4" t="e">
        <f t="shared" si="271"/>
        <v>#N/A</v>
      </c>
      <c r="C235" s="106"/>
      <c r="D235" s="102"/>
      <c r="E235" s="102"/>
      <c r="F235" s="102"/>
      <c r="G235" s="102"/>
      <c r="H235" s="102"/>
      <c r="I235" s="60"/>
      <c r="J235" s="59"/>
      <c r="K235" s="59"/>
      <c r="L235" s="59"/>
      <c r="M235" s="4">
        <f t="shared" si="272"/>
        <v>12</v>
      </c>
      <c r="N235" s="59"/>
      <c r="O235" s="59"/>
      <c r="P235" s="59" t="e">
        <f t="shared" si="294"/>
        <v>#N/A</v>
      </c>
      <c r="Q235" s="59"/>
      <c r="R235" s="59"/>
      <c r="S235" s="59"/>
      <c r="T235" s="5">
        <f t="shared" si="273"/>
        <v>0</v>
      </c>
      <c r="U235" s="4">
        <f t="shared" si="263"/>
        <v>6</v>
      </c>
      <c r="V235" s="4">
        <f t="shared" si="264"/>
        <v>1.5</v>
      </c>
      <c r="W235" s="4">
        <f t="shared" si="265"/>
        <v>1.7500000000000002E-2</v>
      </c>
      <c r="X235" s="4">
        <f t="shared" si="266"/>
        <v>0.11</v>
      </c>
      <c r="Y235" s="4" cm="1">
        <f t="array" ref="Y235">_xlfn.IFS(H235=1,2,H235=3,1)</f>
        <v>1</v>
      </c>
      <c r="Z235" s="4" t="e">
        <f t="shared" si="267"/>
        <v>#N/A</v>
      </c>
      <c r="AA235" s="4" t="e">
        <f t="shared" si="274"/>
        <v>#N/A</v>
      </c>
      <c r="AB235" s="4" t="e">
        <f t="shared" si="268"/>
        <v>#N/A</v>
      </c>
      <c r="AC235" s="4">
        <f t="shared" si="275"/>
        <v>380</v>
      </c>
      <c r="AD235" s="4" t="e">
        <f t="shared" si="269"/>
        <v>#N/A</v>
      </c>
      <c r="AE235" s="4" t="e">
        <f t="shared" si="285"/>
        <v>#N/A</v>
      </c>
      <c r="AF235" s="4">
        <f t="shared" si="286"/>
        <v>0</v>
      </c>
      <c r="AG235" s="4" t="str">
        <f t="shared" si="287"/>
        <v/>
      </c>
      <c r="AH235" s="4" t="str">
        <f t="shared" si="276"/>
        <v>КМ</v>
      </c>
      <c r="AI235" s="4" t="str">
        <f t="shared" si="288"/>
        <v>1</v>
      </c>
      <c r="AJ235" s="4" t="str">
        <f t="shared" si="277"/>
        <v>Контактор модульный</v>
      </c>
      <c r="AK235" s="4">
        <f t="shared" si="270"/>
        <v>0</v>
      </c>
      <c r="AL235" s="4">
        <f t="shared" si="278"/>
        <v>0</v>
      </c>
      <c r="AM235" s="4" t="str">
        <f t="shared" si="279"/>
        <v>КМ.1</v>
      </c>
      <c r="AN235" s="4"/>
      <c r="AO235" s="4" t="e">
        <f t="shared" si="283"/>
        <v>#N/A</v>
      </c>
      <c r="AP235" s="4" t="str">
        <f t="shared" si="280"/>
        <v>1</v>
      </c>
      <c r="AQ235" s="4" t="str">
        <f t="shared" si="284"/>
        <v/>
      </c>
      <c r="AR235" s="4">
        <f t="shared" si="281"/>
        <v>0</v>
      </c>
      <c r="AS235" s="4">
        <f t="shared" si="282"/>
        <v>0</v>
      </c>
      <c r="AT235" s="4">
        <f t="shared" si="290"/>
        <v>0</v>
      </c>
    </row>
    <row r="236" spans="1:46" x14ac:dyDescent="0.25">
      <c r="A236" s="5">
        <f t="shared" si="262"/>
        <v>0</v>
      </c>
      <c r="B236" s="4" t="e">
        <f t="shared" si="271"/>
        <v>#N/A</v>
      </c>
      <c r="C236" s="59"/>
      <c r="D236" s="59"/>
      <c r="E236" s="59"/>
      <c r="F236" s="59"/>
      <c r="G236" s="59"/>
      <c r="H236" s="59"/>
      <c r="J236" s="59"/>
      <c r="K236" s="59"/>
      <c r="L236" s="59"/>
      <c r="M236" s="4">
        <f t="shared" si="272"/>
        <v>0</v>
      </c>
      <c r="N236" s="59"/>
      <c r="O236" s="59"/>
      <c r="P236" s="59" t="e">
        <f t="shared" si="294"/>
        <v>#N/A</v>
      </c>
      <c r="Q236" s="59"/>
      <c r="R236" s="59"/>
      <c r="S236" s="59"/>
      <c r="T236" s="5" t="e">
        <f t="shared" si="273"/>
        <v>#N/A</v>
      </c>
      <c r="U236" s="4" t="e">
        <f t="shared" si="263"/>
        <v>#N/A</v>
      </c>
      <c r="V236" s="4" t="e">
        <f t="shared" si="264"/>
        <v>#N/A</v>
      </c>
      <c r="W236" s="4" t="e">
        <f t="shared" si="265"/>
        <v>#N/A</v>
      </c>
      <c r="X236" s="4" t="e">
        <f t="shared" si="266"/>
        <v>#N/A</v>
      </c>
      <c r="Y236" s="4" t="e" cm="1">
        <f t="array" ref="Y236">_xlfn.IFS(H236=1,2,H236=3,1)</f>
        <v>#N/A</v>
      </c>
      <c r="Z236" s="4" t="e">
        <f t="shared" si="267"/>
        <v>#N/A</v>
      </c>
      <c r="AA236" s="4" t="e">
        <f t="shared" si="274"/>
        <v>#N/A</v>
      </c>
      <c r="AB236" s="4" t="e">
        <f t="shared" si="268"/>
        <v>#N/A</v>
      </c>
      <c r="AC236" s="4" t="e">
        <f t="shared" si="275"/>
        <v>#N/A</v>
      </c>
      <c r="AD236" s="4" t="e">
        <f t="shared" si="269"/>
        <v>#N/A</v>
      </c>
      <c r="AE236" s="4" t="e">
        <f t="shared" si="285"/>
        <v>#N/A</v>
      </c>
      <c r="AF236" s="4">
        <f t="shared" si="286"/>
        <v>0</v>
      </c>
      <c r="AG236" s="4" t="str">
        <f t="shared" si="287"/>
        <v/>
      </c>
      <c r="AH236" s="4">
        <f t="shared" si="276"/>
        <v>0</v>
      </c>
      <c r="AI236" s="4" t="e">
        <f t="shared" si="288"/>
        <v>#VALUE!</v>
      </c>
      <c r="AJ236" s="4" t="e">
        <f t="shared" si="277"/>
        <v>#N/A</v>
      </c>
      <c r="AK236" s="4" t="e">
        <f t="shared" si="270"/>
        <v>#N/A</v>
      </c>
      <c r="AL236" s="4">
        <f t="shared" si="278"/>
        <v>0</v>
      </c>
      <c r="AM236" s="4">
        <f t="shared" si="279"/>
        <v>0</v>
      </c>
      <c r="AN236" s="4"/>
      <c r="AO236" s="4" t="e">
        <f t="shared" si="283"/>
        <v>#N/A</v>
      </c>
      <c r="AP236" s="4" t="e">
        <f t="shared" si="280"/>
        <v>#VALUE!</v>
      </c>
      <c r="AQ236" s="4" t="str">
        <f t="shared" si="284"/>
        <v/>
      </c>
      <c r="AR236" s="4">
        <f t="shared" si="281"/>
        <v>0</v>
      </c>
      <c r="AS236" s="4">
        <f t="shared" si="282"/>
        <v>0</v>
      </c>
      <c r="AT236" s="4">
        <f t="shared" si="290"/>
        <v>0</v>
      </c>
    </row>
    <row r="237" spans="1:46" ht="16.5" x14ac:dyDescent="0.3">
      <c r="A237" s="5" t="str">
        <f t="shared" si="262"/>
        <v>K.1.02.1-(К.1.5)</v>
      </c>
      <c r="B237" s="4" t="str">
        <f t="shared" si="271"/>
        <v>Внутренний блок кондиционера  Пом. №02</v>
      </c>
      <c r="C237" s="59"/>
      <c r="D237" s="59"/>
      <c r="E237" s="113"/>
      <c r="F237" s="102"/>
      <c r="G237" s="59"/>
      <c r="H237" s="59"/>
      <c r="I237" s="60"/>
      <c r="J237" s="59"/>
      <c r="K237" s="102"/>
      <c r="L237" s="59"/>
      <c r="M237" s="4">
        <f t="shared" si="272"/>
        <v>18</v>
      </c>
      <c r="N237" s="102"/>
      <c r="O237" s="102"/>
      <c r="P237" s="59">
        <f t="shared" si="294"/>
        <v>0.95</v>
      </c>
      <c r="Q237" s="105"/>
      <c r="R237" s="102"/>
      <c r="S237" s="102"/>
      <c r="T237" s="5">
        <f t="shared" si="273"/>
        <v>0.40909090909090912</v>
      </c>
      <c r="U237" s="4">
        <f t="shared" si="263"/>
        <v>10</v>
      </c>
      <c r="V237" s="4">
        <f t="shared" si="264"/>
        <v>1.5</v>
      </c>
      <c r="W237" s="4">
        <f t="shared" si="265"/>
        <v>1.7500000000000002E-2</v>
      </c>
      <c r="X237" s="4">
        <f t="shared" si="266"/>
        <v>0.11</v>
      </c>
      <c r="Y237" s="4" cm="1">
        <f t="array" ref="Y237">_xlfn.IFS(H237=1,2,H237=3,1)</f>
        <v>2</v>
      </c>
      <c r="Z237" s="4">
        <f t="shared" si="267"/>
        <v>0.31</v>
      </c>
      <c r="AA237" s="4">
        <f t="shared" si="274"/>
        <v>0.1627470272727273</v>
      </c>
      <c r="AB237" s="4">
        <f t="shared" si="268"/>
        <v>0.08</v>
      </c>
      <c r="AC237" s="4">
        <f t="shared" si="275"/>
        <v>220</v>
      </c>
      <c r="AD237" s="4" t="str">
        <f t="shared" si="269"/>
        <v>ВВГнг(А)-LS</v>
      </c>
      <c r="AE237" s="4" t="str">
        <f t="shared" si="285"/>
        <v>ВВГнг(А)-LS (3х1,5)</v>
      </c>
      <c r="AF237" s="4">
        <f t="shared" si="286"/>
        <v>2</v>
      </c>
      <c r="AG237" s="4" t="str">
        <f t="shared" si="287"/>
        <v>02</v>
      </c>
      <c r="AH237" s="4" t="str">
        <f t="shared" si="276"/>
        <v>K</v>
      </c>
      <c r="AI237" s="4" t="str">
        <f t="shared" si="288"/>
        <v>1</v>
      </c>
      <c r="AJ237" s="4" t="str">
        <f t="shared" si="277"/>
        <v>Внутренний блок кондиционера  Пом. №02</v>
      </c>
      <c r="AK237" s="4">
        <f t="shared" si="270"/>
        <v>0.41000000000000003</v>
      </c>
      <c r="AL237" s="4">
        <f t="shared" si="278"/>
        <v>0.09</v>
      </c>
      <c r="AM237" s="4" t="str">
        <f t="shared" si="279"/>
        <v>K.1.02.1-(К.1.5)</v>
      </c>
      <c r="AN237" s="4"/>
      <c r="AO237" s="4" t="str">
        <f t="shared" si="283"/>
        <v>ВВГнг(А)-LS (3х1,5)
L=18-0,08%</v>
      </c>
      <c r="AP237" s="4" t="str">
        <f t="shared" si="280"/>
        <v>1.02.1-(К.1.5)</v>
      </c>
      <c r="AQ237" s="4" t="str">
        <f t="shared" si="284"/>
        <v>02.1-(К.1.5)</v>
      </c>
      <c r="AR237" s="4">
        <f t="shared" si="281"/>
        <v>0</v>
      </c>
      <c r="AS237" s="4">
        <f t="shared" si="282"/>
        <v>0</v>
      </c>
      <c r="AT237" s="4">
        <f t="shared" si="290"/>
        <v>0</v>
      </c>
    </row>
    <row r="238" spans="1:46" x14ac:dyDescent="0.25">
      <c r="A238" s="5" t="str">
        <f t="shared" si="262"/>
        <v>K.1.04.1-(К.1.4)</v>
      </c>
      <c r="B238" s="4" t="str">
        <f t="shared" si="271"/>
        <v>Внутренний блок кондиционера  Пом. №04</v>
      </c>
      <c r="C238" s="59"/>
      <c r="D238" s="59"/>
      <c r="E238" s="59"/>
      <c r="F238" s="102"/>
      <c r="G238" s="59"/>
      <c r="H238" s="59"/>
      <c r="I238" s="60"/>
      <c r="J238" s="59"/>
      <c r="K238" s="102"/>
      <c r="L238" s="59"/>
      <c r="M238" s="4">
        <f t="shared" si="272"/>
        <v>24</v>
      </c>
      <c r="N238" s="102"/>
      <c r="O238" s="102"/>
      <c r="P238" s="59">
        <f t="shared" si="294"/>
        <v>0.95</v>
      </c>
      <c r="Q238" s="105"/>
      <c r="R238" s="102"/>
      <c r="S238" s="102"/>
      <c r="T238" s="5">
        <f t="shared" si="273"/>
        <v>0.14545454545454545</v>
      </c>
      <c r="U238" s="4">
        <f t="shared" si="263"/>
        <v>10</v>
      </c>
      <c r="V238" s="4">
        <f t="shared" si="264"/>
        <v>1.5</v>
      </c>
      <c r="W238" s="4">
        <f t="shared" si="265"/>
        <v>1.7500000000000002E-2</v>
      </c>
      <c r="X238" s="4">
        <f t="shared" si="266"/>
        <v>0.11</v>
      </c>
      <c r="Y238" s="4" cm="1">
        <f t="array" ref="Y238">_xlfn.IFS(H238=1,2,H238=3,1)</f>
        <v>2</v>
      </c>
      <c r="Z238" s="4">
        <f t="shared" si="267"/>
        <v>0.31</v>
      </c>
      <c r="AA238" s="4">
        <f t="shared" si="274"/>
        <v>7.8288766060606071E-2</v>
      </c>
      <c r="AB238" s="4">
        <f t="shared" si="268"/>
        <v>0.04</v>
      </c>
      <c r="AC238" s="4">
        <f t="shared" si="275"/>
        <v>220</v>
      </c>
      <c r="AD238" s="4" t="str">
        <f t="shared" si="269"/>
        <v>ВВГнг(А)-LS</v>
      </c>
      <c r="AE238" s="4" t="str">
        <f t="shared" si="285"/>
        <v>ВВГнг(А)-LS (3х1,5)</v>
      </c>
      <c r="AF238" s="4">
        <f t="shared" si="286"/>
        <v>2</v>
      </c>
      <c r="AG238" s="4" t="str">
        <f t="shared" si="287"/>
        <v>04</v>
      </c>
      <c r="AH238" s="4" t="str">
        <f t="shared" si="276"/>
        <v>K</v>
      </c>
      <c r="AI238" s="4" t="str">
        <f t="shared" si="288"/>
        <v>1</v>
      </c>
      <c r="AJ238" s="4" t="str">
        <f t="shared" si="277"/>
        <v>Внутренний блок кондиционера  Пом. №04</v>
      </c>
      <c r="AK238" s="4">
        <f t="shared" si="270"/>
        <v>0.15000000000000002</v>
      </c>
      <c r="AL238" s="4">
        <f t="shared" si="278"/>
        <v>3.2000000000000001E-2</v>
      </c>
      <c r="AM238" s="4" t="str">
        <f t="shared" si="279"/>
        <v>K.1.04.1-(К.1.4)</v>
      </c>
      <c r="AN238" s="4"/>
      <c r="AO238" s="4" t="str">
        <f t="shared" si="283"/>
        <v>ВВГнг(А)-LS (3х1,5)
L=24-0,04%</v>
      </c>
      <c r="AP238" s="4" t="str">
        <f t="shared" si="280"/>
        <v>1.04.1-(К.1.4)</v>
      </c>
      <c r="AQ238" s="4" t="str">
        <f t="shared" si="284"/>
        <v>04.1-(К.1.4)</v>
      </c>
      <c r="AR238" s="4">
        <f t="shared" si="281"/>
        <v>0</v>
      </c>
      <c r="AS238" s="4">
        <f t="shared" si="282"/>
        <v>0</v>
      </c>
      <c r="AT238" s="4">
        <f t="shared" si="290"/>
        <v>0</v>
      </c>
    </row>
    <row r="239" spans="1:46" x14ac:dyDescent="0.25">
      <c r="A239" s="5" t="str">
        <f t="shared" si="262"/>
        <v>K.1.07.1-(К.1.8)</v>
      </c>
      <c r="B239" s="4" t="str">
        <f t="shared" si="271"/>
        <v>Внутренний блок кондиционера  Пом. №07</v>
      </c>
      <c r="C239" s="59"/>
      <c r="D239" s="59"/>
      <c r="E239" s="59"/>
      <c r="F239" s="102"/>
      <c r="G239" s="59"/>
      <c r="H239" s="59"/>
      <c r="I239" s="60"/>
      <c r="J239" s="59"/>
      <c r="K239" s="102"/>
      <c r="L239" s="59"/>
      <c r="M239" s="4">
        <f t="shared" si="272"/>
        <v>23</v>
      </c>
      <c r="N239" s="102"/>
      <c r="O239" s="102"/>
      <c r="P239" s="59">
        <f t="shared" si="294"/>
        <v>0.95</v>
      </c>
      <c r="Q239" s="105"/>
      <c r="R239" s="102"/>
      <c r="S239" s="102"/>
      <c r="T239" s="5">
        <f t="shared" si="273"/>
        <v>0.1</v>
      </c>
      <c r="U239" s="4">
        <f t="shared" si="263"/>
        <v>10</v>
      </c>
      <c r="V239" s="4">
        <f t="shared" si="264"/>
        <v>1.5</v>
      </c>
      <c r="W239" s="4">
        <f t="shared" si="265"/>
        <v>1.7500000000000002E-2</v>
      </c>
      <c r="X239" s="4">
        <f t="shared" si="266"/>
        <v>0.11</v>
      </c>
      <c r="Y239" s="4" cm="1">
        <f t="array" ref="Y239">_xlfn.IFS(H239=1,2,H239=3,1)</f>
        <v>2</v>
      </c>
      <c r="Z239" s="4">
        <f t="shared" si="267"/>
        <v>0.31</v>
      </c>
      <c r="AA239" s="4">
        <f t="shared" si="274"/>
        <v>5.1483373333333332E-2</v>
      </c>
      <c r="AB239" s="4">
        <f t="shared" si="268"/>
        <v>0.03</v>
      </c>
      <c r="AC239" s="4">
        <f t="shared" si="275"/>
        <v>220</v>
      </c>
      <c r="AD239" s="4" t="str">
        <f t="shared" si="269"/>
        <v>ВВГнг(А)-LS</v>
      </c>
      <c r="AE239" s="4" t="str">
        <f t="shared" si="285"/>
        <v>ВВГнг(А)-LS (3х1,5)</v>
      </c>
      <c r="AF239" s="4">
        <f t="shared" si="286"/>
        <v>2</v>
      </c>
      <c r="AG239" s="4" t="str">
        <f t="shared" si="287"/>
        <v>07</v>
      </c>
      <c r="AH239" s="4" t="str">
        <f t="shared" si="276"/>
        <v>K</v>
      </c>
      <c r="AI239" s="4" t="str">
        <f t="shared" si="288"/>
        <v>1</v>
      </c>
      <c r="AJ239" s="4" t="str">
        <f t="shared" si="277"/>
        <v>Внутренний блок кондиционера  Пом. №07</v>
      </c>
      <c r="AK239" s="4">
        <f t="shared" si="270"/>
        <v>0.1</v>
      </c>
      <c r="AL239" s="4">
        <f t="shared" si="278"/>
        <v>2.1999999999999999E-2</v>
      </c>
      <c r="AM239" s="4" t="str">
        <f t="shared" si="279"/>
        <v>K.1.07.1-(К.1.8)</v>
      </c>
      <c r="AN239" s="4"/>
      <c r="AO239" s="4" t="str">
        <f t="shared" si="283"/>
        <v>ВВГнг(А)-LS (3х1,5)
L=23-0,03%</v>
      </c>
      <c r="AP239" s="4" t="str">
        <f t="shared" si="280"/>
        <v>1.07.1-(К.1.8)</v>
      </c>
      <c r="AQ239" s="4" t="str">
        <f t="shared" si="284"/>
        <v>07.1-(К.1.8)</v>
      </c>
      <c r="AR239" s="4">
        <f t="shared" si="281"/>
        <v>0</v>
      </c>
      <c r="AS239" s="4">
        <f t="shared" si="282"/>
        <v>0</v>
      </c>
      <c r="AT239" s="4">
        <f t="shared" si="290"/>
        <v>0</v>
      </c>
    </row>
    <row r="240" spans="1:46" ht="15.75" thickBot="1" x14ac:dyDescent="0.3">
      <c r="A240" s="45">
        <f t="shared" si="262"/>
        <v>0</v>
      </c>
      <c r="B240" s="44" t="e">
        <f t="shared" si="271"/>
        <v>#N/A</v>
      </c>
      <c r="C240" s="64"/>
      <c r="D240" s="64"/>
      <c r="E240" s="64"/>
      <c r="F240" s="64"/>
      <c r="G240" s="64"/>
      <c r="H240" s="64"/>
      <c r="I240" s="60"/>
      <c r="J240" s="64"/>
      <c r="K240" s="64"/>
      <c r="L240" s="64"/>
      <c r="M240" s="44">
        <f t="shared" si="272"/>
        <v>12</v>
      </c>
      <c r="N240" s="64"/>
      <c r="O240" s="64"/>
      <c r="P240" s="64" t="e">
        <f t="shared" si="294"/>
        <v>#N/A</v>
      </c>
      <c r="Q240" s="64"/>
      <c r="R240" s="64"/>
      <c r="S240" s="64"/>
      <c r="T240" s="45" t="e">
        <f t="shared" si="273"/>
        <v>#N/A</v>
      </c>
      <c r="U240" s="44" t="e">
        <f t="shared" si="263"/>
        <v>#N/A</v>
      </c>
      <c r="V240" s="44" t="e">
        <f t="shared" si="264"/>
        <v>#N/A</v>
      </c>
      <c r="W240" s="44" t="e">
        <f t="shared" si="265"/>
        <v>#N/A</v>
      </c>
      <c r="X240" s="44" t="e">
        <f t="shared" si="266"/>
        <v>#N/A</v>
      </c>
      <c r="Y240" s="44" t="e" cm="1">
        <f t="array" ref="Y240">_xlfn.IFS(H240=1,2,H240=3,1)</f>
        <v>#N/A</v>
      </c>
      <c r="Z240" s="44" t="e">
        <f t="shared" si="267"/>
        <v>#N/A</v>
      </c>
      <c r="AA240" s="44" t="e">
        <f t="shared" si="274"/>
        <v>#N/A</v>
      </c>
      <c r="AB240" s="44" t="e">
        <f t="shared" si="268"/>
        <v>#N/A</v>
      </c>
      <c r="AC240" s="44" t="e">
        <f t="shared" si="275"/>
        <v>#N/A</v>
      </c>
      <c r="AD240" s="44" t="e">
        <f t="shared" si="269"/>
        <v>#N/A</v>
      </c>
      <c r="AE240" s="44" t="e">
        <f t="shared" si="285"/>
        <v>#N/A</v>
      </c>
      <c r="AF240" s="44">
        <f t="shared" si="286"/>
        <v>0</v>
      </c>
      <c r="AG240" s="44" t="str">
        <f t="shared" si="287"/>
        <v/>
      </c>
      <c r="AH240" s="44">
        <f t="shared" si="276"/>
        <v>0</v>
      </c>
      <c r="AI240" s="44" t="e">
        <f t="shared" si="288"/>
        <v>#VALUE!</v>
      </c>
      <c r="AJ240" s="44" t="e">
        <f t="shared" si="277"/>
        <v>#N/A</v>
      </c>
      <c r="AK240" s="44" t="e">
        <f t="shared" si="270"/>
        <v>#N/A</v>
      </c>
      <c r="AL240" s="44">
        <f t="shared" si="278"/>
        <v>0</v>
      </c>
      <c r="AM240" s="44">
        <f t="shared" si="279"/>
        <v>0</v>
      </c>
      <c r="AN240" s="44"/>
      <c r="AO240" s="44" t="e">
        <f t="shared" si="283"/>
        <v>#N/A</v>
      </c>
      <c r="AP240" s="44" t="e">
        <f t="shared" si="280"/>
        <v>#VALUE!</v>
      </c>
      <c r="AQ240" s="44" t="str">
        <f t="shared" si="284"/>
        <v/>
      </c>
      <c r="AR240" s="44">
        <f t="shared" si="281"/>
        <v>0</v>
      </c>
      <c r="AS240" s="44">
        <f t="shared" si="282"/>
        <v>0</v>
      </c>
      <c r="AT240" s="44">
        <f t="shared" si="290"/>
        <v>0</v>
      </c>
    </row>
    <row r="241" spans="1:46" x14ac:dyDescent="0.25">
      <c r="A241" s="19">
        <f t="shared" si="262"/>
        <v>0</v>
      </c>
      <c r="B241" s="7" t="e">
        <f t="shared" si="271"/>
        <v>#N/A</v>
      </c>
      <c r="C241" s="65"/>
      <c r="D241" s="65"/>
      <c r="E241" s="65"/>
      <c r="F241" s="65"/>
      <c r="G241" s="65"/>
      <c r="H241" s="65"/>
      <c r="J241" s="65"/>
      <c r="K241" s="65"/>
      <c r="L241" s="65"/>
      <c r="M241" s="7">
        <f t="shared" si="272"/>
        <v>0</v>
      </c>
      <c r="N241" s="65"/>
      <c r="O241" s="65"/>
      <c r="P241" s="65" t="e">
        <f t="shared" si="294"/>
        <v>#N/A</v>
      </c>
      <c r="Q241" s="65"/>
      <c r="R241" s="65"/>
      <c r="S241" s="65"/>
      <c r="T241" s="19" t="e">
        <f t="shared" si="273"/>
        <v>#N/A</v>
      </c>
      <c r="U241" s="7" t="e">
        <f t="shared" si="263"/>
        <v>#N/A</v>
      </c>
      <c r="V241" s="7" t="e">
        <f t="shared" si="264"/>
        <v>#N/A</v>
      </c>
      <c r="W241" s="7" t="e">
        <f t="shared" si="265"/>
        <v>#N/A</v>
      </c>
      <c r="X241" s="7" t="e">
        <f t="shared" si="266"/>
        <v>#N/A</v>
      </c>
      <c r="Y241" s="7" t="e" cm="1">
        <f t="array" ref="Y241">_xlfn.IFS(H241=1,2,H241=3,1)</f>
        <v>#N/A</v>
      </c>
      <c r="Z241" s="7" t="e">
        <f t="shared" si="267"/>
        <v>#N/A</v>
      </c>
      <c r="AA241" s="7" t="e">
        <f t="shared" si="274"/>
        <v>#N/A</v>
      </c>
      <c r="AB241" s="7" t="e">
        <f t="shared" si="268"/>
        <v>#N/A</v>
      </c>
      <c r="AC241" s="7" t="e">
        <f t="shared" si="275"/>
        <v>#N/A</v>
      </c>
      <c r="AD241" s="7" t="e">
        <f t="shared" si="269"/>
        <v>#N/A</v>
      </c>
      <c r="AE241" s="7" t="e">
        <f t="shared" si="285"/>
        <v>#N/A</v>
      </c>
      <c r="AF241" s="7">
        <f t="shared" si="286"/>
        <v>0</v>
      </c>
      <c r="AG241" s="7" t="str">
        <f t="shared" si="287"/>
        <v/>
      </c>
      <c r="AH241" s="7">
        <f t="shared" si="276"/>
        <v>0</v>
      </c>
      <c r="AI241" s="7" t="e">
        <f t="shared" si="288"/>
        <v>#VALUE!</v>
      </c>
      <c r="AJ241" s="7" t="e">
        <f t="shared" si="277"/>
        <v>#N/A</v>
      </c>
      <c r="AK241" s="7" t="e">
        <f t="shared" si="270"/>
        <v>#N/A</v>
      </c>
      <c r="AL241" s="7">
        <f t="shared" si="278"/>
        <v>0</v>
      </c>
      <c r="AM241" s="7">
        <f t="shared" si="279"/>
        <v>0</v>
      </c>
      <c r="AN241" s="7"/>
      <c r="AO241" s="7" t="e">
        <f t="shared" si="283"/>
        <v>#N/A</v>
      </c>
      <c r="AP241" s="7" t="e">
        <f t="shared" si="280"/>
        <v>#VALUE!</v>
      </c>
      <c r="AQ241" s="7" t="str">
        <f t="shared" si="284"/>
        <v/>
      </c>
      <c r="AR241" s="7">
        <f t="shared" si="281"/>
        <v>0</v>
      </c>
      <c r="AS241" s="7">
        <f t="shared" si="282"/>
        <v>0</v>
      </c>
      <c r="AT241" s="7">
        <f t="shared" si="290"/>
        <v>0</v>
      </c>
    </row>
    <row r="242" spans="1:46" x14ac:dyDescent="0.25">
      <c r="A242" s="5" t="str">
        <f t="shared" si="262"/>
        <v>K.1.10.1-(К.1.7)</v>
      </c>
      <c r="B242" s="4" t="str">
        <f t="shared" si="271"/>
        <v>Внутренний блок кондиционера  Пом. №10</v>
      </c>
      <c r="C242" s="59"/>
      <c r="D242" s="59"/>
      <c r="E242" s="59"/>
      <c r="F242" s="102"/>
      <c r="G242" s="59"/>
      <c r="H242" s="59"/>
      <c r="I242" s="60"/>
      <c r="J242" s="59"/>
      <c r="K242" s="102"/>
      <c r="L242" s="59"/>
      <c r="M242" s="4">
        <f t="shared" si="272"/>
        <v>19</v>
      </c>
      <c r="N242" s="102"/>
      <c r="O242" s="102"/>
      <c r="P242" s="59">
        <f t="shared" si="294"/>
        <v>0.95</v>
      </c>
      <c r="Q242" s="105"/>
      <c r="R242" s="102"/>
      <c r="S242" s="102"/>
      <c r="T242" s="5">
        <f t="shared" si="273"/>
        <v>0.40909090909090912</v>
      </c>
      <c r="U242" s="4">
        <f t="shared" si="263"/>
        <v>10</v>
      </c>
      <c r="V242" s="4">
        <f t="shared" si="264"/>
        <v>1.5</v>
      </c>
      <c r="W242" s="4">
        <f t="shared" si="265"/>
        <v>1.7500000000000002E-2</v>
      </c>
      <c r="X242" s="4">
        <f t="shared" si="266"/>
        <v>0.11</v>
      </c>
      <c r="Y242" s="4" cm="1">
        <f t="array" ref="Y242">_xlfn.IFS(H242=1,2,H242=3,1)</f>
        <v>2</v>
      </c>
      <c r="Z242" s="4">
        <f t="shared" si="267"/>
        <v>0.31</v>
      </c>
      <c r="AA242" s="4">
        <f t="shared" si="274"/>
        <v>0.17232038181818188</v>
      </c>
      <c r="AB242" s="4">
        <f t="shared" si="268"/>
        <v>0.08</v>
      </c>
      <c r="AC242" s="4">
        <f t="shared" si="275"/>
        <v>220</v>
      </c>
      <c r="AD242" s="4" t="str">
        <f t="shared" si="269"/>
        <v>ВВГнг(А)-LS</v>
      </c>
      <c r="AE242" s="4" t="str">
        <f t="shared" si="285"/>
        <v>ВВГнг(А)-LS (3х1,5)</v>
      </c>
      <c r="AF242" s="4">
        <f t="shared" si="286"/>
        <v>2</v>
      </c>
      <c r="AG242" s="4" t="str">
        <f t="shared" si="287"/>
        <v>10</v>
      </c>
      <c r="AH242" s="4" t="str">
        <f t="shared" si="276"/>
        <v>K</v>
      </c>
      <c r="AI242" s="4" t="str">
        <f t="shared" si="288"/>
        <v>1</v>
      </c>
      <c r="AJ242" s="4" t="str">
        <f t="shared" si="277"/>
        <v>Внутренний блок кондиционера  Пом. №10</v>
      </c>
      <c r="AK242" s="4">
        <f t="shared" si="270"/>
        <v>0.41000000000000003</v>
      </c>
      <c r="AL242" s="4">
        <f t="shared" si="278"/>
        <v>0.09</v>
      </c>
      <c r="AM242" s="4" t="str">
        <f t="shared" si="279"/>
        <v>K.1.10.1-(К.1.7)</v>
      </c>
      <c r="AN242" s="4"/>
      <c r="AO242" s="4" t="str">
        <f t="shared" si="283"/>
        <v>ВВГнг(А)-LS (3х1,5)
L=19-0,08%</v>
      </c>
      <c r="AP242" s="4" t="str">
        <f t="shared" si="280"/>
        <v>1.10.1-(К.1.7)</v>
      </c>
      <c r="AQ242" s="4" t="str">
        <f t="shared" si="284"/>
        <v>10.1-(К.1.7)</v>
      </c>
      <c r="AR242" s="4">
        <f t="shared" si="281"/>
        <v>0</v>
      </c>
      <c r="AS242" s="4">
        <f t="shared" si="282"/>
        <v>0</v>
      </c>
      <c r="AT242" s="4">
        <f t="shared" si="290"/>
        <v>0</v>
      </c>
    </row>
    <row r="243" spans="1:46" x14ac:dyDescent="0.25">
      <c r="A243" s="5" t="str">
        <f t="shared" si="262"/>
        <v>K.1.11.1-(К.1.6)</v>
      </c>
      <c r="B243" s="4" t="str">
        <f t="shared" si="271"/>
        <v>Внутренний блок кондиционера  Пом. №11</v>
      </c>
      <c r="C243" s="59"/>
      <c r="D243" s="59"/>
      <c r="E243" s="59"/>
      <c r="F243" s="102"/>
      <c r="G243" s="102"/>
      <c r="H243" s="59"/>
      <c r="I243" s="60"/>
      <c r="J243" s="59"/>
      <c r="K243" s="102"/>
      <c r="L243" s="59"/>
      <c r="M243" s="4">
        <f t="shared" si="272"/>
        <v>20</v>
      </c>
      <c r="N243" s="102"/>
      <c r="O243" s="102"/>
      <c r="P243" s="59">
        <f t="shared" si="294"/>
        <v>0.95</v>
      </c>
      <c r="Q243" s="105"/>
      <c r="R243" s="102"/>
      <c r="S243" s="102"/>
      <c r="T243" s="5">
        <f t="shared" si="273"/>
        <v>0.27272727272727271</v>
      </c>
      <c r="U243" s="4">
        <f t="shared" si="263"/>
        <v>10</v>
      </c>
      <c r="V243" s="4">
        <f t="shared" si="264"/>
        <v>1.5</v>
      </c>
      <c r="W243" s="4">
        <f t="shared" si="265"/>
        <v>1.7500000000000002E-2</v>
      </c>
      <c r="X243" s="4">
        <f t="shared" si="266"/>
        <v>0.11</v>
      </c>
      <c r="Y243" s="4" cm="1">
        <f t="array" ref="Y243">_xlfn.IFS(H243=1,2,H243=3,1)</f>
        <v>2</v>
      </c>
      <c r="Z243" s="4">
        <f t="shared" si="267"/>
        <v>0.31</v>
      </c>
      <c r="AA243" s="4">
        <f t="shared" si="274"/>
        <v>0.12126249090909091</v>
      </c>
      <c r="AB243" s="4">
        <f t="shared" si="268"/>
        <v>6.0000000000000005E-2</v>
      </c>
      <c r="AC243" s="4">
        <f t="shared" si="275"/>
        <v>220</v>
      </c>
      <c r="AD243" s="4" t="str">
        <f t="shared" si="269"/>
        <v>ВВГнг(А)-LS</v>
      </c>
      <c r="AE243" s="4" t="str">
        <f t="shared" si="285"/>
        <v>ВВГнг(А)-LS (3х1,5)</v>
      </c>
      <c r="AF243" s="4">
        <f t="shared" si="286"/>
        <v>2</v>
      </c>
      <c r="AG243" s="4" t="str">
        <f t="shared" si="287"/>
        <v>11</v>
      </c>
      <c r="AH243" s="4" t="str">
        <f t="shared" si="276"/>
        <v>K</v>
      </c>
      <c r="AI243" s="4" t="str">
        <f t="shared" si="288"/>
        <v>1</v>
      </c>
      <c r="AJ243" s="4" t="str">
        <f t="shared" si="277"/>
        <v>Внутренний блок кондиционера  Пом. №11</v>
      </c>
      <c r="AK243" s="4">
        <f t="shared" si="270"/>
        <v>0.28000000000000003</v>
      </c>
      <c r="AL243" s="4">
        <f t="shared" si="278"/>
        <v>0.06</v>
      </c>
      <c r="AM243" s="4" t="str">
        <f t="shared" si="279"/>
        <v>K.1.11.1-(К.1.6)</v>
      </c>
      <c r="AN243" s="4"/>
      <c r="AO243" s="4" t="str">
        <f t="shared" si="283"/>
        <v>ВВГнг(А)-LS (3х1,5)
L=20-0,06%</v>
      </c>
      <c r="AP243" s="4" t="str">
        <f t="shared" si="280"/>
        <v>1.11.1-(К.1.6)</v>
      </c>
      <c r="AQ243" s="4" t="str">
        <f t="shared" si="284"/>
        <v>11.1-(К.1.6)</v>
      </c>
      <c r="AR243" s="4">
        <f t="shared" si="281"/>
        <v>0</v>
      </c>
      <c r="AS243" s="4">
        <f t="shared" si="282"/>
        <v>0</v>
      </c>
      <c r="AT243" s="4">
        <f t="shared" si="290"/>
        <v>0</v>
      </c>
    </row>
    <row r="244" spans="1:46" x14ac:dyDescent="0.25">
      <c r="A244" s="5" t="str">
        <f t="shared" si="262"/>
        <v>K.1.15.1-(К.1.3)</v>
      </c>
      <c r="B244" s="4" t="str">
        <f t="shared" si="271"/>
        <v>Внутренний блок кондиционера  Пом. №15</v>
      </c>
      <c r="C244" s="59"/>
      <c r="D244" s="59"/>
      <c r="E244" s="59"/>
      <c r="F244" s="102"/>
      <c r="G244" s="102"/>
      <c r="H244" s="59"/>
      <c r="I244" s="60"/>
      <c r="J244" s="59"/>
      <c r="K244" s="102"/>
      <c r="L244" s="59"/>
      <c r="M244" s="4">
        <f t="shared" si="272"/>
        <v>37</v>
      </c>
      <c r="N244" s="102"/>
      <c r="O244" s="102"/>
      <c r="P244" s="59">
        <f t="shared" si="294"/>
        <v>0.95</v>
      </c>
      <c r="Q244" s="105"/>
      <c r="R244" s="102"/>
      <c r="S244" s="102"/>
      <c r="T244" s="5">
        <f t="shared" si="273"/>
        <v>0.14545454545454545</v>
      </c>
      <c r="U244" s="4">
        <f t="shared" si="263"/>
        <v>10</v>
      </c>
      <c r="V244" s="4">
        <f t="shared" si="264"/>
        <v>1.5</v>
      </c>
      <c r="W244" s="4">
        <f t="shared" si="265"/>
        <v>1.7500000000000002E-2</v>
      </c>
      <c r="X244" s="4">
        <f t="shared" si="266"/>
        <v>0.11</v>
      </c>
      <c r="Y244" s="4" cm="1">
        <f t="array" ref="Y244">_xlfn.IFS(H244=1,2,H244=3,1)</f>
        <v>2</v>
      </c>
      <c r="Z244" s="4">
        <f t="shared" si="267"/>
        <v>0.31</v>
      </c>
      <c r="AA244" s="4">
        <f t="shared" si="274"/>
        <v>0.1225389381818182</v>
      </c>
      <c r="AB244" s="4">
        <f t="shared" si="268"/>
        <v>6.0000000000000005E-2</v>
      </c>
      <c r="AC244" s="4">
        <f t="shared" si="275"/>
        <v>220</v>
      </c>
      <c r="AD244" s="4" t="str">
        <f t="shared" si="269"/>
        <v>ВВГнг(А)-LS</v>
      </c>
      <c r="AE244" s="4" t="str">
        <f t="shared" si="285"/>
        <v>ВВГнг(А)-LS (3х1,5)</v>
      </c>
      <c r="AF244" s="4">
        <f t="shared" si="286"/>
        <v>2</v>
      </c>
      <c r="AG244" s="4" t="str">
        <f t="shared" si="287"/>
        <v>15</v>
      </c>
      <c r="AH244" s="4" t="str">
        <f t="shared" si="276"/>
        <v>K</v>
      </c>
      <c r="AI244" s="4" t="str">
        <f t="shared" si="288"/>
        <v>1</v>
      </c>
      <c r="AJ244" s="4" t="str">
        <f t="shared" si="277"/>
        <v>Внутренний блок кондиционера  Пом. №15</v>
      </c>
      <c r="AK244" s="4">
        <f t="shared" si="270"/>
        <v>0.15000000000000002</v>
      </c>
      <c r="AL244" s="4">
        <f t="shared" si="278"/>
        <v>3.2000000000000001E-2</v>
      </c>
      <c r="AM244" s="4" t="str">
        <f t="shared" si="279"/>
        <v>K.1.15.1-(К.1.3)</v>
      </c>
      <c r="AN244" s="4"/>
      <c r="AO244" s="4" t="str">
        <f t="shared" si="283"/>
        <v>ВВГнг(А)-LS (3х1,5)
L=37-0,06%</v>
      </c>
      <c r="AP244" s="4" t="str">
        <f t="shared" si="280"/>
        <v>1.15.1-(К.1.3)</v>
      </c>
      <c r="AQ244" s="4" t="str">
        <f t="shared" si="284"/>
        <v>15.1-(К.1.3)</v>
      </c>
      <c r="AR244" s="4">
        <f t="shared" si="281"/>
        <v>0</v>
      </c>
      <c r="AS244" s="4">
        <f t="shared" si="282"/>
        <v>0</v>
      </c>
      <c r="AT244" s="4">
        <f t="shared" si="290"/>
        <v>0</v>
      </c>
    </row>
    <row r="245" spans="1:46" x14ac:dyDescent="0.25">
      <c r="A245" s="5" t="str">
        <f t="shared" si="262"/>
        <v>K.1.17.1-(К.1.1)</v>
      </c>
      <c r="B245" s="4" t="str">
        <f t="shared" si="271"/>
        <v>Внутренний блок кондиционера  Пом. №17</v>
      </c>
      <c r="C245" s="59"/>
      <c r="D245" s="59"/>
      <c r="E245" s="59"/>
      <c r="F245" s="102"/>
      <c r="G245" s="102"/>
      <c r="H245" s="59"/>
      <c r="I245" s="60"/>
      <c r="J245" s="59"/>
      <c r="K245" s="102"/>
      <c r="L245" s="59"/>
      <c r="M245" s="4">
        <f t="shared" si="272"/>
        <v>42</v>
      </c>
      <c r="N245" s="102"/>
      <c r="O245" s="102"/>
      <c r="P245" s="59">
        <f t="shared" si="294"/>
        <v>0.95</v>
      </c>
      <c r="Q245" s="105"/>
      <c r="R245" s="102"/>
      <c r="S245" s="102"/>
      <c r="T245" s="5">
        <f t="shared" si="273"/>
        <v>0.14545454545454545</v>
      </c>
      <c r="U245" s="4">
        <f t="shared" si="263"/>
        <v>10</v>
      </c>
      <c r="V245" s="4">
        <f t="shared" si="264"/>
        <v>1.5</v>
      </c>
      <c r="W245" s="4">
        <f t="shared" si="265"/>
        <v>1.7500000000000002E-2</v>
      </c>
      <c r="X245" s="4">
        <f t="shared" si="266"/>
        <v>0.11</v>
      </c>
      <c r="Y245" s="4" cm="1">
        <f t="array" ref="Y245">_xlfn.IFS(H245=1,2,H245=3,1)</f>
        <v>2</v>
      </c>
      <c r="Z245" s="4">
        <f t="shared" si="267"/>
        <v>0.31</v>
      </c>
      <c r="AA245" s="4">
        <f t="shared" si="274"/>
        <v>0.13955823515151514</v>
      </c>
      <c r="AB245" s="4">
        <f t="shared" si="268"/>
        <v>6.9999999999999993E-2</v>
      </c>
      <c r="AC245" s="4">
        <f t="shared" si="275"/>
        <v>220</v>
      </c>
      <c r="AD245" s="4" t="str">
        <f t="shared" si="269"/>
        <v>ВВГнг(А)-LS</v>
      </c>
      <c r="AE245" s="4" t="str">
        <f t="shared" si="285"/>
        <v>ВВГнг(А)-LS (3х1,5)</v>
      </c>
      <c r="AF245" s="4">
        <f t="shared" si="286"/>
        <v>2</v>
      </c>
      <c r="AG245" s="4" t="str">
        <f t="shared" si="287"/>
        <v>17</v>
      </c>
      <c r="AH245" s="4" t="str">
        <f t="shared" si="276"/>
        <v>K</v>
      </c>
      <c r="AI245" s="4" t="str">
        <f t="shared" si="288"/>
        <v>1</v>
      </c>
      <c r="AJ245" s="4" t="str">
        <f t="shared" si="277"/>
        <v>Внутренний блок кондиционера  Пом. №17</v>
      </c>
      <c r="AK245" s="4">
        <f t="shared" si="270"/>
        <v>0.15000000000000002</v>
      </c>
      <c r="AL245" s="4">
        <f t="shared" si="278"/>
        <v>3.2000000000000001E-2</v>
      </c>
      <c r="AM245" s="4" t="str">
        <f t="shared" si="279"/>
        <v>K.1.17.1-(К.1.1)</v>
      </c>
      <c r="AN245" s="4"/>
      <c r="AO245" s="4" t="str">
        <f t="shared" si="283"/>
        <v>ВВГнг(А)-LS (3х1,5)
L=42-0,07%</v>
      </c>
      <c r="AP245" s="4" t="str">
        <f t="shared" si="280"/>
        <v>1.17.1-(К.1.1)</v>
      </c>
      <c r="AQ245" s="4" t="str">
        <f t="shared" si="284"/>
        <v>17.1-(К.1.1)</v>
      </c>
      <c r="AR245" s="4">
        <f t="shared" si="281"/>
        <v>0</v>
      </c>
      <c r="AS245" s="4">
        <f t="shared" si="282"/>
        <v>0</v>
      </c>
      <c r="AT245" s="4">
        <f t="shared" si="290"/>
        <v>0</v>
      </c>
    </row>
    <row r="246" spans="1:46" x14ac:dyDescent="0.25">
      <c r="A246" s="5" t="str">
        <f t="shared" si="262"/>
        <v>K.1.18.1-(К.1.2)</v>
      </c>
      <c r="B246" s="4" t="str">
        <f t="shared" si="271"/>
        <v>Внутренний блок кондиционера  Пом. №18</v>
      </c>
      <c r="C246" s="59"/>
      <c r="D246" s="59"/>
      <c r="E246" s="59"/>
      <c r="F246" s="102"/>
      <c r="G246" s="102"/>
      <c r="H246" s="59"/>
      <c r="I246" s="60"/>
      <c r="J246" s="59"/>
      <c r="K246" s="102"/>
      <c r="L246" s="59"/>
      <c r="M246" s="4">
        <f t="shared" si="272"/>
        <v>38</v>
      </c>
      <c r="N246" s="102"/>
      <c r="O246" s="102"/>
      <c r="P246" s="59">
        <f t="shared" si="294"/>
        <v>0.95</v>
      </c>
      <c r="Q246" s="105"/>
      <c r="R246" s="102"/>
      <c r="S246" s="102"/>
      <c r="T246" s="5">
        <f t="shared" si="273"/>
        <v>0.23181818181818181</v>
      </c>
      <c r="U246" s="4">
        <f t="shared" si="263"/>
        <v>10</v>
      </c>
      <c r="V246" s="4">
        <f t="shared" si="264"/>
        <v>1.5</v>
      </c>
      <c r="W246" s="4">
        <f t="shared" si="265"/>
        <v>1.7500000000000002E-2</v>
      </c>
      <c r="X246" s="4">
        <f t="shared" si="266"/>
        <v>0.11</v>
      </c>
      <c r="Y246" s="4" cm="1">
        <f t="array" ref="Y246">_xlfn.IFS(H246=1,2,H246=3,1)</f>
        <v>2</v>
      </c>
      <c r="Z246" s="4">
        <f t="shared" si="267"/>
        <v>0.31</v>
      </c>
      <c r="AA246" s="4">
        <f t="shared" si="274"/>
        <v>0.20072133363636363</v>
      </c>
      <c r="AB246" s="4">
        <f t="shared" si="268"/>
        <v>9.9999999999999992E-2</v>
      </c>
      <c r="AC246" s="4">
        <f t="shared" si="275"/>
        <v>220</v>
      </c>
      <c r="AD246" s="4" t="str">
        <f t="shared" si="269"/>
        <v>ВВГнг(А)-LS</v>
      </c>
      <c r="AE246" s="4" t="str">
        <f t="shared" si="285"/>
        <v>ВВГнг(А)-LS (3х1,5)</v>
      </c>
      <c r="AF246" s="4">
        <f t="shared" si="286"/>
        <v>2</v>
      </c>
      <c r="AG246" s="4" t="str">
        <f t="shared" si="287"/>
        <v>18</v>
      </c>
      <c r="AH246" s="4" t="str">
        <f t="shared" si="276"/>
        <v>K</v>
      </c>
      <c r="AI246" s="4" t="str">
        <f t="shared" si="288"/>
        <v>1</v>
      </c>
      <c r="AJ246" s="4" t="str">
        <f t="shared" si="277"/>
        <v>Внутренний блок кондиционера  Пом. №18</v>
      </c>
      <c r="AK246" s="4">
        <f t="shared" si="270"/>
        <v>0.24000000000000002</v>
      </c>
      <c r="AL246" s="4">
        <f t="shared" si="278"/>
        <v>5.0999999999999997E-2</v>
      </c>
      <c r="AM246" s="4" t="str">
        <f t="shared" si="279"/>
        <v>K.1.18.1-(К.1.2)</v>
      </c>
      <c r="AN246" s="4"/>
      <c r="AO246" s="4" t="str">
        <f t="shared" si="283"/>
        <v>ВВГнг(А)-LS (3х1,5)
L=38-0,1%</v>
      </c>
      <c r="AP246" s="4" t="str">
        <f t="shared" si="280"/>
        <v>1.18.1-(К.1.2)</v>
      </c>
      <c r="AQ246" s="4" t="str">
        <f t="shared" si="284"/>
        <v>18.1-(К.1.2)</v>
      </c>
      <c r="AR246" s="4">
        <f t="shared" si="281"/>
        <v>0</v>
      </c>
      <c r="AS246" s="4">
        <f t="shared" si="282"/>
        <v>0</v>
      </c>
      <c r="AT246" s="4">
        <f t="shared" si="290"/>
        <v>0</v>
      </c>
    </row>
    <row r="247" spans="1:46" x14ac:dyDescent="0.25">
      <c r="A247" s="5" t="str">
        <f t="shared" si="262"/>
        <v>ПУ.1.01.1-(ПУ.1)</v>
      </c>
      <c r="B247" s="4" t="str">
        <f t="shared" si="271"/>
        <v>Приточная установка  Пом. №01</v>
      </c>
      <c r="C247" s="59"/>
      <c r="D247" s="59"/>
      <c r="E247" s="59"/>
      <c r="F247" s="59"/>
      <c r="G247" s="59"/>
      <c r="H247" s="59"/>
      <c r="I247" s="60"/>
      <c r="J247" s="59"/>
      <c r="K247" s="102"/>
      <c r="L247" s="59"/>
      <c r="M247" s="4">
        <f t="shared" si="272"/>
        <v>20</v>
      </c>
      <c r="N247" s="102"/>
      <c r="O247" s="59"/>
      <c r="P247" s="59">
        <f t="shared" si="294"/>
        <v>0.95</v>
      </c>
      <c r="Q247" s="59"/>
      <c r="R247" s="59"/>
      <c r="S247" s="59"/>
      <c r="T247" s="5">
        <f t="shared" si="273"/>
        <v>6.8372432235322709</v>
      </c>
      <c r="U247" s="4">
        <f t="shared" si="263"/>
        <v>20</v>
      </c>
      <c r="V247" s="4">
        <f t="shared" si="264"/>
        <v>4</v>
      </c>
      <c r="W247" s="4">
        <f t="shared" si="265"/>
        <v>1.7500000000000002E-2</v>
      </c>
      <c r="X247" s="4">
        <f t="shared" si="266"/>
        <v>9.5000000000000001E-2</v>
      </c>
      <c r="Y247" s="4" cm="1">
        <f t="array" ref="Y247">_xlfn.IFS(H247=1,2,H247=3,1)</f>
        <v>1</v>
      </c>
      <c r="Z247" s="4">
        <f t="shared" si="267"/>
        <v>0.31</v>
      </c>
      <c r="AA247" s="4">
        <f t="shared" si="274"/>
        <v>0.5721716224018476</v>
      </c>
      <c r="AB247" s="4">
        <f t="shared" si="268"/>
        <v>0.27</v>
      </c>
      <c r="AC247" s="4">
        <f t="shared" si="275"/>
        <v>380</v>
      </c>
      <c r="AD247" s="4" t="str">
        <f t="shared" si="269"/>
        <v>ВВГнг(А)-LS</v>
      </c>
      <c r="AE247" s="4" t="str">
        <f t="shared" si="285"/>
        <v>ВВГнг(А)-LS (5х4)</v>
      </c>
      <c r="AF247" s="4">
        <f t="shared" si="286"/>
        <v>2</v>
      </c>
      <c r="AG247" s="4" t="str">
        <f t="shared" si="287"/>
        <v>01</v>
      </c>
      <c r="AH247" s="4" t="str">
        <f t="shared" si="276"/>
        <v>ПУ</v>
      </c>
      <c r="AI247" s="4" t="str">
        <f t="shared" si="288"/>
        <v>1</v>
      </c>
      <c r="AJ247" s="4" t="str">
        <f t="shared" si="277"/>
        <v>Приточная установка  Пом. №01</v>
      </c>
      <c r="AK247" s="4">
        <f t="shared" si="270"/>
        <v>6.84</v>
      </c>
      <c r="AL247" s="4">
        <f t="shared" si="278"/>
        <v>4.5</v>
      </c>
      <c r="AM247" s="4" t="str">
        <f t="shared" si="279"/>
        <v>ПУ.1.01.1-(ПУ.1)</v>
      </c>
      <c r="AN247" s="4"/>
      <c r="AO247" s="4" t="str">
        <f t="shared" si="283"/>
        <v>ВВГнг(А)-LS (5х4)
L=20-0,27%</v>
      </c>
      <c r="AP247" s="4" t="str">
        <f t="shared" si="280"/>
        <v>1.01.1-(ПУ.1)</v>
      </c>
      <c r="AQ247" s="4" t="str">
        <f t="shared" si="284"/>
        <v>01.1-(ПУ.1)</v>
      </c>
      <c r="AR247" s="4">
        <f t="shared" si="281"/>
        <v>0</v>
      </c>
      <c r="AS247" s="4">
        <f t="shared" si="282"/>
        <v>0</v>
      </c>
      <c r="AT247" s="4">
        <f t="shared" si="290"/>
        <v>0</v>
      </c>
    </row>
    <row r="248" spans="1:46" x14ac:dyDescent="0.25">
      <c r="A248" s="5" t="str">
        <f t="shared" si="262"/>
        <v>КМН.1.14.1</v>
      </c>
      <c r="B248" s="4" t="str">
        <f t="shared" si="271"/>
        <v>Электрокамин  Пом. №14</v>
      </c>
      <c r="C248" s="59"/>
      <c r="D248" s="59"/>
      <c r="E248" s="59"/>
      <c r="F248" s="59"/>
      <c r="G248" s="59"/>
      <c r="H248" s="59"/>
      <c r="I248" s="60"/>
      <c r="J248" s="59"/>
      <c r="K248" s="59"/>
      <c r="L248" s="59"/>
      <c r="M248" s="4">
        <f t="shared" si="272"/>
        <v>16</v>
      </c>
      <c r="N248" s="59"/>
      <c r="O248" s="59"/>
      <c r="P248" s="59">
        <f t="shared" si="294"/>
        <v>0.95</v>
      </c>
      <c r="Q248" s="105"/>
      <c r="R248" s="102"/>
      <c r="S248" s="102"/>
      <c r="T248" s="5">
        <f t="shared" si="273"/>
        <v>4.5454545454545459</v>
      </c>
      <c r="U248" s="4">
        <f t="shared" si="263"/>
        <v>10</v>
      </c>
      <c r="V248" s="4">
        <f t="shared" si="264"/>
        <v>1.5</v>
      </c>
      <c r="W248" s="4">
        <f t="shared" si="265"/>
        <v>1.7500000000000002E-2</v>
      </c>
      <c r="X248" s="4">
        <f t="shared" si="266"/>
        <v>0.11</v>
      </c>
      <c r="Y248" s="4" cm="1">
        <f t="array" ref="Y248">_xlfn.IFS(H248=1,2,H248=3,1)</f>
        <v>2</v>
      </c>
      <c r="Z248" s="4">
        <f t="shared" si="267"/>
        <v>0.31</v>
      </c>
      <c r="AA248" s="4">
        <f t="shared" si="274"/>
        <v>1.5955590909090911</v>
      </c>
      <c r="AB248" s="4">
        <f t="shared" si="268"/>
        <v>0.73</v>
      </c>
      <c r="AC248" s="4">
        <f t="shared" si="275"/>
        <v>220</v>
      </c>
      <c r="AD248" s="4" t="str">
        <f t="shared" si="269"/>
        <v>ВВГнг(А)-LS</v>
      </c>
      <c r="AE248" s="4" t="str">
        <f t="shared" si="285"/>
        <v>ВВГнг(А)-LS (3х1,5)</v>
      </c>
      <c r="AF248" s="4">
        <f t="shared" si="286"/>
        <v>2</v>
      </c>
      <c r="AG248" s="4" t="str">
        <f t="shared" si="287"/>
        <v>14</v>
      </c>
      <c r="AH248" s="4" t="str">
        <f t="shared" si="276"/>
        <v>КМН</v>
      </c>
      <c r="AI248" s="4" t="str">
        <f t="shared" si="288"/>
        <v>1</v>
      </c>
      <c r="AJ248" s="4" t="str">
        <f t="shared" si="277"/>
        <v>Электрокамин  Пом. №14</v>
      </c>
      <c r="AK248" s="4">
        <f t="shared" si="270"/>
        <v>4.55</v>
      </c>
      <c r="AL248" s="4">
        <f t="shared" si="278"/>
        <v>1</v>
      </c>
      <c r="AM248" s="4" t="str">
        <f t="shared" si="279"/>
        <v>КМН.1.14.1</v>
      </c>
      <c r="AN248" s="4"/>
      <c r="AO248" s="4" t="str">
        <f t="shared" si="283"/>
        <v>ВВГнг(А)-LS (3х1,5)
L=16-0,73%</v>
      </c>
      <c r="AP248" s="4" t="str">
        <f t="shared" si="280"/>
        <v>1.14.1</v>
      </c>
      <c r="AQ248" s="4" t="str">
        <f t="shared" si="284"/>
        <v>14.1</v>
      </c>
      <c r="AR248" s="4">
        <f t="shared" si="281"/>
        <v>0</v>
      </c>
      <c r="AS248" s="4">
        <f t="shared" si="282"/>
        <v>0</v>
      </c>
      <c r="AT248" s="4">
        <f t="shared" si="290"/>
        <v>0</v>
      </c>
    </row>
    <row r="249" spans="1:46" x14ac:dyDescent="0.25">
      <c r="A249" s="5" t="str">
        <f t="shared" si="262"/>
        <v>УВ.1.06.1-(УЧ1)</v>
      </c>
      <c r="B249" s="4" t="str">
        <f t="shared" si="271"/>
        <v>Увлажнитель  Пом. №06</v>
      </c>
      <c r="C249" s="59"/>
      <c r="D249" s="59"/>
      <c r="E249" s="59"/>
      <c r="F249" s="102"/>
      <c r="G249" s="102"/>
      <c r="H249" s="59"/>
      <c r="I249" s="60"/>
      <c r="J249" s="59"/>
      <c r="K249" s="102"/>
      <c r="L249" s="59"/>
      <c r="M249" s="4">
        <f t="shared" si="272"/>
        <v>18</v>
      </c>
      <c r="N249" s="59"/>
      <c r="O249" s="59"/>
      <c r="P249" s="59">
        <f t="shared" si="294"/>
        <v>0.95</v>
      </c>
      <c r="Q249" s="59"/>
      <c r="R249" s="59"/>
      <c r="S249" s="59"/>
      <c r="T249" s="5">
        <f t="shared" si="273"/>
        <v>11.395405372553785</v>
      </c>
      <c r="U249" s="4">
        <f t="shared" si="263"/>
        <v>20</v>
      </c>
      <c r="V249" s="4">
        <f t="shared" si="264"/>
        <v>4</v>
      </c>
      <c r="W249" s="4">
        <f t="shared" si="265"/>
        <v>1.7500000000000002E-2</v>
      </c>
      <c r="X249" s="4">
        <f t="shared" si="266"/>
        <v>9.5000000000000001E-2</v>
      </c>
      <c r="Y249" s="4" cm="1">
        <f t="array" ref="Y249">_xlfn.IFS(H249=1,2,H249=3,1)</f>
        <v>1</v>
      </c>
      <c r="Z249" s="4">
        <f t="shared" si="267"/>
        <v>0.31</v>
      </c>
      <c r="AA249" s="4">
        <f t="shared" si="274"/>
        <v>0.853238384283457</v>
      </c>
      <c r="AB249" s="4">
        <f t="shared" si="268"/>
        <v>0.39</v>
      </c>
      <c r="AC249" s="4">
        <f t="shared" si="275"/>
        <v>380</v>
      </c>
      <c r="AD249" s="4" t="str">
        <f t="shared" si="269"/>
        <v>ВВГнг(А)-LS</v>
      </c>
      <c r="AE249" s="4" t="str">
        <f t="shared" si="285"/>
        <v>ВВГнг(А)-LS (5х4)</v>
      </c>
      <c r="AF249" s="4">
        <f t="shared" si="286"/>
        <v>2</v>
      </c>
      <c r="AG249" s="4" t="str">
        <f t="shared" si="287"/>
        <v>06</v>
      </c>
      <c r="AH249" s="4" t="str">
        <f t="shared" si="276"/>
        <v>УВ</v>
      </c>
      <c r="AI249" s="4" t="str">
        <f t="shared" si="288"/>
        <v>1</v>
      </c>
      <c r="AJ249" s="4" t="str">
        <f t="shared" si="277"/>
        <v>Увлажнитель  Пом. №06</v>
      </c>
      <c r="AK249" s="4">
        <f t="shared" si="270"/>
        <v>11.4</v>
      </c>
      <c r="AL249" s="4">
        <f t="shared" si="278"/>
        <v>7.5</v>
      </c>
      <c r="AM249" s="4" t="str">
        <f t="shared" si="279"/>
        <v>УВ.1.06.1-(УЧ1)</v>
      </c>
      <c r="AN249" s="4"/>
      <c r="AO249" s="4" t="str">
        <f t="shared" si="283"/>
        <v>ВВГнг(А)-LS (5х4)
L=18-0,39%</v>
      </c>
      <c r="AP249" s="4" t="str">
        <f t="shared" si="280"/>
        <v>1.06.1-(УЧ1)</v>
      </c>
      <c r="AQ249" s="4" t="str">
        <f t="shared" si="284"/>
        <v>06.1-(УЧ1)</v>
      </c>
      <c r="AR249" s="4">
        <f t="shared" si="281"/>
        <v>0</v>
      </c>
      <c r="AS249" s="4">
        <f t="shared" si="282"/>
        <v>0</v>
      </c>
      <c r="AT249" s="4">
        <f t="shared" si="290"/>
        <v>0</v>
      </c>
    </row>
    <row r="250" spans="1:46" x14ac:dyDescent="0.25">
      <c r="A250" s="5" t="str">
        <f t="shared" si="262"/>
        <v>ПН.1.03.1</v>
      </c>
      <c r="B250" s="4" t="str">
        <f t="shared" si="271"/>
        <v>Проточный водонагреватель  Пом. №03</v>
      </c>
      <c r="C250" s="59"/>
      <c r="D250" s="59"/>
      <c r="E250" s="59"/>
      <c r="F250" s="102"/>
      <c r="G250" s="59"/>
      <c r="H250" s="59"/>
      <c r="I250" s="60"/>
      <c r="J250" s="59"/>
      <c r="K250" s="102"/>
      <c r="L250" s="59"/>
      <c r="M250" s="4">
        <f t="shared" si="272"/>
        <v>19</v>
      </c>
      <c r="N250" s="102"/>
      <c r="O250" s="102"/>
      <c r="P250" s="59">
        <f t="shared" si="294"/>
        <v>0.95</v>
      </c>
      <c r="Q250" s="59"/>
      <c r="R250" s="102"/>
      <c r="S250" s="59"/>
      <c r="T250" s="5">
        <f t="shared" si="273"/>
        <v>9.116324298043029</v>
      </c>
      <c r="U250" s="4">
        <f t="shared" si="263"/>
        <v>32</v>
      </c>
      <c r="V250" s="4">
        <f t="shared" si="264"/>
        <v>6</v>
      </c>
      <c r="W250" s="4">
        <f t="shared" si="265"/>
        <v>1.7500000000000002E-2</v>
      </c>
      <c r="X250" s="4">
        <f t="shared" si="266"/>
        <v>0.09</v>
      </c>
      <c r="Y250" s="4" cm="1">
        <f t="array" ref="Y250">_xlfn.IFS(H250=1,2,H250=3,1)</f>
        <v>1</v>
      </c>
      <c r="Z250" s="4">
        <f t="shared" si="267"/>
        <v>0.31</v>
      </c>
      <c r="AA250" s="4">
        <f t="shared" si="274"/>
        <v>0.48318524370973637</v>
      </c>
      <c r="AB250" s="4">
        <f t="shared" si="268"/>
        <v>0.22</v>
      </c>
      <c r="AC250" s="4">
        <f>_xlfn.IFS(H250=3,380,H250=1,220)</f>
        <v>380</v>
      </c>
      <c r="AD250" s="4" t="str">
        <f t="shared" si="269"/>
        <v>ВВГнг(А)-LS</v>
      </c>
      <c r="AE250" s="4" t="str">
        <f t="shared" si="285"/>
        <v>ВВГнг(А)-LS (3х6)</v>
      </c>
      <c r="AF250" s="4">
        <f t="shared" si="286"/>
        <v>2</v>
      </c>
      <c r="AG250" s="4" t="str">
        <f t="shared" si="287"/>
        <v>03</v>
      </c>
      <c r="AH250" s="4" t="str">
        <f t="shared" si="276"/>
        <v>ПН</v>
      </c>
      <c r="AI250" s="4" t="str">
        <f t="shared" si="288"/>
        <v>1</v>
      </c>
      <c r="AJ250" s="4" t="str">
        <f t="shared" si="277"/>
        <v>Проточный водонагреватель  Пом. №03</v>
      </c>
      <c r="AK250" s="4">
        <f t="shared" si="270"/>
        <v>9.1199999999999992</v>
      </c>
      <c r="AL250" s="4">
        <f t="shared" si="278"/>
        <v>6</v>
      </c>
      <c r="AM250" s="4" t="str">
        <f t="shared" si="279"/>
        <v>ПН.1.03.1</v>
      </c>
      <c r="AN250" s="4"/>
      <c r="AO250" s="4" t="str">
        <f t="shared" si="283"/>
        <v>ВВГнг(А)-LS (3х6)
L=19-0,22%</v>
      </c>
      <c r="AP250" s="4" t="str">
        <f t="shared" si="280"/>
        <v>1.03.1</v>
      </c>
      <c r="AQ250" s="4" t="str">
        <f t="shared" si="284"/>
        <v>03.1</v>
      </c>
      <c r="AR250" s="4">
        <f t="shared" si="281"/>
        <v>0</v>
      </c>
      <c r="AS250" s="4">
        <f t="shared" si="282"/>
        <v>0</v>
      </c>
      <c r="AT250" s="4">
        <f t="shared" si="290"/>
        <v>0</v>
      </c>
    </row>
    <row r="251" spans="1:46" x14ac:dyDescent="0.25">
      <c r="A251" s="5" t="str">
        <f t="shared" si="262"/>
        <v>ПН.1.04.1</v>
      </c>
      <c r="B251" s="4" t="str">
        <f t="shared" si="271"/>
        <v>Проточный водонагреватель  Пом. №04</v>
      </c>
      <c r="C251" s="59"/>
      <c r="D251" s="102"/>
      <c r="E251" s="102"/>
      <c r="F251" s="102"/>
      <c r="G251" s="102"/>
      <c r="H251" s="102"/>
      <c r="I251" s="60"/>
      <c r="J251" s="102"/>
      <c r="K251" s="102"/>
      <c r="L251" s="102"/>
      <c r="M251" s="4">
        <f t="shared" si="272"/>
        <v>26</v>
      </c>
      <c r="N251" s="102"/>
      <c r="O251" s="102"/>
      <c r="P251" s="59">
        <f t="shared" si="294"/>
        <v>0.95</v>
      </c>
      <c r="Q251" s="59"/>
      <c r="R251" s="102"/>
      <c r="S251" s="59"/>
      <c r="T251" s="5">
        <f t="shared" si="273"/>
        <v>9.116324298043029</v>
      </c>
      <c r="U251" s="4">
        <f t="shared" si="263"/>
        <v>32</v>
      </c>
      <c r="V251" s="4">
        <f t="shared" si="264"/>
        <v>6</v>
      </c>
      <c r="W251" s="4">
        <f t="shared" si="265"/>
        <v>1.7500000000000002E-2</v>
      </c>
      <c r="X251" s="4">
        <f t="shared" si="266"/>
        <v>0.09</v>
      </c>
      <c r="Y251" s="4" cm="1">
        <f t="array" ref="Y251">_xlfn.IFS(H251=1,2,H251=3,1)</f>
        <v>1</v>
      </c>
      <c r="Z251" s="4">
        <f t="shared" si="267"/>
        <v>0.31</v>
      </c>
      <c r="AA251" s="4">
        <f t="shared" si="274"/>
        <v>0.67109061626352262</v>
      </c>
      <c r="AB251" s="4">
        <f t="shared" si="268"/>
        <v>0.31</v>
      </c>
      <c r="AC251" s="4">
        <f t="shared" si="275"/>
        <v>380</v>
      </c>
      <c r="AD251" s="4" t="str">
        <f t="shared" si="269"/>
        <v>ВВГнг(А)-LS</v>
      </c>
      <c r="AE251" s="4" t="str">
        <f t="shared" si="285"/>
        <v>ВВГнг(А)-LS (3х6)</v>
      </c>
      <c r="AF251" s="4">
        <f t="shared" si="286"/>
        <v>2</v>
      </c>
      <c r="AG251" s="4" t="str">
        <f t="shared" si="287"/>
        <v>04</v>
      </c>
      <c r="AH251" s="4" t="str">
        <f t="shared" si="276"/>
        <v>ПН</v>
      </c>
      <c r="AI251" s="4" t="str">
        <f t="shared" si="288"/>
        <v>1</v>
      </c>
      <c r="AJ251" s="4" t="str">
        <f t="shared" si="277"/>
        <v>Проточный водонагреватель  Пом. №04</v>
      </c>
      <c r="AK251" s="4">
        <f t="shared" si="270"/>
        <v>9.1199999999999992</v>
      </c>
      <c r="AL251" s="4">
        <f t="shared" si="278"/>
        <v>6</v>
      </c>
      <c r="AM251" s="4" t="str">
        <f t="shared" si="279"/>
        <v>ПН.1.04.1</v>
      </c>
      <c r="AN251" s="4"/>
      <c r="AO251" s="4" t="str">
        <f t="shared" si="283"/>
        <v>ВВГнг(А)-LS (3х6)
L=26-0,31%</v>
      </c>
      <c r="AP251" s="4" t="str">
        <f t="shared" si="280"/>
        <v>1.04.1</v>
      </c>
      <c r="AQ251" s="4" t="str">
        <f t="shared" si="284"/>
        <v>04.1</v>
      </c>
      <c r="AR251" s="4">
        <f t="shared" si="281"/>
        <v>0</v>
      </c>
      <c r="AS251" s="4">
        <f t="shared" si="282"/>
        <v>0</v>
      </c>
      <c r="AT251" s="4">
        <f t="shared" si="290"/>
        <v>0</v>
      </c>
    </row>
    <row r="252" spans="1:46" x14ac:dyDescent="0.25">
      <c r="A252" s="5" t="str">
        <f t="shared" si="262"/>
        <v>ПН.1.05.1</v>
      </c>
      <c r="B252" s="4" t="str">
        <f t="shared" si="271"/>
        <v>Проточный водонагреватель  Пом. №05</v>
      </c>
      <c r="C252" s="59"/>
      <c r="D252" s="102"/>
      <c r="E252" s="102"/>
      <c r="F252" s="102"/>
      <c r="G252" s="102"/>
      <c r="H252" s="102"/>
      <c r="I252" s="60"/>
      <c r="J252" s="102"/>
      <c r="K252" s="102"/>
      <c r="L252" s="102"/>
      <c r="M252" s="4">
        <f t="shared" si="272"/>
        <v>25</v>
      </c>
      <c r="N252" s="102"/>
      <c r="O252" s="102"/>
      <c r="P252" s="59">
        <f t="shared" si="294"/>
        <v>0.95</v>
      </c>
      <c r="Q252" s="102"/>
      <c r="R252" s="102"/>
      <c r="S252" s="102"/>
      <c r="T252" s="5">
        <f t="shared" si="273"/>
        <v>9.116324298043029</v>
      </c>
      <c r="U252" s="4">
        <f t="shared" si="263"/>
        <v>32</v>
      </c>
      <c r="V252" s="4">
        <f t="shared" si="264"/>
        <v>6</v>
      </c>
      <c r="W252" s="4">
        <f t="shared" si="265"/>
        <v>1.7500000000000002E-2</v>
      </c>
      <c r="X252" s="4">
        <f t="shared" si="266"/>
        <v>0.09</v>
      </c>
      <c r="Y252" s="4" cm="1">
        <f t="array" ref="Y252">_xlfn.IFS(H252=1,2,H252=3,1)</f>
        <v>1</v>
      </c>
      <c r="Z252" s="4">
        <f t="shared" si="267"/>
        <v>0.31</v>
      </c>
      <c r="AA252" s="4">
        <f t="shared" si="274"/>
        <v>0.64424699161298171</v>
      </c>
      <c r="AB252" s="4">
        <f t="shared" si="268"/>
        <v>0.3</v>
      </c>
      <c r="AC252" s="4">
        <f t="shared" si="275"/>
        <v>380</v>
      </c>
      <c r="AD252" s="4" t="str">
        <f t="shared" si="269"/>
        <v>ВВГнг(А)-LS</v>
      </c>
      <c r="AE252" s="4" t="str">
        <f t="shared" si="285"/>
        <v>ВВГнг(А)-LS (3х6)</v>
      </c>
      <c r="AF252" s="4">
        <f t="shared" si="286"/>
        <v>2</v>
      </c>
      <c r="AG252" s="4" t="str">
        <f t="shared" si="287"/>
        <v>05</v>
      </c>
      <c r="AH252" s="4" t="str">
        <f t="shared" si="276"/>
        <v>ПН</v>
      </c>
      <c r="AI252" s="4" t="str">
        <f t="shared" si="288"/>
        <v>1</v>
      </c>
      <c r="AJ252" s="4" t="str">
        <f t="shared" si="277"/>
        <v>Проточный водонагреватель  Пом. №05</v>
      </c>
      <c r="AK252" s="4">
        <f t="shared" si="270"/>
        <v>9.1199999999999992</v>
      </c>
      <c r="AL252" s="4">
        <f t="shared" si="278"/>
        <v>6</v>
      </c>
      <c r="AM252" s="4" t="str">
        <f t="shared" si="279"/>
        <v>ПН.1.05.1</v>
      </c>
      <c r="AN252" s="4"/>
      <c r="AO252" s="4" t="str">
        <f t="shared" si="283"/>
        <v>ВВГнг(А)-LS (3х6)
L=25-0,3%</v>
      </c>
      <c r="AP252" s="4" t="str">
        <f t="shared" si="280"/>
        <v>1.05.1</v>
      </c>
      <c r="AQ252" s="4" t="str">
        <f t="shared" si="284"/>
        <v>05.1</v>
      </c>
      <c r="AR252" s="4">
        <f t="shared" si="281"/>
        <v>0</v>
      </c>
      <c r="AS252" s="4">
        <f t="shared" si="282"/>
        <v>0</v>
      </c>
      <c r="AT252" s="4">
        <f t="shared" si="290"/>
        <v>0</v>
      </c>
    </row>
    <row r="253" spans="1:46" x14ac:dyDescent="0.25">
      <c r="A253" s="5" t="str">
        <f t="shared" si="262"/>
        <v>ПН.1.11.1</v>
      </c>
      <c r="B253" s="4" t="str">
        <f t="shared" si="271"/>
        <v>Проточный водонагреватель  Пом. №11</v>
      </c>
      <c r="C253" s="59"/>
      <c r="D253" s="102"/>
      <c r="E253" s="102"/>
      <c r="F253" s="102"/>
      <c r="G253" s="102"/>
      <c r="H253" s="102"/>
      <c r="I253" s="60"/>
      <c r="J253" s="102"/>
      <c r="K253" s="102"/>
      <c r="L253" s="102"/>
      <c r="M253" s="4">
        <f t="shared" si="272"/>
        <v>23</v>
      </c>
      <c r="N253" s="102"/>
      <c r="O253" s="102"/>
      <c r="P253" s="59">
        <f t="shared" si="294"/>
        <v>0.95</v>
      </c>
      <c r="Q253" s="102"/>
      <c r="R253" s="102"/>
      <c r="S253" s="102"/>
      <c r="T253" s="5">
        <f t="shared" si="273"/>
        <v>9.116324298043029</v>
      </c>
      <c r="U253" s="4">
        <f t="shared" si="263"/>
        <v>32</v>
      </c>
      <c r="V253" s="4">
        <f t="shared" si="264"/>
        <v>6</v>
      </c>
      <c r="W253" s="4">
        <f t="shared" si="265"/>
        <v>1.7500000000000002E-2</v>
      </c>
      <c r="X253" s="4">
        <f t="shared" si="266"/>
        <v>0.09</v>
      </c>
      <c r="Y253" s="4" cm="1">
        <f t="array" ref="Y253">_xlfn.IFS(H253=1,2,H253=3,1)</f>
        <v>1</v>
      </c>
      <c r="Z253" s="4">
        <f t="shared" si="267"/>
        <v>0.31</v>
      </c>
      <c r="AA253" s="4">
        <f t="shared" si="274"/>
        <v>0.59055974231189978</v>
      </c>
      <c r="AB253" s="4">
        <f t="shared" si="268"/>
        <v>0.27</v>
      </c>
      <c r="AC253" s="4">
        <f t="shared" si="275"/>
        <v>380</v>
      </c>
      <c r="AD253" s="4" t="str">
        <f t="shared" si="269"/>
        <v>ВВГнг(А)-LS</v>
      </c>
      <c r="AE253" s="4" t="str">
        <f t="shared" si="285"/>
        <v>ВВГнг(А)-LS (3х6)</v>
      </c>
      <c r="AF253" s="4">
        <f t="shared" si="286"/>
        <v>2</v>
      </c>
      <c r="AG253" s="4" t="str">
        <f t="shared" si="287"/>
        <v>11</v>
      </c>
      <c r="AH253" s="4" t="str">
        <f t="shared" si="276"/>
        <v>ПН</v>
      </c>
      <c r="AI253" s="4" t="str">
        <f t="shared" si="288"/>
        <v>1</v>
      </c>
      <c r="AJ253" s="4" t="str">
        <f t="shared" si="277"/>
        <v>Проточный водонагреватель  Пом. №11</v>
      </c>
      <c r="AK253" s="4">
        <f t="shared" si="270"/>
        <v>9.1199999999999992</v>
      </c>
      <c r="AL253" s="4">
        <f t="shared" si="278"/>
        <v>6</v>
      </c>
      <c r="AM253" s="4" t="str">
        <f t="shared" si="279"/>
        <v>ПН.1.11.1</v>
      </c>
      <c r="AN253" s="4"/>
      <c r="AO253" s="4" t="str">
        <f t="shared" si="283"/>
        <v>ВВГнг(А)-LS (3х6)
L=23-0,27%</v>
      </c>
      <c r="AP253" s="4" t="str">
        <f t="shared" si="280"/>
        <v>1.11.1</v>
      </c>
      <c r="AQ253" s="4" t="str">
        <f t="shared" si="284"/>
        <v>11.1</v>
      </c>
      <c r="AR253" s="4">
        <f t="shared" si="281"/>
        <v>0</v>
      </c>
      <c r="AS253" s="4">
        <f t="shared" si="282"/>
        <v>0</v>
      </c>
      <c r="AT253" s="4">
        <f t="shared" si="290"/>
        <v>0</v>
      </c>
    </row>
    <row r="254" spans="1:46" x14ac:dyDescent="0.25">
      <c r="A254" s="5" t="str">
        <f t="shared" si="262"/>
        <v>ПН.1.15.1</v>
      </c>
      <c r="B254" s="4" t="str">
        <f t="shared" si="271"/>
        <v>Проточный водонагреватель  Пом. №15</v>
      </c>
      <c r="C254" s="59"/>
      <c r="D254" s="102"/>
      <c r="E254" s="102"/>
      <c r="F254" s="102"/>
      <c r="G254" s="102"/>
      <c r="H254" s="102"/>
      <c r="I254" s="60"/>
      <c r="J254" s="102"/>
      <c r="K254" s="102"/>
      <c r="L254" s="102"/>
      <c r="M254" s="4">
        <f t="shared" si="272"/>
        <v>27</v>
      </c>
      <c r="N254" s="102"/>
      <c r="O254" s="102"/>
      <c r="P254" s="59">
        <f t="shared" si="294"/>
        <v>0.95</v>
      </c>
      <c r="Q254" s="102"/>
      <c r="R254" s="102"/>
      <c r="S254" s="102"/>
      <c r="T254" s="5">
        <f t="shared" si="273"/>
        <v>9.116324298043029</v>
      </c>
      <c r="U254" s="4">
        <f t="shared" si="263"/>
        <v>32</v>
      </c>
      <c r="V254" s="4">
        <f t="shared" si="264"/>
        <v>6</v>
      </c>
      <c r="W254" s="4">
        <f t="shared" si="265"/>
        <v>1.7500000000000002E-2</v>
      </c>
      <c r="X254" s="4">
        <f t="shared" si="266"/>
        <v>0.09</v>
      </c>
      <c r="Y254" s="4" cm="1">
        <f t="array" ref="Y254">_xlfn.IFS(H254=1,2,H254=3,1)</f>
        <v>1</v>
      </c>
      <c r="Z254" s="4">
        <f t="shared" si="267"/>
        <v>0.31</v>
      </c>
      <c r="AA254" s="4">
        <f t="shared" si="274"/>
        <v>0.69793424091406364</v>
      </c>
      <c r="AB254" s="4">
        <f t="shared" si="268"/>
        <v>0.32</v>
      </c>
      <c r="AC254" s="4">
        <f t="shared" si="275"/>
        <v>380</v>
      </c>
      <c r="AD254" s="4" t="str">
        <f t="shared" si="269"/>
        <v>ВВГнг(А)-LS</v>
      </c>
      <c r="AE254" s="4" t="str">
        <f t="shared" si="285"/>
        <v>ВВГнг(А)-LS (3х6)</v>
      </c>
      <c r="AF254" s="4">
        <f t="shared" si="286"/>
        <v>2</v>
      </c>
      <c r="AG254" s="4" t="str">
        <f t="shared" si="287"/>
        <v>15</v>
      </c>
      <c r="AH254" s="4" t="str">
        <f t="shared" si="276"/>
        <v>ПН</v>
      </c>
      <c r="AI254" s="4" t="str">
        <f t="shared" si="288"/>
        <v>1</v>
      </c>
      <c r="AJ254" s="4" t="str">
        <f t="shared" si="277"/>
        <v>Проточный водонагреватель  Пом. №15</v>
      </c>
      <c r="AK254" s="4">
        <f t="shared" si="270"/>
        <v>9.1199999999999992</v>
      </c>
      <c r="AL254" s="4">
        <f t="shared" si="278"/>
        <v>6</v>
      </c>
      <c r="AM254" s="4" t="str">
        <f t="shared" si="279"/>
        <v>ПН.1.15.1</v>
      </c>
      <c r="AN254" s="4"/>
      <c r="AO254" s="4" t="str">
        <f t="shared" si="283"/>
        <v>ВВГнг(А)-LS (3х6)
L=27-0,32%</v>
      </c>
      <c r="AP254" s="4" t="str">
        <f t="shared" si="280"/>
        <v>1.15.1</v>
      </c>
      <c r="AQ254" s="4" t="str">
        <f t="shared" si="284"/>
        <v>15.1</v>
      </c>
      <c r="AR254" s="4">
        <f t="shared" si="281"/>
        <v>0</v>
      </c>
      <c r="AS254" s="4">
        <f t="shared" si="282"/>
        <v>0</v>
      </c>
      <c r="AT254" s="4">
        <f t="shared" si="290"/>
        <v>0</v>
      </c>
    </row>
    <row r="255" spans="1:46" x14ac:dyDescent="0.25">
      <c r="A255" s="5" t="str">
        <f t="shared" si="262"/>
        <v>ПН.1.17.1</v>
      </c>
      <c r="B255" s="4" t="str">
        <f t="shared" si="271"/>
        <v>Проточный водонагреватель  Пом. №17</v>
      </c>
      <c r="C255" s="59"/>
      <c r="D255" s="102"/>
      <c r="E255" s="102"/>
      <c r="F255" s="102"/>
      <c r="G255" s="102"/>
      <c r="H255" s="102"/>
      <c r="I255" s="60"/>
      <c r="J255" s="102"/>
      <c r="K255" s="102"/>
      <c r="L255" s="102"/>
      <c r="M255" s="4">
        <f t="shared" si="272"/>
        <v>32</v>
      </c>
      <c r="N255" s="102"/>
      <c r="O255" s="102"/>
      <c r="P255" s="59">
        <f t="shared" si="294"/>
        <v>0.95</v>
      </c>
      <c r="Q255" s="102"/>
      <c r="R255" s="102"/>
      <c r="S255" s="102"/>
      <c r="T255" s="5">
        <f t="shared" si="273"/>
        <v>9.116324298043029</v>
      </c>
      <c r="U255" s="4">
        <f t="shared" si="263"/>
        <v>32</v>
      </c>
      <c r="V255" s="4">
        <f t="shared" si="264"/>
        <v>6</v>
      </c>
      <c r="W255" s="4">
        <f t="shared" si="265"/>
        <v>1.7500000000000002E-2</v>
      </c>
      <c r="X255" s="4">
        <f t="shared" si="266"/>
        <v>0.09</v>
      </c>
      <c r="Y255" s="4" cm="1">
        <f t="array" ref="Y255">_xlfn.IFS(H255=1,2,H255=3,1)</f>
        <v>1</v>
      </c>
      <c r="Z255" s="4">
        <f t="shared" si="267"/>
        <v>0.31</v>
      </c>
      <c r="AA255" s="4">
        <f t="shared" si="274"/>
        <v>0.83215236416676819</v>
      </c>
      <c r="AB255" s="4">
        <f t="shared" si="268"/>
        <v>0.38</v>
      </c>
      <c r="AC255" s="4">
        <f t="shared" si="275"/>
        <v>380</v>
      </c>
      <c r="AD255" s="4" t="str">
        <f t="shared" si="269"/>
        <v>ВВГнг(А)-LS</v>
      </c>
      <c r="AE255" s="4" t="str">
        <f t="shared" si="285"/>
        <v>ВВГнг(А)-LS (3х6)</v>
      </c>
      <c r="AF255" s="4">
        <f t="shared" si="286"/>
        <v>2</v>
      </c>
      <c r="AG255" s="4" t="str">
        <f t="shared" si="287"/>
        <v>17</v>
      </c>
      <c r="AH255" s="4" t="str">
        <f t="shared" si="276"/>
        <v>ПН</v>
      </c>
      <c r="AI255" s="4" t="str">
        <f t="shared" si="288"/>
        <v>1</v>
      </c>
      <c r="AJ255" s="4" t="str">
        <f t="shared" si="277"/>
        <v>Проточный водонагреватель  Пом. №17</v>
      </c>
      <c r="AK255" s="4">
        <f t="shared" si="270"/>
        <v>9.1199999999999992</v>
      </c>
      <c r="AL255" s="4">
        <f t="shared" si="278"/>
        <v>6</v>
      </c>
      <c r="AM255" s="4" t="str">
        <f t="shared" si="279"/>
        <v>ПН.1.17.1</v>
      </c>
      <c r="AN255" s="4"/>
      <c r="AO255" s="4" t="str">
        <f t="shared" si="283"/>
        <v>ВВГнг(А)-LS (3х6)
L=32-0,38%</v>
      </c>
      <c r="AP255" s="4" t="str">
        <f t="shared" si="280"/>
        <v>1.17.1</v>
      </c>
      <c r="AQ255" s="4" t="str">
        <f t="shared" si="284"/>
        <v>17.1</v>
      </c>
      <c r="AR255" s="4">
        <f t="shared" si="281"/>
        <v>0</v>
      </c>
      <c r="AS255" s="4">
        <f t="shared" si="282"/>
        <v>0</v>
      </c>
      <c r="AT255" s="4">
        <f t="shared" si="290"/>
        <v>0</v>
      </c>
    </row>
    <row r="256" spans="1:46" x14ac:dyDescent="0.25">
      <c r="A256" s="5">
        <f t="shared" ref="A256:A319" si="305">D256</f>
        <v>0</v>
      </c>
      <c r="B256" s="4" t="e">
        <f t="shared" si="271"/>
        <v>#N/A</v>
      </c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4">
        <f t="shared" si="272"/>
        <v>0</v>
      </c>
      <c r="N256" s="59"/>
      <c r="O256" s="59"/>
      <c r="P256" s="59" t="e">
        <f t="shared" si="294"/>
        <v>#N/A</v>
      </c>
      <c r="Q256" s="59"/>
      <c r="R256" s="59"/>
      <c r="S256" s="59"/>
      <c r="T256" s="5" t="e">
        <f t="shared" si="273"/>
        <v>#N/A</v>
      </c>
      <c r="U256" s="4" t="e">
        <f t="shared" ref="U256:U319" si="306">IF(R256=0,VLOOKUP(T256,Автомат_номиналы,2,TRUE),R256)</f>
        <v>#N/A</v>
      </c>
      <c r="V256" s="4" t="e">
        <f t="shared" ref="V256:V319" si="307">IF(Q256=0,VLOOKUP(U256,Кабель_номиналы,2,TRUE),Q256)</f>
        <v>#N/A</v>
      </c>
      <c r="W256" s="4" t="e">
        <f t="shared" ref="W256:W319" si="308">VLOOKUP(V256,Кабель_сопротивление,3,FALSE)</f>
        <v>#N/A</v>
      </c>
      <c r="X256" s="4" t="e">
        <f t="shared" ref="X256:X319" si="309">VLOOKUP(V256,Кабель_сопротивление,2,FALSE)</f>
        <v>#N/A</v>
      </c>
      <c r="Y256" s="4" t="e" cm="1">
        <f t="array" ref="Y256">_xlfn.IFS(H256=1,2,H256=3,1)</f>
        <v>#N/A</v>
      </c>
      <c r="Z256" s="4" t="e">
        <f t="shared" ref="Z256:Z319" si="310">ROUND(SIN(ACOS(P256)),2)</f>
        <v>#N/A</v>
      </c>
      <c r="AA256" s="4" t="e">
        <f t="shared" si="274"/>
        <v>#N/A</v>
      </c>
      <c r="AB256" s="4" t="e">
        <f t="shared" ref="AB256:AB319" si="311">ROUNDUP(AA256/220*100,2)</f>
        <v>#N/A</v>
      </c>
      <c r="AC256" s="4" t="e">
        <f t="shared" si="275"/>
        <v>#N/A</v>
      </c>
      <c r="AD256" s="4" t="e">
        <f t="shared" ref="AD256:AD319" si="312">VLOOKUP(N256,Кабель_обозначение,2,FALSE)</f>
        <v>#N/A</v>
      </c>
      <c r="AE256" s="4" t="e">
        <f t="shared" si="285"/>
        <v>#N/A</v>
      </c>
      <c r="AF256" s="4">
        <f t="shared" si="286"/>
        <v>0</v>
      </c>
      <c r="AG256" s="4" t="str">
        <f t="shared" si="287"/>
        <v/>
      </c>
      <c r="AH256" s="4">
        <f t="shared" si="276"/>
        <v>0</v>
      </c>
      <c r="AI256" s="4" t="e">
        <f t="shared" si="288"/>
        <v>#VALUE!</v>
      </c>
      <c r="AJ256" s="4" t="e">
        <f t="shared" si="277"/>
        <v>#N/A</v>
      </c>
      <c r="AK256" s="4" t="e">
        <f t="shared" ref="AK256:AK319" si="313">ROUNDUP(T256,2)</f>
        <v>#N/A</v>
      </c>
      <c r="AL256" s="4">
        <f t="shared" si="278"/>
        <v>0</v>
      </c>
      <c r="AM256" s="4">
        <f t="shared" si="279"/>
        <v>0</v>
      </c>
      <c r="AN256" s="4"/>
      <c r="AO256" s="4" t="e">
        <f t="shared" si="283"/>
        <v>#N/A</v>
      </c>
      <c r="AP256" s="4" t="e">
        <f t="shared" si="280"/>
        <v>#VALUE!</v>
      </c>
      <c r="AQ256" s="4" t="str">
        <f t="shared" si="284"/>
        <v/>
      </c>
      <c r="AR256" s="4">
        <f t="shared" si="281"/>
        <v>0</v>
      </c>
      <c r="AS256" s="4">
        <f t="shared" si="282"/>
        <v>0</v>
      </c>
      <c r="AT256" s="4">
        <f t="shared" si="290"/>
        <v>0</v>
      </c>
    </row>
    <row r="257" spans="1:46" ht="15.75" thickBot="1" x14ac:dyDescent="0.3">
      <c r="A257" s="45">
        <f t="shared" si="305"/>
        <v>0</v>
      </c>
      <c r="B257" s="44" t="e">
        <f t="shared" si="271"/>
        <v>#N/A</v>
      </c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44">
        <f t="shared" si="272"/>
        <v>0</v>
      </c>
      <c r="N257" s="64"/>
      <c r="O257" s="64"/>
      <c r="P257" s="64" t="e">
        <f t="shared" si="294"/>
        <v>#N/A</v>
      </c>
      <c r="Q257" s="64"/>
      <c r="R257" s="64"/>
      <c r="S257" s="64"/>
      <c r="T257" s="45" t="e">
        <f t="shared" si="273"/>
        <v>#N/A</v>
      </c>
      <c r="U257" s="44" t="e">
        <f t="shared" si="306"/>
        <v>#N/A</v>
      </c>
      <c r="V257" s="44" t="e">
        <f t="shared" si="307"/>
        <v>#N/A</v>
      </c>
      <c r="W257" s="44" t="e">
        <f t="shared" si="308"/>
        <v>#N/A</v>
      </c>
      <c r="X257" s="44" t="e">
        <f t="shared" si="309"/>
        <v>#N/A</v>
      </c>
      <c r="Y257" s="44" t="e" cm="1">
        <f t="array" ref="Y257">_xlfn.IFS(H257=1,2,H257=3,1)</f>
        <v>#N/A</v>
      </c>
      <c r="Z257" s="44" t="e">
        <f t="shared" si="310"/>
        <v>#N/A</v>
      </c>
      <c r="AA257" s="44" t="e">
        <f t="shared" si="274"/>
        <v>#N/A</v>
      </c>
      <c r="AB257" s="44" t="e">
        <f t="shared" si="311"/>
        <v>#N/A</v>
      </c>
      <c r="AC257" s="44" t="e">
        <f t="shared" si="275"/>
        <v>#N/A</v>
      </c>
      <c r="AD257" s="44" t="e">
        <f t="shared" si="312"/>
        <v>#N/A</v>
      </c>
      <c r="AE257" s="44" t="e">
        <f t="shared" si="285"/>
        <v>#N/A</v>
      </c>
      <c r="AF257" s="44">
        <f t="shared" si="286"/>
        <v>0</v>
      </c>
      <c r="AG257" s="44" t="str">
        <f t="shared" si="287"/>
        <v/>
      </c>
      <c r="AH257" s="44">
        <f t="shared" si="276"/>
        <v>0</v>
      </c>
      <c r="AI257" s="44" t="e">
        <f t="shared" si="288"/>
        <v>#VALUE!</v>
      </c>
      <c r="AJ257" s="44" t="e">
        <f t="shared" si="277"/>
        <v>#N/A</v>
      </c>
      <c r="AK257" s="44" t="e">
        <f t="shared" si="313"/>
        <v>#N/A</v>
      </c>
      <c r="AL257" s="44">
        <f t="shared" si="278"/>
        <v>0</v>
      </c>
      <c r="AM257" s="44">
        <f t="shared" si="279"/>
        <v>0</v>
      </c>
      <c r="AN257" s="44"/>
      <c r="AO257" s="44" t="e">
        <f t="shared" si="283"/>
        <v>#N/A</v>
      </c>
      <c r="AP257" s="44" t="e">
        <f t="shared" si="280"/>
        <v>#VALUE!</v>
      </c>
      <c r="AQ257" s="44" t="str">
        <f t="shared" si="284"/>
        <v/>
      </c>
      <c r="AR257" s="44">
        <f t="shared" si="281"/>
        <v>0</v>
      </c>
      <c r="AS257" s="44">
        <f t="shared" si="282"/>
        <v>0</v>
      </c>
      <c r="AT257" s="44">
        <f t="shared" si="290"/>
        <v>0</v>
      </c>
    </row>
    <row r="258" spans="1:46" x14ac:dyDescent="0.25">
      <c r="A258" s="19">
        <f t="shared" si="305"/>
        <v>0</v>
      </c>
      <c r="B258" s="7" t="e">
        <f t="shared" si="271"/>
        <v>#N/A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7">
        <f t="shared" si="272"/>
        <v>0</v>
      </c>
      <c r="N258" s="65"/>
      <c r="O258" s="65"/>
      <c r="P258" s="65" t="e">
        <f t="shared" si="294"/>
        <v>#N/A</v>
      </c>
      <c r="Q258" s="65"/>
      <c r="R258" s="65"/>
      <c r="S258" s="65"/>
      <c r="T258" s="19" t="e">
        <f t="shared" si="273"/>
        <v>#N/A</v>
      </c>
      <c r="U258" s="7" t="e">
        <f t="shared" si="306"/>
        <v>#N/A</v>
      </c>
      <c r="V258" s="7" t="e">
        <f t="shared" si="307"/>
        <v>#N/A</v>
      </c>
      <c r="W258" s="7" t="e">
        <f t="shared" si="308"/>
        <v>#N/A</v>
      </c>
      <c r="X258" s="7" t="e">
        <f t="shared" si="309"/>
        <v>#N/A</v>
      </c>
      <c r="Y258" s="7" t="e" cm="1">
        <f t="array" ref="Y258">_xlfn.IFS(H258=1,2,H258=3,1)</f>
        <v>#N/A</v>
      </c>
      <c r="Z258" s="7" t="e">
        <f t="shared" si="310"/>
        <v>#N/A</v>
      </c>
      <c r="AA258" s="7" t="e">
        <f t="shared" si="274"/>
        <v>#N/A</v>
      </c>
      <c r="AB258" s="7" t="e">
        <f t="shared" si="311"/>
        <v>#N/A</v>
      </c>
      <c r="AC258" s="7" t="e">
        <f t="shared" si="275"/>
        <v>#N/A</v>
      </c>
      <c r="AD258" s="7" t="e">
        <f t="shared" si="312"/>
        <v>#N/A</v>
      </c>
      <c r="AE258" s="7" t="e">
        <f t="shared" si="285"/>
        <v>#N/A</v>
      </c>
      <c r="AF258" s="7">
        <f t="shared" si="286"/>
        <v>0</v>
      </c>
      <c r="AG258" s="7" t="str">
        <f t="shared" si="287"/>
        <v/>
      </c>
      <c r="AH258" s="7">
        <f t="shared" si="276"/>
        <v>0</v>
      </c>
      <c r="AI258" s="7" t="e">
        <f t="shared" si="288"/>
        <v>#VALUE!</v>
      </c>
      <c r="AJ258" s="7" t="e">
        <f t="shared" si="277"/>
        <v>#N/A</v>
      </c>
      <c r="AK258" s="7" t="e">
        <f t="shared" si="313"/>
        <v>#N/A</v>
      </c>
      <c r="AL258" s="7">
        <f t="shared" si="278"/>
        <v>0</v>
      </c>
      <c r="AM258" s="7">
        <f t="shared" si="279"/>
        <v>0</v>
      </c>
      <c r="AN258" s="7"/>
      <c r="AO258" s="7" t="e">
        <f t="shared" si="283"/>
        <v>#N/A</v>
      </c>
      <c r="AP258" s="7" t="e">
        <f t="shared" si="280"/>
        <v>#VALUE!</v>
      </c>
      <c r="AQ258" s="7" t="str">
        <f t="shared" si="284"/>
        <v/>
      </c>
      <c r="AR258" s="7">
        <f t="shared" si="281"/>
        <v>0</v>
      </c>
      <c r="AS258" s="7">
        <f t="shared" si="282"/>
        <v>0</v>
      </c>
      <c r="AT258" s="7">
        <f t="shared" si="290"/>
        <v>0</v>
      </c>
    </row>
    <row r="259" spans="1:46" x14ac:dyDescent="0.25">
      <c r="A259" s="5" t="str">
        <f t="shared" si="305"/>
        <v>WD.1.04.1-2</v>
      </c>
      <c r="B259" s="4" t="str">
        <f t="shared" ref="B259:B322" si="314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  <v>Датчик протечки  Пом. №04</v>
      </c>
      <c r="C259" s="59"/>
      <c r="D259" s="59"/>
      <c r="E259" s="102"/>
      <c r="F259" s="102"/>
      <c r="G259" s="102"/>
      <c r="H259" s="102"/>
      <c r="I259" s="102"/>
      <c r="J259" s="59"/>
      <c r="K259" s="59"/>
      <c r="L259" s="59"/>
      <c r="M259" s="4">
        <f t="shared" ref="M259:M322" si="315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  <v>0</v>
      </c>
      <c r="N259" s="65"/>
      <c r="O259" s="65"/>
      <c r="P259" s="59">
        <f t="shared" si="294"/>
        <v>0.95</v>
      </c>
      <c r="Q259" s="65"/>
      <c r="R259" s="65"/>
      <c r="S259" s="65"/>
      <c r="T259" s="5">
        <f t="shared" ref="T259:T322" si="316">_xlfn.IFS(H259=1,E259*1000/220,H259=3,E259/0.38/1.732)</f>
        <v>0</v>
      </c>
      <c r="U259" s="4">
        <f t="shared" si="306"/>
        <v>6</v>
      </c>
      <c r="V259" s="4">
        <f t="shared" si="307"/>
        <v>1.5</v>
      </c>
      <c r="W259" s="4">
        <f t="shared" si="308"/>
        <v>1.7500000000000002E-2</v>
      </c>
      <c r="X259" s="4">
        <f t="shared" si="309"/>
        <v>0.11</v>
      </c>
      <c r="Y259" s="4" cm="1">
        <f t="array" ref="Y259">_xlfn.IFS(H259=1,2,H259=3,1)</f>
        <v>2</v>
      </c>
      <c r="Z259" s="4">
        <f t="shared" si="310"/>
        <v>0.31</v>
      </c>
      <c r="AA259" s="4">
        <f t="shared" ref="AA259:AA322" si="317">Y259*(W259*I259/V259+X259*I259*Z259/1000)*T259</f>
        <v>0</v>
      </c>
      <c r="AB259" s="4">
        <f t="shared" si="311"/>
        <v>0</v>
      </c>
      <c r="AC259" s="4">
        <f t="shared" ref="AC259:AC322" si="318">_xlfn.IFS(H259=3,380,H259=1,220)</f>
        <v>220</v>
      </c>
      <c r="AD259" s="4" t="e">
        <f t="shared" si="312"/>
        <v>#N/A</v>
      </c>
      <c r="AE259" s="4" t="e">
        <f t="shared" si="285"/>
        <v>#N/A</v>
      </c>
      <c r="AF259" s="4">
        <f t="shared" si="286"/>
        <v>2</v>
      </c>
      <c r="AG259" s="4" t="str">
        <f t="shared" si="287"/>
        <v>04</v>
      </c>
      <c r="AH259" s="4" t="str">
        <f t="shared" ref="AH259:AH322" si="319">IFERROR(LEFT(A259,SEARCH(".",A259)-1),A259)</f>
        <v>WD</v>
      </c>
      <c r="AI259" s="4" t="str">
        <f t="shared" si="288"/>
        <v>1</v>
      </c>
      <c r="AJ259" s="4" t="str">
        <f t="shared" ref="AJ259:AJ322" si="320">IF(C259=0,B259,C259)</f>
        <v>Датчик протечки  Пом. №04</v>
      </c>
      <c r="AK259" s="4">
        <f t="shared" si="313"/>
        <v>0</v>
      </c>
      <c r="AL259" s="4">
        <f t="shared" ref="AL259:AL322" si="321">E259</f>
        <v>0</v>
      </c>
      <c r="AM259" s="4" t="str">
        <f t="shared" ref="AM259:AM322" si="322">D259</f>
        <v>WD.1.04.1-2</v>
      </c>
      <c r="AN259" s="4"/>
      <c r="AO259" s="4" t="e">
        <f t="shared" si="283"/>
        <v>#N/A</v>
      </c>
      <c r="AP259" s="4" t="str">
        <f t="shared" ref="AP259:AP322" si="323">RIGHT(A259,LEN(A259)-SEARCH(".",A259))</f>
        <v>1.04.1-2</v>
      </c>
      <c r="AQ259" s="4" t="str">
        <f t="shared" si="284"/>
        <v>04.1-2</v>
      </c>
      <c r="AR259" s="4">
        <f t="shared" ref="AR259:AR322" si="324">IFERROR(IF(VLOOKUP(AH259,Потребители_обозначение,5,FALSE)=2,_xlfn.IFS(H259=3,VLOOKUP(E259,Справочная_двигатели,3,FALSE),H259=1,VLOOKUP(E259,Справочная_двигатели,5,TRUE)),0),0)</f>
        <v>0</v>
      </c>
      <c r="AS259" s="4">
        <f t="shared" ref="AS259:AS322" si="325">IFERROR(IF(VLOOKUP(AH259,Потребители_обозначение,5,FALSE)=3,VLOOKUP(E259,Справочная_ЛЭД,2,TRUE),0),0)</f>
        <v>0</v>
      </c>
      <c r="AT259" s="4">
        <f t="shared" si="290"/>
        <v>0</v>
      </c>
    </row>
    <row r="260" spans="1:46" x14ac:dyDescent="0.25">
      <c r="A260" s="5" t="str">
        <f t="shared" si="305"/>
        <v>WD.1.05.1-2</v>
      </c>
      <c r="B260" s="4" t="str">
        <f t="shared" si="314"/>
        <v>Датчик протечки  Пом. №05</v>
      </c>
      <c r="C260" s="59"/>
      <c r="D260" s="102"/>
      <c r="E260" s="102"/>
      <c r="F260" s="102"/>
      <c r="G260" s="102"/>
      <c r="H260" s="102"/>
      <c r="I260" s="102"/>
      <c r="J260" s="59"/>
      <c r="K260" s="59"/>
      <c r="L260" s="59"/>
      <c r="M260" s="4">
        <f t="shared" si="315"/>
        <v>0</v>
      </c>
      <c r="N260" s="65"/>
      <c r="O260" s="65"/>
      <c r="P260" s="59">
        <f t="shared" si="294"/>
        <v>0.95</v>
      </c>
      <c r="Q260" s="65"/>
      <c r="R260" s="65"/>
      <c r="S260" s="65"/>
      <c r="T260" s="5">
        <f t="shared" si="316"/>
        <v>0</v>
      </c>
      <c r="U260" s="4">
        <f t="shared" si="306"/>
        <v>6</v>
      </c>
      <c r="V260" s="4">
        <f t="shared" si="307"/>
        <v>1.5</v>
      </c>
      <c r="W260" s="4">
        <f t="shared" si="308"/>
        <v>1.7500000000000002E-2</v>
      </c>
      <c r="X260" s="4">
        <f t="shared" si="309"/>
        <v>0.11</v>
      </c>
      <c r="Y260" s="4" cm="1">
        <f t="array" ref="Y260">_xlfn.IFS(H260=1,2,H260=3,1)</f>
        <v>2</v>
      </c>
      <c r="Z260" s="4">
        <f t="shared" si="310"/>
        <v>0.31</v>
      </c>
      <c r="AA260" s="4">
        <f t="shared" si="317"/>
        <v>0</v>
      </c>
      <c r="AB260" s="4">
        <f t="shared" si="311"/>
        <v>0</v>
      </c>
      <c r="AC260" s="4">
        <f t="shared" si="318"/>
        <v>220</v>
      </c>
      <c r="AD260" s="4" t="e">
        <f t="shared" si="312"/>
        <v>#N/A</v>
      </c>
      <c r="AE260" s="4" t="e">
        <f t="shared" si="285"/>
        <v>#N/A</v>
      </c>
      <c r="AF260" s="4">
        <f t="shared" si="286"/>
        <v>2</v>
      </c>
      <c r="AG260" s="4" t="str">
        <f t="shared" si="287"/>
        <v>05</v>
      </c>
      <c r="AH260" s="4" t="str">
        <f t="shared" si="319"/>
        <v>WD</v>
      </c>
      <c r="AI260" s="4" t="str">
        <f t="shared" si="288"/>
        <v>1</v>
      </c>
      <c r="AJ260" s="4" t="str">
        <f t="shared" si="320"/>
        <v>Датчик протечки  Пом. №05</v>
      </c>
      <c r="AK260" s="4">
        <f t="shared" si="313"/>
        <v>0</v>
      </c>
      <c r="AL260" s="4">
        <f t="shared" si="321"/>
        <v>0</v>
      </c>
      <c r="AM260" s="4" t="str">
        <f t="shared" si="322"/>
        <v>WD.1.05.1-2</v>
      </c>
      <c r="AN260" s="4"/>
      <c r="AO260" s="4" t="e">
        <f t="shared" si="283"/>
        <v>#N/A</v>
      </c>
      <c r="AP260" s="4" t="str">
        <f t="shared" si="323"/>
        <v>1.05.1-2</v>
      </c>
      <c r="AQ260" s="4" t="str">
        <f t="shared" si="284"/>
        <v>05.1-2</v>
      </c>
      <c r="AR260" s="4">
        <f t="shared" si="324"/>
        <v>0</v>
      </c>
      <c r="AS260" s="4">
        <f t="shared" si="325"/>
        <v>0</v>
      </c>
      <c r="AT260" s="4">
        <f t="shared" si="290"/>
        <v>0</v>
      </c>
    </row>
    <row r="261" spans="1:46" x14ac:dyDescent="0.25">
      <c r="A261" s="5" t="str">
        <f t="shared" si="305"/>
        <v>WD.1.11.1-3</v>
      </c>
      <c r="B261" s="4" t="str">
        <f t="shared" si="314"/>
        <v>Датчик протечки  Пом. №11</v>
      </c>
      <c r="C261" s="59"/>
      <c r="D261" s="102"/>
      <c r="E261" s="102"/>
      <c r="F261" s="102"/>
      <c r="G261" s="102"/>
      <c r="H261" s="102"/>
      <c r="I261" s="102"/>
      <c r="J261" s="59"/>
      <c r="K261" s="59"/>
      <c r="L261" s="59"/>
      <c r="M261" s="4">
        <f t="shared" si="315"/>
        <v>0</v>
      </c>
      <c r="N261" s="65"/>
      <c r="O261" s="65"/>
      <c r="P261" s="59">
        <f t="shared" si="294"/>
        <v>0.95</v>
      </c>
      <c r="Q261" s="65"/>
      <c r="R261" s="65"/>
      <c r="S261" s="65"/>
      <c r="T261" s="5">
        <f t="shared" si="316"/>
        <v>0</v>
      </c>
      <c r="U261" s="4">
        <f t="shared" si="306"/>
        <v>6</v>
      </c>
      <c r="V261" s="4">
        <f t="shared" si="307"/>
        <v>1.5</v>
      </c>
      <c r="W261" s="4">
        <f t="shared" si="308"/>
        <v>1.7500000000000002E-2</v>
      </c>
      <c r="X261" s="4">
        <f t="shared" si="309"/>
        <v>0.11</v>
      </c>
      <c r="Y261" s="4" cm="1">
        <f t="array" ref="Y261">_xlfn.IFS(H261=1,2,H261=3,1)</f>
        <v>2</v>
      </c>
      <c r="Z261" s="4">
        <f t="shared" si="310"/>
        <v>0.31</v>
      </c>
      <c r="AA261" s="4">
        <f t="shared" si="317"/>
        <v>0</v>
      </c>
      <c r="AB261" s="4">
        <f t="shared" si="311"/>
        <v>0</v>
      </c>
      <c r="AC261" s="4">
        <f t="shared" si="318"/>
        <v>220</v>
      </c>
      <c r="AD261" s="4" t="e">
        <f t="shared" si="312"/>
        <v>#N/A</v>
      </c>
      <c r="AE261" s="4" t="e">
        <f t="shared" si="285"/>
        <v>#N/A</v>
      </c>
      <c r="AF261" s="4">
        <f t="shared" si="286"/>
        <v>2</v>
      </c>
      <c r="AG261" s="4" t="str">
        <f t="shared" si="287"/>
        <v>11</v>
      </c>
      <c r="AH261" s="4" t="str">
        <f t="shared" si="319"/>
        <v>WD</v>
      </c>
      <c r="AI261" s="4" t="str">
        <f t="shared" si="288"/>
        <v>1</v>
      </c>
      <c r="AJ261" s="4" t="str">
        <f t="shared" si="320"/>
        <v>Датчик протечки  Пом. №11</v>
      </c>
      <c r="AK261" s="4">
        <f t="shared" si="313"/>
        <v>0</v>
      </c>
      <c r="AL261" s="4">
        <f t="shared" si="321"/>
        <v>0</v>
      </c>
      <c r="AM261" s="4" t="str">
        <f t="shared" si="322"/>
        <v>WD.1.11.1-3</v>
      </c>
      <c r="AN261" s="4"/>
      <c r="AO261" s="4" t="e">
        <f t="shared" ref="AO261:AO324" si="326">IF(V261=0,AD261,AE261&amp;"
L="&amp;M261&amp;"-"&amp;AB261&amp;"%")</f>
        <v>#N/A</v>
      </c>
      <c r="AP261" s="4" t="str">
        <f t="shared" si="323"/>
        <v>1.11.1-3</v>
      </c>
      <c r="AQ261" s="4" t="str">
        <f t="shared" ref="AQ261:AQ324" si="327">IFERROR(RIGHT(AP261,LEN(AP261)-SEARCH(".",AP261)),"")</f>
        <v>11.1-3</v>
      </c>
      <c r="AR261" s="4">
        <f t="shared" si="324"/>
        <v>0</v>
      </c>
      <c r="AS261" s="4">
        <f t="shared" si="325"/>
        <v>0</v>
      </c>
      <c r="AT261" s="4">
        <f t="shared" si="290"/>
        <v>0</v>
      </c>
    </row>
    <row r="262" spans="1:46" x14ac:dyDescent="0.25">
      <c r="A262" s="5" t="str">
        <f t="shared" si="305"/>
        <v>WD.1.14.1</v>
      </c>
      <c r="B262" s="4" t="str">
        <f t="shared" si="314"/>
        <v>Датчик протечки  Пом. №14</v>
      </c>
      <c r="C262" s="59"/>
      <c r="D262" s="102"/>
      <c r="E262" s="102"/>
      <c r="F262" s="102"/>
      <c r="G262" s="102"/>
      <c r="H262" s="102"/>
      <c r="I262" s="102"/>
      <c r="J262" s="59"/>
      <c r="K262" s="59"/>
      <c r="L262" s="59"/>
      <c r="M262" s="4">
        <f t="shared" si="315"/>
        <v>0</v>
      </c>
      <c r="N262" s="65"/>
      <c r="O262" s="65"/>
      <c r="P262" s="59">
        <f t="shared" si="294"/>
        <v>0.95</v>
      </c>
      <c r="Q262" s="65"/>
      <c r="R262" s="65"/>
      <c r="S262" s="65"/>
      <c r="T262" s="5">
        <f t="shared" si="316"/>
        <v>0</v>
      </c>
      <c r="U262" s="4">
        <f t="shared" si="306"/>
        <v>6</v>
      </c>
      <c r="V262" s="4">
        <f t="shared" si="307"/>
        <v>1.5</v>
      </c>
      <c r="W262" s="4">
        <f t="shared" si="308"/>
        <v>1.7500000000000002E-2</v>
      </c>
      <c r="X262" s="4">
        <f t="shared" si="309"/>
        <v>0.11</v>
      </c>
      <c r="Y262" s="4" cm="1">
        <f t="array" ref="Y262">_xlfn.IFS(H262=1,2,H262=3,1)</f>
        <v>2</v>
      </c>
      <c r="Z262" s="4">
        <f t="shared" si="310"/>
        <v>0.31</v>
      </c>
      <c r="AA262" s="4">
        <f t="shared" si="317"/>
        <v>0</v>
      </c>
      <c r="AB262" s="4">
        <f t="shared" si="311"/>
        <v>0</v>
      </c>
      <c r="AC262" s="4">
        <f t="shared" si="318"/>
        <v>220</v>
      </c>
      <c r="AD262" s="4" t="e">
        <f t="shared" si="312"/>
        <v>#N/A</v>
      </c>
      <c r="AE262" s="4" t="e">
        <f t="shared" ref="AE262:AE325" si="328">IF(VLOOKUP(N262,Кабель_обозначение,3,FALSE)=1,AD262&amp;" ("&amp;O262&amp;"х"&amp;V262&amp;")",AD262)</f>
        <v>#N/A</v>
      </c>
      <c r="AF262" s="4">
        <f t="shared" si="286"/>
        <v>2</v>
      </c>
      <c r="AG262" s="4" t="str">
        <f t="shared" si="287"/>
        <v>14</v>
      </c>
      <c r="AH262" s="4" t="str">
        <f t="shared" si="319"/>
        <v>WD</v>
      </c>
      <c r="AI262" s="4" t="str">
        <f t="shared" si="288"/>
        <v>1</v>
      </c>
      <c r="AJ262" s="4" t="str">
        <f t="shared" si="320"/>
        <v>Датчик протечки  Пом. №14</v>
      </c>
      <c r="AK262" s="4">
        <f t="shared" si="313"/>
        <v>0</v>
      </c>
      <c r="AL262" s="4">
        <f t="shared" si="321"/>
        <v>0</v>
      </c>
      <c r="AM262" s="4" t="str">
        <f t="shared" si="322"/>
        <v>WD.1.14.1</v>
      </c>
      <c r="AN262" s="4"/>
      <c r="AO262" s="4" t="e">
        <f t="shared" si="326"/>
        <v>#N/A</v>
      </c>
      <c r="AP262" s="4" t="str">
        <f t="shared" si="323"/>
        <v>1.14.1</v>
      </c>
      <c r="AQ262" s="4" t="str">
        <f t="shared" si="327"/>
        <v>14.1</v>
      </c>
      <c r="AR262" s="4">
        <f t="shared" si="324"/>
        <v>0</v>
      </c>
      <c r="AS262" s="4">
        <f t="shared" si="325"/>
        <v>0</v>
      </c>
      <c r="AT262" s="4">
        <f t="shared" si="290"/>
        <v>0</v>
      </c>
    </row>
    <row r="263" spans="1:46" x14ac:dyDescent="0.25">
      <c r="A263" s="5" t="str">
        <f t="shared" si="305"/>
        <v>WD.1.15.1-2</v>
      </c>
      <c r="B263" s="4" t="str">
        <f t="shared" si="314"/>
        <v>Датчик протечки  Пом. №15</v>
      </c>
      <c r="C263" s="59"/>
      <c r="D263" s="102"/>
      <c r="E263" s="102"/>
      <c r="F263" s="102"/>
      <c r="G263" s="102"/>
      <c r="H263" s="102"/>
      <c r="I263" s="102"/>
      <c r="J263" s="59"/>
      <c r="K263" s="59"/>
      <c r="L263" s="59"/>
      <c r="M263" s="4">
        <f t="shared" si="315"/>
        <v>0</v>
      </c>
      <c r="N263" s="65"/>
      <c r="O263" s="65"/>
      <c r="P263" s="59">
        <f t="shared" si="294"/>
        <v>0.95</v>
      </c>
      <c r="Q263" s="65"/>
      <c r="R263" s="65"/>
      <c r="S263" s="65"/>
      <c r="T263" s="5">
        <f t="shared" si="316"/>
        <v>0</v>
      </c>
      <c r="U263" s="4">
        <f t="shared" si="306"/>
        <v>6</v>
      </c>
      <c r="V263" s="4">
        <f t="shared" si="307"/>
        <v>1.5</v>
      </c>
      <c r="W263" s="4">
        <f t="shared" si="308"/>
        <v>1.7500000000000002E-2</v>
      </c>
      <c r="X263" s="4">
        <f t="shared" si="309"/>
        <v>0.11</v>
      </c>
      <c r="Y263" s="4" cm="1">
        <f t="array" ref="Y263">_xlfn.IFS(H263=1,2,H263=3,1)</f>
        <v>2</v>
      </c>
      <c r="Z263" s="4">
        <f t="shared" si="310"/>
        <v>0.31</v>
      </c>
      <c r="AA263" s="4">
        <f t="shared" si="317"/>
        <v>0</v>
      </c>
      <c r="AB263" s="4">
        <f t="shared" si="311"/>
        <v>0</v>
      </c>
      <c r="AC263" s="4">
        <f t="shared" si="318"/>
        <v>220</v>
      </c>
      <c r="AD263" s="4" t="e">
        <f t="shared" si="312"/>
        <v>#N/A</v>
      </c>
      <c r="AE263" s="4" t="e">
        <f t="shared" si="328"/>
        <v>#N/A</v>
      </c>
      <c r="AF263" s="4">
        <f t="shared" ref="AF263:AF326" si="329">IFERROR(IF(AB263&gt;4.5,1,2),0)</f>
        <v>2</v>
      </c>
      <c r="AG263" s="4" t="str">
        <f t="shared" ref="AG263:AG326" si="330">IFERROR(LEFT(AQ263,SEARCH(".",AQ263)-1),AQ263)</f>
        <v>15</v>
      </c>
      <c r="AH263" s="4" t="str">
        <f t="shared" si="319"/>
        <v>WD</v>
      </c>
      <c r="AI263" s="4" t="str">
        <f t="shared" si="288"/>
        <v>1</v>
      </c>
      <c r="AJ263" s="4" t="str">
        <f t="shared" si="320"/>
        <v>Датчик протечки  Пом. №15</v>
      </c>
      <c r="AK263" s="4">
        <f t="shared" si="313"/>
        <v>0</v>
      </c>
      <c r="AL263" s="4">
        <f t="shared" si="321"/>
        <v>0</v>
      </c>
      <c r="AM263" s="4" t="str">
        <f t="shared" si="322"/>
        <v>WD.1.15.1-2</v>
      </c>
      <c r="AN263" s="4"/>
      <c r="AO263" s="4" t="e">
        <f t="shared" si="326"/>
        <v>#N/A</v>
      </c>
      <c r="AP263" s="4" t="str">
        <f t="shared" si="323"/>
        <v>1.15.1-2</v>
      </c>
      <c r="AQ263" s="4" t="str">
        <f t="shared" si="327"/>
        <v>15.1-2</v>
      </c>
      <c r="AR263" s="4">
        <f t="shared" si="324"/>
        <v>0</v>
      </c>
      <c r="AS263" s="4">
        <f t="shared" si="325"/>
        <v>0</v>
      </c>
      <c r="AT263" s="4">
        <f t="shared" si="290"/>
        <v>0</v>
      </c>
    </row>
    <row r="264" spans="1:46" x14ac:dyDescent="0.25">
      <c r="A264" s="5" t="str">
        <f t="shared" si="305"/>
        <v>WD.1.17.1-3</v>
      </c>
      <c r="B264" s="4" t="str">
        <f t="shared" si="314"/>
        <v>Датчик протечки  Пом. №17</v>
      </c>
      <c r="C264" s="59"/>
      <c r="D264" s="102"/>
      <c r="E264" s="102"/>
      <c r="F264" s="102"/>
      <c r="G264" s="102"/>
      <c r="H264" s="102"/>
      <c r="I264" s="102"/>
      <c r="J264" s="59"/>
      <c r="K264" s="59"/>
      <c r="L264" s="59"/>
      <c r="M264" s="4">
        <f t="shared" si="315"/>
        <v>0</v>
      </c>
      <c r="N264" s="65"/>
      <c r="O264" s="65"/>
      <c r="P264" s="59">
        <f t="shared" si="294"/>
        <v>0.95</v>
      </c>
      <c r="Q264" s="65"/>
      <c r="R264" s="65"/>
      <c r="S264" s="65"/>
      <c r="T264" s="5">
        <f t="shared" si="316"/>
        <v>0</v>
      </c>
      <c r="U264" s="4">
        <f t="shared" si="306"/>
        <v>6</v>
      </c>
      <c r="V264" s="4">
        <f t="shared" si="307"/>
        <v>1.5</v>
      </c>
      <c r="W264" s="4">
        <f t="shared" si="308"/>
        <v>1.7500000000000002E-2</v>
      </c>
      <c r="X264" s="4">
        <f t="shared" si="309"/>
        <v>0.11</v>
      </c>
      <c r="Y264" s="4" cm="1">
        <f t="array" ref="Y264">_xlfn.IFS(H264=1,2,H264=3,1)</f>
        <v>2</v>
      </c>
      <c r="Z264" s="4">
        <f t="shared" si="310"/>
        <v>0.31</v>
      </c>
      <c r="AA264" s="4">
        <f t="shared" si="317"/>
        <v>0</v>
      </c>
      <c r="AB264" s="4">
        <f t="shared" si="311"/>
        <v>0</v>
      </c>
      <c r="AC264" s="4">
        <f t="shared" si="318"/>
        <v>220</v>
      </c>
      <c r="AD264" s="4" t="e">
        <f t="shared" si="312"/>
        <v>#N/A</v>
      </c>
      <c r="AE264" s="4" t="e">
        <f t="shared" si="328"/>
        <v>#N/A</v>
      </c>
      <c r="AF264" s="4">
        <f t="shared" si="329"/>
        <v>2</v>
      </c>
      <c r="AG264" s="4" t="str">
        <f t="shared" si="330"/>
        <v>17</v>
      </c>
      <c r="AH264" s="4" t="str">
        <f t="shared" si="319"/>
        <v>WD</v>
      </c>
      <c r="AI264" s="4" t="str">
        <f t="shared" ref="AI264:AI327" si="331">IFERROR(LEFT(AP264,SEARCH(".",AP264)-1),AP264)</f>
        <v>1</v>
      </c>
      <c r="AJ264" s="4" t="str">
        <f t="shared" si="320"/>
        <v>Датчик протечки  Пом. №17</v>
      </c>
      <c r="AK264" s="4">
        <f t="shared" si="313"/>
        <v>0</v>
      </c>
      <c r="AL264" s="4">
        <f t="shared" si="321"/>
        <v>0</v>
      </c>
      <c r="AM264" s="4" t="str">
        <f t="shared" si="322"/>
        <v>WD.1.17.1-3</v>
      </c>
      <c r="AN264" s="4"/>
      <c r="AO264" s="4" t="e">
        <f t="shared" si="326"/>
        <v>#N/A</v>
      </c>
      <c r="AP264" s="4" t="str">
        <f t="shared" si="323"/>
        <v>1.17.1-3</v>
      </c>
      <c r="AQ264" s="4" t="str">
        <f t="shared" si="327"/>
        <v>17.1-3</v>
      </c>
      <c r="AR264" s="4">
        <f t="shared" si="324"/>
        <v>0</v>
      </c>
      <c r="AS264" s="4">
        <f t="shared" si="325"/>
        <v>0</v>
      </c>
      <c r="AT264" s="4">
        <f t="shared" si="290"/>
        <v>0</v>
      </c>
    </row>
    <row r="265" spans="1:46" x14ac:dyDescent="0.25">
      <c r="A265" s="5" t="str">
        <f t="shared" si="305"/>
        <v>WD.1.18.1-3</v>
      </c>
      <c r="B265" s="4" t="str">
        <f t="shared" si="314"/>
        <v>Датчик протечки  Пом. №18</v>
      </c>
      <c r="C265" s="59"/>
      <c r="D265" s="102"/>
      <c r="E265" s="102"/>
      <c r="F265" s="102"/>
      <c r="G265" s="102"/>
      <c r="H265" s="102"/>
      <c r="I265" s="102"/>
      <c r="J265" s="59"/>
      <c r="K265" s="59"/>
      <c r="L265" s="59"/>
      <c r="M265" s="4">
        <f t="shared" si="315"/>
        <v>0</v>
      </c>
      <c r="N265" s="65"/>
      <c r="O265" s="65"/>
      <c r="P265" s="59">
        <f t="shared" si="294"/>
        <v>0.95</v>
      </c>
      <c r="Q265" s="65"/>
      <c r="R265" s="65"/>
      <c r="S265" s="65"/>
      <c r="T265" s="5">
        <f t="shared" si="316"/>
        <v>0</v>
      </c>
      <c r="U265" s="4">
        <f t="shared" si="306"/>
        <v>6</v>
      </c>
      <c r="V265" s="4">
        <f t="shared" si="307"/>
        <v>1.5</v>
      </c>
      <c r="W265" s="4">
        <f t="shared" si="308"/>
        <v>1.7500000000000002E-2</v>
      </c>
      <c r="X265" s="4">
        <f t="shared" si="309"/>
        <v>0.11</v>
      </c>
      <c r="Y265" s="4" cm="1">
        <f t="array" ref="Y265">_xlfn.IFS(H265=1,2,H265=3,1)</f>
        <v>2</v>
      </c>
      <c r="Z265" s="4">
        <f t="shared" si="310"/>
        <v>0.31</v>
      </c>
      <c r="AA265" s="4">
        <f t="shared" si="317"/>
        <v>0</v>
      </c>
      <c r="AB265" s="4">
        <f t="shared" si="311"/>
        <v>0</v>
      </c>
      <c r="AC265" s="4">
        <f t="shared" si="318"/>
        <v>220</v>
      </c>
      <c r="AD265" s="4" t="e">
        <f t="shared" si="312"/>
        <v>#N/A</v>
      </c>
      <c r="AE265" s="4" t="e">
        <f t="shared" si="328"/>
        <v>#N/A</v>
      </c>
      <c r="AF265" s="4">
        <f t="shared" si="329"/>
        <v>2</v>
      </c>
      <c r="AG265" s="4" t="str">
        <f t="shared" si="330"/>
        <v>18</v>
      </c>
      <c r="AH265" s="4" t="str">
        <f t="shared" si="319"/>
        <v>WD</v>
      </c>
      <c r="AI265" s="4" t="str">
        <f t="shared" si="331"/>
        <v>1</v>
      </c>
      <c r="AJ265" s="4" t="str">
        <f t="shared" si="320"/>
        <v>Датчик протечки  Пом. №18</v>
      </c>
      <c r="AK265" s="4">
        <f t="shared" si="313"/>
        <v>0</v>
      </c>
      <c r="AL265" s="4">
        <f t="shared" si="321"/>
        <v>0</v>
      </c>
      <c r="AM265" s="4" t="str">
        <f t="shared" si="322"/>
        <v>WD.1.18.1-3</v>
      </c>
      <c r="AN265" s="4"/>
      <c r="AO265" s="4" t="e">
        <f t="shared" si="326"/>
        <v>#N/A</v>
      </c>
      <c r="AP265" s="4" t="str">
        <f t="shared" si="323"/>
        <v>1.18.1-3</v>
      </c>
      <c r="AQ265" s="4" t="str">
        <f t="shared" si="327"/>
        <v>18.1-3</v>
      </c>
      <c r="AR265" s="4">
        <f t="shared" si="324"/>
        <v>0</v>
      </c>
      <c r="AS265" s="4">
        <f t="shared" si="325"/>
        <v>0</v>
      </c>
      <c r="AT265" s="4">
        <f t="shared" si="290"/>
        <v>0</v>
      </c>
    </row>
    <row r="266" spans="1:46" ht="15.75" thickBot="1" x14ac:dyDescent="0.3">
      <c r="A266" s="5">
        <f t="shared" si="305"/>
        <v>0</v>
      </c>
      <c r="B266" s="4" t="e">
        <f t="shared" si="314"/>
        <v>#N/A</v>
      </c>
      <c r="C266" s="59"/>
      <c r="D266" s="102"/>
      <c r="E266" s="103"/>
      <c r="F266" s="103"/>
      <c r="G266" s="103"/>
      <c r="H266" s="103"/>
      <c r="I266" s="103"/>
      <c r="J266" s="59"/>
      <c r="K266" s="59"/>
      <c r="L266" s="59"/>
      <c r="M266" s="4">
        <f t="shared" si="315"/>
        <v>0</v>
      </c>
      <c r="N266" s="65"/>
      <c r="O266" s="65"/>
      <c r="P266" s="59" t="e">
        <f t="shared" si="294"/>
        <v>#N/A</v>
      </c>
      <c r="Q266" s="65"/>
      <c r="R266" s="65"/>
      <c r="S266" s="65"/>
      <c r="T266" s="5" t="e">
        <f t="shared" si="316"/>
        <v>#N/A</v>
      </c>
      <c r="U266" s="4" t="e">
        <f t="shared" si="306"/>
        <v>#N/A</v>
      </c>
      <c r="V266" s="4" t="e">
        <f t="shared" si="307"/>
        <v>#N/A</v>
      </c>
      <c r="W266" s="4" t="e">
        <f t="shared" si="308"/>
        <v>#N/A</v>
      </c>
      <c r="X266" s="4" t="e">
        <f t="shared" si="309"/>
        <v>#N/A</v>
      </c>
      <c r="Y266" s="4" t="e" cm="1">
        <f t="array" ref="Y266">_xlfn.IFS(H266=1,2,H266=3,1)</f>
        <v>#N/A</v>
      </c>
      <c r="Z266" s="4" t="e">
        <f t="shared" si="310"/>
        <v>#N/A</v>
      </c>
      <c r="AA266" s="4" t="e">
        <f t="shared" si="317"/>
        <v>#N/A</v>
      </c>
      <c r="AB266" s="4" t="e">
        <f t="shared" si="311"/>
        <v>#N/A</v>
      </c>
      <c r="AC266" s="4" t="e">
        <f t="shared" si="318"/>
        <v>#N/A</v>
      </c>
      <c r="AD266" s="4" t="e">
        <f t="shared" si="312"/>
        <v>#N/A</v>
      </c>
      <c r="AE266" s="4" t="e">
        <f t="shared" si="328"/>
        <v>#N/A</v>
      </c>
      <c r="AF266" s="4">
        <f t="shared" si="329"/>
        <v>0</v>
      </c>
      <c r="AG266" s="4" t="str">
        <f t="shared" si="330"/>
        <v/>
      </c>
      <c r="AH266" s="4">
        <f t="shared" si="319"/>
        <v>0</v>
      </c>
      <c r="AI266" s="4" t="e">
        <f t="shared" si="331"/>
        <v>#VALUE!</v>
      </c>
      <c r="AJ266" s="4" t="e">
        <f t="shared" si="320"/>
        <v>#N/A</v>
      </c>
      <c r="AK266" s="4" t="e">
        <f t="shared" si="313"/>
        <v>#N/A</v>
      </c>
      <c r="AL266" s="4">
        <f t="shared" si="321"/>
        <v>0</v>
      </c>
      <c r="AM266" s="4">
        <f t="shared" si="322"/>
        <v>0</v>
      </c>
      <c r="AN266" s="4"/>
      <c r="AO266" s="4" t="e">
        <f t="shared" si="326"/>
        <v>#N/A</v>
      </c>
      <c r="AP266" s="4" t="e">
        <f t="shared" si="323"/>
        <v>#VALUE!</v>
      </c>
      <c r="AQ266" s="4" t="str">
        <f t="shared" si="327"/>
        <v/>
      </c>
      <c r="AR266" s="4">
        <f t="shared" si="324"/>
        <v>0</v>
      </c>
      <c r="AS266" s="4">
        <f t="shared" si="325"/>
        <v>0</v>
      </c>
      <c r="AT266" s="4">
        <f t="shared" si="290"/>
        <v>0</v>
      </c>
    </row>
    <row r="267" spans="1:46" x14ac:dyDescent="0.25">
      <c r="A267" s="5">
        <f t="shared" si="305"/>
        <v>0</v>
      </c>
      <c r="B267" s="4" t="e">
        <f t="shared" si="314"/>
        <v>#N/A</v>
      </c>
      <c r="C267" s="59"/>
      <c r="D267" s="102"/>
      <c r="E267" s="102"/>
      <c r="F267" s="102"/>
      <c r="G267" s="102"/>
      <c r="H267" s="102"/>
      <c r="I267" s="102"/>
      <c r="J267" s="59"/>
      <c r="K267" s="59"/>
      <c r="L267" s="59"/>
      <c r="M267" s="4">
        <f t="shared" si="315"/>
        <v>0</v>
      </c>
      <c r="N267" s="65"/>
      <c r="O267" s="65"/>
      <c r="P267" s="59" t="e">
        <f t="shared" si="294"/>
        <v>#N/A</v>
      </c>
      <c r="Q267" s="65"/>
      <c r="R267" s="65"/>
      <c r="S267" s="65"/>
      <c r="T267" s="5" t="e">
        <f t="shared" si="316"/>
        <v>#N/A</v>
      </c>
      <c r="U267" s="4" t="e">
        <f t="shared" si="306"/>
        <v>#N/A</v>
      </c>
      <c r="V267" s="4" t="e">
        <f t="shared" si="307"/>
        <v>#N/A</v>
      </c>
      <c r="W267" s="4" t="e">
        <f t="shared" si="308"/>
        <v>#N/A</v>
      </c>
      <c r="X267" s="4" t="e">
        <f t="shared" si="309"/>
        <v>#N/A</v>
      </c>
      <c r="Y267" s="4" t="e" cm="1">
        <f t="array" ref="Y267">_xlfn.IFS(H267=1,2,H267=3,1)</f>
        <v>#N/A</v>
      </c>
      <c r="Z267" s="4" t="e">
        <f t="shared" si="310"/>
        <v>#N/A</v>
      </c>
      <c r="AA267" s="4" t="e">
        <f t="shared" si="317"/>
        <v>#N/A</v>
      </c>
      <c r="AB267" s="4" t="e">
        <f t="shared" si="311"/>
        <v>#N/A</v>
      </c>
      <c r="AC267" s="4" t="e">
        <f t="shared" si="318"/>
        <v>#N/A</v>
      </c>
      <c r="AD267" s="4" t="e">
        <f t="shared" si="312"/>
        <v>#N/A</v>
      </c>
      <c r="AE267" s="4" t="e">
        <f t="shared" si="328"/>
        <v>#N/A</v>
      </c>
      <c r="AF267" s="4">
        <f t="shared" si="329"/>
        <v>0</v>
      </c>
      <c r="AG267" s="4" t="str">
        <f t="shared" si="330"/>
        <v/>
      </c>
      <c r="AH267" s="4">
        <f t="shared" si="319"/>
        <v>0</v>
      </c>
      <c r="AI267" s="4" t="e">
        <f t="shared" si="331"/>
        <v>#VALUE!</v>
      </c>
      <c r="AJ267" s="4" t="e">
        <f t="shared" si="320"/>
        <v>#N/A</v>
      </c>
      <c r="AK267" s="4" t="e">
        <f t="shared" si="313"/>
        <v>#N/A</v>
      </c>
      <c r="AL267" s="4">
        <f t="shared" si="321"/>
        <v>0</v>
      </c>
      <c r="AM267" s="4">
        <f t="shared" si="322"/>
        <v>0</v>
      </c>
      <c r="AN267" s="4"/>
      <c r="AO267" s="4" t="e">
        <f t="shared" si="326"/>
        <v>#N/A</v>
      </c>
      <c r="AP267" s="4" t="e">
        <f t="shared" si="323"/>
        <v>#VALUE!</v>
      </c>
      <c r="AQ267" s="4" t="str">
        <f t="shared" si="327"/>
        <v/>
      </c>
      <c r="AR267" s="4">
        <f t="shared" si="324"/>
        <v>0</v>
      </c>
      <c r="AS267" s="4">
        <f t="shared" si="325"/>
        <v>0</v>
      </c>
      <c r="AT267" s="4">
        <f t="shared" ref="AT267:AT330" si="332">IF(AR267=0,AS267,AR267)</f>
        <v>0</v>
      </c>
    </row>
    <row r="268" spans="1:46" x14ac:dyDescent="0.25">
      <c r="A268" s="5">
        <f t="shared" si="305"/>
        <v>0</v>
      </c>
      <c r="B268" s="4" t="e">
        <f t="shared" si="314"/>
        <v>#N/A</v>
      </c>
      <c r="C268" s="59"/>
      <c r="D268" s="102"/>
      <c r="E268" s="102"/>
      <c r="F268" s="102"/>
      <c r="G268" s="102"/>
      <c r="H268" s="102"/>
      <c r="I268" s="102"/>
      <c r="J268" s="59"/>
      <c r="K268" s="59"/>
      <c r="L268" s="59"/>
      <c r="M268" s="4">
        <f t="shared" si="315"/>
        <v>0</v>
      </c>
      <c r="N268" s="65"/>
      <c r="O268" s="65"/>
      <c r="P268" s="59" t="e">
        <f t="shared" si="294"/>
        <v>#N/A</v>
      </c>
      <c r="Q268" s="65"/>
      <c r="R268" s="65"/>
      <c r="S268" s="65"/>
      <c r="T268" s="5" t="e">
        <f t="shared" si="316"/>
        <v>#N/A</v>
      </c>
      <c r="U268" s="4" t="e">
        <f t="shared" si="306"/>
        <v>#N/A</v>
      </c>
      <c r="V268" s="4" t="e">
        <f t="shared" si="307"/>
        <v>#N/A</v>
      </c>
      <c r="W268" s="4" t="e">
        <f t="shared" si="308"/>
        <v>#N/A</v>
      </c>
      <c r="X268" s="4" t="e">
        <f t="shared" si="309"/>
        <v>#N/A</v>
      </c>
      <c r="Y268" s="4" t="e" cm="1">
        <f t="array" ref="Y268">_xlfn.IFS(H268=1,2,H268=3,1)</f>
        <v>#N/A</v>
      </c>
      <c r="Z268" s="4" t="e">
        <f t="shared" si="310"/>
        <v>#N/A</v>
      </c>
      <c r="AA268" s="4" t="e">
        <f t="shared" si="317"/>
        <v>#N/A</v>
      </c>
      <c r="AB268" s="4" t="e">
        <f t="shared" si="311"/>
        <v>#N/A</v>
      </c>
      <c r="AC268" s="4" t="e">
        <f t="shared" si="318"/>
        <v>#N/A</v>
      </c>
      <c r="AD268" s="4" t="e">
        <f t="shared" si="312"/>
        <v>#N/A</v>
      </c>
      <c r="AE268" s="4" t="e">
        <f t="shared" si="328"/>
        <v>#N/A</v>
      </c>
      <c r="AF268" s="4">
        <f t="shared" si="329"/>
        <v>0</v>
      </c>
      <c r="AG268" s="4" t="str">
        <f t="shared" si="330"/>
        <v/>
      </c>
      <c r="AH268" s="4">
        <f t="shared" si="319"/>
        <v>0</v>
      </c>
      <c r="AI268" s="4" t="e">
        <f t="shared" si="331"/>
        <v>#VALUE!</v>
      </c>
      <c r="AJ268" s="4" t="e">
        <f t="shared" si="320"/>
        <v>#N/A</v>
      </c>
      <c r="AK268" s="4" t="e">
        <f t="shared" si="313"/>
        <v>#N/A</v>
      </c>
      <c r="AL268" s="4">
        <f t="shared" si="321"/>
        <v>0</v>
      </c>
      <c r="AM268" s="4">
        <f t="shared" si="322"/>
        <v>0</v>
      </c>
      <c r="AN268" s="4"/>
      <c r="AO268" s="4" t="e">
        <f t="shared" si="326"/>
        <v>#N/A</v>
      </c>
      <c r="AP268" s="4" t="e">
        <f t="shared" si="323"/>
        <v>#VALUE!</v>
      </c>
      <c r="AQ268" s="4" t="str">
        <f t="shared" si="327"/>
        <v/>
      </c>
      <c r="AR268" s="4">
        <f t="shared" si="324"/>
        <v>0</v>
      </c>
      <c r="AS268" s="4">
        <f t="shared" si="325"/>
        <v>0</v>
      </c>
      <c r="AT268" s="4">
        <f t="shared" si="332"/>
        <v>0</v>
      </c>
    </row>
    <row r="269" spans="1:46" x14ac:dyDescent="0.25">
      <c r="A269" s="5">
        <f t="shared" si="305"/>
        <v>0</v>
      </c>
      <c r="B269" s="4" t="e">
        <f t="shared" si="314"/>
        <v>#N/A</v>
      </c>
      <c r="C269" s="59"/>
      <c r="D269" s="102"/>
      <c r="E269" s="102"/>
      <c r="F269" s="102"/>
      <c r="G269" s="102"/>
      <c r="H269" s="102"/>
      <c r="I269" s="102"/>
      <c r="J269" s="59"/>
      <c r="K269" s="59"/>
      <c r="L269" s="59"/>
      <c r="M269" s="4">
        <f t="shared" si="315"/>
        <v>0</v>
      </c>
      <c r="N269" s="65"/>
      <c r="O269" s="65"/>
      <c r="P269" s="59" t="e">
        <f t="shared" si="294"/>
        <v>#N/A</v>
      </c>
      <c r="Q269" s="65"/>
      <c r="R269" s="65"/>
      <c r="S269" s="65"/>
      <c r="T269" s="5" t="e">
        <f t="shared" si="316"/>
        <v>#N/A</v>
      </c>
      <c r="U269" s="4" t="e">
        <f t="shared" si="306"/>
        <v>#N/A</v>
      </c>
      <c r="V269" s="4" t="e">
        <f t="shared" si="307"/>
        <v>#N/A</v>
      </c>
      <c r="W269" s="4" t="e">
        <f t="shared" si="308"/>
        <v>#N/A</v>
      </c>
      <c r="X269" s="4" t="e">
        <f t="shared" si="309"/>
        <v>#N/A</v>
      </c>
      <c r="Y269" s="4" t="e" cm="1">
        <f t="array" ref="Y269">_xlfn.IFS(H269=1,2,H269=3,1)</f>
        <v>#N/A</v>
      </c>
      <c r="Z269" s="4" t="e">
        <f t="shared" si="310"/>
        <v>#N/A</v>
      </c>
      <c r="AA269" s="4" t="e">
        <f t="shared" si="317"/>
        <v>#N/A</v>
      </c>
      <c r="AB269" s="4" t="e">
        <f t="shared" si="311"/>
        <v>#N/A</v>
      </c>
      <c r="AC269" s="4" t="e">
        <f t="shared" si="318"/>
        <v>#N/A</v>
      </c>
      <c r="AD269" s="4" t="e">
        <f t="shared" si="312"/>
        <v>#N/A</v>
      </c>
      <c r="AE269" s="4" t="e">
        <f t="shared" si="328"/>
        <v>#N/A</v>
      </c>
      <c r="AF269" s="4">
        <f t="shared" si="329"/>
        <v>0</v>
      </c>
      <c r="AG269" s="4" t="str">
        <f t="shared" si="330"/>
        <v/>
      </c>
      <c r="AH269" s="4">
        <f t="shared" si="319"/>
        <v>0</v>
      </c>
      <c r="AI269" s="4" t="e">
        <f t="shared" si="331"/>
        <v>#VALUE!</v>
      </c>
      <c r="AJ269" s="4" t="e">
        <f t="shared" si="320"/>
        <v>#N/A</v>
      </c>
      <c r="AK269" s="4" t="e">
        <f t="shared" si="313"/>
        <v>#N/A</v>
      </c>
      <c r="AL269" s="4">
        <f t="shared" si="321"/>
        <v>0</v>
      </c>
      <c r="AM269" s="4">
        <f t="shared" si="322"/>
        <v>0</v>
      </c>
      <c r="AN269" s="4"/>
      <c r="AO269" s="4" t="e">
        <f t="shared" si="326"/>
        <v>#N/A</v>
      </c>
      <c r="AP269" s="4" t="e">
        <f t="shared" si="323"/>
        <v>#VALUE!</v>
      </c>
      <c r="AQ269" s="4" t="str">
        <f t="shared" si="327"/>
        <v/>
      </c>
      <c r="AR269" s="4">
        <f t="shared" si="324"/>
        <v>0</v>
      </c>
      <c r="AS269" s="4">
        <f t="shared" si="325"/>
        <v>0</v>
      </c>
      <c r="AT269" s="4">
        <f t="shared" si="332"/>
        <v>0</v>
      </c>
    </row>
    <row r="270" spans="1:46" x14ac:dyDescent="0.25">
      <c r="A270" s="5" t="str">
        <f t="shared" si="305"/>
        <v>WD.1.11.4-5</v>
      </c>
      <c r="B270" s="4" t="str">
        <f t="shared" si="314"/>
        <v>Датчик протечки  Пом. №11</v>
      </c>
      <c r="C270" s="59"/>
      <c r="D270" s="102"/>
      <c r="E270" s="59"/>
      <c r="F270" s="59"/>
      <c r="G270" s="59"/>
      <c r="H270" s="59"/>
      <c r="I270" s="59"/>
      <c r="J270" s="59"/>
      <c r="K270" s="59"/>
      <c r="L270" s="59"/>
      <c r="M270" s="4">
        <f t="shared" si="315"/>
        <v>0</v>
      </c>
      <c r="N270" s="65"/>
      <c r="O270" s="65"/>
      <c r="P270" s="59">
        <f t="shared" si="294"/>
        <v>0.95</v>
      </c>
      <c r="Q270" s="65"/>
      <c r="R270" s="65"/>
      <c r="S270" s="65"/>
      <c r="T270" s="5">
        <f t="shared" si="316"/>
        <v>0</v>
      </c>
      <c r="U270" s="4">
        <f t="shared" si="306"/>
        <v>6</v>
      </c>
      <c r="V270" s="4">
        <f t="shared" si="307"/>
        <v>1.5</v>
      </c>
      <c r="W270" s="4">
        <f t="shared" si="308"/>
        <v>1.7500000000000002E-2</v>
      </c>
      <c r="X270" s="4">
        <f t="shared" si="309"/>
        <v>0.11</v>
      </c>
      <c r="Y270" s="4" cm="1">
        <f t="array" ref="Y270">_xlfn.IFS(H270=1,2,H270=3,1)</f>
        <v>2</v>
      </c>
      <c r="Z270" s="4">
        <f t="shared" si="310"/>
        <v>0.31</v>
      </c>
      <c r="AA270" s="4">
        <f t="shared" si="317"/>
        <v>0</v>
      </c>
      <c r="AB270" s="4">
        <f t="shared" si="311"/>
        <v>0</v>
      </c>
      <c r="AC270" s="4">
        <f t="shared" si="318"/>
        <v>220</v>
      </c>
      <c r="AD270" s="4" t="e">
        <f t="shared" si="312"/>
        <v>#N/A</v>
      </c>
      <c r="AE270" s="4" t="e">
        <f t="shared" si="328"/>
        <v>#N/A</v>
      </c>
      <c r="AF270" s="4">
        <f t="shared" si="329"/>
        <v>2</v>
      </c>
      <c r="AG270" s="4" t="str">
        <f t="shared" si="330"/>
        <v>11</v>
      </c>
      <c r="AH270" s="4" t="str">
        <f t="shared" si="319"/>
        <v>WD</v>
      </c>
      <c r="AI270" s="4" t="str">
        <f t="shared" si="331"/>
        <v>1</v>
      </c>
      <c r="AJ270" s="4" t="str">
        <f t="shared" si="320"/>
        <v>Датчик протечки  Пом. №11</v>
      </c>
      <c r="AK270" s="4">
        <f t="shared" si="313"/>
        <v>0</v>
      </c>
      <c r="AL270" s="4">
        <f t="shared" si="321"/>
        <v>0</v>
      </c>
      <c r="AM270" s="4" t="str">
        <f t="shared" si="322"/>
        <v>WD.1.11.4-5</v>
      </c>
      <c r="AN270" s="4"/>
      <c r="AO270" s="4" t="e">
        <f t="shared" si="326"/>
        <v>#N/A</v>
      </c>
      <c r="AP270" s="4" t="str">
        <f t="shared" si="323"/>
        <v>1.11.4-5</v>
      </c>
      <c r="AQ270" s="4" t="str">
        <f t="shared" si="327"/>
        <v>11.4-5</v>
      </c>
      <c r="AR270" s="4">
        <f t="shared" si="324"/>
        <v>0</v>
      </c>
      <c r="AS270" s="4">
        <f t="shared" si="325"/>
        <v>0</v>
      </c>
      <c r="AT270" s="4">
        <f t="shared" si="332"/>
        <v>0</v>
      </c>
    </row>
    <row r="271" spans="1:46" x14ac:dyDescent="0.25">
      <c r="A271" s="5">
        <f t="shared" si="305"/>
        <v>0</v>
      </c>
      <c r="B271" s="4" t="e">
        <f t="shared" si="314"/>
        <v>#N/A</v>
      </c>
      <c r="C271" s="59"/>
      <c r="D271" s="102"/>
      <c r="E271" s="59"/>
      <c r="F271" s="59"/>
      <c r="G271" s="59"/>
      <c r="H271" s="59"/>
      <c r="I271" s="59"/>
      <c r="J271" s="59"/>
      <c r="K271" s="59"/>
      <c r="L271" s="59"/>
      <c r="M271" s="4">
        <f t="shared" si="315"/>
        <v>0</v>
      </c>
      <c r="N271" s="65"/>
      <c r="O271" s="65"/>
      <c r="P271" s="59" t="e">
        <f t="shared" si="294"/>
        <v>#N/A</v>
      </c>
      <c r="Q271" s="65"/>
      <c r="R271" s="65"/>
      <c r="S271" s="65"/>
      <c r="T271" s="5" t="e">
        <f t="shared" si="316"/>
        <v>#N/A</v>
      </c>
      <c r="U271" s="4" t="e">
        <f t="shared" si="306"/>
        <v>#N/A</v>
      </c>
      <c r="V271" s="4" t="e">
        <f t="shared" si="307"/>
        <v>#N/A</v>
      </c>
      <c r="W271" s="4" t="e">
        <f t="shared" si="308"/>
        <v>#N/A</v>
      </c>
      <c r="X271" s="4" t="e">
        <f t="shared" si="309"/>
        <v>#N/A</v>
      </c>
      <c r="Y271" s="4" t="e" cm="1">
        <f t="array" ref="Y271">_xlfn.IFS(H271=1,2,H271=3,1)</f>
        <v>#N/A</v>
      </c>
      <c r="Z271" s="4" t="e">
        <f t="shared" si="310"/>
        <v>#N/A</v>
      </c>
      <c r="AA271" s="4" t="e">
        <f t="shared" si="317"/>
        <v>#N/A</v>
      </c>
      <c r="AB271" s="4" t="e">
        <f t="shared" si="311"/>
        <v>#N/A</v>
      </c>
      <c r="AC271" s="4" t="e">
        <f t="shared" si="318"/>
        <v>#N/A</v>
      </c>
      <c r="AD271" s="4" t="e">
        <f t="shared" si="312"/>
        <v>#N/A</v>
      </c>
      <c r="AE271" s="4" t="e">
        <f t="shared" si="328"/>
        <v>#N/A</v>
      </c>
      <c r="AF271" s="4">
        <f t="shared" si="329"/>
        <v>0</v>
      </c>
      <c r="AG271" s="4" t="str">
        <f t="shared" si="330"/>
        <v/>
      </c>
      <c r="AH271" s="4">
        <f t="shared" si="319"/>
        <v>0</v>
      </c>
      <c r="AI271" s="4" t="e">
        <f t="shared" si="331"/>
        <v>#VALUE!</v>
      </c>
      <c r="AJ271" s="4" t="e">
        <f t="shared" si="320"/>
        <v>#N/A</v>
      </c>
      <c r="AK271" s="4" t="e">
        <f t="shared" si="313"/>
        <v>#N/A</v>
      </c>
      <c r="AL271" s="4">
        <f t="shared" si="321"/>
        <v>0</v>
      </c>
      <c r="AM271" s="4">
        <f t="shared" si="322"/>
        <v>0</v>
      </c>
      <c r="AN271" s="4"/>
      <c r="AO271" s="4" t="e">
        <f t="shared" si="326"/>
        <v>#N/A</v>
      </c>
      <c r="AP271" s="4" t="e">
        <f t="shared" si="323"/>
        <v>#VALUE!</v>
      </c>
      <c r="AQ271" s="4" t="str">
        <f t="shared" si="327"/>
        <v/>
      </c>
      <c r="AR271" s="4">
        <f t="shared" si="324"/>
        <v>0</v>
      </c>
      <c r="AS271" s="4">
        <f t="shared" si="325"/>
        <v>0</v>
      </c>
      <c r="AT271" s="4">
        <f t="shared" si="332"/>
        <v>0</v>
      </c>
    </row>
    <row r="272" spans="1:46" x14ac:dyDescent="0.25">
      <c r="A272" s="5">
        <f t="shared" si="305"/>
        <v>0</v>
      </c>
      <c r="B272" s="4" t="e">
        <f t="shared" si="314"/>
        <v>#N/A</v>
      </c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4">
        <f t="shared" si="315"/>
        <v>0</v>
      </c>
      <c r="N272" s="65"/>
      <c r="O272" s="65"/>
      <c r="P272" s="59" t="e">
        <f t="shared" si="294"/>
        <v>#N/A</v>
      </c>
      <c r="Q272" s="65"/>
      <c r="R272" s="65"/>
      <c r="S272" s="65"/>
      <c r="T272" s="5" t="e">
        <f t="shared" si="316"/>
        <v>#N/A</v>
      </c>
      <c r="U272" s="4" t="e">
        <f t="shared" si="306"/>
        <v>#N/A</v>
      </c>
      <c r="V272" s="4" t="e">
        <f t="shared" si="307"/>
        <v>#N/A</v>
      </c>
      <c r="W272" s="4" t="e">
        <f t="shared" si="308"/>
        <v>#N/A</v>
      </c>
      <c r="X272" s="4" t="e">
        <f t="shared" si="309"/>
        <v>#N/A</v>
      </c>
      <c r="Y272" s="4" t="e" cm="1">
        <f t="array" ref="Y272">_xlfn.IFS(H272=1,2,H272=3,1)</f>
        <v>#N/A</v>
      </c>
      <c r="Z272" s="4" t="e">
        <f t="shared" si="310"/>
        <v>#N/A</v>
      </c>
      <c r="AA272" s="4" t="e">
        <f t="shared" si="317"/>
        <v>#N/A</v>
      </c>
      <c r="AB272" s="4" t="e">
        <f t="shared" si="311"/>
        <v>#N/A</v>
      </c>
      <c r="AC272" s="4" t="e">
        <f t="shared" si="318"/>
        <v>#N/A</v>
      </c>
      <c r="AD272" s="4" t="e">
        <f t="shared" si="312"/>
        <v>#N/A</v>
      </c>
      <c r="AE272" s="4" t="e">
        <f t="shared" si="328"/>
        <v>#N/A</v>
      </c>
      <c r="AF272" s="4">
        <f t="shared" si="329"/>
        <v>0</v>
      </c>
      <c r="AG272" s="4" t="str">
        <f t="shared" si="330"/>
        <v/>
      </c>
      <c r="AH272" s="4">
        <f t="shared" si="319"/>
        <v>0</v>
      </c>
      <c r="AI272" s="4" t="e">
        <f t="shared" si="331"/>
        <v>#VALUE!</v>
      </c>
      <c r="AJ272" s="4" t="e">
        <f t="shared" si="320"/>
        <v>#N/A</v>
      </c>
      <c r="AK272" s="4" t="e">
        <f t="shared" si="313"/>
        <v>#N/A</v>
      </c>
      <c r="AL272" s="4">
        <f t="shared" si="321"/>
        <v>0</v>
      </c>
      <c r="AM272" s="4">
        <f t="shared" si="322"/>
        <v>0</v>
      </c>
      <c r="AN272" s="4"/>
      <c r="AO272" s="4" t="e">
        <f t="shared" si="326"/>
        <v>#N/A</v>
      </c>
      <c r="AP272" s="4" t="e">
        <f t="shared" si="323"/>
        <v>#VALUE!</v>
      </c>
      <c r="AQ272" s="4" t="str">
        <f t="shared" si="327"/>
        <v/>
      </c>
      <c r="AR272" s="4">
        <f t="shared" si="324"/>
        <v>0</v>
      </c>
      <c r="AS272" s="4">
        <f t="shared" si="325"/>
        <v>0</v>
      </c>
      <c r="AT272" s="4">
        <f t="shared" si="332"/>
        <v>0</v>
      </c>
    </row>
    <row r="273" spans="1:46" x14ac:dyDescent="0.25">
      <c r="A273" s="5">
        <f t="shared" si="305"/>
        <v>0</v>
      </c>
      <c r="B273" s="4" t="e">
        <f t="shared" si="314"/>
        <v>#N/A</v>
      </c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4">
        <f t="shared" si="315"/>
        <v>0</v>
      </c>
      <c r="N273" s="65"/>
      <c r="O273" s="65"/>
      <c r="P273" s="59" t="e">
        <f t="shared" si="294"/>
        <v>#N/A</v>
      </c>
      <c r="Q273" s="65"/>
      <c r="R273" s="65"/>
      <c r="S273" s="65"/>
      <c r="T273" s="5" t="e">
        <f t="shared" si="316"/>
        <v>#N/A</v>
      </c>
      <c r="U273" s="4" t="e">
        <f t="shared" si="306"/>
        <v>#N/A</v>
      </c>
      <c r="V273" s="4" t="e">
        <f t="shared" si="307"/>
        <v>#N/A</v>
      </c>
      <c r="W273" s="4" t="e">
        <f t="shared" si="308"/>
        <v>#N/A</v>
      </c>
      <c r="X273" s="4" t="e">
        <f t="shared" si="309"/>
        <v>#N/A</v>
      </c>
      <c r="Y273" s="4" t="e" cm="1">
        <f t="array" ref="Y273">_xlfn.IFS(H273=1,2,H273=3,1)</f>
        <v>#N/A</v>
      </c>
      <c r="Z273" s="4" t="e">
        <f t="shared" si="310"/>
        <v>#N/A</v>
      </c>
      <c r="AA273" s="4" t="e">
        <f t="shared" si="317"/>
        <v>#N/A</v>
      </c>
      <c r="AB273" s="4" t="e">
        <f t="shared" si="311"/>
        <v>#N/A</v>
      </c>
      <c r="AC273" s="4" t="e">
        <f t="shared" si="318"/>
        <v>#N/A</v>
      </c>
      <c r="AD273" s="4" t="e">
        <f t="shared" si="312"/>
        <v>#N/A</v>
      </c>
      <c r="AE273" s="4" t="e">
        <f t="shared" si="328"/>
        <v>#N/A</v>
      </c>
      <c r="AF273" s="4">
        <f t="shared" si="329"/>
        <v>0</v>
      </c>
      <c r="AG273" s="4" t="str">
        <f t="shared" si="330"/>
        <v/>
      </c>
      <c r="AH273" s="4">
        <f t="shared" si="319"/>
        <v>0</v>
      </c>
      <c r="AI273" s="4" t="e">
        <f t="shared" si="331"/>
        <v>#VALUE!</v>
      </c>
      <c r="AJ273" s="4" t="e">
        <f t="shared" si="320"/>
        <v>#N/A</v>
      </c>
      <c r="AK273" s="4" t="e">
        <f t="shared" si="313"/>
        <v>#N/A</v>
      </c>
      <c r="AL273" s="4">
        <f t="shared" si="321"/>
        <v>0</v>
      </c>
      <c r="AM273" s="4">
        <f t="shared" si="322"/>
        <v>0</v>
      </c>
      <c r="AN273" s="4"/>
      <c r="AO273" s="4" t="e">
        <f t="shared" si="326"/>
        <v>#N/A</v>
      </c>
      <c r="AP273" s="4" t="e">
        <f t="shared" si="323"/>
        <v>#VALUE!</v>
      </c>
      <c r="AQ273" s="4" t="str">
        <f t="shared" si="327"/>
        <v/>
      </c>
      <c r="AR273" s="4">
        <f t="shared" si="324"/>
        <v>0</v>
      </c>
      <c r="AS273" s="4">
        <f t="shared" si="325"/>
        <v>0</v>
      </c>
      <c r="AT273" s="4">
        <f t="shared" si="332"/>
        <v>0</v>
      </c>
    </row>
    <row r="274" spans="1:46" ht="15.75" thickBot="1" x14ac:dyDescent="0.3">
      <c r="A274" s="45">
        <f t="shared" si="305"/>
        <v>0</v>
      </c>
      <c r="B274" s="44" t="e">
        <f t="shared" si="314"/>
        <v>#N/A</v>
      </c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44">
        <f t="shared" si="315"/>
        <v>0</v>
      </c>
      <c r="N274" s="64"/>
      <c r="O274" s="64"/>
      <c r="P274" s="64" t="e">
        <f t="shared" si="294"/>
        <v>#N/A</v>
      </c>
      <c r="Q274" s="64"/>
      <c r="R274" s="64"/>
      <c r="S274" s="64"/>
      <c r="T274" s="45" t="e">
        <f t="shared" si="316"/>
        <v>#N/A</v>
      </c>
      <c r="U274" s="44" t="e">
        <f t="shared" si="306"/>
        <v>#N/A</v>
      </c>
      <c r="V274" s="44" t="e">
        <f t="shared" si="307"/>
        <v>#N/A</v>
      </c>
      <c r="W274" s="44" t="e">
        <f t="shared" si="308"/>
        <v>#N/A</v>
      </c>
      <c r="X274" s="44" t="e">
        <f t="shared" si="309"/>
        <v>#N/A</v>
      </c>
      <c r="Y274" s="44" t="e" cm="1">
        <f t="array" ref="Y274">_xlfn.IFS(H274=1,2,H274=3,1)</f>
        <v>#N/A</v>
      </c>
      <c r="Z274" s="44" t="e">
        <f t="shared" si="310"/>
        <v>#N/A</v>
      </c>
      <c r="AA274" s="44" t="e">
        <f t="shared" si="317"/>
        <v>#N/A</v>
      </c>
      <c r="AB274" s="44" t="e">
        <f t="shared" si="311"/>
        <v>#N/A</v>
      </c>
      <c r="AC274" s="44" t="e">
        <f t="shared" si="318"/>
        <v>#N/A</v>
      </c>
      <c r="AD274" s="44" t="e">
        <f t="shared" si="312"/>
        <v>#N/A</v>
      </c>
      <c r="AE274" s="44" t="e">
        <f t="shared" si="328"/>
        <v>#N/A</v>
      </c>
      <c r="AF274" s="44">
        <f t="shared" si="329"/>
        <v>0</v>
      </c>
      <c r="AG274" s="44" t="str">
        <f t="shared" si="330"/>
        <v/>
      </c>
      <c r="AH274" s="44">
        <f t="shared" si="319"/>
        <v>0</v>
      </c>
      <c r="AI274" s="44" t="e">
        <f t="shared" si="331"/>
        <v>#VALUE!</v>
      </c>
      <c r="AJ274" s="44" t="e">
        <f t="shared" si="320"/>
        <v>#N/A</v>
      </c>
      <c r="AK274" s="44" t="e">
        <f t="shared" si="313"/>
        <v>#N/A</v>
      </c>
      <c r="AL274" s="44">
        <f t="shared" si="321"/>
        <v>0</v>
      </c>
      <c r="AM274" s="44">
        <f t="shared" si="322"/>
        <v>0</v>
      </c>
      <c r="AN274" s="44"/>
      <c r="AO274" s="44" t="e">
        <f t="shared" si="326"/>
        <v>#N/A</v>
      </c>
      <c r="AP274" s="44" t="e">
        <f t="shared" si="323"/>
        <v>#VALUE!</v>
      </c>
      <c r="AQ274" s="44" t="str">
        <f t="shared" si="327"/>
        <v/>
      </c>
      <c r="AR274" s="44">
        <f t="shared" si="324"/>
        <v>0</v>
      </c>
      <c r="AS274" s="44">
        <f t="shared" si="325"/>
        <v>0</v>
      </c>
      <c r="AT274" s="44">
        <f t="shared" si="332"/>
        <v>0</v>
      </c>
    </row>
    <row r="275" spans="1:46" x14ac:dyDescent="0.25">
      <c r="A275" s="19">
        <f t="shared" si="305"/>
        <v>0</v>
      </c>
      <c r="B275" s="7" t="e">
        <f t="shared" si="314"/>
        <v>#N/A</v>
      </c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7">
        <f t="shared" si="315"/>
        <v>0</v>
      </c>
      <c r="N275" s="65"/>
      <c r="O275" s="65"/>
      <c r="P275" s="65" t="e">
        <f t="shared" si="294"/>
        <v>#N/A</v>
      </c>
      <c r="Q275" s="65"/>
      <c r="R275" s="65"/>
      <c r="S275" s="65"/>
      <c r="T275" s="19" t="e">
        <f t="shared" si="316"/>
        <v>#N/A</v>
      </c>
      <c r="U275" s="7" t="e">
        <f t="shared" si="306"/>
        <v>#N/A</v>
      </c>
      <c r="V275" s="7" t="e">
        <f t="shared" si="307"/>
        <v>#N/A</v>
      </c>
      <c r="W275" s="7" t="e">
        <f t="shared" si="308"/>
        <v>#N/A</v>
      </c>
      <c r="X275" s="7" t="e">
        <f t="shared" si="309"/>
        <v>#N/A</v>
      </c>
      <c r="Y275" s="7" t="e" cm="1">
        <f t="array" ref="Y275">_xlfn.IFS(H275=1,2,H275=3,1)</f>
        <v>#N/A</v>
      </c>
      <c r="Z275" s="7" t="e">
        <f t="shared" si="310"/>
        <v>#N/A</v>
      </c>
      <c r="AA275" s="7" t="e">
        <f t="shared" si="317"/>
        <v>#N/A</v>
      </c>
      <c r="AB275" s="7" t="e">
        <f t="shared" si="311"/>
        <v>#N/A</v>
      </c>
      <c r="AC275" s="7" t="e">
        <f t="shared" si="318"/>
        <v>#N/A</v>
      </c>
      <c r="AD275" s="7" t="e">
        <f t="shared" si="312"/>
        <v>#N/A</v>
      </c>
      <c r="AE275" s="7" t="e">
        <f t="shared" si="328"/>
        <v>#N/A</v>
      </c>
      <c r="AF275" s="7">
        <f t="shared" si="329"/>
        <v>0</v>
      </c>
      <c r="AG275" s="7" t="str">
        <f t="shared" si="330"/>
        <v/>
      </c>
      <c r="AH275" s="7">
        <f t="shared" si="319"/>
        <v>0</v>
      </c>
      <c r="AI275" s="7" t="e">
        <f t="shared" si="331"/>
        <v>#VALUE!</v>
      </c>
      <c r="AJ275" s="7" t="e">
        <f t="shared" si="320"/>
        <v>#N/A</v>
      </c>
      <c r="AK275" s="7" t="e">
        <f t="shared" si="313"/>
        <v>#N/A</v>
      </c>
      <c r="AL275" s="7">
        <f t="shared" si="321"/>
        <v>0</v>
      </c>
      <c r="AM275" s="7">
        <f t="shared" si="322"/>
        <v>0</v>
      </c>
      <c r="AN275" s="7"/>
      <c r="AO275" s="7" t="e">
        <f t="shared" si="326"/>
        <v>#N/A</v>
      </c>
      <c r="AP275" s="7" t="e">
        <f t="shared" si="323"/>
        <v>#VALUE!</v>
      </c>
      <c r="AQ275" s="7" t="str">
        <f t="shared" si="327"/>
        <v/>
      </c>
      <c r="AR275" s="7">
        <f t="shared" si="324"/>
        <v>0</v>
      </c>
      <c r="AS275" s="7">
        <f t="shared" si="325"/>
        <v>0</v>
      </c>
      <c r="AT275" s="7">
        <f t="shared" si="332"/>
        <v>0</v>
      </c>
    </row>
    <row r="276" spans="1:46" x14ac:dyDescent="0.25">
      <c r="A276" s="5" t="str">
        <f t="shared" si="305"/>
        <v>КУП.1.03.1</v>
      </c>
      <c r="B276" s="4" t="str">
        <f t="shared" si="314"/>
        <v>Коробка уравнивания потенциалов  Пом. №03</v>
      </c>
      <c r="C276" s="59"/>
      <c r="D276" s="102"/>
      <c r="E276" s="102"/>
      <c r="F276" s="102"/>
      <c r="G276" s="102"/>
      <c r="H276" s="102"/>
      <c r="I276" s="60"/>
      <c r="J276" s="102"/>
      <c r="K276" s="102"/>
      <c r="L276" s="102"/>
      <c r="M276" s="4">
        <f t="shared" si="315"/>
        <v>10</v>
      </c>
      <c r="N276" s="102"/>
      <c r="O276" s="102"/>
      <c r="P276" s="59">
        <f t="shared" si="294"/>
        <v>0.95</v>
      </c>
      <c r="Q276" s="65"/>
      <c r="R276" s="102"/>
      <c r="S276" s="104"/>
      <c r="T276" s="5">
        <f t="shared" si="316"/>
        <v>0</v>
      </c>
      <c r="U276" s="4">
        <f t="shared" si="306"/>
        <v>10</v>
      </c>
      <c r="V276" s="4">
        <f t="shared" si="307"/>
        <v>6</v>
      </c>
      <c r="W276" s="4">
        <f t="shared" si="308"/>
        <v>1.7500000000000002E-2</v>
      </c>
      <c r="X276" s="4">
        <f t="shared" si="309"/>
        <v>0.09</v>
      </c>
      <c r="Y276" s="4" cm="1">
        <f t="array" ref="Y276">_xlfn.IFS(H276=1,2,H276=3,1)</f>
        <v>2</v>
      </c>
      <c r="Z276" s="4">
        <f t="shared" si="310"/>
        <v>0.31</v>
      </c>
      <c r="AA276" s="4">
        <f t="shared" si="317"/>
        <v>0</v>
      </c>
      <c r="AB276" s="4">
        <f t="shared" si="311"/>
        <v>0</v>
      </c>
      <c r="AC276" s="4">
        <f t="shared" si="318"/>
        <v>220</v>
      </c>
      <c r="AD276" s="4" t="str">
        <f t="shared" si="312"/>
        <v>ПуГВ</v>
      </c>
      <c r="AE276" s="4" t="str">
        <f t="shared" si="328"/>
        <v>ПуГВ (1х6)</v>
      </c>
      <c r="AF276" s="4">
        <f t="shared" si="329"/>
        <v>2</v>
      </c>
      <c r="AG276" s="4" t="str">
        <f t="shared" si="330"/>
        <v>03</v>
      </c>
      <c r="AH276" s="4" t="str">
        <f t="shared" si="319"/>
        <v>КУП</v>
      </c>
      <c r="AI276" s="4" t="str">
        <f t="shared" si="331"/>
        <v>1</v>
      </c>
      <c r="AJ276" s="4" t="str">
        <f t="shared" si="320"/>
        <v>Коробка уравнивания потенциалов  Пом. №03</v>
      </c>
      <c r="AK276" s="4">
        <f t="shared" si="313"/>
        <v>0</v>
      </c>
      <c r="AL276" s="4">
        <f t="shared" si="321"/>
        <v>0</v>
      </c>
      <c r="AM276" s="4" t="str">
        <f t="shared" si="322"/>
        <v>КУП.1.03.1</v>
      </c>
      <c r="AN276" s="4"/>
      <c r="AO276" s="4" t="str">
        <f t="shared" si="326"/>
        <v>ПуГВ (1х6)
L=10-0%</v>
      </c>
      <c r="AP276" s="4" t="str">
        <f t="shared" si="323"/>
        <v>1.03.1</v>
      </c>
      <c r="AQ276" s="4" t="str">
        <f t="shared" si="327"/>
        <v>03.1</v>
      </c>
      <c r="AR276" s="4">
        <f t="shared" si="324"/>
        <v>0</v>
      </c>
      <c r="AS276" s="4">
        <f t="shared" si="325"/>
        <v>0</v>
      </c>
      <c r="AT276" s="4">
        <f t="shared" si="332"/>
        <v>0</v>
      </c>
    </row>
    <row r="277" spans="1:46" x14ac:dyDescent="0.25">
      <c r="A277" s="5" t="str">
        <f t="shared" si="305"/>
        <v>PE.1.03.1</v>
      </c>
      <c r="B277" s="4" t="str">
        <f t="shared" si="314"/>
        <v>Заземляющая шина  Пом. №03</v>
      </c>
      <c r="C277" s="59"/>
      <c r="D277" s="102"/>
      <c r="E277" s="102"/>
      <c r="F277" s="102"/>
      <c r="G277" s="102"/>
      <c r="H277" s="102"/>
      <c r="I277" s="102"/>
      <c r="J277" s="102"/>
      <c r="K277" s="102"/>
      <c r="L277" s="102"/>
      <c r="M277" s="4">
        <f t="shared" si="315"/>
        <v>4</v>
      </c>
      <c r="N277" s="102"/>
      <c r="O277" s="102"/>
      <c r="P277" s="59">
        <f t="shared" ref="P277:P340" si="334">IF(VLOOKUP(AH277,Потребители_обозначение,5,FALSE)=2,_xlfn.IFS(H277=3,VLOOKUP(E277,Справочная_двигатели,8,FALSE),H277=1,VLOOKUP(E277,Справочная_двигатели,10,TRUE)),0.95)</f>
        <v>0.95</v>
      </c>
      <c r="Q277" s="102"/>
      <c r="R277" s="102"/>
      <c r="S277" s="104"/>
      <c r="T277" s="5">
        <f t="shared" si="316"/>
        <v>0</v>
      </c>
      <c r="U277" s="4">
        <f t="shared" si="306"/>
        <v>10</v>
      </c>
      <c r="V277" s="4">
        <f t="shared" si="307"/>
        <v>2.5</v>
      </c>
      <c r="W277" s="4">
        <f t="shared" si="308"/>
        <v>1.7500000000000002E-2</v>
      </c>
      <c r="X277" s="4">
        <f t="shared" si="309"/>
        <v>0.1</v>
      </c>
      <c r="Y277" s="4" cm="1">
        <f t="array" ref="Y277">_xlfn.IFS(H277=1,2,H277=3,1)</f>
        <v>2</v>
      </c>
      <c r="Z277" s="4">
        <f t="shared" si="310"/>
        <v>0.31</v>
      </c>
      <c r="AA277" s="4">
        <f t="shared" si="317"/>
        <v>0</v>
      </c>
      <c r="AB277" s="4">
        <f t="shared" si="311"/>
        <v>0</v>
      </c>
      <c r="AC277" s="4">
        <f t="shared" si="318"/>
        <v>220</v>
      </c>
      <c r="AD277" s="4" t="str">
        <f t="shared" si="312"/>
        <v>ПуГВ</v>
      </c>
      <c r="AE277" s="4" t="str">
        <f t="shared" si="328"/>
        <v>ПуГВ (1х2,5)</v>
      </c>
      <c r="AF277" s="4">
        <f t="shared" si="329"/>
        <v>2</v>
      </c>
      <c r="AG277" s="4" t="str">
        <f t="shared" si="330"/>
        <v>03</v>
      </c>
      <c r="AH277" s="4" t="str">
        <f t="shared" si="319"/>
        <v>PE</v>
      </c>
      <c r="AI277" s="4" t="str">
        <f t="shared" si="331"/>
        <v>1</v>
      </c>
      <c r="AJ277" s="4" t="str">
        <f t="shared" si="320"/>
        <v>Заземляющая шина  Пом. №03</v>
      </c>
      <c r="AK277" s="4">
        <f t="shared" si="313"/>
        <v>0</v>
      </c>
      <c r="AL277" s="4">
        <f t="shared" si="321"/>
        <v>0</v>
      </c>
      <c r="AM277" s="4" t="str">
        <f t="shared" si="322"/>
        <v>PE.1.03.1</v>
      </c>
      <c r="AN277" s="4"/>
      <c r="AO277" s="4" t="str">
        <f t="shared" si="326"/>
        <v>ПуГВ (1х2,5)
L=4-0%</v>
      </c>
      <c r="AP277" s="4" t="str">
        <f t="shared" si="323"/>
        <v>1.03.1</v>
      </c>
      <c r="AQ277" s="4" t="str">
        <f t="shared" si="327"/>
        <v>03.1</v>
      </c>
      <c r="AR277" s="4">
        <f t="shared" si="324"/>
        <v>0</v>
      </c>
      <c r="AS277" s="4">
        <f t="shared" si="325"/>
        <v>0</v>
      </c>
      <c r="AT277" s="4">
        <f t="shared" si="332"/>
        <v>0</v>
      </c>
    </row>
    <row r="278" spans="1:46" x14ac:dyDescent="0.25">
      <c r="A278" s="5" t="str">
        <f t="shared" si="305"/>
        <v>PE.1.03.2</v>
      </c>
      <c r="B278" s="4" t="str">
        <f t="shared" si="314"/>
        <v>Заземляющая шина  Пом. №03</v>
      </c>
      <c r="C278" s="59"/>
      <c r="D278" s="102"/>
      <c r="E278" s="102"/>
      <c r="F278" s="102"/>
      <c r="G278" s="102"/>
      <c r="H278" s="102"/>
      <c r="I278" s="102"/>
      <c r="J278" s="102"/>
      <c r="K278" s="102"/>
      <c r="L278" s="102"/>
      <c r="M278" s="4">
        <f t="shared" si="315"/>
        <v>4</v>
      </c>
      <c r="N278" s="102"/>
      <c r="O278" s="102"/>
      <c r="P278" s="59">
        <f t="shared" si="334"/>
        <v>0.95</v>
      </c>
      <c r="Q278" s="102"/>
      <c r="R278" s="102"/>
      <c r="S278" s="104"/>
      <c r="T278" s="5">
        <f t="shared" si="316"/>
        <v>0</v>
      </c>
      <c r="U278" s="4">
        <f t="shared" si="306"/>
        <v>10</v>
      </c>
      <c r="V278" s="4">
        <f t="shared" si="307"/>
        <v>2.5</v>
      </c>
      <c r="W278" s="4">
        <f t="shared" si="308"/>
        <v>1.7500000000000002E-2</v>
      </c>
      <c r="X278" s="4">
        <f t="shared" si="309"/>
        <v>0.1</v>
      </c>
      <c r="Y278" s="4" cm="1">
        <f t="array" ref="Y278">_xlfn.IFS(H278=1,2,H278=3,1)</f>
        <v>2</v>
      </c>
      <c r="Z278" s="4">
        <f t="shared" si="310"/>
        <v>0.31</v>
      </c>
      <c r="AA278" s="4">
        <f t="shared" si="317"/>
        <v>0</v>
      </c>
      <c r="AB278" s="4">
        <f t="shared" si="311"/>
        <v>0</v>
      </c>
      <c r="AC278" s="4">
        <f t="shared" si="318"/>
        <v>220</v>
      </c>
      <c r="AD278" s="4" t="str">
        <f t="shared" si="312"/>
        <v>ПуГВ</v>
      </c>
      <c r="AE278" s="4" t="str">
        <f t="shared" si="328"/>
        <v>ПуГВ (1х2,5)</v>
      </c>
      <c r="AF278" s="4">
        <f t="shared" si="329"/>
        <v>2</v>
      </c>
      <c r="AG278" s="4" t="str">
        <f t="shared" si="330"/>
        <v>03</v>
      </c>
      <c r="AH278" s="4" t="str">
        <f t="shared" si="319"/>
        <v>PE</v>
      </c>
      <c r="AI278" s="4" t="str">
        <f t="shared" si="331"/>
        <v>1</v>
      </c>
      <c r="AJ278" s="4" t="str">
        <f t="shared" si="320"/>
        <v>Заземляющая шина  Пом. №03</v>
      </c>
      <c r="AK278" s="4">
        <f t="shared" si="313"/>
        <v>0</v>
      </c>
      <c r="AL278" s="4">
        <f t="shared" si="321"/>
        <v>0</v>
      </c>
      <c r="AM278" s="4" t="str">
        <f t="shared" si="322"/>
        <v>PE.1.03.2</v>
      </c>
      <c r="AN278" s="4"/>
      <c r="AO278" s="4" t="str">
        <f t="shared" si="326"/>
        <v>ПуГВ (1х2,5)
L=4-0%</v>
      </c>
      <c r="AP278" s="4" t="str">
        <f t="shared" si="323"/>
        <v>1.03.2</v>
      </c>
      <c r="AQ278" s="4" t="str">
        <f t="shared" si="327"/>
        <v>03.2</v>
      </c>
      <c r="AR278" s="4">
        <f t="shared" si="324"/>
        <v>0</v>
      </c>
      <c r="AS278" s="4">
        <f t="shared" si="325"/>
        <v>0</v>
      </c>
      <c r="AT278" s="4">
        <f t="shared" si="332"/>
        <v>0</v>
      </c>
    </row>
    <row r="279" spans="1:46" x14ac:dyDescent="0.25">
      <c r="A279" s="5" t="str">
        <f t="shared" si="305"/>
        <v>PE.1.03.3</v>
      </c>
      <c r="B279" s="4" t="str">
        <f t="shared" si="314"/>
        <v>Заземляющая шина  Пом. №03</v>
      </c>
      <c r="C279" s="59"/>
      <c r="D279" s="102"/>
      <c r="E279" s="102"/>
      <c r="F279" s="102"/>
      <c r="G279" s="102"/>
      <c r="H279" s="102"/>
      <c r="I279" s="102"/>
      <c r="J279" s="102"/>
      <c r="K279" s="102"/>
      <c r="L279" s="102"/>
      <c r="M279" s="4">
        <f t="shared" si="315"/>
        <v>4</v>
      </c>
      <c r="N279" s="102"/>
      <c r="O279" s="102"/>
      <c r="P279" s="59">
        <f t="shared" si="334"/>
        <v>0.95</v>
      </c>
      <c r="Q279" s="102"/>
      <c r="R279" s="102"/>
      <c r="S279" s="104"/>
      <c r="T279" s="5">
        <f t="shared" si="316"/>
        <v>0</v>
      </c>
      <c r="U279" s="4">
        <f t="shared" si="306"/>
        <v>10</v>
      </c>
      <c r="V279" s="4">
        <f t="shared" si="307"/>
        <v>2.5</v>
      </c>
      <c r="W279" s="4">
        <f t="shared" si="308"/>
        <v>1.7500000000000002E-2</v>
      </c>
      <c r="X279" s="4">
        <f t="shared" si="309"/>
        <v>0.1</v>
      </c>
      <c r="Y279" s="4" cm="1">
        <f t="array" ref="Y279">_xlfn.IFS(H279=1,2,H279=3,1)</f>
        <v>2</v>
      </c>
      <c r="Z279" s="4">
        <f t="shared" si="310"/>
        <v>0.31</v>
      </c>
      <c r="AA279" s="4">
        <f t="shared" si="317"/>
        <v>0</v>
      </c>
      <c r="AB279" s="4">
        <f t="shared" si="311"/>
        <v>0</v>
      </c>
      <c r="AC279" s="4">
        <f t="shared" si="318"/>
        <v>220</v>
      </c>
      <c r="AD279" s="4" t="str">
        <f t="shared" si="312"/>
        <v>ПуГВ</v>
      </c>
      <c r="AE279" s="4" t="str">
        <f t="shared" si="328"/>
        <v>ПуГВ (1х2,5)</v>
      </c>
      <c r="AF279" s="4">
        <f t="shared" si="329"/>
        <v>2</v>
      </c>
      <c r="AG279" s="4" t="str">
        <f t="shared" si="330"/>
        <v>03</v>
      </c>
      <c r="AH279" s="4" t="str">
        <f t="shared" si="319"/>
        <v>PE</v>
      </c>
      <c r="AI279" s="4" t="str">
        <f t="shared" si="331"/>
        <v>1</v>
      </c>
      <c r="AJ279" s="4" t="str">
        <f t="shared" si="320"/>
        <v>Заземляющая шина  Пом. №03</v>
      </c>
      <c r="AK279" s="4">
        <f t="shared" si="313"/>
        <v>0</v>
      </c>
      <c r="AL279" s="4">
        <f t="shared" si="321"/>
        <v>0</v>
      </c>
      <c r="AM279" s="4" t="str">
        <f t="shared" si="322"/>
        <v>PE.1.03.3</v>
      </c>
      <c r="AN279" s="4"/>
      <c r="AO279" s="4" t="str">
        <f t="shared" si="326"/>
        <v>ПуГВ (1х2,5)
L=4-0%</v>
      </c>
      <c r="AP279" s="4" t="str">
        <f t="shared" si="323"/>
        <v>1.03.3</v>
      </c>
      <c r="AQ279" s="4" t="str">
        <f t="shared" si="327"/>
        <v>03.3</v>
      </c>
      <c r="AR279" s="4">
        <f t="shared" si="324"/>
        <v>0</v>
      </c>
      <c r="AS279" s="4">
        <f t="shared" si="325"/>
        <v>0</v>
      </c>
      <c r="AT279" s="4">
        <f t="shared" si="332"/>
        <v>0</v>
      </c>
    </row>
    <row r="280" spans="1:46" x14ac:dyDescent="0.25">
      <c r="A280" s="5" t="str">
        <f t="shared" si="305"/>
        <v>PE.1.03.4</v>
      </c>
      <c r="B280" s="4" t="str">
        <f t="shared" si="314"/>
        <v>Заземляющая шина  Пом. №03</v>
      </c>
      <c r="C280" s="59"/>
      <c r="D280" s="102"/>
      <c r="E280" s="102"/>
      <c r="F280" s="102"/>
      <c r="G280" s="102"/>
      <c r="H280" s="102"/>
      <c r="I280" s="102"/>
      <c r="J280" s="102"/>
      <c r="K280" s="102"/>
      <c r="L280" s="102"/>
      <c r="M280" s="4">
        <f t="shared" si="315"/>
        <v>4</v>
      </c>
      <c r="N280" s="102"/>
      <c r="O280" s="102"/>
      <c r="P280" s="59">
        <f t="shared" si="334"/>
        <v>0.95</v>
      </c>
      <c r="Q280" s="102"/>
      <c r="R280" s="102"/>
      <c r="S280" s="104"/>
      <c r="T280" s="5">
        <f t="shared" si="316"/>
        <v>0</v>
      </c>
      <c r="U280" s="4">
        <f t="shared" si="306"/>
        <v>10</v>
      </c>
      <c r="V280" s="4">
        <f t="shared" si="307"/>
        <v>2.5</v>
      </c>
      <c r="W280" s="4">
        <f t="shared" si="308"/>
        <v>1.7500000000000002E-2</v>
      </c>
      <c r="X280" s="4">
        <f t="shared" si="309"/>
        <v>0.1</v>
      </c>
      <c r="Y280" s="4" cm="1">
        <f t="array" ref="Y280">_xlfn.IFS(H280=1,2,H280=3,1)</f>
        <v>2</v>
      </c>
      <c r="Z280" s="4">
        <f t="shared" si="310"/>
        <v>0.31</v>
      </c>
      <c r="AA280" s="4">
        <f t="shared" si="317"/>
        <v>0</v>
      </c>
      <c r="AB280" s="4">
        <f t="shared" si="311"/>
        <v>0</v>
      </c>
      <c r="AC280" s="4">
        <f t="shared" si="318"/>
        <v>220</v>
      </c>
      <c r="AD280" s="4" t="str">
        <f t="shared" si="312"/>
        <v>ПуГВ</v>
      </c>
      <c r="AE280" s="4" t="str">
        <f t="shared" si="328"/>
        <v>ПуГВ (1х2,5)</v>
      </c>
      <c r="AF280" s="4">
        <f t="shared" si="329"/>
        <v>2</v>
      </c>
      <c r="AG280" s="4" t="str">
        <f t="shared" si="330"/>
        <v>03</v>
      </c>
      <c r="AH280" s="4" t="str">
        <f t="shared" si="319"/>
        <v>PE</v>
      </c>
      <c r="AI280" s="4" t="str">
        <f t="shared" si="331"/>
        <v>1</v>
      </c>
      <c r="AJ280" s="4" t="str">
        <f t="shared" si="320"/>
        <v>Заземляющая шина  Пом. №03</v>
      </c>
      <c r="AK280" s="4">
        <f t="shared" si="313"/>
        <v>0</v>
      </c>
      <c r="AL280" s="4">
        <f t="shared" si="321"/>
        <v>0</v>
      </c>
      <c r="AM280" s="4" t="str">
        <f t="shared" si="322"/>
        <v>PE.1.03.4</v>
      </c>
      <c r="AN280" s="4"/>
      <c r="AO280" s="4" t="str">
        <f t="shared" si="326"/>
        <v>ПуГВ (1х2,5)
L=4-0%</v>
      </c>
      <c r="AP280" s="4" t="str">
        <f t="shared" si="323"/>
        <v>1.03.4</v>
      </c>
      <c r="AQ280" s="4" t="str">
        <f t="shared" si="327"/>
        <v>03.4</v>
      </c>
      <c r="AR280" s="4">
        <f t="shared" si="324"/>
        <v>0</v>
      </c>
      <c r="AS280" s="4">
        <f t="shared" si="325"/>
        <v>0</v>
      </c>
      <c r="AT280" s="4">
        <f t="shared" si="332"/>
        <v>0</v>
      </c>
    </row>
    <row r="281" spans="1:46" x14ac:dyDescent="0.25">
      <c r="A281" s="5" t="str">
        <f t="shared" si="305"/>
        <v>КУП.1.04.1</v>
      </c>
      <c r="B281" s="4" t="str">
        <f t="shared" si="314"/>
        <v>Коробка уравнивания потенциалов  Пом. №04</v>
      </c>
      <c r="C281" s="59"/>
      <c r="D281" s="102"/>
      <c r="E281" s="102"/>
      <c r="F281" s="102"/>
      <c r="G281" s="102"/>
      <c r="H281" s="102"/>
      <c r="I281" s="60"/>
      <c r="J281" s="102"/>
      <c r="K281" s="102"/>
      <c r="L281" s="102"/>
      <c r="M281" s="4">
        <f t="shared" si="315"/>
        <v>18</v>
      </c>
      <c r="N281" s="102"/>
      <c r="O281" s="102"/>
      <c r="P281" s="59">
        <f t="shared" si="334"/>
        <v>0.95</v>
      </c>
      <c r="Q281" s="65"/>
      <c r="R281" s="102"/>
      <c r="S281" s="104"/>
      <c r="T281" s="5">
        <f t="shared" si="316"/>
        <v>0</v>
      </c>
      <c r="U281" s="4">
        <f t="shared" si="306"/>
        <v>10</v>
      </c>
      <c r="V281" s="4">
        <f t="shared" si="307"/>
        <v>6</v>
      </c>
      <c r="W281" s="4">
        <f t="shared" si="308"/>
        <v>1.7500000000000002E-2</v>
      </c>
      <c r="X281" s="4">
        <f t="shared" si="309"/>
        <v>0.09</v>
      </c>
      <c r="Y281" s="4" cm="1">
        <f t="array" ref="Y281">_xlfn.IFS(H281=1,2,H281=3,1)</f>
        <v>2</v>
      </c>
      <c r="Z281" s="4">
        <f t="shared" si="310"/>
        <v>0.31</v>
      </c>
      <c r="AA281" s="4">
        <f t="shared" si="317"/>
        <v>0</v>
      </c>
      <c r="AB281" s="4">
        <f t="shared" si="311"/>
        <v>0</v>
      </c>
      <c r="AC281" s="4">
        <f t="shared" si="318"/>
        <v>220</v>
      </c>
      <c r="AD281" s="4" t="str">
        <f t="shared" si="312"/>
        <v>ПуГВ</v>
      </c>
      <c r="AE281" s="4" t="str">
        <f t="shared" si="328"/>
        <v>ПуГВ (1х6)</v>
      </c>
      <c r="AF281" s="4">
        <f t="shared" si="329"/>
        <v>2</v>
      </c>
      <c r="AG281" s="4" t="str">
        <f t="shared" si="330"/>
        <v>04</v>
      </c>
      <c r="AH281" s="4" t="str">
        <f t="shared" si="319"/>
        <v>КУП</v>
      </c>
      <c r="AI281" s="4" t="str">
        <f t="shared" si="331"/>
        <v>1</v>
      </c>
      <c r="AJ281" s="4" t="str">
        <f t="shared" si="320"/>
        <v>Коробка уравнивания потенциалов  Пом. №04</v>
      </c>
      <c r="AK281" s="4">
        <f t="shared" si="313"/>
        <v>0</v>
      </c>
      <c r="AL281" s="4">
        <f t="shared" si="321"/>
        <v>0</v>
      </c>
      <c r="AM281" s="4" t="str">
        <f t="shared" si="322"/>
        <v>КУП.1.04.1</v>
      </c>
      <c r="AN281" s="4"/>
      <c r="AO281" s="4" t="str">
        <f t="shared" si="326"/>
        <v>ПуГВ (1х6)
L=18-0%</v>
      </c>
      <c r="AP281" s="4" t="str">
        <f t="shared" si="323"/>
        <v>1.04.1</v>
      </c>
      <c r="AQ281" s="4" t="str">
        <f t="shared" si="327"/>
        <v>04.1</v>
      </c>
      <c r="AR281" s="4">
        <f t="shared" si="324"/>
        <v>0</v>
      </c>
      <c r="AS281" s="4">
        <f t="shared" si="325"/>
        <v>0</v>
      </c>
      <c r="AT281" s="4">
        <f t="shared" si="332"/>
        <v>0</v>
      </c>
    </row>
    <row r="282" spans="1:46" x14ac:dyDescent="0.25">
      <c r="A282" s="5" t="str">
        <f t="shared" si="305"/>
        <v>PE.1.04.1</v>
      </c>
      <c r="B282" s="4" t="str">
        <f t="shared" si="314"/>
        <v>Заземляющая шина  Пом. №04</v>
      </c>
      <c r="C282" s="59"/>
      <c r="D282" s="102"/>
      <c r="E282" s="102"/>
      <c r="F282" s="102"/>
      <c r="G282" s="102"/>
      <c r="H282" s="102"/>
      <c r="I282" s="102"/>
      <c r="J282" s="102"/>
      <c r="K282" s="102"/>
      <c r="L282" s="102"/>
      <c r="M282" s="4">
        <f t="shared" si="315"/>
        <v>4</v>
      </c>
      <c r="N282" s="102"/>
      <c r="O282" s="102"/>
      <c r="P282" s="59">
        <f t="shared" si="334"/>
        <v>0.95</v>
      </c>
      <c r="Q282" s="102"/>
      <c r="R282" s="102"/>
      <c r="S282" s="104"/>
      <c r="T282" s="5">
        <f t="shared" si="316"/>
        <v>0</v>
      </c>
      <c r="U282" s="4">
        <f t="shared" si="306"/>
        <v>10</v>
      </c>
      <c r="V282" s="4">
        <f t="shared" si="307"/>
        <v>2.5</v>
      </c>
      <c r="W282" s="4">
        <f t="shared" si="308"/>
        <v>1.7500000000000002E-2</v>
      </c>
      <c r="X282" s="4">
        <f t="shared" si="309"/>
        <v>0.1</v>
      </c>
      <c r="Y282" s="4" cm="1">
        <f t="array" ref="Y282">_xlfn.IFS(H282=1,2,H282=3,1)</f>
        <v>2</v>
      </c>
      <c r="Z282" s="4">
        <f t="shared" si="310"/>
        <v>0.31</v>
      </c>
      <c r="AA282" s="4">
        <f t="shared" si="317"/>
        <v>0</v>
      </c>
      <c r="AB282" s="4">
        <f t="shared" si="311"/>
        <v>0</v>
      </c>
      <c r="AC282" s="4">
        <f t="shared" si="318"/>
        <v>220</v>
      </c>
      <c r="AD282" s="4" t="str">
        <f t="shared" si="312"/>
        <v>ПуГВ</v>
      </c>
      <c r="AE282" s="4" t="str">
        <f t="shared" si="328"/>
        <v>ПуГВ (1х2,5)</v>
      </c>
      <c r="AF282" s="4">
        <f t="shared" si="329"/>
        <v>2</v>
      </c>
      <c r="AG282" s="4" t="str">
        <f t="shared" si="330"/>
        <v>04</v>
      </c>
      <c r="AH282" s="4" t="str">
        <f t="shared" si="319"/>
        <v>PE</v>
      </c>
      <c r="AI282" s="4" t="str">
        <f t="shared" si="331"/>
        <v>1</v>
      </c>
      <c r="AJ282" s="4" t="str">
        <f t="shared" si="320"/>
        <v>Заземляющая шина  Пом. №04</v>
      </c>
      <c r="AK282" s="4">
        <f t="shared" si="313"/>
        <v>0</v>
      </c>
      <c r="AL282" s="4">
        <f t="shared" si="321"/>
        <v>0</v>
      </c>
      <c r="AM282" s="4" t="str">
        <f t="shared" si="322"/>
        <v>PE.1.04.1</v>
      </c>
      <c r="AN282" s="4"/>
      <c r="AO282" s="4" t="str">
        <f t="shared" si="326"/>
        <v>ПуГВ (1х2,5)
L=4-0%</v>
      </c>
      <c r="AP282" s="4" t="str">
        <f t="shared" si="323"/>
        <v>1.04.1</v>
      </c>
      <c r="AQ282" s="4" t="str">
        <f t="shared" si="327"/>
        <v>04.1</v>
      </c>
      <c r="AR282" s="4">
        <f t="shared" si="324"/>
        <v>0</v>
      </c>
      <c r="AS282" s="4">
        <f t="shared" si="325"/>
        <v>0</v>
      </c>
      <c r="AT282" s="4">
        <f t="shared" si="332"/>
        <v>0</v>
      </c>
    </row>
    <row r="283" spans="1:46" x14ac:dyDescent="0.25">
      <c r="A283" s="5" t="str">
        <f t="shared" si="305"/>
        <v>КУП.1.05.1</v>
      </c>
      <c r="B283" s="4" t="str">
        <f t="shared" si="314"/>
        <v>Коробка уравнивания потенциалов  Пом. №05</v>
      </c>
      <c r="C283" s="59"/>
      <c r="D283" s="102"/>
      <c r="E283" s="102"/>
      <c r="F283" s="102"/>
      <c r="G283" s="102"/>
      <c r="H283" s="102"/>
      <c r="I283" s="102"/>
      <c r="J283" s="102"/>
      <c r="K283" s="102"/>
      <c r="L283" s="102"/>
      <c r="M283" s="4">
        <f t="shared" si="315"/>
        <v>14</v>
      </c>
      <c r="N283" s="102"/>
      <c r="O283" s="102"/>
      <c r="P283" s="59">
        <f t="shared" si="334"/>
        <v>0.95</v>
      </c>
      <c r="Q283" s="102"/>
      <c r="R283" s="102"/>
      <c r="S283" s="104"/>
      <c r="T283" s="5">
        <f t="shared" si="316"/>
        <v>0</v>
      </c>
      <c r="U283" s="4">
        <f t="shared" si="306"/>
        <v>10</v>
      </c>
      <c r="V283" s="4">
        <f t="shared" si="307"/>
        <v>2.5</v>
      </c>
      <c r="W283" s="4">
        <f t="shared" si="308"/>
        <v>1.7500000000000002E-2</v>
      </c>
      <c r="X283" s="4">
        <f t="shared" si="309"/>
        <v>0.1</v>
      </c>
      <c r="Y283" s="4" cm="1">
        <f t="array" ref="Y283">_xlfn.IFS(H283=1,2,H283=3,1)</f>
        <v>2</v>
      </c>
      <c r="Z283" s="4">
        <f t="shared" si="310"/>
        <v>0.31</v>
      </c>
      <c r="AA283" s="4">
        <f t="shared" si="317"/>
        <v>0</v>
      </c>
      <c r="AB283" s="4">
        <f t="shared" si="311"/>
        <v>0</v>
      </c>
      <c r="AC283" s="4">
        <f t="shared" si="318"/>
        <v>220</v>
      </c>
      <c r="AD283" s="4" t="str">
        <f t="shared" si="312"/>
        <v>ПуГВ</v>
      </c>
      <c r="AE283" s="4" t="str">
        <f t="shared" si="328"/>
        <v>ПуГВ (1х2,5)</v>
      </c>
      <c r="AF283" s="4">
        <f t="shared" si="329"/>
        <v>2</v>
      </c>
      <c r="AG283" s="4" t="str">
        <f t="shared" si="330"/>
        <v>05</v>
      </c>
      <c r="AH283" s="4" t="str">
        <f t="shared" si="319"/>
        <v>КУП</v>
      </c>
      <c r="AI283" s="4" t="str">
        <f t="shared" si="331"/>
        <v>1</v>
      </c>
      <c r="AJ283" s="4" t="str">
        <f t="shared" si="320"/>
        <v>Коробка уравнивания потенциалов  Пом. №05</v>
      </c>
      <c r="AK283" s="4">
        <f t="shared" si="313"/>
        <v>0</v>
      </c>
      <c r="AL283" s="4">
        <f t="shared" si="321"/>
        <v>0</v>
      </c>
      <c r="AM283" s="4" t="str">
        <f t="shared" si="322"/>
        <v>КУП.1.05.1</v>
      </c>
      <c r="AN283" s="4"/>
      <c r="AO283" s="4" t="str">
        <f t="shared" si="326"/>
        <v>ПуГВ (1х2,5)
L=14-0%</v>
      </c>
      <c r="AP283" s="4" t="str">
        <f t="shared" si="323"/>
        <v>1.05.1</v>
      </c>
      <c r="AQ283" s="4" t="str">
        <f t="shared" si="327"/>
        <v>05.1</v>
      </c>
      <c r="AR283" s="4">
        <f t="shared" si="324"/>
        <v>0</v>
      </c>
      <c r="AS283" s="4">
        <f t="shared" si="325"/>
        <v>0</v>
      </c>
      <c r="AT283" s="4">
        <f t="shared" si="332"/>
        <v>0</v>
      </c>
    </row>
    <row r="284" spans="1:46" x14ac:dyDescent="0.25">
      <c r="A284" s="5" t="str">
        <f t="shared" si="305"/>
        <v>PE.1.05.1</v>
      </c>
      <c r="B284" s="4" t="str">
        <f t="shared" si="314"/>
        <v>Заземляющая шина  Пом. №05</v>
      </c>
      <c r="C284" s="59"/>
      <c r="D284" s="102"/>
      <c r="E284" s="102"/>
      <c r="F284" s="102"/>
      <c r="G284" s="102"/>
      <c r="H284" s="102"/>
      <c r="I284" s="102"/>
      <c r="J284" s="102"/>
      <c r="K284" s="102"/>
      <c r="L284" s="102"/>
      <c r="M284" s="4">
        <f t="shared" si="315"/>
        <v>5</v>
      </c>
      <c r="N284" s="102"/>
      <c r="O284" s="102"/>
      <c r="P284" s="59">
        <f t="shared" si="334"/>
        <v>0.95</v>
      </c>
      <c r="Q284" s="102"/>
      <c r="R284" s="102"/>
      <c r="S284" s="104"/>
      <c r="T284" s="5">
        <f t="shared" si="316"/>
        <v>0</v>
      </c>
      <c r="U284" s="4">
        <f t="shared" si="306"/>
        <v>10</v>
      </c>
      <c r="V284" s="4">
        <f t="shared" si="307"/>
        <v>2.5</v>
      </c>
      <c r="W284" s="4">
        <f t="shared" si="308"/>
        <v>1.7500000000000002E-2</v>
      </c>
      <c r="X284" s="4">
        <f t="shared" si="309"/>
        <v>0.1</v>
      </c>
      <c r="Y284" s="4" cm="1">
        <f t="array" ref="Y284">_xlfn.IFS(H284=1,2,H284=3,1)</f>
        <v>2</v>
      </c>
      <c r="Z284" s="4">
        <f t="shared" si="310"/>
        <v>0.31</v>
      </c>
      <c r="AA284" s="4">
        <f t="shared" si="317"/>
        <v>0</v>
      </c>
      <c r="AB284" s="4">
        <f t="shared" si="311"/>
        <v>0</v>
      </c>
      <c r="AC284" s="4">
        <f t="shared" si="318"/>
        <v>220</v>
      </c>
      <c r="AD284" s="4" t="str">
        <f t="shared" si="312"/>
        <v>ПуГВ</v>
      </c>
      <c r="AE284" s="4" t="str">
        <f t="shared" si="328"/>
        <v>ПуГВ (1х2,5)</v>
      </c>
      <c r="AF284" s="4">
        <f t="shared" si="329"/>
        <v>2</v>
      </c>
      <c r="AG284" s="4" t="str">
        <f t="shared" si="330"/>
        <v>05</v>
      </c>
      <c r="AH284" s="4" t="str">
        <f t="shared" si="319"/>
        <v>PE</v>
      </c>
      <c r="AI284" s="4" t="str">
        <f t="shared" si="331"/>
        <v>1</v>
      </c>
      <c r="AJ284" s="4" t="str">
        <f t="shared" si="320"/>
        <v>Заземляющая шина  Пом. №05</v>
      </c>
      <c r="AK284" s="4">
        <f t="shared" si="313"/>
        <v>0</v>
      </c>
      <c r="AL284" s="4">
        <f t="shared" si="321"/>
        <v>0</v>
      </c>
      <c r="AM284" s="4" t="str">
        <f t="shared" si="322"/>
        <v>PE.1.05.1</v>
      </c>
      <c r="AN284" s="4"/>
      <c r="AO284" s="4" t="str">
        <f t="shared" si="326"/>
        <v>ПуГВ (1х2,5)
L=5-0%</v>
      </c>
      <c r="AP284" s="4" t="str">
        <f t="shared" si="323"/>
        <v>1.05.1</v>
      </c>
      <c r="AQ284" s="4" t="str">
        <f t="shared" si="327"/>
        <v>05.1</v>
      </c>
      <c r="AR284" s="4">
        <f t="shared" si="324"/>
        <v>0</v>
      </c>
      <c r="AS284" s="4">
        <f t="shared" si="325"/>
        <v>0</v>
      </c>
      <c r="AT284" s="4">
        <f t="shared" si="332"/>
        <v>0</v>
      </c>
    </row>
    <row r="285" spans="1:46" x14ac:dyDescent="0.25">
      <c r="A285" s="5" t="str">
        <f t="shared" si="305"/>
        <v>PE.1.05.2</v>
      </c>
      <c r="B285" s="4" t="str">
        <f t="shared" si="314"/>
        <v>Заземляющая шина  Пом. №05</v>
      </c>
      <c r="C285" s="59"/>
      <c r="D285" s="102"/>
      <c r="E285" s="102"/>
      <c r="F285" s="102"/>
      <c r="G285" s="102"/>
      <c r="H285" s="102"/>
      <c r="I285" s="102"/>
      <c r="J285" s="102"/>
      <c r="K285" s="102"/>
      <c r="L285" s="102"/>
      <c r="M285" s="4">
        <f t="shared" si="315"/>
        <v>3</v>
      </c>
      <c r="N285" s="102"/>
      <c r="O285" s="102"/>
      <c r="P285" s="59">
        <f t="shared" si="334"/>
        <v>0.95</v>
      </c>
      <c r="Q285" s="102"/>
      <c r="R285" s="102"/>
      <c r="S285" s="104"/>
      <c r="T285" s="5">
        <f t="shared" si="316"/>
        <v>0</v>
      </c>
      <c r="U285" s="4">
        <f t="shared" si="306"/>
        <v>10</v>
      </c>
      <c r="V285" s="4">
        <f t="shared" si="307"/>
        <v>2.5</v>
      </c>
      <c r="W285" s="4">
        <f t="shared" si="308"/>
        <v>1.7500000000000002E-2</v>
      </c>
      <c r="X285" s="4">
        <f t="shared" si="309"/>
        <v>0.1</v>
      </c>
      <c r="Y285" s="4" cm="1">
        <f t="array" ref="Y285">_xlfn.IFS(H285=1,2,H285=3,1)</f>
        <v>2</v>
      </c>
      <c r="Z285" s="4">
        <f t="shared" si="310"/>
        <v>0.31</v>
      </c>
      <c r="AA285" s="4">
        <f t="shared" si="317"/>
        <v>0</v>
      </c>
      <c r="AB285" s="4">
        <f t="shared" si="311"/>
        <v>0</v>
      </c>
      <c r="AC285" s="4">
        <f t="shared" si="318"/>
        <v>220</v>
      </c>
      <c r="AD285" s="4" t="str">
        <f t="shared" si="312"/>
        <v>ПуГВ</v>
      </c>
      <c r="AE285" s="4" t="str">
        <f t="shared" si="328"/>
        <v>ПуГВ (1х2,5)</v>
      </c>
      <c r="AF285" s="4">
        <f t="shared" si="329"/>
        <v>2</v>
      </c>
      <c r="AG285" s="4" t="str">
        <f t="shared" si="330"/>
        <v>05</v>
      </c>
      <c r="AH285" s="4" t="str">
        <f t="shared" si="319"/>
        <v>PE</v>
      </c>
      <c r="AI285" s="4" t="str">
        <f t="shared" si="331"/>
        <v>1</v>
      </c>
      <c r="AJ285" s="4" t="str">
        <f t="shared" si="320"/>
        <v>Заземляющая шина  Пом. №05</v>
      </c>
      <c r="AK285" s="4">
        <f t="shared" si="313"/>
        <v>0</v>
      </c>
      <c r="AL285" s="4">
        <f t="shared" si="321"/>
        <v>0</v>
      </c>
      <c r="AM285" s="4" t="str">
        <f t="shared" si="322"/>
        <v>PE.1.05.2</v>
      </c>
      <c r="AN285" s="4"/>
      <c r="AO285" s="4" t="str">
        <f t="shared" si="326"/>
        <v>ПуГВ (1х2,5)
L=3-0%</v>
      </c>
      <c r="AP285" s="4" t="str">
        <f t="shared" si="323"/>
        <v>1.05.2</v>
      </c>
      <c r="AQ285" s="4" t="str">
        <f t="shared" si="327"/>
        <v>05.2</v>
      </c>
      <c r="AR285" s="4">
        <f t="shared" si="324"/>
        <v>0</v>
      </c>
      <c r="AS285" s="4">
        <f t="shared" si="325"/>
        <v>0</v>
      </c>
      <c r="AT285" s="4">
        <f t="shared" si="332"/>
        <v>0</v>
      </c>
    </row>
    <row r="286" spans="1:46" x14ac:dyDescent="0.25">
      <c r="A286" s="5" t="str">
        <f t="shared" si="305"/>
        <v>КУП.1.11.1</v>
      </c>
      <c r="B286" s="4" t="str">
        <f t="shared" si="314"/>
        <v>Коробка уравнивания потенциалов  Пом. №11</v>
      </c>
      <c r="C286" s="59"/>
      <c r="D286" s="102"/>
      <c r="E286" s="102"/>
      <c r="F286" s="102"/>
      <c r="G286" s="102"/>
      <c r="H286" s="102"/>
      <c r="I286" s="60"/>
      <c r="J286" s="102"/>
      <c r="K286" s="102"/>
      <c r="L286" s="102"/>
      <c r="M286" s="4">
        <f t="shared" si="315"/>
        <v>25</v>
      </c>
      <c r="N286" s="102"/>
      <c r="O286" s="102"/>
      <c r="P286" s="59">
        <f t="shared" si="334"/>
        <v>0.95</v>
      </c>
      <c r="Q286" s="65"/>
      <c r="R286" s="102"/>
      <c r="S286" s="104"/>
      <c r="T286" s="5">
        <f t="shared" si="316"/>
        <v>0</v>
      </c>
      <c r="U286" s="4">
        <f t="shared" si="306"/>
        <v>10</v>
      </c>
      <c r="V286" s="4">
        <f t="shared" si="307"/>
        <v>6</v>
      </c>
      <c r="W286" s="4">
        <f t="shared" si="308"/>
        <v>1.7500000000000002E-2</v>
      </c>
      <c r="X286" s="4">
        <f t="shared" si="309"/>
        <v>0.09</v>
      </c>
      <c r="Y286" s="4" cm="1">
        <f t="array" ref="Y286">_xlfn.IFS(H286=1,2,H286=3,1)</f>
        <v>2</v>
      </c>
      <c r="Z286" s="4">
        <f t="shared" si="310"/>
        <v>0.31</v>
      </c>
      <c r="AA286" s="4">
        <f t="shared" si="317"/>
        <v>0</v>
      </c>
      <c r="AB286" s="4">
        <f t="shared" si="311"/>
        <v>0</v>
      </c>
      <c r="AC286" s="4">
        <f t="shared" si="318"/>
        <v>220</v>
      </c>
      <c r="AD286" s="4" t="str">
        <f t="shared" si="312"/>
        <v>ПуГВ</v>
      </c>
      <c r="AE286" s="4" t="str">
        <f t="shared" si="328"/>
        <v>ПуГВ (1х6)</v>
      </c>
      <c r="AF286" s="4">
        <f t="shared" si="329"/>
        <v>2</v>
      </c>
      <c r="AG286" s="4" t="str">
        <f t="shared" si="330"/>
        <v>11</v>
      </c>
      <c r="AH286" s="4" t="str">
        <f t="shared" si="319"/>
        <v>КУП</v>
      </c>
      <c r="AI286" s="4" t="str">
        <f t="shared" si="331"/>
        <v>1</v>
      </c>
      <c r="AJ286" s="4" t="str">
        <f t="shared" si="320"/>
        <v>Коробка уравнивания потенциалов  Пом. №11</v>
      </c>
      <c r="AK286" s="4">
        <f t="shared" si="313"/>
        <v>0</v>
      </c>
      <c r="AL286" s="4">
        <f t="shared" si="321"/>
        <v>0</v>
      </c>
      <c r="AM286" s="4" t="str">
        <f t="shared" si="322"/>
        <v>КУП.1.11.1</v>
      </c>
      <c r="AN286" s="4"/>
      <c r="AO286" s="4" t="str">
        <f t="shared" si="326"/>
        <v>ПуГВ (1х6)
L=25-0%</v>
      </c>
      <c r="AP286" s="4" t="str">
        <f t="shared" si="323"/>
        <v>1.11.1</v>
      </c>
      <c r="AQ286" s="4" t="str">
        <f t="shared" si="327"/>
        <v>11.1</v>
      </c>
      <c r="AR286" s="4">
        <f t="shared" si="324"/>
        <v>0</v>
      </c>
      <c r="AS286" s="4">
        <f t="shared" si="325"/>
        <v>0</v>
      </c>
      <c r="AT286" s="4">
        <f t="shared" si="332"/>
        <v>0</v>
      </c>
    </row>
    <row r="287" spans="1:46" x14ac:dyDescent="0.25">
      <c r="A287" s="5" t="str">
        <f t="shared" si="305"/>
        <v>PE.1.11.1</v>
      </c>
      <c r="B287" s="4" t="str">
        <f t="shared" si="314"/>
        <v>Заземляющая шина  Пом. №11</v>
      </c>
      <c r="C287" s="59"/>
      <c r="D287" s="102"/>
      <c r="E287" s="102"/>
      <c r="F287" s="102"/>
      <c r="G287" s="102"/>
      <c r="H287" s="102"/>
      <c r="I287" s="102"/>
      <c r="J287" s="102"/>
      <c r="K287" s="102"/>
      <c r="L287" s="102"/>
      <c r="M287" s="4">
        <f t="shared" si="315"/>
        <v>5</v>
      </c>
      <c r="N287" s="102"/>
      <c r="O287" s="102"/>
      <c r="P287" s="59">
        <f t="shared" si="334"/>
        <v>0.95</v>
      </c>
      <c r="Q287" s="102"/>
      <c r="R287" s="102"/>
      <c r="S287" s="104"/>
      <c r="T287" s="5">
        <f t="shared" si="316"/>
        <v>0</v>
      </c>
      <c r="U287" s="4">
        <f t="shared" si="306"/>
        <v>10</v>
      </c>
      <c r="V287" s="4">
        <f t="shared" si="307"/>
        <v>2.5</v>
      </c>
      <c r="W287" s="4">
        <f t="shared" si="308"/>
        <v>1.7500000000000002E-2</v>
      </c>
      <c r="X287" s="4">
        <f t="shared" si="309"/>
        <v>0.1</v>
      </c>
      <c r="Y287" s="4" cm="1">
        <f t="array" ref="Y287">_xlfn.IFS(H287=1,2,H287=3,1)</f>
        <v>2</v>
      </c>
      <c r="Z287" s="4">
        <f t="shared" si="310"/>
        <v>0.31</v>
      </c>
      <c r="AA287" s="4">
        <f t="shared" si="317"/>
        <v>0</v>
      </c>
      <c r="AB287" s="4">
        <f t="shared" si="311"/>
        <v>0</v>
      </c>
      <c r="AC287" s="4">
        <f t="shared" si="318"/>
        <v>220</v>
      </c>
      <c r="AD287" s="4" t="str">
        <f t="shared" si="312"/>
        <v>ПуГВ</v>
      </c>
      <c r="AE287" s="4" t="str">
        <f t="shared" si="328"/>
        <v>ПуГВ (1х2,5)</v>
      </c>
      <c r="AF287" s="4">
        <f t="shared" si="329"/>
        <v>2</v>
      </c>
      <c r="AG287" s="4" t="str">
        <f t="shared" si="330"/>
        <v>11</v>
      </c>
      <c r="AH287" s="4" t="str">
        <f t="shared" si="319"/>
        <v>PE</v>
      </c>
      <c r="AI287" s="4" t="str">
        <f t="shared" si="331"/>
        <v>1</v>
      </c>
      <c r="AJ287" s="4" t="str">
        <f t="shared" si="320"/>
        <v>Заземляющая шина  Пом. №11</v>
      </c>
      <c r="AK287" s="4">
        <f t="shared" si="313"/>
        <v>0</v>
      </c>
      <c r="AL287" s="4">
        <f t="shared" si="321"/>
        <v>0</v>
      </c>
      <c r="AM287" s="4" t="str">
        <f t="shared" si="322"/>
        <v>PE.1.11.1</v>
      </c>
      <c r="AN287" s="4"/>
      <c r="AO287" s="4" t="str">
        <f t="shared" si="326"/>
        <v>ПуГВ (1х2,5)
L=5-0%</v>
      </c>
      <c r="AP287" s="4" t="str">
        <f t="shared" si="323"/>
        <v>1.11.1</v>
      </c>
      <c r="AQ287" s="4" t="str">
        <f t="shared" si="327"/>
        <v>11.1</v>
      </c>
      <c r="AR287" s="4">
        <f t="shared" si="324"/>
        <v>0</v>
      </c>
      <c r="AS287" s="4">
        <f t="shared" si="325"/>
        <v>0</v>
      </c>
      <c r="AT287" s="4">
        <f t="shared" si="332"/>
        <v>0</v>
      </c>
    </row>
    <row r="288" spans="1:46" x14ac:dyDescent="0.25">
      <c r="A288" s="5" t="str">
        <f t="shared" si="305"/>
        <v>PE.1.11.2</v>
      </c>
      <c r="B288" s="4" t="str">
        <f t="shared" si="314"/>
        <v>Заземляющая шина  Пом. №11</v>
      </c>
      <c r="C288" s="59"/>
      <c r="D288" s="102"/>
      <c r="E288" s="102"/>
      <c r="F288" s="102"/>
      <c r="G288" s="102"/>
      <c r="H288" s="102"/>
      <c r="I288" s="102"/>
      <c r="J288" s="102"/>
      <c r="K288" s="102"/>
      <c r="L288" s="102"/>
      <c r="M288" s="4">
        <f t="shared" si="315"/>
        <v>5</v>
      </c>
      <c r="N288" s="102"/>
      <c r="O288" s="102"/>
      <c r="P288" s="59">
        <f t="shared" si="334"/>
        <v>0.95</v>
      </c>
      <c r="Q288" s="102"/>
      <c r="R288" s="102"/>
      <c r="S288" s="104"/>
      <c r="T288" s="5">
        <f t="shared" si="316"/>
        <v>0</v>
      </c>
      <c r="U288" s="4">
        <f t="shared" si="306"/>
        <v>10</v>
      </c>
      <c r="V288" s="4">
        <f t="shared" si="307"/>
        <v>2.5</v>
      </c>
      <c r="W288" s="4">
        <f t="shared" si="308"/>
        <v>1.7500000000000002E-2</v>
      </c>
      <c r="X288" s="4">
        <f t="shared" si="309"/>
        <v>0.1</v>
      </c>
      <c r="Y288" s="4" cm="1">
        <f t="array" ref="Y288">_xlfn.IFS(H288=1,2,H288=3,1)</f>
        <v>2</v>
      </c>
      <c r="Z288" s="4">
        <f t="shared" si="310"/>
        <v>0.31</v>
      </c>
      <c r="AA288" s="4">
        <f t="shared" si="317"/>
        <v>0</v>
      </c>
      <c r="AB288" s="4">
        <f t="shared" si="311"/>
        <v>0</v>
      </c>
      <c r="AC288" s="4">
        <f t="shared" si="318"/>
        <v>220</v>
      </c>
      <c r="AD288" s="4" t="str">
        <f t="shared" si="312"/>
        <v>ПуГВ</v>
      </c>
      <c r="AE288" s="4" t="str">
        <f t="shared" si="328"/>
        <v>ПуГВ (1х2,5)</v>
      </c>
      <c r="AF288" s="4">
        <f t="shared" si="329"/>
        <v>2</v>
      </c>
      <c r="AG288" s="4" t="str">
        <f t="shared" si="330"/>
        <v>11</v>
      </c>
      <c r="AH288" s="4" t="str">
        <f t="shared" si="319"/>
        <v>PE</v>
      </c>
      <c r="AI288" s="4" t="str">
        <f t="shared" si="331"/>
        <v>1</v>
      </c>
      <c r="AJ288" s="4" t="str">
        <f t="shared" si="320"/>
        <v>Заземляющая шина  Пом. №11</v>
      </c>
      <c r="AK288" s="4">
        <f t="shared" si="313"/>
        <v>0</v>
      </c>
      <c r="AL288" s="4">
        <f t="shared" si="321"/>
        <v>0</v>
      </c>
      <c r="AM288" s="4" t="str">
        <f t="shared" si="322"/>
        <v>PE.1.11.2</v>
      </c>
      <c r="AN288" s="4"/>
      <c r="AO288" s="4" t="str">
        <f t="shared" si="326"/>
        <v>ПуГВ (1х2,5)
L=5-0%</v>
      </c>
      <c r="AP288" s="4" t="str">
        <f t="shared" si="323"/>
        <v>1.11.2</v>
      </c>
      <c r="AQ288" s="4" t="str">
        <f t="shared" si="327"/>
        <v>11.2</v>
      </c>
      <c r="AR288" s="4">
        <f t="shared" si="324"/>
        <v>0</v>
      </c>
      <c r="AS288" s="4">
        <f t="shared" si="325"/>
        <v>0</v>
      </c>
      <c r="AT288" s="4">
        <f t="shared" si="332"/>
        <v>0</v>
      </c>
    </row>
    <row r="289" spans="1:46" x14ac:dyDescent="0.25">
      <c r="A289" s="5" t="str">
        <f t="shared" si="305"/>
        <v>PE.1.11.3</v>
      </c>
      <c r="B289" s="4" t="str">
        <f t="shared" si="314"/>
        <v>Заземляющая шина  Пом. №11</v>
      </c>
      <c r="C289" s="59"/>
      <c r="D289" s="102"/>
      <c r="E289" s="102"/>
      <c r="F289" s="102"/>
      <c r="G289" s="102"/>
      <c r="H289" s="102"/>
      <c r="I289" s="102"/>
      <c r="J289" s="102"/>
      <c r="K289" s="102"/>
      <c r="L289" s="102"/>
      <c r="M289" s="4">
        <f t="shared" si="315"/>
        <v>4</v>
      </c>
      <c r="N289" s="102"/>
      <c r="O289" s="102"/>
      <c r="P289" s="59">
        <f t="shared" si="334"/>
        <v>0.95</v>
      </c>
      <c r="Q289" s="102"/>
      <c r="R289" s="102"/>
      <c r="S289" s="104"/>
      <c r="T289" s="5">
        <f t="shared" si="316"/>
        <v>0</v>
      </c>
      <c r="U289" s="4">
        <f t="shared" si="306"/>
        <v>10</v>
      </c>
      <c r="V289" s="4">
        <f t="shared" si="307"/>
        <v>2.5</v>
      </c>
      <c r="W289" s="4">
        <f t="shared" si="308"/>
        <v>1.7500000000000002E-2</v>
      </c>
      <c r="X289" s="4">
        <f t="shared" si="309"/>
        <v>0.1</v>
      </c>
      <c r="Y289" s="4" cm="1">
        <f t="array" ref="Y289">_xlfn.IFS(H289=1,2,H289=3,1)</f>
        <v>2</v>
      </c>
      <c r="Z289" s="4">
        <f t="shared" si="310"/>
        <v>0.31</v>
      </c>
      <c r="AA289" s="4">
        <f t="shared" si="317"/>
        <v>0</v>
      </c>
      <c r="AB289" s="4">
        <f t="shared" si="311"/>
        <v>0</v>
      </c>
      <c r="AC289" s="4">
        <f t="shared" si="318"/>
        <v>220</v>
      </c>
      <c r="AD289" s="4" t="str">
        <f t="shared" si="312"/>
        <v>ПуГВ</v>
      </c>
      <c r="AE289" s="4" t="str">
        <f t="shared" si="328"/>
        <v>ПуГВ (1х2,5)</v>
      </c>
      <c r="AF289" s="4">
        <f t="shared" si="329"/>
        <v>2</v>
      </c>
      <c r="AG289" s="4" t="str">
        <f t="shared" si="330"/>
        <v>11</v>
      </c>
      <c r="AH289" s="4" t="str">
        <f t="shared" si="319"/>
        <v>PE</v>
      </c>
      <c r="AI289" s="4" t="str">
        <f t="shared" si="331"/>
        <v>1</v>
      </c>
      <c r="AJ289" s="4" t="str">
        <f t="shared" si="320"/>
        <v>Заземляющая шина  Пом. №11</v>
      </c>
      <c r="AK289" s="4">
        <f t="shared" si="313"/>
        <v>0</v>
      </c>
      <c r="AL289" s="4">
        <f t="shared" si="321"/>
        <v>0</v>
      </c>
      <c r="AM289" s="4" t="str">
        <f t="shared" si="322"/>
        <v>PE.1.11.3</v>
      </c>
      <c r="AN289" s="4"/>
      <c r="AO289" s="4" t="str">
        <f t="shared" si="326"/>
        <v>ПуГВ (1х2,5)
L=4-0%</v>
      </c>
      <c r="AP289" s="4" t="str">
        <f t="shared" si="323"/>
        <v>1.11.3</v>
      </c>
      <c r="AQ289" s="4" t="str">
        <f t="shared" si="327"/>
        <v>11.3</v>
      </c>
      <c r="AR289" s="4">
        <f t="shared" si="324"/>
        <v>0</v>
      </c>
      <c r="AS289" s="4">
        <f t="shared" si="325"/>
        <v>0</v>
      </c>
      <c r="AT289" s="4">
        <f t="shared" si="332"/>
        <v>0</v>
      </c>
    </row>
    <row r="290" spans="1:46" x14ac:dyDescent="0.25">
      <c r="A290" s="5" t="str">
        <f t="shared" si="305"/>
        <v>PE.1.11.4</v>
      </c>
      <c r="B290" s="4" t="str">
        <f t="shared" si="314"/>
        <v>Заземляющая шина  Пом. №11</v>
      </c>
      <c r="C290" s="59"/>
      <c r="D290" s="102"/>
      <c r="E290" s="102"/>
      <c r="F290" s="102"/>
      <c r="G290" s="102"/>
      <c r="H290" s="102"/>
      <c r="I290" s="102"/>
      <c r="J290" s="102"/>
      <c r="K290" s="102"/>
      <c r="L290" s="102"/>
      <c r="M290" s="4">
        <f t="shared" si="315"/>
        <v>5</v>
      </c>
      <c r="N290" s="102"/>
      <c r="O290" s="102"/>
      <c r="P290" s="59">
        <f t="shared" si="334"/>
        <v>0.95</v>
      </c>
      <c r="Q290" s="102"/>
      <c r="R290" s="102"/>
      <c r="S290" s="104"/>
      <c r="T290" s="5">
        <f t="shared" si="316"/>
        <v>0</v>
      </c>
      <c r="U290" s="4">
        <f t="shared" si="306"/>
        <v>10</v>
      </c>
      <c r="V290" s="4">
        <f t="shared" si="307"/>
        <v>2.5</v>
      </c>
      <c r="W290" s="4">
        <f t="shared" si="308"/>
        <v>1.7500000000000002E-2</v>
      </c>
      <c r="X290" s="4">
        <f t="shared" si="309"/>
        <v>0.1</v>
      </c>
      <c r="Y290" s="4" cm="1">
        <f t="array" ref="Y290">_xlfn.IFS(H290=1,2,H290=3,1)</f>
        <v>2</v>
      </c>
      <c r="Z290" s="4">
        <f t="shared" si="310"/>
        <v>0.31</v>
      </c>
      <c r="AA290" s="4">
        <f t="shared" si="317"/>
        <v>0</v>
      </c>
      <c r="AB290" s="4">
        <f t="shared" si="311"/>
        <v>0</v>
      </c>
      <c r="AC290" s="4">
        <f t="shared" si="318"/>
        <v>220</v>
      </c>
      <c r="AD290" s="4" t="str">
        <f t="shared" si="312"/>
        <v>ПуГВ</v>
      </c>
      <c r="AE290" s="4" t="str">
        <f t="shared" si="328"/>
        <v>ПуГВ (1х2,5)</v>
      </c>
      <c r="AF290" s="4">
        <f t="shared" si="329"/>
        <v>2</v>
      </c>
      <c r="AG290" s="4" t="str">
        <f t="shared" si="330"/>
        <v>11</v>
      </c>
      <c r="AH290" s="4" t="str">
        <f t="shared" si="319"/>
        <v>PE</v>
      </c>
      <c r="AI290" s="4" t="str">
        <f t="shared" si="331"/>
        <v>1</v>
      </c>
      <c r="AJ290" s="4" t="str">
        <f t="shared" si="320"/>
        <v>Заземляющая шина  Пом. №11</v>
      </c>
      <c r="AK290" s="4">
        <f t="shared" si="313"/>
        <v>0</v>
      </c>
      <c r="AL290" s="4">
        <f t="shared" si="321"/>
        <v>0</v>
      </c>
      <c r="AM290" s="4" t="str">
        <f t="shared" si="322"/>
        <v>PE.1.11.4</v>
      </c>
      <c r="AN290" s="4"/>
      <c r="AO290" s="4" t="str">
        <f t="shared" si="326"/>
        <v>ПуГВ (1х2,5)
L=5-0%</v>
      </c>
      <c r="AP290" s="4" t="str">
        <f t="shared" si="323"/>
        <v>1.11.4</v>
      </c>
      <c r="AQ290" s="4" t="str">
        <f t="shared" si="327"/>
        <v>11.4</v>
      </c>
      <c r="AR290" s="4">
        <f t="shared" si="324"/>
        <v>0</v>
      </c>
      <c r="AS290" s="4">
        <f t="shared" si="325"/>
        <v>0</v>
      </c>
      <c r="AT290" s="4">
        <f t="shared" si="332"/>
        <v>0</v>
      </c>
    </row>
    <row r="291" spans="1:46" ht="15.75" thickBot="1" x14ac:dyDescent="0.3">
      <c r="A291" s="45">
        <f t="shared" si="305"/>
        <v>0</v>
      </c>
      <c r="B291" s="44" t="e">
        <f t="shared" si="314"/>
        <v>#N/A</v>
      </c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44">
        <f t="shared" si="315"/>
        <v>0</v>
      </c>
      <c r="N291" s="64"/>
      <c r="O291" s="64"/>
      <c r="P291" s="64" t="e">
        <f t="shared" si="334"/>
        <v>#N/A</v>
      </c>
      <c r="Q291" s="64"/>
      <c r="R291" s="64"/>
      <c r="S291" s="64"/>
      <c r="T291" s="45" t="e">
        <f t="shared" si="316"/>
        <v>#N/A</v>
      </c>
      <c r="U291" s="44" t="e">
        <f t="shared" si="306"/>
        <v>#N/A</v>
      </c>
      <c r="V291" s="44" t="e">
        <f t="shared" si="307"/>
        <v>#N/A</v>
      </c>
      <c r="W291" s="44" t="e">
        <f t="shared" si="308"/>
        <v>#N/A</v>
      </c>
      <c r="X291" s="44" t="e">
        <f t="shared" si="309"/>
        <v>#N/A</v>
      </c>
      <c r="Y291" s="44" t="e" cm="1">
        <f t="array" ref="Y291">_xlfn.IFS(H291=1,2,H291=3,1)</f>
        <v>#N/A</v>
      </c>
      <c r="Z291" s="44" t="e">
        <f t="shared" si="310"/>
        <v>#N/A</v>
      </c>
      <c r="AA291" s="44" t="e">
        <f t="shared" si="317"/>
        <v>#N/A</v>
      </c>
      <c r="AB291" s="44" t="e">
        <f t="shared" si="311"/>
        <v>#N/A</v>
      </c>
      <c r="AC291" s="44" t="e">
        <f t="shared" si="318"/>
        <v>#N/A</v>
      </c>
      <c r="AD291" s="44" t="e">
        <f t="shared" si="312"/>
        <v>#N/A</v>
      </c>
      <c r="AE291" s="44" t="e">
        <f t="shared" si="328"/>
        <v>#N/A</v>
      </c>
      <c r="AF291" s="44">
        <f t="shared" si="329"/>
        <v>0</v>
      </c>
      <c r="AG291" s="44" t="str">
        <f t="shared" si="330"/>
        <v/>
      </c>
      <c r="AH291" s="44">
        <f t="shared" si="319"/>
        <v>0</v>
      </c>
      <c r="AI291" s="44" t="e">
        <f t="shared" si="331"/>
        <v>#VALUE!</v>
      </c>
      <c r="AJ291" s="44" t="e">
        <f t="shared" si="320"/>
        <v>#N/A</v>
      </c>
      <c r="AK291" s="44" t="e">
        <f t="shared" si="313"/>
        <v>#N/A</v>
      </c>
      <c r="AL291" s="44">
        <f t="shared" si="321"/>
        <v>0</v>
      </c>
      <c r="AM291" s="44">
        <f t="shared" si="322"/>
        <v>0</v>
      </c>
      <c r="AN291" s="44"/>
      <c r="AO291" s="44" t="e">
        <f t="shared" si="326"/>
        <v>#N/A</v>
      </c>
      <c r="AP291" s="44" t="e">
        <f t="shared" si="323"/>
        <v>#VALUE!</v>
      </c>
      <c r="AQ291" s="44" t="str">
        <f t="shared" si="327"/>
        <v/>
      </c>
      <c r="AR291" s="44">
        <f t="shared" si="324"/>
        <v>0</v>
      </c>
      <c r="AS291" s="44">
        <f t="shared" si="325"/>
        <v>0</v>
      </c>
      <c r="AT291" s="44">
        <f t="shared" si="332"/>
        <v>0</v>
      </c>
    </row>
    <row r="292" spans="1:46" x14ac:dyDescent="0.25">
      <c r="A292" s="19">
        <f t="shared" si="305"/>
        <v>0</v>
      </c>
      <c r="B292" s="7" t="e">
        <f t="shared" si="314"/>
        <v>#N/A</v>
      </c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7">
        <f t="shared" si="315"/>
        <v>0</v>
      </c>
      <c r="N292" s="65"/>
      <c r="O292" s="65"/>
      <c r="P292" s="65" t="e">
        <f t="shared" si="334"/>
        <v>#N/A</v>
      </c>
      <c r="Q292" s="65"/>
      <c r="R292" s="65"/>
      <c r="S292" s="65"/>
      <c r="T292" s="19" t="e">
        <f t="shared" si="316"/>
        <v>#N/A</v>
      </c>
      <c r="U292" s="7" t="e">
        <f t="shared" si="306"/>
        <v>#N/A</v>
      </c>
      <c r="V292" s="7" t="e">
        <f t="shared" si="307"/>
        <v>#N/A</v>
      </c>
      <c r="W292" s="7" t="e">
        <f t="shared" si="308"/>
        <v>#N/A</v>
      </c>
      <c r="X292" s="7" t="e">
        <f t="shared" si="309"/>
        <v>#N/A</v>
      </c>
      <c r="Y292" s="7" t="e" cm="1">
        <f t="array" ref="Y292">_xlfn.IFS(H292=1,2,H292=3,1)</f>
        <v>#N/A</v>
      </c>
      <c r="Z292" s="7" t="e">
        <f t="shared" si="310"/>
        <v>#N/A</v>
      </c>
      <c r="AA292" s="7" t="e">
        <f t="shared" si="317"/>
        <v>#N/A</v>
      </c>
      <c r="AB292" s="7" t="e">
        <f t="shared" si="311"/>
        <v>#N/A</v>
      </c>
      <c r="AC292" s="7" t="e">
        <f t="shared" si="318"/>
        <v>#N/A</v>
      </c>
      <c r="AD292" s="7" t="e">
        <f t="shared" si="312"/>
        <v>#N/A</v>
      </c>
      <c r="AE292" s="7" t="e">
        <f t="shared" si="328"/>
        <v>#N/A</v>
      </c>
      <c r="AF292" s="7">
        <f t="shared" si="329"/>
        <v>0</v>
      </c>
      <c r="AG292" s="7" t="str">
        <f t="shared" si="330"/>
        <v/>
      </c>
      <c r="AH292" s="7">
        <f t="shared" si="319"/>
        <v>0</v>
      </c>
      <c r="AI292" s="7" t="e">
        <f t="shared" si="331"/>
        <v>#VALUE!</v>
      </c>
      <c r="AJ292" s="7" t="e">
        <f t="shared" si="320"/>
        <v>#N/A</v>
      </c>
      <c r="AK292" s="7" t="e">
        <f t="shared" si="313"/>
        <v>#N/A</v>
      </c>
      <c r="AL292" s="7">
        <f t="shared" si="321"/>
        <v>0</v>
      </c>
      <c r="AM292" s="7">
        <f t="shared" si="322"/>
        <v>0</v>
      </c>
      <c r="AN292" s="7"/>
      <c r="AO292" s="7" t="e">
        <f t="shared" si="326"/>
        <v>#N/A</v>
      </c>
      <c r="AP292" s="7" t="e">
        <f t="shared" si="323"/>
        <v>#VALUE!</v>
      </c>
      <c r="AQ292" s="7" t="str">
        <f t="shared" si="327"/>
        <v/>
      </c>
      <c r="AR292" s="7">
        <f t="shared" si="324"/>
        <v>0</v>
      </c>
      <c r="AS292" s="7">
        <f t="shared" si="325"/>
        <v>0</v>
      </c>
      <c r="AT292" s="7">
        <f t="shared" si="332"/>
        <v>0</v>
      </c>
    </row>
    <row r="293" spans="1:46" x14ac:dyDescent="0.25">
      <c r="A293" s="5" t="str">
        <f t="shared" si="305"/>
        <v>PE.1.11.5</v>
      </c>
      <c r="B293" s="4" t="str">
        <f t="shared" si="314"/>
        <v>Заземляющая шина  Пом. №11</v>
      </c>
      <c r="C293" s="59"/>
      <c r="D293" s="102"/>
      <c r="E293" s="102"/>
      <c r="F293" s="102"/>
      <c r="G293" s="102"/>
      <c r="H293" s="102"/>
      <c r="I293" s="102"/>
      <c r="J293" s="102"/>
      <c r="K293" s="102"/>
      <c r="L293" s="102"/>
      <c r="M293" s="4">
        <f t="shared" si="315"/>
        <v>6</v>
      </c>
      <c r="N293" s="102"/>
      <c r="O293" s="102"/>
      <c r="P293" s="59">
        <f t="shared" si="334"/>
        <v>0.95</v>
      </c>
      <c r="Q293" s="102"/>
      <c r="R293" s="102"/>
      <c r="S293" s="65"/>
      <c r="T293" s="5">
        <f t="shared" si="316"/>
        <v>0</v>
      </c>
      <c r="U293" s="4">
        <f t="shared" si="306"/>
        <v>10</v>
      </c>
      <c r="V293" s="4">
        <f t="shared" si="307"/>
        <v>2.5</v>
      </c>
      <c r="W293" s="4">
        <f t="shared" si="308"/>
        <v>1.7500000000000002E-2</v>
      </c>
      <c r="X293" s="4">
        <f t="shared" si="309"/>
        <v>0.1</v>
      </c>
      <c r="Y293" s="4" cm="1">
        <f t="array" ref="Y293">_xlfn.IFS(H293=1,2,H293=3,1)</f>
        <v>2</v>
      </c>
      <c r="Z293" s="4">
        <f t="shared" si="310"/>
        <v>0.31</v>
      </c>
      <c r="AA293" s="4">
        <f t="shared" si="317"/>
        <v>0</v>
      </c>
      <c r="AB293" s="4">
        <f t="shared" si="311"/>
        <v>0</v>
      </c>
      <c r="AC293" s="4">
        <f t="shared" si="318"/>
        <v>220</v>
      </c>
      <c r="AD293" s="4" t="str">
        <f t="shared" si="312"/>
        <v>ПуГВ</v>
      </c>
      <c r="AE293" s="4" t="str">
        <f t="shared" si="328"/>
        <v>ПуГВ (1х2,5)</v>
      </c>
      <c r="AF293" s="4">
        <f t="shared" si="329"/>
        <v>2</v>
      </c>
      <c r="AG293" s="4" t="str">
        <f t="shared" si="330"/>
        <v>11</v>
      </c>
      <c r="AH293" s="4" t="str">
        <f t="shared" si="319"/>
        <v>PE</v>
      </c>
      <c r="AI293" s="4" t="str">
        <f t="shared" si="331"/>
        <v>1</v>
      </c>
      <c r="AJ293" s="4" t="str">
        <f t="shared" si="320"/>
        <v>Заземляющая шина  Пом. №11</v>
      </c>
      <c r="AK293" s="4">
        <f t="shared" si="313"/>
        <v>0</v>
      </c>
      <c r="AL293" s="4">
        <f t="shared" si="321"/>
        <v>0</v>
      </c>
      <c r="AM293" s="4" t="str">
        <f t="shared" si="322"/>
        <v>PE.1.11.5</v>
      </c>
      <c r="AN293" s="4"/>
      <c r="AO293" s="4" t="str">
        <f t="shared" si="326"/>
        <v>ПуГВ (1х2,5)
L=6-0%</v>
      </c>
      <c r="AP293" s="4" t="str">
        <f t="shared" si="323"/>
        <v>1.11.5</v>
      </c>
      <c r="AQ293" s="4" t="str">
        <f t="shared" si="327"/>
        <v>11.5</v>
      </c>
      <c r="AR293" s="4">
        <f t="shared" si="324"/>
        <v>0</v>
      </c>
      <c r="AS293" s="4">
        <f t="shared" si="325"/>
        <v>0</v>
      </c>
      <c r="AT293" s="4">
        <f t="shared" si="332"/>
        <v>0</v>
      </c>
    </row>
    <row r="294" spans="1:46" x14ac:dyDescent="0.25">
      <c r="A294" s="5" t="str">
        <f t="shared" si="305"/>
        <v>PE.1.11.6</v>
      </c>
      <c r="B294" s="4" t="str">
        <f t="shared" si="314"/>
        <v>Заземляющая шина  Пом. №11</v>
      </c>
      <c r="C294" s="59"/>
      <c r="D294" s="102"/>
      <c r="E294" s="102"/>
      <c r="F294" s="102"/>
      <c r="G294" s="102"/>
      <c r="H294" s="102"/>
      <c r="I294" s="102"/>
      <c r="J294" s="102"/>
      <c r="K294" s="102"/>
      <c r="L294" s="102"/>
      <c r="M294" s="4">
        <f t="shared" si="315"/>
        <v>9</v>
      </c>
      <c r="N294" s="102"/>
      <c r="O294" s="102"/>
      <c r="P294" s="59">
        <f t="shared" si="334"/>
        <v>0.95</v>
      </c>
      <c r="Q294" s="102"/>
      <c r="R294" s="102"/>
      <c r="S294" s="65"/>
      <c r="T294" s="5">
        <f t="shared" si="316"/>
        <v>0</v>
      </c>
      <c r="U294" s="4">
        <f t="shared" si="306"/>
        <v>10</v>
      </c>
      <c r="V294" s="4">
        <f t="shared" si="307"/>
        <v>2.5</v>
      </c>
      <c r="W294" s="4">
        <f t="shared" si="308"/>
        <v>1.7500000000000002E-2</v>
      </c>
      <c r="X294" s="4">
        <f t="shared" si="309"/>
        <v>0.1</v>
      </c>
      <c r="Y294" s="4" cm="1">
        <f t="array" ref="Y294">_xlfn.IFS(H294=1,2,H294=3,1)</f>
        <v>2</v>
      </c>
      <c r="Z294" s="4">
        <f t="shared" si="310"/>
        <v>0.31</v>
      </c>
      <c r="AA294" s="4">
        <f t="shared" si="317"/>
        <v>0</v>
      </c>
      <c r="AB294" s="4">
        <f t="shared" si="311"/>
        <v>0</v>
      </c>
      <c r="AC294" s="4">
        <f t="shared" si="318"/>
        <v>220</v>
      </c>
      <c r="AD294" s="4" t="str">
        <f t="shared" si="312"/>
        <v>ПуГВ</v>
      </c>
      <c r="AE294" s="4" t="str">
        <f t="shared" si="328"/>
        <v>ПуГВ (1х2,5)</v>
      </c>
      <c r="AF294" s="4">
        <f t="shared" si="329"/>
        <v>2</v>
      </c>
      <c r="AG294" s="4" t="str">
        <f t="shared" si="330"/>
        <v>11</v>
      </c>
      <c r="AH294" s="4" t="str">
        <f t="shared" si="319"/>
        <v>PE</v>
      </c>
      <c r="AI294" s="4" t="str">
        <f t="shared" si="331"/>
        <v>1</v>
      </c>
      <c r="AJ294" s="4" t="str">
        <f t="shared" si="320"/>
        <v>Заземляющая шина  Пом. №11</v>
      </c>
      <c r="AK294" s="4">
        <f t="shared" si="313"/>
        <v>0</v>
      </c>
      <c r="AL294" s="4">
        <f t="shared" si="321"/>
        <v>0</v>
      </c>
      <c r="AM294" s="4" t="str">
        <f t="shared" si="322"/>
        <v>PE.1.11.6</v>
      </c>
      <c r="AN294" s="4"/>
      <c r="AO294" s="4" t="str">
        <f t="shared" si="326"/>
        <v>ПуГВ (1х2,5)
L=9-0%</v>
      </c>
      <c r="AP294" s="4" t="str">
        <f t="shared" si="323"/>
        <v>1.11.6</v>
      </c>
      <c r="AQ294" s="4" t="str">
        <f t="shared" si="327"/>
        <v>11.6</v>
      </c>
      <c r="AR294" s="4">
        <f t="shared" si="324"/>
        <v>0</v>
      </c>
      <c r="AS294" s="4">
        <f t="shared" si="325"/>
        <v>0</v>
      </c>
      <c r="AT294" s="4">
        <f t="shared" si="332"/>
        <v>0</v>
      </c>
    </row>
    <row r="295" spans="1:46" x14ac:dyDescent="0.25">
      <c r="A295" s="5" t="str">
        <f t="shared" si="305"/>
        <v>PE.1.11.7</v>
      </c>
      <c r="B295" s="4" t="str">
        <f t="shared" si="314"/>
        <v>Заземляющая шина  Пом. №11</v>
      </c>
      <c r="C295" s="59"/>
      <c r="D295" s="102"/>
      <c r="E295" s="102"/>
      <c r="F295" s="102"/>
      <c r="G295" s="102"/>
      <c r="H295" s="102"/>
      <c r="I295" s="102"/>
      <c r="J295" s="102"/>
      <c r="K295" s="102"/>
      <c r="L295" s="102"/>
      <c r="M295" s="4">
        <f t="shared" si="315"/>
        <v>9</v>
      </c>
      <c r="N295" s="102"/>
      <c r="O295" s="102"/>
      <c r="P295" s="59">
        <f t="shared" si="334"/>
        <v>0.95</v>
      </c>
      <c r="Q295" s="102"/>
      <c r="R295" s="102"/>
      <c r="S295" s="104"/>
      <c r="T295" s="5">
        <f t="shared" si="316"/>
        <v>0</v>
      </c>
      <c r="U295" s="4">
        <f t="shared" si="306"/>
        <v>10</v>
      </c>
      <c r="V295" s="4">
        <f t="shared" si="307"/>
        <v>2.5</v>
      </c>
      <c r="W295" s="4">
        <f t="shared" si="308"/>
        <v>1.7500000000000002E-2</v>
      </c>
      <c r="X295" s="4">
        <f t="shared" si="309"/>
        <v>0.1</v>
      </c>
      <c r="Y295" s="4" cm="1">
        <f t="array" ref="Y295">_xlfn.IFS(H295=1,2,H295=3,1)</f>
        <v>2</v>
      </c>
      <c r="Z295" s="4">
        <f t="shared" si="310"/>
        <v>0.31</v>
      </c>
      <c r="AA295" s="4">
        <f t="shared" si="317"/>
        <v>0</v>
      </c>
      <c r="AB295" s="4">
        <f t="shared" si="311"/>
        <v>0</v>
      </c>
      <c r="AC295" s="4">
        <f t="shared" si="318"/>
        <v>220</v>
      </c>
      <c r="AD295" s="4" t="str">
        <f t="shared" si="312"/>
        <v>ПуГВ</v>
      </c>
      <c r="AE295" s="4" t="str">
        <f t="shared" si="328"/>
        <v>ПуГВ (1х2,5)</v>
      </c>
      <c r="AF295" s="4">
        <f t="shared" si="329"/>
        <v>2</v>
      </c>
      <c r="AG295" s="4" t="str">
        <f t="shared" si="330"/>
        <v>11</v>
      </c>
      <c r="AH295" s="4" t="str">
        <f t="shared" si="319"/>
        <v>PE</v>
      </c>
      <c r="AI295" s="4" t="str">
        <f t="shared" si="331"/>
        <v>1</v>
      </c>
      <c r="AJ295" s="4" t="str">
        <f t="shared" si="320"/>
        <v>Заземляющая шина  Пом. №11</v>
      </c>
      <c r="AK295" s="4">
        <f t="shared" si="313"/>
        <v>0</v>
      </c>
      <c r="AL295" s="4">
        <f t="shared" si="321"/>
        <v>0</v>
      </c>
      <c r="AM295" s="4" t="str">
        <f t="shared" si="322"/>
        <v>PE.1.11.7</v>
      </c>
      <c r="AN295" s="4"/>
      <c r="AO295" s="4" t="str">
        <f t="shared" si="326"/>
        <v>ПуГВ (1х2,5)
L=9-0%</v>
      </c>
      <c r="AP295" s="4" t="str">
        <f t="shared" si="323"/>
        <v>1.11.7</v>
      </c>
      <c r="AQ295" s="4" t="str">
        <f t="shared" si="327"/>
        <v>11.7</v>
      </c>
      <c r="AR295" s="4">
        <f t="shared" si="324"/>
        <v>0</v>
      </c>
      <c r="AS295" s="4">
        <f t="shared" si="325"/>
        <v>0</v>
      </c>
      <c r="AT295" s="4">
        <f t="shared" si="332"/>
        <v>0</v>
      </c>
    </row>
    <row r="296" spans="1:46" x14ac:dyDescent="0.25">
      <c r="A296" s="5" t="str">
        <f t="shared" si="305"/>
        <v>PE.1.11.8</v>
      </c>
      <c r="B296" s="4" t="str">
        <f t="shared" si="314"/>
        <v>Заземляющая шина  Пом. №11</v>
      </c>
      <c r="C296" s="59"/>
      <c r="D296" s="102"/>
      <c r="E296" s="102"/>
      <c r="F296" s="102"/>
      <c r="G296" s="102"/>
      <c r="H296" s="102"/>
      <c r="I296" s="102"/>
      <c r="J296" s="102"/>
      <c r="K296" s="102"/>
      <c r="L296" s="102"/>
      <c r="M296" s="4">
        <f t="shared" si="315"/>
        <v>9</v>
      </c>
      <c r="N296" s="102"/>
      <c r="O296" s="102"/>
      <c r="P296" s="59">
        <f t="shared" si="334"/>
        <v>0.95</v>
      </c>
      <c r="Q296" s="102"/>
      <c r="R296" s="102"/>
      <c r="S296" s="104"/>
      <c r="T296" s="5">
        <f t="shared" si="316"/>
        <v>0</v>
      </c>
      <c r="U296" s="4">
        <f t="shared" si="306"/>
        <v>10</v>
      </c>
      <c r="V296" s="4">
        <f t="shared" si="307"/>
        <v>2.5</v>
      </c>
      <c r="W296" s="4">
        <f t="shared" si="308"/>
        <v>1.7500000000000002E-2</v>
      </c>
      <c r="X296" s="4">
        <f t="shared" si="309"/>
        <v>0.1</v>
      </c>
      <c r="Y296" s="4" cm="1">
        <f t="array" ref="Y296">_xlfn.IFS(H296=1,2,H296=3,1)</f>
        <v>2</v>
      </c>
      <c r="Z296" s="4">
        <f t="shared" si="310"/>
        <v>0.31</v>
      </c>
      <c r="AA296" s="4">
        <f t="shared" si="317"/>
        <v>0</v>
      </c>
      <c r="AB296" s="4">
        <f t="shared" si="311"/>
        <v>0</v>
      </c>
      <c r="AC296" s="4">
        <f t="shared" si="318"/>
        <v>220</v>
      </c>
      <c r="AD296" s="4" t="str">
        <f t="shared" si="312"/>
        <v>ПуГВ</v>
      </c>
      <c r="AE296" s="4" t="str">
        <f t="shared" si="328"/>
        <v>ПуГВ (1х2,5)</v>
      </c>
      <c r="AF296" s="4">
        <f t="shared" si="329"/>
        <v>2</v>
      </c>
      <c r="AG296" s="4" t="str">
        <f t="shared" si="330"/>
        <v>11</v>
      </c>
      <c r="AH296" s="4" t="str">
        <f t="shared" si="319"/>
        <v>PE</v>
      </c>
      <c r="AI296" s="4" t="str">
        <f t="shared" si="331"/>
        <v>1</v>
      </c>
      <c r="AJ296" s="4" t="str">
        <f t="shared" si="320"/>
        <v>Заземляющая шина  Пом. №11</v>
      </c>
      <c r="AK296" s="4">
        <f t="shared" si="313"/>
        <v>0</v>
      </c>
      <c r="AL296" s="4">
        <f t="shared" si="321"/>
        <v>0</v>
      </c>
      <c r="AM296" s="4" t="str">
        <f t="shared" si="322"/>
        <v>PE.1.11.8</v>
      </c>
      <c r="AN296" s="4"/>
      <c r="AO296" s="4" t="str">
        <f t="shared" si="326"/>
        <v>ПуГВ (1х2,5)
L=9-0%</v>
      </c>
      <c r="AP296" s="4" t="str">
        <f t="shared" si="323"/>
        <v>1.11.8</v>
      </c>
      <c r="AQ296" s="4" t="str">
        <f t="shared" si="327"/>
        <v>11.8</v>
      </c>
      <c r="AR296" s="4">
        <f t="shared" si="324"/>
        <v>0</v>
      </c>
      <c r="AS296" s="4">
        <f t="shared" si="325"/>
        <v>0</v>
      </c>
      <c r="AT296" s="4">
        <f t="shared" si="332"/>
        <v>0</v>
      </c>
    </row>
    <row r="297" spans="1:46" x14ac:dyDescent="0.25">
      <c r="A297" s="5" t="str">
        <f t="shared" si="305"/>
        <v>КУП.1.14.1</v>
      </c>
      <c r="B297" s="4" t="str">
        <f t="shared" si="314"/>
        <v>Коробка уравнивания потенциалов  Пом. №14</v>
      </c>
      <c r="C297" s="59"/>
      <c r="D297" s="102"/>
      <c r="E297" s="102"/>
      <c r="F297" s="102"/>
      <c r="G297" s="102"/>
      <c r="H297" s="102"/>
      <c r="I297" s="60"/>
      <c r="J297" s="102"/>
      <c r="K297" s="102"/>
      <c r="L297" s="102"/>
      <c r="M297" s="4">
        <f t="shared" si="315"/>
        <v>17</v>
      </c>
      <c r="N297" s="102"/>
      <c r="O297" s="102"/>
      <c r="P297" s="59">
        <f t="shared" si="334"/>
        <v>0.95</v>
      </c>
      <c r="Q297" s="65"/>
      <c r="R297" s="102"/>
      <c r="S297" s="104"/>
      <c r="T297" s="5">
        <f t="shared" si="316"/>
        <v>0</v>
      </c>
      <c r="U297" s="4">
        <f t="shared" si="306"/>
        <v>10</v>
      </c>
      <c r="V297" s="4">
        <f t="shared" si="307"/>
        <v>6</v>
      </c>
      <c r="W297" s="4">
        <f t="shared" si="308"/>
        <v>1.7500000000000002E-2</v>
      </c>
      <c r="X297" s="4">
        <f t="shared" si="309"/>
        <v>0.09</v>
      </c>
      <c r="Y297" s="4" cm="1">
        <f t="array" ref="Y297">_xlfn.IFS(H297=1,2,H297=3,1)</f>
        <v>2</v>
      </c>
      <c r="Z297" s="4">
        <f t="shared" si="310"/>
        <v>0.31</v>
      </c>
      <c r="AA297" s="4">
        <f t="shared" si="317"/>
        <v>0</v>
      </c>
      <c r="AB297" s="4">
        <f t="shared" si="311"/>
        <v>0</v>
      </c>
      <c r="AC297" s="4">
        <f t="shared" si="318"/>
        <v>220</v>
      </c>
      <c r="AD297" s="4" t="str">
        <f t="shared" si="312"/>
        <v>ПуГВ</v>
      </c>
      <c r="AE297" s="4" t="str">
        <f t="shared" si="328"/>
        <v>ПуГВ (1х6)</v>
      </c>
      <c r="AF297" s="4">
        <f t="shared" si="329"/>
        <v>2</v>
      </c>
      <c r="AG297" s="4" t="str">
        <f t="shared" si="330"/>
        <v>14</v>
      </c>
      <c r="AH297" s="4" t="str">
        <f t="shared" si="319"/>
        <v>КУП</v>
      </c>
      <c r="AI297" s="4" t="str">
        <f t="shared" si="331"/>
        <v>1</v>
      </c>
      <c r="AJ297" s="4" t="str">
        <f t="shared" si="320"/>
        <v>Коробка уравнивания потенциалов  Пом. №14</v>
      </c>
      <c r="AK297" s="4">
        <f t="shared" si="313"/>
        <v>0</v>
      </c>
      <c r="AL297" s="4">
        <f t="shared" si="321"/>
        <v>0</v>
      </c>
      <c r="AM297" s="4" t="str">
        <f t="shared" si="322"/>
        <v>КУП.1.14.1</v>
      </c>
      <c r="AN297" s="4"/>
      <c r="AO297" s="4" t="str">
        <f t="shared" si="326"/>
        <v>ПуГВ (1х6)
L=17-0%</v>
      </c>
      <c r="AP297" s="4" t="str">
        <f t="shared" si="323"/>
        <v>1.14.1</v>
      </c>
      <c r="AQ297" s="4" t="str">
        <f t="shared" si="327"/>
        <v>14.1</v>
      </c>
      <c r="AR297" s="4">
        <f t="shared" si="324"/>
        <v>0</v>
      </c>
      <c r="AS297" s="4">
        <f t="shared" si="325"/>
        <v>0</v>
      </c>
      <c r="AT297" s="4">
        <f t="shared" si="332"/>
        <v>0</v>
      </c>
    </row>
    <row r="298" spans="1:46" x14ac:dyDescent="0.25">
      <c r="A298" s="5" t="str">
        <f t="shared" si="305"/>
        <v>PE.1.14.1</v>
      </c>
      <c r="B298" s="4" t="str">
        <f t="shared" si="314"/>
        <v>Заземляющая шина  Пом. №14</v>
      </c>
      <c r="C298" s="59"/>
      <c r="D298" s="102"/>
      <c r="E298" s="102"/>
      <c r="F298" s="102"/>
      <c r="G298" s="102"/>
      <c r="H298" s="102"/>
      <c r="I298" s="102"/>
      <c r="J298" s="102"/>
      <c r="K298" s="102"/>
      <c r="L298" s="102"/>
      <c r="M298" s="4">
        <f t="shared" si="315"/>
        <v>4</v>
      </c>
      <c r="N298" s="102"/>
      <c r="O298" s="102"/>
      <c r="P298" s="59">
        <f t="shared" si="334"/>
        <v>0.95</v>
      </c>
      <c r="Q298" s="102"/>
      <c r="R298" s="102"/>
      <c r="S298" s="104"/>
      <c r="T298" s="5">
        <f t="shared" si="316"/>
        <v>0</v>
      </c>
      <c r="U298" s="4">
        <f t="shared" si="306"/>
        <v>10</v>
      </c>
      <c r="V298" s="4">
        <f t="shared" si="307"/>
        <v>2.5</v>
      </c>
      <c r="W298" s="4">
        <f t="shared" si="308"/>
        <v>1.7500000000000002E-2</v>
      </c>
      <c r="X298" s="4">
        <f t="shared" si="309"/>
        <v>0.1</v>
      </c>
      <c r="Y298" s="4" cm="1">
        <f t="array" ref="Y298">_xlfn.IFS(H298=1,2,H298=3,1)</f>
        <v>2</v>
      </c>
      <c r="Z298" s="4">
        <f t="shared" si="310"/>
        <v>0.31</v>
      </c>
      <c r="AA298" s="4">
        <f t="shared" si="317"/>
        <v>0</v>
      </c>
      <c r="AB298" s="4">
        <f t="shared" si="311"/>
        <v>0</v>
      </c>
      <c r="AC298" s="4">
        <f t="shared" si="318"/>
        <v>220</v>
      </c>
      <c r="AD298" s="4" t="str">
        <f t="shared" si="312"/>
        <v>ПуГВ</v>
      </c>
      <c r="AE298" s="4" t="str">
        <f t="shared" si="328"/>
        <v>ПуГВ (1х2,5)</v>
      </c>
      <c r="AF298" s="4">
        <f t="shared" si="329"/>
        <v>2</v>
      </c>
      <c r="AG298" s="4" t="str">
        <f t="shared" si="330"/>
        <v>14</v>
      </c>
      <c r="AH298" s="4" t="str">
        <f t="shared" si="319"/>
        <v>PE</v>
      </c>
      <c r="AI298" s="4" t="str">
        <f t="shared" si="331"/>
        <v>1</v>
      </c>
      <c r="AJ298" s="4" t="str">
        <f t="shared" si="320"/>
        <v>Заземляющая шина  Пом. №14</v>
      </c>
      <c r="AK298" s="4">
        <f t="shared" si="313"/>
        <v>0</v>
      </c>
      <c r="AL298" s="4">
        <f t="shared" si="321"/>
        <v>0</v>
      </c>
      <c r="AM298" s="4" t="str">
        <f t="shared" si="322"/>
        <v>PE.1.14.1</v>
      </c>
      <c r="AN298" s="4"/>
      <c r="AO298" s="4" t="str">
        <f t="shared" si="326"/>
        <v>ПуГВ (1х2,5)
L=4-0%</v>
      </c>
      <c r="AP298" s="4" t="str">
        <f t="shared" si="323"/>
        <v>1.14.1</v>
      </c>
      <c r="AQ298" s="4" t="str">
        <f t="shared" si="327"/>
        <v>14.1</v>
      </c>
      <c r="AR298" s="4">
        <f t="shared" si="324"/>
        <v>0</v>
      </c>
      <c r="AS298" s="4">
        <f t="shared" si="325"/>
        <v>0</v>
      </c>
      <c r="AT298" s="4">
        <f t="shared" si="332"/>
        <v>0</v>
      </c>
    </row>
    <row r="299" spans="1:46" x14ac:dyDescent="0.25">
      <c r="A299" s="5" t="str">
        <f t="shared" si="305"/>
        <v>PE.1.14.2</v>
      </c>
      <c r="B299" s="4" t="str">
        <f t="shared" si="314"/>
        <v>Заземляющая шина  Пом. №14</v>
      </c>
      <c r="C299" s="59"/>
      <c r="D299" s="102"/>
      <c r="E299" s="102"/>
      <c r="F299" s="102"/>
      <c r="G299" s="102"/>
      <c r="H299" s="102"/>
      <c r="I299" s="102"/>
      <c r="J299" s="102"/>
      <c r="K299" s="102"/>
      <c r="L299" s="102"/>
      <c r="M299" s="4">
        <f t="shared" si="315"/>
        <v>3</v>
      </c>
      <c r="N299" s="102"/>
      <c r="O299" s="102"/>
      <c r="P299" s="59">
        <f t="shared" si="334"/>
        <v>0.95</v>
      </c>
      <c r="Q299" s="102"/>
      <c r="R299" s="102"/>
      <c r="S299" s="104"/>
      <c r="T299" s="5">
        <f t="shared" si="316"/>
        <v>0</v>
      </c>
      <c r="U299" s="4">
        <f t="shared" si="306"/>
        <v>10</v>
      </c>
      <c r="V299" s="4">
        <f t="shared" si="307"/>
        <v>2.5</v>
      </c>
      <c r="W299" s="4">
        <f t="shared" si="308"/>
        <v>1.7500000000000002E-2</v>
      </c>
      <c r="X299" s="4">
        <f t="shared" si="309"/>
        <v>0.1</v>
      </c>
      <c r="Y299" s="4" cm="1">
        <f t="array" ref="Y299">_xlfn.IFS(H299=1,2,H299=3,1)</f>
        <v>2</v>
      </c>
      <c r="Z299" s="4">
        <f t="shared" si="310"/>
        <v>0.31</v>
      </c>
      <c r="AA299" s="4">
        <f t="shared" si="317"/>
        <v>0</v>
      </c>
      <c r="AB299" s="4">
        <f t="shared" si="311"/>
        <v>0</v>
      </c>
      <c r="AC299" s="4">
        <f t="shared" si="318"/>
        <v>220</v>
      </c>
      <c r="AD299" s="4" t="str">
        <f t="shared" si="312"/>
        <v>ПуГВ</v>
      </c>
      <c r="AE299" s="4" t="str">
        <f t="shared" si="328"/>
        <v>ПуГВ (1х2,5)</v>
      </c>
      <c r="AF299" s="4">
        <f t="shared" si="329"/>
        <v>2</v>
      </c>
      <c r="AG299" s="4" t="str">
        <f t="shared" si="330"/>
        <v>14</v>
      </c>
      <c r="AH299" s="4" t="str">
        <f t="shared" si="319"/>
        <v>PE</v>
      </c>
      <c r="AI299" s="4" t="str">
        <f t="shared" si="331"/>
        <v>1</v>
      </c>
      <c r="AJ299" s="4" t="str">
        <f t="shared" si="320"/>
        <v>Заземляющая шина  Пом. №14</v>
      </c>
      <c r="AK299" s="4">
        <f t="shared" si="313"/>
        <v>0</v>
      </c>
      <c r="AL299" s="4">
        <f t="shared" si="321"/>
        <v>0</v>
      </c>
      <c r="AM299" s="4" t="str">
        <f t="shared" si="322"/>
        <v>PE.1.14.2</v>
      </c>
      <c r="AN299" s="4"/>
      <c r="AO299" s="4" t="str">
        <f t="shared" si="326"/>
        <v>ПуГВ (1х2,5)
L=3-0%</v>
      </c>
      <c r="AP299" s="4" t="str">
        <f t="shared" si="323"/>
        <v>1.14.2</v>
      </c>
      <c r="AQ299" s="4" t="str">
        <f t="shared" si="327"/>
        <v>14.2</v>
      </c>
      <c r="AR299" s="4">
        <f t="shared" si="324"/>
        <v>0</v>
      </c>
      <c r="AS299" s="4">
        <f t="shared" si="325"/>
        <v>0</v>
      </c>
      <c r="AT299" s="4">
        <f t="shared" si="332"/>
        <v>0</v>
      </c>
    </row>
    <row r="300" spans="1:46" x14ac:dyDescent="0.25">
      <c r="A300" s="5" t="str">
        <f t="shared" si="305"/>
        <v>PE.1.14.3</v>
      </c>
      <c r="B300" s="4" t="str">
        <f t="shared" si="314"/>
        <v>Заземляющая шина  Пом. №14</v>
      </c>
      <c r="C300" s="59"/>
      <c r="D300" s="102"/>
      <c r="E300" s="102"/>
      <c r="F300" s="102"/>
      <c r="G300" s="102"/>
      <c r="H300" s="102"/>
      <c r="I300" s="102"/>
      <c r="J300" s="102"/>
      <c r="K300" s="102"/>
      <c r="L300" s="102"/>
      <c r="M300" s="4">
        <f t="shared" si="315"/>
        <v>3</v>
      </c>
      <c r="N300" s="102"/>
      <c r="O300" s="102"/>
      <c r="P300" s="59">
        <f t="shared" si="334"/>
        <v>0.95</v>
      </c>
      <c r="Q300" s="102"/>
      <c r="R300" s="102"/>
      <c r="S300" s="104"/>
      <c r="T300" s="5">
        <f t="shared" si="316"/>
        <v>0</v>
      </c>
      <c r="U300" s="4">
        <f t="shared" si="306"/>
        <v>10</v>
      </c>
      <c r="V300" s="4">
        <f t="shared" si="307"/>
        <v>2.5</v>
      </c>
      <c r="W300" s="4">
        <f t="shared" si="308"/>
        <v>1.7500000000000002E-2</v>
      </c>
      <c r="X300" s="4">
        <f t="shared" si="309"/>
        <v>0.1</v>
      </c>
      <c r="Y300" s="4" cm="1">
        <f t="array" ref="Y300">_xlfn.IFS(H300=1,2,H300=3,1)</f>
        <v>2</v>
      </c>
      <c r="Z300" s="4">
        <f t="shared" si="310"/>
        <v>0.31</v>
      </c>
      <c r="AA300" s="4">
        <f t="shared" si="317"/>
        <v>0</v>
      </c>
      <c r="AB300" s="4">
        <f t="shared" si="311"/>
        <v>0</v>
      </c>
      <c r="AC300" s="4">
        <f t="shared" si="318"/>
        <v>220</v>
      </c>
      <c r="AD300" s="4" t="str">
        <f t="shared" si="312"/>
        <v>ПуГВ</v>
      </c>
      <c r="AE300" s="4" t="str">
        <f t="shared" si="328"/>
        <v>ПуГВ (1х2,5)</v>
      </c>
      <c r="AF300" s="4">
        <f t="shared" si="329"/>
        <v>2</v>
      </c>
      <c r="AG300" s="4" t="str">
        <f t="shared" si="330"/>
        <v>14</v>
      </c>
      <c r="AH300" s="4" t="str">
        <f t="shared" si="319"/>
        <v>PE</v>
      </c>
      <c r="AI300" s="4" t="str">
        <f t="shared" si="331"/>
        <v>1</v>
      </c>
      <c r="AJ300" s="4" t="str">
        <f t="shared" si="320"/>
        <v>Заземляющая шина  Пом. №14</v>
      </c>
      <c r="AK300" s="4">
        <f t="shared" si="313"/>
        <v>0</v>
      </c>
      <c r="AL300" s="4">
        <f t="shared" si="321"/>
        <v>0</v>
      </c>
      <c r="AM300" s="4" t="str">
        <f t="shared" si="322"/>
        <v>PE.1.14.3</v>
      </c>
      <c r="AN300" s="4"/>
      <c r="AO300" s="4" t="str">
        <f t="shared" si="326"/>
        <v>ПуГВ (1х2,5)
L=3-0%</v>
      </c>
      <c r="AP300" s="4" t="str">
        <f t="shared" si="323"/>
        <v>1.14.3</v>
      </c>
      <c r="AQ300" s="4" t="str">
        <f t="shared" si="327"/>
        <v>14.3</v>
      </c>
      <c r="AR300" s="4">
        <f t="shared" si="324"/>
        <v>0</v>
      </c>
      <c r="AS300" s="4">
        <f t="shared" si="325"/>
        <v>0</v>
      </c>
      <c r="AT300" s="4">
        <f t="shared" si="332"/>
        <v>0</v>
      </c>
    </row>
    <row r="301" spans="1:46" x14ac:dyDescent="0.25">
      <c r="A301" s="5" t="str">
        <f t="shared" si="305"/>
        <v>PE.1.14.4</v>
      </c>
      <c r="B301" s="4" t="str">
        <f t="shared" si="314"/>
        <v>Заземляющая шина  Пом. №14</v>
      </c>
      <c r="C301" s="59"/>
      <c r="D301" s="102"/>
      <c r="E301" s="102"/>
      <c r="F301" s="102"/>
      <c r="G301" s="102"/>
      <c r="H301" s="102"/>
      <c r="I301" s="102"/>
      <c r="J301" s="102"/>
      <c r="K301" s="102"/>
      <c r="L301" s="102"/>
      <c r="M301" s="4">
        <f t="shared" si="315"/>
        <v>3</v>
      </c>
      <c r="N301" s="102"/>
      <c r="O301" s="102"/>
      <c r="P301" s="59">
        <f t="shared" si="334"/>
        <v>0.95</v>
      </c>
      <c r="Q301" s="102"/>
      <c r="R301" s="102"/>
      <c r="S301" s="104"/>
      <c r="T301" s="5">
        <f t="shared" si="316"/>
        <v>0</v>
      </c>
      <c r="U301" s="4">
        <f t="shared" si="306"/>
        <v>10</v>
      </c>
      <c r="V301" s="4">
        <f t="shared" si="307"/>
        <v>2.5</v>
      </c>
      <c r="W301" s="4">
        <f t="shared" si="308"/>
        <v>1.7500000000000002E-2</v>
      </c>
      <c r="X301" s="4">
        <f t="shared" si="309"/>
        <v>0.1</v>
      </c>
      <c r="Y301" s="4" cm="1">
        <f t="array" ref="Y301">_xlfn.IFS(H301=1,2,H301=3,1)</f>
        <v>2</v>
      </c>
      <c r="Z301" s="4">
        <f t="shared" si="310"/>
        <v>0.31</v>
      </c>
      <c r="AA301" s="4">
        <f t="shared" si="317"/>
        <v>0</v>
      </c>
      <c r="AB301" s="4">
        <f t="shared" si="311"/>
        <v>0</v>
      </c>
      <c r="AC301" s="4">
        <f t="shared" si="318"/>
        <v>220</v>
      </c>
      <c r="AD301" s="4" t="str">
        <f t="shared" si="312"/>
        <v>ПуГВ</v>
      </c>
      <c r="AE301" s="4" t="str">
        <f t="shared" si="328"/>
        <v>ПуГВ (1х2,5)</v>
      </c>
      <c r="AF301" s="4">
        <f t="shared" si="329"/>
        <v>2</v>
      </c>
      <c r="AG301" s="4" t="str">
        <f t="shared" si="330"/>
        <v>14</v>
      </c>
      <c r="AH301" s="4" t="str">
        <f t="shared" si="319"/>
        <v>PE</v>
      </c>
      <c r="AI301" s="4" t="str">
        <f t="shared" si="331"/>
        <v>1</v>
      </c>
      <c r="AJ301" s="4" t="str">
        <f t="shared" si="320"/>
        <v>Заземляющая шина  Пом. №14</v>
      </c>
      <c r="AK301" s="4">
        <f t="shared" si="313"/>
        <v>0</v>
      </c>
      <c r="AL301" s="4">
        <f t="shared" si="321"/>
        <v>0</v>
      </c>
      <c r="AM301" s="4" t="str">
        <f t="shared" si="322"/>
        <v>PE.1.14.4</v>
      </c>
      <c r="AN301" s="4"/>
      <c r="AO301" s="4" t="str">
        <f t="shared" si="326"/>
        <v>ПуГВ (1х2,5)
L=3-0%</v>
      </c>
      <c r="AP301" s="4" t="str">
        <f t="shared" si="323"/>
        <v>1.14.4</v>
      </c>
      <c r="AQ301" s="4" t="str">
        <f t="shared" si="327"/>
        <v>14.4</v>
      </c>
      <c r="AR301" s="4">
        <f t="shared" si="324"/>
        <v>0</v>
      </c>
      <c r="AS301" s="4">
        <f t="shared" si="325"/>
        <v>0</v>
      </c>
      <c r="AT301" s="4">
        <f t="shared" si="332"/>
        <v>0</v>
      </c>
    </row>
    <row r="302" spans="1:46" x14ac:dyDescent="0.25">
      <c r="A302" s="5" t="str">
        <f t="shared" si="305"/>
        <v>PE.1.14.5</v>
      </c>
      <c r="B302" s="4" t="str">
        <f t="shared" si="314"/>
        <v>Заземляющая шина  Пом. №14</v>
      </c>
      <c r="C302" s="59"/>
      <c r="D302" s="102"/>
      <c r="E302" s="102"/>
      <c r="F302" s="102"/>
      <c r="G302" s="102"/>
      <c r="H302" s="102"/>
      <c r="I302" s="102"/>
      <c r="J302" s="102"/>
      <c r="K302" s="102"/>
      <c r="L302" s="102"/>
      <c r="M302" s="4">
        <f t="shared" si="315"/>
        <v>3</v>
      </c>
      <c r="N302" s="102"/>
      <c r="O302" s="102"/>
      <c r="P302" s="59">
        <f t="shared" si="334"/>
        <v>0.95</v>
      </c>
      <c r="Q302" s="102"/>
      <c r="R302" s="102"/>
      <c r="S302" s="104"/>
      <c r="T302" s="5">
        <f t="shared" si="316"/>
        <v>0</v>
      </c>
      <c r="U302" s="4">
        <f t="shared" si="306"/>
        <v>10</v>
      </c>
      <c r="V302" s="4">
        <f t="shared" si="307"/>
        <v>2.5</v>
      </c>
      <c r="W302" s="4">
        <f t="shared" si="308"/>
        <v>1.7500000000000002E-2</v>
      </c>
      <c r="X302" s="4">
        <f t="shared" si="309"/>
        <v>0.1</v>
      </c>
      <c r="Y302" s="4" cm="1">
        <f t="array" ref="Y302">_xlfn.IFS(H302=1,2,H302=3,1)</f>
        <v>2</v>
      </c>
      <c r="Z302" s="4">
        <f t="shared" si="310"/>
        <v>0.31</v>
      </c>
      <c r="AA302" s="4">
        <f t="shared" si="317"/>
        <v>0</v>
      </c>
      <c r="AB302" s="4">
        <f t="shared" si="311"/>
        <v>0</v>
      </c>
      <c r="AC302" s="4">
        <f t="shared" si="318"/>
        <v>220</v>
      </c>
      <c r="AD302" s="4" t="str">
        <f t="shared" si="312"/>
        <v>ПуГВ</v>
      </c>
      <c r="AE302" s="4" t="str">
        <f t="shared" si="328"/>
        <v>ПуГВ (1х2,5)</v>
      </c>
      <c r="AF302" s="4">
        <f t="shared" si="329"/>
        <v>2</v>
      </c>
      <c r="AG302" s="4" t="str">
        <f t="shared" si="330"/>
        <v>14</v>
      </c>
      <c r="AH302" s="4" t="str">
        <f t="shared" si="319"/>
        <v>PE</v>
      </c>
      <c r="AI302" s="4" t="str">
        <f t="shared" si="331"/>
        <v>1</v>
      </c>
      <c r="AJ302" s="4" t="str">
        <f t="shared" si="320"/>
        <v>Заземляющая шина  Пом. №14</v>
      </c>
      <c r="AK302" s="4">
        <f t="shared" si="313"/>
        <v>0</v>
      </c>
      <c r="AL302" s="4">
        <f t="shared" si="321"/>
        <v>0</v>
      </c>
      <c r="AM302" s="4" t="str">
        <f t="shared" si="322"/>
        <v>PE.1.14.5</v>
      </c>
      <c r="AN302" s="4"/>
      <c r="AO302" s="4" t="str">
        <f t="shared" si="326"/>
        <v>ПуГВ (1х2,5)
L=3-0%</v>
      </c>
      <c r="AP302" s="4" t="str">
        <f t="shared" si="323"/>
        <v>1.14.5</v>
      </c>
      <c r="AQ302" s="4" t="str">
        <f t="shared" si="327"/>
        <v>14.5</v>
      </c>
      <c r="AR302" s="4">
        <f t="shared" si="324"/>
        <v>0</v>
      </c>
      <c r="AS302" s="4">
        <f t="shared" si="325"/>
        <v>0</v>
      </c>
      <c r="AT302" s="4">
        <f t="shared" si="332"/>
        <v>0</v>
      </c>
    </row>
    <row r="303" spans="1:46" x14ac:dyDescent="0.25">
      <c r="A303" s="5" t="str">
        <f t="shared" si="305"/>
        <v>КУП.1.15.1</v>
      </c>
      <c r="B303" s="4" t="str">
        <f t="shared" si="314"/>
        <v>Коробка уравнивания потенциалов  Пом. №15</v>
      </c>
      <c r="C303" s="59"/>
      <c r="D303" s="102"/>
      <c r="E303" s="102"/>
      <c r="F303" s="102"/>
      <c r="G303" s="102"/>
      <c r="H303" s="102"/>
      <c r="I303" s="60"/>
      <c r="J303" s="102"/>
      <c r="K303" s="102"/>
      <c r="L303" s="102"/>
      <c r="M303" s="4">
        <f t="shared" si="315"/>
        <v>26</v>
      </c>
      <c r="N303" s="102"/>
      <c r="O303" s="102"/>
      <c r="P303" s="59">
        <f t="shared" si="334"/>
        <v>0.95</v>
      </c>
      <c r="Q303" s="65"/>
      <c r="R303" s="102"/>
      <c r="S303" s="104"/>
      <c r="T303" s="5">
        <f t="shared" si="316"/>
        <v>0</v>
      </c>
      <c r="U303" s="4">
        <f t="shared" si="306"/>
        <v>10</v>
      </c>
      <c r="V303" s="4">
        <f t="shared" si="307"/>
        <v>6</v>
      </c>
      <c r="W303" s="4">
        <f t="shared" si="308"/>
        <v>1.7500000000000002E-2</v>
      </c>
      <c r="X303" s="4">
        <f t="shared" si="309"/>
        <v>0.09</v>
      </c>
      <c r="Y303" s="4" cm="1">
        <f t="array" ref="Y303">_xlfn.IFS(H303=1,2,H303=3,1)</f>
        <v>2</v>
      </c>
      <c r="Z303" s="4">
        <f t="shared" si="310"/>
        <v>0.31</v>
      </c>
      <c r="AA303" s="4">
        <f t="shared" si="317"/>
        <v>0</v>
      </c>
      <c r="AB303" s="4">
        <f t="shared" si="311"/>
        <v>0</v>
      </c>
      <c r="AC303" s="4">
        <f t="shared" si="318"/>
        <v>220</v>
      </c>
      <c r="AD303" s="4" t="str">
        <f t="shared" si="312"/>
        <v>ПуГВ</v>
      </c>
      <c r="AE303" s="4" t="str">
        <f t="shared" si="328"/>
        <v>ПуГВ (1х6)</v>
      </c>
      <c r="AF303" s="4">
        <f t="shared" si="329"/>
        <v>2</v>
      </c>
      <c r="AG303" s="4" t="str">
        <f t="shared" si="330"/>
        <v>15</v>
      </c>
      <c r="AH303" s="4" t="str">
        <f t="shared" si="319"/>
        <v>КУП</v>
      </c>
      <c r="AI303" s="4" t="str">
        <f t="shared" si="331"/>
        <v>1</v>
      </c>
      <c r="AJ303" s="4" t="str">
        <f t="shared" si="320"/>
        <v>Коробка уравнивания потенциалов  Пом. №15</v>
      </c>
      <c r="AK303" s="4">
        <f t="shared" si="313"/>
        <v>0</v>
      </c>
      <c r="AL303" s="4">
        <f t="shared" si="321"/>
        <v>0</v>
      </c>
      <c r="AM303" s="4" t="str">
        <f t="shared" si="322"/>
        <v>КУП.1.15.1</v>
      </c>
      <c r="AN303" s="4"/>
      <c r="AO303" s="4" t="str">
        <f t="shared" si="326"/>
        <v>ПуГВ (1х6)
L=26-0%</v>
      </c>
      <c r="AP303" s="4" t="str">
        <f t="shared" si="323"/>
        <v>1.15.1</v>
      </c>
      <c r="AQ303" s="4" t="str">
        <f t="shared" si="327"/>
        <v>15.1</v>
      </c>
      <c r="AR303" s="4">
        <f t="shared" si="324"/>
        <v>0</v>
      </c>
      <c r="AS303" s="4">
        <f t="shared" si="325"/>
        <v>0</v>
      </c>
      <c r="AT303" s="4">
        <f t="shared" si="332"/>
        <v>0</v>
      </c>
    </row>
    <row r="304" spans="1:46" x14ac:dyDescent="0.25">
      <c r="A304" s="5" t="str">
        <f t="shared" si="305"/>
        <v>PE.1.15.1</v>
      </c>
      <c r="B304" s="4" t="str">
        <f t="shared" si="314"/>
        <v>Заземляющая шина  Пом. №15</v>
      </c>
      <c r="C304" s="59"/>
      <c r="D304" s="102"/>
      <c r="E304" s="102"/>
      <c r="F304" s="102"/>
      <c r="G304" s="102"/>
      <c r="H304" s="102"/>
      <c r="I304" s="102"/>
      <c r="J304" s="102"/>
      <c r="K304" s="102"/>
      <c r="L304" s="102"/>
      <c r="M304" s="4">
        <f t="shared" si="315"/>
        <v>6</v>
      </c>
      <c r="N304" s="102"/>
      <c r="O304" s="102"/>
      <c r="P304" s="59">
        <f t="shared" si="334"/>
        <v>0.95</v>
      </c>
      <c r="Q304" s="102"/>
      <c r="R304" s="102"/>
      <c r="S304" s="104"/>
      <c r="T304" s="5">
        <f t="shared" si="316"/>
        <v>0</v>
      </c>
      <c r="U304" s="4">
        <f t="shared" si="306"/>
        <v>10</v>
      </c>
      <c r="V304" s="4">
        <f t="shared" si="307"/>
        <v>2.5</v>
      </c>
      <c r="W304" s="4">
        <f t="shared" si="308"/>
        <v>1.7500000000000002E-2</v>
      </c>
      <c r="X304" s="4">
        <f t="shared" si="309"/>
        <v>0.1</v>
      </c>
      <c r="Y304" s="4" cm="1">
        <f t="array" ref="Y304">_xlfn.IFS(H304=1,2,H304=3,1)</f>
        <v>2</v>
      </c>
      <c r="Z304" s="4">
        <f t="shared" si="310"/>
        <v>0.31</v>
      </c>
      <c r="AA304" s="4">
        <f t="shared" si="317"/>
        <v>0</v>
      </c>
      <c r="AB304" s="4">
        <f t="shared" si="311"/>
        <v>0</v>
      </c>
      <c r="AC304" s="4">
        <f t="shared" si="318"/>
        <v>220</v>
      </c>
      <c r="AD304" s="4" t="str">
        <f t="shared" si="312"/>
        <v>ПуГВ</v>
      </c>
      <c r="AE304" s="4" t="str">
        <f t="shared" si="328"/>
        <v>ПуГВ (1х2,5)</v>
      </c>
      <c r="AF304" s="4">
        <f t="shared" si="329"/>
        <v>2</v>
      </c>
      <c r="AG304" s="4" t="str">
        <f t="shared" si="330"/>
        <v>15</v>
      </c>
      <c r="AH304" s="4" t="str">
        <f t="shared" si="319"/>
        <v>PE</v>
      </c>
      <c r="AI304" s="4" t="str">
        <f t="shared" si="331"/>
        <v>1</v>
      </c>
      <c r="AJ304" s="4" t="str">
        <f t="shared" si="320"/>
        <v>Заземляющая шина  Пом. №15</v>
      </c>
      <c r="AK304" s="4">
        <f t="shared" si="313"/>
        <v>0</v>
      </c>
      <c r="AL304" s="4">
        <f t="shared" si="321"/>
        <v>0</v>
      </c>
      <c r="AM304" s="4" t="str">
        <f t="shared" si="322"/>
        <v>PE.1.15.1</v>
      </c>
      <c r="AN304" s="4"/>
      <c r="AO304" s="4" t="str">
        <f t="shared" si="326"/>
        <v>ПуГВ (1х2,5)
L=6-0%</v>
      </c>
      <c r="AP304" s="4" t="str">
        <f t="shared" si="323"/>
        <v>1.15.1</v>
      </c>
      <c r="AQ304" s="4" t="str">
        <f t="shared" si="327"/>
        <v>15.1</v>
      </c>
      <c r="AR304" s="4">
        <f t="shared" si="324"/>
        <v>0</v>
      </c>
      <c r="AS304" s="4">
        <f t="shared" si="325"/>
        <v>0</v>
      </c>
      <c r="AT304" s="4">
        <f t="shared" si="332"/>
        <v>0</v>
      </c>
    </row>
    <row r="305" spans="1:46" x14ac:dyDescent="0.25">
      <c r="A305" s="5" t="str">
        <f t="shared" si="305"/>
        <v>PE.1.15.2</v>
      </c>
      <c r="B305" s="4" t="str">
        <f t="shared" si="314"/>
        <v>Заземляющая шина  Пом. №15</v>
      </c>
      <c r="C305" s="59"/>
      <c r="D305" s="102"/>
      <c r="E305" s="102"/>
      <c r="F305" s="102"/>
      <c r="G305" s="102"/>
      <c r="H305" s="102"/>
      <c r="I305" s="102"/>
      <c r="J305" s="102"/>
      <c r="K305" s="102"/>
      <c r="L305" s="102"/>
      <c r="M305" s="4">
        <f t="shared" si="315"/>
        <v>5</v>
      </c>
      <c r="N305" s="102"/>
      <c r="O305" s="102"/>
      <c r="P305" s="59">
        <f t="shared" si="334"/>
        <v>0.95</v>
      </c>
      <c r="Q305" s="102"/>
      <c r="R305" s="102"/>
      <c r="S305" s="104"/>
      <c r="T305" s="5">
        <f t="shared" si="316"/>
        <v>0</v>
      </c>
      <c r="U305" s="4">
        <f t="shared" si="306"/>
        <v>10</v>
      </c>
      <c r="V305" s="4">
        <f t="shared" si="307"/>
        <v>2.5</v>
      </c>
      <c r="W305" s="4">
        <f t="shared" si="308"/>
        <v>1.7500000000000002E-2</v>
      </c>
      <c r="X305" s="4">
        <f t="shared" si="309"/>
        <v>0.1</v>
      </c>
      <c r="Y305" s="4" cm="1">
        <f t="array" ref="Y305">_xlfn.IFS(H305=1,2,H305=3,1)</f>
        <v>2</v>
      </c>
      <c r="Z305" s="4">
        <f t="shared" si="310"/>
        <v>0.31</v>
      </c>
      <c r="AA305" s="4">
        <f t="shared" si="317"/>
        <v>0</v>
      </c>
      <c r="AB305" s="4">
        <f t="shared" si="311"/>
        <v>0</v>
      </c>
      <c r="AC305" s="4">
        <f t="shared" si="318"/>
        <v>220</v>
      </c>
      <c r="AD305" s="4" t="str">
        <f t="shared" si="312"/>
        <v>ПуГВ</v>
      </c>
      <c r="AE305" s="4" t="str">
        <f t="shared" si="328"/>
        <v>ПуГВ (1х2,5)</v>
      </c>
      <c r="AF305" s="4">
        <f t="shared" si="329"/>
        <v>2</v>
      </c>
      <c r="AG305" s="4" t="str">
        <f t="shared" si="330"/>
        <v>15</v>
      </c>
      <c r="AH305" s="4" t="str">
        <f t="shared" si="319"/>
        <v>PE</v>
      </c>
      <c r="AI305" s="4" t="str">
        <f t="shared" si="331"/>
        <v>1</v>
      </c>
      <c r="AJ305" s="4" t="str">
        <f t="shared" si="320"/>
        <v>Заземляющая шина  Пом. №15</v>
      </c>
      <c r="AK305" s="4">
        <f t="shared" si="313"/>
        <v>0</v>
      </c>
      <c r="AL305" s="4">
        <f t="shared" si="321"/>
        <v>0</v>
      </c>
      <c r="AM305" s="4" t="str">
        <f t="shared" si="322"/>
        <v>PE.1.15.2</v>
      </c>
      <c r="AN305" s="4"/>
      <c r="AO305" s="4" t="str">
        <f t="shared" si="326"/>
        <v>ПуГВ (1х2,5)
L=5-0%</v>
      </c>
      <c r="AP305" s="4" t="str">
        <f t="shared" si="323"/>
        <v>1.15.2</v>
      </c>
      <c r="AQ305" s="4" t="str">
        <f t="shared" si="327"/>
        <v>15.2</v>
      </c>
      <c r="AR305" s="4">
        <f t="shared" si="324"/>
        <v>0</v>
      </c>
      <c r="AS305" s="4">
        <f t="shared" si="325"/>
        <v>0</v>
      </c>
      <c r="AT305" s="4">
        <f t="shared" si="332"/>
        <v>0</v>
      </c>
    </row>
    <row r="306" spans="1:46" x14ac:dyDescent="0.25">
      <c r="A306" s="5" t="str">
        <f t="shared" si="305"/>
        <v>PE.1.15.3</v>
      </c>
      <c r="B306" s="4" t="str">
        <f t="shared" si="314"/>
        <v>Заземляющая шина  Пом. №15</v>
      </c>
      <c r="C306" s="59"/>
      <c r="D306" s="102"/>
      <c r="E306" s="102"/>
      <c r="F306" s="102"/>
      <c r="G306" s="102"/>
      <c r="H306" s="102"/>
      <c r="I306" s="102"/>
      <c r="J306" s="102"/>
      <c r="K306" s="102"/>
      <c r="L306" s="102"/>
      <c r="M306" s="4">
        <f t="shared" si="315"/>
        <v>4</v>
      </c>
      <c r="N306" s="102"/>
      <c r="O306" s="102"/>
      <c r="P306" s="59">
        <f t="shared" si="334"/>
        <v>0.95</v>
      </c>
      <c r="Q306" s="102"/>
      <c r="R306" s="102"/>
      <c r="S306" s="104"/>
      <c r="T306" s="5">
        <f t="shared" si="316"/>
        <v>0</v>
      </c>
      <c r="U306" s="4">
        <f t="shared" si="306"/>
        <v>10</v>
      </c>
      <c r="V306" s="4">
        <f t="shared" si="307"/>
        <v>2.5</v>
      </c>
      <c r="W306" s="4">
        <f t="shared" si="308"/>
        <v>1.7500000000000002E-2</v>
      </c>
      <c r="X306" s="4">
        <f t="shared" si="309"/>
        <v>0.1</v>
      </c>
      <c r="Y306" s="4" cm="1">
        <f t="array" ref="Y306">_xlfn.IFS(H306=1,2,H306=3,1)</f>
        <v>2</v>
      </c>
      <c r="Z306" s="4">
        <f t="shared" si="310"/>
        <v>0.31</v>
      </c>
      <c r="AA306" s="4">
        <f t="shared" si="317"/>
        <v>0</v>
      </c>
      <c r="AB306" s="4">
        <f t="shared" si="311"/>
        <v>0</v>
      </c>
      <c r="AC306" s="4">
        <f t="shared" si="318"/>
        <v>220</v>
      </c>
      <c r="AD306" s="4" t="str">
        <f t="shared" si="312"/>
        <v>ПуГВ</v>
      </c>
      <c r="AE306" s="4" t="str">
        <f t="shared" si="328"/>
        <v>ПуГВ (1х2,5)</v>
      </c>
      <c r="AF306" s="4">
        <f t="shared" si="329"/>
        <v>2</v>
      </c>
      <c r="AG306" s="4" t="str">
        <f t="shared" si="330"/>
        <v>15</v>
      </c>
      <c r="AH306" s="4" t="str">
        <f t="shared" si="319"/>
        <v>PE</v>
      </c>
      <c r="AI306" s="4" t="str">
        <f t="shared" si="331"/>
        <v>1</v>
      </c>
      <c r="AJ306" s="4" t="str">
        <f t="shared" si="320"/>
        <v>Заземляющая шина  Пом. №15</v>
      </c>
      <c r="AK306" s="4">
        <f t="shared" si="313"/>
        <v>0</v>
      </c>
      <c r="AL306" s="4">
        <f t="shared" si="321"/>
        <v>0</v>
      </c>
      <c r="AM306" s="4" t="str">
        <f t="shared" si="322"/>
        <v>PE.1.15.3</v>
      </c>
      <c r="AN306" s="4"/>
      <c r="AO306" s="4" t="str">
        <f t="shared" si="326"/>
        <v>ПуГВ (1х2,5)
L=4-0%</v>
      </c>
      <c r="AP306" s="4" t="str">
        <f t="shared" si="323"/>
        <v>1.15.3</v>
      </c>
      <c r="AQ306" s="4" t="str">
        <f t="shared" si="327"/>
        <v>15.3</v>
      </c>
      <c r="AR306" s="4">
        <f t="shared" si="324"/>
        <v>0</v>
      </c>
      <c r="AS306" s="4">
        <f t="shared" si="325"/>
        <v>0</v>
      </c>
      <c r="AT306" s="4">
        <f t="shared" si="332"/>
        <v>0</v>
      </c>
    </row>
    <row r="307" spans="1:46" x14ac:dyDescent="0.25">
      <c r="A307" s="5" t="str">
        <f t="shared" si="305"/>
        <v>PE.1.15.4</v>
      </c>
      <c r="B307" s="4" t="str">
        <f t="shared" si="314"/>
        <v>Заземляющая шина  Пом. №15</v>
      </c>
      <c r="C307" s="59"/>
      <c r="D307" s="102"/>
      <c r="E307" s="102"/>
      <c r="F307" s="102"/>
      <c r="G307" s="102"/>
      <c r="H307" s="102"/>
      <c r="I307" s="102"/>
      <c r="J307" s="102"/>
      <c r="K307" s="102"/>
      <c r="L307" s="102"/>
      <c r="M307" s="4">
        <f t="shared" si="315"/>
        <v>4</v>
      </c>
      <c r="N307" s="102"/>
      <c r="O307" s="102"/>
      <c r="P307" s="59">
        <f t="shared" si="334"/>
        <v>0.95</v>
      </c>
      <c r="Q307" s="102"/>
      <c r="R307" s="102"/>
      <c r="S307" s="104"/>
      <c r="T307" s="5">
        <f t="shared" si="316"/>
        <v>0</v>
      </c>
      <c r="U307" s="4">
        <f t="shared" si="306"/>
        <v>10</v>
      </c>
      <c r="V307" s="4">
        <f t="shared" si="307"/>
        <v>2.5</v>
      </c>
      <c r="W307" s="4">
        <f t="shared" si="308"/>
        <v>1.7500000000000002E-2</v>
      </c>
      <c r="X307" s="4">
        <f t="shared" si="309"/>
        <v>0.1</v>
      </c>
      <c r="Y307" s="4" cm="1">
        <f t="array" ref="Y307">_xlfn.IFS(H307=1,2,H307=3,1)</f>
        <v>2</v>
      </c>
      <c r="Z307" s="4">
        <f t="shared" si="310"/>
        <v>0.31</v>
      </c>
      <c r="AA307" s="4">
        <f t="shared" si="317"/>
        <v>0</v>
      </c>
      <c r="AB307" s="4">
        <f t="shared" si="311"/>
        <v>0</v>
      </c>
      <c r="AC307" s="4">
        <f t="shared" si="318"/>
        <v>220</v>
      </c>
      <c r="AD307" s="4" t="str">
        <f t="shared" si="312"/>
        <v>ПуГВ</v>
      </c>
      <c r="AE307" s="4" t="str">
        <f t="shared" si="328"/>
        <v>ПуГВ (1х2,5)</v>
      </c>
      <c r="AF307" s="4">
        <f t="shared" si="329"/>
        <v>2</v>
      </c>
      <c r="AG307" s="4" t="str">
        <f t="shared" si="330"/>
        <v>15</v>
      </c>
      <c r="AH307" s="4" t="str">
        <f t="shared" si="319"/>
        <v>PE</v>
      </c>
      <c r="AI307" s="4" t="str">
        <f t="shared" si="331"/>
        <v>1</v>
      </c>
      <c r="AJ307" s="4" t="str">
        <f t="shared" si="320"/>
        <v>Заземляющая шина  Пом. №15</v>
      </c>
      <c r="AK307" s="4">
        <f t="shared" si="313"/>
        <v>0</v>
      </c>
      <c r="AL307" s="4">
        <f t="shared" si="321"/>
        <v>0</v>
      </c>
      <c r="AM307" s="4" t="str">
        <f t="shared" si="322"/>
        <v>PE.1.15.4</v>
      </c>
      <c r="AN307" s="4"/>
      <c r="AO307" s="4" t="str">
        <f t="shared" si="326"/>
        <v>ПуГВ (1х2,5)
L=4-0%</v>
      </c>
      <c r="AP307" s="4" t="str">
        <f t="shared" si="323"/>
        <v>1.15.4</v>
      </c>
      <c r="AQ307" s="4" t="str">
        <f t="shared" si="327"/>
        <v>15.4</v>
      </c>
      <c r="AR307" s="4">
        <f t="shared" si="324"/>
        <v>0</v>
      </c>
      <c r="AS307" s="4">
        <f t="shared" si="325"/>
        <v>0</v>
      </c>
      <c r="AT307" s="4">
        <f t="shared" si="332"/>
        <v>0</v>
      </c>
    </row>
    <row r="308" spans="1:46" ht="15.75" thickBot="1" x14ac:dyDescent="0.3">
      <c r="A308" s="45">
        <f t="shared" si="305"/>
        <v>0</v>
      </c>
      <c r="B308" s="44" t="e">
        <f t="shared" si="314"/>
        <v>#N/A</v>
      </c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44">
        <f t="shared" si="315"/>
        <v>0</v>
      </c>
      <c r="N308" s="64"/>
      <c r="O308" s="64"/>
      <c r="P308" s="64" t="e">
        <f t="shared" si="334"/>
        <v>#N/A</v>
      </c>
      <c r="Q308" s="64"/>
      <c r="R308" s="64"/>
      <c r="S308" s="64"/>
      <c r="T308" s="45" t="e">
        <f t="shared" si="316"/>
        <v>#N/A</v>
      </c>
      <c r="U308" s="44" t="e">
        <f t="shared" si="306"/>
        <v>#N/A</v>
      </c>
      <c r="V308" s="44" t="e">
        <f t="shared" si="307"/>
        <v>#N/A</v>
      </c>
      <c r="W308" s="44" t="e">
        <f t="shared" si="308"/>
        <v>#N/A</v>
      </c>
      <c r="X308" s="44" t="e">
        <f t="shared" si="309"/>
        <v>#N/A</v>
      </c>
      <c r="Y308" s="44" t="e" cm="1">
        <f t="array" ref="Y308">_xlfn.IFS(H308=1,2,H308=3,1)</f>
        <v>#N/A</v>
      </c>
      <c r="Z308" s="44" t="e">
        <f t="shared" si="310"/>
        <v>#N/A</v>
      </c>
      <c r="AA308" s="44" t="e">
        <f t="shared" si="317"/>
        <v>#N/A</v>
      </c>
      <c r="AB308" s="44" t="e">
        <f t="shared" si="311"/>
        <v>#N/A</v>
      </c>
      <c r="AC308" s="44" t="e">
        <f t="shared" si="318"/>
        <v>#N/A</v>
      </c>
      <c r="AD308" s="44" t="e">
        <f t="shared" si="312"/>
        <v>#N/A</v>
      </c>
      <c r="AE308" s="44" t="e">
        <f t="shared" si="328"/>
        <v>#N/A</v>
      </c>
      <c r="AF308" s="44">
        <f t="shared" si="329"/>
        <v>0</v>
      </c>
      <c r="AG308" s="44" t="str">
        <f t="shared" si="330"/>
        <v/>
      </c>
      <c r="AH308" s="44">
        <f t="shared" si="319"/>
        <v>0</v>
      </c>
      <c r="AI308" s="44" t="e">
        <f t="shared" si="331"/>
        <v>#VALUE!</v>
      </c>
      <c r="AJ308" s="44" t="e">
        <f t="shared" si="320"/>
        <v>#N/A</v>
      </c>
      <c r="AK308" s="44" t="e">
        <f t="shared" si="313"/>
        <v>#N/A</v>
      </c>
      <c r="AL308" s="44">
        <f t="shared" si="321"/>
        <v>0</v>
      </c>
      <c r="AM308" s="44">
        <f t="shared" si="322"/>
        <v>0</v>
      </c>
      <c r="AN308" s="44"/>
      <c r="AO308" s="44" t="e">
        <f t="shared" si="326"/>
        <v>#N/A</v>
      </c>
      <c r="AP308" s="44" t="e">
        <f t="shared" si="323"/>
        <v>#VALUE!</v>
      </c>
      <c r="AQ308" s="44" t="str">
        <f t="shared" si="327"/>
        <v/>
      </c>
      <c r="AR308" s="44">
        <f t="shared" si="324"/>
        <v>0</v>
      </c>
      <c r="AS308" s="44">
        <f t="shared" si="325"/>
        <v>0</v>
      </c>
      <c r="AT308" s="44">
        <f t="shared" si="332"/>
        <v>0</v>
      </c>
    </row>
    <row r="309" spans="1:46" x14ac:dyDescent="0.25">
      <c r="A309" s="19">
        <f t="shared" si="305"/>
        <v>0</v>
      </c>
      <c r="B309" s="7" t="e">
        <f t="shared" si="314"/>
        <v>#N/A</v>
      </c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7">
        <f t="shared" si="315"/>
        <v>0</v>
      </c>
      <c r="N309" s="65"/>
      <c r="O309" s="65"/>
      <c r="P309" s="65" t="e">
        <f t="shared" si="334"/>
        <v>#N/A</v>
      </c>
      <c r="Q309" s="65"/>
      <c r="R309" s="65"/>
      <c r="S309" s="65"/>
      <c r="T309" s="19" t="e">
        <f t="shared" si="316"/>
        <v>#N/A</v>
      </c>
      <c r="U309" s="7" t="e">
        <f t="shared" si="306"/>
        <v>#N/A</v>
      </c>
      <c r="V309" s="7" t="e">
        <f t="shared" si="307"/>
        <v>#N/A</v>
      </c>
      <c r="W309" s="7" t="e">
        <f t="shared" si="308"/>
        <v>#N/A</v>
      </c>
      <c r="X309" s="7" t="e">
        <f t="shared" si="309"/>
        <v>#N/A</v>
      </c>
      <c r="Y309" s="7" t="e" cm="1">
        <f t="array" ref="Y309">_xlfn.IFS(H309=1,2,H309=3,1)</f>
        <v>#N/A</v>
      </c>
      <c r="Z309" s="7" t="e">
        <f t="shared" si="310"/>
        <v>#N/A</v>
      </c>
      <c r="AA309" s="7" t="e">
        <f t="shared" si="317"/>
        <v>#N/A</v>
      </c>
      <c r="AB309" s="7" t="e">
        <f t="shared" si="311"/>
        <v>#N/A</v>
      </c>
      <c r="AC309" s="7" t="e">
        <f t="shared" si="318"/>
        <v>#N/A</v>
      </c>
      <c r="AD309" s="7" t="e">
        <f t="shared" si="312"/>
        <v>#N/A</v>
      </c>
      <c r="AE309" s="7" t="e">
        <f t="shared" si="328"/>
        <v>#N/A</v>
      </c>
      <c r="AF309" s="7">
        <f t="shared" si="329"/>
        <v>0</v>
      </c>
      <c r="AG309" s="7" t="str">
        <f t="shared" si="330"/>
        <v/>
      </c>
      <c r="AH309" s="7">
        <f t="shared" si="319"/>
        <v>0</v>
      </c>
      <c r="AI309" s="7" t="e">
        <f t="shared" si="331"/>
        <v>#VALUE!</v>
      </c>
      <c r="AJ309" s="7" t="e">
        <f t="shared" si="320"/>
        <v>#N/A</v>
      </c>
      <c r="AK309" s="7" t="e">
        <f t="shared" si="313"/>
        <v>#N/A</v>
      </c>
      <c r="AL309" s="7">
        <f t="shared" si="321"/>
        <v>0</v>
      </c>
      <c r="AM309" s="7">
        <f t="shared" si="322"/>
        <v>0</v>
      </c>
      <c r="AN309" s="7"/>
      <c r="AO309" s="7" t="e">
        <f t="shared" si="326"/>
        <v>#N/A</v>
      </c>
      <c r="AP309" s="7" t="e">
        <f t="shared" si="323"/>
        <v>#VALUE!</v>
      </c>
      <c r="AQ309" s="7" t="str">
        <f t="shared" si="327"/>
        <v/>
      </c>
      <c r="AR309" s="7">
        <f t="shared" si="324"/>
        <v>0</v>
      </c>
      <c r="AS309" s="7">
        <f t="shared" si="325"/>
        <v>0</v>
      </c>
      <c r="AT309" s="7">
        <f t="shared" si="332"/>
        <v>0</v>
      </c>
    </row>
    <row r="310" spans="1:46" x14ac:dyDescent="0.25">
      <c r="A310" s="5" t="str">
        <f t="shared" si="305"/>
        <v>PE.1.15.5</v>
      </c>
      <c r="B310" s="4" t="str">
        <f t="shared" si="314"/>
        <v>Заземляющая шина  Пом. №15</v>
      </c>
      <c r="C310" s="59"/>
      <c r="D310" s="102"/>
      <c r="E310" s="102"/>
      <c r="F310" s="102"/>
      <c r="G310" s="102"/>
      <c r="H310" s="102"/>
      <c r="I310" s="102"/>
      <c r="J310" s="102"/>
      <c r="K310" s="102"/>
      <c r="L310" s="102"/>
      <c r="M310" s="4">
        <f t="shared" si="315"/>
        <v>3</v>
      </c>
      <c r="N310" s="102"/>
      <c r="O310" s="102"/>
      <c r="P310" s="59">
        <f t="shared" si="334"/>
        <v>0.95</v>
      </c>
      <c r="Q310" s="102"/>
      <c r="R310" s="102"/>
      <c r="S310" s="104"/>
      <c r="T310" s="5">
        <f t="shared" si="316"/>
        <v>0</v>
      </c>
      <c r="U310" s="4">
        <f t="shared" si="306"/>
        <v>10</v>
      </c>
      <c r="V310" s="4">
        <f t="shared" si="307"/>
        <v>2.5</v>
      </c>
      <c r="W310" s="4">
        <f t="shared" si="308"/>
        <v>1.7500000000000002E-2</v>
      </c>
      <c r="X310" s="4">
        <f t="shared" si="309"/>
        <v>0.1</v>
      </c>
      <c r="Y310" s="4" cm="1">
        <f t="array" ref="Y310">_xlfn.IFS(H310=1,2,H310=3,1)</f>
        <v>2</v>
      </c>
      <c r="Z310" s="4">
        <f t="shared" si="310"/>
        <v>0.31</v>
      </c>
      <c r="AA310" s="4">
        <f t="shared" si="317"/>
        <v>0</v>
      </c>
      <c r="AB310" s="4">
        <f t="shared" si="311"/>
        <v>0</v>
      </c>
      <c r="AC310" s="4">
        <f t="shared" si="318"/>
        <v>220</v>
      </c>
      <c r="AD310" s="4" t="str">
        <f t="shared" si="312"/>
        <v>ПуГВ</v>
      </c>
      <c r="AE310" s="4" t="str">
        <f t="shared" si="328"/>
        <v>ПуГВ (1х2,5)</v>
      </c>
      <c r="AF310" s="4">
        <f t="shared" si="329"/>
        <v>2</v>
      </c>
      <c r="AG310" s="4" t="str">
        <f t="shared" si="330"/>
        <v>15</v>
      </c>
      <c r="AH310" s="4" t="str">
        <f t="shared" si="319"/>
        <v>PE</v>
      </c>
      <c r="AI310" s="4" t="str">
        <f t="shared" si="331"/>
        <v>1</v>
      </c>
      <c r="AJ310" s="4" t="str">
        <f t="shared" si="320"/>
        <v>Заземляющая шина  Пом. №15</v>
      </c>
      <c r="AK310" s="4">
        <f t="shared" si="313"/>
        <v>0</v>
      </c>
      <c r="AL310" s="4">
        <f t="shared" si="321"/>
        <v>0</v>
      </c>
      <c r="AM310" s="4" t="str">
        <f t="shared" si="322"/>
        <v>PE.1.15.5</v>
      </c>
      <c r="AN310" s="4"/>
      <c r="AO310" s="4" t="str">
        <f t="shared" si="326"/>
        <v>ПуГВ (1х2,5)
L=3-0%</v>
      </c>
      <c r="AP310" s="4" t="str">
        <f t="shared" si="323"/>
        <v>1.15.5</v>
      </c>
      <c r="AQ310" s="4" t="str">
        <f t="shared" si="327"/>
        <v>15.5</v>
      </c>
      <c r="AR310" s="4">
        <f t="shared" si="324"/>
        <v>0</v>
      </c>
      <c r="AS310" s="4">
        <f t="shared" si="325"/>
        <v>0</v>
      </c>
      <c r="AT310" s="4">
        <f t="shared" si="332"/>
        <v>0</v>
      </c>
    </row>
    <row r="311" spans="1:46" x14ac:dyDescent="0.25">
      <c r="A311" s="5" t="str">
        <f t="shared" si="305"/>
        <v>PE.1.16.3</v>
      </c>
      <c r="B311" s="4" t="str">
        <f t="shared" si="314"/>
        <v>Заземляющая шина  Пом. №16</v>
      </c>
      <c r="C311" s="59"/>
      <c r="D311" s="102"/>
      <c r="E311" s="102"/>
      <c r="F311" s="102"/>
      <c r="G311" s="102"/>
      <c r="H311" s="102"/>
      <c r="I311" s="102"/>
      <c r="J311" s="102"/>
      <c r="K311" s="102"/>
      <c r="L311" s="102"/>
      <c r="M311" s="4">
        <f t="shared" si="315"/>
        <v>3</v>
      </c>
      <c r="N311" s="102"/>
      <c r="O311" s="102"/>
      <c r="P311" s="59">
        <f t="shared" si="334"/>
        <v>0.95</v>
      </c>
      <c r="Q311" s="102"/>
      <c r="R311" s="102"/>
      <c r="S311" s="104"/>
      <c r="T311" s="5">
        <f t="shared" si="316"/>
        <v>0</v>
      </c>
      <c r="U311" s="4">
        <f t="shared" si="306"/>
        <v>10</v>
      </c>
      <c r="V311" s="4">
        <f t="shared" si="307"/>
        <v>2.5</v>
      </c>
      <c r="W311" s="4">
        <f t="shared" si="308"/>
        <v>1.7500000000000002E-2</v>
      </c>
      <c r="X311" s="4">
        <f t="shared" si="309"/>
        <v>0.1</v>
      </c>
      <c r="Y311" s="4" cm="1">
        <f t="array" ref="Y311">_xlfn.IFS(H311=1,2,H311=3,1)</f>
        <v>2</v>
      </c>
      <c r="Z311" s="4">
        <f t="shared" si="310"/>
        <v>0.31</v>
      </c>
      <c r="AA311" s="4">
        <f t="shared" si="317"/>
        <v>0</v>
      </c>
      <c r="AB311" s="4">
        <f t="shared" si="311"/>
        <v>0</v>
      </c>
      <c r="AC311" s="4">
        <f t="shared" si="318"/>
        <v>220</v>
      </c>
      <c r="AD311" s="4" t="str">
        <f t="shared" si="312"/>
        <v>ПуГВ</v>
      </c>
      <c r="AE311" s="4" t="str">
        <f t="shared" si="328"/>
        <v>ПуГВ (1х2,5)</v>
      </c>
      <c r="AF311" s="4">
        <f t="shared" si="329"/>
        <v>2</v>
      </c>
      <c r="AG311" s="4" t="str">
        <f t="shared" si="330"/>
        <v>16</v>
      </c>
      <c r="AH311" s="4" t="str">
        <f t="shared" si="319"/>
        <v>PE</v>
      </c>
      <c r="AI311" s="4" t="str">
        <f t="shared" si="331"/>
        <v>1</v>
      </c>
      <c r="AJ311" s="4" t="str">
        <f t="shared" si="320"/>
        <v>Заземляющая шина  Пом. №16</v>
      </c>
      <c r="AK311" s="4">
        <f t="shared" si="313"/>
        <v>0</v>
      </c>
      <c r="AL311" s="4">
        <f t="shared" si="321"/>
        <v>0</v>
      </c>
      <c r="AM311" s="4" t="str">
        <f t="shared" si="322"/>
        <v>PE.1.16.3</v>
      </c>
      <c r="AN311" s="4"/>
      <c r="AO311" s="4" t="str">
        <f t="shared" si="326"/>
        <v>ПуГВ (1х2,5)
L=3-0%</v>
      </c>
      <c r="AP311" s="4" t="str">
        <f t="shared" si="323"/>
        <v>1.16.3</v>
      </c>
      <c r="AQ311" s="4" t="str">
        <f t="shared" si="327"/>
        <v>16.3</v>
      </c>
      <c r="AR311" s="4">
        <f t="shared" si="324"/>
        <v>0</v>
      </c>
      <c r="AS311" s="4">
        <f t="shared" si="325"/>
        <v>0</v>
      </c>
      <c r="AT311" s="4">
        <f t="shared" si="332"/>
        <v>0</v>
      </c>
    </row>
    <row r="312" spans="1:46" x14ac:dyDescent="0.25">
      <c r="A312" s="5" t="str">
        <f t="shared" si="305"/>
        <v>КУП.1.17.1</v>
      </c>
      <c r="B312" s="4" t="str">
        <f t="shared" si="314"/>
        <v>Коробка уравнивания потенциалов  Пом. №17</v>
      </c>
      <c r="C312" s="59"/>
      <c r="D312" s="102"/>
      <c r="E312" s="102"/>
      <c r="F312" s="102"/>
      <c r="G312" s="102"/>
      <c r="H312" s="102"/>
      <c r="I312" s="60"/>
      <c r="J312" s="102"/>
      <c r="K312" s="102"/>
      <c r="L312" s="102"/>
      <c r="M312" s="4">
        <f t="shared" si="315"/>
        <v>31</v>
      </c>
      <c r="N312" s="102"/>
      <c r="O312" s="102"/>
      <c r="P312" s="59">
        <f t="shared" si="334"/>
        <v>0.95</v>
      </c>
      <c r="Q312" s="59"/>
      <c r="R312" s="102"/>
      <c r="S312" s="104"/>
      <c r="T312" s="5">
        <f t="shared" si="316"/>
        <v>0</v>
      </c>
      <c r="U312" s="4">
        <f t="shared" si="306"/>
        <v>10</v>
      </c>
      <c r="V312" s="4">
        <f t="shared" si="307"/>
        <v>6</v>
      </c>
      <c r="W312" s="4">
        <f t="shared" si="308"/>
        <v>1.7500000000000002E-2</v>
      </c>
      <c r="X312" s="4">
        <f t="shared" si="309"/>
        <v>0.09</v>
      </c>
      <c r="Y312" s="4" cm="1">
        <f t="array" ref="Y312">_xlfn.IFS(H312=1,2,H312=3,1)</f>
        <v>2</v>
      </c>
      <c r="Z312" s="4">
        <f t="shared" si="310"/>
        <v>0.31</v>
      </c>
      <c r="AA312" s="4">
        <f t="shared" si="317"/>
        <v>0</v>
      </c>
      <c r="AB312" s="4">
        <f t="shared" si="311"/>
        <v>0</v>
      </c>
      <c r="AC312" s="4">
        <f t="shared" si="318"/>
        <v>220</v>
      </c>
      <c r="AD312" s="4" t="str">
        <f t="shared" si="312"/>
        <v>ПуГВ</v>
      </c>
      <c r="AE312" s="4" t="str">
        <f t="shared" si="328"/>
        <v>ПуГВ (1х6)</v>
      </c>
      <c r="AF312" s="4">
        <f t="shared" si="329"/>
        <v>2</v>
      </c>
      <c r="AG312" s="4" t="str">
        <f t="shared" si="330"/>
        <v>17</v>
      </c>
      <c r="AH312" s="4" t="str">
        <f t="shared" si="319"/>
        <v>КУП</v>
      </c>
      <c r="AI312" s="4" t="str">
        <f t="shared" si="331"/>
        <v>1</v>
      </c>
      <c r="AJ312" s="4" t="str">
        <f t="shared" si="320"/>
        <v>Коробка уравнивания потенциалов  Пом. №17</v>
      </c>
      <c r="AK312" s="4">
        <f t="shared" si="313"/>
        <v>0</v>
      </c>
      <c r="AL312" s="4">
        <f t="shared" si="321"/>
        <v>0</v>
      </c>
      <c r="AM312" s="4" t="str">
        <f t="shared" si="322"/>
        <v>КУП.1.17.1</v>
      </c>
      <c r="AN312" s="4"/>
      <c r="AO312" s="4" t="str">
        <f t="shared" si="326"/>
        <v>ПуГВ (1х6)
L=31-0%</v>
      </c>
      <c r="AP312" s="4" t="str">
        <f t="shared" si="323"/>
        <v>1.17.1</v>
      </c>
      <c r="AQ312" s="4" t="str">
        <f t="shared" si="327"/>
        <v>17.1</v>
      </c>
      <c r="AR312" s="4">
        <f t="shared" si="324"/>
        <v>0</v>
      </c>
      <c r="AS312" s="4">
        <f t="shared" si="325"/>
        <v>0</v>
      </c>
      <c r="AT312" s="4">
        <f t="shared" si="332"/>
        <v>0</v>
      </c>
    </row>
    <row r="313" spans="1:46" x14ac:dyDescent="0.25">
      <c r="A313" s="5" t="str">
        <f t="shared" si="305"/>
        <v>PE.1.17.1</v>
      </c>
      <c r="B313" s="4" t="str">
        <f t="shared" si="314"/>
        <v>Заземляющая шина  Пом. №17</v>
      </c>
      <c r="C313" s="59"/>
      <c r="D313" s="102"/>
      <c r="E313" s="102"/>
      <c r="F313" s="102"/>
      <c r="G313" s="102"/>
      <c r="H313" s="102"/>
      <c r="I313" s="102"/>
      <c r="J313" s="102"/>
      <c r="K313" s="102"/>
      <c r="L313" s="102"/>
      <c r="M313" s="4">
        <f t="shared" si="315"/>
        <v>3</v>
      </c>
      <c r="N313" s="102"/>
      <c r="O313" s="102"/>
      <c r="P313" s="59">
        <f t="shared" si="334"/>
        <v>0.95</v>
      </c>
      <c r="Q313" s="102"/>
      <c r="R313" s="102"/>
      <c r="S313" s="104"/>
      <c r="T313" s="5">
        <f t="shared" si="316"/>
        <v>0</v>
      </c>
      <c r="U313" s="4">
        <f t="shared" si="306"/>
        <v>10</v>
      </c>
      <c r="V313" s="4">
        <f t="shared" si="307"/>
        <v>2.5</v>
      </c>
      <c r="W313" s="4">
        <f t="shared" si="308"/>
        <v>1.7500000000000002E-2</v>
      </c>
      <c r="X313" s="4">
        <f t="shared" si="309"/>
        <v>0.1</v>
      </c>
      <c r="Y313" s="4" cm="1">
        <f t="array" ref="Y313">_xlfn.IFS(H313=1,2,H313=3,1)</f>
        <v>2</v>
      </c>
      <c r="Z313" s="4">
        <f t="shared" si="310"/>
        <v>0.31</v>
      </c>
      <c r="AA313" s="4">
        <f t="shared" si="317"/>
        <v>0</v>
      </c>
      <c r="AB313" s="4">
        <f t="shared" si="311"/>
        <v>0</v>
      </c>
      <c r="AC313" s="4">
        <f t="shared" si="318"/>
        <v>220</v>
      </c>
      <c r="AD313" s="4" t="str">
        <f t="shared" si="312"/>
        <v>ПуГВ</v>
      </c>
      <c r="AE313" s="4" t="str">
        <f t="shared" si="328"/>
        <v>ПуГВ (1х2,5)</v>
      </c>
      <c r="AF313" s="4">
        <f t="shared" si="329"/>
        <v>2</v>
      </c>
      <c r="AG313" s="4" t="str">
        <f t="shared" si="330"/>
        <v>17</v>
      </c>
      <c r="AH313" s="4" t="str">
        <f t="shared" si="319"/>
        <v>PE</v>
      </c>
      <c r="AI313" s="4" t="str">
        <f t="shared" si="331"/>
        <v>1</v>
      </c>
      <c r="AJ313" s="4" t="str">
        <f t="shared" si="320"/>
        <v>Заземляющая шина  Пом. №17</v>
      </c>
      <c r="AK313" s="4">
        <f t="shared" si="313"/>
        <v>0</v>
      </c>
      <c r="AL313" s="4">
        <f t="shared" si="321"/>
        <v>0</v>
      </c>
      <c r="AM313" s="4" t="str">
        <f t="shared" si="322"/>
        <v>PE.1.17.1</v>
      </c>
      <c r="AN313" s="4"/>
      <c r="AO313" s="4" t="str">
        <f t="shared" si="326"/>
        <v>ПуГВ (1х2,5)
L=3-0%</v>
      </c>
      <c r="AP313" s="4" t="str">
        <f t="shared" si="323"/>
        <v>1.17.1</v>
      </c>
      <c r="AQ313" s="4" t="str">
        <f t="shared" si="327"/>
        <v>17.1</v>
      </c>
      <c r="AR313" s="4">
        <f t="shared" si="324"/>
        <v>0</v>
      </c>
      <c r="AS313" s="4">
        <f t="shared" si="325"/>
        <v>0</v>
      </c>
      <c r="AT313" s="4">
        <f t="shared" si="332"/>
        <v>0</v>
      </c>
    </row>
    <row r="314" spans="1:46" x14ac:dyDescent="0.25">
      <c r="A314" s="5" t="str">
        <f t="shared" si="305"/>
        <v>PE.1.17.2</v>
      </c>
      <c r="B314" s="4" t="str">
        <f t="shared" si="314"/>
        <v>Заземляющая шина  Пом. №17</v>
      </c>
      <c r="C314" s="59"/>
      <c r="D314" s="102"/>
      <c r="E314" s="102"/>
      <c r="F314" s="102"/>
      <c r="G314" s="102"/>
      <c r="H314" s="102"/>
      <c r="I314" s="102"/>
      <c r="J314" s="102"/>
      <c r="K314" s="102"/>
      <c r="L314" s="102"/>
      <c r="M314" s="4">
        <f t="shared" si="315"/>
        <v>5</v>
      </c>
      <c r="N314" s="102"/>
      <c r="O314" s="102"/>
      <c r="P314" s="59">
        <f>IF(VLOOKUP(AH314,Потребители_обозначение,5,FALSE)=2,_xlfn.IFS(H314=3,VLOOKUP(E314,Справочная_двигатели,8,FALSE),H314=1,VLOOKUP(E314,Справочная_двигатели,10,TRUE)),0.95)</f>
        <v>0.95</v>
      </c>
      <c r="Q314" s="102"/>
      <c r="R314" s="102"/>
      <c r="S314" s="104"/>
      <c r="T314" s="5">
        <f t="shared" si="316"/>
        <v>0</v>
      </c>
      <c r="U314" s="4">
        <f t="shared" si="306"/>
        <v>10</v>
      </c>
      <c r="V314" s="4">
        <f t="shared" si="307"/>
        <v>2.5</v>
      </c>
      <c r="W314" s="4">
        <f t="shared" si="308"/>
        <v>1.7500000000000002E-2</v>
      </c>
      <c r="X314" s="4">
        <f t="shared" si="309"/>
        <v>0.1</v>
      </c>
      <c r="Y314" s="4" cm="1">
        <f t="array" ref="Y314">_xlfn.IFS(H314=1,2,H314=3,1)</f>
        <v>2</v>
      </c>
      <c r="Z314" s="4">
        <f t="shared" si="310"/>
        <v>0.31</v>
      </c>
      <c r="AA314" s="4">
        <f t="shared" si="317"/>
        <v>0</v>
      </c>
      <c r="AB314" s="4">
        <f t="shared" si="311"/>
        <v>0</v>
      </c>
      <c r="AC314" s="4">
        <f t="shared" si="318"/>
        <v>220</v>
      </c>
      <c r="AD314" s="4" t="str">
        <f t="shared" si="312"/>
        <v>ПуГВ</v>
      </c>
      <c r="AE314" s="4" t="str">
        <f t="shared" si="328"/>
        <v>ПуГВ (1х2,5)</v>
      </c>
      <c r="AF314" s="4">
        <f t="shared" si="329"/>
        <v>2</v>
      </c>
      <c r="AG314" s="4" t="str">
        <f t="shared" si="330"/>
        <v>17</v>
      </c>
      <c r="AH314" s="4" t="str">
        <f t="shared" si="319"/>
        <v>PE</v>
      </c>
      <c r="AI314" s="4" t="str">
        <f t="shared" si="331"/>
        <v>1</v>
      </c>
      <c r="AJ314" s="4" t="str">
        <f t="shared" si="320"/>
        <v>Заземляющая шина  Пом. №17</v>
      </c>
      <c r="AK314" s="4">
        <f t="shared" si="313"/>
        <v>0</v>
      </c>
      <c r="AL314" s="4">
        <f t="shared" si="321"/>
        <v>0</v>
      </c>
      <c r="AM314" s="4" t="str">
        <f t="shared" si="322"/>
        <v>PE.1.17.2</v>
      </c>
      <c r="AN314" s="4"/>
      <c r="AO314" s="4" t="str">
        <f t="shared" si="326"/>
        <v>ПуГВ (1х2,5)
L=5-0%</v>
      </c>
      <c r="AP314" s="4" t="str">
        <f t="shared" si="323"/>
        <v>1.17.2</v>
      </c>
      <c r="AQ314" s="4" t="str">
        <f t="shared" si="327"/>
        <v>17.2</v>
      </c>
      <c r="AR314" s="4">
        <f t="shared" si="324"/>
        <v>0</v>
      </c>
      <c r="AS314" s="4">
        <f t="shared" si="325"/>
        <v>0</v>
      </c>
      <c r="AT314" s="4">
        <f t="shared" si="332"/>
        <v>0</v>
      </c>
    </row>
    <row r="315" spans="1:46" x14ac:dyDescent="0.25">
      <c r="A315" s="5" t="str">
        <f t="shared" si="305"/>
        <v>PE.1.17.3</v>
      </c>
      <c r="B315" s="4" t="str">
        <f t="shared" si="314"/>
        <v>Заземляющая шина  Пом. №17</v>
      </c>
      <c r="C315" s="59"/>
      <c r="D315" s="102"/>
      <c r="E315" s="102"/>
      <c r="F315" s="102"/>
      <c r="G315" s="102"/>
      <c r="H315" s="102"/>
      <c r="I315" s="102"/>
      <c r="J315" s="102"/>
      <c r="K315" s="102"/>
      <c r="L315" s="102"/>
      <c r="M315" s="4">
        <f t="shared" si="315"/>
        <v>6</v>
      </c>
      <c r="N315" s="102"/>
      <c r="O315" s="102"/>
      <c r="P315" s="59">
        <f t="shared" si="334"/>
        <v>0.95</v>
      </c>
      <c r="Q315" s="102"/>
      <c r="R315" s="102"/>
      <c r="S315" s="104"/>
      <c r="T315" s="5">
        <f t="shared" si="316"/>
        <v>0</v>
      </c>
      <c r="U315" s="4">
        <f t="shared" si="306"/>
        <v>10</v>
      </c>
      <c r="V315" s="4">
        <f t="shared" si="307"/>
        <v>2.5</v>
      </c>
      <c r="W315" s="4">
        <f t="shared" si="308"/>
        <v>1.7500000000000002E-2</v>
      </c>
      <c r="X315" s="4">
        <f t="shared" si="309"/>
        <v>0.1</v>
      </c>
      <c r="Y315" s="4" cm="1">
        <f t="array" ref="Y315">_xlfn.IFS(H315=1,2,H315=3,1)</f>
        <v>2</v>
      </c>
      <c r="Z315" s="4">
        <f t="shared" si="310"/>
        <v>0.31</v>
      </c>
      <c r="AA315" s="4">
        <f t="shared" si="317"/>
        <v>0</v>
      </c>
      <c r="AB315" s="4">
        <f t="shared" si="311"/>
        <v>0</v>
      </c>
      <c r="AC315" s="4">
        <f t="shared" si="318"/>
        <v>220</v>
      </c>
      <c r="AD315" s="4" t="str">
        <f t="shared" si="312"/>
        <v>ПуГВ</v>
      </c>
      <c r="AE315" s="4" t="str">
        <f t="shared" si="328"/>
        <v>ПуГВ (1х2,5)</v>
      </c>
      <c r="AF315" s="4">
        <f t="shared" si="329"/>
        <v>2</v>
      </c>
      <c r="AG315" s="4" t="str">
        <f t="shared" si="330"/>
        <v>17</v>
      </c>
      <c r="AH315" s="4" t="str">
        <f t="shared" si="319"/>
        <v>PE</v>
      </c>
      <c r="AI315" s="4" t="str">
        <f t="shared" si="331"/>
        <v>1</v>
      </c>
      <c r="AJ315" s="4" t="str">
        <f t="shared" si="320"/>
        <v>Заземляющая шина  Пом. №17</v>
      </c>
      <c r="AK315" s="4">
        <f t="shared" si="313"/>
        <v>0</v>
      </c>
      <c r="AL315" s="4">
        <f t="shared" si="321"/>
        <v>0</v>
      </c>
      <c r="AM315" s="4" t="str">
        <f t="shared" si="322"/>
        <v>PE.1.17.3</v>
      </c>
      <c r="AN315" s="4"/>
      <c r="AO315" s="4" t="str">
        <f t="shared" si="326"/>
        <v>ПуГВ (1х2,5)
L=6-0%</v>
      </c>
      <c r="AP315" s="4" t="str">
        <f t="shared" si="323"/>
        <v>1.17.3</v>
      </c>
      <c r="AQ315" s="4" t="str">
        <f t="shared" si="327"/>
        <v>17.3</v>
      </c>
      <c r="AR315" s="4">
        <f t="shared" si="324"/>
        <v>0</v>
      </c>
      <c r="AS315" s="4">
        <f t="shared" si="325"/>
        <v>0</v>
      </c>
      <c r="AT315" s="4">
        <f t="shared" si="332"/>
        <v>0</v>
      </c>
    </row>
    <row r="316" spans="1:46" x14ac:dyDescent="0.25">
      <c r="A316" s="5" t="str">
        <f t="shared" si="305"/>
        <v>PE.1.18.1</v>
      </c>
      <c r="B316" s="4" t="str">
        <f t="shared" si="314"/>
        <v>Заземляющая шина  Пом. №18</v>
      </c>
      <c r="C316" s="59"/>
      <c r="D316" s="102"/>
      <c r="E316" s="102"/>
      <c r="F316" s="102"/>
      <c r="G316" s="102"/>
      <c r="H316" s="102"/>
      <c r="I316" s="102"/>
      <c r="J316" s="102"/>
      <c r="K316" s="102"/>
      <c r="L316" s="102"/>
      <c r="M316" s="4">
        <f t="shared" si="315"/>
        <v>14</v>
      </c>
      <c r="N316" s="102"/>
      <c r="O316" s="102"/>
      <c r="P316" s="59">
        <f t="shared" si="334"/>
        <v>0.95</v>
      </c>
      <c r="Q316" s="102"/>
      <c r="R316" s="102"/>
      <c r="S316" s="104"/>
      <c r="T316" s="5">
        <f t="shared" si="316"/>
        <v>0</v>
      </c>
      <c r="U316" s="4">
        <f t="shared" si="306"/>
        <v>10</v>
      </c>
      <c r="V316" s="4">
        <f t="shared" si="307"/>
        <v>2.5</v>
      </c>
      <c r="W316" s="4">
        <f t="shared" si="308"/>
        <v>1.7500000000000002E-2</v>
      </c>
      <c r="X316" s="4">
        <f t="shared" si="309"/>
        <v>0.1</v>
      </c>
      <c r="Y316" s="4" cm="1">
        <f t="array" ref="Y316">_xlfn.IFS(H316=1,2,H316=3,1)</f>
        <v>2</v>
      </c>
      <c r="Z316" s="4">
        <f t="shared" si="310"/>
        <v>0.31</v>
      </c>
      <c r="AA316" s="4">
        <f t="shared" si="317"/>
        <v>0</v>
      </c>
      <c r="AB316" s="4">
        <f t="shared" si="311"/>
        <v>0</v>
      </c>
      <c r="AC316" s="4">
        <f t="shared" si="318"/>
        <v>220</v>
      </c>
      <c r="AD316" s="4" t="str">
        <f t="shared" si="312"/>
        <v>ПуГВ</v>
      </c>
      <c r="AE316" s="4" t="str">
        <f t="shared" si="328"/>
        <v>ПуГВ (1х2,5)</v>
      </c>
      <c r="AF316" s="4">
        <f t="shared" si="329"/>
        <v>2</v>
      </c>
      <c r="AG316" s="4" t="str">
        <f t="shared" si="330"/>
        <v>18</v>
      </c>
      <c r="AH316" s="4" t="str">
        <f t="shared" si="319"/>
        <v>PE</v>
      </c>
      <c r="AI316" s="4" t="str">
        <f t="shared" si="331"/>
        <v>1</v>
      </c>
      <c r="AJ316" s="4" t="str">
        <f t="shared" si="320"/>
        <v>Заземляющая шина  Пом. №18</v>
      </c>
      <c r="AK316" s="4">
        <f t="shared" si="313"/>
        <v>0</v>
      </c>
      <c r="AL316" s="4">
        <f t="shared" si="321"/>
        <v>0</v>
      </c>
      <c r="AM316" s="4" t="str">
        <f t="shared" si="322"/>
        <v>PE.1.18.1</v>
      </c>
      <c r="AN316" s="4"/>
      <c r="AO316" s="4" t="str">
        <f t="shared" si="326"/>
        <v>ПуГВ (1х2,5)
L=14-0%</v>
      </c>
      <c r="AP316" s="4" t="str">
        <f t="shared" si="323"/>
        <v>1.18.1</v>
      </c>
      <c r="AQ316" s="4" t="str">
        <f t="shared" si="327"/>
        <v>18.1</v>
      </c>
      <c r="AR316" s="4">
        <f t="shared" si="324"/>
        <v>0</v>
      </c>
      <c r="AS316" s="4">
        <f t="shared" si="325"/>
        <v>0</v>
      </c>
      <c r="AT316" s="4">
        <f t="shared" si="332"/>
        <v>0</v>
      </c>
    </row>
    <row r="317" spans="1:46" x14ac:dyDescent="0.25">
      <c r="A317" s="5" t="str">
        <f t="shared" si="305"/>
        <v>PE.1.18.2</v>
      </c>
      <c r="B317" s="4" t="str">
        <f t="shared" si="314"/>
        <v>Заземляющая шина  Пом. №18</v>
      </c>
      <c r="C317" s="59"/>
      <c r="D317" s="102"/>
      <c r="E317" s="102"/>
      <c r="F317" s="102"/>
      <c r="G317" s="102"/>
      <c r="H317" s="102"/>
      <c r="I317" s="102"/>
      <c r="J317" s="102"/>
      <c r="K317" s="102"/>
      <c r="L317" s="102"/>
      <c r="M317" s="4">
        <f t="shared" si="315"/>
        <v>13</v>
      </c>
      <c r="N317" s="102"/>
      <c r="O317" s="102"/>
      <c r="P317" s="59">
        <f t="shared" si="334"/>
        <v>0.95</v>
      </c>
      <c r="Q317" s="102"/>
      <c r="R317" s="102"/>
      <c r="S317" s="104"/>
      <c r="T317" s="5">
        <f t="shared" si="316"/>
        <v>0</v>
      </c>
      <c r="U317" s="4">
        <f t="shared" si="306"/>
        <v>10</v>
      </c>
      <c r="V317" s="4">
        <f t="shared" si="307"/>
        <v>2.5</v>
      </c>
      <c r="W317" s="4">
        <f t="shared" si="308"/>
        <v>1.7500000000000002E-2</v>
      </c>
      <c r="X317" s="4">
        <f t="shared" si="309"/>
        <v>0.1</v>
      </c>
      <c r="Y317" s="4" cm="1">
        <f t="array" ref="Y317">_xlfn.IFS(H317=1,2,H317=3,1)</f>
        <v>2</v>
      </c>
      <c r="Z317" s="4">
        <f t="shared" si="310"/>
        <v>0.31</v>
      </c>
      <c r="AA317" s="4">
        <f t="shared" si="317"/>
        <v>0</v>
      </c>
      <c r="AB317" s="4">
        <f t="shared" si="311"/>
        <v>0</v>
      </c>
      <c r="AC317" s="4">
        <f t="shared" si="318"/>
        <v>220</v>
      </c>
      <c r="AD317" s="4" t="str">
        <f t="shared" si="312"/>
        <v>ПуГВ</v>
      </c>
      <c r="AE317" s="4" t="str">
        <f t="shared" si="328"/>
        <v>ПуГВ (1х2,5)</v>
      </c>
      <c r="AF317" s="4">
        <f t="shared" si="329"/>
        <v>2</v>
      </c>
      <c r="AG317" s="4" t="str">
        <f t="shared" si="330"/>
        <v>18</v>
      </c>
      <c r="AH317" s="4" t="str">
        <f t="shared" si="319"/>
        <v>PE</v>
      </c>
      <c r="AI317" s="4" t="str">
        <f t="shared" si="331"/>
        <v>1</v>
      </c>
      <c r="AJ317" s="4" t="str">
        <f t="shared" si="320"/>
        <v>Заземляющая шина  Пом. №18</v>
      </c>
      <c r="AK317" s="4">
        <f t="shared" si="313"/>
        <v>0</v>
      </c>
      <c r="AL317" s="4">
        <f t="shared" si="321"/>
        <v>0</v>
      </c>
      <c r="AM317" s="4" t="str">
        <f t="shared" si="322"/>
        <v>PE.1.18.2</v>
      </c>
      <c r="AN317" s="4"/>
      <c r="AO317" s="4" t="str">
        <f t="shared" si="326"/>
        <v>ПуГВ (1х2,5)
L=13-0%</v>
      </c>
      <c r="AP317" s="4" t="str">
        <f t="shared" si="323"/>
        <v>1.18.2</v>
      </c>
      <c r="AQ317" s="4" t="str">
        <f t="shared" si="327"/>
        <v>18.2</v>
      </c>
      <c r="AR317" s="4">
        <f t="shared" si="324"/>
        <v>0</v>
      </c>
      <c r="AS317" s="4">
        <f t="shared" si="325"/>
        <v>0</v>
      </c>
      <c r="AT317" s="4">
        <f t="shared" si="332"/>
        <v>0</v>
      </c>
    </row>
    <row r="318" spans="1:46" x14ac:dyDescent="0.25">
      <c r="A318" s="5" t="str">
        <f t="shared" si="305"/>
        <v>PE.1.18.3</v>
      </c>
      <c r="B318" s="4" t="str">
        <f t="shared" si="314"/>
        <v>Заземляющая шина  Пом. №18</v>
      </c>
      <c r="C318" s="59"/>
      <c r="D318" s="102"/>
      <c r="E318" s="102"/>
      <c r="F318" s="102"/>
      <c r="G318" s="102"/>
      <c r="H318" s="102"/>
      <c r="I318" s="102"/>
      <c r="J318" s="102"/>
      <c r="K318" s="102"/>
      <c r="L318" s="102"/>
      <c r="M318" s="4">
        <f t="shared" si="315"/>
        <v>12</v>
      </c>
      <c r="N318" s="102"/>
      <c r="O318" s="102"/>
      <c r="P318" s="59">
        <f t="shared" si="334"/>
        <v>0.95</v>
      </c>
      <c r="Q318" s="102"/>
      <c r="R318" s="102"/>
      <c r="S318" s="104"/>
      <c r="T318" s="5">
        <f t="shared" si="316"/>
        <v>0</v>
      </c>
      <c r="U318" s="4">
        <f t="shared" si="306"/>
        <v>10</v>
      </c>
      <c r="V318" s="4">
        <f t="shared" si="307"/>
        <v>2.5</v>
      </c>
      <c r="W318" s="4">
        <f t="shared" si="308"/>
        <v>1.7500000000000002E-2</v>
      </c>
      <c r="X318" s="4">
        <f t="shared" si="309"/>
        <v>0.1</v>
      </c>
      <c r="Y318" s="4" cm="1">
        <f t="array" ref="Y318">_xlfn.IFS(H318=1,2,H318=3,1)</f>
        <v>2</v>
      </c>
      <c r="Z318" s="4">
        <f t="shared" si="310"/>
        <v>0.31</v>
      </c>
      <c r="AA318" s="4">
        <f t="shared" si="317"/>
        <v>0</v>
      </c>
      <c r="AB318" s="4">
        <f t="shared" si="311"/>
        <v>0</v>
      </c>
      <c r="AC318" s="4">
        <f t="shared" si="318"/>
        <v>220</v>
      </c>
      <c r="AD318" s="4" t="str">
        <f t="shared" si="312"/>
        <v>ПуГВ</v>
      </c>
      <c r="AE318" s="4" t="str">
        <f t="shared" si="328"/>
        <v>ПуГВ (1х2,5)</v>
      </c>
      <c r="AF318" s="4">
        <f t="shared" si="329"/>
        <v>2</v>
      </c>
      <c r="AG318" s="4" t="str">
        <f t="shared" si="330"/>
        <v>18</v>
      </c>
      <c r="AH318" s="4" t="str">
        <f t="shared" si="319"/>
        <v>PE</v>
      </c>
      <c r="AI318" s="4" t="str">
        <f t="shared" si="331"/>
        <v>1</v>
      </c>
      <c r="AJ318" s="4" t="str">
        <f t="shared" si="320"/>
        <v>Заземляющая шина  Пом. №18</v>
      </c>
      <c r="AK318" s="4">
        <f t="shared" si="313"/>
        <v>0</v>
      </c>
      <c r="AL318" s="4">
        <f t="shared" si="321"/>
        <v>0</v>
      </c>
      <c r="AM318" s="4" t="str">
        <f t="shared" si="322"/>
        <v>PE.1.18.3</v>
      </c>
      <c r="AN318" s="4"/>
      <c r="AO318" s="4" t="str">
        <f t="shared" si="326"/>
        <v>ПуГВ (1х2,5)
L=12-0%</v>
      </c>
      <c r="AP318" s="4" t="str">
        <f t="shared" si="323"/>
        <v>1.18.3</v>
      </c>
      <c r="AQ318" s="4" t="str">
        <f t="shared" si="327"/>
        <v>18.3</v>
      </c>
      <c r="AR318" s="4">
        <f t="shared" si="324"/>
        <v>0</v>
      </c>
      <c r="AS318" s="4">
        <f t="shared" si="325"/>
        <v>0</v>
      </c>
      <c r="AT318" s="4">
        <f t="shared" si="332"/>
        <v>0</v>
      </c>
    </row>
    <row r="319" spans="1:46" x14ac:dyDescent="0.25">
      <c r="A319" s="5">
        <f t="shared" si="305"/>
        <v>0</v>
      </c>
      <c r="B319" s="4" t="e">
        <f t="shared" si="314"/>
        <v>#N/A</v>
      </c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4">
        <f t="shared" si="315"/>
        <v>0</v>
      </c>
      <c r="N319" s="102"/>
      <c r="O319" s="102"/>
      <c r="P319" s="59" t="e">
        <f t="shared" si="334"/>
        <v>#N/A</v>
      </c>
      <c r="Q319" s="59"/>
      <c r="R319" s="102"/>
      <c r="S319" s="104"/>
      <c r="T319" s="5" t="e">
        <f t="shared" si="316"/>
        <v>#N/A</v>
      </c>
      <c r="U319" s="4" t="e">
        <f t="shared" si="306"/>
        <v>#N/A</v>
      </c>
      <c r="V319" s="4" t="e">
        <f t="shared" si="307"/>
        <v>#N/A</v>
      </c>
      <c r="W319" s="4" t="e">
        <f t="shared" si="308"/>
        <v>#N/A</v>
      </c>
      <c r="X319" s="4" t="e">
        <f t="shared" si="309"/>
        <v>#N/A</v>
      </c>
      <c r="Y319" s="4" t="e" cm="1">
        <f t="array" ref="Y319">_xlfn.IFS(H319=1,2,H319=3,1)</f>
        <v>#N/A</v>
      </c>
      <c r="Z319" s="4" t="e">
        <f t="shared" si="310"/>
        <v>#N/A</v>
      </c>
      <c r="AA319" s="4" t="e">
        <f t="shared" si="317"/>
        <v>#N/A</v>
      </c>
      <c r="AB319" s="4" t="e">
        <f t="shared" si="311"/>
        <v>#N/A</v>
      </c>
      <c r="AC319" s="4" t="e">
        <f t="shared" si="318"/>
        <v>#N/A</v>
      </c>
      <c r="AD319" s="4" t="e">
        <f t="shared" si="312"/>
        <v>#N/A</v>
      </c>
      <c r="AE319" s="4" t="e">
        <f t="shared" si="328"/>
        <v>#N/A</v>
      </c>
      <c r="AF319" s="4">
        <f t="shared" si="329"/>
        <v>0</v>
      </c>
      <c r="AG319" s="4" t="str">
        <f t="shared" si="330"/>
        <v/>
      </c>
      <c r="AH319" s="4">
        <f t="shared" si="319"/>
        <v>0</v>
      </c>
      <c r="AI319" s="4" t="e">
        <f t="shared" si="331"/>
        <v>#VALUE!</v>
      </c>
      <c r="AJ319" s="4" t="e">
        <f t="shared" si="320"/>
        <v>#N/A</v>
      </c>
      <c r="AK319" s="4" t="e">
        <f t="shared" si="313"/>
        <v>#N/A</v>
      </c>
      <c r="AL319" s="4">
        <f t="shared" si="321"/>
        <v>0</v>
      </c>
      <c r="AM319" s="4">
        <f t="shared" si="322"/>
        <v>0</v>
      </c>
      <c r="AN319" s="4"/>
      <c r="AO319" s="4" t="e">
        <f t="shared" si="326"/>
        <v>#N/A</v>
      </c>
      <c r="AP319" s="4" t="e">
        <f t="shared" si="323"/>
        <v>#VALUE!</v>
      </c>
      <c r="AQ319" s="4" t="str">
        <f t="shared" si="327"/>
        <v/>
      </c>
      <c r="AR319" s="4">
        <f t="shared" si="324"/>
        <v>0</v>
      </c>
      <c r="AS319" s="4">
        <f t="shared" si="325"/>
        <v>0</v>
      </c>
      <c r="AT319" s="4">
        <f t="shared" si="332"/>
        <v>0</v>
      </c>
    </row>
    <row r="320" spans="1:46" x14ac:dyDescent="0.25">
      <c r="A320" s="5" t="str">
        <f t="shared" ref="A320:A383" si="337">D320</f>
        <v>SH.1.14.3</v>
      </c>
      <c r="B320" s="4" t="str">
        <f t="shared" si="314"/>
        <v>Моторзированная нагрузка   Пом. №14</v>
      </c>
      <c r="C320" s="59"/>
      <c r="D320" s="59"/>
      <c r="E320" s="102"/>
      <c r="F320" s="102"/>
      <c r="G320" s="102"/>
      <c r="H320" s="102"/>
      <c r="I320" s="60"/>
      <c r="J320" s="102"/>
      <c r="K320" s="102"/>
      <c r="L320" s="102"/>
      <c r="M320" s="4">
        <f t="shared" si="315"/>
        <v>24</v>
      </c>
      <c r="N320" s="102"/>
      <c r="O320" s="102"/>
      <c r="P320" s="59">
        <f t="shared" si="334"/>
        <v>0.95</v>
      </c>
      <c r="Q320" s="102"/>
      <c r="R320" s="102"/>
      <c r="S320" s="104"/>
      <c r="T320" s="5">
        <f t="shared" si="316"/>
        <v>0.18181818181818182</v>
      </c>
      <c r="U320" s="4">
        <f t="shared" ref="U320:U383" si="339">IF(R320=0,VLOOKUP(T320,Автомат_номиналы,2,TRUE),R320)</f>
        <v>10</v>
      </c>
      <c r="V320" s="4">
        <f t="shared" ref="V320:V383" si="340">IF(Q320=0,VLOOKUP(U320,Кабель_номиналы,2,TRUE),Q320)</f>
        <v>1.5</v>
      </c>
      <c r="W320" s="4">
        <f t="shared" ref="W320:W383" si="341">VLOOKUP(V320,Кабель_сопротивление,3,FALSE)</f>
        <v>1.7500000000000002E-2</v>
      </c>
      <c r="X320" s="4">
        <f t="shared" ref="X320:X383" si="342">VLOOKUP(V320,Кабель_сопротивление,2,FALSE)</f>
        <v>0.11</v>
      </c>
      <c r="Y320" s="4" cm="1">
        <f t="array" ref="Y320">_xlfn.IFS(H320=1,2,H320=3,1)</f>
        <v>2</v>
      </c>
      <c r="Z320" s="4">
        <f t="shared" ref="Z320:Z383" si="343">ROUND(SIN(ACOS(P320)),2)</f>
        <v>0.31</v>
      </c>
      <c r="AA320" s="4">
        <f t="shared" si="317"/>
        <v>9.7860957575757593E-2</v>
      </c>
      <c r="AB320" s="4">
        <f t="shared" ref="AB320:AB383" si="344">ROUNDUP(AA320/220*100,2)</f>
        <v>0.05</v>
      </c>
      <c r="AC320" s="4">
        <f t="shared" si="318"/>
        <v>220</v>
      </c>
      <c r="AD320" s="4" t="str">
        <f t="shared" ref="AD320:AD383" si="345">VLOOKUP(N320,Кабель_обозначение,2,FALSE)</f>
        <v>КГВВнг(А)-LS</v>
      </c>
      <c r="AE320" s="4" t="str">
        <f t="shared" si="328"/>
        <v>КГВВнг(А)-LS (5х1,5)</v>
      </c>
      <c r="AF320" s="4">
        <f t="shared" si="329"/>
        <v>2</v>
      </c>
      <c r="AG320" s="4" t="str">
        <f t="shared" si="330"/>
        <v>14</v>
      </c>
      <c r="AH320" s="4" t="str">
        <f t="shared" si="319"/>
        <v>SH</v>
      </c>
      <c r="AI320" s="4" t="str">
        <f t="shared" si="331"/>
        <v>1</v>
      </c>
      <c r="AJ320" s="4" t="str">
        <f t="shared" si="320"/>
        <v>Моторзированная нагрузка   Пом. №14</v>
      </c>
      <c r="AK320" s="4">
        <f t="shared" ref="AK320:AK383" si="346">ROUNDUP(T320,2)</f>
        <v>0.19</v>
      </c>
      <c r="AL320" s="4">
        <f t="shared" si="321"/>
        <v>0.04</v>
      </c>
      <c r="AM320" s="4" t="str">
        <f t="shared" si="322"/>
        <v>SH.1.14.3</v>
      </c>
      <c r="AN320" s="4"/>
      <c r="AO320" s="4" t="str">
        <f t="shared" si="326"/>
        <v>КГВВнг(А)-LS (5х1,5)
L=24-0,05%</v>
      </c>
      <c r="AP320" s="4" t="str">
        <f t="shared" si="323"/>
        <v>1.14.3</v>
      </c>
      <c r="AQ320" s="4" t="str">
        <f t="shared" si="327"/>
        <v>14.3</v>
      </c>
      <c r="AR320" s="4">
        <f t="shared" si="324"/>
        <v>0</v>
      </c>
      <c r="AS320" s="4">
        <f t="shared" si="325"/>
        <v>0</v>
      </c>
      <c r="AT320" s="4">
        <f t="shared" si="332"/>
        <v>0</v>
      </c>
    </row>
    <row r="321" spans="1:46" x14ac:dyDescent="0.25">
      <c r="A321" s="5" t="str">
        <f t="shared" si="337"/>
        <v>SH.1.14.4</v>
      </c>
      <c r="B321" s="4" t="str">
        <f t="shared" si="314"/>
        <v>Моторзированная нагрузка   Пом. №14</v>
      </c>
      <c r="C321" s="59"/>
      <c r="D321" s="102"/>
      <c r="E321" s="102"/>
      <c r="F321" s="102"/>
      <c r="G321" s="102"/>
      <c r="H321" s="102"/>
      <c r="I321" s="60"/>
      <c r="J321" s="102"/>
      <c r="K321" s="102"/>
      <c r="L321" s="102"/>
      <c r="M321" s="4">
        <f t="shared" si="315"/>
        <v>26</v>
      </c>
      <c r="N321" s="102"/>
      <c r="O321" s="102"/>
      <c r="P321" s="59">
        <f t="shared" si="334"/>
        <v>0.95</v>
      </c>
      <c r="Q321" s="102"/>
      <c r="R321" s="102"/>
      <c r="S321" s="104"/>
      <c r="T321" s="5">
        <f t="shared" si="316"/>
        <v>0.18181818181818182</v>
      </c>
      <c r="U321" s="4">
        <f t="shared" si="339"/>
        <v>10</v>
      </c>
      <c r="V321" s="4">
        <f t="shared" si="340"/>
        <v>1.5</v>
      </c>
      <c r="W321" s="4">
        <f t="shared" si="341"/>
        <v>1.7500000000000002E-2</v>
      </c>
      <c r="X321" s="4">
        <f t="shared" si="342"/>
        <v>0.11</v>
      </c>
      <c r="Y321" s="4" cm="1">
        <f t="array" ref="Y321">_xlfn.IFS(H321=1,2,H321=3,1)</f>
        <v>2</v>
      </c>
      <c r="Z321" s="4">
        <f t="shared" si="343"/>
        <v>0.31</v>
      </c>
      <c r="AA321" s="4">
        <f t="shared" si="317"/>
        <v>0.10637060606060607</v>
      </c>
      <c r="AB321" s="4">
        <f t="shared" si="344"/>
        <v>0.05</v>
      </c>
      <c r="AC321" s="4">
        <f t="shared" si="318"/>
        <v>220</v>
      </c>
      <c r="AD321" s="4" t="str">
        <f t="shared" si="345"/>
        <v>КГВВнг(А)-LS</v>
      </c>
      <c r="AE321" s="4" t="str">
        <f t="shared" si="328"/>
        <v>КГВВнг(А)-LS (5х1,5)</v>
      </c>
      <c r="AF321" s="4">
        <f t="shared" si="329"/>
        <v>2</v>
      </c>
      <c r="AG321" s="4" t="str">
        <f t="shared" si="330"/>
        <v>14</v>
      </c>
      <c r="AH321" s="4" t="str">
        <f t="shared" si="319"/>
        <v>SH</v>
      </c>
      <c r="AI321" s="4" t="str">
        <f t="shared" si="331"/>
        <v>1</v>
      </c>
      <c r="AJ321" s="4" t="str">
        <f t="shared" si="320"/>
        <v>Моторзированная нагрузка   Пом. №14</v>
      </c>
      <c r="AK321" s="4">
        <f t="shared" si="346"/>
        <v>0.19</v>
      </c>
      <c r="AL321" s="4">
        <f t="shared" si="321"/>
        <v>0.04</v>
      </c>
      <c r="AM321" s="4" t="str">
        <f t="shared" si="322"/>
        <v>SH.1.14.4</v>
      </c>
      <c r="AN321" s="4"/>
      <c r="AO321" s="4" t="str">
        <f t="shared" si="326"/>
        <v>КГВВнг(А)-LS (5х1,5)
L=26-0,05%</v>
      </c>
      <c r="AP321" s="4" t="str">
        <f t="shared" si="323"/>
        <v>1.14.4</v>
      </c>
      <c r="AQ321" s="4" t="str">
        <f t="shared" si="327"/>
        <v>14.4</v>
      </c>
      <c r="AR321" s="4">
        <f t="shared" si="324"/>
        <v>0</v>
      </c>
      <c r="AS321" s="4">
        <f t="shared" si="325"/>
        <v>0</v>
      </c>
      <c r="AT321" s="4">
        <f t="shared" si="332"/>
        <v>0</v>
      </c>
    </row>
    <row r="322" spans="1:46" x14ac:dyDescent="0.25">
      <c r="A322" s="5" t="str">
        <f t="shared" si="337"/>
        <v>L.1.08.4</v>
      </c>
      <c r="B322" s="4" t="str">
        <f t="shared" si="314"/>
        <v>Группа освещения  Пом. №08</v>
      </c>
      <c r="C322" s="59"/>
      <c r="D322" s="59"/>
      <c r="E322" s="102"/>
      <c r="F322" s="102"/>
      <c r="G322" s="102"/>
      <c r="H322" s="102"/>
      <c r="I322" s="60"/>
      <c r="J322" s="102"/>
      <c r="K322" s="102"/>
      <c r="L322" s="102"/>
      <c r="M322" s="4">
        <f t="shared" si="315"/>
        <v>29</v>
      </c>
      <c r="N322" s="102"/>
      <c r="O322" s="102"/>
      <c r="P322" s="59">
        <f t="shared" si="334"/>
        <v>0.95</v>
      </c>
      <c r="Q322" s="102"/>
      <c r="R322" s="102"/>
      <c r="S322" s="104"/>
      <c r="T322" s="5">
        <f t="shared" si="316"/>
        <v>4.5454545454545456E-2</v>
      </c>
      <c r="U322" s="4">
        <f t="shared" si="339"/>
        <v>10</v>
      </c>
      <c r="V322" s="4">
        <f t="shared" si="340"/>
        <v>1.5</v>
      </c>
      <c r="W322" s="4">
        <f t="shared" si="341"/>
        <v>1.7500000000000002E-2</v>
      </c>
      <c r="X322" s="4">
        <f t="shared" si="342"/>
        <v>0.11</v>
      </c>
      <c r="Y322" s="4" cm="1">
        <f t="array" ref="Y322">_xlfn.IFS(H322=1,2,H322=3,1)</f>
        <v>2</v>
      </c>
      <c r="Z322" s="4">
        <f t="shared" si="343"/>
        <v>0.31</v>
      </c>
      <c r="AA322" s="4">
        <f t="shared" si="317"/>
        <v>2.9783769696969699E-2</v>
      </c>
      <c r="AB322" s="4">
        <f t="shared" si="344"/>
        <v>0.02</v>
      </c>
      <c r="AC322" s="4">
        <f t="shared" si="318"/>
        <v>220</v>
      </c>
      <c r="AD322" s="4" t="str">
        <f t="shared" si="345"/>
        <v>ВВГнг(А)-LS</v>
      </c>
      <c r="AE322" s="4" t="str">
        <f t="shared" si="328"/>
        <v>ВВГнг(А)-LS (3х1,5)</v>
      </c>
      <c r="AF322" s="4">
        <f t="shared" si="329"/>
        <v>2</v>
      </c>
      <c r="AG322" s="4" t="str">
        <f t="shared" si="330"/>
        <v>08</v>
      </c>
      <c r="AH322" s="4" t="str">
        <f t="shared" si="319"/>
        <v>L</v>
      </c>
      <c r="AI322" s="4" t="str">
        <f t="shared" si="331"/>
        <v>1</v>
      </c>
      <c r="AJ322" s="4" t="str">
        <f t="shared" si="320"/>
        <v>Группа освещения  Пом. №08</v>
      </c>
      <c r="AK322" s="4">
        <f t="shared" si="346"/>
        <v>0.05</v>
      </c>
      <c r="AL322" s="4">
        <f t="shared" si="321"/>
        <v>0.01</v>
      </c>
      <c r="AM322" s="4" t="str">
        <f t="shared" si="322"/>
        <v>L.1.08.4</v>
      </c>
      <c r="AN322" s="4"/>
      <c r="AO322" s="4" t="str">
        <f t="shared" si="326"/>
        <v>ВВГнг(А)-LS (3х1,5)
L=29-0,02%</v>
      </c>
      <c r="AP322" s="4" t="str">
        <f t="shared" si="323"/>
        <v>1.08.4</v>
      </c>
      <c r="AQ322" s="4" t="str">
        <f t="shared" si="327"/>
        <v>08.4</v>
      </c>
      <c r="AR322" s="4">
        <f t="shared" si="324"/>
        <v>0</v>
      </c>
      <c r="AS322" s="4">
        <f t="shared" si="325"/>
        <v>0</v>
      </c>
      <c r="AT322" s="4">
        <f t="shared" si="332"/>
        <v>0</v>
      </c>
    </row>
    <row r="323" spans="1:46" x14ac:dyDescent="0.25">
      <c r="A323" s="5" t="str">
        <f t="shared" si="337"/>
        <v>L.1.08.5</v>
      </c>
      <c r="B323" s="4" t="str">
        <f t="shared" ref="B323:B386" si="347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  <v>Группа освещения  Пом. №08</v>
      </c>
      <c r="C323" s="59"/>
      <c r="D323" s="102"/>
      <c r="E323" s="102"/>
      <c r="F323" s="102"/>
      <c r="G323" s="102"/>
      <c r="H323" s="102"/>
      <c r="I323" s="60"/>
      <c r="J323" s="102"/>
      <c r="K323" s="102"/>
      <c r="L323" s="102"/>
      <c r="M323" s="4">
        <f t="shared" ref="M323:M386" si="348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  <v>30</v>
      </c>
      <c r="N323" s="102"/>
      <c r="O323" s="102"/>
      <c r="P323" s="59">
        <f t="shared" si="334"/>
        <v>0.95</v>
      </c>
      <c r="Q323" s="102"/>
      <c r="R323" s="102"/>
      <c r="S323" s="104"/>
      <c r="T323" s="5">
        <f t="shared" ref="T323:T386" si="349">_xlfn.IFS(H323=1,E323*1000/220,H323=3,E323/0.38/1.732)</f>
        <v>4.5454545454545456E-2</v>
      </c>
      <c r="U323" s="4">
        <f t="shared" si="339"/>
        <v>10</v>
      </c>
      <c r="V323" s="4">
        <f t="shared" si="340"/>
        <v>1.5</v>
      </c>
      <c r="W323" s="4">
        <f t="shared" si="341"/>
        <v>1.7500000000000002E-2</v>
      </c>
      <c r="X323" s="4">
        <f t="shared" si="342"/>
        <v>0.11</v>
      </c>
      <c r="Y323" s="4" cm="1">
        <f t="array" ref="Y323">_xlfn.IFS(H323=1,2,H323=3,1)</f>
        <v>2</v>
      </c>
      <c r="Z323" s="4">
        <f t="shared" si="343"/>
        <v>0.31</v>
      </c>
      <c r="AA323" s="4">
        <f t="shared" ref="AA323:AA386" si="350">Y323*(W323*I323/V323+X323*I323*Z323/1000)*T323</f>
        <v>3.0847475757575765E-2</v>
      </c>
      <c r="AB323" s="4">
        <f t="shared" si="344"/>
        <v>0.02</v>
      </c>
      <c r="AC323" s="4">
        <f t="shared" ref="AC323:AC386" si="351">_xlfn.IFS(H323=3,380,H323=1,220)</f>
        <v>220</v>
      </c>
      <c r="AD323" s="4" t="str">
        <f t="shared" si="345"/>
        <v>ВВГнг(А)-LS</v>
      </c>
      <c r="AE323" s="4" t="str">
        <f t="shared" si="328"/>
        <v>ВВГнг(А)-LS (3х1,5)</v>
      </c>
      <c r="AF323" s="4">
        <f t="shared" si="329"/>
        <v>2</v>
      </c>
      <c r="AG323" s="4" t="str">
        <f t="shared" si="330"/>
        <v>08</v>
      </c>
      <c r="AH323" s="4" t="str">
        <f t="shared" ref="AH323:AH386" si="352">IFERROR(LEFT(A323,SEARCH(".",A323)-1),A323)</f>
        <v>L</v>
      </c>
      <c r="AI323" s="4" t="str">
        <f t="shared" si="331"/>
        <v>1</v>
      </c>
      <c r="AJ323" s="4" t="str">
        <f t="shared" ref="AJ323:AJ386" si="353">IF(C323=0,B323,C323)</f>
        <v>Группа освещения  Пом. №08</v>
      </c>
      <c r="AK323" s="4">
        <f t="shared" si="346"/>
        <v>0.05</v>
      </c>
      <c r="AL323" s="4">
        <f t="shared" ref="AL323:AL386" si="354">E323</f>
        <v>0.01</v>
      </c>
      <c r="AM323" s="4" t="str">
        <f t="shared" ref="AM323:AM386" si="355">D323</f>
        <v>L.1.08.5</v>
      </c>
      <c r="AN323" s="4"/>
      <c r="AO323" s="4" t="str">
        <f t="shared" si="326"/>
        <v>ВВГнг(А)-LS (3х1,5)
L=30-0,02%</v>
      </c>
      <c r="AP323" s="4" t="str">
        <f t="shared" ref="AP323:AP386" si="356">RIGHT(A323,LEN(A323)-SEARCH(".",A323))</f>
        <v>1.08.5</v>
      </c>
      <c r="AQ323" s="4" t="str">
        <f t="shared" si="327"/>
        <v>08.5</v>
      </c>
      <c r="AR323" s="4">
        <f t="shared" ref="AR323:AR386" si="357">IFERROR(IF(VLOOKUP(AH323,Потребители_обозначение,5,FALSE)=2,_xlfn.IFS(H323=3,VLOOKUP(E323,Справочная_двигатели,3,FALSE),H323=1,VLOOKUP(E323,Справочная_двигатели,5,TRUE)),0),0)</f>
        <v>0</v>
      </c>
      <c r="AS323" s="4">
        <f t="shared" ref="AS323:AS386" si="358">IFERROR(IF(VLOOKUP(AH323,Потребители_обозначение,5,FALSE)=3,VLOOKUP(E323,Справочная_ЛЭД,2,TRUE),0),0)</f>
        <v>0</v>
      </c>
      <c r="AT323" s="4">
        <f t="shared" si="332"/>
        <v>0</v>
      </c>
    </row>
    <row r="324" spans="1:46" x14ac:dyDescent="0.25">
      <c r="A324" s="5" t="str">
        <f t="shared" si="337"/>
        <v>L.1.05.2</v>
      </c>
      <c r="B324" s="4" t="str">
        <f t="shared" si="347"/>
        <v>Группа освещения  Пом. №05</v>
      </c>
      <c r="C324" s="59"/>
      <c r="D324" s="59"/>
      <c r="E324" s="102"/>
      <c r="F324" s="102"/>
      <c r="G324" s="59"/>
      <c r="H324" s="59"/>
      <c r="I324" s="59"/>
      <c r="J324" s="59"/>
      <c r="K324" s="102"/>
      <c r="L324" s="59"/>
      <c r="M324" s="4">
        <f t="shared" si="348"/>
        <v>12</v>
      </c>
      <c r="N324" s="102"/>
      <c r="O324" s="102"/>
      <c r="P324" s="59">
        <f t="shared" si="334"/>
        <v>0.95</v>
      </c>
      <c r="Q324" s="102"/>
      <c r="R324" s="102"/>
      <c r="S324" s="104"/>
      <c r="T324" s="5">
        <f t="shared" si="349"/>
        <v>4.5454545454545456E-2</v>
      </c>
      <c r="U324" s="4">
        <f t="shared" si="339"/>
        <v>10</v>
      </c>
      <c r="V324" s="4">
        <f t="shared" si="340"/>
        <v>1.5</v>
      </c>
      <c r="W324" s="4">
        <f t="shared" si="341"/>
        <v>1.7500000000000002E-2</v>
      </c>
      <c r="X324" s="4">
        <f t="shared" si="342"/>
        <v>0.11</v>
      </c>
      <c r="Y324" s="4" cm="1">
        <f t="array" ref="Y324">_xlfn.IFS(H324=1,2,H324=3,1)</f>
        <v>2</v>
      </c>
      <c r="Z324" s="4">
        <f t="shared" si="343"/>
        <v>0.31</v>
      </c>
      <c r="AA324" s="4">
        <f t="shared" si="350"/>
        <v>1.1700766666666666E-2</v>
      </c>
      <c r="AB324" s="4">
        <f t="shared" si="344"/>
        <v>0.01</v>
      </c>
      <c r="AC324" s="4">
        <f t="shared" si="351"/>
        <v>220</v>
      </c>
      <c r="AD324" s="4" t="str">
        <f t="shared" si="345"/>
        <v>ВВГнг(А)-LS</v>
      </c>
      <c r="AE324" s="4" t="str">
        <f t="shared" si="328"/>
        <v>ВВГнг(А)-LS (3х1,5)</v>
      </c>
      <c r="AF324" s="4">
        <f t="shared" si="329"/>
        <v>2</v>
      </c>
      <c r="AG324" s="4" t="str">
        <f t="shared" si="330"/>
        <v>05</v>
      </c>
      <c r="AH324" s="4" t="str">
        <f t="shared" si="352"/>
        <v>L</v>
      </c>
      <c r="AI324" s="4" t="str">
        <f t="shared" si="331"/>
        <v>1</v>
      </c>
      <c r="AJ324" s="4" t="str">
        <f t="shared" si="353"/>
        <v>Группа освещения  Пом. №05</v>
      </c>
      <c r="AK324" s="4">
        <f t="shared" si="346"/>
        <v>0.05</v>
      </c>
      <c r="AL324" s="4">
        <f t="shared" si="354"/>
        <v>0.01</v>
      </c>
      <c r="AM324" s="4" t="str">
        <f t="shared" si="355"/>
        <v>L.1.05.2</v>
      </c>
      <c r="AN324" s="4"/>
      <c r="AO324" s="4" t="str">
        <f t="shared" si="326"/>
        <v>ВВГнг(А)-LS (3х1,5)
L=12-0,01%</v>
      </c>
      <c r="AP324" s="4" t="str">
        <f t="shared" si="356"/>
        <v>1.05.2</v>
      </c>
      <c r="AQ324" s="4" t="str">
        <f t="shared" si="327"/>
        <v>05.2</v>
      </c>
      <c r="AR324" s="4">
        <f t="shared" si="357"/>
        <v>0</v>
      </c>
      <c r="AS324" s="4">
        <f t="shared" si="358"/>
        <v>0</v>
      </c>
      <c r="AT324" s="4">
        <f t="shared" si="332"/>
        <v>0</v>
      </c>
    </row>
    <row r="325" spans="1:46" ht="15.75" thickBot="1" x14ac:dyDescent="0.3">
      <c r="A325" s="45" t="str">
        <f t="shared" si="337"/>
        <v>L.1.05.4</v>
      </c>
      <c r="B325" s="44" t="str">
        <f t="shared" si="347"/>
        <v>Группа освещения  Пом. №05</v>
      </c>
      <c r="C325" s="64"/>
      <c r="D325" s="142"/>
      <c r="E325" s="102"/>
      <c r="F325" s="102"/>
      <c r="G325" s="64"/>
      <c r="H325" s="64"/>
      <c r="I325" s="64"/>
      <c r="J325" s="64"/>
      <c r="K325" s="102"/>
      <c r="L325" s="64"/>
      <c r="M325" s="44">
        <f t="shared" si="348"/>
        <v>16</v>
      </c>
      <c r="N325" s="102"/>
      <c r="O325" s="102"/>
      <c r="P325" s="59">
        <f t="shared" si="334"/>
        <v>0.95</v>
      </c>
      <c r="Q325" s="102"/>
      <c r="R325" s="102"/>
      <c r="S325" s="104"/>
      <c r="T325" s="45">
        <f t="shared" si="349"/>
        <v>4.5454545454545456E-2</v>
      </c>
      <c r="U325" s="44">
        <f t="shared" si="339"/>
        <v>10</v>
      </c>
      <c r="V325" s="44">
        <f t="shared" si="340"/>
        <v>1.5</v>
      </c>
      <c r="W325" s="44">
        <f t="shared" si="341"/>
        <v>1.7500000000000002E-2</v>
      </c>
      <c r="X325" s="44">
        <f t="shared" si="342"/>
        <v>0.11</v>
      </c>
      <c r="Y325" s="44" cm="1">
        <f t="array" ref="Y325">_xlfn.IFS(H325=1,2,H325=3,1)</f>
        <v>2</v>
      </c>
      <c r="Z325" s="44">
        <f t="shared" si="343"/>
        <v>0.31</v>
      </c>
      <c r="AA325" s="44">
        <f t="shared" si="350"/>
        <v>1.5955590909090912E-2</v>
      </c>
      <c r="AB325" s="44">
        <f t="shared" si="344"/>
        <v>0.01</v>
      </c>
      <c r="AC325" s="44">
        <f t="shared" si="351"/>
        <v>220</v>
      </c>
      <c r="AD325" s="44" t="str">
        <f t="shared" si="345"/>
        <v>ВВГнг(А)-LS</v>
      </c>
      <c r="AE325" s="44" t="str">
        <f t="shared" si="328"/>
        <v>ВВГнг(А)-LS (3х1,5)</v>
      </c>
      <c r="AF325" s="44">
        <f t="shared" si="329"/>
        <v>2</v>
      </c>
      <c r="AG325" s="44" t="str">
        <f t="shared" si="330"/>
        <v>05</v>
      </c>
      <c r="AH325" s="44" t="str">
        <f t="shared" si="352"/>
        <v>L</v>
      </c>
      <c r="AI325" s="44" t="str">
        <f t="shared" si="331"/>
        <v>1</v>
      </c>
      <c r="AJ325" s="44" t="str">
        <f t="shared" si="353"/>
        <v>Группа освещения  Пом. №05</v>
      </c>
      <c r="AK325" s="44">
        <f t="shared" si="346"/>
        <v>0.05</v>
      </c>
      <c r="AL325" s="44">
        <f t="shared" si="354"/>
        <v>0.01</v>
      </c>
      <c r="AM325" s="44" t="str">
        <f t="shared" si="355"/>
        <v>L.1.05.4</v>
      </c>
      <c r="AN325" s="44"/>
      <c r="AO325" s="44" t="str">
        <f t="shared" ref="AO325:AO388" si="360">IF(V325=0,AD325,AE325&amp;"
L="&amp;M325&amp;"-"&amp;AB325&amp;"%")</f>
        <v>ВВГнг(А)-LS (3х1,5)
L=16-0,01%</v>
      </c>
      <c r="AP325" s="44" t="str">
        <f t="shared" si="356"/>
        <v>1.05.4</v>
      </c>
      <c r="AQ325" s="44" t="str">
        <f t="shared" ref="AQ325:AQ388" si="361">IFERROR(RIGHT(AP325,LEN(AP325)-SEARCH(".",AP325)),"")</f>
        <v>05.4</v>
      </c>
      <c r="AR325" s="44">
        <f t="shared" si="357"/>
        <v>0</v>
      </c>
      <c r="AS325" s="44">
        <f t="shared" si="358"/>
        <v>0</v>
      </c>
      <c r="AT325" s="44">
        <f t="shared" si="332"/>
        <v>0</v>
      </c>
    </row>
    <row r="326" spans="1:46" x14ac:dyDescent="0.25">
      <c r="A326" s="19" t="str">
        <f t="shared" si="337"/>
        <v>L.1.12.3</v>
      </c>
      <c r="B326" s="7" t="str">
        <f t="shared" si="347"/>
        <v>Группа освещения  Пом. №12</v>
      </c>
      <c r="C326" s="65"/>
      <c r="D326" s="142"/>
      <c r="E326" s="65"/>
      <c r="F326" s="102"/>
      <c r="G326" s="65"/>
      <c r="H326" s="65"/>
      <c r="I326" s="65"/>
      <c r="J326" s="65"/>
      <c r="K326" s="102"/>
      <c r="L326" s="65"/>
      <c r="M326" s="7">
        <f t="shared" si="348"/>
        <v>23</v>
      </c>
      <c r="N326" s="102"/>
      <c r="O326" s="102"/>
      <c r="P326" s="59">
        <f t="shared" si="334"/>
        <v>0.95</v>
      </c>
      <c r="Q326" s="102"/>
      <c r="R326" s="102"/>
      <c r="S326" s="104"/>
      <c r="T326" s="19">
        <f t="shared" si="349"/>
        <v>4.5454545454545456E-2</v>
      </c>
      <c r="U326" s="7">
        <f t="shared" si="339"/>
        <v>10</v>
      </c>
      <c r="V326" s="7">
        <f t="shared" si="340"/>
        <v>1.5</v>
      </c>
      <c r="W326" s="7">
        <f t="shared" si="341"/>
        <v>1.7500000000000002E-2</v>
      </c>
      <c r="X326" s="7">
        <f t="shared" si="342"/>
        <v>0.11</v>
      </c>
      <c r="Y326" s="7" cm="1">
        <f t="array" ref="Y326">_xlfn.IFS(H326=1,2,H326=3,1)</f>
        <v>2</v>
      </c>
      <c r="Z326" s="7">
        <f t="shared" si="343"/>
        <v>0.31</v>
      </c>
      <c r="AA326" s="7">
        <f t="shared" si="350"/>
        <v>2.3401533333333332E-2</v>
      </c>
      <c r="AB326" s="7">
        <f t="shared" si="344"/>
        <v>0.02</v>
      </c>
      <c r="AC326" s="7">
        <f t="shared" si="351"/>
        <v>220</v>
      </c>
      <c r="AD326" s="7" t="str">
        <f t="shared" si="345"/>
        <v>ВВГнг(А)-LS</v>
      </c>
      <c r="AE326" s="7" t="str">
        <f t="shared" ref="AE326:AE389" si="362">IF(VLOOKUP(N326,Кабель_обозначение,3,FALSE)=1,AD326&amp;" ("&amp;O326&amp;"х"&amp;V326&amp;")",AD326)</f>
        <v>ВВГнг(А)-LS (3х1,5)</v>
      </c>
      <c r="AF326" s="7">
        <f t="shared" si="329"/>
        <v>2</v>
      </c>
      <c r="AG326" s="7" t="str">
        <f t="shared" si="330"/>
        <v>12</v>
      </c>
      <c r="AH326" s="7" t="str">
        <f t="shared" si="352"/>
        <v>L</v>
      </c>
      <c r="AI326" s="7" t="str">
        <f t="shared" si="331"/>
        <v>1</v>
      </c>
      <c r="AJ326" s="7" t="str">
        <f t="shared" si="353"/>
        <v>Группа освещения  Пом. №12</v>
      </c>
      <c r="AK326" s="7">
        <f t="shared" si="346"/>
        <v>0.05</v>
      </c>
      <c r="AL326" s="7">
        <f t="shared" si="354"/>
        <v>0.01</v>
      </c>
      <c r="AM326" s="7" t="str">
        <f t="shared" si="355"/>
        <v>L.1.12.3</v>
      </c>
      <c r="AN326" s="7"/>
      <c r="AO326" s="7" t="str">
        <f t="shared" si="360"/>
        <v>ВВГнг(А)-LS (3х1,5)
L=23-0,02%</v>
      </c>
      <c r="AP326" s="7" t="str">
        <f t="shared" si="356"/>
        <v>1.12.3</v>
      </c>
      <c r="AQ326" s="7" t="str">
        <f t="shared" si="361"/>
        <v>12.3</v>
      </c>
      <c r="AR326" s="7">
        <f t="shared" si="357"/>
        <v>0</v>
      </c>
      <c r="AS326" s="7">
        <f t="shared" si="358"/>
        <v>0</v>
      </c>
      <c r="AT326" s="7">
        <f t="shared" si="332"/>
        <v>0</v>
      </c>
    </row>
    <row r="327" spans="1:46" x14ac:dyDescent="0.25">
      <c r="A327" s="5" t="str">
        <f t="shared" si="337"/>
        <v>L.1.11.8</v>
      </c>
      <c r="B327" s="4" t="str">
        <f t="shared" si="347"/>
        <v>Группа освещения  Пом. №11</v>
      </c>
      <c r="C327" s="59"/>
      <c r="D327" s="142"/>
      <c r="E327" s="104"/>
      <c r="F327" s="102"/>
      <c r="G327" s="104"/>
      <c r="H327" s="104"/>
      <c r="I327" s="59"/>
      <c r="J327" s="59"/>
      <c r="K327" s="102"/>
      <c r="L327" s="104"/>
      <c r="M327" s="4">
        <f t="shared" si="348"/>
        <v>17</v>
      </c>
      <c r="N327" s="102"/>
      <c r="O327" s="102"/>
      <c r="P327" s="59">
        <f>IF(VLOOKUP(AH327,Потребители_обозначение,5,FALSE)=2,_xlfn.IFS(H327=3,VLOOKUP(E327,Справочная_двигатели,8,FALSE),H327=1,VLOOKUP(E327,Справочная_двигатели,10,TRUE)),0.95)</f>
        <v>0.95</v>
      </c>
      <c r="Q327" s="102"/>
      <c r="R327" s="102"/>
      <c r="S327" s="104"/>
      <c r="T327" s="5">
        <f t="shared" si="349"/>
        <v>4.5454545454545456E-2</v>
      </c>
      <c r="U327" s="4">
        <f t="shared" si="339"/>
        <v>10</v>
      </c>
      <c r="V327" s="4">
        <f t="shared" si="340"/>
        <v>1.5</v>
      </c>
      <c r="W327" s="4">
        <f t="shared" si="341"/>
        <v>1.7500000000000002E-2</v>
      </c>
      <c r="X327" s="4">
        <f t="shared" si="342"/>
        <v>0.11</v>
      </c>
      <c r="Y327" s="4" cm="1">
        <f t="array" ref="Y327">_xlfn.IFS(H327=1,2,H327=3,1)</f>
        <v>2</v>
      </c>
      <c r="Z327" s="4">
        <f t="shared" si="343"/>
        <v>0.31</v>
      </c>
      <c r="AA327" s="4">
        <f t="shared" si="350"/>
        <v>1.7019296969696972E-2</v>
      </c>
      <c r="AB327" s="4">
        <f t="shared" si="344"/>
        <v>0.01</v>
      </c>
      <c r="AC327" s="4">
        <f t="shared" si="351"/>
        <v>220</v>
      </c>
      <c r="AD327" s="4" t="str">
        <f t="shared" si="345"/>
        <v>ВВГнг(А)-LS</v>
      </c>
      <c r="AE327" s="4" t="str">
        <f t="shared" si="362"/>
        <v>ВВГнг(А)-LS (3х1,5)</v>
      </c>
      <c r="AF327" s="4">
        <f t="shared" ref="AF327:AF390" si="363">IFERROR(IF(AB327&gt;4.5,1,2),0)</f>
        <v>2</v>
      </c>
      <c r="AG327" s="4" t="str">
        <f t="shared" ref="AG327:AG390" si="364">IFERROR(LEFT(AQ327,SEARCH(".",AQ327)-1),AQ327)</f>
        <v>11</v>
      </c>
      <c r="AH327" s="4" t="str">
        <f t="shared" si="352"/>
        <v>L</v>
      </c>
      <c r="AI327" s="4" t="str">
        <f t="shared" si="331"/>
        <v>1</v>
      </c>
      <c r="AJ327" s="4" t="str">
        <f t="shared" si="353"/>
        <v>Группа освещения  Пом. №11</v>
      </c>
      <c r="AK327" s="4">
        <f t="shared" si="346"/>
        <v>0.05</v>
      </c>
      <c r="AL327" s="4">
        <f t="shared" si="354"/>
        <v>0.01</v>
      </c>
      <c r="AM327" s="4" t="str">
        <f t="shared" si="355"/>
        <v>L.1.11.8</v>
      </c>
      <c r="AN327" s="4"/>
      <c r="AO327" s="4" t="str">
        <f t="shared" si="360"/>
        <v>ВВГнг(А)-LS (3х1,5)
L=17-0,01%</v>
      </c>
      <c r="AP327" s="4" t="str">
        <f t="shared" si="356"/>
        <v>1.11.8</v>
      </c>
      <c r="AQ327" s="4" t="str">
        <f t="shared" si="361"/>
        <v>11.8</v>
      </c>
      <c r="AR327" s="4">
        <f t="shared" si="357"/>
        <v>0</v>
      </c>
      <c r="AS327" s="4">
        <f t="shared" si="358"/>
        <v>0</v>
      </c>
      <c r="AT327" s="4">
        <f t="shared" si="332"/>
        <v>0</v>
      </c>
    </row>
    <row r="328" spans="1:46" x14ac:dyDescent="0.25">
      <c r="A328" s="5">
        <f t="shared" si="337"/>
        <v>0</v>
      </c>
      <c r="B328" s="4" t="e">
        <f t="shared" si="347"/>
        <v>#N/A</v>
      </c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4">
        <f t="shared" si="348"/>
        <v>0</v>
      </c>
      <c r="N328" s="59"/>
      <c r="O328" s="59"/>
      <c r="P328" s="59" t="e">
        <f t="shared" si="334"/>
        <v>#N/A</v>
      </c>
      <c r="Q328" s="59"/>
      <c r="R328" s="59"/>
      <c r="S328" s="59"/>
      <c r="T328" s="5" t="e">
        <f t="shared" si="349"/>
        <v>#N/A</v>
      </c>
      <c r="U328" s="4" t="e">
        <f t="shared" si="339"/>
        <v>#N/A</v>
      </c>
      <c r="V328" s="4" t="e">
        <f t="shared" si="340"/>
        <v>#N/A</v>
      </c>
      <c r="W328" s="4" t="e">
        <f t="shared" si="341"/>
        <v>#N/A</v>
      </c>
      <c r="X328" s="4" t="e">
        <f t="shared" si="342"/>
        <v>#N/A</v>
      </c>
      <c r="Y328" s="4" t="e" cm="1">
        <f t="array" ref="Y328">_xlfn.IFS(H328=1,2,H328=3,1)</f>
        <v>#N/A</v>
      </c>
      <c r="Z328" s="4" t="e">
        <f t="shared" si="343"/>
        <v>#N/A</v>
      </c>
      <c r="AA328" s="4" t="e">
        <f t="shared" si="350"/>
        <v>#N/A</v>
      </c>
      <c r="AB328" s="4" t="e">
        <f t="shared" si="344"/>
        <v>#N/A</v>
      </c>
      <c r="AC328" s="4" t="e">
        <f t="shared" si="351"/>
        <v>#N/A</v>
      </c>
      <c r="AD328" s="4" t="e">
        <f t="shared" si="345"/>
        <v>#N/A</v>
      </c>
      <c r="AE328" s="4" t="e">
        <f t="shared" si="362"/>
        <v>#N/A</v>
      </c>
      <c r="AF328" s="4">
        <f t="shared" si="363"/>
        <v>0</v>
      </c>
      <c r="AG328" s="4" t="str">
        <f t="shared" si="364"/>
        <v/>
      </c>
      <c r="AH328" s="4">
        <f t="shared" si="352"/>
        <v>0</v>
      </c>
      <c r="AI328" s="4" t="e">
        <f t="shared" ref="AI328:AI391" si="365">IFERROR(LEFT(AP328,SEARCH(".",AP328)-1),AP328)</f>
        <v>#VALUE!</v>
      </c>
      <c r="AJ328" s="4" t="e">
        <f t="shared" si="353"/>
        <v>#N/A</v>
      </c>
      <c r="AK328" s="4" t="e">
        <f t="shared" si="346"/>
        <v>#N/A</v>
      </c>
      <c r="AL328" s="4">
        <f t="shared" si="354"/>
        <v>0</v>
      </c>
      <c r="AM328" s="4">
        <f t="shared" si="355"/>
        <v>0</v>
      </c>
      <c r="AN328" s="4"/>
      <c r="AO328" s="4" t="e">
        <f t="shared" si="360"/>
        <v>#N/A</v>
      </c>
      <c r="AP328" s="4" t="e">
        <f t="shared" si="356"/>
        <v>#VALUE!</v>
      </c>
      <c r="AQ328" s="4" t="str">
        <f t="shared" si="361"/>
        <v/>
      </c>
      <c r="AR328" s="4">
        <f t="shared" si="357"/>
        <v>0</v>
      </c>
      <c r="AS328" s="4">
        <f t="shared" si="358"/>
        <v>0</v>
      </c>
      <c r="AT328" s="4">
        <f t="shared" si="332"/>
        <v>0</v>
      </c>
    </row>
    <row r="329" spans="1:46" x14ac:dyDescent="0.25">
      <c r="A329" s="5">
        <f t="shared" si="337"/>
        <v>0</v>
      </c>
      <c r="B329" s="4" t="e">
        <f t="shared" si="347"/>
        <v>#N/A</v>
      </c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4">
        <f t="shared" si="348"/>
        <v>0</v>
      </c>
      <c r="N329" s="59"/>
      <c r="O329" s="59"/>
      <c r="P329" s="59" t="e">
        <f t="shared" si="334"/>
        <v>#N/A</v>
      </c>
      <c r="Q329" s="59"/>
      <c r="R329" s="59"/>
      <c r="S329" s="59"/>
      <c r="T329" s="5" t="e">
        <f t="shared" si="349"/>
        <v>#N/A</v>
      </c>
      <c r="U329" s="4" t="e">
        <f t="shared" si="339"/>
        <v>#N/A</v>
      </c>
      <c r="V329" s="4" t="e">
        <f t="shared" si="340"/>
        <v>#N/A</v>
      </c>
      <c r="W329" s="4" t="e">
        <f t="shared" si="341"/>
        <v>#N/A</v>
      </c>
      <c r="X329" s="4" t="e">
        <f t="shared" si="342"/>
        <v>#N/A</v>
      </c>
      <c r="Y329" s="4" t="e" cm="1">
        <f t="array" ref="Y329">_xlfn.IFS(H329=1,2,H329=3,1)</f>
        <v>#N/A</v>
      </c>
      <c r="Z329" s="4" t="e">
        <f t="shared" si="343"/>
        <v>#N/A</v>
      </c>
      <c r="AA329" s="4" t="e">
        <f t="shared" si="350"/>
        <v>#N/A</v>
      </c>
      <c r="AB329" s="4" t="e">
        <f t="shared" si="344"/>
        <v>#N/A</v>
      </c>
      <c r="AC329" s="4" t="e">
        <f t="shared" si="351"/>
        <v>#N/A</v>
      </c>
      <c r="AD329" s="4" t="e">
        <f t="shared" si="345"/>
        <v>#N/A</v>
      </c>
      <c r="AE329" s="4" t="e">
        <f t="shared" si="362"/>
        <v>#N/A</v>
      </c>
      <c r="AF329" s="4">
        <f t="shared" si="363"/>
        <v>0</v>
      </c>
      <c r="AG329" s="4" t="str">
        <f t="shared" si="364"/>
        <v/>
      </c>
      <c r="AH329" s="4">
        <f t="shared" si="352"/>
        <v>0</v>
      </c>
      <c r="AI329" s="4" t="e">
        <f t="shared" si="365"/>
        <v>#VALUE!</v>
      </c>
      <c r="AJ329" s="4" t="e">
        <f t="shared" si="353"/>
        <v>#N/A</v>
      </c>
      <c r="AK329" s="4" t="e">
        <f t="shared" si="346"/>
        <v>#N/A</v>
      </c>
      <c r="AL329" s="4">
        <f t="shared" si="354"/>
        <v>0</v>
      </c>
      <c r="AM329" s="4">
        <f t="shared" si="355"/>
        <v>0</v>
      </c>
      <c r="AN329" s="4"/>
      <c r="AO329" s="4" t="e">
        <f t="shared" si="360"/>
        <v>#N/A</v>
      </c>
      <c r="AP329" s="4" t="e">
        <f t="shared" si="356"/>
        <v>#VALUE!</v>
      </c>
      <c r="AQ329" s="4" t="str">
        <f t="shared" si="361"/>
        <v/>
      </c>
      <c r="AR329" s="4">
        <f t="shared" si="357"/>
        <v>0</v>
      </c>
      <c r="AS329" s="4">
        <f t="shared" si="358"/>
        <v>0</v>
      </c>
      <c r="AT329" s="4">
        <f t="shared" si="332"/>
        <v>0</v>
      </c>
    </row>
    <row r="330" spans="1:46" x14ac:dyDescent="0.25">
      <c r="A330" s="5">
        <f t="shared" si="337"/>
        <v>0</v>
      </c>
      <c r="B330" s="4" t="e">
        <f t="shared" si="347"/>
        <v>#N/A</v>
      </c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4">
        <f t="shared" si="348"/>
        <v>0</v>
      </c>
      <c r="N330" s="59"/>
      <c r="O330" s="59"/>
      <c r="P330" s="59" t="e">
        <f t="shared" si="334"/>
        <v>#N/A</v>
      </c>
      <c r="Q330" s="59"/>
      <c r="R330" s="59"/>
      <c r="S330" s="59"/>
      <c r="T330" s="5" t="e">
        <f t="shared" si="349"/>
        <v>#N/A</v>
      </c>
      <c r="U330" s="4" t="e">
        <f t="shared" si="339"/>
        <v>#N/A</v>
      </c>
      <c r="V330" s="4" t="e">
        <f t="shared" si="340"/>
        <v>#N/A</v>
      </c>
      <c r="W330" s="4" t="e">
        <f t="shared" si="341"/>
        <v>#N/A</v>
      </c>
      <c r="X330" s="4" t="e">
        <f t="shared" si="342"/>
        <v>#N/A</v>
      </c>
      <c r="Y330" s="4" t="e" cm="1">
        <f t="array" ref="Y330">_xlfn.IFS(H330=1,2,H330=3,1)</f>
        <v>#N/A</v>
      </c>
      <c r="Z330" s="4" t="e">
        <f t="shared" si="343"/>
        <v>#N/A</v>
      </c>
      <c r="AA330" s="4" t="e">
        <f t="shared" si="350"/>
        <v>#N/A</v>
      </c>
      <c r="AB330" s="4" t="e">
        <f t="shared" si="344"/>
        <v>#N/A</v>
      </c>
      <c r="AC330" s="4" t="e">
        <f t="shared" si="351"/>
        <v>#N/A</v>
      </c>
      <c r="AD330" s="4" t="e">
        <f t="shared" si="345"/>
        <v>#N/A</v>
      </c>
      <c r="AE330" s="4" t="e">
        <f t="shared" si="362"/>
        <v>#N/A</v>
      </c>
      <c r="AF330" s="4">
        <f t="shared" si="363"/>
        <v>0</v>
      </c>
      <c r="AG330" s="4" t="str">
        <f t="shared" si="364"/>
        <v/>
      </c>
      <c r="AH330" s="4">
        <f t="shared" si="352"/>
        <v>0</v>
      </c>
      <c r="AI330" s="4" t="e">
        <f t="shared" si="365"/>
        <v>#VALUE!</v>
      </c>
      <c r="AJ330" s="4" t="e">
        <f t="shared" si="353"/>
        <v>#N/A</v>
      </c>
      <c r="AK330" s="4" t="e">
        <f t="shared" si="346"/>
        <v>#N/A</v>
      </c>
      <c r="AL330" s="4">
        <f t="shared" si="354"/>
        <v>0</v>
      </c>
      <c r="AM330" s="4">
        <f t="shared" si="355"/>
        <v>0</v>
      </c>
      <c r="AN330" s="4"/>
      <c r="AO330" s="4" t="e">
        <f t="shared" si="360"/>
        <v>#N/A</v>
      </c>
      <c r="AP330" s="4" t="e">
        <f t="shared" si="356"/>
        <v>#VALUE!</v>
      </c>
      <c r="AQ330" s="4" t="str">
        <f t="shared" si="361"/>
        <v/>
      </c>
      <c r="AR330" s="4">
        <f t="shared" si="357"/>
        <v>0</v>
      </c>
      <c r="AS330" s="4">
        <f t="shared" si="358"/>
        <v>0</v>
      </c>
      <c r="AT330" s="4">
        <f t="shared" si="332"/>
        <v>0</v>
      </c>
    </row>
    <row r="331" spans="1:46" x14ac:dyDescent="0.25">
      <c r="A331" s="5">
        <f t="shared" si="337"/>
        <v>0</v>
      </c>
      <c r="B331" s="4" t="e">
        <f t="shared" si="347"/>
        <v>#N/A</v>
      </c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4">
        <f t="shared" si="348"/>
        <v>0</v>
      </c>
      <c r="N331" s="59"/>
      <c r="O331" s="59"/>
      <c r="P331" s="59" t="e">
        <f t="shared" si="334"/>
        <v>#N/A</v>
      </c>
      <c r="Q331" s="59"/>
      <c r="R331" s="59"/>
      <c r="S331" s="59"/>
      <c r="T331" s="5" t="e">
        <f t="shared" si="349"/>
        <v>#N/A</v>
      </c>
      <c r="U331" s="4" t="e">
        <f t="shared" si="339"/>
        <v>#N/A</v>
      </c>
      <c r="V331" s="4" t="e">
        <f t="shared" si="340"/>
        <v>#N/A</v>
      </c>
      <c r="W331" s="4" t="e">
        <f t="shared" si="341"/>
        <v>#N/A</v>
      </c>
      <c r="X331" s="4" t="e">
        <f t="shared" si="342"/>
        <v>#N/A</v>
      </c>
      <c r="Y331" s="4" t="e" cm="1">
        <f t="array" ref="Y331">_xlfn.IFS(H331=1,2,H331=3,1)</f>
        <v>#N/A</v>
      </c>
      <c r="Z331" s="4" t="e">
        <f t="shared" si="343"/>
        <v>#N/A</v>
      </c>
      <c r="AA331" s="4" t="e">
        <f t="shared" si="350"/>
        <v>#N/A</v>
      </c>
      <c r="AB331" s="4" t="e">
        <f t="shared" si="344"/>
        <v>#N/A</v>
      </c>
      <c r="AC331" s="4" t="e">
        <f t="shared" si="351"/>
        <v>#N/A</v>
      </c>
      <c r="AD331" s="4" t="e">
        <f t="shared" si="345"/>
        <v>#N/A</v>
      </c>
      <c r="AE331" s="4" t="e">
        <f t="shared" si="362"/>
        <v>#N/A</v>
      </c>
      <c r="AF331" s="4">
        <f t="shared" si="363"/>
        <v>0</v>
      </c>
      <c r="AG331" s="4" t="str">
        <f t="shared" si="364"/>
        <v/>
      </c>
      <c r="AH331" s="4">
        <f t="shared" si="352"/>
        <v>0</v>
      </c>
      <c r="AI331" s="4" t="e">
        <f t="shared" si="365"/>
        <v>#VALUE!</v>
      </c>
      <c r="AJ331" s="4" t="e">
        <f t="shared" si="353"/>
        <v>#N/A</v>
      </c>
      <c r="AK331" s="4" t="e">
        <f t="shared" si="346"/>
        <v>#N/A</v>
      </c>
      <c r="AL331" s="4">
        <f t="shared" si="354"/>
        <v>0</v>
      </c>
      <c r="AM331" s="4">
        <f t="shared" si="355"/>
        <v>0</v>
      </c>
      <c r="AN331" s="4"/>
      <c r="AO331" s="4" t="e">
        <f t="shared" si="360"/>
        <v>#N/A</v>
      </c>
      <c r="AP331" s="4" t="e">
        <f t="shared" si="356"/>
        <v>#VALUE!</v>
      </c>
      <c r="AQ331" s="4" t="str">
        <f t="shared" si="361"/>
        <v/>
      </c>
      <c r="AR331" s="4">
        <f t="shared" si="357"/>
        <v>0</v>
      </c>
      <c r="AS331" s="4">
        <f t="shared" si="358"/>
        <v>0</v>
      </c>
      <c r="AT331" s="4">
        <f t="shared" ref="AT331:AT394" si="366">IF(AR331=0,AS331,AR331)</f>
        <v>0</v>
      </c>
    </row>
    <row r="332" spans="1:46" x14ac:dyDescent="0.25">
      <c r="A332" s="5">
        <f t="shared" si="337"/>
        <v>0</v>
      </c>
      <c r="B332" s="4" t="e">
        <f t="shared" si="347"/>
        <v>#N/A</v>
      </c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4">
        <f t="shared" si="348"/>
        <v>0</v>
      </c>
      <c r="N332" s="59"/>
      <c r="O332" s="59"/>
      <c r="P332" s="59" t="e">
        <f t="shared" si="334"/>
        <v>#N/A</v>
      </c>
      <c r="Q332" s="59"/>
      <c r="R332" s="59"/>
      <c r="S332" s="59"/>
      <c r="T332" s="5" t="e">
        <f t="shared" si="349"/>
        <v>#N/A</v>
      </c>
      <c r="U332" s="4" t="e">
        <f t="shared" si="339"/>
        <v>#N/A</v>
      </c>
      <c r="V332" s="4" t="e">
        <f t="shared" si="340"/>
        <v>#N/A</v>
      </c>
      <c r="W332" s="4" t="e">
        <f t="shared" si="341"/>
        <v>#N/A</v>
      </c>
      <c r="X332" s="4" t="e">
        <f t="shared" si="342"/>
        <v>#N/A</v>
      </c>
      <c r="Y332" s="4" t="e" cm="1">
        <f t="array" ref="Y332">_xlfn.IFS(H332=1,2,H332=3,1)</f>
        <v>#N/A</v>
      </c>
      <c r="Z332" s="4" t="e">
        <f t="shared" si="343"/>
        <v>#N/A</v>
      </c>
      <c r="AA332" s="4" t="e">
        <f t="shared" si="350"/>
        <v>#N/A</v>
      </c>
      <c r="AB332" s="4" t="e">
        <f t="shared" si="344"/>
        <v>#N/A</v>
      </c>
      <c r="AC332" s="4" t="e">
        <f t="shared" si="351"/>
        <v>#N/A</v>
      </c>
      <c r="AD332" s="4" t="e">
        <f t="shared" si="345"/>
        <v>#N/A</v>
      </c>
      <c r="AE332" s="4" t="e">
        <f t="shared" si="362"/>
        <v>#N/A</v>
      </c>
      <c r="AF332" s="4">
        <f t="shared" si="363"/>
        <v>0</v>
      </c>
      <c r="AG332" s="4" t="str">
        <f t="shared" si="364"/>
        <v/>
      </c>
      <c r="AH332" s="4">
        <f t="shared" si="352"/>
        <v>0</v>
      </c>
      <c r="AI332" s="4" t="e">
        <f t="shared" si="365"/>
        <v>#VALUE!</v>
      </c>
      <c r="AJ332" s="4" t="e">
        <f t="shared" si="353"/>
        <v>#N/A</v>
      </c>
      <c r="AK332" s="4" t="e">
        <f t="shared" si="346"/>
        <v>#N/A</v>
      </c>
      <c r="AL332" s="4">
        <f t="shared" si="354"/>
        <v>0</v>
      </c>
      <c r="AM332" s="4">
        <f t="shared" si="355"/>
        <v>0</v>
      </c>
      <c r="AN332" s="4"/>
      <c r="AO332" s="4" t="e">
        <f t="shared" si="360"/>
        <v>#N/A</v>
      </c>
      <c r="AP332" s="4" t="e">
        <f t="shared" si="356"/>
        <v>#VALUE!</v>
      </c>
      <c r="AQ332" s="4" t="str">
        <f t="shared" si="361"/>
        <v/>
      </c>
      <c r="AR332" s="4">
        <f t="shared" si="357"/>
        <v>0</v>
      </c>
      <c r="AS332" s="4">
        <f t="shared" si="358"/>
        <v>0</v>
      </c>
      <c r="AT332" s="4">
        <f t="shared" si="366"/>
        <v>0</v>
      </c>
    </row>
    <row r="333" spans="1:46" x14ac:dyDescent="0.25">
      <c r="A333" s="5">
        <f t="shared" si="337"/>
        <v>0</v>
      </c>
      <c r="B333" s="4" t="e">
        <f t="shared" si="347"/>
        <v>#N/A</v>
      </c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4">
        <f t="shared" si="348"/>
        <v>0</v>
      </c>
      <c r="N333" s="59"/>
      <c r="O333" s="59"/>
      <c r="P333" s="59" t="e">
        <f t="shared" si="334"/>
        <v>#N/A</v>
      </c>
      <c r="Q333" s="59"/>
      <c r="R333" s="59"/>
      <c r="S333" s="59"/>
      <c r="T333" s="5" t="e">
        <f t="shared" si="349"/>
        <v>#N/A</v>
      </c>
      <c r="U333" s="4" t="e">
        <f t="shared" si="339"/>
        <v>#N/A</v>
      </c>
      <c r="V333" s="4" t="e">
        <f t="shared" si="340"/>
        <v>#N/A</v>
      </c>
      <c r="W333" s="4" t="e">
        <f t="shared" si="341"/>
        <v>#N/A</v>
      </c>
      <c r="X333" s="4" t="e">
        <f t="shared" si="342"/>
        <v>#N/A</v>
      </c>
      <c r="Y333" s="4" t="e" cm="1">
        <f t="array" ref="Y333">_xlfn.IFS(H333=1,2,H333=3,1)</f>
        <v>#N/A</v>
      </c>
      <c r="Z333" s="4" t="e">
        <f t="shared" si="343"/>
        <v>#N/A</v>
      </c>
      <c r="AA333" s="4" t="e">
        <f t="shared" si="350"/>
        <v>#N/A</v>
      </c>
      <c r="AB333" s="4" t="e">
        <f t="shared" si="344"/>
        <v>#N/A</v>
      </c>
      <c r="AC333" s="4" t="e">
        <f t="shared" si="351"/>
        <v>#N/A</v>
      </c>
      <c r="AD333" s="4" t="e">
        <f t="shared" si="345"/>
        <v>#N/A</v>
      </c>
      <c r="AE333" s="4" t="e">
        <f t="shared" si="362"/>
        <v>#N/A</v>
      </c>
      <c r="AF333" s="4">
        <f t="shared" si="363"/>
        <v>0</v>
      </c>
      <c r="AG333" s="4" t="str">
        <f t="shared" si="364"/>
        <v/>
      </c>
      <c r="AH333" s="4">
        <f t="shared" si="352"/>
        <v>0</v>
      </c>
      <c r="AI333" s="4" t="e">
        <f t="shared" si="365"/>
        <v>#VALUE!</v>
      </c>
      <c r="AJ333" s="4" t="e">
        <f t="shared" si="353"/>
        <v>#N/A</v>
      </c>
      <c r="AK333" s="4" t="e">
        <f t="shared" si="346"/>
        <v>#N/A</v>
      </c>
      <c r="AL333" s="4">
        <f t="shared" si="354"/>
        <v>0</v>
      </c>
      <c r="AM333" s="4">
        <f t="shared" si="355"/>
        <v>0</v>
      </c>
      <c r="AN333" s="4"/>
      <c r="AO333" s="4" t="e">
        <f t="shared" si="360"/>
        <v>#N/A</v>
      </c>
      <c r="AP333" s="4" t="e">
        <f t="shared" si="356"/>
        <v>#VALUE!</v>
      </c>
      <c r="AQ333" s="4" t="str">
        <f t="shared" si="361"/>
        <v/>
      </c>
      <c r="AR333" s="4">
        <f t="shared" si="357"/>
        <v>0</v>
      </c>
      <c r="AS333" s="4">
        <f t="shared" si="358"/>
        <v>0</v>
      </c>
      <c r="AT333" s="4">
        <f t="shared" si="366"/>
        <v>0</v>
      </c>
    </row>
    <row r="334" spans="1:46" x14ac:dyDescent="0.25">
      <c r="A334" s="5">
        <f t="shared" si="337"/>
        <v>0</v>
      </c>
      <c r="B334" s="4" t="e">
        <f t="shared" si="347"/>
        <v>#N/A</v>
      </c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4">
        <f t="shared" si="348"/>
        <v>0</v>
      </c>
      <c r="N334" s="59"/>
      <c r="O334" s="59"/>
      <c r="P334" s="59" t="e">
        <f t="shared" si="334"/>
        <v>#N/A</v>
      </c>
      <c r="Q334" s="59"/>
      <c r="R334" s="59"/>
      <c r="S334" s="59"/>
      <c r="T334" s="5" t="e">
        <f t="shared" si="349"/>
        <v>#N/A</v>
      </c>
      <c r="U334" s="4" t="e">
        <f t="shared" si="339"/>
        <v>#N/A</v>
      </c>
      <c r="V334" s="4" t="e">
        <f t="shared" si="340"/>
        <v>#N/A</v>
      </c>
      <c r="W334" s="4" t="e">
        <f t="shared" si="341"/>
        <v>#N/A</v>
      </c>
      <c r="X334" s="4" t="e">
        <f t="shared" si="342"/>
        <v>#N/A</v>
      </c>
      <c r="Y334" s="4" t="e" cm="1">
        <f t="array" ref="Y334">_xlfn.IFS(H334=1,2,H334=3,1)</f>
        <v>#N/A</v>
      </c>
      <c r="Z334" s="4" t="e">
        <f t="shared" si="343"/>
        <v>#N/A</v>
      </c>
      <c r="AA334" s="4" t="e">
        <f t="shared" si="350"/>
        <v>#N/A</v>
      </c>
      <c r="AB334" s="4" t="e">
        <f t="shared" si="344"/>
        <v>#N/A</v>
      </c>
      <c r="AC334" s="4" t="e">
        <f t="shared" si="351"/>
        <v>#N/A</v>
      </c>
      <c r="AD334" s="4" t="e">
        <f t="shared" si="345"/>
        <v>#N/A</v>
      </c>
      <c r="AE334" s="4" t="e">
        <f t="shared" si="362"/>
        <v>#N/A</v>
      </c>
      <c r="AF334" s="4">
        <f t="shared" si="363"/>
        <v>0</v>
      </c>
      <c r="AG334" s="4" t="str">
        <f t="shared" si="364"/>
        <v/>
      </c>
      <c r="AH334" s="4">
        <f t="shared" si="352"/>
        <v>0</v>
      </c>
      <c r="AI334" s="4" t="e">
        <f t="shared" si="365"/>
        <v>#VALUE!</v>
      </c>
      <c r="AJ334" s="4" t="e">
        <f t="shared" si="353"/>
        <v>#N/A</v>
      </c>
      <c r="AK334" s="4" t="e">
        <f t="shared" si="346"/>
        <v>#N/A</v>
      </c>
      <c r="AL334" s="4">
        <f t="shared" si="354"/>
        <v>0</v>
      </c>
      <c r="AM334" s="4">
        <f t="shared" si="355"/>
        <v>0</v>
      </c>
      <c r="AN334" s="4"/>
      <c r="AO334" s="4" t="e">
        <f t="shared" si="360"/>
        <v>#N/A</v>
      </c>
      <c r="AP334" s="4" t="e">
        <f t="shared" si="356"/>
        <v>#VALUE!</v>
      </c>
      <c r="AQ334" s="4" t="str">
        <f t="shared" si="361"/>
        <v/>
      </c>
      <c r="AR334" s="4">
        <f t="shared" si="357"/>
        <v>0</v>
      </c>
      <c r="AS334" s="4">
        <f t="shared" si="358"/>
        <v>0</v>
      </c>
      <c r="AT334" s="4">
        <f t="shared" si="366"/>
        <v>0</v>
      </c>
    </row>
    <row r="335" spans="1:46" x14ac:dyDescent="0.25">
      <c r="A335" s="5">
        <f t="shared" si="337"/>
        <v>0</v>
      </c>
      <c r="B335" s="4" t="e">
        <f t="shared" si="347"/>
        <v>#N/A</v>
      </c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4">
        <f t="shared" si="348"/>
        <v>0</v>
      </c>
      <c r="N335" s="59"/>
      <c r="O335" s="59"/>
      <c r="P335" s="59" t="e">
        <f t="shared" si="334"/>
        <v>#N/A</v>
      </c>
      <c r="Q335" s="59"/>
      <c r="R335" s="59"/>
      <c r="S335" s="59"/>
      <c r="T335" s="5" t="e">
        <f t="shared" si="349"/>
        <v>#N/A</v>
      </c>
      <c r="U335" s="4" t="e">
        <f t="shared" si="339"/>
        <v>#N/A</v>
      </c>
      <c r="V335" s="4" t="e">
        <f t="shared" si="340"/>
        <v>#N/A</v>
      </c>
      <c r="W335" s="4" t="e">
        <f t="shared" si="341"/>
        <v>#N/A</v>
      </c>
      <c r="X335" s="4" t="e">
        <f t="shared" si="342"/>
        <v>#N/A</v>
      </c>
      <c r="Y335" s="4" t="e" cm="1">
        <f t="array" ref="Y335">_xlfn.IFS(H335=1,2,H335=3,1)</f>
        <v>#N/A</v>
      </c>
      <c r="Z335" s="4" t="e">
        <f t="shared" si="343"/>
        <v>#N/A</v>
      </c>
      <c r="AA335" s="4" t="e">
        <f t="shared" si="350"/>
        <v>#N/A</v>
      </c>
      <c r="AB335" s="4" t="e">
        <f t="shared" si="344"/>
        <v>#N/A</v>
      </c>
      <c r="AC335" s="4" t="e">
        <f t="shared" si="351"/>
        <v>#N/A</v>
      </c>
      <c r="AD335" s="4" t="e">
        <f t="shared" si="345"/>
        <v>#N/A</v>
      </c>
      <c r="AE335" s="4" t="e">
        <f t="shared" si="362"/>
        <v>#N/A</v>
      </c>
      <c r="AF335" s="4">
        <f t="shared" si="363"/>
        <v>0</v>
      </c>
      <c r="AG335" s="4" t="str">
        <f t="shared" si="364"/>
        <v/>
      </c>
      <c r="AH335" s="4">
        <f t="shared" si="352"/>
        <v>0</v>
      </c>
      <c r="AI335" s="4" t="e">
        <f t="shared" si="365"/>
        <v>#VALUE!</v>
      </c>
      <c r="AJ335" s="4" t="e">
        <f t="shared" si="353"/>
        <v>#N/A</v>
      </c>
      <c r="AK335" s="4" t="e">
        <f t="shared" si="346"/>
        <v>#N/A</v>
      </c>
      <c r="AL335" s="4">
        <f t="shared" si="354"/>
        <v>0</v>
      </c>
      <c r="AM335" s="4">
        <f t="shared" si="355"/>
        <v>0</v>
      </c>
      <c r="AN335" s="4"/>
      <c r="AO335" s="4" t="e">
        <f t="shared" si="360"/>
        <v>#N/A</v>
      </c>
      <c r="AP335" s="4" t="e">
        <f t="shared" si="356"/>
        <v>#VALUE!</v>
      </c>
      <c r="AQ335" s="4" t="str">
        <f t="shared" si="361"/>
        <v/>
      </c>
      <c r="AR335" s="4">
        <f t="shared" si="357"/>
        <v>0</v>
      </c>
      <c r="AS335" s="4">
        <f t="shared" si="358"/>
        <v>0</v>
      </c>
      <c r="AT335" s="4">
        <f t="shared" si="366"/>
        <v>0</v>
      </c>
    </row>
    <row r="336" spans="1:46" x14ac:dyDescent="0.25">
      <c r="A336" s="5">
        <f t="shared" si="337"/>
        <v>0</v>
      </c>
      <c r="B336" s="4" t="e">
        <f t="shared" si="347"/>
        <v>#N/A</v>
      </c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4">
        <f t="shared" si="348"/>
        <v>0</v>
      </c>
      <c r="N336" s="59"/>
      <c r="O336" s="59"/>
      <c r="P336" s="59" t="e">
        <f t="shared" si="334"/>
        <v>#N/A</v>
      </c>
      <c r="Q336" s="59"/>
      <c r="R336" s="59"/>
      <c r="S336" s="59"/>
      <c r="T336" s="5" t="e">
        <f t="shared" si="349"/>
        <v>#N/A</v>
      </c>
      <c r="U336" s="4" t="e">
        <f t="shared" si="339"/>
        <v>#N/A</v>
      </c>
      <c r="V336" s="4" t="e">
        <f t="shared" si="340"/>
        <v>#N/A</v>
      </c>
      <c r="W336" s="4" t="e">
        <f t="shared" si="341"/>
        <v>#N/A</v>
      </c>
      <c r="X336" s="4" t="e">
        <f t="shared" si="342"/>
        <v>#N/A</v>
      </c>
      <c r="Y336" s="4" t="e" cm="1">
        <f t="array" ref="Y336">_xlfn.IFS(H336=1,2,H336=3,1)</f>
        <v>#N/A</v>
      </c>
      <c r="Z336" s="4" t="e">
        <f t="shared" si="343"/>
        <v>#N/A</v>
      </c>
      <c r="AA336" s="4" t="e">
        <f t="shared" si="350"/>
        <v>#N/A</v>
      </c>
      <c r="AB336" s="4" t="e">
        <f t="shared" si="344"/>
        <v>#N/A</v>
      </c>
      <c r="AC336" s="4" t="e">
        <f t="shared" si="351"/>
        <v>#N/A</v>
      </c>
      <c r="AD336" s="4" t="e">
        <f t="shared" si="345"/>
        <v>#N/A</v>
      </c>
      <c r="AE336" s="4" t="e">
        <f t="shared" si="362"/>
        <v>#N/A</v>
      </c>
      <c r="AF336" s="4">
        <f t="shared" si="363"/>
        <v>0</v>
      </c>
      <c r="AG336" s="4" t="str">
        <f t="shared" si="364"/>
        <v/>
      </c>
      <c r="AH336" s="4">
        <f t="shared" si="352"/>
        <v>0</v>
      </c>
      <c r="AI336" s="4" t="e">
        <f t="shared" si="365"/>
        <v>#VALUE!</v>
      </c>
      <c r="AJ336" s="4" t="e">
        <f t="shared" si="353"/>
        <v>#N/A</v>
      </c>
      <c r="AK336" s="4" t="e">
        <f t="shared" si="346"/>
        <v>#N/A</v>
      </c>
      <c r="AL336" s="4">
        <f t="shared" si="354"/>
        <v>0</v>
      </c>
      <c r="AM336" s="4">
        <f t="shared" si="355"/>
        <v>0</v>
      </c>
      <c r="AN336" s="4"/>
      <c r="AO336" s="4" t="e">
        <f t="shared" si="360"/>
        <v>#N/A</v>
      </c>
      <c r="AP336" s="4" t="e">
        <f t="shared" si="356"/>
        <v>#VALUE!</v>
      </c>
      <c r="AQ336" s="4" t="str">
        <f t="shared" si="361"/>
        <v/>
      </c>
      <c r="AR336" s="4">
        <f t="shared" si="357"/>
        <v>0</v>
      </c>
      <c r="AS336" s="4">
        <f t="shared" si="358"/>
        <v>0</v>
      </c>
      <c r="AT336" s="4">
        <f t="shared" si="366"/>
        <v>0</v>
      </c>
    </row>
    <row r="337" spans="1:46" x14ac:dyDescent="0.25">
      <c r="A337" s="5">
        <f t="shared" si="337"/>
        <v>0</v>
      </c>
      <c r="B337" s="4" t="e">
        <f t="shared" si="347"/>
        <v>#N/A</v>
      </c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4">
        <f t="shared" si="348"/>
        <v>0</v>
      </c>
      <c r="N337" s="59"/>
      <c r="O337" s="59"/>
      <c r="P337" s="59" t="e">
        <f t="shared" si="334"/>
        <v>#N/A</v>
      </c>
      <c r="Q337" s="59"/>
      <c r="R337" s="59"/>
      <c r="S337" s="59"/>
      <c r="T337" s="5" t="e">
        <f t="shared" si="349"/>
        <v>#N/A</v>
      </c>
      <c r="U337" s="4" t="e">
        <f t="shared" si="339"/>
        <v>#N/A</v>
      </c>
      <c r="V337" s="4" t="e">
        <f t="shared" si="340"/>
        <v>#N/A</v>
      </c>
      <c r="W337" s="4" t="e">
        <f t="shared" si="341"/>
        <v>#N/A</v>
      </c>
      <c r="X337" s="4" t="e">
        <f t="shared" si="342"/>
        <v>#N/A</v>
      </c>
      <c r="Y337" s="4" t="e" cm="1">
        <f t="array" ref="Y337">_xlfn.IFS(H337=1,2,H337=3,1)</f>
        <v>#N/A</v>
      </c>
      <c r="Z337" s="4" t="e">
        <f t="shared" si="343"/>
        <v>#N/A</v>
      </c>
      <c r="AA337" s="4" t="e">
        <f t="shared" si="350"/>
        <v>#N/A</v>
      </c>
      <c r="AB337" s="4" t="e">
        <f t="shared" si="344"/>
        <v>#N/A</v>
      </c>
      <c r="AC337" s="4" t="e">
        <f t="shared" si="351"/>
        <v>#N/A</v>
      </c>
      <c r="AD337" s="4" t="e">
        <f t="shared" si="345"/>
        <v>#N/A</v>
      </c>
      <c r="AE337" s="4" t="e">
        <f t="shared" si="362"/>
        <v>#N/A</v>
      </c>
      <c r="AF337" s="4">
        <f t="shared" si="363"/>
        <v>0</v>
      </c>
      <c r="AG337" s="4" t="str">
        <f t="shared" si="364"/>
        <v/>
      </c>
      <c r="AH337" s="4">
        <f t="shared" si="352"/>
        <v>0</v>
      </c>
      <c r="AI337" s="4" t="e">
        <f t="shared" si="365"/>
        <v>#VALUE!</v>
      </c>
      <c r="AJ337" s="4" t="e">
        <f t="shared" si="353"/>
        <v>#N/A</v>
      </c>
      <c r="AK337" s="4" t="e">
        <f t="shared" si="346"/>
        <v>#N/A</v>
      </c>
      <c r="AL337" s="4">
        <f t="shared" si="354"/>
        <v>0</v>
      </c>
      <c r="AM337" s="4">
        <f t="shared" si="355"/>
        <v>0</v>
      </c>
      <c r="AN337" s="4"/>
      <c r="AO337" s="4" t="e">
        <f t="shared" si="360"/>
        <v>#N/A</v>
      </c>
      <c r="AP337" s="4" t="e">
        <f t="shared" si="356"/>
        <v>#VALUE!</v>
      </c>
      <c r="AQ337" s="4" t="str">
        <f t="shared" si="361"/>
        <v/>
      </c>
      <c r="AR337" s="4">
        <f t="shared" si="357"/>
        <v>0</v>
      </c>
      <c r="AS337" s="4">
        <f t="shared" si="358"/>
        <v>0</v>
      </c>
      <c r="AT337" s="4">
        <f t="shared" si="366"/>
        <v>0</v>
      </c>
    </row>
    <row r="338" spans="1:46" x14ac:dyDescent="0.25">
      <c r="A338" s="5">
        <f t="shared" si="337"/>
        <v>0</v>
      </c>
      <c r="B338" s="4" t="e">
        <f t="shared" si="347"/>
        <v>#N/A</v>
      </c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4">
        <f t="shared" si="348"/>
        <v>0</v>
      </c>
      <c r="N338" s="59"/>
      <c r="O338" s="59"/>
      <c r="P338" s="59" t="e">
        <f t="shared" si="334"/>
        <v>#N/A</v>
      </c>
      <c r="Q338" s="59"/>
      <c r="R338" s="59"/>
      <c r="S338" s="59"/>
      <c r="T338" s="5" t="e">
        <f t="shared" si="349"/>
        <v>#N/A</v>
      </c>
      <c r="U338" s="4" t="e">
        <f t="shared" si="339"/>
        <v>#N/A</v>
      </c>
      <c r="V338" s="4" t="e">
        <f t="shared" si="340"/>
        <v>#N/A</v>
      </c>
      <c r="W338" s="4" t="e">
        <f t="shared" si="341"/>
        <v>#N/A</v>
      </c>
      <c r="X338" s="4" t="e">
        <f t="shared" si="342"/>
        <v>#N/A</v>
      </c>
      <c r="Y338" s="4" t="e" cm="1">
        <f t="array" ref="Y338">_xlfn.IFS(H338=1,2,H338=3,1)</f>
        <v>#N/A</v>
      </c>
      <c r="Z338" s="4" t="e">
        <f t="shared" si="343"/>
        <v>#N/A</v>
      </c>
      <c r="AA338" s="4" t="e">
        <f t="shared" si="350"/>
        <v>#N/A</v>
      </c>
      <c r="AB338" s="4" t="e">
        <f t="shared" si="344"/>
        <v>#N/A</v>
      </c>
      <c r="AC338" s="4" t="e">
        <f t="shared" si="351"/>
        <v>#N/A</v>
      </c>
      <c r="AD338" s="4" t="e">
        <f t="shared" si="345"/>
        <v>#N/A</v>
      </c>
      <c r="AE338" s="4" t="e">
        <f t="shared" si="362"/>
        <v>#N/A</v>
      </c>
      <c r="AF338" s="4">
        <f t="shared" si="363"/>
        <v>0</v>
      </c>
      <c r="AG338" s="4" t="str">
        <f t="shared" si="364"/>
        <v/>
      </c>
      <c r="AH338" s="4">
        <f t="shared" si="352"/>
        <v>0</v>
      </c>
      <c r="AI338" s="4" t="e">
        <f t="shared" si="365"/>
        <v>#VALUE!</v>
      </c>
      <c r="AJ338" s="4" t="e">
        <f t="shared" si="353"/>
        <v>#N/A</v>
      </c>
      <c r="AK338" s="4" t="e">
        <f t="shared" si="346"/>
        <v>#N/A</v>
      </c>
      <c r="AL338" s="4">
        <f t="shared" si="354"/>
        <v>0</v>
      </c>
      <c r="AM338" s="4">
        <f t="shared" si="355"/>
        <v>0</v>
      </c>
      <c r="AN338" s="4"/>
      <c r="AO338" s="4" t="e">
        <f t="shared" si="360"/>
        <v>#N/A</v>
      </c>
      <c r="AP338" s="4" t="e">
        <f t="shared" si="356"/>
        <v>#VALUE!</v>
      </c>
      <c r="AQ338" s="4" t="str">
        <f t="shared" si="361"/>
        <v/>
      </c>
      <c r="AR338" s="4">
        <f t="shared" si="357"/>
        <v>0</v>
      </c>
      <c r="AS338" s="4">
        <f t="shared" si="358"/>
        <v>0</v>
      </c>
      <c r="AT338" s="4">
        <f t="shared" si="366"/>
        <v>0</v>
      </c>
    </row>
    <row r="339" spans="1:46" x14ac:dyDescent="0.25">
      <c r="A339" s="5">
        <f t="shared" si="337"/>
        <v>0</v>
      </c>
      <c r="B339" s="4" t="e">
        <f t="shared" si="347"/>
        <v>#N/A</v>
      </c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4">
        <f t="shared" si="348"/>
        <v>0</v>
      </c>
      <c r="N339" s="59"/>
      <c r="O339" s="59"/>
      <c r="P339" s="59" t="e">
        <f t="shared" si="334"/>
        <v>#N/A</v>
      </c>
      <c r="Q339" s="59"/>
      <c r="R339" s="59"/>
      <c r="S339" s="59"/>
      <c r="T339" s="5" t="e">
        <f t="shared" si="349"/>
        <v>#N/A</v>
      </c>
      <c r="U339" s="4" t="e">
        <f t="shared" si="339"/>
        <v>#N/A</v>
      </c>
      <c r="V339" s="4" t="e">
        <f t="shared" si="340"/>
        <v>#N/A</v>
      </c>
      <c r="W339" s="4" t="e">
        <f t="shared" si="341"/>
        <v>#N/A</v>
      </c>
      <c r="X339" s="4" t="e">
        <f t="shared" si="342"/>
        <v>#N/A</v>
      </c>
      <c r="Y339" s="4" t="e" cm="1">
        <f t="array" ref="Y339">_xlfn.IFS(H339=1,2,H339=3,1)</f>
        <v>#N/A</v>
      </c>
      <c r="Z339" s="4" t="e">
        <f t="shared" si="343"/>
        <v>#N/A</v>
      </c>
      <c r="AA339" s="4" t="e">
        <f t="shared" si="350"/>
        <v>#N/A</v>
      </c>
      <c r="AB339" s="4" t="e">
        <f t="shared" si="344"/>
        <v>#N/A</v>
      </c>
      <c r="AC339" s="4" t="e">
        <f t="shared" si="351"/>
        <v>#N/A</v>
      </c>
      <c r="AD339" s="4" t="e">
        <f t="shared" si="345"/>
        <v>#N/A</v>
      </c>
      <c r="AE339" s="4" t="e">
        <f t="shared" si="362"/>
        <v>#N/A</v>
      </c>
      <c r="AF339" s="4">
        <f t="shared" si="363"/>
        <v>0</v>
      </c>
      <c r="AG339" s="4" t="str">
        <f t="shared" si="364"/>
        <v/>
      </c>
      <c r="AH339" s="4">
        <f t="shared" si="352"/>
        <v>0</v>
      </c>
      <c r="AI339" s="4" t="e">
        <f t="shared" si="365"/>
        <v>#VALUE!</v>
      </c>
      <c r="AJ339" s="4" t="e">
        <f t="shared" si="353"/>
        <v>#N/A</v>
      </c>
      <c r="AK339" s="4" t="e">
        <f t="shared" si="346"/>
        <v>#N/A</v>
      </c>
      <c r="AL339" s="4">
        <f t="shared" si="354"/>
        <v>0</v>
      </c>
      <c r="AM339" s="4">
        <f t="shared" si="355"/>
        <v>0</v>
      </c>
      <c r="AN339" s="4"/>
      <c r="AO339" s="4" t="e">
        <f t="shared" si="360"/>
        <v>#N/A</v>
      </c>
      <c r="AP339" s="4" t="e">
        <f t="shared" si="356"/>
        <v>#VALUE!</v>
      </c>
      <c r="AQ339" s="4" t="str">
        <f t="shared" si="361"/>
        <v/>
      </c>
      <c r="AR339" s="4">
        <f t="shared" si="357"/>
        <v>0</v>
      </c>
      <c r="AS339" s="4">
        <f t="shared" si="358"/>
        <v>0</v>
      </c>
      <c r="AT339" s="4">
        <f t="shared" si="366"/>
        <v>0</v>
      </c>
    </row>
    <row r="340" spans="1:46" x14ac:dyDescent="0.25">
      <c r="A340" s="5">
        <f t="shared" si="337"/>
        <v>0</v>
      </c>
      <c r="B340" s="4" t="e">
        <f t="shared" si="347"/>
        <v>#N/A</v>
      </c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4">
        <f t="shared" si="348"/>
        <v>0</v>
      </c>
      <c r="N340" s="59"/>
      <c r="O340" s="59"/>
      <c r="P340" s="59" t="e">
        <f t="shared" si="334"/>
        <v>#N/A</v>
      </c>
      <c r="Q340" s="59"/>
      <c r="R340" s="59"/>
      <c r="S340" s="59"/>
      <c r="T340" s="5" t="e">
        <f t="shared" si="349"/>
        <v>#N/A</v>
      </c>
      <c r="U340" s="4" t="e">
        <f t="shared" si="339"/>
        <v>#N/A</v>
      </c>
      <c r="V340" s="4" t="e">
        <f t="shared" si="340"/>
        <v>#N/A</v>
      </c>
      <c r="W340" s="4" t="e">
        <f t="shared" si="341"/>
        <v>#N/A</v>
      </c>
      <c r="X340" s="4" t="e">
        <f t="shared" si="342"/>
        <v>#N/A</v>
      </c>
      <c r="Y340" s="4" t="e" cm="1">
        <f t="array" ref="Y340">_xlfn.IFS(H340=1,2,H340=3,1)</f>
        <v>#N/A</v>
      </c>
      <c r="Z340" s="4" t="e">
        <f t="shared" si="343"/>
        <v>#N/A</v>
      </c>
      <c r="AA340" s="4" t="e">
        <f t="shared" si="350"/>
        <v>#N/A</v>
      </c>
      <c r="AB340" s="4" t="e">
        <f t="shared" si="344"/>
        <v>#N/A</v>
      </c>
      <c r="AC340" s="4" t="e">
        <f t="shared" si="351"/>
        <v>#N/A</v>
      </c>
      <c r="AD340" s="4" t="e">
        <f t="shared" si="345"/>
        <v>#N/A</v>
      </c>
      <c r="AE340" s="4" t="e">
        <f t="shared" si="362"/>
        <v>#N/A</v>
      </c>
      <c r="AF340" s="4">
        <f t="shared" si="363"/>
        <v>0</v>
      </c>
      <c r="AG340" s="4" t="str">
        <f t="shared" si="364"/>
        <v/>
      </c>
      <c r="AH340" s="4">
        <f t="shared" si="352"/>
        <v>0</v>
      </c>
      <c r="AI340" s="4" t="e">
        <f t="shared" si="365"/>
        <v>#VALUE!</v>
      </c>
      <c r="AJ340" s="4" t="e">
        <f t="shared" si="353"/>
        <v>#N/A</v>
      </c>
      <c r="AK340" s="4" t="e">
        <f t="shared" si="346"/>
        <v>#N/A</v>
      </c>
      <c r="AL340" s="4">
        <f t="shared" si="354"/>
        <v>0</v>
      </c>
      <c r="AM340" s="4">
        <f t="shared" si="355"/>
        <v>0</v>
      </c>
      <c r="AN340" s="4"/>
      <c r="AO340" s="4" t="e">
        <f t="shared" si="360"/>
        <v>#N/A</v>
      </c>
      <c r="AP340" s="4" t="e">
        <f t="shared" si="356"/>
        <v>#VALUE!</v>
      </c>
      <c r="AQ340" s="4" t="str">
        <f t="shared" si="361"/>
        <v/>
      </c>
      <c r="AR340" s="4">
        <f t="shared" si="357"/>
        <v>0</v>
      </c>
      <c r="AS340" s="4">
        <f t="shared" si="358"/>
        <v>0</v>
      </c>
      <c r="AT340" s="4">
        <f t="shared" si="366"/>
        <v>0</v>
      </c>
    </row>
    <row r="341" spans="1:46" x14ac:dyDescent="0.25">
      <c r="A341" s="5">
        <f t="shared" si="337"/>
        <v>0</v>
      </c>
      <c r="B341" s="4" t="e">
        <f t="shared" si="347"/>
        <v>#N/A</v>
      </c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4">
        <f t="shared" si="348"/>
        <v>0</v>
      </c>
      <c r="N341" s="59"/>
      <c r="O341" s="59"/>
      <c r="P341" s="59" t="e">
        <f t="shared" ref="P341:P404" si="367">IF(VLOOKUP(AH341,Потребители_обозначение,5,FALSE)=2,_xlfn.IFS(H341=3,VLOOKUP(E341,Справочная_двигатели,8,FALSE),H341=1,VLOOKUP(E341,Справочная_двигатели,10,TRUE)),0.95)</f>
        <v>#N/A</v>
      </c>
      <c r="Q341" s="59"/>
      <c r="R341" s="59"/>
      <c r="S341" s="59"/>
      <c r="T341" s="5" t="e">
        <f t="shared" si="349"/>
        <v>#N/A</v>
      </c>
      <c r="U341" s="4" t="e">
        <f t="shared" si="339"/>
        <v>#N/A</v>
      </c>
      <c r="V341" s="4" t="e">
        <f t="shared" si="340"/>
        <v>#N/A</v>
      </c>
      <c r="W341" s="4" t="e">
        <f t="shared" si="341"/>
        <v>#N/A</v>
      </c>
      <c r="X341" s="4" t="e">
        <f t="shared" si="342"/>
        <v>#N/A</v>
      </c>
      <c r="Y341" s="4" t="e" cm="1">
        <f t="array" ref="Y341">_xlfn.IFS(H341=1,2,H341=3,1)</f>
        <v>#N/A</v>
      </c>
      <c r="Z341" s="4" t="e">
        <f t="shared" si="343"/>
        <v>#N/A</v>
      </c>
      <c r="AA341" s="4" t="e">
        <f t="shared" si="350"/>
        <v>#N/A</v>
      </c>
      <c r="AB341" s="4" t="e">
        <f t="shared" si="344"/>
        <v>#N/A</v>
      </c>
      <c r="AC341" s="4" t="e">
        <f t="shared" si="351"/>
        <v>#N/A</v>
      </c>
      <c r="AD341" s="4" t="e">
        <f t="shared" si="345"/>
        <v>#N/A</v>
      </c>
      <c r="AE341" s="4" t="e">
        <f t="shared" si="362"/>
        <v>#N/A</v>
      </c>
      <c r="AF341" s="4">
        <f t="shared" si="363"/>
        <v>0</v>
      </c>
      <c r="AG341" s="4" t="str">
        <f t="shared" si="364"/>
        <v/>
      </c>
      <c r="AH341" s="4">
        <f t="shared" si="352"/>
        <v>0</v>
      </c>
      <c r="AI341" s="4" t="e">
        <f t="shared" si="365"/>
        <v>#VALUE!</v>
      </c>
      <c r="AJ341" s="4" t="e">
        <f t="shared" si="353"/>
        <v>#N/A</v>
      </c>
      <c r="AK341" s="4" t="e">
        <f t="shared" si="346"/>
        <v>#N/A</v>
      </c>
      <c r="AL341" s="4">
        <f t="shared" si="354"/>
        <v>0</v>
      </c>
      <c r="AM341" s="4">
        <f t="shared" si="355"/>
        <v>0</v>
      </c>
      <c r="AN341" s="4"/>
      <c r="AO341" s="4" t="e">
        <f t="shared" si="360"/>
        <v>#N/A</v>
      </c>
      <c r="AP341" s="4" t="e">
        <f t="shared" si="356"/>
        <v>#VALUE!</v>
      </c>
      <c r="AQ341" s="4" t="str">
        <f t="shared" si="361"/>
        <v/>
      </c>
      <c r="AR341" s="4">
        <f t="shared" si="357"/>
        <v>0</v>
      </c>
      <c r="AS341" s="4">
        <f t="shared" si="358"/>
        <v>0</v>
      </c>
      <c r="AT341" s="4">
        <f t="shared" si="366"/>
        <v>0</v>
      </c>
    </row>
    <row r="342" spans="1:46" ht="15.75" thickBot="1" x14ac:dyDescent="0.3">
      <c r="A342" s="45">
        <f t="shared" si="337"/>
        <v>0</v>
      </c>
      <c r="B342" s="44" t="e">
        <f t="shared" si="347"/>
        <v>#N/A</v>
      </c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44">
        <f t="shared" si="348"/>
        <v>0</v>
      </c>
      <c r="N342" s="64"/>
      <c r="O342" s="64"/>
      <c r="P342" s="59" t="e">
        <f t="shared" si="367"/>
        <v>#N/A</v>
      </c>
      <c r="Q342" s="64"/>
      <c r="R342" s="64"/>
      <c r="S342" s="64"/>
      <c r="T342" s="45" t="e">
        <f t="shared" si="349"/>
        <v>#N/A</v>
      </c>
      <c r="U342" s="44" t="e">
        <f t="shared" si="339"/>
        <v>#N/A</v>
      </c>
      <c r="V342" s="44" t="e">
        <f t="shared" si="340"/>
        <v>#N/A</v>
      </c>
      <c r="W342" s="44" t="e">
        <f t="shared" si="341"/>
        <v>#N/A</v>
      </c>
      <c r="X342" s="44" t="e">
        <f t="shared" si="342"/>
        <v>#N/A</v>
      </c>
      <c r="Y342" s="44" t="e" cm="1">
        <f t="array" ref="Y342">_xlfn.IFS(H342=1,2,H342=3,1)</f>
        <v>#N/A</v>
      </c>
      <c r="Z342" s="44" t="e">
        <f t="shared" si="343"/>
        <v>#N/A</v>
      </c>
      <c r="AA342" s="44" t="e">
        <f t="shared" si="350"/>
        <v>#N/A</v>
      </c>
      <c r="AB342" s="44" t="e">
        <f t="shared" si="344"/>
        <v>#N/A</v>
      </c>
      <c r="AC342" s="44" t="e">
        <f t="shared" si="351"/>
        <v>#N/A</v>
      </c>
      <c r="AD342" s="44" t="e">
        <f t="shared" si="345"/>
        <v>#N/A</v>
      </c>
      <c r="AE342" s="44" t="e">
        <f t="shared" si="362"/>
        <v>#N/A</v>
      </c>
      <c r="AF342" s="44">
        <f t="shared" si="363"/>
        <v>0</v>
      </c>
      <c r="AG342" s="44" t="str">
        <f t="shared" si="364"/>
        <v/>
      </c>
      <c r="AH342" s="44">
        <f t="shared" si="352"/>
        <v>0</v>
      </c>
      <c r="AI342" s="44" t="e">
        <f t="shared" si="365"/>
        <v>#VALUE!</v>
      </c>
      <c r="AJ342" s="44" t="e">
        <f t="shared" si="353"/>
        <v>#N/A</v>
      </c>
      <c r="AK342" s="44" t="e">
        <f t="shared" si="346"/>
        <v>#N/A</v>
      </c>
      <c r="AL342" s="44">
        <f t="shared" si="354"/>
        <v>0</v>
      </c>
      <c r="AM342" s="44">
        <f t="shared" si="355"/>
        <v>0</v>
      </c>
      <c r="AN342" s="44"/>
      <c r="AO342" s="44" t="e">
        <f t="shared" si="360"/>
        <v>#N/A</v>
      </c>
      <c r="AP342" s="44" t="e">
        <f t="shared" si="356"/>
        <v>#VALUE!</v>
      </c>
      <c r="AQ342" s="44" t="str">
        <f t="shared" si="361"/>
        <v/>
      </c>
      <c r="AR342" s="44">
        <f t="shared" si="357"/>
        <v>0</v>
      </c>
      <c r="AS342" s="44">
        <f t="shared" si="358"/>
        <v>0</v>
      </c>
      <c r="AT342" s="44">
        <f t="shared" si="366"/>
        <v>0</v>
      </c>
    </row>
    <row r="343" spans="1:46" x14ac:dyDescent="0.25">
      <c r="A343" s="19">
        <f t="shared" si="337"/>
        <v>0</v>
      </c>
      <c r="B343" s="7" t="e">
        <f t="shared" si="347"/>
        <v>#N/A</v>
      </c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7">
        <f t="shared" si="348"/>
        <v>0</v>
      </c>
      <c r="N343" s="65"/>
      <c r="O343" s="65"/>
      <c r="P343" s="59" t="e">
        <f t="shared" si="367"/>
        <v>#N/A</v>
      </c>
      <c r="Q343" s="65"/>
      <c r="R343" s="65"/>
      <c r="S343" s="65"/>
      <c r="T343" s="19" t="e">
        <f t="shared" si="349"/>
        <v>#N/A</v>
      </c>
      <c r="U343" s="7" t="e">
        <f t="shared" si="339"/>
        <v>#N/A</v>
      </c>
      <c r="V343" s="7" t="e">
        <f t="shared" si="340"/>
        <v>#N/A</v>
      </c>
      <c r="W343" s="7" t="e">
        <f t="shared" si="341"/>
        <v>#N/A</v>
      </c>
      <c r="X343" s="7" t="e">
        <f t="shared" si="342"/>
        <v>#N/A</v>
      </c>
      <c r="Y343" s="7" t="e" cm="1">
        <f t="array" ref="Y343">_xlfn.IFS(H343=1,2,H343=3,1)</f>
        <v>#N/A</v>
      </c>
      <c r="Z343" s="7" t="e">
        <f t="shared" si="343"/>
        <v>#N/A</v>
      </c>
      <c r="AA343" s="7" t="e">
        <f t="shared" si="350"/>
        <v>#N/A</v>
      </c>
      <c r="AB343" s="7" t="e">
        <f t="shared" si="344"/>
        <v>#N/A</v>
      </c>
      <c r="AC343" s="7" t="e">
        <f t="shared" si="351"/>
        <v>#N/A</v>
      </c>
      <c r="AD343" s="7" t="e">
        <f t="shared" si="345"/>
        <v>#N/A</v>
      </c>
      <c r="AE343" s="7" t="e">
        <f t="shared" si="362"/>
        <v>#N/A</v>
      </c>
      <c r="AF343" s="7">
        <f t="shared" si="363"/>
        <v>0</v>
      </c>
      <c r="AG343" s="7" t="str">
        <f t="shared" si="364"/>
        <v/>
      </c>
      <c r="AH343" s="7">
        <f t="shared" si="352"/>
        <v>0</v>
      </c>
      <c r="AI343" s="7" t="e">
        <f t="shared" si="365"/>
        <v>#VALUE!</v>
      </c>
      <c r="AJ343" s="7" t="e">
        <f t="shared" si="353"/>
        <v>#N/A</v>
      </c>
      <c r="AK343" s="7" t="e">
        <f t="shared" si="346"/>
        <v>#N/A</v>
      </c>
      <c r="AL343" s="7">
        <f t="shared" si="354"/>
        <v>0</v>
      </c>
      <c r="AM343" s="7">
        <f t="shared" si="355"/>
        <v>0</v>
      </c>
      <c r="AN343" s="7"/>
      <c r="AO343" s="7" t="e">
        <f t="shared" si="360"/>
        <v>#N/A</v>
      </c>
      <c r="AP343" s="7" t="e">
        <f t="shared" si="356"/>
        <v>#VALUE!</v>
      </c>
      <c r="AQ343" s="7" t="str">
        <f t="shared" si="361"/>
        <v/>
      </c>
      <c r="AR343" s="7">
        <f t="shared" si="357"/>
        <v>0</v>
      </c>
      <c r="AS343" s="7">
        <f t="shared" si="358"/>
        <v>0</v>
      </c>
      <c r="AT343" s="7">
        <f t="shared" si="366"/>
        <v>0</v>
      </c>
    </row>
    <row r="344" spans="1:46" x14ac:dyDescent="0.25">
      <c r="A344" s="19">
        <f t="shared" si="337"/>
        <v>0</v>
      </c>
      <c r="B344" s="7" t="e">
        <f t="shared" si="347"/>
        <v>#N/A</v>
      </c>
      <c r="C344" s="65"/>
      <c r="D344" s="59"/>
      <c r="E344" s="59"/>
      <c r="F344" s="59"/>
      <c r="G344" s="59"/>
      <c r="H344" s="59"/>
      <c r="I344" s="65"/>
      <c r="J344" s="65"/>
      <c r="K344" s="59"/>
      <c r="L344" s="65"/>
      <c r="M344" s="7">
        <f t="shared" si="348"/>
        <v>0</v>
      </c>
      <c r="N344" s="59"/>
      <c r="O344" s="59"/>
      <c r="P344" s="59" t="e">
        <f t="shared" si="367"/>
        <v>#N/A</v>
      </c>
      <c r="Q344" s="59"/>
      <c r="R344" s="59"/>
      <c r="S344" s="59"/>
      <c r="T344" s="19" t="e">
        <f t="shared" si="349"/>
        <v>#N/A</v>
      </c>
      <c r="U344" s="7" t="e">
        <f t="shared" si="339"/>
        <v>#N/A</v>
      </c>
      <c r="V344" s="7" t="e">
        <f t="shared" si="340"/>
        <v>#N/A</v>
      </c>
      <c r="W344" s="7" t="e">
        <f t="shared" si="341"/>
        <v>#N/A</v>
      </c>
      <c r="X344" s="7" t="e">
        <f t="shared" si="342"/>
        <v>#N/A</v>
      </c>
      <c r="Y344" s="7" t="e" cm="1">
        <f t="array" ref="Y344">_xlfn.IFS(H344=1,2,H344=3,1)</f>
        <v>#N/A</v>
      </c>
      <c r="Z344" s="7" t="e">
        <f t="shared" si="343"/>
        <v>#N/A</v>
      </c>
      <c r="AA344" s="7" t="e">
        <f t="shared" si="350"/>
        <v>#N/A</v>
      </c>
      <c r="AB344" s="7" t="e">
        <f t="shared" si="344"/>
        <v>#N/A</v>
      </c>
      <c r="AC344" s="7" t="e">
        <f t="shared" si="351"/>
        <v>#N/A</v>
      </c>
      <c r="AD344" s="7" t="e">
        <f t="shared" si="345"/>
        <v>#N/A</v>
      </c>
      <c r="AE344" s="7" t="e">
        <f t="shared" si="362"/>
        <v>#N/A</v>
      </c>
      <c r="AF344" s="7">
        <f t="shared" si="363"/>
        <v>0</v>
      </c>
      <c r="AG344" s="7" t="str">
        <f t="shared" si="364"/>
        <v/>
      </c>
      <c r="AH344" s="7">
        <f t="shared" si="352"/>
        <v>0</v>
      </c>
      <c r="AI344" s="7" t="e">
        <f t="shared" si="365"/>
        <v>#VALUE!</v>
      </c>
      <c r="AJ344" s="7" t="e">
        <f t="shared" si="353"/>
        <v>#N/A</v>
      </c>
      <c r="AK344" s="7" t="e">
        <f t="shared" si="346"/>
        <v>#N/A</v>
      </c>
      <c r="AL344" s="7">
        <f t="shared" si="354"/>
        <v>0</v>
      </c>
      <c r="AM344" s="7">
        <f t="shared" si="355"/>
        <v>0</v>
      </c>
      <c r="AN344" s="7"/>
      <c r="AO344" s="7" t="e">
        <f t="shared" si="360"/>
        <v>#N/A</v>
      </c>
      <c r="AP344" s="7" t="e">
        <f t="shared" si="356"/>
        <v>#VALUE!</v>
      </c>
      <c r="AQ344" s="7" t="str">
        <f t="shared" si="361"/>
        <v/>
      </c>
      <c r="AR344" s="7">
        <f t="shared" si="357"/>
        <v>0</v>
      </c>
      <c r="AS344" s="7">
        <f t="shared" si="358"/>
        <v>0</v>
      </c>
      <c r="AT344" s="7">
        <f t="shared" si="366"/>
        <v>0</v>
      </c>
    </row>
    <row r="345" spans="1:46" x14ac:dyDescent="0.25">
      <c r="A345" s="5">
        <f t="shared" si="337"/>
        <v>0</v>
      </c>
      <c r="B345" s="4" t="e">
        <f t="shared" si="347"/>
        <v>#N/A</v>
      </c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4">
        <f t="shared" si="348"/>
        <v>0</v>
      </c>
      <c r="N345" s="59"/>
      <c r="O345" s="59"/>
      <c r="P345" s="59" t="e">
        <f t="shared" si="367"/>
        <v>#N/A</v>
      </c>
      <c r="Q345" s="59"/>
      <c r="R345" s="59"/>
      <c r="S345" s="59"/>
      <c r="T345" s="5" t="e">
        <f t="shared" si="349"/>
        <v>#N/A</v>
      </c>
      <c r="U345" s="4" t="e">
        <f t="shared" si="339"/>
        <v>#N/A</v>
      </c>
      <c r="V345" s="4" t="e">
        <f t="shared" si="340"/>
        <v>#N/A</v>
      </c>
      <c r="W345" s="4" t="e">
        <f t="shared" si="341"/>
        <v>#N/A</v>
      </c>
      <c r="X345" s="4" t="e">
        <f t="shared" si="342"/>
        <v>#N/A</v>
      </c>
      <c r="Y345" s="4" t="e" cm="1">
        <f t="array" ref="Y345">_xlfn.IFS(H345=1,2,H345=3,1)</f>
        <v>#N/A</v>
      </c>
      <c r="Z345" s="4" t="e">
        <f t="shared" si="343"/>
        <v>#N/A</v>
      </c>
      <c r="AA345" s="4" t="e">
        <f t="shared" si="350"/>
        <v>#N/A</v>
      </c>
      <c r="AB345" s="4" t="e">
        <f t="shared" si="344"/>
        <v>#N/A</v>
      </c>
      <c r="AC345" s="4" t="e">
        <f t="shared" si="351"/>
        <v>#N/A</v>
      </c>
      <c r="AD345" s="4" t="e">
        <f t="shared" si="345"/>
        <v>#N/A</v>
      </c>
      <c r="AE345" s="4" t="e">
        <f t="shared" si="362"/>
        <v>#N/A</v>
      </c>
      <c r="AF345" s="4">
        <f t="shared" si="363"/>
        <v>0</v>
      </c>
      <c r="AG345" s="4" t="str">
        <f t="shared" si="364"/>
        <v/>
      </c>
      <c r="AH345" s="4">
        <f t="shared" si="352"/>
        <v>0</v>
      </c>
      <c r="AI345" s="4" t="e">
        <f t="shared" si="365"/>
        <v>#VALUE!</v>
      </c>
      <c r="AJ345" s="4" t="e">
        <f t="shared" si="353"/>
        <v>#N/A</v>
      </c>
      <c r="AK345" s="4" t="e">
        <f t="shared" si="346"/>
        <v>#N/A</v>
      </c>
      <c r="AL345" s="4">
        <f t="shared" si="354"/>
        <v>0</v>
      </c>
      <c r="AM345" s="4">
        <f t="shared" si="355"/>
        <v>0</v>
      </c>
      <c r="AN345" s="4"/>
      <c r="AO345" s="4" t="e">
        <f t="shared" si="360"/>
        <v>#N/A</v>
      </c>
      <c r="AP345" s="4" t="e">
        <f t="shared" si="356"/>
        <v>#VALUE!</v>
      </c>
      <c r="AQ345" s="4" t="str">
        <f t="shared" si="361"/>
        <v/>
      </c>
      <c r="AR345" s="4">
        <f t="shared" si="357"/>
        <v>0</v>
      </c>
      <c r="AS345" s="4">
        <f t="shared" si="358"/>
        <v>0</v>
      </c>
      <c r="AT345" s="4">
        <f t="shared" si="366"/>
        <v>0</v>
      </c>
    </row>
    <row r="346" spans="1:46" x14ac:dyDescent="0.25">
      <c r="A346" s="5">
        <f t="shared" si="337"/>
        <v>0</v>
      </c>
      <c r="B346" s="4" t="e">
        <f t="shared" si="347"/>
        <v>#N/A</v>
      </c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4">
        <f t="shared" si="348"/>
        <v>0</v>
      </c>
      <c r="N346" s="59"/>
      <c r="O346" s="59"/>
      <c r="P346" s="59" t="e">
        <f t="shared" si="367"/>
        <v>#N/A</v>
      </c>
      <c r="Q346" s="59"/>
      <c r="R346" s="59"/>
      <c r="S346" s="59"/>
      <c r="T346" s="5" t="e">
        <f t="shared" si="349"/>
        <v>#N/A</v>
      </c>
      <c r="U346" s="4" t="e">
        <f t="shared" si="339"/>
        <v>#N/A</v>
      </c>
      <c r="V346" s="4" t="e">
        <f t="shared" si="340"/>
        <v>#N/A</v>
      </c>
      <c r="W346" s="4" t="e">
        <f t="shared" si="341"/>
        <v>#N/A</v>
      </c>
      <c r="X346" s="4" t="e">
        <f t="shared" si="342"/>
        <v>#N/A</v>
      </c>
      <c r="Y346" s="4" t="e" cm="1">
        <f t="array" ref="Y346">_xlfn.IFS(H346=1,2,H346=3,1)</f>
        <v>#N/A</v>
      </c>
      <c r="Z346" s="4" t="e">
        <f t="shared" si="343"/>
        <v>#N/A</v>
      </c>
      <c r="AA346" s="4" t="e">
        <f t="shared" si="350"/>
        <v>#N/A</v>
      </c>
      <c r="AB346" s="4" t="e">
        <f t="shared" si="344"/>
        <v>#N/A</v>
      </c>
      <c r="AC346" s="4" t="e">
        <f t="shared" si="351"/>
        <v>#N/A</v>
      </c>
      <c r="AD346" s="4" t="e">
        <f t="shared" si="345"/>
        <v>#N/A</v>
      </c>
      <c r="AE346" s="4" t="e">
        <f t="shared" si="362"/>
        <v>#N/A</v>
      </c>
      <c r="AF346" s="4">
        <f t="shared" si="363"/>
        <v>0</v>
      </c>
      <c r="AG346" s="4" t="str">
        <f t="shared" si="364"/>
        <v/>
      </c>
      <c r="AH346" s="4">
        <f t="shared" si="352"/>
        <v>0</v>
      </c>
      <c r="AI346" s="4" t="e">
        <f t="shared" si="365"/>
        <v>#VALUE!</v>
      </c>
      <c r="AJ346" s="4" t="e">
        <f t="shared" si="353"/>
        <v>#N/A</v>
      </c>
      <c r="AK346" s="4" t="e">
        <f t="shared" si="346"/>
        <v>#N/A</v>
      </c>
      <c r="AL346" s="4">
        <f t="shared" si="354"/>
        <v>0</v>
      </c>
      <c r="AM346" s="4">
        <f t="shared" si="355"/>
        <v>0</v>
      </c>
      <c r="AN346" s="4"/>
      <c r="AO346" s="4" t="e">
        <f t="shared" si="360"/>
        <v>#N/A</v>
      </c>
      <c r="AP346" s="4" t="e">
        <f t="shared" si="356"/>
        <v>#VALUE!</v>
      </c>
      <c r="AQ346" s="4" t="str">
        <f t="shared" si="361"/>
        <v/>
      </c>
      <c r="AR346" s="4">
        <f t="shared" si="357"/>
        <v>0</v>
      </c>
      <c r="AS346" s="4">
        <f t="shared" si="358"/>
        <v>0</v>
      </c>
      <c r="AT346" s="4">
        <f t="shared" si="366"/>
        <v>0</v>
      </c>
    </row>
    <row r="347" spans="1:46" x14ac:dyDescent="0.25">
      <c r="A347" s="5">
        <f t="shared" si="337"/>
        <v>0</v>
      </c>
      <c r="B347" s="4" t="e">
        <f t="shared" si="347"/>
        <v>#N/A</v>
      </c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4">
        <f t="shared" si="348"/>
        <v>0</v>
      </c>
      <c r="N347" s="59"/>
      <c r="O347" s="59"/>
      <c r="P347" s="59" t="e">
        <f t="shared" si="367"/>
        <v>#N/A</v>
      </c>
      <c r="Q347" s="59"/>
      <c r="R347" s="59"/>
      <c r="S347" s="59"/>
      <c r="T347" s="5" t="e">
        <f t="shared" si="349"/>
        <v>#N/A</v>
      </c>
      <c r="U347" s="4" t="e">
        <f t="shared" si="339"/>
        <v>#N/A</v>
      </c>
      <c r="V347" s="4" t="e">
        <f t="shared" si="340"/>
        <v>#N/A</v>
      </c>
      <c r="W347" s="4" t="e">
        <f t="shared" si="341"/>
        <v>#N/A</v>
      </c>
      <c r="X347" s="4" t="e">
        <f t="shared" si="342"/>
        <v>#N/A</v>
      </c>
      <c r="Y347" s="4" t="e" cm="1">
        <f t="array" ref="Y347">_xlfn.IFS(H347=1,2,H347=3,1)</f>
        <v>#N/A</v>
      </c>
      <c r="Z347" s="4" t="e">
        <f t="shared" si="343"/>
        <v>#N/A</v>
      </c>
      <c r="AA347" s="4" t="e">
        <f t="shared" si="350"/>
        <v>#N/A</v>
      </c>
      <c r="AB347" s="4" t="e">
        <f t="shared" si="344"/>
        <v>#N/A</v>
      </c>
      <c r="AC347" s="4" t="e">
        <f t="shared" si="351"/>
        <v>#N/A</v>
      </c>
      <c r="AD347" s="4" t="e">
        <f t="shared" si="345"/>
        <v>#N/A</v>
      </c>
      <c r="AE347" s="4" t="e">
        <f t="shared" si="362"/>
        <v>#N/A</v>
      </c>
      <c r="AF347" s="4">
        <f t="shared" si="363"/>
        <v>0</v>
      </c>
      <c r="AG347" s="4" t="str">
        <f t="shared" si="364"/>
        <v/>
      </c>
      <c r="AH347" s="4">
        <f t="shared" si="352"/>
        <v>0</v>
      </c>
      <c r="AI347" s="4" t="e">
        <f t="shared" si="365"/>
        <v>#VALUE!</v>
      </c>
      <c r="AJ347" s="4" t="e">
        <f t="shared" si="353"/>
        <v>#N/A</v>
      </c>
      <c r="AK347" s="4" t="e">
        <f t="shared" si="346"/>
        <v>#N/A</v>
      </c>
      <c r="AL347" s="4">
        <f t="shared" si="354"/>
        <v>0</v>
      </c>
      <c r="AM347" s="4">
        <f t="shared" si="355"/>
        <v>0</v>
      </c>
      <c r="AN347" s="4"/>
      <c r="AO347" s="4" t="e">
        <f t="shared" si="360"/>
        <v>#N/A</v>
      </c>
      <c r="AP347" s="4" t="e">
        <f t="shared" si="356"/>
        <v>#VALUE!</v>
      </c>
      <c r="AQ347" s="4" t="str">
        <f t="shared" si="361"/>
        <v/>
      </c>
      <c r="AR347" s="4">
        <f t="shared" si="357"/>
        <v>0</v>
      </c>
      <c r="AS347" s="4">
        <f t="shared" si="358"/>
        <v>0</v>
      </c>
      <c r="AT347" s="4">
        <f t="shared" si="366"/>
        <v>0</v>
      </c>
    </row>
    <row r="348" spans="1:46" x14ac:dyDescent="0.25">
      <c r="A348" s="5">
        <f t="shared" si="337"/>
        <v>0</v>
      </c>
      <c r="B348" s="4" t="e">
        <f t="shared" si="347"/>
        <v>#N/A</v>
      </c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4">
        <f t="shared" si="348"/>
        <v>0</v>
      </c>
      <c r="N348" s="59"/>
      <c r="O348" s="59"/>
      <c r="P348" s="59" t="e">
        <f t="shared" si="367"/>
        <v>#N/A</v>
      </c>
      <c r="Q348" s="59"/>
      <c r="R348" s="59"/>
      <c r="S348" s="59"/>
      <c r="T348" s="5" t="e">
        <f t="shared" si="349"/>
        <v>#N/A</v>
      </c>
      <c r="U348" s="4" t="e">
        <f t="shared" si="339"/>
        <v>#N/A</v>
      </c>
      <c r="V348" s="4" t="e">
        <f t="shared" si="340"/>
        <v>#N/A</v>
      </c>
      <c r="W348" s="4" t="e">
        <f t="shared" si="341"/>
        <v>#N/A</v>
      </c>
      <c r="X348" s="4" t="e">
        <f t="shared" si="342"/>
        <v>#N/A</v>
      </c>
      <c r="Y348" s="4" t="e" cm="1">
        <f t="array" ref="Y348">_xlfn.IFS(H348=1,2,H348=3,1)</f>
        <v>#N/A</v>
      </c>
      <c r="Z348" s="4" t="e">
        <f t="shared" si="343"/>
        <v>#N/A</v>
      </c>
      <c r="AA348" s="4" t="e">
        <f t="shared" si="350"/>
        <v>#N/A</v>
      </c>
      <c r="AB348" s="4" t="e">
        <f t="shared" si="344"/>
        <v>#N/A</v>
      </c>
      <c r="AC348" s="4" t="e">
        <f t="shared" si="351"/>
        <v>#N/A</v>
      </c>
      <c r="AD348" s="4" t="e">
        <f t="shared" si="345"/>
        <v>#N/A</v>
      </c>
      <c r="AE348" s="4" t="e">
        <f t="shared" si="362"/>
        <v>#N/A</v>
      </c>
      <c r="AF348" s="4">
        <f t="shared" si="363"/>
        <v>0</v>
      </c>
      <c r="AG348" s="4" t="str">
        <f t="shared" si="364"/>
        <v/>
      </c>
      <c r="AH348" s="4">
        <f t="shared" si="352"/>
        <v>0</v>
      </c>
      <c r="AI348" s="4" t="e">
        <f t="shared" si="365"/>
        <v>#VALUE!</v>
      </c>
      <c r="AJ348" s="4" t="e">
        <f t="shared" si="353"/>
        <v>#N/A</v>
      </c>
      <c r="AK348" s="4" t="e">
        <f t="shared" si="346"/>
        <v>#N/A</v>
      </c>
      <c r="AL348" s="4">
        <f t="shared" si="354"/>
        <v>0</v>
      </c>
      <c r="AM348" s="4">
        <f t="shared" si="355"/>
        <v>0</v>
      </c>
      <c r="AN348" s="4"/>
      <c r="AO348" s="4" t="e">
        <f t="shared" si="360"/>
        <v>#N/A</v>
      </c>
      <c r="AP348" s="4" t="e">
        <f t="shared" si="356"/>
        <v>#VALUE!</v>
      </c>
      <c r="AQ348" s="4" t="str">
        <f t="shared" si="361"/>
        <v/>
      </c>
      <c r="AR348" s="4">
        <f t="shared" si="357"/>
        <v>0</v>
      </c>
      <c r="AS348" s="4">
        <f t="shared" si="358"/>
        <v>0</v>
      </c>
      <c r="AT348" s="4">
        <f t="shared" si="366"/>
        <v>0</v>
      </c>
    </row>
    <row r="349" spans="1:46" x14ac:dyDescent="0.25">
      <c r="A349" s="5">
        <f t="shared" si="337"/>
        <v>0</v>
      </c>
      <c r="B349" s="4" t="e">
        <f t="shared" si="347"/>
        <v>#N/A</v>
      </c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4">
        <f t="shared" si="348"/>
        <v>0</v>
      </c>
      <c r="N349" s="59"/>
      <c r="O349" s="59"/>
      <c r="P349" s="59" t="e">
        <f t="shared" si="367"/>
        <v>#N/A</v>
      </c>
      <c r="Q349" s="59"/>
      <c r="R349" s="59"/>
      <c r="S349" s="59"/>
      <c r="T349" s="5" t="e">
        <f t="shared" si="349"/>
        <v>#N/A</v>
      </c>
      <c r="U349" s="4" t="e">
        <f t="shared" si="339"/>
        <v>#N/A</v>
      </c>
      <c r="V349" s="4" t="e">
        <f t="shared" si="340"/>
        <v>#N/A</v>
      </c>
      <c r="W349" s="4" t="e">
        <f t="shared" si="341"/>
        <v>#N/A</v>
      </c>
      <c r="X349" s="4" t="e">
        <f t="shared" si="342"/>
        <v>#N/A</v>
      </c>
      <c r="Y349" s="4" t="e" cm="1">
        <f t="array" ref="Y349">_xlfn.IFS(H349=1,2,H349=3,1)</f>
        <v>#N/A</v>
      </c>
      <c r="Z349" s="4" t="e">
        <f t="shared" si="343"/>
        <v>#N/A</v>
      </c>
      <c r="AA349" s="4" t="e">
        <f t="shared" si="350"/>
        <v>#N/A</v>
      </c>
      <c r="AB349" s="4" t="e">
        <f t="shared" si="344"/>
        <v>#N/A</v>
      </c>
      <c r="AC349" s="4" t="e">
        <f t="shared" si="351"/>
        <v>#N/A</v>
      </c>
      <c r="AD349" s="4" t="e">
        <f t="shared" si="345"/>
        <v>#N/A</v>
      </c>
      <c r="AE349" s="4" t="e">
        <f t="shared" si="362"/>
        <v>#N/A</v>
      </c>
      <c r="AF349" s="4">
        <f t="shared" si="363"/>
        <v>0</v>
      </c>
      <c r="AG349" s="4" t="str">
        <f t="shared" si="364"/>
        <v/>
      </c>
      <c r="AH349" s="4">
        <f t="shared" si="352"/>
        <v>0</v>
      </c>
      <c r="AI349" s="4" t="e">
        <f t="shared" si="365"/>
        <v>#VALUE!</v>
      </c>
      <c r="AJ349" s="4" t="e">
        <f t="shared" si="353"/>
        <v>#N/A</v>
      </c>
      <c r="AK349" s="4" t="e">
        <f t="shared" si="346"/>
        <v>#N/A</v>
      </c>
      <c r="AL349" s="4">
        <f t="shared" si="354"/>
        <v>0</v>
      </c>
      <c r="AM349" s="4">
        <f t="shared" si="355"/>
        <v>0</v>
      </c>
      <c r="AN349" s="4"/>
      <c r="AO349" s="4" t="e">
        <f t="shared" si="360"/>
        <v>#N/A</v>
      </c>
      <c r="AP349" s="4" t="e">
        <f t="shared" si="356"/>
        <v>#VALUE!</v>
      </c>
      <c r="AQ349" s="4" t="str">
        <f t="shared" si="361"/>
        <v/>
      </c>
      <c r="AR349" s="4">
        <f t="shared" si="357"/>
        <v>0</v>
      </c>
      <c r="AS349" s="4">
        <f t="shared" si="358"/>
        <v>0</v>
      </c>
      <c r="AT349" s="4">
        <f t="shared" si="366"/>
        <v>0</v>
      </c>
    </row>
    <row r="350" spans="1:46" x14ac:dyDescent="0.25">
      <c r="A350" s="5">
        <f t="shared" si="337"/>
        <v>0</v>
      </c>
      <c r="B350" s="4" t="e">
        <f t="shared" si="347"/>
        <v>#N/A</v>
      </c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4">
        <f t="shared" si="348"/>
        <v>0</v>
      </c>
      <c r="N350" s="59"/>
      <c r="O350" s="59"/>
      <c r="P350" s="59" t="e">
        <f t="shared" si="367"/>
        <v>#N/A</v>
      </c>
      <c r="Q350" s="59"/>
      <c r="R350" s="59"/>
      <c r="S350" s="59"/>
      <c r="T350" s="5" t="e">
        <f t="shared" si="349"/>
        <v>#N/A</v>
      </c>
      <c r="U350" s="4" t="e">
        <f t="shared" si="339"/>
        <v>#N/A</v>
      </c>
      <c r="V350" s="4" t="e">
        <f t="shared" si="340"/>
        <v>#N/A</v>
      </c>
      <c r="W350" s="4" t="e">
        <f t="shared" si="341"/>
        <v>#N/A</v>
      </c>
      <c r="X350" s="4" t="e">
        <f t="shared" si="342"/>
        <v>#N/A</v>
      </c>
      <c r="Y350" s="4" t="e" cm="1">
        <f t="array" ref="Y350">_xlfn.IFS(H350=1,2,H350=3,1)</f>
        <v>#N/A</v>
      </c>
      <c r="Z350" s="4" t="e">
        <f t="shared" si="343"/>
        <v>#N/A</v>
      </c>
      <c r="AA350" s="4" t="e">
        <f t="shared" si="350"/>
        <v>#N/A</v>
      </c>
      <c r="AB350" s="4" t="e">
        <f t="shared" si="344"/>
        <v>#N/A</v>
      </c>
      <c r="AC350" s="4" t="e">
        <f t="shared" si="351"/>
        <v>#N/A</v>
      </c>
      <c r="AD350" s="4" t="e">
        <f t="shared" si="345"/>
        <v>#N/A</v>
      </c>
      <c r="AE350" s="4" t="e">
        <f t="shared" si="362"/>
        <v>#N/A</v>
      </c>
      <c r="AF350" s="4">
        <f t="shared" si="363"/>
        <v>0</v>
      </c>
      <c r="AG350" s="4" t="str">
        <f t="shared" si="364"/>
        <v/>
      </c>
      <c r="AH350" s="4">
        <f t="shared" si="352"/>
        <v>0</v>
      </c>
      <c r="AI350" s="4" t="e">
        <f t="shared" si="365"/>
        <v>#VALUE!</v>
      </c>
      <c r="AJ350" s="4" t="e">
        <f t="shared" si="353"/>
        <v>#N/A</v>
      </c>
      <c r="AK350" s="4" t="e">
        <f t="shared" si="346"/>
        <v>#N/A</v>
      </c>
      <c r="AL350" s="4">
        <f t="shared" si="354"/>
        <v>0</v>
      </c>
      <c r="AM350" s="4">
        <f t="shared" si="355"/>
        <v>0</v>
      </c>
      <c r="AN350" s="4"/>
      <c r="AO350" s="4" t="e">
        <f t="shared" si="360"/>
        <v>#N/A</v>
      </c>
      <c r="AP350" s="4" t="e">
        <f t="shared" si="356"/>
        <v>#VALUE!</v>
      </c>
      <c r="AQ350" s="4" t="str">
        <f t="shared" si="361"/>
        <v/>
      </c>
      <c r="AR350" s="4">
        <f t="shared" si="357"/>
        <v>0</v>
      </c>
      <c r="AS350" s="4">
        <f t="shared" si="358"/>
        <v>0</v>
      </c>
      <c r="AT350" s="4">
        <f t="shared" si="366"/>
        <v>0</v>
      </c>
    </row>
    <row r="351" spans="1:46" x14ac:dyDescent="0.25">
      <c r="A351" s="5">
        <f t="shared" si="337"/>
        <v>0</v>
      </c>
      <c r="B351" s="4" t="e">
        <f t="shared" si="347"/>
        <v>#N/A</v>
      </c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4">
        <f t="shared" si="348"/>
        <v>0</v>
      </c>
      <c r="N351" s="59"/>
      <c r="O351" s="59"/>
      <c r="P351" s="59" t="e">
        <f t="shared" si="367"/>
        <v>#N/A</v>
      </c>
      <c r="Q351" s="59"/>
      <c r="R351" s="59"/>
      <c r="S351" s="59"/>
      <c r="T351" s="5" t="e">
        <f t="shared" si="349"/>
        <v>#N/A</v>
      </c>
      <c r="U351" s="4" t="e">
        <f t="shared" si="339"/>
        <v>#N/A</v>
      </c>
      <c r="V351" s="4" t="e">
        <f t="shared" si="340"/>
        <v>#N/A</v>
      </c>
      <c r="W351" s="4" t="e">
        <f t="shared" si="341"/>
        <v>#N/A</v>
      </c>
      <c r="X351" s="4" t="e">
        <f t="shared" si="342"/>
        <v>#N/A</v>
      </c>
      <c r="Y351" s="4" t="e" cm="1">
        <f t="array" ref="Y351">_xlfn.IFS(H351=1,2,H351=3,1)</f>
        <v>#N/A</v>
      </c>
      <c r="Z351" s="4" t="e">
        <f t="shared" si="343"/>
        <v>#N/A</v>
      </c>
      <c r="AA351" s="4" t="e">
        <f t="shared" si="350"/>
        <v>#N/A</v>
      </c>
      <c r="AB351" s="4" t="e">
        <f t="shared" si="344"/>
        <v>#N/A</v>
      </c>
      <c r="AC351" s="4" t="e">
        <f t="shared" si="351"/>
        <v>#N/A</v>
      </c>
      <c r="AD351" s="4" t="e">
        <f t="shared" si="345"/>
        <v>#N/A</v>
      </c>
      <c r="AE351" s="4" t="e">
        <f t="shared" si="362"/>
        <v>#N/A</v>
      </c>
      <c r="AF351" s="4">
        <f t="shared" si="363"/>
        <v>0</v>
      </c>
      <c r="AG351" s="4" t="str">
        <f t="shared" si="364"/>
        <v/>
      </c>
      <c r="AH351" s="4">
        <f t="shared" si="352"/>
        <v>0</v>
      </c>
      <c r="AI351" s="4" t="e">
        <f t="shared" si="365"/>
        <v>#VALUE!</v>
      </c>
      <c r="AJ351" s="4" t="e">
        <f t="shared" si="353"/>
        <v>#N/A</v>
      </c>
      <c r="AK351" s="4" t="e">
        <f t="shared" si="346"/>
        <v>#N/A</v>
      </c>
      <c r="AL351" s="4">
        <f t="shared" si="354"/>
        <v>0</v>
      </c>
      <c r="AM351" s="4">
        <f t="shared" si="355"/>
        <v>0</v>
      </c>
      <c r="AN351" s="4"/>
      <c r="AO351" s="4" t="e">
        <f t="shared" si="360"/>
        <v>#N/A</v>
      </c>
      <c r="AP351" s="4" t="e">
        <f t="shared" si="356"/>
        <v>#VALUE!</v>
      </c>
      <c r="AQ351" s="4" t="str">
        <f t="shared" si="361"/>
        <v/>
      </c>
      <c r="AR351" s="4">
        <f t="shared" si="357"/>
        <v>0</v>
      </c>
      <c r="AS351" s="4">
        <f t="shared" si="358"/>
        <v>0</v>
      </c>
      <c r="AT351" s="4">
        <f t="shared" si="366"/>
        <v>0</v>
      </c>
    </row>
    <row r="352" spans="1:46" x14ac:dyDescent="0.25">
      <c r="A352" s="5">
        <f t="shared" si="337"/>
        <v>0</v>
      </c>
      <c r="B352" s="4" t="e">
        <f t="shared" si="347"/>
        <v>#N/A</v>
      </c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4">
        <f t="shared" si="348"/>
        <v>0</v>
      </c>
      <c r="N352" s="59"/>
      <c r="O352" s="59"/>
      <c r="P352" s="59" t="e">
        <f t="shared" si="367"/>
        <v>#N/A</v>
      </c>
      <c r="Q352" s="59"/>
      <c r="R352" s="59"/>
      <c r="S352" s="59"/>
      <c r="T352" s="5" t="e">
        <f t="shared" si="349"/>
        <v>#N/A</v>
      </c>
      <c r="U352" s="4" t="e">
        <f t="shared" si="339"/>
        <v>#N/A</v>
      </c>
      <c r="V352" s="4" t="e">
        <f t="shared" si="340"/>
        <v>#N/A</v>
      </c>
      <c r="W352" s="4" t="e">
        <f t="shared" si="341"/>
        <v>#N/A</v>
      </c>
      <c r="X352" s="4" t="e">
        <f t="shared" si="342"/>
        <v>#N/A</v>
      </c>
      <c r="Y352" s="4" t="e" cm="1">
        <f t="array" ref="Y352">_xlfn.IFS(H352=1,2,H352=3,1)</f>
        <v>#N/A</v>
      </c>
      <c r="Z352" s="4" t="e">
        <f t="shared" si="343"/>
        <v>#N/A</v>
      </c>
      <c r="AA352" s="4" t="e">
        <f t="shared" si="350"/>
        <v>#N/A</v>
      </c>
      <c r="AB352" s="4" t="e">
        <f t="shared" si="344"/>
        <v>#N/A</v>
      </c>
      <c r="AC352" s="4" t="e">
        <f t="shared" si="351"/>
        <v>#N/A</v>
      </c>
      <c r="AD352" s="4" t="e">
        <f t="shared" si="345"/>
        <v>#N/A</v>
      </c>
      <c r="AE352" s="4" t="e">
        <f t="shared" si="362"/>
        <v>#N/A</v>
      </c>
      <c r="AF352" s="4">
        <f t="shared" si="363"/>
        <v>0</v>
      </c>
      <c r="AG352" s="4" t="str">
        <f t="shared" si="364"/>
        <v/>
      </c>
      <c r="AH352" s="4">
        <f t="shared" si="352"/>
        <v>0</v>
      </c>
      <c r="AI352" s="4" t="e">
        <f t="shared" si="365"/>
        <v>#VALUE!</v>
      </c>
      <c r="AJ352" s="4" t="e">
        <f t="shared" si="353"/>
        <v>#N/A</v>
      </c>
      <c r="AK352" s="4" t="e">
        <f t="shared" si="346"/>
        <v>#N/A</v>
      </c>
      <c r="AL352" s="4">
        <f t="shared" si="354"/>
        <v>0</v>
      </c>
      <c r="AM352" s="4">
        <f t="shared" si="355"/>
        <v>0</v>
      </c>
      <c r="AN352" s="4"/>
      <c r="AO352" s="4" t="e">
        <f t="shared" si="360"/>
        <v>#N/A</v>
      </c>
      <c r="AP352" s="4" t="e">
        <f t="shared" si="356"/>
        <v>#VALUE!</v>
      </c>
      <c r="AQ352" s="4" t="str">
        <f t="shared" si="361"/>
        <v/>
      </c>
      <c r="AR352" s="4">
        <f t="shared" si="357"/>
        <v>0</v>
      </c>
      <c r="AS352" s="4">
        <f t="shared" si="358"/>
        <v>0</v>
      </c>
      <c r="AT352" s="4">
        <f t="shared" si="366"/>
        <v>0</v>
      </c>
    </row>
    <row r="353" spans="1:46" x14ac:dyDescent="0.25">
      <c r="A353" s="5">
        <f t="shared" si="337"/>
        <v>0</v>
      </c>
      <c r="B353" s="4" t="e">
        <f t="shared" si="347"/>
        <v>#N/A</v>
      </c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4">
        <f t="shared" si="348"/>
        <v>0</v>
      </c>
      <c r="N353" s="59"/>
      <c r="O353" s="59"/>
      <c r="P353" s="59" t="e">
        <f t="shared" si="367"/>
        <v>#N/A</v>
      </c>
      <c r="Q353" s="59"/>
      <c r="R353" s="59"/>
      <c r="S353" s="59"/>
      <c r="T353" s="5" t="e">
        <f t="shared" si="349"/>
        <v>#N/A</v>
      </c>
      <c r="U353" s="4" t="e">
        <f t="shared" si="339"/>
        <v>#N/A</v>
      </c>
      <c r="V353" s="4" t="e">
        <f t="shared" si="340"/>
        <v>#N/A</v>
      </c>
      <c r="W353" s="4" t="e">
        <f t="shared" si="341"/>
        <v>#N/A</v>
      </c>
      <c r="X353" s="4" t="e">
        <f t="shared" si="342"/>
        <v>#N/A</v>
      </c>
      <c r="Y353" s="4" t="e" cm="1">
        <f t="array" ref="Y353">_xlfn.IFS(H353=1,2,H353=3,1)</f>
        <v>#N/A</v>
      </c>
      <c r="Z353" s="4" t="e">
        <f t="shared" si="343"/>
        <v>#N/A</v>
      </c>
      <c r="AA353" s="4" t="e">
        <f t="shared" si="350"/>
        <v>#N/A</v>
      </c>
      <c r="AB353" s="4" t="e">
        <f t="shared" si="344"/>
        <v>#N/A</v>
      </c>
      <c r="AC353" s="4" t="e">
        <f t="shared" si="351"/>
        <v>#N/A</v>
      </c>
      <c r="AD353" s="4" t="e">
        <f t="shared" si="345"/>
        <v>#N/A</v>
      </c>
      <c r="AE353" s="4" t="e">
        <f t="shared" si="362"/>
        <v>#N/A</v>
      </c>
      <c r="AF353" s="4">
        <f t="shared" si="363"/>
        <v>0</v>
      </c>
      <c r="AG353" s="4" t="str">
        <f t="shared" si="364"/>
        <v/>
      </c>
      <c r="AH353" s="4">
        <f t="shared" si="352"/>
        <v>0</v>
      </c>
      <c r="AI353" s="4" t="e">
        <f t="shared" si="365"/>
        <v>#VALUE!</v>
      </c>
      <c r="AJ353" s="4" t="e">
        <f t="shared" si="353"/>
        <v>#N/A</v>
      </c>
      <c r="AK353" s="4" t="e">
        <f t="shared" si="346"/>
        <v>#N/A</v>
      </c>
      <c r="AL353" s="4">
        <f t="shared" si="354"/>
        <v>0</v>
      </c>
      <c r="AM353" s="4">
        <f t="shared" si="355"/>
        <v>0</v>
      </c>
      <c r="AN353" s="4"/>
      <c r="AO353" s="4" t="e">
        <f t="shared" si="360"/>
        <v>#N/A</v>
      </c>
      <c r="AP353" s="4" t="e">
        <f t="shared" si="356"/>
        <v>#VALUE!</v>
      </c>
      <c r="AQ353" s="4" t="str">
        <f t="shared" si="361"/>
        <v/>
      </c>
      <c r="AR353" s="4">
        <f t="shared" si="357"/>
        <v>0</v>
      </c>
      <c r="AS353" s="4">
        <f t="shared" si="358"/>
        <v>0</v>
      </c>
      <c r="AT353" s="4">
        <f t="shared" si="366"/>
        <v>0</v>
      </c>
    </row>
    <row r="354" spans="1:46" x14ac:dyDescent="0.25">
      <c r="A354" s="5">
        <f t="shared" si="337"/>
        <v>0</v>
      </c>
      <c r="B354" s="4" t="e">
        <f t="shared" si="347"/>
        <v>#N/A</v>
      </c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4">
        <f t="shared" si="348"/>
        <v>0</v>
      </c>
      <c r="N354" s="59"/>
      <c r="O354" s="59"/>
      <c r="P354" s="59" t="e">
        <f t="shared" si="367"/>
        <v>#N/A</v>
      </c>
      <c r="Q354" s="59"/>
      <c r="R354" s="59"/>
      <c r="S354" s="59"/>
      <c r="T354" s="5" t="e">
        <f t="shared" si="349"/>
        <v>#N/A</v>
      </c>
      <c r="U354" s="4" t="e">
        <f t="shared" si="339"/>
        <v>#N/A</v>
      </c>
      <c r="V354" s="4" t="e">
        <f t="shared" si="340"/>
        <v>#N/A</v>
      </c>
      <c r="W354" s="4" t="e">
        <f t="shared" si="341"/>
        <v>#N/A</v>
      </c>
      <c r="X354" s="4" t="e">
        <f t="shared" si="342"/>
        <v>#N/A</v>
      </c>
      <c r="Y354" s="4" t="e" cm="1">
        <f t="array" ref="Y354">_xlfn.IFS(H354=1,2,H354=3,1)</f>
        <v>#N/A</v>
      </c>
      <c r="Z354" s="4" t="e">
        <f t="shared" si="343"/>
        <v>#N/A</v>
      </c>
      <c r="AA354" s="4" t="e">
        <f t="shared" si="350"/>
        <v>#N/A</v>
      </c>
      <c r="AB354" s="4" t="e">
        <f t="shared" si="344"/>
        <v>#N/A</v>
      </c>
      <c r="AC354" s="4" t="e">
        <f t="shared" si="351"/>
        <v>#N/A</v>
      </c>
      <c r="AD354" s="4" t="e">
        <f t="shared" si="345"/>
        <v>#N/A</v>
      </c>
      <c r="AE354" s="4" t="e">
        <f t="shared" si="362"/>
        <v>#N/A</v>
      </c>
      <c r="AF354" s="4">
        <f t="shared" si="363"/>
        <v>0</v>
      </c>
      <c r="AG354" s="4" t="str">
        <f t="shared" si="364"/>
        <v/>
      </c>
      <c r="AH354" s="4">
        <f t="shared" si="352"/>
        <v>0</v>
      </c>
      <c r="AI354" s="4" t="e">
        <f t="shared" si="365"/>
        <v>#VALUE!</v>
      </c>
      <c r="AJ354" s="4" t="e">
        <f t="shared" si="353"/>
        <v>#N/A</v>
      </c>
      <c r="AK354" s="4" t="e">
        <f t="shared" si="346"/>
        <v>#N/A</v>
      </c>
      <c r="AL354" s="4">
        <f t="shared" si="354"/>
        <v>0</v>
      </c>
      <c r="AM354" s="4">
        <f t="shared" si="355"/>
        <v>0</v>
      </c>
      <c r="AN354" s="4"/>
      <c r="AO354" s="4" t="e">
        <f t="shared" si="360"/>
        <v>#N/A</v>
      </c>
      <c r="AP354" s="4" t="e">
        <f t="shared" si="356"/>
        <v>#VALUE!</v>
      </c>
      <c r="AQ354" s="4" t="str">
        <f t="shared" si="361"/>
        <v/>
      </c>
      <c r="AR354" s="4">
        <f t="shared" si="357"/>
        <v>0</v>
      </c>
      <c r="AS354" s="4">
        <f t="shared" si="358"/>
        <v>0</v>
      </c>
      <c r="AT354" s="4">
        <f t="shared" si="366"/>
        <v>0</v>
      </c>
    </row>
    <row r="355" spans="1:46" x14ac:dyDescent="0.25">
      <c r="A355" s="5">
        <f t="shared" si="337"/>
        <v>0</v>
      </c>
      <c r="B355" s="4" t="e">
        <f t="shared" si="347"/>
        <v>#N/A</v>
      </c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4">
        <f t="shared" si="348"/>
        <v>0</v>
      </c>
      <c r="N355" s="59"/>
      <c r="O355" s="59"/>
      <c r="P355" s="59" t="e">
        <f t="shared" si="367"/>
        <v>#N/A</v>
      </c>
      <c r="Q355" s="59"/>
      <c r="R355" s="59"/>
      <c r="S355" s="59"/>
      <c r="T355" s="5" t="e">
        <f t="shared" si="349"/>
        <v>#N/A</v>
      </c>
      <c r="U355" s="4" t="e">
        <f t="shared" si="339"/>
        <v>#N/A</v>
      </c>
      <c r="V355" s="4" t="e">
        <f t="shared" si="340"/>
        <v>#N/A</v>
      </c>
      <c r="W355" s="4" t="e">
        <f t="shared" si="341"/>
        <v>#N/A</v>
      </c>
      <c r="X355" s="4" t="e">
        <f t="shared" si="342"/>
        <v>#N/A</v>
      </c>
      <c r="Y355" s="4" t="e" cm="1">
        <f t="array" ref="Y355">_xlfn.IFS(H355=1,2,H355=3,1)</f>
        <v>#N/A</v>
      </c>
      <c r="Z355" s="4" t="e">
        <f t="shared" si="343"/>
        <v>#N/A</v>
      </c>
      <c r="AA355" s="4" t="e">
        <f t="shared" si="350"/>
        <v>#N/A</v>
      </c>
      <c r="AB355" s="4" t="e">
        <f t="shared" si="344"/>
        <v>#N/A</v>
      </c>
      <c r="AC355" s="4" t="e">
        <f t="shared" si="351"/>
        <v>#N/A</v>
      </c>
      <c r="AD355" s="4" t="e">
        <f t="shared" si="345"/>
        <v>#N/A</v>
      </c>
      <c r="AE355" s="4" t="e">
        <f t="shared" si="362"/>
        <v>#N/A</v>
      </c>
      <c r="AF355" s="4">
        <f t="shared" si="363"/>
        <v>0</v>
      </c>
      <c r="AG355" s="4" t="str">
        <f t="shared" si="364"/>
        <v/>
      </c>
      <c r="AH355" s="4">
        <f t="shared" si="352"/>
        <v>0</v>
      </c>
      <c r="AI355" s="4" t="e">
        <f t="shared" si="365"/>
        <v>#VALUE!</v>
      </c>
      <c r="AJ355" s="4" t="e">
        <f t="shared" si="353"/>
        <v>#N/A</v>
      </c>
      <c r="AK355" s="4" t="e">
        <f t="shared" si="346"/>
        <v>#N/A</v>
      </c>
      <c r="AL355" s="4">
        <f t="shared" si="354"/>
        <v>0</v>
      </c>
      <c r="AM355" s="4">
        <f t="shared" si="355"/>
        <v>0</v>
      </c>
      <c r="AN355" s="4"/>
      <c r="AO355" s="4" t="e">
        <f t="shared" si="360"/>
        <v>#N/A</v>
      </c>
      <c r="AP355" s="4" t="e">
        <f t="shared" si="356"/>
        <v>#VALUE!</v>
      </c>
      <c r="AQ355" s="4" t="str">
        <f t="shared" si="361"/>
        <v/>
      </c>
      <c r="AR355" s="4">
        <f t="shared" si="357"/>
        <v>0</v>
      </c>
      <c r="AS355" s="4">
        <f t="shared" si="358"/>
        <v>0</v>
      </c>
      <c r="AT355" s="4">
        <f t="shared" si="366"/>
        <v>0</v>
      </c>
    </row>
    <row r="356" spans="1:46" x14ac:dyDescent="0.25">
      <c r="A356" s="5">
        <f t="shared" si="337"/>
        <v>0</v>
      </c>
      <c r="B356" s="4" t="e">
        <f t="shared" si="347"/>
        <v>#N/A</v>
      </c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4">
        <f t="shared" si="348"/>
        <v>0</v>
      </c>
      <c r="N356" s="59"/>
      <c r="O356" s="59"/>
      <c r="P356" s="59" t="e">
        <f t="shared" si="367"/>
        <v>#N/A</v>
      </c>
      <c r="Q356" s="59"/>
      <c r="R356" s="59"/>
      <c r="S356" s="59"/>
      <c r="T356" s="5" t="e">
        <f t="shared" si="349"/>
        <v>#N/A</v>
      </c>
      <c r="U356" s="4" t="e">
        <f t="shared" si="339"/>
        <v>#N/A</v>
      </c>
      <c r="V356" s="4" t="e">
        <f t="shared" si="340"/>
        <v>#N/A</v>
      </c>
      <c r="W356" s="4" t="e">
        <f t="shared" si="341"/>
        <v>#N/A</v>
      </c>
      <c r="X356" s="4" t="e">
        <f t="shared" si="342"/>
        <v>#N/A</v>
      </c>
      <c r="Y356" s="4" t="e" cm="1">
        <f t="array" ref="Y356">_xlfn.IFS(H356=1,2,H356=3,1)</f>
        <v>#N/A</v>
      </c>
      <c r="Z356" s="4" t="e">
        <f t="shared" si="343"/>
        <v>#N/A</v>
      </c>
      <c r="AA356" s="4" t="e">
        <f t="shared" si="350"/>
        <v>#N/A</v>
      </c>
      <c r="AB356" s="4" t="e">
        <f t="shared" si="344"/>
        <v>#N/A</v>
      </c>
      <c r="AC356" s="4" t="e">
        <f t="shared" si="351"/>
        <v>#N/A</v>
      </c>
      <c r="AD356" s="4" t="e">
        <f t="shared" si="345"/>
        <v>#N/A</v>
      </c>
      <c r="AE356" s="4" t="e">
        <f t="shared" si="362"/>
        <v>#N/A</v>
      </c>
      <c r="AF356" s="4">
        <f t="shared" si="363"/>
        <v>0</v>
      </c>
      <c r="AG356" s="4" t="str">
        <f t="shared" si="364"/>
        <v/>
      </c>
      <c r="AH356" s="4">
        <f t="shared" si="352"/>
        <v>0</v>
      </c>
      <c r="AI356" s="4" t="e">
        <f t="shared" si="365"/>
        <v>#VALUE!</v>
      </c>
      <c r="AJ356" s="4" t="e">
        <f t="shared" si="353"/>
        <v>#N/A</v>
      </c>
      <c r="AK356" s="4" t="e">
        <f t="shared" si="346"/>
        <v>#N/A</v>
      </c>
      <c r="AL356" s="4">
        <f t="shared" si="354"/>
        <v>0</v>
      </c>
      <c r="AM356" s="4">
        <f t="shared" si="355"/>
        <v>0</v>
      </c>
      <c r="AN356" s="4"/>
      <c r="AO356" s="4" t="e">
        <f t="shared" si="360"/>
        <v>#N/A</v>
      </c>
      <c r="AP356" s="4" t="e">
        <f t="shared" si="356"/>
        <v>#VALUE!</v>
      </c>
      <c r="AQ356" s="4" t="str">
        <f t="shared" si="361"/>
        <v/>
      </c>
      <c r="AR356" s="4">
        <f t="shared" si="357"/>
        <v>0</v>
      </c>
      <c r="AS356" s="4">
        <f t="shared" si="358"/>
        <v>0</v>
      </c>
      <c r="AT356" s="4">
        <f t="shared" si="366"/>
        <v>0</v>
      </c>
    </row>
    <row r="357" spans="1:46" x14ac:dyDescent="0.25">
      <c r="A357" s="5">
        <f t="shared" si="337"/>
        <v>0</v>
      </c>
      <c r="B357" s="4" t="e">
        <f t="shared" si="347"/>
        <v>#N/A</v>
      </c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4">
        <f t="shared" si="348"/>
        <v>0</v>
      </c>
      <c r="N357" s="59"/>
      <c r="O357" s="59"/>
      <c r="P357" s="59" t="e">
        <f t="shared" si="367"/>
        <v>#N/A</v>
      </c>
      <c r="Q357" s="59"/>
      <c r="R357" s="59"/>
      <c r="S357" s="59"/>
      <c r="T357" s="5" t="e">
        <f t="shared" si="349"/>
        <v>#N/A</v>
      </c>
      <c r="U357" s="4" t="e">
        <f t="shared" si="339"/>
        <v>#N/A</v>
      </c>
      <c r="V357" s="4" t="e">
        <f t="shared" si="340"/>
        <v>#N/A</v>
      </c>
      <c r="W357" s="4" t="e">
        <f t="shared" si="341"/>
        <v>#N/A</v>
      </c>
      <c r="X357" s="4" t="e">
        <f t="shared" si="342"/>
        <v>#N/A</v>
      </c>
      <c r="Y357" s="4" t="e" cm="1">
        <f t="array" ref="Y357">_xlfn.IFS(H357=1,2,H357=3,1)</f>
        <v>#N/A</v>
      </c>
      <c r="Z357" s="4" t="e">
        <f t="shared" si="343"/>
        <v>#N/A</v>
      </c>
      <c r="AA357" s="4" t="e">
        <f t="shared" si="350"/>
        <v>#N/A</v>
      </c>
      <c r="AB357" s="4" t="e">
        <f t="shared" si="344"/>
        <v>#N/A</v>
      </c>
      <c r="AC357" s="4" t="e">
        <f t="shared" si="351"/>
        <v>#N/A</v>
      </c>
      <c r="AD357" s="4" t="e">
        <f t="shared" si="345"/>
        <v>#N/A</v>
      </c>
      <c r="AE357" s="4" t="e">
        <f t="shared" si="362"/>
        <v>#N/A</v>
      </c>
      <c r="AF357" s="4">
        <f t="shared" si="363"/>
        <v>0</v>
      </c>
      <c r="AG357" s="4" t="str">
        <f t="shared" si="364"/>
        <v/>
      </c>
      <c r="AH357" s="4">
        <f t="shared" si="352"/>
        <v>0</v>
      </c>
      <c r="AI357" s="4" t="e">
        <f t="shared" si="365"/>
        <v>#VALUE!</v>
      </c>
      <c r="AJ357" s="4" t="e">
        <f t="shared" si="353"/>
        <v>#N/A</v>
      </c>
      <c r="AK357" s="4" t="e">
        <f t="shared" si="346"/>
        <v>#N/A</v>
      </c>
      <c r="AL357" s="4">
        <f t="shared" si="354"/>
        <v>0</v>
      </c>
      <c r="AM357" s="4">
        <f t="shared" si="355"/>
        <v>0</v>
      </c>
      <c r="AN357" s="4"/>
      <c r="AO357" s="4" t="e">
        <f t="shared" si="360"/>
        <v>#N/A</v>
      </c>
      <c r="AP357" s="4" t="e">
        <f t="shared" si="356"/>
        <v>#VALUE!</v>
      </c>
      <c r="AQ357" s="4" t="str">
        <f t="shared" si="361"/>
        <v/>
      </c>
      <c r="AR357" s="4">
        <f t="shared" si="357"/>
        <v>0</v>
      </c>
      <c r="AS357" s="4">
        <f t="shared" si="358"/>
        <v>0</v>
      </c>
      <c r="AT357" s="4">
        <f t="shared" si="366"/>
        <v>0</v>
      </c>
    </row>
    <row r="358" spans="1:46" x14ac:dyDescent="0.25">
      <c r="A358" s="5">
        <f t="shared" si="337"/>
        <v>0</v>
      </c>
      <c r="B358" s="4" t="e">
        <f t="shared" si="347"/>
        <v>#N/A</v>
      </c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4">
        <f t="shared" si="348"/>
        <v>0</v>
      </c>
      <c r="N358" s="59"/>
      <c r="O358" s="59"/>
      <c r="P358" s="59" t="e">
        <f t="shared" si="367"/>
        <v>#N/A</v>
      </c>
      <c r="Q358" s="59"/>
      <c r="R358" s="59"/>
      <c r="S358" s="59"/>
      <c r="T358" s="5" t="e">
        <f t="shared" si="349"/>
        <v>#N/A</v>
      </c>
      <c r="U358" s="4" t="e">
        <f t="shared" si="339"/>
        <v>#N/A</v>
      </c>
      <c r="V358" s="4" t="e">
        <f t="shared" si="340"/>
        <v>#N/A</v>
      </c>
      <c r="W358" s="4" t="e">
        <f t="shared" si="341"/>
        <v>#N/A</v>
      </c>
      <c r="X358" s="4" t="e">
        <f t="shared" si="342"/>
        <v>#N/A</v>
      </c>
      <c r="Y358" s="4" t="e" cm="1">
        <f t="array" ref="Y358">_xlfn.IFS(H358=1,2,H358=3,1)</f>
        <v>#N/A</v>
      </c>
      <c r="Z358" s="4" t="e">
        <f t="shared" si="343"/>
        <v>#N/A</v>
      </c>
      <c r="AA358" s="4" t="e">
        <f t="shared" si="350"/>
        <v>#N/A</v>
      </c>
      <c r="AB358" s="4" t="e">
        <f t="shared" si="344"/>
        <v>#N/A</v>
      </c>
      <c r="AC358" s="4" t="e">
        <f t="shared" si="351"/>
        <v>#N/A</v>
      </c>
      <c r="AD358" s="4" t="e">
        <f t="shared" si="345"/>
        <v>#N/A</v>
      </c>
      <c r="AE358" s="4" t="e">
        <f t="shared" si="362"/>
        <v>#N/A</v>
      </c>
      <c r="AF358" s="4">
        <f t="shared" si="363"/>
        <v>0</v>
      </c>
      <c r="AG358" s="4" t="str">
        <f t="shared" si="364"/>
        <v/>
      </c>
      <c r="AH358" s="4">
        <f t="shared" si="352"/>
        <v>0</v>
      </c>
      <c r="AI358" s="4" t="e">
        <f t="shared" si="365"/>
        <v>#VALUE!</v>
      </c>
      <c r="AJ358" s="4" t="e">
        <f t="shared" si="353"/>
        <v>#N/A</v>
      </c>
      <c r="AK358" s="4" t="e">
        <f t="shared" si="346"/>
        <v>#N/A</v>
      </c>
      <c r="AL358" s="4">
        <f t="shared" si="354"/>
        <v>0</v>
      </c>
      <c r="AM358" s="4">
        <f t="shared" si="355"/>
        <v>0</v>
      </c>
      <c r="AN358" s="4"/>
      <c r="AO358" s="4" t="e">
        <f t="shared" si="360"/>
        <v>#N/A</v>
      </c>
      <c r="AP358" s="4" t="e">
        <f t="shared" si="356"/>
        <v>#VALUE!</v>
      </c>
      <c r="AQ358" s="4" t="str">
        <f t="shared" si="361"/>
        <v/>
      </c>
      <c r="AR358" s="4">
        <f t="shared" si="357"/>
        <v>0</v>
      </c>
      <c r="AS358" s="4">
        <f t="shared" si="358"/>
        <v>0</v>
      </c>
      <c r="AT358" s="4">
        <f t="shared" si="366"/>
        <v>0</v>
      </c>
    </row>
    <row r="359" spans="1:46" ht="15.75" thickBot="1" x14ac:dyDescent="0.3">
      <c r="A359" s="45">
        <f t="shared" si="337"/>
        <v>0</v>
      </c>
      <c r="B359" s="44" t="e">
        <f t="shared" si="347"/>
        <v>#N/A</v>
      </c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44">
        <f t="shared" si="348"/>
        <v>0</v>
      </c>
      <c r="N359" s="64"/>
      <c r="O359" s="64"/>
      <c r="P359" s="59" t="e">
        <f t="shared" si="367"/>
        <v>#N/A</v>
      </c>
      <c r="Q359" s="64"/>
      <c r="R359" s="64"/>
      <c r="S359" s="64"/>
      <c r="T359" s="45" t="e">
        <f t="shared" si="349"/>
        <v>#N/A</v>
      </c>
      <c r="U359" s="44" t="e">
        <f t="shared" si="339"/>
        <v>#N/A</v>
      </c>
      <c r="V359" s="44" t="e">
        <f t="shared" si="340"/>
        <v>#N/A</v>
      </c>
      <c r="W359" s="44" t="e">
        <f t="shared" si="341"/>
        <v>#N/A</v>
      </c>
      <c r="X359" s="44" t="e">
        <f t="shared" si="342"/>
        <v>#N/A</v>
      </c>
      <c r="Y359" s="44" t="e" cm="1">
        <f t="array" ref="Y359">_xlfn.IFS(H359=1,2,H359=3,1)</f>
        <v>#N/A</v>
      </c>
      <c r="Z359" s="44" t="e">
        <f t="shared" si="343"/>
        <v>#N/A</v>
      </c>
      <c r="AA359" s="44" t="e">
        <f t="shared" si="350"/>
        <v>#N/A</v>
      </c>
      <c r="AB359" s="44" t="e">
        <f t="shared" si="344"/>
        <v>#N/A</v>
      </c>
      <c r="AC359" s="44" t="e">
        <f t="shared" si="351"/>
        <v>#N/A</v>
      </c>
      <c r="AD359" s="44" t="e">
        <f t="shared" si="345"/>
        <v>#N/A</v>
      </c>
      <c r="AE359" s="44" t="e">
        <f t="shared" si="362"/>
        <v>#N/A</v>
      </c>
      <c r="AF359" s="44">
        <f t="shared" si="363"/>
        <v>0</v>
      </c>
      <c r="AG359" s="44" t="str">
        <f t="shared" si="364"/>
        <v/>
      </c>
      <c r="AH359" s="44">
        <f t="shared" si="352"/>
        <v>0</v>
      </c>
      <c r="AI359" s="44" t="e">
        <f t="shared" si="365"/>
        <v>#VALUE!</v>
      </c>
      <c r="AJ359" s="44" t="e">
        <f t="shared" si="353"/>
        <v>#N/A</v>
      </c>
      <c r="AK359" s="44" t="e">
        <f t="shared" si="346"/>
        <v>#N/A</v>
      </c>
      <c r="AL359" s="44">
        <f t="shared" si="354"/>
        <v>0</v>
      </c>
      <c r="AM359" s="44">
        <f t="shared" si="355"/>
        <v>0</v>
      </c>
      <c r="AN359" s="44"/>
      <c r="AO359" s="44" t="e">
        <f t="shared" si="360"/>
        <v>#N/A</v>
      </c>
      <c r="AP359" s="44" t="e">
        <f t="shared" si="356"/>
        <v>#VALUE!</v>
      </c>
      <c r="AQ359" s="44" t="str">
        <f t="shared" si="361"/>
        <v/>
      </c>
      <c r="AR359" s="44">
        <f t="shared" si="357"/>
        <v>0</v>
      </c>
      <c r="AS359" s="44">
        <f t="shared" si="358"/>
        <v>0</v>
      </c>
      <c r="AT359" s="44">
        <f t="shared" si="366"/>
        <v>0</v>
      </c>
    </row>
    <row r="360" spans="1:46" x14ac:dyDescent="0.25">
      <c r="A360" s="19">
        <f t="shared" si="337"/>
        <v>0</v>
      </c>
      <c r="B360" s="7" t="e">
        <f t="shared" si="347"/>
        <v>#N/A</v>
      </c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7">
        <f t="shared" si="348"/>
        <v>0</v>
      </c>
      <c r="N360" s="65"/>
      <c r="O360" s="65"/>
      <c r="P360" s="59" t="e">
        <f t="shared" si="367"/>
        <v>#N/A</v>
      </c>
      <c r="Q360" s="65"/>
      <c r="R360" s="65"/>
      <c r="S360" s="65"/>
      <c r="T360" s="19" t="e">
        <f t="shared" si="349"/>
        <v>#N/A</v>
      </c>
      <c r="U360" s="7" t="e">
        <f t="shared" si="339"/>
        <v>#N/A</v>
      </c>
      <c r="V360" s="7" t="e">
        <f t="shared" si="340"/>
        <v>#N/A</v>
      </c>
      <c r="W360" s="7" t="e">
        <f t="shared" si="341"/>
        <v>#N/A</v>
      </c>
      <c r="X360" s="7" t="e">
        <f t="shared" si="342"/>
        <v>#N/A</v>
      </c>
      <c r="Y360" s="7" t="e" cm="1">
        <f t="array" ref="Y360">_xlfn.IFS(H360=1,2,H360=3,1)</f>
        <v>#N/A</v>
      </c>
      <c r="Z360" s="7" t="e">
        <f t="shared" si="343"/>
        <v>#N/A</v>
      </c>
      <c r="AA360" s="7" t="e">
        <f t="shared" si="350"/>
        <v>#N/A</v>
      </c>
      <c r="AB360" s="7" t="e">
        <f t="shared" si="344"/>
        <v>#N/A</v>
      </c>
      <c r="AC360" s="7" t="e">
        <f t="shared" si="351"/>
        <v>#N/A</v>
      </c>
      <c r="AD360" s="7" t="e">
        <f t="shared" si="345"/>
        <v>#N/A</v>
      </c>
      <c r="AE360" s="7" t="e">
        <f t="shared" si="362"/>
        <v>#N/A</v>
      </c>
      <c r="AF360" s="7">
        <f t="shared" si="363"/>
        <v>0</v>
      </c>
      <c r="AG360" s="7" t="str">
        <f t="shared" si="364"/>
        <v/>
      </c>
      <c r="AH360" s="7">
        <f t="shared" si="352"/>
        <v>0</v>
      </c>
      <c r="AI360" s="7" t="e">
        <f t="shared" si="365"/>
        <v>#VALUE!</v>
      </c>
      <c r="AJ360" s="7" t="e">
        <f t="shared" si="353"/>
        <v>#N/A</v>
      </c>
      <c r="AK360" s="7" t="e">
        <f t="shared" si="346"/>
        <v>#N/A</v>
      </c>
      <c r="AL360" s="7">
        <f t="shared" si="354"/>
        <v>0</v>
      </c>
      <c r="AM360" s="7">
        <f t="shared" si="355"/>
        <v>0</v>
      </c>
      <c r="AN360" s="7"/>
      <c r="AO360" s="7" t="e">
        <f t="shared" si="360"/>
        <v>#N/A</v>
      </c>
      <c r="AP360" s="7" t="e">
        <f t="shared" si="356"/>
        <v>#VALUE!</v>
      </c>
      <c r="AQ360" s="7" t="str">
        <f t="shared" si="361"/>
        <v/>
      </c>
      <c r="AR360" s="7">
        <f t="shared" si="357"/>
        <v>0</v>
      </c>
      <c r="AS360" s="7">
        <f t="shared" si="358"/>
        <v>0</v>
      </c>
      <c r="AT360" s="7">
        <f t="shared" si="366"/>
        <v>0</v>
      </c>
    </row>
    <row r="361" spans="1:46" x14ac:dyDescent="0.25">
      <c r="A361" s="5">
        <f t="shared" si="337"/>
        <v>0</v>
      </c>
      <c r="B361" s="4" t="e">
        <f t="shared" si="347"/>
        <v>#N/A</v>
      </c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4">
        <f t="shared" si="348"/>
        <v>0</v>
      </c>
      <c r="N361" s="59"/>
      <c r="O361" s="59"/>
      <c r="P361" s="59" t="e">
        <f t="shared" si="367"/>
        <v>#N/A</v>
      </c>
      <c r="Q361" s="59"/>
      <c r="R361" s="59"/>
      <c r="S361" s="59"/>
      <c r="T361" s="5" t="e">
        <f t="shared" si="349"/>
        <v>#N/A</v>
      </c>
      <c r="U361" s="4" t="e">
        <f t="shared" si="339"/>
        <v>#N/A</v>
      </c>
      <c r="V361" s="4" t="e">
        <f t="shared" si="340"/>
        <v>#N/A</v>
      </c>
      <c r="W361" s="4" t="e">
        <f t="shared" si="341"/>
        <v>#N/A</v>
      </c>
      <c r="X361" s="4" t="e">
        <f t="shared" si="342"/>
        <v>#N/A</v>
      </c>
      <c r="Y361" s="4" t="e" cm="1">
        <f t="array" ref="Y361">_xlfn.IFS(H361=1,2,H361=3,1)</f>
        <v>#N/A</v>
      </c>
      <c r="Z361" s="4" t="e">
        <f t="shared" si="343"/>
        <v>#N/A</v>
      </c>
      <c r="AA361" s="4" t="e">
        <f t="shared" si="350"/>
        <v>#N/A</v>
      </c>
      <c r="AB361" s="4" t="e">
        <f t="shared" si="344"/>
        <v>#N/A</v>
      </c>
      <c r="AC361" s="4" t="e">
        <f t="shared" si="351"/>
        <v>#N/A</v>
      </c>
      <c r="AD361" s="4" t="e">
        <f t="shared" si="345"/>
        <v>#N/A</v>
      </c>
      <c r="AE361" s="4" t="e">
        <f t="shared" si="362"/>
        <v>#N/A</v>
      </c>
      <c r="AF361" s="4">
        <f t="shared" si="363"/>
        <v>0</v>
      </c>
      <c r="AG361" s="4" t="str">
        <f t="shared" si="364"/>
        <v/>
      </c>
      <c r="AH361" s="4">
        <f t="shared" si="352"/>
        <v>0</v>
      </c>
      <c r="AI361" s="4" t="e">
        <f t="shared" si="365"/>
        <v>#VALUE!</v>
      </c>
      <c r="AJ361" s="4" t="e">
        <f t="shared" si="353"/>
        <v>#N/A</v>
      </c>
      <c r="AK361" s="4" t="e">
        <f t="shared" si="346"/>
        <v>#N/A</v>
      </c>
      <c r="AL361" s="4">
        <f t="shared" si="354"/>
        <v>0</v>
      </c>
      <c r="AM361" s="4">
        <f t="shared" si="355"/>
        <v>0</v>
      </c>
      <c r="AN361" s="4"/>
      <c r="AO361" s="4" t="e">
        <f t="shared" si="360"/>
        <v>#N/A</v>
      </c>
      <c r="AP361" s="4" t="e">
        <f t="shared" si="356"/>
        <v>#VALUE!</v>
      </c>
      <c r="AQ361" s="4" t="str">
        <f t="shared" si="361"/>
        <v/>
      </c>
      <c r="AR361" s="4">
        <f t="shared" si="357"/>
        <v>0</v>
      </c>
      <c r="AS361" s="4">
        <f t="shared" si="358"/>
        <v>0</v>
      </c>
      <c r="AT361" s="4">
        <f t="shared" si="366"/>
        <v>0</v>
      </c>
    </row>
    <row r="362" spans="1:46" x14ac:dyDescent="0.25">
      <c r="A362" s="5">
        <f t="shared" si="337"/>
        <v>0</v>
      </c>
      <c r="B362" s="4" t="e">
        <f t="shared" si="347"/>
        <v>#N/A</v>
      </c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4">
        <f t="shared" si="348"/>
        <v>0</v>
      </c>
      <c r="N362" s="59"/>
      <c r="O362" s="59"/>
      <c r="P362" s="59" t="e">
        <f t="shared" si="367"/>
        <v>#N/A</v>
      </c>
      <c r="Q362" s="59"/>
      <c r="R362" s="59"/>
      <c r="S362" s="59"/>
      <c r="T362" s="5" t="e">
        <f t="shared" si="349"/>
        <v>#N/A</v>
      </c>
      <c r="U362" s="4" t="e">
        <f t="shared" si="339"/>
        <v>#N/A</v>
      </c>
      <c r="V362" s="4" t="e">
        <f t="shared" si="340"/>
        <v>#N/A</v>
      </c>
      <c r="W362" s="4" t="e">
        <f t="shared" si="341"/>
        <v>#N/A</v>
      </c>
      <c r="X362" s="4" t="e">
        <f t="shared" si="342"/>
        <v>#N/A</v>
      </c>
      <c r="Y362" s="4" t="e" cm="1">
        <f t="array" ref="Y362">_xlfn.IFS(H362=1,2,H362=3,1)</f>
        <v>#N/A</v>
      </c>
      <c r="Z362" s="4" t="e">
        <f t="shared" si="343"/>
        <v>#N/A</v>
      </c>
      <c r="AA362" s="4" t="e">
        <f t="shared" si="350"/>
        <v>#N/A</v>
      </c>
      <c r="AB362" s="4" t="e">
        <f t="shared" si="344"/>
        <v>#N/A</v>
      </c>
      <c r="AC362" s="4" t="e">
        <f t="shared" si="351"/>
        <v>#N/A</v>
      </c>
      <c r="AD362" s="4" t="e">
        <f t="shared" si="345"/>
        <v>#N/A</v>
      </c>
      <c r="AE362" s="4" t="e">
        <f t="shared" si="362"/>
        <v>#N/A</v>
      </c>
      <c r="AF362" s="4">
        <f t="shared" si="363"/>
        <v>0</v>
      </c>
      <c r="AG362" s="4" t="str">
        <f t="shared" si="364"/>
        <v/>
      </c>
      <c r="AH362" s="4">
        <f t="shared" si="352"/>
        <v>0</v>
      </c>
      <c r="AI362" s="4" t="e">
        <f t="shared" si="365"/>
        <v>#VALUE!</v>
      </c>
      <c r="AJ362" s="4" t="e">
        <f t="shared" si="353"/>
        <v>#N/A</v>
      </c>
      <c r="AK362" s="4" t="e">
        <f t="shared" si="346"/>
        <v>#N/A</v>
      </c>
      <c r="AL362" s="4">
        <f t="shared" si="354"/>
        <v>0</v>
      </c>
      <c r="AM362" s="4">
        <f t="shared" si="355"/>
        <v>0</v>
      </c>
      <c r="AN362" s="4"/>
      <c r="AO362" s="4" t="e">
        <f t="shared" si="360"/>
        <v>#N/A</v>
      </c>
      <c r="AP362" s="4" t="e">
        <f t="shared" si="356"/>
        <v>#VALUE!</v>
      </c>
      <c r="AQ362" s="4" t="str">
        <f t="shared" si="361"/>
        <v/>
      </c>
      <c r="AR362" s="4">
        <f t="shared" si="357"/>
        <v>0</v>
      </c>
      <c r="AS362" s="4">
        <f t="shared" si="358"/>
        <v>0</v>
      </c>
      <c r="AT362" s="4">
        <f t="shared" si="366"/>
        <v>0</v>
      </c>
    </row>
    <row r="363" spans="1:46" x14ac:dyDescent="0.25">
      <c r="A363" s="5">
        <f t="shared" si="337"/>
        <v>0</v>
      </c>
      <c r="B363" s="4" t="e">
        <f t="shared" si="347"/>
        <v>#N/A</v>
      </c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4">
        <f t="shared" si="348"/>
        <v>0</v>
      </c>
      <c r="N363" s="59"/>
      <c r="O363" s="59"/>
      <c r="P363" s="59" t="e">
        <f t="shared" si="367"/>
        <v>#N/A</v>
      </c>
      <c r="Q363" s="59"/>
      <c r="R363" s="59"/>
      <c r="S363" s="59"/>
      <c r="T363" s="5" t="e">
        <f t="shared" si="349"/>
        <v>#N/A</v>
      </c>
      <c r="U363" s="4" t="e">
        <f t="shared" si="339"/>
        <v>#N/A</v>
      </c>
      <c r="V363" s="4" t="e">
        <f t="shared" si="340"/>
        <v>#N/A</v>
      </c>
      <c r="W363" s="4" t="e">
        <f t="shared" si="341"/>
        <v>#N/A</v>
      </c>
      <c r="X363" s="4" t="e">
        <f t="shared" si="342"/>
        <v>#N/A</v>
      </c>
      <c r="Y363" s="4" t="e" cm="1">
        <f t="array" ref="Y363">_xlfn.IFS(H363=1,2,H363=3,1)</f>
        <v>#N/A</v>
      </c>
      <c r="Z363" s="4" t="e">
        <f t="shared" si="343"/>
        <v>#N/A</v>
      </c>
      <c r="AA363" s="4" t="e">
        <f t="shared" si="350"/>
        <v>#N/A</v>
      </c>
      <c r="AB363" s="4" t="e">
        <f t="shared" si="344"/>
        <v>#N/A</v>
      </c>
      <c r="AC363" s="4" t="e">
        <f t="shared" si="351"/>
        <v>#N/A</v>
      </c>
      <c r="AD363" s="4" t="e">
        <f t="shared" si="345"/>
        <v>#N/A</v>
      </c>
      <c r="AE363" s="4" t="e">
        <f t="shared" si="362"/>
        <v>#N/A</v>
      </c>
      <c r="AF363" s="4">
        <f t="shared" si="363"/>
        <v>0</v>
      </c>
      <c r="AG363" s="4" t="str">
        <f t="shared" si="364"/>
        <v/>
      </c>
      <c r="AH363" s="4">
        <f t="shared" si="352"/>
        <v>0</v>
      </c>
      <c r="AI363" s="4" t="e">
        <f t="shared" si="365"/>
        <v>#VALUE!</v>
      </c>
      <c r="AJ363" s="4" t="e">
        <f t="shared" si="353"/>
        <v>#N/A</v>
      </c>
      <c r="AK363" s="4" t="e">
        <f t="shared" si="346"/>
        <v>#N/A</v>
      </c>
      <c r="AL363" s="4">
        <f t="shared" si="354"/>
        <v>0</v>
      </c>
      <c r="AM363" s="4">
        <f t="shared" si="355"/>
        <v>0</v>
      </c>
      <c r="AN363" s="4"/>
      <c r="AO363" s="4" t="e">
        <f t="shared" si="360"/>
        <v>#N/A</v>
      </c>
      <c r="AP363" s="4" t="e">
        <f t="shared" si="356"/>
        <v>#VALUE!</v>
      </c>
      <c r="AQ363" s="4" t="str">
        <f t="shared" si="361"/>
        <v/>
      </c>
      <c r="AR363" s="4">
        <f t="shared" si="357"/>
        <v>0</v>
      </c>
      <c r="AS363" s="4">
        <f t="shared" si="358"/>
        <v>0</v>
      </c>
      <c r="AT363" s="4">
        <f t="shared" si="366"/>
        <v>0</v>
      </c>
    </row>
    <row r="364" spans="1:46" x14ac:dyDescent="0.25">
      <c r="A364" s="5">
        <f t="shared" si="337"/>
        <v>0</v>
      </c>
      <c r="B364" s="4" t="e">
        <f t="shared" si="347"/>
        <v>#N/A</v>
      </c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4">
        <f t="shared" si="348"/>
        <v>0</v>
      </c>
      <c r="N364" s="59"/>
      <c r="O364" s="59"/>
      <c r="P364" s="59" t="e">
        <f t="shared" si="367"/>
        <v>#N/A</v>
      </c>
      <c r="Q364" s="59"/>
      <c r="R364" s="59"/>
      <c r="S364" s="59"/>
      <c r="T364" s="5" t="e">
        <f t="shared" si="349"/>
        <v>#N/A</v>
      </c>
      <c r="U364" s="4" t="e">
        <f t="shared" si="339"/>
        <v>#N/A</v>
      </c>
      <c r="V364" s="4" t="e">
        <f t="shared" si="340"/>
        <v>#N/A</v>
      </c>
      <c r="W364" s="4" t="e">
        <f t="shared" si="341"/>
        <v>#N/A</v>
      </c>
      <c r="X364" s="4" t="e">
        <f t="shared" si="342"/>
        <v>#N/A</v>
      </c>
      <c r="Y364" s="4" t="e" cm="1">
        <f t="array" ref="Y364">_xlfn.IFS(H364=1,2,H364=3,1)</f>
        <v>#N/A</v>
      </c>
      <c r="Z364" s="4" t="e">
        <f t="shared" si="343"/>
        <v>#N/A</v>
      </c>
      <c r="AA364" s="4" t="e">
        <f t="shared" si="350"/>
        <v>#N/A</v>
      </c>
      <c r="AB364" s="4" t="e">
        <f t="shared" si="344"/>
        <v>#N/A</v>
      </c>
      <c r="AC364" s="4" t="e">
        <f t="shared" si="351"/>
        <v>#N/A</v>
      </c>
      <c r="AD364" s="4" t="e">
        <f t="shared" si="345"/>
        <v>#N/A</v>
      </c>
      <c r="AE364" s="4" t="e">
        <f t="shared" si="362"/>
        <v>#N/A</v>
      </c>
      <c r="AF364" s="4">
        <f t="shared" si="363"/>
        <v>0</v>
      </c>
      <c r="AG364" s="4" t="str">
        <f t="shared" si="364"/>
        <v/>
      </c>
      <c r="AH364" s="4">
        <f t="shared" si="352"/>
        <v>0</v>
      </c>
      <c r="AI364" s="4" t="e">
        <f t="shared" si="365"/>
        <v>#VALUE!</v>
      </c>
      <c r="AJ364" s="4" t="e">
        <f t="shared" si="353"/>
        <v>#N/A</v>
      </c>
      <c r="AK364" s="4" t="e">
        <f t="shared" si="346"/>
        <v>#N/A</v>
      </c>
      <c r="AL364" s="4">
        <f t="shared" si="354"/>
        <v>0</v>
      </c>
      <c r="AM364" s="4">
        <f t="shared" si="355"/>
        <v>0</v>
      </c>
      <c r="AN364" s="4"/>
      <c r="AO364" s="4" t="e">
        <f t="shared" si="360"/>
        <v>#N/A</v>
      </c>
      <c r="AP364" s="4" t="e">
        <f t="shared" si="356"/>
        <v>#VALUE!</v>
      </c>
      <c r="AQ364" s="4" t="str">
        <f t="shared" si="361"/>
        <v/>
      </c>
      <c r="AR364" s="4">
        <f t="shared" si="357"/>
        <v>0</v>
      </c>
      <c r="AS364" s="4">
        <f t="shared" si="358"/>
        <v>0</v>
      </c>
      <c r="AT364" s="4">
        <f t="shared" si="366"/>
        <v>0</v>
      </c>
    </row>
    <row r="365" spans="1:46" x14ac:dyDescent="0.25">
      <c r="A365" s="5">
        <f t="shared" si="337"/>
        <v>0</v>
      </c>
      <c r="B365" s="4" t="e">
        <f t="shared" si="347"/>
        <v>#N/A</v>
      </c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4">
        <f t="shared" si="348"/>
        <v>0</v>
      </c>
      <c r="N365" s="59"/>
      <c r="O365" s="59"/>
      <c r="P365" s="59" t="e">
        <f t="shared" si="367"/>
        <v>#N/A</v>
      </c>
      <c r="Q365" s="59"/>
      <c r="R365" s="59"/>
      <c r="S365" s="59"/>
      <c r="T365" s="5" t="e">
        <f t="shared" si="349"/>
        <v>#N/A</v>
      </c>
      <c r="U365" s="4" t="e">
        <f t="shared" si="339"/>
        <v>#N/A</v>
      </c>
      <c r="V365" s="4" t="e">
        <f t="shared" si="340"/>
        <v>#N/A</v>
      </c>
      <c r="W365" s="4" t="e">
        <f t="shared" si="341"/>
        <v>#N/A</v>
      </c>
      <c r="X365" s="4" t="e">
        <f t="shared" si="342"/>
        <v>#N/A</v>
      </c>
      <c r="Y365" s="4" t="e" cm="1">
        <f t="array" ref="Y365">_xlfn.IFS(H365=1,2,H365=3,1)</f>
        <v>#N/A</v>
      </c>
      <c r="Z365" s="4" t="e">
        <f t="shared" si="343"/>
        <v>#N/A</v>
      </c>
      <c r="AA365" s="4" t="e">
        <f t="shared" si="350"/>
        <v>#N/A</v>
      </c>
      <c r="AB365" s="4" t="e">
        <f t="shared" si="344"/>
        <v>#N/A</v>
      </c>
      <c r="AC365" s="4" t="e">
        <f t="shared" si="351"/>
        <v>#N/A</v>
      </c>
      <c r="AD365" s="4" t="e">
        <f t="shared" si="345"/>
        <v>#N/A</v>
      </c>
      <c r="AE365" s="4" t="e">
        <f t="shared" si="362"/>
        <v>#N/A</v>
      </c>
      <c r="AF365" s="4">
        <f t="shared" si="363"/>
        <v>0</v>
      </c>
      <c r="AG365" s="4" t="str">
        <f t="shared" si="364"/>
        <v/>
      </c>
      <c r="AH365" s="4">
        <f t="shared" si="352"/>
        <v>0</v>
      </c>
      <c r="AI365" s="4" t="e">
        <f t="shared" si="365"/>
        <v>#VALUE!</v>
      </c>
      <c r="AJ365" s="4" t="e">
        <f t="shared" si="353"/>
        <v>#N/A</v>
      </c>
      <c r="AK365" s="4" t="e">
        <f t="shared" si="346"/>
        <v>#N/A</v>
      </c>
      <c r="AL365" s="4">
        <f t="shared" si="354"/>
        <v>0</v>
      </c>
      <c r="AM365" s="4">
        <f t="shared" si="355"/>
        <v>0</v>
      </c>
      <c r="AN365" s="4"/>
      <c r="AO365" s="4" t="e">
        <f t="shared" si="360"/>
        <v>#N/A</v>
      </c>
      <c r="AP365" s="4" t="e">
        <f t="shared" si="356"/>
        <v>#VALUE!</v>
      </c>
      <c r="AQ365" s="4" t="str">
        <f t="shared" si="361"/>
        <v/>
      </c>
      <c r="AR365" s="4">
        <f t="shared" si="357"/>
        <v>0</v>
      </c>
      <c r="AS365" s="4">
        <f t="shared" si="358"/>
        <v>0</v>
      </c>
      <c r="AT365" s="4">
        <f t="shared" si="366"/>
        <v>0</v>
      </c>
    </row>
    <row r="366" spans="1:46" x14ac:dyDescent="0.25">
      <c r="A366" s="5">
        <f t="shared" si="337"/>
        <v>0</v>
      </c>
      <c r="B366" s="4" t="e">
        <f t="shared" si="347"/>
        <v>#N/A</v>
      </c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4">
        <f t="shared" si="348"/>
        <v>0</v>
      </c>
      <c r="N366" s="59"/>
      <c r="O366" s="59"/>
      <c r="P366" s="59" t="e">
        <f t="shared" si="367"/>
        <v>#N/A</v>
      </c>
      <c r="Q366" s="59"/>
      <c r="R366" s="59"/>
      <c r="S366" s="59"/>
      <c r="T366" s="5" t="e">
        <f t="shared" si="349"/>
        <v>#N/A</v>
      </c>
      <c r="U366" s="4" t="e">
        <f t="shared" si="339"/>
        <v>#N/A</v>
      </c>
      <c r="V366" s="4" t="e">
        <f t="shared" si="340"/>
        <v>#N/A</v>
      </c>
      <c r="W366" s="4" t="e">
        <f t="shared" si="341"/>
        <v>#N/A</v>
      </c>
      <c r="X366" s="4" t="e">
        <f t="shared" si="342"/>
        <v>#N/A</v>
      </c>
      <c r="Y366" s="4" t="e" cm="1">
        <f t="array" ref="Y366">_xlfn.IFS(H366=1,2,H366=3,1)</f>
        <v>#N/A</v>
      </c>
      <c r="Z366" s="4" t="e">
        <f t="shared" si="343"/>
        <v>#N/A</v>
      </c>
      <c r="AA366" s="4" t="e">
        <f t="shared" si="350"/>
        <v>#N/A</v>
      </c>
      <c r="AB366" s="4" t="e">
        <f t="shared" si="344"/>
        <v>#N/A</v>
      </c>
      <c r="AC366" s="4" t="e">
        <f t="shared" si="351"/>
        <v>#N/A</v>
      </c>
      <c r="AD366" s="4" t="e">
        <f t="shared" si="345"/>
        <v>#N/A</v>
      </c>
      <c r="AE366" s="4" t="e">
        <f t="shared" si="362"/>
        <v>#N/A</v>
      </c>
      <c r="AF366" s="4">
        <f t="shared" si="363"/>
        <v>0</v>
      </c>
      <c r="AG366" s="4" t="str">
        <f t="shared" si="364"/>
        <v/>
      </c>
      <c r="AH366" s="4">
        <f t="shared" si="352"/>
        <v>0</v>
      </c>
      <c r="AI366" s="4" t="e">
        <f t="shared" si="365"/>
        <v>#VALUE!</v>
      </c>
      <c r="AJ366" s="4" t="e">
        <f t="shared" si="353"/>
        <v>#N/A</v>
      </c>
      <c r="AK366" s="4" t="e">
        <f t="shared" si="346"/>
        <v>#N/A</v>
      </c>
      <c r="AL366" s="4">
        <f t="shared" si="354"/>
        <v>0</v>
      </c>
      <c r="AM366" s="4">
        <f t="shared" si="355"/>
        <v>0</v>
      </c>
      <c r="AN366" s="4"/>
      <c r="AO366" s="4" t="e">
        <f t="shared" si="360"/>
        <v>#N/A</v>
      </c>
      <c r="AP366" s="4" t="e">
        <f t="shared" si="356"/>
        <v>#VALUE!</v>
      </c>
      <c r="AQ366" s="4" t="str">
        <f t="shared" si="361"/>
        <v/>
      </c>
      <c r="AR366" s="4">
        <f t="shared" si="357"/>
        <v>0</v>
      </c>
      <c r="AS366" s="4">
        <f t="shared" si="358"/>
        <v>0</v>
      </c>
      <c r="AT366" s="4">
        <f t="shared" si="366"/>
        <v>0</v>
      </c>
    </row>
    <row r="367" spans="1:46" x14ac:dyDescent="0.25">
      <c r="A367" s="5">
        <f t="shared" si="337"/>
        <v>0</v>
      </c>
      <c r="B367" s="4" t="e">
        <f t="shared" si="347"/>
        <v>#N/A</v>
      </c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4">
        <f t="shared" si="348"/>
        <v>0</v>
      </c>
      <c r="N367" s="59"/>
      <c r="O367" s="59"/>
      <c r="P367" s="59" t="e">
        <f t="shared" si="367"/>
        <v>#N/A</v>
      </c>
      <c r="Q367" s="59"/>
      <c r="R367" s="59"/>
      <c r="S367" s="59"/>
      <c r="T367" s="5" t="e">
        <f t="shared" si="349"/>
        <v>#N/A</v>
      </c>
      <c r="U367" s="4" t="e">
        <f t="shared" si="339"/>
        <v>#N/A</v>
      </c>
      <c r="V367" s="4" t="e">
        <f t="shared" si="340"/>
        <v>#N/A</v>
      </c>
      <c r="W367" s="4" t="e">
        <f t="shared" si="341"/>
        <v>#N/A</v>
      </c>
      <c r="X367" s="4" t="e">
        <f t="shared" si="342"/>
        <v>#N/A</v>
      </c>
      <c r="Y367" s="4" t="e" cm="1">
        <f t="array" ref="Y367">_xlfn.IFS(H367=1,2,H367=3,1)</f>
        <v>#N/A</v>
      </c>
      <c r="Z367" s="4" t="e">
        <f t="shared" si="343"/>
        <v>#N/A</v>
      </c>
      <c r="AA367" s="4" t="e">
        <f t="shared" si="350"/>
        <v>#N/A</v>
      </c>
      <c r="AB367" s="4" t="e">
        <f t="shared" si="344"/>
        <v>#N/A</v>
      </c>
      <c r="AC367" s="4" t="e">
        <f t="shared" si="351"/>
        <v>#N/A</v>
      </c>
      <c r="AD367" s="4" t="e">
        <f t="shared" si="345"/>
        <v>#N/A</v>
      </c>
      <c r="AE367" s="4" t="e">
        <f t="shared" si="362"/>
        <v>#N/A</v>
      </c>
      <c r="AF367" s="4">
        <f t="shared" si="363"/>
        <v>0</v>
      </c>
      <c r="AG367" s="4" t="str">
        <f t="shared" si="364"/>
        <v/>
      </c>
      <c r="AH367" s="4">
        <f t="shared" si="352"/>
        <v>0</v>
      </c>
      <c r="AI367" s="4" t="e">
        <f t="shared" si="365"/>
        <v>#VALUE!</v>
      </c>
      <c r="AJ367" s="4" t="e">
        <f t="shared" si="353"/>
        <v>#N/A</v>
      </c>
      <c r="AK367" s="4" t="e">
        <f t="shared" si="346"/>
        <v>#N/A</v>
      </c>
      <c r="AL367" s="4">
        <f t="shared" si="354"/>
        <v>0</v>
      </c>
      <c r="AM367" s="4">
        <f t="shared" si="355"/>
        <v>0</v>
      </c>
      <c r="AN367" s="4"/>
      <c r="AO367" s="4" t="e">
        <f t="shared" si="360"/>
        <v>#N/A</v>
      </c>
      <c r="AP367" s="4" t="e">
        <f t="shared" si="356"/>
        <v>#VALUE!</v>
      </c>
      <c r="AQ367" s="4" t="str">
        <f t="shared" si="361"/>
        <v/>
      </c>
      <c r="AR367" s="4">
        <f t="shared" si="357"/>
        <v>0</v>
      </c>
      <c r="AS367" s="4">
        <f t="shared" si="358"/>
        <v>0</v>
      </c>
      <c r="AT367" s="4">
        <f t="shared" si="366"/>
        <v>0</v>
      </c>
    </row>
    <row r="368" spans="1:46" x14ac:dyDescent="0.25">
      <c r="A368" s="5">
        <f t="shared" si="337"/>
        <v>0</v>
      </c>
      <c r="B368" s="4" t="e">
        <f t="shared" si="347"/>
        <v>#N/A</v>
      </c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4">
        <f t="shared" si="348"/>
        <v>0</v>
      </c>
      <c r="N368" s="59"/>
      <c r="O368" s="59"/>
      <c r="P368" s="59" t="e">
        <f t="shared" si="367"/>
        <v>#N/A</v>
      </c>
      <c r="Q368" s="59"/>
      <c r="R368" s="59"/>
      <c r="S368" s="59"/>
      <c r="T368" s="5" t="e">
        <f t="shared" si="349"/>
        <v>#N/A</v>
      </c>
      <c r="U368" s="4" t="e">
        <f t="shared" si="339"/>
        <v>#N/A</v>
      </c>
      <c r="V368" s="4" t="e">
        <f t="shared" si="340"/>
        <v>#N/A</v>
      </c>
      <c r="W368" s="4" t="e">
        <f t="shared" si="341"/>
        <v>#N/A</v>
      </c>
      <c r="X368" s="4" t="e">
        <f t="shared" si="342"/>
        <v>#N/A</v>
      </c>
      <c r="Y368" s="4" t="e" cm="1">
        <f t="array" ref="Y368">_xlfn.IFS(H368=1,2,H368=3,1)</f>
        <v>#N/A</v>
      </c>
      <c r="Z368" s="4" t="e">
        <f t="shared" si="343"/>
        <v>#N/A</v>
      </c>
      <c r="AA368" s="4" t="e">
        <f t="shared" si="350"/>
        <v>#N/A</v>
      </c>
      <c r="AB368" s="4" t="e">
        <f t="shared" si="344"/>
        <v>#N/A</v>
      </c>
      <c r="AC368" s="4" t="e">
        <f t="shared" si="351"/>
        <v>#N/A</v>
      </c>
      <c r="AD368" s="4" t="e">
        <f t="shared" si="345"/>
        <v>#N/A</v>
      </c>
      <c r="AE368" s="4" t="e">
        <f t="shared" si="362"/>
        <v>#N/A</v>
      </c>
      <c r="AF368" s="4">
        <f t="shared" si="363"/>
        <v>0</v>
      </c>
      <c r="AG368" s="4" t="str">
        <f t="shared" si="364"/>
        <v/>
      </c>
      <c r="AH368" s="4">
        <f t="shared" si="352"/>
        <v>0</v>
      </c>
      <c r="AI368" s="4" t="e">
        <f t="shared" si="365"/>
        <v>#VALUE!</v>
      </c>
      <c r="AJ368" s="4" t="e">
        <f t="shared" si="353"/>
        <v>#N/A</v>
      </c>
      <c r="AK368" s="4" t="e">
        <f t="shared" si="346"/>
        <v>#N/A</v>
      </c>
      <c r="AL368" s="4">
        <f t="shared" si="354"/>
        <v>0</v>
      </c>
      <c r="AM368" s="4">
        <f t="shared" si="355"/>
        <v>0</v>
      </c>
      <c r="AN368" s="4"/>
      <c r="AO368" s="4" t="e">
        <f t="shared" si="360"/>
        <v>#N/A</v>
      </c>
      <c r="AP368" s="4" t="e">
        <f t="shared" si="356"/>
        <v>#VALUE!</v>
      </c>
      <c r="AQ368" s="4" t="str">
        <f t="shared" si="361"/>
        <v/>
      </c>
      <c r="AR368" s="4">
        <f t="shared" si="357"/>
        <v>0</v>
      </c>
      <c r="AS368" s="4">
        <f t="shared" si="358"/>
        <v>0</v>
      </c>
      <c r="AT368" s="4">
        <f t="shared" si="366"/>
        <v>0</v>
      </c>
    </row>
    <row r="369" spans="1:46" x14ac:dyDescent="0.25">
      <c r="A369" s="5">
        <f t="shared" si="337"/>
        <v>0</v>
      </c>
      <c r="B369" s="4" t="e">
        <f t="shared" si="347"/>
        <v>#N/A</v>
      </c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4">
        <f t="shared" si="348"/>
        <v>0</v>
      </c>
      <c r="N369" s="59"/>
      <c r="O369" s="59"/>
      <c r="P369" s="59" t="e">
        <f t="shared" si="367"/>
        <v>#N/A</v>
      </c>
      <c r="Q369" s="59"/>
      <c r="R369" s="59"/>
      <c r="S369" s="59"/>
      <c r="T369" s="5" t="e">
        <f t="shared" si="349"/>
        <v>#N/A</v>
      </c>
      <c r="U369" s="4" t="e">
        <f t="shared" si="339"/>
        <v>#N/A</v>
      </c>
      <c r="V369" s="4" t="e">
        <f t="shared" si="340"/>
        <v>#N/A</v>
      </c>
      <c r="W369" s="4" t="e">
        <f t="shared" si="341"/>
        <v>#N/A</v>
      </c>
      <c r="X369" s="4" t="e">
        <f t="shared" si="342"/>
        <v>#N/A</v>
      </c>
      <c r="Y369" s="4" t="e" cm="1">
        <f t="array" ref="Y369">_xlfn.IFS(H369=1,2,H369=3,1)</f>
        <v>#N/A</v>
      </c>
      <c r="Z369" s="4" t="e">
        <f t="shared" si="343"/>
        <v>#N/A</v>
      </c>
      <c r="AA369" s="4" t="e">
        <f t="shared" si="350"/>
        <v>#N/A</v>
      </c>
      <c r="AB369" s="4" t="e">
        <f t="shared" si="344"/>
        <v>#N/A</v>
      </c>
      <c r="AC369" s="4" t="e">
        <f t="shared" si="351"/>
        <v>#N/A</v>
      </c>
      <c r="AD369" s="4" t="e">
        <f t="shared" si="345"/>
        <v>#N/A</v>
      </c>
      <c r="AE369" s="4" t="e">
        <f t="shared" si="362"/>
        <v>#N/A</v>
      </c>
      <c r="AF369" s="4">
        <f t="shared" si="363"/>
        <v>0</v>
      </c>
      <c r="AG369" s="4" t="str">
        <f t="shared" si="364"/>
        <v/>
      </c>
      <c r="AH369" s="4">
        <f t="shared" si="352"/>
        <v>0</v>
      </c>
      <c r="AI369" s="4" t="e">
        <f t="shared" si="365"/>
        <v>#VALUE!</v>
      </c>
      <c r="AJ369" s="4" t="e">
        <f t="shared" si="353"/>
        <v>#N/A</v>
      </c>
      <c r="AK369" s="4" t="e">
        <f t="shared" si="346"/>
        <v>#N/A</v>
      </c>
      <c r="AL369" s="4">
        <f t="shared" si="354"/>
        <v>0</v>
      </c>
      <c r="AM369" s="4">
        <f t="shared" si="355"/>
        <v>0</v>
      </c>
      <c r="AN369" s="4"/>
      <c r="AO369" s="4" t="e">
        <f t="shared" si="360"/>
        <v>#N/A</v>
      </c>
      <c r="AP369" s="4" t="e">
        <f t="shared" si="356"/>
        <v>#VALUE!</v>
      </c>
      <c r="AQ369" s="4" t="str">
        <f t="shared" si="361"/>
        <v/>
      </c>
      <c r="AR369" s="4">
        <f t="shared" si="357"/>
        <v>0</v>
      </c>
      <c r="AS369" s="4">
        <f t="shared" si="358"/>
        <v>0</v>
      </c>
      <c r="AT369" s="4">
        <f t="shared" si="366"/>
        <v>0</v>
      </c>
    </row>
    <row r="370" spans="1:46" x14ac:dyDescent="0.25">
      <c r="A370" s="5">
        <f t="shared" si="337"/>
        <v>0</v>
      </c>
      <c r="B370" s="4" t="e">
        <f t="shared" si="347"/>
        <v>#N/A</v>
      </c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4">
        <f t="shared" si="348"/>
        <v>0</v>
      </c>
      <c r="N370" s="59"/>
      <c r="O370" s="59"/>
      <c r="P370" s="59" t="e">
        <f t="shared" si="367"/>
        <v>#N/A</v>
      </c>
      <c r="Q370" s="59"/>
      <c r="R370" s="59"/>
      <c r="S370" s="59"/>
      <c r="T370" s="5" t="e">
        <f t="shared" si="349"/>
        <v>#N/A</v>
      </c>
      <c r="U370" s="4" t="e">
        <f t="shared" si="339"/>
        <v>#N/A</v>
      </c>
      <c r="V370" s="4" t="e">
        <f t="shared" si="340"/>
        <v>#N/A</v>
      </c>
      <c r="W370" s="4" t="e">
        <f t="shared" si="341"/>
        <v>#N/A</v>
      </c>
      <c r="X370" s="4" t="e">
        <f t="shared" si="342"/>
        <v>#N/A</v>
      </c>
      <c r="Y370" s="4" t="e" cm="1">
        <f t="array" ref="Y370">_xlfn.IFS(H370=1,2,H370=3,1)</f>
        <v>#N/A</v>
      </c>
      <c r="Z370" s="4" t="e">
        <f t="shared" si="343"/>
        <v>#N/A</v>
      </c>
      <c r="AA370" s="4" t="e">
        <f t="shared" si="350"/>
        <v>#N/A</v>
      </c>
      <c r="AB370" s="4" t="e">
        <f t="shared" si="344"/>
        <v>#N/A</v>
      </c>
      <c r="AC370" s="4" t="e">
        <f t="shared" si="351"/>
        <v>#N/A</v>
      </c>
      <c r="AD370" s="4" t="e">
        <f t="shared" si="345"/>
        <v>#N/A</v>
      </c>
      <c r="AE370" s="4" t="e">
        <f t="shared" si="362"/>
        <v>#N/A</v>
      </c>
      <c r="AF370" s="4">
        <f t="shared" si="363"/>
        <v>0</v>
      </c>
      <c r="AG370" s="4" t="str">
        <f t="shared" si="364"/>
        <v/>
      </c>
      <c r="AH370" s="4">
        <f t="shared" si="352"/>
        <v>0</v>
      </c>
      <c r="AI370" s="4" t="e">
        <f t="shared" si="365"/>
        <v>#VALUE!</v>
      </c>
      <c r="AJ370" s="4" t="e">
        <f t="shared" si="353"/>
        <v>#N/A</v>
      </c>
      <c r="AK370" s="4" t="e">
        <f t="shared" si="346"/>
        <v>#N/A</v>
      </c>
      <c r="AL370" s="4">
        <f t="shared" si="354"/>
        <v>0</v>
      </c>
      <c r="AM370" s="4">
        <f t="shared" si="355"/>
        <v>0</v>
      </c>
      <c r="AN370" s="4"/>
      <c r="AO370" s="4" t="e">
        <f t="shared" si="360"/>
        <v>#N/A</v>
      </c>
      <c r="AP370" s="4" t="e">
        <f t="shared" si="356"/>
        <v>#VALUE!</v>
      </c>
      <c r="AQ370" s="4" t="str">
        <f t="shared" si="361"/>
        <v/>
      </c>
      <c r="AR370" s="4">
        <f t="shared" si="357"/>
        <v>0</v>
      </c>
      <c r="AS370" s="4">
        <f t="shared" si="358"/>
        <v>0</v>
      </c>
      <c r="AT370" s="4">
        <f t="shared" si="366"/>
        <v>0</v>
      </c>
    </row>
    <row r="371" spans="1:46" x14ac:dyDescent="0.25">
      <c r="A371" s="5">
        <f t="shared" si="337"/>
        <v>0</v>
      </c>
      <c r="B371" s="4" t="e">
        <f t="shared" si="347"/>
        <v>#N/A</v>
      </c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4">
        <f t="shared" si="348"/>
        <v>0</v>
      </c>
      <c r="N371" s="59"/>
      <c r="O371" s="59"/>
      <c r="P371" s="59" t="e">
        <f t="shared" si="367"/>
        <v>#N/A</v>
      </c>
      <c r="Q371" s="59"/>
      <c r="R371" s="59"/>
      <c r="S371" s="59"/>
      <c r="T371" s="5" t="e">
        <f t="shared" si="349"/>
        <v>#N/A</v>
      </c>
      <c r="U371" s="4" t="e">
        <f t="shared" si="339"/>
        <v>#N/A</v>
      </c>
      <c r="V371" s="4" t="e">
        <f t="shared" si="340"/>
        <v>#N/A</v>
      </c>
      <c r="W371" s="4" t="e">
        <f t="shared" si="341"/>
        <v>#N/A</v>
      </c>
      <c r="X371" s="4" t="e">
        <f t="shared" si="342"/>
        <v>#N/A</v>
      </c>
      <c r="Y371" s="4" t="e" cm="1">
        <f t="array" ref="Y371">_xlfn.IFS(H371=1,2,H371=3,1)</f>
        <v>#N/A</v>
      </c>
      <c r="Z371" s="4" t="e">
        <f t="shared" si="343"/>
        <v>#N/A</v>
      </c>
      <c r="AA371" s="4" t="e">
        <f t="shared" si="350"/>
        <v>#N/A</v>
      </c>
      <c r="AB371" s="4" t="e">
        <f t="shared" si="344"/>
        <v>#N/A</v>
      </c>
      <c r="AC371" s="4" t="e">
        <f t="shared" si="351"/>
        <v>#N/A</v>
      </c>
      <c r="AD371" s="4" t="e">
        <f t="shared" si="345"/>
        <v>#N/A</v>
      </c>
      <c r="AE371" s="4" t="e">
        <f t="shared" si="362"/>
        <v>#N/A</v>
      </c>
      <c r="AF371" s="4">
        <f t="shared" si="363"/>
        <v>0</v>
      </c>
      <c r="AG371" s="4" t="str">
        <f t="shared" si="364"/>
        <v/>
      </c>
      <c r="AH371" s="4">
        <f t="shared" si="352"/>
        <v>0</v>
      </c>
      <c r="AI371" s="4" t="e">
        <f t="shared" si="365"/>
        <v>#VALUE!</v>
      </c>
      <c r="AJ371" s="4" t="e">
        <f t="shared" si="353"/>
        <v>#N/A</v>
      </c>
      <c r="AK371" s="4" t="e">
        <f t="shared" si="346"/>
        <v>#N/A</v>
      </c>
      <c r="AL371" s="4">
        <f t="shared" si="354"/>
        <v>0</v>
      </c>
      <c r="AM371" s="4">
        <f t="shared" si="355"/>
        <v>0</v>
      </c>
      <c r="AN371" s="4"/>
      <c r="AO371" s="4" t="e">
        <f t="shared" si="360"/>
        <v>#N/A</v>
      </c>
      <c r="AP371" s="4" t="e">
        <f t="shared" si="356"/>
        <v>#VALUE!</v>
      </c>
      <c r="AQ371" s="4" t="str">
        <f t="shared" si="361"/>
        <v/>
      </c>
      <c r="AR371" s="4">
        <f t="shared" si="357"/>
        <v>0</v>
      </c>
      <c r="AS371" s="4">
        <f t="shared" si="358"/>
        <v>0</v>
      </c>
      <c r="AT371" s="4">
        <f t="shared" si="366"/>
        <v>0</v>
      </c>
    </row>
    <row r="372" spans="1:46" x14ac:dyDescent="0.25">
      <c r="A372" s="5">
        <f t="shared" si="337"/>
        <v>0</v>
      </c>
      <c r="B372" s="4" t="e">
        <f t="shared" si="347"/>
        <v>#N/A</v>
      </c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4">
        <f t="shared" si="348"/>
        <v>0</v>
      </c>
      <c r="N372" s="59"/>
      <c r="O372" s="59"/>
      <c r="P372" s="59" t="e">
        <f t="shared" si="367"/>
        <v>#N/A</v>
      </c>
      <c r="Q372" s="59"/>
      <c r="R372" s="59"/>
      <c r="S372" s="59"/>
      <c r="T372" s="5" t="e">
        <f t="shared" si="349"/>
        <v>#N/A</v>
      </c>
      <c r="U372" s="4" t="e">
        <f t="shared" si="339"/>
        <v>#N/A</v>
      </c>
      <c r="V372" s="4" t="e">
        <f t="shared" si="340"/>
        <v>#N/A</v>
      </c>
      <c r="W372" s="4" t="e">
        <f t="shared" si="341"/>
        <v>#N/A</v>
      </c>
      <c r="X372" s="4" t="e">
        <f t="shared" si="342"/>
        <v>#N/A</v>
      </c>
      <c r="Y372" s="4" t="e" cm="1">
        <f t="array" ref="Y372">_xlfn.IFS(H372=1,2,H372=3,1)</f>
        <v>#N/A</v>
      </c>
      <c r="Z372" s="4" t="e">
        <f t="shared" si="343"/>
        <v>#N/A</v>
      </c>
      <c r="AA372" s="4" t="e">
        <f t="shared" si="350"/>
        <v>#N/A</v>
      </c>
      <c r="AB372" s="4" t="e">
        <f t="shared" si="344"/>
        <v>#N/A</v>
      </c>
      <c r="AC372" s="4" t="e">
        <f t="shared" si="351"/>
        <v>#N/A</v>
      </c>
      <c r="AD372" s="4" t="e">
        <f t="shared" si="345"/>
        <v>#N/A</v>
      </c>
      <c r="AE372" s="4" t="e">
        <f t="shared" si="362"/>
        <v>#N/A</v>
      </c>
      <c r="AF372" s="4">
        <f t="shared" si="363"/>
        <v>0</v>
      </c>
      <c r="AG372" s="4" t="str">
        <f t="shared" si="364"/>
        <v/>
      </c>
      <c r="AH372" s="4">
        <f t="shared" si="352"/>
        <v>0</v>
      </c>
      <c r="AI372" s="4" t="e">
        <f t="shared" si="365"/>
        <v>#VALUE!</v>
      </c>
      <c r="AJ372" s="4" t="e">
        <f t="shared" si="353"/>
        <v>#N/A</v>
      </c>
      <c r="AK372" s="4" t="e">
        <f t="shared" si="346"/>
        <v>#N/A</v>
      </c>
      <c r="AL372" s="4">
        <f t="shared" si="354"/>
        <v>0</v>
      </c>
      <c r="AM372" s="4">
        <f t="shared" si="355"/>
        <v>0</v>
      </c>
      <c r="AN372" s="4"/>
      <c r="AO372" s="4" t="e">
        <f t="shared" si="360"/>
        <v>#N/A</v>
      </c>
      <c r="AP372" s="4" t="e">
        <f t="shared" si="356"/>
        <v>#VALUE!</v>
      </c>
      <c r="AQ372" s="4" t="str">
        <f t="shared" si="361"/>
        <v/>
      </c>
      <c r="AR372" s="4">
        <f t="shared" si="357"/>
        <v>0</v>
      </c>
      <c r="AS372" s="4">
        <f t="shared" si="358"/>
        <v>0</v>
      </c>
      <c r="AT372" s="4">
        <f t="shared" si="366"/>
        <v>0</v>
      </c>
    </row>
    <row r="373" spans="1:46" x14ac:dyDescent="0.25">
      <c r="A373" s="5">
        <f t="shared" si="337"/>
        <v>0</v>
      </c>
      <c r="B373" s="4" t="e">
        <f t="shared" si="347"/>
        <v>#N/A</v>
      </c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4">
        <f t="shared" si="348"/>
        <v>0</v>
      </c>
      <c r="N373" s="59"/>
      <c r="O373" s="59"/>
      <c r="P373" s="59" t="e">
        <f t="shared" si="367"/>
        <v>#N/A</v>
      </c>
      <c r="Q373" s="59"/>
      <c r="R373" s="59"/>
      <c r="S373" s="59"/>
      <c r="T373" s="5" t="e">
        <f t="shared" si="349"/>
        <v>#N/A</v>
      </c>
      <c r="U373" s="4" t="e">
        <f t="shared" si="339"/>
        <v>#N/A</v>
      </c>
      <c r="V373" s="4" t="e">
        <f t="shared" si="340"/>
        <v>#N/A</v>
      </c>
      <c r="W373" s="4" t="e">
        <f t="shared" si="341"/>
        <v>#N/A</v>
      </c>
      <c r="X373" s="4" t="e">
        <f t="shared" si="342"/>
        <v>#N/A</v>
      </c>
      <c r="Y373" s="4" t="e" cm="1">
        <f t="array" ref="Y373">_xlfn.IFS(H373=1,2,H373=3,1)</f>
        <v>#N/A</v>
      </c>
      <c r="Z373" s="4" t="e">
        <f t="shared" si="343"/>
        <v>#N/A</v>
      </c>
      <c r="AA373" s="4" t="e">
        <f t="shared" si="350"/>
        <v>#N/A</v>
      </c>
      <c r="AB373" s="4" t="e">
        <f t="shared" si="344"/>
        <v>#N/A</v>
      </c>
      <c r="AC373" s="4" t="e">
        <f t="shared" si="351"/>
        <v>#N/A</v>
      </c>
      <c r="AD373" s="4" t="e">
        <f t="shared" si="345"/>
        <v>#N/A</v>
      </c>
      <c r="AE373" s="4" t="e">
        <f t="shared" si="362"/>
        <v>#N/A</v>
      </c>
      <c r="AF373" s="4">
        <f t="shared" si="363"/>
        <v>0</v>
      </c>
      <c r="AG373" s="4" t="str">
        <f t="shared" si="364"/>
        <v/>
      </c>
      <c r="AH373" s="4">
        <f t="shared" si="352"/>
        <v>0</v>
      </c>
      <c r="AI373" s="4" t="e">
        <f t="shared" si="365"/>
        <v>#VALUE!</v>
      </c>
      <c r="AJ373" s="4" t="e">
        <f t="shared" si="353"/>
        <v>#N/A</v>
      </c>
      <c r="AK373" s="4" t="e">
        <f t="shared" si="346"/>
        <v>#N/A</v>
      </c>
      <c r="AL373" s="4">
        <f t="shared" si="354"/>
        <v>0</v>
      </c>
      <c r="AM373" s="4">
        <f t="shared" si="355"/>
        <v>0</v>
      </c>
      <c r="AN373" s="4"/>
      <c r="AO373" s="4" t="e">
        <f t="shared" si="360"/>
        <v>#N/A</v>
      </c>
      <c r="AP373" s="4" t="e">
        <f t="shared" si="356"/>
        <v>#VALUE!</v>
      </c>
      <c r="AQ373" s="4" t="str">
        <f t="shared" si="361"/>
        <v/>
      </c>
      <c r="AR373" s="4">
        <f t="shared" si="357"/>
        <v>0</v>
      </c>
      <c r="AS373" s="4">
        <f t="shared" si="358"/>
        <v>0</v>
      </c>
      <c r="AT373" s="4">
        <f t="shared" si="366"/>
        <v>0</v>
      </c>
    </row>
    <row r="374" spans="1:46" x14ac:dyDescent="0.25">
      <c r="A374" s="5">
        <f t="shared" si="337"/>
        <v>0</v>
      </c>
      <c r="B374" s="4" t="e">
        <f t="shared" si="347"/>
        <v>#N/A</v>
      </c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4">
        <f t="shared" si="348"/>
        <v>0</v>
      </c>
      <c r="N374" s="59"/>
      <c r="O374" s="59"/>
      <c r="P374" s="59" t="e">
        <f t="shared" si="367"/>
        <v>#N/A</v>
      </c>
      <c r="Q374" s="59"/>
      <c r="R374" s="59"/>
      <c r="S374" s="59"/>
      <c r="T374" s="5" t="e">
        <f t="shared" si="349"/>
        <v>#N/A</v>
      </c>
      <c r="U374" s="4" t="e">
        <f t="shared" si="339"/>
        <v>#N/A</v>
      </c>
      <c r="V374" s="4" t="e">
        <f t="shared" si="340"/>
        <v>#N/A</v>
      </c>
      <c r="W374" s="4" t="e">
        <f t="shared" si="341"/>
        <v>#N/A</v>
      </c>
      <c r="X374" s="4" t="e">
        <f t="shared" si="342"/>
        <v>#N/A</v>
      </c>
      <c r="Y374" s="4" t="e" cm="1">
        <f t="array" ref="Y374">_xlfn.IFS(H374=1,2,H374=3,1)</f>
        <v>#N/A</v>
      </c>
      <c r="Z374" s="4" t="e">
        <f t="shared" si="343"/>
        <v>#N/A</v>
      </c>
      <c r="AA374" s="4" t="e">
        <f t="shared" si="350"/>
        <v>#N/A</v>
      </c>
      <c r="AB374" s="4" t="e">
        <f t="shared" si="344"/>
        <v>#N/A</v>
      </c>
      <c r="AC374" s="4" t="e">
        <f t="shared" si="351"/>
        <v>#N/A</v>
      </c>
      <c r="AD374" s="4" t="e">
        <f t="shared" si="345"/>
        <v>#N/A</v>
      </c>
      <c r="AE374" s="4" t="e">
        <f t="shared" si="362"/>
        <v>#N/A</v>
      </c>
      <c r="AF374" s="4">
        <f t="shared" si="363"/>
        <v>0</v>
      </c>
      <c r="AG374" s="4" t="str">
        <f t="shared" si="364"/>
        <v/>
      </c>
      <c r="AH374" s="4">
        <f t="shared" si="352"/>
        <v>0</v>
      </c>
      <c r="AI374" s="4" t="e">
        <f t="shared" si="365"/>
        <v>#VALUE!</v>
      </c>
      <c r="AJ374" s="4" t="e">
        <f t="shared" si="353"/>
        <v>#N/A</v>
      </c>
      <c r="AK374" s="4" t="e">
        <f t="shared" si="346"/>
        <v>#N/A</v>
      </c>
      <c r="AL374" s="4">
        <f t="shared" si="354"/>
        <v>0</v>
      </c>
      <c r="AM374" s="4">
        <f t="shared" si="355"/>
        <v>0</v>
      </c>
      <c r="AN374" s="4"/>
      <c r="AO374" s="4" t="e">
        <f t="shared" si="360"/>
        <v>#N/A</v>
      </c>
      <c r="AP374" s="4" t="e">
        <f t="shared" si="356"/>
        <v>#VALUE!</v>
      </c>
      <c r="AQ374" s="4" t="str">
        <f t="shared" si="361"/>
        <v/>
      </c>
      <c r="AR374" s="4">
        <f t="shared" si="357"/>
        <v>0</v>
      </c>
      <c r="AS374" s="4">
        <f t="shared" si="358"/>
        <v>0</v>
      </c>
      <c r="AT374" s="4">
        <f t="shared" si="366"/>
        <v>0</v>
      </c>
    </row>
    <row r="375" spans="1:46" x14ac:dyDescent="0.25">
      <c r="A375" s="5">
        <f t="shared" si="337"/>
        <v>0</v>
      </c>
      <c r="B375" s="4" t="e">
        <f t="shared" si="347"/>
        <v>#N/A</v>
      </c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4">
        <f t="shared" si="348"/>
        <v>0</v>
      </c>
      <c r="N375" s="59"/>
      <c r="O375" s="59"/>
      <c r="P375" s="59" t="e">
        <f t="shared" si="367"/>
        <v>#N/A</v>
      </c>
      <c r="Q375" s="59"/>
      <c r="R375" s="59"/>
      <c r="S375" s="59"/>
      <c r="T375" s="5" t="e">
        <f t="shared" si="349"/>
        <v>#N/A</v>
      </c>
      <c r="U375" s="4" t="e">
        <f t="shared" si="339"/>
        <v>#N/A</v>
      </c>
      <c r="V375" s="4" t="e">
        <f t="shared" si="340"/>
        <v>#N/A</v>
      </c>
      <c r="W375" s="4" t="e">
        <f t="shared" si="341"/>
        <v>#N/A</v>
      </c>
      <c r="X375" s="4" t="e">
        <f t="shared" si="342"/>
        <v>#N/A</v>
      </c>
      <c r="Y375" s="4" t="e" cm="1">
        <f t="array" ref="Y375">_xlfn.IFS(H375=1,2,H375=3,1)</f>
        <v>#N/A</v>
      </c>
      <c r="Z375" s="4" t="e">
        <f t="shared" si="343"/>
        <v>#N/A</v>
      </c>
      <c r="AA375" s="4" t="e">
        <f t="shared" si="350"/>
        <v>#N/A</v>
      </c>
      <c r="AB375" s="4" t="e">
        <f t="shared" si="344"/>
        <v>#N/A</v>
      </c>
      <c r="AC375" s="4" t="e">
        <f t="shared" si="351"/>
        <v>#N/A</v>
      </c>
      <c r="AD375" s="4" t="e">
        <f t="shared" si="345"/>
        <v>#N/A</v>
      </c>
      <c r="AE375" s="4" t="e">
        <f t="shared" si="362"/>
        <v>#N/A</v>
      </c>
      <c r="AF375" s="4">
        <f t="shared" si="363"/>
        <v>0</v>
      </c>
      <c r="AG375" s="4" t="str">
        <f t="shared" si="364"/>
        <v/>
      </c>
      <c r="AH375" s="4">
        <f t="shared" si="352"/>
        <v>0</v>
      </c>
      <c r="AI375" s="4" t="e">
        <f t="shared" si="365"/>
        <v>#VALUE!</v>
      </c>
      <c r="AJ375" s="4" t="e">
        <f t="shared" si="353"/>
        <v>#N/A</v>
      </c>
      <c r="AK375" s="4" t="e">
        <f t="shared" si="346"/>
        <v>#N/A</v>
      </c>
      <c r="AL375" s="4">
        <f t="shared" si="354"/>
        <v>0</v>
      </c>
      <c r="AM375" s="4">
        <f t="shared" si="355"/>
        <v>0</v>
      </c>
      <c r="AN375" s="4"/>
      <c r="AO375" s="4" t="e">
        <f t="shared" si="360"/>
        <v>#N/A</v>
      </c>
      <c r="AP375" s="4" t="e">
        <f t="shared" si="356"/>
        <v>#VALUE!</v>
      </c>
      <c r="AQ375" s="4" t="str">
        <f t="shared" si="361"/>
        <v/>
      </c>
      <c r="AR375" s="4">
        <f t="shared" si="357"/>
        <v>0</v>
      </c>
      <c r="AS375" s="4">
        <f t="shared" si="358"/>
        <v>0</v>
      </c>
      <c r="AT375" s="4">
        <f t="shared" si="366"/>
        <v>0</v>
      </c>
    </row>
    <row r="376" spans="1:46" ht="15.75" thickBot="1" x14ac:dyDescent="0.3">
      <c r="A376" s="45">
        <f t="shared" si="337"/>
        <v>0</v>
      </c>
      <c r="B376" s="44" t="e">
        <f t="shared" si="347"/>
        <v>#N/A</v>
      </c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44">
        <f t="shared" si="348"/>
        <v>0</v>
      </c>
      <c r="N376" s="64"/>
      <c r="O376" s="64"/>
      <c r="P376" s="59" t="e">
        <f t="shared" si="367"/>
        <v>#N/A</v>
      </c>
      <c r="Q376" s="64"/>
      <c r="R376" s="64"/>
      <c r="S376" s="64"/>
      <c r="T376" s="45" t="e">
        <f t="shared" si="349"/>
        <v>#N/A</v>
      </c>
      <c r="U376" s="44" t="e">
        <f t="shared" si="339"/>
        <v>#N/A</v>
      </c>
      <c r="V376" s="44" t="e">
        <f t="shared" si="340"/>
        <v>#N/A</v>
      </c>
      <c r="W376" s="44" t="e">
        <f t="shared" si="341"/>
        <v>#N/A</v>
      </c>
      <c r="X376" s="44" t="e">
        <f t="shared" si="342"/>
        <v>#N/A</v>
      </c>
      <c r="Y376" s="44" t="e" cm="1">
        <f t="array" ref="Y376">_xlfn.IFS(H376=1,2,H376=3,1)</f>
        <v>#N/A</v>
      </c>
      <c r="Z376" s="44" t="e">
        <f t="shared" si="343"/>
        <v>#N/A</v>
      </c>
      <c r="AA376" s="44" t="e">
        <f t="shared" si="350"/>
        <v>#N/A</v>
      </c>
      <c r="AB376" s="44" t="e">
        <f t="shared" si="344"/>
        <v>#N/A</v>
      </c>
      <c r="AC376" s="44" t="e">
        <f t="shared" si="351"/>
        <v>#N/A</v>
      </c>
      <c r="AD376" s="44" t="e">
        <f t="shared" si="345"/>
        <v>#N/A</v>
      </c>
      <c r="AE376" s="44" t="e">
        <f t="shared" si="362"/>
        <v>#N/A</v>
      </c>
      <c r="AF376" s="44">
        <f t="shared" si="363"/>
        <v>0</v>
      </c>
      <c r="AG376" s="44" t="str">
        <f t="shared" si="364"/>
        <v/>
      </c>
      <c r="AH376" s="44">
        <f t="shared" si="352"/>
        <v>0</v>
      </c>
      <c r="AI376" s="44" t="e">
        <f t="shared" si="365"/>
        <v>#VALUE!</v>
      </c>
      <c r="AJ376" s="44" t="e">
        <f t="shared" si="353"/>
        <v>#N/A</v>
      </c>
      <c r="AK376" s="44" t="e">
        <f t="shared" si="346"/>
        <v>#N/A</v>
      </c>
      <c r="AL376" s="44">
        <f t="shared" si="354"/>
        <v>0</v>
      </c>
      <c r="AM376" s="44">
        <f t="shared" si="355"/>
        <v>0</v>
      </c>
      <c r="AN376" s="44"/>
      <c r="AO376" s="44" t="e">
        <f t="shared" si="360"/>
        <v>#N/A</v>
      </c>
      <c r="AP376" s="44" t="e">
        <f t="shared" si="356"/>
        <v>#VALUE!</v>
      </c>
      <c r="AQ376" s="44" t="str">
        <f t="shared" si="361"/>
        <v/>
      </c>
      <c r="AR376" s="44">
        <f t="shared" si="357"/>
        <v>0</v>
      </c>
      <c r="AS376" s="44">
        <f t="shared" si="358"/>
        <v>0</v>
      </c>
      <c r="AT376" s="44">
        <f t="shared" si="366"/>
        <v>0</v>
      </c>
    </row>
    <row r="377" spans="1:46" x14ac:dyDescent="0.25">
      <c r="A377" s="19">
        <f t="shared" si="337"/>
        <v>0</v>
      </c>
      <c r="B377" s="7" t="e">
        <f t="shared" si="347"/>
        <v>#N/A</v>
      </c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7">
        <f t="shared" si="348"/>
        <v>0</v>
      </c>
      <c r="N377" s="65"/>
      <c r="O377" s="65"/>
      <c r="P377" s="59" t="e">
        <f t="shared" si="367"/>
        <v>#N/A</v>
      </c>
      <c r="Q377" s="65"/>
      <c r="R377" s="65"/>
      <c r="S377" s="65"/>
      <c r="T377" s="19" t="e">
        <f t="shared" si="349"/>
        <v>#N/A</v>
      </c>
      <c r="U377" s="7" t="e">
        <f t="shared" si="339"/>
        <v>#N/A</v>
      </c>
      <c r="V377" s="7" t="e">
        <f t="shared" si="340"/>
        <v>#N/A</v>
      </c>
      <c r="W377" s="7" t="e">
        <f t="shared" si="341"/>
        <v>#N/A</v>
      </c>
      <c r="X377" s="7" t="e">
        <f t="shared" si="342"/>
        <v>#N/A</v>
      </c>
      <c r="Y377" s="7" t="e" cm="1">
        <f t="array" ref="Y377">_xlfn.IFS(H377=1,2,H377=3,1)</f>
        <v>#N/A</v>
      </c>
      <c r="Z377" s="7" t="e">
        <f t="shared" si="343"/>
        <v>#N/A</v>
      </c>
      <c r="AA377" s="7" t="e">
        <f t="shared" si="350"/>
        <v>#N/A</v>
      </c>
      <c r="AB377" s="7" t="e">
        <f t="shared" si="344"/>
        <v>#N/A</v>
      </c>
      <c r="AC377" s="7" t="e">
        <f t="shared" si="351"/>
        <v>#N/A</v>
      </c>
      <c r="AD377" s="7" t="e">
        <f t="shared" si="345"/>
        <v>#N/A</v>
      </c>
      <c r="AE377" s="7" t="e">
        <f t="shared" si="362"/>
        <v>#N/A</v>
      </c>
      <c r="AF377" s="7">
        <f t="shared" si="363"/>
        <v>0</v>
      </c>
      <c r="AG377" s="7" t="str">
        <f t="shared" si="364"/>
        <v/>
      </c>
      <c r="AH377" s="7">
        <f t="shared" si="352"/>
        <v>0</v>
      </c>
      <c r="AI377" s="7" t="e">
        <f t="shared" si="365"/>
        <v>#VALUE!</v>
      </c>
      <c r="AJ377" s="7" t="e">
        <f t="shared" si="353"/>
        <v>#N/A</v>
      </c>
      <c r="AK377" s="7" t="e">
        <f t="shared" si="346"/>
        <v>#N/A</v>
      </c>
      <c r="AL377" s="7">
        <f t="shared" si="354"/>
        <v>0</v>
      </c>
      <c r="AM377" s="7">
        <f t="shared" si="355"/>
        <v>0</v>
      </c>
      <c r="AN377" s="7"/>
      <c r="AO377" s="7" t="e">
        <f t="shared" si="360"/>
        <v>#N/A</v>
      </c>
      <c r="AP377" s="7" t="e">
        <f t="shared" si="356"/>
        <v>#VALUE!</v>
      </c>
      <c r="AQ377" s="7" t="str">
        <f t="shared" si="361"/>
        <v/>
      </c>
      <c r="AR377" s="7">
        <f t="shared" si="357"/>
        <v>0</v>
      </c>
      <c r="AS377" s="7">
        <f t="shared" si="358"/>
        <v>0</v>
      </c>
      <c r="AT377" s="7">
        <f t="shared" si="366"/>
        <v>0</v>
      </c>
    </row>
    <row r="378" spans="1:46" x14ac:dyDescent="0.25">
      <c r="A378" s="5">
        <f t="shared" si="337"/>
        <v>0</v>
      </c>
      <c r="B378" s="4" t="e">
        <f t="shared" si="347"/>
        <v>#N/A</v>
      </c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4">
        <f t="shared" si="348"/>
        <v>0</v>
      </c>
      <c r="N378" s="59"/>
      <c r="O378" s="59"/>
      <c r="P378" s="59" t="e">
        <f t="shared" si="367"/>
        <v>#N/A</v>
      </c>
      <c r="Q378" s="59"/>
      <c r="R378" s="59"/>
      <c r="S378" s="59"/>
      <c r="T378" s="5" t="e">
        <f t="shared" si="349"/>
        <v>#N/A</v>
      </c>
      <c r="U378" s="4" t="e">
        <f t="shared" si="339"/>
        <v>#N/A</v>
      </c>
      <c r="V378" s="4" t="e">
        <f t="shared" si="340"/>
        <v>#N/A</v>
      </c>
      <c r="W378" s="4" t="e">
        <f t="shared" si="341"/>
        <v>#N/A</v>
      </c>
      <c r="X378" s="4" t="e">
        <f t="shared" si="342"/>
        <v>#N/A</v>
      </c>
      <c r="Y378" s="4" t="e" cm="1">
        <f t="array" ref="Y378">_xlfn.IFS(H378=1,2,H378=3,1)</f>
        <v>#N/A</v>
      </c>
      <c r="Z378" s="4" t="e">
        <f t="shared" si="343"/>
        <v>#N/A</v>
      </c>
      <c r="AA378" s="4" t="e">
        <f t="shared" si="350"/>
        <v>#N/A</v>
      </c>
      <c r="AB378" s="4" t="e">
        <f t="shared" si="344"/>
        <v>#N/A</v>
      </c>
      <c r="AC378" s="4" t="e">
        <f t="shared" si="351"/>
        <v>#N/A</v>
      </c>
      <c r="AD378" s="4" t="e">
        <f t="shared" si="345"/>
        <v>#N/A</v>
      </c>
      <c r="AE378" s="4" t="e">
        <f t="shared" si="362"/>
        <v>#N/A</v>
      </c>
      <c r="AF378" s="4">
        <f t="shared" si="363"/>
        <v>0</v>
      </c>
      <c r="AG378" s="4" t="str">
        <f t="shared" si="364"/>
        <v/>
      </c>
      <c r="AH378" s="4">
        <f t="shared" si="352"/>
        <v>0</v>
      </c>
      <c r="AI378" s="4" t="e">
        <f t="shared" si="365"/>
        <v>#VALUE!</v>
      </c>
      <c r="AJ378" s="4" t="e">
        <f t="shared" si="353"/>
        <v>#N/A</v>
      </c>
      <c r="AK378" s="4" t="e">
        <f t="shared" si="346"/>
        <v>#N/A</v>
      </c>
      <c r="AL378" s="4">
        <f t="shared" si="354"/>
        <v>0</v>
      </c>
      <c r="AM378" s="4">
        <f t="shared" si="355"/>
        <v>0</v>
      </c>
      <c r="AN378" s="4"/>
      <c r="AO378" s="4" t="e">
        <f t="shared" si="360"/>
        <v>#N/A</v>
      </c>
      <c r="AP378" s="4" t="e">
        <f t="shared" si="356"/>
        <v>#VALUE!</v>
      </c>
      <c r="AQ378" s="4" t="str">
        <f t="shared" si="361"/>
        <v/>
      </c>
      <c r="AR378" s="4">
        <f t="shared" si="357"/>
        <v>0</v>
      </c>
      <c r="AS378" s="4">
        <f t="shared" si="358"/>
        <v>0</v>
      </c>
      <c r="AT378" s="4">
        <f t="shared" si="366"/>
        <v>0</v>
      </c>
    </row>
    <row r="379" spans="1:46" x14ac:dyDescent="0.25">
      <c r="A379" s="5">
        <f t="shared" si="337"/>
        <v>0</v>
      </c>
      <c r="B379" s="4" t="e">
        <f t="shared" si="347"/>
        <v>#N/A</v>
      </c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4">
        <f t="shared" si="348"/>
        <v>0</v>
      </c>
      <c r="N379" s="59"/>
      <c r="O379" s="59"/>
      <c r="P379" s="59" t="e">
        <f t="shared" si="367"/>
        <v>#N/A</v>
      </c>
      <c r="Q379" s="59"/>
      <c r="R379" s="59"/>
      <c r="S379" s="59"/>
      <c r="T379" s="5" t="e">
        <f t="shared" si="349"/>
        <v>#N/A</v>
      </c>
      <c r="U379" s="4" t="e">
        <f t="shared" si="339"/>
        <v>#N/A</v>
      </c>
      <c r="V379" s="4" t="e">
        <f t="shared" si="340"/>
        <v>#N/A</v>
      </c>
      <c r="W379" s="4" t="e">
        <f t="shared" si="341"/>
        <v>#N/A</v>
      </c>
      <c r="X379" s="4" t="e">
        <f t="shared" si="342"/>
        <v>#N/A</v>
      </c>
      <c r="Y379" s="4" t="e" cm="1">
        <f t="array" ref="Y379">_xlfn.IFS(H379=1,2,H379=3,1)</f>
        <v>#N/A</v>
      </c>
      <c r="Z379" s="4" t="e">
        <f t="shared" si="343"/>
        <v>#N/A</v>
      </c>
      <c r="AA379" s="4" t="e">
        <f t="shared" si="350"/>
        <v>#N/A</v>
      </c>
      <c r="AB379" s="4" t="e">
        <f t="shared" si="344"/>
        <v>#N/A</v>
      </c>
      <c r="AC379" s="4" t="e">
        <f t="shared" si="351"/>
        <v>#N/A</v>
      </c>
      <c r="AD379" s="4" t="e">
        <f t="shared" si="345"/>
        <v>#N/A</v>
      </c>
      <c r="AE379" s="4" t="e">
        <f t="shared" si="362"/>
        <v>#N/A</v>
      </c>
      <c r="AF379" s="4">
        <f t="shared" si="363"/>
        <v>0</v>
      </c>
      <c r="AG379" s="4" t="str">
        <f t="shared" si="364"/>
        <v/>
      </c>
      <c r="AH379" s="4">
        <f t="shared" si="352"/>
        <v>0</v>
      </c>
      <c r="AI379" s="4" t="e">
        <f t="shared" si="365"/>
        <v>#VALUE!</v>
      </c>
      <c r="AJ379" s="4" t="e">
        <f t="shared" si="353"/>
        <v>#N/A</v>
      </c>
      <c r="AK379" s="4" t="e">
        <f t="shared" si="346"/>
        <v>#N/A</v>
      </c>
      <c r="AL379" s="4">
        <f t="shared" si="354"/>
        <v>0</v>
      </c>
      <c r="AM379" s="4">
        <f t="shared" si="355"/>
        <v>0</v>
      </c>
      <c r="AN379" s="4"/>
      <c r="AO379" s="4" t="e">
        <f t="shared" si="360"/>
        <v>#N/A</v>
      </c>
      <c r="AP379" s="4" t="e">
        <f t="shared" si="356"/>
        <v>#VALUE!</v>
      </c>
      <c r="AQ379" s="4" t="str">
        <f t="shared" si="361"/>
        <v/>
      </c>
      <c r="AR379" s="4">
        <f t="shared" si="357"/>
        <v>0</v>
      </c>
      <c r="AS379" s="4">
        <f t="shared" si="358"/>
        <v>0</v>
      </c>
      <c r="AT379" s="4">
        <f t="shared" si="366"/>
        <v>0</v>
      </c>
    </row>
    <row r="380" spans="1:46" x14ac:dyDescent="0.25">
      <c r="A380" s="5">
        <f t="shared" si="337"/>
        <v>0</v>
      </c>
      <c r="B380" s="4" t="e">
        <f t="shared" si="347"/>
        <v>#N/A</v>
      </c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4">
        <f t="shared" si="348"/>
        <v>0</v>
      </c>
      <c r="N380" s="59"/>
      <c r="O380" s="59"/>
      <c r="P380" s="59" t="e">
        <f t="shared" si="367"/>
        <v>#N/A</v>
      </c>
      <c r="Q380" s="59"/>
      <c r="R380" s="59"/>
      <c r="S380" s="59"/>
      <c r="T380" s="5" t="e">
        <f t="shared" si="349"/>
        <v>#N/A</v>
      </c>
      <c r="U380" s="4" t="e">
        <f t="shared" si="339"/>
        <v>#N/A</v>
      </c>
      <c r="V380" s="4" t="e">
        <f t="shared" si="340"/>
        <v>#N/A</v>
      </c>
      <c r="W380" s="4" t="e">
        <f t="shared" si="341"/>
        <v>#N/A</v>
      </c>
      <c r="X380" s="4" t="e">
        <f t="shared" si="342"/>
        <v>#N/A</v>
      </c>
      <c r="Y380" s="4" t="e" cm="1">
        <f t="array" ref="Y380">_xlfn.IFS(H380=1,2,H380=3,1)</f>
        <v>#N/A</v>
      </c>
      <c r="Z380" s="4" t="e">
        <f t="shared" si="343"/>
        <v>#N/A</v>
      </c>
      <c r="AA380" s="4" t="e">
        <f t="shared" si="350"/>
        <v>#N/A</v>
      </c>
      <c r="AB380" s="4" t="e">
        <f t="shared" si="344"/>
        <v>#N/A</v>
      </c>
      <c r="AC380" s="4" t="e">
        <f t="shared" si="351"/>
        <v>#N/A</v>
      </c>
      <c r="AD380" s="4" t="e">
        <f t="shared" si="345"/>
        <v>#N/A</v>
      </c>
      <c r="AE380" s="4" t="e">
        <f t="shared" si="362"/>
        <v>#N/A</v>
      </c>
      <c r="AF380" s="4">
        <f t="shared" si="363"/>
        <v>0</v>
      </c>
      <c r="AG380" s="4" t="str">
        <f t="shared" si="364"/>
        <v/>
      </c>
      <c r="AH380" s="4">
        <f t="shared" si="352"/>
        <v>0</v>
      </c>
      <c r="AI380" s="4" t="e">
        <f t="shared" si="365"/>
        <v>#VALUE!</v>
      </c>
      <c r="AJ380" s="4" t="e">
        <f t="shared" si="353"/>
        <v>#N/A</v>
      </c>
      <c r="AK380" s="4" t="e">
        <f t="shared" si="346"/>
        <v>#N/A</v>
      </c>
      <c r="AL380" s="4">
        <f t="shared" si="354"/>
        <v>0</v>
      </c>
      <c r="AM380" s="4">
        <f t="shared" si="355"/>
        <v>0</v>
      </c>
      <c r="AN380" s="4"/>
      <c r="AO380" s="4" t="e">
        <f t="shared" si="360"/>
        <v>#N/A</v>
      </c>
      <c r="AP380" s="4" t="e">
        <f t="shared" si="356"/>
        <v>#VALUE!</v>
      </c>
      <c r="AQ380" s="4" t="str">
        <f t="shared" si="361"/>
        <v/>
      </c>
      <c r="AR380" s="4">
        <f t="shared" si="357"/>
        <v>0</v>
      </c>
      <c r="AS380" s="4">
        <f t="shared" si="358"/>
        <v>0</v>
      </c>
      <c r="AT380" s="4">
        <f t="shared" si="366"/>
        <v>0</v>
      </c>
    </row>
    <row r="381" spans="1:46" x14ac:dyDescent="0.25">
      <c r="A381" s="5">
        <f t="shared" si="337"/>
        <v>0</v>
      </c>
      <c r="B381" s="4" t="e">
        <f t="shared" si="347"/>
        <v>#N/A</v>
      </c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4">
        <f t="shared" si="348"/>
        <v>0</v>
      </c>
      <c r="N381" s="59"/>
      <c r="O381" s="59"/>
      <c r="P381" s="59" t="e">
        <f t="shared" si="367"/>
        <v>#N/A</v>
      </c>
      <c r="Q381" s="59"/>
      <c r="R381" s="59"/>
      <c r="S381" s="59"/>
      <c r="T381" s="5" t="e">
        <f t="shared" si="349"/>
        <v>#N/A</v>
      </c>
      <c r="U381" s="4" t="e">
        <f t="shared" si="339"/>
        <v>#N/A</v>
      </c>
      <c r="V381" s="4" t="e">
        <f t="shared" si="340"/>
        <v>#N/A</v>
      </c>
      <c r="W381" s="4" t="e">
        <f t="shared" si="341"/>
        <v>#N/A</v>
      </c>
      <c r="X381" s="4" t="e">
        <f t="shared" si="342"/>
        <v>#N/A</v>
      </c>
      <c r="Y381" s="4" t="e" cm="1">
        <f t="array" ref="Y381">_xlfn.IFS(H381=1,2,H381=3,1)</f>
        <v>#N/A</v>
      </c>
      <c r="Z381" s="4" t="e">
        <f t="shared" si="343"/>
        <v>#N/A</v>
      </c>
      <c r="AA381" s="4" t="e">
        <f t="shared" si="350"/>
        <v>#N/A</v>
      </c>
      <c r="AB381" s="4" t="e">
        <f t="shared" si="344"/>
        <v>#N/A</v>
      </c>
      <c r="AC381" s="4" t="e">
        <f t="shared" si="351"/>
        <v>#N/A</v>
      </c>
      <c r="AD381" s="4" t="e">
        <f t="shared" si="345"/>
        <v>#N/A</v>
      </c>
      <c r="AE381" s="4" t="e">
        <f t="shared" si="362"/>
        <v>#N/A</v>
      </c>
      <c r="AF381" s="4">
        <f t="shared" si="363"/>
        <v>0</v>
      </c>
      <c r="AG381" s="4" t="str">
        <f t="shared" si="364"/>
        <v/>
      </c>
      <c r="AH381" s="4">
        <f t="shared" si="352"/>
        <v>0</v>
      </c>
      <c r="AI381" s="4" t="e">
        <f t="shared" si="365"/>
        <v>#VALUE!</v>
      </c>
      <c r="AJ381" s="4" t="e">
        <f t="shared" si="353"/>
        <v>#N/A</v>
      </c>
      <c r="AK381" s="4" t="e">
        <f t="shared" si="346"/>
        <v>#N/A</v>
      </c>
      <c r="AL381" s="4">
        <f t="shared" si="354"/>
        <v>0</v>
      </c>
      <c r="AM381" s="4">
        <f t="shared" si="355"/>
        <v>0</v>
      </c>
      <c r="AN381" s="4"/>
      <c r="AO381" s="4" t="e">
        <f t="shared" si="360"/>
        <v>#N/A</v>
      </c>
      <c r="AP381" s="4" t="e">
        <f t="shared" si="356"/>
        <v>#VALUE!</v>
      </c>
      <c r="AQ381" s="4" t="str">
        <f t="shared" si="361"/>
        <v/>
      </c>
      <c r="AR381" s="4">
        <f t="shared" si="357"/>
        <v>0</v>
      </c>
      <c r="AS381" s="4">
        <f t="shared" si="358"/>
        <v>0</v>
      </c>
      <c r="AT381" s="4">
        <f t="shared" si="366"/>
        <v>0</v>
      </c>
    </row>
    <row r="382" spans="1:46" x14ac:dyDescent="0.25">
      <c r="A382" s="5">
        <f t="shared" si="337"/>
        <v>0</v>
      </c>
      <c r="B382" s="4" t="e">
        <f t="shared" si="347"/>
        <v>#N/A</v>
      </c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4">
        <f t="shared" si="348"/>
        <v>0</v>
      </c>
      <c r="N382" s="59"/>
      <c r="O382" s="59"/>
      <c r="P382" s="59" t="e">
        <f t="shared" si="367"/>
        <v>#N/A</v>
      </c>
      <c r="Q382" s="59"/>
      <c r="R382" s="59"/>
      <c r="S382" s="59"/>
      <c r="T382" s="5" t="e">
        <f t="shared" si="349"/>
        <v>#N/A</v>
      </c>
      <c r="U382" s="4" t="e">
        <f t="shared" si="339"/>
        <v>#N/A</v>
      </c>
      <c r="V382" s="4" t="e">
        <f t="shared" si="340"/>
        <v>#N/A</v>
      </c>
      <c r="W382" s="4" t="e">
        <f t="shared" si="341"/>
        <v>#N/A</v>
      </c>
      <c r="X382" s="4" t="e">
        <f t="shared" si="342"/>
        <v>#N/A</v>
      </c>
      <c r="Y382" s="4" t="e" cm="1">
        <f t="array" ref="Y382">_xlfn.IFS(H382=1,2,H382=3,1)</f>
        <v>#N/A</v>
      </c>
      <c r="Z382" s="4" t="e">
        <f t="shared" si="343"/>
        <v>#N/A</v>
      </c>
      <c r="AA382" s="4" t="e">
        <f t="shared" si="350"/>
        <v>#N/A</v>
      </c>
      <c r="AB382" s="4" t="e">
        <f t="shared" si="344"/>
        <v>#N/A</v>
      </c>
      <c r="AC382" s="4" t="e">
        <f t="shared" si="351"/>
        <v>#N/A</v>
      </c>
      <c r="AD382" s="4" t="e">
        <f t="shared" si="345"/>
        <v>#N/A</v>
      </c>
      <c r="AE382" s="4" t="e">
        <f t="shared" si="362"/>
        <v>#N/A</v>
      </c>
      <c r="AF382" s="4">
        <f t="shared" si="363"/>
        <v>0</v>
      </c>
      <c r="AG382" s="4" t="str">
        <f t="shared" si="364"/>
        <v/>
      </c>
      <c r="AH382" s="4">
        <f t="shared" si="352"/>
        <v>0</v>
      </c>
      <c r="AI382" s="4" t="e">
        <f t="shared" si="365"/>
        <v>#VALUE!</v>
      </c>
      <c r="AJ382" s="4" t="e">
        <f t="shared" si="353"/>
        <v>#N/A</v>
      </c>
      <c r="AK382" s="4" t="e">
        <f t="shared" si="346"/>
        <v>#N/A</v>
      </c>
      <c r="AL382" s="4">
        <f t="shared" si="354"/>
        <v>0</v>
      </c>
      <c r="AM382" s="4">
        <f t="shared" si="355"/>
        <v>0</v>
      </c>
      <c r="AN382" s="4"/>
      <c r="AO382" s="4" t="e">
        <f t="shared" si="360"/>
        <v>#N/A</v>
      </c>
      <c r="AP382" s="4" t="e">
        <f t="shared" si="356"/>
        <v>#VALUE!</v>
      </c>
      <c r="AQ382" s="4" t="str">
        <f t="shared" si="361"/>
        <v/>
      </c>
      <c r="AR382" s="4">
        <f t="shared" si="357"/>
        <v>0</v>
      </c>
      <c r="AS382" s="4">
        <f t="shared" si="358"/>
        <v>0</v>
      </c>
      <c r="AT382" s="4">
        <f t="shared" si="366"/>
        <v>0</v>
      </c>
    </row>
    <row r="383" spans="1:46" x14ac:dyDescent="0.25">
      <c r="A383" s="5">
        <f t="shared" si="337"/>
        <v>0</v>
      </c>
      <c r="B383" s="4" t="e">
        <f t="shared" si="347"/>
        <v>#N/A</v>
      </c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4">
        <f t="shared" si="348"/>
        <v>0</v>
      </c>
      <c r="N383" s="59"/>
      <c r="O383" s="59"/>
      <c r="P383" s="59" t="e">
        <f t="shared" si="367"/>
        <v>#N/A</v>
      </c>
      <c r="Q383" s="59"/>
      <c r="R383" s="59"/>
      <c r="S383" s="59"/>
      <c r="T383" s="5" t="e">
        <f t="shared" si="349"/>
        <v>#N/A</v>
      </c>
      <c r="U383" s="4" t="e">
        <f t="shared" si="339"/>
        <v>#N/A</v>
      </c>
      <c r="V383" s="4" t="e">
        <f t="shared" si="340"/>
        <v>#N/A</v>
      </c>
      <c r="W383" s="4" t="e">
        <f t="shared" si="341"/>
        <v>#N/A</v>
      </c>
      <c r="X383" s="4" t="e">
        <f t="shared" si="342"/>
        <v>#N/A</v>
      </c>
      <c r="Y383" s="4" t="e" cm="1">
        <f t="array" ref="Y383">_xlfn.IFS(H383=1,2,H383=3,1)</f>
        <v>#N/A</v>
      </c>
      <c r="Z383" s="4" t="e">
        <f t="shared" si="343"/>
        <v>#N/A</v>
      </c>
      <c r="AA383" s="4" t="e">
        <f t="shared" si="350"/>
        <v>#N/A</v>
      </c>
      <c r="AB383" s="4" t="e">
        <f t="shared" si="344"/>
        <v>#N/A</v>
      </c>
      <c r="AC383" s="4" t="e">
        <f t="shared" si="351"/>
        <v>#N/A</v>
      </c>
      <c r="AD383" s="4" t="e">
        <f t="shared" si="345"/>
        <v>#N/A</v>
      </c>
      <c r="AE383" s="4" t="e">
        <f t="shared" si="362"/>
        <v>#N/A</v>
      </c>
      <c r="AF383" s="4">
        <f t="shared" si="363"/>
        <v>0</v>
      </c>
      <c r="AG383" s="4" t="str">
        <f t="shared" si="364"/>
        <v/>
      </c>
      <c r="AH383" s="4">
        <f t="shared" si="352"/>
        <v>0</v>
      </c>
      <c r="AI383" s="4" t="e">
        <f t="shared" si="365"/>
        <v>#VALUE!</v>
      </c>
      <c r="AJ383" s="4" t="e">
        <f t="shared" si="353"/>
        <v>#N/A</v>
      </c>
      <c r="AK383" s="4" t="e">
        <f t="shared" si="346"/>
        <v>#N/A</v>
      </c>
      <c r="AL383" s="4">
        <f t="shared" si="354"/>
        <v>0</v>
      </c>
      <c r="AM383" s="4">
        <f t="shared" si="355"/>
        <v>0</v>
      </c>
      <c r="AN383" s="4"/>
      <c r="AO383" s="4" t="e">
        <f t="shared" si="360"/>
        <v>#N/A</v>
      </c>
      <c r="AP383" s="4" t="e">
        <f t="shared" si="356"/>
        <v>#VALUE!</v>
      </c>
      <c r="AQ383" s="4" t="str">
        <f t="shared" si="361"/>
        <v/>
      </c>
      <c r="AR383" s="4">
        <f t="shared" si="357"/>
        <v>0</v>
      </c>
      <c r="AS383" s="4">
        <f t="shared" si="358"/>
        <v>0</v>
      </c>
      <c r="AT383" s="4">
        <f t="shared" si="366"/>
        <v>0</v>
      </c>
    </row>
    <row r="384" spans="1:46" x14ac:dyDescent="0.25">
      <c r="A384" s="5">
        <f t="shared" ref="A384:A447" si="368">D384</f>
        <v>0</v>
      </c>
      <c r="B384" s="4" t="e">
        <f t="shared" si="347"/>
        <v>#N/A</v>
      </c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4">
        <f t="shared" si="348"/>
        <v>0</v>
      </c>
      <c r="N384" s="59"/>
      <c r="O384" s="59"/>
      <c r="P384" s="59" t="e">
        <f t="shared" si="367"/>
        <v>#N/A</v>
      </c>
      <c r="Q384" s="59"/>
      <c r="R384" s="59"/>
      <c r="S384" s="59"/>
      <c r="T384" s="5" t="e">
        <f t="shared" si="349"/>
        <v>#N/A</v>
      </c>
      <c r="U384" s="4" t="e">
        <f t="shared" ref="U384:U447" si="369">IF(R384=0,VLOOKUP(T384,Автомат_номиналы,2,TRUE),R384)</f>
        <v>#N/A</v>
      </c>
      <c r="V384" s="4" t="e">
        <f t="shared" ref="V384:V447" si="370">IF(Q384=0,VLOOKUP(U384,Кабель_номиналы,2,TRUE),Q384)</f>
        <v>#N/A</v>
      </c>
      <c r="W384" s="4" t="e">
        <f t="shared" ref="W384:W447" si="371">VLOOKUP(V384,Кабель_сопротивление,3,FALSE)</f>
        <v>#N/A</v>
      </c>
      <c r="X384" s="4" t="e">
        <f t="shared" ref="X384:X447" si="372">VLOOKUP(V384,Кабель_сопротивление,2,FALSE)</f>
        <v>#N/A</v>
      </c>
      <c r="Y384" s="4" t="e" cm="1">
        <f t="array" ref="Y384">_xlfn.IFS(H384=1,2,H384=3,1)</f>
        <v>#N/A</v>
      </c>
      <c r="Z384" s="4" t="e">
        <f t="shared" ref="Z384:Z447" si="373">ROUND(SIN(ACOS(P384)),2)</f>
        <v>#N/A</v>
      </c>
      <c r="AA384" s="4" t="e">
        <f t="shared" si="350"/>
        <v>#N/A</v>
      </c>
      <c r="AB384" s="4" t="e">
        <f t="shared" ref="AB384:AB447" si="374">ROUNDUP(AA384/220*100,2)</f>
        <v>#N/A</v>
      </c>
      <c r="AC384" s="4" t="e">
        <f t="shared" si="351"/>
        <v>#N/A</v>
      </c>
      <c r="AD384" s="4" t="e">
        <f t="shared" ref="AD384:AD447" si="375">VLOOKUP(N384,Кабель_обозначение,2,FALSE)</f>
        <v>#N/A</v>
      </c>
      <c r="AE384" s="4" t="e">
        <f t="shared" si="362"/>
        <v>#N/A</v>
      </c>
      <c r="AF384" s="4">
        <f t="shared" si="363"/>
        <v>0</v>
      </c>
      <c r="AG384" s="4" t="str">
        <f t="shared" si="364"/>
        <v/>
      </c>
      <c r="AH384" s="4">
        <f t="shared" si="352"/>
        <v>0</v>
      </c>
      <c r="AI384" s="4" t="e">
        <f t="shared" si="365"/>
        <v>#VALUE!</v>
      </c>
      <c r="AJ384" s="4" t="e">
        <f t="shared" si="353"/>
        <v>#N/A</v>
      </c>
      <c r="AK384" s="4" t="e">
        <f t="shared" ref="AK384:AK447" si="376">ROUNDUP(T384,2)</f>
        <v>#N/A</v>
      </c>
      <c r="AL384" s="4">
        <f t="shared" si="354"/>
        <v>0</v>
      </c>
      <c r="AM384" s="4">
        <f t="shared" si="355"/>
        <v>0</v>
      </c>
      <c r="AN384" s="4"/>
      <c r="AO384" s="4" t="e">
        <f t="shared" si="360"/>
        <v>#N/A</v>
      </c>
      <c r="AP384" s="4" t="e">
        <f t="shared" si="356"/>
        <v>#VALUE!</v>
      </c>
      <c r="AQ384" s="4" t="str">
        <f t="shared" si="361"/>
        <v/>
      </c>
      <c r="AR384" s="4">
        <f t="shared" si="357"/>
        <v>0</v>
      </c>
      <c r="AS384" s="4">
        <f t="shared" si="358"/>
        <v>0</v>
      </c>
      <c r="AT384" s="4">
        <f t="shared" si="366"/>
        <v>0</v>
      </c>
    </row>
    <row r="385" spans="1:46" x14ac:dyDescent="0.25">
      <c r="A385" s="5">
        <f t="shared" si="368"/>
        <v>0</v>
      </c>
      <c r="B385" s="4" t="e">
        <f t="shared" si="347"/>
        <v>#N/A</v>
      </c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4">
        <f t="shared" si="348"/>
        <v>0</v>
      </c>
      <c r="N385" s="59"/>
      <c r="O385" s="59"/>
      <c r="P385" s="59" t="e">
        <f t="shared" si="367"/>
        <v>#N/A</v>
      </c>
      <c r="Q385" s="59"/>
      <c r="R385" s="59"/>
      <c r="S385" s="59"/>
      <c r="T385" s="5" t="e">
        <f t="shared" si="349"/>
        <v>#N/A</v>
      </c>
      <c r="U385" s="4" t="e">
        <f t="shared" si="369"/>
        <v>#N/A</v>
      </c>
      <c r="V385" s="4" t="e">
        <f t="shared" si="370"/>
        <v>#N/A</v>
      </c>
      <c r="W385" s="4" t="e">
        <f t="shared" si="371"/>
        <v>#N/A</v>
      </c>
      <c r="X385" s="4" t="e">
        <f t="shared" si="372"/>
        <v>#N/A</v>
      </c>
      <c r="Y385" s="4" t="e" cm="1">
        <f t="array" ref="Y385">_xlfn.IFS(H385=1,2,H385=3,1)</f>
        <v>#N/A</v>
      </c>
      <c r="Z385" s="4" t="e">
        <f t="shared" si="373"/>
        <v>#N/A</v>
      </c>
      <c r="AA385" s="4" t="e">
        <f t="shared" si="350"/>
        <v>#N/A</v>
      </c>
      <c r="AB385" s="4" t="e">
        <f t="shared" si="374"/>
        <v>#N/A</v>
      </c>
      <c r="AC385" s="4" t="e">
        <f t="shared" si="351"/>
        <v>#N/A</v>
      </c>
      <c r="AD385" s="4" t="e">
        <f t="shared" si="375"/>
        <v>#N/A</v>
      </c>
      <c r="AE385" s="4" t="e">
        <f t="shared" si="362"/>
        <v>#N/A</v>
      </c>
      <c r="AF385" s="4">
        <f t="shared" si="363"/>
        <v>0</v>
      </c>
      <c r="AG385" s="4" t="str">
        <f t="shared" si="364"/>
        <v/>
      </c>
      <c r="AH385" s="4">
        <f t="shared" si="352"/>
        <v>0</v>
      </c>
      <c r="AI385" s="4" t="e">
        <f t="shared" si="365"/>
        <v>#VALUE!</v>
      </c>
      <c r="AJ385" s="4" t="e">
        <f t="shared" si="353"/>
        <v>#N/A</v>
      </c>
      <c r="AK385" s="4" t="e">
        <f t="shared" si="376"/>
        <v>#N/A</v>
      </c>
      <c r="AL385" s="4">
        <f t="shared" si="354"/>
        <v>0</v>
      </c>
      <c r="AM385" s="4">
        <f t="shared" si="355"/>
        <v>0</v>
      </c>
      <c r="AN385" s="4"/>
      <c r="AO385" s="4" t="e">
        <f t="shared" si="360"/>
        <v>#N/A</v>
      </c>
      <c r="AP385" s="4" t="e">
        <f t="shared" si="356"/>
        <v>#VALUE!</v>
      </c>
      <c r="AQ385" s="4" t="str">
        <f t="shared" si="361"/>
        <v/>
      </c>
      <c r="AR385" s="4">
        <f t="shared" si="357"/>
        <v>0</v>
      </c>
      <c r="AS385" s="4">
        <f t="shared" si="358"/>
        <v>0</v>
      </c>
      <c r="AT385" s="4">
        <f t="shared" si="366"/>
        <v>0</v>
      </c>
    </row>
    <row r="386" spans="1:46" x14ac:dyDescent="0.25">
      <c r="A386" s="5">
        <f t="shared" si="368"/>
        <v>0</v>
      </c>
      <c r="B386" s="4" t="e">
        <f t="shared" si="347"/>
        <v>#N/A</v>
      </c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4">
        <f t="shared" si="348"/>
        <v>0</v>
      </c>
      <c r="N386" s="59"/>
      <c r="O386" s="59"/>
      <c r="P386" s="59" t="e">
        <f t="shared" si="367"/>
        <v>#N/A</v>
      </c>
      <c r="Q386" s="59"/>
      <c r="R386" s="59"/>
      <c r="S386" s="59"/>
      <c r="T386" s="5" t="e">
        <f t="shared" si="349"/>
        <v>#N/A</v>
      </c>
      <c r="U386" s="4" t="e">
        <f t="shared" si="369"/>
        <v>#N/A</v>
      </c>
      <c r="V386" s="4" t="e">
        <f t="shared" si="370"/>
        <v>#N/A</v>
      </c>
      <c r="W386" s="4" t="e">
        <f t="shared" si="371"/>
        <v>#N/A</v>
      </c>
      <c r="X386" s="4" t="e">
        <f t="shared" si="372"/>
        <v>#N/A</v>
      </c>
      <c r="Y386" s="4" t="e" cm="1">
        <f t="array" ref="Y386">_xlfn.IFS(H386=1,2,H386=3,1)</f>
        <v>#N/A</v>
      </c>
      <c r="Z386" s="4" t="e">
        <f t="shared" si="373"/>
        <v>#N/A</v>
      </c>
      <c r="AA386" s="4" t="e">
        <f t="shared" si="350"/>
        <v>#N/A</v>
      </c>
      <c r="AB386" s="4" t="e">
        <f t="shared" si="374"/>
        <v>#N/A</v>
      </c>
      <c r="AC386" s="4" t="e">
        <f t="shared" si="351"/>
        <v>#N/A</v>
      </c>
      <c r="AD386" s="4" t="e">
        <f t="shared" si="375"/>
        <v>#N/A</v>
      </c>
      <c r="AE386" s="4" t="e">
        <f t="shared" si="362"/>
        <v>#N/A</v>
      </c>
      <c r="AF386" s="4">
        <f t="shared" si="363"/>
        <v>0</v>
      </c>
      <c r="AG386" s="4" t="str">
        <f t="shared" si="364"/>
        <v/>
      </c>
      <c r="AH386" s="4">
        <f t="shared" si="352"/>
        <v>0</v>
      </c>
      <c r="AI386" s="4" t="e">
        <f t="shared" si="365"/>
        <v>#VALUE!</v>
      </c>
      <c r="AJ386" s="4" t="e">
        <f t="shared" si="353"/>
        <v>#N/A</v>
      </c>
      <c r="AK386" s="4" t="e">
        <f t="shared" si="376"/>
        <v>#N/A</v>
      </c>
      <c r="AL386" s="4">
        <f t="shared" si="354"/>
        <v>0</v>
      </c>
      <c r="AM386" s="4">
        <f t="shared" si="355"/>
        <v>0</v>
      </c>
      <c r="AN386" s="4"/>
      <c r="AO386" s="4" t="e">
        <f t="shared" si="360"/>
        <v>#N/A</v>
      </c>
      <c r="AP386" s="4" t="e">
        <f t="shared" si="356"/>
        <v>#VALUE!</v>
      </c>
      <c r="AQ386" s="4" t="str">
        <f t="shared" si="361"/>
        <v/>
      </c>
      <c r="AR386" s="4">
        <f t="shared" si="357"/>
        <v>0</v>
      </c>
      <c r="AS386" s="4">
        <f t="shared" si="358"/>
        <v>0</v>
      </c>
      <c r="AT386" s="4">
        <f t="shared" si="366"/>
        <v>0</v>
      </c>
    </row>
    <row r="387" spans="1:46" x14ac:dyDescent="0.25">
      <c r="A387" s="5">
        <f t="shared" si="368"/>
        <v>0</v>
      </c>
      <c r="B387" s="4" t="e">
        <f t="shared" ref="B387:B450" si="377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  <v>#N/A</v>
      </c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4">
        <f t="shared" ref="M387:M450" si="378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  <v>0</v>
      </c>
      <c r="N387" s="59"/>
      <c r="O387" s="59"/>
      <c r="P387" s="59" t="e">
        <f t="shared" si="367"/>
        <v>#N/A</v>
      </c>
      <c r="Q387" s="59"/>
      <c r="R387" s="59"/>
      <c r="S387" s="59"/>
      <c r="T387" s="5" t="e">
        <f t="shared" ref="T387:T450" si="379">_xlfn.IFS(H387=1,E387*1000/220,H387=3,E387/0.38/1.732)</f>
        <v>#N/A</v>
      </c>
      <c r="U387" s="4" t="e">
        <f t="shared" si="369"/>
        <v>#N/A</v>
      </c>
      <c r="V387" s="4" t="e">
        <f t="shared" si="370"/>
        <v>#N/A</v>
      </c>
      <c r="W387" s="4" t="e">
        <f t="shared" si="371"/>
        <v>#N/A</v>
      </c>
      <c r="X387" s="4" t="e">
        <f t="shared" si="372"/>
        <v>#N/A</v>
      </c>
      <c r="Y387" s="4" t="e" cm="1">
        <f t="array" ref="Y387">_xlfn.IFS(H387=1,2,H387=3,1)</f>
        <v>#N/A</v>
      </c>
      <c r="Z387" s="4" t="e">
        <f t="shared" si="373"/>
        <v>#N/A</v>
      </c>
      <c r="AA387" s="4" t="e">
        <f t="shared" ref="AA387:AA450" si="380">Y387*(W387*I387/V387+X387*I387*Z387/1000)*T387</f>
        <v>#N/A</v>
      </c>
      <c r="AB387" s="4" t="e">
        <f t="shared" si="374"/>
        <v>#N/A</v>
      </c>
      <c r="AC387" s="4" t="e">
        <f t="shared" ref="AC387:AC450" si="381">_xlfn.IFS(H387=3,380,H387=1,220)</f>
        <v>#N/A</v>
      </c>
      <c r="AD387" s="4" t="e">
        <f t="shared" si="375"/>
        <v>#N/A</v>
      </c>
      <c r="AE387" s="4" t="e">
        <f t="shared" si="362"/>
        <v>#N/A</v>
      </c>
      <c r="AF387" s="4">
        <f t="shared" si="363"/>
        <v>0</v>
      </c>
      <c r="AG387" s="4" t="str">
        <f t="shared" si="364"/>
        <v/>
      </c>
      <c r="AH387" s="4">
        <f t="shared" ref="AH387:AH450" si="382">IFERROR(LEFT(A387,SEARCH(".",A387)-1),A387)</f>
        <v>0</v>
      </c>
      <c r="AI387" s="4" t="e">
        <f t="shared" si="365"/>
        <v>#VALUE!</v>
      </c>
      <c r="AJ387" s="4" t="e">
        <f t="shared" ref="AJ387:AJ450" si="383">IF(C387=0,B387,C387)</f>
        <v>#N/A</v>
      </c>
      <c r="AK387" s="4" t="e">
        <f t="shared" si="376"/>
        <v>#N/A</v>
      </c>
      <c r="AL387" s="4">
        <f t="shared" ref="AL387:AL450" si="384">E387</f>
        <v>0</v>
      </c>
      <c r="AM387" s="4">
        <f t="shared" ref="AM387:AM450" si="385">D387</f>
        <v>0</v>
      </c>
      <c r="AN387" s="4"/>
      <c r="AO387" s="4" t="e">
        <f t="shared" si="360"/>
        <v>#N/A</v>
      </c>
      <c r="AP387" s="4" t="e">
        <f t="shared" ref="AP387:AP450" si="386">RIGHT(A387,LEN(A387)-SEARCH(".",A387))</f>
        <v>#VALUE!</v>
      </c>
      <c r="AQ387" s="4" t="str">
        <f t="shared" si="361"/>
        <v/>
      </c>
      <c r="AR387" s="4">
        <f t="shared" ref="AR387:AR450" si="387">IFERROR(IF(VLOOKUP(AH387,Потребители_обозначение,5,FALSE)=2,_xlfn.IFS(H387=3,VLOOKUP(E387,Справочная_двигатели,3,FALSE),H387=1,VLOOKUP(E387,Справочная_двигатели,5,TRUE)),0),0)</f>
        <v>0</v>
      </c>
      <c r="AS387" s="4">
        <f t="shared" ref="AS387:AS450" si="388">IFERROR(IF(VLOOKUP(AH387,Потребители_обозначение,5,FALSE)=3,VLOOKUP(E387,Справочная_ЛЭД,2,TRUE),0),0)</f>
        <v>0</v>
      </c>
      <c r="AT387" s="4">
        <f t="shared" si="366"/>
        <v>0</v>
      </c>
    </row>
    <row r="388" spans="1:46" x14ac:dyDescent="0.25">
      <c r="A388" s="5">
        <f t="shared" si="368"/>
        <v>0</v>
      </c>
      <c r="B388" s="4" t="e">
        <f t="shared" si="377"/>
        <v>#N/A</v>
      </c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4">
        <f t="shared" si="378"/>
        <v>0</v>
      </c>
      <c r="N388" s="59"/>
      <c r="O388" s="59"/>
      <c r="P388" s="59" t="e">
        <f t="shared" si="367"/>
        <v>#N/A</v>
      </c>
      <c r="Q388" s="59"/>
      <c r="R388" s="59"/>
      <c r="S388" s="59"/>
      <c r="T388" s="5" t="e">
        <f t="shared" si="379"/>
        <v>#N/A</v>
      </c>
      <c r="U388" s="4" t="e">
        <f t="shared" si="369"/>
        <v>#N/A</v>
      </c>
      <c r="V388" s="4" t="e">
        <f t="shared" si="370"/>
        <v>#N/A</v>
      </c>
      <c r="W388" s="4" t="e">
        <f t="shared" si="371"/>
        <v>#N/A</v>
      </c>
      <c r="X388" s="4" t="e">
        <f t="shared" si="372"/>
        <v>#N/A</v>
      </c>
      <c r="Y388" s="4" t="e" cm="1">
        <f t="array" ref="Y388">_xlfn.IFS(H388=1,2,H388=3,1)</f>
        <v>#N/A</v>
      </c>
      <c r="Z388" s="4" t="e">
        <f t="shared" si="373"/>
        <v>#N/A</v>
      </c>
      <c r="AA388" s="4" t="e">
        <f t="shared" si="380"/>
        <v>#N/A</v>
      </c>
      <c r="AB388" s="4" t="e">
        <f t="shared" si="374"/>
        <v>#N/A</v>
      </c>
      <c r="AC388" s="4" t="e">
        <f t="shared" si="381"/>
        <v>#N/A</v>
      </c>
      <c r="AD388" s="4" t="e">
        <f t="shared" si="375"/>
        <v>#N/A</v>
      </c>
      <c r="AE388" s="4" t="e">
        <f t="shared" si="362"/>
        <v>#N/A</v>
      </c>
      <c r="AF388" s="4">
        <f t="shared" si="363"/>
        <v>0</v>
      </c>
      <c r="AG388" s="4" t="str">
        <f t="shared" si="364"/>
        <v/>
      </c>
      <c r="AH388" s="4">
        <f t="shared" si="382"/>
        <v>0</v>
      </c>
      <c r="AI388" s="4" t="e">
        <f t="shared" si="365"/>
        <v>#VALUE!</v>
      </c>
      <c r="AJ388" s="4" t="e">
        <f t="shared" si="383"/>
        <v>#N/A</v>
      </c>
      <c r="AK388" s="4" t="e">
        <f t="shared" si="376"/>
        <v>#N/A</v>
      </c>
      <c r="AL388" s="4">
        <f t="shared" si="384"/>
        <v>0</v>
      </c>
      <c r="AM388" s="4">
        <f t="shared" si="385"/>
        <v>0</v>
      </c>
      <c r="AN388" s="4"/>
      <c r="AO388" s="4" t="e">
        <f t="shared" si="360"/>
        <v>#N/A</v>
      </c>
      <c r="AP388" s="4" t="e">
        <f t="shared" si="386"/>
        <v>#VALUE!</v>
      </c>
      <c r="AQ388" s="4" t="str">
        <f t="shared" si="361"/>
        <v/>
      </c>
      <c r="AR388" s="4">
        <f t="shared" si="387"/>
        <v>0</v>
      </c>
      <c r="AS388" s="4">
        <f t="shared" si="388"/>
        <v>0</v>
      </c>
      <c r="AT388" s="4">
        <f t="shared" si="366"/>
        <v>0</v>
      </c>
    </row>
    <row r="389" spans="1:46" x14ac:dyDescent="0.25">
      <c r="A389" s="5">
        <f t="shared" si="368"/>
        <v>0</v>
      </c>
      <c r="B389" s="4" t="e">
        <f t="shared" si="377"/>
        <v>#N/A</v>
      </c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4">
        <f t="shared" si="378"/>
        <v>0</v>
      </c>
      <c r="N389" s="59"/>
      <c r="O389" s="59"/>
      <c r="P389" s="59" t="e">
        <f t="shared" si="367"/>
        <v>#N/A</v>
      </c>
      <c r="Q389" s="59"/>
      <c r="R389" s="59"/>
      <c r="S389" s="59"/>
      <c r="T389" s="5" t="e">
        <f t="shared" si="379"/>
        <v>#N/A</v>
      </c>
      <c r="U389" s="4" t="e">
        <f t="shared" si="369"/>
        <v>#N/A</v>
      </c>
      <c r="V389" s="4" t="e">
        <f t="shared" si="370"/>
        <v>#N/A</v>
      </c>
      <c r="W389" s="4" t="e">
        <f t="shared" si="371"/>
        <v>#N/A</v>
      </c>
      <c r="X389" s="4" t="e">
        <f t="shared" si="372"/>
        <v>#N/A</v>
      </c>
      <c r="Y389" s="4" t="e" cm="1">
        <f t="array" ref="Y389">_xlfn.IFS(H389=1,2,H389=3,1)</f>
        <v>#N/A</v>
      </c>
      <c r="Z389" s="4" t="e">
        <f t="shared" si="373"/>
        <v>#N/A</v>
      </c>
      <c r="AA389" s="4" t="e">
        <f t="shared" si="380"/>
        <v>#N/A</v>
      </c>
      <c r="AB389" s="4" t="e">
        <f t="shared" si="374"/>
        <v>#N/A</v>
      </c>
      <c r="AC389" s="4" t="e">
        <f t="shared" si="381"/>
        <v>#N/A</v>
      </c>
      <c r="AD389" s="4" t="e">
        <f t="shared" si="375"/>
        <v>#N/A</v>
      </c>
      <c r="AE389" s="4" t="e">
        <f t="shared" si="362"/>
        <v>#N/A</v>
      </c>
      <c r="AF389" s="4">
        <f t="shared" si="363"/>
        <v>0</v>
      </c>
      <c r="AG389" s="4" t="str">
        <f t="shared" si="364"/>
        <v/>
      </c>
      <c r="AH389" s="4">
        <f t="shared" si="382"/>
        <v>0</v>
      </c>
      <c r="AI389" s="4" t="e">
        <f t="shared" si="365"/>
        <v>#VALUE!</v>
      </c>
      <c r="AJ389" s="4" t="e">
        <f t="shared" si="383"/>
        <v>#N/A</v>
      </c>
      <c r="AK389" s="4" t="e">
        <f t="shared" si="376"/>
        <v>#N/A</v>
      </c>
      <c r="AL389" s="4">
        <f t="shared" si="384"/>
        <v>0</v>
      </c>
      <c r="AM389" s="4">
        <f t="shared" si="385"/>
        <v>0</v>
      </c>
      <c r="AN389" s="4"/>
      <c r="AO389" s="4" t="e">
        <f t="shared" ref="AO389:AO452" si="389">IF(V389=0,AD389,AE389&amp;"
L="&amp;M389&amp;"-"&amp;AB389&amp;"%")</f>
        <v>#N/A</v>
      </c>
      <c r="AP389" s="4" t="e">
        <f t="shared" si="386"/>
        <v>#VALUE!</v>
      </c>
      <c r="AQ389" s="4" t="str">
        <f t="shared" ref="AQ389:AQ452" si="390">IFERROR(RIGHT(AP389,LEN(AP389)-SEARCH(".",AP389)),"")</f>
        <v/>
      </c>
      <c r="AR389" s="4">
        <f t="shared" si="387"/>
        <v>0</v>
      </c>
      <c r="AS389" s="4">
        <f t="shared" si="388"/>
        <v>0</v>
      </c>
      <c r="AT389" s="4">
        <f t="shared" si="366"/>
        <v>0</v>
      </c>
    </row>
    <row r="390" spans="1:46" x14ac:dyDescent="0.25">
      <c r="A390" s="5">
        <f t="shared" si="368"/>
        <v>0</v>
      </c>
      <c r="B390" s="4" t="e">
        <f t="shared" si="377"/>
        <v>#N/A</v>
      </c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4">
        <f t="shared" si="378"/>
        <v>0</v>
      </c>
      <c r="N390" s="59"/>
      <c r="O390" s="59"/>
      <c r="P390" s="59" t="e">
        <f t="shared" si="367"/>
        <v>#N/A</v>
      </c>
      <c r="Q390" s="59"/>
      <c r="R390" s="59"/>
      <c r="S390" s="59"/>
      <c r="T390" s="5" t="e">
        <f t="shared" si="379"/>
        <v>#N/A</v>
      </c>
      <c r="U390" s="4" t="e">
        <f t="shared" si="369"/>
        <v>#N/A</v>
      </c>
      <c r="V390" s="4" t="e">
        <f t="shared" si="370"/>
        <v>#N/A</v>
      </c>
      <c r="W390" s="4" t="e">
        <f t="shared" si="371"/>
        <v>#N/A</v>
      </c>
      <c r="X390" s="4" t="e">
        <f t="shared" si="372"/>
        <v>#N/A</v>
      </c>
      <c r="Y390" s="4" t="e" cm="1">
        <f t="array" ref="Y390">_xlfn.IFS(H390=1,2,H390=3,1)</f>
        <v>#N/A</v>
      </c>
      <c r="Z390" s="4" t="e">
        <f t="shared" si="373"/>
        <v>#N/A</v>
      </c>
      <c r="AA390" s="4" t="e">
        <f t="shared" si="380"/>
        <v>#N/A</v>
      </c>
      <c r="AB390" s="4" t="e">
        <f t="shared" si="374"/>
        <v>#N/A</v>
      </c>
      <c r="AC390" s="4" t="e">
        <f t="shared" si="381"/>
        <v>#N/A</v>
      </c>
      <c r="AD390" s="4" t="e">
        <f t="shared" si="375"/>
        <v>#N/A</v>
      </c>
      <c r="AE390" s="4" t="e">
        <f t="shared" ref="AE390:AE453" si="391">IF(VLOOKUP(N390,Кабель_обозначение,3,FALSE)=1,AD390&amp;" ("&amp;O390&amp;"х"&amp;V390&amp;")",AD390)</f>
        <v>#N/A</v>
      </c>
      <c r="AF390" s="4">
        <f t="shared" si="363"/>
        <v>0</v>
      </c>
      <c r="AG390" s="4" t="str">
        <f t="shared" si="364"/>
        <v/>
      </c>
      <c r="AH390" s="4">
        <f t="shared" si="382"/>
        <v>0</v>
      </c>
      <c r="AI390" s="4" t="e">
        <f t="shared" si="365"/>
        <v>#VALUE!</v>
      </c>
      <c r="AJ390" s="4" t="e">
        <f t="shared" si="383"/>
        <v>#N/A</v>
      </c>
      <c r="AK390" s="4" t="e">
        <f t="shared" si="376"/>
        <v>#N/A</v>
      </c>
      <c r="AL390" s="4">
        <f t="shared" si="384"/>
        <v>0</v>
      </c>
      <c r="AM390" s="4">
        <f t="shared" si="385"/>
        <v>0</v>
      </c>
      <c r="AN390" s="4"/>
      <c r="AO390" s="4" t="e">
        <f t="shared" si="389"/>
        <v>#N/A</v>
      </c>
      <c r="AP390" s="4" t="e">
        <f t="shared" si="386"/>
        <v>#VALUE!</v>
      </c>
      <c r="AQ390" s="4" t="str">
        <f t="shared" si="390"/>
        <v/>
      </c>
      <c r="AR390" s="4">
        <f t="shared" si="387"/>
        <v>0</v>
      </c>
      <c r="AS390" s="4">
        <f t="shared" si="388"/>
        <v>0</v>
      </c>
      <c r="AT390" s="4">
        <f t="shared" si="366"/>
        <v>0</v>
      </c>
    </row>
    <row r="391" spans="1:46" x14ac:dyDescent="0.25">
      <c r="A391" s="5">
        <f t="shared" si="368"/>
        <v>0</v>
      </c>
      <c r="B391" s="4" t="e">
        <f t="shared" si="377"/>
        <v>#N/A</v>
      </c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4">
        <f t="shared" si="378"/>
        <v>0</v>
      </c>
      <c r="N391" s="59"/>
      <c r="O391" s="59"/>
      <c r="P391" s="59" t="e">
        <f t="shared" si="367"/>
        <v>#N/A</v>
      </c>
      <c r="Q391" s="59"/>
      <c r="R391" s="59"/>
      <c r="S391" s="59"/>
      <c r="T391" s="5" t="e">
        <f t="shared" si="379"/>
        <v>#N/A</v>
      </c>
      <c r="U391" s="4" t="e">
        <f t="shared" si="369"/>
        <v>#N/A</v>
      </c>
      <c r="V391" s="4" t="e">
        <f t="shared" si="370"/>
        <v>#N/A</v>
      </c>
      <c r="W391" s="4" t="e">
        <f t="shared" si="371"/>
        <v>#N/A</v>
      </c>
      <c r="X391" s="4" t="e">
        <f t="shared" si="372"/>
        <v>#N/A</v>
      </c>
      <c r="Y391" s="4" t="e" cm="1">
        <f t="array" ref="Y391">_xlfn.IFS(H391=1,2,H391=3,1)</f>
        <v>#N/A</v>
      </c>
      <c r="Z391" s="4" t="e">
        <f t="shared" si="373"/>
        <v>#N/A</v>
      </c>
      <c r="AA391" s="4" t="e">
        <f t="shared" si="380"/>
        <v>#N/A</v>
      </c>
      <c r="AB391" s="4" t="e">
        <f t="shared" si="374"/>
        <v>#N/A</v>
      </c>
      <c r="AC391" s="4" t="e">
        <f t="shared" si="381"/>
        <v>#N/A</v>
      </c>
      <c r="AD391" s="4" t="e">
        <f t="shared" si="375"/>
        <v>#N/A</v>
      </c>
      <c r="AE391" s="4" t="e">
        <f t="shared" si="391"/>
        <v>#N/A</v>
      </c>
      <c r="AF391" s="4">
        <f t="shared" ref="AF391:AF454" si="392">IFERROR(IF(AB391&gt;4.5,1,2),0)</f>
        <v>0</v>
      </c>
      <c r="AG391" s="4" t="str">
        <f t="shared" ref="AG391:AG454" si="393">IFERROR(LEFT(AQ391,SEARCH(".",AQ391)-1),AQ391)</f>
        <v/>
      </c>
      <c r="AH391" s="4">
        <f t="shared" si="382"/>
        <v>0</v>
      </c>
      <c r="AI391" s="4" t="e">
        <f t="shared" si="365"/>
        <v>#VALUE!</v>
      </c>
      <c r="AJ391" s="4" t="e">
        <f t="shared" si="383"/>
        <v>#N/A</v>
      </c>
      <c r="AK391" s="4" t="e">
        <f t="shared" si="376"/>
        <v>#N/A</v>
      </c>
      <c r="AL391" s="4">
        <f t="shared" si="384"/>
        <v>0</v>
      </c>
      <c r="AM391" s="4">
        <f t="shared" si="385"/>
        <v>0</v>
      </c>
      <c r="AN391" s="4"/>
      <c r="AO391" s="4" t="e">
        <f t="shared" si="389"/>
        <v>#N/A</v>
      </c>
      <c r="AP391" s="4" t="e">
        <f t="shared" si="386"/>
        <v>#VALUE!</v>
      </c>
      <c r="AQ391" s="4" t="str">
        <f t="shared" si="390"/>
        <v/>
      </c>
      <c r="AR391" s="4">
        <f t="shared" si="387"/>
        <v>0</v>
      </c>
      <c r="AS391" s="4">
        <f t="shared" si="388"/>
        <v>0</v>
      </c>
      <c r="AT391" s="4">
        <f t="shared" si="366"/>
        <v>0</v>
      </c>
    </row>
    <row r="392" spans="1:46" x14ac:dyDescent="0.25">
      <c r="A392" s="5">
        <f t="shared" si="368"/>
        <v>0</v>
      </c>
      <c r="B392" s="4" t="e">
        <f t="shared" si="377"/>
        <v>#N/A</v>
      </c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4">
        <f t="shared" si="378"/>
        <v>0</v>
      </c>
      <c r="N392" s="59"/>
      <c r="O392" s="59"/>
      <c r="P392" s="59" t="e">
        <f t="shared" si="367"/>
        <v>#N/A</v>
      </c>
      <c r="Q392" s="59"/>
      <c r="R392" s="59"/>
      <c r="S392" s="59"/>
      <c r="T392" s="5" t="e">
        <f t="shared" si="379"/>
        <v>#N/A</v>
      </c>
      <c r="U392" s="4" t="e">
        <f t="shared" si="369"/>
        <v>#N/A</v>
      </c>
      <c r="V392" s="4" t="e">
        <f t="shared" si="370"/>
        <v>#N/A</v>
      </c>
      <c r="W392" s="4" t="e">
        <f t="shared" si="371"/>
        <v>#N/A</v>
      </c>
      <c r="X392" s="4" t="e">
        <f t="shared" si="372"/>
        <v>#N/A</v>
      </c>
      <c r="Y392" s="4" t="e" cm="1">
        <f t="array" ref="Y392">_xlfn.IFS(H392=1,2,H392=3,1)</f>
        <v>#N/A</v>
      </c>
      <c r="Z392" s="4" t="e">
        <f t="shared" si="373"/>
        <v>#N/A</v>
      </c>
      <c r="AA392" s="4" t="e">
        <f t="shared" si="380"/>
        <v>#N/A</v>
      </c>
      <c r="AB392" s="4" t="e">
        <f t="shared" si="374"/>
        <v>#N/A</v>
      </c>
      <c r="AC392" s="4" t="e">
        <f t="shared" si="381"/>
        <v>#N/A</v>
      </c>
      <c r="AD392" s="4" t="e">
        <f t="shared" si="375"/>
        <v>#N/A</v>
      </c>
      <c r="AE392" s="4" t="e">
        <f t="shared" si="391"/>
        <v>#N/A</v>
      </c>
      <c r="AF392" s="4">
        <f t="shared" si="392"/>
        <v>0</v>
      </c>
      <c r="AG392" s="4" t="str">
        <f t="shared" si="393"/>
        <v/>
      </c>
      <c r="AH392" s="4">
        <f t="shared" si="382"/>
        <v>0</v>
      </c>
      <c r="AI392" s="4" t="e">
        <f t="shared" ref="AI392:AI455" si="394">IFERROR(LEFT(AP392,SEARCH(".",AP392)-1),AP392)</f>
        <v>#VALUE!</v>
      </c>
      <c r="AJ392" s="4" t="e">
        <f t="shared" si="383"/>
        <v>#N/A</v>
      </c>
      <c r="AK392" s="4" t="e">
        <f t="shared" si="376"/>
        <v>#N/A</v>
      </c>
      <c r="AL392" s="4">
        <f t="shared" si="384"/>
        <v>0</v>
      </c>
      <c r="AM392" s="4">
        <f t="shared" si="385"/>
        <v>0</v>
      </c>
      <c r="AN392" s="4"/>
      <c r="AO392" s="4" t="e">
        <f t="shared" si="389"/>
        <v>#N/A</v>
      </c>
      <c r="AP392" s="4" t="e">
        <f t="shared" si="386"/>
        <v>#VALUE!</v>
      </c>
      <c r="AQ392" s="4" t="str">
        <f t="shared" si="390"/>
        <v/>
      </c>
      <c r="AR392" s="4">
        <f t="shared" si="387"/>
        <v>0</v>
      </c>
      <c r="AS392" s="4">
        <f t="shared" si="388"/>
        <v>0</v>
      </c>
      <c r="AT392" s="4">
        <f t="shared" si="366"/>
        <v>0</v>
      </c>
    </row>
    <row r="393" spans="1:46" ht="15.75" thickBot="1" x14ac:dyDescent="0.3">
      <c r="A393" s="45">
        <f t="shared" si="368"/>
        <v>0</v>
      </c>
      <c r="B393" s="44" t="e">
        <f t="shared" si="377"/>
        <v>#N/A</v>
      </c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44">
        <f t="shared" si="378"/>
        <v>0</v>
      </c>
      <c r="N393" s="64"/>
      <c r="O393" s="64"/>
      <c r="P393" s="64" t="e">
        <f t="shared" si="367"/>
        <v>#N/A</v>
      </c>
      <c r="Q393" s="64"/>
      <c r="R393" s="64"/>
      <c r="S393" s="64"/>
      <c r="T393" s="45" t="e">
        <f t="shared" si="379"/>
        <v>#N/A</v>
      </c>
      <c r="U393" s="44" t="e">
        <f t="shared" si="369"/>
        <v>#N/A</v>
      </c>
      <c r="V393" s="44" t="e">
        <f t="shared" si="370"/>
        <v>#N/A</v>
      </c>
      <c r="W393" s="44" t="e">
        <f t="shared" si="371"/>
        <v>#N/A</v>
      </c>
      <c r="X393" s="44" t="e">
        <f t="shared" si="372"/>
        <v>#N/A</v>
      </c>
      <c r="Y393" s="44" t="e" cm="1">
        <f t="array" ref="Y393">_xlfn.IFS(H393=1,2,H393=3,1)</f>
        <v>#N/A</v>
      </c>
      <c r="Z393" s="44" t="e">
        <f t="shared" si="373"/>
        <v>#N/A</v>
      </c>
      <c r="AA393" s="44" t="e">
        <f t="shared" si="380"/>
        <v>#N/A</v>
      </c>
      <c r="AB393" s="44" t="e">
        <f t="shared" si="374"/>
        <v>#N/A</v>
      </c>
      <c r="AC393" s="44" t="e">
        <f t="shared" si="381"/>
        <v>#N/A</v>
      </c>
      <c r="AD393" s="44" t="e">
        <f t="shared" si="375"/>
        <v>#N/A</v>
      </c>
      <c r="AE393" s="44" t="e">
        <f t="shared" si="391"/>
        <v>#N/A</v>
      </c>
      <c r="AF393" s="44">
        <f t="shared" si="392"/>
        <v>0</v>
      </c>
      <c r="AG393" s="44" t="str">
        <f t="shared" si="393"/>
        <v/>
      </c>
      <c r="AH393" s="44">
        <f t="shared" si="382"/>
        <v>0</v>
      </c>
      <c r="AI393" s="44" t="e">
        <f t="shared" si="394"/>
        <v>#VALUE!</v>
      </c>
      <c r="AJ393" s="44" t="e">
        <f t="shared" si="383"/>
        <v>#N/A</v>
      </c>
      <c r="AK393" s="44" t="e">
        <f t="shared" si="376"/>
        <v>#N/A</v>
      </c>
      <c r="AL393" s="44">
        <f t="shared" si="384"/>
        <v>0</v>
      </c>
      <c r="AM393" s="44">
        <f t="shared" si="385"/>
        <v>0</v>
      </c>
      <c r="AN393" s="44"/>
      <c r="AO393" s="44" t="e">
        <f t="shared" si="389"/>
        <v>#N/A</v>
      </c>
      <c r="AP393" s="44" t="e">
        <f t="shared" si="386"/>
        <v>#VALUE!</v>
      </c>
      <c r="AQ393" s="44" t="str">
        <f t="shared" si="390"/>
        <v/>
      </c>
      <c r="AR393" s="44">
        <f t="shared" si="387"/>
        <v>0</v>
      </c>
      <c r="AS393" s="44">
        <f t="shared" si="388"/>
        <v>0</v>
      </c>
      <c r="AT393" s="44">
        <f t="shared" si="366"/>
        <v>0</v>
      </c>
    </row>
    <row r="394" spans="1:46" x14ac:dyDescent="0.25">
      <c r="A394" s="19">
        <f t="shared" si="368"/>
        <v>0</v>
      </c>
      <c r="B394" s="7" t="e">
        <f t="shared" si="377"/>
        <v>#N/A</v>
      </c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7">
        <f t="shared" si="378"/>
        <v>0</v>
      </c>
      <c r="N394" s="65"/>
      <c r="O394" s="65"/>
      <c r="P394" s="65" t="e">
        <f t="shared" si="367"/>
        <v>#N/A</v>
      </c>
      <c r="Q394" s="65"/>
      <c r="R394" s="65"/>
      <c r="S394" s="65"/>
      <c r="T394" s="19" t="e">
        <f t="shared" si="379"/>
        <v>#N/A</v>
      </c>
      <c r="U394" s="7" t="e">
        <f t="shared" si="369"/>
        <v>#N/A</v>
      </c>
      <c r="V394" s="7" t="e">
        <f t="shared" si="370"/>
        <v>#N/A</v>
      </c>
      <c r="W394" s="7" t="e">
        <f t="shared" si="371"/>
        <v>#N/A</v>
      </c>
      <c r="X394" s="7" t="e">
        <f t="shared" si="372"/>
        <v>#N/A</v>
      </c>
      <c r="Y394" s="7" t="e" cm="1">
        <f t="array" ref="Y394">_xlfn.IFS(H394=1,2,H394=3,1)</f>
        <v>#N/A</v>
      </c>
      <c r="Z394" s="7" t="e">
        <f t="shared" si="373"/>
        <v>#N/A</v>
      </c>
      <c r="AA394" s="7" t="e">
        <f t="shared" si="380"/>
        <v>#N/A</v>
      </c>
      <c r="AB394" s="7" t="e">
        <f t="shared" si="374"/>
        <v>#N/A</v>
      </c>
      <c r="AC394" s="7" t="e">
        <f t="shared" si="381"/>
        <v>#N/A</v>
      </c>
      <c r="AD394" s="7" t="e">
        <f t="shared" si="375"/>
        <v>#N/A</v>
      </c>
      <c r="AE394" s="7" t="e">
        <f t="shared" si="391"/>
        <v>#N/A</v>
      </c>
      <c r="AF394" s="7">
        <f t="shared" si="392"/>
        <v>0</v>
      </c>
      <c r="AG394" s="7" t="str">
        <f t="shared" si="393"/>
        <v/>
      </c>
      <c r="AH394" s="7">
        <f t="shared" si="382"/>
        <v>0</v>
      </c>
      <c r="AI394" s="7" t="e">
        <f t="shared" si="394"/>
        <v>#VALUE!</v>
      </c>
      <c r="AJ394" s="7" t="e">
        <f t="shared" si="383"/>
        <v>#N/A</v>
      </c>
      <c r="AK394" s="7" t="e">
        <f t="shared" si="376"/>
        <v>#N/A</v>
      </c>
      <c r="AL394" s="7">
        <f t="shared" si="384"/>
        <v>0</v>
      </c>
      <c r="AM394" s="7">
        <f t="shared" si="385"/>
        <v>0</v>
      </c>
      <c r="AN394" s="7"/>
      <c r="AO394" s="7" t="e">
        <f t="shared" si="389"/>
        <v>#N/A</v>
      </c>
      <c r="AP394" s="7" t="e">
        <f t="shared" si="386"/>
        <v>#VALUE!</v>
      </c>
      <c r="AQ394" s="7" t="str">
        <f t="shared" si="390"/>
        <v/>
      </c>
      <c r="AR394" s="7">
        <f t="shared" si="387"/>
        <v>0</v>
      </c>
      <c r="AS394" s="7">
        <f t="shared" si="388"/>
        <v>0</v>
      </c>
      <c r="AT394" s="7">
        <f t="shared" si="366"/>
        <v>0</v>
      </c>
    </row>
    <row r="395" spans="1:46" x14ac:dyDescent="0.25">
      <c r="A395" s="5">
        <f t="shared" si="368"/>
        <v>0</v>
      </c>
      <c r="B395" s="4" t="e">
        <f t="shared" si="377"/>
        <v>#N/A</v>
      </c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4">
        <f t="shared" si="378"/>
        <v>0</v>
      </c>
      <c r="N395" s="59"/>
      <c r="O395" s="59"/>
      <c r="P395" s="59" t="e">
        <f t="shared" si="367"/>
        <v>#N/A</v>
      </c>
      <c r="Q395" s="59"/>
      <c r="R395" s="59"/>
      <c r="S395" s="59"/>
      <c r="T395" s="5" t="e">
        <f t="shared" si="379"/>
        <v>#N/A</v>
      </c>
      <c r="U395" s="4" t="e">
        <f t="shared" si="369"/>
        <v>#N/A</v>
      </c>
      <c r="V395" s="4" t="e">
        <f t="shared" si="370"/>
        <v>#N/A</v>
      </c>
      <c r="W395" s="4" t="e">
        <f t="shared" si="371"/>
        <v>#N/A</v>
      </c>
      <c r="X395" s="4" t="e">
        <f t="shared" si="372"/>
        <v>#N/A</v>
      </c>
      <c r="Y395" s="4" t="e" cm="1">
        <f t="array" ref="Y395">_xlfn.IFS(H395=1,2,H395=3,1)</f>
        <v>#N/A</v>
      </c>
      <c r="Z395" s="4" t="e">
        <f t="shared" si="373"/>
        <v>#N/A</v>
      </c>
      <c r="AA395" s="4" t="e">
        <f t="shared" si="380"/>
        <v>#N/A</v>
      </c>
      <c r="AB395" s="4" t="e">
        <f t="shared" si="374"/>
        <v>#N/A</v>
      </c>
      <c r="AC395" s="4" t="e">
        <f t="shared" si="381"/>
        <v>#N/A</v>
      </c>
      <c r="AD395" s="4" t="e">
        <f t="shared" si="375"/>
        <v>#N/A</v>
      </c>
      <c r="AE395" s="4" t="e">
        <f t="shared" si="391"/>
        <v>#N/A</v>
      </c>
      <c r="AF395" s="4">
        <f t="shared" si="392"/>
        <v>0</v>
      </c>
      <c r="AG395" s="4" t="str">
        <f t="shared" si="393"/>
        <v/>
      </c>
      <c r="AH395" s="4">
        <f t="shared" si="382"/>
        <v>0</v>
      </c>
      <c r="AI395" s="4" t="e">
        <f t="shared" si="394"/>
        <v>#VALUE!</v>
      </c>
      <c r="AJ395" s="4" t="e">
        <f t="shared" si="383"/>
        <v>#N/A</v>
      </c>
      <c r="AK395" s="4" t="e">
        <f t="shared" si="376"/>
        <v>#N/A</v>
      </c>
      <c r="AL395" s="4">
        <f t="shared" si="384"/>
        <v>0</v>
      </c>
      <c r="AM395" s="4">
        <f t="shared" si="385"/>
        <v>0</v>
      </c>
      <c r="AN395" s="4"/>
      <c r="AO395" s="4" t="e">
        <f t="shared" si="389"/>
        <v>#N/A</v>
      </c>
      <c r="AP395" s="4" t="e">
        <f t="shared" si="386"/>
        <v>#VALUE!</v>
      </c>
      <c r="AQ395" s="4" t="str">
        <f t="shared" si="390"/>
        <v/>
      </c>
      <c r="AR395" s="4">
        <f t="shared" si="387"/>
        <v>0</v>
      </c>
      <c r="AS395" s="4">
        <f t="shared" si="388"/>
        <v>0</v>
      </c>
      <c r="AT395" s="4">
        <f t="shared" ref="AT395:AT458" si="395">IF(AR395=0,AS395,AR395)</f>
        <v>0</v>
      </c>
    </row>
    <row r="396" spans="1:46" x14ac:dyDescent="0.25">
      <c r="A396" s="5">
        <f t="shared" si="368"/>
        <v>0</v>
      </c>
      <c r="B396" s="4" t="e">
        <f t="shared" si="377"/>
        <v>#N/A</v>
      </c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4">
        <f t="shared" si="378"/>
        <v>0</v>
      </c>
      <c r="N396" s="59"/>
      <c r="O396" s="59"/>
      <c r="P396" s="59" t="e">
        <f t="shared" si="367"/>
        <v>#N/A</v>
      </c>
      <c r="Q396" s="59"/>
      <c r="R396" s="59"/>
      <c r="S396" s="59"/>
      <c r="T396" s="5" t="e">
        <f t="shared" si="379"/>
        <v>#N/A</v>
      </c>
      <c r="U396" s="4" t="e">
        <f t="shared" si="369"/>
        <v>#N/A</v>
      </c>
      <c r="V396" s="4" t="e">
        <f t="shared" si="370"/>
        <v>#N/A</v>
      </c>
      <c r="W396" s="4" t="e">
        <f t="shared" si="371"/>
        <v>#N/A</v>
      </c>
      <c r="X396" s="4" t="e">
        <f t="shared" si="372"/>
        <v>#N/A</v>
      </c>
      <c r="Y396" s="4" t="e" cm="1">
        <f t="array" ref="Y396">_xlfn.IFS(H396=1,2,H396=3,1)</f>
        <v>#N/A</v>
      </c>
      <c r="Z396" s="4" t="e">
        <f t="shared" si="373"/>
        <v>#N/A</v>
      </c>
      <c r="AA396" s="4" t="e">
        <f t="shared" si="380"/>
        <v>#N/A</v>
      </c>
      <c r="AB396" s="4" t="e">
        <f t="shared" si="374"/>
        <v>#N/A</v>
      </c>
      <c r="AC396" s="4" t="e">
        <f t="shared" si="381"/>
        <v>#N/A</v>
      </c>
      <c r="AD396" s="4" t="e">
        <f t="shared" si="375"/>
        <v>#N/A</v>
      </c>
      <c r="AE396" s="4" t="e">
        <f t="shared" si="391"/>
        <v>#N/A</v>
      </c>
      <c r="AF396" s="4">
        <f t="shared" si="392"/>
        <v>0</v>
      </c>
      <c r="AG396" s="4" t="str">
        <f t="shared" si="393"/>
        <v/>
      </c>
      <c r="AH396" s="4">
        <f t="shared" si="382"/>
        <v>0</v>
      </c>
      <c r="AI396" s="4" t="e">
        <f t="shared" si="394"/>
        <v>#VALUE!</v>
      </c>
      <c r="AJ396" s="4" t="e">
        <f t="shared" si="383"/>
        <v>#N/A</v>
      </c>
      <c r="AK396" s="4" t="e">
        <f t="shared" si="376"/>
        <v>#N/A</v>
      </c>
      <c r="AL396" s="4">
        <f t="shared" si="384"/>
        <v>0</v>
      </c>
      <c r="AM396" s="4">
        <f t="shared" si="385"/>
        <v>0</v>
      </c>
      <c r="AN396" s="4"/>
      <c r="AO396" s="4" t="e">
        <f t="shared" si="389"/>
        <v>#N/A</v>
      </c>
      <c r="AP396" s="4" t="e">
        <f t="shared" si="386"/>
        <v>#VALUE!</v>
      </c>
      <c r="AQ396" s="4" t="str">
        <f t="shared" si="390"/>
        <v/>
      </c>
      <c r="AR396" s="4">
        <f t="shared" si="387"/>
        <v>0</v>
      </c>
      <c r="AS396" s="4">
        <f t="shared" si="388"/>
        <v>0</v>
      </c>
      <c r="AT396" s="4">
        <f t="shared" si="395"/>
        <v>0</v>
      </c>
    </row>
    <row r="397" spans="1:46" x14ac:dyDescent="0.25">
      <c r="A397" s="5">
        <f t="shared" si="368"/>
        <v>0</v>
      </c>
      <c r="B397" s="4" t="e">
        <f t="shared" si="377"/>
        <v>#N/A</v>
      </c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4">
        <f t="shared" si="378"/>
        <v>0</v>
      </c>
      <c r="N397" s="59"/>
      <c r="O397" s="59"/>
      <c r="P397" s="59" t="e">
        <f t="shared" si="367"/>
        <v>#N/A</v>
      </c>
      <c r="Q397" s="59"/>
      <c r="R397" s="59"/>
      <c r="S397" s="59"/>
      <c r="T397" s="5" t="e">
        <f t="shared" si="379"/>
        <v>#N/A</v>
      </c>
      <c r="U397" s="4" t="e">
        <f t="shared" si="369"/>
        <v>#N/A</v>
      </c>
      <c r="V397" s="4" t="e">
        <f t="shared" si="370"/>
        <v>#N/A</v>
      </c>
      <c r="W397" s="4" t="e">
        <f t="shared" si="371"/>
        <v>#N/A</v>
      </c>
      <c r="X397" s="4" t="e">
        <f t="shared" si="372"/>
        <v>#N/A</v>
      </c>
      <c r="Y397" s="4" t="e" cm="1">
        <f t="array" ref="Y397">_xlfn.IFS(H397=1,2,H397=3,1)</f>
        <v>#N/A</v>
      </c>
      <c r="Z397" s="4" t="e">
        <f t="shared" si="373"/>
        <v>#N/A</v>
      </c>
      <c r="AA397" s="4" t="e">
        <f t="shared" si="380"/>
        <v>#N/A</v>
      </c>
      <c r="AB397" s="4" t="e">
        <f t="shared" si="374"/>
        <v>#N/A</v>
      </c>
      <c r="AC397" s="4" t="e">
        <f t="shared" si="381"/>
        <v>#N/A</v>
      </c>
      <c r="AD397" s="4" t="e">
        <f t="shared" si="375"/>
        <v>#N/A</v>
      </c>
      <c r="AE397" s="4" t="e">
        <f t="shared" si="391"/>
        <v>#N/A</v>
      </c>
      <c r="AF397" s="4">
        <f t="shared" si="392"/>
        <v>0</v>
      </c>
      <c r="AG397" s="4" t="str">
        <f t="shared" si="393"/>
        <v/>
      </c>
      <c r="AH397" s="4">
        <f t="shared" si="382"/>
        <v>0</v>
      </c>
      <c r="AI397" s="4" t="e">
        <f t="shared" si="394"/>
        <v>#VALUE!</v>
      </c>
      <c r="AJ397" s="4" t="e">
        <f t="shared" si="383"/>
        <v>#N/A</v>
      </c>
      <c r="AK397" s="4" t="e">
        <f t="shared" si="376"/>
        <v>#N/A</v>
      </c>
      <c r="AL397" s="4">
        <f t="shared" si="384"/>
        <v>0</v>
      </c>
      <c r="AM397" s="4">
        <f t="shared" si="385"/>
        <v>0</v>
      </c>
      <c r="AN397" s="4"/>
      <c r="AO397" s="4" t="e">
        <f t="shared" si="389"/>
        <v>#N/A</v>
      </c>
      <c r="AP397" s="4" t="e">
        <f t="shared" si="386"/>
        <v>#VALUE!</v>
      </c>
      <c r="AQ397" s="4" t="str">
        <f t="shared" si="390"/>
        <v/>
      </c>
      <c r="AR397" s="4">
        <f t="shared" si="387"/>
        <v>0</v>
      </c>
      <c r="AS397" s="4">
        <f t="shared" si="388"/>
        <v>0</v>
      </c>
      <c r="AT397" s="4">
        <f t="shared" si="395"/>
        <v>0</v>
      </c>
    </row>
    <row r="398" spans="1:46" x14ac:dyDescent="0.25">
      <c r="A398" s="5">
        <f t="shared" si="368"/>
        <v>0</v>
      </c>
      <c r="B398" s="4" t="e">
        <f t="shared" si="377"/>
        <v>#N/A</v>
      </c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4">
        <f t="shared" si="378"/>
        <v>0</v>
      </c>
      <c r="N398" s="59"/>
      <c r="O398" s="59"/>
      <c r="P398" s="59" t="e">
        <f t="shared" si="367"/>
        <v>#N/A</v>
      </c>
      <c r="Q398" s="59"/>
      <c r="R398" s="59"/>
      <c r="S398" s="59"/>
      <c r="T398" s="5" t="e">
        <f t="shared" si="379"/>
        <v>#N/A</v>
      </c>
      <c r="U398" s="4" t="e">
        <f t="shared" si="369"/>
        <v>#N/A</v>
      </c>
      <c r="V398" s="4" t="e">
        <f t="shared" si="370"/>
        <v>#N/A</v>
      </c>
      <c r="W398" s="4" t="e">
        <f t="shared" si="371"/>
        <v>#N/A</v>
      </c>
      <c r="X398" s="4" t="e">
        <f t="shared" si="372"/>
        <v>#N/A</v>
      </c>
      <c r="Y398" s="4" t="e" cm="1">
        <f t="array" ref="Y398">_xlfn.IFS(H398=1,2,H398=3,1)</f>
        <v>#N/A</v>
      </c>
      <c r="Z398" s="4" t="e">
        <f t="shared" si="373"/>
        <v>#N/A</v>
      </c>
      <c r="AA398" s="4" t="e">
        <f t="shared" si="380"/>
        <v>#N/A</v>
      </c>
      <c r="AB398" s="4" t="e">
        <f t="shared" si="374"/>
        <v>#N/A</v>
      </c>
      <c r="AC398" s="4" t="e">
        <f t="shared" si="381"/>
        <v>#N/A</v>
      </c>
      <c r="AD398" s="4" t="e">
        <f t="shared" si="375"/>
        <v>#N/A</v>
      </c>
      <c r="AE398" s="4" t="e">
        <f t="shared" si="391"/>
        <v>#N/A</v>
      </c>
      <c r="AF398" s="4">
        <f t="shared" si="392"/>
        <v>0</v>
      </c>
      <c r="AG398" s="4" t="str">
        <f t="shared" si="393"/>
        <v/>
      </c>
      <c r="AH398" s="4">
        <f t="shared" si="382"/>
        <v>0</v>
      </c>
      <c r="AI398" s="4" t="e">
        <f t="shared" si="394"/>
        <v>#VALUE!</v>
      </c>
      <c r="AJ398" s="4" t="e">
        <f t="shared" si="383"/>
        <v>#N/A</v>
      </c>
      <c r="AK398" s="4" t="e">
        <f t="shared" si="376"/>
        <v>#N/A</v>
      </c>
      <c r="AL398" s="4">
        <f t="shared" si="384"/>
        <v>0</v>
      </c>
      <c r="AM398" s="4">
        <f t="shared" si="385"/>
        <v>0</v>
      </c>
      <c r="AN398" s="4"/>
      <c r="AO398" s="4" t="e">
        <f t="shared" si="389"/>
        <v>#N/A</v>
      </c>
      <c r="AP398" s="4" t="e">
        <f t="shared" si="386"/>
        <v>#VALUE!</v>
      </c>
      <c r="AQ398" s="4" t="str">
        <f t="shared" si="390"/>
        <v/>
      </c>
      <c r="AR398" s="4">
        <f t="shared" si="387"/>
        <v>0</v>
      </c>
      <c r="AS398" s="4">
        <f t="shared" si="388"/>
        <v>0</v>
      </c>
      <c r="AT398" s="4">
        <f t="shared" si="395"/>
        <v>0</v>
      </c>
    </row>
    <row r="399" spans="1:46" x14ac:dyDescent="0.25">
      <c r="A399" s="5">
        <f t="shared" si="368"/>
        <v>0</v>
      </c>
      <c r="B399" s="4" t="e">
        <f t="shared" si="377"/>
        <v>#N/A</v>
      </c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4">
        <f t="shared" si="378"/>
        <v>0</v>
      </c>
      <c r="N399" s="59"/>
      <c r="O399" s="59"/>
      <c r="P399" s="59" t="e">
        <f t="shared" si="367"/>
        <v>#N/A</v>
      </c>
      <c r="Q399" s="59"/>
      <c r="R399" s="59"/>
      <c r="S399" s="59"/>
      <c r="T399" s="5" t="e">
        <f t="shared" si="379"/>
        <v>#N/A</v>
      </c>
      <c r="U399" s="4" t="e">
        <f t="shared" si="369"/>
        <v>#N/A</v>
      </c>
      <c r="V399" s="4" t="e">
        <f t="shared" si="370"/>
        <v>#N/A</v>
      </c>
      <c r="W399" s="4" t="e">
        <f t="shared" si="371"/>
        <v>#N/A</v>
      </c>
      <c r="X399" s="4" t="e">
        <f t="shared" si="372"/>
        <v>#N/A</v>
      </c>
      <c r="Y399" s="4" t="e" cm="1">
        <f t="array" ref="Y399">_xlfn.IFS(H399=1,2,H399=3,1)</f>
        <v>#N/A</v>
      </c>
      <c r="Z399" s="4" t="e">
        <f t="shared" si="373"/>
        <v>#N/A</v>
      </c>
      <c r="AA399" s="4" t="e">
        <f t="shared" si="380"/>
        <v>#N/A</v>
      </c>
      <c r="AB399" s="4" t="e">
        <f t="shared" si="374"/>
        <v>#N/A</v>
      </c>
      <c r="AC399" s="4" t="e">
        <f t="shared" si="381"/>
        <v>#N/A</v>
      </c>
      <c r="AD399" s="4" t="e">
        <f t="shared" si="375"/>
        <v>#N/A</v>
      </c>
      <c r="AE399" s="4" t="e">
        <f t="shared" si="391"/>
        <v>#N/A</v>
      </c>
      <c r="AF399" s="4">
        <f t="shared" si="392"/>
        <v>0</v>
      </c>
      <c r="AG399" s="4" t="str">
        <f t="shared" si="393"/>
        <v/>
      </c>
      <c r="AH399" s="4">
        <f t="shared" si="382"/>
        <v>0</v>
      </c>
      <c r="AI399" s="4" t="e">
        <f t="shared" si="394"/>
        <v>#VALUE!</v>
      </c>
      <c r="AJ399" s="4" t="e">
        <f t="shared" si="383"/>
        <v>#N/A</v>
      </c>
      <c r="AK399" s="4" t="e">
        <f t="shared" si="376"/>
        <v>#N/A</v>
      </c>
      <c r="AL399" s="4">
        <f t="shared" si="384"/>
        <v>0</v>
      </c>
      <c r="AM399" s="4">
        <f t="shared" si="385"/>
        <v>0</v>
      </c>
      <c r="AN399" s="4"/>
      <c r="AO399" s="4" t="e">
        <f t="shared" si="389"/>
        <v>#N/A</v>
      </c>
      <c r="AP399" s="4" t="e">
        <f t="shared" si="386"/>
        <v>#VALUE!</v>
      </c>
      <c r="AQ399" s="4" t="str">
        <f t="shared" si="390"/>
        <v/>
      </c>
      <c r="AR399" s="4">
        <f t="shared" si="387"/>
        <v>0</v>
      </c>
      <c r="AS399" s="4">
        <f t="shared" si="388"/>
        <v>0</v>
      </c>
      <c r="AT399" s="4">
        <f t="shared" si="395"/>
        <v>0</v>
      </c>
    </row>
    <row r="400" spans="1:46" x14ac:dyDescent="0.25">
      <c r="A400" s="5">
        <f t="shared" si="368"/>
        <v>0</v>
      </c>
      <c r="B400" s="4" t="e">
        <f t="shared" si="377"/>
        <v>#N/A</v>
      </c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4">
        <f t="shared" si="378"/>
        <v>0</v>
      </c>
      <c r="N400" s="59"/>
      <c r="O400" s="59"/>
      <c r="P400" s="59" t="e">
        <f t="shared" si="367"/>
        <v>#N/A</v>
      </c>
      <c r="Q400" s="59"/>
      <c r="R400" s="59"/>
      <c r="S400" s="59"/>
      <c r="T400" s="5" t="e">
        <f t="shared" si="379"/>
        <v>#N/A</v>
      </c>
      <c r="U400" s="4" t="e">
        <f t="shared" si="369"/>
        <v>#N/A</v>
      </c>
      <c r="V400" s="4" t="e">
        <f t="shared" si="370"/>
        <v>#N/A</v>
      </c>
      <c r="W400" s="4" t="e">
        <f t="shared" si="371"/>
        <v>#N/A</v>
      </c>
      <c r="X400" s="4" t="e">
        <f t="shared" si="372"/>
        <v>#N/A</v>
      </c>
      <c r="Y400" s="4" t="e" cm="1">
        <f t="array" ref="Y400">_xlfn.IFS(H400=1,2,H400=3,1)</f>
        <v>#N/A</v>
      </c>
      <c r="Z400" s="4" t="e">
        <f t="shared" si="373"/>
        <v>#N/A</v>
      </c>
      <c r="AA400" s="4" t="e">
        <f t="shared" si="380"/>
        <v>#N/A</v>
      </c>
      <c r="AB400" s="4" t="e">
        <f t="shared" si="374"/>
        <v>#N/A</v>
      </c>
      <c r="AC400" s="4" t="e">
        <f t="shared" si="381"/>
        <v>#N/A</v>
      </c>
      <c r="AD400" s="4" t="e">
        <f t="shared" si="375"/>
        <v>#N/A</v>
      </c>
      <c r="AE400" s="4" t="e">
        <f t="shared" si="391"/>
        <v>#N/A</v>
      </c>
      <c r="AF400" s="4">
        <f t="shared" si="392"/>
        <v>0</v>
      </c>
      <c r="AG400" s="4" t="str">
        <f t="shared" si="393"/>
        <v/>
      </c>
      <c r="AH400" s="4">
        <f t="shared" si="382"/>
        <v>0</v>
      </c>
      <c r="AI400" s="4" t="e">
        <f t="shared" si="394"/>
        <v>#VALUE!</v>
      </c>
      <c r="AJ400" s="4" t="e">
        <f t="shared" si="383"/>
        <v>#N/A</v>
      </c>
      <c r="AK400" s="4" t="e">
        <f t="shared" si="376"/>
        <v>#N/A</v>
      </c>
      <c r="AL400" s="4">
        <f t="shared" si="384"/>
        <v>0</v>
      </c>
      <c r="AM400" s="4">
        <f t="shared" si="385"/>
        <v>0</v>
      </c>
      <c r="AN400" s="4"/>
      <c r="AO400" s="4" t="e">
        <f t="shared" si="389"/>
        <v>#N/A</v>
      </c>
      <c r="AP400" s="4" t="e">
        <f t="shared" si="386"/>
        <v>#VALUE!</v>
      </c>
      <c r="AQ400" s="4" t="str">
        <f t="shared" si="390"/>
        <v/>
      </c>
      <c r="AR400" s="4">
        <f t="shared" si="387"/>
        <v>0</v>
      </c>
      <c r="AS400" s="4">
        <f t="shared" si="388"/>
        <v>0</v>
      </c>
      <c r="AT400" s="4">
        <f t="shared" si="395"/>
        <v>0</v>
      </c>
    </row>
    <row r="401" spans="1:46" x14ac:dyDescent="0.25">
      <c r="A401" s="5">
        <f t="shared" si="368"/>
        <v>0</v>
      </c>
      <c r="B401" s="4" t="e">
        <f t="shared" si="377"/>
        <v>#N/A</v>
      </c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4">
        <f t="shared" si="378"/>
        <v>0</v>
      </c>
      <c r="N401" s="59"/>
      <c r="O401" s="59"/>
      <c r="P401" s="59" t="e">
        <f t="shared" si="367"/>
        <v>#N/A</v>
      </c>
      <c r="Q401" s="59"/>
      <c r="R401" s="59"/>
      <c r="S401" s="59"/>
      <c r="T401" s="5" t="e">
        <f t="shared" si="379"/>
        <v>#N/A</v>
      </c>
      <c r="U401" s="4" t="e">
        <f t="shared" si="369"/>
        <v>#N/A</v>
      </c>
      <c r="V401" s="4" t="e">
        <f t="shared" si="370"/>
        <v>#N/A</v>
      </c>
      <c r="W401" s="4" t="e">
        <f t="shared" si="371"/>
        <v>#N/A</v>
      </c>
      <c r="X401" s="4" t="e">
        <f t="shared" si="372"/>
        <v>#N/A</v>
      </c>
      <c r="Y401" s="4" t="e" cm="1">
        <f t="array" ref="Y401">_xlfn.IFS(H401=1,2,H401=3,1)</f>
        <v>#N/A</v>
      </c>
      <c r="Z401" s="4" t="e">
        <f t="shared" si="373"/>
        <v>#N/A</v>
      </c>
      <c r="AA401" s="4" t="e">
        <f t="shared" si="380"/>
        <v>#N/A</v>
      </c>
      <c r="AB401" s="4" t="e">
        <f t="shared" si="374"/>
        <v>#N/A</v>
      </c>
      <c r="AC401" s="4" t="e">
        <f t="shared" si="381"/>
        <v>#N/A</v>
      </c>
      <c r="AD401" s="4" t="e">
        <f t="shared" si="375"/>
        <v>#N/A</v>
      </c>
      <c r="AE401" s="4" t="e">
        <f t="shared" si="391"/>
        <v>#N/A</v>
      </c>
      <c r="AF401" s="4">
        <f t="shared" si="392"/>
        <v>0</v>
      </c>
      <c r="AG401" s="4" t="str">
        <f t="shared" si="393"/>
        <v/>
      </c>
      <c r="AH401" s="4">
        <f t="shared" si="382"/>
        <v>0</v>
      </c>
      <c r="AI401" s="4" t="e">
        <f t="shared" si="394"/>
        <v>#VALUE!</v>
      </c>
      <c r="AJ401" s="4" t="e">
        <f t="shared" si="383"/>
        <v>#N/A</v>
      </c>
      <c r="AK401" s="4" t="e">
        <f t="shared" si="376"/>
        <v>#N/A</v>
      </c>
      <c r="AL401" s="4">
        <f t="shared" si="384"/>
        <v>0</v>
      </c>
      <c r="AM401" s="4">
        <f t="shared" si="385"/>
        <v>0</v>
      </c>
      <c r="AN401" s="4"/>
      <c r="AO401" s="4" t="e">
        <f t="shared" si="389"/>
        <v>#N/A</v>
      </c>
      <c r="AP401" s="4" t="e">
        <f t="shared" si="386"/>
        <v>#VALUE!</v>
      </c>
      <c r="AQ401" s="4" t="str">
        <f t="shared" si="390"/>
        <v/>
      </c>
      <c r="AR401" s="4">
        <f t="shared" si="387"/>
        <v>0</v>
      </c>
      <c r="AS401" s="4">
        <f t="shared" si="388"/>
        <v>0</v>
      </c>
      <c r="AT401" s="4">
        <f t="shared" si="395"/>
        <v>0</v>
      </c>
    </row>
    <row r="402" spans="1:46" x14ac:dyDescent="0.25">
      <c r="A402" s="5">
        <f t="shared" si="368"/>
        <v>0</v>
      </c>
      <c r="B402" s="4" t="e">
        <f t="shared" si="377"/>
        <v>#N/A</v>
      </c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4">
        <f t="shared" si="378"/>
        <v>0</v>
      </c>
      <c r="N402" s="59"/>
      <c r="O402" s="59"/>
      <c r="P402" s="59" t="e">
        <f t="shared" si="367"/>
        <v>#N/A</v>
      </c>
      <c r="Q402" s="59"/>
      <c r="R402" s="59"/>
      <c r="S402" s="59"/>
      <c r="T402" s="5" t="e">
        <f t="shared" si="379"/>
        <v>#N/A</v>
      </c>
      <c r="U402" s="4" t="e">
        <f t="shared" si="369"/>
        <v>#N/A</v>
      </c>
      <c r="V402" s="4" t="e">
        <f t="shared" si="370"/>
        <v>#N/A</v>
      </c>
      <c r="W402" s="4" t="e">
        <f t="shared" si="371"/>
        <v>#N/A</v>
      </c>
      <c r="X402" s="4" t="e">
        <f t="shared" si="372"/>
        <v>#N/A</v>
      </c>
      <c r="Y402" s="4" t="e" cm="1">
        <f t="array" ref="Y402">_xlfn.IFS(H402=1,2,H402=3,1)</f>
        <v>#N/A</v>
      </c>
      <c r="Z402" s="4" t="e">
        <f t="shared" si="373"/>
        <v>#N/A</v>
      </c>
      <c r="AA402" s="4" t="e">
        <f t="shared" si="380"/>
        <v>#N/A</v>
      </c>
      <c r="AB402" s="4" t="e">
        <f t="shared" si="374"/>
        <v>#N/A</v>
      </c>
      <c r="AC402" s="4" t="e">
        <f t="shared" si="381"/>
        <v>#N/A</v>
      </c>
      <c r="AD402" s="4" t="e">
        <f t="shared" si="375"/>
        <v>#N/A</v>
      </c>
      <c r="AE402" s="4" t="e">
        <f t="shared" si="391"/>
        <v>#N/A</v>
      </c>
      <c r="AF402" s="4">
        <f t="shared" si="392"/>
        <v>0</v>
      </c>
      <c r="AG402" s="4" t="str">
        <f t="shared" si="393"/>
        <v/>
      </c>
      <c r="AH402" s="4">
        <f t="shared" si="382"/>
        <v>0</v>
      </c>
      <c r="AI402" s="4" t="e">
        <f t="shared" si="394"/>
        <v>#VALUE!</v>
      </c>
      <c r="AJ402" s="4" t="e">
        <f t="shared" si="383"/>
        <v>#N/A</v>
      </c>
      <c r="AK402" s="4" t="e">
        <f t="shared" si="376"/>
        <v>#N/A</v>
      </c>
      <c r="AL402" s="4">
        <f t="shared" si="384"/>
        <v>0</v>
      </c>
      <c r="AM402" s="4">
        <f t="shared" si="385"/>
        <v>0</v>
      </c>
      <c r="AN402" s="4"/>
      <c r="AO402" s="4" t="e">
        <f t="shared" si="389"/>
        <v>#N/A</v>
      </c>
      <c r="AP402" s="4" t="e">
        <f t="shared" si="386"/>
        <v>#VALUE!</v>
      </c>
      <c r="AQ402" s="4" t="str">
        <f t="shared" si="390"/>
        <v/>
      </c>
      <c r="AR402" s="4">
        <f t="shared" si="387"/>
        <v>0</v>
      </c>
      <c r="AS402" s="4">
        <f t="shared" si="388"/>
        <v>0</v>
      </c>
      <c r="AT402" s="4">
        <f t="shared" si="395"/>
        <v>0</v>
      </c>
    </row>
    <row r="403" spans="1:46" x14ac:dyDescent="0.25">
      <c r="A403" s="5">
        <f t="shared" si="368"/>
        <v>0</v>
      </c>
      <c r="B403" s="4" t="e">
        <f t="shared" si="377"/>
        <v>#N/A</v>
      </c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4">
        <f t="shared" si="378"/>
        <v>0</v>
      </c>
      <c r="N403" s="59"/>
      <c r="O403" s="59"/>
      <c r="P403" s="59" t="e">
        <f t="shared" si="367"/>
        <v>#N/A</v>
      </c>
      <c r="Q403" s="59"/>
      <c r="R403" s="59"/>
      <c r="S403" s="59"/>
      <c r="T403" s="5" t="e">
        <f t="shared" si="379"/>
        <v>#N/A</v>
      </c>
      <c r="U403" s="4" t="e">
        <f t="shared" si="369"/>
        <v>#N/A</v>
      </c>
      <c r="V403" s="4" t="e">
        <f t="shared" si="370"/>
        <v>#N/A</v>
      </c>
      <c r="W403" s="4" t="e">
        <f t="shared" si="371"/>
        <v>#N/A</v>
      </c>
      <c r="X403" s="4" t="e">
        <f t="shared" si="372"/>
        <v>#N/A</v>
      </c>
      <c r="Y403" s="4" t="e" cm="1">
        <f t="array" ref="Y403">_xlfn.IFS(H403=1,2,H403=3,1)</f>
        <v>#N/A</v>
      </c>
      <c r="Z403" s="4" t="e">
        <f t="shared" si="373"/>
        <v>#N/A</v>
      </c>
      <c r="AA403" s="4" t="e">
        <f t="shared" si="380"/>
        <v>#N/A</v>
      </c>
      <c r="AB403" s="4" t="e">
        <f t="shared" si="374"/>
        <v>#N/A</v>
      </c>
      <c r="AC403" s="4" t="e">
        <f t="shared" si="381"/>
        <v>#N/A</v>
      </c>
      <c r="AD403" s="4" t="e">
        <f t="shared" si="375"/>
        <v>#N/A</v>
      </c>
      <c r="AE403" s="4" t="e">
        <f t="shared" si="391"/>
        <v>#N/A</v>
      </c>
      <c r="AF403" s="4">
        <f t="shared" si="392"/>
        <v>0</v>
      </c>
      <c r="AG403" s="4" t="str">
        <f t="shared" si="393"/>
        <v/>
      </c>
      <c r="AH403" s="4">
        <f t="shared" si="382"/>
        <v>0</v>
      </c>
      <c r="AI403" s="4" t="e">
        <f t="shared" si="394"/>
        <v>#VALUE!</v>
      </c>
      <c r="AJ403" s="4" t="e">
        <f t="shared" si="383"/>
        <v>#N/A</v>
      </c>
      <c r="AK403" s="4" t="e">
        <f t="shared" si="376"/>
        <v>#N/A</v>
      </c>
      <c r="AL403" s="4">
        <f t="shared" si="384"/>
        <v>0</v>
      </c>
      <c r="AM403" s="4">
        <f t="shared" si="385"/>
        <v>0</v>
      </c>
      <c r="AN403" s="4"/>
      <c r="AO403" s="4" t="e">
        <f t="shared" si="389"/>
        <v>#N/A</v>
      </c>
      <c r="AP403" s="4" t="e">
        <f t="shared" si="386"/>
        <v>#VALUE!</v>
      </c>
      <c r="AQ403" s="4" t="str">
        <f t="shared" si="390"/>
        <v/>
      </c>
      <c r="AR403" s="4">
        <f t="shared" si="387"/>
        <v>0</v>
      </c>
      <c r="AS403" s="4">
        <f t="shared" si="388"/>
        <v>0</v>
      </c>
      <c r="AT403" s="4">
        <f t="shared" si="395"/>
        <v>0</v>
      </c>
    </row>
    <row r="404" spans="1:46" x14ac:dyDescent="0.25">
      <c r="A404" s="5">
        <f t="shared" si="368"/>
        <v>0</v>
      </c>
      <c r="B404" s="4" t="e">
        <f t="shared" si="377"/>
        <v>#N/A</v>
      </c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4">
        <f t="shared" si="378"/>
        <v>0</v>
      </c>
      <c r="N404" s="59"/>
      <c r="O404" s="59"/>
      <c r="P404" s="59" t="e">
        <f t="shared" si="367"/>
        <v>#N/A</v>
      </c>
      <c r="Q404" s="59"/>
      <c r="R404" s="59"/>
      <c r="S404" s="59"/>
      <c r="T404" s="5" t="e">
        <f t="shared" si="379"/>
        <v>#N/A</v>
      </c>
      <c r="U404" s="4" t="e">
        <f t="shared" si="369"/>
        <v>#N/A</v>
      </c>
      <c r="V404" s="4" t="e">
        <f t="shared" si="370"/>
        <v>#N/A</v>
      </c>
      <c r="W404" s="4" t="e">
        <f t="shared" si="371"/>
        <v>#N/A</v>
      </c>
      <c r="X404" s="4" t="e">
        <f t="shared" si="372"/>
        <v>#N/A</v>
      </c>
      <c r="Y404" s="4" t="e" cm="1">
        <f t="array" ref="Y404">_xlfn.IFS(H404=1,2,H404=3,1)</f>
        <v>#N/A</v>
      </c>
      <c r="Z404" s="4" t="e">
        <f t="shared" si="373"/>
        <v>#N/A</v>
      </c>
      <c r="AA404" s="4" t="e">
        <f t="shared" si="380"/>
        <v>#N/A</v>
      </c>
      <c r="AB404" s="4" t="e">
        <f t="shared" si="374"/>
        <v>#N/A</v>
      </c>
      <c r="AC404" s="4" t="e">
        <f t="shared" si="381"/>
        <v>#N/A</v>
      </c>
      <c r="AD404" s="4" t="e">
        <f t="shared" si="375"/>
        <v>#N/A</v>
      </c>
      <c r="AE404" s="4" t="e">
        <f t="shared" si="391"/>
        <v>#N/A</v>
      </c>
      <c r="AF404" s="4">
        <f t="shared" si="392"/>
        <v>0</v>
      </c>
      <c r="AG404" s="4" t="str">
        <f t="shared" si="393"/>
        <v/>
      </c>
      <c r="AH404" s="4">
        <f t="shared" si="382"/>
        <v>0</v>
      </c>
      <c r="AI404" s="4" t="e">
        <f t="shared" si="394"/>
        <v>#VALUE!</v>
      </c>
      <c r="AJ404" s="4" t="e">
        <f t="shared" si="383"/>
        <v>#N/A</v>
      </c>
      <c r="AK404" s="4" t="e">
        <f t="shared" si="376"/>
        <v>#N/A</v>
      </c>
      <c r="AL404" s="4">
        <f t="shared" si="384"/>
        <v>0</v>
      </c>
      <c r="AM404" s="4">
        <f t="shared" si="385"/>
        <v>0</v>
      </c>
      <c r="AN404" s="4"/>
      <c r="AO404" s="4" t="e">
        <f t="shared" si="389"/>
        <v>#N/A</v>
      </c>
      <c r="AP404" s="4" t="e">
        <f t="shared" si="386"/>
        <v>#VALUE!</v>
      </c>
      <c r="AQ404" s="4" t="str">
        <f t="shared" si="390"/>
        <v/>
      </c>
      <c r="AR404" s="4">
        <f t="shared" si="387"/>
        <v>0</v>
      </c>
      <c r="AS404" s="4">
        <f t="shared" si="388"/>
        <v>0</v>
      </c>
      <c r="AT404" s="4">
        <f t="shared" si="395"/>
        <v>0</v>
      </c>
    </row>
    <row r="405" spans="1:46" x14ac:dyDescent="0.25">
      <c r="A405" s="5">
        <f t="shared" si="368"/>
        <v>0</v>
      </c>
      <c r="B405" s="4" t="e">
        <f t="shared" si="377"/>
        <v>#N/A</v>
      </c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4">
        <f t="shared" si="378"/>
        <v>0</v>
      </c>
      <c r="N405" s="59"/>
      <c r="O405" s="59"/>
      <c r="P405" s="59" t="e">
        <f t="shared" ref="P405:P406" si="396">IF(VLOOKUP(AH405,Потребители_обозначение,5,FALSE)=2,_xlfn.IFS(H405=3,VLOOKUP(E405,Справочная_двигатели,8,FALSE),H405=1,VLOOKUP(E405,Справочная_двигатели,10,TRUE)),0.95)</f>
        <v>#N/A</v>
      </c>
      <c r="Q405" s="59"/>
      <c r="R405" s="59"/>
      <c r="S405" s="59"/>
      <c r="T405" s="5" t="e">
        <f t="shared" si="379"/>
        <v>#N/A</v>
      </c>
      <c r="U405" s="4" t="e">
        <f t="shared" si="369"/>
        <v>#N/A</v>
      </c>
      <c r="V405" s="4" t="e">
        <f t="shared" si="370"/>
        <v>#N/A</v>
      </c>
      <c r="W405" s="4" t="e">
        <f t="shared" si="371"/>
        <v>#N/A</v>
      </c>
      <c r="X405" s="4" t="e">
        <f t="shared" si="372"/>
        <v>#N/A</v>
      </c>
      <c r="Y405" s="4" t="e" cm="1">
        <f t="array" ref="Y405">_xlfn.IFS(H405=1,2,H405=3,1)</f>
        <v>#N/A</v>
      </c>
      <c r="Z405" s="4" t="e">
        <f t="shared" si="373"/>
        <v>#N/A</v>
      </c>
      <c r="AA405" s="4" t="e">
        <f t="shared" si="380"/>
        <v>#N/A</v>
      </c>
      <c r="AB405" s="4" t="e">
        <f t="shared" si="374"/>
        <v>#N/A</v>
      </c>
      <c r="AC405" s="4" t="e">
        <f t="shared" si="381"/>
        <v>#N/A</v>
      </c>
      <c r="AD405" s="4" t="e">
        <f t="shared" si="375"/>
        <v>#N/A</v>
      </c>
      <c r="AE405" s="4" t="e">
        <f t="shared" si="391"/>
        <v>#N/A</v>
      </c>
      <c r="AF405" s="4">
        <f t="shared" si="392"/>
        <v>0</v>
      </c>
      <c r="AG405" s="4" t="str">
        <f t="shared" si="393"/>
        <v/>
      </c>
      <c r="AH405" s="4">
        <f t="shared" si="382"/>
        <v>0</v>
      </c>
      <c r="AI405" s="4" t="e">
        <f t="shared" si="394"/>
        <v>#VALUE!</v>
      </c>
      <c r="AJ405" s="4" t="e">
        <f t="shared" si="383"/>
        <v>#N/A</v>
      </c>
      <c r="AK405" s="4" t="e">
        <f t="shared" si="376"/>
        <v>#N/A</v>
      </c>
      <c r="AL405" s="4">
        <f t="shared" si="384"/>
        <v>0</v>
      </c>
      <c r="AM405" s="4">
        <f t="shared" si="385"/>
        <v>0</v>
      </c>
      <c r="AN405" s="4"/>
      <c r="AO405" s="4" t="e">
        <f t="shared" si="389"/>
        <v>#N/A</v>
      </c>
      <c r="AP405" s="4" t="e">
        <f t="shared" si="386"/>
        <v>#VALUE!</v>
      </c>
      <c r="AQ405" s="4" t="str">
        <f t="shared" si="390"/>
        <v/>
      </c>
      <c r="AR405" s="4">
        <f t="shared" si="387"/>
        <v>0</v>
      </c>
      <c r="AS405" s="4">
        <f t="shared" si="388"/>
        <v>0</v>
      </c>
      <c r="AT405" s="4">
        <f t="shared" si="395"/>
        <v>0</v>
      </c>
    </row>
    <row r="406" spans="1:46" x14ac:dyDescent="0.25">
      <c r="A406" s="5">
        <f t="shared" si="368"/>
        <v>0</v>
      </c>
      <c r="B406" s="4" t="e">
        <f t="shared" si="377"/>
        <v>#N/A</v>
      </c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4">
        <f t="shared" si="378"/>
        <v>0</v>
      </c>
      <c r="N406" s="59"/>
      <c r="O406" s="59"/>
      <c r="P406" s="59" t="e">
        <f t="shared" si="396"/>
        <v>#N/A</v>
      </c>
      <c r="Q406" s="59"/>
      <c r="R406" s="59"/>
      <c r="S406" s="59"/>
      <c r="T406" s="5" t="e">
        <f t="shared" si="379"/>
        <v>#N/A</v>
      </c>
      <c r="U406" s="4" t="e">
        <f t="shared" si="369"/>
        <v>#N/A</v>
      </c>
      <c r="V406" s="4" t="e">
        <f t="shared" si="370"/>
        <v>#N/A</v>
      </c>
      <c r="W406" s="4" t="e">
        <f t="shared" si="371"/>
        <v>#N/A</v>
      </c>
      <c r="X406" s="4" t="e">
        <f t="shared" si="372"/>
        <v>#N/A</v>
      </c>
      <c r="Y406" s="4" t="e" cm="1">
        <f t="array" ref="Y406">_xlfn.IFS(H406=1,2,H406=3,1)</f>
        <v>#N/A</v>
      </c>
      <c r="Z406" s="4" t="e">
        <f t="shared" si="373"/>
        <v>#N/A</v>
      </c>
      <c r="AA406" s="4" t="e">
        <f t="shared" si="380"/>
        <v>#N/A</v>
      </c>
      <c r="AB406" s="4" t="e">
        <f t="shared" si="374"/>
        <v>#N/A</v>
      </c>
      <c r="AC406" s="4" t="e">
        <f t="shared" si="381"/>
        <v>#N/A</v>
      </c>
      <c r="AD406" s="4" t="e">
        <f t="shared" si="375"/>
        <v>#N/A</v>
      </c>
      <c r="AE406" s="4" t="e">
        <f t="shared" si="391"/>
        <v>#N/A</v>
      </c>
      <c r="AF406" s="4">
        <f t="shared" si="392"/>
        <v>0</v>
      </c>
      <c r="AG406" s="4" t="str">
        <f t="shared" si="393"/>
        <v/>
      </c>
      <c r="AH406" s="4">
        <f t="shared" si="382"/>
        <v>0</v>
      </c>
      <c r="AI406" s="4" t="e">
        <f t="shared" si="394"/>
        <v>#VALUE!</v>
      </c>
      <c r="AJ406" s="4" t="e">
        <f t="shared" si="383"/>
        <v>#N/A</v>
      </c>
      <c r="AK406" s="4" t="e">
        <f t="shared" si="376"/>
        <v>#N/A</v>
      </c>
      <c r="AL406" s="4">
        <f t="shared" si="384"/>
        <v>0</v>
      </c>
      <c r="AM406" s="4">
        <f t="shared" si="385"/>
        <v>0</v>
      </c>
      <c r="AN406" s="4"/>
      <c r="AO406" s="4" t="e">
        <f t="shared" si="389"/>
        <v>#N/A</v>
      </c>
      <c r="AP406" s="4" t="e">
        <f t="shared" si="386"/>
        <v>#VALUE!</v>
      </c>
      <c r="AQ406" s="4" t="str">
        <f t="shared" si="390"/>
        <v/>
      </c>
      <c r="AR406" s="4">
        <f t="shared" si="387"/>
        <v>0</v>
      </c>
      <c r="AS406" s="4">
        <f t="shared" si="388"/>
        <v>0</v>
      </c>
      <c r="AT406" s="4">
        <f t="shared" si="395"/>
        <v>0</v>
      </c>
    </row>
    <row r="407" spans="1:46" x14ac:dyDescent="0.25">
      <c r="A407" s="5">
        <f t="shared" si="368"/>
        <v>0</v>
      </c>
      <c r="B407" s="4" t="e">
        <f t="shared" si="377"/>
        <v>#N/A</v>
      </c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4">
        <f t="shared" si="378"/>
        <v>0</v>
      </c>
      <c r="N407" s="59"/>
      <c r="O407" s="59"/>
      <c r="P407" s="59" t="e">
        <f t="shared" ref="P407:P468" si="397">IF(VLOOKUP(AH407,Потребители_обозначение,5,FALSE)=2,_xlfn.IFS(H407=3,VLOOKUP(E407,Справочная_двигатели,8,FALSE),H407=1,VLOOKUP(E407,Справочная_двигатели,10,TRUE)),0.95)</f>
        <v>#N/A</v>
      </c>
      <c r="Q407" s="59"/>
      <c r="R407" s="59"/>
      <c r="S407" s="59"/>
      <c r="T407" s="5" t="e">
        <f t="shared" si="379"/>
        <v>#N/A</v>
      </c>
      <c r="U407" s="4" t="e">
        <f t="shared" si="369"/>
        <v>#N/A</v>
      </c>
      <c r="V407" s="4" t="e">
        <f t="shared" si="370"/>
        <v>#N/A</v>
      </c>
      <c r="W407" s="4" t="e">
        <f t="shared" si="371"/>
        <v>#N/A</v>
      </c>
      <c r="X407" s="4" t="e">
        <f t="shared" si="372"/>
        <v>#N/A</v>
      </c>
      <c r="Y407" s="4" t="e" cm="1">
        <f t="array" ref="Y407">_xlfn.IFS(H407=1,2,H407=3,1)</f>
        <v>#N/A</v>
      </c>
      <c r="Z407" s="4" t="e">
        <f t="shared" si="373"/>
        <v>#N/A</v>
      </c>
      <c r="AA407" s="4" t="e">
        <f t="shared" si="380"/>
        <v>#N/A</v>
      </c>
      <c r="AB407" s="4" t="e">
        <f t="shared" si="374"/>
        <v>#N/A</v>
      </c>
      <c r="AC407" s="4" t="e">
        <f t="shared" si="381"/>
        <v>#N/A</v>
      </c>
      <c r="AD407" s="4" t="e">
        <f t="shared" si="375"/>
        <v>#N/A</v>
      </c>
      <c r="AE407" s="4" t="e">
        <f t="shared" si="391"/>
        <v>#N/A</v>
      </c>
      <c r="AF407" s="4">
        <f t="shared" si="392"/>
        <v>0</v>
      </c>
      <c r="AG407" s="4" t="str">
        <f t="shared" si="393"/>
        <v/>
      </c>
      <c r="AH407" s="4">
        <f t="shared" si="382"/>
        <v>0</v>
      </c>
      <c r="AI407" s="4" t="e">
        <f t="shared" si="394"/>
        <v>#VALUE!</v>
      </c>
      <c r="AJ407" s="4" t="e">
        <f t="shared" si="383"/>
        <v>#N/A</v>
      </c>
      <c r="AK407" s="4" t="e">
        <f t="shared" si="376"/>
        <v>#N/A</v>
      </c>
      <c r="AL407" s="4">
        <f t="shared" si="384"/>
        <v>0</v>
      </c>
      <c r="AM407" s="4">
        <f t="shared" si="385"/>
        <v>0</v>
      </c>
      <c r="AN407" s="4"/>
      <c r="AO407" s="4" t="e">
        <f t="shared" si="389"/>
        <v>#N/A</v>
      </c>
      <c r="AP407" s="4" t="e">
        <f t="shared" si="386"/>
        <v>#VALUE!</v>
      </c>
      <c r="AQ407" s="4" t="str">
        <f t="shared" si="390"/>
        <v/>
      </c>
      <c r="AR407" s="4">
        <f t="shared" si="387"/>
        <v>0</v>
      </c>
      <c r="AS407" s="4">
        <f t="shared" si="388"/>
        <v>0</v>
      </c>
      <c r="AT407" s="4">
        <f t="shared" si="395"/>
        <v>0</v>
      </c>
    </row>
    <row r="408" spans="1:46" x14ac:dyDescent="0.25">
      <c r="A408" s="5">
        <f t="shared" si="368"/>
        <v>0</v>
      </c>
      <c r="B408" s="4" t="e">
        <f t="shared" si="377"/>
        <v>#N/A</v>
      </c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4">
        <f t="shared" si="378"/>
        <v>0</v>
      </c>
      <c r="N408" s="59"/>
      <c r="O408" s="59"/>
      <c r="P408" s="59" t="e">
        <f t="shared" si="397"/>
        <v>#N/A</v>
      </c>
      <c r="Q408" s="59"/>
      <c r="R408" s="59"/>
      <c r="S408" s="59"/>
      <c r="T408" s="5" t="e">
        <f t="shared" si="379"/>
        <v>#N/A</v>
      </c>
      <c r="U408" s="4" t="e">
        <f t="shared" si="369"/>
        <v>#N/A</v>
      </c>
      <c r="V408" s="4" t="e">
        <f t="shared" si="370"/>
        <v>#N/A</v>
      </c>
      <c r="W408" s="4" t="e">
        <f t="shared" si="371"/>
        <v>#N/A</v>
      </c>
      <c r="X408" s="4" t="e">
        <f t="shared" si="372"/>
        <v>#N/A</v>
      </c>
      <c r="Y408" s="4" t="e" cm="1">
        <f t="array" ref="Y408">_xlfn.IFS(H408=1,2,H408=3,1)</f>
        <v>#N/A</v>
      </c>
      <c r="Z408" s="4" t="e">
        <f t="shared" si="373"/>
        <v>#N/A</v>
      </c>
      <c r="AA408" s="4" t="e">
        <f t="shared" si="380"/>
        <v>#N/A</v>
      </c>
      <c r="AB408" s="4" t="e">
        <f t="shared" si="374"/>
        <v>#N/A</v>
      </c>
      <c r="AC408" s="4" t="e">
        <f t="shared" si="381"/>
        <v>#N/A</v>
      </c>
      <c r="AD408" s="4" t="e">
        <f t="shared" si="375"/>
        <v>#N/A</v>
      </c>
      <c r="AE408" s="4" t="e">
        <f t="shared" si="391"/>
        <v>#N/A</v>
      </c>
      <c r="AF408" s="4">
        <f t="shared" si="392"/>
        <v>0</v>
      </c>
      <c r="AG408" s="4" t="str">
        <f t="shared" si="393"/>
        <v/>
      </c>
      <c r="AH408" s="4">
        <f t="shared" si="382"/>
        <v>0</v>
      </c>
      <c r="AI408" s="4" t="e">
        <f t="shared" si="394"/>
        <v>#VALUE!</v>
      </c>
      <c r="AJ408" s="4" t="e">
        <f t="shared" si="383"/>
        <v>#N/A</v>
      </c>
      <c r="AK408" s="4" t="e">
        <f t="shared" si="376"/>
        <v>#N/A</v>
      </c>
      <c r="AL408" s="4">
        <f t="shared" si="384"/>
        <v>0</v>
      </c>
      <c r="AM408" s="4">
        <f t="shared" si="385"/>
        <v>0</v>
      </c>
      <c r="AN408" s="4"/>
      <c r="AO408" s="4" t="e">
        <f t="shared" si="389"/>
        <v>#N/A</v>
      </c>
      <c r="AP408" s="4" t="e">
        <f t="shared" si="386"/>
        <v>#VALUE!</v>
      </c>
      <c r="AQ408" s="4" t="str">
        <f t="shared" si="390"/>
        <v/>
      </c>
      <c r="AR408" s="4">
        <f t="shared" si="387"/>
        <v>0</v>
      </c>
      <c r="AS408" s="4">
        <f t="shared" si="388"/>
        <v>0</v>
      </c>
      <c r="AT408" s="4">
        <f t="shared" si="395"/>
        <v>0</v>
      </c>
    </row>
    <row r="409" spans="1:46" x14ac:dyDescent="0.25">
      <c r="A409" s="5">
        <f t="shared" si="368"/>
        <v>0</v>
      </c>
      <c r="B409" s="4" t="e">
        <f t="shared" si="377"/>
        <v>#N/A</v>
      </c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4">
        <f t="shared" si="378"/>
        <v>0</v>
      </c>
      <c r="N409" s="59"/>
      <c r="O409" s="59"/>
      <c r="P409" s="59" t="e">
        <f t="shared" si="397"/>
        <v>#N/A</v>
      </c>
      <c r="Q409" s="59"/>
      <c r="R409" s="59"/>
      <c r="S409" s="59"/>
      <c r="T409" s="5" t="e">
        <f t="shared" si="379"/>
        <v>#N/A</v>
      </c>
      <c r="U409" s="4" t="e">
        <f t="shared" si="369"/>
        <v>#N/A</v>
      </c>
      <c r="V409" s="4" t="e">
        <f t="shared" si="370"/>
        <v>#N/A</v>
      </c>
      <c r="W409" s="4" t="e">
        <f t="shared" si="371"/>
        <v>#N/A</v>
      </c>
      <c r="X409" s="4" t="e">
        <f t="shared" si="372"/>
        <v>#N/A</v>
      </c>
      <c r="Y409" s="4" t="e" cm="1">
        <f t="array" ref="Y409">_xlfn.IFS(H409=1,2,H409=3,1)</f>
        <v>#N/A</v>
      </c>
      <c r="Z409" s="4" t="e">
        <f t="shared" si="373"/>
        <v>#N/A</v>
      </c>
      <c r="AA409" s="4" t="e">
        <f t="shared" si="380"/>
        <v>#N/A</v>
      </c>
      <c r="AB409" s="4" t="e">
        <f t="shared" si="374"/>
        <v>#N/A</v>
      </c>
      <c r="AC409" s="4" t="e">
        <f t="shared" si="381"/>
        <v>#N/A</v>
      </c>
      <c r="AD409" s="4" t="e">
        <f t="shared" si="375"/>
        <v>#N/A</v>
      </c>
      <c r="AE409" s="4" t="e">
        <f t="shared" si="391"/>
        <v>#N/A</v>
      </c>
      <c r="AF409" s="4">
        <f t="shared" si="392"/>
        <v>0</v>
      </c>
      <c r="AG409" s="4" t="str">
        <f t="shared" si="393"/>
        <v/>
      </c>
      <c r="AH409" s="4">
        <f t="shared" si="382"/>
        <v>0</v>
      </c>
      <c r="AI409" s="4" t="e">
        <f t="shared" si="394"/>
        <v>#VALUE!</v>
      </c>
      <c r="AJ409" s="4" t="e">
        <f t="shared" si="383"/>
        <v>#N/A</v>
      </c>
      <c r="AK409" s="4" t="e">
        <f t="shared" si="376"/>
        <v>#N/A</v>
      </c>
      <c r="AL409" s="4">
        <f t="shared" si="384"/>
        <v>0</v>
      </c>
      <c r="AM409" s="4">
        <f t="shared" si="385"/>
        <v>0</v>
      </c>
      <c r="AN409" s="4"/>
      <c r="AO409" s="4" t="e">
        <f t="shared" si="389"/>
        <v>#N/A</v>
      </c>
      <c r="AP409" s="4" t="e">
        <f t="shared" si="386"/>
        <v>#VALUE!</v>
      </c>
      <c r="AQ409" s="4" t="str">
        <f t="shared" si="390"/>
        <v/>
      </c>
      <c r="AR409" s="4">
        <f t="shared" si="387"/>
        <v>0</v>
      </c>
      <c r="AS409" s="4">
        <f t="shared" si="388"/>
        <v>0</v>
      </c>
      <c r="AT409" s="4">
        <f t="shared" si="395"/>
        <v>0</v>
      </c>
    </row>
    <row r="410" spans="1:46" ht="15.75" thickBot="1" x14ac:dyDescent="0.3">
      <c r="A410" s="45">
        <f t="shared" si="368"/>
        <v>0</v>
      </c>
      <c r="B410" s="44" t="e">
        <f t="shared" si="377"/>
        <v>#N/A</v>
      </c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44">
        <f t="shared" si="378"/>
        <v>0</v>
      </c>
      <c r="N410" s="64"/>
      <c r="O410" s="64"/>
      <c r="P410" s="64" t="e">
        <f t="shared" si="397"/>
        <v>#N/A</v>
      </c>
      <c r="Q410" s="64"/>
      <c r="R410" s="64"/>
      <c r="S410" s="64"/>
      <c r="T410" s="45" t="e">
        <f t="shared" si="379"/>
        <v>#N/A</v>
      </c>
      <c r="U410" s="44" t="e">
        <f t="shared" si="369"/>
        <v>#N/A</v>
      </c>
      <c r="V410" s="44" t="e">
        <f t="shared" si="370"/>
        <v>#N/A</v>
      </c>
      <c r="W410" s="44" t="e">
        <f t="shared" si="371"/>
        <v>#N/A</v>
      </c>
      <c r="X410" s="44" t="e">
        <f t="shared" si="372"/>
        <v>#N/A</v>
      </c>
      <c r="Y410" s="44" t="e" cm="1">
        <f t="array" ref="Y410">_xlfn.IFS(H410=1,2,H410=3,1)</f>
        <v>#N/A</v>
      </c>
      <c r="Z410" s="44" t="e">
        <f t="shared" si="373"/>
        <v>#N/A</v>
      </c>
      <c r="AA410" s="44" t="e">
        <f t="shared" si="380"/>
        <v>#N/A</v>
      </c>
      <c r="AB410" s="44" t="e">
        <f t="shared" si="374"/>
        <v>#N/A</v>
      </c>
      <c r="AC410" s="44" t="e">
        <f t="shared" si="381"/>
        <v>#N/A</v>
      </c>
      <c r="AD410" s="44" t="e">
        <f t="shared" si="375"/>
        <v>#N/A</v>
      </c>
      <c r="AE410" s="44" t="e">
        <f t="shared" si="391"/>
        <v>#N/A</v>
      </c>
      <c r="AF410" s="44">
        <f t="shared" si="392"/>
        <v>0</v>
      </c>
      <c r="AG410" s="44" t="str">
        <f t="shared" si="393"/>
        <v/>
      </c>
      <c r="AH410" s="44">
        <f t="shared" si="382"/>
        <v>0</v>
      </c>
      <c r="AI410" s="44" t="e">
        <f t="shared" si="394"/>
        <v>#VALUE!</v>
      </c>
      <c r="AJ410" s="44" t="e">
        <f t="shared" si="383"/>
        <v>#N/A</v>
      </c>
      <c r="AK410" s="44" t="e">
        <f t="shared" si="376"/>
        <v>#N/A</v>
      </c>
      <c r="AL410" s="44">
        <f t="shared" si="384"/>
        <v>0</v>
      </c>
      <c r="AM410" s="44">
        <f t="shared" si="385"/>
        <v>0</v>
      </c>
      <c r="AN410" s="44"/>
      <c r="AO410" s="44" t="e">
        <f t="shared" si="389"/>
        <v>#N/A</v>
      </c>
      <c r="AP410" s="44" t="e">
        <f t="shared" si="386"/>
        <v>#VALUE!</v>
      </c>
      <c r="AQ410" s="44" t="str">
        <f t="shared" si="390"/>
        <v/>
      </c>
      <c r="AR410" s="44">
        <f t="shared" si="387"/>
        <v>0</v>
      </c>
      <c r="AS410" s="44">
        <f t="shared" si="388"/>
        <v>0</v>
      </c>
      <c r="AT410" s="44">
        <f t="shared" si="395"/>
        <v>0</v>
      </c>
    </row>
    <row r="411" spans="1:46" x14ac:dyDescent="0.25">
      <c r="A411" s="19">
        <f t="shared" si="368"/>
        <v>0</v>
      </c>
      <c r="B411" s="7" t="e">
        <f t="shared" si="377"/>
        <v>#N/A</v>
      </c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7">
        <f t="shared" si="378"/>
        <v>0</v>
      </c>
      <c r="N411" s="65"/>
      <c r="O411" s="65"/>
      <c r="P411" s="65" t="e">
        <f t="shared" si="397"/>
        <v>#N/A</v>
      </c>
      <c r="Q411" s="65"/>
      <c r="R411" s="65"/>
      <c r="S411" s="65"/>
      <c r="T411" s="19" t="e">
        <f t="shared" si="379"/>
        <v>#N/A</v>
      </c>
      <c r="U411" s="7" t="e">
        <f t="shared" si="369"/>
        <v>#N/A</v>
      </c>
      <c r="V411" s="7" t="e">
        <f t="shared" si="370"/>
        <v>#N/A</v>
      </c>
      <c r="W411" s="7" t="e">
        <f t="shared" si="371"/>
        <v>#N/A</v>
      </c>
      <c r="X411" s="7" t="e">
        <f t="shared" si="372"/>
        <v>#N/A</v>
      </c>
      <c r="Y411" s="7" t="e" cm="1">
        <f t="array" ref="Y411">_xlfn.IFS(H411=1,2,H411=3,1)</f>
        <v>#N/A</v>
      </c>
      <c r="Z411" s="7" t="e">
        <f t="shared" si="373"/>
        <v>#N/A</v>
      </c>
      <c r="AA411" s="7" t="e">
        <f t="shared" si="380"/>
        <v>#N/A</v>
      </c>
      <c r="AB411" s="7" t="e">
        <f t="shared" si="374"/>
        <v>#N/A</v>
      </c>
      <c r="AC411" s="7" t="e">
        <f t="shared" si="381"/>
        <v>#N/A</v>
      </c>
      <c r="AD411" s="7" t="e">
        <f t="shared" si="375"/>
        <v>#N/A</v>
      </c>
      <c r="AE411" s="7" t="e">
        <f t="shared" si="391"/>
        <v>#N/A</v>
      </c>
      <c r="AF411" s="7">
        <f t="shared" si="392"/>
        <v>0</v>
      </c>
      <c r="AG411" s="7" t="str">
        <f t="shared" si="393"/>
        <v/>
      </c>
      <c r="AH411" s="7">
        <f t="shared" si="382"/>
        <v>0</v>
      </c>
      <c r="AI411" s="7" t="e">
        <f t="shared" si="394"/>
        <v>#VALUE!</v>
      </c>
      <c r="AJ411" s="7" t="e">
        <f t="shared" si="383"/>
        <v>#N/A</v>
      </c>
      <c r="AK411" s="7" t="e">
        <f t="shared" si="376"/>
        <v>#N/A</v>
      </c>
      <c r="AL411" s="7">
        <f t="shared" si="384"/>
        <v>0</v>
      </c>
      <c r="AM411" s="7">
        <f t="shared" si="385"/>
        <v>0</v>
      </c>
      <c r="AN411" s="7"/>
      <c r="AO411" s="7" t="e">
        <f t="shared" si="389"/>
        <v>#N/A</v>
      </c>
      <c r="AP411" s="7" t="e">
        <f t="shared" si="386"/>
        <v>#VALUE!</v>
      </c>
      <c r="AQ411" s="7" t="str">
        <f t="shared" si="390"/>
        <v/>
      </c>
      <c r="AR411" s="7">
        <f t="shared" si="387"/>
        <v>0</v>
      </c>
      <c r="AS411" s="7">
        <f t="shared" si="388"/>
        <v>0</v>
      </c>
      <c r="AT411" s="7">
        <f t="shared" si="395"/>
        <v>0</v>
      </c>
    </row>
    <row r="412" spans="1:46" x14ac:dyDescent="0.25">
      <c r="A412" s="5">
        <f t="shared" si="368"/>
        <v>0</v>
      </c>
      <c r="B412" s="4" t="e">
        <f t="shared" si="377"/>
        <v>#N/A</v>
      </c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4">
        <f t="shared" si="378"/>
        <v>0</v>
      </c>
      <c r="N412" s="59"/>
      <c r="O412" s="59"/>
      <c r="P412" s="59" t="e">
        <f t="shared" si="397"/>
        <v>#N/A</v>
      </c>
      <c r="Q412" s="59"/>
      <c r="R412" s="59"/>
      <c r="S412" s="59"/>
      <c r="T412" s="5" t="e">
        <f t="shared" si="379"/>
        <v>#N/A</v>
      </c>
      <c r="U412" s="4" t="e">
        <f t="shared" si="369"/>
        <v>#N/A</v>
      </c>
      <c r="V412" s="4" t="e">
        <f t="shared" si="370"/>
        <v>#N/A</v>
      </c>
      <c r="W412" s="4" t="e">
        <f t="shared" si="371"/>
        <v>#N/A</v>
      </c>
      <c r="X412" s="4" t="e">
        <f t="shared" si="372"/>
        <v>#N/A</v>
      </c>
      <c r="Y412" s="4" t="e" cm="1">
        <f t="array" ref="Y412">_xlfn.IFS(H412=1,2,H412=3,1)</f>
        <v>#N/A</v>
      </c>
      <c r="Z412" s="4" t="e">
        <f t="shared" si="373"/>
        <v>#N/A</v>
      </c>
      <c r="AA412" s="4" t="e">
        <f t="shared" si="380"/>
        <v>#N/A</v>
      </c>
      <c r="AB412" s="4" t="e">
        <f t="shared" si="374"/>
        <v>#N/A</v>
      </c>
      <c r="AC412" s="4" t="e">
        <f t="shared" si="381"/>
        <v>#N/A</v>
      </c>
      <c r="AD412" s="4" t="e">
        <f t="shared" si="375"/>
        <v>#N/A</v>
      </c>
      <c r="AE412" s="4" t="e">
        <f t="shared" si="391"/>
        <v>#N/A</v>
      </c>
      <c r="AF412" s="4">
        <f t="shared" si="392"/>
        <v>0</v>
      </c>
      <c r="AG412" s="4" t="str">
        <f t="shared" si="393"/>
        <v/>
      </c>
      <c r="AH412" s="4">
        <f t="shared" si="382"/>
        <v>0</v>
      </c>
      <c r="AI412" s="4" t="e">
        <f t="shared" si="394"/>
        <v>#VALUE!</v>
      </c>
      <c r="AJ412" s="4" t="e">
        <f t="shared" si="383"/>
        <v>#N/A</v>
      </c>
      <c r="AK412" s="4" t="e">
        <f t="shared" si="376"/>
        <v>#N/A</v>
      </c>
      <c r="AL412" s="4">
        <f t="shared" si="384"/>
        <v>0</v>
      </c>
      <c r="AM412" s="4">
        <f t="shared" si="385"/>
        <v>0</v>
      </c>
      <c r="AN412" s="4"/>
      <c r="AO412" s="4" t="e">
        <f t="shared" si="389"/>
        <v>#N/A</v>
      </c>
      <c r="AP412" s="4" t="e">
        <f t="shared" si="386"/>
        <v>#VALUE!</v>
      </c>
      <c r="AQ412" s="4" t="str">
        <f t="shared" si="390"/>
        <v/>
      </c>
      <c r="AR412" s="4">
        <f t="shared" si="387"/>
        <v>0</v>
      </c>
      <c r="AS412" s="4">
        <f t="shared" si="388"/>
        <v>0</v>
      </c>
      <c r="AT412" s="4">
        <f t="shared" si="395"/>
        <v>0</v>
      </c>
    </row>
    <row r="413" spans="1:46" x14ac:dyDescent="0.25">
      <c r="A413" s="5">
        <f t="shared" si="368"/>
        <v>0</v>
      </c>
      <c r="B413" s="4" t="e">
        <f t="shared" si="377"/>
        <v>#N/A</v>
      </c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4">
        <f t="shared" si="378"/>
        <v>0</v>
      </c>
      <c r="N413" s="59"/>
      <c r="O413" s="59"/>
      <c r="P413" s="59" t="e">
        <f t="shared" si="397"/>
        <v>#N/A</v>
      </c>
      <c r="Q413" s="59"/>
      <c r="R413" s="59"/>
      <c r="S413" s="59"/>
      <c r="T413" s="5" t="e">
        <f t="shared" si="379"/>
        <v>#N/A</v>
      </c>
      <c r="U413" s="4" t="e">
        <f t="shared" si="369"/>
        <v>#N/A</v>
      </c>
      <c r="V413" s="4" t="e">
        <f t="shared" si="370"/>
        <v>#N/A</v>
      </c>
      <c r="W413" s="4" t="e">
        <f t="shared" si="371"/>
        <v>#N/A</v>
      </c>
      <c r="X413" s="4" t="e">
        <f t="shared" si="372"/>
        <v>#N/A</v>
      </c>
      <c r="Y413" s="4" t="e" cm="1">
        <f t="array" ref="Y413">_xlfn.IFS(H413=1,2,H413=3,1)</f>
        <v>#N/A</v>
      </c>
      <c r="Z413" s="4" t="e">
        <f t="shared" si="373"/>
        <v>#N/A</v>
      </c>
      <c r="AA413" s="4" t="e">
        <f t="shared" si="380"/>
        <v>#N/A</v>
      </c>
      <c r="AB413" s="4" t="e">
        <f t="shared" si="374"/>
        <v>#N/A</v>
      </c>
      <c r="AC413" s="4" t="e">
        <f t="shared" si="381"/>
        <v>#N/A</v>
      </c>
      <c r="AD413" s="4" t="e">
        <f t="shared" si="375"/>
        <v>#N/A</v>
      </c>
      <c r="AE413" s="4" t="e">
        <f t="shared" si="391"/>
        <v>#N/A</v>
      </c>
      <c r="AF413" s="4">
        <f t="shared" si="392"/>
        <v>0</v>
      </c>
      <c r="AG413" s="4" t="str">
        <f t="shared" si="393"/>
        <v/>
      </c>
      <c r="AH413" s="4">
        <f t="shared" si="382"/>
        <v>0</v>
      </c>
      <c r="AI413" s="4" t="e">
        <f t="shared" si="394"/>
        <v>#VALUE!</v>
      </c>
      <c r="AJ413" s="4" t="e">
        <f t="shared" si="383"/>
        <v>#N/A</v>
      </c>
      <c r="AK413" s="4" t="e">
        <f t="shared" si="376"/>
        <v>#N/A</v>
      </c>
      <c r="AL413" s="4">
        <f t="shared" si="384"/>
        <v>0</v>
      </c>
      <c r="AM413" s="4">
        <f t="shared" si="385"/>
        <v>0</v>
      </c>
      <c r="AN413" s="4"/>
      <c r="AO413" s="4" t="e">
        <f t="shared" si="389"/>
        <v>#N/A</v>
      </c>
      <c r="AP413" s="4" t="e">
        <f t="shared" si="386"/>
        <v>#VALUE!</v>
      </c>
      <c r="AQ413" s="4" t="str">
        <f t="shared" si="390"/>
        <v/>
      </c>
      <c r="AR413" s="4">
        <f t="shared" si="387"/>
        <v>0</v>
      </c>
      <c r="AS413" s="4">
        <f t="shared" si="388"/>
        <v>0</v>
      </c>
      <c r="AT413" s="4">
        <f t="shared" si="395"/>
        <v>0</v>
      </c>
    </row>
    <row r="414" spans="1:46" x14ac:dyDescent="0.25">
      <c r="A414" s="5">
        <f t="shared" si="368"/>
        <v>0</v>
      </c>
      <c r="B414" s="4" t="e">
        <f t="shared" si="377"/>
        <v>#N/A</v>
      </c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4">
        <f t="shared" si="378"/>
        <v>0</v>
      </c>
      <c r="N414" s="59"/>
      <c r="O414" s="59"/>
      <c r="P414" s="59" t="e">
        <f t="shared" si="397"/>
        <v>#N/A</v>
      </c>
      <c r="Q414" s="59"/>
      <c r="R414" s="59"/>
      <c r="S414" s="59"/>
      <c r="T414" s="5" t="e">
        <f t="shared" si="379"/>
        <v>#N/A</v>
      </c>
      <c r="U414" s="4" t="e">
        <f t="shared" si="369"/>
        <v>#N/A</v>
      </c>
      <c r="V414" s="4" t="e">
        <f t="shared" si="370"/>
        <v>#N/A</v>
      </c>
      <c r="W414" s="4" t="e">
        <f t="shared" si="371"/>
        <v>#N/A</v>
      </c>
      <c r="X414" s="4" t="e">
        <f t="shared" si="372"/>
        <v>#N/A</v>
      </c>
      <c r="Y414" s="4" t="e" cm="1">
        <f t="array" ref="Y414">_xlfn.IFS(H414=1,2,H414=3,1)</f>
        <v>#N/A</v>
      </c>
      <c r="Z414" s="4" t="e">
        <f t="shared" si="373"/>
        <v>#N/A</v>
      </c>
      <c r="AA414" s="4" t="e">
        <f t="shared" si="380"/>
        <v>#N/A</v>
      </c>
      <c r="AB414" s="4" t="e">
        <f t="shared" si="374"/>
        <v>#N/A</v>
      </c>
      <c r="AC414" s="4" t="e">
        <f t="shared" si="381"/>
        <v>#N/A</v>
      </c>
      <c r="AD414" s="4" t="e">
        <f t="shared" si="375"/>
        <v>#N/A</v>
      </c>
      <c r="AE414" s="4" t="e">
        <f t="shared" si="391"/>
        <v>#N/A</v>
      </c>
      <c r="AF414" s="4">
        <f t="shared" si="392"/>
        <v>0</v>
      </c>
      <c r="AG414" s="4" t="str">
        <f t="shared" si="393"/>
        <v/>
      </c>
      <c r="AH414" s="4">
        <f t="shared" si="382"/>
        <v>0</v>
      </c>
      <c r="AI414" s="4" t="e">
        <f t="shared" si="394"/>
        <v>#VALUE!</v>
      </c>
      <c r="AJ414" s="4" t="e">
        <f t="shared" si="383"/>
        <v>#N/A</v>
      </c>
      <c r="AK414" s="4" t="e">
        <f t="shared" si="376"/>
        <v>#N/A</v>
      </c>
      <c r="AL414" s="4">
        <f t="shared" si="384"/>
        <v>0</v>
      </c>
      <c r="AM414" s="4">
        <f t="shared" si="385"/>
        <v>0</v>
      </c>
      <c r="AN414" s="4"/>
      <c r="AO414" s="4" t="e">
        <f t="shared" si="389"/>
        <v>#N/A</v>
      </c>
      <c r="AP414" s="4" t="e">
        <f t="shared" si="386"/>
        <v>#VALUE!</v>
      </c>
      <c r="AQ414" s="4" t="str">
        <f t="shared" si="390"/>
        <v/>
      </c>
      <c r="AR414" s="4">
        <f t="shared" si="387"/>
        <v>0</v>
      </c>
      <c r="AS414" s="4">
        <f t="shared" si="388"/>
        <v>0</v>
      </c>
      <c r="AT414" s="4">
        <f t="shared" si="395"/>
        <v>0</v>
      </c>
    </row>
    <row r="415" spans="1:46" x14ac:dyDescent="0.25">
      <c r="A415" s="5">
        <f t="shared" si="368"/>
        <v>0</v>
      </c>
      <c r="B415" s="4" t="e">
        <f t="shared" si="377"/>
        <v>#N/A</v>
      </c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4">
        <f t="shared" si="378"/>
        <v>0</v>
      </c>
      <c r="N415" s="59"/>
      <c r="O415" s="59"/>
      <c r="P415" s="59" t="e">
        <f t="shared" si="397"/>
        <v>#N/A</v>
      </c>
      <c r="Q415" s="59"/>
      <c r="R415" s="59"/>
      <c r="S415" s="59"/>
      <c r="T415" s="5" t="e">
        <f t="shared" si="379"/>
        <v>#N/A</v>
      </c>
      <c r="U415" s="4" t="e">
        <f t="shared" si="369"/>
        <v>#N/A</v>
      </c>
      <c r="V415" s="4" t="e">
        <f t="shared" si="370"/>
        <v>#N/A</v>
      </c>
      <c r="W415" s="4" t="e">
        <f t="shared" si="371"/>
        <v>#N/A</v>
      </c>
      <c r="X415" s="4" t="e">
        <f t="shared" si="372"/>
        <v>#N/A</v>
      </c>
      <c r="Y415" s="4" t="e" cm="1">
        <f t="array" ref="Y415">_xlfn.IFS(H415=1,2,H415=3,1)</f>
        <v>#N/A</v>
      </c>
      <c r="Z415" s="4" t="e">
        <f t="shared" si="373"/>
        <v>#N/A</v>
      </c>
      <c r="AA415" s="4" t="e">
        <f t="shared" si="380"/>
        <v>#N/A</v>
      </c>
      <c r="AB415" s="4" t="e">
        <f t="shared" si="374"/>
        <v>#N/A</v>
      </c>
      <c r="AC415" s="4" t="e">
        <f t="shared" si="381"/>
        <v>#N/A</v>
      </c>
      <c r="AD415" s="4" t="e">
        <f t="shared" si="375"/>
        <v>#N/A</v>
      </c>
      <c r="AE415" s="4" t="e">
        <f t="shared" si="391"/>
        <v>#N/A</v>
      </c>
      <c r="AF415" s="4">
        <f t="shared" si="392"/>
        <v>0</v>
      </c>
      <c r="AG415" s="4" t="str">
        <f t="shared" si="393"/>
        <v/>
      </c>
      <c r="AH415" s="4">
        <f t="shared" si="382"/>
        <v>0</v>
      </c>
      <c r="AI415" s="4" t="e">
        <f t="shared" si="394"/>
        <v>#VALUE!</v>
      </c>
      <c r="AJ415" s="4" t="e">
        <f t="shared" si="383"/>
        <v>#N/A</v>
      </c>
      <c r="AK415" s="4" t="e">
        <f t="shared" si="376"/>
        <v>#N/A</v>
      </c>
      <c r="AL415" s="4">
        <f t="shared" si="384"/>
        <v>0</v>
      </c>
      <c r="AM415" s="4">
        <f t="shared" si="385"/>
        <v>0</v>
      </c>
      <c r="AN415" s="4"/>
      <c r="AO415" s="4" t="e">
        <f t="shared" si="389"/>
        <v>#N/A</v>
      </c>
      <c r="AP415" s="4" t="e">
        <f t="shared" si="386"/>
        <v>#VALUE!</v>
      </c>
      <c r="AQ415" s="4" t="str">
        <f t="shared" si="390"/>
        <v/>
      </c>
      <c r="AR415" s="4">
        <f t="shared" si="387"/>
        <v>0</v>
      </c>
      <c r="AS415" s="4">
        <f t="shared" si="388"/>
        <v>0</v>
      </c>
      <c r="AT415" s="4">
        <f t="shared" si="395"/>
        <v>0</v>
      </c>
    </row>
    <row r="416" spans="1:46" x14ac:dyDescent="0.25">
      <c r="A416" s="5">
        <f t="shared" si="368"/>
        <v>0</v>
      </c>
      <c r="B416" s="4" t="e">
        <f t="shared" si="377"/>
        <v>#N/A</v>
      </c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4">
        <f t="shared" si="378"/>
        <v>0</v>
      </c>
      <c r="N416" s="59"/>
      <c r="O416" s="59"/>
      <c r="P416" s="59" t="e">
        <f t="shared" si="397"/>
        <v>#N/A</v>
      </c>
      <c r="Q416" s="59"/>
      <c r="R416" s="59"/>
      <c r="S416" s="59"/>
      <c r="T416" s="5" t="e">
        <f t="shared" si="379"/>
        <v>#N/A</v>
      </c>
      <c r="U416" s="4" t="e">
        <f t="shared" si="369"/>
        <v>#N/A</v>
      </c>
      <c r="V416" s="4" t="e">
        <f t="shared" si="370"/>
        <v>#N/A</v>
      </c>
      <c r="W416" s="4" t="e">
        <f t="shared" si="371"/>
        <v>#N/A</v>
      </c>
      <c r="X416" s="4" t="e">
        <f t="shared" si="372"/>
        <v>#N/A</v>
      </c>
      <c r="Y416" s="4" t="e" cm="1">
        <f t="array" ref="Y416">_xlfn.IFS(H416=1,2,H416=3,1)</f>
        <v>#N/A</v>
      </c>
      <c r="Z416" s="4" t="e">
        <f t="shared" si="373"/>
        <v>#N/A</v>
      </c>
      <c r="AA416" s="4" t="e">
        <f t="shared" si="380"/>
        <v>#N/A</v>
      </c>
      <c r="AB416" s="4" t="e">
        <f t="shared" si="374"/>
        <v>#N/A</v>
      </c>
      <c r="AC416" s="4" t="e">
        <f t="shared" si="381"/>
        <v>#N/A</v>
      </c>
      <c r="AD416" s="4" t="e">
        <f t="shared" si="375"/>
        <v>#N/A</v>
      </c>
      <c r="AE416" s="4" t="e">
        <f t="shared" si="391"/>
        <v>#N/A</v>
      </c>
      <c r="AF416" s="4">
        <f t="shared" si="392"/>
        <v>0</v>
      </c>
      <c r="AG416" s="4" t="str">
        <f t="shared" si="393"/>
        <v/>
      </c>
      <c r="AH416" s="4">
        <f t="shared" si="382"/>
        <v>0</v>
      </c>
      <c r="AI416" s="4" t="e">
        <f t="shared" si="394"/>
        <v>#VALUE!</v>
      </c>
      <c r="AJ416" s="4" t="e">
        <f t="shared" si="383"/>
        <v>#N/A</v>
      </c>
      <c r="AK416" s="4" t="e">
        <f t="shared" si="376"/>
        <v>#N/A</v>
      </c>
      <c r="AL416" s="4">
        <f t="shared" si="384"/>
        <v>0</v>
      </c>
      <c r="AM416" s="4">
        <f t="shared" si="385"/>
        <v>0</v>
      </c>
      <c r="AN416" s="4"/>
      <c r="AO416" s="4" t="e">
        <f t="shared" si="389"/>
        <v>#N/A</v>
      </c>
      <c r="AP416" s="4" t="e">
        <f t="shared" si="386"/>
        <v>#VALUE!</v>
      </c>
      <c r="AQ416" s="4" t="str">
        <f t="shared" si="390"/>
        <v/>
      </c>
      <c r="AR416" s="4">
        <f t="shared" si="387"/>
        <v>0</v>
      </c>
      <c r="AS416" s="4">
        <f t="shared" si="388"/>
        <v>0</v>
      </c>
      <c r="AT416" s="4">
        <f t="shared" si="395"/>
        <v>0</v>
      </c>
    </row>
    <row r="417" spans="1:46" x14ac:dyDescent="0.25">
      <c r="A417" s="5">
        <f t="shared" si="368"/>
        <v>0</v>
      </c>
      <c r="B417" s="4" t="e">
        <f t="shared" si="377"/>
        <v>#N/A</v>
      </c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4">
        <f t="shared" si="378"/>
        <v>0</v>
      </c>
      <c r="N417" s="59"/>
      <c r="O417" s="59"/>
      <c r="P417" s="59" t="e">
        <f t="shared" si="397"/>
        <v>#N/A</v>
      </c>
      <c r="Q417" s="59"/>
      <c r="R417" s="59"/>
      <c r="S417" s="59"/>
      <c r="T417" s="5" t="e">
        <f t="shared" si="379"/>
        <v>#N/A</v>
      </c>
      <c r="U417" s="4" t="e">
        <f t="shared" si="369"/>
        <v>#N/A</v>
      </c>
      <c r="V417" s="4" t="e">
        <f t="shared" si="370"/>
        <v>#N/A</v>
      </c>
      <c r="W417" s="4" t="e">
        <f t="shared" si="371"/>
        <v>#N/A</v>
      </c>
      <c r="X417" s="4" t="e">
        <f t="shared" si="372"/>
        <v>#N/A</v>
      </c>
      <c r="Y417" s="4" t="e" cm="1">
        <f t="array" ref="Y417">_xlfn.IFS(H417=1,2,H417=3,1)</f>
        <v>#N/A</v>
      </c>
      <c r="Z417" s="4" t="e">
        <f t="shared" si="373"/>
        <v>#N/A</v>
      </c>
      <c r="AA417" s="4" t="e">
        <f t="shared" si="380"/>
        <v>#N/A</v>
      </c>
      <c r="AB417" s="4" t="e">
        <f t="shared" si="374"/>
        <v>#N/A</v>
      </c>
      <c r="AC417" s="4" t="e">
        <f t="shared" si="381"/>
        <v>#N/A</v>
      </c>
      <c r="AD417" s="4" t="e">
        <f t="shared" si="375"/>
        <v>#N/A</v>
      </c>
      <c r="AE417" s="4" t="e">
        <f t="shared" si="391"/>
        <v>#N/A</v>
      </c>
      <c r="AF417" s="4">
        <f t="shared" si="392"/>
        <v>0</v>
      </c>
      <c r="AG417" s="4" t="str">
        <f t="shared" si="393"/>
        <v/>
      </c>
      <c r="AH417" s="4">
        <f t="shared" si="382"/>
        <v>0</v>
      </c>
      <c r="AI417" s="4" t="e">
        <f t="shared" si="394"/>
        <v>#VALUE!</v>
      </c>
      <c r="AJ417" s="4" t="e">
        <f t="shared" si="383"/>
        <v>#N/A</v>
      </c>
      <c r="AK417" s="4" t="e">
        <f t="shared" si="376"/>
        <v>#N/A</v>
      </c>
      <c r="AL417" s="4">
        <f t="shared" si="384"/>
        <v>0</v>
      </c>
      <c r="AM417" s="4">
        <f t="shared" si="385"/>
        <v>0</v>
      </c>
      <c r="AN417" s="4"/>
      <c r="AO417" s="4" t="e">
        <f t="shared" si="389"/>
        <v>#N/A</v>
      </c>
      <c r="AP417" s="4" t="e">
        <f t="shared" si="386"/>
        <v>#VALUE!</v>
      </c>
      <c r="AQ417" s="4" t="str">
        <f t="shared" si="390"/>
        <v/>
      </c>
      <c r="AR417" s="4">
        <f t="shared" si="387"/>
        <v>0</v>
      </c>
      <c r="AS417" s="4">
        <f t="shared" si="388"/>
        <v>0</v>
      </c>
      <c r="AT417" s="4">
        <f t="shared" si="395"/>
        <v>0</v>
      </c>
    </row>
    <row r="418" spans="1:46" x14ac:dyDescent="0.25">
      <c r="A418" s="5">
        <f t="shared" si="368"/>
        <v>0</v>
      </c>
      <c r="B418" s="4" t="e">
        <f t="shared" si="377"/>
        <v>#N/A</v>
      </c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4">
        <f t="shared" si="378"/>
        <v>0</v>
      </c>
      <c r="N418" s="59"/>
      <c r="O418" s="59"/>
      <c r="P418" s="59" t="e">
        <f t="shared" si="397"/>
        <v>#N/A</v>
      </c>
      <c r="Q418" s="59"/>
      <c r="R418" s="59"/>
      <c r="S418" s="59"/>
      <c r="T418" s="5" t="e">
        <f t="shared" si="379"/>
        <v>#N/A</v>
      </c>
      <c r="U418" s="4" t="e">
        <f t="shared" si="369"/>
        <v>#N/A</v>
      </c>
      <c r="V418" s="4" t="e">
        <f t="shared" si="370"/>
        <v>#N/A</v>
      </c>
      <c r="W418" s="4" t="e">
        <f t="shared" si="371"/>
        <v>#N/A</v>
      </c>
      <c r="X418" s="4" t="e">
        <f t="shared" si="372"/>
        <v>#N/A</v>
      </c>
      <c r="Y418" s="4" t="e" cm="1">
        <f t="array" ref="Y418">_xlfn.IFS(H418=1,2,H418=3,1)</f>
        <v>#N/A</v>
      </c>
      <c r="Z418" s="4" t="e">
        <f t="shared" si="373"/>
        <v>#N/A</v>
      </c>
      <c r="AA418" s="4" t="e">
        <f t="shared" si="380"/>
        <v>#N/A</v>
      </c>
      <c r="AB418" s="4" t="e">
        <f t="shared" si="374"/>
        <v>#N/A</v>
      </c>
      <c r="AC418" s="4" t="e">
        <f t="shared" si="381"/>
        <v>#N/A</v>
      </c>
      <c r="AD418" s="4" t="e">
        <f t="shared" si="375"/>
        <v>#N/A</v>
      </c>
      <c r="AE418" s="4" t="e">
        <f t="shared" si="391"/>
        <v>#N/A</v>
      </c>
      <c r="AF418" s="4">
        <f t="shared" si="392"/>
        <v>0</v>
      </c>
      <c r="AG418" s="4" t="str">
        <f t="shared" si="393"/>
        <v/>
      </c>
      <c r="AH418" s="4">
        <f t="shared" si="382"/>
        <v>0</v>
      </c>
      <c r="AI418" s="4" t="e">
        <f t="shared" si="394"/>
        <v>#VALUE!</v>
      </c>
      <c r="AJ418" s="4" t="e">
        <f t="shared" si="383"/>
        <v>#N/A</v>
      </c>
      <c r="AK418" s="4" t="e">
        <f t="shared" si="376"/>
        <v>#N/A</v>
      </c>
      <c r="AL418" s="4">
        <f t="shared" si="384"/>
        <v>0</v>
      </c>
      <c r="AM418" s="4">
        <f t="shared" si="385"/>
        <v>0</v>
      </c>
      <c r="AN418" s="4"/>
      <c r="AO418" s="4" t="e">
        <f t="shared" si="389"/>
        <v>#N/A</v>
      </c>
      <c r="AP418" s="4" t="e">
        <f t="shared" si="386"/>
        <v>#VALUE!</v>
      </c>
      <c r="AQ418" s="4" t="str">
        <f t="shared" si="390"/>
        <v/>
      </c>
      <c r="AR418" s="4">
        <f t="shared" si="387"/>
        <v>0</v>
      </c>
      <c r="AS418" s="4">
        <f t="shared" si="388"/>
        <v>0</v>
      </c>
      <c r="AT418" s="4">
        <f t="shared" si="395"/>
        <v>0</v>
      </c>
    </row>
    <row r="419" spans="1:46" x14ac:dyDescent="0.25">
      <c r="A419" s="5">
        <f t="shared" si="368"/>
        <v>0</v>
      </c>
      <c r="B419" s="4" t="e">
        <f t="shared" si="377"/>
        <v>#N/A</v>
      </c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4">
        <f t="shared" si="378"/>
        <v>0</v>
      </c>
      <c r="N419" s="59"/>
      <c r="O419" s="59"/>
      <c r="P419" s="59" t="e">
        <f t="shared" si="397"/>
        <v>#N/A</v>
      </c>
      <c r="Q419" s="59"/>
      <c r="R419" s="59"/>
      <c r="S419" s="59"/>
      <c r="T419" s="5" t="e">
        <f t="shared" si="379"/>
        <v>#N/A</v>
      </c>
      <c r="U419" s="4" t="e">
        <f t="shared" si="369"/>
        <v>#N/A</v>
      </c>
      <c r="V419" s="4" t="e">
        <f t="shared" si="370"/>
        <v>#N/A</v>
      </c>
      <c r="W419" s="4" t="e">
        <f t="shared" si="371"/>
        <v>#N/A</v>
      </c>
      <c r="X419" s="4" t="e">
        <f t="shared" si="372"/>
        <v>#N/A</v>
      </c>
      <c r="Y419" s="4" t="e" cm="1">
        <f t="array" ref="Y419">_xlfn.IFS(H419=1,2,H419=3,1)</f>
        <v>#N/A</v>
      </c>
      <c r="Z419" s="4" t="e">
        <f t="shared" si="373"/>
        <v>#N/A</v>
      </c>
      <c r="AA419" s="4" t="e">
        <f t="shared" si="380"/>
        <v>#N/A</v>
      </c>
      <c r="AB419" s="4" t="e">
        <f t="shared" si="374"/>
        <v>#N/A</v>
      </c>
      <c r="AC419" s="4" t="e">
        <f t="shared" si="381"/>
        <v>#N/A</v>
      </c>
      <c r="AD419" s="4" t="e">
        <f t="shared" si="375"/>
        <v>#N/A</v>
      </c>
      <c r="AE419" s="4" t="e">
        <f t="shared" si="391"/>
        <v>#N/A</v>
      </c>
      <c r="AF419" s="4">
        <f t="shared" si="392"/>
        <v>0</v>
      </c>
      <c r="AG419" s="4" t="str">
        <f t="shared" si="393"/>
        <v/>
      </c>
      <c r="AH419" s="4">
        <f t="shared" si="382"/>
        <v>0</v>
      </c>
      <c r="AI419" s="4" t="e">
        <f t="shared" si="394"/>
        <v>#VALUE!</v>
      </c>
      <c r="AJ419" s="4" t="e">
        <f t="shared" si="383"/>
        <v>#N/A</v>
      </c>
      <c r="AK419" s="4" t="e">
        <f t="shared" si="376"/>
        <v>#N/A</v>
      </c>
      <c r="AL419" s="4">
        <f t="shared" si="384"/>
        <v>0</v>
      </c>
      <c r="AM419" s="4">
        <f t="shared" si="385"/>
        <v>0</v>
      </c>
      <c r="AN419" s="4"/>
      <c r="AO419" s="4" t="e">
        <f t="shared" si="389"/>
        <v>#N/A</v>
      </c>
      <c r="AP419" s="4" t="e">
        <f t="shared" si="386"/>
        <v>#VALUE!</v>
      </c>
      <c r="AQ419" s="4" t="str">
        <f t="shared" si="390"/>
        <v/>
      </c>
      <c r="AR419" s="4">
        <f t="shared" si="387"/>
        <v>0</v>
      </c>
      <c r="AS419" s="4">
        <f t="shared" si="388"/>
        <v>0</v>
      </c>
      <c r="AT419" s="4">
        <f t="shared" si="395"/>
        <v>0</v>
      </c>
    </row>
    <row r="420" spans="1:46" x14ac:dyDescent="0.25">
      <c r="A420" s="5">
        <f t="shared" si="368"/>
        <v>0</v>
      </c>
      <c r="B420" s="4" t="e">
        <f t="shared" si="377"/>
        <v>#N/A</v>
      </c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4">
        <f t="shared" si="378"/>
        <v>0</v>
      </c>
      <c r="N420" s="59"/>
      <c r="O420" s="59"/>
      <c r="P420" s="59" t="e">
        <f t="shared" si="397"/>
        <v>#N/A</v>
      </c>
      <c r="Q420" s="59"/>
      <c r="R420" s="59"/>
      <c r="S420" s="59"/>
      <c r="T420" s="5" t="e">
        <f t="shared" si="379"/>
        <v>#N/A</v>
      </c>
      <c r="U420" s="4" t="e">
        <f t="shared" si="369"/>
        <v>#N/A</v>
      </c>
      <c r="V420" s="4" t="e">
        <f t="shared" si="370"/>
        <v>#N/A</v>
      </c>
      <c r="W420" s="4" t="e">
        <f t="shared" si="371"/>
        <v>#N/A</v>
      </c>
      <c r="X420" s="4" t="e">
        <f t="shared" si="372"/>
        <v>#N/A</v>
      </c>
      <c r="Y420" s="4" t="e" cm="1">
        <f t="array" ref="Y420">_xlfn.IFS(H420=1,2,H420=3,1)</f>
        <v>#N/A</v>
      </c>
      <c r="Z420" s="4" t="e">
        <f t="shared" si="373"/>
        <v>#N/A</v>
      </c>
      <c r="AA420" s="4" t="e">
        <f t="shared" si="380"/>
        <v>#N/A</v>
      </c>
      <c r="AB420" s="4" t="e">
        <f t="shared" si="374"/>
        <v>#N/A</v>
      </c>
      <c r="AC420" s="4" t="e">
        <f t="shared" si="381"/>
        <v>#N/A</v>
      </c>
      <c r="AD420" s="4" t="e">
        <f t="shared" si="375"/>
        <v>#N/A</v>
      </c>
      <c r="AE420" s="4" t="e">
        <f t="shared" si="391"/>
        <v>#N/A</v>
      </c>
      <c r="AF420" s="4">
        <f t="shared" si="392"/>
        <v>0</v>
      </c>
      <c r="AG420" s="4" t="str">
        <f t="shared" si="393"/>
        <v/>
      </c>
      <c r="AH420" s="4">
        <f t="shared" si="382"/>
        <v>0</v>
      </c>
      <c r="AI420" s="4" t="e">
        <f t="shared" si="394"/>
        <v>#VALUE!</v>
      </c>
      <c r="AJ420" s="4" t="e">
        <f t="shared" si="383"/>
        <v>#N/A</v>
      </c>
      <c r="AK420" s="4" t="e">
        <f t="shared" si="376"/>
        <v>#N/A</v>
      </c>
      <c r="AL420" s="4">
        <f t="shared" si="384"/>
        <v>0</v>
      </c>
      <c r="AM420" s="4">
        <f t="shared" si="385"/>
        <v>0</v>
      </c>
      <c r="AN420" s="4"/>
      <c r="AO420" s="4" t="e">
        <f t="shared" si="389"/>
        <v>#N/A</v>
      </c>
      <c r="AP420" s="4" t="e">
        <f t="shared" si="386"/>
        <v>#VALUE!</v>
      </c>
      <c r="AQ420" s="4" t="str">
        <f t="shared" si="390"/>
        <v/>
      </c>
      <c r="AR420" s="4">
        <f t="shared" si="387"/>
        <v>0</v>
      </c>
      <c r="AS420" s="4">
        <f t="shared" si="388"/>
        <v>0</v>
      </c>
      <c r="AT420" s="4">
        <f t="shared" si="395"/>
        <v>0</v>
      </c>
    </row>
    <row r="421" spans="1:46" x14ac:dyDescent="0.25">
      <c r="A421" s="5">
        <f t="shared" si="368"/>
        <v>0</v>
      </c>
      <c r="B421" s="4" t="e">
        <f t="shared" si="377"/>
        <v>#N/A</v>
      </c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4">
        <f t="shared" si="378"/>
        <v>0</v>
      </c>
      <c r="N421" s="59"/>
      <c r="O421" s="59"/>
      <c r="P421" s="59" t="e">
        <f t="shared" si="397"/>
        <v>#N/A</v>
      </c>
      <c r="Q421" s="59"/>
      <c r="R421" s="59"/>
      <c r="S421" s="59"/>
      <c r="T421" s="5" t="e">
        <f t="shared" si="379"/>
        <v>#N/A</v>
      </c>
      <c r="U421" s="4" t="e">
        <f t="shared" si="369"/>
        <v>#N/A</v>
      </c>
      <c r="V421" s="4" t="e">
        <f t="shared" si="370"/>
        <v>#N/A</v>
      </c>
      <c r="W421" s="4" t="e">
        <f t="shared" si="371"/>
        <v>#N/A</v>
      </c>
      <c r="X421" s="4" t="e">
        <f t="shared" si="372"/>
        <v>#N/A</v>
      </c>
      <c r="Y421" s="4" t="e" cm="1">
        <f t="array" ref="Y421">_xlfn.IFS(H421=1,2,H421=3,1)</f>
        <v>#N/A</v>
      </c>
      <c r="Z421" s="4" t="e">
        <f t="shared" si="373"/>
        <v>#N/A</v>
      </c>
      <c r="AA421" s="4" t="e">
        <f t="shared" si="380"/>
        <v>#N/A</v>
      </c>
      <c r="AB421" s="4" t="e">
        <f t="shared" si="374"/>
        <v>#N/A</v>
      </c>
      <c r="AC421" s="4" t="e">
        <f t="shared" si="381"/>
        <v>#N/A</v>
      </c>
      <c r="AD421" s="4" t="e">
        <f t="shared" si="375"/>
        <v>#N/A</v>
      </c>
      <c r="AE421" s="4" t="e">
        <f t="shared" si="391"/>
        <v>#N/A</v>
      </c>
      <c r="AF421" s="4">
        <f t="shared" si="392"/>
        <v>0</v>
      </c>
      <c r="AG421" s="4" t="str">
        <f t="shared" si="393"/>
        <v/>
      </c>
      <c r="AH421" s="4">
        <f t="shared" si="382"/>
        <v>0</v>
      </c>
      <c r="AI421" s="4" t="e">
        <f t="shared" si="394"/>
        <v>#VALUE!</v>
      </c>
      <c r="AJ421" s="4" t="e">
        <f t="shared" si="383"/>
        <v>#N/A</v>
      </c>
      <c r="AK421" s="4" t="e">
        <f t="shared" si="376"/>
        <v>#N/A</v>
      </c>
      <c r="AL421" s="4">
        <f t="shared" si="384"/>
        <v>0</v>
      </c>
      <c r="AM421" s="4">
        <f t="shared" si="385"/>
        <v>0</v>
      </c>
      <c r="AN421" s="4"/>
      <c r="AO421" s="4" t="e">
        <f t="shared" si="389"/>
        <v>#N/A</v>
      </c>
      <c r="AP421" s="4" t="e">
        <f t="shared" si="386"/>
        <v>#VALUE!</v>
      </c>
      <c r="AQ421" s="4" t="str">
        <f t="shared" si="390"/>
        <v/>
      </c>
      <c r="AR421" s="4">
        <f t="shared" si="387"/>
        <v>0</v>
      </c>
      <c r="AS421" s="4">
        <f t="shared" si="388"/>
        <v>0</v>
      </c>
      <c r="AT421" s="4">
        <f t="shared" si="395"/>
        <v>0</v>
      </c>
    </row>
    <row r="422" spans="1:46" x14ac:dyDescent="0.25">
      <c r="A422" s="5">
        <f t="shared" si="368"/>
        <v>0</v>
      </c>
      <c r="B422" s="4" t="e">
        <f t="shared" si="377"/>
        <v>#N/A</v>
      </c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4">
        <f t="shared" si="378"/>
        <v>0</v>
      </c>
      <c r="N422" s="59"/>
      <c r="O422" s="59"/>
      <c r="P422" s="59" t="e">
        <f t="shared" si="397"/>
        <v>#N/A</v>
      </c>
      <c r="Q422" s="59"/>
      <c r="R422" s="59"/>
      <c r="S422" s="59"/>
      <c r="T422" s="5" t="e">
        <f t="shared" si="379"/>
        <v>#N/A</v>
      </c>
      <c r="U422" s="4" t="e">
        <f t="shared" si="369"/>
        <v>#N/A</v>
      </c>
      <c r="V422" s="4" t="e">
        <f t="shared" si="370"/>
        <v>#N/A</v>
      </c>
      <c r="W422" s="4" t="e">
        <f t="shared" si="371"/>
        <v>#N/A</v>
      </c>
      <c r="X422" s="4" t="e">
        <f t="shared" si="372"/>
        <v>#N/A</v>
      </c>
      <c r="Y422" s="4" t="e" cm="1">
        <f t="array" ref="Y422">_xlfn.IFS(H422=1,2,H422=3,1)</f>
        <v>#N/A</v>
      </c>
      <c r="Z422" s="4" t="e">
        <f t="shared" si="373"/>
        <v>#N/A</v>
      </c>
      <c r="AA422" s="4" t="e">
        <f t="shared" si="380"/>
        <v>#N/A</v>
      </c>
      <c r="AB422" s="4" t="e">
        <f t="shared" si="374"/>
        <v>#N/A</v>
      </c>
      <c r="AC422" s="4" t="e">
        <f t="shared" si="381"/>
        <v>#N/A</v>
      </c>
      <c r="AD422" s="4" t="e">
        <f t="shared" si="375"/>
        <v>#N/A</v>
      </c>
      <c r="AE422" s="4" t="e">
        <f t="shared" si="391"/>
        <v>#N/A</v>
      </c>
      <c r="AF422" s="4">
        <f t="shared" si="392"/>
        <v>0</v>
      </c>
      <c r="AG422" s="4" t="str">
        <f t="shared" si="393"/>
        <v/>
      </c>
      <c r="AH422" s="4">
        <f t="shared" si="382"/>
        <v>0</v>
      </c>
      <c r="AI422" s="4" t="e">
        <f t="shared" si="394"/>
        <v>#VALUE!</v>
      </c>
      <c r="AJ422" s="4" t="e">
        <f t="shared" si="383"/>
        <v>#N/A</v>
      </c>
      <c r="AK422" s="4" t="e">
        <f t="shared" si="376"/>
        <v>#N/A</v>
      </c>
      <c r="AL422" s="4">
        <f t="shared" si="384"/>
        <v>0</v>
      </c>
      <c r="AM422" s="4">
        <f t="shared" si="385"/>
        <v>0</v>
      </c>
      <c r="AN422" s="4"/>
      <c r="AO422" s="4" t="e">
        <f t="shared" si="389"/>
        <v>#N/A</v>
      </c>
      <c r="AP422" s="4" t="e">
        <f t="shared" si="386"/>
        <v>#VALUE!</v>
      </c>
      <c r="AQ422" s="4" t="str">
        <f t="shared" si="390"/>
        <v/>
      </c>
      <c r="AR422" s="4">
        <f t="shared" si="387"/>
        <v>0</v>
      </c>
      <c r="AS422" s="4">
        <f t="shared" si="388"/>
        <v>0</v>
      </c>
      <c r="AT422" s="4">
        <f t="shared" si="395"/>
        <v>0</v>
      </c>
    </row>
    <row r="423" spans="1:46" x14ac:dyDescent="0.25">
      <c r="A423" s="5">
        <f t="shared" si="368"/>
        <v>0</v>
      </c>
      <c r="B423" s="4" t="e">
        <f t="shared" si="377"/>
        <v>#N/A</v>
      </c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4">
        <f t="shared" si="378"/>
        <v>0</v>
      </c>
      <c r="N423" s="59"/>
      <c r="O423" s="59"/>
      <c r="P423" s="59" t="e">
        <f t="shared" si="397"/>
        <v>#N/A</v>
      </c>
      <c r="Q423" s="59"/>
      <c r="R423" s="59"/>
      <c r="S423" s="59"/>
      <c r="T423" s="5" t="e">
        <f t="shared" si="379"/>
        <v>#N/A</v>
      </c>
      <c r="U423" s="4" t="e">
        <f t="shared" si="369"/>
        <v>#N/A</v>
      </c>
      <c r="V423" s="4" t="e">
        <f t="shared" si="370"/>
        <v>#N/A</v>
      </c>
      <c r="W423" s="4" t="e">
        <f t="shared" si="371"/>
        <v>#N/A</v>
      </c>
      <c r="X423" s="4" t="e">
        <f t="shared" si="372"/>
        <v>#N/A</v>
      </c>
      <c r="Y423" s="4" t="e" cm="1">
        <f t="array" ref="Y423">_xlfn.IFS(H423=1,2,H423=3,1)</f>
        <v>#N/A</v>
      </c>
      <c r="Z423" s="4" t="e">
        <f t="shared" si="373"/>
        <v>#N/A</v>
      </c>
      <c r="AA423" s="4" t="e">
        <f t="shared" si="380"/>
        <v>#N/A</v>
      </c>
      <c r="AB423" s="4" t="e">
        <f t="shared" si="374"/>
        <v>#N/A</v>
      </c>
      <c r="AC423" s="4" t="e">
        <f t="shared" si="381"/>
        <v>#N/A</v>
      </c>
      <c r="AD423" s="4" t="e">
        <f t="shared" si="375"/>
        <v>#N/A</v>
      </c>
      <c r="AE423" s="4" t="e">
        <f t="shared" si="391"/>
        <v>#N/A</v>
      </c>
      <c r="AF423" s="4">
        <f t="shared" si="392"/>
        <v>0</v>
      </c>
      <c r="AG423" s="4" t="str">
        <f t="shared" si="393"/>
        <v/>
      </c>
      <c r="AH423" s="4">
        <f t="shared" si="382"/>
        <v>0</v>
      </c>
      <c r="AI423" s="4" t="e">
        <f t="shared" si="394"/>
        <v>#VALUE!</v>
      </c>
      <c r="AJ423" s="4" t="e">
        <f t="shared" si="383"/>
        <v>#N/A</v>
      </c>
      <c r="AK423" s="4" t="e">
        <f t="shared" si="376"/>
        <v>#N/A</v>
      </c>
      <c r="AL423" s="4">
        <f t="shared" si="384"/>
        <v>0</v>
      </c>
      <c r="AM423" s="4">
        <f t="shared" si="385"/>
        <v>0</v>
      </c>
      <c r="AN423" s="4"/>
      <c r="AO423" s="4" t="e">
        <f t="shared" si="389"/>
        <v>#N/A</v>
      </c>
      <c r="AP423" s="4" t="e">
        <f t="shared" si="386"/>
        <v>#VALUE!</v>
      </c>
      <c r="AQ423" s="4" t="str">
        <f t="shared" si="390"/>
        <v/>
      </c>
      <c r="AR423" s="4">
        <f t="shared" si="387"/>
        <v>0</v>
      </c>
      <c r="AS423" s="4">
        <f t="shared" si="388"/>
        <v>0</v>
      </c>
      <c r="AT423" s="4">
        <f t="shared" si="395"/>
        <v>0</v>
      </c>
    </row>
    <row r="424" spans="1:46" x14ac:dyDescent="0.25">
      <c r="A424" s="5">
        <f t="shared" si="368"/>
        <v>0</v>
      </c>
      <c r="B424" s="4" t="e">
        <f t="shared" si="377"/>
        <v>#N/A</v>
      </c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4">
        <f t="shared" si="378"/>
        <v>0</v>
      </c>
      <c r="N424" s="59"/>
      <c r="O424" s="59"/>
      <c r="P424" s="59" t="e">
        <f t="shared" si="397"/>
        <v>#N/A</v>
      </c>
      <c r="Q424" s="59"/>
      <c r="R424" s="59"/>
      <c r="S424" s="59"/>
      <c r="T424" s="5" t="e">
        <f t="shared" si="379"/>
        <v>#N/A</v>
      </c>
      <c r="U424" s="4" t="e">
        <f t="shared" si="369"/>
        <v>#N/A</v>
      </c>
      <c r="V424" s="4" t="e">
        <f t="shared" si="370"/>
        <v>#N/A</v>
      </c>
      <c r="W424" s="4" t="e">
        <f t="shared" si="371"/>
        <v>#N/A</v>
      </c>
      <c r="X424" s="4" t="e">
        <f t="shared" si="372"/>
        <v>#N/A</v>
      </c>
      <c r="Y424" s="4" t="e" cm="1">
        <f t="array" ref="Y424">_xlfn.IFS(H424=1,2,H424=3,1)</f>
        <v>#N/A</v>
      </c>
      <c r="Z424" s="4" t="e">
        <f t="shared" si="373"/>
        <v>#N/A</v>
      </c>
      <c r="AA424" s="4" t="e">
        <f t="shared" si="380"/>
        <v>#N/A</v>
      </c>
      <c r="AB424" s="4" t="e">
        <f t="shared" si="374"/>
        <v>#N/A</v>
      </c>
      <c r="AC424" s="4" t="e">
        <f t="shared" si="381"/>
        <v>#N/A</v>
      </c>
      <c r="AD424" s="4" t="e">
        <f t="shared" si="375"/>
        <v>#N/A</v>
      </c>
      <c r="AE424" s="4" t="e">
        <f t="shared" si="391"/>
        <v>#N/A</v>
      </c>
      <c r="AF424" s="4">
        <f t="shared" si="392"/>
        <v>0</v>
      </c>
      <c r="AG424" s="4" t="str">
        <f t="shared" si="393"/>
        <v/>
      </c>
      <c r="AH424" s="4">
        <f t="shared" si="382"/>
        <v>0</v>
      </c>
      <c r="AI424" s="4" t="e">
        <f t="shared" si="394"/>
        <v>#VALUE!</v>
      </c>
      <c r="AJ424" s="4" t="e">
        <f t="shared" si="383"/>
        <v>#N/A</v>
      </c>
      <c r="AK424" s="4" t="e">
        <f t="shared" si="376"/>
        <v>#N/A</v>
      </c>
      <c r="AL424" s="4">
        <f t="shared" si="384"/>
        <v>0</v>
      </c>
      <c r="AM424" s="4">
        <f t="shared" si="385"/>
        <v>0</v>
      </c>
      <c r="AN424" s="4"/>
      <c r="AO424" s="4" t="e">
        <f t="shared" si="389"/>
        <v>#N/A</v>
      </c>
      <c r="AP424" s="4" t="e">
        <f t="shared" si="386"/>
        <v>#VALUE!</v>
      </c>
      <c r="AQ424" s="4" t="str">
        <f t="shared" si="390"/>
        <v/>
      </c>
      <c r="AR424" s="4">
        <f t="shared" si="387"/>
        <v>0</v>
      </c>
      <c r="AS424" s="4">
        <f t="shared" si="388"/>
        <v>0</v>
      </c>
      <c r="AT424" s="4">
        <f t="shared" si="395"/>
        <v>0</v>
      </c>
    </row>
    <row r="425" spans="1:46" x14ac:dyDescent="0.25">
      <c r="A425" s="5">
        <f t="shared" si="368"/>
        <v>0</v>
      </c>
      <c r="B425" s="4" t="e">
        <f t="shared" si="377"/>
        <v>#N/A</v>
      </c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4">
        <f t="shared" si="378"/>
        <v>0</v>
      </c>
      <c r="N425" s="59"/>
      <c r="O425" s="59"/>
      <c r="P425" s="59" t="e">
        <f t="shared" si="397"/>
        <v>#N/A</v>
      </c>
      <c r="Q425" s="59"/>
      <c r="R425" s="59"/>
      <c r="S425" s="59"/>
      <c r="T425" s="5" t="e">
        <f t="shared" si="379"/>
        <v>#N/A</v>
      </c>
      <c r="U425" s="4" t="e">
        <f t="shared" si="369"/>
        <v>#N/A</v>
      </c>
      <c r="V425" s="4" t="e">
        <f t="shared" si="370"/>
        <v>#N/A</v>
      </c>
      <c r="W425" s="4" t="e">
        <f t="shared" si="371"/>
        <v>#N/A</v>
      </c>
      <c r="X425" s="4" t="e">
        <f t="shared" si="372"/>
        <v>#N/A</v>
      </c>
      <c r="Y425" s="4" t="e" cm="1">
        <f t="array" ref="Y425">_xlfn.IFS(H425=1,2,H425=3,1)</f>
        <v>#N/A</v>
      </c>
      <c r="Z425" s="4" t="e">
        <f t="shared" si="373"/>
        <v>#N/A</v>
      </c>
      <c r="AA425" s="4" t="e">
        <f t="shared" si="380"/>
        <v>#N/A</v>
      </c>
      <c r="AB425" s="4" t="e">
        <f t="shared" si="374"/>
        <v>#N/A</v>
      </c>
      <c r="AC425" s="4" t="e">
        <f t="shared" si="381"/>
        <v>#N/A</v>
      </c>
      <c r="AD425" s="4" t="e">
        <f t="shared" si="375"/>
        <v>#N/A</v>
      </c>
      <c r="AE425" s="4" t="e">
        <f t="shared" si="391"/>
        <v>#N/A</v>
      </c>
      <c r="AF425" s="4">
        <f t="shared" si="392"/>
        <v>0</v>
      </c>
      <c r="AG425" s="4" t="str">
        <f t="shared" si="393"/>
        <v/>
      </c>
      <c r="AH425" s="4">
        <f t="shared" si="382"/>
        <v>0</v>
      </c>
      <c r="AI425" s="4" t="e">
        <f t="shared" si="394"/>
        <v>#VALUE!</v>
      </c>
      <c r="AJ425" s="4" t="e">
        <f t="shared" si="383"/>
        <v>#N/A</v>
      </c>
      <c r="AK425" s="4" t="e">
        <f t="shared" si="376"/>
        <v>#N/A</v>
      </c>
      <c r="AL425" s="4">
        <f t="shared" si="384"/>
        <v>0</v>
      </c>
      <c r="AM425" s="4">
        <f t="shared" si="385"/>
        <v>0</v>
      </c>
      <c r="AN425" s="4"/>
      <c r="AO425" s="4" t="e">
        <f t="shared" si="389"/>
        <v>#N/A</v>
      </c>
      <c r="AP425" s="4" t="e">
        <f t="shared" si="386"/>
        <v>#VALUE!</v>
      </c>
      <c r="AQ425" s="4" t="str">
        <f t="shared" si="390"/>
        <v/>
      </c>
      <c r="AR425" s="4">
        <f t="shared" si="387"/>
        <v>0</v>
      </c>
      <c r="AS425" s="4">
        <f t="shared" si="388"/>
        <v>0</v>
      </c>
      <c r="AT425" s="4">
        <f t="shared" si="395"/>
        <v>0</v>
      </c>
    </row>
    <row r="426" spans="1:46" x14ac:dyDescent="0.25">
      <c r="A426" s="5">
        <f t="shared" si="368"/>
        <v>0</v>
      </c>
      <c r="B426" s="4" t="e">
        <f t="shared" si="377"/>
        <v>#N/A</v>
      </c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4">
        <f t="shared" si="378"/>
        <v>0</v>
      </c>
      <c r="N426" s="59"/>
      <c r="O426" s="59"/>
      <c r="P426" s="59" t="e">
        <f t="shared" si="397"/>
        <v>#N/A</v>
      </c>
      <c r="Q426" s="59"/>
      <c r="R426" s="59"/>
      <c r="S426" s="59"/>
      <c r="T426" s="5" t="e">
        <f t="shared" si="379"/>
        <v>#N/A</v>
      </c>
      <c r="U426" s="4" t="e">
        <f t="shared" si="369"/>
        <v>#N/A</v>
      </c>
      <c r="V426" s="4" t="e">
        <f t="shared" si="370"/>
        <v>#N/A</v>
      </c>
      <c r="W426" s="4" t="e">
        <f t="shared" si="371"/>
        <v>#N/A</v>
      </c>
      <c r="X426" s="4" t="e">
        <f t="shared" si="372"/>
        <v>#N/A</v>
      </c>
      <c r="Y426" s="4" t="e" cm="1">
        <f t="array" ref="Y426">_xlfn.IFS(H426=1,2,H426=3,1)</f>
        <v>#N/A</v>
      </c>
      <c r="Z426" s="4" t="e">
        <f t="shared" si="373"/>
        <v>#N/A</v>
      </c>
      <c r="AA426" s="4" t="e">
        <f t="shared" si="380"/>
        <v>#N/A</v>
      </c>
      <c r="AB426" s="4" t="e">
        <f t="shared" si="374"/>
        <v>#N/A</v>
      </c>
      <c r="AC426" s="4" t="e">
        <f t="shared" si="381"/>
        <v>#N/A</v>
      </c>
      <c r="AD426" s="4" t="e">
        <f t="shared" si="375"/>
        <v>#N/A</v>
      </c>
      <c r="AE426" s="4" t="e">
        <f t="shared" si="391"/>
        <v>#N/A</v>
      </c>
      <c r="AF426" s="4">
        <f t="shared" si="392"/>
        <v>0</v>
      </c>
      <c r="AG426" s="4" t="str">
        <f t="shared" si="393"/>
        <v/>
      </c>
      <c r="AH426" s="4">
        <f t="shared" si="382"/>
        <v>0</v>
      </c>
      <c r="AI426" s="4" t="e">
        <f t="shared" si="394"/>
        <v>#VALUE!</v>
      </c>
      <c r="AJ426" s="4" t="e">
        <f t="shared" si="383"/>
        <v>#N/A</v>
      </c>
      <c r="AK426" s="4" t="e">
        <f t="shared" si="376"/>
        <v>#N/A</v>
      </c>
      <c r="AL426" s="4">
        <f t="shared" si="384"/>
        <v>0</v>
      </c>
      <c r="AM426" s="4">
        <f t="shared" si="385"/>
        <v>0</v>
      </c>
      <c r="AN426" s="4"/>
      <c r="AO426" s="4" t="e">
        <f t="shared" si="389"/>
        <v>#N/A</v>
      </c>
      <c r="AP426" s="4" t="e">
        <f t="shared" si="386"/>
        <v>#VALUE!</v>
      </c>
      <c r="AQ426" s="4" t="str">
        <f t="shared" si="390"/>
        <v/>
      </c>
      <c r="AR426" s="4">
        <f t="shared" si="387"/>
        <v>0</v>
      </c>
      <c r="AS426" s="4">
        <f t="shared" si="388"/>
        <v>0</v>
      </c>
      <c r="AT426" s="4">
        <f t="shared" si="395"/>
        <v>0</v>
      </c>
    </row>
    <row r="427" spans="1:46" ht="15.75" thickBot="1" x14ac:dyDescent="0.3">
      <c r="A427" s="45">
        <f t="shared" si="368"/>
        <v>0</v>
      </c>
      <c r="B427" s="44" t="e">
        <f t="shared" si="377"/>
        <v>#N/A</v>
      </c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44">
        <f t="shared" si="378"/>
        <v>0</v>
      </c>
      <c r="N427" s="64"/>
      <c r="O427" s="64"/>
      <c r="P427" s="64" t="e">
        <f t="shared" si="397"/>
        <v>#N/A</v>
      </c>
      <c r="Q427" s="64"/>
      <c r="R427" s="64"/>
      <c r="S427" s="64"/>
      <c r="T427" s="45" t="e">
        <f t="shared" si="379"/>
        <v>#N/A</v>
      </c>
      <c r="U427" s="44" t="e">
        <f t="shared" si="369"/>
        <v>#N/A</v>
      </c>
      <c r="V427" s="44" t="e">
        <f t="shared" si="370"/>
        <v>#N/A</v>
      </c>
      <c r="W427" s="44" t="e">
        <f t="shared" si="371"/>
        <v>#N/A</v>
      </c>
      <c r="X427" s="44" t="e">
        <f t="shared" si="372"/>
        <v>#N/A</v>
      </c>
      <c r="Y427" s="44" t="e" cm="1">
        <f t="array" ref="Y427">_xlfn.IFS(H427=1,2,H427=3,1)</f>
        <v>#N/A</v>
      </c>
      <c r="Z427" s="44" t="e">
        <f t="shared" si="373"/>
        <v>#N/A</v>
      </c>
      <c r="AA427" s="44" t="e">
        <f t="shared" si="380"/>
        <v>#N/A</v>
      </c>
      <c r="AB427" s="44" t="e">
        <f t="shared" si="374"/>
        <v>#N/A</v>
      </c>
      <c r="AC427" s="44" t="e">
        <f t="shared" si="381"/>
        <v>#N/A</v>
      </c>
      <c r="AD427" s="44" t="e">
        <f t="shared" si="375"/>
        <v>#N/A</v>
      </c>
      <c r="AE427" s="44" t="e">
        <f t="shared" si="391"/>
        <v>#N/A</v>
      </c>
      <c r="AF427" s="44">
        <f t="shared" si="392"/>
        <v>0</v>
      </c>
      <c r="AG427" s="44" t="str">
        <f t="shared" si="393"/>
        <v/>
      </c>
      <c r="AH427" s="44">
        <f t="shared" si="382"/>
        <v>0</v>
      </c>
      <c r="AI427" s="44" t="e">
        <f t="shared" si="394"/>
        <v>#VALUE!</v>
      </c>
      <c r="AJ427" s="44" t="e">
        <f t="shared" si="383"/>
        <v>#N/A</v>
      </c>
      <c r="AK427" s="44" t="e">
        <f t="shared" si="376"/>
        <v>#N/A</v>
      </c>
      <c r="AL427" s="44">
        <f t="shared" si="384"/>
        <v>0</v>
      </c>
      <c r="AM427" s="44">
        <f t="shared" si="385"/>
        <v>0</v>
      </c>
      <c r="AN427" s="44"/>
      <c r="AO427" s="44" t="e">
        <f t="shared" si="389"/>
        <v>#N/A</v>
      </c>
      <c r="AP427" s="44" t="e">
        <f t="shared" si="386"/>
        <v>#VALUE!</v>
      </c>
      <c r="AQ427" s="44" t="str">
        <f t="shared" si="390"/>
        <v/>
      </c>
      <c r="AR427" s="44">
        <f t="shared" si="387"/>
        <v>0</v>
      </c>
      <c r="AS427" s="44">
        <f t="shared" si="388"/>
        <v>0</v>
      </c>
      <c r="AT427" s="44">
        <f t="shared" si="395"/>
        <v>0</v>
      </c>
    </row>
    <row r="428" spans="1:46" x14ac:dyDescent="0.25">
      <c r="A428" s="19">
        <f t="shared" si="368"/>
        <v>0</v>
      </c>
      <c r="B428" s="7" t="e">
        <f t="shared" si="377"/>
        <v>#N/A</v>
      </c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7">
        <f t="shared" si="378"/>
        <v>0</v>
      </c>
      <c r="N428" s="65"/>
      <c r="O428" s="65"/>
      <c r="P428" s="65" t="e">
        <f t="shared" si="397"/>
        <v>#N/A</v>
      </c>
      <c r="Q428" s="65"/>
      <c r="R428" s="65"/>
      <c r="S428" s="65"/>
      <c r="T428" s="19" t="e">
        <f t="shared" si="379"/>
        <v>#N/A</v>
      </c>
      <c r="U428" s="7" t="e">
        <f t="shared" si="369"/>
        <v>#N/A</v>
      </c>
      <c r="V428" s="7" t="e">
        <f t="shared" si="370"/>
        <v>#N/A</v>
      </c>
      <c r="W428" s="7" t="e">
        <f t="shared" si="371"/>
        <v>#N/A</v>
      </c>
      <c r="X428" s="7" t="e">
        <f t="shared" si="372"/>
        <v>#N/A</v>
      </c>
      <c r="Y428" s="7" t="e" cm="1">
        <f t="array" ref="Y428">_xlfn.IFS(H428=1,2,H428=3,1)</f>
        <v>#N/A</v>
      </c>
      <c r="Z428" s="7" t="e">
        <f t="shared" si="373"/>
        <v>#N/A</v>
      </c>
      <c r="AA428" s="7" t="e">
        <f t="shared" si="380"/>
        <v>#N/A</v>
      </c>
      <c r="AB428" s="7" t="e">
        <f t="shared" si="374"/>
        <v>#N/A</v>
      </c>
      <c r="AC428" s="7" t="e">
        <f t="shared" si="381"/>
        <v>#N/A</v>
      </c>
      <c r="AD428" s="7" t="e">
        <f t="shared" si="375"/>
        <v>#N/A</v>
      </c>
      <c r="AE428" s="7" t="e">
        <f t="shared" si="391"/>
        <v>#N/A</v>
      </c>
      <c r="AF428" s="7">
        <f t="shared" si="392"/>
        <v>0</v>
      </c>
      <c r="AG428" s="7" t="str">
        <f t="shared" si="393"/>
        <v/>
      </c>
      <c r="AH428" s="7">
        <f t="shared" si="382"/>
        <v>0</v>
      </c>
      <c r="AI428" s="7" t="e">
        <f t="shared" si="394"/>
        <v>#VALUE!</v>
      </c>
      <c r="AJ428" s="7" t="e">
        <f t="shared" si="383"/>
        <v>#N/A</v>
      </c>
      <c r="AK428" s="7" t="e">
        <f t="shared" si="376"/>
        <v>#N/A</v>
      </c>
      <c r="AL428" s="7">
        <f t="shared" si="384"/>
        <v>0</v>
      </c>
      <c r="AM428" s="7">
        <f t="shared" si="385"/>
        <v>0</v>
      </c>
      <c r="AN428" s="7"/>
      <c r="AO428" s="7" t="e">
        <f t="shared" si="389"/>
        <v>#N/A</v>
      </c>
      <c r="AP428" s="7" t="e">
        <f t="shared" si="386"/>
        <v>#VALUE!</v>
      </c>
      <c r="AQ428" s="7" t="str">
        <f t="shared" si="390"/>
        <v/>
      </c>
      <c r="AR428" s="7">
        <f t="shared" si="387"/>
        <v>0</v>
      </c>
      <c r="AS428" s="7">
        <f t="shared" si="388"/>
        <v>0</v>
      </c>
      <c r="AT428" s="7">
        <f t="shared" si="395"/>
        <v>0</v>
      </c>
    </row>
    <row r="429" spans="1:46" x14ac:dyDescent="0.25">
      <c r="A429" s="5">
        <f t="shared" si="368"/>
        <v>0</v>
      </c>
      <c r="B429" s="4" t="e">
        <f t="shared" si="377"/>
        <v>#N/A</v>
      </c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4">
        <f t="shared" si="378"/>
        <v>0</v>
      </c>
      <c r="N429" s="59"/>
      <c r="O429" s="59"/>
      <c r="P429" s="59" t="e">
        <f t="shared" si="397"/>
        <v>#N/A</v>
      </c>
      <c r="Q429" s="59"/>
      <c r="R429" s="59"/>
      <c r="S429" s="59"/>
      <c r="T429" s="5" t="e">
        <f t="shared" si="379"/>
        <v>#N/A</v>
      </c>
      <c r="U429" s="4" t="e">
        <f t="shared" si="369"/>
        <v>#N/A</v>
      </c>
      <c r="V429" s="4" t="e">
        <f t="shared" si="370"/>
        <v>#N/A</v>
      </c>
      <c r="W429" s="4" t="e">
        <f t="shared" si="371"/>
        <v>#N/A</v>
      </c>
      <c r="X429" s="4" t="e">
        <f t="shared" si="372"/>
        <v>#N/A</v>
      </c>
      <c r="Y429" s="4" t="e" cm="1">
        <f t="array" ref="Y429">_xlfn.IFS(H429=1,2,H429=3,1)</f>
        <v>#N/A</v>
      </c>
      <c r="Z429" s="4" t="e">
        <f t="shared" si="373"/>
        <v>#N/A</v>
      </c>
      <c r="AA429" s="4" t="e">
        <f t="shared" si="380"/>
        <v>#N/A</v>
      </c>
      <c r="AB429" s="4" t="e">
        <f t="shared" si="374"/>
        <v>#N/A</v>
      </c>
      <c r="AC429" s="4" t="e">
        <f t="shared" si="381"/>
        <v>#N/A</v>
      </c>
      <c r="AD429" s="4" t="e">
        <f t="shared" si="375"/>
        <v>#N/A</v>
      </c>
      <c r="AE429" s="4" t="e">
        <f t="shared" si="391"/>
        <v>#N/A</v>
      </c>
      <c r="AF429" s="4">
        <f t="shared" si="392"/>
        <v>0</v>
      </c>
      <c r="AG429" s="4" t="str">
        <f t="shared" si="393"/>
        <v/>
      </c>
      <c r="AH429" s="4">
        <f t="shared" si="382"/>
        <v>0</v>
      </c>
      <c r="AI429" s="4" t="e">
        <f t="shared" si="394"/>
        <v>#VALUE!</v>
      </c>
      <c r="AJ429" s="4" t="e">
        <f t="shared" si="383"/>
        <v>#N/A</v>
      </c>
      <c r="AK429" s="4" t="e">
        <f t="shared" si="376"/>
        <v>#N/A</v>
      </c>
      <c r="AL429" s="4">
        <f t="shared" si="384"/>
        <v>0</v>
      </c>
      <c r="AM429" s="4">
        <f t="shared" si="385"/>
        <v>0</v>
      </c>
      <c r="AN429" s="4"/>
      <c r="AO429" s="4" t="e">
        <f t="shared" si="389"/>
        <v>#N/A</v>
      </c>
      <c r="AP429" s="4" t="e">
        <f t="shared" si="386"/>
        <v>#VALUE!</v>
      </c>
      <c r="AQ429" s="4" t="str">
        <f t="shared" si="390"/>
        <v/>
      </c>
      <c r="AR429" s="4">
        <f t="shared" si="387"/>
        <v>0</v>
      </c>
      <c r="AS429" s="4">
        <f t="shared" si="388"/>
        <v>0</v>
      </c>
      <c r="AT429" s="4">
        <f t="shared" si="395"/>
        <v>0</v>
      </c>
    </row>
    <row r="430" spans="1:46" x14ac:dyDescent="0.25">
      <c r="A430" s="5">
        <f t="shared" si="368"/>
        <v>0</v>
      </c>
      <c r="B430" s="4" t="e">
        <f t="shared" si="377"/>
        <v>#N/A</v>
      </c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4">
        <f t="shared" si="378"/>
        <v>0</v>
      </c>
      <c r="N430" s="59"/>
      <c r="O430" s="59"/>
      <c r="P430" s="59" t="e">
        <f t="shared" si="397"/>
        <v>#N/A</v>
      </c>
      <c r="Q430" s="59"/>
      <c r="R430" s="59"/>
      <c r="S430" s="59"/>
      <c r="T430" s="5" t="e">
        <f t="shared" si="379"/>
        <v>#N/A</v>
      </c>
      <c r="U430" s="4" t="e">
        <f t="shared" si="369"/>
        <v>#N/A</v>
      </c>
      <c r="V430" s="4" t="e">
        <f t="shared" si="370"/>
        <v>#N/A</v>
      </c>
      <c r="W430" s="4" t="e">
        <f t="shared" si="371"/>
        <v>#N/A</v>
      </c>
      <c r="X430" s="4" t="e">
        <f t="shared" si="372"/>
        <v>#N/A</v>
      </c>
      <c r="Y430" s="4" t="e" cm="1">
        <f t="array" ref="Y430">_xlfn.IFS(H430=1,2,H430=3,1)</f>
        <v>#N/A</v>
      </c>
      <c r="Z430" s="4" t="e">
        <f t="shared" si="373"/>
        <v>#N/A</v>
      </c>
      <c r="AA430" s="4" t="e">
        <f t="shared" si="380"/>
        <v>#N/A</v>
      </c>
      <c r="AB430" s="4" t="e">
        <f t="shared" si="374"/>
        <v>#N/A</v>
      </c>
      <c r="AC430" s="4" t="e">
        <f t="shared" si="381"/>
        <v>#N/A</v>
      </c>
      <c r="AD430" s="4" t="e">
        <f t="shared" si="375"/>
        <v>#N/A</v>
      </c>
      <c r="AE430" s="4" t="e">
        <f t="shared" si="391"/>
        <v>#N/A</v>
      </c>
      <c r="AF430" s="4">
        <f t="shared" si="392"/>
        <v>0</v>
      </c>
      <c r="AG430" s="4" t="str">
        <f t="shared" si="393"/>
        <v/>
      </c>
      <c r="AH430" s="4">
        <f t="shared" si="382"/>
        <v>0</v>
      </c>
      <c r="AI430" s="4" t="e">
        <f t="shared" si="394"/>
        <v>#VALUE!</v>
      </c>
      <c r="AJ430" s="4" t="e">
        <f t="shared" si="383"/>
        <v>#N/A</v>
      </c>
      <c r="AK430" s="4" t="e">
        <f t="shared" si="376"/>
        <v>#N/A</v>
      </c>
      <c r="AL430" s="4">
        <f t="shared" si="384"/>
        <v>0</v>
      </c>
      <c r="AM430" s="4">
        <f t="shared" si="385"/>
        <v>0</v>
      </c>
      <c r="AN430" s="4"/>
      <c r="AO430" s="4" t="e">
        <f t="shared" si="389"/>
        <v>#N/A</v>
      </c>
      <c r="AP430" s="4" t="e">
        <f t="shared" si="386"/>
        <v>#VALUE!</v>
      </c>
      <c r="AQ430" s="4" t="str">
        <f t="shared" si="390"/>
        <v/>
      </c>
      <c r="AR430" s="4">
        <f t="shared" si="387"/>
        <v>0</v>
      </c>
      <c r="AS430" s="4">
        <f t="shared" si="388"/>
        <v>0</v>
      </c>
      <c r="AT430" s="4">
        <f t="shared" si="395"/>
        <v>0</v>
      </c>
    </row>
    <row r="431" spans="1:46" x14ac:dyDescent="0.25">
      <c r="A431" s="5">
        <f t="shared" si="368"/>
        <v>0</v>
      </c>
      <c r="B431" s="4" t="e">
        <f t="shared" si="377"/>
        <v>#N/A</v>
      </c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4">
        <f t="shared" si="378"/>
        <v>0</v>
      </c>
      <c r="N431" s="59"/>
      <c r="O431" s="59"/>
      <c r="P431" s="59" t="e">
        <f t="shared" si="397"/>
        <v>#N/A</v>
      </c>
      <c r="Q431" s="59"/>
      <c r="R431" s="59"/>
      <c r="S431" s="59"/>
      <c r="T431" s="5" t="e">
        <f t="shared" si="379"/>
        <v>#N/A</v>
      </c>
      <c r="U431" s="4" t="e">
        <f t="shared" si="369"/>
        <v>#N/A</v>
      </c>
      <c r="V431" s="4" t="e">
        <f t="shared" si="370"/>
        <v>#N/A</v>
      </c>
      <c r="W431" s="4" t="e">
        <f t="shared" si="371"/>
        <v>#N/A</v>
      </c>
      <c r="X431" s="4" t="e">
        <f t="shared" si="372"/>
        <v>#N/A</v>
      </c>
      <c r="Y431" s="4" t="e" cm="1">
        <f t="array" ref="Y431">_xlfn.IFS(H431=1,2,H431=3,1)</f>
        <v>#N/A</v>
      </c>
      <c r="Z431" s="4" t="e">
        <f t="shared" si="373"/>
        <v>#N/A</v>
      </c>
      <c r="AA431" s="4" t="e">
        <f t="shared" si="380"/>
        <v>#N/A</v>
      </c>
      <c r="AB431" s="4" t="e">
        <f t="shared" si="374"/>
        <v>#N/A</v>
      </c>
      <c r="AC431" s="4" t="e">
        <f t="shared" si="381"/>
        <v>#N/A</v>
      </c>
      <c r="AD431" s="4" t="e">
        <f t="shared" si="375"/>
        <v>#N/A</v>
      </c>
      <c r="AE431" s="4" t="e">
        <f t="shared" si="391"/>
        <v>#N/A</v>
      </c>
      <c r="AF431" s="4">
        <f t="shared" si="392"/>
        <v>0</v>
      </c>
      <c r="AG431" s="4" t="str">
        <f t="shared" si="393"/>
        <v/>
      </c>
      <c r="AH431" s="4">
        <f t="shared" si="382"/>
        <v>0</v>
      </c>
      <c r="AI431" s="4" t="e">
        <f t="shared" si="394"/>
        <v>#VALUE!</v>
      </c>
      <c r="AJ431" s="4" t="e">
        <f t="shared" si="383"/>
        <v>#N/A</v>
      </c>
      <c r="AK431" s="4" t="e">
        <f t="shared" si="376"/>
        <v>#N/A</v>
      </c>
      <c r="AL431" s="4">
        <f t="shared" si="384"/>
        <v>0</v>
      </c>
      <c r="AM431" s="4">
        <f t="shared" si="385"/>
        <v>0</v>
      </c>
      <c r="AN431" s="4"/>
      <c r="AO431" s="4" t="e">
        <f t="shared" si="389"/>
        <v>#N/A</v>
      </c>
      <c r="AP431" s="4" t="e">
        <f t="shared" si="386"/>
        <v>#VALUE!</v>
      </c>
      <c r="AQ431" s="4" t="str">
        <f t="shared" si="390"/>
        <v/>
      </c>
      <c r="AR431" s="4">
        <f t="shared" si="387"/>
        <v>0</v>
      </c>
      <c r="AS431" s="4">
        <f t="shared" si="388"/>
        <v>0</v>
      </c>
      <c r="AT431" s="4">
        <f t="shared" si="395"/>
        <v>0</v>
      </c>
    </row>
    <row r="432" spans="1:46" x14ac:dyDescent="0.25">
      <c r="A432" s="5">
        <f t="shared" si="368"/>
        <v>0</v>
      </c>
      <c r="B432" s="4" t="e">
        <f t="shared" si="377"/>
        <v>#N/A</v>
      </c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4">
        <f t="shared" si="378"/>
        <v>0</v>
      </c>
      <c r="N432" s="59"/>
      <c r="O432" s="59"/>
      <c r="P432" s="59" t="e">
        <f t="shared" si="397"/>
        <v>#N/A</v>
      </c>
      <c r="Q432" s="59"/>
      <c r="R432" s="59"/>
      <c r="S432" s="59"/>
      <c r="T432" s="5" t="e">
        <f t="shared" si="379"/>
        <v>#N/A</v>
      </c>
      <c r="U432" s="4" t="e">
        <f t="shared" si="369"/>
        <v>#N/A</v>
      </c>
      <c r="V432" s="4" t="e">
        <f t="shared" si="370"/>
        <v>#N/A</v>
      </c>
      <c r="W432" s="4" t="e">
        <f t="shared" si="371"/>
        <v>#N/A</v>
      </c>
      <c r="X432" s="4" t="e">
        <f t="shared" si="372"/>
        <v>#N/A</v>
      </c>
      <c r="Y432" s="4" t="e" cm="1">
        <f t="array" ref="Y432">_xlfn.IFS(H432=1,2,H432=3,1)</f>
        <v>#N/A</v>
      </c>
      <c r="Z432" s="4" t="e">
        <f t="shared" si="373"/>
        <v>#N/A</v>
      </c>
      <c r="AA432" s="4" t="e">
        <f t="shared" si="380"/>
        <v>#N/A</v>
      </c>
      <c r="AB432" s="4" t="e">
        <f t="shared" si="374"/>
        <v>#N/A</v>
      </c>
      <c r="AC432" s="4" t="e">
        <f t="shared" si="381"/>
        <v>#N/A</v>
      </c>
      <c r="AD432" s="4" t="e">
        <f t="shared" si="375"/>
        <v>#N/A</v>
      </c>
      <c r="AE432" s="4" t="e">
        <f t="shared" si="391"/>
        <v>#N/A</v>
      </c>
      <c r="AF432" s="4">
        <f t="shared" si="392"/>
        <v>0</v>
      </c>
      <c r="AG432" s="4" t="str">
        <f t="shared" si="393"/>
        <v/>
      </c>
      <c r="AH432" s="4">
        <f t="shared" si="382"/>
        <v>0</v>
      </c>
      <c r="AI432" s="4" t="e">
        <f t="shared" si="394"/>
        <v>#VALUE!</v>
      </c>
      <c r="AJ432" s="4" t="e">
        <f t="shared" si="383"/>
        <v>#N/A</v>
      </c>
      <c r="AK432" s="4" t="e">
        <f t="shared" si="376"/>
        <v>#N/A</v>
      </c>
      <c r="AL432" s="4">
        <f t="shared" si="384"/>
        <v>0</v>
      </c>
      <c r="AM432" s="4">
        <f t="shared" si="385"/>
        <v>0</v>
      </c>
      <c r="AN432" s="4"/>
      <c r="AO432" s="4" t="e">
        <f t="shared" si="389"/>
        <v>#N/A</v>
      </c>
      <c r="AP432" s="4" t="e">
        <f t="shared" si="386"/>
        <v>#VALUE!</v>
      </c>
      <c r="AQ432" s="4" t="str">
        <f t="shared" si="390"/>
        <v/>
      </c>
      <c r="AR432" s="4">
        <f t="shared" si="387"/>
        <v>0</v>
      </c>
      <c r="AS432" s="4">
        <f t="shared" si="388"/>
        <v>0</v>
      </c>
      <c r="AT432" s="4">
        <f t="shared" si="395"/>
        <v>0</v>
      </c>
    </row>
    <row r="433" spans="1:46" x14ac:dyDescent="0.25">
      <c r="A433" s="5">
        <f t="shared" si="368"/>
        <v>0</v>
      </c>
      <c r="B433" s="4" t="e">
        <f t="shared" si="377"/>
        <v>#N/A</v>
      </c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4">
        <f t="shared" si="378"/>
        <v>0</v>
      </c>
      <c r="N433" s="59"/>
      <c r="O433" s="59"/>
      <c r="P433" s="59" t="e">
        <f t="shared" si="397"/>
        <v>#N/A</v>
      </c>
      <c r="Q433" s="59"/>
      <c r="R433" s="59"/>
      <c r="S433" s="59"/>
      <c r="T433" s="5" t="e">
        <f t="shared" si="379"/>
        <v>#N/A</v>
      </c>
      <c r="U433" s="4" t="e">
        <f t="shared" si="369"/>
        <v>#N/A</v>
      </c>
      <c r="V433" s="4" t="e">
        <f t="shared" si="370"/>
        <v>#N/A</v>
      </c>
      <c r="W433" s="4" t="e">
        <f t="shared" si="371"/>
        <v>#N/A</v>
      </c>
      <c r="X433" s="4" t="e">
        <f t="shared" si="372"/>
        <v>#N/A</v>
      </c>
      <c r="Y433" s="4" t="e" cm="1">
        <f t="array" ref="Y433">_xlfn.IFS(H433=1,2,H433=3,1)</f>
        <v>#N/A</v>
      </c>
      <c r="Z433" s="4" t="e">
        <f t="shared" si="373"/>
        <v>#N/A</v>
      </c>
      <c r="AA433" s="4" t="e">
        <f t="shared" si="380"/>
        <v>#N/A</v>
      </c>
      <c r="AB433" s="4" t="e">
        <f t="shared" si="374"/>
        <v>#N/A</v>
      </c>
      <c r="AC433" s="4" t="e">
        <f t="shared" si="381"/>
        <v>#N/A</v>
      </c>
      <c r="AD433" s="4" t="e">
        <f t="shared" si="375"/>
        <v>#N/A</v>
      </c>
      <c r="AE433" s="4" t="e">
        <f t="shared" si="391"/>
        <v>#N/A</v>
      </c>
      <c r="AF433" s="4">
        <f t="shared" si="392"/>
        <v>0</v>
      </c>
      <c r="AG433" s="4" t="str">
        <f t="shared" si="393"/>
        <v/>
      </c>
      <c r="AH433" s="4">
        <f t="shared" si="382"/>
        <v>0</v>
      </c>
      <c r="AI433" s="4" t="e">
        <f t="shared" si="394"/>
        <v>#VALUE!</v>
      </c>
      <c r="AJ433" s="4" t="e">
        <f t="shared" si="383"/>
        <v>#N/A</v>
      </c>
      <c r="AK433" s="4" t="e">
        <f t="shared" si="376"/>
        <v>#N/A</v>
      </c>
      <c r="AL433" s="4">
        <f t="shared" si="384"/>
        <v>0</v>
      </c>
      <c r="AM433" s="4">
        <f t="shared" si="385"/>
        <v>0</v>
      </c>
      <c r="AN433" s="4"/>
      <c r="AO433" s="4" t="e">
        <f t="shared" si="389"/>
        <v>#N/A</v>
      </c>
      <c r="AP433" s="4" t="e">
        <f t="shared" si="386"/>
        <v>#VALUE!</v>
      </c>
      <c r="AQ433" s="4" t="str">
        <f t="shared" si="390"/>
        <v/>
      </c>
      <c r="AR433" s="4">
        <f t="shared" si="387"/>
        <v>0</v>
      </c>
      <c r="AS433" s="4">
        <f t="shared" si="388"/>
        <v>0</v>
      </c>
      <c r="AT433" s="4">
        <f t="shared" si="395"/>
        <v>0</v>
      </c>
    </row>
    <row r="434" spans="1:46" x14ac:dyDescent="0.25">
      <c r="A434" s="5">
        <f t="shared" si="368"/>
        <v>0</v>
      </c>
      <c r="B434" s="4" t="e">
        <f t="shared" si="377"/>
        <v>#N/A</v>
      </c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4">
        <f t="shared" si="378"/>
        <v>0</v>
      </c>
      <c r="N434" s="59"/>
      <c r="O434" s="59"/>
      <c r="P434" s="59" t="e">
        <f t="shared" si="397"/>
        <v>#N/A</v>
      </c>
      <c r="Q434" s="59"/>
      <c r="R434" s="59"/>
      <c r="S434" s="59"/>
      <c r="T434" s="5" t="e">
        <f t="shared" si="379"/>
        <v>#N/A</v>
      </c>
      <c r="U434" s="4" t="e">
        <f t="shared" si="369"/>
        <v>#N/A</v>
      </c>
      <c r="V434" s="4" t="e">
        <f t="shared" si="370"/>
        <v>#N/A</v>
      </c>
      <c r="W434" s="4" t="e">
        <f t="shared" si="371"/>
        <v>#N/A</v>
      </c>
      <c r="X434" s="4" t="e">
        <f t="shared" si="372"/>
        <v>#N/A</v>
      </c>
      <c r="Y434" s="4" t="e" cm="1">
        <f t="array" ref="Y434">_xlfn.IFS(H434=1,2,H434=3,1)</f>
        <v>#N/A</v>
      </c>
      <c r="Z434" s="4" t="e">
        <f t="shared" si="373"/>
        <v>#N/A</v>
      </c>
      <c r="AA434" s="4" t="e">
        <f t="shared" si="380"/>
        <v>#N/A</v>
      </c>
      <c r="AB434" s="4" t="e">
        <f t="shared" si="374"/>
        <v>#N/A</v>
      </c>
      <c r="AC434" s="4" t="e">
        <f t="shared" si="381"/>
        <v>#N/A</v>
      </c>
      <c r="AD434" s="4" t="e">
        <f t="shared" si="375"/>
        <v>#N/A</v>
      </c>
      <c r="AE434" s="4" t="e">
        <f t="shared" si="391"/>
        <v>#N/A</v>
      </c>
      <c r="AF434" s="4">
        <f t="shared" si="392"/>
        <v>0</v>
      </c>
      <c r="AG434" s="4" t="str">
        <f t="shared" si="393"/>
        <v/>
      </c>
      <c r="AH434" s="4">
        <f t="shared" si="382"/>
        <v>0</v>
      </c>
      <c r="AI434" s="4" t="e">
        <f t="shared" si="394"/>
        <v>#VALUE!</v>
      </c>
      <c r="AJ434" s="4" t="e">
        <f t="shared" si="383"/>
        <v>#N/A</v>
      </c>
      <c r="AK434" s="4" t="e">
        <f t="shared" si="376"/>
        <v>#N/A</v>
      </c>
      <c r="AL434" s="4">
        <f t="shared" si="384"/>
        <v>0</v>
      </c>
      <c r="AM434" s="4">
        <f t="shared" si="385"/>
        <v>0</v>
      </c>
      <c r="AN434" s="4"/>
      <c r="AO434" s="4" t="e">
        <f t="shared" si="389"/>
        <v>#N/A</v>
      </c>
      <c r="AP434" s="4" t="e">
        <f t="shared" si="386"/>
        <v>#VALUE!</v>
      </c>
      <c r="AQ434" s="4" t="str">
        <f t="shared" si="390"/>
        <v/>
      </c>
      <c r="AR434" s="4">
        <f t="shared" si="387"/>
        <v>0</v>
      </c>
      <c r="AS434" s="4">
        <f t="shared" si="388"/>
        <v>0</v>
      </c>
      <c r="AT434" s="4">
        <f t="shared" si="395"/>
        <v>0</v>
      </c>
    </row>
    <row r="435" spans="1:46" x14ac:dyDescent="0.25">
      <c r="A435" s="5">
        <f t="shared" si="368"/>
        <v>0</v>
      </c>
      <c r="B435" s="4" t="e">
        <f t="shared" si="377"/>
        <v>#N/A</v>
      </c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4">
        <f t="shared" si="378"/>
        <v>0</v>
      </c>
      <c r="N435" s="59"/>
      <c r="O435" s="59"/>
      <c r="P435" s="59" t="e">
        <f t="shared" si="397"/>
        <v>#N/A</v>
      </c>
      <c r="Q435" s="59"/>
      <c r="R435" s="59"/>
      <c r="S435" s="59"/>
      <c r="T435" s="5" t="e">
        <f t="shared" si="379"/>
        <v>#N/A</v>
      </c>
      <c r="U435" s="4" t="e">
        <f t="shared" si="369"/>
        <v>#N/A</v>
      </c>
      <c r="V435" s="4" t="e">
        <f t="shared" si="370"/>
        <v>#N/A</v>
      </c>
      <c r="W435" s="4" t="e">
        <f t="shared" si="371"/>
        <v>#N/A</v>
      </c>
      <c r="X435" s="4" t="e">
        <f t="shared" si="372"/>
        <v>#N/A</v>
      </c>
      <c r="Y435" s="4" t="e" cm="1">
        <f t="array" ref="Y435">_xlfn.IFS(H435=1,2,H435=3,1)</f>
        <v>#N/A</v>
      </c>
      <c r="Z435" s="4" t="e">
        <f t="shared" si="373"/>
        <v>#N/A</v>
      </c>
      <c r="AA435" s="4" t="e">
        <f t="shared" si="380"/>
        <v>#N/A</v>
      </c>
      <c r="AB435" s="4" t="e">
        <f t="shared" si="374"/>
        <v>#N/A</v>
      </c>
      <c r="AC435" s="4" t="e">
        <f t="shared" si="381"/>
        <v>#N/A</v>
      </c>
      <c r="AD435" s="4" t="e">
        <f t="shared" si="375"/>
        <v>#N/A</v>
      </c>
      <c r="AE435" s="4" t="e">
        <f t="shared" si="391"/>
        <v>#N/A</v>
      </c>
      <c r="AF435" s="4">
        <f t="shared" si="392"/>
        <v>0</v>
      </c>
      <c r="AG435" s="4" t="str">
        <f t="shared" si="393"/>
        <v/>
      </c>
      <c r="AH435" s="4">
        <f t="shared" si="382"/>
        <v>0</v>
      </c>
      <c r="AI435" s="4" t="e">
        <f t="shared" si="394"/>
        <v>#VALUE!</v>
      </c>
      <c r="AJ435" s="4" t="e">
        <f t="shared" si="383"/>
        <v>#N/A</v>
      </c>
      <c r="AK435" s="4" t="e">
        <f t="shared" si="376"/>
        <v>#N/A</v>
      </c>
      <c r="AL435" s="4">
        <f t="shared" si="384"/>
        <v>0</v>
      </c>
      <c r="AM435" s="4">
        <f t="shared" si="385"/>
        <v>0</v>
      </c>
      <c r="AN435" s="4"/>
      <c r="AO435" s="4" t="e">
        <f t="shared" si="389"/>
        <v>#N/A</v>
      </c>
      <c r="AP435" s="4" t="e">
        <f t="shared" si="386"/>
        <v>#VALUE!</v>
      </c>
      <c r="AQ435" s="4" t="str">
        <f t="shared" si="390"/>
        <v/>
      </c>
      <c r="AR435" s="4">
        <f t="shared" si="387"/>
        <v>0</v>
      </c>
      <c r="AS435" s="4">
        <f t="shared" si="388"/>
        <v>0</v>
      </c>
      <c r="AT435" s="4">
        <f t="shared" si="395"/>
        <v>0</v>
      </c>
    </row>
    <row r="436" spans="1:46" x14ac:dyDescent="0.25">
      <c r="A436" s="5">
        <f t="shared" si="368"/>
        <v>0</v>
      </c>
      <c r="B436" s="4" t="e">
        <f t="shared" si="377"/>
        <v>#N/A</v>
      </c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4">
        <f t="shared" si="378"/>
        <v>0</v>
      </c>
      <c r="N436" s="59"/>
      <c r="O436" s="59"/>
      <c r="P436" s="59" t="e">
        <f t="shared" si="397"/>
        <v>#N/A</v>
      </c>
      <c r="Q436" s="59"/>
      <c r="R436" s="59"/>
      <c r="S436" s="59"/>
      <c r="T436" s="5" t="e">
        <f t="shared" si="379"/>
        <v>#N/A</v>
      </c>
      <c r="U436" s="4" t="e">
        <f t="shared" si="369"/>
        <v>#N/A</v>
      </c>
      <c r="V436" s="4" t="e">
        <f t="shared" si="370"/>
        <v>#N/A</v>
      </c>
      <c r="W436" s="4" t="e">
        <f t="shared" si="371"/>
        <v>#N/A</v>
      </c>
      <c r="X436" s="4" t="e">
        <f t="shared" si="372"/>
        <v>#N/A</v>
      </c>
      <c r="Y436" s="4" t="e" cm="1">
        <f t="array" ref="Y436">_xlfn.IFS(H436=1,2,H436=3,1)</f>
        <v>#N/A</v>
      </c>
      <c r="Z436" s="4" t="e">
        <f t="shared" si="373"/>
        <v>#N/A</v>
      </c>
      <c r="AA436" s="4" t="e">
        <f t="shared" si="380"/>
        <v>#N/A</v>
      </c>
      <c r="AB436" s="4" t="e">
        <f t="shared" si="374"/>
        <v>#N/A</v>
      </c>
      <c r="AC436" s="4" t="e">
        <f t="shared" si="381"/>
        <v>#N/A</v>
      </c>
      <c r="AD436" s="4" t="e">
        <f t="shared" si="375"/>
        <v>#N/A</v>
      </c>
      <c r="AE436" s="4" t="e">
        <f t="shared" si="391"/>
        <v>#N/A</v>
      </c>
      <c r="AF436" s="4">
        <f t="shared" si="392"/>
        <v>0</v>
      </c>
      <c r="AG436" s="4" t="str">
        <f t="shared" si="393"/>
        <v/>
      </c>
      <c r="AH436" s="4">
        <f t="shared" si="382"/>
        <v>0</v>
      </c>
      <c r="AI436" s="4" t="e">
        <f t="shared" si="394"/>
        <v>#VALUE!</v>
      </c>
      <c r="AJ436" s="4" t="e">
        <f t="shared" si="383"/>
        <v>#N/A</v>
      </c>
      <c r="AK436" s="4" t="e">
        <f t="shared" si="376"/>
        <v>#N/A</v>
      </c>
      <c r="AL436" s="4">
        <f t="shared" si="384"/>
        <v>0</v>
      </c>
      <c r="AM436" s="4">
        <f t="shared" si="385"/>
        <v>0</v>
      </c>
      <c r="AN436" s="4"/>
      <c r="AO436" s="4" t="e">
        <f t="shared" si="389"/>
        <v>#N/A</v>
      </c>
      <c r="AP436" s="4" t="e">
        <f t="shared" si="386"/>
        <v>#VALUE!</v>
      </c>
      <c r="AQ436" s="4" t="str">
        <f t="shared" si="390"/>
        <v/>
      </c>
      <c r="AR436" s="4">
        <f t="shared" si="387"/>
        <v>0</v>
      </c>
      <c r="AS436" s="4">
        <f t="shared" si="388"/>
        <v>0</v>
      </c>
      <c r="AT436" s="4">
        <f t="shared" si="395"/>
        <v>0</v>
      </c>
    </row>
    <row r="437" spans="1:46" x14ac:dyDescent="0.25">
      <c r="A437" s="5">
        <f t="shared" si="368"/>
        <v>0</v>
      </c>
      <c r="B437" s="4" t="e">
        <f t="shared" si="377"/>
        <v>#N/A</v>
      </c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4">
        <f t="shared" si="378"/>
        <v>0</v>
      </c>
      <c r="N437" s="59"/>
      <c r="O437" s="59"/>
      <c r="P437" s="59" t="e">
        <f t="shared" si="397"/>
        <v>#N/A</v>
      </c>
      <c r="Q437" s="59"/>
      <c r="R437" s="59"/>
      <c r="S437" s="59"/>
      <c r="T437" s="5" t="e">
        <f t="shared" si="379"/>
        <v>#N/A</v>
      </c>
      <c r="U437" s="4" t="e">
        <f t="shared" si="369"/>
        <v>#N/A</v>
      </c>
      <c r="V437" s="4" t="e">
        <f t="shared" si="370"/>
        <v>#N/A</v>
      </c>
      <c r="W437" s="4" t="e">
        <f t="shared" si="371"/>
        <v>#N/A</v>
      </c>
      <c r="X437" s="4" t="e">
        <f t="shared" si="372"/>
        <v>#N/A</v>
      </c>
      <c r="Y437" s="4" t="e" cm="1">
        <f t="array" ref="Y437">_xlfn.IFS(H437=1,2,H437=3,1)</f>
        <v>#N/A</v>
      </c>
      <c r="Z437" s="4" t="e">
        <f t="shared" si="373"/>
        <v>#N/A</v>
      </c>
      <c r="AA437" s="4" t="e">
        <f t="shared" si="380"/>
        <v>#N/A</v>
      </c>
      <c r="AB437" s="4" t="e">
        <f t="shared" si="374"/>
        <v>#N/A</v>
      </c>
      <c r="AC437" s="4" t="e">
        <f t="shared" si="381"/>
        <v>#N/A</v>
      </c>
      <c r="AD437" s="4" t="e">
        <f t="shared" si="375"/>
        <v>#N/A</v>
      </c>
      <c r="AE437" s="4" t="e">
        <f t="shared" si="391"/>
        <v>#N/A</v>
      </c>
      <c r="AF437" s="4">
        <f t="shared" si="392"/>
        <v>0</v>
      </c>
      <c r="AG437" s="4" t="str">
        <f t="shared" si="393"/>
        <v/>
      </c>
      <c r="AH437" s="4">
        <f t="shared" si="382"/>
        <v>0</v>
      </c>
      <c r="AI437" s="4" t="e">
        <f t="shared" si="394"/>
        <v>#VALUE!</v>
      </c>
      <c r="AJ437" s="4" t="e">
        <f t="shared" si="383"/>
        <v>#N/A</v>
      </c>
      <c r="AK437" s="4" t="e">
        <f t="shared" si="376"/>
        <v>#N/A</v>
      </c>
      <c r="AL437" s="4">
        <f t="shared" si="384"/>
        <v>0</v>
      </c>
      <c r="AM437" s="4">
        <f t="shared" si="385"/>
        <v>0</v>
      </c>
      <c r="AN437" s="4"/>
      <c r="AO437" s="4" t="e">
        <f t="shared" si="389"/>
        <v>#N/A</v>
      </c>
      <c r="AP437" s="4" t="e">
        <f t="shared" si="386"/>
        <v>#VALUE!</v>
      </c>
      <c r="AQ437" s="4" t="str">
        <f t="shared" si="390"/>
        <v/>
      </c>
      <c r="AR437" s="4">
        <f t="shared" si="387"/>
        <v>0</v>
      </c>
      <c r="AS437" s="4">
        <f t="shared" si="388"/>
        <v>0</v>
      </c>
      <c r="AT437" s="4">
        <f t="shared" si="395"/>
        <v>0</v>
      </c>
    </row>
    <row r="438" spans="1:46" x14ac:dyDescent="0.25">
      <c r="A438" s="5">
        <f t="shared" si="368"/>
        <v>0</v>
      </c>
      <c r="B438" s="4" t="e">
        <f t="shared" si="377"/>
        <v>#N/A</v>
      </c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4">
        <f t="shared" si="378"/>
        <v>0</v>
      </c>
      <c r="N438" s="59"/>
      <c r="O438" s="59"/>
      <c r="P438" s="59" t="e">
        <f t="shared" si="397"/>
        <v>#N/A</v>
      </c>
      <c r="Q438" s="59"/>
      <c r="R438" s="59"/>
      <c r="S438" s="59"/>
      <c r="T438" s="5" t="e">
        <f t="shared" si="379"/>
        <v>#N/A</v>
      </c>
      <c r="U438" s="4" t="e">
        <f t="shared" si="369"/>
        <v>#N/A</v>
      </c>
      <c r="V438" s="4" t="e">
        <f t="shared" si="370"/>
        <v>#N/A</v>
      </c>
      <c r="W438" s="4" t="e">
        <f t="shared" si="371"/>
        <v>#N/A</v>
      </c>
      <c r="X438" s="4" t="e">
        <f t="shared" si="372"/>
        <v>#N/A</v>
      </c>
      <c r="Y438" s="4" t="e" cm="1">
        <f t="array" ref="Y438">_xlfn.IFS(H438=1,2,H438=3,1)</f>
        <v>#N/A</v>
      </c>
      <c r="Z438" s="4" t="e">
        <f t="shared" si="373"/>
        <v>#N/A</v>
      </c>
      <c r="AA438" s="4" t="e">
        <f t="shared" si="380"/>
        <v>#N/A</v>
      </c>
      <c r="AB438" s="4" t="e">
        <f t="shared" si="374"/>
        <v>#N/A</v>
      </c>
      <c r="AC438" s="4" t="e">
        <f t="shared" si="381"/>
        <v>#N/A</v>
      </c>
      <c r="AD438" s="4" t="e">
        <f t="shared" si="375"/>
        <v>#N/A</v>
      </c>
      <c r="AE438" s="4" t="e">
        <f t="shared" si="391"/>
        <v>#N/A</v>
      </c>
      <c r="AF438" s="4">
        <f t="shared" si="392"/>
        <v>0</v>
      </c>
      <c r="AG438" s="4" t="str">
        <f t="shared" si="393"/>
        <v/>
      </c>
      <c r="AH438" s="4">
        <f t="shared" si="382"/>
        <v>0</v>
      </c>
      <c r="AI438" s="4" t="e">
        <f t="shared" si="394"/>
        <v>#VALUE!</v>
      </c>
      <c r="AJ438" s="4" t="e">
        <f t="shared" si="383"/>
        <v>#N/A</v>
      </c>
      <c r="AK438" s="4" t="e">
        <f t="shared" si="376"/>
        <v>#N/A</v>
      </c>
      <c r="AL438" s="4">
        <f t="shared" si="384"/>
        <v>0</v>
      </c>
      <c r="AM438" s="4">
        <f t="shared" si="385"/>
        <v>0</v>
      </c>
      <c r="AN438" s="4"/>
      <c r="AO438" s="4" t="e">
        <f t="shared" si="389"/>
        <v>#N/A</v>
      </c>
      <c r="AP438" s="4" t="e">
        <f t="shared" si="386"/>
        <v>#VALUE!</v>
      </c>
      <c r="AQ438" s="4" t="str">
        <f t="shared" si="390"/>
        <v/>
      </c>
      <c r="AR438" s="4">
        <f t="shared" si="387"/>
        <v>0</v>
      </c>
      <c r="AS438" s="4">
        <f t="shared" si="388"/>
        <v>0</v>
      </c>
      <c r="AT438" s="4">
        <f t="shared" si="395"/>
        <v>0</v>
      </c>
    </row>
    <row r="439" spans="1:46" x14ac:dyDescent="0.25">
      <c r="A439" s="5">
        <f t="shared" si="368"/>
        <v>0</v>
      </c>
      <c r="B439" s="4" t="e">
        <f t="shared" si="377"/>
        <v>#N/A</v>
      </c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4">
        <f t="shared" si="378"/>
        <v>0</v>
      </c>
      <c r="N439" s="59"/>
      <c r="O439" s="59"/>
      <c r="P439" s="59" t="e">
        <f t="shared" si="397"/>
        <v>#N/A</v>
      </c>
      <c r="Q439" s="59"/>
      <c r="R439" s="59"/>
      <c r="S439" s="59"/>
      <c r="T439" s="5" t="e">
        <f t="shared" si="379"/>
        <v>#N/A</v>
      </c>
      <c r="U439" s="4" t="e">
        <f t="shared" si="369"/>
        <v>#N/A</v>
      </c>
      <c r="V439" s="4" t="e">
        <f t="shared" si="370"/>
        <v>#N/A</v>
      </c>
      <c r="W439" s="4" t="e">
        <f t="shared" si="371"/>
        <v>#N/A</v>
      </c>
      <c r="X439" s="4" t="e">
        <f t="shared" si="372"/>
        <v>#N/A</v>
      </c>
      <c r="Y439" s="4" t="e" cm="1">
        <f t="array" ref="Y439">_xlfn.IFS(H439=1,2,H439=3,1)</f>
        <v>#N/A</v>
      </c>
      <c r="Z439" s="4" t="e">
        <f t="shared" si="373"/>
        <v>#N/A</v>
      </c>
      <c r="AA439" s="4" t="e">
        <f t="shared" si="380"/>
        <v>#N/A</v>
      </c>
      <c r="AB439" s="4" t="e">
        <f t="shared" si="374"/>
        <v>#N/A</v>
      </c>
      <c r="AC439" s="4" t="e">
        <f t="shared" si="381"/>
        <v>#N/A</v>
      </c>
      <c r="AD439" s="4" t="e">
        <f t="shared" si="375"/>
        <v>#N/A</v>
      </c>
      <c r="AE439" s="4" t="e">
        <f t="shared" si="391"/>
        <v>#N/A</v>
      </c>
      <c r="AF439" s="4">
        <f t="shared" si="392"/>
        <v>0</v>
      </c>
      <c r="AG439" s="4" t="str">
        <f t="shared" si="393"/>
        <v/>
      </c>
      <c r="AH439" s="4">
        <f t="shared" si="382"/>
        <v>0</v>
      </c>
      <c r="AI439" s="4" t="e">
        <f t="shared" si="394"/>
        <v>#VALUE!</v>
      </c>
      <c r="AJ439" s="4" t="e">
        <f t="shared" si="383"/>
        <v>#N/A</v>
      </c>
      <c r="AK439" s="4" t="e">
        <f t="shared" si="376"/>
        <v>#N/A</v>
      </c>
      <c r="AL439" s="4">
        <f t="shared" si="384"/>
        <v>0</v>
      </c>
      <c r="AM439" s="4">
        <f t="shared" si="385"/>
        <v>0</v>
      </c>
      <c r="AN439" s="4"/>
      <c r="AO439" s="4" t="e">
        <f t="shared" si="389"/>
        <v>#N/A</v>
      </c>
      <c r="AP439" s="4" t="e">
        <f t="shared" si="386"/>
        <v>#VALUE!</v>
      </c>
      <c r="AQ439" s="4" t="str">
        <f t="shared" si="390"/>
        <v/>
      </c>
      <c r="AR439" s="4">
        <f t="shared" si="387"/>
        <v>0</v>
      </c>
      <c r="AS439" s="4">
        <f t="shared" si="388"/>
        <v>0</v>
      </c>
      <c r="AT439" s="4">
        <f t="shared" si="395"/>
        <v>0</v>
      </c>
    </row>
    <row r="440" spans="1:46" x14ac:dyDescent="0.25">
      <c r="A440" s="5">
        <f t="shared" si="368"/>
        <v>0</v>
      </c>
      <c r="B440" s="4" t="e">
        <f t="shared" si="377"/>
        <v>#N/A</v>
      </c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4">
        <f t="shared" si="378"/>
        <v>0</v>
      </c>
      <c r="N440" s="59"/>
      <c r="O440" s="59"/>
      <c r="P440" s="59" t="e">
        <f t="shared" si="397"/>
        <v>#N/A</v>
      </c>
      <c r="Q440" s="59"/>
      <c r="R440" s="59"/>
      <c r="S440" s="59"/>
      <c r="T440" s="5" t="e">
        <f t="shared" si="379"/>
        <v>#N/A</v>
      </c>
      <c r="U440" s="4" t="e">
        <f t="shared" si="369"/>
        <v>#N/A</v>
      </c>
      <c r="V440" s="4" t="e">
        <f t="shared" si="370"/>
        <v>#N/A</v>
      </c>
      <c r="W440" s="4" t="e">
        <f t="shared" si="371"/>
        <v>#N/A</v>
      </c>
      <c r="X440" s="4" t="e">
        <f t="shared" si="372"/>
        <v>#N/A</v>
      </c>
      <c r="Y440" s="4" t="e" cm="1">
        <f t="array" ref="Y440">_xlfn.IFS(H440=1,2,H440=3,1)</f>
        <v>#N/A</v>
      </c>
      <c r="Z440" s="4" t="e">
        <f t="shared" si="373"/>
        <v>#N/A</v>
      </c>
      <c r="AA440" s="4" t="e">
        <f t="shared" si="380"/>
        <v>#N/A</v>
      </c>
      <c r="AB440" s="4" t="e">
        <f t="shared" si="374"/>
        <v>#N/A</v>
      </c>
      <c r="AC440" s="4" t="e">
        <f t="shared" si="381"/>
        <v>#N/A</v>
      </c>
      <c r="AD440" s="4" t="e">
        <f t="shared" si="375"/>
        <v>#N/A</v>
      </c>
      <c r="AE440" s="4" t="e">
        <f t="shared" si="391"/>
        <v>#N/A</v>
      </c>
      <c r="AF440" s="4">
        <f t="shared" si="392"/>
        <v>0</v>
      </c>
      <c r="AG440" s="4" t="str">
        <f t="shared" si="393"/>
        <v/>
      </c>
      <c r="AH440" s="4">
        <f t="shared" si="382"/>
        <v>0</v>
      </c>
      <c r="AI440" s="4" t="e">
        <f t="shared" si="394"/>
        <v>#VALUE!</v>
      </c>
      <c r="AJ440" s="4" t="e">
        <f t="shared" si="383"/>
        <v>#N/A</v>
      </c>
      <c r="AK440" s="4" t="e">
        <f t="shared" si="376"/>
        <v>#N/A</v>
      </c>
      <c r="AL440" s="4">
        <f t="shared" si="384"/>
        <v>0</v>
      </c>
      <c r="AM440" s="4">
        <f t="shared" si="385"/>
        <v>0</v>
      </c>
      <c r="AN440" s="4"/>
      <c r="AO440" s="4" t="e">
        <f t="shared" si="389"/>
        <v>#N/A</v>
      </c>
      <c r="AP440" s="4" t="e">
        <f t="shared" si="386"/>
        <v>#VALUE!</v>
      </c>
      <c r="AQ440" s="4" t="str">
        <f t="shared" si="390"/>
        <v/>
      </c>
      <c r="AR440" s="4">
        <f t="shared" si="387"/>
        <v>0</v>
      </c>
      <c r="AS440" s="4">
        <f t="shared" si="388"/>
        <v>0</v>
      </c>
      <c r="AT440" s="4">
        <f t="shared" si="395"/>
        <v>0</v>
      </c>
    </row>
    <row r="441" spans="1:46" x14ac:dyDescent="0.25">
      <c r="A441" s="5">
        <f t="shared" si="368"/>
        <v>0</v>
      </c>
      <c r="B441" s="4" t="e">
        <f t="shared" si="377"/>
        <v>#N/A</v>
      </c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4">
        <f t="shared" si="378"/>
        <v>0</v>
      </c>
      <c r="N441" s="59"/>
      <c r="O441" s="59"/>
      <c r="P441" s="59" t="e">
        <f t="shared" si="397"/>
        <v>#N/A</v>
      </c>
      <c r="Q441" s="59"/>
      <c r="R441" s="59"/>
      <c r="S441" s="59"/>
      <c r="T441" s="5" t="e">
        <f t="shared" si="379"/>
        <v>#N/A</v>
      </c>
      <c r="U441" s="4" t="e">
        <f t="shared" si="369"/>
        <v>#N/A</v>
      </c>
      <c r="V441" s="4" t="e">
        <f t="shared" si="370"/>
        <v>#N/A</v>
      </c>
      <c r="W441" s="4" t="e">
        <f t="shared" si="371"/>
        <v>#N/A</v>
      </c>
      <c r="X441" s="4" t="e">
        <f t="shared" si="372"/>
        <v>#N/A</v>
      </c>
      <c r="Y441" s="4" t="e" cm="1">
        <f t="array" ref="Y441">_xlfn.IFS(H441=1,2,H441=3,1)</f>
        <v>#N/A</v>
      </c>
      <c r="Z441" s="4" t="e">
        <f t="shared" si="373"/>
        <v>#N/A</v>
      </c>
      <c r="AA441" s="4" t="e">
        <f t="shared" si="380"/>
        <v>#N/A</v>
      </c>
      <c r="AB441" s="4" t="e">
        <f t="shared" si="374"/>
        <v>#N/A</v>
      </c>
      <c r="AC441" s="4" t="e">
        <f t="shared" si="381"/>
        <v>#N/A</v>
      </c>
      <c r="AD441" s="4" t="e">
        <f t="shared" si="375"/>
        <v>#N/A</v>
      </c>
      <c r="AE441" s="4" t="e">
        <f t="shared" si="391"/>
        <v>#N/A</v>
      </c>
      <c r="AF441" s="4">
        <f t="shared" si="392"/>
        <v>0</v>
      </c>
      <c r="AG441" s="4" t="str">
        <f t="shared" si="393"/>
        <v/>
      </c>
      <c r="AH441" s="4">
        <f t="shared" si="382"/>
        <v>0</v>
      </c>
      <c r="AI441" s="4" t="e">
        <f t="shared" si="394"/>
        <v>#VALUE!</v>
      </c>
      <c r="AJ441" s="4" t="e">
        <f t="shared" si="383"/>
        <v>#N/A</v>
      </c>
      <c r="AK441" s="4" t="e">
        <f t="shared" si="376"/>
        <v>#N/A</v>
      </c>
      <c r="AL441" s="4">
        <f t="shared" si="384"/>
        <v>0</v>
      </c>
      <c r="AM441" s="4">
        <f t="shared" si="385"/>
        <v>0</v>
      </c>
      <c r="AN441" s="4"/>
      <c r="AO441" s="4" t="e">
        <f t="shared" si="389"/>
        <v>#N/A</v>
      </c>
      <c r="AP441" s="4" t="e">
        <f t="shared" si="386"/>
        <v>#VALUE!</v>
      </c>
      <c r="AQ441" s="4" t="str">
        <f t="shared" si="390"/>
        <v/>
      </c>
      <c r="AR441" s="4">
        <f t="shared" si="387"/>
        <v>0</v>
      </c>
      <c r="AS441" s="4">
        <f t="shared" si="388"/>
        <v>0</v>
      </c>
      <c r="AT441" s="4">
        <f t="shared" si="395"/>
        <v>0</v>
      </c>
    </row>
    <row r="442" spans="1:46" x14ac:dyDescent="0.25">
      <c r="A442" s="5">
        <f t="shared" si="368"/>
        <v>0</v>
      </c>
      <c r="B442" s="4" t="e">
        <f t="shared" si="377"/>
        <v>#N/A</v>
      </c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4">
        <f t="shared" si="378"/>
        <v>0</v>
      </c>
      <c r="N442" s="59"/>
      <c r="O442" s="59"/>
      <c r="P442" s="59" t="e">
        <f t="shared" si="397"/>
        <v>#N/A</v>
      </c>
      <c r="Q442" s="59"/>
      <c r="R442" s="59"/>
      <c r="S442" s="59"/>
      <c r="T442" s="5" t="e">
        <f t="shared" si="379"/>
        <v>#N/A</v>
      </c>
      <c r="U442" s="4" t="e">
        <f t="shared" si="369"/>
        <v>#N/A</v>
      </c>
      <c r="V442" s="4" t="e">
        <f t="shared" si="370"/>
        <v>#N/A</v>
      </c>
      <c r="W442" s="4" t="e">
        <f t="shared" si="371"/>
        <v>#N/A</v>
      </c>
      <c r="X442" s="4" t="e">
        <f t="shared" si="372"/>
        <v>#N/A</v>
      </c>
      <c r="Y442" s="4" t="e" cm="1">
        <f t="array" ref="Y442">_xlfn.IFS(H442=1,2,H442=3,1)</f>
        <v>#N/A</v>
      </c>
      <c r="Z442" s="4" t="e">
        <f t="shared" si="373"/>
        <v>#N/A</v>
      </c>
      <c r="AA442" s="4" t="e">
        <f t="shared" si="380"/>
        <v>#N/A</v>
      </c>
      <c r="AB442" s="4" t="e">
        <f t="shared" si="374"/>
        <v>#N/A</v>
      </c>
      <c r="AC442" s="4" t="e">
        <f t="shared" si="381"/>
        <v>#N/A</v>
      </c>
      <c r="AD442" s="4" t="e">
        <f t="shared" si="375"/>
        <v>#N/A</v>
      </c>
      <c r="AE442" s="4" t="e">
        <f t="shared" si="391"/>
        <v>#N/A</v>
      </c>
      <c r="AF442" s="4">
        <f t="shared" si="392"/>
        <v>0</v>
      </c>
      <c r="AG442" s="4" t="str">
        <f t="shared" si="393"/>
        <v/>
      </c>
      <c r="AH442" s="4">
        <f t="shared" si="382"/>
        <v>0</v>
      </c>
      <c r="AI442" s="4" t="e">
        <f t="shared" si="394"/>
        <v>#VALUE!</v>
      </c>
      <c r="AJ442" s="4" t="e">
        <f t="shared" si="383"/>
        <v>#N/A</v>
      </c>
      <c r="AK442" s="4" t="e">
        <f t="shared" si="376"/>
        <v>#N/A</v>
      </c>
      <c r="AL442" s="4">
        <f t="shared" si="384"/>
        <v>0</v>
      </c>
      <c r="AM442" s="4">
        <f t="shared" si="385"/>
        <v>0</v>
      </c>
      <c r="AN442" s="4"/>
      <c r="AO442" s="4" t="e">
        <f t="shared" si="389"/>
        <v>#N/A</v>
      </c>
      <c r="AP442" s="4" t="e">
        <f t="shared" si="386"/>
        <v>#VALUE!</v>
      </c>
      <c r="AQ442" s="4" t="str">
        <f t="shared" si="390"/>
        <v/>
      </c>
      <c r="AR442" s="4">
        <f t="shared" si="387"/>
        <v>0</v>
      </c>
      <c r="AS442" s="4">
        <f t="shared" si="388"/>
        <v>0</v>
      </c>
      <c r="AT442" s="4">
        <f t="shared" si="395"/>
        <v>0</v>
      </c>
    </row>
    <row r="443" spans="1:46" x14ac:dyDescent="0.25">
      <c r="A443" s="5">
        <f t="shared" si="368"/>
        <v>0</v>
      </c>
      <c r="B443" s="4" t="e">
        <f t="shared" si="377"/>
        <v>#N/A</v>
      </c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4">
        <f t="shared" si="378"/>
        <v>0</v>
      </c>
      <c r="N443" s="59"/>
      <c r="O443" s="59"/>
      <c r="P443" s="59" t="e">
        <f t="shared" si="397"/>
        <v>#N/A</v>
      </c>
      <c r="Q443" s="59"/>
      <c r="R443" s="59"/>
      <c r="S443" s="59"/>
      <c r="T443" s="5" t="e">
        <f t="shared" si="379"/>
        <v>#N/A</v>
      </c>
      <c r="U443" s="4" t="e">
        <f t="shared" si="369"/>
        <v>#N/A</v>
      </c>
      <c r="V443" s="4" t="e">
        <f t="shared" si="370"/>
        <v>#N/A</v>
      </c>
      <c r="W443" s="4" t="e">
        <f t="shared" si="371"/>
        <v>#N/A</v>
      </c>
      <c r="X443" s="4" t="e">
        <f t="shared" si="372"/>
        <v>#N/A</v>
      </c>
      <c r="Y443" s="4" t="e" cm="1">
        <f t="array" ref="Y443">_xlfn.IFS(H443=1,2,H443=3,1)</f>
        <v>#N/A</v>
      </c>
      <c r="Z443" s="4" t="e">
        <f t="shared" si="373"/>
        <v>#N/A</v>
      </c>
      <c r="AA443" s="4" t="e">
        <f t="shared" si="380"/>
        <v>#N/A</v>
      </c>
      <c r="AB443" s="4" t="e">
        <f t="shared" si="374"/>
        <v>#N/A</v>
      </c>
      <c r="AC443" s="4" t="e">
        <f t="shared" si="381"/>
        <v>#N/A</v>
      </c>
      <c r="AD443" s="4" t="e">
        <f t="shared" si="375"/>
        <v>#N/A</v>
      </c>
      <c r="AE443" s="4" t="e">
        <f t="shared" si="391"/>
        <v>#N/A</v>
      </c>
      <c r="AF443" s="4">
        <f t="shared" si="392"/>
        <v>0</v>
      </c>
      <c r="AG443" s="4" t="str">
        <f t="shared" si="393"/>
        <v/>
      </c>
      <c r="AH443" s="4">
        <f t="shared" si="382"/>
        <v>0</v>
      </c>
      <c r="AI443" s="4" t="e">
        <f t="shared" si="394"/>
        <v>#VALUE!</v>
      </c>
      <c r="AJ443" s="4" t="e">
        <f t="shared" si="383"/>
        <v>#N/A</v>
      </c>
      <c r="AK443" s="4" t="e">
        <f t="shared" si="376"/>
        <v>#N/A</v>
      </c>
      <c r="AL443" s="4">
        <f t="shared" si="384"/>
        <v>0</v>
      </c>
      <c r="AM443" s="4">
        <f t="shared" si="385"/>
        <v>0</v>
      </c>
      <c r="AN443" s="4"/>
      <c r="AO443" s="4" t="e">
        <f t="shared" si="389"/>
        <v>#N/A</v>
      </c>
      <c r="AP443" s="4" t="e">
        <f t="shared" si="386"/>
        <v>#VALUE!</v>
      </c>
      <c r="AQ443" s="4" t="str">
        <f t="shared" si="390"/>
        <v/>
      </c>
      <c r="AR443" s="4">
        <f t="shared" si="387"/>
        <v>0</v>
      </c>
      <c r="AS443" s="4">
        <f t="shared" si="388"/>
        <v>0</v>
      </c>
      <c r="AT443" s="4">
        <f t="shared" si="395"/>
        <v>0</v>
      </c>
    </row>
    <row r="444" spans="1:46" ht="15.75" thickBot="1" x14ac:dyDescent="0.3">
      <c r="A444" s="45">
        <f t="shared" si="368"/>
        <v>0</v>
      </c>
      <c r="B444" s="44" t="e">
        <f t="shared" si="377"/>
        <v>#N/A</v>
      </c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44">
        <f t="shared" si="378"/>
        <v>0</v>
      </c>
      <c r="N444" s="64"/>
      <c r="O444" s="64"/>
      <c r="P444" s="64" t="e">
        <f t="shared" si="397"/>
        <v>#N/A</v>
      </c>
      <c r="Q444" s="64"/>
      <c r="R444" s="64"/>
      <c r="S444" s="64"/>
      <c r="T444" s="45" t="e">
        <f t="shared" si="379"/>
        <v>#N/A</v>
      </c>
      <c r="U444" s="44" t="e">
        <f t="shared" si="369"/>
        <v>#N/A</v>
      </c>
      <c r="V444" s="44" t="e">
        <f t="shared" si="370"/>
        <v>#N/A</v>
      </c>
      <c r="W444" s="44" t="e">
        <f t="shared" si="371"/>
        <v>#N/A</v>
      </c>
      <c r="X444" s="44" t="e">
        <f t="shared" si="372"/>
        <v>#N/A</v>
      </c>
      <c r="Y444" s="44" t="e" cm="1">
        <f t="array" ref="Y444">_xlfn.IFS(H444=1,2,H444=3,1)</f>
        <v>#N/A</v>
      </c>
      <c r="Z444" s="44" t="e">
        <f t="shared" si="373"/>
        <v>#N/A</v>
      </c>
      <c r="AA444" s="44" t="e">
        <f t="shared" si="380"/>
        <v>#N/A</v>
      </c>
      <c r="AB444" s="44" t="e">
        <f t="shared" si="374"/>
        <v>#N/A</v>
      </c>
      <c r="AC444" s="44" t="e">
        <f t="shared" si="381"/>
        <v>#N/A</v>
      </c>
      <c r="AD444" s="44" t="e">
        <f t="shared" si="375"/>
        <v>#N/A</v>
      </c>
      <c r="AE444" s="44" t="e">
        <f t="shared" si="391"/>
        <v>#N/A</v>
      </c>
      <c r="AF444" s="44">
        <f t="shared" si="392"/>
        <v>0</v>
      </c>
      <c r="AG444" s="44" t="str">
        <f t="shared" si="393"/>
        <v/>
      </c>
      <c r="AH444" s="44">
        <f t="shared" si="382"/>
        <v>0</v>
      </c>
      <c r="AI444" s="44" t="e">
        <f t="shared" si="394"/>
        <v>#VALUE!</v>
      </c>
      <c r="AJ444" s="44" t="e">
        <f t="shared" si="383"/>
        <v>#N/A</v>
      </c>
      <c r="AK444" s="44" t="e">
        <f t="shared" si="376"/>
        <v>#N/A</v>
      </c>
      <c r="AL444" s="44">
        <f t="shared" si="384"/>
        <v>0</v>
      </c>
      <c r="AM444" s="44">
        <f t="shared" si="385"/>
        <v>0</v>
      </c>
      <c r="AN444" s="44"/>
      <c r="AO444" s="44" t="e">
        <f t="shared" si="389"/>
        <v>#N/A</v>
      </c>
      <c r="AP444" s="44" t="e">
        <f t="shared" si="386"/>
        <v>#VALUE!</v>
      </c>
      <c r="AQ444" s="44" t="str">
        <f t="shared" si="390"/>
        <v/>
      </c>
      <c r="AR444" s="44">
        <f t="shared" si="387"/>
        <v>0</v>
      </c>
      <c r="AS444" s="44">
        <f t="shared" si="388"/>
        <v>0</v>
      </c>
      <c r="AT444" s="44">
        <f t="shared" si="395"/>
        <v>0</v>
      </c>
    </row>
    <row r="445" spans="1:46" x14ac:dyDescent="0.25">
      <c r="A445" s="19">
        <f t="shared" si="368"/>
        <v>0</v>
      </c>
      <c r="B445" s="7" t="e">
        <f t="shared" si="377"/>
        <v>#N/A</v>
      </c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7">
        <f t="shared" si="378"/>
        <v>0</v>
      </c>
      <c r="N445" s="65"/>
      <c r="O445" s="65"/>
      <c r="P445" s="65" t="e">
        <f t="shared" si="397"/>
        <v>#N/A</v>
      </c>
      <c r="Q445" s="65"/>
      <c r="R445" s="65"/>
      <c r="S445" s="65"/>
      <c r="T445" s="19" t="e">
        <f t="shared" si="379"/>
        <v>#N/A</v>
      </c>
      <c r="U445" s="7" t="e">
        <f t="shared" si="369"/>
        <v>#N/A</v>
      </c>
      <c r="V445" s="7" t="e">
        <f t="shared" si="370"/>
        <v>#N/A</v>
      </c>
      <c r="W445" s="7" t="e">
        <f t="shared" si="371"/>
        <v>#N/A</v>
      </c>
      <c r="X445" s="7" t="e">
        <f t="shared" si="372"/>
        <v>#N/A</v>
      </c>
      <c r="Y445" s="7" t="e" cm="1">
        <f t="array" ref="Y445">_xlfn.IFS(H445=1,2,H445=3,1)</f>
        <v>#N/A</v>
      </c>
      <c r="Z445" s="7" t="e">
        <f t="shared" si="373"/>
        <v>#N/A</v>
      </c>
      <c r="AA445" s="7" t="e">
        <f t="shared" si="380"/>
        <v>#N/A</v>
      </c>
      <c r="AB445" s="7" t="e">
        <f t="shared" si="374"/>
        <v>#N/A</v>
      </c>
      <c r="AC445" s="7" t="e">
        <f t="shared" si="381"/>
        <v>#N/A</v>
      </c>
      <c r="AD445" s="7" t="e">
        <f t="shared" si="375"/>
        <v>#N/A</v>
      </c>
      <c r="AE445" s="7" t="e">
        <f t="shared" si="391"/>
        <v>#N/A</v>
      </c>
      <c r="AF445" s="7">
        <f t="shared" si="392"/>
        <v>0</v>
      </c>
      <c r="AG445" s="7" t="str">
        <f t="shared" si="393"/>
        <v/>
      </c>
      <c r="AH445" s="7">
        <f t="shared" si="382"/>
        <v>0</v>
      </c>
      <c r="AI445" s="7" t="e">
        <f t="shared" si="394"/>
        <v>#VALUE!</v>
      </c>
      <c r="AJ445" s="7" t="e">
        <f t="shared" si="383"/>
        <v>#N/A</v>
      </c>
      <c r="AK445" s="7" t="e">
        <f t="shared" si="376"/>
        <v>#N/A</v>
      </c>
      <c r="AL445" s="7">
        <f t="shared" si="384"/>
        <v>0</v>
      </c>
      <c r="AM445" s="7">
        <f t="shared" si="385"/>
        <v>0</v>
      </c>
      <c r="AN445" s="7"/>
      <c r="AO445" s="7" t="e">
        <f t="shared" si="389"/>
        <v>#N/A</v>
      </c>
      <c r="AP445" s="7" t="e">
        <f t="shared" si="386"/>
        <v>#VALUE!</v>
      </c>
      <c r="AQ445" s="7" t="str">
        <f t="shared" si="390"/>
        <v/>
      </c>
      <c r="AR445" s="7">
        <f t="shared" si="387"/>
        <v>0</v>
      </c>
      <c r="AS445" s="7">
        <f t="shared" si="388"/>
        <v>0</v>
      </c>
      <c r="AT445" s="7">
        <f t="shared" si="395"/>
        <v>0</v>
      </c>
    </row>
    <row r="446" spans="1:46" x14ac:dyDescent="0.25">
      <c r="A446" s="5">
        <f t="shared" si="368"/>
        <v>0</v>
      </c>
      <c r="B446" s="4" t="e">
        <f t="shared" si="377"/>
        <v>#N/A</v>
      </c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4">
        <f t="shared" si="378"/>
        <v>0</v>
      </c>
      <c r="N446" s="59"/>
      <c r="O446" s="59"/>
      <c r="P446" s="59" t="e">
        <f t="shared" si="397"/>
        <v>#N/A</v>
      </c>
      <c r="Q446" s="59"/>
      <c r="R446" s="59"/>
      <c r="S446" s="59"/>
      <c r="T446" s="5" t="e">
        <f t="shared" si="379"/>
        <v>#N/A</v>
      </c>
      <c r="U446" s="4" t="e">
        <f t="shared" si="369"/>
        <v>#N/A</v>
      </c>
      <c r="V446" s="4" t="e">
        <f t="shared" si="370"/>
        <v>#N/A</v>
      </c>
      <c r="W446" s="4" t="e">
        <f t="shared" si="371"/>
        <v>#N/A</v>
      </c>
      <c r="X446" s="4" t="e">
        <f t="shared" si="372"/>
        <v>#N/A</v>
      </c>
      <c r="Y446" s="4" t="e" cm="1">
        <f t="array" ref="Y446">_xlfn.IFS(H446=1,2,H446=3,1)</f>
        <v>#N/A</v>
      </c>
      <c r="Z446" s="4" t="e">
        <f t="shared" si="373"/>
        <v>#N/A</v>
      </c>
      <c r="AA446" s="4" t="e">
        <f t="shared" si="380"/>
        <v>#N/A</v>
      </c>
      <c r="AB446" s="4" t="e">
        <f t="shared" si="374"/>
        <v>#N/A</v>
      </c>
      <c r="AC446" s="4" t="e">
        <f t="shared" si="381"/>
        <v>#N/A</v>
      </c>
      <c r="AD446" s="4" t="e">
        <f t="shared" si="375"/>
        <v>#N/A</v>
      </c>
      <c r="AE446" s="4" t="e">
        <f t="shared" si="391"/>
        <v>#N/A</v>
      </c>
      <c r="AF446" s="4">
        <f t="shared" si="392"/>
        <v>0</v>
      </c>
      <c r="AG446" s="4" t="str">
        <f t="shared" si="393"/>
        <v/>
      </c>
      <c r="AH446" s="4">
        <f t="shared" si="382"/>
        <v>0</v>
      </c>
      <c r="AI446" s="4" t="e">
        <f t="shared" si="394"/>
        <v>#VALUE!</v>
      </c>
      <c r="AJ446" s="4" t="e">
        <f t="shared" si="383"/>
        <v>#N/A</v>
      </c>
      <c r="AK446" s="4" t="e">
        <f t="shared" si="376"/>
        <v>#N/A</v>
      </c>
      <c r="AL446" s="4">
        <f t="shared" si="384"/>
        <v>0</v>
      </c>
      <c r="AM446" s="4">
        <f t="shared" si="385"/>
        <v>0</v>
      </c>
      <c r="AN446" s="4"/>
      <c r="AO446" s="4" t="e">
        <f t="shared" si="389"/>
        <v>#N/A</v>
      </c>
      <c r="AP446" s="4" t="e">
        <f t="shared" si="386"/>
        <v>#VALUE!</v>
      </c>
      <c r="AQ446" s="4" t="str">
        <f t="shared" si="390"/>
        <v/>
      </c>
      <c r="AR446" s="4">
        <f t="shared" si="387"/>
        <v>0</v>
      </c>
      <c r="AS446" s="4">
        <f t="shared" si="388"/>
        <v>0</v>
      </c>
      <c r="AT446" s="4">
        <f t="shared" si="395"/>
        <v>0</v>
      </c>
    </row>
    <row r="447" spans="1:46" x14ac:dyDescent="0.25">
      <c r="A447" s="5">
        <f t="shared" si="368"/>
        <v>0</v>
      </c>
      <c r="B447" s="4" t="e">
        <f t="shared" si="377"/>
        <v>#N/A</v>
      </c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4">
        <f t="shared" si="378"/>
        <v>0</v>
      </c>
      <c r="N447" s="59"/>
      <c r="O447" s="59"/>
      <c r="P447" s="59" t="e">
        <f t="shared" si="397"/>
        <v>#N/A</v>
      </c>
      <c r="Q447" s="59"/>
      <c r="R447" s="59"/>
      <c r="S447" s="59"/>
      <c r="T447" s="5" t="e">
        <f t="shared" si="379"/>
        <v>#N/A</v>
      </c>
      <c r="U447" s="4" t="e">
        <f t="shared" si="369"/>
        <v>#N/A</v>
      </c>
      <c r="V447" s="4" t="e">
        <f t="shared" si="370"/>
        <v>#N/A</v>
      </c>
      <c r="W447" s="4" t="e">
        <f t="shared" si="371"/>
        <v>#N/A</v>
      </c>
      <c r="X447" s="4" t="e">
        <f t="shared" si="372"/>
        <v>#N/A</v>
      </c>
      <c r="Y447" s="4" t="e" cm="1">
        <f t="array" ref="Y447">_xlfn.IFS(H447=1,2,H447=3,1)</f>
        <v>#N/A</v>
      </c>
      <c r="Z447" s="4" t="e">
        <f t="shared" si="373"/>
        <v>#N/A</v>
      </c>
      <c r="AA447" s="4" t="e">
        <f t="shared" si="380"/>
        <v>#N/A</v>
      </c>
      <c r="AB447" s="4" t="e">
        <f t="shared" si="374"/>
        <v>#N/A</v>
      </c>
      <c r="AC447" s="4" t="e">
        <f t="shared" si="381"/>
        <v>#N/A</v>
      </c>
      <c r="AD447" s="4" t="e">
        <f t="shared" si="375"/>
        <v>#N/A</v>
      </c>
      <c r="AE447" s="4" t="e">
        <f t="shared" si="391"/>
        <v>#N/A</v>
      </c>
      <c r="AF447" s="4">
        <f t="shared" si="392"/>
        <v>0</v>
      </c>
      <c r="AG447" s="4" t="str">
        <f t="shared" si="393"/>
        <v/>
      </c>
      <c r="AH447" s="4">
        <f t="shared" si="382"/>
        <v>0</v>
      </c>
      <c r="AI447" s="4" t="e">
        <f t="shared" si="394"/>
        <v>#VALUE!</v>
      </c>
      <c r="AJ447" s="4" t="e">
        <f t="shared" si="383"/>
        <v>#N/A</v>
      </c>
      <c r="AK447" s="4" t="e">
        <f t="shared" si="376"/>
        <v>#N/A</v>
      </c>
      <c r="AL447" s="4">
        <f t="shared" si="384"/>
        <v>0</v>
      </c>
      <c r="AM447" s="4">
        <f t="shared" si="385"/>
        <v>0</v>
      </c>
      <c r="AN447" s="4"/>
      <c r="AO447" s="4" t="e">
        <f t="shared" si="389"/>
        <v>#N/A</v>
      </c>
      <c r="AP447" s="4" t="e">
        <f t="shared" si="386"/>
        <v>#VALUE!</v>
      </c>
      <c r="AQ447" s="4" t="str">
        <f t="shared" si="390"/>
        <v/>
      </c>
      <c r="AR447" s="4">
        <f t="shared" si="387"/>
        <v>0</v>
      </c>
      <c r="AS447" s="4">
        <f t="shared" si="388"/>
        <v>0</v>
      </c>
      <c r="AT447" s="4">
        <f t="shared" si="395"/>
        <v>0</v>
      </c>
    </row>
    <row r="448" spans="1:46" x14ac:dyDescent="0.25">
      <c r="A448" s="5">
        <f t="shared" ref="A448:A503" si="398">D448</f>
        <v>0</v>
      </c>
      <c r="B448" s="4" t="e">
        <f t="shared" si="377"/>
        <v>#N/A</v>
      </c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4">
        <f t="shared" si="378"/>
        <v>0</v>
      </c>
      <c r="N448" s="59"/>
      <c r="O448" s="59"/>
      <c r="P448" s="59" t="e">
        <f t="shared" si="397"/>
        <v>#N/A</v>
      </c>
      <c r="Q448" s="59"/>
      <c r="R448" s="59"/>
      <c r="S448" s="59"/>
      <c r="T448" s="5" t="e">
        <f t="shared" si="379"/>
        <v>#N/A</v>
      </c>
      <c r="U448" s="4" t="e">
        <f t="shared" ref="U448:U503" si="399">IF(R448=0,VLOOKUP(T448,Автомат_номиналы,2,TRUE),R448)</f>
        <v>#N/A</v>
      </c>
      <c r="V448" s="4" t="e">
        <f t="shared" ref="V448:V503" si="400">IF(Q448=0,VLOOKUP(U448,Кабель_номиналы,2,TRUE),Q448)</f>
        <v>#N/A</v>
      </c>
      <c r="W448" s="4" t="e">
        <f t="shared" ref="W448:W503" si="401">VLOOKUP(V448,Кабель_сопротивление,3,FALSE)</f>
        <v>#N/A</v>
      </c>
      <c r="X448" s="4" t="e">
        <f t="shared" ref="X448:X503" si="402">VLOOKUP(V448,Кабель_сопротивление,2,FALSE)</f>
        <v>#N/A</v>
      </c>
      <c r="Y448" s="4" t="e" cm="1">
        <f t="array" ref="Y448">_xlfn.IFS(H448=1,2,H448=3,1)</f>
        <v>#N/A</v>
      </c>
      <c r="Z448" s="4" t="e">
        <f t="shared" ref="Z448:Z503" si="403">ROUND(SIN(ACOS(P448)),2)</f>
        <v>#N/A</v>
      </c>
      <c r="AA448" s="4" t="e">
        <f t="shared" si="380"/>
        <v>#N/A</v>
      </c>
      <c r="AB448" s="4" t="e">
        <f t="shared" ref="AB448:AB503" si="404">ROUNDUP(AA448/220*100,2)</f>
        <v>#N/A</v>
      </c>
      <c r="AC448" s="4" t="e">
        <f t="shared" si="381"/>
        <v>#N/A</v>
      </c>
      <c r="AD448" s="4" t="e">
        <f t="shared" ref="AD448:AD503" si="405">VLOOKUP(N448,Кабель_обозначение,2,FALSE)</f>
        <v>#N/A</v>
      </c>
      <c r="AE448" s="4" t="e">
        <f t="shared" si="391"/>
        <v>#N/A</v>
      </c>
      <c r="AF448" s="4">
        <f t="shared" si="392"/>
        <v>0</v>
      </c>
      <c r="AG448" s="4" t="str">
        <f t="shared" si="393"/>
        <v/>
      </c>
      <c r="AH448" s="4">
        <f t="shared" si="382"/>
        <v>0</v>
      </c>
      <c r="AI448" s="4" t="e">
        <f t="shared" si="394"/>
        <v>#VALUE!</v>
      </c>
      <c r="AJ448" s="4" t="e">
        <f t="shared" si="383"/>
        <v>#N/A</v>
      </c>
      <c r="AK448" s="4" t="e">
        <f t="shared" ref="AK448:AK503" si="406">ROUNDUP(T448,2)</f>
        <v>#N/A</v>
      </c>
      <c r="AL448" s="4">
        <f t="shared" si="384"/>
        <v>0</v>
      </c>
      <c r="AM448" s="4">
        <f t="shared" si="385"/>
        <v>0</v>
      </c>
      <c r="AN448" s="4"/>
      <c r="AO448" s="4" t="e">
        <f t="shared" si="389"/>
        <v>#N/A</v>
      </c>
      <c r="AP448" s="4" t="e">
        <f t="shared" si="386"/>
        <v>#VALUE!</v>
      </c>
      <c r="AQ448" s="4" t="str">
        <f t="shared" si="390"/>
        <v/>
      </c>
      <c r="AR448" s="4">
        <f t="shared" si="387"/>
        <v>0</v>
      </c>
      <c r="AS448" s="4">
        <f t="shared" si="388"/>
        <v>0</v>
      </c>
      <c r="AT448" s="4">
        <f t="shared" si="395"/>
        <v>0</v>
      </c>
    </row>
    <row r="449" spans="1:46" x14ac:dyDescent="0.25">
      <c r="A449" s="5">
        <f t="shared" si="398"/>
        <v>0</v>
      </c>
      <c r="B449" s="4" t="e">
        <f t="shared" si="377"/>
        <v>#N/A</v>
      </c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4">
        <f t="shared" si="378"/>
        <v>0</v>
      </c>
      <c r="N449" s="59"/>
      <c r="O449" s="59"/>
      <c r="P449" s="59" t="e">
        <f t="shared" si="397"/>
        <v>#N/A</v>
      </c>
      <c r="Q449" s="59"/>
      <c r="R449" s="59"/>
      <c r="S449" s="59"/>
      <c r="T449" s="5" t="e">
        <f t="shared" si="379"/>
        <v>#N/A</v>
      </c>
      <c r="U449" s="4" t="e">
        <f t="shared" si="399"/>
        <v>#N/A</v>
      </c>
      <c r="V449" s="4" t="e">
        <f t="shared" si="400"/>
        <v>#N/A</v>
      </c>
      <c r="W449" s="4" t="e">
        <f t="shared" si="401"/>
        <v>#N/A</v>
      </c>
      <c r="X449" s="4" t="e">
        <f t="shared" si="402"/>
        <v>#N/A</v>
      </c>
      <c r="Y449" s="4" t="e" cm="1">
        <f t="array" ref="Y449">_xlfn.IFS(H449=1,2,H449=3,1)</f>
        <v>#N/A</v>
      </c>
      <c r="Z449" s="4" t="e">
        <f t="shared" si="403"/>
        <v>#N/A</v>
      </c>
      <c r="AA449" s="4" t="e">
        <f t="shared" si="380"/>
        <v>#N/A</v>
      </c>
      <c r="AB449" s="4" t="e">
        <f t="shared" si="404"/>
        <v>#N/A</v>
      </c>
      <c r="AC449" s="4" t="e">
        <f t="shared" si="381"/>
        <v>#N/A</v>
      </c>
      <c r="AD449" s="4" t="e">
        <f t="shared" si="405"/>
        <v>#N/A</v>
      </c>
      <c r="AE449" s="4" t="e">
        <f t="shared" si="391"/>
        <v>#N/A</v>
      </c>
      <c r="AF449" s="4">
        <f t="shared" si="392"/>
        <v>0</v>
      </c>
      <c r="AG449" s="4" t="str">
        <f t="shared" si="393"/>
        <v/>
      </c>
      <c r="AH449" s="4">
        <f t="shared" si="382"/>
        <v>0</v>
      </c>
      <c r="AI449" s="4" t="e">
        <f t="shared" si="394"/>
        <v>#VALUE!</v>
      </c>
      <c r="AJ449" s="4" t="e">
        <f t="shared" si="383"/>
        <v>#N/A</v>
      </c>
      <c r="AK449" s="4" t="e">
        <f t="shared" si="406"/>
        <v>#N/A</v>
      </c>
      <c r="AL449" s="4">
        <f t="shared" si="384"/>
        <v>0</v>
      </c>
      <c r="AM449" s="4">
        <f t="shared" si="385"/>
        <v>0</v>
      </c>
      <c r="AN449" s="4"/>
      <c r="AO449" s="4" t="e">
        <f t="shared" si="389"/>
        <v>#N/A</v>
      </c>
      <c r="AP449" s="4" t="e">
        <f t="shared" si="386"/>
        <v>#VALUE!</v>
      </c>
      <c r="AQ449" s="4" t="str">
        <f t="shared" si="390"/>
        <v/>
      </c>
      <c r="AR449" s="4">
        <f t="shared" si="387"/>
        <v>0</v>
      </c>
      <c r="AS449" s="4">
        <f t="shared" si="388"/>
        <v>0</v>
      </c>
      <c r="AT449" s="4">
        <f t="shared" si="395"/>
        <v>0</v>
      </c>
    </row>
    <row r="450" spans="1:46" x14ac:dyDescent="0.25">
      <c r="A450" s="5">
        <f t="shared" si="398"/>
        <v>0</v>
      </c>
      <c r="B450" s="4" t="e">
        <f t="shared" si="377"/>
        <v>#N/A</v>
      </c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4">
        <f t="shared" si="378"/>
        <v>0</v>
      </c>
      <c r="N450" s="59"/>
      <c r="O450" s="59"/>
      <c r="P450" s="59" t="e">
        <f t="shared" si="397"/>
        <v>#N/A</v>
      </c>
      <c r="Q450" s="59"/>
      <c r="R450" s="59"/>
      <c r="S450" s="59"/>
      <c r="T450" s="5" t="e">
        <f t="shared" si="379"/>
        <v>#N/A</v>
      </c>
      <c r="U450" s="4" t="e">
        <f t="shared" si="399"/>
        <v>#N/A</v>
      </c>
      <c r="V450" s="4" t="e">
        <f t="shared" si="400"/>
        <v>#N/A</v>
      </c>
      <c r="W450" s="4" t="e">
        <f t="shared" si="401"/>
        <v>#N/A</v>
      </c>
      <c r="X450" s="4" t="e">
        <f t="shared" si="402"/>
        <v>#N/A</v>
      </c>
      <c r="Y450" s="4" t="e" cm="1">
        <f t="array" ref="Y450">_xlfn.IFS(H450=1,2,H450=3,1)</f>
        <v>#N/A</v>
      </c>
      <c r="Z450" s="4" t="e">
        <f t="shared" si="403"/>
        <v>#N/A</v>
      </c>
      <c r="AA450" s="4" t="e">
        <f t="shared" si="380"/>
        <v>#N/A</v>
      </c>
      <c r="AB450" s="4" t="e">
        <f t="shared" si="404"/>
        <v>#N/A</v>
      </c>
      <c r="AC450" s="4" t="e">
        <f t="shared" si="381"/>
        <v>#N/A</v>
      </c>
      <c r="AD450" s="4" t="e">
        <f t="shared" si="405"/>
        <v>#N/A</v>
      </c>
      <c r="AE450" s="4" t="e">
        <f t="shared" si="391"/>
        <v>#N/A</v>
      </c>
      <c r="AF450" s="4">
        <f t="shared" si="392"/>
        <v>0</v>
      </c>
      <c r="AG450" s="4" t="str">
        <f t="shared" si="393"/>
        <v/>
      </c>
      <c r="AH450" s="4">
        <f t="shared" si="382"/>
        <v>0</v>
      </c>
      <c r="AI450" s="4" t="e">
        <f t="shared" si="394"/>
        <v>#VALUE!</v>
      </c>
      <c r="AJ450" s="4" t="e">
        <f t="shared" si="383"/>
        <v>#N/A</v>
      </c>
      <c r="AK450" s="4" t="e">
        <f t="shared" si="406"/>
        <v>#N/A</v>
      </c>
      <c r="AL450" s="4">
        <f t="shared" si="384"/>
        <v>0</v>
      </c>
      <c r="AM450" s="4">
        <f t="shared" si="385"/>
        <v>0</v>
      </c>
      <c r="AN450" s="4"/>
      <c r="AO450" s="4" t="e">
        <f t="shared" si="389"/>
        <v>#N/A</v>
      </c>
      <c r="AP450" s="4" t="e">
        <f t="shared" si="386"/>
        <v>#VALUE!</v>
      </c>
      <c r="AQ450" s="4" t="str">
        <f t="shared" si="390"/>
        <v/>
      </c>
      <c r="AR450" s="4">
        <f t="shared" si="387"/>
        <v>0</v>
      </c>
      <c r="AS450" s="4">
        <f t="shared" si="388"/>
        <v>0</v>
      </c>
      <c r="AT450" s="4">
        <f t="shared" si="395"/>
        <v>0</v>
      </c>
    </row>
    <row r="451" spans="1:46" x14ac:dyDescent="0.25">
      <c r="A451" s="5">
        <f t="shared" si="398"/>
        <v>0</v>
      </c>
      <c r="B451" s="4" t="e">
        <f t="shared" ref="B451:B503" si="407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  <v>#N/A</v>
      </c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4">
        <f t="shared" ref="M451:M503" si="408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  <v>0</v>
      </c>
      <c r="N451" s="59"/>
      <c r="O451" s="59"/>
      <c r="P451" s="59" t="e">
        <f t="shared" si="397"/>
        <v>#N/A</v>
      </c>
      <c r="Q451" s="59"/>
      <c r="R451" s="59"/>
      <c r="S451" s="59"/>
      <c r="T451" s="5" t="e">
        <f t="shared" ref="T451:T503" si="409">_xlfn.IFS(H451=1,E451*1000/220,H451=3,E451/0.38/1.732)</f>
        <v>#N/A</v>
      </c>
      <c r="U451" s="4" t="e">
        <f t="shared" si="399"/>
        <v>#N/A</v>
      </c>
      <c r="V451" s="4" t="e">
        <f t="shared" si="400"/>
        <v>#N/A</v>
      </c>
      <c r="W451" s="4" t="e">
        <f t="shared" si="401"/>
        <v>#N/A</v>
      </c>
      <c r="X451" s="4" t="e">
        <f t="shared" si="402"/>
        <v>#N/A</v>
      </c>
      <c r="Y451" s="4" t="e" cm="1">
        <f t="array" ref="Y451">_xlfn.IFS(H451=1,2,H451=3,1)</f>
        <v>#N/A</v>
      </c>
      <c r="Z451" s="4" t="e">
        <f t="shared" si="403"/>
        <v>#N/A</v>
      </c>
      <c r="AA451" s="4" t="e">
        <f t="shared" ref="AA451:AA503" si="410">Y451*(W451*I451/V451+X451*I451*Z451/1000)*T451</f>
        <v>#N/A</v>
      </c>
      <c r="AB451" s="4" t="e">
        <f t="shared" si="404"/>
        <v>#N/A</v>
      </c>
      <c r="AC451" s="4" t="e">
        <f t="shared" ref="AC451:AC503" si="411">_xlfn.IFS(H451=3,380,H451=1,220)</f>
        <v>#N/A</v>
      </c>
      <c r="AD451" s="4" t="e">
        <f t="shared" si="405"/>
        <v>#N/A</v>
      </c>
      <c r="AE451" s="4" t="e">
        <f t="shared" si="391"/>
        <v>#N/A</v>
      </c>
      <c r="AF451" s="4">
        <f t="shared" si="392"/>
        <v>0</v>
      </c>
      <c r="AG451" s="4" t="str">
        <f t="shared" si="393"/>
        <v/>
      </c>
      <c r="AH451" s="4">
        <f t="shared" ref="AH451:AH503" si="412">IFERROR(LEFT(A451,SEARCH(".",A451)-1),A451)</f>
        <v>0</v>
      </c>
      <c r="AI451" s="4" t="e">
        <f t="shared" si="394"/>
        <v>#VALUE!</v>
      </c>
      <c r="AJ451" s="4" t="e">
        <f t="shared" ref="AJ451:AJ503" si="413">IF(C451=0,B451,C451)</f>
        <v>#N/A</v>
      </c>
      <c r="AK451" s="4" t="e">
        <f t="shared" si="406"/>
        <v>#N/A</v>
      </c>
      <c r="AL451" s="4">
        <f t="shared" ref="AL451:AL503" si="414">E451</f>
        <v>0</v>
      </c>
      <c r="AM451" s="4">
        <f t="shared" ref="AM451:AM503" si="415">D451</f>
        <v>0</v>
      </c>
      <c r="AN451" s="4"/>
      <c r="AO451" s="4" t="e">
        <f t="shared" si="389"/>
        <v>#N/A</v>
      </c>
      <c r="AP451" s="4" t="e">
        <f t="shared" ref="AP451:AP503" si="416">RIGHT(A451,LEN(A451)-SEARCH(".",A451))</f>
        <v>#VALUE!</v>
      </c>
      <c r="AQ451" s="4" t="str">
        <f t="shared" si="390"/>
        <v/>
      </c>
      <c r="AR451" s="4">
        <f t="shared" ref="AR451:AR503" si="417">IFERROR(IF(VLOOKUP(AH451,Потребители_обозначение,5,FALSE)=2,_xlfn.IFS(H451=3,VLOOKUP(E451,Справочная_двигатели,3,FALSE),H451=1,VLOOKUP(E451,Справочная_двигатели,5,TRUE)),0),0)</f>
        <v>0</v>
      </c>
      <c r="AS451" s="4">
        <f t="shared" ref="AS451:AS503" si="418">IFERROR(IF(VLOOKUP(AH451,Потребители_обозначение,5,FALSE)=3,VLOOKUP(E451,Справочная_ЛЭД,2,TRUE),0),0)</f>
        <v>0</v>
      </c>
      <c r="AT451" s="4">
        <f t="shared" si="395"/>
        <v>0</v>
      </c>
    </row>
    <row r="452" spans="1:46" x14ac:dyDescent="0.25">
      <c r="A452" s="5">
        <f t="shared" si="398"/>
        <v>0</v>
      </c>
      <c r="B452" s="4" t="e">
        <f t="shared" si="407"/>
        <v>#N/A</v>
      </c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4">
        <f t="shared" si="408"/>
        <v>0</v>
      </c>
      <c r="N452" s="59"/>
      <c r="O452" s="59"/>
      <c r="P452" s="59" t="e">
        <f t="shared" si="397"/>
        <v>#N/A</v>
      </c>
      <c r="Q452" s="59"/>
      <c r="R452" s="59"/>
      <c r="S452" s="59"/>
      <c r="T452" s="5" t="e">
        <f t="shared" si="409"/>
        <v>#N/A</v>
      </c>
      <c r="U452" s="4" t="e">
        <f t="shared" si="399"/>
        <v>#N/A</v>
      </c>
      <c r="V452" s="4" t="e">
        <f t="shared" si="400"/>
        <v>#N/A</v>
      </c>
      <c r="W452" s="4" t="e">
        <f t="shared" si="401"/>
        <v>#N/A</v>
      </c>
      <c r="X452" s="4" t="e">
        <f t="shared" si="402"/>
        <v>#N/A</v>
      </c>
      <c r="Y452" s="4" t="e" cm="1">
        <f t="array" ref="Y452">_xlfn.IFS(H452=1,2,H452=3,1)</f>
        <v>#N/A</v>
      </c>
      <c r="Z452" s="4" t="e">
        <f t="shared" si="403"/>
        <v>#N/A</v>
      </c>
      <c r="AA452" s="4" t="e">
        <f t="shared" si="410"/>
        <v>#N/A</v>
      </c>
      <c r="AB452" s="4" t="e">
        <f t="shared" si="404"/>
        <v>#N/A</v>
      </c>
      <c r="AC452" s="4" t="e">
        <f t="shared" si="411"/>
        <v>#N/A</v>
      </c>
      <c r="AD452" s="4" t="e">
        <f t="shared" si="405"/>
        <v>#N/A</v>
      </c>
      <c r="AE452" s="4" t="e">
        <f t="shared" si="391"/>
        <v>#N/A</v>
      </c>
      <c r="AF452" s="4">
        <f t="shared" si="392"/>
        <v>0</v>
      </c>
      <c r="AG452" s="4" t="str">
        <f t="shared" si="393"/>
        <v/>
      </c>
      <c r="AH452" s="4">
        <f t="shared" si="412"/>
        <v>0</v>
      </c>
      <c r="AI452" s="4" t="e">
        <f t="shared" si="394"/>
        <v>#VALUE!</v>
      </c>
      <c r="AJ452" s="4" t="e">
        <f t="shared" si="413"/>
        <v>#N/A</v>
      </c>
      <c r="AK452" s="4" t="e">
        <f t="shared" si="406"/>
        <v>#N/A</v>
      </c>
      <c r="AL452" s="4">
        <f t="shared" si="414"/>
        <v>0</v>
      </c>
      <c r="AM452" s="4">
        <f t="shared" si="415"/>
        <v>0</v>
      </c>
      <c r="AN452" s="4"/>
      <c r="AO452" s="4" t="e">
        <f t="shared" si="389"/>
        <v>#N/A</v>
      </c>
      <c r="AP452" s="4" t="e">
        <f t="shared" si="416"/>
        <v>#VALUE!</v>
      </c>
      <c r="AQ452" s="4" t="str">
        <f t="shared" si="390"/>
        <v/>
      </c>
      <c r="AR452" s="4">
        <f t="shared" si="417"/>
        <v>0</v>
      </c>
      <c r="AS452" s="4">
        <f t="shared" si="418"/>
        <v>0</v>
      </c>
      <c r="AT452" s="4">
        <f t="shared" si="395"/>
        <v>0</v>
      </c>
    </row>
    <row r="453" spans="1:46" x14ac:dyDescent="0.25">
      <c r="A453" s="5">
        <f t="shared" si="398"/>
        <v>0</v>
      </c>
      <c r="B453" s="4" t="e">
        <f t="shared" si="407"/>
        <v>#N/A</v>
      </c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4">
        <f t="shared" si="408"/>
        <v>0</v>
      </c>
      <c r="N453" s="59"/>
      <c r="O453" s="59"/>
      <c r="P453" s="59" t="e">
        <f t="shared" si="397"/>
        <v>#N/A</v>
      </c>
      <c r="Q453" s="59"/>
      <c r="R453" s="59"/>
      <c r="S453" s="59"/>
      <c r="T453" s="5" t="e">
        <f t="shared" si="409"/>
        <v>#N/A</v>
      </c>
      <c r="U453" s="4" t="e">
        <f t="shared" si="399"/>
        <v>#N/A</v>
      </c>
      <c r="V453" s="4" t="e">
        <f t="shared" si="400"/>
        <v>#N/A</v>
      </c>
      <c r="W453" s="4" t="e">
        <f t="shared" si="401"/>
        <v>#N/A</v>
      </c>
      <c r="X453" s="4" t="e">
        <f t="shared" si="402"/>
        <v>#N/A</v>
      </c>
      <c r="Y453" s="4" t="e" cm="1">
        <f t="array" ref="Y453">_xlfn.IFS(H453=1,2,H453=3,1)</f>
        <v>#N/A</v>
      </c>
      <c r="Z453" s="4" t="e">
        <f t="shared" si="403"/>
        <v>#N/A</v>
      </c>
      <c r="AA453" s="4" t="e">
        <f t="shared" si="410"/>
        <v>#N/A</v>
      </c>
      <c r="AB453" s="4" t="e">
        <f t="shared" si="404"/>
        <v>#N/A</v>
      </c>
      <c r="AC453" s="4" t="e">
        <f t="shared" si="411"/>
        <v>#N/A</v>
      </c>
      <c r="AD453" s="4" t="e">
        <f t="shared" si="405"/>
        <v>#N/A</v>
      </c>
      <c r="AE453" s="4" t="e">
        <f t="shared" si="391"/>
        <v>#N/A</v>
      </c>
      <c r="AF453" s="4">
        <f t="shared" si="392"/>
        <v>0</v>
      </c>
      <c r="AG453" s="4" t="str">
        <f t="shared" si="393"/>
        <v/>
      </c>
      <c r="AH453" s="4">
        <f t="shared" si="412"/>
        <v>0</v>
      </c>
      <c r="AI453" s="4" t="e">
        <f t="shared" si="394"/>
        <v>#VALUE!</v>
      </c>
      <c r="AJ453" s="4" t="e">
        <f t="shared" si="413"/>
        <v>#N/A</v>
      </c>
      <c r="AK453" s="4" t="e">
        <f t="shared" si="406"/>
        <v>#N/A</v>
      </c>
      <c r="AL453" s="4">
        <f t="shared" si="414"/>
        <v>0</v>
      </c>
      <c r="AM453" s="4">
        <f t="shared" si="415"/>
        <v>0</v>
      </c>
      <c r="AN453" s="4"/>
      <c r="AO453" s="4" t="e">
        <f t="shared" ref="AO453:AO503" si="419">IF(V453=0,AD453,AE453&amp;"
L="&amp;M453&amp;"-"&amp;AB453&amp;"%")</f>
        <v>#N/A</v>
      </c>
      <c r="AP453" s="4" t="e">
        <f t="shared" si="416"/>
        <v>#VALUE!</v>
      </c>
      <c r="AQ453" s="4" t="str">
        <f t="shared" ref="AQ453:AQ503" si="420">IFERROR(RIGHT(AP453,LEN(AP453)-SEARCH(".",AP453)),"")</f>
        <v/>
      </c>
      <c r="AR453" s="4">
        <f t="shared" si="417"/>
        <v>0</v>
      </c>
      <c r="AS453" s="4">
        <f t="shared" si="418"/>
        <v>0</v>
      </c>
      <c r="AT453" s="4">
        <f t="shared" si="395"/>
        <v>0</v>
      </c>
    </row>
    <row r="454" spans="1:46" x14ac:dyDescent="0.25">
      <c r="A454" s="5">
        <f t="shared" si="398"/>
        <v>0</v>
      </c>
      <c r="B454" s="4" t="e">
        <f t="shared" si="407"/>
        <v>#N/A</v>
      </c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4">
        <f t="shared" si="408"/>
        <v>0</v>
      </c>
      <c r="N454" s="59"/>
      <c r="O454" s="59"/>
      <c r="P454" s="59" t="e">
        <f t="shared" si="397"/>
        <v>#N/A</v>
      </c>
      <c r="Q454" s="59"/>
      <c r="R454" s="59"/>
      <c r="S454" s="59"/>
      <c r="T454" s="5" t="e">
        <f t="shared" si="409"/>
        <v>#N/A</v>
      </c>
      <c r="U454" s="4" t="e">
        <f t="shared" si="399"/>
        <v>#N/A</v>
      </c>
      <c r="V454" s="4" t="e">
        <f t="shared" si="400"/>
        <v>#N/A</v>
      </c>
      <c r="W454" s="4" t="e">
        <f t="shared" si="401"/>
        <v>#N/A</v>
      </c>
      <c r="X454" s="4" t="e">
        <f t="shared" si="402"/>
        <v>#N/A</v>
      </c>
      <c r="Y454" s="4" t="e" cm="1">
        <f t="array" ref="Y454">_xlfn.IFS(H454=1,2,H454=3,1)</f>
        <v>#N/A</v>
      </c>
      <c r="Z454" s="4" t="e">
        <f t="shared" si="403"/>
        <v>#N/A</v>
      </c>
      <c r="AA454" s="4" t="e">
        <f t="shared" si="410"/>
        <v>#N/A</v>
      </c>
      <c r="AB454" s="4" t="e">
        <f t="shared" si="404"/>
        <v>#N/A</v>
      </c>
      <c r="AC454" s="4" t="e">
        <f t="shared" si="411"/>
        <v>#N/A</v>
      </c>
      <c r="AD454" s="4" t="e">
        <f t="shared" si="405"/>
        <v>#N/A</v>
      </c>
      <c r="AE454" s="4" t="e">
        <f t="shared" ref="AE454:AE503" si="421">IF(VLOOKUP(N454,Кабель_обозначение,3,FALSE)=1,AD454&amp;" ("&amp;O454&amp;"х"&amp;V454&amp;")",AD454)</f>
        <v>#N/A</v>
      </c>
      <c r="AF454" s="4">
        <f t="shared" si="392"/>
        <v>0</v>
      </c>
      <c r="AG454" s="4" t="str">
        <f t="shared" si="393"/>
        <v/>
      </c>
      <c r="AH454" s="4">
        <f t="shared" si="412"/>
        <v>0</v>
      </c>
      <c r="AI454" s="4" t="e">
        <f t="shared" si="394"/>
        <v>#VALUE!</v>
      </c>
      <c r="AJ454" s="4" t="e">
        <f t="shared" si="413"/>
        <v>#N/A</v>
      </c>
      <c r="AK454" s="4" t="e">
        <f t="shared" si="406"/>
        <v>#N/A</v>
      </c>
      <c r="AL454" s="4">
        <f t="shared" si="414"/>
        <v>0</v>
      </c>
      <c r="AM454" s="4">
        <f t="shared" si="415"/>
        <v>0</v>
      </c>
      <c r="AN454" s="4"/>
      <c r="AO454" s="4" t="e">
        <f t="shared" si="419"/>
        <v>#N/A</v>
      </c>
      <c r="AP454" s="4" t="e">
        <f t="shared" si="416"/>
        <v>#VALUE!</v>
      </c>
      <c r="AQ454" s="4" t="str">
        <f t="shared" si="420"/>
        <v/>
      </c>
      <c r="AR454" s="4">
        <f t="shared" si="417"/>
        <v>0</v>
      </c>
      <c r="AS454" s="4">
        <f t="shared" si="418"/>
        <v>0</v>
      </c>
      <c r="AT454" s="4">
        <f t="shared" si="395"/>
        <v>0</v>
      </c>
    </row>
    <row r="455" spans="1:46" x14ac:dyDescent="0.25">
      <c r="A455" s="5">
        <f t="shared" si="398"/>
        <v>0</v>
      </c>
      <c r="B455" s="4" t="e">
        <f t="shared" si="407"/>
        <v>#N/A</v>
      </c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4">
        <f t="shared" si="408"/>
        <v>0</v>
      </c>
      <c r="N455" s="59"/>
      <c r="O455" s="59"/>
      <c r="P455" s="59" t="e">
        <f t="shared" si="397"/>
        <v>#N/A</v>
      </c>
      <c r="Q455" s="59"/>
      <c r="R455" s="59"/>
      <c r="S455" s="59"/>
      <c r="T455" s="5" t="e">
        <f t="shared" si="409"/>
        <v>#N/A</v>
      </c>
      <c r="U455" s="4" t="e">
        <f t="shared" si="399"/>
        <v>#N/A</v>
      </c>
      <c r="V455" s="4" t="e">
        <f t="shared" si="400"/>
        <v>#N/A</v>
      </c>
      <c r="W455" s="4" t="e">
        <f t="shared" si="401"/>
        <v>#N/A</v>
      </c>
      <c r="X455" s="4" t="e">
        <f t="shared" si="402"/>
        <v>#N/A</v>
      </c>
      <c r="Y455" s="4" t="e" cm="1">
        <f t="array" ref="Y455">_xlfn.IFS(H455=1,2,H455=3,1)</f>
        <v>#N/A</v>
      </c>
      <c r="Z455" s="4" t="e">
        <f t="shared" si="403"/>
        <v>#N/A</v>
      </c>
      <c r="AA455" s="4" t="e">
        <f t="shared" si="410"/>
        <v>#N/A</v>
      </c>
      <c r="AB455" s="4" t="e">
        <f t="shared" si="404"/>
        <v>#N/A</v>
      </c>
      <c r="AC455" s="4" t="e">
        <f t="shared" si="411"/>
        <v>#N/A</v>
      </c>
      <c r="AD455" s="4" t="e">
        <f t="shared" si="405"/>
        <v>#N/A</v>
      </c>
      <c r="AE455" s="4" t="e">
        <f t="shared" si="421"/>
        <v>#N/A</v>
      </c>
      <c r="AF455" s="4">
        <f t="shared" ref="AF455:AF503" si="422">IFERROR(IF(AB455&gt;4.5,1,2),0)</f>
        <v>0</v>
      </c>
      <c r="AG455" s="4" t="str">
        <f t="shared" ref="AG455:AG503" si="423">IFERROR(LEFT(AQ455,SEARCH(".",AQ455)-1),AQ455)</f>
        <v/>
      </c>
      <c r="AH455" s="4">
        <f t="shared" si="412"/>
        <v>0</v>
      </c>
      <c r="AI455" s="4" t="e">
        <f t="shared" si="394"/>
        <v>#VALUE!</v>
      </c>
      <c r="AJ455" s="4" t="e">
        <f t="shared" si="413"/>
        <v>#N/A</v>
      </c>
      <c r="AK455" s="4" t="e">
        <f t="shared" si="406"/>
        <v>#N/A</v>
      </c>
      <c r="AL455" s="4">
        <f t="shared" si="414"/>
        <v>0</v>
      </c>
      <c r="AM455" s="4">
        <f t="shared" si="415"/>
        <v>0</v>
      </c>
      <c r="AN455" s="4"/>
      <c r="AO455" s="4" t="e">
        <f t="shared" si="419"/>
        <v>#N/A</v>
      </c>
      <c r="AP455" s="4" t="e">
        <f t="shared" si="416"/>
        <v>#VALUE!</v>
      </c>
      <c r="AQ455" s="4" t="str">
        <f t="shared" si="420"/>
        <v/>
      </c>
      <c r="AR455" s="4">
        <f t="shared" si="417"/>
        <v>0</v>
      </c>
      <c r="AS455" s="4">
        <f t="shared" si="418"/>
        <v>0</v>
      </c>
      <c r="AT455" s="4">
        <f t="shared" si="395"/>
        <v>0</v>
      </c>
    </row>
    <row r="456" spans="1:46" x14ac:dyDescent="0.25">
      <c r="A456" s="5">
        <f t="shared" si="398"/>
        <v>0</v>
      </c>
      <c r="B456" s="4" t="e">
        <f t="shared" si="407"/>
        <v>#N/A</v>
      </c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4">
        <f t="shared" si="408"/>
        <v>0</v>
      </c>
      <c r="N456" s="59"/>
      <c r="O456" s="59"/>
      <c r="P456" s="59" t="e">
        <f t="shared" si="397"/>
        <v>#N/A</v>
      </c>
      <c r="Q456" s="59"/>
      <c r="R456" s="59"/>
      <c r="S456" s="59"/>
      <c r="T456" s="5" t="e">
        <f t="shared" si="409"/>
        <v>#N/A</v>
      </c>
      <c r="U456" s="4" t="e">
        <f t="shared" si="399"/>
        <v>#N/A</v>
      </c>
      <c r="V456" s="4" t="e">
        <f t="shared" si="400"/>
        <v>#N/A</v>
      </c>
      <c r="W456" s="4" t="e">
        <f t="shared" si="401"/>
        <v>#N/A</v>
      </c>
      <c r="X456" s="4" t="e">
        <f t="shared" si="402"/>
        <v>#N/A</v>
      </c>
      <c r="Y456" s="4" t="e" cm="1">
        <f t="array" ref="Y456">_xlfn.IFS(H456=1,2,H456=3,1)</f>
        <v>#N/A</v>
      </c>
      <c r="Z456" s="4" t="e">
        <f t="shared" si="403"/>
        <v>#N/A</v>
      </c>
      <c r="AA456" s="4" t="e">
        <f t="shared" si="410"/>
        <v>#N/A</v>
      </c>
      <c r="AB456" s="4" t="e">
        <f t="shared" si="404"/>
        <v>#N/A</v>
      </c>
      <c r="AC456" s="4" t="e">
        <f t="shared" si="411"/>
        <v>#N/A</v>
      </c>
      <c r="AD456" s="4" t="e">
        <f t="shared" si="405"/>
        <v>#N/A</v>
      </c>
      <c r="AE456" s="4" t="e">
        <f t="shared" si="421"/>
        <v>#N/A</v>
      </c>
      <c r="AF456" s="4">
        <f t="shared" si="422"/>
        <v>0</v>
      </c>
      <c r="AG456" s="4" t="str">
        <f t="shared" si="423"/>
        <v/>
      </c>
      <c r="AH456" s="4">
        <f t="shared" si="412"/>
        <v>0</v>
      </c>
      <c r="AI456" s="4" t="e">
        <f t="shared" ref="AI456:AI503" si="424">IFERROR(LEFT(AP456,SEARCH(".",AP456)-1),AP456)</f>
        <v>#VALUE!</v>
      </c>
      <c r="AJ456" s="4" t="e">
        <f t="shared" si="413"/>
        <v>#N/A</v>
      </c>
      <c r="AK456" s="4" t="e">
        <f t="shared" si="406"/>
        <v>#N/A</v>
      </c>
      <c r="AL456" s="4">
        <f t="shared" si="414"/>
        <v>0</v>
      </c>
      <c r="AM456" s="4">
        <f t="shared" si="415"/>
        <v>0</v>
      </c>
      <c r="AN456" s="4"/>
      <c r="AO456" s="4" t="e">
        <f t="shared" si="419"/>
        <v>#N/A</v>
      </c>
      <c r="AP456" s="4" t="e">
        <f t="shared" si="416"/>
        <v>#VALUE!</v>
      </c>
      <c r="AQ456" s="4" t="str">
        <f t="shared" si="420"/>
        <v/>
      </c>
      <c r="AR456" s="4">
        <f t="shared" si="417"/>
        <v>0</v>
      </c>
      <c r="AS456" s="4">
        <f t="shared" si="418"/>
        <v>0</v>
      </c>
      <c r="AT456" s="4">
        <f t="shared" si="395"/>
        <v>0</v>
      </c>
    </row>
    <row r="457" spans="1:46" x14ac:dyDescent="0.25">
      <c r="A457" s="5">
        <f t="shared" si="398"/>
        <v>0</v>
      </c>
      <c r="B457" s="4" t="e">
        <f t="shared" si="407"/>
        <v>#N/A</v>
      </c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4">
        <f t="shared" si="408"/>
        <v>0</v>
      </c>
      <c r="N457" s="59"/>
      <c r="O457" s="59"/>
      <c r="P457" s="59" t="e">
        <f t="shared" si="397"/>
        <v>#N/A</v>
      </c>
      <c r="Q457" s="59"/>
      <c r="R457" s="59"/>
      <c r="S457" s="59"/>
      <c r="T457" s="5" t="e">
        <f t="shared" si="409"/>
        <v>#N/A</v>
      </c>
      <c r="U457" s="4" t="e">
        <f t="shared" si="399"/>
        <v>#N/A</v>
      </c>
      <c r="V457" s="4" t="e">
        <f t="shared" si="400"/>
        <v>#N/A</v>
      </c>
      <c r="W457" s="4" t="e">
        <f t="shared" si="401"/>
        <v>#N/A</v>
      </c>
      <c r="X457" s="4" t="e">
        <f t="shared" si="402"/>
        <v>#N/A</v>
      </c>
      <c r="Y457" s="4" t="e" cm="1">
        <f t="array" ref="Y457">_xlfn.IFS(H457=1,2,H457=3,1)</f>
        <v>#N/A</v>
      </c>
      <c r="Z457" s="4" t="e">
        <f t="shared" si="403"/>
        <v>#N/A</v>
      </c>
      <c r="AA457" s="4" t="e">
        <f t="shared" si="410"/>
        <v>#N/A</v>
      </c>
      <c r="AB457" s="4" t="e">
        <f t="shared" si="404"/>
        <v>#N/A</v>
      </c>
      <c r="AC457" s="4" t="e">
        <f t="shared" si="411"/>
        <v>#N/A</v>
      </c>
      <c r="AD457" s="4" t="e">
        <f t="shared" si="405"/>
        <v>#N/A</v>
      </c>
      <c r="AE457" s="4" t="e">
        <f t="shared" si="421"/>
        <v>#N/A</v>
      </c>
      <c r="AF457" s="4">
        <f t="shared" si="422"/>
        <v>0</v>
      </c>
      <c r="AG457" s="4" t="str">
        <f t="shared" si="423"/>
        <v/>
      </c>
      <c r="AH457" s="4">
        <f t="shared" si="412"/>
        <v>0</v>
      </c>
      <c r="AI457" s="4" t="e">
        <f t="shared" si="424"/>
        <v>#VALUE!</v>
      </c>
      <c r="AJ457" s="4" t="e">
        <f t="shared" si="413"/>
        <v>#N/A</v>
      </c>
      <c r="AK457" s="4" t="e">
        <f t="shared" si="406"/>
        <v>#N/A</v>
      </c>
      <c r="AL457" s="4">
        <f t="shared" si="414"/>
        <v>0</v>
      </c>
      <c r="AM457" s="4">
        <f t="shared" si="415"/>
        <v>0</v>
      </c>
      <c r="AN457" s="4"/>
      <c r="AO457" s="4" t="e">
        <f t="shared" si="419"/>
        <v>#N/A</v>
      </c>
      <c r="AP457" s="4" t="e">
        <f t="shared" si="416"/>
        <v>#VALUE!</v>
      </c>
      <c r="AQ457" s="4" t="str">
        <f t="shared" si="420"/>
        <v/>
      </c>
      <c r="AR457" s="4">
        <f t="shared" si="417"/>
        <v>0</v>
      </c>
      <c r="AS457" s="4">
        <f t="shared" si="418"/>
        <v>0</v>
      </c>
      <c r="AT457" s="4">
        <f t="shared" si="395"/>
        <v>0</v>
      </c>
    </row>
    <row r="458" spans="1:46" x14ac:dyDescent="0.25">
      <c r="A458" s="5">
        <f t="shared" si="398"/>
        <v>0</v>
      </c>
      <c r="B458" s="4" t="e">
        <f t="shared" si="407"/>
        <v>#N/A</v>
      </c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4">
        <f t="shared" si="408"/>
        <v>0</v>
      </c>
      <c r="N458" s="59"/>
      <c r="O458" s="59"/>
      <c r="P458" s="59" t="e">
        <f t="shared" si="397"/>
        <v>#N/A</v>
      </c>
      <c r="Q458" s="59"/>
      <c r="R458" s="59"/>
      <c r="S458" s="59"/>
      <c r="T458" s="5" t="e">
        <f t="shared" si="409"/>
        <v>#N/A</v>
      </c>
      <c r="U458" s="4" t="e">
        <f t="shared" si="399"/>
        <v>#N/A</v>
      </c>
      <c r="V458" s="4" t="e">
        <f t="shared" si="400"/>
        <v>#N/A</v>
      </c>
      <c r="W458" s="4" t="e">
        <f t="shared" si="401"/>
        <v>#N/A</v>
      </c>
      <c r="X458" s="4" t="e">
        <f t="shared" si="402"/>
        <v>#N/A</v>
      </c>
      <c r="Y458" s="4" t="e" cm="1">
        <f t="array" ref="Y458">_xlfn.IFS(H458=1,2,H458=3,1)</f>
        <v>#N/A</v>
      </c>
      <c r="Z458" s="4" t="e">
        <f t="shared" si="403"/>
        <v>#N/A</v>
      </c>
      <c r="AA458" s="4" t="e">
        <f t="shared" si="410"/>
        <v>#N/A</v>
      </c>
      <c r="AB458" s="4" t="e">
        <f t="shared" si="404"/>
        <v>#N/A</v>
      </c>
      <c r="AC458" s="4" t="e">
        <f t="shared" si="411"/>
        <v>#N/A</v>
      </c>
      <c r="AD458" s="4" t="e">
        <f t="shared" si="405"/>
        <v>#N/A</v>
      </c>
      <c r="AE458" s="4" t="e">
        <f t="shared" si="421"/>
        <v>#N/A</v>
      </c>
      <c r="AF458" s="4">
        <f t="shared" si="422"/>
        <v>0</v>
      </c>
      <c r="AG458" s="4" t="str">
        <f t="shared" si="423"/>
        <v/>
      </c>
      <c r="AH458" s="4">
        <f t="shared" si="412"/>
        <v>0</v>
      </c>
      <c r="AI458" s="4" t="e">
        <f t="shared" si="424"/>
        <v>#VALUE!</v>
      </c>
      <c r="AJ458" s="4" t="e">
        <f t="shared" si="413"/>
        <v>#N/A</v>
      </c>
      <c r="AK458" s="4" t="e">
        <f t="shared" si="406"/>
        <v>#N/A</v>
      </c>
      <c r="AL458" s="4">
        <f t="shared" si="414"/>
        <v>0</v>
      </c>
      <c r="AM458" s="4">
        <f t="shared" si="415"/>
        <v>0</v>
      </c>
      <c r="AN458" s="4"/>
      <c r="AO458" s="4" t="e">
        <f t="shared" si="419"/>
        <v>#N/A</v>
      </c>
      <c r="AP458" s="4" t="e">
        <f t="shared" si="416"/>
        <v>#VALUE!</v>
      </c>
      <c r="AQ458" s="4" t="str">
        <f t="shared" si="420"/>
        <v/>
      </c>
      <c r="AR458" s="4">
        <f t="shared" si="417"/>
        <v>0</v>
      </c>
      <c r="AS458" s="4">
        <f t="shared" si="418"/>
        <v>0</v>
      </c>
      <c r="AT458" s="4">
        <f t="shared" si="395"/>
        <v>0</v>
      </c>
    </row>
    <row r="459" spans="1:46" x14ac:dyDescent="0.25">
      <c r="A459" s="5">
        <f t="shared" si="398"/>
        <v>0</v>
      </c>
      <c r="B459" s="4" t="e">
        <f t="shared" si="407"/>
        <v>#N/A</v>
      </c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4">
        <f t="shared" si="408"/>
        <v>0</v>
      </c>
      <c r="N459" s="59"/>
      <c r="O459" s="59"/>
      <c r="P459" s="59" t="e">
        <f t="shared" si="397"/>
        <v>#N/A</v>
      </c>
      <c r="Q459" s="59"/>
      <c r="R459" s="59"/>
      <c r="S459" s="59"/>
      <c r="T459" s="5" t="e">
        <f t="shared" si="409"/>
        <v>#N/A</v>
      </c>
      <c r="U459" s="4" t="e">
        <f t="shared" si="399"/>
        <v>#N/A</v>
      </c>
      <c r="V459" s="4" t="e">
        <f t="shared" si="400"/>
        <v>#N/A</v>
      </c>
      <c r="W459" s="4" t="e">
        <f t="shared" si="401"/>
        <v>#N/A</v>
      </c>
      <c r="X459" s="4" t="e">
        <f t="shared" si="402"/>
        <v>#N/A</v>
      </c>
      <c r="Y459" s="4" t="e" cm="1">
        <f t="array" ref="Y459">_xlfn.IFS(H459=1,2,H459=3,1)</f>
        <v>#N/A</v>
      </c>
      <c r="Z459" s="4" t="e">
        <f t="shared" si="403"/>
        <v>#N/A</v>
      </c>
      <c r="AA459" s="4" t="e">
        <f t="shared" si="410"/>
        <v>#N/A</v>
      </c>
      <c r="AB459" s="4" t="e">
        <f t="shared" si="404"/>
        <v>#N/A</v>
      </c>
      <c r="AC459" s="4" t="e">
        <f t="shared" si="411"/>
        <v>#N/A</v>
      </c>
      <c r="AD459" s="4" t="e">
        <f t="shared" si="405"/>
        <v>#N/A</v>
      </c>
      <c r="AE459" s="4" t="e">
        <f t="shared" si="421"/>
        <v>#N/A</v>
      </c>
      <c r="AF459" s="4">
        <f t="shared" si="422"/>
        <v>0</v>
      </c>
      <c r="AG459" s="4" t="str">
        <f t="shared" si="423"/>
        <v/>
      </c>
      <c r="AH459" s="4">
        <f t="shared" si="412"/>
        <v>0</v>
      </c>
      <c r="AI459" s="4" t="e">
        <f t="shared" si="424"/>
        <v>#VALUE!</v>
      </c>
      <c r="AJ459" s="4" t="e">
        <f t="shared" si="413"/>
        <v>#N/A</v>
      </c>
      <c r="AK459" s="4" t="e">
        <f t="shared" si="406"/>
        <v>#N/A</v>
      </c>
      <c r="AL459" s="4">
        <f t="shared" si="414"/>
        <v>0</v>
      </c>
      <c r="AM459" s="4">
        <f t="shared" si="415"/>
        <v>0</v>
      </c>
      <c r="AN459" s="4"/>
      <c r="AO459" s="4" t="e">
        <f t="shared" si="419"/>
        <v>#N/A</v>
      </c>
      <c r="AP459" s="4" t="e">
        <f t="shared" si="416"/>
        <v>#VALUE!</v>
      </c>
      <c r="AQ459" s="4" t="str">
        <f t="shared" si="420"/>
        <v/>
      </c>
      <c r="AR459" s="4">
        <f t="shared" si="417"/>
        <v>0</v>
      </c>
      <c r="AS459" s="4">
        <f t="shared" si="418"/>
        <v>0</v>
      </c>
      <c r="AT459" s="4">
        <f t="shared" ref="AT459:AT503" si="425">IF(AR459=0,AS459,AR459)</f>
        <v>0</v>
      </c>
    </row>
    <row r="460" spans="1:46" x14ac:dyDescent="0.25">
      <c r="A460" s="5">
        <f t="shared" si="398"/>
        <v>0</v>
      </c>
      <c r="B460" s="4" t="e">
        <f t="shared" si="407"/>
        <v>#N/A</v>
      </c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4">
        <f t="shared" si="408"/>
        <v>0</v>
      </c>
      <c r="N460" s="59"/>
      <c r="O460" s="59"/>
      <c r="P460" s="59" t="e">
        <f t="shared" si="397"/>
        <v>#N/A</v>
      </c>
      <c r="Q460" s="59"/>
      <c r="R460" s="59"/>
      <c r="S460" s="59"/>
      <c r="T460" s="5" t="e">
        <f t="shared" si="409"/>
        <v>#N/A</v>
      </c>
      <c r="U460" s="4" t="e">
        <f t="shared" si="399"/>
        <v>#N/A</v>
      </c>
      <c r="V460" s="4" t="e">
        <f t="shared" si="400"/>
        <v>#N/A</v>
      </c>
      <c r="W460" s="4" t="e">
        <f t="shared" si="401"/>
        <v>#N/A</v>
      </c>
      <c r="X460" s="4" t="e">
        <f t="shared" si="402"/>
        <v>#N/A</v>
      </c>
      <c r="Y460" s="4" t="e" cm="1">
        <f t="array" ref="Y460">_xlfn.IFS(H460=1,2,H460=3,1)</f>
        <v>#N/A</v>
      </c>
      <c r="Z460" s="4" t="e">
        <f t="shared" si="403"/>
        <v>#N/A</v>
      </c>
      <c r="AA460" s="4" t="e">
        <f t="shared" si="410"/>
        <v>#N/A</v>
      </c>
      <c r="AB460" s="4" t="e">
        <f t="shared" si="404"/>
        <v>#N/A</v>
      </c>
      <c r="AC460" s="4" t="e">
        <f t="shared" si="411"/>
        <v>#N/A</v>
      </c>
      <c r="AD460" s="4" t="e">
        <f t="shared" si="405"/>
        <v>#N/A</v>
      </c>
      <c r="AE460" s="4" t="e">
        <f t="shared" si="421"/>
        <v>#N/A</v>
      </c>
      <c r="AF460" s="4">
        <f t="shared" si="422"/>
        <v>0</v>
      </c>
      <c r="AG460" s="4" t="str">
        <f t="shared" si="423"/>
        <v/>
      </c>
      <c r="AH460" s="4">
        <f t="shared" si="412"/>
        <v>0</v>
      </c>
      <c r="AI460" s="4" t="e">
        <f t="shared" si="424"/>
        <v>#VALUE!</v>
      </c>
      <c r="AJ460" s="4" t="e">
        <f t="shared" si="413"/>
        <v>#N/A</v>
      </c>
      <c r="AK460" s="4" t="e">
        <f t="shared" si="406"/>
        <v>#N/A</v>
      </c>
      <c r="AL460" s="4">
        <f t="shared" si="414"/>
        <v>0</v>
      </c>
      <c r="AM460" s="4">
        <f t="shared" si="415"/>
        <v>0</v>
      </c>
      <c r="AN460" s="4"/>
      <c r="AO460" s="4" t="e">
        <f t="shared" si="419"/>
        <v>#N/A</v>
      </c>
      <c r="AP460" s="4" t="e">
        <f t="shared" si="416"/>
        <v>#VALUE!</v>
      </c>
      <c r="AQ460" s="4" t="str">
        <f t="shared" si="420"/>
        <v/>
      </c>
      <c r="AR460" s="4">
        <f t="shared" si="417"/>
        <v>0</v>
      </c>
      <c r="AS460" s="4">
        <f t="shared" si="418"/>
        <v>0</v>
      </c>
      <c r="AT460" s="4">
        <f t="shared" si="425"/>
        <v>0</v>
      </c>
    </row>
    <row r="461" spans="1:46" ht="15.75" thickBot="1" x14ac:dyDescent="0.3">
      <c r="A461" s="45">
        <f t="shared" si="398"/>
        <v>0</v>
      </c>
      <c r="B461" s="44" t="e">
        <f t="shared" si="407"/>
        <v>#N/A</v>
      </c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44">
        <f t="shared" si="408"/>
        <v>0</v>
      </c>
      <c r="N461" s="64"/>
      <c r="O461" s="64"/>
      <c r="P461" s="64" t="e">
        <f t="shared" si="397"/>
        <v>#N/A</v>
      </c>
      <c r="Q461" s="64"/>
      <c r="R461" s="64"/>
      <c r="S461" s="64"/>
      <c r="T461" s="45" t="e">
        <f t="shared" si="409"/>
        <v>#N/A</v>
      </c>
      <c r="U461" s="44" t="e">
        <f t="shared" si="399"/>
        <v>#N/A</v>
      </c>
      <c r="V461" s="44" t="e">
        <f t="shared" si="400"/>
        <v>#N/A</v>
      </c>
      <c r="W461" s="44" t="e">
        <f t="shared" si="401"/>
        <v>#N/A</v>
      </c>
      <c r="X461" s="44" t="e">
        <f t="shared" si="402"/>
        <v>#N/A</v>
      </c>
      <c r="Y461" s="44" t="e" cm="1">
        <f t="array" ref="Y461">_xlfn.IFS(H461=1,2,H461=3,1)</f>
        <v>#N/A</v>
      </c>
      <c r="Z461" s="44" t="e">
        <f t="shared" si="403"/>
        <v>#N/A</v>
      </c>
      <c r="AA461" s="44" t="e">
        <f t="shared" si="410"/>
        <v>#N/A</v>
      </c>
      <c r="AB461" s="44" t="e">
        <f t="shared" si="404"/>
        <v>#N/A</v>
      </c>
      <c r="AC461" s="44" t="e">
        <f t="shared" si="411"/>
        <v>#N/A</v>
      </c>
      <c r="AD461" s="44" t="e">
        <f t="shared" si="405"/>
        <v>#N/A</v>
      </c>
      <c r="AE461" s="44" t="e">
        <f t="shared" si="421"/>
        <v>#N/A</v>
      </c>
      <c r="AF461" s="44">
        <f t="shared" si="422"/>
        <v>0</v>
      </c>
      <c r="AG461" s="44" t="str">
        <f t="shared" si="423"/>
        <v/>
      </c>
      <c r="AH461" s="44">
        <f t="shared" si="412"/>
        <v>0</v>
      </c>
      <c r="AI461" s="44" t="e">
        <f t="shared" si="424"/>
        <v>#VALUE!</v>
      </c>
      <c r="AJ461" s="44" t="e">
        <f t="shared" si="413"/>
        <v>#N/A</v>
      </c>
      <c r="AK461" s="44" t="e">
        <f t="shared" si="406"/>
        <v>#N/A</v>
      </c>
      <c r="AL461" s="44">
        <f t="shared" si="414"/>
        <v>0</v>
      </c>
      <c r="AM461" s="44">
        <f t="shared" si="415"/>
        <v>0</v>
      </c>
      <c r="AN461" s="44"/>
      <c r="AO461" s="44" t="e">
        <f t="shared" si="419"/>
        <v>#N/A</v>
      </c>
      <c r="AP461" s="44" t="e">
        <f t="shared" si="416"/>
        <v>#VALUE!</v>
      </c>
      <c r="AQ461" s="44" t="str">
        <f t="shared" si="420"/>
        <v/>
      </c>
      <c r="AR461" s="44">
        <f t="shared" si="417"/>
        <v>0</v>
      </c>
      <c r="AS461" s="44">
        <f t="shared" si="418"/>
        <v>0</v>
      </c>
      <c r="AT461" s="44">
        <f t="shared" si="425"/>
        <v>0</v>
      </c>
    </row>
    <row r="462" spans="1:46" x14ac:dyDescent="0.25">
      <c r="A462" s="19">
        <f t="shared" si="398"/>
        <v>0</v>
      </c>
      <c r="B462" s="7" t="e">
        <f t="shared" si="407"/>
        <v>#N/A</v>
      </c>
      <c r="C462" s="65"/>
      <c r="D462" s="59"/>
      <c r="E462" s="59"/>
      <c r="F462" s="59"/>
      <c r="G462" s="59"/>
      <c r="H462" s="59"/>
      <c r="I462" s="59"/>
      <c r="J462" s="59"/>
      <c r="K462" s="65"/>
      <c r="L462" s="59"/>
      <c r="M462" s="7">
        <f t="shared" si="408"/>
        <v>0</v>
      </c>
      <c r="N462" s="65"/>
      <c r="O462" s="65"/>
      <c r="P462" s="65" t="e">
        <f t="shared" si="397"/>
        <v>#N/A</v>
      </c>
      <c r="Q462" s="65"/>
      <c r="R462" s="65"/>
      <c r="S462" s="65"/>
      <c r="T462" s="19" t="e">
        <f t="shared" si="409"/>
        <v>#N/A</v>
      </c>
      <c r="U462" s="7" t="e">
        <f t="shared" si="399"/>
        <v>#N/A</v>
      </c>
      <c r="V462" s="7" t="e">
        <f t="shared" si="400"/>
        <v>#N/A</v>
      </c>
      <c r="W462" s="7" t="e">
        <f t="shared" si="401"/>
        <v>#N/A</v>
      </c>
      <c r="X462" s="7" t="e">
        <f t="shared" si="402"/>
        <v>#N/A</v>
      </c>
      <c r="Y462" s="7" t="e" cm="1">
        <f t="array" ref="Y462">_xlfn.IFS(H462=1,2,H462=3,1)</f>
        <v>#N/A</v>
      </c>
      <c r="Z462" s="7" t="e">
        <f t="shared" si="403"/>
        <v>#N/A</v>
      </c>
      <c r="AA462" s="7" t="e">
        <f t="shared" si="410"/>
        <v>#N/A</v>
      </c>
      <c r="AB462" s="7" t="e">
        <f t="shared" si="404"/>
        <v>#N/A</v>
      </c>
      <c r="AC462" s="7" t="e">
        <f t="shared" si="411"/>
        <v>#N/A</v>
      </c>
      <c r="AD462" s="7" t="e">
        <f t="shared" si="405"/>
        <v>#N/A</v>
      </c>
      <c r="AE462" s="7" t="e">
        <f t="shared" si="421"/>
        <v>#N/A</v>
      </c>
      <c r="AF462" s="7">
        <f t="shared" si="422"/>
        <v>0</v>
      </c>
      <c r="AG462" s="7" t="str">
        <f t="shared" si="423"/>
        <v/>
      </c>
      <c r="AH462" s="7">
        <f t="shared" si="412"/>
        <v>0</v>
      </c>
      <c r="AI462" s="7" t="e">
        <f t="shared" si="424"/>
        <v>#VALUE!</v>
      </c>
      <c r="AJ462" s="7" t="e">
        <f t="shared" si="413"/>
        <v>#N/A</v>
      </c>
      <c r="AK462" s="7" t="e">
        <f t="shared" si="406"/>
        <v>#N/A</v>
      </c>
      <c r="AL462" s="7">
        <f t="shared" si="414"/>
        <v>0</v>
      </c>
      <c r="AM462" s="7">
        <f t="shared" si="415"/>
        <v>0</v>
      </c>
      <c r="AN462" s="7"/>
      <c r="AO462" s="7" t="e">
        <f t="shared" si="419"/>
        <v>#N/A</v>
      </c>
      <c r="AP462" s="7" t="e">
        <f t="shared" si="416"/>
        <v>#VALUE!</v>
      </c>
      <c r="AQ462" s="7" t="str">
        <f t="shared" si="420"/>
        <v/>
      </c>
      <c r="AR462" s="7">
        <f t="shared" si="417"/>
        <v>0</v>
      </c>
      <c r="AS462" s="7">
        <f t="shared" si="418"/>
        <v>0</v>
      </c>
      <c r="AT462" s="7">
        <f t="shared" si="425"/>
        <v>0</v>
      </c>
    </row>
    <row r="463" spans="1:46" x14ac:dyDescent="0.25">
      <c r="A463" s="5">
        <f t="shared" si="398"/>
        <v>0</v>
      </c>
      <c r="B463" s="4" t="e">
        <f t="shared" si="407"/>
        <v>#N/A</v>
      </c>
      <c r="C463" s="59"/>
      <c r="D463" s="65"/>
      <c r="E463" s="65"/>
      <c r="F463" s="65"/>
      <c r="G463" s="65"/>
      <c r="H463" s="65"/>
      <c r="I463" s="65"/>
      <c r="J463" s="65"/>
      <c r="K463" s="59"/>
      <c r="L463" s="65"/>
      <c r="M463" s="4">
        <f t="shared" si="408"/>
        <v>0</v>
      </c>
      <c r="N463" s="59"/>
      <c r="O463" s="59"/>
      <c r="P463" s="59" t="e">
        <f t="shared" si="397"/>
        <v>#N/A</v>
      </c>
      <c r="Q463" s="59"/>
      <c r="R463" s="59"/>
      <c r="S463" s="59"/>
      <c r="T463" s="5" t="e">
        <f t="shared" si="409"/>
        <v>#N/A</v>
      </c>
      <c r="U463" s="4" t="e">
        <f t="shared" si="399"/>
        <v>#N/A</v>
      </c>
      <c r="V463" s="4" t="e">
        <f t="shared" si="400"/>
        <v>#N/A</v>
      </c>
      <c r="W463" s="4" t="e">
        <f t="shared" si="401"/>
        <v>#N/A</v>
      </c>
      <c r="X463" s="4" t="e">
        <f t="shared" si="402"/>
        <v>#N/A</v>
      </c>
      <c r="Y463" s="4" t="e" cm="1">
        <f t="array" ref="Y463">_xlfn.IFS(H463=1,2,H463=3,1)</f>
        <v>#N/A</v>
      </c>
      <c r="Z463" s="4" t="e">
        <f t="shared" si="403"/>
        <v>#N/A</v>
      </c>
      <c r="AA463" s="4" t="e">
        <f t="shared" si="410"/>
        <v>#N/A</v>
      </c>
      <c r="AB463" s="4" t="e">
        <f t="shared" si="404"/>
        <v>#N/A</v>
      </c>
      <c r="AC463" s="4" t="e">
        <f t="shared" si="411"/>
        <v>#N/A</v>
      </c>
      <c r="AD463" s="4" t="e">
        <f t="shared" si="405"/>
        <v>#N/A</v>
      </c>
      <c r="AE463" s="4" t="e">
        <f t="shared" si="421"/>
        <v>#N/A</v>
      </c>
      <c r="AF463" s="4">
        <f t="shared" si="422"/>
        <v>0</v>
      </c>
      <c r="AG463" s="4" t="str">
        <f t="shared" si="423"/>
        <v/>
      </c>
      <c r="AH463" s="4">
        <f t="shared" si="412"/>
        <v>0</v>
      </c>
      <c r="AI463" s="4" t="e">
        <f t="shared" si="424"/>
        <v>#VALUE!</v>
      </c>
      <c r="AJ463" s="4" t="e">
        <f t="shared" si="413"/>
        <v>#N/A</v>
      </c>
      <c r="AK463" s="4" t="e">
        <f t="shared" si="406"/>
        <v>#N/A</v>
      </c>
      <c r="AL463" s="4">
        <f t="shared" si="414"/>
        <v>0</v>
      </c>
      <c r="AM463" s="4">
        <f t="shared" si="415"/>
        <v>0</v>
      </c>
      <c r="AN463" s="4"/>
      <c r="AO463" s="4" t="e">
        <f t="shared" si="419"/>
        <v>#N/A</v>
      </c>
      <c r="AP463" s="4" t="e">
        <f t="shared" si="416"/>
        <v>#VALUE!</v>
      </c>
      <c r="AQ463" s="4" t="str">
        <f t="shared" si="420"/>
        <v/>
      </c>
      <c r="AR463" s="4">
        <f t="shared" si="417"/>
        <v>0</v>
      </c>
      <c r="AS463" s="4">
        <f t="shared" si="418"/>
        <v>0</v>
      </c>
      <c r="AT463" s="4">
        <f t="shared" si="425"/>
        <v>0</v>
      </c>
    </row>
    <row r="464" spans="1:46" x14ac:dyDescent="0.25">
      <c r="A464" s="5">
        <f t="shared" si="398"/>
        <v>0</v>
      </c>
      <c r="B464" s="4" t="e">
        <f t="shared" si="407"/>
        <v>#N/A</v>
      </c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4">
        <f t="shared" si="408"/>
        <v>0</v>
      </c>
      <c r="N464" s="59"/>
      <c r="O464" s="59"/>
      <c r="P464" s="59" t="e">
        <f t="shared" si="397"/>
        <v>#N/A</v>
      </c>
      <c r="Q464" s="59"/>
      <c r="R464" s="59"/>
      <c r="S464" s="59"/>
      <c r="T464" s="5" t="e">
        <f t="shared" si="409"/>
        <v>#N/A</v>
      </c>
      <c r="U464" s="4" t="e">
        <f t="shared" si="399"/>
        <v>#N/A</v>
      </c>
      <c r="V464" s="4" t="e">
        <f t="shared" si="400"/>
        <v>#N/A</v>
      </c>
      <c r="W464" s="4" t="e">
        <f t="shared" si="401"/>
        <v>#N/A</v>
      </c>
      <c r="X464" s="4" t="e">
        <f t="shared" si="402"/>
        <v>#N/A</v>
      </c>
      <c r="Y464" s="4" t="e" cm="1">
        <f t="array" ref="Y464">_xlfn.IFS(H464=1,2,H464=3,1)</f>
        <v>#N/A</v>
      </c>
      <c r="Z464" s="4" t="e">
        <f t="shared" si="403"/>
        <v>#N/A</v>
      </c>
      <c r="AA464" s="4" t="e">
        <f t="shared" si="410"/>
        <v>#N/A</v>
      </c>
      <c r="AB464" s="4" t="e">
        <f t="shared" si="404"/>
        <v>#N/A</v>
      </c>
      <c r="AC464" s="4" t="e">
        <f t="shared" si="411"/>
        <v>#N/A</v>
      </c>
      <c r="AD464" s="4" t="e">
        <f t="shared" si="405"/>
        <v>#N/A</v>
      </c>
      <c r="AE464" s="4" t="e">
        <f t="shared" si="421"/>
        <v>#N/A</v>
      </c>
      <c r="AF464" s="4">
        <f t="shared" si="422"/>
        <v>0</v>
      </c>
      <c r="AG464" s="4" t="str">
        <f t="shared" si="423"/>
        <v/>
      </c>
      <c r="AH464" s="4">
        <f t="shared" si="412"/>
        <v>0</v>
      </c>
      <c r="AI464" s="4" t="e">
        <f t="shared" si="424"/>
        <v>#VALUE!</v>
      </c>
      <c r="AJ464" s="4" t="e">
        <f t="shared" si="413"/>
        <v>#N/A</v>
      </c>
      <c r="AK464" s="4" t="e">
        <f t="shared" si="406"/>
        <v>#N/A</v>
      </c>
      <c r="AL464" s="4">
        <f t="shared" si="414"/>
        <v>0</v>
      </c>
      <c r="AM464" s="4">
        <f t="shared" si="415"/>
        <v>0</v>
      </c>
      <c r="AN464" s="4"/>
      <c r="AO464" s="4" t="e">
        <f t="shared" si="419"/>
        <v>#N/A</v>
      </c>
      <c r="AP464" s="4" t="e">
        <f t="shared" si="416"/>
        <v>#VALUE!</v>
      </c>
      <c r="AQ464" s="4" t="str">
        <f t="shared" si="420"/>
        <v/>
      </c>
      <c r="AR464" s="4">
        <f t="shared" si="417"/>
        <v>0</v>
      </c>
      <c r="AS464" s="4">
        <f t="shared" si="418"/>
        <v>0</v>
      </c>
      <c r="AT464" s="4">
        <f t="shared" si="425"/>
        <v>0</v>
      </c>
    </row>
    <row r="465" spans="1:46" x14ac:dyDescent="0.25">
      <c r="A465" s="5">
        <f t="shared" si="398"/>
        <v>0</v>
      </c>
      <c r="B465" s="4" t="e">
        <f t="shared" si="407"/>
        <v>#N/A</v>
      </c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4">
        <f t="shared" si="408"/>
        <v>0</v>
      </c>
      <c r="N465" s="59"/>
      <c r="O465" s="59"/>
      <c r="P465" s="59" t="e">
        <f t="shared" si="397"/>
        <v>#N/A</v>
      </c>
      <c r="Q465" s="59"/>
      <c r="R465" s="59"/>
      <c r="S465" s="59"/>
      <c r="T465" s="5" t="e">
        <f t="shared" si="409"/>
        <v>#N/A</v>
      </c>
      <c r="U465" s="4" t="e">
        <f t="shared" si="399"/>
        <v>#N/A</v>
      </c>
      <c r="V465" s="4" t="e">
        <f t="shared" si="400"/>
        <v>#N/A</v>
      </c>
      <c r="W465" s="4" t="e">
        <f t="shared" si="401"/>
        <v>#N/A</v>
      </c>
      <c r="X465" s="4" t="e">
        <f t="shared" si="402"/>
        <v>#N/A</v>
      </c>
      <c r="Y465" s="4" t="e" cm="1">
        <f t="array" ref="Y465">_xlfn.IFS(H465=1,2,H465=3,1)</f>
        <v>#N/A</v>
      </c>
      <c r="Z465" s="4" t="e">
        <f t="shared" si="403"/>
        <v>#N/A</v>
      </c>
      <c r="AA465" s="4" t="e">
        <f t="shared" si="410"/>
        <v>#N/A</v>
      </c>
      <c r="AB465" s="4" t="e">
        <f t="shared" si="404"/>
        <v>#N/A</v>
      </c>
      <c r="AC465" s="4" t="e">
        <f t="shared" si="411"/>
        <v>#N/A</v>
      </c>
      <c r="AD465" s="4" t="e">
        <f t="shared" si="405"/>
        <v>#N/A</v>
      </c>
      <c r="AE465" s="4" t="e">
        <f t="shared" si="421"/>
        <v>#N/A</v>
      </c>
      <c r="AF465" s="4">
        <f t="shared" si="422"/>
        <v>0</v>
      </c>
      <c r="AG465" s="4" t="str">
        <f t="shared" si="423"/>
        <v/>
      </c>
      <c r="AH465" s="4">
        <f t="shared" si="412"/>
        <v>0</v>
      </c>
      <c r="AI465" s="4" t="e">
        <f t="shared" si="424"/>
        <v>#VALUE!</v>
      </c>
      <c r="AJ465" s="4" t="e">
        <f t="shared" si="413"/>
        <v>#N/A</v>
      </c>
      <c r="AK465" s="4" t="e">
        <f t="shared" si="406"/>
        <v>#N/A</v>
      </c>
      <c r="AL465" s="4">
        <f t="shared" si="414"/>
        <v>0</v>
      </c>
      <c r="AM465" s="4">
        <f t="shared" si="415"/>
        <v>0</v>
      </c>
      <c r="AN465" s="4"/>
      <c r="AO465" s="4" t="e">
        <f t="shared" si="419"/>
        <v>#N/A</v>
      </c>
      <c r="AP465" s="4" t="e">
        <f t="shared" si="416"/>
        <v>#VALUE!</v>
      </c>
      <c r="AQ465" s="4" t="str">
        <f t="shared" si="420"/>
        <v/>
      </c>
      <c r="AR465" s="4">
        <f t="shared" si="417"/>
        <v>0</v>
      </c>
      <c r="AS465" s="4">
        <f t="shared" si="418"/>
        <v>0</v>
      </c>
      <c r="AT465" s="4">
        <f t="shared" si="425"/>
        <v>0</v>
      </c>
    </row>
    <row r="466" spans="1:46" x14ac:dyDescent="0.25">
      <c r="A466" s="5">
        <f t="shared" si="398"/>
        <v>0</v>
      </c>
      <c r="B466" s="4" t="e">
        <f t="shared" si="407"/>
        <v>#N/A</v>
      </c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4">
        <f t="shared" si="408"/>
        <v>0</v>
      </c>
      <c r="N466" s="59"/>
      <c r="O466" s="59"/>
      <c r="P466" s="59" t="e">
        <f t="shared" si="397"/>
        <v>#N/A</v>
      </c>
      <c r="Q466" s="59"/>
      <c r="R466" s="59"/>
      <c r="S466" s="59"/>
      <c r="T466" s="5" t="e">
        <f t="shared" si="409"/>
        <v>#N/A</v>
      </c>
      <c r="U466" s="4" t="e">
        <f t="shared" si="399"/>
        <v>#N/A</v>
      </c>
      <c r="V466" s="4" t="e">
        <f t="shared" si="400"/>
        <v>#N/A</v>
      </c>
      <c r="W466" s="4" t="e">
        <f t="shared" si="401"/>
        <v>#N/A</v>
      </c>
      <c r="X466" s="4" t="e">
        <f t="shared" si="402"/>
        <v>#N/A</v>
      </c>
      <c r="Y466" s="4" t="e" cm="1">
        <f t="array" ref="Y466">_xlfn.IFS(H466=1,2,H466=3,1)</f>
        <v>#N/A</v>
      </c>
      <c r="Z466" s="4" t="e">
        <f t="shared" si="403"/>
        <v>#N/A</v>
      </c>
      <c r="AA466" s="4" t="e">
        <f t="shared" si="410"/>
        <v>#N/A</v>
      </c>
      <c r="AB466" s="4" t="e">
        <f t="shared" si="404"/>
        <v>#N/A</v>
      </c>
      <c r="AC466" s="4" t="e">
        <f t="shared" si="411"/>
        <v>#N/A</v>
      </c>
      <c r="AD466" s="4" t="e">
        <f t="shared" si="405"/>
        <v>#N/A</v>
      </c>
      <c r="AE466" s="4" t="e">
        <f t="shared" si="421"/>
        <v>#N/A</v>
      </c>
      <c r="AF466" s="4">
        <f t="shared" si="422"/>
        <v>0</v>
      </c>
      <c r="AG466" s="4" t="str">
        <f t="shared" si="423"/>
        <v/>
      </c>
      <c r="AH466" s="4">
        <f t="shared" si="412"/>
        <v>0</v>
      </c>
      <c r="AI466" s="4" t="e">
        <f t="shared" si="424"/>
        <v>#VALUE!</v>
      </c>
      <c r="AJ466" s="4" t="e">
        <f t="shared" si="413"/>
        <v>#N/A</v>
      </c>
      <c r="AK466" s="4" t="e">
        <f t="shared" si="406"/>
        <v>#N/A</v>
      </c>
      <c r="AL466" s="4">
        <f t="shared" si="414"/>
        <v>0</v>
      </c>
      <c r="AM466" s="4">
        <f t="shared" si="415"/>
        <v>0</v>
      </c>
      <c r="AN466" s="4"/>
      <c r="AO466" s="4" t="e">
        <f t="shared" si="419"/>
        <v>#N/A</v>
      </c>
      <c r="AP466" s="4" t="e">
        <f t="shared" si="416"/>
        <v>#VALUE!</v>
      </c>
      <c r="AQ466" s="4" t="str">
        <f t="shared" si="420"/>
        <v/>
      </c>
      <c r="AR466" s="4">
        <f t="shared" si="417"/>
        <v>0</v>
      </c>
      <c r="AS466" s="4">
        <f t="shared" si="418"/>
        <v>0</v>
      </c>
      <c r="AT466" s="4">
        <f t="shared" si="425"/>
        <v>0</v>
      </c>
    </row>
    <row r="467" spans="1:46" x14ac:dyDescent="0.25">
      <c r="A467" s="5">
        <f t="shared" si="398"/>
        <v>0</v>
      </c>
      <c r="B467" s="4" t="e">
        <f t="shared" si="407"/>
        <v>#N/A</v>
      </c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4">
        <f t="shared" si="408"/>
        <v>0</v>
      </c>
      <c r="N467" s="59"/>
      <c r="O467" s="59"/>
      <c r="P467" s="59" t="e">
        <f t="shared" si="397"/>
        <v>#N/A</v>
      </c>
      <c r="Q467" s="59"/>
      <c r="R467" s="59"/>
      <c r="S467" s="59"/>
      <c r="T467" s="5" t="e">
        <f t="shared" si="409"/>
        <v>#N/A</v>
      </c>
      <c r="U467" s="4" t="e">
        <f t="shared" si="399"/>
        <v>#N/A</v>
      </c>
      <c r="V467" s="4" t="e">
        <f t="shared" si="400"/>
        <v>#N/A</v>
      </c>
      <c r="W467" s="4" t="e">
        <f t="shared" si="401"/>
        <v>#N/A</v>
      </c>
      <c r="X467" s="4" t="e">
        <f t="shared" si="402"/>
        <v>#N/A</v>
      </c>
      <c r="Y467" s="4" t="e" cm="1">
        <f t="array" ref="Y467">_xlfn.IFS(H467=1,2,H467=3,1)</f>
        <v>#N/A</v>
      </c>
      <c r="Z467" s="4" t="e">
        <f t="shared" si="403"/>
        <v>#N/A</v>
      </c>
      <c r="AA467" s="4" t="e">
        <f t="shared" si="410"/>
        <v>#N/A</v>
      </c>
      <c r="AB467" s="4" t="e">
        <f t="shared" si="404"/>
        <v>#N/A</v>
      </c>
      <c r="AC467" s="4" t="e">
        <f t="shared" si="411"/>
        <v>#N/A</v>
      </c>
      <c r="AD467" s="4" t="e">
        <f t="shared" si="405"/>
        <v>#N/A</v>
      </c>
      <c r="AE467" s="4" t="e">
        <f t="shared" si="421"/>
        <v>#N/A</v>
      </c>
      <c r="AF467" s="4">
        <f t="shared" si="422"/>
        <v>0</v>
      </c>
      <c r="AG467" s="4" t="str">
        <f t="shared" si="423"/>
        <v/>
      </c>
      <c r="AH467" s="4">
        <f t="shared" si="412"/>
        <v>0</v>
      </c>
      <c r="AI467" s="4" t="e">
        <f t="shared" si="424"/>
        <v>#VALUE!</v>
      </c>
      <c r="AJ467" s="4" t="e">
        <f t="shared" si="413"/>
        <v>#N/A</v>
      </c>
      <c r="AK467" s="4" t="e">
        <f t="shared" si="406"/>
        <v>#N/A</v>
      </c>
      <c r="AL467" s="4">
        <f t="shared" si="414"/>
        <v>0</v>
      </c>
      <c r="AM467" s="4">
        <f t="shared" si="415"/>
        <v>0</v>
      </c>
      <c r="AN467" s="4"/>
      <c r="AO467" s="4" t="e">
        <f t="shared" si="419"/>
        <v>#N/A</v>
      </c>
      <c r="AP467" s="4" t="e">
        <f t="shared" si="416"/>
        <v>#VALUE!</v>
      </c>
      <c r="AQ467" s="4" t="str">
        <f t="shared" si="420"/>
        <v/>
      </c>
      <c r="AR467" s="4">
        <f t="shared" si="417"/>
        <v>0</v>
      </c>
      <c r="AS467" s="4">
        <f t="shared" si="418"/>
        <v>0</v>
      </c>
      <c r="AT467" s="4">
        <f t="shared" si="425"/>
        <v>0</v>
      </c>
    </row>
    <row r="468" spans="1:46" x14ac:dyDescent="0.25">
      <c r="A468" s="5">
        <f t="shared" si="398"/>
        <v>0</v>
      </c>
      <c r="B468" s="4" t="e">
        <f t="shared" si="407"/>
        <v>#N/A</v>
      </c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4">
        <f t="shared" si="408"/>
        <v>0</v>
      </c>
      <c r="N468" s="59"/>
      <c r="O468" s="59"/>
      <c r="P468" s="59" t="e">
        <f t="shared" si="397"/>
        <v>#N/A</v>
      </c>
      <c r="Q468" s="59"/>
      <c r="R468" s="59"/>
      <c r="S468" s="59"/>
      <c r="T468" s="5" t="e">
        <f t="shared" si="409"/>
        <v>#N/A</v>
      </c>
      <c r="U468" s="4" t="e">
        <f t="shared" si="399"/>
        <v>#N/A</v>
      </c>
      <c r="V468" s="4" t="e">
        <f t="shared" si="400"/>
        <v>#N/A</v>
      </c>
      <c r="W468" s="4" t="e">
        <f t="shared" si="401"/>
        <v>#N/A</v>
      </c>
      <c r="X468" s="4" t="e">
        <f t="shared" si="402"/>
        <v>#N/A</v>
      </c>
      <c r="Y468" s="4" t="e" cm="1">
        <f t="array" ref="Y468">_xlfn.IFS(H468=1,2,H468=3,1)</f>
        <v>#N/A</v>
      </c>
      <c r="Z468" s="4" t="e">
        <f t="shared" si="403"/>
        <v>#N/A</v>
      </c>
      <c r="AA468" s="4" t="e">
        <f t="shared" si="410"/>
        <v>#N/A</v>
      </c>
      <c r="AB468" s="4" t="e">
        <f t="shared" si="404"/>
        <v>#N/A</v>
      </c>
      <c r="AC468" s="4" t="e">
        <f t="shared" si="411"/>
        <v>#N/A</v>
      </c>
      <c r="AD468" s="4" t="e">
        <f t="shared" si="405"/>
        <v>#N/A</v>
      </c>
      <c r="AE468" s="4" t="e">
        <f t="shared" si="421"/>
        <v>#N/A</v>
      </c>
      <c r="AF468" s="4">
        <f t="shared" si="422"/>
        <v>0</v>
      </c>
      <c r="AG468" s="4" t="str">
        <f t="shared" si="423"/>
        <v/>
      </c>
      <c r="AH468" s="4">
        <f t="shared" si="412"/>
        <v>0</v>
      </c>
      <c r="AI468" s="4" t="e">
        <f t="shared" si="424"/>
        <v>#VALUE!</v>
      </c>
      <c r="AJ468" s="4" t="e">
        <f t="shared" si="413"/>
        <v>#N/A</v>
      </c>
      <c r="AK468" s="4" t="e">
        <f t="shared" si="406"/>
        <v>#N/A</v>
      </c>
      <c r="AL468" s="4">
        <f t="shared" si="414"/>
        <v>0</v>
      </c>
      <c r="AM468" s="4">
        <f t="shared" si="415"/>
        <v>0</v>
      </c>
      <c r="AN468" s="4"/>
      <c r="AO468" s="4" t="e">
        <f t="shared" si="419"/>
        <v>#N/A</v>
      </c>
      <c r="AP468" s="4" t="e">
        <f t="shared" si="416"/>
        <v>#VALUE!</v>
      </c>
      <c r="AQ468" s="4" t="str">
        <f t="shared" si="420"/>
        <v/>
      </c>
      <c r="AR468" s="4">
        <f t="shared" si="417"/>
        <v>0</v>
      </c>
      <c r="AS468" s="4">
        <f t="shared" si="418"/>
        <v>0</v>
      </c>
      <c r="AT468" s="4">
        <f t="shared" si="425"/>
        <v>0</v>
      </c>
    </row>
    <row r="469" spans="1:46" x14ac:dyDescent="0.25">
      <c r="A469" s="5">
        <f t="shared" si="398"/>
        <v>0</v>
      </c>
      <c r="B469" s="4" t="e">
        <f t="shared" si="407"/>
        <v>#N/A</v>
      </c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4">
        <f t="shared" si="408"/>
        <v>0</v>
      </c>
      <c r="N469" s="59"/>
      <c r="O469" s="59"/>
      <c r="P469" s="59" t="e">
        <f t="shared" ref="P469:P503" si="426">IF(VLOOKUP(AH469,Потребители_обозначение,5,FALSE)=2,_xlfn.IFS(H469=3,VLOOKUP(E469,Справочная_двигатели,8,FALSE),H469=1,VLOOKUP(E469,Справочная_двигатели,10,TRUE)),0.95)</f>
        <v>#N/A</v>
      </c>
      <c r="Q469" s="59"/>
      <c r="R469" s="59"/>
      <c r="S469" s="59"/>
      <c r="T469" s="5" t="e">
        <f t="shared" si="409"/>
        <v>#N/A</v>
      </c>
      <c r="U469" s="4" t="e">
        <f t="shared" si="399"/>
        <v>#N/A</v>
      </c>
      <c r="V469" s="4" t="e">
        <f t="shared" si="400"/>
        <v>#N/A</v>
      </c>
      <c r="W469" s="4" t="e">
        <f t="shared" si="401"/>
        <v>#N/A</v>
      </c>
      <c r="X469" s="4" t="e">
        <f t="shared" si="402"/>
        <v>#N/A</v>
      </c>
      <c r="Y469" s="4" t="e" cm="1">
        <f t="array" ref="Y469">_xlfn.IFS(H469=1,2,H469=3,1)</f>
        <v>#N/A</v>
      </c>
      <c r="Z469" s="4" t="e">
        <f t="shared" si="403"/>
        <v>#N/A</v>
      </c>
      <c r="AA469" s="4" t="e">
        <f t="shared" si="410"/>
        <v>#N/A</v>
      </c>
      <c r="AB469" s="4" t="e">
        <f t="shared" si="404"/>
        <v>#N/A</v>
      </c>
      <c r="AC469" s="4" t="e">
        <f t="shared" si="411"/>
        <v>#N/A</v>
      </c>
      <c r="AD469" s="4" t="e">
        <f t="shared" si="405"/>
        <v>#N/A</v>
      </c>
      <c r="AE469" s="4" t="e">
        <f t="shared" si="421"/>
        <v>#N/A</v>
      </c>
      <c r="AF469" s="4">
        <f t="shared" si="422"/>
        <v>0</v>
      </c>
      <c r="AG469" s="4" t="str">
        <f t="shared" si="423"/>
        <v/>
      </c>
      <c r="AH469" s="4">
        <f t="shared" si="412"/>
        <v>0</v>
      </c>
      <c r="AI469" s="4" t="e">
        <f t="shared" si="424"/>
        <v>#VALUE!</v>
      </c>
      <c r="AJ469" s="4" t="e">
        <f t="shared" si="413"/>
        <v>#N/A</v>
      </c>
      <c r="AK469" s="4" t="e">
        <f t="shared" si="406"/>
        <v>#N/A</v>
      </c>
      <c r="AL469" s="4">
        <f t="shared" si="414"/>
        <v>0</v>
      </c>
      <c r="AM469" s="4">
        <f t="shared" si="415"/>
        <v>0</v>
      </c>
      <c r="AN469" s="4"/>
      <c r="AO469" s="4" t="e">
        <f t="shared" si="419"/>
        <v>#N/A</v>
      </c>
      <c r="AP469" s="4" t="e">
        <f t="shared" si="416"/>
        <v>#VALUE!</v>
      </c>
      <c r="AQ469" s="4" t="str">
        <f t="shared" si="420"/>
        <v/>
      </c>
      <c r="AR469" s="4">
        <f t="shared" si="417"/>
        <v>0</v>
      </c>
      <c r="AS469" s="4">
        <f t="shared" si="418"/>
        <v>0</v>
      </c>
      <c r="AT469" s="4">
        <f t="shared" si="425"/>
        <v>0</v>
      </c>
    </row>
    <row r="470" spans="1:46" x14ac:dyDescent="0.25">
      <c r="A470" s="5">
        <f t="shared" si="398"/>
        <v>0</v>
      </c>
      <c r="B470" s="4" t="e">
        <f t="shared" si="407"/>
        <v>#N/A</v>
      </c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4">
        <f t="shared" si="408"/>
        <v>0</v>
      </c>
      <c r="N470" s="59"/>
      <c r="O470" s="59"/>
      <c r="P470" s="59" t="e">
        <f t="shared" si="426"/>
        <v>#N/A</v>
      </c>
      <c r="Q470" s="59"/>
      <c r="R470" s="59"/>
      <c r="S470" s="59"/>
      <c r="T470" s="5" t="e">
        <f t="shared" si="409"/>
        <v>#N/A</v>
      </c>
      <c r="U470" s="4" t="e">
        <f t="shared" si="399"/>
        <v>#N/A</v>
      </c>
      <c r="V470" s="4" t="e">
        <f t="shared" si="400"/>
        <v>#N/A</v>
      </c>
      <c r="W470" s="4" t="e">
        <f t="shared" si="401"/>
        <v>#N/A</v>
      </c>
      <c r="X470" s="4" t="e">
        <f t="shared" si="402"/>
        <v>#N/A</v>
      </c>
      <c r="Y470" s="4" t="e" cm="1">
        <f t="array" ref="Y470">_xlfn.IFS(H470=1,2,H470=3,1)</f>
        <v>#N/A</v>
      </c>
      <c r="Z470" s="4" t="e">
        <f t="shared" si="403"/>
        <v>#N/A</v>
      </c>
      <c r="AA470" s="4" t="e">
        <f t="shared" si="410"/>
        <v>#N/A</v>
      </c>
      <c r="AB470" s="4" t="e">
        <f t="shared" si="404"/>
        <v>#N/A</v>
      </c>
      <c r="AC470" s="4" t="e">
        <f t="shared" si="411"/>
        <v>#N/A</v>
      </c>
      <c r="AD470" s="4" t="e">
        <f t="shared" si="405"/>
        <v>#N/A</v>
      </c>
      <c r="AE470" s="4" t="e">
        <f t="shared" si="421"/>
        <v>#N/A</v>
      </c>
      <c r="AF470" s="4">
        <f t="shared" si="422"/>
        <v>0</v>
      </c>
      <c r="AG470" s="4" t="str">
        <f t="shared" si="423"/>
        <v/>
      </c>
      <c r="AH470" s="4">
        <f t="shared" si="412"/>
        <v>0</v>
      </c>
      <c r="AI470" s="4" t="e">
        <f t="shared" si="424"/>
        <v>#VALUE!</v>
      </c>
      <c r="AJ470" s="4" t="e">
        <f t="shared" si="413"/>
        <v>#N/A</v>
      </c>
      <c r="AK470" s="4" t="e">
        <f t="shared" si="406"/>
        <v>#N/A</v>
      </c>
      <c r="AL470" s="4">
        <f t="shared" si="414"/>
        <v>0</v>
      </c>
      <c r="AM470" s="4">
        <f t="shared" si="415"/>
        <v>0</v>
      </c>
      <c r="AN470" s="4"/>
      <c r="AO470" s="4" t="e">
        <f t="shared" si="419"/>
        <v>#N/A</v>
      </c>
      <c r="AP470" s="4" t="e">
        <f t="shared" si="416"/>
        <v>#VALUE!</v>
      </c>
      <c r="AQ470" s="4" t="str">
        <f t="shared" si="420"/>
        <v/>
      </c>
      <c r="AR470" s="4">
        <f t="shared" si="417"/>
        <v>0</v>
      </c>
      <c r="AS470" s="4">
        <f t="shared" si="418"/>
        <v>0</v>
      </c>
      <c r="AT470" s="4">
        <f t="shared" si="425"/>
        <v>0</v>
      </c>
    </row>
    <row r="471" spans="1:46" x14ac:dyDescent="0.25">
      <c r="A471" s="5">
        <f t="shared" si="398"/>
        <v>0</v>
      </c>
      <c r="B471" s="4" t="e">
        <f t="shared" si="407"/>
        <v>#N/A</v>
      </c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4">
        <f t="shared" si="408"/>
        <v>0</v>
      </c>
      <c r="N471" s="59"/>
      <c r="O471" s="59"/>
      <c r="P471" s="59" t="e">
        <f t="shared" si="426"/>
        <v>#N/A</v>
      </c>
      <c r="Q471" s="59"/>
      <c r="R471" s="59"/>
      <c r="S471" s="59"/>
      <c r="T471" s="5" t="e">
        <f t="shared" si="409"/>
        <v>#N/A</v>
      </c>
      <c r="U471" s="4" t="e">
        <f t="shared" si="399"/>
        <v>#N/A</v>
      </c>
      <c r="V471" s="4" t="e">
        <f t="shared" si="400"/>
        <v>#N/A</v>
      </c>
      <c r="W471" s="4" t="e">
        <f t="shared" si="401"/>
        <v>#N/A</v>
      </c>
      <c r="X471" s="4" t="e">
        <f t="shared" si="402"/>
        <v>#N/A</v>
      </c>
      <c r="Y471" s="4" t="e" cm="1">
        <f t="array" ref="Y471">_xlfn.IFS(H471=1,2,H471=3,1)</f>
        <v>#N/A</v>
      </c>
      <c r="Z471" s="4" t="e">
        <f t="shared" si="403"/>
        <v>#N/A</v>
      </c>
      <c r="AA471" s="4" t="e">
        <f t="shared" si="410"/>
        <v>#N/A</v>
      </c>
      <c r="AB471" s="4" t="e">
        <f t="shared" si="404"/>
        <v>#N/A</v>
      </c>
      <c r="AC471" s="4" t="e">
        <f t="shared" si="411"/>
        <v>#N/A</v>
      </c>
      <c r="AD471" s="4" t="e">
        <f t="shared" si="405"/>
        <v>#N/A</v>
      </c>
      <c r="AE471" s="4" t="e">
        <f t="shared" si="421"/>
        <v>#N/A</v>
      </c>
      <c r="AF471" s="4">
        <f t="shared" si="422"/>
        <v>0</v>
      </c>
      <c r="AG471" s="4" t="str">
        <f t="shared" si="423"/>
        <v/>
      </c>
      <c r="AH471" s="4">
        <f t="shared" si="412"/>
        <v>0</v>
      </c>
      <c r="AI471" s="4" t="e">
        <f t="shared" si="424"/>
        <v>#VALUE!</v>
      </c>
      <c r="AJ471" s="4" t="e">
        <f t="shared" si="413"/>
        <v>#N/A</v>
      </c>
      <c r="AK471" s="4" t="e">
        <f t="shared" si="406"/>
        <v>#N/A</v>
      </c>
      <c r="AL471" s="4">
        <f t="shared" si="414"/>
        <v>0</v>
      </c>
      <c r="AM471" s="4">
        <f t="shared" si="415"/>
        <v>0</v>
      </c>
      <c r="AN471" s="4"/>
      <c r="AO471" s="4" t="e">
        <f t="shared" si="419"/>
        <v>#N/A</v>
      </c>
      <c r="AP471" s="4" t="e">
        <f t="shared" si="416"/>
        <v>#VALUE!</v>
      </c>
      <c r="AQ471" s="4" t="str">
        <f t="shared" si="420"/>
        <v/>
      </c>
      <c r="AR471" s="4">
        <f t="shared" si="417"/>
        <v>0</v>
      </c>
      <c r="AS471" s="4">
        <f t="shared" si="418"/>
        <v>0</v>
      </c>
      <c r="AT471" s="4">
        <f t="shared" si="425"/>
        <v>0</v>
      </c>
    </row>
    <row r="472" spans="1:46" x14ac:dyDescent="0.25">
      <c r="A472" s="5">
        <f t="shared" si="398"/>
        <v>0</v>
      </c>
      <c r="B472" s="4" t="e">
        <f t="shared" si="407"/>
        <v>#N/A</v>
      </c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4">
        <f t="shared" si="408"/>
        <v>0</v>
      </c>
      <c r="N472" s="59"/>
      <c r="O472" s="59"/>
      <c r="P472" s="59" t="e">
        <f t="shared" si="426"/>
        <v>#N/A</v>
      </c>
      <c r="Q472" s="59"/>
      <c r="R472" s="59"/>
      <c r="S472" s="59"/>
      <c r="T472" s="5" t="e">
        <f t="shared" si="409"/>
        <v>#N/A</v>
      </c>
      <c r="U472" s="4" t="e">
        <f t="shared" si="399"/>
        <v>#N/A</v>
      </c>
      <c r="V472" s="4" t="e">
        <f t="shared" si="400"/>
        <v>#N/A</v>
      </c>
      <c r="W472" s="4" t="e">
        <f t="shared" si="401"/>
        <v>#N/A</v>
      </c>
      <c r="X472" s="4" t="e">
        <f t="shared" si="402"/>
        <v>#N/A</v>
      </c>
      <c r="Y472" s="4" t="e" cm="1">
        <f t="array" ref="Y472">_xlfn.IFS(H472=1,2,H472=3,1)</f>
        <v>#N/A</v>
      </c>
      <c r="Z472" s="4" t="e">
        <f t="shared" si="403"/>
        <v>#N/A</v>
      </c>
      <c r="AA472" s="4" t="e">
        <f t="shared" si="410"/>
        <v>#N/A</v>
      </c>
      <c r="AB472" s="4" t="e">
        <f t="shared" si="404"/>
        <v>#N/A</v>
      </c>
      <c r="AC472" s="4" t="e">
        <f t="shared" si="411"/>
        <v>#N/A</v>
      </c>
      <c r="AD472" s="4" t="e">
        <f t="shared" si="405"/>
        <v>#N/A</v>
      </c>
      <c r="AE472" s="4" t="e">
        <f t="shared" si="421"/>
        <v>#N/A</v>
      </c>
      <c r="AF472" s="4">
        <f t="shared" si="422"/>
        <v>0</v>
      </c>
      <c r="AG472" s="4" t="str">
        <f t="shared" si="423"/>
        <v/>
      </c>
      <c r="AH472" s="4">
        <f t="shared" si="412"/>
        <v>0</v>
      </c>
      <c r="AI472" s="4" t="e">
        <f t="shared" si="424"/>
        <v>#VALUE!</v>
      </c>
      <c r="AJ472" s="4" t="e">
        <f t="shared" si="413"/>
        <v>#N/A</v>
      </c>
      <c r="AK472" s="4" t="e">
        <f t="shared" si="406"/>
        <v>#N/A</v>
      </c>
      <c r="AL472" s="4">
        <f t="shared" si="414"/>
        <v>0</v>
      </c>
      <c r="AM472" s="4">
        <f t="shared" si="415"/>
        <v>0</v>
      </c>
      <c r="AN472" s="4"/>
      <c r="AO472" s="4" t="e">
        <f t="shared" si="419"/>
        <v>#N/A</v>
      </c>
      <c r="AP472" s="4" t="e">
        <f t="shared" si="416"/>
        <v>#VALUE!</v>
      </c>
      <c r="AQ472" s="4" t="str">
        <f t="shared" si="420"/>
        <v/>
      </c>
      <c r="AR472" s="4">
        <f t="shared" si="417"/>
        <v>0</v>
      </c>
      <c r="AS472" s="4">
        <f t="shared" si="418"/>
        <v>0</v>
      </c>
      <c r="AT472" s="4">
        <f t="shared" si="425"/>
        <v>0</v>
      </c>
    </row>
    <row r="473" spans="1:46" x14ac:dyDescent="0.25">
      <c r="A473" s="5">
        <f t="shared" si="398"/>
        <v>0</v>
      </c>
      <c r="B473" s="4" t="e">
        <f t="shared" si="407"/>
        <v>#N/A</v>
      </c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4">
        <f t="shared" si="408"/>
        <v>0</v>
      </c>
      <c r="N473" s="59"/>
      <c r="O473" s="59"/>
      <c r="P473" s="59" t="e">
        <f t="shared" si="426"/>
        <v>#N/A</v>
      </c>
      <c r="Q473" s="59"/>
      <c r="R473" s="59"/>
      <c r="S473" s="59"/>
      <c r="T473" s="5" t="e">
        <f t="shared" si="409"/>
        <v>#N/A</v>
      </c>
      <c r="U473" s="4" t="e">
        <f t="shared" si="399"/>
        <v>#N/A</v>
      </c>
      <c r="V473" s="4" t="e">
        <f t="shared" si="400"/>
        <v>#N/A</v>
      </c>
      <c r="W473" s="4" t="e">
        <f t="shared" si="401"/>
        <v>#N/A</v>
      </c>
      <c r="X473" s="4" t="e">
        <f t="shared" si="402"/>
        <v>#N/A</v>
      </c>
      <c r="Y473" s="4" t="e" cm="1">
        <f t="array" ref="Y473">_xlfn.IFS(H473=1,2,H473=3,1)</f>
        <v>#N/A</v>
      </c>
      <c r="Z473" s="4" t="e">
        <f t="shared" si="403"/>
        <v>#N/A</v>
      </c>
      <c r="AA473" s="4" t="e">
        <f t="shared" si="410"/>
        <v>#N/A</v>
      </c>
      <c r="AB473" s="4" t="e">
        <f t="shared" si="404"/>
        <v>#N/A</v>
      </c>
      <c r="AC473" s="4" t="e">
        <f t="shared" si="411"/>
        <v>#N/A</v>
      </c>
      <c r="AD473" s="4" t="e">
        <f t="shared" si="405"/>
        <v>#N/A</v>
      </c>
      <c r="AE473" s="4" t="e">
        <f t="shared" si="421"/>
        <v>#N/A</v>
      </c>
      <c r="AF473" s="4">
        <f t="shared" si="422"/>
        <v>0</v>
      </c>
      <c r="AG473" s="4" t="str">
        <f t="shared" si="423"/>
        <v/>
      </c>
      <c r="AH473" s="4">
        <f t="shared" si="412"/>
        <v>0</v>
      </c>
      <c r="AI473" s="4" t="e">
        <f t="shared" si="424"/>
        <v>#VALUE!</v>
      </c>
      <c r="AJ473" s="4" t="e">
        <f t="shared" si="413"/>
        <v>#N/A</v>
      </c>
      <c r="AK473" s="4" t="e">
        <f t="shared" si="406"/>
        <v>#N/A</v>
      </c>
      <c r="AL473" s="4">
        <f t="shared" si="414"/>
        <v>0</v>
      </c>
      <c r="AM473" s="4">
        <f t="shared" si="415"/>
        <v>0</v>
      </c>
      <c r="AN473" s="4"/>
      <c r="AO473" s="4" t="e">
        <f t="shared" si="419"/>
        <v>#N/A</v>
      </c>
      <c r="AP473" s="4" t="e">
        <f t="shared" si="416"/>
        <v>#VALUE!</v>
      </c>
      <c r="AQ473" s="4" t="str">
        <f t="shared" si="420"/>
        <v/>
      </c>
      <c r="AR473" s="4">
        <f t="shared" si="417"/>
        <v>0</v>
      </c>
      <c r="AS473" s="4">
        <f t="shared" si="418"/>
        <v>0</v>
      </c>
      <c r="AT473" s="4">
        <f t="shared" si="425"/>
        <v>0</v>
      </c>
    </row>
    <row r="474" spans="1:46" x14ac:dyDescent="0.25">
      <c r="A474" s="5">
        <f t="shared" si="398"/>
        <v>0</v>
      </c>
      <c r="B474" s="4" t="e">
        <f t="shared" si="407"/>
        <v>#N/A</v>
      </c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4">
        <f t="shared" si="408"/>
        <v>0</v>
      </c>
      <c r="N474" s="59"/>
      <c r="O474" s="59"/>
      <c r="P474" s="59" t="e">
        <f t="shared" si="426"/>
        <v>#N/A</v>
      </c>
      <c r="Q474" s="59"/>
      <c r="R474" s="59"/>
      <c r="S474" s="59"/>
      <c r="T474" s="5" t="e">
        <f t="shared" si="409"/>
        <v>#N/A</v>
      </c>
      <c r="U474" s="4" t="e">
        <f t="shared" si="399"/>
        <v>#N/A</v>
      </c>
      <c r="V474" s="4" t="e">
        <f t="shared" si="400"/>
        <v>#N/A</v>
      </c>
      <c r="W474" s="4" t="e">
        <f t="shared" si="401"/>
        <v>#N/A</v>
      </c>
      <c r="X474" s="4" t="e">
        <f t="shared" si="402"/>
        <v>#N/A</v>
      </c>
      <c r="Y474" s="4" t="e" cm="1">
        <f t="array" ref="Y474">_xlfn.IFS(H474=1,2,H474=3,1)</f>
        <v>#N/A</v>
      </c>
      <c r="Z474" s="4" t="e">
        <f t="shared" si="403"/>
        <v>#N/A</v>
      </c>
      <c r="AA474" s="4" t="e">
        <f t="shared" si="410"/>
        <v>#N/A</v>
      </c>
      <c r="AB474" s="4" t="e">
        <f t="shared" si="404"/>
        <v>#N/A</v>
      </c>
      <c r="AC474" s="4" t="e">
        <f t="shared" si="411"/>
        <v>#N/A</v>
      </c>
      <c r="AD474" s="4" t="e">
        <f t="shared" si="405"/>
        <v>#N/A</v>
      </c>
      <c r="AE474" s="4" t="e">
        <f t="shared" si="421"/>
        <v>#N/A</v>
      </c>
      <c r="AF474" s="4">
        <f t="shared" si="422"/>
        <v>0</v>
      </c>
      <c r="AG474" s="4" t="str">
        <f t="shared" si="423"/>
        <v/>
      </c>
      <c r="AH474" s="4">
        <f t="shared" si="412"/>
        <v>0</v>
      </c>
      <c r="AI474" s="4" t="e">
        <f t="shared" si="424"/>
        <v>#VALUE!</v>
      </c>
      <c r="AJ474" s="4" t="e">
        <f t="shared" si="413"/>
        <v>#N/A</v>
      </c>
      <c r="AK474" s="4" t="e">
        <f t="shared" si="406"/>
        <v>#N/A</v>
      </c>
      <c r="AL474" s="4">
        <f t="shared" si="414"/>
        <v>0</v>
      </c>
      <c r="AM474" s="4">
        <f t="shared" si="415"/>
        <v>0</v>
      </c>
      <c r="AN474" s="4"/>
      <c r="AO474" s="4" t="e">
        <f t="shared" si="419"/>
        <v>#N/A</v>
      </c>
      <c r="AP474" s="4" t="e">
        <f t="shared" si="416"/>
        <v>#VALUE!</v>
      </c>
      <c r="AQ474" s="4" t="str">
        <f t="shared" si="420"/>
        <v/>
      </c>
      <c r="AR474" s="4">
        <f t="shared" si="417"/>
        <v>0</v>
      </c>
      <c r="AS474" s="4">
        <f t="shared" si="418"/>
        <v>0</v>
      </c>
      <c r="AT474" s="4">
        <f t="shared" si="425"/>
        <v>0</v>
      </c>
    </row>
    <row r="475" spans="1:46" x14ac:dyDescent="0.25">
      <c r="A475" s="5">
        <f t="shared" si="398"/>
        <v>0</v>
      </c>
      <c r="B475" s="4" t="e">
        <f t="shared" si="407"/>
        <v>#N/A</v>
      </c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4">
        <f t="shared" si="408"/>
        <v>0</v>
      </c>
      <c r="N475" s="59"/>
      <c r="O475" s="59"/>
      <c r="P475" s="59" t="e">
        <f t="shared" si="426"/>
        <v>#N/A</v>
      </c>
      <c r="Q475" s="59"/>
      <c r="R475" s="59"/>
      <c r="S475" s="59"/>
      <c r="T475" s="5" t="e">
        <f t="shared" si="409"/>
        <v>#N/A</v>
      </c>
      <c r="U475" s="4" t="e">
        <f t="shared" si="399"/>
        <v>#N/A</v>
      </c>
      <c r="V475" s="4" t="e">
        <f t="shared" si="400"/>
        <v>#N/A</v>
      </c>
      <c r="W475" s="4" t="e">
        <f t="shared" si="401"/>
        <v>#N/A</v>
      </c>
      <c r="X475" s="4" t="e">
        <f t="shared" si="402"/>
        <v>#N/A</v>
      </c>
      <c r="Y475" s="4" t="e" cm="1">
        <f t="array" ref="Y475">_xlfn.IFS(H475=1,2,H475=3,1)</f>
        <v>#N/A</v>
      </c>
      <c r="Z475" s="4" t="e">
        <f t="shared" si="403"/>
        <v>#N/A</v>
      </c>
      <c r="AA475" s="4" t="e">
        <f t="shared" si="410"/>
        <v>#N/A</v>
      </c>
      <c r="AB475" s="4" t="e">
        <f t="shared" si="404"/>
        <v>#N/A</v>
      </c>
      <c r="AC475" s="4" t="e">
        <f t="shared" si="411"/>
        <v>#N/A</v>
      </c>
      <c r="AD475" s="4" t="e">
        <f t="shared" si="405"/>
        <v>#N/A</v>
      </c>
      <c r="AE475" s="4" t="e">
        <f t="shared" si="421"/>
        <v>#N/A</v>
      </c>
      <c r="AF475" s="4">
        <f t="shared" si="422"/>
        <v>0</v>
      </c>
      <c r="AG475" s="4" t="str">
        <f t="shared" si="423"/>
        <v/>
      </c>
      <c r="AH475" s="4">
        <f t="shared" si="412"/>
        <v>0</v>
      </c>
      <c r="AI475" s="4" t="e">
        <f t="shared" si="424"/>
        <v>#VALUE!</v>
      </c>
      <c r="AJ475" s="4" t="e">
        <f t="shared" si="413"/>
        <v>#N/A</v>
      </c>
      <c r="AK475" s="4" t="e">
        <f t="shared" si="406"/>
        <v>#N/A</v>
      </c>
      <c r="AL475" s="4">
        <f t="shared" si="414"/>
        <v>0</v>
      </c>
      <c r="AM475" s="4">
        <f t="shared" si="415"/>
        <v>0</v>
      </c>
      <c r="AN475" s="4"/>
      <c r="AO475" s="4" t="e">
        <f t="shared" si="419"/>
        <v>#N/A</v>
      </c>
      <c r="AP475" s="4" t="e">
        <f t="shared" si="416"/>
        <v>#VALUE!</v>
      </c>
      <c r="AQ475" s="4" t="str">
        <f t="shared" si="420"/>
        <v/>
      </c>
      <c r="AR475" s="4">
        <f t="shared" si="417"/>
        <v>0</v>
      </c>
      <c r="AS475" s="4">
        <f t="shared" si="418"/>
        <v>0</v>
      </c>
      <c r="AT475" s="4">
        <f t="shared" si="425"/>
        <v>0</v>
      </c>
    </row>
    <row r="476" spans="1:46" x14ac:dyDescent="0.25">
      <c r="A476" s="5">
        <f t="shared" si="398"/>
        <v>0</v>
      </c>
      <c r="B476" s="4" t="e">
        <f t="shared" si="407"/>
        <v>#N/A</v>
      </c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4">
        <f t="shared" si="408"/>
        <v>0</v>
      </c>
      <c r="N476" s="59"/>
      <c r="O476" s="59"/>
      <c r="P476" s="59" t="e">
        <f t="shared" si="426"/>
        <v>#N/A</v>
      </c>
      <c r="Q476" s="59"/>
      <c r="R476" s="59"/>
      <c r="S476" s="59"/>
      <c r="T476" s="5" t="e">
        <f t="shared" si="409"/>
        <v>#N/A</v>
      </c>
      <c r="U476" s="4" t="e">
        <f t="shared" si="399"/>
        <v>#N/A</v>
      </c>
      <c r="V476" s="4" t="e">
        <f t="shared" si="400"/>
        <v>#N/A</v>
      </c>
      <c r="W476" s="4" t="e">
        <f t="shared" si="401"/>
        <v>#N/A</v>
      </c>
      <c r="X476" s="4" t="e">
        <f t="shared" si="402"/>
        <v>#N/A</v>
      </c>
      <c r="Y476" s="4" t="e" cm="1">
        <f t="array" ref="Y476">_xlfn.IFS(H476=1,2,H476=3,1)</f>
        <v>#N/A</v>
      </c>
      <c r="Z476" s="4" t="e">
        <f t="shared" si="403"/>
        <v>#N/A</v>
      </c>
      <c r="AA476" s="4" t="e">
        <f t="shared" si="410"/>
        <v>#N/A</v>
      </c>
      <c r="AB476" s="4" t="e">
        <f t="shared" si="404"/>
        <v>#N/A</v>
      </c>
      <c r="AC476" s="4" t="e">
        <f t="shared" si="411"/>
        <v>#N/A</v>
      </c>
      <c r="AD476" s="4" t="e">
        <f t="shared" si="405"/>
        <v>#N/A</v>
      </c>
      <c r="AE476" s="4" t="e">
        <f t="shared" si="421"/>
        <v>#N/A</v>
      </c>
      <c r="AF476" s="4">
        <f t="shared" si="422"/>
        <v>0</v>
      </c>
      <c r="AG476" s="4" t="str">
        <f t="shared" si="423"/>
        <v/>
      </c>
      <c r="AH476" s="4">
        <f t="shared" si="412"/>
        <v>0</v>
      </c>
      <c r="AI476" s="4" t="e">
        <f t="shared" si="424"/>
        <v>#VALUE!</v>
      </c>
      <c r="AJ476" s="4" t="e">
        <f t="shared" si="413"/>
        <v>#N/A</v>
      </c>
      <c r="AK476" s="4" t="e">
        <f t="shared" si="406"/>
        <v>#N/A</v>
      </c>
      <c r="AL476" s="4">
        <f t="shared" si="414"/>
        <v>0</v>
      </c>
      <c r="AM476" s="4">
        <f t="shared" si="415"/>
        <v>0</v>
      </c>
      <c r="AN476" s="4"/>
      <c r="AO476" s="4" t="e">
        <f t="shared" si="419"/>
        <v>#N/A</v>
      </c>
      <c r="AP476" s="4" t="e">
        <f t="shared" si="416"/>
        <v>#VALUE!</v>
      </c>
      <c r="AQ476" s="4" t="str">
        <f t="shared" si="420"/>
        <v/>
      </c>
      <c r="AR476" s="4">
        <f t="shared" si="417"/>
        <v>0</v>
      </c>
      <c r="AS476" s="4">
        <f t="shared" si="418"/>
        <v>0</v>
      </c>
      <c r="AT476" s="4">
        <f t="shared" si="425"/>
        <v>0</v>
      </c>
    </row>
    <row r="477" spans="1:46" x14ac:dyDescent="0.25">
      <c r="A477" s="5">
        <f t="shared" si="398"/>
        <v>0</v>
      </c>
      <c r="B477" s="4" t="e">
        <f t="shared" si="407"/>
        <v>#N/A</v>
      </c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4">
        <f t="shared" si="408"/>
        <v>0</v>
      </c>
      <c r="N477" s="59"/>
      <c r="O477" s="59"/>
      <c r="P477" s="59" t="e">
        <f t="shared" si="426"/>
        <v>#N/A</v>
      </c>
      <c r="Q477" s="59"/>
      <c r="R477" s="59"/>
      <c r="S477" s="59"/>
      <c r="T477" s="5" t="e">
        <f t="shared" si="409"/>
        <v>#N/A</v>
      </c>
      <c r="U477" s="4" t="e">
        <f t="shared" si="399"/>
        <v>#N/A</v>
      </c>
      <c r="V477" s="4" t="e">
        <f t="shared" si="400"/>
        <v>#N/A</v>
      </c>
      <c r="W477" s="4" t="e">
        <f t="shared" si="401"/>
        <v>#N/A</v>
      </c>
      <c r="X477" s="4" t="e">
        <f t="shared" si="402"/>
        <v>#N/A</v>
      </c>
      <c r="Y477" s="4" t="e" cm="1">
        <f t="array" ref="Y477">_xlfn.IFS(H477=1,2,H477=3,1)</f>
        <v>#N/A</v>
      </c>
      <c r="Z477" s="4" t="e">
        <f t="shared" si="403"/>
        <v>#N/A</v>
      </c>
      <c r="AA477" s="4" t="e">
        <f t="shared" si="410"/>
        <v>#N/A</v>
      </c>
      <c r="AB477" s="4" t="e">
        <f t="shared" si="404"/>
        <v>#N/A</v>
      </c>
      <c r="AC477" s="4" t="e">
        <f t="shared" si="411"/>
        <v>#N/A</v>
      </c>
      <c r="AD477" s="4" t="e">
        <f t="shared" si="405"/>
        <v>#N/A</v>
      </c>
      <c r="AE477" s="4" t="e">
        <f t="shared" si="421"/>
        <v>#N/A</v>
      </c>
      <c r="AF477" s="4">
        <f t="shared" si="422"/>
        <v>0</v>
      </c>
      <c r="AG477" s="4" t="str">
        <f t="shared" si="423"/>
        <v/>
      </c>
      <c r="AH477" s="4">
        <f t="shared" si="412"/>
        <v>0</v>
      </c>
      <c r="AI477" s="4" t="e">
        <f t="shared" si="424"/>
        <v>#VALUE!</v>
      </c>
      <c r="AJ477" s="4" t="e">
        <f t="shared" si="413"/>
        <v>#N/A</v>
      </c>
      <c r="AK477" s="4" t="e">
        <f t="shared" si="406"/>
        <v>#N/A</v>
      </c>
      <c r="AL477" s="4">
        <f t="shared" si="414"/>
        <v>0</v>
      </c>
      <c r="AM477" s="4">
        <f t="shared" si="415"/>
        <v>0</v>
      </c>
      <c r="AN477" s="4"/>
      <c r="AO477" s="4" t="e">
        <f t="shared" si="419"/>
        <v>#N/A</v>
      </c>
      <c r="AP477" s="4" t="e">
        <f t="shared" si="416"/>
        <v>#VALUE!</v>
      </c>
      <c r="AQ477" s="4" t="str">
        <f t="shared" si="420"/>
        <v/>
      </c>
      <c r="AR477" s="4">
        <f t="shared" si="417"/>
        <v>0</v>
      </c>
      <c r="AS477" s="4">
        <f t="shared" si="418"/>
        <v>0</v>
      </c>
      <c r="AT477" s="4">
        <f t="shared" si="425"/>
        <v>0</v>
      </c>
    </row>
    <row r="478" spans="1:46" ht="15.75" thickBot="1" x14ac:dyDescent="0.3">
      <c r="A478" s="45">
        <f t="shared" si="398"/>
        <v>0</v>
      </c>
      <c r="B478" s="44" t="e">
        <f t="shared" si="407"/>
        <v>#N/A</v>
      </c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44">
        <f t="shared" si="408"/>
        <v>0</v>
      </c>
      <c r="N478" s="64"/>
      <c r="O478" s="64"/>
      <c r="P478" s="64" t="e">
        <f t="shared" si="426"/>
        <v>#N/A</v>
      </c>
      <c r="Q478" s="64"/>
      <c r="R478" s="64"/>
      <c r="S478" s="64"/>
      <c r="T478" s="45" t="e">
        <f t="shared" si="409"/>
        <v>#N/A</v>
      </c>
      <c r="U478" s="44" t="e">
        <f t="shared" si="399"/>
        <v>#N/A</v>
      </c>
      <c r="V478" s="44" t="e">
        <f t="shared" si="400"/>
        <v>#N/A</v>
      </c>
      <c r="W478" s="44" t="e">
        <f t="shared" si="401"/>
        <v>#N/A</v>
      </c>
      <c r="X478" s="44" t="e">
        <f t="shared" si="402"/>
        <v>#N/A</v>
      </c>
      <c r="Y478" s="44" t="e" cm="1">
        <f t="array" ref="Y478">_xlfn.IFS(H478=1,2,H478=3,1)</f>
        <v>#N/A</v>
      </c>
      <c r="Z478" s="44" t="e">
        <f t="shared" si="403"/>
        <v>#N/A</v>
      </c>
      <c r="AA478" s="44" t="e">
        <f t="shared" si="410"/>
        <v>#N/A</v>
      </c>
      <c r="AB478" s="44" t="e">
        <f t="shared" si="404"/>
        <v>#N/A</v>
      </c>
      <c r="AC478" s="44" t="e">
        <f t="shared" si="411"/>
        <v>#N/A</v>
      </c>
      <c r="AD478" s="44" t="e">
        <f t="shared" si="405"/>
        <v>#N/A</v>
      </c>
      <c r="AE478" s="44" t="e">
        <f t="shared" si="421"/>
        <v>#N/A</v>
      </c>
      <c r="AF478" s="44">
        <f t="shared" si="422"/>
        <v>0</v>
      </c>
      <c r="AG478" s="44" t="str">
        <f t="shared" si="423"/>
        <v/>
      </c>
      <c r="AH478" s="44">
        <f t="shared" si="412"/>
        <v>0</v>
      </c>
      <c r="AI478" s="44" t="e">
        <f t="shared" si="424"/>
        <v>#VALUE!</v>
      </c>
      <c r="AJ478" s="44" t="e">
        <f t="shared" si="413"/>
        <v>#N/A</v>
      </c>
      <c r="AK478" s="44" t="e">
        <f t="shared" si="406"/>
        <v>#N/A</v>
      </c>
      <c r="AL478" s="44">
        <f t="shared" si="414"/>
        <v>0</v>
      </c>
      <c r="AM478" s="44">
        <f t="shared" si="415"/>
        <v>0</v>
      </c>
      <c r="AN478" s="44"/>
      <c r="AO478" s="44" t="e">
        <f t="shared" si="419"/>
        <v>#N/A</v>
      </c>
      <c r="AP478" s="44" t="e">
        <f t="shared" si="416"/>
        <v>#VALUE!</v>
      </c>
      <c r="AQ478" s="44" t="str">
        <f t="shared" si="420"/>
        <v/>
      </c>
      <c r="AR478" s="44">
        <f t="shared" si="417"/>
        <v>0</v>
      </c>
      <c r="AS478" s="44">
        <f t="shared" si="418"/>
        <v>0</v>
      </c>
      <c r="AT478" s="44">
        <f t="shared" si="425"/>
        <v>0</v>
      </c>
    </row>
    <row r="479" spans="1:46" x14ac:dyDescent="0.25">
      <c r="A479" s="19">
        <f t="shared" si="398"/>
        <v>0</v>
      </c>
      <c r="B479" s="7" t="e">
        <f t="shared" si="407"/>
        <v>#N/A</v>
      </c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7">
        <f t="shared" si="408"/>
        <v>0</v>
      </c>
      <c r="N479" s="65"/>
      <c r="O479" s="65"/>
      <c r="P479" s="65" t="e">
        <f t="shared" si="426"/>
        <v>#N/A</v>
      </c>
      <c r="Q479" s="65"/>
      <c r="R479" s="65"/>
      <c r="S479" s="65"/>
      <c r="T479" s="19" t="e">
        <f t="shared" si="409"/>
        <v>#N/A</v>
      </c>
      <c r="U479" s="7" t="e">
        <f t="shared" si="399"/>
        <v>#N/A</v>
      </c>
      <c r="V479" s="7" t="e">
        <f t="shared" si="400"/>
        <v>#N/A</v>
      </c>
      <c r="W479" s="7" t="e">
        <f t="shared" si="401"/>
        <v>#N/A</v>
      </c>
      <c r="X479" s="7" t="e">
        <f t="shared" si="402"/>
        <v>#N/A</v>
      </c>
      <c r="Y479" s="7" t="e" cm="1">
        <f t="array" ref="Y479">_xlfn.IFS(H479=1,2,H479=3,1)</f>
        <v>#N/A</v>
      </c>
      <c r="Z479" s="7" t="e">
        <f t="shared" si="403"/>
        <v>#N/A</v>
      </c>
      <c r="AA479" s="7" t="e">
        <f t="shared" si="410"/>
        <v>#N/A</v>
      </c>
      <c r="AB479" s="7" t="e">
        <f t="shared" si="404"/>
        <v>#N/A</v>
      </c>
      <c r="AC479" s="7" t="e">
        <f t="shared" si="411"/>
        <v>#N/A</v>
      </c>
      <c r="AD479" s="7" t="e">
        <f t="shared" si="405"/>
        <v>#N/A</v>
      </c>
      <c r="AE479" s="7" t="e">
        <f t="shared" si="421"/>
        <v>#N/A</v>
      </c>
      <c r="AF479" s="7">
        <f t="shared" si="422"/>
        <v>0</v>
      </c>
      <c r="AG479" s="7" t="str">
        <f t="shared" si="423"/>
        <v/>
      </c>
      <c r="AH479" s="7">
        <f t="shared" si="412"/>
        <v>0</v>
      </c>
      <c r="AI479" s="7" t="e">
        <f t="shared" si="424"/>
        <v>#VALUE!</v>
      </c>
      <c r="AJ479" s="7" t="e">
        <f t="shared" si="413"/>
        <v>#N/A</v>
      </c>
      <c r="AK479" s="7" t="e">
        <f t="shared" si="406"/>
        <v>#N/A</v>
      </c>
      <c r="AL479" s="7">
        <f t="shared" si="414"/>
        <v>0</v>
      </c>
      <c r="AM479" s="7">
        <f t="shared" si="415"/>
        <v>0</v>
      </c>
      <c r="AN479" s="7"/>
      <c r="AO479" s="7" t="e">
        <f t="shared" si="419"/>
        <v>#N/A</v>
      </c>
      <c r="AP479" s="7" t="e">
        <f t="shared" si="416"/>
        <v>#VALUE!</v>
      </c>
      <c r="AQ479" s="7" t="str">
        <f t="shared" si="420"/>
        <v/>
      </c>
      <c r="AR479" s="7">
        <f t="shared" si="417"/>
        <v>0</v>
      </c>
      <c r="AS479" s="7">
        <f t="shared" si="418"/>
        <v>0</v>
      </c>
      <c r="AT479" s="7">
        <f t="shared" si="425"/>
        <v>0</v>
      </c>
    </row>
    <row r="480" spans="1:46" x14ac:dyDescent="0.25">
      <c r="A480" s="5">
        <f t="shared" si="398"/>
        <v>0</v>
      </c>
      <c r="B480" s="4" t="e">
        <f t="shared" si="407"/>
        <v>#N/A</v>
      </c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4">
        <f t="shared" si="408"/>
        <v>0</v>
      </c>
      <c r="N480" s="59"/>
      <c r="O480" s="59"/>
      <c r="P480" s="59" t="e">
        <f t="shared" si="426"/>
        <v>#N/A</v>
      </c>
      <c r="Q480" s="59"/>
      <c r="R480" s="59"/>
      <c r="S480" s="59"/>
      <c r="T480" s="5" t="e">
        <f t="shared" si="409"/>
        <v>#N/A</v>
      </c>
      <c r="U480" s="4" t="e">
        <f t="shared" si="399"/>
        <v>#N/A</v>
      </c>
      <c r="V480" s="4" t="e">
        <f t="shared" si="400"/>
        <v>#N/A</v>
      </c>
      <c r="W480" s="4" t="e">
        <f t="shared" si="401"/>
        <v>#N/A</v>
      </c>
      <c r="X480" s="4" t="e">
        <f t="shared" si="402"/>
        <v>#N/A</v>
      </c>
      <c r="Y480" s="4" t="e" cm="1">
        <f t="array" ref="Y480">_xlfn.IFS(H480=1,2,H480=3,1)</f>
        <v>#N/A</v>
      </c>
      <c r="Z480" s="4" t="e">
        <f t="shared" si="403"/>
        <v>#N/A</v>
      </c>
      <c r="AA480" s="4" t="e">
        <f t="shared" si="410"/>
        <v>#N/A</v>
      </c>
      <c r="AB480" s="4" t="e">
        <f t="shared" si="404"/>
        <v>#N/A</v>
      </c>
      <c r="AC480" s="4" t="e">
        <f t="shared" si="411"/>
        <v>#N/A</v>
      </c>
      <c r="AD480" s="4" t="e">
        <f t="shared" si="405"/>
        <v>#N/A</v>
      </c>
      <c r="AE480" s="4" t="e">
        <f t="shared" si="421"/>
        <v>#N/A</v>
      </c>
      <c r="AF480" s="4">
        <f t="shared" si="422"/>
        <v>0</v>
      </c>
      <c r="AG480" s="4" t="str">
        <f t="shared" si="423"/>
        <v/>
      </c>
      <c r="AH480" s="4">
        <f t="shared" si="412"/>
        <v>0</v>
      </c>
      <c r="AI480" s="4" t="e">
        <f t="shared" si="424"/>
        <v>#VALUE!</v>
      </c>
      <c r="AJ480" s="4" t="e">
        <f t="shared" si="413"/>
        <v>#N/A</v>
      </c>
      <c r="AK480" s="4" t="e">
        <f t="shared" si="406"/>
        <v>#N/A</v>
      </c>
      <c r="AL480" s="4">
        <f t="shared" si="414"/>
        <v>0</v>
      </c>
      <c r="AM480" s="4">
        <f t="shared" si="415"/>
        <v>0</v>
      </c>
      <c r="AN480" s="4"/>
      <c r="AO480" s="4" t="e">
        <f t="shared" si="419"/>
        <v>#N/A</v>
      </c>
      <c r="AP480" s="4" t="e">
        <f t="shared" si="416"/>
        <v>#VALUE!</v>
      </c>
      <c r="AQ480" s="4" t="str">
        <f t="shared" si="420"/>
        <v/>
      </c>
      <c r="AR480" s="4">
        <f t="shared" si="417"/>
        <v>0</v>
      </c>
      <c r="AS480" s="4">
        <f t="shared" si="418"/>
        <v>0</v>
      </c>
      <c r="AT480" s="4">
        <f t="shared" si="425"/>
        <v>0</v>
      </c>
    </row>
    <row r="481" spans="1:46" x14ac:dyDescent="0.25">
      <c r="A481" s="5">
        <f t="shared" si="398"/>
        <v>0</v>
      </c>
      <c r="B481" s="4" t="e">
        <f t="shared" si="407"/>
        <v>#N/A</v>
      </c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4">
        <f t="shared" si="408"/>
        <v>0</v>
      </c>
      <c r="N481" s="59"/>
      <c r="O481" s="59"/>
      <c r="P481" s="59" t="e">
        <f t="shared" si="426"/>
        <v>#N/A</v>
      </c>
      <c r="Q481" s="59"/>
      <c r="R481" s="59"/>
      <c r="S481" s="59"/>
      <c r="T481" s="5" t="e">
        <f t="shared" si="409"/>
        <v>#N/A</v>
      </c>
      <c r="U481" s="4" t="e">
        <f t="shared" si="399"/>
        <v>#N/A</v>
      </c>
      <c r="V481" s="4" t="e">
        <f t="shared" si="400"/>
        <v>#N/A</v>
      </c>
      <c r="W481" s="4" t="e">
        <f t="shared" si="401"/>
        <v>#N/A</v>
      </c>
      <c r="X481" s="4" t="e">
        <f t="shared" si="402"/>
        <v>#N/A</v>
      </c>
      <c r="Y481" s="4" t="e" cm="1">
        <f t="array" ref="Y481">_xlfn.IFS(H481=1,2,H481=3,1)</f>
        <v>#N/A</v>
      </c>
      <c r="Z481" s="4" t="e">
        <f t="shared" si="403"/>
        <v>#N/A</v>
      </c>
      <c r="AA481" s="4" t="e">
        <f t="shared" si="410"/>
        <v>#N/A</v>
      </c>
      <c r="AB481" s="4" t="e">
        <f t="shared" si="404"/>
        <v>#N/A</v>
      </c>
      <c r="AC481" s="4" t="e">
        <f t="shared" si="411"/>
        <v>#N/A</v>
      </c>
      <c r="AD481" s="4" t="e">
        <f t="shared" si="405"/>
        <v>#N/A</v>
      </c>
      <c r="AE481" s="4" t="e">
        <f t="shared" si="421"/>
        <v>#N/A</v>
      </c>
      <c r="AF481" s="4">
        <f t="shared" si="422"/>
        <v>0</v>
      </c>
      <c r="AG481" s="4" t="str">
        <f t="shared" si="423"/>
        <v/>
      </c>
      <c r="AH481" s="4">
        <f t="shared" si="412"/>
        <v>0</v>
      </c>
      <c r="AI481" s="4" t="e">
        <f t="shared" si="424"/>
        <v>#VALUE!</v>
      </c>
      <c r="AJ481" s="4" t="e">
        <f t="shared" si="413"/>
        <v>#N/A</v>
      </c>
      <c r="AK481" s="4" t="e">
        <f t="shared" si="406"/>
        <v>#N/A</v>
      </c>
      <c r="AL481" s="4">
        <f t="shared" si="414"/>
        <v>0</v>
      </c>
      <c r="AM481" s="4">
        <f t="shared" si="415"/>
        <v>0</v>
      </c>
      <c r="AN481" s="4"/>
      <c r="AO481" s="4" t="e">
        <f t="shared" si="419"/>
        <v>#N/A</v>
      </c>
      <c r="AP481" s="4" t="e">
        <f t="shared" si="416"/>
        <v>#VALUE!</v>
      </c>
      <c r="AQ481" s="4" t="str">
        <f t="shared" si="420"/>
        <v/>
      </c>
      <c r="AR481" s="4">
        <f t="shared" si="417"/>
        <v>0</v>
      </c>
      <c r="AS481" s="4">
        <f t="shared" si="418"/>
        <v>0</v>
      </c>
      <c r="AT481" s="4">
        <f t="shared" si="425"/>
        <v>0</v>
      </c>
    </row>
    <row r="482" spans="1:46" x14ac:dyDescent="0.25">
      <c r="A482" s="5">
        <f t="shared" si="398"/>
        <v>0</v>
      </c>
      <c r="B482" s="4" t="e">
        <f t="shared" si="407"/>
        <v>#N/A</v>
      </c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4">
        <f t="shared" si="408"/>
        <v>0</v>
      </c>
      <c r="N482" s="59"/>
      <c r="O482" s="59"/>
      <c r="P482" s="59" t="e">
        <f t="shared" si="426"/>
        <v>#N/A</v>
      </c>
      <c r="Q482" s="59"/>
      <c r="R482" s="59"/>
      <c r="S482" s="59"/>
      <c r="T482" s="5" t="e">
        <f t="shared" si="409"/>
        <v>#N/A</v>
      </c>
      <c r="U482" s="4" t="e">
        <f t="shared" si="399"/>
        <v>#N/A</v>
      </c>
      <c r="V482" s="4" t="e">
        <f t="shared" si="400"/>
        <v>#N/A</v>
      </c>
      <c r="W482" s="4" t="e">
        <f t="shared" si="401"/>
        <v>#N/A</v>
      </c>
      <c r="X482" s="4" t="e">
        <f t="shared" si="402"/>
        <v>#N/A</v>
      </c>
      <c r="Y482" s="4" t="e" cm="1">
        <f t="array" ref="Y482">_xlfn.IFS(H482=1,2,H482=3,1)</f>
        <v>#N/A</v>
      </c>
      <c r="Z482" s="4" t="e">
        <f t="shared" si="403"/>
        <v>#N/A</v>
      </c>
      <c r="AA482" s="4" t="e">
        <f t="shared" si="410"/>
        <v>#N/A</v>
      </c>
      <c r="AB482" s="4" t="e">
        <f t="shared" si="404"/>
        <v>#N/A</v>
      </c>
      <c r="AC482" s="4" t="e">
        <f t="shared" si="411"/>
        <v>#N/A</v>
      </c>
      <c r="AD482" s="4" t="e">
        <f t="shared" si="405"/>
        <v>#N/A</v>
      </c>
      <c r="AE482" s="4" t="e">
        <f t="shared" si="421"/>
        <v>#N/A</v>
      </c>
      <c r="AF482" s="4">
        <f t="shared" si="422"/>
        <v>0</v>
      </c>
      <c r="AG482" s="4" t="str">
        <f t="shared" si="423"/>
        <v/>
      </c>
      <c r="AH482" s="4">
        <f t="shared" si="412"/>
        <v>0</v>
      </c>
      <c r="AI482" s="4" t="e">
        <f t="shared" si="424"/>
        <v>#VALUE!</v>
      </c>
      <c r="AJ482" s="4" t="e">
        <f t="shared" si="413"/>
        <v>#N/A</v>
      </c>
      <c r="AK482" s="4" t="e">
        <f t="shared" si="406"/>
        <v>#N/A</v>
      </c>
      <c r="AL482" s="4">
        <f t="shared" si="414"/>
        <v>0</v>
      </c>
      <c r="AM482" s="4">
        <f t="shared" si="415"/>
        <v>0</v>
      </c>
      <c r="AN482" s="4"/>
      <c r="AO482" s="4" t="e">
        <f t="shared" si="419"/>
        <v>#N/A</v>
      </c>
      <c r="AP482" s="4" t="e">
        <f t="shared" si="416"/>
        <v>#VALUE!</v>
      </c>
      <c r="AQ482" s="4" t="str">
        <f t="shared" si="420"/>
        <v/>
      </c>
      <c r="AR482" s="4">
        <f t="shared" si="417"/>
        <v>0</v>
      </c>
      <c r="AS482" s="4">
        <f t="shared" si="418"/>
        <v>0</v>
      </c>
      <c r="AT482" s="4">
        <f t="shared" si="425"/>
        <v>0</v>
      </c>
    </row>
    <row r="483" spans="1:46" x14ac:dyDescent="0.25">
      <c r="A483" s="5">
        <f t="shared" si="398"/>
        <v>0</v>
      </c>
      <c r="B483" s="4" t="e">
        <f t="shared" si="407"/>
        <v>#N/A</v>
      </c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4">
        <f t="shared" si="408"/>
        <v>0</v>
      </c>
      <c r="N483" s="59"/>
      <c r="O483" s="59"/>
      <c r="P483" s="59" t="e">
        <f t="shared" si="426"/>
        <v>#N/A</v>
      </c>
      <c r="Q483" s="59"/>
      <c r="R483" s="59"/>
      <c r="S483" s="59"/>
      <c r="T483" s="5" t="e">
        <f t="shared" si="409"/>
        <v>#N/A</v>
      </c>
      <c r="U483" s="4" t="e">
        <f t="shared" si="399"/>
        <v>#N/A</v>
      </c>
      <c r="V483" s="4" t="e">
        <f t="shared" si="400"/>
        <v>#N/A</v>
      </c>
      <c r="W483" s="4" t="e">
        <f t="shared" si="401"/>
        <v>#N/A</v>
      </c>
      <c r="X483" s="4" t="e">
        <f t="shared" si="402"/>
        <v>#N/A</v>
      </c>
      <c r="Y483" s="4" t="e" cm="1">
        <f t="array" ref="Y483">_xlfn.IFS(H483=1,2,H483=3,1)</f>
        <v>#N/A</v>
      </c>
      <c r="Z483" s="4" t="e">
        <f t="shared" si="403"/>
        <v>#N/A</v>
      </c>
      <c r="AA483" s="4" t="e">
        <f t="shared" si="410"/>
        <v>#N/A</v>
      </c>
      <c r="AB483" s="4" t="e">
        <f t="shared" si="404"/>
        <v>#N/A</v>
      </c>
      <c r="AC483" s="4" t="e">
        <f t="shared" si="411"/>
        <v>#N/A</v>
      </c>
      <c r="AD483" s="4" t="e">
        <f t="shared" si="405"/>
        <v>#N/A</v>
      </c>
      <c r="AE483" s="4" t="e">
        <f t="shared" si="421"/>
        <v>#N/A</v>
      </c>
      <c r="AF483" s="4">
        <f t="shared" si="422"/>
        <v>0</v>
      </c>
      <c r="AG483" s="4" t="str">
        <f t="shared" si="423"/>
        <v/>
      </c>
      <c r="AH483" s="4">
        <f t="shared" si="412"/>
        <v>0</v>
      </c>
      <c r="AI483" s="4" t="e">
        <f t="shared" si="424"/>
        <v>#VALUE!</v>
      </c>
      <c r="AJ483" s="4" t="e">
        <f t="shared" si="413"/>
        <v>#N/A</v>
      </c>
      <c r="AK483" s="4" t="e">
        <f t="shared" si="406"/>
        <v>#N/A</v>
      </c>
      <c r="AL483" s="4">
        <f t="shared" si="414"/>
        <v>0</v>
      </c>
      <c r="AM483" s="4">
        <f t="shared" si="415"/>
        <v>0</v>
      </c>
      <c r="AN483" s="4"/>
      <c r="AO483" s="4" t="e">
        <f t="shared" si="419"/>
        <v>#N/A</v>
      </c>
      <c r="AP483" s="4" t="e">
        <f t="shared" si="416"/>
        <v>#VALUE!</v>
      </c>
      <c r="AQ483" s="4" t="str">
        <f t="shared" si="420"/>
        <v/>
      </c>
      <c r="AR483" s="4">
        <f t="shared" si="417"/>
        <v>0</v>
      </c>
      <c r="AS483" s="4">
        <f t="shared" si="418"/>
        <v>0</v>
      </c>
      <c r="AT483" s="4">
        <f t="shared" si="425"/>
        <v>0</v>
      </c>
    </row>
    <row r="484" spans="1:46" x14ac:dyDescent="0.25">
      <c r="A484" s="5">
        <f t="shared" si="398"/>
        <v>0</v>
      </c>
      <c r="B484" s="4" t="e">
        <f t="shared" si="407"/>
        <v>#N/A</v>
      </c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4">
        <f t="shared" si="408"/>
        <v>0</v>
      </c>
      <c r="N484" s="59"/>
      <c r="O484" s="59"/>
      <c r="P484" s="59" t="e">
        <f t="shared" si="426"/>
        <v>#N/A</v>
      </c>
      <c r="Q484" s="59"/>
      <c r="R484" s="59"/>
      <c r="S484" s="59"/>
      <c r="T484" s="5" t="e">
        <f t="shared" si="409"/>
        <v>#N/A</v>
      </c>
      <c r="U484" s="4" t="e">
        <f t="shared" si="399"/>
        <v>#N/A</v>
      </c>
      <c r="V484" s="4" t="e">
        <f t="shared" si="400"/>
        <v>#N/A</v>
      </c>
      <c r="W484" s="4" t="e">
        <f t="shared" si="401"/>
        <v>#N/A</v>
      </c>
      <c r="X484" s="4" t="e">
        <f t="shared" si="402"/>
        <v>#N/A</v>
      </c>
      <c r="Y484" s="4" t="e" cm="1">
        <f t="array" ref="Y484">_xlfn.IFS(H484=1,2,H484=3,1)</f>
        <v>#N/A</v>
      </c>
      <c r="Z484" s="4" t="e">
        <f t="shared" si="403"/>
        <v>#N/A</v>
      </c>
      <c r="AA484" s="4" t="e">
        <f t="shared" si="410"/>
        <v>#N/A</v>
      </c>
      <c r="AB484" s="4" t="e">
        <f t="shared" si="404"/>
        <v>#N/A</v>
      </c>
      <c r="AC484" s="4" t="e">
        <f t="shared" si="411"/>
        <v>#N/A</v>
      </c>
      <c r="AD484" s="4" t="e">
        <f t="shared" si="405"/>
        <v>#N/A</v>
      </c>
      <c r="AE484" s="4" t="e">
        <f t="shared" si="421"/>
        <v>#N/A</v>
      </c>
      <c r="AF484" s="4">
        <f t="shared" si="422"/>
        <v>0</v>
      </c>
      <c r="AG484" s="4" t="str">
        <f t="shared" si="423"/>
        <v/>
      </c>
      <c r="AH484" s="4">
        <f t="shared" si="412"/>
        <v>0</v>
      </c>
      <c r="AI484" s="4" t="e">
        <f t="shared" si="424"/>
        <v>#VALUE!</v>
      </c>
      <c r="AJ484" s="4" t="e">
        <f t="shared" si="413"/>
        <v>#N/A</v>
      </c>
      <c r="AK484" s="4" t="e">
        <f t="shared" si="406"/>
        <v>#N/A</v>
      </c>
      <c r="AL484" s="4">
        <f t="shared" si="414"/>
        <v>0</v>
      </c>
      <c r="AM484" s="4">
        <f t="shared" si="415"/>
        <v>0</v>
      </c>
      <c r="AN484" s="4"/>
      <c r="AO484" s="4" t="e">
        <f t="shared" si="419"/>
        <v>#N/A</v>
      </c>
      <c r="AP484" s="4" t="e">
        <f t="shared" si="416"/>
        <v>#VALUE!</v>
      </c>
      <c r="AQ484" s="4" t="str">
        <f t="shared" si="420"/>
        <v/>
      </c>
      <c r="AR484" s="4">
        <f t="shared" si="417"/>
        <v>0</v>
      </c>
      <c r="AS484" s="4">
        <f t="shared" si="418"/>
        <v>0</v>
      </c>
      <c r="AT484" s="4">
        <f t="shared" si="425"/>
        <v>0</v>
      </c>
    </row>
    <row r="485" spans="1:46" x14ac:dyDescent="0.25">
      <c r="A485" s="5">
        <f t="shared" si="398"/>
        <v>0</v>
      </c>
      <c r="B485" s="4" t="e">
        <f t="shared" si="407"/>
        <v>#N/A</v>
      </c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4">
        <f t="shared" si="408"/>
        <v>0</v>
      </c>
      <c r="N485" s="59"/>
      <c r="O485" s="59"/>
      <c r="P485" s="59" t="e">
        <f t="shared" si="426"/>
        <v>#N/A</v>
      </c>
      <c r="Q485" s="59"/>
      <c r="R485" s="59"/>
      <c r="S485" s="59"/>
      <c r="T485" s="5" t="e">
        <f t="shared" si="409"/>
        <v>#N/A</v>
      </c>
      <c r="U485" s="4" t="e">
        <f t="shared" si="399"/>
        <v>#N/A</v>
      </c>
      <c r="V485" s="4" t="e">
        <f t="shared" si="400"/>
        <v>#N/A</v>
      </c>
      <c r="W485" s="4" t="e">
        <f t="shared" si="401"/>
        <v>#N/A</v>
      </c>
      <c r="X485" s="4" t="e">
        <f t="shared" si="402"/>
        <v>#N/A</v>
      </c>
      <c r="Y485" s="4" t="e" cm="1">
        <f t="array" ref="Y485">_xlfn.IFS(H485=1,2,H485=3,1)</f>
        <v>#N/A</v>
      </c>
      <c r="Z485" s="4" t="e">
        <f t="shared" si="403"/>
        <v>#N/A</v>
      </c>
      <c r="AA485" s="4" t="e">
        <f t="shared" si="410"/>
        <v>#N/A</v>
      </c>
      <c r="AB485" s="4" t="e">
        <f t="shared" si="404"/>
        <v>#N/A</v>
      </c>
      <c r="AC485" s="4" t="e">
        <f t="shared" si="411"/>
        <v>#N/A</v>
      </c>
      <c r="AD485" s="4" t="e">
        <f t="shared" si="405"/>
        <v>#N/A</v>
      </c>
      <c r="AE485" s="4" t="e">
        <f t="shared" si="421"/>
        <v>#N/A</v>
      </c>
      <c r="AF485" s="4">
        <f t="shared" si="422"/>
        <v>0</v>
      </c>
      <c r="AG485" s="4" t="str">
        <f t="shared" si="423"/>
        <v/>
      </c>
      <c r="AH485" s="4">
        <f t="shared" si="412"/>
        <v>0</v>
      </c>
      <c r="AI485" s="4" t="e">
        <f t="shared" si="424"/>
        <v>#VALUE!</v>
      </c>
      <c r="AJ485" s="4" t="e">
        <f t="shared" si="413"/>
        <v>#N/A</v>
      </c>
      <c r="AK485" s="4" t="e">
        <f t="shared" si="406"/>
        <v>#N/A</v>
      </c>
      <c r="AL485" s="4">
        <f t="shared" si="414"/>
        <v>0</v>
      </c>
      <c r="AM485" s="4">
        <f t="shared" si="415"/>
        <v>0</v>
      </c>
      <c r="AN485" s="4"/>
      <c r="AO485" s="4" t="e">
        <f t="shared" si="419"/>
        <v>#N/A</v>
      </c>
      <c r="AP485" s="4" t="e">
        <f t="shared" si="416"/>
        <v>#VALUE!</v>
      </c>
      <c r="AQ485" s="4" t="str">
        <f t="shared" si="420"/>
        <v/>
      </c>
      <c r="AR485" s="4">
        <f t="shared" si="417"/>
        <v>0</v>
      </c>
      <c r="AS485" s="4">
        <f t="shared" si="418"/>
        <v>0</v>
      </c>
      <c r="AT485" s="4">
        <f t="shared" si="425"/>
        <v>0</v>
      </c>
    </row>
    <row r="486" spans="1:46" x14ac:dyDescent="0.25">
      <c r="A486" s="5">
        <f t="shared" si="398"/>
        <v>0</v>
      </c>
      <c r="B486" s="4" t="e">
        <f t="shared" si="407"/>
        <v>#N/A</v>
      </c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4">
        <f t="shared" si="408"/>
        <v>0</v>
      </c>
      <c r="N486" s="59"/>
      <c r="O486" s="59"/>
      <c r="P486" s="59" t="e">
        <f t="shared" si="426"/>
        <v>#N/A</v>
      </c>
      <c r="Q486" s="59"/>
      <c r="R486" s="59"/>
      <c r="S486" s="59"/>
      <c r="T486" s="5" t="e">
        <f t="shared" si="409"/>
        <v>#N/A</v>
      </c>
      <c r="U486" s="4" t="e">
        <f t="shared" si="399"/>
        <v>#N/A</v>
      </c>
      <c r="V486" s="4" t="e">
        <f t="shared" si="400"/>
        <v>#N/A</v>
      </c>
      <c r="W486" s="4" t="e">
        <f t="shared" si="401"/>
        <v>#N/A</v>
      </c>
      <c r="X486" s="4" t="e">
        <f t="shared" si="402"/>
        <v>#N/A</v>
      </c>
      <c r="Y486" s="4" t="e" cm="1">
        <f t="array" ref="Y486">_xlfn.IFS(H486=1,2,H486=3,1)</f>
        <v>#N/A</v>
      </c>
      <c r="Z486" s="4" t="e">
        <f t="shared" si="403"/>
        <v>#N/A</v>
      </c>
      <c r="AA486" s="4" t="e">
        <f t="shared" si="410"/>
        <v>#N/A</v>
      </c>
      <c r="AB486" s="4" t="e">
        <f t="shared" si="404"/>
        <v>#N/A</v>
      </c>
      <c r="AC486" s="4" t="e">
        <f t="shared" si="411"/>
        <v>#N/A</v>
      </c>
      <c r="AD486" s="4" t="e">
        <f t="shared" si="405"/>
        <v>#N/A</v>
      </c>
      <c r="AE486" s="4" t="e">
        <f t="shared" si="421"/>
        <v>#N/A</v>
      </c>
      <c r="AF486" s="4">
        <f t="shared" si="422"/>
        <v>0</v>
      </c>
      <c r="AG486" s="4" t="str">
        <f t="shared" si="423"/>
        <v/>
      </c>
      <c r="AH486" s="4">
        <f t="shared" si="412"/>
        <v>0</v>
      </c>
      <c r="AI486" s="4" t="e">
        <f t="shared" si="424"/>
        <v>#VALUE!</v>
      </c>
      <c r="AJ486" s="4" t="e">
        <f t="shared" si="413"/>
        <v>#N/A</v>
      </c>
      <c r="AK486" s="4" t="e">
        <f t="shared" si="406"/>
        <v>#N/A</v>
      </c>
      <c r="AL486" s="4">
        <f t="shared" si="414"/>
        <v>0</v>
      </c>
      <c r="AM486" s="4">
        <f t="shared" si="415"/>
        <v>0</v>
      </c>
      <c r="AN486" s="4"/>
      <c r="AO486" s="4" t="e">
        <f t="shared" si="419"/>
        <v>#N/A</v>
      </c>
      <c r="AP486" s="4" t="e">
        <f t="shared" si="416"/>
        <v>#VALUE!</v>
      </c>
      <c r="AQ486" s="4" t="str">
        <f t="shared" si="420"/>
        <v/>
      </c>
      <c r="AR486" s="4">
        <f t="shared" si="417"/>
        <v>0</v>
      </c>
      <c r="AS486" s="4">
        <f t="shared" si="418"/>
        <v>0</v>
      </c>
      <c r="AT486" s="4">
        <f t="shared" si="425"/>
        <v>0</v>
      </c>
    </row>
    <row r="487" spans="1:46" x14ac:dyDescent="0.25">
      <c r="A487" s="5">
        <f t="shared" si="398"/>
        <v>0</v>
      </c>
      <c r="B487" s="4" t="e">
        <f t="shared" si="407"/>
        <v>#N/A</v>
      </c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4">
        <f t="shared" si="408"/>
        <v>0</v>
      </c>
      <c r="N487" s="59"/>
      <c r="O487" s="59"/>
      <c r="P487" s="59" t="e">
        <f t="shared" si="426"/>
        <v>#N/A</v>
      </c>
      <c r="Q487" s="59"/>
      <c r="R487" s="59"/>
      <c r="S487" s="59"/>
      <c r="T487" s="5" t="e">
        <f t="shared" si="409"/>
        <v>#N/A</v>
      </c>
      <c r="U487" s="4" t="e">
        <f t="shared" si="399"/>
        <v>#N/A</v>
      </c>
      <c r="V487" s="4" t="e">
        <f t="shared" si="400"/>
        <v>#N/A</v>
      </c>
      <c r="W487" s="4" t="e">
        <f t="shared" si="401"/>
        <v>#N/A</v>
      </c>
      <c r="X487" s="4" t="e">
        <f t="shared" si="402"/>
        <v>#N/A</v>
      </c>
      <c r="Y487" s="4" t="e" cm="1">
        <f t="array" ref="Y487">_xlfn.IFS(H487=1,2,H487=3,1)</f>
        <v>#N/A</v>
      </c>
      <c r="Z487" s="4" t="e">
        <f t="shared" si="403"/>
        <v>#N/A</v>
      </c>
      <c r="AA487" s="4" t="e">
        <f t="shared" si="410"/>
        <v>#N/A</v>
      </c>
      <c r="AB487" s="4" t="e">
        <f t="shared" si="404"/>
        <v>#N/A</v>
      </c>
      <c r="AC487" s="4" t="e">
        <f t="shared" si="411"/>
        <v>#N/A</v>
      </c>
      <c r="AD487" s="4" t="e">
        <f t="shared" si="405"/>
        <v>#N/A</v>
      </c>
      <c r="AE487" s="4" t="e">
        <f t="shared" si="421"/>
        <v>#N/A</v>
      </c>
      <c r="AF487" s="4">
        <f t="shared" si="422"/>
        <v>0</v>
      </c>
      <c r="AG487" s="4" t="str">
        <f t="shared" si="423"/>
        <v/>
      </c>
      <c r="AH487" s="4">
        <f t="shared" si="412"/>
        <v>0</v>
      </c>
      <c r="AI487" s="4" t="e">
        <f t="shared" si="424"/>
        <v>#VALUE!</v>
      </c>
      <c r="AJ487" s="4" t="e">
        <f t="shared" si="413"/>
        <v>#N/A</v>
      </c>
      <c r="AK487" s="4" t="e">
        <f t="shared" si="406"/>
        <v>#N/A</v>
      </c>
      <c r="AL487" s="4">
        <f t="shared" si="414"/>
        <v>0</v>
      </c>
      <c r="AM487" s="4">
        <f t="shared" si="415"/>
        <v>0</v>
      </c>
      <c r="AN487" s="4"/>
      <c r="AO487" s="4" t="e">
        <f t="shared" si="419"/>
        <v>#N/A</v>
      </c>
      <c r="AP487" s="4" t="e">
        <f t="shared" si="416"/>
        <v>#VALUE!</v>
      </c>
      <c r="AQ487" s="4" t="str">
        <f t="shared" si="420"/>
        <v/>
      </c>
      <c r="AR487" s="4">
        <f t="shared" si="417"/>
        <v>0</v>
      </c>
      <c r="AS487" s="4">
        <f t="shared" si="418"/>
        <v>0</v>
      </c>
      <c r="AT487" s="4">
        <f t="shared" si="425"/>
        <v>0</v>
      </c>
    </row>
    <row r="488" spans="1:46" x14ac:dyDescent="0.25">
      <c r="A488" s="5">
        <f t="shared" si="398"/>
        <v>0</v>
      </c>
      <c r="B488" s="4" t="e">
        <f t="shared" si="407"/>
        <v>#N/A</v>
      </c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4">
        <f t="shared" si="408"/>
        <v>0</v>
      </c>
      <c r="N488" s="59"/>
      <c r="O488" s="59"/>
      <c r="P488" s="59" t="e">
        <f t="shared" si="426"/>
        <v>#N/A</v>
      </c>
      <c r="Q488" s="59"/>
      <c r="R488" s="59"/>
      <c r="S488" s="59"/>
      <c r="T488" s="5" t="e">
        <f t="shared" si="409"/>
        <v>#N/A</v>
      </c>
      <c r="U488" s="4" t="e">
        <f t="shared" si="399"/>
        <v>#N/A</v>
      </c>
      <c r="V488" s="4" t="e">
        <f t="shared" si="400"/>
        <v>#N/A</v>
      </c>
      <c r="W488" s="4" t="e">
        <f t="shared" si="401"/>
        <v>#N/A</v>
      </c>
      <c r="X488" s="4" t="e">
        <f t="shared" si="402"/>
        <v>#N/A</v>
      </c>
      <c r="Y488" s="4" t="e" cm="1">
        <f t="array" ref="Y488">_xlfn.IFS(H488=1,2,H488=3,1)</f>
        <v>#N/A</v>
      </c>
      <c r="Z488" s="4" t="e">
        <f t="shared" si="403"/>
        <v>#N/A</v>
      </c>
      <c r="AA488" s="4" t="e">
        <f t="shared" si="410"/>
        <v>#N/A</v>
      </c>
      <c r="AB488" s="4" t="e">
        <f t="shared" si="404"/>
        <v>#N/A</v>
      </c>
      <c r="AC488" s="4" t="e">
        <f t="shared" si="411"/>
        <v>#N/A</v>
      </c>
      <c r="AD488" s="4" t="e">
        <f t="shared" si="405"/>
        <v>#N/A</v>
      </c>
      <c r="AE488" s="4" t="e">
        <f t="shared" si="421"/>
        <v>#N/A</v>
      </c>
      <c r="AF488" s="4">
        <f t="shared" si="422"/>
        <v>0</v>
      </c>
      <c r="AG488" s="4" t="str">
        <f t="shared" si="423"/>
        <v/>
      </c>
      <c r="AH488" s="4">
        <f t="shared" si="412"/>
        <v>0</v>
      </c>
      <c r="AI488" s="4" t="e">
        <f t="shared" si="424"/>
        <v>#VALUE!</v>
      </c>
      <c r="AJ488" s="4" t="e">
        <f t="shared" si="413"/>
        <v>#N/A</v>
      </c>
      <c r="AK488" s="4" t="e">
        <f t="shared" si="406"/>
        <v>#N/A</v>
      </c>
      <c r="AL488" s="4">
        <f t="shared" si="414"/>
        <v>0</v>
      </c>
      <c r="AM488" s="4">
        <f t="shared" si="415"/>
        <v>0</v>
      </c>
      <c r="AN488" s="4"/>
      <c r="AO488" s="4" t="e">
        <f t="shared" si="419"/>
        <v>#N/A</v>
      </c>
      <c r="AP488" s="4" t="e">
        <f t="shared" si="416"/>
        <v>#VALUE!</v>
      </c>
      <c r="AQ488" s="4" t="str">
        <f t="shared" si="420"/>
        <v/>
      </c>
      <c r="AR488" s="4">
        <f t="shared" si="417"/>
        <v>0</v>
      </c>
      <c r="AS488" s="4">
        <f t="shared" si="418"/>
        <v>0</v>
      </c>
      <c r="AT488" s="4">
        <f t="shared" si="425"/>
        <v>0</v>
      </c>
    </row>
    <row r="489" spans="1:46" x14ac:dyDescent="0.25">
      <c r="A489" s="5">
        <f t="shared" si="398"/>
        <v>0</v>
      </c>
      <c r="B489" s="4" t="e">
        <f t="shared" si="407"/>
        <v>#N/A</v>
      </c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4">
        <f t="shared" si="408"/>
        <v>0</v>
      </c>
      <c r="N489" s="59"/>
      <c r="O489" s="59"/>
      <c r="P489" s="59" t="e">
        <f t="shared" si="426"/>
        <v>#N/A</v>
      </c>
      <c r="Q489" s="59"/>
      <c r="R489" s="59"/>
      <c r="S489" s="59"/>
      <c r="T489" s="5" t="e">
        <f t="shared" si="409"/>
        <v>#N/A</v>
      </c>
      <c r="U489" s="4" t="e">
        <f t="shared" si="399"/>
        <v>#N/A</v>
      </c>
      <c r="V489" s="4" t="e">
        <f t="shared" si="400"/>
        <v>#N/A</v>
      </c>
      <c r="W489" s="4" t="e">
        <f t="shared" si="401"/>
        <v>#N/A</v>
      </c>
      <c r="X489" s="4" t="e">
        <f t="shared" si="402"/>
        <v>#N/A</v>
      </c>
      <c r="Y489" s="4" t="e" cm="1">
        <f t="array" ref="Y489">_xlfn.IFS(H489=1,2,H489=3,1)</f>
        <v>#N/A</v>
      </c>
      <c r="Z489" s="4" t="e">
        <f t="shared" si="403"/>
        <v>#N/A</v>
      </c>
      <c r="AA489" s="4" t="e">
        <f t="shared" si="410"/>
        <v>#N/A</v>
      </c>
      <c r="AB489" s="4" t="e">
        <f t="shared" si="404"/>
        <v>#N/A</v>
      </c>
      <c r="AC489" s="4" t="e">
        <f t="shared" si="411"/>
        <v>#N/A</v>
      </c>
      <c r="AD489" s="4" t="e">
        <f t="shared" si="405"/>
        <v>#N/A</v>
      </c>
      <c r="AE489" s="4" t="e">
        <f t="shared" si="421"/>
        <v>#N/A</v>
      </c>
      <c r="AF489" s="4">
        <f t="shared" si="422"/>
        <v>0</v>
      </c>
      <c r="AG489" s="4" t="str">
        <f t="shared" si="423"/>
        <v/>
      </c>
      <c r="AH489" s="4">
        <f t="shared" si="412"/>
        <v>0</v>
      </c>
      <c r="AI489" s="4" t="e">
        <f t="shared" si="424"/>
        <v>#VALUE!</v>
      </c>
      <c r="AJ489" s="4" t="e">
        <f t="shared" si="413"/>
        <v>#N/A</v>
      </c>
      <c r="AK489" s="4" t="e">
        <f t="shared" si="406"/>
        <v>#N/A</v>
      </c>
      <c r="AL489" s="4">
        <f t="shared" si="414"/>
        <v>0</v>
      </c>
      <c r="AM489" s="4">
        <f t="shared" si="415"/>
        <v>0</v>
      </c>
      <c r="AN489" s="4"/>
      <c r="AO489" s="4" t="e">
        <f t="shared" si="419"/>
        <v>#N/A</v>
      </c>
      <c r="AP489" s="4" t="e">
        <f t="shared" si="416"/>
        <v>#VALUE!</v>
      </c>
      <c r="AQ489" s="4" t="str">
        <f t="shared" si="420"/>
        <v/>
      </c>
      <c r="AR489" s="4">
        <f t="shared" si="417"/>
        <v>0</v>
      </c>
      <c r="AS489" s="4">
        <f t="shared" si="418"/>
        <v>0</v>
      </c>
      <c r="AT489" s="4">
        <f t="shared" si="425"/>
        <v>0</v>
      </c>
    </row>
    <row r="490" spans="1:46" x14ac:dyDescent="0.25">
      <c r="A490" s="5">
        <f t="shared" si="398"/>
        <v>0</v>
      </c>
      <c r="B490" s="4" t="e">
        <f t="shared" si="407"/>
        <v>#N/A</v>
      </c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4">
        <f t="shared" si="408"/>
        <v>0</v>
      </c>
      <c r="N490" s="59"/>
      <c r="O490" s="59"/>
      <c r="P490" s="59" t="e">
        <f t="shared" si="426"/>
        <v>#N/A</v>
      </c>
      <c r="Q490" s="59"/>
      <c r="R490" s="59"/>
      <c r="S490" s="59"/>
      <c r="T490" s="5" t="e">
        <f t="shared" si="409"/>
        <v>#N/A</v>
      </c>
      <c r="U490" s="4" t="e">
        <f t="shared" si="399"/>
        <v>#N/A</v>
      </c>
      <c r="V490" s="4" t="e">
        <f t="shared" si="400"/>
        <v>#N/A</v>
      </c>
      <c r="W490" s="4" t="e">
        <f t="shared" si="401"/>
        <v>#N/A</v>
      </c>
      <c r="X490" s="4" t="e">
        <f t="shared" si="402"/>
        <v>#N/A</v>
      </c>
      <c r="Y490" s="4" t="e" cm="1">
        <f t="array" ref="Y490">_xlfn.IFS(H490=1,2,H490=3,1)</f>
        <v>#N/A</v>
      </c>
      <c r="Z490" s="4" t="e">
        <f t="shared" si="403"/>
        <v>#N/A</v>
      </c>
      <c r="AA490" s="4" t="e">
        <f t="shared" si="410"/>
        <v>#N/A</v>
      </c>
      <c r="AB490" s="4" t="e">
        <f t="shared" si="404"/>
        <v>#N/A</v>
      </c>
      <c r="AC490" s="4" t="e">
        <f t="shared" si="411"/>
        <v>#N/A</v>
      </c>
      <c r="AD490" s="4" t="e">
        <f t="shared" si="405"/>
        <v>#N/A</v>
      </c>
      <c r="AE490" s="4" t="e">
        <f t="shared" si="421"/>
        <v>#N/A</v>
      </c>
      <c r="AF490" s="4">
        <f t="shared" si="422"/>
        <v>0</v>
      </c>
      <c r="AG490" s="4" t="str">
        <f t="shared" si="423"/>
        <v/>
      </c>
      <c r="AH490" s="4">
        <f t="shared" si="412"/>
        <v>0</v>
      </c>
      <c r="AI490" s="4" t="e">
        <f t="shared" si="424"/>
        <v>#VALUE!</v>
      </c>
      <c r="AJ490" s="4" t="e">
        <f t="shared" si="413"/>
        <v>#N/A</v>
      </c>
      <c r="AK490" s="4" t="e">
        <f t="shared" si="406"/>
        <v>#N/A</v>
      </c>
      <c r="AL490" s="4">
        <f t="shared" si="414"/>
        <v>0</v>
      </c>
      <c r="AM490" s="4">
        <f t="shared" si="415"/>
        <v>0</v>
      </c>
      <c r="AN490" s="4"/>
      <c r="AO490" s="4" t="e">
        <f t="shared" si="419"/>
        <v>#N/A</v>
      </c>
      <c r="AP490" s="4" t="e">
        <f t="shared" si="416"/>
        <v>#VALUE!</v>
      </c>
      <c r="AQ490" s="4" t="str">
        <f t="shared" si="420"/>
        <v/>
      </c>
      <c r="AR490" s="4">
        <f t="shared" si="417"/>
        <v>0</v>
      </c>
      <c r="AS490" s="4">
        <f t="shared" si="418"/>
        <v>0</v>
      </c>
      <c r="AT490" s="4">
        <f t="shared" si="425"/>
        <v>0</v>
      </c>
    </row>
    <row r="491" spans="1:46" x14ac:dyDescent="0.25">
      <c r="A491" s="5">
        <f t="shared" si="398"/>
        <v>0</v>
      </c>
      <c r="B491" s="4" t="e">
        <f t="shared" si="407"/>
        <v>#N/A</v>
      </c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4">
        <f t="shared" si="408"/>
        <v>0</v>
      </c>
      <c r="N491" s="59"/>
      <c r="O491" s="59"/>
      <c r="P491" s="59" t="e">
        <f t="shared" si="426"/>
        <v>#N/A</v>
      </c>
      <c r="Q491" s="59"/>
      <c r="R491" s="59"/>
      <c r="S491" s="59"/>
      <c r="T491" s="5" t="e">
        <f t="shared" si="409"/>
        <v>#N/A</v>
      </c>
      <c r="U491" s="4" t="e">
        <f t="shared" si="399"/>
        <v>#N/A</v>
      </c>
      <c r="V491" s="4" t="e">
        <f t="shared" si="400"/>
        <v>#N/A</v>
      </c>
      <c r="W491" s="4" t="e">
        <f t="shared" si="401"/>
        <v>#N/A</v>
      </c>
      <c r="X491" s="4" t="e">
        <f t="shared" si="402"/>
        <v>#N/A</v>
      </c>
      <c r="Y491" s="4" t="e" cm="1">
        <f t="array" ref="Y491">_xlfn.IFS(H491=1,2,H491=3,1)</f>
        <v>#N/A</v>
      </c>
      <c r="Z491" s="4" t="e">
        <f t="shared" si="403"/>
        <v>#N/A</v>
      </c>
      <c r="AA491" s="4" t="e">
        <f t="shared" si="410"/>
        <v>#N/A</v>
      </c>
      <c r="AB491" s="4" t="e">
        <f t="shared" si="404"/>
        <v>#N/A</v>
      </c>
      <c r="AC491" s="4" t="e">
        <f t="shared" si="411"/>
        <v>#N/A</v>
      </c>
      <c r="AD491" s="4" t="e">
        <f t="shared" si="405"/>
        <v>#N/A</v>
      </c>
      <c r="AE491" s="4" t="e">
        <f t="shared" si="421"/>
        <v>#N/A</v>
      </c>
      <c r="AF491" s="4">
        <f t="shared" si="422"/>
        <v>0</v>
      </c>
      <c r="AG491" s="4" t="str">
        <f t="shared" si="423"/>
        <v/>
      </c>
      <c r="AH491" s="4">
        <f t="shared" si="412"/>
        <v>0</v>
      </c>
      <c r="AI491" s="4" t="e">
        <f t="shared" si="424"/>
        <v>#VALUE!</v>
      </c>
      <c r="AJ491" s="4" t="e">
        <f t="shared" si="413"/>
        <v>#N/A</v>
      </c>
      <c r="AK491" s="4" t="e">
        <f t="shared" si="406"/>
        <v>#N/A</v>
      </c>
      <c r="AL491" s="4">
        <f t="shared" si="414"/>
        <v>0</v>
      </c>
      <c r="AM491" s="4">
        <f t="shared" si="415"/>
        <v>0</v>
      </c>
      <c r="AN491" s="4"/>
      <c r="AO491" s="4" t="e">
        <f t="shared" si="419"/>
        <v>#N/A</v>
      </c>
      <c r="AP491" s="4" t="e">
        <f t="shared" si="416"/>
        <v>#VALUE!</v>
      </c>
      <c r="AQ491" s="4" t="str">
        <f t="shared" si="420"/>
        <v/>
      </c>
      <c r="AR491" s="4">
        <f t="shared" si="417"/>
        <v>0</v>
      </c>
      <c r="AS491" s="4">
        <f t="shared" si="418"/>
        <v>0</v>
      </c>
      <c r="AT491" s="4">
        <f t="shared" si="425"/>
        <v>0</v>
      </c>
    </row>
    <row r="492" spans="1:46" x14ac:dyDescent="0.25">
      <c r="A492" s="5">
        <f t="shared" si="398"/>
        <v>0</v>
      </c>
      <c r="B492" s="4" t="e">
        <f t="shared" si="407"/>
        <v>#N/A</v>
      </c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4">
        <f t="shared" si="408"/>
        <v>0</v>
      </c>
      <c r="N492" s="59"/>
      <c r="O492" s="59"/>
      <c r="P492" s="59" t="e">
        <f t="shared" si="426"/>
        <v>#N/A</v>
      </c>
      <c r="Q492" s="59"/>
      <c r="R492" s="59"/>
      <c r="S492" s="59"/>
      <c r="T492" s="5" t="e">
        <f t="shared" si="409"/>
        <v>#N/A</v>
      </c>
      <c r="U492" s="4" t="e">
        <f t="shared" si="399"/>
        <v>#N/A</v>
      </c>
      <c r="V492" s="4" t="e">
        <f t="shared" si="400"/>
        <v>#N/A</v>
      </c>
      <c r="W492" s="4" t="e">
        <f t="shared" si="401"/>
        <v>#N/A</v>
      </c>
      <c r="X492" s="4" t="e">
        <f t="shared" si="402"/>
        <v>#N/A</v>
      </c>
      <c r="Y492" s="4" t="e" cm="1">
        <f t="array" ref="Y492">_xlfn.IFS(H492=1,2,H492=3,1)</f>
        <v>#N/A</v>
      </c>
      <c r="Z492" s="4" t="e">
        <f t="shared" si="403"/>
        <v>#N/A</v>
      </c>
      <c r="AA492" s="4" t="e">
        <f t="shared" si="410"/>
        <v>#N/A</v>
      </c>
      <c r="AB492" s="4" t="e">
        <f t="shared" si="404"/>
        <v>#N/A</v>
      </c>
      <c r="AC492" s="4" t="e">
        <f t="shared" si="411"/>
        <v>#N/A</v>
      </c>
      <c r="AD492" s="4" t="e">
        <f t="shared" si="405"/>
        <v>#N/A</v>
      </c>
      <c r="AE492" s="4" t="e">
        <f t="shared" si="421"/>
        <v>#N/A</v>
      </c>
      <c r="AF492" s="4">
        <f t="shared" si="422"/>
        <v>0</v>
      </c>
      <c r="AG492" s="4" t="str">
        <f t="shared" si="423"/>
        <v/>
      </c>
      <c r="AH492" s="4">
        <f t="shared" si="412"/>
        <v>0</v>
      </c>
      <c r="AI492" s="4" t="e">
        <f t="shared" si="424"/>
        <v>#VALUE!</v>
      </c>
      <c r="AJ492" s="4" t="e">
        <f t="shared" si="413"/>
        <v>#N/A</v>
      </c>
      <c r="AK492" s="4" t="e">
        <f t="shared" si="406"/>
        <v>#N/A</v>
      </c>
      <c r="AL492" s="4">
        <f t="shared" si="414"/>
        <v>0</v>
      </c>
      <c r="AM492" s="4">
        <f t="shared" si="415"/>
        <v>0</v>
      </c>
      <c r="AN492" s="4"/>
      <c r="AO492" s="4" t="e">
        <f t="shared" si="419"/>
        <v>#N/A</v>
      </c>
      <c r="AP492" s="4" t="e">
        <f t="shared" si="416"/>
        <v>#VALUE!</v>
      </c>
      <c r="AQ492" s="4" t="str">
        <f t="shared" si="420"/>
        <v/>
      </c>
      <c r="AR492" s="4">
        <f t="shared" si="417"/>
        <v>0</v>
      </c>
      <c r="AS492" s="4">
        <f t="shared" si="418"/>
        <v>0</v>
      </c>
      <c r="AT492" s="4">
        <f t="shared" si="425"/>
        <v>0</v>
      </c>
    </row>
    <row r="493" spans="1:46" x14ac:dyDescent="0.25">
      <c r="A493" s="5">
        <f t="shared" si="398"/>
        <v>0</v>
      </c>
      <c r="B493" s="4" t="e">
        <f t="shared" si="407"/>
        <v>#N/A</v>
      </c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4">
        <f t="shared" si="408"/>
        <v>0</v>
      </c>
      <c r="N493" s="59"/>
      <c r="O493" s="59"/>
      <c r="P493" s="59" t="e">
        <f t="shared" si="426"/>
        <v>#N/A</v>
      </c>
      <c r="Q493" s="59"/>
      <c r="R493" s="59"/>
      <c r="S493" s="59"/>
      <c r="T493" s="5" t="e">
        <f t="shared" si="409"/>
        <v>#N/A</v>
      </c>
      <c r="U493" s="4" t="e">
        <f t="shared" si="399"/>
        <v>#N/A</v>
      </c>
      <c r="V493" s="4" t="e">
        <f t="shared" si="400"/>
        <v>#N/A</v>
      </c>
      <c r="W493" s="4" t="e">
        <f t="shared" si="401"/>
        <v>#N/A</v>
      </c>
      <c r="X493" s="4" t="e">
        <f t="shared" si="402"/>
        <v>#N/A</v>
      </c>
      <c r="Y493" s="4" t="e" cm="1">
        <f t="array" ref="Y493">_xlfn.IFS(H493=1,2,H493=3,1)</f>
        <v>#N/A</v>
      </c>
      <c r="Z493" s="4" t="e">
        <f t="shared" si="403"/>
        <v>#N/A</v>
      </c>
      <c r="AA493" s="4" t="e">
        <f t="shared" si="410"/>
        <v>#N/A</v>
      </c>
      <c r="AB493" s="4" t="e">
        <f t="shared" si="404"/>
        <v>#N/A</v>
      </c>
      <c r="AC493" s="4" t="e">
        <f t="shared" si="411"/>
        <v>#N/A</v>
      </c>
      <c r="AD493" s="4" t="e">
        <f t="shared" si="405"/>
        <v>#N/A</v>
      </c>
      <c r="AE493" s="4" t="e">
        <f t="shared" si="421"/>
        <v>#N/A</v>
      </c>
      <c r="AF493" s="4">
        <f t="shared" si="422"/>
        <v>0</v>
      </c>
      <c r="AG493" s="4" t="str">
        <f t="shared" si="423"/>
        <v/>
      </c>
      <c r="AH493" s="4">
        <f t="shared" si="412"/>
        <v>0</v>
      </c>
      <c r="AI493" s="4" t="e">
        <f t="shared" si="424"/>
        <v>#VALUE!</v>
      </c>
      <c r="AJ493" s="4" t="e">
        <f t="shared" si="413"/>
        <v>#N/A</v>
      </c>
      <c r="AK493" s="4" t="e">
        <f t="shared" si="406"/>
        <v>#N/A</v>
      </c>
      <c r="AL493" s="4">
        <f t="shared" si="414"/>
        <v>0</v>
      </c>
      <c r="AM493" s="4">
        <f t="shared" si="415"/>
        <v>0</v>
      </c>
      <c r="AN493" s="4"/>
      <c r="AO493" s="4" t="e">
        <f t="shared" si="419"/>
        <v>#N/A</v>
      </c>
      <c r="AP493" s="4" t="e">
        <f t="shared" si="416"/>
        <v>#VALUE!</v>
      </c>
      <c r="AQ493" s="4" t="str">
        <f t="shared" si="420"/>
        <v/>
      </c>
      <c r="AR493" s="4">
        <f t="shared" si="417"/>
        <v>0</v>
      </c>
      <c r="AS493" s="4">
        <f t="shared" si="418"/>
        <v>0</v>
      </c>
      <c r="AT493" s="4">
        <f t="shared" si="425"/>
        <v>0</v>
      </c>
    </row>
    <row r="494" spans="1:46" x14ac:dyDescent="0.25">
      <c r="A494" s="5">
        <f t="shared" si="398"/>
        <v>0</v>
      </c>
      <c r="B494" s="4" t="e">
        <f t="shared" si="407"/>
        <v>#N/A</v>
      </c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4">
        <f t="shared" si="408"/>
        <v>0</v>
      </c>
      <c r="N494" s="59"/>
      <c r="O494" s="59"/>
      <c r="P494" s="59" t="e">
        <f t="shared" si="426"/>
        <v>#N/A</v>
      </c>
      <c r="Q494" s="59"/>
      <c r="R494" s="59"/>
      <c r="S494" s="59"/>
      <c r="T494" s="5" t="e">
        <f t="shared" si="409"/>
        <v>#N/A</v>
      </c>
      <c r="U494" s="4" t="e">
        <f t="shared" si="399"/>
        <v>#N/A</v>
      </c>
      <c r="V494" s="4" t="e">
        <f t="shared" si="400"/>
        <v>#N/A</v>
      </c>
      <c r="W494" s="4" t="e">
        <f t="shared" si="401"/>
        <v>#N/A</v>
      </c>
      <c r="X494" s="4" t="e">
        <f t="shared" si="402"/>
        <v>#N/A</v>
      </c>
      <c r="Y494" s="4" t="e" cm="1">
        <f t="array" ref="Y494">_xlfn.IFS(H494=1,2,H494=3,1)</f>
        <v>#N/A</v>
      </c>
      <c r="Z494" s="4" t="e">
        <f t="shared" si="403"/>
        <v>#N/A</v>
      </c>
      <c r="AA494" s="4" t="e">
        <f t="shared" si="410"/>
        <v>#N/A</v>
      </c>
      <c r="AB494" s="4" t="e">
        <f t="shared" si="404"/>
        <v>#N/A</v>
      </c>
      <c r="AC494" s="4" t="e">
        <f t="shared" si="411"/>
        <v>#N/A</v>
      </c>
      <c r="AD494" s="4" t="e">
        <f t="shared" si="405"/>
        <v>#N/A</v>
      </c>
      <c r="AE494" s="4" t="e">
        <f t="shared" si="421"/>
        <v>#N/A</v>
      </c>
      <c r="AF494" s="4">
        <f t="shared" si="422"/>
        <v>0</v>
      </c>
      <c r="AG494" s="4" t="str">
        <f t="shared" si="423"/>
        <v/>
      </c>
      <c r="AH494" s="4">
        <f t="shared" si="412"/>
        <v>0</v>
      </c>
      <c r="AI494" s="4" t="e">
        <f t="shared" si="424"/>
        <v>#VALUE!</v>
      </c>
      <c r="AJ494" s="4" t="e">
        <f t="shared" si="413"/>
        <v>#N/A</v>
      </c>
      <c r="AK494" s="4" t="e">
        <f t="shared" si="406"/>
        <v>#N/A</v>
      </c>
      <c r="AL494" s="4">
        <f t="shared" si="414"/>
        <v>0</v>
      </c>
      <c r="AM494" s="4">
        <f t="shared" si="415"/>
        <v>0</v>
      </c>
      <c r="AN494" s="4"/>
      <c r="AO494" s="4" t="e">
        <f t="shared" si="419"/>
        <v>#N/A</v>
      </c>
      <c r="AP494" s="4" t="e">
        <f t="shared" si="416"/>
        <v>#VALUE!</v>
      </c>
      <c r="AQ494" s="4" t="str">
        <f t="shared" si="420"/>
        <v/>
      </c>
      <c r="AR494" s="4">
        <f t="shared" si="417"/>
        <v>0</v>
      </c>
      <c r="AS494" s="4">
        <f t="shared" si="418"/>
        <v>0</v>
      </c>
      <c r="AT494" s="4">
        <f t="shared" si="425"/>
        <v>0</v>
      </c>
    </row>
    <row r="495" spans="1:46" ht="15.75" thickBot="1" x14ac:dyDescent="0.3">
      <c r="A495" s="5">
        <f t="shared" si="398"/>
        <v>0</v>
      </c>
      <c r="B495" s="4" t="e">
        <f t="shared" si="407"/>
        <v>#N/A</v>
      </c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44">
        <f t="shared" si="408"/>
        <v>0</v>
      </c>
      <c r="N495" s="64"/>
      <c r="O495" s="64"/>
      <c r="P495" s="59" t="e">
        <f t="shared" si="426"/>
        <v>#N/A</v>
      </c>
      <c r="Q495" s="64"/>
      <c r="R495" s="64"/>
      <c r="S495" s="64"/>
      <c r="T495" s="5" t="e">
        <f t="shared" si="409"/>
        <v>#N/A</v>
      </c>
      <c r="U495" s="4" t="e">
        <f t="shared" si="399"/>
        <v>#N/A</v>
      </c>
      <c r="V495" s="4" t="e">
        <f t="shared" si="400"/>
        <v>#N/A</v>
      </c>
      <c r="W495" s="4" t="e">
        <f t="shared" si="401"/>
        <v>#N/A</v>
      </c>
      <c r="X495" s="4" t="e">
        <f t="shared" si="402"/>
        <v>#N/A</v>
      </c>
      <c r="Y495" s="4" t="e" cm="1">
        <f t="array" ref="Y495">_xlfn.IFS(H495=1,2,H495=3,1)</f>
        <v>#N/A</v>
      </c>
      <c r="Z495" s="4" t="e">
        <f t="shared" si="403"/>
        <v>#N/A</v>
      </c>
      <c r="AA495" s="4" t="e">
        <f t="shared" si="410"/>
        <v>#N/A</v>
      </c>
      <c r="AB495" s="4" t="e">
        <f t="shared" si="404"/>
        <v>#N/A</v>
      </c>
      <c r="AC495" s="4" t="e">
        <f t="shared" si="411"/>
        <v>#N/A</v>
      </c>
      <c r="AD495" s="4" t="e">
        <f t="shared" si="405"/>
        <v>#N/A</v>
      </c>
      <c r="AE495" s="4" t="e">
        <f t="shared" si="421"/>
        <v>#N/A</v>
      </c>
      <c r="AF495" s="4">
        <f t="shared" si="422"/>
        <v>0</v>
      </c>
      <c r="AG495" s="4" t="str">
        <f t="shared" si="423"/>
        <v/>
      </c>
      <c r="AH495" s="4">
        <f t="shared" si="412"/>
        <v>0</v>
      </c>
      <c r="AI495" s="4" t="e">
        <f t="shared" si="424"/>
        <v>#VALUE!</v>
      </c>
      <c r="AJ495" s="4" t="e">
        <f t="shared" si="413"/>
        <v>#N/A</v>
      </c>
      <c r="AK495" s="4" t="e">
        <f t="shared" si="406"/>
        <v>#N/A</v>
      </c>
      <c r="AL495" s="4">
        <f t="shared" si="414"/>
        <v>0</v>
      </c>
      <c r="AM495" s="4">
        <f t="shared" si="415"/>
        <v>0</v>
      </c>
      <c r="AN495" s="4"/>
      <c r="AO495" s="4" t="e">
        <f t="shared" si="419"/>
        <v>#N/A</v>
      </c>
      <c r="AP495" s="4" t="e">
        <f t="shared" si="416"/>
        <v>#VALUE!</v>
      </c>
      <c r="AQ495" s="4" t="str">
        <f t="shared" si="420"/>
        <v/>
      </c>
      <c r="AR495" s="4">
        <f t="shared" si="417"/>
        <v>0</v>
      </c>
      <c r="AS495" s="4">
        <f t="shared" si="418"/>
        <v>0</v>
      </c>
      <c r="AT495" s="4">
        <f t="shared" si="425"/>
        <v>0</v>
      </c>
    </row>
    <row r="496" spans="1:46" x14ac:dyDescent="0.25">
      <c r="A496" s="5">
        <f t="shared" si="398"/>
        <v>0</v>
      </c>
      <c r="B496" s="4" t="e">
        <f t="shared" si="407"/>
        <v>#N/A</v>
      </c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38">
        <f t="shared" si="408"/>
        <v>0</v>
      </c>
      <c r="N496" s="65"/>
      <c r="O496" s="65"/>
      <c r="P496" s="59" t="e">
        <f t="shared" si="426"/>
        <v>#N/A</v>
      </c>
      <c r="Q496" s="65"/>
      <c r="R496" s="65"/>
      <c r="S496" s="65"/>
      <c r="T496" s="5" t="e">
        <f t="shared" si="409"/>
        <v>#N/A</v>
      </c>
      <c r="U496" s="4" t="e">
        <f t="shared" si="399"/>
        <v>#N/A</v>
      </c>
      <c r="V496" s="4" t="e">
        <f t="shared" si="400"/>
        <v>#N/A</v>
      </c>
      <c r="W496" s="4" t="e">
        <f t="shared" si="401"/>
        <v>#N/A</v>
      </c>
      <c r="X496" s="4" t="e">
        <f t="shared" si="402"/>
        <v>#N/A</v>
      </c>
      <c r="Y496" s="4" t="e" cm="1">
        <f t="array" ref="Y496">_xlfn.IFS(H496=1,2,H496=3,1)</f>
        <v>#N/A</v>
      </c>
      <c r="Z496" s="4" t="e">
        <f t="shared" si="403"/>
        <v>#N/A</v>
      </c>
      <c r="AA496" s="4" t="e">
        <f t="shared" si="410"/>
        <v>#N/A</v>
      </c>
      <c r="AB496" s="4" t="e">
        <f t="shared" si="404"/>
        <v>#N/A</v>
      </c>
      <c r="AC496" s="4" t="e">
        <f t="shared" si="411"/>
        <v>#N/A</v>
      </c>
      <c r="AD496" s="4" t="e">
        <f t="shared" si="405"/>
        <v>#N/A</v>
      </c>
      <c r="AE496" s="4" t="e">
        <f t="shared" si="421"/>
        <v>#N/A</v>
      </c>
      <c r="AF496" s="4">
        <f t="shared" si="422"/>
        <v>0</v>
      </c>
      <c r="AG496" s="4" t="str">
        <f t="shared" si="423"/>
        <v/>
      </c>
      <c r="AH496" s="4">
        <f t="shared" si="412"/>
        <v>0</v>
      </c>
      <c r="AI496" s="4" t="e">
        <f t="shared" si="424"/>
        <v>#VALUE!</v>
      </c>
      <c r="AJ496" s="4" t="e">
        <f t="shared" si="413"/>
        <v>#N/A</v>
      </c>
      <c r="AK496" s="4" t="e">
        <f t="shared" si="406"/>
        <v>#N/A</v>
      </c>
      <c r="AL496" s="4">
        <f t="shared" si="414"/>
        <v>0</v>
      </c>
      <c r="AM496" s="4">
        <f t="shared" si="415"/>
        <v>0</v>
      </c>
      <c r="AN496" s="4"/>
      <c r="AO496" s="4" t="e">
        <f t="shared" si="419"/>
        <v>#N/A</v>
      </c>
      <c r="AP496" s="4" t="e">
        <f t="shared" si="416"/>
        <v>#VALUE!</v>
      </c>
      <c r="AQ496" s="4" t="str">
        <f t="shared" si="420"/>
        <v/>
      </c>
      <c r="AR496" s="4">
        <f t="shared" si="417"/>
        <v>0</v>
      </c>
      <c r="AS496" s="4">
        <f t="shared" si="418"/>
        <v>0</v>
      </c>
      <c r="AT496" s="4">
        <f t="shared" si="425"/>
        <v>0</v>
      </c>
    </row>
    <row r="497" spans="1:46" x14ac:dyDescent="0.25">
      <c r="A497" s="5">
        <f t="shared" si="398"/>
        <v>0</v>
      </c>
      <c r="B497" s="4" t="e">
        <f t="shared" si="407"/>
        <v>#N/A</v>
      </c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4">
        <f t="shared" si="408"/>
        <v>0</v>
      </c>
      <c r="N497" s="59"/>
      <c r="O497" s="59"/>
      <c r="P497" s="59" t="e">
        <f t="shared" si="426"/>
        <v>#N/A</v>
      </c>
      <c r="Q497" s="59"/>
      <c r="R497" s="59"/>
      <c r="S497" s="59"/>
      <c r="T497" s="5" t="e">
        <f t="shared" si="409"/>
        <v>#N/A</v>
      </c>
      <c r="U497" s="4" t="e">
        <f t="shared" si="399"/>
        <v>#N/A</v>
      </c>
      <c r="V497" s="4" t="e">
        <f t="shared" si="400"/>
        <v>#N/A</v>
      </c>
      <c r="W497" s="4" t="e">
        <f t="shared" si="401"/>
        <v>#N/A</v>
      </c>
      <c r="X497" s="4" t="e">
        <f t="shared" si="402"/>
        <v>#N/A</v>
      </c>
      <c r="Y497" s="4" t="e" cm="1">
        <f t="array" ref="Y497">_xlfn.IFS(H497=1,2,H497=3,1)</f>
        <v>#N/A</v>
      </c>
      <c r="Z497" s="4" t="e">
        <f t="shared" si="403"/>
        <v>#N/A</v>
      </c>
      <c r="AA497" s="4" t="e">
        <f t="shared" si="410"/>
        <v>#N/A</v>
      </c>
      <c r="AB497" s="4" t="e">
        <f t="shared" si="404"/>
        <v>#N/A</v>
      </c>
      <c r="AC497" s="4" t="e">
        <f t="shared" si="411"/>
        <v>#N/A</v>
      </c>
      <c r="AD497" s="4" t="e">
        <f t="shared" si="405"/>
        <v>#N/A</v>
      </c>
      <c r="AE497" s="4" t="e">
        <f t="shared" si="421"/>
        <v>#N/A</v>
      </c>
      <c r="AF497" s="4">
        <f t="shared" si="422"/>
        <v>0</v>
      </c>
      <c r="AG497" s="4" t="str">
        <f t="shared" si="423"/>
        <v/>
      </c>
      <c r="AH497" s="4">
        <f t="shared" si="412"/>
        <v>0</v>
      </c>
      <c r="AI497" s="4" t="e">
        <f t="shared" si="424"/>
        <v>#VALUE!</v>
      </c>
      <c r="AJ497" s="4" t="e">
        <f t="shared" si="413"/>
        <v>#N/A</v>
      </c>
      <c r="AK497" s="4" t="e">
        <f t="shared" si="406"/>
        <v>#N/A</v>
      </c>
      <c r="AL497" s="4">
        <f t="shared" si="414"/>
        <v>0</v>
      </c>
      <c r="AM497" s="4">
        <f t="shared" si="415"/>
        <v>0</v>
      </c>
      <c r="AN497" s="4"/>
      <c r="AO497" s="4" t="e">
        <f t="shared" si="419"/>
        <v>#N/A</v>
      </c>
      <c r="AP497" s="4" t="e">
        <f t="shared" si="416"/>
        <v>#VALUE!</v>
      </c>
      <c r="AQ497" s="4" t="str">
        <f t="shared" si="420"/>
        <v/>
      </c>
      <c r="AR497" s="4">
        <f t="shared" si="417"/>
        <v>0</v>
      </c>
      <c r="AS497" s="4">
        <f t="shared" si="418"/>
        <v>0</v>
      </c>
      <c r="AT497" s="4">
        <f t="shared" si="425"/>
        <v>0</v>
      </c>
    </row>
    <row r="498" spans="1:46" x14ac:dyDescent="0.25">
      <c r="A498" s="5">
        <f t="shared" si="398"/>
        <v>0</v>
      </c>
      <c r="B498" s="4" t="e">
        <f t="shared" si="407"/>
        <v>#N/A</v>
      </c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4">
        <f t="shared" si="408"/>
        <v>0</v>
      </c>
      <c r="N498" s="59"/>
      <c r="O498" s="59"/>
      <c r="P498" s="59" t="e">
        <f t="shared" si="426"/>
        <v>#N/A</v>
      </c>
      <c r="Q498" s="59"/>
      <c r="R498" s="59"/>
      <c r="S498" s="59"/>
      <c r="T498" s="5" t="e">
        <f t="shared" si="409"/>
        <v>#N/A</v>
      </c>
      <c r="U498" s="4" t="e">
        <f t="shared" si="399"/>
        <v>#N/A</v>
      </c>
      <c r="V498" s="4" t="e">
        <f t="shared" si="400"/>
        <v>#N/A</v>
      </c>
      <c r="W498" s="4" t="e">
        <f t="shared" si="401"/>
        <v>#N/A</v>
      </c>
      <c r="X498" s="4" t="e">
        <f t="shared" si="402"/>
        <v>#N/A</v>
      </c>
      <c r="Y498" s="4" t="e" cm="1">
        <f t="array" ref="Y498">_xlfn.IFS(H498=1,2,H498=3,1)</f>
        <v>#N/A</v>
      </c>
      <c r="Z498" s="4" t="e">
        <f t="shared" si="403"/>
        <v>#N/A</v>
      </c>
      <c r="AA498" s="4" t="e">
        <f t="shared" si="410"/>
        <v>#N/A</v>
      </c>
      <c r="AB498" s="4" t="e">
        <f t="shared" si="404"/>
        <v>#N/A</v>
      </c>
      <c r="AC498" s="4" t="e">
        <f t="shared" si="411"/>
        <v>#N/A</v>
      </c>
      <c r="AD498" s="4" t="e">
        <f t="shared" si="405"/>
        <v>#N/A</v>
      </c>
      <c r="AE498" s="4" t="e">
        <f t="shared" si="421"/>
        <v>#N/A</v>
      </c>
      <c r="AF498" s="4">
        <f t="shared" si="422"/>
        <v>0</v>
      </c>
      <c r="AG498" s="4" t="str">
        <f t="shared" si="423"/>
        <v/>
      </c>
      <c r="AH498" s="4">
        <f t="shared" si="412"/>
        <v>0</v>
      </c>
      <c r="AI498" s="4" t="e">
        <f t="shared" si="424"/>
        <v>#VALUE!</v>
      </c>
      <c r="AJ498" s="4" t="e">
        <f t="shared" si="413"/>
        <v>#N/A</v>
      </c>
      <c r="AK498" s="4" t="e">
        <f t="shared" si="406"/>
        <v>#N/A</v>
      </c>
      <c r="AL498" s="4">
        <f t="shared" si="414"/>
        <v>0</v>
      </c>
      <c r="AM498" s="4">
        <f t="shared" si="415"/>
        <v>0</v>
      </c>
      <c r="AN498" s="4"/>
      <c r="AO498" s="4" t="e">
        <f t="shared" si="419"/>
        <v>#N/A</v>
      </c>
      <c r="AP498" s="4" t="e">
        <f t="shared" si="416"/>
        <v>#VALUE!</v>
      </c>
      <c r="AQ498" s="4" t="str">
        <f t="shared" si="420"/>
        <v/>
      </c>
      <c r="AR498" s="4">
        <f t="shared" si="417"/>
        <v>0</v>
      </c>
      <c r="AS498" s="4">
        <f t="shared" si="418"/>
        <v>0</v>
      </c>
      <c r="AT498" s="4">
        <f t="shared" si="425"/>
        <v>0</v>
      </c>
    </row>
    <row r="499" spans="1:46" x14ac:dyDescent="0.25">
      <c r="A499" s="5">
        <f t="shared" si="398"/>
        <v>0</v>
      </c>
      <c r="B499" s="4" t="e">
        <f t="shared" si="407"/>
        <v>#N/A</v>
      </c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4">
        <f t="shared" si="408"/>
        <v>0</v>
      </c>
      <c r="N499" s="59"/>
      <c r="O499" s="59"/>
      <c r="P499" s="59" t="e">
        <f t="shared" si="426"/>
        <v>#N/A</v>
      </c>
      <c r="Q499" s="59"/>
      <c r="R499" s="59"/>
      <c r="S499" s="59"/>
      <c r="T499" s="5" t="e">
        <f t="shared" si="409"/>
        <v>#N/A</v>
      </c>
      <c r="U499" s="4" t="e">
        <f t="shared" si="399"/>
        <v>#N/A</v>
      </c>
      <c r="V499" s="4" t="e">
        <f t="shared" si="400"/>
        <v>#N/A</v>
      </c>
      <c r="W499" s="4" t="e">
        <f t="shared" si="401"/>
        <v>#N/A</v>
      </c>
      <c r="X499" s="4" t="e">
        <f t="shared" si="402"/>
        <v>#N/A</v>
      </c>
      <c r="Y499" s="4" t="e" cm="1">
        <f t="array" ref="Y499">_xlfn.IFS(H499=1,2,H499=3,1)</f>
        <v>#N/A</v>
      </c>
      <c r="Z499" s="4" t="e">
        <f t="shared" si="403"/>
        <v>#N/A</v>
      </c>
      <c r="AA499" s="4" t="e">
        <f t="shared" si="410"/>
        <v>#N/A</v>
      </c>
      <c r="AB499" s="4" t="e">
        <f t="shared" si="404"/>
        <v>#N/A</v>
      </c>
      <c r="AC499" s="4" t="e">
        <f t="shared" si="411"/>
        <v>#N/A</v>
      </c>
      <c r="AD499" s="4" t="e">
        <f t="shared" si="405"/>
        <v>#N/A</v>
      </c>
      <c r="AE499" s="4" t="e">
        <f t="shared" si="421"/>
        <v>#N/A</v>
      </c>
      <c r="AF499" s="4">
        <f t="shared" si="422"/>
        <v>0</v>
      </c>
      <c r="AG499" s="4" t="str">
        <f t="shared" si="423"/>
        <v/>
      </c>
      <c r="AH499" s="4">
        <f t="shared" si="412"/>
        <v>0</v>
      </c>
      <c r="AI499" s="4" t="e">
        <f t="shared" si="424"/>
        <v>#VALUE!</v>
      </c>
      <c r="AJ499" s="4" t="e">
        <f t="shared" si="413"/>
        <v>#N/A</v>
      </c>
      <c r="AK499" s="4" t="e">
        <f t="shared" si="406"/>
        <v>#N/A</v>
      </c>
      <c r="AL499" s="4">
        <f t="shared" si="414"/>
        <v>0</v>
      </c>
      <c r="AM499" s="4">
        <f t="shared" si="415"/>
        <v>0</v>
      </c>
      <c r="AN499" s="4"/>
      <c r="AO499" s="4" t="e">
        <f t="shared" si="419"/>
        <v>#N/A</v>
      </c>
      <c r="AP499" s="4" t="e">
        <f t="shared" si="416"/>
        <v>#VALUE!</v>
      </c>
      <c r="AQ499" s="4" t="str">
        <f t="shared" si="420"/>
        <v/>
      </c>
      <c r="AR499" s="4">
        <f t="shared" si="417"/>
        <v>0</v>
      </c>
      <c r="AS499" s="4">
        <f t="shared" si="418"/>
        <v>0</v>
      </c>
      <c r="AT499" s="4">
        <f t="shared" si="425"/>
        <v>0</v>
      </c>
    </row>
    <row r="500" spans="1:46" x14ac:dyDescent="0.25">
      <c r="A500" s="5">
        <f t="shared" si="398"/>
        <v>0</v>
      </c>
      <c r="B500" s="4" t="e">
        <f t="shared" si="407"/>
        <v>#N/A</v>
      </c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4">
        <f t="shared" si="408"/>
        <v>0</v>
      </c>
      <c r="N500" s="59"/>
      <c r="O500" s="59"/>
      <c r="P500" s="59" t="e">
        <f t="shared" si="426"/>
        <v>#N/A</v>
      </c>
      <c r="Q500" s="59"/>
      <c r="R500" s="59"/>
      <c r="S500" s="59"/>
      <c r="T500" s="5" t="e">
        <f t="shared" si="409"/>
        <v>#N/A</v>
      </c>
      <c r="U500" s="4" t="e">
        <f t="shared" si="399"/>
        <v>#N/A</v>
      </c>
      <c r="V500" s="4" t="e">
        <f t="shared" si="400"/>
        <v>#N/A</v>
      </c>
      <c r="W500" s="4" t="e">
        <f t="shared" si="401"/>
        <v>#N/A</v>
      </c>
      <c r="X500" s="4" t="e">
        <f t="shared" si="402"/>
        <v>#N/A</v>
      </c>
      <c r="Y500" s="4" t="e" cm="1">
        <f t="array" ref="Y500">_xlfn.IFS(H500=1,2,H500=3,1)</f>
        <v>#N/A</v>
      </c>
      <c r="Z500" s="4" t="e">
        <f t="shared" si="403"/>
        <v>#N/A</v>
      </c>
      <c r="AA500" s="4" t="e">
        <f t="shared" si="410"/>
        <v>#N/A</v>
      </c>
      <c r="AB500" s="4" t="e">
        <f t="shared" si="404"/>
        <v>#N/A</v>
      </c>
      <c r="AC500" s="4" t="e">
        <f t="shared" si="411"/>
        <v>#N/A</v>
      </c>
      <c r="AD500" s="4" t="e">
        <f t="shared" si="405"/>
        <v>#N/A</v>
      </c>
      <c r="AE500" s="4" t="e">
        <f t="shared" si="421"/>
        <v>#N/A</v>
      </c>
      <c r="AF500" s="4">
        <f t="shared" si="422"/>
        <v>0</v>
      </c>
      <c r="AG500" s="4" t="str">
        <f t="shared" si="423"/>
        <v/>
      </c>
      <c r="AH500" s="4">
        <f t="shared" si="412"/>
        <v>0</v>
      </c>
      <c r="AI500" s="4" t="e">
        <f t="shared" si="424"/>
        <v>#VALUE!</v>
      </c>
      <c r="AJ500" s="4" t="e">
        <f t="shared" si="413"/>
        <v>#N/A</v>
      </c>
      <c r="AK500" s="4" t="e">
        <f t="shared" si="406"/>
        <v>#N/A</v>
      </c>
      <c r="AL500" s="4">
        <f t="shared" si="414"/>
        <v>0</v>
      </c>
      <c r="AM500" s="4">
        <f t="shared" si="415"/>
        <v>0</v>
      </c>
      <c r="AN500" s="4"/>
      <c r="AO500" s="4" t="e">
        <f t="shared" si="419"/>
        <v>#N/A</v>
      </c>
      <c r="AP500" s="4" t="e">
        <f t="shared" si="416"/>
        <v>#VALUE!</v>
      </c>
      <c r="AQ500" s="4" t="str">
        <f t="shared" si="420"/>
        <v/>
      </c>
      <c r="AR500" s="4">
        <f t="shared" si="417"/>
        <v>0</v>
      </c>
      <c r="AS500" s="4">
        <f t="shared" si="418"/>
        <v>0</v>
      </c>
      <c r="AT500" s="4">
        <f t="shared" si="425"/>
        <v>0</v>
      </c>
    </row>
    <row r="501" spans="1:46" x14ac:dyDescent="0.25">
      <c r="A501" s="5">
        <f t="shared" si="398"/>
        <v>0</v>
      </c>
      <c r="B501" s="4" t="e">
        <f t="shared" si="407"/>
        <v>#N/A</v>
      </c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4">
        <f t="shared" si="408"/>
        <v>0</v>
      </c>
      <c r="N501" s="59"/>
      <c r="O501" s="59"/>
      <c r="P501" s="59" t="e">
        <f t="shared" si="426"/>
        <v>#N/A</v>
      </c>
      <c r="Q501" s="59"/>
      <c r="R501" s="59"/>
      <c r="S501" s="59"/>
      <c r="T501" s="5" t="e">
        <f t="shared" si="409"/>
        <v>#N/A</v>
      </c>
      <c r="U501" s="4" t="e">
        <f t="shared" si="399"/>
        <v>#N/A</v>
      </c>
      <c r="V501" s="4" t="e">
        <f t="shared" si="400"/>
        <v>#N/A</v>
      </c>
      <c r="W501" s="4" t="e">
        <f t="shared" si="401"/>
        <v>#N/A</v>
      </c>
      <c r="X501" s="4" t="e">
        <f t="shared" si="402"/>
        <v>#N/A</v>
      </c>
      <c r="Y501" s="4" t="e" cm="1">
        <f t="array" ref="Y501">_xlfn.IFS(H501=1,2,H501=3,1)</f>
        <v>#N/A</v>
      </c>
      <c r="Z501" s="4" t="e">
        <f t="shared" si="403"/>
        <v>#N/A</v>
      </c>
      <c r="AA501" s="4" t="e">
        <f t="shared" si="410"/>
        <v>#N/A</v>
      </c>
      <c r="AB501" s="4" t="e">
        <f t="shared" si="404"/>
        <v>#N/A</v>
      </c>
      <c r="AC501" s="4" t="e">
        <f t="shared" si="411"/>
        <v>#N/A</v>
      </c>
      <c r="AD501" s="4" t="e">
        <f t="shared" si="405"/>
        <v>#N/A</v>
      </c>
      <c r="AE501" s="4" t="e">
        <f t="shared" si="421"/>
        <v>#N/A</v>
      </c>
      <c r="AF501" s="4">
        <f t="shared" si="422"/>
        <v>0</v>
      </c>
      <c r="AG501" s="4" t="str">
        <f t="shared" si="423"/>
        <v/>
      </c>
      <c r="AH501" s="4">
        <f t="shared" si="412"/>
        <v>0</v>
      </c>
      <c r="AI501" s="4" t="e">
        <f t="shared" si="424"/>
        <v>#VALUE!</v>
      </c>
      <c r="AJ501" s="4" t="e">
        <f t="shared" si="413"/>
        <v>#N/A</v>
      </c>
      <c r="AK501" s="4" t="e">
        <f t="shared" si="406"/>
        <v>#N/A</v>
      </c>
      <c r="AL501" s="4">
        <f t="shared" si="414"/>
        <v>0</v>
      </c>
      <c r="AM501" s="4">
        <f t="shared" si="415"/>
        <v>0</v>
      </c>
      <c r="AN501" s="4"/>
      <c r="AO501" s="4" t="e">
        <f t="shared" si="419"/>
        <v>#N/A</v>
      </c>
      <c r="AP501" s="4" t="e">
        <f t="shared" si="416"/>
        <v>#VALUE!</v>
      </c>
      <c r="AQ501" s="4" t="str">
        <f t="shared" si="420"/>
        <v/>
      </c>
      <c r="AR501" s="4">
        <f t="shared" si="417"/>
        <v>0</v>
      </c>
      <c r="AS501" s="4">
        <f t="shared" si="418"/>
        <v>0</v>
      </c>
      <c r="AT501" s="4">
        <f t="shared" si="425"/>
        <v>0</v>
      </c>
    </row>
    <row r="502" spans="1:46" x14ac:dyDescent="0.25">
      <c r="A502" s="5">
        <f t="shared" si="398"/>
        <v>0</v>
      </c>
      <c r="B502" s="4" t="e">
        <f t="shared" si="407"/>
        <v>#N/A</v>
      </c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4">
        <f t="shared" si="408"/>
        <v>0</v>
      </c>
      <c r="N502" s="59"/>
      <c r="O502" s="59"/>
      <c r="P502" s="59" t="e">
        <f t="shared" si="426"/>
        <v>#N/A</v>
      </c>
      <c r="Q502" s="59"/>
      <c r="R502" s="59"/>
      <c r="S502" s="59"/>
      <c r="T502" s="5" t="e">
        <f t="shared" si="409"/>
        <v>#N/A</v>
      </c>
      <c r="U502" s="4" t="e">
        <f t="shared" si="399"/>
        <v>#N/A</v>
      </c>
      <c r="V502" s="4" t="e">
        <f t="shared" si="400"/>
        <v>#N/A</v>
      </c>
      <c r="W502" s="4" t="e">
        <f t="shared" si="401"/>
        <v>#N/A</v>
      </c>
      <c r="X502" s="4" t="e">
        <f t="shared" si="402"/>
        <v>#N/A</v>
      </c>
      <c r="Y502" s="4" t="e" cm="1">
        <f t="array" ref="Y502">_xlfn.IFS(H502=1,2,H502=3,1)</f>
        <v>#N/A</v>
      </c>
      <c r="Z502" s="4" t="e">
        <f t="shared" si="403"/>
        <v>#N/A</v>
      </c>
      <c r="AA502" s="4" t="e">
        <f t="shared" si="410"/>
        <v>#N/A</v>
      </c>
      <c r="AB502" s="4" t="e">
        <f t="shared" si="404"/>
        <v>#N/A</v>
      </c>
      <c r="AC502" s="4" t="e">
        <f t="shared" si="411"/>
        <v>#N/A</v>
      </c>
      <c r="AD502" s="4" t="e">
        <f t="shared" si="405"/>
        <v>#N/A</v>
      </c>
      <c r="AE502" s="4" t="e">
        <f t="shared" si="421"/>
        <v>#N/A</v>
      </c>
      <c r="AF502" s="4">
        <f t="shared" si="422"/>
        <v>0</v>
      </c>
      <c r="AG502" s="4" t="str">
        <f t="shared" si="423"/>
        <v/>
      </c>
      <c r="AH502" s="4">
        <f t="shared" si="412"/>
        <v>0</v>
      </c>
      <c r="AI502" s="4" t="e">
        <f t="shared" si="424"/>
        <v>#VALUE!</v>
      </c>
      <c r="AJ502" s="4" t="e">
        <f t="shared" si="413"/>
        <v>#N/A</v>
      </c>
      <c r="AK502" s="4" t="e">
        <f t="shared" si="406"/>
        <v>#N/A</v>
      </c>
      <c r="AL502" s="4">
        <f t="shared" si="414"/>
        <v>0</v>
      </c>
      <c r="AM502" s="4">
        <f t="shared" si="415"/>
        <v>0</v>
      </c>
      <c r="AN502" s="4"/>
      <c r="AO502" s="4" t="e">
        <f t="shared" si="419"/>
        <v>#N/A</v>
      </c>
      <c r="AP502" s="4" t="e">
        <f t="shared" si="416"/>
        <v>#VALUE!</v>
      </c>
      <c r="AQ502" s="4" t="str">
        <f t="shared" si="420"/>
        <v/>
      </c>
      <c r="AR502" s="4">
        <f t="shared" si="417"/>
        <v>0</v>
      </c>
      <c r="AS502" s="4">
        <f t="shared" si="418"/>
        <v>0</v>
      </c>
      <c r="AT502" s="4">
        <f t="shared" si="425"/>
        <v>0</v>
      </c>
    </row>
    <row r="503" spans="1:46" x14ac:dyDescent="0.25">
      <c r="A503" s="5">
        <f t="shared" si="398"/>
        <v>0</v>
      </c>
      <c r="B503" s="4" t="e">
        <f t="shared" si="407"/>
        <v>#N/A</v>
      </c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4">
        <f t="shared" si="408"/>
        <v>0</v>
      </c>
      <c r="N503" s="59"/>
      <c r="O503" s="59"/>
      <c r="P503" s="59" t="e">
        <f t="shared" si="426"/>
        <v>#N/A</v>
      </c>
      <c r="Q503" s="59"/>
      <c r="R503" s="59"/>
      <c r="S503" s="59"/>
      <c r="T503" s="5" t="e">
        <f t="shared" si="409"/>
        <v>#N/A</v>
      </c>
      <c r="U503" s="4" t="e">
        <f t="shared" si="399"/>
        <v>#N/A</v>
      </c>
      <c r="V503" s="4" t="e">
        <f t="shared" si="400"/>
        <v>#N/A</v>
      </c>
      <c r="W503" s="4" t="e">
        <f t="shared" si="401"/>
        <v>#N/A</v>
      </c>
      <c r="X503" s="4" t="e">
        <f t="shared" si="402"/>
        <v>#N/A</v>
      </c>
      <c r="Y503" s="4" t="e" cm="1">
        <f t="array" ref="Y503">_xlfn.IFS(H503=1,2,H503=3,1)</f>
        <v>#N/A</v>
      </c>
      <c r="Z503" s="4" t="e">
        <f t="shared" si="403"/>
        <v>#N/A</v>
      </c>
      <c r="AA503" s="4" t="e">
        <f t="shared" si="410"/>
        <v>#N/A</v>
      </c>
      <c r="AB503" s="4" t="e">
        <f t="shared" si="404"/>
        <v>#N/A</v>
      </c>
      <c r="AC503" s="4" t="e">
        <f t="shared" si="411"/>
        <v>#N/A</v>
      </c>
      <c r="AD503" s="4" t="e">
        <f t="shared" si="405"/>
        <v>#N/A</v>
      </c>
      <c r="AE503" s="4" t="e">
        <f t="shared" si="421"/>
        <v>#N/A</v>
      </c>
      <c r="AF503" s="4">
        <f t="shared" si="422"/>
        <v>0</v>
      </c>
      <c r="AG503" s="4" t="str">
        <f t="shared" si="423"/>
        <v/>
      </c>
      <c r="AH503" s="4">
        <f t="shared" si="412"/>
        <v>0</v>
      </c>
      <c r="AI503" s="4" t="e">
        <f t="shared" si="424"/>
        <v>#VALUE!</v>
      </c>
      <c r="AJ503" s="4" t="e">
        <f t="shared" si="413"/>
        <v>#N/A</v>
      </c>
      <c r="AK503" s="4" t="e">
        <f t="shared" si="406"/>
        <v>#N/A</v>
      </c>
      <c r="AL503" s="4">
        <f t="shared" si="414"/>
        <v>0</v>
      </c>
      <c r="AM503" s="4">
        <f t="shared" si="415"/>
        <v>0</v>
      </c>
      <c r="AN503" s="4"/>
      <c r="AO503" s="4" t="e">
        <f t="shared" si="419"/>
        <v>#N/A</v>
      </c>
      <c r="AP503" s="4" t="e">
        <f t="shared" si="416"/>
        <v>#VALUE!</v>
      </c>
      <c r="AQ503" s="4" t="str">
        <f t="shared" si="420"/>
        <v/>
      </c>
      <c r="AR503" s="4">
        <f t="shared" si="417"/>
        <v>0</v>
      </c>
      <c r="AS503" s="4">
        <f t="shared" si="418"/>
        <v>0</v>
      </c>
      <c r="AT503" s="4">
        <f t="shared" si="425"/>
        <v>0</v>
      </c>
    </row>
    <row r="504" spans="1:46" x14ac:dyDescent="0.25">
      <c r="A504" s="5">
        <f t="shared" ref="A504:A567" si="427">D504</f>
        <v>0</v>
      </c>
      <c r="B504" s="4" t="e">
        <f t="shared" ref="B504:B567" si="428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  <v>#N/A</v>
      </c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4">
        <f t="shared" ref="M504:M567" si="429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  <v>0</v>
      </c>
      <c r="N504" s="59"/>
      <c r="O504" s="59"/>
      <c r="P504" s="59" t="e">
        <f t="shared" ref="P504:P567" si="430">IF(VLOOKUP(AH504,Потребители_обозначение,5,FALSE)=2,_xlfn.IFS(H504=3,VLOOKUP(E504,Справочная_двигатели,8,FALSE),H504=1,VLOOKUP(E504,Справочная_двигатели,10,TRUE)),0.95)</f>
        <v>#N/A</v>
      </c>
      <c r="Q504" s="59"/>
      <c r="R504" s="59"/>
      <c r="S504" s="59"/>
      <c r="T504" s="5" t="e">
        <f t="shared" ref="T504:T567" si="431">_xlfn.IFS(H504=1,E504*1000/220,H504=3,E504/0.38/1.732)</f>
        <v>#N/A</v>
      </c>
      <c r="U504" s="4" t="e">
        <f t="shared" ref="U504:U567" si="432">IF(R504=0,VLOOKUP(T504,Автомат_номиналы,2,TRUE),R504)</f>
        <v>#N/A</v>
      </c>
      <c r="V504" s="4" t="e">
        <f t="shared" ref="V504:V567" si="433">IF(Q504=0,VLOOKUP(U504,Кабель_номиналы,2,TRUE),Q504)</f>
        <v>#N/A</v>
      </c>
      <c r="W504" s="4" t="e">
        <f t="shared" ref="W504:W567" si="434">VLOOKUP(V504,Кабель_сопротивление,3,FALSE)</f>
        <v>#N/A</v>
      </c>
      <c r="X504" s="4" t="e">
        <f t="shared" ref="X504:X567" si="435">VLOOKUP(V504,Кабель_сопротивление,2,FALSE)</f>
        <v>#N/A</v>
      </c>
      <c r="Y504" s="4" t="e" cm="1">
        <f t="array" ref="Y504">_xlfn.IFS(H504=1,2,H504=3,1)</f>
        <v>#N/A</v>
      </c>
      <c r="Z504" s="4" t="e">
        <f t="shared" ref="Z504:Z567" si="436">ROUND(SIN(ACOS(P504)),2)</f>
        <v>#N/A</v>
      </c>
      <c r="AA504" s="4" t="e">
        <f t="shared" ref="AA504:AA567" si="437">Y504*(W504*I504/V504+X504*I504*Z504/1000)*T504</f>
        <v>#N/A</v>
      </c>
      <c r="AB504" s="4" t="e">
        <f t="shared" ref="AB504:AB567" si="438">ROUNDUP(AA504/220*100,2)</f>
        <v>#N/A</v>
      </c>
      <c r="AC504" s="4" t="e">
        <f t="shared" ref="AC504:AC567" si="439">_xlfn.IFS(H504=3,380,H504=1,220)</f>
        <v>#N/A</v>
      </c>
      <c r="AD504" s="4" t="e">
        <f t="shared" ref="AD504:AD567" si="440">VLOOKUP(N504,Кабель_обозначение,2,FALSE)</f>
        <v>#N/A</v>
      </c>
      <c r="AE504" s="4" t="e">
        <f t="shared" ref="AE504:AE567" si="441">IF(VLOOKUP(N504,Кабель_обозначение,3,FALSE)=1,AD504&amp;" ("&amp;O504&amp;"х"&amp;V504&amp;")",AD504)</f>
        <v>#N/A</v>
      </c>
      <c r="AF504" s="4">
        <f t="shared" ref="AF504:AF567" si="442">IFERROR(IF(AB504&gt;4.5,1,2),0)</f>
        <v>0</v>
      </c>
      <c r="AG504" s="4" t="str">
        <f t="shared" ref="AG504:AG567" si="443">IFERROR(LEFT(AQ504,SEARCH(".",AQ504)-1),AQ504)</f>
        <v/>
      </c>
      <c r="AH504" s="4">
        <f t="shared" ref="AH504:AH567" si="444">IFERROR(LEFT(A504,SEARCH(".",A504)-1),A504)</f>
        <v>0</v>
      </c>
      <c r="AI504" s="4" t="e">
        <f t="shared" ref="AI504:AI567" si="445">IFERROR(LEFT(AP504,SEARCH(".",AP504)-1),AP504)</f>
        <v>#VALUE!</v>
      </c>
      <c r="AJ504" s="4" t="e">
        <f t="shared" ref="AJ504:AJ567" si="446">IF(C504=0,B504,C504)</f>
        <v>#N/A</v>
      </c>
      <c r="AK504" s="4" t="e">
        <f t="shared" ref="AK504:AK567" si="447">ROUNDUP(T504,2)</f>
        <v>#N/A</v>
      </c>
      <c r="AL504" s="4">
        <f t="shared" ref="AL504:AL567" si="448">E504</f>
        <v>0</v>
      </c>
      <c r="AM504" s="4">
        <f t="shared" ref="AM504:AM567" si="449">D504</f>
        <v>0</v>
      </c>
      <c r="AN504" s="4"/>
      <c r="AO504" s="4" t="e">
        <f t="shared" ref="AO504:AO567" si="450">IF(V504=0,AD504,AE504&amp;"
L="&amp;M504&amp;"-"&amp;AB504&amp;"%")</f>
        <v>#N/A</v>
      </c>
      <c r="AP504" s="4" t="e">
        <f t="shared" ref="AP504:AP567" si="451">RIGHT(A504,LEN(A504)-SEARCH(".",A504))</f>
        <v>#VALUE!</v>
      </c>
      <c r="AQ504" s="4" t="str">
        <f t="shared" ref="AQ504:AQ567" si="452">IFERROR(RIGHT(AP504,LEN(AP504)-SEARCH(".",AP504)),"")</f>
        <v/>
      </c>
      <c r="AR504" s="4">
        <f t="shared" ref="AR504:AR567" si="453">IFERROR(IF(VLOOKUP(AH504,Потребители_обозначение,5,FALSE)=2,_xlfn.IFS(H504=3,VLOOKUP(E504,Справочная_двигатели,3,FALSE),H504=1,VLOOKUP(E504,Справочная_двигатели,5,TRUE)),0),0)</f>
        <v>0</v>
      </c>
      <c r="AS504" s="4">
        <f t="shared" ref="AS504:AS567" si="454">IFERROR(IF(VLOOKUP(AH504,Потребители_обозначение,5,FALSE)=3,VLOOKUP(E504,Справочная_ЛЭД,2,TRUE),0),0)</f>
        <v>0</v>
      </c>
      <c r="AT504" s="4">
        <f t="shared" ref="AT504:AT567" si="455">IF(AR504=0,AS504,AR504)</f>
        <v>0</v>
      </c>
    </row>
    <row r="505" spans="1:46" x14ac:dyDescent="0.25">
      <c r="A505" s="5">
        <f t="shared" si="427"/>
        <v>0</v>
      </c>
      <c r="B505" s="4" t="e">
        <f t="shared" si="428"/>
        <v>#N/A</v>
      </c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4">
        <f t="shared" si="429"/>
        <v>0</v>
      </c>
      <c r="N505" s="59"/>
      <c r="O505" s="59"/>
      <c r="P505" s="59" t="e">
        <f t="shared" si="430"/>
        <v>#N/A</v>
      </c>
      <c r="Q505" s="59"/>
      <c r="R505" s="59"/>
      <c r="S505" s="59"/>
      <c r="T505" s="5" t="e">
        <f t="shared" si="431"/>
        <v>#N/A</v>
      </c>
      <c r="U505" s="4" t="e">
        <f t="shared" si="432"/>
        <v>#N/A</v>
      </c>
      <c r="V505" s="4" t="e">
        <f t="shared" si="433"/>
        <v>#N/A</v>
      </c>
      <c r="W505" s="4" t="e">
        <f t="shared" si="434"/>
        <v>#N/A</v>
      </c>
      <c r="X505" s="4" t="e">
        <f t="shared" si="435"/>
        <v>#N/A</v>
      </c>
      <c r="Y505" s="4" t="e" cm="1">
        <f t="array" ref="Y505">_xlfn.IFS(H505=1,2,H505=3,1)</f>
        <v>#N/A</v>
      </c>
      <c r="Z505" s="4" t="e">
        <f t="shared" si="436"/>
        <v>#N/A</v>
      </c>
      <c r="AA505" s="4" t="e">
        <f t="shared" si="437"/>
        <v>#N/A</v>
      </c>
      <c r="AB505" s="4" t="e">
        <f t="shared" si="438"/>
        <v>#N/A</v>
      </c>
      <c r="AC505" s="4" t="e">
        <f t="shared" si="439"/>
        <v>#N/A</v>
      </c>
      <c r="AD505" s="4" t="e">
        <f t="shared" si="440"/>
        <v>#N/A</v>
      </c>
      <c r="AE505" s="4" t="e">
        <f t="shared" si="441"/>
        <v>#N/A</v>
      </c>
      <c r="AF505" s="4">
        <f t="shared" si="442"/>
        <v>0</v>
      </c>
      <c r="AG505" s="4" t="str">
        <f t="shared" si="443"/>
        <v/>
      </c>
      <c r="AH505" s="4">
        <f t="shared" si="444"/>
        <v>0</v>
      </c>
      <c r="AI505" s="4" t="e">
        <f t="shared" si="445"/>
        <v>#VALUE!</v>
      </c>
      <c r="AJ505" s="4" t="e">
        <f t="shared" si="446"/>
        <v>#N/A</v>
      </c>
      <c r="AK505" s="4" t="e">
        <f t="shared" si="447"/>
        <v>#N/A</v>
      </c>
      <c r="AL505" s="4">
        <f t="shared" si="448"/>
        <v>0</v>
      </c>
      <c r="AM505" s="4">
        <f t="shared" si="449"/>
        <v>0</v>
      </c>
      <c r="AN505" s="4"/>
      <c r="AO505" s="4" t="e">
        <f t="shared" si="450"/>
        <v>#N/A</v>
      </c>
      <c r="AP505" s="4" t="e">
        <f t="shared" si="451"/>
        <v>#VALUE!</v>
      </c>
      <c r="AQ505" s="4" t="str">
        <f t="shared" si="452"/>
        <v/>
      </c>
      <c r="AR505" s="4">
        <f t="shared" si="453"/>
        <v>0</v>
      </c>
      <c r="AS505" s="4">
        <f t="shared" si="454"/>
        <v>0</v>
      </c>
      <c r="AT505" s="4">
        <f t="shared" si="455"/>
        <v>0</v>
      </c>
    </row>
    <row r="506" spans="1:46" x14ac:dyDescent="0.25">
      <c r="A506" s="5">
        <f t="shared" si="427"/>
        <v>0</v>
      </c>
      <c r="B506" s="4" t="e">
        <f t="shared" si="428"/>
        <v>#N/A</v>
      </c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4">
        <f t="shared" si="429"/>
        <v>0</v>
      </c>
      <c r="N506" s="59"/>
      <c r="O506" s="59"/>
      <c r="P506" s="59" t="e">
        <f t="shared" si="430"/>
        <v>#N/A</v>
      </c>
      <c r="Q506" s="59"/>
      <c r="R506" s="59"/>
      <c r="S506" s="59"/>
      <c r="T506" s="5" t="e">
        <f t="shared" si="431"/>
        <v>#N/A</v>
      </c>
      <c r="U506" s="4" t="e">
        <f t="shared" si="432"/>
        <v>#N/A</v>
      </c>
      <c r="V506" s="4" t="e">
        <f t="shared" si="433"/>
        <v>#N/A</v>
      </c>
      <c r="W506" s="4" t="e">
        <f t="shared" si="434"/>
        <v>#N/A</v>
      </c>
      <c r="X506" s="4" t="e">
        <f t="shared" si="435"/>
        <v>#N/A</v>
      </c>
      <c r="Y506" s="4" t="e" cm="1">
        <f t="array" ref="Y506">_xlfn.IFS(H506=1,2,H506=3,1)</f>
        <v>#N/A</v>
      </c>
      <c r="Z506" s="4" t="e">
        <f t="shared" si="436"/>
        <v>#N/A</v>
      </c>
      <c r="AA506" s="4" t="e">
        <f t="shared" si="437"/>
        <v>#N/A</v>
      </c>
      <c r="AB506" s="4" t="e">
        <f t="shared" si="438"/>
        <v>#N/A</v>
      </c>
      <c r="AC506" s="4" t="e">
        <f t="shared" si="439"/>
        <v>#N/A</v>
      </c>
      <c r="AD506" s="4" t="e">
        <f t="shared" si="440"/>
        <v>#N/A</v>
      </c>
      <c r="AE506" s="4" t="e">
        <f t="shared" si="441"/>
        <v>#N/A</v>
      </c>
      <c r="AF506" s="4">
        <f t="shared" si="442"/>
        <v>0</v>
      </c>
      <c r="AG506" s="4" t="str">
        <f t="shared" si="443"/>
        <v/>
      </c>
      <c r="AH506" s="4">
        <f t="shared" si="444"/>
        <v>0</v>
      </c>
      <c r="AI506" s="4" t="e">
        <f t="shared" si="445"/>
        <v>#VALUE!</v>
      </c>
      <c r="AJ506" s="4" t="e">
        <f t="shared" si="446"/>
        <v>#N/A</v>
      </c>
      <c r="AK506" s="4" t="e">
        <f t="shared" si="447"/>
        <v>#N/A</v>
      </c>
      <c r="AL506" s="4">
        <f t="shared" si="448"/>
        <v>0</v>
      </c>
      <c r="AM506" s="4">
        <f t="shared" si="449"/>
        <v>0</v>
      </c>
      <c r="AN506" s="4"/>
      <c r="AO506" s="4" t="e">
        <f t="shared" si="450"/>
        <v>#N/A</v>
      </c>
      <c r="AP506" s="4" t="e">
        <f t="shared" si="451"/>
        <v>#VALUE!</v>
      </c>
      <c r="AQ506" s="4" t="str">
        <f t="shared" si="452"/>
        <v/>
      </c>
      <c r="AR506" s="4">
        <f t="shared" si="453"/>
        <v>0</v>
      </c>
      <c r="AS506" s="4">
        <f t="shared" si="454"/>
        <v>0</v>
      </c>
      <c r="AT506" s="4">
        <f t="shared" si="455"/>
        <v>0</v>
      </c>
    </row>
    <row r="507" spans="1:46" x14ac:dyDescent="0.25">
      <c r="A507" s="5">
        <f t="shared" si="427"/>
        <v>0</v>
      </c>
      <c r="B507" s="4" t="e">
        <f t="shared" si="428"/>
        <v>#N/A</v>
      </c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4">
        <f t="shared" si="429"/>
        <v>0</v>
      </c>
      <c r="N507" s="59"/>
      <c r="O507" s="59"/>
      <c r="P507" s="59" t="e">
        <f t="shared" si="430"/>
        <v>#N/A</v>
      </c>
      <c r="Q507" s="59"/>
      <c r="R507" s="59"/>
      <c r="S507" s="59"/>
      <c r="T507" s="5" t="e">
        <f t="shared" si="431"/>
        <v>#N/A</v>
      </c>
      <c r="U507" s="4" t="e">
        <f t="shared" si="432"/>
        <v>#N/A</v>
      </c>
      <c r="V507" s="4" t="e">
        <f t="shared" si="433"/>
        <v>#N/A</v>
      </c>
      <c r="W507" s="4" t="e">
        <f t="shared" si="434"/>
        <v>#N/A</v>
      </c>
      <c r="X507" s="4" t="e">
        <f t="shared" si="435"/>
        <v>#N/A</v>
      </c>
      <c r="Y507" s="4" t="e" cm="1">
        <f t="array" ref="Y507">_xlfn.IFS(H507=1,2,H507=3,1)</f>
        <v>#N/A</v>
      </c>
      <c r="Z507" s="4" t="e">
        <f t="shared" si="436"/>
        <v>#N/A</v>
      </c>
      <c r="AA507" s="4" t="e">
        <f t="shared" si="437"/>
        <v>#N/A</v>
      </c>
      <c r="AB507" s="4" t="e">
        <f t="shared" si="438"/>
        <v>#N/A</v>
      </c>
      <c r="AC507" s="4" t="e">
        <f t="shared" si="439"/>
        <v>#N/A</v>
      </c>
      <c r="AD507" s="4" t="e">
        <f t="shared" si="440"/>
        <v>#N/A</v>
      </c>
      <c r="AE507" s="4" t="e">
        <f t="shared" si="441"/>
        <v>#N/A</v>
      </c>
      <c r="AF507" s="4">
        <f t="shared" si="442"/>
        <v>0</v>
      </c>
      <c r="AG507" s="4" t="str">
        <f t="shared" si="443"/>
        <v/>
      </c>
      <c r="AH507" s="4">
        <f t="shared" si="444"/>
        <v>0</v>
      </c>
      <c r="AI507" s="4" t="e">
        <f t="shared" si="445"/>
        <v>#VALUE!</v>
      </c>
      <c r="AJ507" s="4" t="e">
        <f t="shared" si="446"/>
        <v>#N/A</v>
      </c>
      <c r="AK507" s="4" t="e">
        <f t="shared" si="447"/>
        <v>#N/A</v>
      </c>
      <c r="AL507" s="4">
        <f t="shared" si="448"/>
        <v>0</v>
      </c>
      <c r="AM507" s="4">
        <f t="shared" si="449"/>
        <v>0</v>
      </c>
      <c r="AN507" s="4"/>
      <c r="AO507" s="4" t="e">
        <f t="shared" si="450"/>
        <v>#N/A</v>
      </c>
      <c r="AP507" s="4" t="e">
        <f t="shared" si="451"/>
        <v>#VALUE!</v>
      </c>
      <c r="AQ507" s="4" t="str">
        <f t="shared" si="452"/>
        <v/>
      </c>
      <c r="AR507" s="4">
        <f t="shared" si="453"/>
        <v>0</v>
      </c>
      <c r="AS507" s="4">
        <f t="shared" si="454"/>
        <v>0</v>
      </c>
      <c r="AT507" s="4">
        <f t="shared" si="455"/>
        <v>0</v>
      </c>
    </row>
    <row r="508" spans="1:46" x14ac:dyDescent="0.25">
      <c r="A508" s="5">
        <f t="shared" si="427"/>
        <v>0</v>
      </c>
      <c r="B508" s="4" t="e">
        <f t="shared" si="428"/>
        <v>#N/A</v>
      </c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4">
        <f t="shared" si="429"/>
        <v>0</v>
      </c>
      <c r="N508" s="59"/>
      <c r="O508" s="59"/>
      <c r="P508" s="59" t="e">
        <f t="shared" si="430"/>
        <v>#N/A</v>
      </c>
      <c r="Q508" s="59"/>
      <c r="R508" s="59"/>
      <c r="S508" s="59"/>
      <c r="T508" s="5" t="e">
        <f t="shared" si="431"/>
        <v>#N/A</v>
      </c>
      <c r="U508" s="4" t="e">
        <f t="shared" si="432"/>
        <v>#N/A</v>
      </c>
      <c r="V508" s="4" t="e">
        <f t="shared" si="433"/>
        <v>#N/A</v>
      </c>
      <c r="W508" s="4" t="e">
        <f t="shared" si="434"/>
        <v>#N/A</v>
      </c>
      <c r="X508" s="4" t="e">
        <f t="shared" si="435"/>
        <v>#N/A</v>
      </c>
      <c r="Y508" s="4" t="e" cm="1">
        <f t="array" ref="Y508">_xlfn.IFS(H508=1,2,H508=3,1)</f>
        <v>#N/A</v>
      </c>
      <c r="Z508" s="4" t="e">
        <f t="shared" si="436"/>
        <v>#N/A</v>
      </c>
      <c r="AA508" s="4" t="e">
        <f t="shared" si="437"/>
        <v>#N/A</v>
      </c>
      <c r="AB508" s="4" t="e">
        <f t="shared" si="438"/>
        <v>#N/A</v>
      </c>
      <c r="AC508" s="4" t="e">
        <f t="shared" si="439"/>
        <v>#N/A</v>
      </c>
      <c r="AD508" s="4" t="e">
        <f t="shared" si="440"/>
        <v>#N/A</v>
      </c>
      <c r="AE508" s="4" t="e">
        <f t="shared" si="441"/>
        <v>#N/A</v>
      </c>
      <c r="AF508" s="4">
        <f t="shared" si="442"/>
        <v>0</v>
      </c>
      <c r="AG508" s="4" t="str">
        <f t="shared" si="443"/>
        <v/>
      </c>
      <c r="AH508" s="4">
        <f t="shared" si="444"/>
        <v>0</v>
      </c>
      <c r="AI508" s="4" t="e">
        <f t="shared" si="445"/>
        <v>#VALUE!</v>
      </c>
      <c r="AJ508" s="4" t="e">
        <f t="shared" si="446"/>
        <v>#N/A</v>
      </c>
      <c r="AK508" s="4" t="e">
        <f t="shared" si="447"/>
        <v>#N/A</v>
      </c>
      <c r="AL508" s="4">
        <f t="shared" si="448"/>
        <v>0</v>
      </c>
      <c r="AM508" s="4">
        <f t="shared" si="449"/>
        <v>0</v>
      </c>
      <c r="AN508" s="4"/>
      <c r="AO508" s="4" t="e">
        <f t="shared" si="450"/>
        <v>#N/A</v>
      </c>
      <c r="AP508" s="4" t="e">
        <f t="shared" si="451"/>
        <v>#VALUE!</v>
      </c>
      <c r="AQ508" s="4" t="str">
        <f t="shared" si="452"/>
        <v/>
      </c>
      <c r="AR508" s="4">
        <f t="shared" si="453"/>
        <v>0</v>
      </c>
      <c r="AS508" s="4">
        <f t="shared" si="454"/>
        <v>0</v>
      </c>
      <c r="AT508" s="4">
        <f t="shared" si="455"/>
        <v>0</v>
      </c>
    </row>
    <row r="509" spans="1:46" x14ac:dyDescent="0.25">
      <c r="A509" s="5">
        <f t="shared" si="427"/>
        <v>0</v>
      </c>
      <c r="B509" s="4" t="e">
        <f t="shared" si="428"/>
        <v>#N/A</v>
      </c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4">
        <f t="shared" si="429"/>
        <v>0</v>
      </c>
      <c r="N509" s="59"/>
      <c r="O509" s="59"/>
      <c r="P509" s="59" t="e">
        <f t="shared" si="430"/>
        <v>#N/A</v>
      </c>
      <c r="Q509" s="59"/>
      <c r="R509" s="59"/>
      <c r="S509" s="59"/>
      <c r="T509" s="5" t="e">
        <f t="shared" si="431"/>
        <v>#N/A</v>
      </c>
      <c r="U509" s="4" t="e">
        <f t="shared" si="432"/>
        <v>#N/A</v>
      </c>
      <c r="V509" s="4" t="e">
        <f t="shared" si="433"/>
        <v>#N/A</v>
      </c>
      <c r="W509" s="4" t="e">
        <f t="shared" si="434"/>
        <v>#N/A</v>
      </c>
      <c r="X509" s="4" t="e">
        <f t="shared" si="435"/>
        <v>#N/A</v>
      </c>
      <c r="Y509" s="4" t="e" cm="1">
        <f t="array" ref="Y509">_xlfn.IFS(H509=1,2,H509=3,1)</f>
        <v>#N/A</v>
      </c>
      <c r="Z509" s="4" t="e">
        <f t="shared" si="436"/>
        <v>#N/A</v>
      </c>
      <c r="AA509" s="4" t="e">
        <f t="shared" si="437"/>
        <v>#N/A</v>
      </c>
      <c r="AB509" s="4" t="e">
        <f t="shared" si="438"/>
        <v>#N/A</v>
      </c>
      <c r="AC509" s="4" t="e">
        <f t="shared" si="439"/>
        <v>#N/A</v>
      </c>
      <c r="AD509" s="4" t="e">
        <f t="shared" si="440"/>
        <v>#N/A</v>
      </c>
      <c r="AE509" s="4" t="e">
        <f t="shared" si="441"/>
        <v>#N/A</v>
      </c>
      <c r="AF509" s="4">
        <f t="shared" si="442"/>
        <v>0</v>
      </c>
      <c r="AG509" s="4" t="str">
        <f t="shared" si="443"/>
        <v/>
      </c>
      <c r="AH509" s="4">
        <f t="shared" si="444"/>
        <v>0</v>
      </c>
      <c r="AI509" s="4" t="e">
        <f t="shared" si="445"/>
        <v>#VALUE!</v>
      </c>
      <c r="AJ509" s="4" t="e">
        <f t="shared" si="446"/>
        <v>#N/A</v>
      </c>
      <c r="AK509" s="4" t="e">
        <f t="shared" si="447"/>
        <v>#N/A</v>
      </c>
      <c r="AL509" s="4">
        <f t="shared" si="448"/>
        <v>0</v>
      </c>
      <c r="AM509" s="4">
        <f t="shared" si="449"/>
        <v>0</v>
      </c>
      <c r="AN509" s="4"/>
      <c r="AO509" s="4" t="e">
        <f t="shared" si="450"/>
        <v>#N/A</v>
      </c>
      <c r="AP509" s="4" t="e">
        <f t="shared" si="451"/>
        <v>#VALUE!</v>
      </c>
      <c r="AQ509" s="4" t="str">
        <f t="shared" si="452"/>
        <v/>
      </c>
      <c r="AR509" s="4">
        <f t="shared" si="453"/>
        <v>0</v>
      </c>
      <c r="AS509" s="4">
        <f t="shared" si="454"/>
        <v>0</v>
      </c>
      <c r="AT509" s="4">
        <f t="shared" si="455"/>
        <v>0</v>
      </c>
    </row>
    <row r="510" spans="1:46" x14ac:dyDescent="0.25">
      <c r="A510" s="5">
        <f t="shared" si="427"/>
        <v>0</v>
      </c>
      <c r="B510" s="4" t="e">
        <f t="shared" si="428"/>
        <v>#N/A</v>
      </c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4">
        <f t="shared" si="429"/>
        <v>0</v>
      </c>
      <c r="N510" s="59"/>
      <c r="O510" s="59"/>
      <c r="P510" s="59" t="e">
        <f t="shared" si="430"/>
        <v>#N/A</v>
      </c>
      <c r="Q510" s="59"/>
      <c r="R510" s="59"/>
      <c r="S510" s="59"/>
      <c r="T510" s="5" t="e">
        <f t="shared" si="431"/>
        <v>#N/A</v>
      </c>
      <c r="U510" s="4" t="e">
        <f t="shared" si="432"/>
        <v>#N/A</v>
      </c>
      <c r="V510" s="4" t="e">
        <f t="shared" si="433"/>
        <v>#N/A</v>
      </c>
      <c r="W510" s="4" t="e">
        <f t="shared" si="434"/>
        <v>#N/A</v>
      </c>
      <c r="X510" s="4" t="e">
        <f t="shared" si="435"/>
        <v>#N/A</v>
      </c>
      <c r="Y510" s="4" t="e" cm="1">
        <f t="array" ref="Y510">_xlfn.IFS(H510=1,2,H510=3,1)</f>
        <v>#N/A</v>
      </c>
      <c r="Z510" s="4" t="e">
        <f t="shared" si="436"/>
        <v>#N/A</v>
      </c>
      <c r="AA510" s="4" t="e">
        <f t="shared" si="437"/>
        <v>#N/A</v>
      </c>
      <c r="AB510" s="4" t="e">
        <f t="shared" si="438"/>
        <v>#N/A</v>
      </c>
      <c r="AC510" s="4" t="e">
        <f t="shared" si="439"/>
        <v>#N/A</v>
      </c>
      <c r="AD510" s="4" t="e">
        <f t="shared" si="440"/>
        <v>#N/A</v>
      </c>
      <c r="AE510" s="4" t="e">
        <f t="shared" si="441"/>
        <v>#N/A</v>
      </c>
      <c r="AF510" s="4">
        <f t="shared" si="442"/>
        <v>0</v>
      </c>
      <c r="AG510" s="4" t="str">
        <f t="shared" si="443"/>
        <v/>
      </c>
      <c r="AH510" s="4">
        <f t="shared" si="444"/>
        <v>0</v>
      </c>
      <c r="AI510" s="4" t="e">
        <f t="shared" si="445"/>
        <v>#VALUE!</v>
      </c>
      <c r="AJ510" s="4" t="e">
        <f t="shared" si="446"/>
        <v>#N/A</v>
      </c>
      <c r="AK510" s="4" t="e">
        <f t="shared" si="447"/>
        <v>#N/A</v>
      </c>
      <c r="AL510" s="4">
        <f t="shared" si="448"/>
        <v>0</v>
      </c>
      <c r="AM510" s="4">
        <f t="shared" si="449"/>
        <v>0</v>
      </c>
      <c r="AN510" s="4"/>
      <c r="AO510" s="4" t="e">
        <f t="shared" si="450"/>
        <v>#N/A</v>
      </c>
      <c r="AP510" s="4" t="e">
        <f t="shared" si="451"/>
        <v>#VALUE!</v>
      </c>
      <c r="AQ510" s="4" t="str">
        <f t="shared" si="452"/>
        <v/>
      </c>
      <c r="AR510" s="4">
        <f t="shared" si="453"/>
        <v>0</v>
      </c>
      <c r="AS510" s="4">
        <f t="shared" si="454"/>
        <v>0</v>
      </c>
      <c r="AT510" s="4">
        <f t="shared" si="455"/>
        <v>0</v>
      </c>
    </row>
    <row r="511" spans="1:46" x14ac:dyDescent="0.25">
      <c r="A511" s="5">
        <f t="shared" si="427"/>
        <v>0</v>
      </c>
      <c r="B511" s="4" t="e">
        <f t="shared" si="428"/>
        <v>#N/A</v>
      </c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4">
        <f t="shared" si="429"/>
        <v>0</v>
      </c>
      <c r="N511" s="59"/>
      <c r="O511" s="59"/>
      <c r="P511" s="59" t="e">
        <f t="shared" si="430"/>
        <v>#N/A</v>
      </c>
      <c r="Q511" s="59"/>
      <c r="R511" s="59"/>
      <c r="S511" s="59"/>
      <c r="T511" s="5" t="e">
        <f t="shared" si="431"/>
        <v>#N/A</v>
      </c>
      <c r="U511" s="4" t="e">
        <f t="shared" si="432"/>
        <v>#N/A</v>
      </c>
      <c r="V511" s="4" t="e">
        <f t="shared" si="433"/>
        <v>#N/A</v>
      </c>
      <c r="W511" s="4" t="e">
        <f t="shared" si="434"/>
        <v>#N/A</v>
      </c>
      <c r="X511" s="4" t="e">
        <f t="shared" si="435"/>
        <v>#N/A</v>
      </c>
      <c r="Y511" s="4" t="e" cm="1">
        <f t="array" ref="Y511">_xlfn.IFS(H511=1,2,H511=3,1)</f>
        <v>#N/A</v>
      </c>
      <c r="Z511" s="4" t="e">
        <f t="shared" si="436"/>
        <v>#N/A</v>
      </c>
      <c r="AA511" s="4" t="e">
        <f t="shared" si="437"/>
        <v>#N/A</v>
      </c>
      <c r="AB511" s="4" t="e">
        <f t="shared" si="438"/>
        <v>#N/A</v>
      </c>
      <c r="AC511" s="4" t="e">
        <f t="shared" si="439"/>
        <v>#N/A</v>
      </c>
      <c r="AD511" s="4" t="e">
        <f t="shared" si="440"/>
        <v>#N/A</v>
      </c>
      <c r="AE511" s="4" t="e">
        <f t="shared" si="441"/>
        <v>#N/A</v>
      </c>
      <c r="AF511" s="4">
        <f t="shared" si="442"/>
        <v>0</v>
      </c>
      <c r="AG511" s="4" t="str">
        <f t="shared" si="443"/>
        <v/>
      </c>
      <c r="AH511" s="4">
        <f t="shared" si="444"/>
        <v>0</v>
      </c>
      <c r="AI511" s="4" t="e">
        <f t="shared" si="445"/>
        <v>#VALUE!</v>
      </c>
      <c r="AJ511" s="4" t="e">
        <f t="shared" si="446"/>
        <v>#N/A</v>
      </c>
      <c r="AK511" s="4" t="e">
        <f t="shared" si="447"/>
        <v>#N/A</v>
      </c>
      <c r="AL511" s="4">
        <f t="shared" si="448"/>
        <v>0</v>
      </c>
      <c r="AM511" s="4">
        <f t="shared" si="449"/>
        <v>0</v>
      </c>
      <c r="AN511" s="4"/>
      <c r="AO511" s="4" t="e">
        <f t="shared" si="450"/>
        <v>#N/A</v>
      </c>
      <c r="AP511" s="4" t="e">
        <f t="shared" si="451"/>
        <v>#VALUE!</v>
      </c>
      <c r="AQ511" s="4" t="str">
        <f t="shared" si="452"/>
        <v/>
      </c>
      <c r="AR511" s="4">
        <f t="shared" si="453"/>
        <v>0</v>
      </c>
      <c r="AS511" s="4">
        <f t="shared" si="454"/>
        <v>0</v>
      </c>
      <c r="AT511" s="4">
        <f t="shared" si="455"/>
        <v>0</v>
      </c>
    </row>
    <row r="512" spans="1:46" x14ac:dyDescent="0.25">
      <c r="A512" s="5">
        <f t="shared" si="427"/>
        <v>0</v>
      </c>
      <c r="B512" s="4" t="e">
        <f t="shared" si="428"/>
        <v>#N/A</v>
      </c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4">
        <f t="shared" si="429"/>
        <v>0</v>
      </c>
      <c r="N512" s="59"/>
      <c r="O512" s="59"/>
      <c r="P512" s="59" t="e">
        <f t="shared" si="430"/>
        <v>#N/A</v>
      </c>
      <c r="Q512" s="59"/>
      <c r="R512" s="59"/>
      <c r="S512" s="59"/>
      <c r="T512" s="5" t="e">
        <f t="shared" si="431"/>
        <v>#N/A</v>
      </c>
      <c r="U512" s="4" t="e">
        <f t="shared" si="432"/>
        <v>#N/A</v>
      </c>
      <c r="V512" s="4" t="e">
        <f t="shared" si="433"/>
        <v>#N/A</v>
      </c>
      <c r="W512" s="4" t="e">
        <f t="shared" si="434"/>
        <v>#N/A</v>
      </c>
      <c r="X512" s="4" t="e">
        <f t="shared" si="435"/>
        <v>#N/A</v>
      </c>
      <c r="Y512" s="4" t="e" cm="1">
        <f t="array" ref="Y512">_xlfn.IFS(H512=1,2,H512=3,1)</f>
        <v>#N/A</v>
      </c>
      <c r="Z512" s="4" t="e">
        <f t="shared" si="436"/>
        <v>#N/A</v>
      </c>
      <c r="AA512" s="4" t="e">
        <f t="shared" si="437"/>
        <v>#N/A</v>
      </c>
      <c r="AB512" s="4" t="e">
        <f t="shared" si="438"/>
        <v>#N/A</v>
      </c>
      <c r="AC512" s="4" t="e">
        <f t="shared" si="439"/>
        <v>#N/A</v>
      </c>
      <c r="AD512" s="4" t="e">
        <f t="shared" si="440"/>
        <v>#N/A</v>
      </c>
      <c r="AE512" s="4" t="e">
        <f t="shared" si="441"/>
        <v>#N/A</v>
      </c>
      <c r="AF512" s="4">
        <f t="shared" si="442"/>
        <v>0</v>
      </c>
      <c r="AG512" s="4" t="str">
        <f t="shared" si="443"/>
        <v/>
      </c>
      <c r="AH512" s="4">
        <f t="shared" si="444"/>
        <v>0</v>
      </c>
      <c r="AI512" s="4" t="e">
        <f t="shared" si="445"/>
        <v>#VALUE!</v>
      </c>
      <c r="AJ512" s="4" t="e">
        <f t="shared" si="446"/>
        <v>#N/A</v>
      </c>
      <c r="AK512" s="4" t="e">
        <f t="shared" si="447"/>
        <v>#N/A</v>
      </c>
      <c r="AL512" s="4">
        <f t="shared" si="448"/>
        <v>0</v>
      </c>
      <c r="AM512" s="4">
        <f t="shared" si="449"/>
        <v>0</v>
      </c>
      <c r="AN512" s="4"/>
      <c r="AO512" s="4" t="e">
        <f t="shared" si="450"/>
        <v>#N/A</v>
      </c>
      <c r="AP512" s="4" t="e">
        <f t="shared" si="451"/>
        <v>#VALUE!</v>
      </c>
      <c r="AQ512" s="4" t="str">
        <f t="shared" si="452"/>
        <v/>
      </c>
      <c r="AR512" s="4">
        <f t="shared" si="453"/>
        <v>0</v>
      </c>
      <c r="AS512" s="4">
        <f t="shared" si="454"/>
        <v>0</v>
      </c>
      <c r="AT512" s="4">
        <f t="shared" si="455"/>
        <v>0</v>
      </c>
    </row>
    <row r="513" spans="1:46" x14ac:dyDescent="0.25">
      <c r="A513" s="5">
        <f t="shared" si="427"/>
        <v>0</v>
      </c>
      <c r="B513" s="4" t="e">
        <f t="shared" si="428"/>
        <v>#N/A</v>
      </c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4">
        <f t="shared" si="429"/>
        <v>0</v>
      </c>
      <c r="N513" s="59"/>
      <c r="O513" s="59"/>
      <c r="P513" s="59" t="e">
        <f t="shared" si="430"/>
        <v>#N/A</v>
      </c>
      <c r="Q513" s="59"/>
      <c r="R513" s="59"/>
      <c r="S513" s="59"/>
      <c r="T513" s="5" t="e">
        <f t="shared" si="431"/>
        <v>#N/A</v>
      </c>
      <c r="U513" s="4" t="e">
        <f t="shared" si="432"/>
        <v>#N/A</v>
      </c>
      <c r="V513" s="4" t="e">
        <f t="shared" si="433"/>
        <v>#N/A</v>
      </c>
      <c r="W513" s="4" t="e">
        <f t="shared" si="434"/>
        <v>#N/A</v>
      </c>
      <c r="X513" s="4" t="e">
        <f t="shared" si="435"/>
        <v>#N/A</v>
      </c>
      <c r="Y513" s="4" t="e" cm="1">
        <f t="array" ref="Y513">_xlfn.IFS(H513=1,2,H513=3,1)</f>
        <v>#N/A</v>
      </c>
      <c r="Z513" s="4" t="e">
        <f t="shared" si="436"/>
        <v>#N/A</v>
      </c>
      <c r="AA513" s="4" t="e">
        <f t="shared" si="437"/>
        <v>#N/A</v>
      </c>
      <c r="AB513" s="4" t="e">
        <f t="shared" si="438"/>
        <v>#N/A</v>
      </c>
      <c r="AC513" s="4" t="e">
        <f t="shared" si="439"/>
        <v>#N/A</v>
      </c>
      <c r="AD513" s="4" t="e">
        <f t="shared" si="440"/>
        <v>#N/A</v>
      </c>
      <c r="AE513" s="4" t="e">
        <f t="shared" si="441"/>
        <v>#N/A</v>
      </c>
      <c r="AF513" s="4">
        <f t="shared" si="442"/>
        <v>0</v>
      </c>
      <c r="AG513" s="4" t="str">
        <f t="shared" si="443"/>
        <v/>
      </c>
      <c r="AH513" s="4">
        <f t="shared" si="444"/>
        <v>0</v>
      </c>
      <c r="AI513" s="4" t="e">
        <f t="shared" si="445"/>
        <v>#VALUE!</v>
      </c>
      <c r="AJ513" s="4" t="e">
        <f t="shared" si="446"/>
        <v>#N/A</v>
      </c>
      <c r="AK513" s="4" t="e">
        <f t="shared" si="447"/>
        <v>#N/A</v>
      </c>
      <c r="AL513" s="4">
        <f t="shared" si="448"/>
        <v>0</v>
      </c>
      <c r="AM513" s="4">
        <f t="shared" si="449"/>
        <v>0</v>
      </c>
      <c r="AN513" s="4"/>
      <c r="AO513" s="4" t="e">
        <f t="shared" si="450"/>
        <v>#N/A</v>
      </c>
      <c r="AP513" s="4" t="e">
        <f t="shared" si="451"/>
        <v>#VALUE!</v>
      </c>
      <c r="AQ513" s="4" t="str">
        <f t="shared" si="452"/>
        <v/>
      </c>
      <c r="AR513" s="4">
        <f t="shared" si="453"/>
        <v>0</v>
      </c>
      <c r="AS513" s="4">
        <f t="shared" si="454"/>
        <v>0</v>
      </c>
      <c r="AT513" s="4">
        <f t="shared" si="455"/>
        <v>0</v>
      </c>
    </row>
    <row r="514" spans="1:46" x14ac:dyDescent="0.25">
      <c r="A514" s="5">
        <f t="shared" si="427"/>
        <v>0</v>
      </c>
      <c r="B514" s="4" t="e">
        <f t="shared" si="428"/>
        <v>#N/A</v>
      </c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4">
        <f t="shared" si="429"/>
        <v>0</v>
      </c>
      <c r="N514" s="59"/>
      <c r="O514" s="59"/>
      <c r="P514" s="59" t="e">
        <f t="shared" si="430"/>
        <v>#N/A</v>
      </c>
      <c r="Q514" s="59"/>
      <c r="R514" s="59"/>
      <c r="S514" s="59"/>
      <c r="T514" s="5" t="e">
        <f t="shared" si="431"/>
        <v>#N/A</v>
      </c>
      <c r="U514" s="4" t="e">
        <f t="shared" si="432"/>
        <v>#N/A</v>
      </c>
      <c r="V514" s="4" t="e">
        <f t="shared" si="433"/>
        <v>#N/A</v>
      </c>
      <c r="W514" s="4" t="e">
        <f t="shared" si="434"/>
        <v>#N/A</v>
      </c>
      <c r="X514" s="4" t="e">
        <f t="shared" si="435"/>
        <v>#N/A</v>
      </c>
      <c r="Y514" s="4" t="e" cm="1">
        <f t="array" ref="Y514">_xlfn.IFS(H514=1,2,H514=3,1)</f>
        <v>#N/A</v>
      </c>
      <c r="Z514" s="4" t="e">
        <f t="shared" si="436"/>
        <v>#N/A</v>
      </c>
      <c r="AA514" s="4" t="e">
        <f t="shared" si="437"/>
        <v>#N/A</v>
      </c>
      <c r="AB514" s="4" t="e">
        <f t="shared" si="438"/>
        <v>#N/A</v>
      </c>
      <c r="AC514" s="4" t="e">
        <f t="shared" si="439"/>
        <v>#N/A</v>
      </c>
      <c r="AD514" s="4" t="e">
        <f t="shared" si="440"/>
        <v>#N/A</v>
      </c>
      <c r="AE514" s="4" t="e">
        <f t="shared" si="441"/>
        <v>#N/A</v>
      </c>
      <c r="AF514" s="4">
        <f t="shared" si="442"/>
        <v>0</v>
      </c>
      <c r="AG514" s="4" t="str">
        <f t="shared" si="443"/>
        <v/>
      </c>
      <c r="AH514" s="4">
        <f t="shared" si="444"/>
        <v>0</v>
      </c>
      <c r="AI514" s="4" t="e">
        <f t="shared" si="445"/>
        <v>#VALUE!</v>
      </c>
      <c r="AJ514" s="4" t="e">
        <f t="shared" si="446"/>
        <v>#N/A</v>
      </c>
      <c r="AK514" s="4" t="e">
        <f t="shared" si="447"/>
        <v>#N/A</v>
      </c>
      <c r="AL514" s="4">
        <f t="shared" si="448"/>
        <v>0</v>
      </c>
      <c r="AM514" s="4">
        <f t="shared" si="449"/>
        <v>0</v>
      </c>
      <c r="AN514" s="4"/>
      <c r="AO514" s="4" t="e">
        <f t="shared" si="450"/>
        <v>#N/A</v>
      </c>
      <c r="AP514" s="4" t="e">
        <f t="shared" si="451"/>
        <v>#VALUE!</v>
      </c>
      <c r="AQ514" s="4" t="str">
        <f t="shared" si="452"/>
        <v/>
      </c>
      <c r="AR514" s="4">
        <f t="shared" si="453"/>
        <v>0</v>
      </c>
      <c r="AS514" s="4">
        <f t="shared" si="454"/>
        <v>0</v>
      </c>
      <c r="AT514" s="4">
        <f t="shared" si="455"/>
        <v>0</v>
      </c>
    </row>
    <row r="515" spans="1:46" x14ac:dyDescent="0.25">
      <c r="A515" s="5">
        <f t="shared" si="427"/>
        <v>0</v>
      </c>
      <c r="B515" s="4" t="e">
        <f t="shared" si="428"/>
        <v>#N/A</v>
      </c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4">
        <f t="shared" si="429"/>
        <v>0</v>
      </c>
      <c r="N515" s="59"/>
      <c r="O515" s="59"/>
      <c r="P515" s="59" t="e">
        <f t="shared" si="430"/>
        <v>#N/A</v>
      </c>
      <c r="Q515" s="59"/>
      <c r="R515" s="59"/>
      <c r="S515" s="59"/>
      <c r="T515" s="5" t="e">
        <f t="shared" si="431"/>
        <v>#N/A</v>
      </c>
      <c r="U515" s="4" t="e">
        <f t="shared" si="432"/>
        <v>#N/A</v>
      </c>
      <c r="V515" s="4" t="e">
        <f t="shared" si="433"/>
        <v>#N/A</v>
      </c>
      <c r="W515" s="4" t="e">
        <f t="shared" si="434"/>
        <v>#N/A</v>
      </c>
      <c r="X515" s="4" t="e">
        <f t="shared" si="435"/>
        <v>#N/A</v>
      </c>
      <c r="Y515" s="4" t="e" cm="1">
        <f t="array" ref="Y515">_xlfn.IFS(H515=1,2,H515=3,1)</f>
        <v>#N/A</v>
      </c>
      <c r="Z515" s="4" t="e">
        <f t="shared" si="436"/>
        <v>#N/A</v>
      </c>
      <c r="AA515" s="4" t="e">
        <f t="shared" si="437"/>
        <v>#N/A</v>
      </c>
      <c r="AB515" s="4" t="e">
        <f t="shared" si="438"/>
        <v>#N/A</v>
      </c>
      <c r="AC515" s="4" t="e">
        <f t="shared" si="439"/>
        <v>#N/A</v>
      </c>
      <c r="AD515" s="4" t="e">
        <f t="shared" si="440"/>
        <v>#N/A</v>
      </c>
      <c r="AE515" s="4" t="e">
        <f t="shared" si="441"/>
        <v>#N/A</v>
      </c>
      <c r="AF515" s="4">
        <f t="shared" si="442"/>
        <v>0</v>
      </c>
      <c r="AG515" s="4" t="str">
        <f t="shared" si="443"/>
        <v/>
      </c>
      <c r="AH515" s="4">
        <f t="shared" si="444"/>
        <v>0</v>
      </c>
      <c r="AI515" s="4" t="e">
        <f t="shared" si="445"/>
        <v>#VALUE!</v>
      </c>
      <c r="AJ515" s="4" t="e">
        <f t="shared" si="446"/>
        <v>#N/A</v>
      </c>
      <c r="AK515" s="4" t="e">
        <f t="shared" si="447"/>
        <v>#N/A</v>
      </c>
      <c r="AL515" s="4">
        <f t="shared" si="448"/>
        <v>0</v>
      </c>
      <c r="AM515" s="4">
        <f t="shared" si="449"/>
        <v>0</v>
      </c>
      <c r="AN515" s="4"/>
      <c r="AO515" s="4" t="e">
        <f t="shared" si="450"/>
        <v>#N/A</v>
      </c>
      <c r="AP515" s="4" t="e">
        <f t="shared" si="451"/>
        <v>#VALUE!</v>
      </c>
      <c r="AQ515" s="4" t="str">
        <f t="shared" si="452"/>
        <v/>
      </c>
      <c r="AR515" s="4">
        <f t="shared" si="453"/>
        <v>0</v>
      </c>
      <c r="AS515" s="4">
        <f t="shared" si="454"/>
        <v>0</v>
      </c>
      <c r="AT515" s="4">
        <f t="shared" si="455"/>
        <v>0</v>
      </c>
    </row>
    <row r="516" spans="1:46" x14ac:dyDescent="0.25">
      <c r="A516" s="5">
        <f t="shared" si="427"/>
        <v>0</v>
      </c>
      <c r="B516" s="4" t="e">
        <f t="shared" si="428"/>
        <v>#N/A</v>
      </c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4">
        <f t="shared" si="429"/>
        <v>0</v>
      </c>
      <c r="N516" s="59"/>
      <c r="O516" s="59"/>
      <c r="P516" s="59" t="e">
        <f t="shared" si="430"/>
        <v>#N/A</v>
      </c>
      <c r="Q516" s="59"/>
      <c r="R516" s="59"/>
      <c r="S516" s="59"/>
      <c r="T516" s="5" t="e">
        <f t="shared" si="431"/>
        <v>#N/A</v>
      </c>
      <c r="U516" s="4" t="e">
        <f t="shared" si="432"/>
        <v>#N/A</v>
      </c>
      <c r="V516" s="4" t="e">
        <f t="shared" si="433"/>
        <v>#N/A</v>
      </c>
      <c r="W516" s="4" t="e">
        <f t="shared" si="434"/>
        <v>#N/A</v>
      </c>
      <c r="X516" s="4" t="e">
        <f t="shared" si="435"/>
        <v>#N/A</v>
      </c>
      <c r="Y516" s="4" t="e" cm="1">
        <f t="array" ref="Y516">_xlfn.IFS(H516=1,2,H516=3,1)</f>
        <v>#N/A</v>
      </c>
      <c r="Z516" s="4" t="e">
        <f t="shared" si="436"/>
        <v>#N/A</v>
      </c>
      <c r="AA516" s="4" t="e">
        <f t="shared" si="437"/>
        <v>#N/A</v>
      </c>
      <c r="AB516" s="4" t="e">
        <f t="shared" si="438"/>
        <v>#N/A</v>
      </c>
      <c r="AC516" s="4" t="e">
        <f t="shared" si="439"/>
        <v>#N/A</v>
      </c>
      <c r="AD516" s="4" t="e">
        <f t="shared" si="440"/>
        <v>#N/A</v>
      </c>
      <c r="AE516" s="4" t="e">
        <f t="shared" si="441"/>
        <v>#N/A</v>
      </c>
      <c r="AF516" s="4">
        <f t="shared" si="442"/>
        <v>0</v>
      </c>
      <c r="AG516" s="4" t="str">
        <f t="shared" si="443"/>
        <v/>
      </c>
      <c r="AH516" s="4">
        <f t="shared" si="444"/>
        <v>0</v>
      </c>
      <c r="AI516" s="4" t="e">
        <f t="shared" si="445"/>
        <v>#VALUE!</v>
      </c>
      <c r="AJ516" s="4" t="e">
        <f t="shared" si="446"/>
        <v>#N/A</v>
      </c>
      <c r="AK516" s="4" t="e">
        <f t="shared" si="447"/>
        <v>#N/A</v>
      </c>
      <c r="AL516" s="4">
        <f t="shared" si="448"/>
        <v>0</v>
      </c>
      <c r="AM516" s="4">
        <f t="shared" si="449"/>
        <v>0</v>
      </c>
      <c r="AN516" s="4"/>
      <c r="AO516" s="4" t="e">
        <f t="shared" si="450"/>
        <v>#N/A</v>
      </c>
      <c r="AP516" s="4" t="e">
        <f t="shared" si="451"/>
        <v>#VALUE!</v>
      </c>
      <c r="AQ516" s="4" t="str">
        <f t="shared" si="452"/>
        <v/>
      </c>
      <c r="AR516" s="4">
        <f t="shared" si="453"/>
        <v>0</v>
      </c>
      <c r="AS516" s="4">
        <f t="shared" si="454"/>
        <v>0</v>
      </c>
      <c r="AT516" s="4">
        <f t="shared" si="455"/>
        <v>0</v>
      </c>
    </row>
    <row r="517" spans="1:46" x14ac:dyDescent="0.25">
      <c r="A517" s="5">
        <f t="shared" si="427"/>
        <v>0</v>
      </c>
      <c r="B517" s="4" t="e">
        <f t="shared" si="428"/>
        <v>#N/A</v>
      </c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4">
        <f t="shared" si="429"/>
        <v>0</v>
      </c>
      <c r="N517" s="59"/>
      <c r="O517" s="59"/>
      <c r="P517" s="59" t="e">
        <f t="shared" si="430"/>
        <v>#N/A</v>
      </c>
      <c r="Q517" s="59"/>
      <c r="R517" s="59"/>
      <c r="S517" s="59"/>
      <c r="T517" s="5" t="e">
        <f t="shared" si="431"/>
        <v>#N/A</v>
      </c>
      <c r="U517" s="4" t="e">
        <f t="shared" si="432"/>
        <v>#N/A</v>
      </c>
      <c r="V517" s="4" t="e">
        <f t="shared" si="433"/>
        <v>#N/A</v>
      </c>
      <c r="W517" s="4" t="e">
        <f t="shared" si="434"/>
        <v>#N/A</v>
      </c>
      <c r="X517" s="4" t="e">
        <f t="shared" si="435"/>
        <v>#N/A</v>
      </c>
      <c r="Y517" s="4" t="e" cm="1">
        <f t="array" ref="Y517">_xlfn.IFS(H517=1,2,H517=3,1)</f>
        <v>#N/A</v>
      </c>
      <c r="Z517" s="4" t="e">
        <f t="shared" si="436"/>
        <v>#N/A</v>
      </c>
      <c r="AA517" s="4" t="e">
        <f t="shared" si="437"/>
        <v>#N/A</v>
      </c>
      <c r="AB517" s="4" t="e">
        <f t="shared" si="438"/>
        <v>#N/A</v>
      </c>
      <c r="AC517" s="4" t="e">
        <f t="shared" si="439"/>
        <v>#N/A</v>
      </c>
      <c r="AD517" s="4" t="e">
        <f t="shared" si="440"/>
        <v>#N/A</v>
      </c>
      <c r="AE517" s="4" t="e">
        <f t="shared" si="441"/>
        <v>#N/A</v>
      </c>
      <c r="AF517" s="4">
        <f t="shared" si="442"/>
        <v>0</v>
      </c>
      <c r="AG517" s="4" t="str">
        <f t="shared" si="443"/>
        <v/>
      </c>
      <c r="AH517" s="4">
        <f t="shared" si="444"/>
        <v>0</v>
      </c>
      <c r="AI517" s="4" t="e">
        <f t="shared" si="445"/>
        <v>#VALUE!</v>
      </c>
      <c r="AJ517" s="4" t="e">
        <f t="shared" si="446"/>
        <v>#N/A</v>
      </c>
      <c r="AK517" s="4" t="e">
        <f t="shared" si="447"/>
        <v>#N/A</v>
      </c>
      <c r="AL517" s="4">
        <f t="shared" si="448"/>
        <v>0</v>
      </c>
      <c r="AM517" s="4">
        <f t="shared" si="449"/>
        <v>0</v>
      </c>
      <c r="AN517" s="4"/>
      <c r="AO517" s="4" t="e">
        <f t="shared" si="450"/>
        <v>#N/A</v>
      </c>
      <c r="AP517" s="4" t="e">
        <f t="shared" si="451"/>
        <v>#VALUE!</v>
      </c>
      <c r="AQ517" s="4" t="str">
        <f t="shared" si="452"/>
        <v/>
      </c>
      <c r="AR517" s="4">
        <f t="shared" si="453"/>
        <v>0</v>
      </c>
      <c r="AS517" s="4">
        <f t="shared" si="454"/>
        <v>0</v>
      </c>
      <c r="AT517" s="4">
        <f t="shared" si="455"/>
        <v>0</v>
      </c>
    </row>
    <row r="518" spans="1:46" x14ac:dyDescent="0.25">
      <c r="A518" s="5">
        <f t="shared" si="427"/>
        <v>0</v>
      </c>
      <c r="B518" s="4" t="e">
        <f t="shared" si="428"/>
        <v>#N/A</v>
      </c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4">
        <f t="shared" si="429"/>
        <v>0</v>
      </c>
      <c r="N518" s="59"/>
      <c r="O518" s="59"/>
      <c r="P518" s="59" t="e">
        <f t="shared" si="430"/>
        <v>#N/A</v>
      </c>
      <c r="Q518" s="59"/>
      <c r="R518" s="59"/>
      <c r="S518" s="59"/>
      <c r="T518" s="5" t="e">
        <f t="shared" si="431"/>
        <v>#N/A</v>
      </c>
      <c r="U518" s="4" t="e">
        <f t="shared" si="432"/>
        <v>#N/A</v>
      </c>
      <c r="V518" s="4" t="e">
        <f t="shared" si="433"/>
        <v>#N/A</v>
      </c>
      <c r="W518" s="4" t="e">
        <f t="shared" si="434"/>
        <v>#N/A</v>
      </c>
      <c r="X518" s="4" t="e">
        <f t="shared" si="435"/>
        <v>#N/A</v>
      </c>
      <c r="Y518" s="4" t="e" cm="1">
        <f t="array" ref="Y518">_xlfn.IFS(H518=1,2,H518=3,1)</f>
        <v>#N/A</v>
      </c>
      <c r="Z518" s="4" t="e">
        <f t="shared" si="436"/>
        <v>#N/A</v>
      </c>
      <c r="AA518" s="4" t="e">
        <f t="shared" si="437"/>
        <v>#N/A</v>
      </c>
      <c r="AB518" s="4" t="e">
        <f t="shared" si="438"/>
        <v>#N/A</v>
      </c>
      <c r="AC518" s="4" t="e">
        <f t="shared" si="439"/>
        <v>#N/A</v>
      </c>
      <c r="AD518" s="4" t="e">
        <f t="shared" si="440"/>
        <v>#N/A</v>
      </c>
      <c r="AE518" s="4" t="e">
        <f t="shared" si="441"/>
        <v>#N/A</v>
      </c>
      <c r="AF518" s="4">
        <f t="shared" si="442"/>
        <v>0</v>
      </c>
      <c r="AG518" s="4" t="str">
        <f t="shared" si="443"/>
        <v/>
      </c>
      <c r="AH518" s="4">
        <f t="shared" si="444"/>
        <v>0</v>
      </c>
      <c r="AI518" s="4" t="e">
        <f t="shared" si="445"/>
        <v>#VALUE!</v>
      </c>
      <c r="AJ518" s="4" t="e">
        <f t="shared" si="446"/>
        <v>#N/A</v>
      </c>
      <c r="AK518" s="4" t="e">
        <f t="shared" si="447"/>
        <v>#N/A</v>
      </c>
      <c r="AL518" s="4">
        <f t="shared" si="448"/>
        <v>0</v>
      </c>
      <c r="AM518" s="4">
        <f t="shared" si="449"/>
        <v>0</v>
      </c>
      <c r="AN518" s="4"/>
      <c r="AO518" s="4" t="e">
        <f t="shared" si="450"/>
        <v>#N/A</v>
      </c>
      <c r="AP518" s="4" t="e">
        <f t="shared" si="451"/>
        <v>#VALUE!</v>
      </c>
      <c r="AQ518" s="4" t="str">
        <f t="shared" si="452"/>
        <v/>
      </c>
      <c r="AR518" s="4">
        <f t="shared" si="453"/>
        <v>0</v>
      </c>
      <c r="AS518" s="4">
        <f t="shared" si="454"/>
        <v>0</v>
      </c>
      <c r="AT518" s="4">
        <f t="shared" si="455"/>
        <v>0</v>
      </c>
    </row>
    <row r="519" spans="1:46" x14ac:dyDescent="0.25">
      <c r="A519" s="5">
        <f t="shared" si="427"/>
        <v>0</v>
      </c>
      <c r="B519" s="4" t="e">
        <f t="shared" si="428"/>
        <v>#N/A</v>
      </c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4">
        <f t="shared" si="429"/>
        <v>0</v>
      </c>
      <c r="N519" s="59"/>
      <c r="O519" s="59"/>
      <c r="P519" s="59" t="e">
        <f t="shared" si="430"/>
        <v>#N/A</v>
      </c>
      <c r="Q519" s="59"/>
      <c r="R519" s="59"/>
      <c r="S519" s="59"/>
      <c r="T519" s="5" t="e">
        <f t="shared" si="431"/>
        <v>#N/A</v>
      </c>
      <c r="U519" s="4" t="e">
        <f t="shared" si="432"/>
        <v>#N/A</v>
      </c>
      <c r="V519" s="4" t="e">
        <f t="shared" si="433"/>
        <v>#N/A</v>
      </c>
      <c r="W519" s="4" t="e">
        <f t="shared" si="434"/>
        <v>#N/A</v>
      </c>
      <c r="X519" s="4" t="e">
        <f t="shared" si="435"/>
        <v>#N/A</v>
      </c>
      <c r="Y519" s="4" t="e" cm="1">
        <f t="array" ref="Y519">_xlfn.IFS(H519=1,2,H519=3,1)</f>
        <v>#N/A</v>
      </c>
      <c r="Z519" s="4" t="e">
        <f t="shared" si="436"/>
        <v>#N/A</v>
      </c>
      <c r="AA519" s="4" t="e">
        <f t="shared" si="437"/>
        <v>#N/A</v>
      </c>
      <c r="AB519" s="4" t="e">
        <f t="shared" si="438"/>
        <v>#N/A</v>
      </c>
      <c r="AC519" s="4" t="e">
        <f t="shared" si="439"/>
        <v>#N/A</v>
      </c>
      <c r="AD519" s="4" t="e">
        <f t="shared" si="440"/>
        <v>#N/A</v>
      </c>
      <c r="AE519" s="4" t="e">
        <f t="shared" si="441"/>
        <v>#N/A</v>
      </c>
      <c r="AF519" s="4">
        <f t="shared" si="442"/>
        <v>0</v>
      </c>
      <c r="AG519" s="4" t="str">
        <f t="shared" si="443"/>
        <v/>
      </c>
      <c r="AH519" s="4">
        <f t="shared" si="444"/>
        <v>0</v>
      </c>
      <c r="AI519" s="4" t="e">
        <f t="shared" si="445"/>
        <v>#VALUE!</v>
      </c>
      <c r="AJ519" s="4" t="e">
        <f t="shared" si="446"/>
        <v>#N/A</v>
      </c>
      <c r="AK519" s="4" t="e">
        <f t="shared" si="447"/>
        <v>#N/A</v>
      </c>
      <c r="AL519" s="4">
        <f t="shared" si="448"/>
        <v>0</v>
      </c>
      <c r="AM519" s="4">
        <f t="shared" si="449"/>
        <v>0</v>
      </c>
      <c r="AN519" s="4"/>
      <c r="AO519" s="4" t="e">
        <f t="shared" si="450"/>
        <v>#N/A</v>
      </c>
      <c r="AP519" s="4" t="e">
        <f t="shared" si="451"/>
        <v>#VALUE!</v>
      </c>
      <c r="AQ519" s="4" t="str">
        <f t="shared" si="452"/>
        <v/>
      </c>
      <c r="AR519" s="4">
        <f t="shared" si="453"/>
        <v>0</v>
      </c>
      <c r="AS519" s="4">
        <f t="shared" si="454"/>
        <v>0</v>
      </c>
      <c r="AT519" s="4">
        <f t="shared" si="455"/>
        <v>0</v>
      </c>
    </row>
    <row r="520" spans="1:46" x14ac:dyDescent="0.25">
      <c r="A520" s="5">
        <f t="shared" si="427"/>
        <v>0</v>
      </c>
      <c r="B520" s="4" t="e">
        <f t="shared" si="428"/>
        <v>#N/A</v>
      </c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4">
        <f t="shared" si="429"/>
        <v>0</v>
      </c>
      <c r="N520" s="59"/>
      <c r="O520" s="59"/>
      <c r="P520" s="59" t="e">
        <f t="shared" si="430"/>
        <v>#N/A</v>
      </c>
      <c r="Q520" s="59"/>
      <c r="R520" s="59"/>
      <c r="S520" s="59"/>
      <c r="T520" s="5" t="e">
        <f t="shared" si="431"/>
        <v>#N/A</v>
      </c>
      <c r="U520" s="4" t="e">
        <f t="shared" si="432"/>
        <v>#N/A</v>
      </c>
      <c r="V520" s="4" t="e">
        <f t="shared" si="433"/>
        <v>#N/A</v>
      </c>
      <c r="W520" s="4" t="e">
        <f t="shared" si="434"/>
        <v>#N/A</v>
      </c>
      <c r="X520" s="4" t="e">
        <f t="shared" si="435"/>
        <v>#N/A</v>
      </c>
      <c r="Y520" s="4" t="e" cm="1">
        <f t="array" ref="Y520">_xlfn.IFS(H520=1,2,H520=3,1)</f>
        <v>#N/A</v>
      </c>
      <c r="Z520" s="4" t="e">
        <f t="shared" si="436"/>
        <v>#N/A</v>
      </c>
      <c r="AA520" s="4" t="e">
        <f t="shared" si="437"/>
        <v>#N/A</v>
      </c>
      <c r="AB520" s="4" t="e">
        <f t="shared" si="438"/>
        <v>#N/A</v>
      </c>
      <c r="AC520" s="4" t="e">
        <f t="shared" si="439"/>
        <v>#N/A</v>
      </c>
      <c r="AD520" s="4" t="e">
        <f t="shared" si="440"/>
        <v>#N/A</v>
      </c>
      <c r="AE520" s="4" t="e">
        <f t="shared" si="441"/>
        <v>#N/A</v>
      </c>
      <c r="AF520" s="4">
        <f t="shared" si="442"/>
        <v>0</v>
      </c>
      <c r="AG520" s="4" t="str">
        <f t="shared" si="443"/>
        <v/>
      </c>
      <c r="AH520" s="4">
        <f t="shared" si="444"/>
        <v>0</v>
      </c>
      <c r="AI520" s="4" t="e">
        <f t="shared" si="445"/>
        <v>#VALUE!</v>
      </c>
      <c r="AJ520" s="4" t="e">
        <f t="shared" si="446"/>
        <v>#N/A</v>
      </c>
      <c r="AK520" s="4" t="e">
        <f t="shared" si="447"/>
        <v>#N/A</v>
      </c>
      <c r="AL520" s="4">
        <f t="shared" si="448"/>
        <v>0</v>
      </c>
      <c r="AM520" s="4">
        <f t="shared" si="449"/>
        <v>0</v>
      </c>
      <c r="AN520" s="4"/>
      <c r="AO520" s="4" t="e">
        <f t="shared" si="450"/>
        <v>#N/A</v>
      </c>
      <c r="AP520" s="4" t="e">
        <f t="shared" si="451"/>
        <v>#VALUE!</v>
      </c>
      <c r="AQ520" s="4" t="str">
        <f t="shared" si="452"/>
        <v/>
      </c>
      <c r="AR520" s="4">
        <f t="shared" si="453"/>
        <v>0</v>
      </c>
      <c r="AS520" s="4">
        <f t="shared" si="454"/>
        <v>0</v>
      </c>
      <c r="AT520" s="4">
        <f t="shared" si="455"/>
        <v>0</v>
      </c>
    </row>
    <row r="521" spans="1:46" x14ac:dyDescent="0.25">
      <c r="A521" s="5">
        <f t="shared" si="427"/>
        <v>0</v>
      </c>
      <c r="B521" s="4" t="e">
        <f t="shared" si="428"/>
        <v>#N/A</v>
      </c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4">
        <f t="shared" si="429"/>
        <v>0</v>
      </c>
      <c r="N521" s="59"/>
      <c r="O521" s="59"/>
      <c r="P521" s="59" t="e">
        <f t="shared" si="430"/>
        <v>#N/A</v>
      </c>
      <c r="Q521" s="59"/>
      <c r="R521" s="59"/>
      <c r="S521" s="59"/>
      <c r="T521" s="5" t="e">
        <f t="shared" si="431"/>
        <v>#N/A</v>
      </c>
      <c r="U521" s="4" t="e">
        <f t="shared" si="432"/>
        <v>#N/A</v>
      </c>
      <c r="V521" s="4" t="e">
        <f t="shared" si="433"/>
        <v>#N/A</v>
      </c>
      <c r="W521" s="4" t="e">
        <f t="shared" si="434"/>
        <v>#N/A</v>
      </c>
      <c r="X521" s="4" t="e">
        <f t="shared" si="435"/>
        <v>#N/A</v>
      </c>
      <c r="Y521" s="4" t="e" cm="1">
        <f t="array" ref="Y521">_xlfn.IFS(H521=1,2,H521=3,1)</f>
        <v>#N/A</v>
      </c>
      <c r="Z521" s="4" t="e">
        <f t="shared" si="436"/>
        <v>#N/A</v>
      </c>
      <c r="AA521" s="4" t="e">
        <f t="shared" si="437"/>
        <v>#N/A</v>
      </c>
      <c r="AB521" s="4" t="e">
        <f t="shared" si="438"/>
        <v>#N/A</v>
      </c>
      <c r="AC521" s="4" t="e">
        <f t="shared" si="439"/>
        <v>#N/A</v>
      </c>
      <c r="AD521" s="4" t="e">
        <f t="shared" si="440"/>
        <v>#N/A</v>
      </c>
      <c r="AE521" s="4" t="e">
        <f t="shared" si="441"/>
        <v>#N/A</v>
      </c>
      <c r="AF521" s="4">
        <f t="shared" si="442"/>
        <v>0</v>
      </c>
      <c r="AG521" s="4" t="str">
        <f t="shared" si="443"/>
        <v/>
      </c>
      <c r="AH521" s="4">
        <f t="shared" si="444"/>
        <v>0</v>
      </c>
      <c r="AI521" s="4" t="e">
        <f t="shared" si="445"/>
        <v>#VALUE!</v>
      </c>
      <c r="AJ521" s="4" t="e">
        <f t="shared" si="446"/>
        <v>#N/A</v>
      </c>
      <c r="AK521" s="4" t="e">
        <f t="shared" si="447"/>
        <v>#N/A</v>
      </c>
      <c r="AL521" s="4">
        <f t="shared" si="448"/>
        <v>0</v>
      </c>
      <c r="AM521" s="4">
        <f t="shared" si="449"/>
        <v>0</v>
      </c>
      <c r="AN521" s="4"/>
      <c r="AO521" s="4" t="e">
        <f t="shared" si="450"/>
        <v>#N/A</v>
      </c>
      <c r="AP521" s="4" t="e">
        <f t="shared" si="451"/>
        <v>#VALUE!</v>
      </c>
      <c r="AQ521" s="4" t="str">
        <f t="shared" si="452"/>
        <v/>
      </c>
      <c r="AR521" s="4">
        <f t="shared" si="453"/>
        <v>0</v>
      </c>
      <c r="AS521" s="4">
        <f t="shared" si="454"/>
        <v>0</v>
      </c>
      <c r="AT521" s="4">
        <f t="shared" si="455"/>
        <v>0</v>
      </c>
    </row>
    <row r="522" spans="1:46" x14ac:dyDescent="0.25">
      <c r="A522" s="5">
        <f t="shared" si="427"/>
        <v>0</v>
      </c>
      <c r="B522" s="4" t="e">
        <f t="shared" si="428"/>
        <v>#N/A</v>
      </c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4">
        <f t="shared" si="429"/>
        <v>0</v>
      </c>
      <c r="N522" s="59"/>
      <c r="O522" s="59"/>
      <c r="P522" s="59" t="e">
        <f t="shared" si="430"/>
        <v>#N/A</v>
      </c>
      <c r="Q522" s="59"/>
      <c r="R522" s="59"/>
      <c r="S522" s="59"/>
      <c r="T522" s="5" t="e">
        <f t="shared" si="431"/>
        <v>#N/A</v>
      </c>
      <c r="U522" s="4" t="e">
        <f t="shared" si="432"/>
        <v>#N/A</v>
      </c>
      <c r="V522" s="4" t="e">
        <f t="shared" si="433"/>
        <v>#N/A</v>
      </c>
      <c r="W522" s="4" t="e">
        <f t="shared" si="434"/>
        <v>#N/A</v>
      </c>
      <c r="X522" s="4" t="e">
        <f t="shared" si="435"/>
        <v>#N/A</v>
      </c>
      <c r="Y522" s="4" t="e" cm="1">
        <f t="array" ref="Y522">_xlfn.IFS(H522=1,2,H522=3,1)</f>
        <v>#N/A</v>
      </c>
      <c r="Z522" s="4" t="e">
        <f t="shared" si="436"/>
        <v>#N/A</v>
      </c>
      <c r="AA522" s="4" t="e">
        <f t="shared" si="437"/>
        <v>#N/A</v>
      </c>
      <c r="AB522" s="4" t="e">
        <f t="shared" si="438"/>
        <v>#N/A</v>
      </c>
      <c r="AC522" s="4" t="e">
        <f t="shared" si="439"/>
        <v>#N/A</v>
      </c>
      <c r="AD522" s="4" t="e">
        <f t="shared" si="440"/>
        <v>#N/A</v>
      </c>
      <c r="AE522" s="4" t="e">
        <f t="shared" si="441"/>
        <v>#N/A</v>
      </c>
      <c r="AF522" s="4">
        <f t="shared" si="442"/>
        <v>0</v>
      </c>
      <c r="AG522" s="4" t="str">
        <f t="shared" si="443"/>
        <v/>
      </c>
      <c r="AH522" s="4">
        <f t="shared" si="444"/>
        <v>0</v>
      </c>
      <c r="AI522" s="4" t="e">
        <f t="shared" si="445"/>
        <v>#VALUE!</v>
      </c>
      <c r="AJ522" s="4" t="e">
        <f t="shared" si="446"/>
        <v>#N/A</v>
      </c>
      <c r="AK522" s="4" t="e">
        <f t="shared" si="447"/>
        <v>#N/A</v>
      </c>
      <c r="AL522" s="4">
        <f t="shared" si="448"/>
        <v>0</v>
      </c>
      <c r="AM522" s="4">
        <f t="shared" si="449"/>
        <v>0</v>
      </c>
      <c r="AN522" s="4"/>
      <c r="AO522" s="4" t="e">
        <f t="shared" si="450"/>
        <v>#N/A</v>
      </c>
      <c r="AP522" s="4" t="e">
        <f t="shared" si="451"/>
        <v>#VALUE!</v>
      </c>
      <c r="AQ522" s="4" t="str">
        <f t="shared" si="452"/>
        <v/>
      </c>
      <c r="AR522" s="4">
        <f t="shared" si="453"/>
        <v>0</v>
      </c>
      <c r="AS522" s="4">
        <f t="shared" si="454"/>
        <v>0</v>
      </c>
      <c r="AT522" s="4">
        <f t="shared" si="455"/>
        <v>0</v>
      </c>
    </row>
    <row r="523" spans="1:46" x14ac:dyDescent="0.25">
      <c r="A523" s="5">
        <f t="shared" si="427"/>
        <v>0</v>
      </c>
      <c r="B523" s="4" t="e">
        <f t="shared" si="428"/>
        <v>#N/A</v>
      </c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4">
        <f t="shared" si="429"/>
        <v>0</v>
      </c>
      <c r="N523" s="59"/>
      <c r="O523" s="59"/>
      <c r="P523" s="59" t="e">
        <f t="shared" si="430"/>
        <v>#N/A</v>
      </c>
      <c r="Q523" s="59"/>
      <c r="R523" s="59"/>
      <c r="S523" s="59"/>
      <c r="T523" s="5" t="e">
        <f t="shared" si="431"/>
        <v>#N/A</v>
      </c>
      <c r="U523" s="4" t="e">
        <f t="shared" si="432"/>
        <v>#N/A</v>
      </c>
      <c r="V523" s="4" t="e">
        <f t="shared" si="433"/>
        <v>#N/A</v>
      </c>
      <c r="W523" s="4" t="e">
        <f t="shared" si="434"/>
        <v>#N/A</v>
      </c>
      <c r="X523" s="4" t="e">
        <f t="shared" si="435"/>
        <v>#N/A</v>
      </c>
      <c r="Y523" s="4" t="e" cm="1">
        <f t="array" ref="Y523">_xlfn.IFS(H523=1,2,H523=3,1)</f>
        <v>#N/A</v>
      </c>
      <c r="Z523" s="4" t="e">
        <f t="shared" si="436"/>
        <v>#N/A</v>
      </c>
      <c r="AA523" s="4" t="e">
        <f t="shared" si="437"/>
        <v>#N/A</v>
      </c>
      <c r="AB523" s="4" t="e">
        <f t="shared" si="438"/>
        <v>#N/A</v>
      </c>
      <c r="AC523" s="4" t="e">
        <f t="shared" si="439"/>
        <v>#N/A</v>
      </c>
      <c r="AD523" s="4" t="e">
        <f t="shared" si="440"/>
        <v>#N/A</v>
      </c>
      <c r="AE523" s="4" t="e">
        <f t="shared" si="441"/>
        <v>#N/A</v>
      </c>
      <c r="AF523" s="4">
        <f t="shared" si="442"/>
        <v>0</v>
      </c>
      <c r="AG523" s="4" t="str">
        <f t="shared" si="443"/>
        <v/>
      </c>
      <c r="AH523" s="4">
        <f t="shared" si="444"/>
        <v>0</v>
      </c>
      <c r="AI523" s="4" t="e">
        <f t="shared" si="445"/>
        <v>#VALUE!</v>
      </c>
      <c r="AJ523" s="4" t="e">
        <f t="shared" si="446"/>
        <v>#N/A</v>
      </c>
      <c r="AK523" s="4" t="e">
        <f t="shared" si="447"/>
        <v>#N/A</v>
      </c>
      <c r="AL523" s="4">
        <f t="shared" si="448"/>
        <v>0</v>
      </c>
      <c r="AM523" s="4">
        <f t="shared" si="449"/>
        <v>0</v>
      </c>
      <c r="AN523" s="4"/>
      <c r="AO523" s="4" t="e">
        <f t="shared" si="450"/>
        <v>#N/A</v>
      </c>
      <c r="AP523" s="4" t="e">
        <f t="shared" si="451"/>
        <v>#VALUE!</v>
      </c>
      <c r="AQ523" s="4" t="str">
        <f t="shared" si="452"/>
        <v/>
      </c>
      <c r="AR523" s="4">
        <f t="shared" si="453"/>
        <v>0</v>
      </c>
      <c r="AS523" s="4">
        <f t="shared" si="454"/>
        <v>0</v>
      </c>
      <c r="AT523" s="4">
        <f t="shared" si="455"/>
        <v>0</v>
      </c>
    </row>
    <row r="524" spans="1:46" x14ac:dyDescent="0.25">
      <c r="A524" s="5">
        <f t="shared" si="427"/>
        <v>0</v>
      </c>
      <c r="B524" s="4" t="e">
        <f t="shared" si="428"/>
        <v>#N/A</v>
      </c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4">
        <f t="shared" si="429"/>
        <v>0</v>
      </c>
      <c r="N524" s="59"/>
      <c r="O524" s="59"/>
      <c r="P524" s="59" t="e">
        <f t="shared" si="430"/>
        <v>#N/A</v>
      </c>
      <c r="Q524" s="59"/>
      <c r="R524" s="59"/>
      <c r="S524" s="59"/>
      <c r="T524" s="5" t="e">
        <f t="shared" si="431"/>
        <v>#N/A</v>
      </c>
      <c r="U524" s="4" t="e">
        <f t="shared" si="432"/>
        <v>#N/A</v>
      </c>
      <c r="V524" s="4" t="e">
        <f t="shared" si="433"/>
        <v>#N/A</v>
      </c>
      <c r="W524" s="4" t="e">
        <f t="shared" si="434"/>
        <v>#N/A</v>
      </c>
      <c r="X524" s="4" t="e">
        <f t="shared" si="435"/>
        <v>#N/A</v>
      </c>
      <c r="Y524" s="4" t="e" cm="1">
        <f t="array" ref="Y524">_xlfn.IFS(H524=1,2,H524=3,1)</f>
        <v>#N/A</v>
      </c>
      <c r="Z524" s="4" t="e">
        <f t="shared" si="436"/>
        <v>#N/A</v>
      </c>
      <c r="AA524" s="4" t="e">
        <f t="shared" si="437"/>
        <v>#N/A</v>
      </c>
      <c r="AB524" s="4" t="e">
        <f t="shared" si="438"/>
        <v>#N/A</v>
      </c>
      <c r="AC524" s="4" t="e">
        <f t="shared" si="439"/>
        <v>#N/A</v>
      </c>
      <c r="AD524" s="4" t="e">
        <f t="shared" si="440"/>
        <v>#N/A</v>
      </c>
      <c r="AE524" s="4" t="e">
        <f t="shared" si="441"/>
        <v>#N/A</v>
      </c>
      <c r="AF524" s="4">
        <f t="shared" si="442"/>
        <v>0</v>
      </c>
      <c r="AG524" s="4" t="str">
        <f t="shared" si="443"/>
        <v/>
      </c>
      <c r="AH524" s="4">
        <f t="shared" si="444"/>
        <v>0</v>
      </c>
      <c r="AI524" s="4" t="e">
        <f t="shared" si="445"/>
        <v>#VALUE!</v>
      </c>
      <c r="AJ524" s="4" t="e">
        <f t="shared" si="446"/>
        <v>#N/A</v>
      </c>
      <c r="AK524" s="4" t="e">
        <f t="shared" si="447"/>
        <v>#N/A</v>
      </c>
      <c r="AL524" s="4">
        <f t="shared" si="448"/>
        <v>0</v>
      </c>
      <c r="AM524" s="4">
        <f t="shared" si="449"/>
        <v>0</v>
      </c>
      <c r="AN524" s="4"/>
      <c r="AO524" s="4" t="e">
        <f t="shared" si="450"/>
        <v>#N/A</v>
      </c>
      <c r="AP524" s="4" t="e">
        <f t="shared" si="451"/>
        <v>#VALUE!</v>
      </c>
      <c r="AQ524" s="4" t="str">
        <f t="shared" si="452"/>
        <v/>
      </c>
      <c r="AR524" s="4">
        <f t="shared" si="453"/>
        <v>0</v>
      </c>
      <c r="AS524" s="4">
        <f t="shared" si="454"/>
        <v>0</v>
      </c>
      <c r="AT524" s="4">
        <f t="shared" si="455"/>
        <v>0</v>
      </c>
    </row>
    <row r="525" spans="1:46" x14ac:dyDescent="0.25">
      <c r="A525" s="5">
        <f t="shared" si="427"/>
        <v>0</v>
      </c>
      <c r="B525" s="4" t="e">
        <f t="shared" si="428"/>
        <v>#N/A</v>
      </c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4">
        <f t="shared" si="429"/>
        <v>0</v>
      </c>
      <c r="N525" s="59"/>
      <c r="O525" s="59"/>
      <c r="P525" s="59" t="e">
        <f t="shared" si="430"/>
        <v>#N/A</v>
      </c>
      <c r="Q525" s="59"/>
      <c r="R525" s="59"/>
      <c r="S525" s="59"/>
      <c r="T525" s="5" t="e">
        <f t="shared" si="431"/>
        <v>#N/A</v>
      </c>
      <c r="U525" s="4" t="e">
        <f t="shared" si="432"/>
        <v>#N/A</v>
      </c>
      <c r="V525" s="4" t="e">
        <f t="shared" si="433"/>
        <v>#N/A</v>
      </c>
      <c r="W525" s="4" t="e">
        <f t="shared" si="434"/>
        <v>#N/A</v>
      </c>
      <c r="X525" s="4" t="e">
        <f t="shared" si="435"/>
        <v>#N/A</v>
      </c>
      <c r="Y525" s="4" t="e" cm="1">
        <f t="array" ref="Y525">_xlfn.IFS(H525=1,2,H525=3,1)</f>
        <v>#N/A</v>
      </c>
      <c r="Z525" s="4" t="e">
        <f t="shared" si="436"/>
        <v>#N/A</v>
      </c>
      <c r="AA525" s="4" t="e">
        <f t="shared" si="437"/>
        <v>#N/A</v>
      </c>
      <c r="AB525" s="4" t="e">
        <f t="shared" si="438"/>
        <v>#N/A</v>
      </c>
      <c r="AC525" s="4" t="e">
        <f t="shared" si="439"/>
        <v>#N/A</v>
      </c>
      <c r="AD525" s="4" t="e">
        <f t="shared" si="440"/>
        <v>#N/A</v>
      </c>
      <c r="AE525" s="4" t="e">
        <f t="shared" si="441"/>
        <v>#N/A</v>
      </c>
      <c r="AF525" s="4">
        <f t="shared" si="442"/>
        <v>0</v>
      </c>
      <c r="AG525" s="4" t="str">
        <f t="shared" si="443"/>
        <v/>
      </c>
      <c r="AH525" s="4">
        <f t="shared" si="444"/>
        <v>0</v>
      </c>
      <c r="AI525" s="4" t="e">
        <f t="shared" si="445"/>
        <v>#VALUE!</v>
      </c>
      <c r="AJ525" s="4" t="e">
        <f t="shared" si="446"/>
        <v>#N/A</v>
      </c>
      <c r="AK525" s="4" t="e">
        <f t="shared" si="447"/>
        <v>#N/A</v>
      </c>
      <c r="AL525" s="4">
        <f t="shared" si="448"/>
        <v>0</v>
      </c>
      <c r="AM525" s="4">
        <f t="shared" si="449"/>
        <v>0</v>
      </c>
      <c r="AN525" s="4"/>
      <c r="AO525" s="4" t="e">
        <f t="shared" si="450"/>
        <v>#N/A</v>
      </c>
      <c r="AP525" s="4" t="e">
        <f t="shared" si="451"/>
        <v>#VALUE!</v>
      </c>
      <c r="AQ525" s="4" t="str">
        <f t="shared" si="452"/>
        <v/>
      </c>
      <c r="AR525" s="4">
        <f t="shared" si="453"/>
        <v>0</v>
      </c>
      <c r="AS525" s="4">
        <f t="shared" si="454"/>
        <v>0</v>
      </c>
      <c r="AT525" s="4">
        <f t="shared" si="455"/>
        <v>0</v>
      </c>
    </row>
    <row r="526" spans="1:46" x14ac:dyDescent="0.25">
      <c r="A526" s="5">
        <f t="shared" si="427"/>
        <v>0</v>
      </c>
      <c r="B526" s="4" t="e">
        <f t="shared" si="428"/>
        <v>#N/A</v>
      </c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4">
        <f t="shared" si="429"/>
        <v>0</v>
      </c>
      <c r="N526" s="59"/>
      <c r="O526" s="59"/>
      <c r="P526" s="59" t="e">
        <f t="shared" si="430"/>
        <v>#N/A</v>
      </c>
      <c r="Q526" s="59"/>
      <c r="R526" s="59"/>
      <c r="S526" s="59"/>
      <c r="T526" s="5" t="e">
        <f t="shared" si="431"/>
        <v>#N/A</v>
      </c>
      <c r="U526" s="4" t="e">
        <f t="shared" si="432"/>
        <v>#N/A</v>
      </c>
      <c r="V526" s="4" t="e">
        <f t="shared" si="433"/>
        <v>#N/A</v>
      </c>
      <c r="W526" s="4" t="e">
        <f t="shared" si="434"/>
        <v>#N/A</v>
      </c>
      <c r="X526" s="4" t="e">
        <f t="shared" si="435"/>
        <v>#N/A</v>
      </c>
      <c r="Y526" s="4" t="e" cm="1">
        <f t="array" ref="Y526">_xlfn.IFS(H526=1,2,H526=3,1)</f>
        <v>#N/A</v>
      </c>
      <c r="Z526" s="4" t="e">
        <f t="shared" si="436"/>
        <v>#N/A</v>
      </c>
      <c r="AA526" s="4" t="e">
        <f t="shared" si="437"/>
        <v>#N/A</v>
      </c>
      <c r="AB526" s="4" t="e">
        <f t="shared" si="438"/>
        <v>#N/A</v>
      </c>
      <c r="AC526" s="4" t="e">
        <f t="shared" si="439"/>
        <v>#N/A</v>
      </c>
      <c r="AD526" s="4" t="e">
        <f t="shared" si="440"/>
        <v>#N/A</v>
      </c>
      <c r="AE526" s="4" t="e">
        <f t="shared" si="441"/>
        <v>#N/A</v>
      </c>
      <c r="AF526" s="4">
        <f t="shared" si="442"/>
        <v>0</v>
      </c>
      <c r="AG526" s="4" t="str">
        <f t="shared" si="443"/>
        <v/>
      </c>
      <c r="AH526" s="4">
        <f t="shared" si="444"/>
        <v>0</v>
      </c>
      <c r="AI526" s="4" t="e">
        <f t="shared" si="445"/>
        <v>#VALUE!</v>
      </c>
      <c r="AJ526" s="4" t="e">
        <f t="shared" si="446"/>
        <v>#N/A</v>
      </c>
      <c r="AK526" s="4" t="e">
        <f t="shared" si="447"/>
        <v>#N/A</v>
      </c>
      <c r="AL526" s="4">
        <f t="shared" si="448"/>
        <v>0</v>
      </c>
      <c r="AM526" s="4">
        <f t="shared" si="449"/>
        <v>0</v>
      </c>
      <c r="AN526" s="4"/>
      <c r="AO526" s="4" t="e">
        <f t="shared" si="450"/>
        <v>#N/A</v>
      </c>
      <c r="AP526" s="4" t="e">
        <f t="shared" si="451"/>
        <v>#VALUE!</v>
      </c>
      <c r="AQ526" s="4" t="str">
        <f t="shared" si="452"/>
        <v/>
      </c>
      <c r="AR526" s="4">
        <f t="shared" si="453"/>
        <v>0</v>
      </c>
      <c r="AS526" s="4">
        <f t="shared" si="454"/>
        <v>0</v>
      </c>
      <c r="AT526" s="4">
        <f t="shared" si="455"/>
        <v>0</v>
      </c>
    </row>
    <row r="527" spans="1:46" x14ac:dyDescent="0.25">
      <c r="A527" s="5">
        <f t="shared" si="427"/>
        <v>0</v>
      </c>
      <c r="B527" s="4" t="e">
        <f t="shared" si="428"/>
        <v>#N/A</v>
      </c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4">
        <f t="shared" si="429"/>
        <v>0</v>
      </c>
      <c r="N527" s="59"/>
      <c r="O527" s="59"/>
      <c r="P527" s="59" t="e">
        <f t="shared" si="430"/>
        <v>#N/A</v>
      </c>
      <c r="Q527" s="59"/>
      <c r="R527" s="59"/>
      <c r="S527" s="59"/>
      <c r="T527" s="5" t="e">
        <f t="shared" si="431"/>
        <v>#N/A</v>
      </c>
      <c r="U527" s="4" t="e">
        <f t="shared" si="432"/>
        <v>#N/A</v>
      </c>
      <c r="V527" s="4" t="e">
        <f t="shared" si="433"/>
        <v>#N/A</v>
      </c>
      <c r="W527" s="4" t="e">
        <f t="shared" si="434"/>
        <v>#N/A</v>
      </c>
      <c r="X527" s="4" t="e">
        <f t="shared" si="435"/>
        <v>#N/A</v>
      </c>
      <c r="Y527" s="4" t="e" cm="1">
        <f t="array" ref="Y527">_xlfn.IFS(H527=1,2,H527=3,1)</f>
        <v>#N/A</v>
      </c>
      <c r="Z527" s="4" t="e">
        <f t="shared" si="436"/>
        <v>#N/A</v>
      </c>
      <c r="AA527" s="4" t="e">
        <f t="shared" si="437"/>
        <v>#N/A</v>
      </c>
      <c r="AB527" s="4" t="e">
        <f t="shared" si="438"/>
        <v>#N/A</v>
      </c>
      <c r="AC527" s="4" t="e">
        <f t="shared" si="439"/>
        <v>#N/A</v>
      </c>
      <c r="AD527" s="4" t="e">
        <f t="shared" si="440"/>
        <v>#N/A</v>
      </c>
      <c r="AE527" s="4" t="e">
        <f t="shared" si="441"/>
        <v>#N/A</v>
      </c>
      <c r="AF527" s="4">
        <f t="shared" si="442"/>
        <v>0</v>
      </c>
      <c r="AG527" s="4" t="str">
        <f t="shared" si="443"/>
        <v/>
      </c>
      <c r="AH527" s="4">
        <f t="shared" si="444"/>
        <v>0</v>
      </c>
      <c r="AI527" s="4" t="e">
        <f t="shared" si="445"/>
        <v>#VALUE!</v>
      </c>
      <c r="AJ527" s="4" t="e">
        <f t="shared" si="446"/>
        <v>#N/A</v>
      </c>
      <c r="AK527" s="4" t="e">
        <f t="shared" si="447"/>
        <v>#N/A</v>
      </c>
      <c r="AL527" s="4">
        <f t="shared" si="448"/>
        <v>0</v>
      </c>
      <c r="AM527" s="4">
        <f t="shared" si="449"/>
        <v>0</v>
      </c>
      <c r="AN527" s="4"/>
      <c r="AO527" s="4" t="e">
        <f t="shared" si="450"/>
        <v>#N/A</v>
      </c>
      <c r="AP527" s="4" t="e">
        <f t="shared" si="451"/>
        <v>#VALUE!</v>
      </c>
      <c r="AQ527" s="4" t="str">
        <f t="shared" si="452"/>
        <v/>
      </c>
      <c r="AR527" s="4">
        <f t="shared" si="453"/>
        <v>0</v>
      </c>
      <c r="AS527" s="4">
        <f t="shared" si="454"/>
        <v>0</v>
      </c>
      <c r="AT527" s="4">
        <f t="shared" si="455"/>
        <v>0</v>
      </c>
    </row>
    <row r="528" spans="1:46" x14ac:dyDescent="0.25">
      <c r="A528" s="5">
        <f t="shared" si="427"/>
        <v>0</v>
      </c>
      <c r="B528" s="4" t="e">
        <f t="shared" si="428"/>
        <v>#N/A</v>
      </c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4">
        <f t="shared" si="429"/>
        <v>0</v>
      </c>
      <c r="N528" s="59"/>
      <c r="O528" s="59"/>
      <c r="P528" s="59" t="e">
        <f t="shared" si="430"/>
        <v>#N/A</v>
      </c>
      <c r="Q528" s="59"/>
      <c r="R528" s="59"/>
      <c r="S528" s="59"/>
      <c r="T528" s="5" t="e">
        <f t="shared" si="431"/>
        <v>#N/A</v>
      </c>
      <c r="U528" s="4" t="e">
        <f t="shared" si="432"/>
        <v>#N/A</v>
      </c>
      <c r="V528" s="4" t="e">
        <f t="shared" si="433"/>
        <v>#N/A</v>
      </c>
      <c r="W528" s="4" t="e">
        <f t="shared" si="434"/>
        <v>#N/A</v>
      </c>
      <c r="X528" s="4" t="e">
        <f t="shared" si="435"/>
        <v>#N/A</v>
      </c>
      <c r="Y528" s="4" t="e" cm="1">
        <f t="array" ref="Y528">_xlfn.IFS(H528=1,2,H528=3,1)</f>
        <v>#N/A</v>
      </c>
      <c r="Z528" s="4" t="e">
        <f t="shared" si="436"/>
        <v>#N/A</v>
      </c>
      <c r="AA528" s="4" t="e">
        <f t="shared" si="437"/>
        <v>#N/A</v>
      </c>
      <c r="AB528" s="4" t="e">
        <f t="shared" si="438"/>
        <v>#N/A</v>
      </c>
      <c r="AC528" s="4" t="e">
        <f t="shared" si="439"/>
        <v>#N/A</v>
      </c>
      <c r="AD528" s="4" t="e">
        <f t="shared" si="440"/>
        <v>#N/A</v>
      </c>
      <c r="AE528" s="4" t="e">
        <f t="shared" si="441"/>
        <v>#N/A</v>
      </c>
      <c r="AF528" s="4">
        <f t="shared" si="442"/>
        <v>0</v>
      </c>
      <c r="AG528" s="4" t="str">
        <f t="shared" si="443"/>
        <v/>
      </c>
      <c r="AH528" s="4">
        <f t="shared" si="444"/>
        <v>0</v>
      </c>
      <c r="AI528" s="4" t="e">
        <f t="shared" si="445"/>
        <v>#VALUE!</v>
      </c>
      <c r="AJ528" s="4" t="e">
        <f t="shared" si="446"/>
        <v>#N/A</v>
      </c>
      <c r="AK528" s="4" t="e">
        <f t="shared" si="447"/>
        <v>#N/A</v>
      </c>
      <c r="AL528" s="4">
        <f t="shared" si="448"/>
        <v>0</v>
      </c>
      <c r="AM528" s="4">
        <f t="shared" si="449"/>
        <v>0</v>
      </c>
      <c r="AN528" s="4"/>
      <c r="AO528" s="4" t="e">
        <f t="shared" si="450"/>
        <v>#N/A</v>
      </c>
      <c r="AP528" s="4" t="e">
        <f t="shared" si="451"/>
        <v>#VALUE!</v>
      </c>
      <c r="AQ528" s="4" t="str">
        <f t="shared" si="452"/>
        <v/>
      </c>
      <c r="AR528" s="4">
        <f t="shared" si="453"/>
        <v>0</v>
      </c>
      <c r="AS528" s="4">
        <f t="shared" si="454"/>
        <v>0</v>
      </c>
      <c r="AT528" s="4">
        <f t="shared" si="455"/>
        <v>0</v>
      </c>
    </row>
    <row r="529" spans="1:46" x14ac:dyDescent="0.25">
      <c r="A529" s="5">
        <f t="shared" si="427"/>
        <v>0</v>
      </c>
      <c r="B529" s="4" t="e">
        <f t="shared" si="428"/>
        <v>#N/A</v>
      </c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4">
        <f t="shared" si="429"/>
        <v>0</v>
      </c>
      <c r="N529" s="59"/>
      <c r="O529" s="59"/>
      <c r="P529" s="59" t="e">
        <f t="shared" si="430"/>
        <v>#N/A</v>
      </c>
      <c r="Q529" s="59"/>
      <c r="R529" s="59"/>
      <c r="S529" s="59"/>
      <c r="T529" s="5" t="e">
        <f t="shared" si="431"/>
        <v>#N/A</v>
      </c>
      <c r="U529" s="4" t="e">
        <f t="shared" si="432"/>
        <v>#N/A</v>
      </c>
      <c r="V529" s="4" t="e">
        <f t="shared" si="433"/>
        <v>#N/A</v>
      </c>
      <c r="W529" s="4" t="e">
        <f t="shared" si="434"/>
        <v>#N/A</v>
      </c>
      <c r="X529" s="4" t="e">
        <f t="shared" si="435"/>
        <v>#N/A</v>
      </c>
      <c r="Y529" s="4" t="e" cm="1">
        <f t="array" ref="Y529">_xlfn.IFS(H529=1,2,H529=3,1)</f>
        <v>#N/A</v>
      </c>
      <c r="Z529" s="4" t="e">
        <f t="shared" si="436"/>
        <v>#N/A</v>
      </c>
      <c r="AA529" s="4" t="e">
        <f t="shared" si="437"/>
        <v>#N/A</v>
      </c>
      <c r="AB529" s="4" t="e">
        <f t="shared" si="438"/>
        <v>#N/A</v>
      </c>
      <c r="AC529" s="4" t="e">
        <f t="shared" si="439"/>
        <v>#N/A</v>
      </c>
      <c r="AD529" s="4" t="e">
        <f t="shared" si="440"/>
        <v>#N/A</v>
      </c>
      <c r="AE529" s="4" t="e">
        <f t="shared" si="441"/>
        <v>#N/A</v>
      </c>
      <c r="AF529" s="4">
        <f t="shared" si="442"/>
        <v>0</v>
      </c>
      <c r="AG529" s="4" t="str">
        <f t="shared" si="443"/>
        <v/>
      </c>
      <c r="AH529" s="4">
        <f t="shared" si="444"/>
        <v>0</v>
      </c>
      <c r="AI529" s="4" t="e">
        <f t="shared" si="445"/>
        <v>#VALUE!</v>
      </c>
      <c r="AJ529" s="4" t="e">
        <f t="shared" si="446"/>
        <v>#N/A</v>
      </c>
      <c r="AK529" s="4" t="e">
        <f t="shared" si="447"/>
        <v>#N/A</v>
      </c>
      <c r="AL529" s="4">
        <f t="shared" si="448"/>
        <v>0</v>
      </c>
      <c r="AM529" s="4">
        <f t="shared" si="449"/>
        <v>0</v>
      </c>
      <c r="AN529" s="4"/>
      <c r="AO529" s="4" t="e">
        <f t="shared" si="450"/>
        <v>#N/A</v>
      </c>
      <c r="AP529" s="4" t="e">
        <f t="shared" si="451"/>
        <v>#VALUE!</v>
      </c>
      <c r="AQ529" s="4" t="str">
        <f t="shared" si="452"/>
        <v/>
      </c>
      <c r="AR529" s="4">
        <f t="shared" si="453"/>
        <v>0</v>
      </c>
      <c r="AS529" s="4">
        <f t="shared" si="454"/>
        <v>0</v>
      </c>
      <c r="AT529" s="4">
        <f t="shared" si="455"/>
        <v>0</v>
      </c>
    </row>
    <row r="530" spans="1:46" x14ac:dyDescent="0.25">
      <c r="A530" s="5">
        <f t="shared" si="427"/>
        <v>0</v>
      </c>
      <c r="B530" s="4" t="e">
        <f t="shared" si="428"/>
        <v>#N/A</v>
      </c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4">
        <f t="shared" si="429"/>
        <v>0</v>
      </c>
      <c r="N530" s="59"/>
      <c r="O530" s="59"/>
      <c r="P530" s="59" t="e">
        <f t="shared" si="430"/>
        <v>#N/A</v>
      </c>
      <c r="Q530" s="59"/>
      <c r="R530" s="59"/>
      <c r="S530" s="59"/>
      <c r="T530" s="5" t="e">
        <f t="shared" si="431"/>
        <v>#N/A</v>
      </c>
      <c r="U530" s="4" t="e">
        <f t="shared" si="432"/>
        <v>#N/A</v>
      </c>
      <c r="V530" s="4" t="e">
        <f t="shared" si="433"/>
        <v>#N/A</v>
      </c>
      <c r="W530" s="4" t="e">
        <f t="shared" si="434"/>
        <v>#N/A</v>
      </c>
      <c r="X530" s="4" t="e">
        <f t="shared" si="435"/>
        <v>#N/A</v>
      </c>
      <c r="Y530" s="4" t="e" cm="1">
        <f t="array" ref="Y530">_xlfn.IFS(H530=1,2,H530=3,1)</f>
        <v>#N/A</v>
      </c>
      <c r="Z530" s="4" t="e">
        <f t="shared" si="436"/>
        <v>#N/A</v>
      </c>
      <c r="AA530" s="4" t="e">
        <f t="shared" si="437"/>
        <v>#N/A</v>
      </c>
      <c r="AB530" s="4" t="e">
        <f t="shared" si="438"/>
        <v>#N/A</v>
      </c>
      <c r="AC530" s="4" t="e">
        <f t="shared" si="439"/>
        <v>#N/A</v>
      </c>
      <c r="AD530" s="4" t="e">
        <f t="shared" si="440"/>
        <v>#N/A</v>
      </c>
      <c r="AE530" s="4" t="e">
        <f t="shared" si="441"/>
        <v>#N/A</v>
      </c>
      <c r="AF530" s="4">
        <f t="shared" si="442"/>
        <v>0</v>
      </c>
      <c r="AG530" s="4" t="str">
        <f t="shared" si="443"/>
        <v/>
      </c>
      <c r="AH530" s="4">
        <f t="shared" si="444"/>
        <v>0</v>
      </c>
      <c r="AI530" s="4" t="e">
        <f t="shared" si="445"/>
        <v>#VALUE!</v>
      </c>
      <c r="AJ530" s="4" t="e">
        <f t="shared" si="446"/>
        <v>#N/A</v>
      </c>
      <c r="AK530" s="4" t="e">
        <f t="shared" si="447"/>
        <v>#N/A</v>
      </c>
      <c r="AL530" s="4">
        <f t="shared" si="448"/>
        <v>0</v>
      </c>
      <c r="AM530" s="4">
        <f t="shared" si="449"/>
        <v>0</v>
      </c>
      <c r="AN530" s="4"/>
      <c r="AO530" s="4" t="e">
        <f t="shared" si="450"/>
        <v>#N/A</v>
      </c>
      <c r="AP530" s="4" t="e">
        <f t="shared" si="451"/>
        <v>#VALUE!</v>
      </c>
      <c r="AQ530" s="4" t="str">
        <f t="shared" si="452"/>
        <v/>
      </c>
      <c r="AR530" s="4">
        <f t="shared" si="453"/>
        <v>0</v>
      </c>
      <c r="AS530" s="4">
        <f t="shared" si="454"/>
        <v>0</v>
      </c>
      <c r="AT530" s="4">
        <f t="shared" si="455"/>
        <v>0</v>
      </c>
    </row>
    <row r="531" spans="1:46" x14ac:dyDescent="0.25">
      <c r="A531" s="5">
        <f t="shared" si="427"/>
        <v>0</v>
      </c>
      <c r="B531" s="4" t="e">
        <f t="shared" si="428"/>
        <v>#N/A</v>
      </c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4">
        <f t="shared" si="429"/>
        <v>0</v>
      </c>
      <c r="N531" s="59"/>
      <c r="O531" s="59"/>
      <c r="P531" s="59" t="e">
        <f t="shared" si="430"/>
        <v>#N/A</v>
      </c>
      <c r="Q531" s="59"/>
      <c r="R531" s="59"/>
      <c r="S531" s="59"/>
      <c r="T531" s="5" t="e">
        <f t="shared" si="431"/>
        <v>#N/A</v>
      </c>
      <c r="U531" s="4" t="e">
        <f t="shared" si="432"/>
        <v>#N/A</v>
      </c>
      <c r="V531" s="4" t="e">
        <f t="shared" si="433"/>
        <v>#N/A</v>
      </c>
      <c r="W531" s="4" t="e">
        <f t="shared" si="434"/>
        <v>#N/A</v>
      </c>
      <c r="X531" s="4" t="e">
        <f t="shared" si="435"/>
        <v>#N/A</v>
      </c>
      <c r="Y531" s="4" t="e" cm="1">
        <f t="array" ref="Y531">_xlfn.IFS(H531=1,2,H531=3,1)</f>
        <v>#N/A</v>
      </c>
      <c r="Z531" s="4" t="e">
        <f t="shared" si="436"/>
        <v>#N/A</v>
      </c>
      <c r="AA531" s="4" t="e">
        <f t="shared" si="437"/>
        <v>#N/A</v>
      </c>
      <c r="AB531" s="4" t="e">
        <f t="shared" si="438"/>
        <v>#N/A</v>
      </c>
      <c r="AC531" s="4" t="e">
        <f t="shared" si="439"/>
        <v>#N/A</v>
      </c>
      <c r="AD531" s="4" t="e">
        <f t="shared" si="440"/>
        <v>#N/A</v>
      </c>
      <c r="AE531" s="4" t="e">
        <f t="shared" si="441"/>
        <v>#N/A</v>
      </c>
      <c r="AF531" s="4">
        <f t="shared" si="442"/>
        <v>0</v>
      </c>
      <c r="AG531" s="4" t="str">
        <f t="shared" si="443"/>
        <v/>
      </c>
      <c r="AH531" s="4">
        <f t="shared" si="444"/>
        <v>0</v>
      </c>
      <c r="AI531" s="4" t="e">
        <f t="shared" si="445"/>
        <v>#VALUE!</v>
      </c>
      <c r="AJ531" s="4" t="e">
        <f t="shared" si="446"/>
        <v>#N/A</v>
      </c>
      <c r="AK531" s="4" t="e">
        <f t="shared" si="447"/>
        <v>#N/A</v>
      </c>
      <c r="AL531" s="4">
        <f t="shared" si="448"/>
        <v>0</v>
      </c>
      <c r="AM531" s="4">
        <f t="shared" si="449"/>
        <v>0</v>
      </c>
      <c r="AN531" s="4"/>
      <c r="AO531" s="4" t="e">
        <f t="shared" si="450"/>
        <v>#N/A</v>
      </c>
      <c r="AP531" s="4" t="e">
        <f t="shared" si="451"/>
        <v>#VALUE!</v>
      </c>
      <c r="AQ531" s="4" t="str">
        <f t="shared" si="452"/>
        <v/>
      </c>
      <c r="AR531" s="4">
        <f t="shared" si="453"/>
        <v>0</v>
      </c>
      <c r="AS531" s="4">
        <f t="shared" si="454"/>
        <v>0</v>
      </c>
      <c r="AT531" s="4">
        <f t="shared" si="455"/>
        <v>0</v>
      </c>
    </row>
    <row r="532" spans="1:46" x14ac:dyDescent="0.25">
      <c r="A532" s="5">
        <f t="shared" si="427"/>
        <v>0</v>
      </c>
      <c r="B532" s="4" t="e">
        <f t="shared" si="428"/>
        <v>#N/A</v>
      </c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4">
        <f t="shared" si="429"/>
        <v>0</v>
      </c>
      <c r="N532" s="59"/>
      <c r="O532" s="59"/>
      <c r="P532" s="59" t="e">
        <f t="shared" si="430"/>
        <v>#N/A</v>
      </c>
      <c r="Q532" s="59"/>
      <c r="R532" s="59"/>
      <c r="S532" s="59"/>
      <c r="T532" s="5" t="e">
        <f t="shared" si="431"/>
        <v>#N/A</v>
      </c>
      <c r="U532" s="4" t="e">
        <f t="shared" si="432"/>
        <v>#N/A</v>
      </c>
      <c r="V532" s="4" t="e">
        <f t="shared" si="433"/>
        <v>#N/A</v>
      </c>
      <c r="W532" s="4" t="e">
        <f t="shared" si="434"/>
        <v>#N/A</v>
      </c>
      <c r="X532" s="4" t="e">
        <f t="shared" si="435"/>
        <v>#N/A</v>
      </c>
      <c r="Y532" s="4" t="e" cm="1">
        <f t="array" ref="Y532">_xlfn.IFS(H532=1,2,H532=3,1)</f>
        <v>#N/A</v>
      </c>
      <c r="Z532" s="4" t="e">
        <f t="shared" si="436"/>
        <v>#N/A</v>
      </c>
      <c r="AA532" s="4" t="e">
        <f t="shared" si="437"/>
        <v>#N/A</v>
      </c>
      <c r="AB532" s="4" t="e">
        <f t="shared" si="438"/>
        <v>#N/A</v>
      </c>
      <c r="AC532" s="4" t="e">
        <f t="shared" si="439"/>
        <v>#N/A</v>
      </c>
      <c r="AD532" s="4" t="e">
        <f t="shared" si="440"/>
        <v>#N/A</v>
      </c>
      <c r="AE532" s="4" t="e">
        <f t="shared" si="441"/>
        <v>#N/A</v>
      </c>
      <c r="AF532" s="4">
        <f t="shared" si="442"/>
        <v>0</v>
      </c>
      <c r="AG532" s="4" t="str">
        <f t="shared" si="443"/>
        <v/>
      </c>
      <c r="AH532" s="4">
        <f t="shared" si="444"/>
        <v>0</v>
      </c>
      <c r="AI532" s="4" t="e">
        <f t="shared" si="445"/>
        <v>#VALUE!</v>
      </c>
      <c r="AJ532" s="4" t="e">
        <f t="shared" si="446"/>
        <v>#N/A</v>
      </c>
      <c r="AK532" s="4" t="e">
        <f t="shared" si="447"/>
        <v>#N/A</v>
      </c>
      <c r="AL532" s="4">
        <f t="shared" si="448"/>
        <v>0</v>
      </c>
      <c r="AM532" s="4">
        <f t="shared" si="449"/>
        <v>0</v>
      </c>
      <c r="AN532" s="4"/>
      <c r="AO532" s="4" t="e">
        <f t="shared" si="450"/>
        <v>#N/A</v>
      </c>
      <c r="AP532" s="4" t="e">
        <f t="shared" si="451"/>
        <v>#VALUE!</v>
      </c>
      <c r="AQ532" s="4" t="str">
        <f t="shared" si="452"/>
        <v/>
      </c>
      <c r="AR532" s="4">
        <f t="shared" si="453"/>
        <v>0</v>
      </c>
      <c r="AS532" s="4">
        <f t="shared" si="454"/>
        <v>0</v>
      </c>
      <c r="AT532" s="4">
        <f t="shared" si="455"/>
        <v>0</v>
      </c>
    </row>
    <row r="533" spans="1:46" x14ac:dyDescent="0.25">
      <c r="A533" s="5">
        <f t="shared" si="427"/>
        <v>0</v>
      </c>
      <c r="B533" s="4" t="e">
        <f t="shared" si="428"/>
        <v>#N/A</v>
      </c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4">
        <f t="shared" si="429"/>
        <v>0</v>
      </c>
      <c r="N533" s="59"/>
      <c r="O533" s="59"/>
      <c r="P533" s="59" t="e">
        <f t="shared" si="430"/>
        <v>#N/A</v>
      </c>
      <c r="Q533" s="59"/>
      <c r="R533" s="59"/>
      <c r="S533" s="59"/>
      <c r="T533" s="5" t="e">
        <f t="shared" si="431"/>
        <v>#N/A</v>
      </c>
      <c r="U533" s="4" t="e">
        <f t="shared" si="432"/>
        <v>#N/A</v>
      </c>
      <c r="V533" s="4" t="e">
        <f t="shared" si="433"/>
        <v>#N/A</v>
      </c>
      <c r="W533" s="4" t="e">
        <f t="shared" si="434"/>
        <v>#N/A</v>
      </c>
      <c r="X533" s="4" t="e">
        <f t="shared" si="435"/>
        <v>#N/A</v>
      </c>
      <c r="Y533" s="4" t="e" cm="1">
        <f t="array" ref="Y533">_xlfn.IFS(H533=1,2,H533=3,1)</f>
        <v>#N/A</v>
      </c>
      <c r="Z533" s="4" t="e">
        <f t="shared" si="436"/>
        <v>#N/A</v>
      </c>
      <c r="AA533" s="4" t="e">
        <f t="shared" si="437"/>
        <v>#N/A</v>
      </c>
      <c r="AB533" s="4" t="e">
        <f t="shared" si="438"/>
        <v>#N/A</v>
      </c>
      <c r="AC533" s="4" t="e">
        <f t="shared" si="439"/>
        <v>#N/A</v>
      </c>
      <c r="AD533" s="4" t="e">
        <f t="shared" si="440"/>
        <v>#N/A</v>
      </c>
      <c r="AE533" s="4" t="e">
        <f t="shared" si="441"/>
        <v>#N/A</v>
      </c>
      <c r="AF533" s="4">
        <f t="shared" si="442"/>
        <v>0</v>
      </c>
      <c r="AG533" s="4" t="str">
        <f t="shared" si="443"/>
        <v/>
      </c>
      <c r="AH533" s="4">
        <f t="shared" si="444"/>
        <v>0</v>
      </c>
      <c r="AI533" s="4" t="e">
        <f t="shared" si="445"/>
        <v>#VALUE!</v>
      </c>
      <c r="AJ533" s="4" t="e">
        <f t="shared" si="446"/>
        <v>#N/A</v>
      </c>
      <c r="AK533" s="4" t="e">
        <f t="shared" si="447"/>
        <v>#N/A</v>
      </c>
      <c r="AL533" s="4">
        <f t="shared" si="448"/>
        <v>0</v>
      </c>
      <c r="AM533" s="4">
        <f t="shared" si="449"/>
        <v>0</v>
      </c>
      <c r="AN533" s="4"/>
      <c r="AO533" s="4" t="e">
        <f t="shared" si="450"/>
        <v>#N/A</v>
      </c>
      <c r="AP533" s="4" t="e">
        <f t="shared" si="451"/>
        <v>#VALUE!</v>
      </c>
      <c r="AQ533" s="4" t="str">
        <f t="shared" si="452"/>
        <v/>
      </c>
      <c r="AR533" s="4">
        <f t="shared" si="453"/>
        <v>0</v>
      </c>
      <c r="AS533" s="4">
        <f t="shared" si="454"/>
        <v>0</v>
      </c>
      <c r="AT533" s="4">
        <f t="shared" si="455"/>
        <v>0</v>
      </c>
    </row>
    <row r="534" spans="1:46" x14ac:dyDescent="0.25">
      <c r="A534" s="5">
        <f t="shared" si="427"/>
        <v>0</v>
      </c>
      <c r="B534" s="4" t="e">
        <f t="shared" si="428"/>
        <v>#N/A</v>
      </c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4">
        <f t="shared" si="429"/>
        <v>0</v>
      </c>
      <c r="N534" s="59"/>
      <c r="O534" s="59"/>
      <c r="P534" s="59" t="e">
        <f t="shared" si="430"/>
        <v>#N/A</v>
      </c>
      <c r="Q534" s="59"/>
      <c r="R534" s="59"/>
      <c r="S534" s="59"/>
      <c r="T534" s="5" t="e">
        <f t="shared" si="431"/>
        <v>#N/A</v>
      </c>
      <c r="U534" s="4" t="e">
        <f t="shared" si="432"/>
        <v>#N/A</v>
      </c>
      <c r="V534" s="4" t="e">
        <f t="shared" si="433"/>
        <v>#N/A</v>
      </c>
      <c r="W534" s="4" t="e">
        <f t="shared" si="434"/>
        <v>#N/A</v>
      </c>
      <c r="X534" s="4" t="e">
        <f t="shared" si="435"/>
        <v>#N/A</v>
      </c>
      <c r="Y534" s="4" t="e" cm="1">
        <f t="array" ref="Y534">_xlfn.IFS(H534=1,2,H534=3,1)</f>
        <v>#N/A</v>
      </c>
      <c r="Z534" s="4" t="e">
        <f t="shared" si="436"/>
        <v>#N/A</v>
      </c>
      <c r="AA534" s="4" t="e">
        <f t="shared" si="437"/>
        <v>#N/A</v>
      </c>
      <c r="AB534" s="4" t="e">
        <f t="shared" si="438"/>
        <v>#N/A</v>
      </c>
      <c r="AC534" s="4" t="e">
        <f t="shared" si="439"/>
        <v>#N/A</v>
      </c>
      <c r="AD534" s="4" t="e">
        <f t="shared" si="440"/>
        <v>#N/A</v>
      </c>
      <c r="AE534" s="4" t="e">
        <f t="shared" si="441"/>
        <v>#N/A</v>
      </c>
      <c r="AF534" s="4">
        <f t="shared" si="442"/>
        <v>0</v>
      </c>
      <c r="AG534" s="4" t="str">
        <f t="shared" si="443"/>
        <v/>
      </c>
      <c r="AH534" s="4">
        <f t="shared" si="444"/>
        <v>0</v>
      </c>
      <c r="AI534" s="4" t="e">
        <f t="shared" si="445"/>
        <v>#VALUE!</v>
      </c>
      <c r="AJ534" s="4" t="e">
        <f t="shared" si="446"/>
        <v>#N/A</v>
      </c>
      <c r="AK534" s="4" t="e">
        <f t="shared" si="447"/>
        <v>#N/A</v>
      </c>
      <c r="AL534" s="4">
        <f t="shared" si="448"/>
        <v>0</v>
      </c>
      <c r="AM534" s="4">
        <f t="shared" si="449"/>
        <v>0</v>
      </c>
      <c r="AN534" s="4"/>
      <c r="AO534" s="4" t="e">
        <f t="shared" si="450"/>
        <v>#N/A</v>
      </c>
      <c r="AP534" s="4" t="e">
        <f t="shared" si="451"/>
        <v>#VALUE!</v>
      </c>
      <c r="AQ534" s="4" t="str">
        <f t="shared" si="452"/>
        <v/>
      </c>
      <c r="AR534" s="4">
        <f t="shared" si="453"/>
        <v>0</v>
      </c>
      <c r="AS534" s="4">
        <f t="shared" si="454"/>
        <v>0</v>
      </c>
      <c r="AT534" s="4">
        <f t="shared" si="455"/>
        <v>0</v>
      </c>
    </row>
    <row r="535" spans="1:46" x14ac:dyDescent="0.25">
      <c r="A535" s="5">
        <f t="shared" si="427"/>
        <v>0</v>
      </c>
      <c r="B535" s="4" t="e">
        <f t="shared" si="428"/>
        <v>#N/A</v>
      </c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4">
        <f t="shared" si="429"/>
        <v>0</v>
      </c>
      <c r="N535" s="59"/>
      <c r="O535" s="59"/>
      <c r="P535" s="59" t="e">
        <f t="shared" si="430"/>
        <v>#N/A</v>
      </c>
      <c r="Q535" s="59"/>
      <c r="R535" s="59"/>
      <c r="S535" s="59"/>
      <c r="T535" s="5" t="e">
        <f t="shared" si="431"/>
        <v>#N/A</v>
      </c>
      <c r="U535" s="4" t="e">
        <f t="shared" si="432"/>
        <v>#N/A</v>
      </c>
      <c r="V535" s="4" t="e">
        <f t="shared" si="433"/>
        <v>#N/A</v>
      </c>
      <c r="W535" s="4" t="e">
        <f t="shared" si="434"/>
        <v>#N/A</v>
      </c>
      <c r="X535" s="4" t="e">
        <f t="shared" si="435"/>
        <v>#N/A</v>
      </c>
      <c r="Y535" s="4" t="e" cm="1">
        <f t="array" ref="Y535">_xlfn.IFS(H535=1,2,H535=3,1)</f>
        <v>#N/A</v>
      </c>
      <c r="Z535" s="4" t="e">
        <f t="shared" si="436"/>
        <v>#N/A</v>
      </c>
      <c r="AA535" s="4" t="e">
        <f t="shared" si="437"/>
        <v>#N/A</v>
      </c>
      <c r="AB535" s="4" t="e">
        <f t="shared" si="438"/>
        <v>#N/A</v>
      </c>
      <c r="AC535" s="4" t="e">
        <f t="shared" si="439"/>
        <v>#N/A</v>
      </c>
      <c r="AD535" s="4" t="e">
        <f t="shared" si="440"/>
        <v>#N/A</v>
      </c>
      <c r="AE535" s="4" t="e">
        <f t="shared" si="441"/>
        <v>#N/A</v>
      </c>
      <c r="AF535" s="4">
        <f t="shared" si="442"/>
        <v>0</v>
      </c>
      <c r="AG535" s="4" t="str">
        <f t="shared" si="443"/>
        <v/>
      </c>
      <c r="AH535" s="4">
        <f t="shared" si="444"/>
        <v>0</v>
      </c>
      <c r="AI535" s="4" t="e">
        <f t="shared" si="445"/>
        <v>#VALUE!</v>
      </c>
      <c r="AJ535" s="4" t="e">
        <f t="shared" si="446"/>
        <v>#N/A</v>
      </c>
      <c r="AK535" s="4" t="e">
        <f t="shared" si="447"/>
        <v>#N/A</v>
      </c>
      <c r="AL535" s="4">
        <f t="shared" si="448"/>
        <v>0</v>
      </c>
      <c r="AM535" s="4">
        <f t="shared" si="449"/>
        <v>0</v>
      </c>
      <c r="AN535" s="4"/>
      <c r="AO535" s="4" t="e">
        <f t="shared" si="450"/>
        <v>#N/A</v>
      </c>
      <c r="AP535" s="4" t="e">
        <f t="shared" si="451"/>
        <v>#VALUE!</v>
      </c>
      <c r="AQ535" s="4" t="str">
        <f t="shared" si="452"/>
        <v/>
      </c>
      <c r="AR535" s="4">
        <f t="shared" si="453"/>
        <v>0</v>
      </c>
      <c r="AS535" s="4">
        <f t="shared" si="454"/>
        <v>0</v>
      </c>
      <c r="AT535" s="4">
        <f t="shared" si="455"/>
        <v>0</v>
      </c>
    </row>
    <row r="536" spans="1:46" x14ac:dyDescent="0.25">
      <c r="A536" s="5">
        <f t="shared" si="427"/>
        <v>0</v>
      </c>
      <c r="B536" s="4" t="e">
        <f t="shared" si="428"/>
        <v>#N/A</v>
      </c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4">
        <f t="shared" si="429"/>
        <v>0</v>
      </c>
      <c r="N536" s="59"/>
      <c r="O536" s="59"/>
      <c r="P536" s="59" t="e">
        <f t="shared" si="430"/>
        <v>#N/A</v>
      </c>
      <c r="Q536" s="59"/>
      <c r="R536" s="59"/>
      <c r="S536" s="59"/>
      <c r="T536" s="5" t="e">
        <f t="shared" si="431"/>
        <v>#N/A</v>
      </c>
      <c r="U536" s="4" t="e">
        <f t="shared" si="432"/>
        <v>#N/A</v>
      </c>
      <c r="V536" s="4" t="e">
        <f t="shared" si="433"/>
        <v>#N/A</v>
      </c>
      <c r="W536" s="4" t="e">
        <f t="shared" si="434"/>
        <v>#N/A</v>
      </c>
      <c r="X536" s="4" t="e">
        <f t="shared" si="435"/>
        <v>#N/A</v>
      </c>
      <c r="Y536" s="4" t="e" cm="1">
        <f t="array" ref="Y536">_xlfn.IFS(H536=1,2,H536=3,1)</f>
        <v>#N/A</v>
      </c>
      <c r="Z536" s="4" t="e">
        <f t="shared" si="436"/>
        <v>#N/A</v>
      </c>
      <c r="AA536" s="4" t="e">
        <f t="shared" si="437"/>
        <v>#N/A</v>
      </c>
      <c r="AB536" s="4" t="e">
        <f t="shared" si="438"/>
        <v>#N/A</v>
      </c>
      <c r="AC536" s="4" t="e">
        <f t="shared" si="439"/>
        <v>#N/A</v>
      </c>
      <c r="AD536" s="4" t="e">
        <f t="shared" si="440"/>
        <v>#N/A</v>
      </c>
      <c r="AE536" s="4" t="e">
        <f t="shared" si="441"/>
        <v>#N/A</v>
      </c>
      <c r="AF536" s="4">
        <f t="shared" si="442"/>
        <v>0</v>
      </c>
      <c r="AG536" s="4" t="str">
        <f t="shared" si="443"/>
        <v/>
      </c>
      <c r="AH536" s="4">
        <f t="shared" si="444"/>
        <v>0</v>
      </c>
      <c r="AI536" s="4" t="e">
        <f t="shared" si="445"/>
        <v>#VALUE!</v>
      </c>
      <c r="AJ536" s="4" t="e">
        <f t="shared" si="446"/>
        <v>#N/A</v>
      </c>
      <c r="AK536" s="4" t="e">
        <f t="shared" si="447"/>
        <v>#N/A</v>
      </c>
      <c r="AL536" s="4">
        <f t="shared" si="448"/>
        <v>0</v>
      </c>
      <c r="AM536" s="4">
        <f t="shared" si="449"/>
        <v>0</v>
      </c>
      <c r="AN536" s="4"/>
      <c r="AO536" s="4" t="e">
        <f t="shared" si="450"/>
        <v>#N/A</v>
      </c>
      <c r="AP536" s="4" t="e">
        <f t="shared" si="451"/>
        <v>#VALUE!</v>
      </c>
      <c r="AQ536" s="4" t="str">
        <f t="shared" si="452"/>
        <v/>
      </c>
      <c r="AR536" s="4">
        <f t="shared" si="453"/>
        <v>0</v>
      </c>
      <c r="AS536" s="4">
        <f t="shared" si="454"/>
        <v>0</v>
      </c>
      <c r="AT536" s="4">
        <f t="shared" si="455"/>
        <v>0</v>
      </c>
    </row>
    <row r="537" spans="1:46" x14ac:dyDescent="0.25">
      <c r="A537" s="5">
        <f t="shared" si="427"/>
        <v>0</v>
      </c>
      <c r="B537" s="4" t="e">
        <f t="shared" si="428"/>
        <v>#N/A</v>
      </c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4">
        <f t="shared" si="429"/>
        <v>0</v>
      </c>
      <c r="N537" s="59"/>
      <c r="O537" s="59"/>
      <c r="P537" s="59" t="e">
        <f t="shared" si="430"/>
        <v>#N/A</v>
      </c>
      <c r="Q537" s="59"/>
      <c r="R537" s="59"/>
      <c r="S537" s="59"/>
      <c r="T537" s="5" t="e">
        <f t="shared" si="431"/>
        <v>#N/A</v>
      </c>
      <c r="U537" s="4" t="e">
        <f t="shared" si="432"/>
        <v>#N/A</v>
      </c>
      <c r="V537" s="4" t="e">
        <f t="shared" si="433"/>
        <v>#N/A</v>
      </c>
      <c r="W537" s="4" t="e">
        <f t="shared" si="434"/>
        <v>#N/A</v>
      </c>
      <c r="X537" s="4" t="e">
        <f t="shared" si="435"/>
        <v>#N/A</v>
      </c>
      <c r="Y537" s="4" t="e" cm="1">
        <f t="array" ref="Y537">_xlfn.IFS(H537=1,2,H537=3,1)</f>
        <v>#N/A</v>
      </c>
      <c r="Z537" s="4" t="e">
        <f t="shared" si="436"/>
        <v>#N/A</v>
      </c>
      <c r="AA537" s="4" t="e">
        <f t="shared" si="437"/>
        <v>#N/A</v>
      </c>
      <c r="AB537" s="4" t="e">
        <f t="shared" si="438"/>
        <v>#N/A</v>
      </c>
      <c r="AC537" s="4" t="e">
        <f t="shared" si="439"/>
        <v>#N/A</v>
      </c>
      <c r="AD537" s="4" t="e">
        <f t="shared" si="440"/>
        <v>#N/A</v>
      </c>
      <c r="AE537" s="4" t="e">
        <f t="shared" si="441"/>
        <v>#N/A</v>
      </c>
      <c r="AF537" s="4">
        <f t="shared" si="442"/>
        <v>0</v>
      </c>
      <c r="AG537" s="4" t="str">
        <f t="shared" si="443"/>
        <v/>
      </c>
      <c r="AH537" s="4">
        <f t="shared" si="444"/>
        <v>0</v>
      </c>
      <c r="AI537" s="4" t="e">
        <f t="shared" si="445"/>
        <v>#VALUE!</v>
      </c>
      <c r="AJ537" s="4" t="e">
        <f t="shared" si="446"/>
        <v>#N/A</v>
      </c>
      <c r="AK537" s="4" t="e">
        <f t="shared" si="447"/>
        <v>#N/A</v>
      </c>
      <c r="AL537" s="4">
        <f t="shared" si="448"/>
        <v>0</v>
      </c>
      <c r="AM537" s="4">
        <f t="shared" si="449"/>
        <v>0</v>
      </c>
      <c r="AN537" s="4"/>
      <c r="AO537" s="4" t="e">
        <f t="shared" si="450"/>
        <v>#N/A</v>
      </c>
      <c r="AP537" s="4" t="e">
        <f t="shared" si="451"/>
        <v>#VALUE!</v>
      </c>
      <c r="AQ537" s="4" t="str">
        <f t="shared" si="452"/>
        <v/>
      </c>
      <c r="AR537" s="4">
        <f t="shared" si="453"/>
        <v>0</v>
      </c>
      <c r="AS537" s="4">
        <f t="shared" si="454"/>
        <v>0</v>
      </c>
      <c r="AT537" s="4">
        <f t="shared" si="455"/>
        <v>0</v>
      </c>
    </row>
    <row r="538" spans="1:46" x14ac:dyDescent="0.25">
      <c r="A538" s="5">
        <f t="shared" si="427"/>
        <v>0</v>
      </c>
      <c r="B538" s="4" t="e">
        <f t="shared" si="428"/>
        <v>#N/A</v>
      </c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4">
        <f t="shared" si="429"/>
        <v>0</v>
      </c>
      <c r="N538" s="59"/>
      <c r="O538" s="59"/>
      <c r="P538" s="59" t="e">
        <f t="shared" si="430"/>
        <v>#N/A</v>
      </c>
      <c r="Q538" s="59"/>
      <c r="R538" s="59"/>
      <c r="S538" s="59"/>
      <c r="T538" s="5" t="e">
        <f t="shared" si="431"/>
        <v>#N/A</v>
      </c>
      <c r="U538" s="4" t="e">
        <f t="shared" si="432"/>
        <v>#N/A</v>
      </c>
      <c r="V538" s="4" t="e">
        <f t="shared" si="433"/>
        <v>#N/A</v>
      </c>
      <c r="W538" s="4" t="e">
        <f t="shared" si="434"/>
        <v>#N/A</v>
      </c>
      <c r="X538" s="4" t="e">
        <f t="shared" si="435"/>
        <v>#N/A</v>
      </c>
      <c r="Y538" s="4" t="e" cm="1">
        <f t="array" ref="Y538">_xlfn.IFS(H538=1,2,H538=3,1)</f>
        <v>#N/A</v>
      </c>
      <c r="Z538" s="4" t="e">
        <f t="shared" si="436"/>
        <v>#N/A</v>
      </c>
      <c r="AA538" s="4" t="e">
        <f t="shared" si="437"/>
        <v>#N/A</v>
      </c>
      <c r="AB538" s="4" t="e">
        <f t="shared" si="438"/>
        <v>#N/A</v>
      </c>
      <c r="AC538" s="4" t="e">
        <f t="shared" si="439"/>
        <v>#N/A</v>
      </c>
      <c r="AD538" s="4" t="e">
        <f t="shared" si="440"/>
        <v>#N/A</v>
      </c>
      <c r="AE538" s="4" t="e">
        <f t="shared" si="441"/>
        <v>#N/A</v>
      </c>
      <c r="AF538" s="4">
        <f t="shared" si="442"/>
        <v>0</v>
      </c>
      <c r="AG538" s="4" t="str">
        <f t="shared" si="443"/>
        <v/>
      </c>
      <c r="AH538" s="4">
        <f t="shared" si="444"/>
        <v>0</v>
      </c>
      <c r="AI538" s="4" t="e">
        <f t="shared" si="445"/>
        <v>#VALUE!</v>
      </c>
      <c r="AJ538" s="4" t="e">
        <f t="shared" si="446"/>
        <v>#N/A</v>
      </c>
      <c r="AK538" s="4" t="e">
        <f t="shared" si="447"/>
        <v>#N/A</v>
      </c>
      <c r="AL538" s="4">
        <f t="shared" si="448"/>
        <v>0</v>
      </c>
      <c r="AM538" s="4">
        <f t="shared" si="449"/>
        <v>0</v>
      </c>
      <c r="AN538" s="4"/>
      <c r="AO538" s="4" t="e">
        <f t="shared" si="450"/>
        <v>#N/A</v>
      </c>
      <c r="AP538" s="4" t="e">
        <f t="shared" si="451"/>
        <v>#VALUE!</v>
      </c>
      <c r="AQ538" s="4" t="str">
        <f t="shared" si="452"/>
        <v/>
      </c>
      <c r="AR538" s="4">
        <f t="shared" si="453"/>
        <v>0</v>
      </c>
      <c r="AS538" s="4">
        <f t="shared" si="454"/>
        <v>0</v>
      </c>
      <c r="AT538" s="4">
        <f t="shared" si="455"/>
        <v>0</v>
      </c>
    </row>
    <row r="539" spans="1:46" x14ac:dyDescent="0.25">
      <c r="A539" s="5">
        <f t="shared" si="427"/>
        <v>0</v>
      </c>
      <c r="B539" s="4" t="e">
        <f t="shared" si="428"/>
        <v>#N/A</v>
      </c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4">
        <f t="shared" si="429"/>
        <v>0</v>
      </c>
      <c r="N539" s="59"/>
      <c r="O539" s="59"/>
      <c r="P539" s="59" t="e">
        <f t="shared" si="430"/>
        <v>#N/A</v>
      </c>
      <c r="Q539" s="59"/>
      <c r="R539" s="59"/>
      <c r="S539" s="59"/>
      <c r="T539" s="5" t="e">
        <f t="shared" si="431"/>
        <v>#N/A</v>
      </c>
      <c r="U539" s="4" t="e">
        <f t="shared" si="432"/>
        <v>#N/A</v>
      </c>
      <c r="V539" s="4" t="e">
        <f t="shared" si="433"/>
        <v>#N/A</v>
      </c>
      <c r="W539" s="4" t="e">
        <f t="shared" si="434"/>
        <v>#N/A</v>
      </c>
      <c r="X539" s="4" t="e">
        <f t="shared" si="435"/>
        <v>#N/A</v>
      </c>
      <c r="Y539" s="4" t="e" cm="1">
        <f t="array" ref="Y539">_xlfn.IFS(H539=1,2,H539=3,1)</f>
        <v>#N/A</v>
      </c>
      <c r="Z539" s="4" t="e">
        <f t="shared" si="436"/>
        <v>#N/A</v>
      </c>
      <c r="AA539" s="4" t="e">
        <f t="shared" si="437"/>
        <v>#N/A</v>
      </c>
      <c r="AB539" s="4" t="e">
        <f t="shared" si="438"/>
        <v>#N/A</v>
      </c>
      <c r="AC539" s="4" t="e">
        <f t="shared" si="439"/>
        <v>#N/A</v>
      </c>
      <c r="AD539" s="4" t="e">
        <f t="shared" si="440"/>
        <v>#N/A</v>
      </c>
      <c r="AE539" s="4" t="e">
        <f t="shared" si="441"/>
        <v>#N/A</v>
      </c>
      <c r="AF539" s="4">
        <f t="shared" si="442"/>
        <v>0</v>
      </c>
      <c r="AG539" s="4" t="str">
        <f t="shared" si="443"/>
        <v/>
      </c>
      <c r="AH539" s="4">
        <f t="shared" si="444"/>
        <v>0</v>
      </c>
      <c r="AI539" s="4" t="e">
        <f t="shared" si="445"/>
        <v>#VALUE!</v>
      </c>
      <c r="AJ539" s="4" t="e">
        <f t="shared" si="446"/>
        <v>#N/A</v>
      </c>
      <c r="AK539" s="4" t="e">
        <f t="shared" si="447"/>
        <v>#N/A</v>
      </c>
      <c r="AL539" s="4">
        <f t="shared" si="448"/>
        <v>0</v>
      </c>
      <c r="AM539" s="4">
        <f t="shared" si="449"/>
        <v>0</v>
      </c>
      <c r="AN539" s="4"/>
      <c r="AO539" s="4" t="e">
        <f t="shared" si="450"/>
        <v>#N/A</v>
      </c>
      <c r="AP539" s="4" t="e">
        <f t="shared" si="451"/>
        <v>#VALUE!</v>
      </c>
      <c r="AQ539" s="4" t="str">
        <f t="shared" si="452"/>
        <v/>
      </c>
      <c r="AR539" s="4">
        <f t="shared" si="453"/>
        <v>0</v>
      </c>
      <c r="AS539" s="4">
        <f t="shared" si="454"/>
        <v>0</v>
      </c>
      <c r="AT539" s="4">
        <f t="shared" si="455"/>
        <v>0</v>
      </c>
    </row>
    <row r="540" spans="1:46" x14ac:dyDescent="0.25">
      <c r="A540" s="5">
        <f t="shared" si="427"/>
        <v>0</v>
      </c>
      <c r="B540" s="4" t="e">
        <f t="shared" si="428"/>
        <v>#N/A</v>
      </c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4">
        <f t="shared" si="429"/>
        <v>0</v>
      </c>
      <c r="N540" s="59"/>
      <c r="O540" s="59"/>
      <c r="P540" s="59" t="e">
        <f t="shared" si="430"/>
        <v>#N/A</v>
      </c>
      <c r="Q540" s="59"/>
      <c r="R540" s="59"/>
      <c r="S540" s="59"/>
      <c r="T540" s="5" t="e">
        <f t="shared" si="431"/>
        <v>#N/A</v>
      </c>
      <c r="U540" s="4" t="e">
        <f t="shared" si="432"/>
        <v>#N/A</v>
      </c>
      <c r="V540" s="4" t="e">
        <f t="shared" si="433"/>
        <v>#N/A</v>
      </c>
      <c r="W540" s="4" t="e">
        <f t="shared" si="434"/>
        <v>#N/A</v>
      </c>
      <c r="X540" s="4" t="e">
        <f t="shared" si="435"/>
        <v>#N/A</v>
      </c>
      <c r="Y540" s="4" t="e" cm="1">
        <f t="array" ref="Y540">_xlfn.IFS(H540=1,2,H540=3,1)</f>
        <v>#N/A</v>
      </c>
      <c r="Z540" s="4" t="e">
        <f t="shared" si="436"/>
        <v>#N/A</v>
      </c>
      <c r="AA540" s="4" t="e">
        <f t="shared" si="437"/>
        <v>#N/A</v>
      </c>
      <c r="AB540" s="4" t="e">
        <f t="shared" si="438"/>
        <v>#N/A</v>
      </c>
      <c r="AC540" s="4" t="e">
        <f t="shared" si="439"/>
        <v>#N/A</v>
      </c>
      <c r="AD540" s="4" t="e">
        <f t="shared" si="440"/>
        <v>#N/A</v>
      </c>
      <c r="AE540" s="4" t="e">
        <f t="shared" si="441"/>
        <v>#N/A</v>
      </c>
      <c r="AF540" s="4">
        <f t="shared" si="442"/>
        <v>0</v>
      </c>
      <c r="AG540" s="4" t="str">
        <f t="shared" si="443"/>
        <v/>
      </c>
      <c r="AH540" s="4">
        <f t="shared" si="444"/>
        <v>0</v>
      </c>
      <c r="AI540" s="4" t="e">
        <f t="shared" si="445"/>
        <v>#VALUE!</v>
      </c>
      <c r="AJ540" s="4" t="e">
        <f t="shared" si="446"/>
        <v>#N/A</v>
      </c>
      <c r="AK540" s="4" t="e">
        <f t="shared" si="447"/>
        <v>#N/A</v>
      </c>
      <c r="AL540" s="4">
        <f t="shared" si="448"/>
        <v>0</v>
      </c>
      <c r="AM540" s="4">
        <f t="shared" si="449"/>
        <v>0</v>
      </c>
      <c r="AN540" s="4"/>
      <c r="AO540" s="4" t="e">
        <f t="shared" si="450"/>
        <v>#N/A</v>
      </c>
      <c r="AP540" s="4" t="e">
        <f t="shared" si="451"/>
        <v>#VALUE!</v>
      </c>
      <c r="AQ540" s="4" t="str">
        <f t="shared" si="452"/>
        <v/>
      </c>
      <c r="AR540" s="4">
        <f t="shared" si="453"/>
        <v>0</v>
      </c>
      <c r="AS540" s="4">
        <f t="shared" si="454"/>
        <v>0</v>
      </c>
      <c r="AT540" s="4">
        <f t="shared" si="455"/>
        <v>0</v>
      </c>
    </row>
    <row r="541" spans="1:46" x14ac:dyDescent="0.25">
      <c r="A541" s="5">
        <f t="shared" si="427"/>
        <v>0</v>
      </c>
      <c r="B541" s="4" t="e">
        <f t="shared" si="428"/>
        <v>#N/A</v>
      </c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4">
        <f t="shared" si="429"/>
        <v>0</v>
      </c>
      <c r="N541" s="59"/>
      <c r="O541" s="59"/>
      <c r="P541" s="59" t="e">
        <f t="shared" si="430"/>
        <v>#N/A</v>
      </c>
      <c r="Q541" s="59"/>
      <c r="R541" s="59"/>
      <c r="S541" s="59"/>
      <c r="T541" s="5" t="e">
        <f t="shared" si="431"/>
        <v>#N/A</v>
      </c>
      <c r="U541" s="4" t="e">
        <f t="shared" si="432"/>
        <v>#N/A</v>
      </c>
      <c r="V541" s="4" t="e">
        <f t="shared" si="433"/>
        <v>#N/A</v>
      </c>
      <c r="W541" s="4" t="e">
        <f t="shared" si="434"/>
        <v>#N/A</v>
      </c>
      <c r="X541" s="4" t="e">
        <f t="shared" si="435"/>
        <v>#N/A</v>
      </c>
      <c r="Y541" s="4" t="e" cm="1">
        <f t="array" ref="Y541">_xlfn.IFS(H541=1,2,H541=3,1)</f>
        <v>#N/A</v>
      </c>
      <c r="Z541" s="4" t="e">
        <f t="shared" si="436"/>
        <v>#N/A</v>
      </c>
      <c r="AA541" s="4" t="e">
        <f t="shared" si="437"/>
        <v>#N/A</v>
      </c>
      <c r="AB541" s="4" t="e">
        <f t="shared" si="438"/>
        <v>#N/A</v>
      </c>
      <c r="AC541" s="4" t="e">
        <f t="shared" si="439"/>
        <v>#N/A</v>
      </c>
      <c r="AD541" s="4" t="e">
        <f t="shared" si="440"/>
        <v>#N/A</v>
      </c>
      <c r="AE541" s="4" t="e">
        <f t="shared" si="441"/>
        <v>#N/A</v>
      </c>
      <c r="AF541" s="4">
        <f t="shared" si="442"/>
        <v>0</v>
      </c>
      <c r="AG541" s="4" t="str">
        <f t="shared" si="443"/>
        <v/>
      </c>
      <c r="AH541" s="4">
        <f t="shared" si="444"/>
        <v>0</v>
      </c>
      <c r="AI541" s="4" t="e">
        <f t="shared" si="445"/>
        <v>#VALUE!</v>
      </c>
      <c r="AJ541" s="4" t="e">
        <f t="shared" si="446"/>
        <v>#N/A</v>
      </c>
      <c r="AK541" s="4" t="e">
        <f t="shared" si="447"/>
        <v>#N/A</v>
      </c>
      <c r="AL541" s="4">
        <f t="shared" si="448"/>
        <v>0</v>
      </c>
      <c r="AM541" s="4">
        <f t="shared" si="449"/>
        <v>0</v>
      </c>
      <c r="AN541" s="4"/>
      <c r="AO541" s="4" t="e">
        <f t="shared" si="450"/>
        <v>#N/A</v>
      </c>
      <c r="AP541" s="4" t="e">
        <f t="shared" si="451"/>
        <v>#VALUE!</v>
      </c>
      <c r="AQ541" s="4" t="str">
        <f t="shared" si="452"/>
        <v/>
      </c>
      <c r="AR541" s="4">
        <f t="shared" si="453"/>
        <v>0</v>
      </c>
      <c r="AS541" s="4">
        <f t="shared" si="454"/>
        <v>0</v>
      </c>
      <c r="AT541" s="4">
        <f t="shared" si="455"/>
        <v>0</v>
      </c>
    </row>
    <row r="542" spans="1:46" x14ac:dyDescent="0.25">
      <c r="A542" s="5">
        <f t="shared" si="427"/>
        <v>0</v>
      </c>
      <c r="B542" s="4" t="e">
        <f t="shared" si="428"/>
        <v>#N/A</v>
      </c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4">
        <f t="shared" si="429"/>
        <v>0</v>
      </c>
      <c r="N542" s="59"/>
      <c r="O542" s="59"/>
      <c r="P542" s="59" t="e">
        <f t="shared" si="430"/>
        <v>#N/A</v>
      </c>
      <c r="Q542" s="59"/>
      <c r="R542" s="59"/>
      <c r="S542" s="59"/>
      <c r="T542" s="5" t="e">
        <f t="shared" si="431"/>
        <v>#N/A</v>
      </c>
      <c r="U542" s="4" t="e">
        <f t="shared" si="432"/>
        <v>#N/A</v>
      </c>
      <c r="V542" s="4" t="e">
        <f t="shared" si="433"/>
        <v>#N/A</v>
      </c>
      <c r="W542" s="4" t="e">
        <f t="shared" si="434"/>
        <v>#N/A</v>
      </c>
      <c r="X542" s="4" t="e">
        <f t="shared" si="435"/>
        <v>#N/A</v>
      </c>
      <c r="Y542" s="4" t="e" cm="1">
        <f t="array" ref="Y542">_xlfn.IFS(H542=1,2,H542=3,1)</f>
        <v>#N/A</v>
      </c>
      <c r="Z542" s="4" t="e">
        <f t="shared" si="436"/>
        <v>#N/A</v>
      </c>
      <c r="AA542" s="4" t="e">
        <f t="shared" si="437"/>
        <v>#N/A</v>
      </c>
      <c r="AB542" s="4" t="e">
        <f t="shared" si="438"/>
        <v>#N/A</v>
      </c>
      <c r="AC542" s="4" t="e">
        <f t="shared" si="439"/>
        <v>#N/A</v>
      </c>
      <c r="AD542" s="4" t="e">
        <f t="shared" si="440"/>
        <v>#N/A</v>
      </c>
      <c r="AE542" s="4" t="e">
        <f t="shared" si="441"/>
        <v>#N/A</v>
      </c>
      <c r="AF542" s="4">
        <f t="shared" si="442"/>
        <v>0</v>
      </c>
      <c r="AG542" s="4" t="str">
        <f t="shared" si="443"/>
        <v/>
      </c>
      <c r="AH542" s="4">
        <f t="shared" si="444"/>
        <v>0</v>
      </c>
      <c r="AI542" s="4" t="e">
        <f t="shared" si="445"/>
        <v>#VALUE!</v>
      </c>
      <c r="AJ542" s="4" t="e">
        <f t="shared" si="446"/>
        <v>#N/A</v>
      </c>
      <c r="AK542" s="4" t="e">
        <f t="shared" si="447"/>
        <v>#N/A</v>
      </c>
      <c r="AL542" s="4">
        <f t="shared" si="448"/>
        <v>0</v>
      </c>
      <c r="AM542" s="4">
        <f t="shared" si="449"/>
        <v>0</v>
      </c>
      <c r="AN542" s="4"/>
      <c r="AO542" s="4" t="e">
        <f t="shared" si="450"/>
        <v>#N/A</v>
      </c>
      <c r="AP542" s="4" t="e">
        <f t="shared" si="451"/>
        <v>#VALUE!</v>
      </c>
      <c r="AQ542" s="4" t="str">
        <f t="shared" si="452"/>
        <v/>
      </c>
      <c r="AR542" s="4">
        <f t="shared" si="453"/>
        <v>0</v>
      </c>
      <c r="AS542" s="4">
        <f t="shared" si="454"/>
        <v>0</v>
      </c>
      <c r="AT542" s="4">
        <f t="shared" si="455"/>
        <v>0</v>
      </c>
    </row>
    <row r="543" spans="1:46" x14ac:dyDescent="0.25">
      <c r="A543" s="5">
        <f t="shared" si="427"/>
        <v>0</v>
      </c>
      <c r="B543" s="4" t="e">
        <f t="shared" si="428"/>
        <v>#N/A</v>
      </c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4">
        <f t="shared" si="429"/>
        <v>0</v>
      </c>
      <c r="N543" s="59"/>
      <c r="O543" s="59"/>
      <c r="P543" s="59" t="e">
        <f t="shared" si="430"/>
        <v>#N/A</v>
      </c>
      <c r="Q543" s="59"/>
      <c r="R543" s="59"/>
      <c r="S543" s="59"/>
      <c r="T543" s="5" t="e">
        <f t="shared" si="431"/>
        <v>#N/A</v>
      </c>
      <c r="U543" s="4" t="e">
        <f t="shared" si="432"/>
        <v>#N/A</v>
      </c>
      <c r="V543" s="4" t="e">
        <f t="shared" si="433"/>
        <v>#N/A</v>
      </c>
      <c r="W543" s="4" t="e">
        <f t="shared" si="434"/>
        <v>#N/A</v>
      </c>
      <c r="X543" s="4" t="e">
        <f t="shared" si="435"/>
        <v>#N/A</v>
      </c>
      <c r="Y543" s="4" t="e" cm="1">
        <f t="array" ref="Y543">_xlfn.IFS(H543=1,2,H543=3,1)</f>
        <v>#N/A</v>
      </c>
      <c r="Z543" s="4" t="e">
        <f t="shared" si="436"/>
        <v>#N/A</v>
      </c>
      <c r="AA543" s="4" t="e">
        <f t="shared" si="437"/>
        <v>#N/A</v>
      </c>
      <c r="AB543" s="4" t="e">
        <f t="shared" si="438"/>
        <v>#N/A</v>
      </c>
      <c r="AC543" s="4" t="e">
        <f t="shared" si="439"/>
        <v>#N/A</v>
      </c>
      <c r="AD543" s="4" t="e">
        <f t="shared" si="440"/>
        <v>#N/A</v>
      </c>
      <c r="AE543" s="4" t="e">
        <f t="shared" si="441"/>
        <v>#N/A</v>
      </c>
      <c r="AF543" s="4">
        <f t="shared" si="442"/>
        <v>0</v>
      </c>
      <c r="AG543" s="4" t="str">
        <f t="shared" si="443"/>
        <v/>
      </c>
      <c r="AH543" s="4">
        <f t="shared" si="444"/>
        <v>0</v>
      </c>
      <c r="AI543" s="4" t="e">
        <f t="shared" si="445"/>
        <v>#VALUE!</v>
      </c>
      <c r="AJ543" s="4" t="e">
        <f t="shared" si="446"/>
        <v>#N/A</v>
      </c>
      <c r="AK543" s="4" t="e">
        <f t="shared" si="447"/>
        <v>#N/A</v>
      </c>
      <c r="AL543" s="4">
        <f t="shared" si="448"/>
        <v>0</v>
      </c>
      <c r="AM543" s="4">
        <f t="shared" si="449"/>
        <v>0</v>
      </c>
      <c r="AN543" s="4"/>
      <c r="AO543" s="4" t="e">
        <f t="shared" si="450"/>
        <v>#N/A</v>
      </c>
      <c r="AP543" s="4" t="e">
        <f t="shared" si="451"/>
        <v>#VALUE!</v>
      </c>
      <c r="AQ543" s="4" t="str">
        <f t="shared" si="452"/>
        <v/>
      </c>
      <c r="AR543" s="4">
        <f t="shared" si="453"/>
        <v>0</v>
      </c>
      <c r="AS543" s="4">
        <f t="shared" si="454"/>
        <v>0</v>
      </c>
      <c r="AT543" s="4">
        <f t="shared" si="455"/>
        <v>0</v>
      </c>
    </row>
    <row r="544" spans="1:46" x14ac:dyDescent="0.25">
      <c r="A544" s="5">
        <f t="shared" si="427"/>
        <v>0</v>
      </c>
      <c r="B544" s="4" t="e">
        <f t="shared" si="428"/>
        <v>#N/A</v>
      </c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4">
        <f t="shared" si="429"/>
        <v>0</v>
      </c>
      <c r="N544" s="59"/>
      <c r="O544" s="59"/>
      <c r="P544" s="59" t="e">
        <f t="shared" si="430"/>
        <v>#N/A</v>
      </c>
      <c r="Q544" s="59"/>
      <c r="R544" s="59"/>
      <c r="S544" s="59"/>
      <c r="T544" s="5" t="e">
        <f t="shared" si="431"/>
        <v>#N/A</v>
      </c>
      <c r="U544" s="4" t="e">
        <f t="shared" si="432"/>
        <v>#N/A</v>
      </c>
      <c r="V544" s="4" t="e">
        <f t="shared" si="433"/>
        <v>#N/A</v>
      </c>
      <c r="W544" s="4" t="e">
        <f t="shared" si="434"/>
        <v>#N/A</v>
      </c>
      <c r="X544" s="4" t="e">
        <f t="shared" si="435"/>
        <v>#N/A</v>
      </c>
      <c r="Y544" s="4" t="e" cm="1">
        <f t="array" ref="Y544">_xlfn.IFS(H544=1,2,H544=3,1)</f>
        <v>#N/A</v>
      </c>
      <c r="Z544" s="4" t="e">
        <f t="shared" si="436"/>
        <v>#N/A</v>
      </c>
      <c r="AA544" s="4" t="e">
        <f t="shared" si="437"/>
        <v>#N/A</v>
      </c>
      <c r="AB544" s="4" t="e">
        <f t="shared" si="438"/>
        <v>#N/A</v>
      </c>
      <c r="AC544" s="4" t="e">
        <f t="shared" si="439"/>
        <v>#N/A</v>
      </c>
      <c r="AD544" s="4" t="e">
        <f t="shared" si="440"/>
        <v>#N/A</v>
      </c>
      <c r="AE544" s="4" t="e">
        <f t="shared" si="441"/>
        <v>#N/A</v>
      </c>
      <c r="AF544" s="4">
        <f t="shared" si="442"/>
        <v>0</v>
      </c>
      <c r="AG544" s="4" t="str">
        <f t="shared" si="443"/>
        <v/>
      </c>
      <c r="AH544" s="4">
        <f t="shared" si="444"/>
        <v>0</v>
      </c>
      <c r="AI544" s="4" t="e">
        <f t="shared" si="445"/>
        <v>#VALUE!</v>
      </c>
      <c r="AJ544" s="4" t="e">
        <f t="shared" si="446"/>
        <v>#N/A</v>
      </c>
      <c r="AK544" s="4" t="e">
        <f t="shared" si="447"/>
        <v>#N/A</v>
      </c>
      <c r="AL544" s="4">
        <f t="shared" si="448"/>
        <v>0</v>
      </c>
      <c r="AM544" s="4">
        <f t="shared" si="449"/>
        <v>0</v>
      </c>
      <c r="AN544" s="4"/>
      <c r="AO544" s="4" t="e">
        <f t="shared" si="450"/>
        <v>#N/A</v>
      </c>
      <c r="AP544" s="4" t="e">
        <f t="shared" si="451"/>
        <v>#VALUE!</v>
      </c>
      <c r="AQ544" s="4" t="str">
        <f t="shared" si="452"/>
        <v/>
      </c>
      <c r="AR544" s="4">
        <f t="shared" si="453"/>
        <v>0</v>
      </c>
      <c r="AS544" s="4">
        <f t="shared" si="454"/>
        <v>0</v>
      </c>
      <c r="AT544" s="4">
        <f t="shared" si="455"/>
        <v>0</v>
      </c>
    </row>
    <row r="545" spans="1:46" x14ac:dyDescent="0.25">
      <c r="A545" s="5">
        <f t="shared" si="427"/>
        <v>0</v>
      </c>
      <c r="B545" s="4" t="e">
        <f t="shared" si="428"/>
        <v>#N/A</v>
      </c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4">
        <f t="shared" si="429"/>
        <v>0</v>
      </c>
      <c r="N545" s="59"/>
      <c r="O545" s="59"/>
      <c r="P545" s="59" t="e">
        <f t="shared" si="430"/>
        <v>#N/A</v>
      </c>
      <c r="Q545" s="59"/>
      <c r="R545" s="59"/>
      <c r="S545" s="59"/>
      <c r="T545" s="5" t="e">
        <f t="shared" si="431"/>
        <v>#N/A</v>
      </c>
      <c r="U545" s="4" t="e">
        <f t="shared" si="432"/>
        <v>#N/A</v>
      </c>
      <c r="V545" s="4" t="e">
        <f t="shared" si="433"/>
        <v>#N/A</v>
      </c>
      <c r="W545" s="4" t="e">
        <f t="shared" si="434"/>
        <v>#N/A</v>
      </c>
      <c r="X545" s="4" t="e">
        <f t="shared" si="435"/>
        <v>#N/A</v>
      </c>
      <c r="Y545" s="4" t="e" cm="1">
        <f t="array" ref="Y545">_xlfn.IFS(H545=1,2,H545=3,1)</f>
        <v>#N/A</v>
      </c>
      <c r="Z545" s="4" t="e">
        <f t="shared" si="436"/>
        <v>#N/A</v>
      </c>
      <c r="AA545" s="4" t="e">
        <f t="shared" si="437"/>
        <v>#N/A</v>
      </c>
      <c r="AB545" s="4" t="e">
        <f t="shared" si="438"/>
        <v>#N/A</v>
      </c>
      <c r="AC545" s="4" t="e">
        <f t="shared" si="439"/>
        <v>#N/A</v>
      </c>
      <c r="AD545" s="4" t="e">
        <f t="shared" si="440"/>
        <v>#N/A</v>
      </c>
      <c r="AE545" s="4" t="e">
        <f t="shared" si="441"/>
        <v>#N/A</v>
      </c>
      <c r="AF545" s="4">
        <f t="shared" si="442"/>
        <v>0</v>
      </c>
      <c r="AG545" s="4" t="str">
        <f t="shared" si="443"/>
        <v/>
      </c>
      <c r="AH545" s="4">
        <f t="shared" si="444"/>
        <v>0</v>
      </c>
      <c r="AI545" s="4" t="e">
        <f t="shared" si="445"/>
        <v>#VALUE!</v>
      </c>
      <c r="AJ545" s="4" t="e">
        <f t="shared" si="446"/>
        <v>#N/A</v>
      </c>
      <c r="AK545" s="4" t="e">
        <f t="shared" si="447"/>
        <v>#N/A</v>
      </c>
      <c r="AL545" s="4">
        <f t="shared" si="448"/>
        <v>0</v>
      </c>
      <c r="AM545" s="4">
        <f t="shared" si="449"/>
        <v>0</v>
      </c>
      <c r="AN545" s="4"/>
      <c r="AO545" s="4" t="e">
        <f t="shared" si="450"/>
        <v>#N/A</v>
      </c>
      <c r="AP545" s="4" t="e">
        <f t="shared" si="451"/>
        <v>#VALUE!</v>
      </c>
      <c r="AQ545" s="4" t="str">
        <f t="shared" si="452"/>
        <v/>
      </c>
      <c r="AR545" s="4">
        <f t="shared" si="453"/>
        <v>0</v>
      </c>
      <c r="AS545" s="4">
        <f t="shared" si="454"/>
        <v>0</v>
      </c>
      <c r="AT545" s="4">
        <f t="shared" si="455"/>
        <v>0</v>
      </c>
    </row>
    <row r="546" spans="1:46" x14ac:dyDescent="0.25">
      <c r="A546" s="5">
        <f t="shared" si="427"/>
        <v>0</v>
      </c>
      <c r="B546" s="4" t="e">
        <f t="shared" si="428"/>
        <v>#N/A</v>
      </c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4">
        <f t="shared" si="429"/>
        <v>0</v>
      </c>
      <c r="N546" s="59"/>
      <c r="O546" s="59"/>
      <c r="P546" s="59" t="e">
        <f t="shared" si="430"/>
        <v>#N/A</v>
      </c>
      <c r="Q546" s="59"/>
      <c r="R546" s="59"/>
      <c r="S546" s="59"/>
      <c r="T546" s="5" t="e">
        <f t="shared" si="431"/>
        <v>#N/A</v>
      </c>
      <c r="U546" s="4" t="e">
        <f t="shared" si="432"/>
        <v>#N/A</v>
      </c>
      <c r="V546" s="4" t="e">
        <f t="shared" si="433"/>
        <v>#N/A</v>
      </c>
      <c r="W546" s="4" t="e">
        <f t="shared" si="434"/>
        <v>#N/A</v>
      </c>
      <c r="X546" s="4" t="e">
        <f t="shared" si="435"/>
        <v>#N/A</v>
      </c>
      <c r="Y546" s="4" t="e" cm="1">
        <f t="array" ref="Y546">_xlfn.IFS(H546=1,2,H546=3,1)</f>
        <v>#N/A</v>
      </c>
      <c r="Z546" s="4" t="e">
        <f t="shared" si="436"/>
        <v>#N/A</v>
      </c>
      <c r="AA546" s="4" t="e">
        <f t="shared" si="437"/>
        <v>#N/A</v>
      </c>
      <c r="AB546" s="4" t="e">
        <f t="shared" si="438"/>
        <v>#N/A</v>
      </c>
      <c r="AC546" s="4" t="e">
        <f t="shared" si="439"/>
        <v>#N/A</v>
      </c>
      <c r="AD546" s="4" t="e">
        <f t="shared" si="440"/>
        <v>#N/A</v>
      </c>
      <c r="AE546" s="4" t="e">
        <f t="shared" si="441"/>
        <v>#N/A</v>
      </c>
      <c r="AF546" s="4">
        <f t="shared" si="442"/>
        <v>0</v>
      </c>
      <c r="AG546" s="4" t="str">
        <f t="shared" si="443"/>
        <v/>
      </c>
      <c r="AH546" s="4">
        <f t="shared" si="444"/>
        <v>0</v>
      </c>
      <c r="AI546" s="4" t="e">
        <f t="shared" si="445"/>
        <v>#VALUE!</v>
      </c>
      <c r="AJ546" s="4" t="e">
        <f t="shared" si="446"/>
        <v>#N/A</v>
      </c>
      <c r="AK546" s="4" t="e">
        <f t="shared" si="447"/>
        <v>#N/A</v>
      </c>
      <c r="AL546" s="4">
        <f t="shared" si="448"/>
        <v>0</v>
      </c>
      <c r="AM546" s="4">
        <f t="shared" si="449"/>
        <v>0</v>
      </c>
      <c r="AN546" s="4"/>
      <c r="AO546" s="4" t="e">
        <f t="shared" si="450"/>
        <v>#N/A</v>
      </c>
      <c r="AP546" s="4" t="e">
        <f t="shared" si="451"/>
        <v>#VALUE!</v>
      </c>
      <c r="AQ546" s="4" t="str">
        <f t="shared" si="452"/>
        <v/>
      </c>
      <c r="AR546" s="4">
        <f t="shared" si="453"/>
        <v>0</v>
      </c>
      <c r="AS546" s="4">
        <f t="shared" si="454"/>
        <v>0</v>
      </c>
      <c r="AT546" s="4">
        <f t="shared" si="455"/>
        <v>0</v>
      </c>
    </row>
    <row r="547" spans="1:46" x14ac:dyDescent="0.25">
      <c r="A547" s="5">
        <f t="shared" si="427"/>
        <v>0</v>
      </c>
      <c r="B547" s="4" t="e">
        <f t="shared" si="428"/>
        <v>#N/A</v>
      </c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4">
        <f t="shared" si="429"/>
        <v>0</v>
      </c>
      <c r="N547" s="59"/>
      <c r="O547" s="59"/>
      <c r="P547" s="59" t="e">
        <f t="shared" si="430"/>
        <v>#N/A</v>
      </c>
      <c r="Q547" s="59"/>
      <c r="R547" s="59"/>
      <c r="S547" s="59"/>
      <c r="T547" s="5" t="e">
        <f t="shared" si="431"/>
        <v>#N/A</v>
      </c>
      <c r="U547" s="4" t="e">
        <f t="shared" si="432"/>
        <v>#N/A</v>
      </c>
      <c r="V547" s="4" t="e">
        <f t="shared" si="433"/>
        <v>#N/A</v>
      </c>
      <c r="W547" s="4" t="e">
        <f t="shared" si="434"/>
        <v>#N/A</v>
      </c>
      <c r="X547" s="4" t="e">
        <f t="shared" si="435"/>
        <v>#N/A</v>
      </c>
      <c r="Y547" s="4" t="e" cm="1">
        <f t="array" ref="Y547">_xlfn.IFS(H547=1,2,H547=3,1)</f>
        <v>#N/A</v>
      </c>
      <c r="Z547" s="4" t="e">
        <f t="shared" si="436"/>
        <v>#N/A</v>
      </c>
      <c r="AA547" s="4" t="e">
        <f t="shared" si="437"/>
        <v>#N/A</v>
      </c>
      <c r="AB547" s="4" t="e">
        <f t="shared" si="438"/>
        <v>#N/A</v>
      </c>
      <c r="AC547" s="4" t="e">
        <f t="shared" si="439"/>
        <v>#N/A</v>
      </c>
      <c r="AD547" s="4" t="e">
        <f t="shared" si="440"/>
        <v>#N/A</v>
      </c>
      <c r="AE547" s="4" t="e">
        <f t="shared" si="441"/>
        <v>#N/A</v>
      </c>
      <c r="AF547" s="4">
        <f t="shared" si="442"/>
        <v>0</v>
      </c>
      <c r="AG547" s="4" t="str">
        <f t="shared" si="443"/>
        <v/>
      </c>
      <c r="AH547" s="4">
        <f t="shared" si="444"/>
        <v>0</v>
      </c>
      <c r="AI547" s="4" t="e">
        <f t="shared" si="445"/>
        <v>#VALUE!</v>
      </c>
      <c r="AJ547" s="4" t="e">
        <f t="shared" si="446"/>
        <v>#N/A</v>
      </c>
      <c r="AK547" s="4" t="e">
        <f t="shared" si="447"/>
        <v>#N/A</v>
      </c>
      <c r="AL547" s="4">
        <f t="shared" si="448"/>
        <v>0</v>
      </c>
      <c r="AM547" s="4">
        <f t="shared" si="449"/>
        <v>0</v>
      </c>
      <c r="AN547" s="4"/>
      <c r="AO547" s="4" t="e">
        <f t="shared" si="450"/>
        <v>#N/A</v>
      </c>
      <c r="AP547" s="4" t="e">
        <f t="shared" si="451"/>
        <v>#VALUE!</v>
      </c>
      <c r="AQ547" s="4" t="str">
        <f t="shared" si="452"/>
        <v/>
      </c>
      <c r="AR547" s="4">
        <f t="shared" si="453"/>
        <v>0</v>
      </c>
      <c r="AS547" s="4">
        <f t="shared" si="454"/>
        <v>0</v>
      </c>
      <c r="AT547" s="4">
        <f t="shared" si="455"/>
        <v>0</v>
      </c>
    </row>
    <row r="548" spans="1:46" x14ac:dyDescent="0.25">
      <c r="A548" s="5">
        <f t="shared" si="427"/>
        <v>0</v>
      </c>
      <c r="B548" s="4" t="e">
        <f t="shared" si="428"/>
        <v>#N/A</v>
      </c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4">
        <f t="shared" si="429"/>
        <v>0</v>
      </c>
      <c r="N548" s="59"/>
      <c r="O548" s="59"/>
      <c r="P548" s="59" t="e">
        <f t="shared" si="430"/>
        <v>#N/A</v>
      </c>
      <c r="Q548" s="59"/>
      <c r="R548" s="59"/>
      <c r="S548" s="59"/>
      <c r="T548" s="5" t="e">
        <f t="shared" si="431"/>
        <v>#N/A</v>
      </c>
      <c r="U548" s="4" t="e">
        <f t="shared" si="432"/>
        <v>#N/A</v>
      </c>
      <c r="V548" s="4" t="e">
        <f t="shared" si="433"/>
        <v>#N/A</v>
      </c>
      <c r="W548" s="4" t="e">
        <f t="shared" si="434"/>
        <v>#N/A</v>
      </c>
      <c r="X548" s="4" t="e">
        <f t="shared" si="435"/>
        <v>#N/A</v>
      </c>
      <c r="Y548" s="4" t="e" cm="1">
        <f t="array" ref="Y548">_xlfn.IFS(H548=1,2,H548=3,1)</f>
        <v>#N/A</v>
      </c>
      <c r="Z548" s="4" t="e">
        <f t="shared" si="436"/>
        <v>#N/A</v>
      </c>
      <c r="AA548" s="4" t="e">
        <f t="shared" si="437"/>
        <v>#N/A</v>
      </c>
      <c r="AB548" s="4" t="e">
        <f t="shared" si="438"/>
        <v>#N/A</v>
      </c>
      <c r="AC548" s="4" t="e">
        <f t="shared" si="439"/>
        <v>#N/A</v>
      </c>
      <c r="AD548" s="4" t="e">
        <f t="shared" si="440"/>
        <v>#N/A</v>
      </c>
      <c r="AE548" s="4" t="e">
        <f t="shared" si="441"/>
        <v>#N/A</v>
      </c>
      <c r="AF548" s="4">
        <f t="shared" si="442"/>
        <v>0</v>
      </c>
      <c r="AG548" s="4" t="str">
        <f t="shared" si="443"/>
        <v/>
      </c>
      <c r="AH548" s="4">
        <f t="shared" si="444"/>
        <v>0</v>
      </c>
      <c r="AI548" s="4" t="e">
        <f t="shared" si="445"/>
        <v>#VALUE!</v>
      </c>
      <c r="AJ548" s="4" t="e">
        <f t="shared" si="446"/>
        <v>#N/A</v>
      </c>
      <c r="AK548" s="4" t="e">
        <f t="shared" si="447"/>
        <v>#N/A</v>
      </c>
      <c r="AL548" s="4">
        <f t="shared" si="448"/>
        <v>0</v>
      </c>
      <c r="AM548" s="4">
        <f t="shared" si="449"/>
        <v>0</v>
      </c>
      <c r="AN548" s="4"/>
      <c r="AO548" s="4" t="e">
        <f t="shared" si="450"/>
        <v>#N/A</v>
      </c>
      <c r="AP548" s="4" t="e">
        <f t="shared" si="451"/>
        <v>#VALUE!</v>
      </c>
      <c r="AQ548" s="4" t="str">
        <f t="shared" si="452"/>
        <v/>
      </c>
      <c r="AR548" s="4">
        <f t="shared" si="453"/>
        <v>0</v>
      </c>
      <c r="AS548" s="4">
        <f t="shared" si="454"/>
        <v>0</v>
      </c>
      <c r="AT548" s="4">
        <f t="shared" si="455"/>
        <v>0</v>
      </c>
    </row>
    <row r="549" spans="1:46" x14ac:dyDescent="0.25">
      <c r="A549" s="5">
        <f t="shared" si="427"/>
        <v>0</v>
      </c>
      <c r="B549" s="4" t="e">
        <f t="shared" si="428"/>
        <v>#N/A</v>
      </c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4">
        <f t="shared" si="429"/>
        <v>0</v>
      </c>
      <c r="N549" s="59"/>
      <c r="O549" s="59"/>
      <c r="P549" s="59" t="e">
        <f t="shared" si="430"/>
        <v>#N/A</v>
      </c>
      <c r="Q549" s="59"/>
      <c r="R549" s="59"/>
      <c r="S549" s="59"/>
      <c r="T549" s="5" t="e">
        <f t="shared" si="431"/>
        <v>#N/A</v>
      </c>
      <c r="U549" s="4" t="e">
        <f t="shared" si="432"/>
        <v>#N/A</v>
      </c>
      <c r="V549" s="4" t="e">
        <f t="shared" si="433"/>
        <v>#N/A</v>
      </c>
      <c r="W549" s="4" t="e">
        <f t="shared" si="434"/>
        <v>#N/A</v>
      </c>
      <c r="X549" s="4" t="e">
        <f t="shared" si="435"/>
        <v>#N/A</v>
      </c>
      <c r="Y549" s="4" t="e" cm="1">
        <f t="array" ref="Y549">_xlfn.IFS(H549=1,2,H549=3,1)</f>
        <v>#N/A</v>
      </c>
      <c r="Z549" s="4" t="e">
        <f t="shared" si="436"/>
        <v>#N/A</v>
      </c>
      <c r="AA549" s="4" t="e">
        <f t="shared" si="437"/>
        <v>#N/A</v>
      </c>
      <c r="AB549" s="4" t="e">
        <f t="shared" si="438"/>
        <v>#N/A</v>
      </c>
      <c r="AC549" s="4" t="e">
        <f t="shared" si="439"/>
        <v>#N/A</v>
      </c>
      <c r="AD549" s="4" t="e">
        <f t="shared" si="440"/>
        <v>#N/A</v>
      </c>
      <c r="AE549" s="4" t="e">
        <f t="shared" si="441"/>
        <v>#N/A</v>
      </c>
      <c r="AF549" s="4">
        <f t="shared" si="442"/>
        <v>0</v>
      </c>
      <c r="AG549" s="4" t="str">
        <f t="shared" si="443"/>
        <v/>
      </c>
      <c r="AH549" s="4">
        <f t="shared" si="444"/>
        <v>0</v>
      </c>
      <c r="AI549" s="4" t="e">
        <f t="shared" si="445"/>
        <v>#VALUE!</v>
      </c>
      <c r="AJ549" s="4" t="e">
        <f t="shared" si="446"/>
        <v>#N/A</v>
      </c>
      <c r="AK549" s="4" t="e">
        <f t="shared" si="447"/>
        <v>#N/A</v>
      </c>
      <c r="AL549" s="4">
        <f t="shared" si="448"/>
        <v>0</v>
      </c>
      <c r="AM549" s="4">
        <f t="shared" si="449"/>
        <v>0</v>
      </c>
      <c r="AN549" s="4"/>
      <c r="AO549" s="4" t="e">
        <f t="shared" si="450"/>
        <v>#N/A</v>
      </c>
      <c r="AP549" s="4" t="e">
        <f t="shared" si="451"/>
        <v>#VALUE!</v>
      </c>
      <c r="AQ549" s="4" t="str">
        <f t="shared" si="452"/>
        <v/>
      </c>
      <c r="AR549" s="4">
        <f t="shared" si="453"/>
        <v>0</v>
      </c>
      <c r="AS549" s="4">
        <f t="shared" si="454"/>
        <v>0</v>
      </c>
      <c r="AT549" s="4">
        <f t="shared" si="455"/>
        <v>0</v>
      </c>
    </row>
    <row r="550" spans="1:46" x14ac:dyDescent="0.25">
      <c r="A550" s="5">
        <f t="shared" si="427"/>
        <v>0</v>
      </c>
      <c r="B550" s="4" t="e">
        <f t="shared" si="428"/>
        <v>#N/A</v>
      </c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4">
        <f t="shared" si="429"/>
        <v>0</v>
      </c>
      <c r="N550" s="59"/>
      <c r="O550" s="59"/>
      <c r="P550" s="59" t="e">
        <f t="shared" si="430"/>
        <v>#N/A</v>
      </c>
      <c r="Q550" s="59"/>
      <c r="R550" s="59"/>
      <c r="S550" s="59"/>
      <c r="T550" s="5" t="e">
        <f t="shared" si="431"/>
        <v>#N/A</v>
      </c>
      <c r="U550" s="4" t="e">
        <f t="shared" si="432"/>
        <v>#N/A</v>
      </c>
      <c r="V550" s="4" t="e">
        <f t="shared" si="433"/>
        <v>#N/A</v>
      </c>
      <c r="W550" s="4" t="e">
        <f t="shared" si="434"/>
        <v>#N/A</v>
      </c>
      <c r="X550" s="4" t="e">
        <f t="shared" si="435"/>
        <v>#N/A</v>
      </c>
      <c r="Y550" s="4" t="e" cm="1">
        <f t="array" ref="Y550">_xlfn.IFS(H550=1,2,H550=3,1)</f>
        <v>#N/A</v>
      </c>
      <c r="Z550" s="4" t="e">
        <f t="shared" si="436"/>
        <v>#N/A</v>
      </c>
      <c r="AA550" s="4" t="e">
        <f t="shared" si="437"/>
        <v>#N/A</v>
      </c>
      <c r="AB550" s="4" t="e">
        <f t="shared" si="438"/>
        <v>#N/A</v>
      </c>
      <c r="AC550" s="4" t="e">
        <f t="shared" si="439"/>
        <v>#N/A</v>
      </c>
      <c r="AD550" s="4" t="e">
        <f t="shared" si="440"/>
        <v>#N/A</v>
      </c>
      <c r="AE550" s="4" t="e">
        <f t="shared" si="441"/>
        <v>#N/A</v>
      </c>
      <c r="AF550" s="4">
        <f t="shared" si="442"/>
        <v>0</v>
      </c>
      <c r="AG550" s="4" t="str">
        <f t="shared" si="443"/>
        <v/>
      </c>
      <c r="AH550" s="4">
        <f t="shared" si="444"/>
        <v>0</v>
      </c>
      <c r="AI550" s="4" t="e">
        <f t="shared" si="445"/>
        <v>#VALUE!</v>
      </c>
      <c r="AJ550" s="4" t="e">
        <f t="shared" si="446"/>
        <v>#N/A</v>
      </c>
      <c r="AK550" s="4" t="e">
        <f t="shared" si="447"/>
        <v>#N/A</v>
      </c>
      <c r="AL550" s="4">
        <f t="shared" si="448"/>
        <v>0</v>
      </c>
      <c r="AM550" s="4">
        <f t="shared" si="449"/>
        <v>0</v>
      </c>
      <c r="AN550" s="4"/>
      <c r="AO550" s="4" t="e">
        <f t="shared" si="450"/>
        <v>#N/A</v>
      </c>
      <c r="AP550" s="4" t="e">
        <f t="shared" si="451"/>
        <v>#VALUE!</v>
      </c>
      <c r="AQ550" s="4" t="str">
        <f t="shared" si="452"/>
        <v/>
      </c>
      <c r="AR550" s="4">
        <f t="shared" si="453"/>
        <v>0</v>
      </c>
      <c r="AS550" s="4">
        <f t="shared" si="454"/>
        <v>0</v>
      </c>
      <c r="AT550" s="4">
        <f t="shared" si="455"/>
        <v>0</v>
      </c>
    </row>
    <row r="551" spans="1:46" x14ac:dyDescent="0.25">
      <c r="A551" s="5">
        <f t="shared" si="427"/>
        <v>0</v>
      </c>
      <c r="B551" s="4" t="e">
        <f t="shared" si="428"/>
        <v>#N/A</v>
      </c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4">
        <f t="shared" si="429"/>
        <v>0</v>
      </c>
      <c r="N551" s="59"/>
      <c r="O551" s="59"/>
      <c r="P551" s="59" t="e">
        <f t="shared" si="430"/>
        <v>#N/A</v>
      </c>
      <c r="Q551" s="59"/>
      <c r="R551" s="59"/>
      <c r="S551" s="59"/>
      <c r="T551" s="5" t="e">
        <f t="shared" si="431"/>
        <v>#N/A</v>
      </c>
      <c r="U551" s="4" t="e">
        <f t="shared" si="432"/>
        <v>#N/A</v>
      </c>
      <c r="V551" s="4" t="e">
        <f t="shared" si="433"/>
        <v>#N/A</v>
      </c>
      <c r="W551" s="4" t="e">
        <f t="shared" si="434"/>
        <v>#N/A</v>
      </c>
      <c r="X551" s="4" t="e">
        <f t="shared" si="435"/>
        <v>#N/A</v>
      </c>
      <c r="Y551" s="4" t="e" cm="1">
        <f t="array" ref="Y551">_xlfn.IFS(H551=1,2,H551=3,1)</f>
        <v>#N/A</v>
      </c>
      <c r="Z551" s="4" t="e">
        <f t="shared" si="436"/>
        <v>#N/A</v>
      </c>
      <c r="AA551" s="4" t="e">
        <f t="shared" si="437"/>
        <v>#N/A</v>
      </c>
      <c r="AB551" s="4" t="e">
        <f t="shared" si="438"/>
        <v>#N/A</v>
      </c>
      <c r="AC551" s="4" t="e">
        <f t="shared" si="439"/>
        <v>#N/A</v>
      </c>
      <c r="AD551" s="4" t="e">
        <f t="shared" si="440"/>
        <v>#N/A</v>
      </c>
      <c r="AE551" s="4" t="e">
        <f t="shared" si="441"/>
        <v>#N/A</v>
      </c>
      <c r="AF551" s="4">
        <f t="shared" si="442"/>
        <v>0</v>
      </c>
      <c r="AG551" s="4" t="str">
        <f t="shared" si="443"/>
        <v/>
      </c>
      <c r="AH551" s="4">
        <f t="shared" si="444"/>
        <v>0</v>
      </c>
      <c r="AI551" s="4" t="e">
        <f t="shared" si="445"/>
        <v>#VALUE!</v>
      </c>
      <c r="AJ551" s="4" t="e">
        <f t="shared" si="446"/>
        <v>#N/A</v>
      </c>
      <c r="AK551" s="4" t="e">
        <f t="shared" si="447"/>
        <v>#N/A</v>
      </c>
      <c r="AL551" s="4">
        <f t="shared" si="448"/>
        <v>0</v>
      </c>
      <c r="AM551" s="4">
        <f t="shared" si="449"/>
        <v>0</v>
      </c>
      <c r="AN551" s="4"/>
      <c r="AO551" s="4" t="e">
        <f t="shared" si="450"/>
        <v>#N/A</v>
      </c>
      <c r="AP551" s="4" t="e">
        <f t="shared" si="451"/>
        <v>#VALUE!</v>
      </c>
      <c r="AQ551" s="4" t="str">
        <f t="shared" si="452"/>
        <v/>
      </c>
      <c r="AR551" s="4">
        <f t="shared" si="453"/>
        <v>0</v>
      </c>
      <c r="AS551" s="4">
        <f t="shared" si="454"/>
        <v>0</v>
      </c>
      <c r="AT551" s="4">
        <f t="shared" si="455"/>
        <v>0</v>
      </c>
    </row>
    <row r="552" spans="1:46" x14ac:dyDescent="0.25">
      <c r="A552" s="5">
        <f t="shared" si="427"/>
        <v>0</v>
      </c>
      <c r="B552" s="4" t="e">
        <f t="shared" si="428"/>
        <v>#N/A</v>
      </c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4">
        <f t="shared" si="429"/>
        <v>0</v>
      </c>
      <c r="N552" s="59"/>
      <c r="O552" s="59"/>
      <c r="P552" s="59" t="e">
        <f t="shared" si="430"/>
        <v>#N/A</v>
      </c>
      <c r="Q552" s="59"/>
      <c r="R552" s="59"/>
      <c r="S552" s="59"/>
      <c r="T552" s="5" t="e">
        <f t="shared" si="431"/>
        <v>#N/A</v>
      </c>
      <c r="U552" s="4" t="e">
        <f t="shared" si="432"/>
        <v>#N/A</v>
      </c>
      <c r="V552" s="4" t="e">
        <f t="shared" si="433"/>
        <v>#N/A</v>
      </c>
      <c r="W552" s="4" t="e">
        <f t="shared" si="434"/>
        <v>#N/A</v>
      </c>
      <c r="X552" s="4" t="e">
        <f t="shared" si="435"/>
        <v>#N/A</v>
      </c>
      <c r="Y552" s="4" t="e" cm="1">
        <f t="array" ref="Y552">_xlfn.IFS(H552=1,2,H552=3,1)</f>
        <v>#N/A</v>
      </c>
      <c r="Z552" s="4" t="e">
        <f t="shared" si="436"/>
        <v>#N/A</v>
      </c>
      <c r="AA552" s="4" t="e">
        <f t="shared" si="437"/>
        <v>#N/A</v>
      </c>
      <c r="AB552" s="4" t="e">
        <f t="shared" si="438"/>
        <v>#N/A</v>
      </c>
      <c r="AC552" s="4" t="e">
        <f t="shared" si="439"/>
        <v>#N/A</v>
      </c>
      <c r="AD552" s="4" t="e">
        <f t="shared" si="440"/>
        <v>#N/A</v>
      </c>
      <c r="AE552" s="4" t="e">
        <f t="shared" si="441"/>
        <v>#N/A</v>
      </c>
      <c r="AF552" s="4">
        <f t="shared" si="442"/>
        <v>0</v>
      </c>
      <c r="AG552" s="4" t="str">
        <f t="shared" si="443"/>
        <v/>
      </c>
      <c r="AH552" s="4">
        <f t="shared" si="444"/>
        <v>0</v>
      </c>
      <c r="AI552" s="4" t="e">
        <f t="shared" si="445"/>
        <v>#VALUE!</v>
      </c>
      <c r="AJ552" s="4" t="e">
        <f t="shared" si="446"/>
        <v>#N/A</v>
      </c>
      <c r="AK552" s="4" t="e">
        <f t="shared" si="447"/>
        <v>#N/A</v>
      </c>
      <c r="AL552" s="4">
        <f t="shared" si="448"/>
        <v>0</v>
      </c>
      <c r="AM552" s="4">
        <f t="shared" si="449"/>
        <v>0</v>
      </c>
      <c r="AN552" s="4"/>
      <c r="AO552" s="4" t="e">
        <f t="shared" si="450"/>
        <v>#N/A</v>
      </c>
      <c r="AP552" s="4" t="e">
        <f t="shared" si="451"/>
        <v>#VALUE!</v>
      </c>
      <c r="AQ552" s="4" t="str">
        <f t="shared" si="452"/>
        <v/>
      </c>
      <c r="AR552" s="4">
        <f t="shared" si="453"/>
        <v>0</v>
      </c>
      <c r="AS552" s="4">
        <f t="shared" si="454"/>
        <v>0</v>
      </c>
      <c r="AT552" s="4">
        <f t="shared" si="455"/>
        <v>0</v>
      </c>
    </row>
    <row r="553" spans="1:46" x14ac:dyDescent="0.25">
      <c r="A553" s="5">
        <f t="shared" si="427"/>
        <v>0</v>
      </c>
      <c r="B553" s="4" t="e">
        <f t="shared" si="428"/>
        <v>#N/A</v>
      </c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4">
        <f t="shared" si="429"/>
        <v>0</v>
      </c>
      <c r="N553" s="59"/>
      <c r="O553" s="59"/>
      <c r="P553" s="59" t="e">
        <f t="shared" si="430"/>
        <v>#N/A</v>
      </c>
      <c r="Q553" s="59"/>
      <c r="R553" s="59"/>
      <c r="S553" s="59"/>
      <c r="T553" s="5" t="e">
        <f t="shared" si="431"/>
        <v>#N/A</v>
      </c>
      <c r="U553" s="4" t="e">
        <f t="shared" si="432"/>
        <v>#N/A</v>
      </c>
      <c r="V553" s="4" t="e">
        <f t="shared" si="433"/>
        <v>#N/A</v>
      </c>
      <c r="W553" s="4" t="e">
        <f t="shared" si="434"/>
        <v>#N/A</v>
      </c>
      <c r="X553" s="4" t="e">
        <f t="shared" si="435"/>
        <v>#N/A</v>
      </c>
      <c r="Y553" s="4" t="e" cm="1">
        <f t="array" ref="Y553">_xlfn.IFS(H553=1,2,H553=3,1)</f>
        <v>#N/A</v>
      </c>
      <c r="Z553" s="4" t="e">
        <f t="shared" si="436"/>
        <v>#N/A</v>
      </c>
      <c r="AA553" s="4" t="e">
        <f t="shared" si="437"/>
        <v>#N/A</v>
      </c>
      <c r="AB553" s="4" t="e">
        <f t="shared" si="438"/>
        <v>#N/A</v>
      </c>
      <c r="AC553" s="4" t="e">
        <f t="shared" si="439"/>
        <v>#N/A</v>
      </c>
      <c r="AD553" s="4" t="e">
        <f t="shared" si="440"/>
        <v>#N/A</v>
      </c>
      <c r="AE553" s="4" t="e">
        <f t="shared" si="441"/>
        <v>#N/A</v>
      </c>
      <c r="AF553" s="4">
        <f t="shared" si="442"/>
        <v>0</v>
      </c>
      <c r="AG553" s="4" t="str">
        <f t="shared" si="443"/>
        <v/>
      </c>
      <c r="AH553" s="4">
        <f t="shared" si="444"/>
        <v>0</v>
      </c>
      <c r="AI553" s="4" t="e">
        <f t="shared" si="445"/>
        <v>#VALUE!</v>
      </c>
      <c r="AJ553" s="4" t="e">
        <f t="shared" si="446"/>
        <v>#N/A</v>
      </c>
      <c r="AK553" s="4" t="e">
        <f t="shared" si="447"/>
        <v>#N/A</v>
      </c>
      <c r="AL553" s="4">
        <f t="shared" si="448"/>
        <v>0</v>
      </c>
      <c r="AM553" s="4">
        <f t="shared" si="449"/>
        <v>0</v>
      </c>
      <c r="AN553" s="4"/>
      <c r="AO553" s="4" t="e">
        <f t="shared" si="450"/>
        <v>#N/A</v>
      </c>
      <c r="AP553" s="4" t="e">
        <f t="shared" si="451"/>
        <v>#VALUE!</v>
      </c>
      <c r="AQ553" s="4" t="str">
        <f t="shared" si="452"/>
        <v/>
      </c>
      <c r="AR553" s="4">
        <f t="shared" si="453"/>
        <v>0</v>
      </c>
      <c r="AS553" s="4">
        <f t="shared" si="454"/>
        <v>0</v>
      </c>
      <c r="AT553" s="4">
        <f t="shared" si="455"/>
        <v>0</v>
      </c>
    </row>
    <row r="554" spans="1:46" x14ac:dyDescent="0.25">
      <c r="A554" s="5">
        <f t="shared" si="427"/>
        <v>0</v>
      </c>
      <c r="B554" s="4" t="e">
        <f t="shared" si="428"/>
        <v>#N/A</v>
      </c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4">
        <f t="shared" si="429"/>
        <v>0</v>
      </c>
      <c r="N554" s="59"/>
      <c r="O554" s="59"/>
      <c r="P554" s="59" t="e">
        <f t="shared" si="430"/>
        <v>#N/A</v>
      </c>
      <c r="Q554" s="59"/>
      <c r="R554" s="59"/>
      <c r="S554" s="59"/>
      <c r="T554" s="5" t="e">
        <f t="shared" si="431"/>
        <v>#N/A</v>
      </c>
      <c r="U554" s="4" t="e">
        <f t="shared" si="432"/>
        <v>#N/A</v>
      </c>
      <c r="V554" s="4" t="e">
        <f t="shared" si="433"/>
        <v>#N/A</v>
      </c>
      <c r="W554" s="4" t="e">
        <f t="shared" si="434"/>
        <v>#N/A</v>
      </c>
      <c r="X554" s="4" t="e">
        <f t="shared" si="435"/>
        <v>#N/A</v>
      </c>
      <c r="Y554" s="4" t="e" cm="1">
        <f t="array" ref="Y554">_xlfn.IFS(H554=1,2,H554=3,1)</f>
        <v>#N/A</v>
      </c>
      <c r="Z554" s="4" t="e">
        <f t="shared" si="436"/>
        <v>#N/A</v>
      </c>
      <c r="AA554" s="4" t="e">
        <f t="shared" si="437"/>
        <v>#N/A</v>
      </c>
      <c r="AB554" s="4" t="e">
        <f t="shared" si="438"/>
        <v>#N/A</v>
      </c>
      <c r="AC554" s="4" t="e">
        <f t="shared" si="439"/>
        <v>#N/A</v>
      </c>
      <c r="AD554" s="4" t="e">
        <f t="shared" si="440"/>
        <v>#N/A</v>
      </c>
      <c r="AE554" s="4" t="e">
        <f t="shared" si="441"/>
        <v>#N/A</v>
      </c>
      <c r="AF554" s="4">
        <f t="shared" si="442"/>
        <v>0</v>
      </c>
      <c r="AG554" s="4" t="str">
        <f t="shared" si="443"/>
        <v/>
      </c>
      <c r="AH554" s="4">
        <f t="shared" si="444"/>
        <v>0</v>
      </c>
      <c r="AI554" s="4" t="e">
        <f t="shared" si="445"/>
        <v>#VALUE!</v>
      </c>
      <c r="AJ554" s="4" t="e">
        <f t="shared" si="446"/>
        <v>#N/A</v>
      </c>
      <c r="AK554" s="4" t="e">
        <f t="shared" si="447"/>
        <v>#N/A</v>
      </c>
      <c r="AL554" s="4">
        <f t="shared" si="448"/>
        <v>0</v>
      </c>
      <c r="AM554" s="4">
        <f t="shared" si="449"/>
        <v>0</v>
      </c>
      <c r="AN554" s="4"/>
      <c r="AO554" s="4" t="e">
        <f t="shared" si="450"/>
        <v>#N/A</v>
      </c>
      <c r="AP554" s="4" t="e">
        <f t="shared" si="451"/>
        <v>#VALUE!</v>
      </c>
      <c r="AQ554" s="4" t="str">
        <f t="shared" si="452"/>
        <v/>
      </c>
      <c r="AR554" s="4">
        <f t="shared" si="453"/>
        <v>0</v>
      </c>
      <c r="AS554" s="4">
        <f t="shared" si="454"/>
        <v>0</v>
      </c>
      <c r="AT554" s="4">
        <f t="shared" si="455"/>
        <v>0</v>
      </c>
    </row>
    <row r="555" spans="1:46" x14ac:dyDescent="0.25">
      <c r="A555" s="5">
        <f t="shared" si="427"/>
        <v>0</v>
      </c>
      <c r="B555" s="4" t="e">
        <f t="shared" si="428"/>
        <v>#N/A</v>
      </c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4">
        <f t="shared" si="429"/>
        <v>0</v>
      </c>
      <c r="N555" s="59"/>
      <c r="O555" s="59"/>
      <c r="P555" s="59" t="e">
        <f t="shared" si="430"/>
        <v>#N/A</v>
      </c>
      <c r="Q555" s="59"/>
      <c r="R555" s="59"/>
      <c r="S555" s="59"/>
      <c r="T555" s="5" t="e">
        <f t="shared" si="431"/>
        <v>#N/A</v>
      </c>
      <c r="U555" s="4" t="e">
        <f t="shared" si="432"/>
        <v>#N/A</v>
      </c>
      <c r="V555" s="4" t="e">
        <f t="shared" si="433"/>
        <v>#N/A</v>
      </c>
      <c r="W555" s="4" t="e">
        <f t="shared" si="434"/>
        <v>#N/A</v>
      </c>
      <c r="X555" s="4" t="e">
        <f t="shared" si="435"/>
        <v>#N/A</v>
      </c>
      <c r="Y555" s="4" t="e" cm="1">
        <f t="array" ref="Y555">_xlfn.IFS(H555=1,2,H555=3,1)</f>
        <v>#N/A</v>
      </c>
      <c r="Z555" s="4" t="e">
        <f t="shared" si="436"/>
        <v>#N/A</v>
      </c>
      <c r="AA555" s="4" t="e">
        <f t="shared" si="437"/>
        <v>#N/A</v>
      </c>
      <c r="AB555" s="4" t="e">
        <f t="shared" si="438"/>
        <v>#N/A</v>
      </c>
      <c r="AC555" s="4" t="e">
        <f t="shared" si="439"/>
        <v>#N/A</v>
      </c>
      <c r="AD555" s="4" t="e">
        <f t="shared" si="440"/>
        <v>#N/A</v>
      </c>
      <c r="AE555" s="4" t="e">
        <f t="shared" si="441"/>
        <v>#N/A</v>
      </c>
      <c r="AF555" s="4">
        <f t="shared" si="442"/>
        <v>0</v>
      </c>
      <c r="AG555" s="4" t="str">
        <f t="shared" si="443"/>
        <v/>
      </c>
      <c r="AH555" s="4">
        <f t="shared" si="444"/>
        <v>0</v>
      </c>
      <c r="AI555" s="4" t="e">
        <f t="shared" si="445"/>
        <v>#VALUE!</v>
      </c>
      <c r="AJ555" s="4" t="e">
        <f t="shared" si="446"/>
        <v>#N/A</v>
      </c>
      <c r="AK555" s="4" t="e">
        <f t="shared" si="447"/>
        <v>#N/A</v>
      </c>
      <c r="AL555" s="4">
        <f t="shared" si="448"/>
        <v>0</v>
      </c>
      <c r="AM555" s="4">
        <f t="shared" si="449"/>
        <v>0</v>
      </c>
      <c r="AN555" s="4"/>
      <c r="AO555" s="4" t="e">
        <f t="shared" si="450"/>
        <v>#N/A</v>
      </c>
      <c r="AP555" s="4" t="e">
        <f t="shared" si="451"/>
        <v>#VALUE!</v>
      </c>
      <c r="AQ555" s="4" t="str">
        <f t="shared" si="452"/>
        <v/>
      </c>
      <c r="AR555" s="4">
        <f t="shared" si="453"/>
        <v>0</v>
      </c>
      <c r="AS555" s="4">
        <f t="shared" si="454"/>
        <v>0</v>
      </c>
      <c r="AT555" s="4">
        <f t="shared" si="455"/>
        <v>0</v>
      </c>
    </row>
    <row r="556" spans="1:46" x14ac:dyDescent="0.25">
      <c r="A556" s="5">
        <f t="shared" si="427"/>
        <v>0</v>
      </c>
      <c r="B556" s="4" t="e">
        <f t="shared" si="428"/>
        <v>#N/A</v>
      </c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4">
        <f t="shared" si="429"/>
        <v>0</v>
      </c>
      <c r="N556" s="59"/>
      <c r="O556" s="59"/>
      <c r="P556" s="59" t="e">
        <f t="shared" si="430"/>
        <v>#N/A</v>
      </c>
      <c r="Q556" s="59"/>
      <c r="R556" s="59"/>
      <c r="S556" s="59"/>
      <c r="T556" s="5" t="e">
        <f t="shared" si="431"/>
        <v>#N/A</v>
      </c>
      <c r="U556" s="4" t="e">
        <f t="shared" si="432"/>
        <v>#N/A</v>
      </c>
      <c r="V556" s="4" t="e">
        <f t="shared" si="433"/>
        <v>#N/A</v>
      </c>
      <c r="W556" s="4" t="e">
        <f t="shared" si="434"/>
        <v>#N/A</v>
      </c>
      <c r="X556" s="4" t="e">
        <f t="shared" si="435"/>
        <v>#N/A</v>
      </c>
      <c r="Y556" s="4" t="e" cm="1">
        <f t="array" ref="Y556">_xlfn.IFS(H556=1,2,H556=3,1)</f>
        <v>#N/A</v>
      </c>
      <c r="Z556" s="4" t="e">
        <f t="shared" si="436"/>
        <v>#N/A</v>
      </c>
      <c r="AA556" s="4" t="e">
        <f t="shared" si="437"/>
        <v>#N/A</v>
      </c>
      <c r="AB556" s="4" t="e">
        <f t="shared" si="438"/>
        <v>#N/A</v>
      </c>
      <c r="AC556" s="4" t="e">
        <f t="shared" si="439"/>
        <v>#N/A</v>
      </c>
      <c r="AD556" s="4" t="e">
        <f t="shared" si="440"/>
        <v>#N/A</v>
      </c>
      <c r="AE556" s="4" t="e">
        <f t="shared" si="441"/>
        <v>#N/A</v>
      </c>
      <c r="AF556" s="4">
        <f t="shared" si="442"/>
        <v>0</v>
      </c>
      <c r="AG556" s="4" t="str">
        <f t="shared" si="443"/>
        <v/>
      </c>
      <c r="AH556" s="4">
        <f t="shared" si="444"/>
        <v>0</v>
      </c>
      <c r="AI556" s="4" t="e">
        <f t="shared" si="445"/>
        <v>#VALUE!</v>
      </c>
      <c r="AJ556" s="4" t="e">
        <f t="shared" si="446"/>
        <v>#N/A</v>
      </c>
      <c r="AK556" s="4" t="e">
        <f t="shared" si="447"/>
        <v>#N/A</v>
      </c>
      <c r="AL556" s="4">
        <f t="shared" si="448"/>
        <v>0</v>
      </c>
      <c r="AM556" s="4">
        <f t="shared" si="449"/>
        <v>0</v>
      </c>
      <c r="AN556" s="4"/>
      <c r="AO556" s="4" t="e">
        <f t="shared" si="450"/>
        <v>#N/A</v>
      </c>
      <c r="AP556" s="4" t="e">
        <f t="shared" si="451"/>
        <v>#VALUE!</v>
      </c>
      <c r="AQ556" s="4" t="str">
        <f t="shared" si="452"/>
        <v/>
      </c>
      <c r="AR556" s="4">
        <f t="shared" si="453"/>
        <v>0</v>
      </c>
      <c r="AS556" s="4">
        <f t="shared" si="454"/>
        <v>0</v>
      </c>
      <c r="AT556" s="4">
        <f t="shared" si="455"/>
        <v>0</v>
      </c>
    </row>
    <row r="557" spans="1:46" x14ac:dyDescent="0.25">
      <c r="A557" s="5">
        <f t="shared" si="427"/>
        <v>0</v>
      </c>
      <c r="B557" s="4" t="e">
        <f t="shared" si="428"/>
        <v>#N/A</v>
      </c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4">
        <f t="shared" si="429"/>
        <v>0</v>
      </c>
      <c r="N557" s="59"/>
      <c r="O557" s="59"/>
      <c r="P557" s="59" t="e">
        <f t="shared" si="430"/>
        <v>#N/A</v>
      </c>
      <c r="Q557" s="59"/>
      <c r="R557" s="59"/>
      <c r="S557" s="59"/>
      <c r="T557" s="5" t="e">
        <f t="shared" si="431"/>
        <v>#N/A</v>
      </c>
      <c r="U557" s="4" t="e">
        <f t="shared" si="432"/>
        <v>#N/A</v>
      </c>
      <c r="V557" s="4" t="e">
        <f t="shared" si="433"/>
        <v>#N/A</v>
      </c>
      <c r="W557" s="4" t="e">
        <f t="shared" si="434"/>
        <v>#N/A</v>
      </c>
      <c r="X557" s="4" t="e">
        <f t="shared" si="435"/>
        <v>#N/A</v>
      </c>
      <c r="Y557" s="4" t="e" cm="1">
        <f t="array" ref="Y557">_xlfn.IFS(H557=1,2,H557=3,1)</f>
        <v>#N/A</v>
      </c>
      <c r="Z557" s="4" t="e">
        <f t="shared" si="436"/>
        <v>#N/A</v>
      </c>
      <c r="AA557" s="4" t="e">
        <f t="shared" si="437"/>
        <v>#N/A</v>
      </c>
      <c r="AB557" s="4" t="e">
        <f t="shared" si="438"/>
        <v>#N/A</v>
      </c>
      <c r="AC557" s="4" t="e">
        <f t="shared" si="439"/>
        <v>#N/A</v>
      </c>
      <c r="AD557" s="4" t="e">
        <f t="shared" si="440"/>
        <v>#N/A</v>
      </c>
      <c r="AE557" s="4" t="e">
        <f t="shared" si="441"/>
        <v>#N/A</v>
      </c>
      <c r="AF557" s="4">
        <f t="shared" si="442"/>
        <v>0</v>
      </c>
      <c r="AG557" s="4" t="str">
        <f t="shared" si="443"/>
        <v/>
      </c>
      <c r="AH557" s="4">
        <f t="shared" si="444"/>
        <v>0</v>
      </c>
      <c r="AI557" s="4" t="e">
        <f t="shared" si="445"/>
        <v>#VALUE!</v>
      </c>
      <c r="AJ557" s="4" t="e">
        <f t="shared" si="446"/>
        <v>#N/A</v>
      </c>
      <c r="AK557" s="4" t="e">
        <f t="shared" si="447"/>
        <v>#N/A</v>
      </c>
      <c r="AL557" s="4">
        <f t="shared" si="448"/>
        <v>0</v>
      </c>
      <c r="AM557" s="4">
        <f t="shared" si="449"/>
        <v>0</v>
      </c>
      <c r="AN557" s="4"/>
      <c r="AO557" s="4" t="e">
        <f t="shared" si="450"/>
        <v>#N/A</v>
      </c>
      <c r="AP557" s="4" t="e">
        <f t="shared" si="451"/>
        <v>#VALUE!</v>
      </c>
      <c r="AQ557" s="4" t="str">
        <f t="shared" si="452"/>
        <v/>
      </c>
      <c r="AR557" s="4">
        <f t="shared" si="453"/>
        <v>0</v>
      </c>
      <c r="AS557" s="4">
        <f t="shared" si="454"/>
        <v>0</v>
      </c>
      <c r="AT557" s="4">
        <f t="shared" si="455"/>
        <v>0</v>
      </c>
    </row>
    <row r="558" spans="1:46" x14ac:dyDescent="0.25">
      <c r="A558" s="5">
        <f t="shared" si="427"/>
        <v>0</v>
      </c>
      <c r="B558" s="4" t="e">
        <f t="shared" si="428"/>
        <v>#N/A</v>
      </c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4">
        <f t="shared" si="429"/>
        <v>0</v>
      </c>
      <c r="N558" s="59"/>
      <c r="O558" s="59"/>
      <c r="P558" s="59" t="e">
        <f t="shared" si="430"/>
        <v>#N/A</v>
      </c>
      <c r="Q558" s="59"/>
      <c r="R558" s="59"/>
      <c r="S558" s="59"/>
      <c r="T558" s="5" t="e">
        <f t="shared" si="431"/>
        <v>#N/A</v>
      </c>
      <c r="U558" s="4" t="e">
        <f t="shared" si="432"/>
        <v>#N/A</v>
      </c>
      <c r="V558" s="4" t="e">
        <f t="shared" si="433"/>
        <v>#N/A</v>
      </c>
      <c r="W558" s="4" t="e">
        <f t="shared" si="434"/>
        <v>#N/A</v>
      </c>
      <c r="X558" s="4" t="e">
        <f t="shared" si="435"/>
        <v>#N/A</v>
      </c>
      <c r="Y558" s="4" t="e" cm="1">
        <f t="array" ref="Y558">_xlfn.IFS(H558=1,2,H558=3,1)</f>
        <v>#N/A</v>
      </c>
      <c r="Z558" s="4" t="e">
        <f t="shared" si="436"/>
        <v>#N/A</v>
      </c>
      <c r="AA558" s="4" t="e">
        <f t="shared" si="437"/>
        <v>#N/A</v>
      </c>
      <c r="AB558" s="4" t="e">
        <f t="shared" si="438"/>
        <v>#N/A</v>
      </c>
      <c r="AC558" s="4" t="e">
        <f t="shared" si="439"/>
        <v>#N/A</v>
      </c>
      <c r="AD558" s="4" t="e">
        <f t="shared" si="440"/>
        <v>#N/A</v>
      </c>
      <c r="AE558" s="4" t="e">
        <f t="shared" si="441"/>
        <v>#N/A</v>
      </c>
      <c r="AF558" s="4">
        <f t="shared" si="442"/>
        <v>0</v>
      </c>
      <c r="AG558" s="4" t="str">
        <f t="shared" si="443"/>
        <v/>
      </c>
      <c r="AH558" s="4">
        <f t="shared" si="444"/>
        <v>0</v>
      </c>
      <c r="AI558" s="4" t="e">
        <f t="shared" si="445"/>
        <v>#VALUE!</v>
      </c>
      <c r="AJ558" s="4" t="e">
        <f t="shared" si="446"/>
        <v>#N/A</v>
      </c>
      <c r="AK558" s="4" t="e">
        <f t="shared" si="447"/>
        <v>#N/A</v>
      </c>
      <c r="AL558" s="4">
        <f t="shared" si="448"/>
        <v>0</v>
      </c>
      <c r="AM558" s="4">
        <f t="shared" si="449"/>
        <v>0</v>
      </c>
      <c r="AN558" s="4"/>
      <c r="AO558" s="4" t="e">
        <f t="shared" si="450"/>
        <v>#N/A</v>
      </c>
      <c r="AP558" s="4" t="e">
        <f t="shared" si="451"/>
        <v>#VALUE!</v>
      </c>
      <c r="AQ558" s="4" t="str">
        <f t="shared" si="452"/>
        <v/>
      </c>
      <c r="AR558" s="4">
        <f t="shared" si="453"/>
        <v>0</v>
      </c>
      <c r="AS558" s="4">
        <f t="shared" si="454"/>
        <v>0</v>
      </c>
      <c r="AT558" s="4">
        <f t="shared" si="455"/>
        <v>0</v>
      </c>
    </row>
    <row r="559" spans="1:46" x14ac:dyDescent="0.25">
      <c r="A559" s="5">
        <f t="shared" si="427"/>
        <v>0</v>
      </c>
      <c r="B559" s="4" t="e">
        <f t="shared" si="428"/>
        <v>#N/A</v>
      </c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4">
        <f t="shared" si="429"/>
        <v>0</v>
      </c>
      <c r="N559" s="59"/>
      <c r="O559" s="59"/>
      <c r="P559" s="59" t="e">
        <f t="shared" si="430"/>
        <v>#N/A</v>
      </c>
      <c r="Q559" s="59"/>
      <c r="R559" s="59"/>
      <c r="S559" s="59"/>
      <c r="T559" s="5" t="e">
        <f t="shared" si="431"/>
        <v>#N/A</v>
      </c>
      <c r="U559" s="4" t="e">
        <f t="shared" si="432"/>
        <v>#N/A</v>
      </c>
      <c r="V559" s="4" t="e">
        <f t="shared" si="433"/>
        <v>#N/A</v>
      </c>
      <c r="W559" s="4" t="e">
        <f t="shared" si="434"/>
        <v>#N/A</v>
      </c>
      <c r="X559" s="4" t="e">
        <f t="shared" si="435"/>
        <v>#N/A</v>
      </c>
      <c r="Y559" s="4" t="e" cm="1">
        <f t="array" ref="Y559">_xlfn.IFS(H559=1,2,H559=3,1)</f>
        <v>#N/A</v>
      </c>
      <c r="Z559" s="4" t="e">
        <f t="shared" si="436"/>
        <v>#N/A</v>
      </c>
      <c r="AA559" s="4" t="e">
        <f t="shared" si="437"/>
        <v>#N/A</v>
      </c>
      <c r="AB559" s="4" t="e">
        <f t="shared" si="438"/>
        <v>#N/A</v>
      </c>
      <c r="AC559" s="4" t="e">
        <f t="shared" si="439"/>
        <v>#N/A</v>
      </c>
      <c r="AD559" s="4" t="e">
        <f t="shared" si="440"/>
        <v>#N/A</v>
      </c>
      <c r="AE559" s="4" t="e">
        <f t="shared" si="441"/>
        <v>#N/A</v>
      </c>
      <c r="AF559" s="4">
        <f t="shared" si="442"/>
        <v>0</v>
      </c>
      <c r="AG559" s="4" t="str">
        <f t="shared" si="443"/>
        <v/>
      </c>
      <c r="AH559" s="4">
        <f t="shared" si="444"/>
        <v>0</v>
      </c>
      <c r="AI559" s="4" t="e">
        <f t="shared" si="445"/>
        <v>#VALUE!</v>
      </c>
      <c r="AJ559" s="4" t="e">
        <f t="shared" si="446"/>
        <v>#N/A</v>
      </c>
      <c r="AK559" s="4" t="e">
        <f t="shared" si="447"/>
        <v>#N/A</v>
      </c>
      <c r="AL559" s="4">
        <f t="shared" si="448"/>
        <v>0</v>
      </c>
      <c r="AM559" s="4">
        <f t="shared" si="449"/>
        <v>0</v>
      </c>
      <c r="AN559" s="4"/>
      <c r="AO559" s="4" t="e">
        <f t="shared" si="450"/>
        <v>#N/A</v>
      </c>
      <c r="AP559" s="4" t="e">
        <f t="shared" si="451"/>
        <v>#VALUE!</v>
      </c>
      <c r="AQ559" s="4" t="str">
        <f t="shared" si="452"/>
        <v/>
      </c>
      <c r="AR559" s="4">
        <f t="shared" si="453"/>
        <v>0</v>
      </c>
      <c r="AS559" s="4">
        <f t="shared" si="454"/>
        <v>0</v>
      </c>
      <c r="AT559" s="4">
        <f t="shared" si="455"/>
        <v>0</v>
      </c>
    </row>
    <row r="560" spans="1:46" x14ac:dyDescent="0.25">
      <c r="A560" s="5">
        <f t="shared" si="427"/>
        <v>0</v>
      </c>
      <c r="B560" s="4" t="e">
        <f t="shared" si="428"/>
        <v>#N/A</v>
      </c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4">
        <f t="shared" si="429"/>
        <v>0</v>
      </c>
      <c r="N560" s="59"/>
      <c r="O560" s="59"/>
      <c r="P560" s="59" t="e">
        <f t="shared" si="430"/>
        <v>#N/A</v>
      </c>
      <c r="Q560" s="59"/>
      <c r="R560" s="59"/>
      <c r="S560" s="59"/>
      <c r="T560" s="5" t="e">
        <f t="shared" si="431"/>
        <v>#N/A</v>
      </c>
      <c r="U560" s="4" t="e">
        <f t="shared" si="432"/>
        <v>#N/A</v>
      </c>
      <c r="V560" s="4" t="e">
        <f t="shared" si="433"/>
        <v>#N/A</v>
      </c>
      <c r="W560" s="4" t="e">
        <f t="shared" si="434"/>
        <v>#N/A</v>
      </c>
      <c r="X560" s="4" t="e">
        <f t="shared" si="435"/>
        <v>#N/A</v>
      </c>
      <c r="Y560" s="4" t="e" cm="1">
        <f t="array" ref="Y560">_xlfn.IFS(H560=1,2,H560=3,1)</f>
        <v>#N/A</v>
      </c>
      <c r="Z560" s="4" t="e">
        <f t="shared" si="436"/>
        <v>#N/A</v>
      </c>
      <c r="AA560" s="4" t="e">
        <f t="shared" si="437"/>
        <v>#N/A</v>
      </c>
      <c r="AB560" s="4" t="e">
        <f t="shared" si="438"/>
        <v>#N/A</v>
      </c>
      <c r="AC560" s="4" t="e">
        <f t="shared" si="439"/>
        <v>#N/A</v>
      </c>
      <c r="AD560" s="4" t="e">
        <f t="shared" si="440"/>
        <v>#N/A</v>
      </c>
      <c r="AE560" s="4" t="e">
        <f t="shared" si="441"/>
        <v>#N/A</v>
      </c>
      <c r="AF560" s="4">
        <f t="shared" si="442"/>
        <v>0</v>
      </c>
      <c r="AG560" s="4" t="str">
        <f t="shared" si="443"/>
        <v/>
      </c>
      <c r="AH560" s="4">
        <f t="shared" si="444"/>
        <v>0</v>
      </c>
      <c r="AI560" s="4" t="e">
        <f t="shared" si="445"/>
        <v>#VALUE!</v>
      </c>
      <c r="AJ560" s="4" t="e">
        <f t="shared" si="446"/>
        <v>#N/A</v>
      </c>
      <c r="AK560" s="4" t="e">
        <f t="shared" si="447"/>
        <v>#N/A</v>
      </c>
      <c r="AL560" s="4">
        <f t="shared" si="448"/>
        <v>0</v>
      </c>
      <c r="AM560" s="4">
        <f t="shared" si="449"/>
        <v>0</v>
      </c>
      <c r="AN560" s="4"/>
      <c r="AO560" s="4" t="e">
        <f t="shared" si="450"/>
        <v>#N/A</v>
      </c>
      <c r="AP560" s="4" t="e">
        <f t="shared" si="451"/>
        <v>#VALUE!</v>
      </c>
      <c r="AQ560" s="4" t="str">
        <f t="shared" si="452"/>
        <v/>
      </c>
      <c r="AR560" s="4">
        <f t="shared" si="453"/>
        <v>0</v>
      </c>
      <c r="AS560" s="4">
        <f t="shared" si="454"/>
        <v>0</v>
      </c>
      <c r="AT560" s="4">
        <f t="shared" si="455"/>
        <v>0</v>
      </c>
    </row>
    <row r="561" spans="1:46" x14ac:dyDescent="0.25">
      <c r="A561" s="5">
        <f t="shared" si="427"/>
        <v>0</v>
      </c>
      <c r="B561" s="4" t="e">
        <f t="shared" si="428"/>
        <v>#N/A</v>
      </c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4">
        <f t="shared" si="429"/>
        <v>0</v>
      </c>
      <c r="N561" s="59"/>
      <c r="O561" s="59"/>
      <c r="P561" s="59" t="e">
        <f t="shared" si="430"/>
        <v>#N/A</v>
      </c>
      <c r="Q561" s="59"/>
      <c r="R561" s="59"/>
      <c r="S561" s="59"/>
      <c r="T561" s="5" t="e">
        <f t="shared" si="431"/>
        <v>#N/A</v>
      </c>
      <c r="U561" s="4" t="e">
        <f t="shared" si="432"/>
        <v>#N/A</v>
      </c>
      <c r="V561" s="4" t="e">
        <f t="shared" si="433"/>
        <v>#N/A</v>
      </c>
      <c r="W561" s="4" t="e">
        <f t="shared" si="434"/>
        <v>#N/A</v>
      </c>
      <c r="X561" s="4" t="e">
        <f t="shared" si="435"/>
        <v>#N/A</v>
      </c>
      <c r="Y561" s="4" t="e" cm="1">
        <f t="array" ref="Y561">_xlfn.IFS(H561=1,2,H561=3,1)</f>
        <v>#N/A</v>
      </c>
      <c r="Z561" s="4" t="e">
        <f t="shared" si="436"/>
        <v>#N/A</v>
      </c>
      <c r="AA561" s="4" t="e">
        <f t="shared" si="437"/>
        <v>#N/A</v>
      </c>
      <c r="AB561" s="4" t="e">
        <f t="shared" si="438"/>
        <v>#N/A</v>
      </c>
      <c r="AC561" s="4" t="e">
        <f t="shared" si="439"/>
        <v>#N/A</v>
      </c>
      <c r="AD561" s="4" t="e">
        <f t="shared" si="440"/>
        <v>#N/A</v>
      </c>
      <c r="AE561" s="4" t="e">
        <f t="shared" si="441"/>
        <v>#N/A</v>
      </c>
      <c r="AF561" s="4">
        <f t="shared" si="442"/>
        <v>0</v>
      </c>
      <c r="AG561" s="4" t="str">
        <f t="shared" si="443"/>
        <v/>
      </c>
      <c r="AH561" s="4">
        <f t="shared" si="444"/>
        <v>0</v>
      </c>
      <c r="AI561" s="4" t="e">
        <f t="shared" si="445"/>
        <v>#VALUE!</v>
      </c>
      <c r="AJ561" s="4" t="e">
        <f t="shared" si="446"/>
        <v>#N/A</v>
      </c>
      <c r="AK561" s="4" t="e">
        <f t="shared" si="447"/>
        <v>#N/A</v>
      </c>
      <c r="AL561" s="4">
        <f t="shared" si="448"/>
        <v>0</v>
      </c>
      <c r="AM561" s="4">
        <f t="shared" si="449"/>
        <v>0</v>
      </c>
      <c r="AN561" s="4"/>
      <c r="AO561" s="4" t="e">
        <f t="shared" si="450"/>
        <v>#N/A</v>
      </c>
      <c r="AP561" s="4" t="e">
        <f t="shared" si="451"/>
        <v>#VALUE!</v>
      </c>
      <c r="AQ561" s="4" t="str">
        <f t="shared" si="452"/>
        <v/>
      </c>
      <c r="AR561" s="4">
        <f t="shared" si="453"/>
        <v>0</v>
      </c>
      <c r="AS561" s="4">
        <f t="shared" si="454"/>
        <v>0</v>
      </c>
      <c r="AT561" s="4">
        <f t="shared" si="455"/>
        <v>0</v>
      </c>
    </row>
    <row r="562" spans="1:46" x14ac:dyDescent="0.25">
      <c r="A562" s="5">
        <f t="shared" si="427"/>
        <v>0</v>
      </c>
      <c r="B562" s="4" t="e">
        <f t="shared" si="428"/>
        <v>#N/A</v>
      </c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4">
        <f t="shared" si="429"/>
        <v>0</v>
      </c>
      <c r="N562" s="59"/>
      <c r="O562" s="59"/>
      <c r="P562" s="59" t="e">
        <f t="shared" si="430"/>
        <v>#N/A</v>
      </c>
      <c r="Q562" s="59"/>
      <c r="R562" s="59"/>
      <c r="S562" s="59"/>
      <c r="T562" s="5" t="e">
        <f t="shared" si="431"/>
        <v>#N/A</v>
      </c>
      <c r="U562" s="4" t="e">
        <f t="shared" si="432"/>
        <v>#N/A</v>
      </c>
      <c r="V562" s="4" t="e">
        <f t="shared" si="433"/>
        <v>#N/A</v>
      </c>
      <c r="W562" s="4" t="e">
        <f t="shared" si="434"/>
        <v>#N/A</v>
      </c>
      <c r="X562" s="4" t="e">
        <f t="shared" si="435"/>
        <v>#N/A</v>
      </c>
      <c r="Y562" s="4" t="e" cm="1">
        <f t="array" ref="Y562">_xlfn.IFS(H562=1,2,H562=3,1)</f>
        <v>#N/A</v>
      </c>
      <c r="Z562" s="4" t="e">
        <f t="shared" si="436"/>
        <v>#N/A</v>
      </c>
      <c r="AA562" s="4" t="e">
        <f t="shared" si="437"/>
        <v>#N/A</v>
      </c>
      <c r="AB562" s="4" t="e">
        <f t="shared" si="438"/>
        <v>#N/A</v>
      </c>
      <c r="AC562" s="4" t="e">
        <f t="shared" si="439"/>
        <v>#N/A</v>
      </c>
      <c r="AD562" s="4" t="e">
        <f t="shared" si="440"/>
        <v>#N/A</v>
      </c>
      <c r="AE562" s="4" t="e">
        <f t="shared" si="441"/>
        <v>#N/A</v>
      </c>
      <c r="AF562" s="4">
        <f t="shared" si="442"/>
        <v>0</v>
      </c>
      <c r="AG562" s="4" t="str">
        <f t="shared" si="443"/>
        <v/>
      </c>
      <c r="AH562" s="4">
        <f t="shared" si="444"/>
        <v>0</v>
      </c>
      <c r="AI562" s="4" t="e">
        <f t="shared" si="445"/>
        <v>#VALUE!</v>
      </c>
      <c r="AJ562" s="4" t="e">
        <f t="shared" si="446"/>
        <v>#N/A</v>
      </c>
      <c r="AK562" s="4" t="e">
        <f t="shared" si="447"/>
        <v>#N/A</v>
      </c>
      <c r="AL562" s="4">
        <f t="shared" si="448"/>
        <v>0</v>
      </c>
      <c r="AM562" s="4">
        <f t="shared" si="449"/>
        <v>0</v>
      </c>
      <c r="AN562" s="4"/>
      <c r="AO562" s="4" t="e">
        <f t="shared" si="450"/>
        <v>#N/A</v>
      </c>
      <c r="AP562" s="4" t="e">
        <f t="shared" si="451"/>
        <v>#VALUE!</v>
      </c>
      <c r="AQ562" s="4" t="str">
        <f t="shared" si="452"/>
        <v/>
      </c>
      <c r="AR562" s="4">
        <f t="shared" si="453"/>
        <v>0</v>
      </c>
      <c r="AS562" s="4">
        <f t="shared" si="454"/>
        <v>0</v>
      </c>
      <c r="AT562" s="4">
        <f t="shared" si="455"/>
        <v>0</v>
      </c>
    </row>
    <row r="563" spans="1:46" x14ac:dyDescent="0.25">
      <c r="A563" s="5">
        <f t="shared" si="427"/>
        <v>0</v>
      </c>
      <c r="B563" s="4" t="e">
        <f t="shared" si="428"/>
        <v>#N/A</v>
      </c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4">
        <f t="shared" si="429"/>
        <v>0</v>
      </c>
      <c r="N563" s="59"/>
      <c r="O563" s="59"/>
      <c r="P563" s="59" t="e">
        <f t="shared" si="430"/>
        <v>#N/A</v>
      </c>
      <c r="Q563" s="59"/>
      <c r="R563" s="59"/>
      <c r="S563" s="59"/>
      <c r="T563" s="5" t="e">
        <f t="shared" si="431"/>
        <v>#N/A</v>
      </c>
      <c r="U563" s="4" t="e">
        <f t="shared" si="432"/>
        <v>#N/A</v>
      </c>
      <c r="V563" s="4" t="e">
        <f t="shared" si="433"/>
        <v>#N/A</v>
      </c>
      <c r="W563" s="4" t="e">
        <f t="shared" si="434"/>
        <v>#N/A</v>
      </c>
      <c r="X563" s="4" t="e">
        <f t="shared" si="435"/>
        <v>#N/A</v>
      </c>
      <c r="Y563" s="4" t="e" cm="1">
        <f t="array" ref="Y563">_xlfn.IFS(H563=1,2,H563=3,1)</f>
        <v>#N/A</v>
      </c>
      <c r="Z563" s="4" t="e">
        <f t="shared" si="436"/>
        <v>#N/A</v>
      </c>
      <c r="AA563" s="4" t="e">
        <f t="shared" si="437"/>
        <v>#N/A</v>
      </c>
      <c r="AB563" s="4" t="e">
        <f t="shared" si="438"/>
        <v>#N/A</v>
      </c>
      <c r="AC563" s="4" t="e">
        <f t="shared" si="439"/>
        <v>#N/A</v>
      </c>
      <c r="AD563" s="4" t="e">
        <f t="shared" si="440"/>
        <v>#N/A</v>
      </c>
      <c r="AE563" s="4" t="e">
        <f t="shared" si="441"/>
        <v>#N/A</v>
      </c>
      <c r="AF563" s="4">
        <f t="shared" si="442"/>
        <v>0</v>
      </c>
      <c r="AG563" s="4" t="str">
        <f t="shared" si="443"/>
        <v/>
      </c>
      <c r="AH563" s="4">
        <f t="shared" si="444"/>
        <v>0</v>
      </c>
      <c r="AI563" s="4" t="e">
        <f t="shared" si="445"/>
        <v>#VALUE!</v>
      </c>
      <c r="AJ563" s="4" t="e">
        <f t="shared" si="446"/>
        <v>#N/A</v>
      </c>
      <c r="AK563" s="4" t="e">
        <f t="shared" si="447"/>
        <v>#N/A</v>
      </c>
      <c r="AL563" s="4">
        <f t="shared" si="448"/>
        <v>0</v>
      </c>
      <c r="AM563" s="4">
        <f t="shared" si="449"/>
        <v>0</v>
      </c>
      <c r="AN563" s="4"/>
      <c r="AO563" s="4" t="e">
        <f t="shared" si="450"/>
        <v>#N/A</v>
      </c>
      <c r="AP563" s="4" t="e">
        <f t="shared" si="451"/>
        <v>#VALUE!</v>
      </c>
      <c r="AQ563" s="4" t="str">
        <f t="shared" si="452"/>
        <v/>
      </c>
      <c r="AR563" s="4">
        <f t="shared" si="453"/>
        <v>0</v>
      </c>
      <c r="AS563" s="4">
        <f t="shared" si="454"/>
        <v>0</v>
      </c>
      <c r="AT563" s="4">
        <f t="shared" si="455"/>
        <v>0</v>
      </c>
    </row>
    <row r="564" spans="1:46" x14ac:dyDescent="0.25">
      <c r="A564" s="5">
        <f t="shared" si="427"/>
        <v>0</v>
      </c>
      <c r="B564" s="4" t="e">
        <f t="shared" si="428"/>
        <v>#N/A</v>
      </c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4">
        <f t="shared" si="429"/>
        <v>0</v>
      </c>
      <c r="N564" s="59"/>
      <c r="O564" s="59"/>
      <c r="P564" s="59" t="e">
        <f t="shared" si="430"/>
        <v>#N/A</v>
      </c>
      <c r="Q564" s="59"/>
      <c r="R564" s="59"/>
      <c r="S564" s="59"/>
      <c r="T564" s="5" t="e">
        <f t="shared" si="431"/>
        <v>#N/A</v>
      </c>
      <c r="U564" s="4" t="e">
        <f t="shared" si="432"/>
        <v>#N/A</v>
      </c>
      <c r="V564" s="4" t="e">
        <f t="shared" si="433"/>
        <v>#N/A</v>
      </c>
      <c r="W564" s="4" t="e">
        <f t="shared" si="434"/>
        <v>#N/A</v>
      </c>
      <c r="X564" s="4" t="e">
        <f t="shared" si="435"/>
        <v>#N/A</v>
      </c>
      <c r="Y564" s="4" t="e" cm="1">
        <f t="array" ref="Y564">_xlfn.IFS(H564=1,2,H564=3,1)</f>
        <v>#N/A</v>
      </c>
      <c r="Z564" s="4" t="e">
        <f t="shared" si="436"/>
        <v>#N/A</v>
      </c>
      <c r="AA564" s="4" t="e">
        <f t="shared" si="437"/>
        <v>#N/A</v>
      </c>
      <c r="AB564" s="4" t="e">
        <f t="shared" si="438"/>
        <v>#N/A</v>
      </c>
      <c r="AC564" s="4" t="e">
        <f t="shared" si="439"/>
        <v>#N/A</v>
      </c>
      <c r="AD564" s="4" t="e">
        <f t="shared" si="440"/>
        <v>#N/A</v>
      </c>
      <c r="AE564" s="4" t="e">
        <f t="shared" si="441"/>
        <v>#N/A</v>
      </c>
      <c r="AF564" s="4">
        <f t="shared" si="442"/>
        <v>0</v>
      </c>
      <c r="AG564" s="4" t="str">
        <f t="shared" si="443"/>
        <v/>
      </c>
      <c r="AH564" s="4">
        <f t="shared" si="444"/>
        <v>0</v>
      </c>
      <c r="AI564" s="4" t="e">
        <f t="shared" si="445"/>
        <v>#VALUE!</v>
      </c>
      <c r="AJ564" s="4" t="e">
        <f t="shared" si="446"/>
        <v>#N/A</v>
      </c>
      <c r="AK564" s="4" t="e">
        <f t="shared" si="447"/>
        <v>#N/A</v>
      </c>
      <c r="AL564" s="4">
        <f t="shared" si="448"/>
        <v>0</v>
      </c>
      <c r="AM564" s="4">
        <f t="shared" si="449"/>
        <v>0</v>
      </c>
      <c r="AN564" s="4"/>
      <c r="AO564" s="4" t="e">
        <f t="shared" si="450"/>
        <v>#N/A</v>
      </c>
      <c r="AP564" s="4" t="e">
        <f t="shared" si="451"/>
        <v>#VALUE!</v>
      </c>
      <c r="AQ564" s="4" t="str">
        <f t="shared" si="452"/>
        <v/>
      </c>
      <c r="AR564" s="4">
        <f t="shared" si="453"/>
        <v>0</v>
      </c>
      <c r="AS564" s="4">
        <f t="shared" si="454"/>
        <v>0</v>
      </c>
      <c r="AT564" s="4">
        <f t="shared" si="455"/>
        <v>0</v>
      </c>
    </row>
    <row r="565" spans="1:46" x14ac:dyDescent="0.25">
      <c r="A565" s="5">
        <f t="shared" si="427"/>
        <v>0</v>
      </c>
      <c r="B565" s="4" t="e">
        <f t="shared" si="428"/>
        <v>#N/A</v>
      </c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4">
        <f t="shared" si="429"/>
        <v>0</v>
      </c>
      <c r="N565" s="59"/>
      <c r="O565" s="59"/>
      <c r="P565" s="59" t="e">
        <f t="shared" si="430"/>
        <v>#N/A</v>
      </c>
      <c r="Q565" s="59"/>
      <c r="R565" s="59"/>
      <c r="S565" s="59"/>
      <c r="T565" s="5" t="e">
        <f t="shared" si="431"/>
        <v>#N/A</v>
      </c>
      <c r="U565" s="4" t="e">
        <f t="shared" si="432"/>
        <v>#N/A</v>
      </c>
      <c r="V565" s="4" t="e">
        <f t="shared" si="433"/>
        <v>#N/A</v>
      </c>
      <c r="W565" s="4" t="e">
        <f t="shared" si="434"/>
        <v>#N/A</v>
      </c>
      <c r="X565" s="4" t="e">
        <f t="shared" si="435"/>
        <v>#N/A</v>
      </c>
      <c r="Y565" s="4" t="e" cm="1">
        <f t="array" ref="Y565">_xlfn.IFS(H565=1,2,H565=3,1)</f>
        <v>#N/A</v>
      </c>
      <c r="Z565" s="4" t="e">
        <f t="shared" si="436"/>
        <v>#N/A</v>
      </c>
      <c r="AA565" s="4" t="e">
        <f t="shared" si="437"/>
        <v>#N/A</v>
      </c>
      <c r="AB565" s="4" t="e">
        <f t="shared" si="438"/>
        <v>#N/A</v>
      </c>
      <c r="AC565" s="4" t="e">
        <f t="shared" si="439"/>
        <v>#N/A</v>
      </c>
      <c r="AD565" s="4" t="e">
        <f t="shared" si="440"/>
        <v>#N/A</v>
      </c>
      <c r="AE565" s="4" t="e">
        <f t="shared" si="441"/>
        <v>#N/A</v>
      </c>
      <c r="AF565" s="4">
        <f t="shared" si="442"/>
        <v>0</v>
      </c>
      <c r="AG565" s="4" t="str">
        <f t="shared" si="443"/>
        <v/>
      </c>
      <c r="AH565" s="4">
        <f t="shared" si="444"/>
        <v>0</v>
      </c>
      <c r="AI565" s="4" t="e">
        <f t="shared" si="445"/>
        <v>#VALUE!</v>
      </c>
      <c r="AJ565" s="4" t="e">
        <f t="shared" si="446"/>
        <v>#N/A</v>
      </c>
      <c r="AK565" s="4" t="e">
        <f t="shared" si="447"/>
        <v>#N/A</v>
      </c>
      <c r="AL565" s="4">
        <f t="shared" si="448"/>
        <v>0</v>
      </c>
      <c r="AM565" s="4">
        <f t="shared" si="449"/>
        <v>0</v>
      </c>
      <c r="AN565" s="4"/>
      <c r="AO565" s="4" t="e">
        <f t="shared" si="450"/>
        <v>#N/A</v>
      </c>
      <c r="AP565" s="4" t="e">
        <f t="shared" si="451"/>
        <v>#VALUE!</v>
      </c>
      <c r="AQ565" s="4" t="str">
        <f t="shared" si="452"/>
        <v/>
      </c>
      <c r="AR565" s="4">
        <f t="shared" si="453"/>
        <v>0</v>
      </c>
      <c r="AS565" s="4">
        <f t="shared" si="454"/>
        <v>0</v>
      </c>
      <c r="AT565" s="4">
        <f t="shared" si="455"/>
        <v>0</v>
      </c>
    </row>
    <row r="566" spans="1:46" x14ac:dyDescent="0.25">
      <c r="A566" s="5">
        <f t="shared" si="427"/>
        <v>0</v>
      </c>
      <c r="B566" s="4" t="e">
        <f t="shared" si="428"/>
        <v>#N/A</v>
      </c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4">
        <f t="shared" si="429"/>
        <v>0</v>
      </c>
      <c r="N566" s="59"/>
      <c r="O566" s="59"/>
      <c r="P566" s="59" t="e">
        <f t="shared" si="430"/>
        <v>#N/A</v>
      </c>
      <c r="Q566" s="59"/>
      <c r="R566" s="59"/>
      <c r="S566" s="59"/>
      <c r="T566" s="5" t="e">
        <f t="shared" si="431"/>
        <v>#N/A</v>
      </c>
      <c r="U566" s="4" t="e">
        <f t="shared" si="432"/>
        <v>#N/A</v>
      </c>
      <c r="V566" s="4" t="e">
        <f t="shared" si="433"/>
        <v>#N/A</v>
      </c>
      <c r="W566" s="4" t="e">
        <f t="shared" si="434"/>
        <v>#N/A</v>
      </c>
      <c r="X566" s="4" t="e">
        <f t="shared" si="435"/>
        <v>#N/A</v>
      </c>
      <c r="Y566" s="4" t="e" cm="1">
        <f t="array" ref="Y566">_xlfn.IFS(H566=1,2,H566=3,1)</f>
        <v>#N/A</v>
      </c>
      <c r="Z566" s="4" t="e">
        <f t="shared" si="436"/>
        <v>#N/A</v>
      </c>
      <c r="AA566" s="4" t="e">
        <f t="shared" si="437"/>
        <v>#N/A</v>
      </c>
      <c r="AB566" s="4" t="e">
        <f t="shared" si="438"/>
        <v>#N/A</v>
      </c>
      <c r="AC566" s="4" t="e">
        <f t="shared" si="439"/>
        <v>#N/A</v>
      </c>
      <c r="AD566" s="4" t="e">
        <f t="shared" si="440"/>
        <v>#N/A</v>
      </c>
      <c r="AE566" s="4" t="e">
        <f t="shared" si="441"/>
        <v>#N/A</v>
      </c>
      <c r="AF566" s="4">
        <f t="shared" si="442"/>
        <v>0</v>
      </c>
      <c r="AG566" s="4" t="str">
        <f t="shared" si="443"/>
        <v/>
      </c>
      <c r="AH566" s="4">
        <f t="shared" si="444"/>
        <v>0</v>
      </c>
      <c r="AI566" s="4" t="e">
        <f t="shared" si="445"/>
        <v>#VALUE!</v>
      </c>
      <c r="AJ566" s="4" t="e">
        <f t="shared" si="446"/>
        <v>#N/A</v>
      </c>
      <c r="AK566" s="4" t="e">
        <f t="shared" si="447"/>
        <v>#N/A</v>
      </c>
      <c r="AL566" s="4">
        <f t="shared" si="448"/>
        <v>0</v>
      </c>
      <c r="AM566" s="4">
        <f t="shared" si="449"/>
        <v>0</v>
      </c>
      <c r="AN566" s="4"/>
      <c r="AO566" s="4" t="e">
        <f t="shared" si="450"/>
        <v>#N/A</v>
      </c>
      <c r="AP566" s="4" t="e">
        <f t="shared" si="451"/>
        <v>#VALUE!</v>
      </c>
      <c r="AQ566" s="4" t="str">
        <f t="shared" si="452"/>
        <v/>
      </c>
      <c r="AR566" s="4">
        <f t="shared" si="453"/>
        <v>0</v>
      </c>
      <c r="AS566" s="4">
        <f t="shared" si="454"/>
        <v>0</v>
      </c>
      <c r="AT566" s="4">
        <f t="shared" si="455"/>
        <v>0</v>
      </c>
    </row>
    <row r="567" spans="1:46" x14ac:dyDescent="0.25">
      <c r="A567" s="5">
        <f t="shared" si="427"/>
        <v>0</v>
      </c>
      <c r="B567" s="4" t="e">
        <f t="shared" si="428"/>
        <v>#N/A</v>
      </c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4">
        <f t="shared" si="429"/>
        <v>0</v>
      </c>
      <c r="N567" s="59"/>
      <c r="O567" s="59"/>
      <c r="P567" s="59" t="e">
        <f t="shared" si="430"/>
        <v>#N/A</v>
      </c>
      <c r="Q567" s="59"/>
      <c r="R567" s="59"/>
      <c r="S567" s="59"/>
      <c r="T567" s="5" t="e">
        <f t="shared" si="431"/>
        <v>#N/A</v>
      </c>
      <c r="U567" s="4" t="e">
        <f t="shared" si="432"/>
        <v>#N/A</v>
      </c>
      <c r="V567" s="4" t="e">
        <f t="shared" si="433"/>
        <v>#N/A</v>
      </c>
      <c r="W567" s="4" t="e">
        <f t="shared" si="434"/>
        <v>#N/A</v>
      </c>
      <c r="X567" s="4" t="e">
        <f t="shared" si="435"/>
        <v>#N/A</v>
      </c>
      <c r="Y567" s="4" t="e" cm="1">
        <f t="array" ref="Y567">_xlfn.IFS(H567=1,2,H567=3,1)</f>
        <v>#N/A</v>
      </c>
      <c r="Z567" s="4" t="e">
        <f t="shared" si="436"/>
        <v>#N/A</v>
      </c>
      <c r="AA567" s="4" t="e">
        <f t="shared" si="437"/>
        <v>#N/A</v>
      </c>
      <c r="AB567" s="4" t="e">
        <f t="shared" si="438"/>
        <v>#N/A</v>
      </c>
      <c r="AC567" s="4" t="e">
        <f t="shared" si="439"/>
        <v>#N/A</v>
      </c>
      <c r="AD567" s="4" t="e">
        <f t="shared" si="440"/>
        <v>#N/A</v>
      </c>
      <c r="AE567" s="4" t="e">
        <f t="shared" si="441"/>
        <v>#N/A</v>
      </c>
      <c r="AF567" s="4">
        <f t="shared" si="442"/>
        <v>0</v>
      </c>
      <c r="AG567" s="4" t="str">
        <f t="shared" si="443"/>
        <v/>
      </c>
      <c r="AH567" s="4">
        <f t="shared" si="444"/>
        <v>0</v>
      </c>
      <c r="AI567" s="4" t="e">
        <f t="shared" si="445"/>
        <v>#VALUE!</v>
      </c>
      <c r="AJ567" s="4" t="e">
        <f t="shared" si="446"/>
        <v>#N/A</v>
      </c>
      <c r="AK567" s="4" t="e">
        <f t="shared" si="447"/>
        <v>#N/A</v>
      </c>
      <c r="AL567" s="4">
        <f t="shared" si="448"/>
        <v>0</v>
      </c>
      <c r="AM567" s="4">
        <f t="shared" si="449"/>
        <v>0</v>
      </c>
      <c r="AN567" s="4"/>
      <c r="AO567" s="4" t="e">
        <f t="shared" si="450"/>
        <v>#N/A</v>
      </c>
      <c r="AP567" s="4" t="e">
        <f t="shared" si="451"/>
        <v>#VALUE!</v>
      </c>
      <c r="AQ567" s="4" t="str">
        <f t="shared" si="452"/>
        <v/>
      </c>
      <c r="AR567" s="4">
        <f t="shared" si="453"/>
        <v>0</v>
      </c>
      <c r="AS567" s="4">
        <f t="shared" si="454"/>
        <v>0</v>
      </c>
      <c r="AT567" s="4">
        <f t="shared" si="455"/>
        <v>0</v>
      </c>
    </row>
    <row r="568" spans="1:46" x14ac:dyDescent="0.25">
      <c r="A568" s="5">
        <f t="shared" ref="A568:A631" si="456">D568</f>
        <v>0</v>
      </c>
      <c r="B568" s="4" t="e">
        <f t="shared" ref="B568:B631" si="457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  <v>#N/A</v>
      </c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4">
        <f t="shared" ref="M568:M631" si="458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  <v>0</v>
      </c>
      <c r="N568" s="59"/>
      <c r="O568" s="59"/>
      <c r="P568" s="59" t="e">
        <f t="shared" ref="P568:P631" si="459">IF(VLOOKUP(AH568,Потребители_обозначение,5,FALSE)=2,_xlfn.IFS(H568=3,VLOOKUP(E568,Справочная_двигатели,8,FALSE),H568=1,VLOOKUP(E568,Справочная_двигатели,10,TRUE)),0.95)</f>
        <v>#N/A</v>
      </c>
      <c r="Q568" s="59"/>
      <c r="R568" s="59"/>
      <c r="S568" s="59"/>
      <c r="T568" s="5" t="e">
        <f t="shared" ref="T568:T631" si="460">_xlfn.IFS(H568=1,E568*1000/220,H568=3,E568/0.38/1.732)</f>
        <v>#N/A</v>
      </c>
      <c r="U568" s="4" t="e">
        <f t="shared" ref="U568:U631" si="461">IF(R568=0,VLOOKUP(T568,Автомат_номиналы,2,TRUE),R568)</f>
        <v>#N/A</v>
      </c>
      <c r="V568" s="4" t="e">
        <f t="shared" ref="V568:V631" si="462">IF(Q568=0,VLOOKUP(U568,Кабель_номиналы,2,TRUE),Q568)</f>
        <v>#N/A</v>
      </c>
      <c r="W568" s="4" t="e">
        <f t="shared" ref="W568:W631" si="463">VLOOKUP(V568,Кабель_сопротивление,3,FALSE)</f>
        <v>#N/A</v>
      </c>
      <c r="X568" s="4" t="e">
        <f t="shared" ref="X568:X631" si="464">VLOOKUP(V568,Кабель_сопротивление,2,FALSE)</f>
        <v>#N/A</v>
      </c>
      <c r="Y568" s="4" t="e" cm="1">
        <f t="array" ref="Y568">_xlfn.IFS(H568=1,2,H568=3,1)</f>
        <v>#N/A</v>
      </c>
      <c r="Z568" s="4" t="e">
        <f t="shared" ref="Z568:Z631" si="465">ROUND(SIN(ACOS(P568)),2)</f>
        <v>#N/A</v>
      </c>
      <c r="AA568" s="4" t="e">
        <f t="shared" ref="AA568:AA631" si="466">Y568*(W568*I568/V568+X568*I568*Z568/1000)*T568</f>
        <v>#N/A</v>
      </c>
      <c r="AB568" s="4" t="e">
        <f t="shared" ref="AB568:AB631" si="467">ROUNDUP(AA568/220*100,2)</f>
        <v>#N/A</v>
      </c>
      <c r="AC568" s="4" t="e">
        <f t="shared" ref="AC568:AC631" si="468">_xlfn.IFS(H568=3,380,H568=1,220)</f>
        <v>#N/A</v>
      </c>
      <c r="AD568" s="4" t="e">
        <f t="shared" ref="AD568:AD631" si="469">VLOOKUP(N568,Кабель_обозначение,2,FALSE)</f>
        <v>#N/A</v>
      </c>
      <c r="AE568" s="4" t="e">
        <f t="shared" ref="AE568:AE631" si="470">IF(VLOOKUP(N568,Кабель_обозначение,3,FALSE)=1,AD568&amp;" ("&amp;O568&amp;"х"&amp;V568&amp;")",AD568)</f>
        <v>#N/A</v>
      </c>
      <c r="AF568" s="4">
        <f t="shared" ref="AF568:AF631" si="471">IFERROR(IF(AB568&gt;4.5,1,2),0)</f>
        <v>0</v>
      </c>
      <c r="AG568" s="4" t="str">
        <f t="shared" ref="AG568:AG631" si="472">IFERROR(LEFT(AQ568,SEARCH(".",AQ568)-1),AQ568)</f>
        <v/>
      </c>
      <c r="AH568" s="4">
        <f t="shared" ref="AH568:AH631" si="473">IFERROR(LEFT(A568,SEARCH(".",A568)-1),A568)</f>
        <v>0</v>
      </c>
      <c r="AI568" s="4" t="e">
        <f t="shared" ref="AI568:AI631" si="474">IFERROR(LEFT(AP568,SEARCH(".",AP568)-1),AP568)</f>
        <v>#VALUE!</v>
      </c>
      <c r="AJ568" s="4" t="e">
        <f t="shared" ref="AJ568:AJ631" si="475">IF(C568=0,B568,C568)</f>
        <v>#N/A</v>
      </c>
      <c r="AK568" s="4" t="e">
        <f t="shared" ref="AK568:AK631" si="476">ROUNDUP(T568,2)</f>
        <v>#N/A</v>
      </c>
      <c r="AL568" s="4">
        <f t="shared" ref="AL568:AL631" si="477">E568</f>
        <v>0</v>
      </c>
      <c r="AM568" s="4">
        <f t="shared" ref="AM568:AM631" si="478">D568</f>
        <v>0</v>
      </c>
      <c r="AN568" s="4"/>
      <c r="AO568" s="4" t="e">
        <f t="shared" ref="AO568:AO631" si="479">IF(V568=0,AD568,AE568&amp;"
L="&amp;M568&amp;"-"&amp;AB568&amp;"%")</f>
        <v>#N/A</v>
      </c>
      <c r="AP568" s="4" t="e">
        <f t="shared" ref="AP568:AP631" si="480">RIGHT(A568,LEN(A568)-SEARCH(".",A568))</f>
        <v>#VALUE!</v>
      </c>
      <c r="AQ568" s="4" t="str">
        <f t="shared" ref="AQ568:AQ631" si="481">IFERROR(RIGHT(AP568,LEN(AP568)-SEARCH(".",AP568)),"")</f>
        <v/>
      </c>
      <c r="AR568" s="4">
        <f t="shared" ref="AR568:AR631" si="482">IFERROR(IF(VLOOKUP(AH568,Потребители_обозначение,5,FALSE)=2,_xlfn.IFS(H568=3,VLOOKUP(E568,Справочная_двигатели,3,FALSE),H568=1,VLOOKUP(E568,Справочная_двигатели,5,TRUE)),0),0)</f>
        <v>0</v>
      </c>
      <c r="AS568" s="4">
        <f t="shared" ref="AS568:AS631" si="483">IFERROR(IF(VLOOKUP(AH568,Потребители_обозначение,5,FALSE)=3,VLOOKUP(E568,Справочная_ЛЭД,2,TRUE),0),0)</f>
        <v>0</v>
      </c>
      <c r="AT568" s="4">
        <f t="shared" ref="AT568:AT631" si="484">IF(AR568=0,AS568,AR568)</f>
        <v>0</v>
      </c>
    </row>
    <row r="569" spans="1:46" x14ac:dyDescent="0.25">
      <c r="A569" s="5">
        <f t="shared" si="456"/>
        <v>0</v>
      </c>
      <c r="B569" s="4" t="e">
        <f t="shared" si="457"/>
        <v>#N/A</v>
      </c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4">
        <f t="shared" si="458"/>
        <v>0</v>
      </c>
      <c r="N569" s="59"/>
      <c r="O569" s="59"/>
      <c r="P569" s="59" t="e">
        <f t="shared" si="459"/>
        <v>#N/A</v>
      </c>
      <c r="Q569" s="59"/>
      <c r="R569" s="59"/>
      <c r="S569" s="59"/>
      <c r="T569" s="5" t="e">
        <f t="shared" si="460"/>
        <v>#N/A</v>
      </c>
      <c r="U569" s="4" t="e">
        <f t="shared" si="461"/>
        <v>#N/A</v>
      </c>
      <c r="V569" s="4" t="e">
        <f t="shared" si="462"/>
        <v>#N/A</v>
      </c>
      <c r="W569" s="4" t="e">
        <f t="shared" si="463"/>
        <v>#N/A</v>
      </c>
      <c r="X569" s="4" t="e">
        <f t="shared" si="464"/>
        <v>#N/A</v>
      </c>
      <c r="Y569" s="4" t="e" cm="1">
        <f t="array" ref="Y569">_xlfn.IFS(H569=1,2,H569=3,1)</f>
        <v>#N/A</v>
      </c>
      <c r="Z569" s="4" t="e">
        <f t="shared" si="465"/>
        <v>#N/A</v>
      </c>
      <c r="AA569" s="4" t="e">
        <f t="shared" si="466"/>
        <v>#N/A</v>
      </c>
      <c r="AB569" s="4" t="e">
        <f t="shared" si="467"/>
        <v>#N/A</v>
      </c>
      <c r="AC569" s="4" t="e">
        <f t="shared" si="468"/>
        <v>#N/A</v>
      </c>
      <c r="AD569" s="4" t="e">
        <f t="shared" si="469"/>
        <v>#N/A</v>
      </c>
      <c r="AE569" s="4" t="e">
        <f t="shared" si="470"/>
        <v>#N/A</v>
      </c>
      <c r="AF569" s="4">
        <f t="shared" si="471"/>
        <v>0</v>
      </c>
      <c r="AG569" s="4" t="str">
        <f t="shared" si="472"/>
        <v/>
      </c>
      <c r="AH569" s="4">
        <f t="shared" si="473"/>
        <v>0</v>
      </c>
      <c r="AI569" s="4" t="e">
        <f t="shared" si="474"/>
        <v>#VALUE!</v>
      </c>
      <c r="AJ569" s="4" t="e">
        <f t="shared" si="475"/>
        <v>#N/A</v>
      </c>
      <c r="AK569" s="4" t="e">
        <f t="shared" si="476"/>
        <v>#N/A</v>
      </c>
      <c r="AL569" s="4">
        <f t="shared" si="477"/>
        <v>0</v>
      </c>
      <c r="AM569" s="4">
        <f t="shared" si="478"/>
        <v>0</v>
      </c>
      <c r="AN569" s="4"/>
      <c r="AO569" s="4" t="e">
        <f t="shared" si="479"/>
        <v>#N/A</v>
      </c>
      <c r="AP569" s="4" t="e">
        <f t="shared" si="480"/>
        <v>#VALUE!</v>
      </c>
      <c r="AQ569" s="4" t="str">
        <f t="shared" si="481"/>
        <v/>
      </c>
      <c r="AR569" s="4">
        <f t="shared" si="482"/>
        <v>0</v>
      </c>
      <c r="AS569" s="4">
        <f t="shared" si="483"/>
        <v>0</v>
      </c>
      <c r="AT569" s="4">
        <f t="shared" si="484"/>
        <v>0</v>
      </c>
    </row>
    <row r="570" spans="1:46" x14ac:dyDescent="0.25">
      <c r="A570" s="5">
        <f t="shared" si="456"/>
        <v>0</v>
      </c>
      <c r="B570" s="4" t="e">
        <f t="shared" si="457"/>
        <v>#N/A</v>
      </c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4">
        <f t="shared" si="458"/>
        <v>0</v>
      </c>
      <c r="N570" s="59"/>
      <c r="O570" s="59"/>
      <c r="P570" s="59" t="e">
        <f t="shared" si="459"/>
        <v>#N/A</v>
      </c>
      <c r="Q570" s="59"/>
      <c r="R570" s="59"/>
      <c r="S570" s="59"/>
      <c r="T570" s="5" t="e">
        <f t="shared" si="460"/>
        <v>#N/A</v>
      </c>
      <c r="U570" s="4" t="e">
        <f t="shared" si="461"/>
        <v>#N/A</v>
      </c>
      <c r="V570" s="4" t="e">
        <f t="shared" si="462"/>
        <v>#N/A</v>
      </c>
      <c r="W570" s="4" t="e">
        <f t="shared" si="463"/>
        <v>#N/A</v>
      </c>
      <c r="X570" s="4" t="e">
        <f t="shared" si="464"/>
        <v>#N/A</v>
      </c>
      <c r="Y570" s="4" t="e" cm="1">
        <f t="array" ref="Y570">_xlfn.IFS(H570=1,2,H570=3,1)</f>
        <v>#N/A</v>
      </c>
      <c r="Z570" s="4" t="e">
        <f t="shared" si="465"/>
        <v>#N/A</v>
      </c>
      <c r="AA570" s="4" t="e">
        <f t="shared" si="466"/>
        <v>#N/A</v>
      </c>
      <c r="AB570" s="4" t="e">
        <f t="shared" si="467"/>
        <v>#N/A</v>
      </c>
      <c r="AC570" s="4" t="e">
        <f t="shared" si="468"/>
        <v>#N/A</v>
      </c>
      <c r="AD570" s="4" t="e">
        <f t="shared" si="469"/>
        <v>#N/A</v>
      </c>
      <c r="AE570" s="4" t="e">
        <f t="shared" si="470"/>
        <v>#N/A</v>
      </c>
      <c r="AF570" s="4">
        <f t="shared" si="471"/>
        <v>0</v>
      </c>
      <c r="AG570" s="4" t="str">
        <f t="shared" si="472"/>
        <v/>
      </c>
      <c r="AH570" s="4">
        <f t="shared" si="473"/>
        <v>0</v>
      </c>
      <c r="AI570" s="4" t="e">
        <f t="shared" si="474"/>
        <v>#VALUE!</v>
      </c>
      <c r="AJ570" s="4" t="e">
        <f t="shared" si="475"/>
        <v>#N/A</v>
      </c>
      <c r="AK570" s="4" t="e">
        <f t="shared" si="476"/>
        <v>#N/A</v>
      </c>
      <c r="AL570" s="4">
        <f t="shared" si="477"/>
        <v>0</v>
      </c>
      <c r="AM570" s="4">
        <f t="shared" si="478"/>
        <v>0</v>
      </c>
      <c r="AN570" s="4"/>
      <c r="AO570" s="4" t="e">
        <f t="shared" si="479"/>
        <v>#N/A</v>
      </c>
      <c r="AP570" s="4" t="e">
        <f t="shared" si="480"/>
        <v>#VALUE!</v>
      </c>
      <c r="AQ570" s="4" t="str">
        <f t="shared" si="481"/>
        <v/>
      </c>
      <c r="AR570" s="4">
        <f t="shared" si="482"/>
        <v>0</v>
      </c>
      <c r="AS570" s="4">
        <f t="shared" si="483"/>
        <v>0</v>
      </c>
      <c r="AT570" s="4">
        <f t="shared" si="484"/>
        <v>0</v>
      </c>
    </row>
    <row r="571" spans="1:46" x14ac:dyDescent="0.25">
      <c r="A571" s="5">
        <f t="shared" si="456"/>
        <v>0</v>
      </c>
      <c r="B571" s="4" t="e">
        <f t="shared" si="457"/>
        <v>#N/A</v>
      </c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4">
        <f t="shared" si="458"/>
        <v>0</v>
      </c>
      <c r="N571" s="59"/>
      <c r="O571" s="59"/>
      <c r="P571" s="59" t="e">
        <f t="shared" si="459"/>
        <v>#N/A</v>
      </c>
      <c r="Q571" s="59"/>
      <c r="R571" s="59"/>
      <c r="S571" s="59"/>
      <c r="T571" s="5" t="e">
        <f t="shared" si="460"/>
        <v>#N/A</v>
      </c>
      <c r="U571" s="4" t="e">
        <f t="shared" si="461"/>
        <v>#N/A</v>
      </c>
      <c r="V571" s="4" t="e">
        <f t="shared" si="462"/>
        <v>#N/A</v>
      </c>
      <c r="W571" s="4" t="e">
        <f t="shared" si="463"/>
        <v>#N/A</v>
      </c>
      <c r="X571" s="4" t="e">
        <f t="shared" si="464"/>
        <v>#N/A</v>
      </c>
      <c r="Y571" s="4" t="e" cm="1">
        <f t="array" ref="Y571">_xlfn.IFS(H571=1,2,H571=3,1)</f>
        <v>#N/A</v>
      </c>
      <c r="Z571" s="4" t="e">
        <f t="shared" si="465"/>
        <v>#N/A</v>
      </c>
      <c r="AA571" s="4" t="e">
        <f t="shared" si="466"/>
        <v>#N/A</v>
      </c>
      <c r="AB571" s="4" t="e">
        <f t="shared" si="467"/>
        <v>#N/A</v>
      </c>
      <c r="AC571" s="4" t="e">
        <f t="shared" si="468"/>
        <v>#N/A</v>
      </c>
      <c r="AD571" s="4" t="e">
        <f t="shared" si="469"/>
        <v>#N/A</v>
      </c>
      <c r="AE571" s="4" t="e">
        <f t="shared" si="470"/>
        <v>#N/A</v>
      </c>
      <c r="AF571" s="4">
        <f t="shared" si="471"/>
        <v>0</v>
      </c>
      <c r="AG571" s="4" t="str">
        <f t="shared" si="472"/>
        <v/>
      </c>
      <c r="AH571" s="4">
        <f t="shared" si="473"/>
        <v>0</v>
      </c>
      <c r="AI571" s="4" t="e">
        <f t="shared" si="474"/>
        <v>#VALUE!</v>
      </c>
      <c r="AJ571" s="4" t="e">
        <f t="shared" si="475"/>
        <v>#N/A</v>
      </c>
      <c r="AK571" s="4" t="e">
        <f t="shared" si="476"/>
        <v>#N/A</v>
      </c>
      <c r="AL571" s="4">
        <f t="shared" si="477"/>
        <v>0</v>
      </c>
      <c r="AM571" s="4">
        <f t="shared" si="478"/>
        <v>0</v>
      </c>
      <c r="AN571" s="4"/>
      <c r="AO571" s="4" t="e">
        <f t="shared" si="479"/>
        <v>#N/A</v>
      </c>
      <c r="AP571" s="4" t="e">
        <f t="shared" si="480"/>
        <v>#VALUE!</v>
      </c>
      <c r="AQ571" s="4" t="str">
        <f t="shared" si="481"/>
        <v/>
      </c>
      <c r="AR571" s="4">
        <f t="shared" si="482"/>
        <v>0</v>
      </c>
      <c r="AS571" s="4">
        <f t="shared" si="483"/>
        <v>0</v>
      </c>
      <c r="AT571" s="4">
        <f t="shared" si="484"/>
        <v>0</v>
      </c>
    </row>
    <row r="572" spans="1:46" x14ac:dyDescent="0.25">
      <c r="A572" s="5">
        <f t="shared" si="456"/>
        <v>0</v>
      </c>
      <c r="B572" s="4" t="e">
        <f t="shared" si="457"/>
        <v>#N/A</v>
      </c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4">
        <f t="shared" si="458"/>
        <v>0</v>
      </c>
      <c r="N572" s="59"/>
      <c r="O572" s="59"/>
      <c r="P572" s="59" t="e">
        <f t="shared" si="459"/>
        <v>#N/A</v>
      </c>
      <c r="Q572" s="59"/>
      <c r="R572" s="59"/>
      <c r="S572" s="59"/>
      <c r="T572" s="5" t="e">
        <f t="shared" si="460"/>
        <v>#N/A</v>
      </c>
      <c r="U572" s="4" t="e">
        <f t="shared" si="461"/>
        <v>#N/A</v>
      </c>
      <c r="V572" s="4" t="e">
        <f t="shared" si="462"/>
        <v>#N/A</v>
      </c>
      <c r="W572" s="4" t="e">
        <f t="shared" si="463"/>
        <v>#N/A</v>
      </c>
      <c r="X572" s="4" t="e">
        <f t="shared" si="464"/>
        <v>#N/A</v>
      </c>
      <c r="Y572" s="4" t="e" cm="1">
        <f t="array" ref="Y572">_xlfn.IFS(H572=1,2,H572=3,1)</f>
        <v>#N/A</v>
      </c>
      <c r="Z572" s="4" t="e">
        <f t="shared" si="465"/>
        <v>#N/A</v>
      </c>
      <c r="AA572" s="4" t="e">
        <f t="shared" si="466"/>
        <v>#N/A</v>
      </c>
      <c r="AB572" s="4" t="e">
        <f t="shared" si="467"/>
        <v>#N/A</v>
      </c>
      <c r="AC572" s="4" t="e">
        <f t="shared" si="468"/>
        <v>#N/A</v>
      </c>
      <c r="AD572" s="4" t="e">
        <f t="shared" si="469"/>
        <v>#N/A</v>
      </c>
      <c r="AE572" s="4" t="e">
        <f t="shared" si="470"/>
        <v>#N/A</v>
      </c>
      <c r="AF572" s="4">
        <f t="shared" si="471"/>
        <v>0</v>
      </c>
      <c r="AG572" s="4" t="str">
        <f t="shared" si="472"/>
        <v/>
      </c>
      <c r="AH572" s="4">
        <f t="shared" si="473"/>
        <v>0</v>
      </c>
      <c r="AI572" s="4" t="e">
        <f t="shared" si="474"/>
        <v>#VALUE!</v>
      </c>
      <c r="AJ572" s="4" t="e">
        <f t="shared" si="475"/>
        <v>#N/A</v>
      </c>
      <c r="AK572" s="4" t="e">
        <f t="shared" si="476"/>
        <v>#N/A</v>
      </c>
      <c r="AL572" s="4">
        <f t="shared" si="477"/>
        <v>0</v>
      </c>
      <c r="AM572" s="4">
        <f t="shared" si="478"/>
        <v>0</v>
      </c>
      <c r="AN572" s="4"/>
      <c r="AO572" s="4" t="e">
        <f t="shared" si="479"/>
        <v>#N/A</v>
      </c>
      <c r="AP572" s="4" t="e">
        <f t="shared" si="480"/>
        <v>#VALUE!</v>
      </c>
      <c r="AQ572" s="4" t="str">
        <f t="shared" si="481"/>
        <v/>
      </c>
      <c r="AR572" s="4">
        <f t="shared" si="482"/>
        <v>0</v>
      </c>
      <c r="AS572" s="4">
        <f t="shared" si="483"/>
        <v>0</v>
      </c>
      <c r="AT572" s="4">
        <f t="shared" si="484"/>
        <v>0</v>
      </c>
    </row>
    <row r="573" spans="1:46" x14ac:dyDescent="0.25">
      <c r="A573" s="5">
        <f t="shared" si="456"/>
        <v>0</v>
      </c>
      <c r="B573" s="4" t="e">
        <f t="shared" si="457"/>
        <v>#N/A</v>
      </c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4">
        <f t="shared" si="458"/>
        <v>0</v>
      </c>
      <c r="N573" s="59"/>
      <c r="O573" s="59"/>
      <c r="P573" s="59" t="e">
        <f t="shared" si="459"/>
        <v>#N/A</v>
      </c>
      <c r="Q573" s="59"/>
      <c r="R573" s="59"/>
      <c r="S573" s="59"/>
      <c r="T573" s="5" t="e">
        <f t="shared" si="460"/>
        <v>#N/A</v>
      </c>
      <c r="U573" s="4" t="e">
        <f t="shared" si="461"/>
        <v>#N/A</v>
      </c>
      <c r="V573" s="4" t="e">
        <f t="shared" si="462"/>
        <v>#N/A</v>
      </c>
      <c r="W573" s="4" t="e">
        <f t="shared" si="463"/>
        <v>#N/A</v>
      </c>
      <c r="X573" s="4" t="e">
        <f t="shared" si="464"/>
        <v>#N/A</v>
      </c>
      <c r="Y573" s="4" t="e" cm="1">
        <f t="array" ref="Y573">_xlfn.IFS(H573=1,2,H573=3,1)</f>
        <v>#N/A</v>
      </c>
      <c r="Z573" s="4" t="e">
        <f t="shared" si="465"/>
        <v>#N/A</v>
      </c>
      <c r="AA573" s="4" t="e">
        <f t="shared" si="466"/>
        <v>#N/A</v>
      </c>
      <c r="AB573" s="4" t="e">
        <f t="shared" si="467"/>
        <v>#N/A</v>
      </c>
      <c r="AC573" s="4" t="e">
        <f t="shared" si="468"/>
        <v>#N/A</v>
      </c>
      <c r="AD573" s="4" t="e">
        <f t="shared" si="469"/>
        <v>#N/A</v>
      </c>
      <c r="AE573" s="4" t="e">
        <f t="shared" si="470"/>
        <v>#N/A</v>
      </c>
      <c r="AF573" s="4">
        <f t="shared" si="471"/>
        <v>0</v>
      </c>
      <c r="AG573" s="4" t="str">
        <f t="shared" si="472"/>
        <v/>
      </c>
      <c r="AH573" s="4">
        <f t="shared" si="473"/>
        <v>0</v>
      </c>
      <c r="AI573" s="4" t="e">
        <f t="shared" si="474"/>
        <v>#VALUE!</v>
      </c>
      <c r="AJ573" s="4" t="e">
        <f t="shared" si="475"/>
        <v>#N/A</v>
      </c>
      <c r="AK573" s="4" t="e">
        <f t="shared" si="476"/>
        <v>#N/A</v>
      </c>
      <c r="AL573" s="4">
        <f t="shared" si="477"/>
        <v>0</v>
      </c>
      <c r="AM573" s="4">
        <f t="shared" si="478"/>
        <v>0</v>
      </c>
      <c r="AN573" s="4"/>
      <c r="AO573" s="4" t="e">
        <f t="shared" si="479"/>
        <v>#N/A</v>
      </c>
      <c r="AP573" s="4" t="e">
        <f t="shared" si="480"/>
        <v>#VALUE!</v>
      </c>
      <c r="AQ573" s="4" t="str">
        <f t="shared" si="481"/>
        <v/>
      </c>
      <c r="AR573" s="4">
        <f t="shared" si="482"/>
        <v>0</v>
      </c>
      <c r="AS573" s="4">
        <f t="shared" si="483"/>
        <v>0</v>
      </c>
      <c r="AT573" s="4">
        <f t="shared" si="484"/>
        <v>0</v>
      </c>
    </row>
    <row r="574" spans="1:46" x14ac:dyDescent="0.25">
      <c r="A574" s="5">
        <f t="shared" si="456"/>
        <v>0</v>
      </c>
      <c r="B574" s="4" t="e">
        <f t="shared" si="457"/>
        <v>#N/A</v>
      </c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4">
        <f t="shared" si="458"/>
        <v>0</v>
      </c>
      <c r="N574" s="59"/>
      <c r="O574" s="59"/>
      <c r="P574" s="59" t="e">
        <f t="shared" si="459"/>
        <v>#N/A</v>
      </c>
      <c r="Q574" s="59"/>
      <c r="R574" s="59"/>
      <c r="S574" s="59"/>
      <c r="T574" s="5" t="e">
        <f t="shared" si="460"/>
        <v>#N/A</v>
      </c>
      <c r="U574" s="4" t="e">
        <f t="shared" si="461"/>
        <v>#N/A</v>
      </c>
      <c r="V574" s="4" t="e">
        <f t="shared" si="462"/>
        <v>#N/A</v>
      </c>
      <c r="W574" s="4" t="e">
        <f t="shared" si="463"/>
        <v>#N/A</v>
      </c>
      <c r="X574" s="4" t="e">
        <f t="shared" si="464"/>
        <v>#N/A</v>
      </c>
      <c r="Y574" s="4" t="e" cm="1">
        <f t="array" ref="Y574">_xlfn.IFS(H574=1,2,H574=3,1)</f>
        <v>#N/A</v>
      </c>
      <c r="Z574" s="4" t="e">
        <f t="shared" si="465"/>
        <v>#N/A</v>
      </c>
      <c r="AA574" s="4" t="e">
        <f t="shared" si="466"/>
        <v>#N/A</v>
      </c>
      <c r="AB574" s="4" t="e">
        <f t="shared" si="467"/>
        <v>#N/A</v>
      </c>
      <c r="AC574" s="4" t="e">
        <f t="shared" si="468"/>
        <v>#N/A</v>
      </c>
      <c r="AD574" s="4" t="e">
        <f t="shared" si="469"/>
        <v>#N/A</v>
      </c>
      <c r="AE574" s="4" t="e">
        <f t="shared" si="470"/>
        <v>#N/A</v>
      </c>
      <c r="AF574" s="4">
        <f t="shared" si="471"/>
        <v>0</v>
      </c>
      <c r="AG574" s="4" t="str">
        <f t="shared" si="472"/>
        <v/>
      </c>
      <c r="AH574" s="4">
        <f t="shared" si="473"/>
        <v>0</v>
      </c>
      <c r="AI574" s="4" t="e">
        <f t="shared" si="474"/>
        <v>#VALUE!</v>
      </c>
      <c r="AJ574" s="4" t="e">
        <f t="shared" si="475"/>
        <v>#N/A</v>
      </c>
      <c r="AK574" s="4" t="e">
        <f t="shared" si="476"/>
        <v>#N/A</v>
      </c>
      <c r="AL574" s="4">
        <f t="shared" si="477"/>
        <v>0</v>
      </c>
      <c r="AM574" s="4">
        <f t="shared" si="478"/>
        <v>0</v>
      </c>
      <c r="AN574" s="4"/>
      <c r="AO574" s="4" t="e">
        <f t="shared" si="479"/>
        <v>#N/A</v>
      </c>
      <c r="AP574" s="4" t="e">
        <f t="shared" si="480"/>
        <v>#VALUE!</v>
      </c>
      <c r="AQ574" s="4" t="str">
        <f t="shared" si="481"/>
        <v/>
      </c>
      <c r="AR574" s="4">
        <f t="shared" si="482"/>
        <v>0</v>
      </c>
      <c r="AS574" s="4">
        <f t="shared" si="483"/>
        <v>0</v>
      </c>
      <c r="AT574" s="4">
        <f t="shared" si="484"/>
        <v>0</v>
      </c>
    </row>
    <row r="575" spans="1:46" x14ac:dyDescent="0.25">
      <c r="A575" s="5">
        <f t="shared" si="456"/>
        <v>0</v>
      </c>
      <c r="B575" s="4" t="e">
        <f t="shared" si="457"/>
        <v>#N/A</v>
      </c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4">
        <f t="shared" si="458"/>
        <v>0</v>
      </c>
      <c r="N575" s="59"/>
      <c r="O575" s="59"/>
      <c r="P575" s="59" t="e">
        <f t="shared" si="459"/>
        <v>#N/A</v>
      </c>
      <c r="Q575" s="59"/>
      <c r="R575" s="59"/>
      <c r="S575" s="59"/>
      <c r="T575" s="5" t="e">
        <f t="shared" si="460"/>
        <v>#N/A</v>
      </c>
      <c r="U575" s="4" t="e">
        <f t="shared" si="461"/>
        <v>#N/A</v>
      </c>
      <c r="V575" s="4" t="e">
        <f t="shared" si="462"/>
        <v>#N/A</v>
      </c>
      <c r="W575" s="4" t="e">
        <f t="shared" si="463"/>
        <v>#N/A</v>
      </c>
      <c r="X575" s="4" t="e">
        <f t="shared" si="464"/>
        <v>#N/A</v>
      </c>
      <c r="Y575" s="4" t="e" cm="1">
        <f t="array" ref="Y575">_xlfn.IFS(H575=1,2,H575=3,1)</f>
        <v>#N/A</v>
      </c>
      <c r="Z575" s="4" t="e">
        <f t="shared" si="465"/>
        <v>#N/A</v>
      </c>
      <c r="AA575" s="4" t="e">
        <f t="shared" si="466"/>
        <v>#N/A</v>
      </c>
      <c r="AB575" s="4" t="e">
        <f t="shared" si="467"/>
        <v>#N/A</v>
      </c>
      <c r="AC575" s="4" t="e">
        <f t="shared" si="468"/>
        <v>#N/A</v>
      </c>
      <c r="AD575" s="4" t="e">
        <f t="shared" si="469"/>
        <v>#N/A</v>
      </c>
      <c r="AE575" s="4" t="e">
        <f t="shared" si="470"/>
        <v>#N/A</v>
      </c>
      <c r="AF575" s="4">
        <f t="shared" si="471"/>
        <v>0</v>
      </c>
      <c r="AG575" s="4" t="str">
        <f t="shared" si="472"/>
        <v/>
      </c>
      <c r="AH575" s="4">
        <f t="shared" si="473"/>
        <v>0</v>
      </c>
      <c r="AI575" s="4" t="e">
        <f t="shared" si="474"/>
        <v>#VALUE!</v>
      </c>
      <c r="AJ575" s="4" t="e">
        <f t="shared" si="475"/>
        <v>#N/A</v>
      </c>
      <c r="AK575" s="4" t="e">
        <f t="shared" si="476"/>
        <v>#N/A</v>
      </c>
      <c r="AL575" s="4">
        <f t="shared" si="477"/>
        <v>0</v>
      </c>
      <c r="AM575" s="4">
        <f t="shared" si="478"/>
        <v>0</v>
      </c>
      <c r="AN575" s="4"/>
      <c r="AO575" s="4" t="e">
        <f t="shared" si="479"/>
        <v>#N/A</v>
      </c>
      <c r="AP575" s="4" t="e">
        <f t="shared" si="480"/>
        <v>#VALUE!</v>
      </c>
      <c r="AQ575" s="4" t="str">
        <f t="shared" si="481"/>
        <v/>
      </c>
      <c r="AR575" s="4">
        <f t="shared" si="482"/>
        <v>0</v>
      </c>
      <c r="AS575" s="4">
        <f t="shared" si="483"/>
        <v>0</v>
      </c>
      <c r="AT575" s="4">
        <f t="shared" si="484"/>
        <v>0</v>
      </c>
    </row>
    <row r="576" spans="1:46" x14ac:dyDescent="0.25">
      <c r="A576" s="5">
        <f t="shared" si="456"/>
        <v>0</v>
      </c>
      <c r="B576" s="4" t="e">
        <f t="shared" si="457"/>
        <v>#N/A</v>
      </c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4">
        <f t="shared" si="458"/>
        <v>0</v>
      </c>
      <c r="N576" s="59"/>
      <c r="O576" s="59"/>
      <c r="P576" s="59" t="e">
        <f t="shared" si="459"/>
        <v>#N/A</v>
      </c>
      <c r="Q576" s="59"/>
      <c r="R576" s="59"/>
      <c r="S576" s="59"/>
      <c r="T576" s="5" t="e">
        <f t="shared" si="460"/>
        <v>#N/A</v>
      </c>
      <c r="U576" s="4" t="e">
        <f t="shared" si="461"/>
        <v>#N/A</v>
      </c>
      <c r="V576" s="4" t="e">
        <f t="shared" si="462"/>
        <v>#N/A</v>
      </c>
      <c r="W576" s="4" t="e">
        <f t="shared" si="463"/>
        <v>#N/A</v>
      </c>
      <c r="X576" s="4" t="e">
        <f t="shared" si="464"/>
        <v>#N/A</v>
      </c>
      <c r="Y576" s="4" t="e" cm="1">
        <f t="array" ref="Y576">_xlfn.IFS(H576=1,2,H576=3,1)</f>
        <v>#N/A</v>
      </c>
      <c r="Z576" s="4" t="e">
        <f t="shared" si="465"/>
        <v>#N/A</v>
      </c>
      <c r="AA576" s="4" t="e">
        <f t="shared" si="466"/>
        <v>#N/A</v>
      </c>
      <c r="AB576" s="4" t="e">
        <f t="shared" si="467"/>
        <v>#N/A</v>
      </c>
      <c r="AC576" s="4" t="e">
        <f t="shared" si="468"/>
        <v>#N/A</v>
      </c>
      <c r="AD576" s="4" t="e">
        <f t="shared" si="469"/>
        <v>#N/A</v>
      </c>
      <c r="AE576" s="4" t="e">
        <f t="shared" si="470"/>
        <v>#N/A</v>
      </c>
      <c r="AF576" s="4">
        <f t="shared" si="471"/>
        <v>0</v>
      </c>
      <c r="AG576" s="4" t="str">
        <f t="shared" si="472"/>
        <v/>
      </c>
      <c r="AH576" s="4">
        <f t="shared" si="473"/>
        <v>0</v>
      </c>
      <c r="AI576" s="4" t="e">
        <f t="shared" si="474"/>
        <v>#VALUE!</v>
      </c>
      <c r="AJ576" s="4" t="e">
        <f t="shared" si="475"/>
        <v>#N/A</v>
      </c>
      <c r="AK576" s="4" t="e">
        <f t="shared" si="476"/>
        <v>#N/A</v>
      </c>
      <c r="AL576" s="4">
        <f t="shared" si="477"/>
        <v>0</v>
      </c>
      <c r="AM576" s="4">
        <f t="shared" si="478"/>
        <v>0</v>
      </c>
      <c r="AN576" s="4"/>
      <c r="AO576" s="4" t="e">
        <f t="shared" si="479"/>
        <v>#N/A</v>
      </c>
      <c r="AP576" s="4" t="e">
        <f t="shared" si="480"/>
        <v>#VALUE!</v>
      </c>
      <c r="AQ576" s="4" t="str">
        <f t="shared" si="481"/>
        <v/>
      </c>
      <c r="AR576" s="4">
        <f t="shared" si="482"/>
        <v>0</v>
      </c>
      <c r="AS576" s="4">
        <f t="shared" si="483"/>
        <v>0</v>
      </c>
      <c r="AT576" s="4">
        <f t="shared" si="484"/>
        <v>0</v>
      </c>
    </row>
    <row r="577" spans="1:46" x14ac:dyDescent="0.25">
      <c r="A577" s="5">
        <f t="shared" si="456"/>
        <v>0</v>
      </c>
      <c r="B577" s="4" t="e">
        <f t="shared" si="457"/>
        <v>#N/A</v>
      </c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4">
        <f t="shared" si="458"/>
        <v>0</v>
      </c>
      <c r="N577" s="59"/>
      <c r="O577" s="59"/>
      <c r="P577" s="59" t="e">
        <f t="shared" si="459"/>
        <v>#N/A</v>
      </c>
      <c r="Q577" s="59"/>
      <c r="R577" s="59"/>
      <c r="S577" s="59"/>
      <c r="T577" s="5" t="e">
        <f t="shared" si="460"/>
        <v>#N/A</v>
      </c>
      <c r="U577" s="4" t="e">
        <f t="shared" si="461"/>
        <v>#N/A</v>
      </c>
      <c r="V577" s="4" t="e">
        <f t="shared" si="462"/>
        <v>#N/A</v>
      </c>
      <c r="W577" s="4" t="e">
        <f t="shared" si="463"/>
        <v>#N/A</v>
      </c>
      <c r="X577" s="4" t="e">
        <f t="shared" si="464"/>
        <v>#N/A</v>
      </c>
      <c r="Y577" s="4" t="e" cm="1">
        <f t="array" ref="Y577">_xlfn.IFS(H577=1,2,H577=3,1)</f>
        <v>#N/A</v>
      </c>
      <c r="Z577" s="4" t="e">
        <f t="shared" si="465"/>
        <v>#N/A</v>
      </c>
      <c r="AA577" s="4" t="e">
        <f t="shared" si="466"/>
        <v>#N/A</v>
      </c>
      <c r="AB577" s="4" t="e">
        <f t="shared" si="467"/>
        <v>#N/A</v>
      </c>
      <c r="AC577" s="4" t="e">
        <f t="shared" si="468"/>
        <v>#N/A</v>
      </c>
      <c r="AD577" s="4" t="e">
        <f t="shared" si="469"/>
        <v>#N/A</v>
      </c>
      <c r="AE577" s="4" t="e">
        <f t="shared" si="470"/>
        <v>#N/A</v>
      </c>
      <c r="AF577" s="4">
        <f t="shared" si="471"/>
        <v>0</v>
      </c>
      <c r="AG577" s="4" t="str">
        <f t="shared" si="472"/>
        <v/>
      </c>
      <c r="AH577" s="4">
        <f t="shared" si="473"/>
        <v>0</v>
      </c>
      <c r="AI577" s="4" t="e">
        <f t="shared" si="474"/>
        <v>#VALUE!</v>
      </c>
      <c r="AJ577" s="4" t="e">
        <f t="shared" si="475"/>
        <v>#N/A</v>
      </c>
      <c r="AK577" s="4" t="e">
        <f t="shared" si="476"/>
        <v>#N/A</v>
      </c>
      <c r="AL577" s="4">
        <f t="shared" si="477"/>
        <v>0</v>
      </c>
      <c r="AM577" s="4">
        <f t="shared" si="478"/>
        <v>0</v>
      </c>
      <c r="AN577" s="4"/>
      <c r="AO577" s="4" t="e">
        <f t="shared" si="479"/>
        <v>#N/A</v>
      </c>
      <c r="AP577" s="4" t="e">
        <f t="shared" si="480"/>
        <v>#VALUE!</v>
      </c>
      <c r="AQ577" s="4" t="str">
        <f t="shared" si="481"/>
        <v/>
      </c>
      <c r="AR577" s="4">
        <f t="shared" si="482"/>
        <v>0</v>
      </c>
      <c r="AS577" s="4">
        <f t="shared" si="483"/>
        <v>0</v>
      </c>
      <c r="AT577" s="4">
        <f t="shared" si="484"/>
        <v>0</v>
      </c>
    </row>
    <row r="578" spans="1:46" x14ac:dyDescent="0.25">
      <c r="A578" s="5">
        <f t="shared" si="456"/>
        <v>0</v>
      </c>
      <c r="B578" s="4" t="e">
        <f t="shared" si="457"/>
        <v>#N/A</v>
      </c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4">
        <f t="shared" si="458"/>
        <v>0</v>
      </c>
      <c r="N578" s="59"/>
      <c r="O578" s="59"/>
      <c r="P578" s="59" t="e">
        <f t="shared" si="459"/>
        <v>#N/A</v>
      </c>
      <c r="Q578" s="59"/>
      <c r="R578" s="59"/>
      <c r="S578" s="59"/>
      <c r="T578" s="5" t="e">
        <f t="shared" si="460"/>
        <v>#N/A</v>
      </c>
      <c r="U578" s="4" t="e">
        <f t="shared" si="461"/>
        <v>#N/A</v>
      </c>
      <c r="V578" s="4" t="e">
        <f t="shared" si="462"/>
        <v>#N/A</v>
      </c>
      <c r="W578" s="4" t="e">
        <f t="shared" si="463"/>
        <v>#N/A</v>
      </c>
      <c r="X578" s="4" t="e">
        <f t="shared" si="464"/>
        <v>#N/A</v>
      </c>
      <c r="Y578" s="4" t="e" cm="1">
        <f t="array" ref="Y578">_xlfn.IFS(H578=1,2,H578=3,1)</f>
        <v>#N/A</v>
      </c>
      <c r="Z578" s="4" t="e">
        <f t="shared" si="465"/>
        <v>#N/A</v>
      </c>
      <c r="AA578" s="4" t="e">
        <f t="shared" si="466"/>
        <v>#N/A</v>
      </c>
      <c r="AB578" s="4" t="e">
        <f t="shared" si="467"/>
        <v>#N/A</v>
      </c>
      <c r="AC578" s="4" t="e">
        <f t="shared" si="468"/>
        <v>#N/A</v>
      </c>
      <c r="AD578" s="4" t="e">
        <f t="shared" si="469"/>
        <v>#N/A</v>
      </c>
      <c r="AE578" s="4" t="e">
        <f t="shared" si="470"/>
        <v>#N/A</v>
      </c>
      <c r="AF578" s="4">
        <f t="shared" si="471"/>
        <v>0</v>
      </c>
      <c r="AG578" s="4" t="str">
        <f t="shared" si="472"/>
        <v/>
      </c>
      <c r="AH578" s="4">
        <f t="shared" si="473"/>
        <v>0</v>
      </c>
      <c r="AI578" s="4" t="e">
        <f t="shared" si="474"/>
        <v>#VALUE!</v>
      </c>
      <c r="AJ578" s="4" t="e">
        <f t="shared" si="475"/>
        <v>#N/A</v>
      </c>
      <c r="AK578" s="4" t="e">
        <f t="shared" si="476"/>
        <v>#N/A</v>
      </c>
      <c r="AL578" s="4">
        <f t="shared" si="477"/>
        <v>0</v>
      </c>
      <c r="AM578" s="4">
        <f t="shared" si="478"/>
        <v>0</v>
      </c>
      <c r="AN578" s="4"/>
      <c r="AO578" s="4" t="e">
        <f t="shared" si="479"/>
        <v>#N/A</v>
      </c>
      <c r="AP578" s="4" t="e">
        <f t="shared" si="480"/>
        <v>#VALUE!</v>
      </c>
      <c r="AQ578" s="4" t="str">
        <f t="shared" si="481"/>
        <v/>
      </c>
      <c r="AR578" s="4">
        <f t="shared" si="482"/>
        <v>0</v>
      </c>
      <c r="AS578" s="4">
        <f t="shared" si="483"/>
        <v>0</v>
      </c>
      <c r="AT578" s="4">
        <f t="shared" si="484"/>
        <v>0</v>
      </c>
    </row>
    <row r="579" spans="1:46" x14ac:dyDescent="0.25">
      <c r="A579" s="5">
        <f t="shared" si="456"/>
        <v>0</v>
      </c>
      <c r="B579" s="4" t="e">
        <f t="shared" si="457"/>
        <v>#N/A</v>
      </c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4">
        <f t="shared" si="458"/>
        <v>0</v>
      </c>
      <c r="N579" s="59"/>
      <c r="O579" s="59"/>
      <c r="P579" s="59" t="e">
        <f t="shared" si="459"/>
        <v>#N/A</v>
      </c>
      <c r="Q579" s="59"/>
      <c r="R579" s="59"/>
      <c r="S579" s="59"/>
      <c r="T579" s="5" t="e">
        <f t="shared" si="460"/>
        <v>#N/A</v>
      </c>
      <c r="U579" s="4" t="e">
        <f t="shared" si="461"/>
        <v>#N/A</v>
      </c>
      <c r="V579" s="4" t="e">
        <f t="shared" si="462"/>
        <v>#N/A</v>
      </c>
      <c r="W579" s="4" t="e">
        <f t="shared" si="463"/>
        <v>#N/A</v>
      </c>
      <c r="X579" s="4" t="e">
        <f t="shared" si="464"/>
        <v>#N/A</v>
      </c>
      <c r="Y579" s="4" t="e" cm="1">
        <f t="array" ref="Y579">_xlfn.IFS(H579=1,2,H579=3,1)</f>
        <v>#N/A</v>
      </c>
      <c r="Z579" s="4" t="e">
        <f t="shared" si="465"/>
        <v>#N/A</v>
      </c>
      <c r="AA579" s="4" t="e">
        <f t="shared" si="466"/>
        <v>#N/A</v>
      </c>
      <c r="AB579" s="4" t="e">
        <f t="shared" si="467"/>
        <v>#N/A</v>
      </c>
      <c r="AC579" s="4" t="e">
        <f t="shared" si="468"/>
        <v>#N/A</v>
      </c>
      <c r="AD579" s="4" t="e">
        <f t="shared" si="469"/>
        <v>#N/A</v>
      </c>
      <c r="AE579" s="4" t="e">
        <f t="shared" si="470"/>
        <v>#N/A</v>
      </c>
      <c r="AF579" s="4">
        <f t="shared" si="471"/>
        <v>0</v>
      </c>
      <c r="AG579" s="4" t="str">
        <f t="shared" si="472"/>
        <v/>
      </c>
      <c r="AH579" s="4">
        <f t="shared" si="473"/>
        <v>0</v>
      </c>
      <c r="AI579" s="4" t="e">
        <f t="shared" si="474"/>
        <v>#VALUE!</v>
      </c>
      <c r="AJ579" s="4" t="e">
        <f t="shared" si="475"/>
        <v>#N/A</v>
      </c>
      <c r="AK579" s="4" t="e">
        <f t="shared" si="476"/>
        <v>#N/A</v>
      </c>
      <c r="AL579" s="4">
        <f t="shared" si="477"/>
        <v>0</v>
      </c>
      <c r="AM579" s="4">
        <f t="shared" si="478"/>
        <v>0</v>
      </c>
      <c r="AN579" s="4"/>
      <c r="AO579" s="4" t="e">
        <f t="shared" si="479"/>
        <v>#N/A</v>
      </c>
      <c r="AP579" s="4" t="e">
        <f t="shared" si="480"/>
        <v>#VALUE!</v>
      </c>
      <c r="AQ579" s="4" t="str">
        <f t="shared" si="481"/>
        <v/>
      </c>
      <c r="AR579" s="4">
        <f t="shared" si="482"/>
        <v>0</v>
      </c>
      <c r="AS579" s="4">
        <f t="shared" si="483"/>
        <v>0</v>
      </c>
      <c r="AT579" s="4">
        <f t="shared" si="484"/>
        <v>0</v>
      </c>
    </row>
    <row r="580" spans="1:46" x14ac:dyDescent="0.25">
      <c r="A580" s="5">
        <f t="shared" si="456"/>
        <v>0</v>
      </c>
      <c r="B580" s="4" t="e">
        <f t="shared" si="457"/>
        <v>#N/A</v>
      </c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4">
        <f t="shared" si="458"/>
        <v>0</v>
      </c>
      <c r="N580" s="59"/>
      <c r="O580" s="59"/>
      <c r="P580" s="59" t="e">
        <f t="shared" si="459"/>
        <v>#N/A</v>
      </c>
      <c r="Q580" s="59"/>
      <c r="R580" s="59"/>
      <c r="S580" s="59"/>
      <c r="T580" s="5" t="e">
        <f t="shared" si="460"/>
        <v>#N/A</v>
      </c>
      <c r="U580" s="4" t="e">
        <f t="shared" si="461"/>
        <v>#N/A</v>
      </c>
      <c r="V580" s="4" t="e">
        <f t="shared" si="462"/>
        <v>#N/A</v>
      </c>
      <c r="W580" s="4" t="e">
        <f t="shared" si="463"/>
        <v>#N/A</v>
      </c>
      <c r="X580" s="4" t="e">
        <f t="shared" si="464"/>
        <v>#N/A</v>
      </c>
      <c r="Y580" s="4" t="e" cm="1">
        <f t="array" ref="Y580">_xlfn.IFS(H580=1,2,H580=3,1)</f>
        <v>#N/A</v>
      </c>
      <c r="Z580" s="4" t="e">
        <f t="shared" si="465"/>
        <v>#N/A</v>
      </c>
      <c r="AA580" s="4" t="e">
        <f t="shared" si="466"/>
        <v>#N/A</v>
      </c>
      <c r="AB580" s="4" t="e">
        <f t="shared" si="467"/>
        <v>#N/A</v>
      </c>
      <c r="AC580" s="4" t="e">
        <f t="shared" si="468"/>
        <v>#N/A</v>
      </c>
      <c r="AD580" s="4" t="e">
        <f t="shared" si="469"/>
        <v>#N/A</v>
      </c>
      <c r="AE580" s="4" t="e">
        <f t="shared" si="470"/>
        <v>#N/A</v>
      </c>
      <c r="AF580" s="4">
        <f t="shared" si="471"/>
        <v>0</v>
      </c>
      <c r="AG580" s="4" t="str">
        <f t="shared" si="472"/>
        <v/>
      </c>
      <c r="AH580" s="4">
        <f t="shared" si="473"/>
        <v>0</v>
      </c>
      <c r="AI580" s="4" t="e">
        <f t="shared" si="474"/>
        <v>#VALUE!</v>
      </c>
      <c r="AJ580" s="4" t="e">
        <f t="shared" si="475"/>
        <v>#N/A</v>
      </c>
      <c r="AK580" s="4" t="e">
        <f t="shared" si="476"/>
        <v>#N/A</v>
      </c>
      <c r="AL580" s="4">
        <f t="shared" si="477"/>
        <v>0</v>
      </c>
      <c r="AM580" s="4">
        <f t="shared" si="478"/>
        <v>0</v>
      </c>
      <c r="AN580" s="4"/>
      <c r="AO580" s="4" t="e">
        <f t="shared" si="479"/>
        <v>#N/A</v>
      </c>
      <c r="AP580" s="4" t="e">
        <f t="shared" si="480"/>
        <v>#VALUE!</v>
      </c>
      <c r="AQ580" s="4" t="str">
        <f t="shared" si="481"/>
        <v/>
      </c>
      <c r="AR580" s="4">
        <f t="shared" si="482"/>
        <v>0</v>
      </c>
      <c r="AS580" s="4">
        <f t="shared" si="483"/>
        <v>0</v>
      </c>
      <c r="AT580" s="4">
        <f t="shared" si="484"/>
        <v>0</v>
      </c>
    </row>
    <row r="581" spans="1:46" x14ac:dyDescent="0.25">
      <c r="A581" s="5">
        <f t="shared" si="456"/>
        <v>0</v>
      </c>
      <c r="B581" s="4" t="e">
        <f t="shared" si="457"/>
        <v>#N/A</v>
      </c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4">
        <f t="shared" si="458"/>
        <v>0</v>
      </c>
      <c r="N581" s="59"/>
      <c r="O581" s="59"/>
      <c r="P581" s="59" t="e">
        <f t="shared" si="459"/>
        <v>#N/A</v>
      </c>
      <c r="Q581" s="59"/>
      <c r="R581" s="59"/>
      <c r="S581" s="59"/>
      <c r="T581" s="5" t="e">
        <f t="shared" si="460"/>
        <v>#N/A</v>
      </c>
      <c r="U581" s="4" t="e">
        <f t="shared" si="461"/>
        <v>#N/A</v>
      </c>
      <c r="V581" s="4" t="e">
        <f t="shared" si="462"/>
        <v>#N/A</v>
      </c>
      <c r="W581" s="4" t="e">
        <f t="shared" si="463"/>
        <v>#N/A</v>
      </c>
      <c r="X581" s="4" t="e">
        <f t="shared" si="464"/>
        <v>#N/A</v>
      </c>
      <c r="Y581" s="4" t="e" cm="1">
        <f t="array" ref="Y581">_xlfn.IFS(H581=1,2,H581=3,1)</f>
        <v>#N/A</v>
      </c>
      <c r="Z581" s="4" t="e">
        <f t="shared" si="465"/>
        <v>#N/A</v>
      </c>
      <c r="AA581" s="4" t="e">
        <f t="shared" si="466"/>
        <v>#N/A</v>
      </c>
      <c r="AB581" s="4" t="e">
        <f t="shared" si="467"/>
        <v>#N/A</v>
      </c>
      <c r="AC581" s="4" t="e">
        <f t="shared" si="468"/>
        <v>#N/A</v>
      </c>
      <c r="AD581" s="4" t="e">
        <f t="shared" si="469"/>
        <v>#N/A</v>
      </c>
      <c r="AE581" s="4" t="e">
        <f t="shared" si="470"/>
        <v>#N/A</v>
      </c>
      <c r="AF581" s="4">
        <f t="shared" si="471"/>
        <v>0</v>
      </c>
      <c r="AG581" s="4" t="str">
        <f t="shared" si="472"/>
        <v/>
      </c>
      <c r="AH581" s="4">
        <f t="shared" si="473"/>
        <v>0</v>
      </c>
      <c r="AI581" s="4" t="e">
        <f t="shared" si="474"/>
        <v>#VALUE!</v>
      </c>
      <c r="AJ581" s="4" t="e">
        <f t="shared" si="475"/>
        <v>#N/A</v>
      </c>
      <c r="AK581" s="4" t="e">
        <f t="shared" si="476"/>
        <v>#N/A</v>
      </c>
      <c r="AL581" s="4">
        <f t="shared" si="477"/>
        <v>0</v>
      </c>
      <c r="AM581" s="4">
        <f t="shared" si="478"/>
        <v>0</v>
      </c>
      <c r="AN581" s="4"/>
      <c r="AO581" s="4" t="e">
        <f t="shared" si="479"/>
        <v>#N/A</v>
      </c>
      <c r="AP581" s="4" t="e">
        <f t="shared" si="480"/>
        <v>#VALUE!</v>
      </c>
      <c r="AQ581" s="4" t="str">
        <f t="shared" si="481"/>
        <v/>
      </c>
      <c r="AR581" s="4">
        <f t="shared" si="482"/>
        <v>0</v>
      </c>
      <c r="AS581" s="4">
        <f t="shared" si="483"/>
        <v>0</v>
      </c>
      <c r="AT581" s="4">
        <f t="shared" si="484"/>
        <v>0</v>
      </c>
    </row>
    <row r="582" spans="1:46" x14ac:dyDescent="0.25">
      <c r="A582" s="5">
        <f t="shared" si="456"/>
        <v>0</v>
      </c>
      <c r="B582" s="4" t="e">
        <f t="shared" si="457"/>
        <v>#N/A</v>
      </c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4">
        <f t="shared" si="458"/>
        <v>0</v>
      </c>
      <c r="N582" s="59"/>
      <c r="O582" s="59"/>
      <c r="P582" s="59" t="e">
        <f t="shared" si="459"/>
        <v>#N/A</v>
      </c>
      <c r="Q582" s="59"/>
      <c r="R582" s="59"/>
      <c r="S582" s="59"/>
      <c r="T582" s="5" t="e">
        <f t="shared" si="460"/>
        <v>#N/A</v>
      </c>
      <c r="U582" s="4" t="e">
        <f t="shared" si="461"/>
        <v>#N/A</v>
      </c>
      <c r="V582" s="4" t="e">
        <f t="shared" si="462"/>
        <v>#N/A</v>
      </c>
      <c r="W582" s="4" t="e">
        <f t="shared" si="463"/>
        <v>#N/A</v>
      </c>
      <c r="X582" s="4" t="e">
        <f t="shared" si="464"/>
        <v>#N/A</v>
      </c>
      <c r="Y582" s="4" t="e" cm="1">
        <f t="array" ref="Y582">_xlfn.IFS(H582=1,2,H582=3,1)</f>
        <v>#N/A</v>
      </c>
      <c r="Z582" s="4" t="e">
        <f t="shared" si="465"/>
        <v>#N/A</v>
      </c>
      <c r="AA582" s="4" t="e">
        <f t="shared" si="466"/>
        <v>#N/A</v>
      </c>
      <c r="AB582" s="4" t="e">
        <f t="shared" si="467"/>
        <v>#N/A</v>
      </c>
      <c r="AC582" s="4" t="e">
        <f t="shared" si="468"/>
        <v>#N/A</v>
      </c>
      <c r="AD582" s="4" t="e">
        <f t="shared" si="469"/>
        <v>#N/A</v>
      </c>
      <c r="AE582" s="4" t="e">
        <f t="shared" si="470"/>
        <v>#N/A</v>
      </c>
      <c r="AF582" s="4">
        <f t="shared" si="471"/>
        <v>0</v>
      </c>
      <c r="AG582" s="4" t="str">
        <f t="shared" si="472"/>
        <v/>
      </c>
      <c r="AH582" s="4">
        <f t="shared" si="473"/>
        <v>0</v>
      </c>
      <c r="AI582" s="4" t="e">
        <f t="shared" si="474"/>
        <v>#VALUE!</v>
      </c>
      <c r="AJ582" s="4" t="e">
        <f t="shared" si="475"/>
        <v>#N/A</v>
      </c>
      <c r="AK582" s="4" t="e">
        <f t="shared" si="476"/>
        <v>#N/A</v>
      </c>
      <c r="AL582" s="4">
        <f t="shared" si="477"/>
        <v>0</v>
      </c>
      <c r="AM582" s="4">
        <f t="shared" si="478"/>
        <v>0</v>
      </c>
      <c r="AN582" s="4"/>
      <c r="AO582" s="4" t="e">
        <f t="shared" si="479"/>
        <v>#N/A</v>
      </c>
      <c r="AP582" s="4" t="e">
        <f t="shared" si="480"/>
        <v>#VALUE!</v>
      </c>
      <c r="AQ582" s="4" t="str">
        <f t="shared" si="481"/>
        <v/>
      </c>
      <c r="AR582" s="4">
        <f t="shared" si="482"/>
        <v>0</v>
      </c>
      <c r="AS582" s="4">
        <f t="shared" si="483"/>
        <v>0</v>
      </c>
      <c r="AT582" s="4">
        <f t="shared" si="484"/>
        <v>0</v>
      </c>
    </row>
    <row r="583" spans="1:46" x14ac:dyDescent="0.25">
      <c r="A583" s="5">
        <f t="shared" si="456"/>
        <v>0</v>
      </c>
      <c r="B583" s="4" t="e">
        <f t="shared" si="457"/>
        <v>#N/A</v>
      </c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4">
        <f t="shared" si="458"/>
        <v>0</v>
      </c>
      <c r="N583" s="59"/>
      <c r="O583" s="59"/>
      <c r="P583" s="59" t="e">
        <f t="shared" si="459"/>
        <v>#N/A</v>
      </c>
      <c r="Q583" s="59"/>
      <c r="R583" s="59"/>
      <c r="S583" s="59"/>
      <c r="T583" s="5" t="e">
        <f t="shared" si="460"/>
        <v>#N/A</v>
      </c>
      <c r="U583" s="4" t="e">
        <f t="shared" si="461"/>
        <v>#N/A</v>
      </c>
      <c r="V583" s="4" t="e">
        <f t="shared" si="462"/>
        <v>#N/A</v>
      </c>
      <c r="W583" s="4" t="e">
        <f t="shared" si="463"/>
        <v>#N/A</v>
      </c>
      <c r="X583" s="4" t="e">
        <f t="shared" si="464"/>
        <v>#N/A</v>
      </c>
      <c r="Y583" s="4" t="e" cm="1">
        <f t="array" ref="Y583">_xlfn.IFS(H583=1,2,H583=3,1)</f>
        <v>#N/A</v>
      </c>
      <c r="Z583" s="4" t="e">
        <f t="shared" si="465"/>
        <v>#N/A</v>
      </c>
      <c r="AA583" s="4" t="e">
        <f t="shared" si="466"/>
        <v>#N/A</v>
      </c>
      <c r="AB583" s="4" t="e">
        <f t="shared" si="467"/>
        <v>#N/A</v>
      </c>
      <c r="AC583" s="4" t="e">
        <f t="shared" si="468"/>
        <v>#N/A</v>
      </c>
      <c r="AD583" s="4" t="e">
        <f t="shared" si="469"/>
        <v>#N/A</v>
      </c>
      <c r="AE583" s="4" t="e">
        <f t="shared" si="470"/>
        <v>#N/A</v>
      </c>
      <c r="AF583" s="4">
        <f t="shared" si="471"/>
        <v>0</v>
      </c>
      <c r="AG583" s="4" t="str">
        <f t="shared" si="472"/>
        <v/>
      </c>
      <c r="AH583" s="4">
        <f t="shared" si="473"/>
        <v>0</v>
      </c>
      <c r="AI583" s="4" t="e">
        <f t="shared" si="474"/>
        <v>#VALUE!</v>
      </c>
      <c r="AJ583" s="4" t="e">
        <f t="shared" si="475"/>
        <v>#N/A</v>
      </c>
      <c r="AK583" s="4" t="e">
        <f t="shared" si="476"/>
        <v>#N/A</v>
      </c>
      <c r="AL583" s="4">
        <f t="shared" si="477"/>
        <v>0</v>
      </c>
      <c r="AM583" s="4">
        <f t="shared" si="478"/>
        <v>0</v>
      </c>
      <c r="AN583" s="4"/>
      <c r="AO583" s="4" t="e">
        <f t="shared" si="479"/>
        <v>#N/A</v>
      </c>
      <c r="AP583" s="4" t="e">
        <f t="shared" si="480"/>
        <v>#VALUE!</v>
      </c>
      <c r="AQ583" s="4" t="str">
        <f t="shared" si="481"/>
        <v/>
      </c>
      <c r="AR583" s="4">
        <f t="shared" si="482"/>
        <v>0</v>
      </c>
      <c r="AS583" s="4">
        <f t="shared" si="483"/>
        <v>0</v>
      </c>
      <c r="AT583" s="4">
        <f t="shared" si="484"/>
        <v>0</v>
      </c>
    </row>
    <row r="584" spans="1:46" x14ac:dyDescent="0.25">
      <c r="A584" s="5">
        <f t="shared" si="456"/>
        <v>0</v>
      </c>
      <c r="B584" s="4" t="e">
        <f t="shared" si="457"/>
        <v>#N/A</v>
      </c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4">
        <f t="shared" si="458"/>
        <v>0</v>
      </c>
      <c r="N584" s="59"/>
      <c r="O584" s="59"/>
      <c r="P584" s="59" t="e">
        <f t="shared" si="459"/>
        <v>#N/A</v>
      </c>
      <c r="Q584" s="59"/>
      <c r="R584" s="59"/>
      <c r="S584" s="59"/>
      <c r="T584" s="5" t="e">
        <f t="shared" si="460"/>
        <v>#N/A</v>
      </c>
      <c r="U584" s="4" t="e">
        <f t="shared" si="461"/>
        <v>#N/A</v>
      </c>
      <c r="V584" s="4" t="e">
        <f t="shared" si="462"/>
        <v>#N/A</v>
      </c>
      <c r="W584" s="4" t="e">
        <f t="shared" si="463"/>
        <v>#N/A</v>
      </c>
      <c r="X584" s="4" t="e">
        <f t="shared" si="464"/>
        <v>#N/A</v>
      </c>
      <c r="Y584" s="4" t="e" cm="1">
        <f t="array" ref="Y584">_xlfn.IFS(H584=1,2,H584=3,1)</f>
        <v>#N/A</v>
      </c>
      <c r="Z584" s="4" t="e">
        <f t="shared" si="465"/>
        <v>#N/A</v>
      </c>
      <c r="AA584" s="4" t="e">
        <f t="shared" si="466"/>
        <v>#N/A</v>
      </c>
      <c r="AB584" s="4" t="e">
        <f t="shared" si="467"/>
        <v>#N/A</v>
      </c>
      <c r="AC584" s="4" t="e">
        <f t="shared" si="468"/>
        <v>#N/A</v>
      </c>
      <c r="AD584" s="4" t="e">
        <f t="shared" si="469"/>
        <v>#N/A</v>
      </c>
      <c r="AE584" s="4" t="e">
        <f t="shared" si="470"/>
        <v>#N/A</v>
      </c>
      <c r="AF584" s="4">
        <f t="shared" si="471"/>
        <v>0</v>
      </c>
      <c r="AG584" s="4" t="str">
        <f t="shared" si="472"/>
        <v/>
      </c>
      <c r="AH584" s="4">
        <f t="shared" si="473"/>
        <v>0</v>
      </c>
      <c r="AI584" s="4" t="e">
        <f t="shared" si="474"/>
        <v>#VALUE!</v>
      </c>
      <c r="AJ584" s="4" t="e">
        <f t="shared" si="475"/>
        <v>#N/A</v>
      </c>
      <c r="AK584" s="4" t="e">
        <f t="shared" si="476"/>
        <v>#N/A</v>
      </c>
      <c r="AL584" s="4">
        <f t="shared" si="477"/>
        <v>0</v>
      </c>
      <c r="AM584" s="4">
        <f t="shared" si="478"/>
        <v>0</v>
      </c>
      <c r="AN584" s="4"/>
      <c r="AO584" s="4" t="e">
        <f t="shared" si="479"/>
        <v>#N/A</v>
      </c>
      <c r="AP584" s="4" t="e">
        <f t="shared" si="480"/>
        <v>#VALUE!</v>
      </c>
      <c r="AQ584" s="4" t="str">
        <f t="shared" si="481"/>
        <v/>
      </c>
      <c r="AR584" s="4">
        <f t="shared" si="482"/>
        <v>0</v>
      </c>
      <c r="AS584" s="4">
        <f t="shared" si="483"/>
        <v>0</v>
      </c>
      <c r="AT584" s="4">
        <f t="shared" si="484"/>
        <v>0</v>
      </c>
    </row>
    <row r="585" spans="1:46" x14ac:dyDescent="0.25">
      <c r="A585" s="5">
        <f t="shared" si="456"/>
        <v>0</v>
      </c>
      <c r="B585" s="4" t="e">
        <f t="shared" si="457"/>
        <v>#N/A</v>
      </c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4">
        <f t="shared" si="458"/>
        <v>0</v>
      </c>
      <c r="N585" s="59"/>
      <c r="O585" s="59"/>
      <c r="P585" s="59" t="e">
        <f t="shared" si="459"/>
        <v>#N/A</v>
      </c>
      <c r="Q585" s="59"/>
      <c r="R585" s="59"/>
      <c r="S585" s="59"/>
      <c r="T585" s="5" t="e">
        <f t="shared" si="460"/>
        <v>#N/A</v>
      </c>
      <c r="U585" s="4" t="e">
        <f t="shared" si="461"/>
        <v>#N/A</v>
      </c>
      <c r="V585" s="4" t="e">
        <f t="shared" si="462"/>
        <v>#N/A</v>
      </c>
      <c r="W585" s="4" t="e">
        <f t="shared" si="463"/>
        <v>#N/A</v>
      </c>
      <c r="X585" s="4" t="e">
        <f t="shared" si="464"/>
        <v>#N/A</v>
      </c>
      <c r="Y585" s="4" t="e" cm="1">
        <f t="array" ref="Y585">_xlfn.IFS(H585=1,2,H585=3,1)</f>
        <v>#N/A</v>
      </c>
      <c r="Z585" s="4" t="e">
        <f t="shared" si="465"/>
        <v>#N/A</v>
      </c>
      <c r="AA585" s="4" t="e">
        <f t="shared" si="466"/>
        <v>#N/A</v>
      </c>
      <c r="AB585" s="4" t="e">
        <f t="shared" si="467"/>
        <v>#N/A</v>
      </c>
      <c r="AC585" s="4" t="e">
        <f t="shared" si="468"/>
        <v>#N/A</v>
      </c>
      <c r="AD585" s="4" t="e">
        <f t="shared" si="469"/>
        <v>#N/A</v>
      </c>
      <c r="AE585" s="4" t="e">
        <f t="shared" si="470"/>
        <v>#N/A</v>
      </c>
      <c r="AF585" s="4">
        <f t="shared" si="471"/>
        <v>0</v>
      </c>
      <c r="AG585" s="4" t="str">
        <f t="shared" si="472"/>
        <v/>
      </c>
      <c r="AH585" s="4">
        <f t="shared" si="473"/>
        <v>0</v>
      </c>
      <c r="AI585" s="4" t="e">
        <f t="shared" si="474"/>
        <v>#VALUE!</v>
      </c>
      <c r="AJ585" s="4" t="e">
        <f t="shared" si="475"/>
        <v>#N/A</v>
      </c>
      <c r="AK585" s="4" t="e">
        <f t="shared" si="476"/>
        <v>#N/A</v>
      </c>
      <c r="AL585" s="4">
        <f t="shared" si="477"/>
        <v>0</v>
      </c>
      <c r="AM585" s="4">
        <f t="shared" si="478"/>
        <v>0</v>
      </c>
      <c r="AN585" s="4"/>
      <c r="AO585" s="4" t="e">
        <f t="shared" si="479"/>
        <v>#N/A</v>
      </c>
      <c r="AP585" s="4" t="e">
        <f t="shared" si="480"/>
        <v>#VALUE!</v>
      </c>
      <c r="AQ585" s="4" t="str">
        <f t="shared" si="481"/>
        <v/>
      </c>
      <c r="AR585" s="4">
        <f t="shared" si="482"/>
        <v>0</v>
      </c>
      <c r="AS585" s="4">
        <f t="shared" si="483"/>
        <v>0</v>
      </c>
      <c r="AT585" s="4">
        <f t="shared" si="484"/>
        <v>0</v>
      </c>
    </row>
    <row r="586" spans="1:46" x14ac:dyDescent="0.25">
      <c r="A586" s="5">
        <f t="shared" si="456"/>
        <v>0</v>
      </c>
      <c r="B586" s="4" t="e">
        <f t="shared" si="457"/>
        <v>#N/A</v>
      </c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4">
        <f t="shared" si="458"/>
        <v>0</v>
      </c>
      <c r="N586" s="59"/>
      <c r="O586" s="59"/>
      <c r="P586" s="59" t="e">
        <f t="shared" si="459"/>
        <v>#N/A</v>
      </c>
      <c r="Q586" s="59"/>
      <c r="R586" s="59"/>
      <c r="S586" s="59"/>
      <c r="T586" s="5" t="e">
        <f t="shared" si="460"/>
        <v>#N/A</v>
      </c>
      <c r="U586" s="4" t="e">
        <f t="shared" si="461"/>
        <v>#N/A</v>
      </c>
      <c r="V586" s="4" t="e">
        <f t="shared" si="462"/>
        <v>#N/A</v>
      </c>
      <c r="W586" s="4" t="e">
        <f t="shared" si="463"/>
        <v>#N/A</v>
      </c>
      <c r="X586" s="4" t="e">
        <f t="shared" si="464"/>
        <v>#N/A</v>
      </c>
      <c r="Y586" s="4" t="e" cm="1">
        <f t="array" ref="Y586">_xlfn.IFS(H586=1,2,H586=3,1)</f>
        <v>#N/A</v>
      </c>
      <c r="Z586" s="4" t="e">
        <f t="shared" si="465"/>
        <v>#N/A</v>
      </c>
      <c r="AA586" s="4" t="e">
        <f t="shared" si="466"/>
        <v>#N/A</v>
      </c>
      <c r="AB586" s="4" t="e">
        <f t="shared" si="467"/>
        <v>#N/A</v>
      </c>
      <c r="AC586" s="4" t="e">
        <f t="shared" si="468"/>
        <v>#N/A</v>
      </c>
      <c r="AD586" s="4" t="e">
        <f t="shared" si="469"/>
        <v>#N/A</v>
      </c>
      <c r="AE586" s="4" t="e">
        <f t="shared" si="470"/>
        <v>#N/A</v>
      </c>
      <c r="AF586" s="4">
        <f t="shared" si="471"/>
        <v>0</v>
      </c>
      <c r="AG586" s="4" t="str">
        <f t="shared" si="472"/>
        <v/>
      </c>
      <c r="AH586" s="4">
        <f t="shared" si="473"/>
        <v>0</v>
      </c>
      <c r="AI586" s="4" t="e">
        <f t="shared" si="474"/>
        <v>#VALUE!</v>
      </c>
      <c r="AJ586" s="4" t="e">
        <f t="shared" si="475"/>
        <v>#N/A</v>
      </c>
      <c r="AK586" s="4" t="e">
        <f t="shared" si="476"/>
        <v>#N/A</v>
      </c>
      <c r="AL586" s="4">
        <f t="shared" si="477"/>
        <v>0</v>
      </c>
      <c r="AM586" s="4">
        <f t="shared" si="478"/>
        <v>0</v>
      </c>
      <c r="AN586" s="4"/>
      <c r="AO586" s="4" t="e">
        <f t="shared" si="479"/>
        <v>#N/A</v>
      </c>
      <c r="AP586" s="4" t="e">
        <f t="shared" si="480"/>
        <v>#VALUE!</v>
      </c>
      <c r="AQ586" s="4" t="str">
        <f t="shared" si="481"/>
        <v/>
      </c>
      <c r="AR586" s="4">
        <f t="shared" si="482"/>
        <v>0</v>
      </c>
      <c r="AS586" s="4">
        <f t="shared" si="483"/>
        <v>0</v>
      </c>
      <c r="AT586" s="4">
        <f t="shared" si="484"/>
        <v>0</v>
      </c>
    </row>
    <row r="587" spans="1:46" x14ac:dyDescent="0.25">
      <c r="A587" s="5">
        <f t="shared" si="456"/>
        <v>0</v>
      </c>
      <c r="B587" s="4" t="e">
        <f t="shared" si="457"/>
        <v>#N/A</v>
      </c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4">
        <f t="shared" si="458"/>
        <v>0</v>
      </c>
      <c r="N587" s="59"/>
      <c r="O587" s="59"/>
      <c r="P587" s="59" t="e">
        <f t="shared" si="459"/>
        <v>#N/A</v>
      </c>
      <c r="Q587" s="59"/>
      <c r="R587" s="59"/>
      <c r="S587" s="59"/>
      <c r="T587" s="5" t="e">
        <f t="shared" si="460"/>
        <v>#N/A</v>
      </c>
      <c r="U587" s="4" t="e">
        <f t="shared" si="461"/>
        <v>#N/A</v>
      </c>
      <c r="V587" s="4" t="e">
        <f t="shared" si="462"/>
        <v>#N/A</v>
      </c>
      <c r="W587" s="4" t="e">
        <f t="shared" si="463"/>
        <v>#N/A</v>
      </c>
      <c r="X587" s="4" t="e">
        <f t="shared" si="464"/>
        <v>#N/A</v>
      </c>
      <c r="Y587" s="4" t="e" cm="1">
        <f t="array" ref="Y587">_xlfn.IFS(H587=1,2,H587=3,1)</f>
        <v>#N/A</v>
      </c>
      <c r="Z587" s="4" t="e">
        <f t="shared" si="465"/>
        <v>#N/A</v>
      </c>
      <c r="AA587" s="4" t="e">
        <f t="shared" si="466"/>
        <v>#N/A</v>
      </c>
      <c r="AB587" s="4" t="e">
        <f t="shared" si="467"/>
        <v>#N/A</v>
      </c>
      <c r="AC587" s="4" t="e">
        <f t="shared" si="468"/>
        <v>#N/A</v>
      </c>
      <c r="AD587" s="4" t="e">
        <f t="shared" si="469"/>
        <v>#N/A</v>
      </c>
      <c r="AE587" s="4" t="e">
        <f t="shared" si="470"/>
        <v>#N/A</v>
      </c>
      <c r="AF587" s="4">
        <f t="shared" si="471"/>
        <v>0</v>
      </c>
      <c r="AG587" s="4" t="str">
        <f t="shared" si="472"/>
        <v/>
      </c>
      <c r="AH587" s="4">
        <f t="shared" si="473"/>
        <v>0</v>
      </c>
      <c r="AI587" s="4" t="e">
        <f t="shared" si="474"/>
        <v>#VALUE!</v>
      </c>
      <c r="AJ587" s="4" t="e">
        <f t="shared" si="475"/>
        <v>#N/A</v>
      </c>
      <c r="AK587" s="4" t="e">
        <f t="shared" si="476"/>
        <v>#N/A</v>
      </c>
      <c r="AL587" s="4">
        <f t="shared" si="477"/>
        <v>0</v>
      </c>
      <c r="AM587" s="4">
        <f t="shared" si="478"/>
        <v>0</v>
      </c>
      <c r="AN587" s="4"/>
      <c r="AO587" s="4" t="e">
        <f t="shared" si="479"/>
        <v>#N/A</v>
      </c>
      <c r="AP587" s="4" t="e">
        <f t="shared" si="480"/>
        <v>#VALUE!</v>
      </c>
      <c r="AQ587" s="4" t="str">
        <f t="shared" si="481"/>
        <v/>
      </c>
      <c r="AR587" s="4">
        <f t="shared" si="482"/>
        <v>0</v>
      </c>
      <c r="AS587" s="4">
        <f t="shared" si="483"/>
        <v>0</v>
      </c>
      <c r="AT587" s="4">
        <f t="shared" si="484"/>
        <v>0</v>
      </c>
    </row>
    <row r="588" spans="1:46" x14ac:dyDescent="0.25">
      <c r="A588" s="5">
        <f t="shared" si="456"/>
        <v>0</v>
      </c>
      <c r="B588" s="4" t="e">
        <f t="shared" si="457"/>
        <v>#N/A</v>
      </c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4">
        <f t="shared" si="458"/>
        <v>0</v>
      </c>
      <c r="N588" s="59"/>
      <c r="O588" s="59"/>
      <c r="P588" s="59" t="e">
        <f t="shared" si="459"/>
        <v>#N/A</v>
      </c>
      <c r="Q588" s="59"/>
      <c r="R588" s="59"/>
      <c r="S588" s="59"/>
      <c r="T588" s="5" t="e">
        <f t="shared" si="460"/>
        <v>#N/A</v>
      </c>
      <c r="U588" s="4" t="e">
        <f t="shared" si="461"/>
        <v>#N/A</v>
      </c>
      <c r="V588" s="4" t="e">
        <f t="shared" si="462"/>
        <v>#N/A</v>
      </c>
      <c r="W588" s="4" t="e">
        <f t="shared" si="463"/>
        <v>#N/A</v>
      </c>
      <c r="X588" s="4" t="e">
        <f t="shared" si="464"/>
        <v>#N/A</v>
      </c>
      <c r="Y588" s="4" t="e" cm="1">
        <f t="array" ref="Y588">_xlfn.IFS(H588=1,2,H588=3,1)</f>
        <v>#N/A</v>
      </c>
      <c r="Z588" s="4" t="e">
        <f t="shared" si="465"/>
        <v>#N/A</v>
      </c>
      <c r="AA588" s="4" t="e">
        <f t="shared" si="466"/>
        <v>#N/A</v>
      </c>
      <c r="AB588" s="4" t="e">
        <f t="shared" si="467"/>
        <v>#N/A</v>
      </c>
      <c r="AC588" s="4" t="e">
        <f t="shared" si="468"/>
        <v>#N/A</v>
      </c>
      <c r="AD588" s="4" t="e">
        <f t="shared" si="469"/>
        <v>#N/A</v>
      </c>
      <c r="AE588" s="4" t="e">
        <f t="shared" si="470"/>
        <v>#N/A</v>
      </c>
      <c r="AF588" s="4">
        <f t="shared" si="471"/>
        <v>0</v>
      </c>
      <c r="AG588" s="4" t="str">
        <f t="shared" si="472"/>
        <v/>
      </c>
      <c r="AH588" s="4">
        <f t="shared" si="473"/>
        <v>0</v>
      </c>
      <c r="AI588" s="4" t="e">
        <f t="shared" si="474"/>
        <v>#VALUE!</v>
      </c>
      <c r="AJ588" s="4" t="e">
        <f t="shared" si="475"/>
        <v>#N/A</v>
      </c>
      <c r="AK588" s="4" t="e">
        <f t="shared" si="476"/>
        <v>#N/A</v>
      </c>
      <c r="AL588" s="4">
        <f t="shared" si="477"/>
        <v>0</v>
      </c>
      <c r="AM588" s="4">
        <f t="shared" si="478"/>
        <v>0</v>
      </c>
      <c r="AN588" s="4"/>
      <c r="AO588" s="4" t="e">
        <f t="shared" si="479"/>
        <v>#N/A</v>
      </c>
      <c r="AP588" s="4" t="e">
        <f t="shared" si="480"/>
        <v>#VALUE!</v>
      </c>
      <c r="AQ588" s="4" t="str">
        <f t="shared" si="481"/>
        <v/>
      </c>
      <c r="AR588" s="4">
        <f t="shared" si="482"/>
        <v>0</v>
      </c>
      <c r="AS588" s="4">
        <f t="shared" si="483"/>
        <v>0</v>
      </c>
      <c r="AT588" s="4">
        <f t="shared" si="484"/>
        <v>0</v>
      </c>
    </row>
    <row r="589" spans="1:46" x14ac:dyDescent="0.25">
      <c r="A589" s="5">
        <f t="shared" si="456"/>
        <v>0</v>
      </c>
      <c r="B589" s="4" t="e">
        <f t="shared" si="457"/>
        <v>#N/A</v>
      </c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4">
        <f t="shared" si="458"/>
        <v>0</v>
      </c>
      <c r="N589" s="59"/>
      <c r="O589" s="59"/>
      <c r="P589" s="59" t="e">
        <f t="shared" si="459"/>
        <v>#N/A</v>
      </c>
      <c r="Q589" s="59"/>
      <c r="R589" s="59"/>
      <c r="S589" s="59"/>
      <c r="T589" s="5" t="e">
        <f t="shared" si="460"/>
        <v>#N/A</v>
      </c>
      <c r="U589" s="4" t="e">
        <f t="shared" si="461"/>
        <v>#N/A</v>
      </c>
      <c r="V589" s="4" t="e">
        <f t="shared" si="462"/>
        <v>#N/A</v>
      </c>
      <c r="W589" s="4" t="e">
        <f t="shared" si="463"/>
        <v>#N/A</v>
      </c>
      <c r="X589" s="4" t="e">
        <f t="shared" si="464"/>
        <v>#N/A</v>
      </c>
      <c r="Y589" s="4" t="e" cm="1">
        <f t="array" ref="Y589">_xlfn.IFS(H589=1,2,H589=3,1)</f>
        <v>#N/A</v>
      </c>
      <c r="Z589" s="4" t="e">
        <f t="shared" si="465"/>
        <v>#N/A</v>
      </c>
      <c r="AA589" s="4" t="e">
        <f t="shared" si="466"/>
        <v>#N/A</v>
      </c>
      <c r="AB589" s="4" t="e">
        <f t="shared" si="467"/>
        <v>#N/A</v>
      </c>
      <c r="AC589" s="4" t="e">
        <f t="shared" si="468"/>
        <v>#N/A</v>
      </c>
      <c r="AD589" s="4" t="e">
        <f t="shared" si="469"/>
        <v>#N/A</v>
      </c>
      <c r="AE589" s="4" t="e">
        <f t="shared" si="470"/>
        <v>#N/A</v>
      </c>
      <c r="AF589" s="4">
        <f t="shared" si="471"/>
        <v>0</v>
      </c>
      <c r="AG589" s="4" t="str">
        <f t="shared" si="472"/>
        <v/>
      </c>
      <c r="AH589" s="4">
        <f t="shared" si="473"/>
        <v>0</v>
      </c>
      <c r="AI589" s="4" t="e">
        <f t="shared" si="474"/>
        <v>#VALUE!</v>
      </c>
      <c r="AJ589" s="4" t="e">
        <f t="shared" si="475"/>
        <v>#N/A</v>
      </c>
      <c r="AK589" s="4" t="e">
        <f t="shared" si="476"/>
        <v>#N/A</v>
      </c>
      <c r="AL589" s="4">
        <f t="shared" si="477"/>
        <v>0</v>
      </c>
      <c r="AM589" s="4">
        <f t="shared" si="478"/>
        <v>0</v>
      </c>
      <c r="AN589" s="4"/>
      <c r="AO589" s="4" t="e">
        <f t="shared" si="479"/>
        <v>#N/A</v>
      </c>
      <c r="AP589" s="4" t="e">
        <f t="shared" si="480"/>
        <v>#VALUE!</v>
      </c>
      <c r="AQ589" s="4" t="str">
        <f t="shared" si="481"/>
        <v/>
      </c>
      <c r="AR589" s="4">
        <f t="shared" si="482"/>
        <v>0</v>
      </c>
      <c r="AS589" s="4">
        <f t="shared" si="483"/>
        <v>0</v>
      </c>
      <c r="AT589" s="4">
        <f t="shared" si="484"/>
        <v>0</v>
      </c>
    </row>
    <row r="590" spans="1:46" x14ac:dyDescent="0.25">
      <c r="A590" s="5">
        <f t="shared" si="456"/>
        <v>0</v>
      </c>
      <c r="B590" s="4" t="e">
        <f t="shared" si="457"/>
        <v>#N/A</v>
      </c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4">
        <f t="shared" si="458"/>
        <v>0</v>
      </c>
      <c r="N590" s="59"/>
      <c r="O590" s="59"/>
      <c r="P590" s="59" t="e">
        <f t="shared" si="459"/>
        <v>#N/A</v>
      </c>
      <c r="Q590" s="59"/>
      <c r="R590" s="59"/>
      <c r="S590" s="59"/>
      <c r="T590" s="5" t="e">
        <f t="shared" si="460"/>
        <v>#N/A</v>
      </c>
      <c r="U590" s="4" t="e">
        <f t="shared" si="461"/>
        <v>#N/A</v>
      </c>
      <c r="V590" s="4" t="e">
        <f t="shared" si="462"/>
        <v>#N/A</v>
      </c>
      <c r="W590" s="4" t="e">
        <f t="shared" si="463"/>
        <v>#N/A</v>
      </c>
      <c r="X590" s="4" t="e">
        <f t="shared" si="464"/>
        <v>#N/A</v>
      </c>
      <c r="Y590" s="4" t="e" cm="1">
        <f t="array" ref="Y590">_xlfn.IFS(H590=1,2,H590=3,1)</f>
        <v>#N/A</v>
      </c>
      <c r="Z590" s="4" t="e">
        <f t="shared" si="465"/>
        <v>#N/A</v>
      </c>
      <c r="AA590" s="4" t="e">
        <f t="shared" si="466"/>
        <v>#N/A</v>
      </c>
      <c r="AB590" s="4" t="e">
        <f t="shared" si="467"/>
        <v>#N/A</v>
      </c>
      <c r="AC590" s="4" t="e">
        <f t="shared" si="468"/>
        <v>#N/A</v>
      </c>
      <c r="AD590" s="4" t="e">
        <f t="shared" si="469"/>
        <v>#N/A</v>
      </c>
      <c r="AE590" s="4" t="e">
        <f t="shared" si="470"/>
        <v>#N/A</v>
      </c>
      <c r="AF590" s="4">
        <f t="shared" si="471"/>
        <v>0</v>
      </c>
      <c r="AG590" s="4" t="str">
        <f t="shared" si="472"/>
        <v/>
      </c>
      <c r="AH590" s="4">
        <f t="shared" si="473"/>
        <v>0</v>
      </c>
      <c r="AI590" s="4" t="e">
        <f t="shared" si="474"/>
        <v>#VALUE!</v>
      </c>
      <c r="AJ590" s="4" t="e">
        <f t="shared" si="475"/>
        <v>#N/A</v>
      </c>
      <c r="AK590" s="4" t="e">
        <f t="shared" si="476"/>
        <v>#N/A</v>
      </c>
      <c r="AL590" s="4">
        <f t="shared" si="477"/>
        <v>0</v>
      </c>
      <c r="AM590" s="4">
        <f t="shared" si="478"/>
        <v>0</v>
      </c>
      <c r="AN590" s="4"/>
      <c r="AO590" s="4" t="e">
        <f t="shared" si="479"/>
        <v>#N/A</v>
      </c>
      <c r="AP590" s="4" t="e">
        <f t="shared" si="480"/>
        <v>#VALUE!</v>
      </c>
      <c r="AQ590" s="4" t="str">
        <f t="shared" si="481"/>
        <v/>
      </c>
      <c r="AR590" s="4">
        <f t="shared" si="482"/>
        <v>0</v>
      </c>
      <c r="AS590" s="4">
        <f t="shared" si="483"/>
        <v>0</v>
      </c>
      <c r="AT590" s="4">
        <f t="shared" si="484"/>
        <v>0</v>
      </c>
    </row>
    <row r="591" spans="1:46" x14ac:dyDescent="0.25">
      <c r="A591" s="5">
        <f t="shared" si="456"/>
        <v>0</v>
      </c>
      <c r="B591" s="4" t="e">
        <f t="shared" si="457"/>
        <v>#N/A</v>
      </c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4">
        <f t="shared" si="458"/>
        <v>0</v>
      </c>
      <c r="N591" s="59"/>
      <c r="O591" s="59"/>
      <c r="P591" s="59" t="e">
        <f t="shared" si="459"/>
        <v>#N/A</v>
      </c>
      <c r="Q591" s="59"/>
      <c r="R591" s="59"/>
      <c r="S591" s="59"/>
      <c r="T591" s="5" t="e">
        <f t="shared" si="460"/>
        <v>#N/A</v>
      </c>
      <c r="U591" s="4" t="e">
        <f t="shared" si="461"/>
        <v>#N/A</v>
      </c>
      <c r="V591" s="4" t="e">
        <f t="shared" si="462"/>
        <v>#N/A</v>
      </c>
      <c r="W591" s="4" t="e">
        <f t="shared" si="463"/>
        <v>#N/A</v>
      </c>
      <c r="X591" s="4" t="e">
        <f t="shared" si="464"/>
        <v>#N/A</v>
      </c>
      <c r="Y591" s="4" t="e" cm="1">
        <f t="array" ref="Y591">_xlfn.IFS(H591=1,2,H591=3,1)</f>
        <v>#N/A</v>
      </c>
      <c r="Z591" s="4" t="e">
        <f t="shared" si="465"/>
        <v>#N/A</v>
      </c>
      <c r="AA591" s="4" t="e">
        <f t="shared" si="466"/>
        <v>#N/A</v>
      </c>
      <c r="AB591" s="4" t="e">
        <f t="shared" si="467"/>
        <v>#N/A</v>
      </c>
      <c r="AC591" s="4" t="e">
        <f t="shared" si="468"/>
        <v>#N/A</v>
      </c>
      <c r="AD591" s="4" t="e">
        <f t="shared" si="469"/>
        <v>#N/A</v>
      </c>
      <c r="AE591" s="4" t="e">
        <f t="shared" si="470"/>
        <v>#N/A</v>
      </c>
      <c r="AF591" s="4">
        <f t="shared" si="471"/>
        <v>0</v>
      </c>
      <c r="AG591" s="4" t="str">
        <f t="shared" si="472"/>
        <v/>
      </c>
      <c r="AH591" s="4">
        <f t="shared" si="473"/>
        <v>0</v>
      </c>
      <c r="AI591" s="4" t="e">
        <f t="shared" si="474"/>
        <v>#VALUE!</v>
      </c>
      <c r="AJ591" s="4" t="e">
        <f t="shared" si="475"/>
        <v>#N/A</v>
      </c>
      <c r="AK591" s="4" t="e">
        <f t="shared" si="476"/>
        <v>#N/A</v>
      </c>
      <c r="AL591" s="4">
        <f t="shared" si="477"/>
        <v>0</v>
      </c>
      <c r="AM591" s="4">
        <f t="shared" si="478"/>
        <v>0</v>
      </c>
      <c r="AN591" s="4"/>
      <c r="AO591" s="4" t="e">
        <f t="shared" si="479"/>
        <v>#N/A</v>
      </c>
      <c r="AP591" s="4" t="e">
        <f t="shared" si="480"/>
        <v>#VALUE!</v>
      </c>
      <c r="AQ591" s="4" t="str">
        <f t="shared" si="481"/>
        <v/>
      </c>
      <c r="AR591" s="4">
        <f t="shared" si="482"/>
        <v>0</v>
      </c>
      <c r="AS591" s="4">
        <f t="shared" si="483"/>
        <v>0</v>
      </c>
      <c r="AT591" s="4">
        <f t="shared" si="484"/>
        <v>0</v>
      </c>
    </row>
    <row r="592" spans="1:46" x14ac:dyDescent="0.25">
      <c r="A592" s="5">
        <f t="shared" si="456"/>
        <v>0</v>
      </c>
      <c r="B592" s="4" t="e">
        <f t="shared" si="457"/>
        <v>#N/A</v>
      </c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4">
        <f t="shared" si="458"/>
        <v>0</v>
      </c>
      <c r="N592" s="59"/>
      <c r="O592" s="59"/>
      <c r="P592" s="59" t="e">
        <f t="shared" si="459"/>
        <v>#N/A</v>
      </c>
      <c r="Q592" s="59"/>
      <c r="R592" s="59"/>
      <c r="S592" s="59"/>
      <c r="T592" s="5" t="e">
        <f t="shared" si="460"/>
        <v>#N/A</v>
      </c>
      <c r="U592" s="4" t="e">
        <f t="shared" si="461"/>
        <v>#N/A</v>
      </c>
      <c r="V592" s="4" t="e">
        <f t="shared" si="462"/>
        <v>#N/A</v>
      </c>
      <c r="W592" s="4" t="e">
        <f t="shared" si="463"/>
        <v>#N/A</v>
      </c>
      <c r="X592" s="4" t="e">
        <f t="shared" si="464"/>
        <v>#N/A</v>
      </c>
      <c r="Y592" s="4" t="e" cm="1">
        <f t="array" ref="Y592">_xlfn.IFS(H592=1,2,H592=3,1)</f>
        <v>#N/A</v>
      </c>
      <c r="Z592" s="4" t="e">
        <f t="shared" si="465"/>
        <v>#N/A</v>
      </c>
      <c r="AA592" s="4" t="e">
        <f t="shared" si="466"/>
        <v>#N/A</v>
      </c>
      <c r="AB592" s="4" t="e">
        <f t="shared" si="467"/>
        <v>#N/A</v>
      </c>
      <c r="AC592" s="4" t="e">
        <f t="shared" si="468"/>
        <v>#N/A</v>
      </c>
      <c r="AD592" s="4" t="e">
        <f t="shared" si="469"/>
        <v>#N/A</v>
      </c>
      <c r="AE592" s="4" t="e">
        <f t="shared" si="470"/>
        <v>#N/A</v>
      </c>
      <c r="AF592" s="4">
        <f t="shared" si="471"/>
        <v>0</v>
      </c>
      <c r="AG592" s="4" t="str">
        <f t="shared" si="472"/>
        <v/>
      </c>
      <c r="AH592" s="4">
        <f t="shared" si="473"/>
        <v>0</v>
      </c>
      <c r="AI592" s="4" t="e">
        <f t="shared" si="474"/>
        <v>#VALUE!</v>
      </c>
      <c r="AJ592" s="4" t="e">
        <f t="shared" si="475"/>
        <v>#N/A</v>
      </c>
      <c r="AK592" s="4" t="e">
        <f t="shared" si="476"/>
        <v>#N/A</v>
      </c>
      <c r="AL592" s="4">
        <f t="shared" si="477"/>
        <v>0</v>
      </c>
      <c r="AM592" s="4">
        <f t="shared" si="478"/>
        <v>0</v>
      </c>
      <c r="AN592" s="4"/>
      <c r="AO592" s="4" t="e">
        <f t="shared" si="479"/>
        <v>#N/A</v>
      </c>
      <c r="AP592" s="4" t="e">
        <f t="shared" si="480"/>
        <v>#VALUE!</v>
      </c>
      <c r="AQ592" s="4" t="str">
        <f t="shared" si="481"/>
        <v/>
      </c>
      <c r="AR592" s="4">
        <f t="shared" si="482"/>
        <v>0</v>
      </c>
      <c r="AS592" s="4">
        <f t="shared" si="483"/>
        <v>0</v>
      </c>
      <c r="AT592" s="4">
        <f t="shared" si="484"/>
        <v>0</v>
      </c>
    </row>
    <row r="593" spans="1:46" x14ac:dyDescent="0.25">
      <c r="A593" s="5">
        <f t="shared" si="456"/>
        <v>0</v>
      </c>
      <c r="B593" s="4" t="e">
        <f t="shared" si="457"/>
        <v>#N/A</v>
      </c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4">
        <f t="shared" si="458"/>
        <v>0</v>
      </c>
      <c r="N593" s="59"/>
      <c r="O593" s="59"/>
      <c r="P593" s="59" t="e">
        <f t="shared" si="459"/>
        <v>#N/A</v>
      </c>
      <c r="Q593" s="59"/>
      <c r="R593" s="59"/>
      <c r="S593" s="59"/>
      <c r="T593" s="5" t="e">
        <f t="shared" si="460"/>
        <v>#N/A</v>
      </c>
      <c r="U593" s="4" t="e">
        <f t="shared" si="461"/>
        <v>#N/A</v>
      </c>
      <c r="V593" s="4" t="e">
        <f t="shared" si="462"/>
        <v>#N/A</v>
      </c>
      <c r="W593" s="4" t="e">
        <f t="shared" si="463"/>
        <v>#N/A</v>
      </c>
      <c r="X593" s="4" t="e">
        <f t="shared" si="464"/>
        <v>#N/A</v>
      </c>
      <c r="Y593" s="4" t="e" cm="1">
        <f t="array" ref="Y593">_xlfn.IFS(H593=1,2,H593=3,1)</f>
        <v>#N/A</v>
      </c>
      <c r="Z593" s="4" t="e">
        <f t="shared" si="465"/>
        <v>#N/A</v>
      </c>
      <c r="AA593" s="4" t="e">
        <f t="shared" si="466"/>
        <v>#N/A</v>
      </c>
      <c r="AB593" s="4" t="e">
        <f t="shared" si="467"/>
        <v>#N/A</v>
      </c>
      <c r="AC593" s="4" t="e">
        <f t="shared" si="468"/>
        <v>#N/A</v>
      </c>
      <c r="AD593" s="4" t="e">
        <f t="shared" si="469"/>
        <v>#N/A</v>
      </c>
      <c r="AE593" s="4" t="e">
        <f t="shared" si="470"/>
        <v>#N/A</v>
      </c>
      <c r="AF593" s="4">
        <f t="shared" si="471"/>
        <v>0</v>
      </c>
      <c r="AG593" s="4" t="str">
        <f t="shared" si="472"/>
        <v/>
      </c>
      <c r="AH593" s="4">
        <f t="shared" si="473"/>
        <v>0</v>
      </c>
      <c r="AI593" s="4" t="e">
        <f t="shared" si="474"/>
        <v>#VALUE!</v>
      </c>
      <c r="AJ593" s="4" t="e">
        <f t="shared" si="475"/>
        <v>#N/A</v>
      </c>
      <c r="AK593" s="4" t="e">
        <f t="shared" si="476"/>
        <v>#N/A</v>
      </c>
      <c r="AL593" s="4">
        <f t="shared" si="477"/>
        <v>0</v>
      </c>
      <c r="AM593" s="4">
        <f t="shared" si="478"/>
        <v>0</v>
      </c>
      <c r="AN593" s="4"/>
      <c r="AO593" s="4" t="e">
        <f t="shared" si="479"/>
        <v>#N/A</v>
      </c>
      <c r="AP593" s="4" t="e">
        <f t="shared" si="480"/>
        <v>#VALUE!</v>
      </c>
      <c r="AQ593" s="4" t="str">
        <f t="shared" si="481"/>
        <v/>
      </c>
      <c r="AR593" s="4">
        <f t="shared" si="482"/>
        <v>0</v>
      </c>
      <c r="AS593" s="4">
        <f t="shared" si="483"/>
        <v>0</v>
      </c>
      <c r="AT593" s="4">
        <f t="shared" si="484"/>
        <v>0</v>
      </c>
    </row>
    <row r="594" spans="1:46" x14ac:dyDescent="0.25">
      <c r="A594" s="5">
        <f t="shared" si="456"/>
        <v>0</v>
      </c>
      <c r="B594" s="4" t="e">
        <f t="shared" si="457"/>
        <v>#N/A</v>
      </c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4">
        <f t="shared" si="458"/>
        <v>0</v>
      </c>
      <c r="N594" s="59"/>
      <c r="O594" s="59"/>
      <c r="P594" s="59" t="e">
        <f t="shared" si="459"/>
        <v>#N/A</v>
      </c>
      <c r="Q594" s="59"/>
      <c r="R594" s="59"/>
      <c r="S594" s="59"/>
      <c r="T594" s="5" t="e">
        <f t="shared" si="460"/>
        <v>#N/A</v>
      </c>
      <c r="U594" s="4" t="e">
        <f t="shared" si="461"/>
        <v>#N/A</v>
      </c>
      <c r="V594" s="4" t="e">
        <f t="shared" si="462"/>
        <v>#N/A</v>
      </c>
      <c r="W594" s="4" t="e">
        <f t="shared" si="463"/>
        <v>#N/A</v>
      </c>
      <c r="X594" s="4" t="e">
        <f t="shared" si="464"/>
        <v>#N/A</v>
      </c>
      <c r="Y594" s="4" t="e" cm="1">
        <f t="array" ref="Y594">_xlfn.IFS(H594=1,2,H594=3,1)</f>
        <v>#N/A</v>
      </c>
      <c r="Z594" s="4" t="e">
        <f t="shared" si="465"/>
        <v>#N/A</v>
      </c>
      <c r="AA594" s="4" t="e">
        <f t="shared" si="466"/>
        <v>#N/A</v>
      </c>
      <c r="AB594" s="4" t="e">
        <f t="shared" si="467"/>
        <v>#N/A</v>
      </c>
      <c r="AC594" s="4" t="e">
        <f t="shared" si="468"/>
        <v>#N/A</v>
      </c>
      <c r="AD594" s="4" t="e">
        <f t="shared" si="469"/>
        <v>#N/A</v>
      </c>
      <c r="AE594" s="4" t="e">
        <f t="shared" si="470"/>
        <v>#N/A</v>
      </c>
      <c r="AF594" s="4">
        <f t="shared" si="471"/>
        <v>0</v>
      </c>
      <c r="AG594" s="4" t="str">
        <f t="shared" si="472"/>
        <v/>
      </c>
      <c r="AH594" s="4">
        <f t="shared" si="473"/>
        <v>0</v>
      </c>
      <c r="AI594" s="4" t="e">
        <f t="shared" si="474"/>
        <v>#VALUE!</v>
      </c>
      <c r="AJ594" s="4" t="e">
        <f t="shared" si="475"/>
        <v>#N/A</v>
      </c>
      <c r="AK594" s="4" t="e">
        <f t="shared" si="476"/>
        <v>#N/A</v>
      </c>
      <c r="AL594" s="4">
        <f t="shared" si="477"/>
        <v>0</v>
      </c>
      <c r="AM594" s="4">
        <f t="shared" si="478"/>
        <v>0</v>
      </c>
      <c r="AN594" s="4"/>
      <c r="AO594" s="4" t="e">
        <f t="shared" si="479"/>
        <v>#N/A</v>
      </c>
      <c r="AP594" s="4" t="e">
        <f t="shared" si="480"/>
        <v>#VALUE!</v>
      </c>
      <c r="AQ594" s="4" t="str">
        <f t="shared" si="481"/>
        <v/>
      </c>
      <c r="AR594" s="4">
        <f t="shared" si="482"/>
        <v>0</v>
      </c>
      <c r="AS594" s="4">
        <f t="shared" si="483"/>
        <v>0</v>
      </c>
      <c r="AT594" s="4">
        <f t="shared" si="484"/>
        <v>0</v>
      </c>
    </row>
    <row r="595" spans="1:46" x14ac:dyDescent="0.25">
      <c r="A595" s="5">
        <f t="shared" si="456"/>
        <v>0</v>
      </c>
      <c r="B595" s="4" t="e">
        <f t="shared" si="457"/>
        <v>#N/A</v>
      </c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4">
        <f t="shared" si="458"/>
        <v>0</v>
      </c>
      <c r="N595" s="59"/>
      <c r="O595" s="59"/>
      <c r="P595" s="59" t="e">
        <f t="shared" si="459"/>
        <v>#N/A</v>
      </c>
      <c r="Q595" s="59"/>
      <c r="R595" s="59"/>
      <c r="S595" s="59"/>
      <c r="T595" s="5" t="e">
        <f t="shared" si="460"/>
        <v>#N/A</v>
      </c>
      <c r="U595" s="4" t="e">
        <f t="shared" si="461"/>
        <v>#N/A</v>
      </c>
      <c r="V595" s="4" t="e">
        <f t="shared" si="462"/>
        <v>#N/A</v>
      </c>
      <c r="W595" s="4" t="e">
        <f t="shared" si="463"/>
        <v>#N/A</v>
      </c>
      <c r="X595" s="4" t="e">
        <f t="shared" si="464"/>
        <v>#N/A</v>
      </c>
      <c r="Y595" s="4" t="e" cm="1">
        <f t="array" ref="Y595">_xlfn.IFS(H595=1,2,H595=3,1)</f>
        <v>#N/A</v>
      </c>
      <c r="Z595" s="4" t="e">
        <f t="shared" si="465"/>
        <v>#N/A</v>
      </c>
      <c r="AA595" s="4" t="e">
        <f t="shared" si="466"/>
        <v>#N/A</v>
      </c>
      <c r="AB595" s="4" t="e">
        <f t="shared" si="467"/>
        <v>#N/A</v>
      </c>
      <c r="AC595" s="4" t="e">
        <f t="shared" si="468"/>
        <v>#N/A</v>
      </c>
      <c r="AD595" s="4" t="e">
        <f t="shared" si="469"/>
        <v>#N/A</v>
      </c>
      <c r="AE595" s="4" t="e">
        <f t="shared" si="470"/>
        <v>#N/A</v>
      </c>
      <c r="AF595" s="4">
        <f t="shared" si="471"/>
        <v>0</v>
      </c>
      <c r="AG595" s="4" t="str">
        <f t="shared" si="472"/>
        <v/>
      </c>
      <c r="AH595" s="4">
        <f t="shared" si="473"/>
        <v>0</v>
      </c>
      <c r="AI595" s="4" t="e">
        <f t="shared" si="474"/>
        <v>#VALUE!</v>
      </c>
      <c r="AJ595" s="4" t="e">
        <f t="shared" si="475"/>
        <v>#N/A</v>
      </c>
      <c r="AK595" s="4" t="e">
        <f t="shared" si="476"/>
        <v>#N/A</v>
      </c>
      <c r="AL595" s="4">
        <f t="shared" si="477"/>
        <v>0</v>
      </c>
      <c r="AM595" s="4">
        <f t="shared" si="478"/>
        <v>0</v>
      </c>
      <c r="AN595" s="4"/>
      <c r="AO595" s="4" t="e">
        <f t="shared" si="479"/>
        <v>#N/A</v>
      </c>
      <c r="AP595" s="4" t="e">
        <f t="shared" si="480"/>
        <v>#VALUE!</v>
      </c>
      <c r="AQ595" s="4" t="str">
        <f t="shared" si="481"/>
        <v/>
      </c>
      <c r="AR595" s="4">
        <f t="shared" si="482"/>
        <v>0</v>
      </c>
      <c r="AS595" s="4">
        <f t="shared" si="483"/>
        <v>0</v>
      </c>
      <c r="AT595" s="4">
        <f t="shared" si="484"/>
        <v>0</v>
      </c>
    </row>
    <row r="596" spans="1:46" x14ac:dyDescent="0.25">
      <c r="A596" s="5">
        <f t="shared" si="456"/>
        <v>0</v>
      </c>
      <c r="B596" s="4" t="e">
        <f t="shared" si="457"/>
        <v>#N/A</v>
      </c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4">
        <f t="shared" si="458"/>
        <v>0</v>
      </c>
      <c r="N596" s="59"/>
      <c r="O596" s="59"/>
      <c r="P596" s="59" t="e">
        <f t="shared" si="459"/>
        <v>#N/A</v>
      </c>
      <c r="Q596" s="59"/>
      <c r="R596" s="59"/>
      <c r="S596" s="59"/>
      <c r="T596" s="5" t="e">
        <f t="shared" si="460"/>
        <v>#N/A</v>
      </c>
      <c r="U596" s="4" t="e">
        <f t="shared" si="461"/>
        <v>#N/A</v>
      </c>
      <c r="V596" s="4" t="e">
        <f t="shared" si="462"/>
        <v>#N/A</v>
      </c>
      <c r="W596" s="4" t="e">
        <f t="shared" si="463"/>
        <v>#N/A</v>
      </c>
      <c r="X596" s="4" t="e">
        <f t="shared" si="464"/>
        <v>#N/A</v>
      </c>
      <c r="Y596" s="4" t="e" cm="1">
        <f t="array" ref="Y596">_xlfn.IFS(H596=1,2,H596=3,1)</f>
        <v>#N/A</v>
      </c>
      <c r="Z596" s="4" t="e">
        <f t="shared" si="465"/>
        <v>#N/A</v>
      </c>
      <c r="AA596" s="4" t="e">
        <f t="shared" si="466"/>
        <v>#N/A</v>
      </c>
      <c r="AB596" s="4" t="e">
        <f t="shared" si="467"/>
        <v>#N/A</v>
      </c>
      <c r="AC596" s="4" t="e">
        <f t="shared" si="468"/>
        <v>#N/A</v>
      </c>
      <c r="AD596" s="4" t="e">
        <f t="shared" si="469"/>
        <v>#N/A</v>
      </c>
      <c r="AE596" s="4" t="e">
        <f t="shared" si="470"/>
        <v>#N/A</v>
      </c>
      <c r="AF596" s="4">
        <f t="shared" si="471"/>
        <v>0</v>
      </c>
      <c r="AG596" s="4" t="str">
        <f t="shared" si="472"/>
        <v/>
      </c>
      <c r="AH596" s="4">
        <f t="shared" si="473"/>
        <v>0</v>
      </c>
      <c r="AI596" s="4" t="e">
        <f t="shared" si="474"/>
        <v>#VALUE!</v>
      </c>
      <c r="AJ596" s="4" t="e">
        <f t="shared" si="475"/>
        <v>#N/A</v>
      </c>
      <c r="AK596" s="4" t="e">
        <f t="shared" si="476"/>
        <v>#N/A</v>
      </c>
      <c r="AL596" s="4">
        <f t="shared" si="477"/>
        <v>0</v>
      </c>
      <c r="AM596" s="4">
        <f t="shared" si="478"/>
        <v>0</v>
      </c>
      <c r="AN596" s="4"/>
      <c r="AO596" s="4" t="e">
        <f t="shared" si="479"/>
        <v>#N/A</v>
      </c>
      <c r="AP596" s="4" t="e">
        <f t="shared" si="480"/>
        <v>#VALUE!</v>
      </c>
      <c r="AQ596" s="4" t="str">
        <f t="shared" si="481"/>
        <v/>
      </c>
      <c r="AR596" s="4">
        <f t="shared" si="482"/>
        <v>0</v>
      </c>
      <c r="AS596" s="4">
        <f t="shared" si="483"/>
        <v>0</v>
      </c>
      <c r="AT596" s="4">
        <f t="shared" si="484"/>
        <v>0</v>
      </c>
    </row>
    <row r="597" spans="1:46" x14ac:dyDescent="0.25">
      <c r="A597" s="5">
        <f t="shared" si="456"/>
        <v>0</v>
      </c>
      <c r="B597" s="4" t="e">
        <f t="shared" si="457"/>
        <v>#N/A</v>
      </c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4">
        <f t="shared" si="458"/>
        <v>0</v>
      </c>
      <c r="N597" s="59"/>
      <c r="O597" s="59"/>
      <c r="P597" s="59" t="e">
        <f t="shared" si="459"/>
        <v>#N/A</v>
      </c>
      <c r="Q597" s="59"/>
      <c r="R597" s="59"/>
      <c r="S597" s="59"/>
      <c r="T597" s="5" t="e">
        <f t="shared" si="460"/>
        <v>#N/A</v>
      </c>
      <c r="U597" s="4" t="e">
        <f t="shared" si="461"/>
        <v>#N/A</v>
      </c>
      <c r="V597" s="4" t="e">
        <f t="shared" si="462"/>
        <v>#N/A</v>
      </c>
      <c r="W597" s="4" t="e">
        <f t="shared" si="463"/>
        <v>#N/A</v>
      </c>
      <c r="X597" s="4" t="e">
        <f t="shared" si="464"/>
        <v>#N/A</v>
      </c>
      <c r="Y597" s="4" t="e" cm="1">
        <f t="array" ref="Y597">_xlfn.IFS(H597=1,2,H597=3,1)</f>
        <v>#N/A</v>
      </c>
      <c r="Z597" s="4" t="e">
        <f t="shared" si="465"/>
        <v>#N/A</v>
      </c>
      <c r="AA597" s="4" t="e">
        <f t="shared" si="466"/>
        <v>#N/A</v>
      </c>
      <c r="AB597" s="4" t="e">
        <f t="shared" si="467"/>
        <v>#N/A</v>
      </c>
      <c r="AC597" s="4" t="e">
        <f t="shared" si="468"/>
        <v>#N/A</v>
      </c>
      <c r="AD597" s="4" t="e">
        <f t="shared" si="469"/>
        <v>#N/A</v>
      </c>
      <c r="AE597" s="4" t="e">
        <f t="shared" si="470"/>
        <v>#N/A</v>
      </c>
      <c r="AF597" s="4">
        <f t="shared" si="471"/>
        <v>0</v>
      </c>
      <c r="AG597" s="4" t="str">
        <f t="shared" si="472"/>
        <v/>
      </c>
      <c r="AH597" s="4">
        <f t="shared" si="473"/>
        <v>0</v>
      </c>
      <c r="AI597" s="4" t="e">
        <f t="shared" si="474"/>
        <v>#VALUE!</v>
      </c>
      <c r="AJ597" s="4" t="e">
        <f t="shared" si="475"/>
        <v>#N/A</v>
      </c>
      <c r="AK597" s="4" t="e">
        <f t="shared" si="476"/>
        <v>#N/A</v>
      </c>
      <c r="AL597" s="4">
        <f t="shared" si="477"/>
        <v>0</v>
      </c>
      <c r="AM597" s="4">
        <f t="shared" si="478"/>
        <v>0</v>
      </c>
      <c r="AN597" s="4"/>
      <c r="AO597" s="4" t="e">
        <f t="shared" si="479"/>
        <v>#N/A</v>
      </c>
      <c r="AP597" s="4" t="e">
        <f t="shared" si="480"/>
        <v>#VALUE!</v>
      </c>
      <c r="AQ597" s="4" t="str">
        <f t="shared" si="481"/>
        <v/>
      </c>
      <c r="AR597" s="4">
        <f t="shared" si="482"/>
        <v>0</v>
      </c>
      <c r="AS597" s="4">
        <f t="shared" si="483"/>
        <v>0</v>
      </c>
      <c r="AT597" s="4">
        <f t="shared" si="484"/>
        <v>0</v>
      </c>
    </row>
    <row r="598" spans="1:46" x14ac:dyDescent="0.25">
      <c r="A598" s="5">
        <f t="shared" si="456"/>
        <v>0</v>
      </c>
      <c r="B598" s="4" t="e">
        <f t="shared" si="457"/>
        <v>#N/A</v>
      </c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4">
        <f t="shared" si="458"/>
        <v>0</v>
      </c>
      <c r="N598" s="59"/>
      <c r="O598" s="59"/>
      <c r="P598" s="59" t="e">
        <f t="shared" si="459"/>
        <v>#N/A</v>
      </c>
      <c r="Q598" s="59"/>
      <c r="R598" s="59"/>
      <c r="S598" s="59"/>
      <c r="T598" s="5" t="e">
        <f t="shared" si="460"/>
        <v>#N/A</v>
      </c>
      <c r="U598" s="4" t="e">
        <f t="shared" si="461"/>
        <v>#N/A</v>
      </c>
      <c r="V598" s="4" t="e">
        <f t="shared" si="462"/>
        <v>#N/A</v>
      </c>
      <c r="W598" s="4" t="e">
        <f t="shared" si="463"/>
        <v>#N/A</v>
      </c>
      <c r="X598" s="4" t="e">
        <f t="shared" si="464"/>
        <v>#N/A</v>
      </c>
      <c r="Y598" s="4" t="e" cm="1">
        <f t="array" ref="Y598">_xlfn.IFS(H598=1,2,H598=3,1)</f>
        <v>#N/A</v>
      </c>
      <c r="Z598" s="4" t="e">
        <f t="shared" si="465"/>
        <v>#N/A</v>
      </c>
      <c r="AA598" s="4" t="e">
        <f t="shared" si="466"/>
        <v>#N/A</v>
      </c>
      <c r="AB598" s="4" t="e">
        <f t="shared" si="467"/>
        <v>#N/A</v>
      </c>
      <c r="AC598" s="4" t="e">
        <f t="shared" si="468"/>
        <v>#N/A</v>
      </c>
      <c r="AD598" s="4" t="e">
        <f t="shared" si="469"/>
        <v>#N/A</v>
      </c>
      <c r="AE598" s="4" t="e">
        <f t="shared" si="470"/>
        <v>#N/A</v>
      </c>
      <c r="AF598" s="4">
        <f t="shared" si="471"/>
        <v>0</v>
      </c>
      <c r="AG598" s="4" t="str">
        <f t="shared" si="472"/>
        <v/>
      </c>
      <c r="AH598" s="4">
        <f t="shared" si="473"/>
        <v>0</v>
      </c>
      <c r="AI598" s="4" t="e">
        <f t="shared" si="474"/>
        <v>#VALUE!</v>
      </c>
      <c r="AJ598" s="4" t="e">
        <f t="shared" si="475"/>
        <v>#N/A</v>
      </c>
      <c r="AK598" s="4" t="e">
        <f t="shared" si="476"/>
        <v>#N/A</v>
      </c>
      <c r="AL598" s="4">
        <f t="shared" si="477"/>
        <v>0</v>
      </c>
      <c r="AM598" s="4">
        <f t="shared" si="478"/>
        <v>0</v>
      </c>
      <c r="AN598" s="4"/>
      <c r="AO598" s="4" t="e">
        <f t="shared" si="479"/>
        <v>#N/A</v>
      </c>
      <c r="AP598" s="4" t="e">
        <f t="shared" si="480"/>
        <v>#VALUE!</v>
      </c>
      <c r="AQ598" s="4" t="str">
        <f t="shared" si="481"/>
        <v/>
      </c>
      <c r="AR598" s="4">
        <f t="shared" si="482"/>
        <v>0</v>
      </c>
      <c r="AS598" s="4">
        <f t="shared" si="483"/>
        <v>0</v>
      </c>
      <c r="AT598" s="4">
        <f t="shared" si="484"/>
        <v>0</v>
      </c>
    </row>
    <row r="599" spans="1:46" x14ac:dyDescent="0.25">
      <c r="A599" s="5">
        <f t="shared" si="456"/>
        <v>0</v>
      </c>
      <c r="B599" s="4" t="e">
        <f t="shared" si="457"/>
        <v>#N/A</v>
      </c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4">
        <f t="shared" si="458"/>
        <v>0</v>
      </c>
      <c r="N599" s="59"/>
      <c r="O599" s="59"/>
      <c r="P599" s="59" t="e">
        <f t="shared" si="459"/>
        <v>#N/A</v>
      </c>
      <c r="Q599" s="59"/>
      <c r="R599" s="59"/>
      <c r="S599" s="59"/>
      <c r="T599" s="5" t="e">
        <f t="shared" si="460"/>
        <v>#N/A</v>
      </c>
      <c r="U599" s="4" t="e">
        <f t="shared" si="461"/>
        <v>#N/A</v>
      </c>
      <c r="V599" s="4" t="e">
        <f t="shared" si="462"/>
        <v>#N/A</v>
      </c>
      <c r="W599" s="4" t="e">
        <f t="shared" si="463"/>
        <v>#N/A</v>
      </c>
      <c r="X599" s="4" t="e">
        <f t="shared" si="464"/>
        <v>#N/A</v>
      </c>
      <c r="Y599" s="4" t="e" cm="1">
        <f t="array" ref="Y599">_xlfn.IFS(H599=1,2,H599=3,1)</f>
        <v>#N/A</v>
      </c>
      <c r="Z599" s="4" t="e">
        <f t="shared" si="465"/>
        <v>#N/A</v>
      </c>
      <c r="AA599" s="4" t="e">
        <f t="shared" si="466"/>
        <v>#N/A</v>
      </c>
      <c r="AB599" s="4" t="e">
        <f t="shared" si="467"/>
        <v>#N/A</v>
      </c>
      <c r="AC599" s="4" t="e">
        <f t="shared" si="468"/>
        <v>#N/A</v>
      </c>
      <c r="AD599" s="4" t="e">
        <f t="shared" si="469"/>
        <v>#N/A</v>
      </c>
      <c r="AE599" s="4" t="e">
        <f t="shared" si="470"/>
        <v>#N/A</v>
      </c>
      <c r="AF599" s="4">
        <f t="shared" si="471"/>
        <v>0</v>
      </c>
      <c r="AG599" s="4" t="str">
        <f t="shared" si="472"/>
        <v/>
      </c>
      <c r="AH599" s="4">
        <f t="shared" si="473"/>
        <v>0</v>
      </c>
      <c r="AI599" s="4" t="e">
        <f t="shared" si="474"/>
        <v>#VALUE!</v>
      </c>
      <c r="AJ599" s="4" t="e">
        <f t="shared" si="475"/>
        <v>#N/A</v>
      </c>
      <c r="AK599" s="4" t="e">
        <f t="shared" si="476"/>
        <v>#N/A</v>
      </c>
      <c r="AL599" s="4">
        <f t="shared" si="477"/>
        <v>0</v>
      </c>
      <c r="AM599" s="4">
        <f t="shared" si="478"/>
        <v>0</v>
      </c>
      <c r="AN599" s="4"/>
      <c r="AO599" s="4" t="e">
        <f t="shared" si="479"/>
        <v>#N/A</v>
      </c>
      <c r="AP599" s="4" t="e">
        <f t="shared" si="480"/>
        <v>#VALUE!</v>
      </c>
      <c r="AQ599" s="4" t="str">
        <f t="shared" si="481"/>
        <v/>
      </c>
      <c r="AR599" s="4">
        <f t="shared" si="482"/>
        <v>0</v>
      </c>
      <c r="AS599" s="4">
        <f t="shared" si="483"/>
        <v>0</v>
      </c>
      <c r="AT599" s="4">
        <f t="shared" si="484"/>
        <v>0</v>
      </c>
    </row>
    <row r="600" spans="1:46" x14ac:dyDescent="0.25">
      <c r="A600" s="5">
        <f t="shared" si="456"/>
        <v>0</v>
      </c>
      <c r="B600" s="4" t="e">
        <f t="shared" si="457"/>
        <v>#N/A</v>
      </c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4">
        <f t="shared" si="458"/>
        <v>0</v>
      </c>
      <c r="N600" s="59"/>
      <c r="O600" s="59"/>
      <c r="P600" s="59" t="e">
        <f t="shared" si="459"/>
        <v>#N/A</v>
      </c>
      <c r="Q600" s="59"/>
      <c r="R600" s="59"/>
      <c r="S600" s="59"/>
      <c r="T600" s="5" t="e">
        <f t="shared" si="460"/>
        <v>#N/A</v>
      </c>
      <c r="U600" s="4" t="e">
        <f t="shared" si="461"/>
        <v>#N/A</v>
      </c>
      <c r="V600" s="4" t="e">
        <f t="shared" si="462"/>
        <v>#N/A</v>
      </c>
      <c r="W600" s="4" t="e">
        <f t="shared" si="463"/>
        <v>#N/A</v>
      </c>
      <c r="X600" s="4" t="e">
        <f t="shared" si="464"/>
        <v>#N/A</v>
      </c>
      <c r="Y600" s="4" t="e" cm="1">
        <f t="array" ref="Y600">_xlfn.IFS(H600=1,2,H600=3,1)</f>
        <v>#N/A</v>
      </c>
      <c r="Z600" s="4" t="e">
        <f t="shared" si="465"/>
        <v>#N/A</v>
      </c>
      <c r="AA600" s="4" t="e">
        <f t="shared" si="466"/>
        <v>#N/A</v>
      </c>
      <c r="AB600" s="4" t="e">
        <f t="shared" si="467"/>
        <v>#N/A</v>
      </c>
      <c r="AC600" s="4" t="e">
        <f t="shared" si="468"/>
        <v>#N/A</v>
      </c>
      <c r="AD600" s="4" t="e">
        <f t="shared" si="469"/>
        <v>#N/A</v>
      </c>
      <c r="AE600" s="4" t="e">
        <f t="shared" si="470"/>
        <v>#N/A</v>
      </c>
      <c r="AF600" s="4">
        <f t="shared" si="471"/>
        <v>0</v>
      </c>
      <c r="AG600" s="4" t="str">
        <f t="shared" si="472"/>
        <v/>
      </c>
      <c r="AH600" s="4">
        <f t="shared" si="473"/>
        <v>0</v>
      </c>
      <c r="AI600" s="4" t="e">
        <f t="shared" si="474"/>
        <v>#VALUE!</v>
      </c>
      <c r="AJ600" s="4" t="e">
        <f t="shared" si="475"/>
        <v>#N/A</v>
      </c>
      <c r="AK600" s="4" t="e">
        <f t="shared" si="476"/>
        <v>#N/A</v>
      </c>
      <c r="AL600" s="4">
        <f t="shared" si="477"/>
        <v>0</v>
      </c>
      <c r="AM600" s="4">
        <f t="shared" si="478"/>
        <v>0</v>
      </c>
      <c r="AN600" s="4"/>
      <c r="AO600" s="4" t="e">
        <f t="shared" si="479"/>
        <v>#N/A</v>
      </c>
      <c r="AP600" s="4" t="e">
        <f t="shared" si="480"/>
        <v>#VALUE!</v>
      </c>
      <c r="AQ600" s="4" t="str">
        <f t="shared" si="481"/>
        <v/>
      </c>
      <c r="AR600" s="4">
        <f t="shared" si="482"/>
        <v>0</v>
      </c>
      <c r="AS600" s="4">
        <f t="shared" si="483"/>
        <v>0</v>
      </c>
      <c r="AT600" s="4">
        <f t="shared" si="484"/>
        <v>0</v>
      </c>
    </row>
    <row r="601" spans="1:46" x14ac:dyDescent="0.25">
      <c r="A601" s="5">
        <f t="shared" si="456"/>
        <v>0</v>
      </c>
      <c r="B601" s="4" t="e">
        <f t="shared" si="457"/>
        <v>#N/A</v>
      </c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4">
        <f t="shared" si="458"/>
        <v>0</v>
      </c>
      <c r="N601" s="59"/>
      <c r="O601" s="59"/>
      <c r="P601" s="59" t="e">
        <f t="shared" si="459"/>
        <v>#N/A</v>
      </c>
      <c r="Q601" s="59"/>
      <c r="R601" s="59"/>
      <c r="S601" s="59"/>
      <c r="T601" s="5" t="e">
        <f t="shared" si="460"/>
        <v>#N/A</v>
      </c>
      <c r="U601" s="4" t="e">
        <f t="shared" si="461"/>
        <v>#N/A</v>
      </c>
      <c r="V601" s="4" t="e">
        <f t="shared" si="462"/>
        <v>#N/A</v>
      </c>
      <c r="W601" s="4" t="e">
        <f t="shared" si="463"/>
        <v>#N/A</v>
      </c>
      <c r="X601" s="4" t="e">
        <f t="shared" si="464"/>
        <v>#N/A</v>
      </c>
      <c r="Y601" s="4" t="e" cm="1">
        <f t="array" ref="Y601">_xlfn.IFS(H601=1,2,H601=3,1)</f>
        <v>#N/A</v>
      </c>
      <c r="Z601" s="4" t="e">
        <f t="shared" si="465"/>
        <v>#N/A</v>
      </c>
      <c r="AA601" s="4" t="e">
        <f t="shared" si="466"/>
        <v>#N/A</v>
      </c>
      <c r="AB601" s="4" t="e">
        <f t="shared" si="467"/>
        <v>#N/A</v>
      </c>
      <c r="AC601" s="4" t="e">
        <f t="shared" si="468"/>
        <v>#N/A</v>
      </c>
      <c r="AD601" s="4" t="e">
        <f t="shared" si="469"/>
        <v>#N/A</v>
      </c>
      <c r="AE601" s="4" t="e">
        <f t="shared" si="470"/>
        <v>#N/A</v>
      </c>
      <c r="AF601" s="4">
        <f t="shared" si="471"/>
        <v>0</v>
      </c>
      <c r="AG601" s="4" t="str">
        <f t="shared" si="472"/>
        <v/>
      </c>
      <c r="AH601" s="4">
        <f t="shared" si="473"/>
        <v>0</v>
      </c>
      <c r="AI601" s="4" t="e">
        <f t="shared" si="474"/>
        <v>#VALUE!</v>
      </c>
      <c r="AJ601" s="4" t="e">
        <f t="shared" si="475"/>
        <v>#N/A</v>
      </c>
      <c r="AK601" s="4" t="e">
        <f t="shared" si="476"/>
        <v>#N/A</v>
      </c>
      <c r="AL601" s="4">
        <f t="shared" si="477"/>
        <v>0</v>
      </c>
      <c r="AM601" s="4">
        <f t="shared" si="478"/>
        <v>0</v>
      </c>
      <c r="AN601" s="4"/>
      <c r="AO601" s="4" t="e">
        <f t="shared" si="479"/>
        <v>#N/A</v>
      </c>
      <c r="AP601" s="4" t="e">
        <f t="shared" si="480"/>
        <v>#VALUE!</v>
      </c>
      <c r="AQ601" s="4" t="str">
        <f t="shared" si="481"/>
        <v/>
      </c>
      <c r="AR601" s="4">
        <f t="shared" si="482"/>
        <v>0</v>
      </c>
      <c r="AS601" s="4">
        <f t="shared" si="483"/>
        <v>0</v>
      </c>
      <c r="AT601" s="4">
        <f t="shared" si="484"/>
        <v>0</v>
      </c>
    </row>
    <row r="602" spans="1:46" x14ac:dyDescent="0.25">
      <c r="A602" s="5">
        <f t="shared" si="456"/>
        <v>0</v>
      </c>
      <c r="B602" s="4" t="e">
        <f t="shared" si="457"/>
        <v>#N/A</v>
      </c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4">
        <f t="shared" si="458"/>
        <v>0</v>
      </c>
      <c r="N602" s="59"/>
      <c r="O602" s="59"/>
      <c r="P602" s="59" t="e">
        <f t="shared" si="459"/>
        <v>#N/A</v>
      </c>
      <c r="Q602" s="59"/>
      <c r="R602" s="59"/>
      <c r="S602" s="59"/>
      <c r="T602" s="5" t="e">
        <f t="shared" si="460"/>
        <v>#N/A</v>
      </c>
      <c r="U602" s="4" t="e">
        <f t="shared" si="461"/>
        <v>#N/A</v>
      </c>
      <c r="V602" s="4" t="e">
        <f t="shared" si="462"/>
        <v>#N/A</v>
      </c>
      <c r="W602" s="4" t="e">
        <f t="shared" si="463"/>
        <v>#N/A</v>
      </c>
      <c r="X602" s="4" t="e">
        <f t="shared" si="464"/>
        <v>#N/A</v>
      </c>
      <c r="Y602" s="4" t="e" cm="1">
        <f t="array" ref="Y602">_xlfn.IFS(H602=1,2,H602=3,1)</f>
        <v>#N/A</v>
      </c>
      <c r="Z602" s="4" t="e">
        <f t="shared" si="465"/>
        <v>#N/A</v>
      </c>
      <c r="AA602" s="4" t="e">
        <f t="shared" si="466"/>
        <v>#N/A</v>
      </c>
      <c r="AB602" s="4" t="e">
        <f t="shared" si="467"/>
        <v>#N/A</v>
      </c>
      <c r="AC602" s="4" t="e">
        <f t="shared" si="468"/>
        <v>#N/A</v>
      </c>
      <c r="AD602" s="4" t="e">
        <f t="shared" si="469"/>
        <v>#N/A</v>
      </c>
      <c r="AE602" s="4" t="e">
        <f t="shared" si="470"/>
        <v>#N/A</v>
      </c>
      <c r="AF602" s="4">
        <f t="shared" si="471"/>
        <v>0</v>
      </c>
      <c r="AG602" s="4" t="str">
        <f t="shared" si="472"/>
        <v/>
      </c>
      <c r="AH602" s="4">
        <f t="shared" si="473"/>
        <v>0</v>
      </c>
      <c r="AI602" s="4" t="e">
        <f t="shared" si="474"/>
        <v>#VALUE!</v>
      </c>
      <c r="AJ602" s="4" t="e">
        <f t="shared" si="475"/>
        <v>#N/A</v>
      </c>
      <c r="AK602" s="4" t="e">
        <f t="shared" si="476"/>
        <v>#N/A</v>
      </c>
      <c r="AL602" s="4">
        <f t="shared" si="477"/>
        <v>0</v>
      </c>
      <c r="AM602" s="4">
        <f t="shared" si="478"/>
        <v>0</v>
      </c>
      <c r="AN602" s="4"/>
      <c r="AO602" s="4" t="e">
        <f t="shared" si="479"/>
        <v>#N/A</v>
      </c>
      <c r="AP602" s="4" t="e">
        <f t="shared" si="480"/>
        <v>#VALUE!</v>
      </c>
      <c r="AQ602" s="4" t="str">
        <f t="shared" si="481"/>
        <v/>
      </c>
      <c r="AR602" s="4">
        <f t="shared" si="482"/>
        <v>0</v>
      </c>
      <c r="AS602" s="4">
        <f t="shared" si="483"/>
        <v>0</v>
      </c>
      <c r="AT602" s="4">
        <f t="shared" si="484"/>
        <v>0</v>
      </c>
    </row>
    <row r="603" spans="1:46" x14ac:dyDescent="0.25">
      <c r="A603" s="5">
        <f t="shared" si="456"/>
        <v>0</v>
      </c>
      <c r="B603" s="4" t="e">
        <f t="shared" si="457"/>
        <v>#N/A</v>
      </c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4">
        <f t="shared" si="458"/>
        <v>0</v>
      </c>
      <c r="N603" s="59"/>
      <c r="O603" s="59"/>
      <c r="P603" s="59" t="e">
        <f t="shared" si="459"/>
        <v>#N/A</v>
      </c>
      <c r="Q603" s="59"/>
      <c r="R603" s="59"/>
      <c r="S603" s="59"/>
      <c r="T603" s="5" t="e">
        <f t="shared" si="460"/>
        <v>#N/A</v>
      </c>
      <c r="U603" s="4" t="e">
        <f t="shared" si="461"/>
        <v>#N/A</v>
      </c>
      <c r="V603" s="4" t="e">
        <f t="shared" si="462"/>
        <v>#N/A</v>
      </c>
      <c r="W603" s="4" t="e">
        <f t="shared" si="463"/>
        <v>#N/A</v>
      </c>
      <c r="X603" s="4" t="e">
        <f t="shared" si="464"/>
        <v>#N/A</v>
      </c>
      <c r="Y603" s="4" t="e" cm="1">
        <f t="array" ref="Y603">_xlfn.IFS(H603=1,2,H603=3,1)</f>
        <v>#N/A</v>
      </c>
      <c r="Z603" s="4" t="e">
        <f t="shared" si="465"/>
        <v>#N/A</v>
      </c>
      <c r="AA603" s="4" t="e">
        <f t="shared" si="466"/>
        <v>#N/A</v>
      </c>
      <c r="AB603" s="4" t="e">
        <f t="shared" si="467"/>
        <v>#N/A</v>
      </c>
      <c r="AC603" s="4" t="e">
        <f t="shared" si="468"/>
        <v>#N/A</v>
      </c>
      <c r="AD603" s="4" t="e">
        <f t="shared" si="469"/>
        <v>#N/A</v>
      </c>
      <c r="AE603" s="4" t="e">
        <f t="shared" si="470"/>
        <v>#N/A</v>
      </c>
      <c r="AF603" s="4">
        <f t="shared" si="471"/>
        <v>0</v>
      </c>
      <c r="AG603" s="4" t="str">
        <f t="shared" si="472"/>
        <v/>
      </c>
      <c r="AH603" s="4">
        <f t="shared" si="473"/>
        <v>0</v>
      </c>
      <c r="AI603" s="4" t="e">
        <f t="shared" si="474"/>
        <v>#VALUE!</v>
      </c>
      <c r="AJ603" s="4" t="e">
        <f t="shared" si="475"/>
        <v>#N/A</v>
      </c>
      <c r="AK603" s="4" t="e">
        <f t="shared" si="476"/>
        <v>#N/A</v>
      </c>
      <c r="AL603" s="4">
        <f t="shared" si="477"/>
        <v>0</v>
      </c>
      <c r="AM603" s="4">
        <f t="shared" si="478"/>
        <v>0</v>
      </c>
      <c r="AN603" s="4"/>
      <c r="AO603" s="4" t="e">
        <f t="shared" si="479"/>
        <v>#N/A</v>
      </c>
      <c r="AP603" s="4" t="e">
        <f t="shared" si="480"/>
        <v>#VALUE!</v>
      </c>
      <c r="AQ603" s="4" t="str">
        <f t="shared" si="481"/>
        <v/>
      </c>
      <c r="AR603" s="4">
        <f t="shared" si="482"/>
        <v>0</v>
      </c>
      <c r="AS603" s="4">
        <f t="shared" si="483"/>
        <v>0</v>
      </c>
      <c r="AT603" s="4">
        <f t="shared" si="484"/>
        <v>0</v>
      </c>
    </row>
    <row r="604" spans="1:46" x14ac:dyDescent="0.25">
      <c r="A604" s="5">
        <f t="shared" si="456"/>
        <v>0</v>
      </c>
      <c r="B604" s="4" t="e">
        <f t="shared" si="457"/>
        <v>#N/A</v>
      </c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4">
        <f t="shared" si="458"/>
        <v>0</v>
      </c>
      <c r="N604" s="59"/>
      <c r="O604" s="59"/>
      <c r="P604" s="59" t="e">
        <f t="shared" si="459"/>
        <v>#N/A</v>
      </c>
      <c r="Q604" s="59"/>
      <c r="R604" s="59"/>
      <c r="S604" s="59"/>
      <c r="T604" s="5" t="e">
        <f t="shared" si="460"/>
        <v>#N/A</v>
      </c>
      <c r="U604" s="4" t="e">
        <f t="shared" si="461"/>
        <v>#N/A</v>
      </c>
      <c r="V604" s="4" t="e">
        <f t="shared" si="462"/>
        <v>#N/A</v>
      </c>
      <c r="W604" s="4" t="e">
        <f t="shared" si="463"/>
        <v>#N/A</v>
      </c>
      <c r="X604" s="4" t="e">
        <f t="shared" si="464"/>
        <v>#N/A</v>
      </c>
      <c r="Y604" s="4" t="e" cm="1">
        <f t="array" ref="Y604">_xlfn.IFS(H604=1,2,H604=3,1)</f>
        <v>#N/A</v>
      </c>
      <c r="Z604" s="4" t="e">
        <f t="shared" si="465"/>
        <v>#N/A</v>
      </c>
      <c r="AA604" s="4" t="e">
        <f t="shared" si="466"/>
        <v>#N/A</v>
      </c>
      <c r="AB604" s="4" t="e">
        <f t="shared" si="467"/>
        <v>#N/A</v>
      </c>
      <c r="AC604" s="4" t="e">
        <f t="shared" si="468"/>
        <v>#N/A</v>
      </c>
      <c r="AD604" s="4" t="e">
        <f t="shared" si="469"/>
        <v>#N/A</v>
      </c>
      <c r="AE604" s="4" t="e">
        <f t="shared" si="470"/>
        <v>#N/A</v>
      </c>
      <c r="AF604" s="4">
        <f t="shared" si="471"/>
        <v>0</v>
      </c>
      <c r="AG604" s="4" t="str">
        <f t="shared" si="472"/>
        <v/>
      </c>
      <c r="AH604" s="4">
        <f t="shared" si="473"/>
        <v>0</v>
      </c>
      <c r="AI604" s="4" t="e">
        <f t="shared" si="474"/>
        <v>#VALUE!</v>
      </c>
      <c r="AJ604" s="4" t="e">
        <f t="shared" si="475"/>
        <v>#N/A</v>
      </c>
      <c r="AK604" s="4" t="e">
        <f t="shared" si="476"/>
        <v>#N/A</v>
      </c>
      <c r="AL604" s="4">
        <f t="shared" si="477"/>
        <v>0</v>
      </c>
      <c r="AM604" s="4">
        <f t="shared" si="478"/>
        <v>0</v>
      </c>
      <c r="AN604" s="4"/>
      <c r="AO604" s="4" t="e">
        <f t="shared" si="479"/>
        <v>#N/A</v>
      </c>
      <c r="AP604" s="4" t="e">
        <f t="shared" si="480"/>
        <v>#VALUE!</v>
      </c>
      <c r="AQ604" s="4" t="str">
        <f t="shared" si="481"/>
        <v/>
      </c>
      <c r="AR604" s="4">
        <f t="shared" si="482"/>
        <v>0</v>
      </c>
      <c r="AS604" s="4">
        <f t="shared" si="483"/>
        <v>0</v>
      </c>
      <c r="AT604" s="4">
        <f t="shared" si="484"/>
        <v>0</v>
      </c>
    </row>
    <row r="605" spans="1:46" x14ac:dyDescent="0.25">
      <c r="A605" s="5">
        <f t="shared" si="456"/>
        <v>0</v>
      </c>
      <c r="B605" s="4" t="e">
        <f t="shared" si="457"/>
        <v>#N/A</v>
      </c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4">
        <f t="shared" si="458"/>
        <v>0</v>
      </c>
      <c r="N605" s="59"/>
      <c r="O605" s="59"/>
      <c r="P605" s="59" t="e">
        <f t="shared" si="459"/>
        <v>#N/A</v>
      </c>
      <c r="Q605" s="59"/>
      <c r="R605" s="59"/>
      <c r="S605" s="59"/>
      <c r="T605" s="5" t="e">
        <f t="shared" si="460"/>
        <v>#N/A</v>
      </c>
      <c r="U605" s="4" t="e">
        <f t="shared" si="461"/>
        <v>#N/A</v>
      </c>
      <c r="V605" s="4" t="e">
        <f t="shared" si="462"/>
        <v>#N/A</v>
      </c>
      <c r="W605" s="4" t="e">
        <f t="shared" si="463"/>
        <v>#N/A</v>
      </c>
      <c r="X605" s="4" t="e">
        <f t="shared" si="464"/>
        <v>#N/A</v>
      </c>
      <c r="Y605" s="4" t="e" cm="1">
        <f t="array" ref="Y605">_xlfn.IFS(H605=1,2,H605=3,1)</f>
        <v>#N/A</v>
      </c>
      <c r="Z605" s="4" t="e">
        <f t="shared" si="465"/>
        <v>#N/A</v>
      </c>
      <c r="AA605" s="4" t="e">
        <f t="shared" si="466"/>
        <v>#N/A</v>
      </c>
      <c r="AB605" s="4" t="e">
        <f t="shared" si="467"/>
        <v>#N/A</v>
      </c>
      <c r="AC605" s="4" t="e">
        <f t="shared" si="468"/>
        <v>#N/A</v>
      </c>
      <c r="AD605" s="4" t="e">
        <f t="shared" si="469"/>
        <v>#N/A</v>
      </c>
      <c r="AE605" s="4" t="e">
        <f t="shared" si="470"/>
        <v>#N/A</v>
      </c>
      <c r="AF605" s="4">
        <f t="shared" si="471"/>
        <v>0</v>
      </c>
      <c r="AG605" s="4" t="str">
        <f t="shared" si="472"/>
        <v/>
      </c>
      <c r="AH605" s="4">
        <f t="shared" si="473"/>
        <v>0</v>
      </c>
      <c r="AI605" s="4" t="e">
        <f t="shared" si="474"/>
        <v>#VALUE!</v>
      </c>
      <c r="AJ605" s="4" t="e">
        <f t="shared" si="475"/>
        <v>#N/A</v>
      </c>
      <c r="AK605" s="4" t="e">
        <f t="shared" si="476"/>
        <v>#N/A</v>
      </c>
      <c r="AL605" s="4">
        <f t="shared" si="477"/>
        <v>0</v>
      </c>
      <c r="AM605" s="4">
        <f t="shared" si="478"/>
        <v>0</v>
      </c>
      <c r="AN605" s="4"/>
      <c r="AO605" s="4" t="e">
        <f t="shared" si="479"/>
        <v>#N/A</v>
      </c>
      <c r="AP605" s="4" t="e">
        <f t="shared" si="480"/>
        <v>#VALUE!</v>
      </c>
      <c r="AQ605" s="4" t="str">
        <f t="shared" si="481"/>
        <v/>
      </c>
      <c r="AR605" s="4">
        <f t="shared" si="482"/>
        <v>0</v>
      </c>
      <c r="AS605" s="4">
        <f t="shared" si="483"/>
        <v>0</v>
      </c>
      <c r="AT605" s="4">
        <f t="shared" si="484"/>
        <v>0</v>
      </c>
    </row>
    <row r="606" spans="1:46" x14ac:dyDescent="0.25">
      <c r="A606" s="5">
        <f t="shared" si="456"/>
        <v>0</v>
      </c>
      <c r="B606" s="4" t="e">
        <f t="shared" si="457"/>
        <v>#N/A</v>
      </c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4">
        <f t="shared" si="458"/>
        <v>0</v>
      </c>
      <c r="N606" s="59"/>
      <c r="O606" s="59"/>
      <c r="P606" s="59" t="e">
        <f t="shared" si="459"/>
        <v>#N/A</v>
      </c>
      <c r="Q606" s="59"/>
      <c r="R606" s="59"/>
      <c r="S606" s="59"/>
      <c r="T606" s="5" t="e">
        <f t="shared" si="460"/>
        <v>#N/A</v>
      </c>
      <c r="U606" s="4" t="e">
        <f t="shared" si="461"/>
        <v>#N/A</v>
      </c>
      <c r="V606" s="4" t="e">
        <f t="shared" si="462"/>
        <v>#N/A</v>
      </c>
      <c r="W606" s="4" t="e">
        <f t="shared" si="463"/>
        <v>#N/A</v>
      </c>
      <c r="X606" s="4" t="e">
        <f t="shared" si="464"/>
        <v>#N/A</v>
      </c>
      <c r="Y606" s="4" t="e" cm="1">
        <f t="array" ref="Y606">_xlfn.IFS(H606=1,2,H606=3,1)</f>
        <v>#N/A</v>
      </c>
      <c r="Z606" s="4" t="e">
        <f t="shared" si="465"/>
        <v>#N/A</v>
      </c>
      <c r="AA606" s="4" t="e">
        <f t="shared" si="466"/>
        <v>#N/A</v>
      </c>
      <c r="AB606" s="4" t="e">
        <f t="shared" si="467"/>
        <v>#N/A</v>
      </c>
      <c r="AC606" s="4" t="e">
        <f t="shared" si="468"/>
        <v>#N/A</v>
      </c>
      <c r="AD606" s="4" t="e">
        <f t="shared" si="469"/>
        <v>#N/A</v>
      </c>
      <c r="AE606" s="4" t="e">
        <f t="shared" si="470"/>
        <v>#N/A</v>
      </c>
      <c r="AF606" s="4">
        <f t="shared" si="471"/>
        <v>0</v>
      </c>
      <c r="AG606" s="4" t="str">
        <f t="shared" si="472"/>
        <v/>
      </c>
      <c r="AH606" s="4">
        <f t="shared" si="473"/>
        <v>0</v>
      </c>
      <c r="AI606" s="4" t="e">
        <f t="shared" si="474"/>
        <v>#VALUE!</v>
      </c>
      <c r="AJ606" s="4" t="e">
        <f t="shared" si="475"/>
        <v>#N/A</v>
      </c>
      <c r="AK606" s="4" t="e">
        <f t="shared" si="476"/>
        <v>#N/A</v>
      </c>
      <c r="AL606" s="4">
        <f t="shared" si="477"/>
        <v>0</v>
      </c>
      <c r="AM606" s="4">
        <f t="shared" si="478"/>
        <v>0</v>
      </c>
      <c r="AN606" s="4"/>
      <c r="AO606" s="4" t="e">
        <f t="shared" si="479"/>
        <v>#N/A</v>
      </c>
      <c r="AP606" s="4" t="e">
        <f t="shared" si="480"/>
        <v>#VALUE!</v>
      </c>
      <c r="AQ606" s="4" t="str">
        <f t="shared" si="481"/>
        <v/>
      </c>
      <c r="AR606" s="4">
        <f t="shared" si="482"/>
        <v>0</v>
      </c>
      <c r="AS606" s="4">
        <f t="shared" si="483"/>
        <v>0</v>
      </c>
      <c r="AT606" s="4">
        <f t="shared" si="484"/>
        <v>0</v>
      </c>
    </row>
    <row r="607" spans="1:46" x14ac:dyDescent="0.25">
      <c r="A607" s="5">
        <f t="shared" si="456"/>
        <v>0</v>
      </c>
      <c r="B607" s="4" t="e">
        <f t="shared" si="457"/>
        <v>#N/A</v>
      </c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4">
        <f t="shared" si="458"/>
        <v>0</v>
      </c>
      <c r="N607" s="59"/>
      <c r="O607" s="59"/>
      <c r="P607" s="59" t="e">
        <f t="shared" si="459"/>
        <v>#N/A</v>
      </c>
      <c r="Q607" s="59"/>
      <c r="R607" s="59"/>
      <c r="S607" s="59"/>
      <c r="T607" s="5" t="e">
        <f t="shared" si="460"/>
        <v>#N/A</v>
      </c>
      <c r="U607" s="4" t="e">
        <f t="shared" si="461"/>
        <v>#N/A</v>
      </c>
      <c r="V607" s="4" t="e">
        <f t="shared" si="462"/>
        <v>#N/A</v>
      </c>
      <c r="W607" s="4" t="e">
        <f t="shared" si="463"/>
        <v>#N/A</v>
      </c>
      <c r="X607" s="4" t="e">
        <f t="shared" si="464"/>
        <v>#N/A</v>
      </c>
      <c r="Y607" s="4" t="e" cm="1">
        <f t="array" ref="Y607">_xlfn.IFS(H607=1,2,H607=3,1)</f>
        <v>#N/A</v>
      </c>
      <c r="Z607" s="4" t="e">
        <f t="shared" si="465"/>
        <v>#N/A</v>
      </c>
      <c r="AA607" s="4" t="e">
        <f t="shared" si="466"/>
        <v>#N/A</v>
      </c>
      <c r="AB607" s="4" t="e">
        <f t="shared" si="467"/>
        <v>#N/A</v>
      </c>
      <c r="AC607" s="4" t="e">
        <f t="shared" si="468"/>
        <v>#N/A</v>
      </c>
      <c r="AD607" s="4" t="e">
        <f t="shared" si="469"/>
        <v>#N/A</v>
      </c>
      <c r="AE607" s="4" t="e">
        <f t="shared" si="470"/>
        <v>#N/A</v>
      </c>
      <c r="AF607" s="4">
        <f t="shared" si="471"/>
        <v>0</v>
      </c>
      <c r="AG607" s="4" t="str">
        <f t="shared" si="472"/>
        <v/>
      </c>
      <c r="AH607" s="4">
        <f t="shared" si="473"/>
        <v>0</v>
      </c>
      <c r="AI607" s="4" t="e">
        <f t="shared" si="474"/>
        <v>#VALUE!</v>
      </c>
      <c r="AJ607" s="4" t="e">
        <f t="shared" si="475"/>
        <v>#N/A</v>
      </c>
      <c r="AK607" s="4" t="e">
        <f t="shared" si="476"/>
        <v>#N/A</v>
      </c>
      <c r="AL607" s="4">
        <f t="shared" si="477"/>
        <v>0</v>
      </c>
      <c r="AM607" s="4">
        <f t="shared" si="478"/>
        <v>0</v>
      </c>
      <c r="AN607" s="4"/>
      <c r="AO607" s="4" t="e">
        <f t="shared" si="479"/>
        <v>#N/A</v>
      </c>
      <c r="AP607" s="4" t="e">
        <f t="shared" si="480"/>
        <v>#VALUE!</v>
      </c>
      <c r="AQ607" s="4" t="str">
        <f t="shared" si="481"/>
        <v/>
      </c>
      <c r="AR607" s="4">
        <f t="shared" si="482"/>
        <v>0</v>
      </c>
      <c r="AS607" s="4">
        <f t="shared" si="483"/>
        <v>0</v>
      </c>
      <c r="AT607" s="4">
        <f t="shared" si="484"/>
        <v>0</v>
      </c>
    </row>
    <row r="608" spans="1:46" x14ac:dyDescent="0.25">
      <c r="A608" s="5">
        <f t="shared" si="456"/>
        <v>0</v>
      </c>
      <c r="B608" s="4" t="e">
        <f t="shared" si="457"/>
        <v>#N/A</v>
      </c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4">
        <f t="shared" si="458"/>
        <v>0</v>
      </c>
      <c r="N608" s="59"/>
      <c r="O608" s="59"/>
      <c r="P608" s="59" t="e">
        <f t="shared" si="459"/>
        <v>#N/A</v>
      </c>
      <c r="Q608" s="59"/>
      <c r="R608" s="59"/>
      <c r="S608" s="59"/>
      <c r="T608" s="5" t="e">
        <f t="shared" si="460"/>
        <v>#N/A</v>
      </c>
      <c r="U608" s="4" t="e">
        <f t="shared" si="461"/>
        <v>#N/A</v>
      </c>
      <c r="V608" s="4" t="e">
        <f t="shared" si="462"/>
        <v>#N/A</v>
      </c>
      <c r="W608" s="4" t="e">
        <f t="shared" si="463"/>
        <v>#N/A</v>
      </c>
      <c r="X608" s="4" t="e">
        <f t="shared" si="464"/>
        <v>#N/A</v>
      </c>
      <c r="Y608" s="4" t="e" cm="1">
        <f t="array" ref="Y608">_xlfn.IFS(H608=1,2,H608=3,1)</f>
        <v>#N/A</v>
      </c>
      <c r="Z608" s="4" t="e">
        <f t="shared" si="465"/>
        <v>#N/A</v>
      </c>
      <c r="AA608" s="4" t="e">
        <f t="shared" si="466"/>
        <v>#N/A</v>
      </c>
      <c r="AB608" s="4" t="e">
        <f t="shared" si="467"/>
        <v>#N/A</v>
      </c>
      <c r="AC608" s="4" t="e">
        <f t="shared" si="468"/>
        <v>#N/A</v>
      </c>
      <c r="AD608" s="4" t="e">
        <f t="shared" si="469"/>
        <v>#N/A</v>
      </c>
      <c r="AE608" s="4" t="e">
        <f t="shared" si="470"/>
        <v>#N/A</v>
      </c>
      <c r="AF608" s="4">
        <f t="shared" si="471"/>
        <v>0</v>
      </c>
      <c r="AG608" s="4" t="str">
        <f t="shared" si="472"/>
        <v/>
      </c>
      <c r="AH608" s="4">
        <f t="shared" si="473"/>
        <v>0</v>
      </c>
      <c r="AI608" s="4" t="e">
        <f t="shared" si="474"/>
        <v>#VALUE!</v>
      </c>
      <c r="AJ608" s="4" t="e">
        <f t="shared" si="475"/>
        <v>#N/A</v>
      </c>
      <c r="AK608" s="4" t="e">
        <f t="shared" si="476"/>
        <v>#N/A</v>
      </c>
      <c r="AL608" s="4">
        <f t="shared" si="477"/>
        <v>0</v>
      </c>
      <c r="AM608" s="4">
        <f t="shared" si="478"/>
        <v>0</v>
      </c>
      <c r="AN608" s="4"/>
      <c r="AO608" s="4" t="e">
        <f t="shared" si="479"/>
        <v>#N/A</v>
      </c>
      <c r="AP608" s="4" t="e">
        <f t="shared" si="480"/>
        <v>#VALUE!</v>
      </c>
      <c r="AQ608" s="4" t="str">
        <f t="shared" si="481"/>
        <v/>
      </c>
      <c r="AR608" s="4">
        <f t="shared" si="482"/>
        <v>0</v>
      </c>
      <c r="AS608" s="4">
        <f t="shared" si="483"/>
        <v>0</v>
      </c>
      <c r="AT608" s="4">
        <f t="shared" si="484"/>
        <v>0</v>
      </c>
    </row>
    <row r="609" spans="1:46" x14ac:dyDescent="0.25">
      <c r="A609" s="5">
        <f t="shared" si="456"/>
        <v>0</v>
      </c>
      <c r="B609" s="4" t="e">
        <f t="shared" si="457"/>
        <v>#N/A</v>
      </c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4">
        <f t="shared" si="458"/>
        <v>0</v>
      </c>
      <c r="N609" s="59"/>
      <c r="O609" s="59"/>
      <c r="P609" s="59" t="e">
        <f t="shared" si="459"/>
        <v>#N/A</v>
      </c>
      <c r="Q609" s="59"/>
      <c r="R609" s="59"/>
      <c r="S609" s="59"/>
      <c r="T609" s="5" t="e">
        <f t="shared" si="460"/>
        <v>#N/A</v>
      </c>
      <c r="U609" s="4" t="e">
        <f t="shared" si="461"/>
        <v>#N/A</v>
      </c>
      <c r="V609" s="4" t="e">
        <f t="shared" si="462"/>
        <v>#N/A</v>
      </c>
      <c r="W609" s="4" t="e">
        <f t="shared" si="463"/>
        <v>#N/A</v>
      </c>
      <c r="X609" s="4" t="e">
        <f t="shared" si="464"/>
        <v>#N/A</v>
      </c>
      <c r="Y609" s="4" t="e" cm="1">
        <f t="array" ref="Y609">_xlfn.IFS(H609=1,2,H609=3,1)</f>
        <v>#N/A</v>
      </c>
      <c r="Z609" s="4" t="e">
        <f t="shared" si="465"/>
        <v>#N/A</v>
      </c>
      <c r="AA609" s="4" t="e">
        <f t="shared" si="466"/>
        <v>#N/A</v>
      </c>
      <c r="AB609" s="4" t="e">
        <f t="shared" si="467"/>
        <v>#N/A</v>
      </c>
      <c r="AC609" s="4" t="e">
        <f t="shared" si="468"/>
        <v>#N/A</v>
      </c>
      <c r="AD609" s="4" t="e">
        <f t="shared" si="469"/>
        <v>#N/A</v>
      </c>
      <c r="AE609" s="4" t="e">
        <f t="shared" si="470"/>
        <v>#N/A</v>
      </c>
      <c r="AF609" s="4">
        <f t="shared" si="471"/>
        <v>0</v>
      </c>
      <c r="AG609" s="4" t="str">
        <f t="shared" si="472"/>
        <v/>
      </c>
      <c r="AH609" s="4">
        <f t="shared" si="473"/>
        <v>0</v>
      </c>
      <c r="AI609" s="4" t="e">
        <f t="shared" si="474"/>
        <v>#VALUE!</v>
      </c>
      <c r="AJ609" s="4" t="e">
        <f t="shared" si="475"/>
        <v>#N/A</v>
      </c>
      <c r="AK609" s="4" t="e">
        <f t="shared" si="476"/>
        <v>#N/A</v>
      </c>
      <c r="AL609" s="4">
        <f t="shared" si="477"/>
        <v>0</v>
      </c>
      <c r="AM609" s="4">
        <f t="shared" si="478"/>
        <v>0</v>
      </c>
      <c r="AN609" s="4"/>
      <c r="AO609" s="4" t="e">
        <f t="shared" si="479"/>
        <v>#N/A</v>
      </c>
      <c r="AP609" s="4" t="e">
        <f t="shared" si="480"/>
        <v>#VALUE!</v>
      </c>
      <c r="AQ609" s="4" t="str">
        <f t="shared" si="481"/>
        <v/>
      </c>
      <c r="AR609" s="4">
        <f t="shared" si="482"/>
        <v>0</v>
      </c>
      <c r="AS609" s="4">
        <f t="shared" si="483"/>
        <v>0</v>
      </c>
      <c r="AT609" s="4">
        <f t="shared" si="484"/>
        <v>0</v>
      </c>
    </row>
    <row r="610" spans="1:46" x14ac:dyDescent="0.25">
      <c r="A610" s="5">
        <f t="shared" si="456"/>
        <v>0</v>
      </c>
      <c r="B610" s="4" t="e">
        <f t="shared" si="457"/>
        <v>#N/A</v>
      </c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4">
        <f t="shared" si="458"/>
        <v>0</v>
      </c>
      <c r="N610" s="59"/>
      <c r="O610" s="59"/>
      <c r="P610" s="59" t="e">
        <f t="shared" si="459"/>
        <v>#N/A</v>
      </c>
      <c r="Q610" s="59"/>
      <c r="R610" s="59"/>
      <c r="S610" s="59"/>
      <c r="T610" s="5" t="e">
        <f t="shared" si="460"/>
        <v>#N/A</v>
      </c>
      <c r="U610" s="4" t="e">
        <f t="shared" si="461"/>
        <v>#N/A</v>
      </c>
      <c r="V610" s="4" t="e">
        <f t="shared" si="462"/>
        <v>#N/A</v>
      </c>
      <c r="W610" s="4" t="e">
        <f t="shared" si="463"/>
        <v>#N/A</v>
      </c>
      <c r="X610" s="4" t="e">
        <f t="shared" si="464"/>
        <v>#N/A</v>
      </c>
      <c r="Y610" s="4" t="e" cm="1">
        <f t="array" ref="Y610">_xlfn.IFS(H610=1,2,H610=3,1)</f>
        <v>#N/A</v>
      </c>
      <c r="Z610" s="4" t="e">
        <f t="shared" si="465"/>
        <v>#N/A</v>
      </c>
      <c r="AA610" s="4" t="e">
        <f t="shared" si="466"/>
        <v>#N/A</v>
      </c>
      <c r="AB610" s="4" t="e">
        <f t="shared" si="467"/>
        <v>#N/A</v>
      </c>
      <c r="AC610" s="4" t="e">
        <f t="shared" si="468"/>
        <v>#N/A</v>
      </c>
      <c r="AD610" s="4" t="e">
        <f t="shared" si="469"/>
        <v>#N/A</v>
      </c>
      <c r="AE610" s="4" t="e">
        <f t="shared" si="470"/>
        <v>#N/A</v>
      </c>
      <c r="AF610" s="4">
        <f t="shared" si="471"/>
        <v>0</v>
      </c>
      <c r="AG610" s="4" t="str">
        <f t="shared" si="472"/>
        <v/>
      </c>
      <c r="AH610" s="4">
        <f t="shared" si="473"/>
        <v>0</v>
      </c>
      <c r="AI610" s="4" t="e">
        <f t="shared" si="474"/>
        <v>#VALUE!</v>
      </c>
      <c r="AJ610" s="4" t="e">
        <f t="shared" si="475"/>
        <v>#N/A</v>
      </c>
      <c r="AK610" s="4" t="e">
        <f t="shared" si="476"/>
        <v>#N/A</v>
      </c>
      <c r="AL610" s="4">
        <f t="shared" si="477"/>
        <v>0</v>
      </c>
      <c r="AM610" s="4">
        <f t="shared" si="478"/>
        <v>0</v>
      </c>
      <c r="AN610" s="4"/>
      <c r="AO610" s="4" t="e">
        <f t="shared" si="479"/>
        <v>#N/A</v>
      </c>
      <c r="AP610" s="4" t="e">
        <f t="shared" si="480"/>
        <v>#VALUE!</v>
      </c>
      <c r="AQ610" s="4" t="str">
        <f t="shared" si="481"/>
        <v/>
      </c>
      <c r="AR610" s="4">
        <f t="shared" si="482"/>
        <v>0</v>
      </c>
      <c r="AS610" s="4">
        <f t="shared" si="483"/>
        <v>0</v>
      </c>
      <c r="AT610" s="4">
        <f t="shared" si="484"/>
        <v>0</v>
      </c>
    </row>
    <row r="611" spans="1:46" x14ac:dyDescent="0.25">
      <c r="A611" s="5">
        <f t="shared" si="456"/>
        <v>0</v>
      </c>
      <c r="B611" s="4" t="e">
        <f t="shared" si="457"/>
        <v>#N/A</v>
      </c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4">
        <f t="shared" si="458"/>
        <v>0</v>
      </c>
      <c r="N611" s="59"/>
      <c r="O611" s="59"/>
      <c r="P611" s="59" t="e">
        <f t="shared" si="459"/>
        <v>#N/A</v>
      </c>
      <c r="Q611" s="59"/>
      <c r="R611" s="59"/>
      <c r="S611" s="59"/>
      <c r="T611" s="5" t="e">
        <f t="shared" si="460"/>
        <v>#N/A</v>
      </c>
      <c r="U611" s="4" t="e">
        <f t="shared" si="461"/>
        <v>#N/A</v>
      </c>
      <c r="V611" s="4" t="e">
        <f t="shared" si="462"/>
        <v>#N/A</v>
      </c>
      <c r="W611" s="4" t="e">
        <f t="shared" si="463"/>
        <v>#N/A</v>
      </c>
      <c r="X611" s="4" t="e">
        <f t="shared" si="464"/>
        <v>#N/A</v>
      </c>
      <c r="Y611" s="4" t="e" cm="1">
        <f t="array" ref="Y611">_xlfn.IFS(H611=1,2,H611=3,1)</f>
        <v>#N/A</v>
      </c>
      <c r="Z611" s="4" t="e">
        <f t="shared" si="465"/>
        <v>#N/A</v>
      </c>
      <c r="AA611" s="4" t="e">
        <f t="shared" si="466"/>
        <v>#N/A</v>
      </c>
      <c r="AB611" s="4" t="e">
        <f t="shared" si="467"/>
        <v>#N/A</v>
      </c>
      <c r="AC611" s="4" t="e">
        <f t="shared" si="468"/>
        <v>#N/A</v>
      </c>
      <c r="AD611" s="4" t="e">
        <f t="shared" si="469"/>
        <v>#N/A</v>
      </c>
      <c r="AE611" s="4" t="e">
        <f t="shared" si="470"/>
        <v>#N/A</v>
      </c>
      <c r="AF611" s="4">
        <f t="shared" si="471"/>
        <v>0</v>
      </c>
      <c r="AG611" s="4" t="str">
        <f t="shared" si="472"/>
        <v/>
      </c>
      <c r="AH611" s="4">
        <f t="shared" si="473"/>
        <v>0</v>
      </c>
      <c r="AI611" s="4" t="e">
        <f t="shared" si="474"/>
        <v>#VALUE!</v>
      </c>
      <c r="AJ611" s="4" t="e">
        <f t="shared" si="475"/>
        <v>#N/A</v>
      </c>
      <c r="AK611" s="4" t="e">
        <f t="shared" si="476"/>
        <v>#N/A</v>
      </c>
      <c r="AL611" s="4">
        <f t="shared" si="477"/>
        <v>0</v>
      </c>
      <c r="AM611" s="4">
        <f t="shared" si="478"/>
        <v>0</v>
      </c>
      <c r="AN611" s="4"/>
      <c r="AO611" s="4" t="e">
        <f t="shared" si="479"/>
        <v>#N/A</v>
      </c>
      <c r="AP611" s="4" t="e">
        <f t="shared" si="480"/>
        <v>#VALUE!</v>
      </c>
      <c r="AQ611" s="4" t="str">
        <f t="shared" si="481"/>
        <v/>
      </c>
      <c r="AR611" s="4">
        <f t="shared" si="482"/>
        <v>0</v>
      </c>
      <c r="AS611" s="4">
        <f t="shared" si="483"/>
        <v>0</v>
      </c>
      <c r="AT611" s="4">
        <f t="shared" si="484"/>
        <v>0</v>
      </c>
    </row>
    <row r="612" spans="1:46" x14ac:dyDescent="0.25">
      <c r="A612" s="5">
        <f t="shared" si="456"/>
        <v>0</v>
      </c>
      <c r="B612" s="4" t="e">
        <f t="shared" si="457"/>
        <v>#N/A</v>
      </c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4">
        <f t="shared" si="458"/>
        <v>0</v>
      </c>
      <c r="N612" s="59"/>
      <c r="O612" s="59"/>
      <c r="P612" s="59" t="e">
        <f t="shared" si="459"/>
        <v>#N/A</v>
      </c>
      <c r="Q612" s="59"/>
      <c r="R612" s="59"/>
      <c r="S612" s="59"/>
      <c r="T612" s="5" t="e">
        <f t="shared" si="460"/>
        <v>#N/A</v>
      </c>
      <c r="U612" s="4" t="e">
        <f t="shared" si="461"/>
        <v>#N/A</v>
      </c>
      <c r="V612" s="4" t="e">
        <f t="shared" si="462"/>
        <v>#N/A</v>
      </c>
      <c r="W612" s="4" t="e">
        <f t="shared" si="463"/>
        <v>#N/A</v>
      </c>
      <c r="X612" s="4" t="e">
        <f t="shared" si="464"/>
        <v>#N/A</v>
      </c>
      <c r="Y612" s="4" t="e" cm="1">
        <f t="array" ref="Y612">_xlfn.IFS(H612=1,2,H612=3,1)</f>
        <v>#N/A</v>
      </c>
      <c r="Z612" s="4" t="e">
        <f t="shared" si="465"/>
        <v>#N/A</v>
      </c>
      <c r="AA612" s="4" t="e">
        <f t="shared" si="466"/>
        <v>#N/A</v>
      </c>
      <c r="AB612" s="4" t="e">
        <f t="shared" si="467"/>
        <v>#N/A</v>
      </c>
      <c r="AC612" s="4" t="e">
        <f t="shared" si="468"/>
        <v>#N/A</v>
      </c>
      <c r="AD612" s="4" t="e">
        <f t="shared" si="469"/>
        <v>#N/A</v>
      </c>
      <c r="AE612" s="4" t="e">
        <f t="shared" si="470"/>
        <v>#N/A</v>
      </c>
      <c r="AF612" s="4">
        <f t="shared" si="471"/>
        <v>0</v>
      </c>
      <c r="AG612" s="4" t="str">
        <f t="shared" si="472"/>
        <v/>
      </c>
      <c r="AH612" s="4">
        <f t="shared" si="473"/>
        <v>0</v>
      </c>
      <c r="AI612" s="4" t="e">
        <f t="shared" si="474"/>
        <v>#VALUE!</v>
      </c>
      <c r="AJ612" s="4" t="e">
        <f t="shared" si="475"/>
        <v>#N/A</v>
      </c>
      <c r="AK612" s="4" t="e">
        <f t="shared" si="476"/>
        <v>#N/A</v>
      </c>
      <c r="AL612" s="4">
        <f t="shared" si="477"/>
        <v>0</v>
      </c>
      <c r="AM612" s="4">
        <f t="shared" si="478"/>
        <v>0</v>
      </c>
      <c r="AN612" s="4"/>
      <c r="AO612" s="4" t="e">
        <f t="shared" si="479"/>
        <v>#N/A</v>
      </c>
      <c r="AP612" s="4" t="e">
        <f t="shared" si="480"/>
        <v>#VALUE!</v>
      </c>
      <c r="AQ612" s="4" t="str">
        <f t="shared" si="481"/>
        <v/>
      </c>
      <c r="AR612" s="4">
        <f t="shared" si="482"/>
        <v>0</v>
      </c>
      <c r="AS612" s="4">
        <f t="shared" si="483"/>
        <v>0</v>
      </c>
      <c r="AT612" s="4">
        <f t="shared" si="484"/>
        <v>0</v>
      </c>
    </row>
    <row r="613" spans="1:46" x14ac:dyDescent="0.25">
      <c r="A613" s="5">
        <f t="shared" si="456"/>
        <v>0</v>
      </c>
      <c r="B613" s="4" t="e">
        <f t="shared" si="457"/>
        <v>#N/A</v>
      </c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4">
        <f t="shared" si="458"/>
        <v>0</v>
      </c>
      <c r="N613" s="59"/>
      <c r="O613" s="59"/>
      <c r="P613" s="59" t="e">
        <f t="shared" si="459"/>
        <v>#N/A</v>
      </c>
      <c r="Q613" s="59"/>
      <c r="R613" s="59"/>
      <c r="S613" s="59"/>
      <c r="T613" s="5" t="e">
        <f t="shared" si="460"/>
        <v>#N/A</v>
      </c>
      <c r="U613" s="4" t="e">
        <f t="shared" si="461"/>
        <v>#N/A</v>
      </c>
      <c r="V613" s="4" t="e">
        <f t="shared" si="462"/>
        <v>#N/A</v>
      </c>
      <c r="W613" s="4" t="e">
        <f t="shared" si="463"/>
        <v>#N/A</v>
      </c>
      <c r="X613" s="4" t="e">
        <f t="shared" si="464"/>
        <v>#N/A</v>
      </c>
      <c r="Y613" s="4" t="e" cm="1">
        <f t="array" ref="Y613">_xlfn.IFS(H613=1,2,H613=3,1)</f>
        <v>#N/A</v>
      </c>
      <c r="Z613" s="4" t="e">
        <f t="shared" si="465"/>
        <v>#N/A</v>
      </c>
      <c r="AA613" s="4" t="e">
        <f t="shared" si="466"/>
        <v>#N/A</v>
      </c>
      <c r="AB613" s="4" t="e">
        <f t="shared" si="467"/>
        <v>#N/A</v>
      </c>
      <c r="AC613" s="4" t="e">
        <f t="shared" si="468"/>
        <v>#N/A</v>
      </c>
      <c r="AD613" s="4" t="e">
        <f t="shared" si="469"/>
        <v>#N/A</v>
      </c>
      <c r="AE613" s="4" t="e">
        <f t="shared" si="470"/>
        <v>#N/A</v>
      </c>
      <c r="AF613" s="4">
        <f t="shared" si="471"/>
        <v>0</v>
      </c>
      <c r="AG613" s="4" t="str">
        <f t="shared" si="472"/>
        <v/>
      </c>
      <c r="AH613" s="4">
        <f t="shared" si="473"/>
        <v>0</v>
      </c>
      <c r="AI613" s="4" t="e">
        <f t="shared" si="474"/>
        <v>#VALUE!</v>
      </c>
      <c r="AJ613" s="4" t="e">
        <f t="shared" si="475"/>
        <v>#N/A</v>
      </c>
      <c r="AK613" s="4" t="e">
        <f t="shared" si="476"/>
        <v>#N/A</v>
      </c>
      <c r="AL613" s="4">
        <f t="shared" si="477"/>
        <v>0</v>
      </c>
      <c r="AM613" s="4">
        <f t="shared" si="478"/>
        <v>0</v>
      </c>
      <c r="AN613" s="4"/>
      <c r="AO613" s="4" t="e">
        <f t="shared" si="479"/>
        <v>#N/A</v>
      </c>
      <c r="AP613" s="4" t="e">
        <f t="shared" si="480"/>
        <v>#VALUE!</v>
      </c>
      <c r="AQ613" s="4" t="str">
        <f t="shared" si="481"/>
        <v/>
      </c>
      <c r="AR613" s="4">
        <f t="shared" si="482"/>
        <v>0</v>
      </c>
      <c r="AS613" s="4">
        <f t="shared" si="483"/>
        <v>0</v>
      </c>
      <c r="AT613" s="4">
        <f t="shared" si="484"/>
        <v>0</v>
      </c>
    </row>
    <row r="614" spans="1:46" x14ac:dyDescent="0.25">
      <c r="A614" s="5">
        <f t="shared" si="456"/>
        <v>0</v>
      </c>
      <c r="B614" s="4" t="e">
        <f t="shared" si="457"/>
        <v>#N/A</v>
      </c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4">
        <f t="shared" si="458"/>
        <v>0</v>
      </c>
      <c r="N614" s="59"/>
      <c r="O614" s="59"/>
      <c r="P614" s="59" t="e">
        <f t="shared" si="459"/>
        <v>#N/A</v>
      </c>
      <c r="Q614" s="59"/>
      <c r="R614" s="59"/>
      <c r="S614" s="59"/>
      <c r="T614" s="5" t="e">
        <f t="shared" si="460"/>
        <v>#N/A</v>
      </c>
      <c r="U614" s="4" t="e">
        <f t="shared" si="461"/>
        <v>#N/A</v>
      </c>
      <c r="V614" s="4" t="e">
        <f t="shared" si="462"/>
        <v>#N/A</v>
      </c>
      <c r="W614" s="4" t="e">
        <f t="shared" si="463"/>
        <v>#N/A</v>
      </c>
      <c r="X614" s="4" t="e">
        <f t="shared" si="464"/>
        <v>#N/A</v>
      </c>
      <c r="Y614" s="4" t="e" cm="1">
        <f t="array" ref="Y614">_xlfn.IFS(H614=1,2,H614=3,1)</f>
        <v>#N/A</v>
      </c>
      <c r="Z614" s="4" t="e">
        <f t="shared" si="465"/>
        <v>#N/A</v>
      </c>
      <c r="AA614" s="4" t="e">
        <f t="shared" si="466"/>
        <v>#N/A</v>
      </c>
      <c r="AB614" s="4" t="e">
        <f t="shared" si="467"/>
        <v>#N/A</v>
      </c>
      <c r="AC614" s="4" t="e">
        <f t="shared" si="468"/>
        <v>#N/A</v>
      </c>
      <c r="AD614" s="4" t="e">
        <f t="shared" si="469"/>
        <v>#N/A</v>
      </c>
      <c r="AE614" s="4" t="e">
        <f t="shared" si="470"/>
        <v>#N/A</v>
      </c>
      <c r="AF614" s="4">
        <f t="shared" si="471"/>
        <v>0</v>
      </c>
      <c r="AG614" s="4" t="str">
        <f t="shared" si="472"/>
        <v/>
      </c>
      <c r="AH614" s="4">
        <f t="shared" si="473"/>
        <v>0</v>
      </c>
      <c r="AI614" s="4" t="e">
        <f t="shared" si="474"/>
        <v>#VALUE!</v>
      </c>
      <c r="AJ614" s="4" t="e">
        <f t="shared" si="475"/>
        <v>#N/A</v>
      </c>
      <c r="AK614" s="4" t="e">
        <f t="shared" si="476"/>
        <v>#N/A</v>
      </c>
      <c r="AL614" s="4">
        <f t="shared" si="477"/>
        <v>0</v>
      </c>
      <c r="AM614" s="4">
        <f t="shared" si="478"/>
        <v>0</v>
      </c>
      <c r="AN614" s="4"/>
      <c r="AO614" s="4" t="e">
        <f t="shared" si="479"/>
        <v>#N/A</v>
      </c>
      <c r="AP614" s="4" t="e">
        <f t="shared" si="480"/>
        <v>#VALUE!</v>
      </c>
      <c r="AQ614" s="4" t="str">
        <f t="shared" si="481"/>
        <v/>
      </c>
      <c r="AR614" s="4">
        <f t="shared" si="482"/>
        <v>0</v>
      </c>
      <c r="AS614" s="4">
        <f t="shared" si="483"/>
        <v>0</v>
      </c>
      <c r="AT614" s="4">
        <f t="shared" si="484"/>
        <v>0</v>
      </c>
    </row>
    <row r="615" spans="1:46" x14ac:dyDescent="0.25">
      <c r="A615" s="5">
        <f t="shared" si="456"/>
        <v>0</v>
      </c>
      <c r="B615" s="4" t="e">
        <f t="shared" si="457"/>
        <v>#N/A</v>
      </c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4">
        <f t="shared" si="458"/>
        <v>0</v>
      </c>
      <c r="N615" s="59"/>
      <c r="O615" s="59"/>
      <c r="P615" s="59" t="e">
        <f t="shared" si="459"/>
        <v>#N/A</v>
      </c>
      <c r="Q615" s="59"/>
      <c r="R615" s="59"/>
      <c r="S615" s="59"/>
      <c r="T615" s="5" t="e">
        <f t="shared" si="460"/>
        <v>#N/A</v>
      </c>
      <c r="U615" s="4" t="e">
        <f t="shared" si="461"/>
        <v>#N/A</v>
      </c>
      <c r="V615" s="4" t="e">
        <f t="shared" si="462"/>
        <v>#N/A</v>
      </c>
      <c r="W615" s="4" t="e">
        <f t="shared" si="463"/>
        <v>#N/A</v>
      </c>
      <c r="X615" s="4" t="e">
        <f t="shared" si="464"/>
        <v>#N/A</v>
      </c>
      <c r="Y615" s="4" t="e" cm="1">
        <f t="array" ref="Y615">_xlfn.IFS(H615=1,2,H615=3,1)</f>
        <v>#N/A</v>
      </c>
      <c r="Z615" s="4" t="e">
        <f t="shared" si="465"/>
        <v>#N/A</v>
      </c>
      <c r="AA615" s="4" t="e">
        <f t="shared" si="466"/>
        <v>#N/A</v>
      </c>
      <c r="AB615" s="4" t="e">
        <f t="shared" si="467"/>
        <v>#N/A</v>
      </c>
      <c r="AC615" s="4" t="e">
        <f t="shared" si="468"/>
        <v>#N/A</v>
      </c>
      <c r="AD615" s="4" t="e">
        <f t="shared" si="469"/>
        <v>#N/A</v>
      </c>
      <c r="AE615" s="4" t="e">
        <f t="shared" si="470"/>
        <v>#N/A</v>
      </c>
      <c r="AF615" s="4">
        <f t="shared" si="471"/>
        <v>0</v>
      </c>
      <c r="AG615" s="4" t="str">
        <f t="shared" si="472"/>
        <v/>
      </c>
      <c r="AH615" s="4">
        <f t="shared" si="473"/>
        <v>0</v>
      </c>
      <c r="AI615" s="4" t="e">
        <f t="shared" si="474"/>
        <v>#VALUE!</v>
      </c>
      <c r="AJ615" s="4" t="e">
        <f t="shared" si="475"/>
        <v>#N/A</v>
      </c>
      <c r="AK615" s="4" t="e">
        <f t="shared" si="476"/>
        <v>#N/A</v>
      </c>
      <c r="AL615" s="4">
        <f t="shared" si="477"/>
        <v>0</v>
      </c>
      <c r="AM615" s="4">
        <f t="shared" si="478"/>
        <v>0</v>
      </c>
      <c r="AN615" s="4"/>
      <c r="AO615" s="4" t="e">
        <f t="shared" si="479"/>
        <v>#N/A</v>
      </c>
      <c r="AP615" s="4" t="e">
        <f t="shared" si="480"/>
        <v>#VALUE!</v>
      </c>
      <c r="AQ615" s="4" t="str">
        <f t="shared" si="481"/>
        <v/>
      </c>
      <c r="AR615" s="4">
        <f t="shared" si="482"/>
        <v>0</v>
      </c>
      <c r="AS615" s="4">
        <f t="shared" si="483"/>
        <v>0</v>
      </c>
      <c r="AT615" s="4">
        <f t="shared" si="484"/>
        <v>0</v>
      </c>
    </row>
    <row r="616" spans="1:46" x14ac:dyDescent="0.25">
      <c r="A616" s="5">
        <f t="shared" si="456"/>
        <v>0</v>
      </c>
      <c r="B616" s="4" t="e">
        <f t="shared" si="457"/>
        <v>#N/A</v>
      </c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4">
        <f t="shared" si="458"/>
        <v>0</v>
      </c>
      <c r="N616" s="59"/>
      <c r="O616" s="59"/>
      <c r="P616" s="59" t="e">
        <f t="shared" si="459"/>
        <v>#N/A</v>
      </c>
      <c r="Q616" s="59"/>
      <c r="R616" s="59"/>
      <c r="S616" s="59"/>
      <c r="T616" s="5" t="e">
        <f t="shared" si="460"/>
        <v>#N/A</v>
      </c>
      <c r="U616" s="4" t="e">
        <f t="shared" si="461"/>
        <v>#N/A</v>
      </c>
      <c r="V616" s="4" t="e">
        <f t="shared" si="462"/>
        <v>#N/A</v>
      </c>
      <c r="W616" s="4" t="e">
        <f t="shared" si="463"/>
        <v>#N/A</v>
      </c>
      <c r="X616" s="4" t="e">
        <f t="shared" si="464"/>
        <v>#N/A</v>
      </c>
      <c r="Y616" s="4" t="e" cm="1">
        <f t="array" ref="Y616">_xlfn.IFS(H616=1,2,H616=3,1)</f>
        <v>#N/A</v>
      </c>
      <c r="Z616" s="4" t="e">
        <f t="shared" si="465"/>
        <v>#N/A</v>
      </c>
      <c r="AA616" s="4" t="e">
        <f t="shared" si="466"/>
        <v>#N/A</v>
      </c>
      <c r="AB616" s="4" t="e">
        <f t="shared" si="467"/>
        <v>#N/A</v>
      </c>
      <c r="AC616" s="4" t="e">
        <f t="shared" si="468"/>
        <v>#N/A</v>
      </c>
      <c r="AD616" s="4" t="e">
        <f t="shared" si="469"/>
        <v>#N/A</v>
      </c>
      <c r="AE616" s="4" t="e">
        <f t="shared" si="470"/>
        <v>#N/A</v>
      </c>
      <c r="AF616" s="4">
        <f t="shared" si="471"/>
        <v>0</v>
      </c>
      <c r="AG616" s="4" t="str">
        <f t="shared" si="472"/>
        <v/>
      </c>
      <c r="AH616" s="4">
        <f t="shared" si="473"/>
        <v>0</v>
      </c>
      <c r="AI616" s="4" t="e">
        <f t="shared" si="474"/>
        <v>#VALUE!</v>
      </c>
      <c r="AJ616" s="4" t="e">
        <f t="shared" si="475"/>
        <v>#N/A</v>
      </c>
      <c r="AK616" s="4" t="e">
        <f t="shared" si="476"/>
        <v>#N/A</v>
      </c>
      <c r="AL616" s="4">
        <f t="shared" si="477"/>
        <v>0</v>
      </c>
      <c r="AM616" s="4">
        <f t="shared" si="478"/>
        <v>0</v>
      </c>
      <c r="AN616" s="4"/>
      <c r="AO616" s="4" t="e">
        <f t="shared" si="479"/>
        <v>#N/A</v>
      </c>
      <c r="AP616" s="4" t="e">
        <f t="shared" si="480"/>
        <v>#VALUE!</v>
      </c>
      <c r="AQ616" s="4" t="str">
        <f t="shared" si="481"/>
        <v/>
      </c>
      <c r="AR616" s="4">
        <f t="shared" si="482"/>
        <v>0</v>
      </c>
      <c r="AS616" s="4">
        <f t="shared" si="483"/>
        <v>0</v>
      </c>
      <c r="AT616" s="4">
        <f t="shared" si="484"/>
        <v>0</v>
      </c>
    </row>
    <row r="617" spans="1:46" x14ac:dyDescent="0.25">
      <c r="A617" s="5">
        <f t="shared" si="456"/>
        <v>0</v>
      </c>
      <c r="B617" s="4" t="e">
        <f t="shared" si="457"/>
        <v>#N/A</v>
      </c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4">
        <f t="shared" si="458"/>
        <v>0</v>
      </c>
      <c r="N617" s="59"/>
      <c r="O617" s="59"/>
      <c r="P617" s="59" t="e">
        <f t="shared" si="459"/>
        <v>#N/A</v>
      </c>
      <c r="Q617" s="59"/>
      <c r="R617" s="59"/>
      <c r="S617" s="59"/>
      <c r="T617" s="5" t="e">
        <f t="shared" si="460"/>
        <v>#N/A</v>
      </c>
      <c r="U617" s="4" t="e">
        <f t="shared" si="461"/>
        <v>#N/A</v>
      </c>
      <c r="V617" s="4" t="e">
        <f t="shared" si="462"/>
        <v>#N/A</v>
      </c>
      <c r="W617" s="4" t="e">
        <f t="shared" si="463"/>
        <v>#N/A</v>
      </c>
      <c r="X617" s="4" t="e">
        <f t="shared" si="464"/>
        <v>#N/A</v>
      </c>
      <c r="Y617" s="4" t="e" cm="1">
        <f t="array" ref="Y617">_xlfn.IFS(H617=1,2,H617=3,1)</f>
        <v>#N/A</v>
      </c>
      <c r="Z617" s="4" t="e">
        <f t="shared" si="465"/>
        <v>#N/A</v>
      </c>
      <c r="AA617" s="4" t="e">
        <f t="shared" si="466"/>
        <v>#N/A</v>
      </c>
      <c r="AB617" s="4" t="e">
        <f t="shared" si="467"/>
        <v>#N/A</v>
      </c>
      <c r="AC617" s="4" t="e">
        <f t="shared" si="468"/>
        <v>#N/A</v>
      </c>
      <c r="AD617" s="4" t="e">
        <f t="shared" si="469"/>
        <v>#N/A</v>
      </c>
      <c r="AE617" s="4" t="e">
        <f t="shared" si="470"/>
        <v>#N/A</v>
      </c>
      <c r="AF617" s="4">
        <f t="shared" si="471"/>
        <v>0</v>
      </c>
      <c r="AG617" s="4" t="str">
        <f t="shared" si="472"/>
        <v/>
      </c>
      <c r="AH617" s="4">
        <f t="shared" si="473"/>
        <v>0</v>
      </c>
      <c r="AI617" s="4" t="e">
        <f t="shared" si="474"/>
        <v>#VALUE!</v>
      </c>
      <c r="AJ617" s="4" t="e">
        <f t="shared" si="475"/>
        <v>#N/A</v>
      </c>
      <c r="AK617" s="4" t="e">
        <f t="shared" si="476"/>
        <v>#N/A</v>
      </c>
      <c r="AL617" s="4">
        <f t="shared" si="477"/>
        <v>0</v>
      </c>
      <c r="AM617" s="4">
        <f t="shared" si="478"/>
        <v>0</v>
      </c>
      <c r="AN617" s="4"/>
      <c r="AO617" s="4" t="e">
        <f t="shared" si="479"/>
        <v>#N/A</v>
      </c>
      <c r="AP617" s="4" t="e">
        <f t="shared" si="480"/>
        <v>#VALUE!</v>
      </c>
      <c r="AQ617" s="4" t="str">
        <f t="shared" si="481"/>
        <v/>
      </c>
      <c r="AR617" s="4">
        <f t="shared" si="482"/>
        <v>0</v>
      </c>
      <c r="AS617" s="4">
        <f t="shared" si="483"/>
        <v>0</v>
      </c>
      <c r="AT617" s="4">
        <f t="shared" si="484"/>
        <v>0</v>
      </c>
    </row>
    <row r="618" spans="1:46" x14ac:dyDescent="0.25">
      <c r="A618" s="5">
        <f t="shared" si="456"/>
        <v>0</v>
      </c>
      <c r="B618" s="4" t="e">
        <f t="shared" si="457"/>
        <v>#N/A</v>
      </c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4">
        <f t="shared" si="458"/>
        <v>0</v>
      </c>
      <c r="N618" s="59"/>
      <c r="O618" s="59"/>
      <c r="P618" s="59" t="e">
        <f t="shared" si="459"/>
        <v>#N/A</v>
      </c>
      <c r="Q618" s="59"/>
      <c r="R618" s="59"/>
      <c r="S618" s="59"/>
      <c r="T618" s="5" t="e">
        <f t="shared" si="460"/>
        <v>#N/A</v>
      </c>
      <c r="U618" s="4" t="e">
        <f t="shared" si="461"/>
        <v>#N/A</v>
      </c>
      <c r="V618" s="4" t="e">
        <f t="shared" si="462"/>
        <v>#N/A</v>
      </c>
      <c r="W618" s="4" t="e">
        <f t="shared" si="463"/>
        <v>#N/A</v>
      </c>
      <c r="X618" s="4" t="e">
        <f t="shared" si="464"/>
        <v>#N/A</v>
      </c>
      <c r="Y618" s="4" t="e" cm="1">
        <f t="array" ref="Y618">_xlfn.IFS(H618=1,2,H618=3,1)</f>
        <v>#N/A</v>
      </c>
      <c r="Z618" s="4" t="e">
        <f t="shared" si="465"/>
        <v>#N/A</v>
      </c>
      <c r="AA618" s="4" t="e">
        <f t="shared" si="466"/>
        <v>#N/A</v>
      </c>
      <c r="AB618" s="4" t="e">
        <f t="shared" si="467"/>
        <v>#N/A</v>
      </c>
      <c r="AC618" s="4" t="e">
        <f t="shared" si="468"/>
        <v>#N/A</v>
      </c>
      <c r="AD618" s="4" t="e">
        <f t="shared" si="469"/>
        <v>#N/A</v>
      </c>
      <c r="AE618" s="4" t="e">
        <f t="shared" si="470"/>
        <v>#N/A</v>
      </c>
      <c r="AF618" s="4">
        <f t="shared" si="471"/>
        <v>0</v>
      </c>
      <c r="AG618" s="4" t="str">
        <f t="shared" si="472"/>
        <v/>
      </c>
      <c r="AH618" s="4">
        <f t="shared" si="473"/>
        <v>0</v>
      </c>
      <c r="AI618" s="4" t="e">
        <f t="shared" si="474"/>
        <v>#VALUE!</v>
      </c>
      <c r="AJ618" s="4" t="e">
        <f t="shared" si="475"/>
        <v>#N/A</v>
      </c>
      <c r="AK618" s="4" t="e">
        <f t="shared" si="476"/>
        <v>#N/A</v>
      </c>
      <c r="AL618" s="4">
        <f t="shared" si="477"/>
        <v>0</v>
      </c>
      <c r="AM618" s="4">
        <f t="shared" si="478"/>
        <v>0</v>
      </c>
      <c r="AN618" s="4"/>
      <c r="AO618" s="4" t="e">
        <f t="shared" si="479"/>
        <v>#N/A</v>
      </c>
      <c r="AP618" s="4" t="e">
        <f t="shared" si="480"/>
        <v>#VALUE!</v>
      </c>
      <c r="AQ618" s="4" t="str">
        <f t="shared" si="481"/>
        <v/>
      </c>
      <c r="AR618" s="4">
        <f t="shared" si="482"/>
        <v>0</v>
      </c>
      <c r="AS618" s="4">
        <f t="shared" si="483"/>
        <v>0</v>
      </c>
      <c r="AT618" s="4">
        <f t="shared" si="484"/>
        <v>0</v>
      </c>
    </row>
    <row r="619" spans="1:46" x14ac:dyDescent="0.25">
      <c r="A619" s="5">
        <f t="shared" si="456"/>
        <v>0</v>
      </c>
      <c r="B619" s="4" t="e">
        <f t="shared" si="457"/>
        <v>#N/A</v>
      </c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4">
        <f t="shared" si="458"/>
        <v>0</v>
      </c>
      <c r="N619" s="59"/>
      <c r="O619" s="59"/>
      <c r="P619" s="59" t="e">
        <f t="shared" si="459"/>
        <v>#N/A</v>
      </c>
      <c r="Q619" s="59"/>
      <c r="R619" s="59"/>
      <c r="S619" s="59"/>
      <c r="T619" s="5" t="e">
        <f t="shared" si="460"/>
        <v>#N/A</v>
      </c>
      <c r="U619" s="4" t="e">
        <f t="shared" si="461"/>
        <v>#N/A</v>
      </c>
      <c r="V619" s="4" t="e">
        <f t="shared" si="462"/>
        <v>#N/A</v>
      </c>
      <c r="W619" s="4" t="e">
        <f t="shared" si="463"/>
        <v>#N/A</v>
      </c>
      <c r="X619" s="4" t="e">
        <f t="shared" si="464"/>
        <v>#N/A</v>
      </c>
      <c r="Y619" s="4" t="e" cm="1">
        <f t="array" ref="Y619">_xlfn.IFS(H619=1,2,H619=3,1)</f>
        <v>#N/A</v>
      </c>
      <c r="Z619" s="4" t="e">
        <f t="shared" si="465"/>
        <v>#N/A</v>
      </c>
      <c r="AA619" s="4" t="e">
        <f t="shared" si="466"/>
        <v>#N/A</v>
      </c>
      <c r="AB619" s="4" t="e">
        <f t="shared" si="467"/>
        <v>#N/A</v>
      </c>
      <c r="AC619" s="4" t="e">
        <f t="shared" si="468"/>
        <v>#N/A</v>
      </c>
      <c r="AD619" s="4" t="e">
        <f t="shared" si="469"/>
        <v>#N/A</v>
      </c>
      <c r="AE619" s="4" t="e">
        <f t="shared" si="470"/>
        <v>#N/A</v>
      </c>
      <c r="AF619" s="4">
        <f t="shared" si="471"/>
        <v>0</v>
      </c>
      <c r="AG619" s="4" t="str">
        <f t="shared" si="472"/>
        <v/>
      </c>
      <c r="AH619" s="4">
        <f t="shared" si="473"/>
        <v>0</v>
      </c>
      <c r="AI619" s="4" t="e">
        <f t="shared" si="474"/>
        <v>#VALUE!</v>
      </c>
      <c r="AJ619" s="4" t="e">
        <f t="shared" si="475"/>
        <v>#N/A</v>
      </c>
      <c r="AK619" s="4" t="e">
        <f t="shared" si="476"/>
        <v>#N/A</v>
      </c>
      <c r="AL619" s="4">
        <f t="shared" si="477"/>
        <v>0</v>
      </c>
      <c r="AM619" s="4">
        <f t="shared" si="478"/>
        <v>0</v>
      </c>
      <c r="AN619" s="4"/>
      <c r="AO619" s="4" t="e">
        <f t="shared" si="479"/>
        <v>#N/A</v>
      </c>
      <c r="AP619" s="4" t="e">
        <f t="shared" si="480"/>
        <v>#VALUE!</v>
      </c>
      <c r="AQ619" s="4" t="str">
        <f t="shared" si="481"/>
        <v/>
      </c>
      <c r="AR619" s="4">
        <f t="shared" si="482"/>
        <v>0</v>
      </c>
      <c r="AS619" s="4">
        <f t="shared" si="483"/>
        <v>0</v>
      </c>
      <c r="AT619" s="4">
        <f t="shared" si="484"/>
        <v>0</v>
      </c>
    </row>
    <row r="620" spans="1:46" x14ac:dyDescent="0.25">
      <c r="A620" s="5">
        <f t="shared" si="456"/>
        <v>0</v>
      </c>
      <c r="B620" s="4" t="e">
        <f t="shared" si="457"/>
        <v>#N/A</v>
      </c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4">
        <f t="shared" si="458"/>
        <v>0</v>
      </c>
      <c r="N620" s="59"/>
      <c r="O620" s="59"/>
      <c r="P620" s="59" t="e">
        <f t="shared" si="459"/>
        <v>#N/A</v>
      </c>
      <c r="Q620" s="59"/>
      <c r="R620" s="59"/>
      <c r="S620" s="59"/>
      <c r="T620" s="5" t="e">
        <f t="shared" si="460"/>
        <v>#N/A</v>
      </c>
      <c r="U620" s="4" t="e">
        <f t="shared" si="461"/>
        <v>#N/A</v>
      </c>
      <c r="V620" s="4" t="e">
        <f t="shared" si="462"/>
        <v>#N/A</v>
      </c>
      <c r="W620" s="4" t="e">
        <f t="shared" si="463"/>
        <v>#N/A</v>
      </c>
      <c r="X620" s="4" t="e">
        <f t="shared" si="464"/>
        <v>#N/A</v>
      </c>
      <c r="Y620" s="4" t="e" cm="1">
        <f t="array" ref="Y620">_xlfn.IFS(H620=1,2,H620=3,1)</f>
        <v>#N/A</v>
      </c>
      <c r="Z620" s="4" t="e">
        <f t="shared" si="465"/>
        <v>#N/A</v>
      </c>
      <c r="AA620" s="4" t="e">
        <f t="shared" si="466"/>
        <v>#N/A</v>
      </c>
      <c r="AB620" s="4" t="e">
        <f t="shared" si="467"/>
        <v>#N/A</v>
      </c>
      <c r="AC620" s="4" t="e">
        <f t="shared" si="468"/>
        <v>#N/A</v>
      </c>
      <c r="AD620" s="4" t="e">
        <f t="shared" si="469"/>
        <v>#N/A</v>
      </c>
      <c r="AE620" s="4" t="e">
        <f t="shared" si="470"/>
        <v>#N/A</v>
      </c>
      <c r="AF620" s="4">
        <f t="shared" si="471"/>
        <v>0</v>
      </c>
      <c r="AG620" s="4" t="str">
        <f t="shared" si="472"/>
        <v/>
      </c>
      <c r="AH620" s="4">
        <f t="shared" si="473"/>
        <v>0</v>
      </c>
      <c r="AI620" s="4" t="e">
        <f t="shared" si="474"/>
        <v>#VALUE!</v>
      </c>
      <c r="AJ620" s="4" t="e">
        <f t="shared" si="475"/>
        <v>#N/A</v>
      </c>
      <c r="AK620" s="4" t="e">
        <f t="shared" si="476"/>
        <v>#N/A</v>
      </c>
      <c r="AL620" s="4">
        <f t="shared" si="477"/>
        <v>0</v>
      </c>
      <c r="AM620" s="4">
        <f t="shared" si="478"/>
        <v>0</v>
      </c>
      <c r="AN620" s="4"/>
      <c r="AO620" s="4" t="e">
        <f t="shared" si="479"/>
        <v>#N/A</v>
      </c>
      <c r="AP620" s="4" t="e">
        <f t="shared" si="480"/>
        <v>#VALUE!</v>
      </c>
      <c r="AQ620" s="4" t="str">
        <f t="shared" si="481"/>
        <v/>
      </c>
      <c r="AR620" s="4">
        <f t="shared" si="482"/>
        <v>0</v>
      </c>
      <c r="AS620" s="4">
        <f t="shared" si="483"/>
        <v>0</v>
      </c>
      <c r="AT620" s="4">
        <f t="shared" si="484"/>
        <v>0</v>
      </c>
    </row>
    <row r="621" spans="1:46" x14ac:dyDescent="0.25">
      <c r="A621" s="5">
        <f t="shared" si="456"/>
        <v>0</v>
      </c>
      <c r="B621" s="4" t="e">
        <f t="shared" si="457"/>
        <v>#N/A</v>
      </c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4">
        <f t="shared" si="458"/>
        <v>0</v>
      </c>
      <c r="N621" s="59"/>
      <c r="O621" s="59"/>
      <c r="P621" s="59" t="e">
        <f t="shared" si="459"/>
        <v>#N/A</v>
      </c>
      <c r="Q621" s="59"/>
      <c r="R621" s="59"/>
      <c r="S621" s="59"/>
      <c r="T621" s="5" t="e">
        <f t="shared" si="460"/>
        <v>#N/A</v>
      </c>
      <c r="U621" s="4" t="e">
        <f t="shared" si="461"/>
        <v>#N/A</v>
      </c>
      <c r="V621" s="4" t="e">
        <f t="shared" si="462"/>
        <v>#N/A</v>
      </c>
      <c r="W621" s="4" t="e">
        <f t="shared" si="463"/>
        <v>#N/A</v>
      </c>
      <c r="X621" s="4" t="e">
        <f t="shared" si="464"/>
        <v>#N/A</v>
      </c>
      <c r="Y621" s="4" t="e" cm="1">
        <f t="array" ref="Y621">_xlfn.IFS(H621=1,2,H621=3,1)</f>
        <v>#N/A</v>
      </c>
      <c r="Z621" s="4" t="e">
        <f t="shared" si="465"/>
        <v>#N/A</v>
      </c>
      <c r="AA621" s="4" t="e">
        <f t="shared" si="466"/>
        <v>#N/A</v>
      </c>
      <c r="AB621" s="4" t="e">
        <f t="shared" si="467"/>
        <v>#N/A</v>
      </c>
      <c r="AC621" s="4" t="e">
        <f t="shared" si="468"/>
        <v>#N/A</v>
      </c>
      <c r="AD621" s="4" t="e">
        <f t="shared" si="469"/>
        <v>#N/A</v>
      </c>
      <c r="AE621" s="4" t="e">
        <f t="shared" si="470"/>
        <v>#N/A</v>
      </c>
      <c r="AF621" s="4">
        <f t="shared" si="471"/>
        <v>0</v>
      </c>
      <c r="AG621" s="4" t="str">
        <f t="shared" si="472"/>
        <v/>
      </c>
      <c r="AH621" s="4">
        <f t="shared" si="473"/>
        <v>0</v>
      </c>
      <c r="AI621" s="4" t="e">
        <f t="shared" si="474"/>
        <v>#VALUE!</v>
      </c>
      <c r="AJ621" s="4" t="e">
        <f t="shared" si="475"/>
        <v>#N/A</v>
      </c>
      <c r="AK621" s="4" t="e">
        <f t="shared" si="476"/>
        <v>#N/A</v>
      </c>
      <c r="AL621" s="4">
        <f t="shared" si="477"/>
        <v>0</v>
      </c>
      <c r="AM621" s="4">
        <f t="shared" si="478"/>
        <v>0</v>
      </c>
      <c r="AN621" s="4"/>
      <c r="AO621" s="4" t="e">
        <f t="shared" si="479"/>
        <v>#N/A</v>
      </c>
      <c r="AP621" s="4" t="e">
        <f t="shared" si="480"/>
        <v>#VALUE!</v>
      </c>
      <c r="AQ621" s="4" t="str">
        <f t="shared" si="481"/>
        <v/>
      </c>
      <c r="AR621" s="4">
        <f t="shared" si="482"/>
        <v>0</v>
      </c>
      <c r="AS621" s="4">
        <f t="shared" si="483"/>
        <v>0</v>
      </c>
      <c r="AT621" s="4">
        <f t="shared" si="484"/>
        <v>0</v>
      </c>
    </row>
    <row r="622" spans="1:46" x14ac:dyDescent="0.25">
      <c r="A622" s="5">
        <f t="shared" si="456"/>
        <v>0</v>
      </c>
      <c r="B622" s="4" t="e">
        <f t="shared" si="457"/>
        <v>#N/A</v>
      </c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4">
        <f t="shared" si="458"/>
        <v>0</v>
      </c>
      <c r="N622" s="59"/>
      <c r="O622" s="59"/>
      <c r="P622" s="59" t="e">
        <f t="shared" si="459"/>
        <v>#N/A</v>
      </c>
      <c r="Q622" s="59"/>
      <c r="R622" s="59"/>
      <c r="S622" s="59"/>
      <c r="T622" s="5" t="e">
        <f t="shared" si="460"/>
        <v>#N/A</v>
      </c>
      <c r="U622" s="4" t="e">
        <f t="shared" si="461"/>
        <v>#N/A</v>
      </c>
      <c r="V622" s="4" t="e">
        <f t="shared" si="462"/>
        <v>#N/A</v>
      </c>
      <c r="W622" s="4" t="e">
        <f t="shared" si="463"/>
        <v>#N/A</v>
      </c>
      <c r="X622" s="4" t="e">
        <f t="shared" si="464"/>
        <v>#N/A</v>
      </c>
      <c r="Y622" s="4" t="e" cm="1">
        <f t="array" ref="Y622">_xlfn.IFS(H622=1,2,H622=3,1)</f>
        <v>#N/A</v>
      </c>
      <c r="Z622" s="4" t="e">
        <f t="shared" si="465"/>
        <v>#N/A</v>
      </c>
      <c r="AA622" s="4" t="e">
        <f t="shared" si="466"/>
        <v>#N/A</v>
      </c>
      <c r="AB622" s="4" t="e">
        <f t="shared" si="467"/>
        <v>#N/A</v>
      </c>
      <c r="AC622" s="4" t="e">
        <f t="shared" si="468"/>
        <v>#N/A</v>
      </c>
      <c r="AD622" s="4" t="e">
        <f t="shared" si="469"/>
        <v>#N/A</v>
      </c>
      <c r="AE622" s="4" t="e">
        <f t="shared" si="470"/>
        <v>#N/A</v>
      </c>
      <c r="AF622" s="4">
        <f t="shared" si="471"/>
        <v>0</v>
      </c>
      <c r="AG622" s="4" t="str">
        <f t="shared" si="472"/>
        <v/>
      </c>
      <c r="AH622" s="4">
        <f t="shared" si="473"/>
        <v>0</v>
      </c>
      <c r="AI622" s="4" t="e">
        <f t="shared" si="474"/>
        <v>#VALUE!</v>
      </c>
      <c r="AJ622" s="4" t="e">
        <f t="shared" si="475"/>
        <v>#N/A</v>
      </c>
      <c r="AK622" s="4" t="e">
        <f t="shared" si="476"/>
        <v>#N/A</v>
      </c>
      <c r="AL622" s="4">
        <f t="shared" si="477"/>
        <v>0</v>
      </c>
      <c r="AM622" s="4">
        <f t="shared" si="478"/>
        <v>0</v>
      </c>
      <c r="AN622" s="4"/>
      <c r="AO622" s="4" t="e">
        <f t="shared" si="479"/>
        <v>#N/A</v>
      </c>
      <c r="AP622" s="4" t="e">
        <f t="shared" si="480"/>
        <v>#VALUE!</v>
      </c>
      <c r="AQ622" s="4" t="str">
        <f t="shared" si="481"/>
        <v/>
      </c>
      <c r="AR622" s="4">
        <f t="shared" si="482"/>
        <v>0</v>
      </c>
      <c r="AS622" s="4">
        <f t="shared" si="483"/>
        <v>0</v>
      </c>
      <c r="AT622" s="4">
        <f t="shared" si="484"/>
        <v>0</v>
      </c>
    </row>
    <row r="623" spans="1:46" x14ac:dyDescent="0.25">
      <c r="A623" s="5">
        <f t="shared" si="456"/>
        <v>0</v>
      </c>
      <c r="B623" s="4" t="e">
        <f t="shared" si="457"/>
        <v>#N/A</v>
      </c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4">
        <f t="shared" si="458"/>
        <v>0</v>
      </c>
      <c r="N623" s="59"/>
      <c r="O623" s="59"/>
      <c r="P623" s="59" t="e">
        <f t="shared" si="459"/>
        <v>#N/A</v>
      </c>
      <c r="Q623" s="59"/>
      <c r="R623" s="59"/>
      <c r="S623" s="59"/>
      <c r="T623" s="5" t="e">
        <f t="shared" si="460"/>
        <v>#N/A</v>
      </c>
      <c r="U623" s="4" t="e">
        <f t="shared" si="461"/>
        <v>#N/A</v>
      </c>
      <c r="V623" s="4" t="e">
        <f t="shared" si="462"/>
        <v>#N/A</v>
      </c>
      <c r="W623" s="4" t="e">
        <f t="shared" si="463"/>
        <v>#N/A</v>
      </c>
      <c r="X623" s="4" t="e">
        <f t="shared" si="464"/>
        <v>#N/A</v>
      </c>
      <c r="Y623" s="4" t="e" cm="1">
        <f t="array" ref="Y623">_xlfn.IFS(H623=1,2,H623=3,1)</f>
        <v>#N/A</v>
      </c>
      <c r="Z623" s="4" t="e">
        <f t="shared" si="465"/>
        <v>#N/A</v>
      </c>
      <c r="AA623" s="4" t="e">
        <f t="shared" si="466"/>
        <v>#N/A</v>
      </c>
      <c r="AB623" s="4" t="e">
        <f t="shared" si="467"/>
        <v>#N/A</v>
      </c>
      <c r="AC623" s="4" t="e">
        <f t="shared" si="468"/>
        <v>#N/A</v>
      </c>
      <c r="AD623" s="4" t="e">
        <f t="shared" si="469"/>
        <v>#N/A</v>
      </c>
      <c r="AE623" s="4" t="e">
        <f t="shared" si="470"/>
        <v>#N/A</v>
      </c>
      <c r="AF623" s="4">
        <f t="shared" si="471"/>
        <v>0</v>
      </c>
      <c r="AG623" s="4" t="str">
        <f t="shared" si="472"/>
        <v/>
      </c>
      <c r="AH623" s="4">
        <f t="shared" si="473"/>
        <v>0</v>
      </c>
      <c r="AI623" s="4" t="e">
        <f t="shared" si="474"/>
        <v>#VALUE!</v>
      </c>
      <c r="AJ623" s="4" t="e">
        <f t="shared" si="475"/>
        <v>#N/A</v>
      </c>
      <c r="AK623" s="4" t="e">
        <f t="shared" si="476"/>
        <v>#N/A</v>
      </c>
      <c r="AL623" s="4">
        <f t="shared" si="477"/>
        <v>0</v>
      </c>
      <c r="AM623" s="4">
        <f t="shared" si="478"/>
        <v>0</v>
      </c>
      <c r="AN623" s="4"/>
      <c r="AO623" s="4" t="e">
        <f t="shared" si="479"/>
        <v>#N/A</v>
      </c>
      <c r="AP623" s="4" t="e">
        <f t="shared" si="480"/>
        <v>#VALUE!</v>
      </c>
      <c r="AQ623" s="4" t="str">
        <f t="shared" si="481"/>
        <v/>
      </c>
      <c r="AR623" s="4">
        <f t="shared" si="482"/>
        <v>0</v>
      </c>
      <c r="AS623" s="4">
        <f t="shared" si="483"/>
        <v>0</v>
      </c>
      <c r="AT623" s="4">
        <f t="shared" si="484"/>
        <v>0</v>
      </c>
    </row>
    <row r="624" spans="1:46" x14ac:dyDescent="0.25">
      <c r="A624" s="5">
        <f t="shared" si="456"/>
        <v>0</v>
      </c>
      <c r="B624" s="4" t="e">
        <f t="shared" si="457"/>
        <v>#N/A</v>
      </c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4">
        <f t="shared" si="458"/>
        <v>0</v>
      </c>
      <c r="N624" s="59"/>
      <c r="O624" s="59"/>
      <c r="P624" s="59" t="e">
        <f t="shared" si="459"/>
        <v>#N/A</v>
      </c>
      <c r="Q624" s="59"/>
      <c r="R624" s="59"/>
      <c r="S624" s="59"/>
      <c r="T624" s="5" t="e">
        <f t="shared" si="460"/>
        <v>#N/A</v>
      </c>
      <c r="U624" s="4" t="e">
        <f t="shared" si="461"/>
        <v>#N/A</v>
      </c>
      <c r="V624" s="4" t="e">
        <f t="shared" si="462"/>
        <v>#N/A</v>
      </c>
      <c r="W624" s="4" t="e">
        <f t="shared" si="463"/>
        <v>#N/A</v>
      </c>
      <c r="X624" s="4" t="e">
        <f t="shared" si="464"/>
        <v>#N/A</v>
      </c>
      <c r="Y624" s="4" t="e" cm="1">
        <f t="array" ref="Y624">_xlfn.IFS(H624=1,2,H624=3,1)</f>
        <v>#N/A</v>
      </c>
      <c r="Z624" s="4" t="e">
        <f t="shared" si="465"/>
        <v>#N/A</v>
      </c>
      <c r="AA624" s="4" t="e">
        <f t="shared" si="466"/>
        <v>#N/A</v>
      </c>
      <c r="AB624" s="4" t="e">
        <f t="shared" si="467"/>
        <v>#N/A</v>
      </c>
      <c r="AC624" s="4" t="e">
        <f t="shared" si="468"/>
        <v>#N/A</v>
      </c>
      <c r="AD624" s="4" t="e">
        <f t="shared" si="469"/>
        <v>#N/A</v>
      </c>
      <c r="AE624" s="4" t="e">
        <f t="shared" si="470"/>
        <v>#N/A</v>
      </c>
      <c r="AF624" s="4">
        <f t="shared" si="471"/>
        <v>0</v>
      </c>
      <c r="AG624" s="4" t="str">
        <f t="shared" si="472"/>
        <v/>
      </c>
      <c r="AH624" s="4">
        <f t="shared" si="473"/>
        <v>0</v>
      </c>
      <c r="AI624" s="4" t="e">
        <f t="shared" si="474"/>
        <v>#VALUE!</v>
      </c>
      <c r="AJ624" s="4" t="e">
        <f t="shared" si="475"/>
        <v>#N/A</v>
      </c>
      <c r="AK624" s="4" t="e">
        <f t="shared" si="476"/>
        <v>#N/A</v>
      </c>
      <c r="AL624" s="4">
        <f t="shared" si="477"/>
        <v>0</v>
      </c>
      <c r="AM624" s="4">
        <f t="shared" si="478"/>
        <v>0</v>
      </c>
      <c r="AN624" s="4"/>
      <c r="AO624" s="4" t="e">
        <f t="shared" si="479"/>
        <v>#N/A</v>
      </c>
      <c r="AP624" s="4" t="e">
        <f t="shared" si="480"/>
        <v>#VALUE!</v>
      </c>
      <c r="AQ624" s="4" t="str">
        <f t="shared" si="481"/>
        <v/>
      </c>
      <c r="AR624" s="4">
        <f t="shared" si="482"/>
        <v>0</v>
      </c>
      <c r="AS624" s="4">
        <f t="shared" si="483"/>
        <v>0</v>
      </c>
      <c r="AT624" s="4">
        <f t="shared" si="484"/>
        <v>0</v>
      </c>
    </row>
    <row r="625" spans="1:46" x14ac:dyDescent="0.25">
      <c r="A625" s="5">
        <f t="shared" si="456"/>
        <v>0</v>
      </c>
      <c r="B625" s="4" t="e">
        <f t="shared" si="457"/>
        <v>#N/A</v>
      </c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4">
        <f t="shared" si="458"/>
        <v>0</v>
      </c>
      <c r="N625" s="59"/>
      <c r="O625" s="59"/>
      <c r="P625" s="59" t="e">
        <f t="shared" si="459"/>
        <v>#N/A</v>
      </c>
      <c r="Q625" s="59"/>
      <c r="R625" s="59"/>
      <c r="S625" s="59"/>
      <c r="T625" s="5" t="e">
        <f t="shared" si="460"/>
        <v>#N/A</v>
      </c>
      <c r="U625" s="4" t="e">
        <f t="shared" si="461"/>
        <v>#N/A</v>
      </c>
      <c r="V625" s="4" t="e">
        <f t="shared" si="462"/>
        <v>#N/A</v>
      </c>
      <c r="W625" s="4" t="e">
        <f t="shared" si="463"/>
        <v>#N/A</v>
      </c>
      <c r="X625" s="4" t="e">
        <f t="shared" si="464"/>
        <v>#N/A</v>
      </c>
      <c r="Y625" s="4" t="e" cm="1">
        <f t="array" ref="Y625">_xlfn.IFS(H625=1,2,H625=3,1)</f>
        <v>#N/A</v>
      </c>
      <c r="Z625" s="4" t="e">
        <f t="shared" si="465"/>
        <v>#N/A</v>
      </c>
      <c r="AA625" s="4" t="e">
        <f t="shared" si="466"/>
        <v>#N/A</v>
      </c>
      <c r="AB625" s="4" t="e">
        <f t="shared" si="467"/>
        <v>#N/A</v>
      </c>
      <c r="AC625" s="4" t="e">
        <f t="shared" si="468"/>
        <v>#N/A</v>
      </c>
      <c r="AD625" s="4" t="e">
        <f t="shared" si="469"/>
        <v>#N/A</v>
      </c>
      <c r="AE625" s="4" t="e">
        <f t="shared" si="470"/>
        <v>#N/A</v>
      </c>
      <c r="AF625" s="4">
        <f t="shared" si="471"/>
        <v>0</v>
      </c>
      <c r="AG625" s="4" t="str">
        <f t="shared" si="472"/>
        <v/>
      </c>
      <c r="AH625" s="4">
        <f t="shared" si="473"/>
        <v>0</v>
      </c>
      <c r="AI625" s="4" t="e">
        <f t="shared" si="474"/>
        <v>#VALUE!</v>
      </c>
      <c r="AJ625" s="4" t="e">
        <f t="shared" si="475"/>
        <v>#N/A</v>
      </c>
      <c r="AK625" s="4" t="e">
        <f t="shared" si="476"/>
        <v>#N/A</v>
      </c>
      <c r="AL625" s="4">
        <f t="shared" si="477"/>
        <v>0</v>
      </c>
      <c r="AM625" s="4">
        <f t="shared" si="478"/>
        <v>0</v>
      </c>
      <c r="AN625" s="4"/>
      <c r="AO625" s="4" t="e">
        <f t="shared" si="479"/>
        <v>#N/A</v>
      </c>
      <c r="AP625" s="4" t="e">
        <f t="shared" si="480"/>
        <v>#VALUE!</v>
      </c>
      <c r="AQ625" s="4" t="str">
        <f t="shared" si="481"/>
        <v/>
      </c>
      <c r="AR625" s="4">
        <f t="shared" si="482"/>
        <v>0</v>
      </c>
      <c r="AS625" s="4">
        <f t="shared" si="483"/>
        <v>0</v>
      </c>
      <c r="AT625" s="4">
        <f t="shared" si="484"/>
        <v>0</v>
      </c>
    </row>
    <row r="626" spans="1:46" x14ac:dyDescent="0.25">
      <c r="A626" s="5">
        <f t="shared" si="456"/>
        <v>0</v>
      </c>
      <c r="B626" s="4" t="e">
        <f t="shared" si="457"/>
        <v>#N/A</v>
      </c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4">
        <f t="shared" si="458"/>
        <v>0</v>
      </c>
      <c r="N626" s="59"/>
      <c r="O626" s="59"/>
      <c r="P626" s="59" t="e">
        <f t="shared" si="459"/>
        <v>#N/A</v>
      </c>
      <c r="Q626" s="59"/>
      <c r="R626" s="59"/>
      <c r="S626" s="59"/>
      <c r="T626" s="5" t="e">
        <f t="shared" si="460"/>
        <v>#N/A</v>
      </c>
      <c r="U626" s="4" t="e">
        <f t="shared" si="461"/>
        <v>#N/A</v>
      </c>
      <c r="V626" s="4" t="e">
        <f t="shared" si="462"/>
        <v>#N/A</v>
      </c>
      <c r="W626" s="4" t="e">
        <f t="shared" si="463"/>
        <v>#N/A</v>
      </c>
      <c r="X626" s="4" t="e">
        <f t="shared" si="464"/>
        <v>#N/A</v>
      </c>
      <c r="Y626" s="4" t="e" cm="1">
        <f t="array" ref="Y626">_xlfn.IFS(H626=1,2,H626=3,1)</f>
        <v>#N/A</v>
      </c>
      <c r="Z626" s="4" t="e">
        <f t="shared" si="465"/>
        <v>#N/A</v>
      </c>
      <c r="AA626" s="4" t="e">
        <f t="shared" si="466"/>
        <v>#N/A</v>
      </c>
      <c r="AB626" s="4" t="e">
        <f t="shared" si="467"/>
        <v>#N/A</v>
      </c>
      <c r="AC626" s="4" t="e">
        <f t="shared" si="468"/>
        <v>#N/A</v>
      </c>
      <c r="AD626" s="4" t="e">
        <f t="shared" si="469"/>
        <v>#N/A</v>
      </c>
      <c r="AE626" s="4" t="e">
        <f t="shared" si="470"/>
        <v>#N/A</v>
      </c>
      <c r="AF626" s="4">
        <f t="shared" si="471"/>
        <v>0</v>
      </c>
      <c r="AG626" s="4" t="str">
        <f t="shared" si="472"/>
        <v/>
      </c>
      <c r="AH626" s="4">
        <f t="shared" si="473"/>
        <v>0</v>
      </c>
      <c r="AI626" s="4" t="e">
        <f t="shared" si="474"/>
        <v>#VALUE!</v>
      </c>
      <c r="AJ626" s="4" t="e">
        <f t="shared" si="475"/>
        <v>#N/A</v>
      </c>
      <c r="AK626" s="4" t="e">
        <f t="shared" si="476"/>
        <v>#N/A</v>
      </c>
      <c r="AL626" s="4">
        <f t="shared" si="477"/>
        <v>0</v>
      </c>
      <c r="AM626" s="4">
        <f t="shared" si="478"/>
        <v>0</v>
      </c>
      <c r="AN626" s="4"/>
      <c r="AO626" s="4" t="e">
        <f t="shared" si="479"/>
        <v>#N/A</v>
      </c>
      <c r="AP626" s="4" t="e">
        <f t="shared" si="480"/>
        <v>#VALUE!</v>
      </c>
      <c r="AQ626" s="4" t="str">
        <f t="shared" si="481"/>
        <v/>
      </c>
      <c r="AR626" s="4">
        <f t="shared" si="482"/>
        <v>0</v>
      </c>
      <c r="AS626" s="4">
        <f t="shared" si="483"/>
        <v>0</v>
      </c>
      <c r="AT626" s="4">
        <f t="shared" si="484"/>
        <v>0</v>
      </c>
    </row>
    <row r="627" spans="1:46" x14ac:dyDescent="0.25">
      <c r="A627" s="5">
        <f t="shared" si="456"/>
        <v>0</v>
      </c>
      <c r="B627" s="4" t="e">
        <f t="shared" si="457"/>
        <v>#N/A</v>
      </c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4">
        <f t="shared" si="458"/>
        <v>0</v>
      </c>
      <c r="N627" s="59"/>
      <c r="O627" s="59"/>
      <c r="P627" s="59" t="e">
        <f t="shared" si="459"/>
        <v>#N/A</v>
      </c>
      <c r="Q627" s="59"/>
      <c r="R627" s="59"/>
      <c r="S627" s="59"/>
      <c r="T627" s="5" t="e">
        <f t="shared" si="460"/>
        <v>#N/A</v>
      </c>
      <c r="U627" s="4" t="e">
        <f t="shared" si="461"/>
        <v>#N/A</v>
      </c>
      <c r="V627" s="4" t="e">
        <f t="shared" si="462"/>
        <v>#N/A</v>
      </c>
      <c r="W627" s="4" t="e">
        <f t="shared" si="463"/>
        <v>#N/A</v>
      </c>
      <c r="X627" s="4" t="e">
        <f t="shared" si="464"/>
        <v>#N/A</v>
      </c>
      <c r="Y627" s="4" t="e" cm="1">
        <f t="array" ref="Y627">_xlfn.IFS(H627=1,2,H627=3,1)</f>
        <v>#N/A</v>
      </c>
      <c r="Z627" s="4" t="e">
        <f t="shared" si="465"/>
        <v>#N/A</v>
      </c>
      <c r="AA627" s="4" t="e">
        <f t="shared" si="466"/>
        <v>#N/A</v>
      </c>
      <c r="AB627" s="4" t="e">
        <f t="shared" si="467"/>
        <v>#N/A</v>
      </c>
      <c r="AC627" s="4" t="e">
        <f t="shared" si="468"/>
        <v>#N/A</v>
      </c>
      <c r="AD627" s="4" t="e">
        <f t="shared" si="469"/>
        <v>#N/A</v>
      </c>
      <c r="AE627" s="4" t="e">
        <f t="shared" si="470"/>
        <v>#N/A</v>
      </c>
      <c r="AF627" s="4">
        <f t="shared" si="471"/>
        <v>0</v>
      </c>
      <c r="AG627" s="4" t="str">
        <f t="shared" si="472"/>
        <v/>
      </c>
      <c r="AH627" s="4">
        <f t="shared" si="473"/>
        <v>0</v>
      </c>
      <c r="AI627" s="4" t="e">
        <f t="shared" si="474"/>
        <v>#VALUE!</v>
      </c>
      <c r="AJ627" s="4" t="e">
        <f t="shared" si="475"/>
        <v>#N/A</v>
      </c>
      <c r="AK627" s="4" t="e">
        <f t="shared" si="476"/>
        <v>#N/A</v>
      </c>
      <c r="AL627" s="4">
        <f t="shared" si="477"/>
        <v>0</v>
      </c>
      <c r="AM627" s="4">
        <f t="shared" si="478"/>
        <v>0</v>
      </c>
      <c r="AN627" s="4"/>
      <c r="AO627" s="4" t="e">
        <f t="shared" si="479"/>
        <v>#N/A</v>
      </c>
      <c r="AP627" s="4" t="e">
        <f t="shared" si="480"/>
        <v>#VALUE!</v>
      </c>
      <c r="AQ627" s="4" t="str">
        <f t="shared" si="481"/>
        <v/>
      </c>
      <c r="AR627" s="4">
        <f t="shared" si="482"/>
        <v>0</v>
      </c>
      <c r="AS627" s="4">
        <f t="shared" si="483"/>
        <v>0</v>
      </c>
      <c r="AT627" s="4">
        <f t="shared" si="484"/>
        <v>0</v>
      </c>
    </row>
    <row r="628" spans="1:46" x14ac:dyDescent="0.25">
      <c r="A628" s="5">
        <f t="shared" si="456"/>
        <v>0</v>
      </c>
      <c r="B628" s="4" t="e">
        <f t="shared" si="457"/>
        <v>#N/A</v>
      </c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4">
        <f t="shared" si="458"/>
        <v>0</v>
      </c>
      <c r="N628" s="59"/>
      <c r="O628" s="59"/>
      <c r="P628" s="59" t="e">
        <f t="shared" si="459"/>
        <v>#N/A</v>
      </c>
      <c r="Q628" s="59"/>
      <c r="R628" s="59"/>
      <c r="S628" s="59"/>
      <c r="T628" s="5" t="e">
        <f t="shared" si="460"/>
        <v>#N/A</v>
      </c>
      <c r="U628" s="4" t="e">
        <f t="shared" si="461"/>
        <v>#N/A</v>
      </c>
      <c r="V628" s="4" t="e">
        <f t="shared" si="462"/>
        <v>#N/A</v>
      </c>
      <c r="W628" s="4" t="e">
        <f t="shared" si="463"/>
        <v>#N/A</v>
      </c>
      <c r="X628" s="4" t="e">
        <f t="shared" si="464"/>
        <v>#N/A</v>
      </c>
      <c r="Y628" s="4" t="e" cm="1">
        <f t="array" ref="Y628">_xlfn.IFS(H628=1,2,H628=3,1)</f>
        <v>#N/A</v>
      </c>
      <c r="Z628" s="4" t="e">
        <f t="shared" si="465"/>
        <v>#N/A</v>
      </c>
      <c r="AA628" s="4" t="e">
        <f t="shared" si="466"/>
        <v>#N/A</v>
      </c>
      <c r="AB628" s="4" t="e">
        <f t="shared" si="467"/>
        <v>#N/A</v>
      </c>
      <c r="AC628" s="4" t="e">
        <f t="shared" si="468"/>
        <v>#N/A</v>
      </c>
      <c r="AD628" s="4" t="e">
        <f t="shared" si="469"/>
        <v>#N/A</v>
      </c>
      <c r="AE628" s="4" t="e">
        <f t="shared" si="470"/>
        <v>#N/A</v>
      </c>
      <c r="AF628" s="4">
        <f t="shared" si="471"/>
        <v>0</v>
      </c>
      <c r="AG628" s="4" t="str">
        <f t="shared" si="472"/>
        <v/>
      </c>
      <c r="AH628" s="4">
        <f t="shared" si="473"/>
        <v>0</v>
      </c>
      <c r="AI628" s="4" t="e">
        <f t="shared" si="474"/>
        <v>#VALUE!</v>
      </c>
      <c r="AJ628" s="4" t="e">
        <f t="shared" si="475"/>
        <v>#N/A</v>
      </c>
      <c r="AK628" s="4" t="e">
        <f t="shared" si="476"/>
        <v>#N/A</v>
      </c>
      <c r="AL628" s="4">
        <f t="shared" si="477"/>
        <v>0</v>
      </c>
      <c r="AM628" s="4">
        <f t="shared" si="478"/>
        <v>0</v>
      </c>
      <c r="AN628" s="4"/>
      <c r="AO628" s="4" t="e">
        <f t="shared" si="479"/>
        <v>#N/A</v>
      </c>
      <c r="AP628" s="4" t="e">
        <f t="shared" si="480"/>
        <v>#VALUE!</v>
      </c>
      <c r="AQ628" s="4" t="str">
        <f t="shared" si="481"/>
        <v/>
      </c>
      <c r="AR628" s="4">
        <f t="shared" si="482"/>
        <v>0</v>
      </c>
      <c r="AS628" s="4">
        <f t="shared" si="483"/>
        <v>0</v>
      </c>
      <c r="AT628" s="4">
        <f t="shared" si="484"/>
        <v>0</v>
      </c>
    </row>
    <row r="629" spans="1:46" x14ac:dyDescent="0.25">
      <c r="A629" s="5">
        <f t="shared" si="456"/>
        <v>0</v>
      </c>
      <c r="B629" s="4" t="e">
        <f t="shared" si="457"/>
        <v>#N/A</v>
      </c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4">
        <f t="shared" si="458"/>
        <v>0</v>
      </c>
      <c r="N629" s="59"/>
      <c r="O629" s="59"/>
      <c r="P629" s="59" t="e">
        <f t="shared" si="459"/>
        <v>#N/A</v>
      </c>
      <c r="Q629" s="59"/>
      <c r="R629" s="59"/>
      <c r="S629" s="59"/>
      <c r="T629" s="5" t="e">
        <f t="shared" si="460"/>
        <v>#N/A</v>
      </c>
      <c r="U629" s="4" t="e">
        <f t="shared" si="461"/>
        <v>#N/A</v>
      </c>
      <c r="V629" s="4" t="e">
        <f t="shared" si="462"/>
        <v>#N/A</v>
      </c>
      <c r="W629" s="4" t="e">
        <f t="shared" si="463"/>
        <v>#N/A</v>
      </c>
      <c r="X629" s="4" t="e">
        <f t="shared" si="464"/>
        <v>#N/A</v>
      </c>
      <c r="Y629" s="4" t="e" cm="1">
        <f t="array" ref="Y629">_xlfn.IFS(H629=1,2,H629=3,1)</f>
        <v>#N/A</v>
      </c>
      <c r="Z629" s="4" t="e">
        <f t="shared" si="465"/>
        <v>#N/A</v>
      </c>
      <c r="AA629" s="4" t="e">
        <f t="shared" si="466"/>
        <v>#N/A</v>
      </c>
      <c r="AB629" s="4" t="e">
        <f t="shared" si="467"/>
        <v>#N/A</v>
      </c>
      <c r="AC629" s="4" t="e">
        <f t="shared" si="468"/>
        <v>#N/A</v>
      </c>
      <c r="AD629" s="4" t="e">
        <f t="shared" si="469"/>
        <v>#N/A</v>
      </c>
      <c r="AE629" s="4" t="e">
        <f t="shared" si="470"/>
        <v>#N/A</v>
      </c>
      <c r="AF629" s="4">
        <f t="shared" si="471"/>
        <v>0</v>
      </c>
      <c r="AG629" s="4" t="str">
        <f t="shared" si="472"/>
        <v/>
      </c>
      <c r="AH629" s="4">
        <f t="shared" si="473"/>
        <v>0</v>
      </c>
      <c r="AI629" s="4" t="e">
        <f t="shared" si="474"/>
        <v>#VALUE!</v>
      </c>
      <c r="AJ629" s="4" t="e">
        <f t="shared" si="475"/>
        <v>#N/A</v>
      </c>
      <c r="AK629" s="4" t="e">
        <f t="shared" si="476"/>
        <v>#N/A</v>
      </c>
      <c r="AL629" s="4">
        <f t="shared" si="477"/>
        <v>0</v>
      </c>
      <c r="AM629" s="4">
        <f t="shared" si="478"/>
        <v>0</v>
      </c>
      <c r="AN629" s="4"/>
      <c r="AO629" s="4" t="e">
        <f t="shared" si="479"/>
        <v>#N/A</v>
      </c>
      <c r="AP629" s="4" t="e">
        <f t="shared" si="480"/>
        <v>#VALUE!</v>
      </c>
      <c r="AQ629" s="4" t="str">
        <f t="shared" si="481"/>
        <v/>
      </c>
      <c r="AR629" s="4">
        <f t="shared" si="482"/>
        <v>0</v>
      </c>
      <c r="AS629" s="4">
        <f t="shared" si="483"/>
        <v>0</v>
      </c>
      <c r="AT629" s="4">
        <f t="shared" si="484"/>
        <v>0</v>
      </c>
    </row>
    <row r="630" spans="1:46" x14ac:dyDescent="0.25">
      <c r="A630" s="5">
        <f t="shared" si="456"/>
        <v>0</v>
      </c>
      <c r="B630" s="4" t="e">
        <f t="shared" si="457"/>
        <v>#N/A</v>
      </c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4">
        <f t="shared" si="458"/>
        <v>0</v>
      </c>
      <c r="N630" s="59"/>
      <c r="O630" s="59"/>
      <c r="P630" s="59" t="e">
        <f t="shared" si="459"/>
        <v>#N/A</v>
      </c>
      <c r="Q630" s="59"/>
      <c r="R630" s="59"/>
      <c r="S630" s="59"/>
      <c r="T630" s="5" t="e">
        <f t="shared" si="460"/>
        <v>#N/A</v>
      </c>
      <c r="U630" s="4" t="e">
        <f t="shared" si="461"/>
        <v>#N/A</v>
      </c>
      <c r="V630" s="4" t="e">
        <f t="shared" si="462"/>
        <v>#N/A</v>
      </c>
      <c r="W630" s="4" t="e">
        <f t="shared" si="463"/>
        <v>#N/A</v>
      </c>
      <c r="X630" s="4" t="e">
        <f t="shared" si="464"/>
        <v>#N/A</v>
      </c>
      <c r="Y630" s="4" t="e" cm="1">
        <f t="array" ref="Y630">_xlfn.IFS(H630=1,2,H630=3,1)</f>
        <v>#N/A</v>
      </c>
      <c r="Z630" s="4" t="e">
        <f t="shared" si="465"/>
        <v>#N/A</v>
      </c>
      <c r="AA630" s="4" t="e">
        <f t="shared" si="466"/>
        <v>#N/A</v>
      </c>
      <c r="AB630" s="4" t="e">
        <f t="shared" si="467"/>
        <v>#N/A</v>
      </c>
      <c r="AC630" s="4" t="e">
        <f t="shared" si="468"/>
        <v>#N/A</v>
      </c>
      <c r="AD630" s="4" t="e">
        <f t="shared" si="469"/>
        <v>#N/A</v>
      </c>
      <c r="AE630" s="4" t="e">
        <f t="shared" si="470"/>
        <v>#N/A</v>
      </c>
      <c r="AF630" s="4">
        <f t="shared" si="471"/>
        <v>0</v>
      </c>
      <c r="AG630" s="4" t="str">
        <f t="shared" si="472"/>
        <v/>
      </c>
      <c r="AH630" s="4">
        <f t="shared" si="473"/>
        <v>0</v>
      </c>
      <c r="AI630" s="4" t="e">
        <f t="shared" si="474"/>
        <v>#VALUE!</v>
      </c>
      <c r="AJ630" s="4" t="e">
        <f t="shared" si="475"/>
        <v>#N/A</v>
      </c>
      <c r="AK630" s="4" t="e">
        <f t="shared" si="476"/>
        <v>#N/A</v>
      </c>
      <c r="AL630" s="4">
        <f t="shared" si="477"/>
        <v>0</v>
      </c>
      <c r="AM630" s="4">
        <f t="shared" si="478"/>
        <v>0</v>
      </c>
      <c r="AN630" s="4"/>
      <c r="AO630" s="4" t="e">
        <f t="shared" si="479"/>
        <v>#N/A</v>
      </c>
      <c r="AP630" s="4" t="e">
        <f t="shared" si="480"/>
        <v>#VALUE!</v>
      </c>
      <c r="AQ630" s="4" t="str">
        <f t="shared" si="481"/>
        <v/>
      </c>
      <c r="AR630" s="4">
        <f t="shared" si="482"/>
        <v>0</v>
      </c>
      <c r="AS630" s="4">
        <f t="shared" si="483"/>
        <v>0</v>
      </c>
      <c r="AT630" s="4">
        <f t="shared" si="484"/>
        <v>0</v>
      </c>
    </row>
    <row r="631" spans="1:46" x14ac:dyDescent="0.25">
      <c r="A631" s="5">
        <f t="shared" si="456"/>
        <v>0</v>
      </c>
      <c r="B631" s="4" t="e">
        <f t="shared" si="457"/>
        <v>#N/A</v>
      </c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4">
        <f t="shared" si="458"/>
        <v>0</v>
      </c>
      <c r="N631" s="59"/>
      <c r="O631" s="59"/>
      <c r="P631" s="59" t="e">
        <f t="shared" si="459"/>
        <v>#N/A</v>
      </c>
      <c r="Q631" s="59"/>
      <c r="R631" s="59"/>
      <c r="S631" s="59"/>
      <c r="T631" s="5" t="e">
        <f t="shared" si="460"/>
        <v>#N/A</v>
      </c>
      <c r="U631" s="4" t="e">
        <f t="shared" si="461"/>
        <v>#N/A</v>
      </c>
      <c r="V631" s="4" t="e">
        <f t="shared" si="462"/>
        <v>#N/A</v>
      </c>
      <c r="W631" s="4" t="e">
        <f t="shared" si="463"/>
        <v>#N/A</v>
      </c>
      <c r="X631" s="4" t="e">
        <f t="shared" si="464"/>
        <v>#N/A</v>
      </c>
      <c r="Y631" s="4" t="e" cm="1">
        <f t="array" ref="Y631">_xlfn.IFS(H631=1,2,H631=3,1)</f>
        <v>#N/A</v>
      </c>
      <c r="Z631" s="4" t="e">
        <f t="shared" si="465"/>
        <v>#N/A</v>
      </c>
      <c r="AA631" s="4" t="e">
        <f t="shared" si="466"/>
        <v>#N/A</v>
      </c>
      <c r="AB631" s="4" t="e">
        <f t="shared" si="467"/>
        <v>#N/A</v>
      </c>
      <c r="AC631" s="4" t="e">
        <f t="shared" si="468"/>
        <v>#N/A</v>
      </c>
      <c r="AD631" s="4" t="e">
        <f t="shared" si="469"/>
        <v>#N/A</v>
      </c>
      <c r="AE631" s="4" t="e">
        <f t="shared" si="470"/>
        <v>#N/A</v>
      </c>
      <c r="AF631" s="4">
        <f t="shared" si="471"/>
        <v>0</v>
      </c>
      <c r="AG631" s="4" t="str">
        <f t="shared" si="472"/>
        <v/>
      </c>
      <c r="AH631" s="4">
        <f t="shared" si="473"/>
        <v>0</v>
      </c>
      <c r="AI631" s="4" t="e">
        <f t="shared" si="474"/>
        <v>#VALUE!</v>
      </c>
      <c r="AJ631" s="4" t="e">
        <f t="shared" si="475"/>
        <v>#N/A</v>
      </c>
      <c r="AK631" s="4" t="e">
        <f t="shared" si="476"/>
        <v>#N/A</v>
      </c>
      <c r="AL631" s="4">
        <f t="shared" si="477"/>
        <v>0</v>
      </c>
      <c r="AM631" s="4">
        <f t="shared" si="478"/>
        <v>0</v>
      </c>
      <c r="AN631" s="4"/>
      <c r="AO631" s="4" t="e">
        <f t="shared" si="479"/>
        <v>#N/A</v>
      </c>
      <c r="AP631" s="4" t="e">
        <f t="shared" si="480"/>
        <v>#VALUE!</v>
      </c>
      <c r="AQ631" s="4" t="str">
        <f t="shared" si="481"/>
        <v/>
      </c>
      <c r="AR631" s="4">
        <f t="shared" si="482"/>
        <v>0</v>
      </c>
      <c r="AS631" s="4">
        <f t="shared" si="483"/>
        <v>0</v>
      </c>
      <c r="AT631" s="4">
        <f t="shared" si="484"/>
        <v>0</v>
      </c>
    </row>
    <row r="632" spans="1:46" x14ac:dyDescent="0.25">
      <c r="A632" s="5">
        <f t="shared" ref="A632:A695" si="485">D632</f>
        <v>0</v>
      </c>
      <c r="B632" s="4" t="e">
        <f t="shared" ref="B632:B695" si="486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  <v>#N/A</v>
      </c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4">
        <f t="shared" ref="M632:M695" si="487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  <v>0</v>
      </c>
      <c r="N632" s="59"/>
      <c r="O632" s="59"/>
      <c r="P632" s="59" t="e">
        <f t="shared" ref="P632:P695" si="488">IF(VLOOKUP(AH632,Потребители_обозначение,5,FALSE)=2,_xlfn.IFS(H632=3,VLOOKUP(E632,Справочная_двигатели,8,FALSE),H632=1,VLOOKUP(E632,Справочная_двигатели,10,TRUE)),0.95)</f>
        <v>#N/A</v>
      </c>
      <c r="Q632" s="59"/>
      <c r="R632" s="59"/>
      <c r="S632" s="59"/>
      <c r="T632" s="5" t="e">
        <f t="shared" ref="T632:T695" si="489">_xlfn.IFS(H632=1,E632*1000/220,H632=3,E632/0.38/1.732)</f>
        <v>#N/A</v>
      </c>
      <c r="U632" s="4" t="e">
        <f t="shared" ref="U632:U695" si="490">IF(R632=0,VLOOKUP(T632,Автомат_номиналы,2,TRUE),R632)</f>
        <v>#N/A</v>
      </c>
      <c r="V632" s="4" t="e">
        <f t="shared" ref="V632:V695" si="491">IF(Q632=0,VLOOKUP(U632,Кабель_номиналы,2,TRUE),Q632)</f>
        <v>#N/A</v>
      </c>
      <c r="W632" s="4" t="e">
        <f t="shared" ref="W632:W695" si="492">VLOOKUP(V632,Кабель_сопротивление,3,FALSE)</f>
        <v>#N/A</v>
      </c>
      <c r="X632" s="4" t="e">
        <f t="shared" ref="X632:X695" si="493">VLOOKUP(V632,Кабель_сопротивление,2,FALSE)</f>
        <v>#N/A</v>
      </c>
      <c r="Y632" s="4" t="e" cm="1">
        <f t="array" ref="Y632">_xlfn.IFS(H632=1,2,H632=3,1)</f>
        <v>#N/A</v>
      </c>
      <c r="Z632" s="4" t="e">
        <f t="shared" ref="Z632:Z695" si="494">ROUND(SIN(ACOS(P632)),2)</f>
        <v>#N/A</v>
      </c>
      <c r="AA632" s="4" t="e">
        <f t="shared" ref="AA632:AA695" si="495">Y632*(W632*I632/V632+X632*I632*Z632/1000)*T632</f>
        <v>#N/A</v>
      </c>
      <c r="AB632" s="4" t="e">
        <f t="shared" ref="AB632:AB695" si="496">ROUNDUP(AA632/220*100,2)</f>
        <v>#N/A</v>
      </c>
      <c r="AC632" s="4" t="e">
        <f t="shared" ref="AC632:AC695" si="497">_xlfn.IFS(H632=3,380,H632=1,220)</f>
        <v>#N/A</v>
      </c>
      <c r="AD632" s="4" t="e">
        <f t="shared" ref="AD632:AD695" si="498">VLOOKUP(N632,Кабель_обозначение,2,FALSE)</f>
        <v>#N/A</v>
      </c>
      <c r="AE632" s="4" t="e">
        <f t="shared" ref="AE632:AE695" si="499">IF(VLOOKUP(N632,Кабель_обозначение,3,FALSE)=1,AD632&amp;" ("&amp;O632&amp;"х"&amp;V632&amp;")",AD632)</f>
        <v>#N/A</v>
      </c>
      <c r="AF632" s="4">
        <f t="shared" ref="AF632:AF695" si="500">IFERROR(IF(AB632&gt;4.5,1,2),0)</f>
        <v>0</v>
      </c>
      <c r="AG632" s="4" t="str">
        <f t="shared" ref="AG632:AG695" si="501">IFERROR(LEFT(AQ632,SEARCH(".",AQ632)-1),AQ632)</f>
        <v/>
      </c>
      <c r="AH632" s="4">
        <f t="shared" ref="AH632:AH695" si="502">IFERROR(LEFT(A632,SEARCH(".",A632)-1),A632)</f>
        <v>0</v>
      </c>
      <c r="AI632" s="4" t="e">
        <f t="shared" ref="AI632:AI695" si="503">IFERROR(LEFT(AP632,SEARCH(".",AP632)-1),AP632)</f>
        <v>#VALUE!</v>
      </c>
      <c r="AJ632" s="4" t="e">
        <f t="shared" ref="AJ632:AJ695" si="504">IF(C632=0,B632,C632)</f>
        <v>#N/A</v>
      </c>
      <c r="AK632" s="4" t="e">
        <f t="shared" ref="AK632:AK695" si="505">ROUNDUP(T632,2)</f>
        <v>#N/A</v>
      </c>
      <c r="AL632" s="4">
        <f t="shared" ref="AL632:AL695" si="506">E632</f>
        <v>0</v>
      </c>
      <c r="AM632" s="4">
        <f t="shared" ref="AM632:AM695" si="507">D632</f>
        <v>0</v>
      </c>
      <c r="AN632" s="4"/>
      <c r="AO632" s="4" t="e">
        <f t="shared" ref="AO632:AO695" si="508">IF(V632=0,AD632,AE632&amp;"
L="&amp;M632&amp;"-"&amp;AB632&amp;"%")</f>
        <v>#N/A</v>
      </c>
      <c r="AP632" s="4" t="e">
        <f t="shared" ref="AP632:AP695" si="509">RIGHT(A632,LEN(A632)-SEARCH(".",A632))</f>
        <v>#VALUE!</v>
      </c>
      <c r="AQ632" s="4" t="str">
        <f t="shared" ref="AQ632:AQ695" si="510">IFERROR(RIGHT(AP632,LEN(AP632)-SEARCH(".",AP632)),"")</f>
        <v/>
      </c>
      <c r="AR632" s="4">
        <f t="shared" ref="AR632:AR695" si="511">IFERROR(IF(VLOOKUP(AH632,Потребители_обозначение,5,FALSE)=2,_xlfn.IFS(H632=3,VLOOKUP(E632,Справочная_двигатели,3,FALSE),H632=1,VLOOKUP(E632,Справочная_двигатели,5,TRUE)),0),0)</f>
        <v>0</v>
      </c>
      <c r="AS632" s="4">
        <f t="shared" ref="AS632:AS695" si="512">IFERROR(IF(VLOOKUP(AH632,Потребители_обозначение,5,FALSE)=3,VLOOKUP(E632,Справочная_ЛЭД,2,TRUE),0),0)</f>
        <v>0</v>
      </c>
      <c r="AT632" s="4">
        <f t="shared" ref="AT632:AT695" si="513">IF(AR632=0,AS632,AR632)</f>
        <v>0</v>
      </c>
    </row>
    <row r="633" spans="1:46" x14ac:dyDescent="0.25">
      <c r="A633" s="5">
        <f t="shared" si="485"/>
        <v>0</v>
      </c>
      <c r="B633" s="4" t="e">
        <f t="shared" si="486"/>
        <v>#N/A</v>
      </c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4">
        <f t="shared" si="487"/>
        <v>0</v>
      </c>
      <c r="N633" s="59"/>
      <c r="O633" s="59"/>
      <c r="P633" s="59" t="e">
        <f t="shared" si="488"/>
        <v>#N/A</v>
      </c>
      <c r="Q633" s="59"/>
      <c r="R633" s="59"/>
      <c r="S633" s="59"/>
      <c r="T633" s="5" t="e">
        <f t="shared" si="489"/>
        <v>#N/A</v>
      </c>
      <c r="U633" s="4" t="e">
        <f t="shared" si="490"/>
        <v>#N/A</v>
      </c>
      <c r="V633" s="4" t="e">
        <f t="shared" si="491"/>
        <v>#N/A</v>
      </c>
      <c r="W633" s="4" t="e">
        <f t="shared" si="492"/>
        <v>#N/A</v>
      </c>
      <c r="X633" s="4" t="e">
        <f t="shared" si="493"/>
        <v>#N/A</v>
      </c>
      <c r="Y633" s="4" t="e" cm="1">
        <f t="array" ref="Y633">_xlfn.IFS(H633=1,2,H633=3,1)</f>
        <v>#N/A</v>
      </c>
      <c r="Z633" s="4" t="e">
        <f t="shared" si="494"/>
        <v>#N/A</v>
      </c>
      <c r="AA633" s="4" t="e">
        <f t="shared" si="495"/>
        <v>#N/A</v>
      </c>
      <c r="AB633" s="4" t="e">
        <f t="shared" si="496"/>
        <v>#N/A</v>
      </c>
      <c r="AC633" s="4" t="e">
        <f t="shared" si="497"/>
        <v>#N/A</v>
      </c>
      <c r="AD633" s="4" t="e">
        <f t="shared" si="498"/>
        <v>#N/A</v>
      </c>
      <c r="AE633" s="4" t="e">
        <f t="shared" si="499"/>
        <v>#N/A</v>
      </c>
      <c r="AF633" s="4">
        <f t="shared" si="500"/>
        <v>0</v>
      </c>
      <c r="AG633" s="4" t="str">
        <f t="shared" si="501"/>
        <v/>
      </c>
      <c r="AH633" s="4">
        <f t="shared" si="502"/>
        <v>0</v>
      </c>
      <c r="AI633" s="4" t="e">
        <f t="shared" si="503"/>
        <v>#VALUE!</v>
      </c>
      <c r="AJ633" s="4" t="e">
        <f t="shared" si="504"/>
        <v>#N/A</v>
      </c>
      <c r="AK633" s="4" t="e">
        <f t="shared" si="505"/>
        <v>#N/A</v>
      </c>
      <c r="AL633" s="4">
        <f t="shared" si="506"/>
        <v>0</v>
      </c>
      <c r="AM633" s="4">
        <f t="shared" si="507"/>
        <v>0</v>
      </c>
      <c r="AN633" s="4"/>
      <c r="AO633" s="4" t="e">
        <f t="shared" si="508"/>
        <v>#N/A</v>
      </c>
      <c r="AP633" s="4" t="e">
        <f t="shared" si="509"/>
        <v>#VALUE!</v>
      </c>
      <c r="AQ633" s="4" t="str">
        <f t="shared" si="510"/>
        <v/>
      </c>
      <c r="AR633" s="4">
        <f t="shared" si="511"/>
        <v>0</v>
      </c>
      <c r="AS633" s="4">
        <f t="shared" si="512"/>
        <v>0</v>
      </c>
      <c r="AT633" s="4">
        <f t="shared" si="513"/>
        <v>0</v>
      </c>
    </row>
    <row r="634" spans="1:46" x14ac:dyDescent="0.25">
      <c r="A634" s="5">
        <f t="shared" si="485"/>
        <v>0</v>
      </c>
      <c r="B634" s="4" t="e">
        <f t="shared" si="486"/>
        <v>#N/A</v>
      </c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4">
        <f t="shared" si="487"/>
        <v>0</v>
      </c>
      <c r="N634" s="59"/>
      <c r="O634" s="59"/>
      <c r="P634" s="59" t="e">
        <f t="shared" si="488"/>
        <v>#N/A</v>
      </c>
      <c r="Q634" s="59"/>
      <c r="R634" s="59"/>
      <c r="S634" s="59"/>
      <c r="T634" s="5" t="e">
        <f t="shared" si="489"/>
        <v>#N/A</v>
      </c>
      <c r="U634" s="4" t="e">
        <f t="shared" si="490"/>
        <v>#N/A</v>
      </c>
      <c r="V634" s="4" t="e">
        <f t="shared" si="491"/>
        <v>#N/A</v>
      </c>
      <c r="W634" s="4" t="e">
        <f t="shared" si="492"/>
        <v>#N/A</v>
      </c>
      <c r="X634" s="4" t="e">
        <f t="shared" si="493"/>
        <v>#N/A</v>
      </c>
      <c r="Y634" s="4" t="e" cm="1">
        <f t="array" ref="Y634">_xlfn.IFS(H634=1,2,H634=3,1)</f>
        <v>#N/A</v>
      </c>
      <c r="Z634" s="4" t="e">
        <f t="shared" si="494"/>
        <v>#N/A</v>
      </c>
      <c r="AA634" s="4" t="e">
        <f t="shared" si="495"/>
        <v>#N/A</v>
      </c>
      <c r="AB634" s="4" t="e">
        <f t="shared" si="496"/>
        <v>#N/A</v>
      </c>
      <c r="AC634" s="4" t="e">
        <f t="shared" si="497"/>
        <v>#N/A</v>
      </c>
      <c r="AD634" s="4" t="e">
        <f t="shared" si="498"/>
        <v>#N/A</v>
      </c>
      <c r="AE634" s="4" t="e">
        <f t="shared" si="499"/>
        <v>#N/A</v>
      </c>
      <c r="AF634" s="4">
        <f t="shared" si="500"/>
        <v>0</v>
      </c>
      <c r="AG634" s="4" t="str">
        <f t="shared" si="501"/>
        <v/>
      </c>
      <c r="AH634" s="4">
        <f t="shared" si="502"/>
        <v>0</v>
      </c>
      <c r="AI634" s="4" t="e">
        <f t="shared" si="503"/>
        <v>#VALUE!</v>
      </c>
      <c r="AJ634" s="4" t="e">
        <f t="shared" si="504"/>
        <v>#N/A</v>
      </c>
      <c r="AK634" s="4" t="e">
        <f t="shared" si="505"/>
        <v>#N/A</v>
      </c>
      <c r="AL634" s="4">
        <f t="shared" si="506"/>
        <v>0</v>
      </c>
      <c r="AM634" s="4">
        <f t="shared" si="507"/>
        <v>0</v>
      </c>
      <c r="AN634" s="4"/>
      <c r="AO634" s="4" t="e">
        <f t="shared" si="508"/>
        <v>#N/A</v>
      </c>
      <c r="AP634" s="4" t="e">
        <f t="shared" si="509"/>
        <v>#VALUE!</v>
      </c>
      <c r="AQ634" s="4" t="str">
        <f t="shared" si="510"/>
        <v/>
      </c>
      <c r="AR634" s="4">
        <f t="shared" si="511"/>
        <v>0</v>
      </c>
      <c r="AS634" s="4">
        <f t="shared" si="512"/>
        <v>0</v>
      </c>
      <c r="AT634" s="4">
        <f t="shared" si="513"/>
        <v>0</v>
      </c>
    </row>
    <row r="635" spans="1:46" x14ac:dyDescent="0.25">
      <c r="A635" s="5">
        <f t="shared" si="485"/>
        <v>0</v>
      </c>
      <c r="B635" s="4" t="e">
        <f t="shared" si="486"/>
        <v>#N/A</v>
      </c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4">
        <f t="shared" si="487"/>
        <v>0</v>
      </c>
      <c r="N635" s="59"/>
      <c r="O635" s="59"/>
      <c r="P635" s="59" t="e">
        <f t="shared" si="488"/>
        <v>#N/A</v>
      </c>
      <c r="Q635" s="59"/>
      <c r="R635" s="59"/>
      <c r="S635" s="59"/>
      <c r="T635" s="5" t="e">
        <f t="shared" si="489"/>
        <v>#N/A</v>
      </c>
      <c r="U635" s="4" t="e">
        <f t="shared" si="490"/>
        <v>#N/A</v>
      </c>
      <c r="V635" s="4" t="e">
        <f t="shared" si="491"/>
        <v>#N/A</v>
      </c>
      <c r="W635" s="4" t="e">
        <f t="shared" si="492"/>
        <v>#N/A</v>
      </c>
      <c r="X635" s="4" t="e">
        <f t="shared" si="493"/>
        <v>#N/A</v>
      </c>
      <c r="Y635" s="4" t="e" cm="1">
        <f t="array" ref="Y635">_xlfn.IFS(H635=1,2,H635=3,1)</f>
        <v>#N/A</v>
      </c>
      <c r="Z635" s="4" t="e">
        <f t="shared" si="494"/>
        <v>#N/A</v>
      </c>
      <c r="AA635" s="4" t="e">
        <f t="shared" si="495"/>
        <v>#N/A</v>
      </c>
      <c r="AB635" s="4" t="e">
        <f t="shared" si="496"/>
        <v>#N/A</v>
      </c>
      <c r="AC635" s="4" t="e">
        <f t="shared" si="497"/>
        <v>#N/A</v>
      </c>
      <c r="AD635" s="4" t="e">
        <f t="shared" si="498"/>
        <v>#N/A</v>
      </c>
      <c r="AE635" s="4" t="e">
        <f t="shared" si="499"/>
        <v>#N/A</v>
      </c>
      <c r="AF635" s="4">
        <f t="shared" si="500"/>
        <v>0</v>
      </c>
      <c r="AG635" s="4" t="str">
        <f t="shared" si="501"/>
        <v/>
      </c>
      <c r="AH635" s="4">
        <f t="shared" si="502"/>
        <v>0</v>
      </c>
      <c r="AI635" s="4" t="e">
        <f t="shared" si="503"/>
        <v>#VALUE!</v>
      </c>
      <c r="AJ635" s="4" t="e">
        <f t="shared" si="504"/>
        <v>#N/A</v>
      </c>
      <c r="AK635" s="4" t="e">
        <f t="shared" si="505"/>
        <v>#N/A</v>
      </c>
      <c r="AL635" s="4">
        <f t="shared" si="506"/>
        <v>0</v>
      </c>
      <c r="AM635" s="4">
        <f t="shared" si="507"/>
        <v>0</v>
      </c>
      <c r="AN635" s="4"/>
      <c r="AO635" s="4" t="e">
        <f t="shared" si="508"/>
        <v>#N/A</v>
      </c>
      <c r="AP635" s="4" t="e">
        <f t="shared" si="509"/>
        <v>#VALUE!</v>
      </c>
      <c r="AQ635" s="4" t="str">
        <f t="shared" si="510"/>
        <v/>
      </c>
      <c r="AR635" s="4">
        <f t="shared" si="511"/>
        <v>0</v>
      </c>
      <c r="AS635" s="4">
        <f t="shared" si="512"/>
        <v>0</v>
      </c>
      <c r="AT635" s="4">
        <f t="shared" si="513"/>
        <v>0</v>
      </c>
    </row>
    <row r="636" spans="1:46" x14ac:dyDescent="0.25">
      <c r="A636" s="5">
        <f t="shared" si="485"/>
        <v>0</v>
      </c>
      <c r="B636" s="4" t="e">
        <f t="shared" si="486"/>
        <v>#N/A</v>
      </c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4">
        <f t="shared" si="487"/>
        <v>0</v>
      </c>
      <c r="N636" s="59"/>
      <c r="O636" s="59"/>
      <c r="P636" s="59" t="e">
        <f t="shared" si="488"/>
        <v>#N/A</v>
      </c>
      <c r="Q636" s="59"/>
      <c r="R636" s="59"/>
      <c r="S636" s="59"/>
      <c r="T636" s="5" t="e">
        <f t="shared" si="489"/>
        <v>#N/A</v>
      </c>
      <c r="U636" s="4" t="e">
        <f t="shared" si="490"/>
        <v>#N/A</v>
      </c>
      <c r="V636" s="4" t="e">
        <f t="shared" si="491"/>
        <v>#N/A</v>
      </c>
      <c r="W636" s="4" t="e">
        <f t="shared" si="492"/>
        <v>#N/A</v>
      </c>
      <c r="X636" s="4" t="e">
        <f t="shared" si="493"/>
        <v>#N/A</v>
      </c>
      <c r="Y636" s="4" t="e" cm="1">
        <f t="array" ref="Y636">_xlfn.IFS(H636=1,2,H636=3,1)</f>
        <v>#N/A</v>
      </c>
      <c r="Z636" s="4" t="e">
        <f t="shared" si="494"/>
        <v>#N/A</v>
      </c>
      <c r="AA636" s="4" t="e">
        <f t="shared" si="495"/>
        <v>#N/A</v>
      </c>
      <c r="AB636" s="4" t="e">
        <f t="shared" si="496"/>
        <v>#N/A</v>
      </c>
      <c r="AC636" s="4" t="e">
        <f t="shared" si="497"/>
        <v>#N/A</v>
      </c>
      <c r="AD636" s="4" t="e">
        <f t="shared" si="498"/>
        <v>#N/A</v>
      </c>
      <c r="AE636" s="4" t="e">
        <f t="shared" si="499"/>
        <v>#N/A</v>
      </c>
      <c r="AF636" s="4">
        <f t="shared" si="500"/>
        <v>0</v>
      </c>
      <c r="AG636" s="4" t="str">
        <f t="shared" si="501"/>
        <v/>
      </c>
      <c r="AH636" s="4">
        <f t="shared" si="502"/>
        <v>0</v>
      </c>
      <c r="AI636" s="4" t="e">
        <f t="shared" si="503"/>
        <v>#VALUE!</v>
      </c>
      <c r="AJ636" s="4" t="e">
        <f t="shared" si="504"/>
        <v>#N/A</v>
      </c>
      <c r="AK636" s="4" t="e">
        <f t="shared" si="505"/>
        <v>#N/A</v>
      </c>
      <c r="AL636" s="4">
        <f t="shared" si="506"/>
        <v>0</v>
      </c>
      <c r="AM636" s="4">
        <f t="shared" si="507"/>
        <v>0</v>
      </c>
      <c r="AN636" s="4"/>
      <c r="AO636" s="4" t="e">
        <f t="shared" si="508"/>
        <v>#N/A</v>
      </c>
      <c r="AP636" s="4" t="e">
        <f t="shared" si="509"/>
        <v>#VALUE!</v>
      </c>
      <c r="AQ636" s="4" t="str">
        <f t="shared" si="510"/>
        <v/>
      </c>
      <c r="AR636" s="4">
        <f t="shared" si="511"/>
        <v>0</v>
      </c>
      <c r="AS636" s="4">
        <f t="shared" si="512"/>
        <v>0</v>
      </c>
      <c r="AT636" s="4">
        <f t="shared" si="513"/>
        <v>0</v>
      </c>
    </row>
    <row r="637" spans="1:46" x14ac:dyDescent="0.25">
      <c r="A637" s="5">
        <f t="shared" si="485"/>
        <v>0</v>
      </c>
      <c r="B637" s="4" t="e">
        <f t="shared" si="486"/>
        <v>#N/A</v>
      </c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4">
        <f t="shared" si="487"/>
        <v>0</v>
      </c>
      <c r="N637" s="59"/>
      <c r="O637" s="59"/>
      <c r="P637" s="59" t="e">
        <f t="shared" si="488"/>
        <v>#N/A</v>
      </c>
      <c r="Q637" s="59"/>
      <c r="R637" s="59"/>
      <c r="S637" s="59"/>
      <c r="T637" s="5" t="e">
        <f t="shared" si="489"/>
        <v>#N/A</v>
      </c>
      <c r="U637" s="4" t="e">
        <f t="shared" si="490"/>
        <v>#N/A</v>
      </c>
      <c r="V637" s="4" t="e">
        <f t="shared" si="491"/>
        <v>#N/A</v>
      </c>
      <c r="W637" s="4" t="e">
        <f t="shared" si="492"/>
        <v>#N/A</v>
      </c>
      <c r="X637" s="4" t="e">
        <f t="shared" si="493"/>
        <v>#N/A</v>
      </c>
      <c r="Y637" s="4" t="e" cm="1">
        <f t="array" ref="Y637">_xlfn.IFS(H637=1,2,H637=3,1)</f>
        <v>#N/A</v>
      </c>
      <c r="Z637" s="4" t="e">
        <f t="shared" si="494"/>
        <v>#N/A</v>
      </c>
      <c r="AA637" s="4" t="e">
        <f t="shared" si="495"/>
        <v>#N/A</v>
      </c>
      <c r="AB637" s="4" t="e">
        <f t="shared" si="496"/>
        <v>#N/A</v>
      </c>
      <c r="AC637" s="4" t="e">
        <f t="shared" si="497"/>
        <v>#N/A</v>
      </c>
      <c r="AD637" s="4" t="e">
        <f t="shared" si="498"/>
        <v>#N/A</v>
      </c>
      <c r="AE637" s="4" t="e">
        <f t="shared" si="499"/>
        <v>#N/A</v>
      </c>
      <c r="AF637" s="4">
        <f t="shared" si="500"/>
        <v>0</v>
      </c>
      <c r="AG637" s="4" t="str">
        <f t="shared" si="501"/>
        <v/>
      </c>
      <c r="AH637" s="4">
        <f t="shared" si="502"/>
        <v>0</v>
      </c>
      <c r="AI637" s="4" t="e">
        <f t="shared" si="503"/>
        <v>#VALUE!</v>
      </c>
      <c r="AJ637" s="4" t="e">
        <f t="shared" si="504"/>
        <v>#N/A</v>
      </c>
      <c r="AK637" s="4" t="e">
        <f t="shared" si="505"/>
        <v>#N/A</v>
      </c>
      <c r="AL637" s="4">
        <f t="shared" si="506"/>
        <v>0</v>
      </c>
      <c r="AM637" s="4">
        <f t="shared" si="507"/>
        <v>0</v>
      </c>
      <c r="AN637" s="4"/>
      <c r="AO637" s="4" t="e">
        <f t="shared" si="508"/>
        <v>#N/A</v>
      </c>
      <c r="AP637" s="4" t="e">
        <f t="shared" si="509"/>
        <v>#VALUE!</v>
      </c>
      <c r="AQ637" s="4" t="str">
        <f t="shared" si="510"/>
        <v/>
      </c>
      <c r="AR637" s="4">
        <f t="shared" si="511"/>
        <v>0</v>
      </c>
      <c r="AS637" s="4">
        <f t="shared" si="512"/>
        <v>0</v>
      </c>
      <c r="AT637" s="4">
        <f t="shared" si="513"/>
        <v>0</v>
      </c>
    </row>
    <row r="638" spans="1:46" x14ac:dyDescent="0.25">
      <c r="A638" s="5">
        <f t="shared" si="485"/>
        <v>0</v>
      </c>
      <c r="B638" s="4" t="e">
        <f t="shared" si="486"/>
        <v>#N/A</v>
      </c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4">
        <f t="shared" si="487"/>
        <v>0</v>
      </c>
      <c r="N638" s="59"/>
      <c r="O638" s="59"/>
      <c r="P638" s="59" t="e">
        <f t="shared" si="488"/>
        <v>#N/A</v>
      </c>
      <c r="Q638" s="59"/>
      <c r="R638" s="59"/>
      <c r="S638" s="59"/>
      <c r="T638" s="5" t="e">
        <f t="shared" si="489"/>
        <v>#N/A</v>
      </c>
      <c r="U638" s="4" t="e">
        <f t="shared" si="490"/>
        <v>#N/A</v>
      </c>
      <c r="V638" s="4" t="e">
        <f t="shared" si="491"/>
        <v>#N/A</v>
      </c>
      <c r="W638" s="4" t="e">
        <f t="shared" si="492"/>
        <v>#N/A</v>
      </c>
      <c r="X638" s="4" t="e">
        <f t="shared" si="493"/>
        <v>#N/A</v>
      </c>
      <c r="Y638" s="4" t="e" cm="1">
        <f t="array" ref="Y638">_xlfn.IFS(H638=1,2,H638=3,1)</f>
        <v>#N/A</v>
      </c>
      <c r="Z638" s="4" t="e">
        <f t="shared" si="494"/>
        <v>#N/A</v>
      </c>
      <c r="AA638" s="4" t="e">
        <f t="shared" si="495"/>
        <v>#N/A</v>
      </c>
      <c r="AB638" s="4" t="e">
        <f t="shared" si="496"/>
        <v>#N/A</v>
      </c>
      <c r="AC638" s="4" t="e">
        <f t="shared" si="497"/>
        <v>#N/A</v>
      </c>
      <c r="AD638" s="4" t="e">
        <f t="shared" si="498"/>
        <v>#N/A</v>
      </c>
      <c r="AE638" s="4" t="e">
        <f t="shared" si="499"/>
        <v>#N/A</v>
      </c>
      <c r="AF638" s="4">
        <f t="shared" si="500"/>
        <v>0</v>
      </c>
      <c r="AG638" s="4" t="str">
        <f t="shared" si="501"/>
        <v/>
      </c>
      <c r="AH638" s="4">
        <f t="shared" si="502"/>
        <v>0</v>
      </c>
      <c r="AI638" s="4" t="e">
        <f t="shared" si="503"/>
        <v>#VALUE!</v>
      </c>
      <c r="AJ638" s="4" t="e">
        <f t="shared" si="504"/>
        <v>#N/A</v>
      </c>
      <c r="AK638" s="4" t="e">
        <f t="shared" si="505"/>
        <v>#N/A</v>
      </c>
      <c r="AL638" s="4">
        <f t="shared" si="506"/>
        <v>0</v>
      </c>
      <c r="AM638" s="4">
        <f t="shared" si="507"/>
        <v>0</v>
      </c>
      <c r="AN638" s="4"/>
      <c r="AO638" s="4" t="e">
        <f t="shared" si="508"/>
        <v>#N/A</v>
      </c>
      <c r="AP638" s="4" t="e">
        <f t="shared" si="509"/>
        <v>#VALUE!</v>
      </c>
      <c r="AQ638" s="4" t="str">
        <f t="shared" si="510"/>
        <v/>
      </c>
      <c r="AR638" s="4">
        <f t="shared" si="511"/>
        <v>0</v>
      </c>
      <c r="AS638" s="4">
        <f t="shared" si="512"/>
        <v>0</v>
      </c>
      <c r="AT638" s="4">
        <f t="shared" si="513"/>
        <v>0</v>
      </c>
    </row>
    <row r="639" spans="1:46" x14ac:dyDescent="0.25">
      <c r="A639" s="5">
        <f t="shared" si="485"/>
        <v>0</v>
      </c>
      <c r="B639" s="4" t="e">
        <f t="shared" si="486"/>
        <v>#N/A</v>
      </c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4">
        <f t="shared" si="487"/>
        <v>0</v>
      </c>
      <c r="N639" s="59"/>
      <c r="O639" s="59"/>
      <c r="P639" s="59" t="e">
        <f t="shared" si="488"/>
        <v>#N/A</v>
      </c>
      <c r="Q639" s="59"/>
      <c r="R639" s="59"/>
      <c r="S639" s="59"/>
      <c r="T639" s="5" t="e">
        <f t="shared" si="489"/>
        <v>#N/A</v>
      </c>
      <c r="U639" s="4" t="e">
        <f t="shared" si="490"/>
        <v>#N/A</v>
      </c>
      <c r="V639" s="4" t="e">
        <f t="shared" si="491"/>
        <v>#N/A</v>
      </c>
      <c r="W639" s="4" t="e">
        <f t="shared" si="492"/>
        <v>#N/A</v>
      </c>
      <c r="X639" s="4" t="e">
        <f t="shared" si="493"/>
        <v>#N/A</v>
      </c>
      <c r="Y639" s="4" t="e" cm="1">
        <f t="array" ref="Y639">_xlfn.IFS(H639=1,2,H639=3,1)</f>
        <v>#N/A</v>
      </c>
      <c r="Z639" s="4" t="e">
        <f t="shared" si="494"/>
        <v>#N/A</v>
      </c>
      <c r="AA639" s="4" t="e">
        <f t="shared" si="495"/>
        <v>#N/A</v>
      </c>
      <c r="AB639" s="4" t="e">
        <f t="shared" si="496"/>
        <v>#N/A</v>
      </c>
      <c r="AC639" s="4" t="e">
        <f t="shared" si="497"/>
        <v>#N/A</v>
      </c>
      <c r="AD639" s="4" t="e">
        <f t="shared" si="498"/>
        <v>#N/A</v>
      </c>
      <c r="AE639" s="4" t="e">
        <f t="shared" si="499"/>
        <v>#N/A</v>
      </c>
      <c r="AF639" s="4">
        <f t="shared" si="500"/>
        <v>0</v>
      </c>
      <c r="AG639" s="4" t="str">
        <f t="shared" si="501"/>
        <v/>
      </c>
      <c r="AH639" s="4">
        <f t="shared" si="502"/>
        <v>0</v>
      </c>
      <c r="AI639" s="4" t="e">
        <f t="shared" si="503"/>
        <v>#VALUE!</v>
      </c>
      <c r="AJ639" s="4" t="e">
        <f t="shared" si="504"/>
        <v>#N/A</v>
      </c>
      <c r="AK639" s="4" t="e">
        <f t="shared" si="505"/>
        <v>#N/A</v>
      </c>
      <c r="AL639" s="4">
        <f t="shared" si="506"/>
        <v>0</v>
      </c>
      <c r="AM639" s="4">
        <f t="shared" si="507"/>
        <v>0</v>
      </c>
      <c r="AN639" s="4"/>
      <c r="AO639" s="4" t="e">
        <f t="shared" si="508"/>
        <v>#N/A</v>
      </c>
      <c r="AP639" s="4" t="e">
        <f t="shared" si="509"/>
        <v>#VALUE!</v>
      </c>
      <c r="AQ639" s="4" t="str">
        <f t="shared" si="510"/>
        <v/>
      </c>
      <c r="AR639" s="4">
        <f t="shared" si="511"/>
        <v>0</v>
      </c>
      <c r="AS639" s="4">
        <f t="shared" si="512"/>
        <v>0</v>
      </c>
      <c r="AT639" s="4">
        <f t="shared" si="513"/>
        <v>0</v>
      </c>
    </row>
    <row r="640" spans="1:46" x14ac:dyDescent="0.25">
      <c r="A640" s="5">
        <f t="shared" si="485"/>
        <v>0</v>
      </c>
      <c r="B640" s="4" t="e">
        <f t="shared" si="486"/>
        <v>#N/A</v>
      </c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4">
        <f t="shared" si="487"/>
        <v>0</v>
      </c>
      <c r="N640" s="59"/>
      <c r="O640" s="59"/>
      <c r="P640" s="59" t="e">
        <f t="shared" si="488"/>
        <v>#N/A</v>
      </c>
      <c r="Q640" s="59"/>
      <c r="R640" s="59"/>
      <c r="S640" s="59"/>
      <c r="T640" s="5" t="e">
        <f t="shared" si="489"/>
        <v>#N/A</v>
      </c>
      <c r="U640" s="4" t="e">
        <f t="shared" si="490"/>
        <v>#N/A</v>
      </c>
      <c r="V640" s="4" t="e">
        <f t="shared" si="491"/>
        <v>#N/A</v>
      </c>
      <c r="W640" s="4" t="e">
        <f t="shared" si="492"/>
        <v>#N/A</v>
      </c>
      <c r="X640" s="4" t="e">
        <f t="shared" si="493"/>
        <v>#N/A</v>
      </c>
      <c r="Y640" s="4" t="e" cm="1">
        <f t="array" ref="Y640">_xlfn.IFS(H640=1,2,H640=3,1)</f>
        <v>#N/A</v>
      </c>
      <c r="Z640" s="4" t="e">
        <f t="shared" si="494"/>
        <v>#N/A</v>
      </c>
      <c r="AA640" s="4" t="e">
        <f t="shared" si="495"/>
        <v>#N/A</v>
      </c>
      <c r="AB640" s="4" t="e">
        <f t="shared" si="496"/>
        <v>#N/A</v>
      </c>
      <c r="AC640" s="4" t="e">
        <f t="shared" si="497"/>
        <v>#N/A</v>
      </c>
      <c r="AD640" s="4" t="e">
        <f t="shared" si="498"/>
        <v>#N/A</v>
      </c>
      <c r="AE640" s="4" t="e">
        <f t="shared" si="499"/>
        <v>#N/A</v>
      </c>
      <c r="AF640" s="4">
        <f t="shared" si="500"/>
        <v>0</v>
      </c>
      <c r="AG640" s="4" t="str">
        <f t="shared" si="501"/>
        <v/>
      </c>
      <c r="AH640" s="4">
        <f t="shared" si="502"/>
        <v>0</v>
      </c>
      <c r="AI640" s="4" t="e">
        <f t="shared" si="503"/>
        <v>#VALUE!</v>
      </c>
      <c r="AJ640" s="4" t="e">
        <f t="shared" si="504"/>
        <v>#N/A</v>
      </c>
      <c r="AK640" s="4" t="e">
        <f t="shared" si="505"/>
        <v>#N/A</v>
      </c>
      <c r="AL640" s="4">
        <f t="shared" si="506"/>
        <v>0</v>
      </c>
      <c r="AM640" s="4">
        <f t="shared" si="507"/>
        <v>0</v>
      </c>
      <c r="AN640" s="4"/>
      <c r="AO640" s="4" t="e">
        <f t="shared" si="508"/>
        <v>#N/A</v>
      </c>
      <c r="AP640" s="4" t="e">
        <f t="shared" si="509"/>
        <v>#VALUE!</v>
      </c>
      <c r="AQ640" s="4" t="str">
        <f t="shared" si="510"/>
        <v/>
      </c>
      <c r="AR640" s="4">
        <f t="shared" si="511"/>
        <v>0</v>
      </c>
      <c r="AS640" s="4">
        <f t="shared" si="512"/>
        <v>0</v>
      </c>
      <c r="AT640" s="4">
        <f t="shared" si="513"/>
        <v>0</v>
      </c>
    </row>
    <row r="641" spans="1:46" x14ac:dyDescent="0.25">
      <c r="A641" s="5">
        <f t="shared" si="485"/>
        <v>0</v>
      </c>
      <c r="B641" s="4" t="e">
        <f t="shared" si="486"/>
        <v>#N/A</v>
      </c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4">
        <f t="shared" si="487"/>
        <v>0</v>
      </c>
      <c r="N641" s="59"/>
      <c r="O641" s="59"/>
      <c r="P641" s="59" t="e">
        <f t="shared" si="488"/>
        <v>#N/A</v>
      </c>
      <c r="Q641" s="59"/>
      <c r="R641" s="59"/>
      <c r="S641" s="59"/>
      <c r="T641" s="5" t="e">
        <f t="shared" si="489"/>
        <v>#N/A</v>
      </c>
      <c r="U641" s="4" t="e">
        <f t="shared" si="490"/>
        <v>#N/A</v>
      </c>
      <c r="V641" s="4" t="e">
        <f t="shared" si="491"/>
        <v>#N/A</v>
      </c>
      <c r="W641" s="4" t="e">
        <f t="shared" si="492"/>
        <v>#N/A</v>
      </c>
      <c r="X641" s="4" t="e">
        <f t="shared" si="493"/>
        <v>#N/A</v>
      </c>
      <c r="Y641" s="4" t="e" cm="1">
        <f t="array" ref="Y641">_xlfn.IFS(H641=1,2,H641=3,1)</f>
        <v>#N/A</v>
      </c>
      <c r="Z641" s="4" t="e">
        <f t="shared" si="494"/>
        <v>#N/A</v>
      </c>
      <c r="AA641" s="4" t="e">
        <f t="shared" si="495"/>
        <v>#N/A</v>
      </c>
      <c r="AB641" s="4" t="e">
        <f t="shared" si="496"/>
        <v>#N/A</v>
      </c>
      <c r="AC641" s="4" t="e">
        <f t="shared" si="497"/>
        <v>#N/A</v>
      </c>
      <c r="AD641" s="4" t="e">
        <f t="shared" si="498"/>
        <v>#N/A</v>
      </c>
      <c r="AE641" s="4" t="e">
        <f t="shared" si="499"/>
        <v>#N/A</v>
      </c>
      <c r="AF641" s="4">
        <f t="shared" si="500"/>
        <v>0</v>
      </c>
      <c r="AG641" s="4" t="str">
        <f t="shared" si="501"/>
        <v/>
      </c>
      <c r="AH641" s="4">
        <f t="shared" si="502"/>
        <v>0</v>
      </c>
      <c r="AI641" s="4" t="e">
        <f t="shared" si="503"/>
        <v>#VALUE!</v>
      </c>
      <c r="AJ641" s="4" t="e">
        <f t="shared" si="504"/>
        <v>#N/A</v>
      </c>
      <c r="AK641" s="4" t="e">
        <f t="shared" si="505"/>
        <v>#N/A</v>
      </c>
      <c r="AL641" s="4">
        <f t="shared" si="506"/>
        <v>0</v>
      </c>
      <c r="AM641" s="4">
        <f t="shared" si="507"/>
        <v>0</v>
      </c>
      <c r="AN641" s="4"/>
      <c r="AO641" s="4" t="e">
        <f t="shared" si="508"/>
        <v>#N/A</v>
      </c>
      <c r="AP641" s="4" t="e">
        <f t="shared" si="509"/>
        <v>#VALUE!</v>
      </c>
      <c r="AQ641" s="4" t="str">
        <f t="shared" si="510"/>
        <v/>
      </c>
      <c r="AR641" s="4">
        <f t="shared" si="511"/>
        <v>0</v>
      </c>
      <c r="AS641" s="4">
        <f t="shared" si="512"/>
        <v>0</v>
      </c>
      <c r="AT641" s="4">
        <f t="shared" si="513"/>
        <v>0</v>
      </c>
    </row>
    <row r="642" spans="1:46" x14ac:dyDescent="0.25">
      <c r="A642" s="5">
        <f t="shared" si="485"/>
        <v>0</v>
      </c>
      <c r="B642" s="4" t="e">
        <f t="shared" si="486"/>
        <v>#N/A</v>
      </c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4">
        <f t="shared" si="487"/>
        <v>0</v>
      </c>
      <c r="N642" s="59"/>
      <c r="O642" s="59"/>
      <c r="P642" s="59" t="e">
        <f t="shared" si="488"/>
        <v>#N/A</v>
      </c>
      <c r="Q642" s="59"/>
      <c r="R642" s="59"/>
      <c r="S642" s="59"/>
      <c r="T642" s="5" t="e">
        <f t="shared" si="489"/>
        <v>#N/A</v>
      </c>
      <c r="U642" s="4" t="e">
        <f t="shared" si="490"/>
        <v>#N/A</v>
      </c>
      <c r="V642" s="4" t="e">
        <f t="shared" si="491"/>
        <v>#N/A</v>
      </c>
      <c r="W642" s="4" t="e">
        <f t="shared" si="492"/>
        <v>#N/A</v>
      </c>
      <c r="X642" s="4" t="e">
        <f t="shared" si="493"/>
        <v>#N/A</v>
      </c>
      <c r="Y642" s="4" t="e" cm="1">
        <f t="array" ref="Y642">_xlfn.IFS(H642=1,2,H642=3,1)</f>
        <v>#N/A</v>
      </c>
      <c r="Z642" s="4" t="e">
        <f t="shared" si="494"/>
        <v>#N/A</v>
      </c>
      <c r="AA642" s="4" t="e">
        <f t="shared" si="495"/>
        <v>#N/A</v>
      </c>
      <c r="AB642" s="4" t="e">
        <f t="shared" si="496"/>
        <v>#N/A</v>
      </c>
      <c r="AC642" s="4" t="e">
        <f t="shared" si="497"/>
        <v>#N/A</v>
      </c>
      <c r="AD642" s="4" t="e">
        <f t="shared" si="498"/>
        <v>#N/A</v>
      </c>
      <c r="AE642" s="4" t="e">
        <f t="shared" si="499"/>
        <v>#N/A</v>
      </c>
      <c r="AF642" s="4">
        <f t="shared" si="500"/>
        <v>0</v>
      </c>
      <c r="AG642" s="4" t="str">
        <f t="shared" si="501"/>
        <v/>
      </c>
      <c r="AH642" s="4">
        <f t="shared" si="502"/>
        <v>0</v>
      </c>
      <c r="AI642" s="4" t="e">
        <f t="shared" si="503"/>
        <v>#VALUE!</v>
      </c>
      <c r="AJ642" s="4" t="e">
        <f t="shared" si="504"/>
        <v>#N/A</v>
      </c>
      <c r="AK642" s="4" t="e">
        <f t="shared" si="505"/>
        <v>#N/A</v>
      </c>
      <c r="AL642" s="4">
        <f t="shared" si="506"/>
        <v>0</v>
      </c>
      <c r="AM642" s="4">
        <f t="shared" si="507"/>
        <v>0</v>
      </c>
      <c r="AN642" s="4"/>
      <c r="AO642" s="4" t="e">
        <f t="shared" si="508"/>
        <v>#N/A</v>
      </c>
      <c r="AP642" s="4" t="e">
        <f t="shared" si="509"/>
        <v>#VALUE!</v>
      </c>
      <c r="AQ642" s="4" t="str">
        <f t="shared" si="510"/>
        <v/>
      </c>
      <c r="AR642" s="4">
        <f t="shared" si="511"/>
        <v>0</v>
      </c>
      <c r="AS642" s="4">
        <f t="shared" si="512"/>
        <v>0</v>
      </c>
      <c r="AT642" s="4">
        <f t="shared" si="513"/>
        <v>0</v>
      </c>
    </row>
    <row r="643" spans="1:46" x14ac:dyDescent="0.25">
      <c r="A643" s="5">
        <f t="shared" si="485"/>
        <v>0</v>
      </c>
      <c r="B643" s="4" t="e">
        <f t="shared" si="486"/>
        <v>#N/A</v>
      </c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4">
        <f t="shared" si="487"/>
        <v>0</v>
      </c>
      <c r="N643" s="59"/>
      <c r="O643" s="59"/>
      <c r="P643" s="59" t="e">
        <f t="shared" si="488"/>
        <v>#N/A</v>
      </c>
      <c r="Q643" s="59"/>
      <c r="R643" s="59"/>
      <c r="S643" s="59"/>
      <c r="T643" s="5" t="e">
        <f t="shared" si="489"/>
        <v>#N/A</v>
      </c>
      <c r="U643" s="4" t="e">
        <f t="shared" si="490"/>
        <v>#N/A</v>
      </c>
      <c r="V643" s="4" t="e">
        <f t="shared" si="491"/>
        <v>#N/A</v>
      </c>
      <c r="W643" s="4" t="e">
        <f t="shared" si="492"/>
        <v>#N/A</v>
      </c>
      <c r="X643" s="4" t="e">
        <f t="shared" si="493"/>
        <v>#N/A</v>
      </c>
      <c r="Y643" s="4" t="e" cm="1">
        <f t="array" ref="Y643">_xlfn.IFS(H643=1,2,H643=3,1)</f>
        <v>#N/A</v>
      </c>
      <c r="Z643" s="4" t="e">
        <f t="shared" si="494"/>
        <v>#N/A</v>
      </c>
      <c r="AA643" s="4" t="e">
        <f t="shared" si="495"/>
        <v>#N/A</v>
      </c>
      <c r="AB643" s="4" t="e">
        <f t="shared" si="496"/>
        <v>#N/A</v>
      </c>
      <c r="AC643" s="4" t="e">
        <f t="shared" si="497"/>
        <v>#N/A</v>
      </c>
      <c r="AD643" s="4" t="e">
        <f t="shared" si="498"/>
        <v>#N/A</v>
      </c>
      <c r="AE643" s="4" t="e">
        <f t="shared" si="499"/>
        <v>#N/A</v>
      </c>
      <c r="AF643" s="4">
        <f t="shared" si="500"/>
        <v>0</v>
      </c>
      <c r="AG643" s="4" t="str">
        <f t="shared" si="501"/>
        <v/>
      </c>
      <c r="AH643" s="4">
        <f t="shared" si="502"/>
        <v>0</v>
      </c>
      <c r="AI643" s="4" t="e">
        <f t="shared" si="503"/>
        <v>#VALUE!</v>
      </c>
      <c r="AJ643" s="4" t="e">
        <f t="shared" si="504"/>
        <v>#N/A</v>
      </c>
      <c r="AK643" s="4" t="e">
        <f t="shared" si="505"/>
        <v>#N/A</v>
      </c>
      <c r="AL643" s="4">
        <f t="shared" si="506"/>
        <v>0</v>
      </c>
      <c r="AM643" s="4">
        <f t="shared" si="507"/>
        <v>0</v>
      </c>
      <c r="AN643" s="4"/>
      <c r="AO643" s="4" t="e">
        <f t="shared" si="508"/>
        <v>#N/A</v>
      </c>
      <c r="AP643" s="4" t="e">
        <f t="shared" si="509"/>
        <v>#VALUE!</v>
      </c>
      <c r="AQ643" s="4" t="str">
        <f t="shared" si="510"/>
        <v/>
      </c>
      <c r="AR643" s="4">
        <f t="shared" si="511"/>
        <v>0</v>
      </c>
      <c r="AS643" s="4">
        <f t="shared" si="512"/>
        <v>0</v>
      </c>
      <c r="AT643" s="4">
        <f t="shared" si="513"/>
        <v>0</v>
      </c>
    </row>
    <row r="644" spans="1:46" x14ac:dyDescent="0.25">
      <c r="A644" s="5">
        <f t="shared" si="485"/>
        <v>0</v>
      </c>
      <c r="B644" s="4" t="e">
        <f t="shared" si="486"/>
        <v>#N/A</v>
      </c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4">
        <f t="shared" si="487"/>
        <v>0</v>
      </c>
      <c r="N644" s="59"/>
      <c r="O644" s="59"/>
      <c r="P644" s="59" t="e">
        <f t="shared" si="488"/>
        <v>#N/A</v>
      </c>
      <c r="Q644" s="59"/>
      <c r="R644" s="59"/>
      <c r="S644" s="59"/>
      <c r="T644" s="5" t="e">
        <f t="shared" si="489"/>
        <v>#N/A</v>
      </c>
      <c r="U644" s="4" t="e">
        <f t="shared" si="490"/>
        <v>#N/A</v>
      </c>
      <c r="V644" s="4" t="e">
        <f t="shared" si="491"/>
        <v>#N/A</v>
      </c>
      <c r="W644" s="4" t="e">
        <f t="shared" si="492"/>
        <v>#N/A</v>
      </c>
      <c r="X644" s="4" t="e">
        <f t="shared" si="493"/>
        <v>#N/A</v>
      </c>
      <c r="Y644" s="4" t="e" cm="1">
        <f t="array" ref="Y644">_xlfn.IFS(H644=1,2,H644=3,1)</f>
        <v>#N/A</v>
      </c>
      <c r="Z644" s="4" t="e">
        <f t="shared" si="494"/>
        <v>#N/A</v>
      </c>
      <c r="AA644" s="4" t="e">
        <f t="shared" si="495"/>
        <v>#N/A</v>
      </c>
      <c r="AB644" s="4" t="e">
        <f t="shared" si="496"/>
        <v>#N/A</v>
      </c>
      <c r="AC644" s="4" t="e">
        <f t="shared" si="497"/>
        <v>#N/A</v>
      </c>
      <c r="AD644" s="4" t="e">
        <f t="shared" si="498"/>
        <v>#N/A</v>
      </c>
      <c r="AE644" s="4" t="e">
        <f t="shared" si="499"/>
        <v>#N/A</v>
      </c>
      <c r="AF644" s="4">
        <f t="shared" si="500"/>
        <v>0</v>
      </c>
      <c r="AG644" s="4" t="str">
        <f t="shared" si="501"/>
        <v/>
      </c>
      <c r="AH644" s="4">
        <f t="shared" si="502"/>
        <v>0</v>
      </c>
      <c r="AI644" s="4" t="e">
        <f t="shared" si="503"/>
        <v>#VALUE!</v>
      </c>
      <c r="AJ644" s="4" t="e">
        <f t="shared" si="504"/>
        <v>#N/A</v>
      </c>
      <c r="AK644" s="4" t="e">
        <f t="shared" si="505"/>
        <v>#N/A</v>
      </c>
      <c r="AL644" s="4">
        <f t="shared" si="506"/>
        <v>0</v>
      </c>
      <c r="AM644" s="4">
        <f t="shared" si="507"/>
        <v>0</v>
      </c>
      <c r="AN644" s="4"/>
      <c r="AO644" s="4" t="e">
        <f t="shared" si="508"/>
        <v>#N/A</v>
      </c>
      <c r="AP644" s="4" t="e">
        <f t="shared" si="509"/>
        <v>#VALUE!</v>
      </c>
      <c r="AQ644" s="4" t="str">
        <f t="shared" si="510"/>
        <v/>
      </c>
      <c r="AR644" s="4">
        <f t="shared" si="511"/>
        <v>0</v>
      </c>
      <c r="AS644" s="4">
        <f t="shared" si="512"/>
        <v>0</v>
      </c>
      <c r="AT644" s="4">
        <f t="shared" si="513"/>
        <v>0</v>
      </c>
    </row>
    <row r="645" spans="1:46" x14ac:dyDescent="0.25">
      <c r="A645" s="5">
        <f t="shared" si="485"/>
        <v>0</v>
      </c>
      <c r="B645" s="4" t="e">
        <f t="shared" si="486"/>
        <v>#N/A</v>
      </c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4">
        <f t="shared" si="487"/>
        <v>0</v>
      </c>
      <c r="N645" s="59"/>
      <c r="O645" s="59"/>
      <c r="P645" s="59" t="e">
        <f t="shared" si="488"/>
        <v>#N/A</v>
      </c>
      <c r="Q645" s="59"/>
      <c r="R645" s="59"/>
      <c r="S645" s="59"/>
      <c r="T645" s="5" t="e">
        <f t="shared" si="489"/>
        <v>#N/A</v>
      </c>
      <c r="U645" s="4" t="e">
        <f t="shared" si="490"/>
        <v>#N/A</v>
      </c>
      <c r="V645" s="4" t="e">
        <f t="shared" si="491"/>
        <v>#N/A</v>
      </c>
      <c r="W645" s="4" t="e">
        <f t="shared" si="492"/>
        <v>#N/A</v>
      </c>
      <c r="X645" s="4" t="e">
        <f t="shared" si="493"/>
        <v>#N/A</v>
      </c>
      <c r="Y645" s="4" t="e" cm="1">
        <f t="array" ref="Y645">_xlfn.IFS(H645=1,2,H645=3,1)</f>
        <v>#N/A</v>
      </c>
      <c r="Z645" s="4" t="e">
        <f t="shared" si="494"/>
        <v>#N/A</v>
      </c>
      <c r="AA645" s="4" t="e">
        <f t="shared" si="495"/>
        <v>#N/A</v>
      </c>
      <c r="AB645" s="4" t="e">
        <f t="shared" si="496"/>
        <v>#N/A</v>
      </c>
      <c r="AC645" s="4" t="e">
        <f t="shared" si="497"/>
        <v>#N/A</v>
      </c>
      <c r="AD645" s="4" t="e">
        <f t="shared" si="498"/>
        <v>#N/A</v>
      </c>
      <c r="AE645" s="4" t="e">
        <f t="shared" si="499"/>
        <v>#N/A</v>
      </c>
      <c r="AF645" s="4">
        <f t="shared" si="500"/>
        <v>0</v>
      </c>
      <c r="AG645" s="4" t="str">
        <f t="shared" si="501"/>
        <v/>
      </c>
      <c r="AH645" s="4">
        <f t="shared" si="502"/>
        <v>0</v>
      </c>
      <c r="AI645" s="4" t="e">
        <f t="shared" si="503"/>
        <v>#VALUE!</v>
      </c>
      <c r="AJ645" s="4" t="e">
        <f t="shared" si="504"/>
        <v>#N/A</v>
      </c>
      <c r="AK645" s="4" t="e">
        <f t="shared" si="505"/>
        <v>#N/A</v>
      </c>
      <c r="AL645" s="4">
        <f t="shared" si="506"/>
        <v>0</v>
      </c>
      <c r="AM645" s="4">
        <f t="shared" si="507"/>
        <v>0</v>
      </c>
      <c r="AN645" s="4"/>
      <c r="AO645" s="4" t="e">
        <f t="shared" si="508"/>
        <v>#N/A</v>
      </c>
      <c r="AP645" s="4" t="e">
        <f t="shared" si="509"/>
        <v>#VALUE!</v>
      </c>
      <c r="AQ645" s="4" t="str">
        <f t="shared" si="510"/>
        <v/>
      </c>
      <c r="AR645" s="4">
        <f t="shared" si="511"/>
        <v>0</v>
      </c>
      <c r="AS645" s="4">
        <f t="shared" si="512"/>
        <v>0</v>
      </c>
      <c r="AT645" s="4">
        <f t="shared" si="513"/>
        <v>0</v>
      </c>
    </row>
    <row r="646" spans="1:46" x14ac:dyDescent="0.25">
      <c r="A646" s="5">
        <f t="shared" si="485"/>
        <v>0</v>
      </c>
      <c r="B646" s="4" t="e">
        <f t="shared" si="486"/>
        <v>#N/A</v>
      </c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4">
        <f t="shared" si="487"/>
        <v>0</v>
      </c>
      <c r="N646" s="59"/>
      <c r="O646" s="59"/>
      <c r="P646" s="59" t="e">
        <f t="shared" si="488"/>
        <v>#N/A</v>
      </c>
      <c r="Q646" s="59"/>
      <c r="R646" s="59"/>
      <c r="S646" s="59"/>
      <c r="T646" s="5" t="e">
        <f t="shared" si="489"/>
        <v>#N/A</v>
      </c>
      <c r="U646" s="4" t="e">
        <f t="shared" si="490"/>
        <v>#N/A</v>
      </c>
      <c r="V646" s="4" t="e">
        <f t="shared" si="491"/>
        <v>#N/A</v>
      </c>
      <c r="W646" s="4" t="e">
        <f t="shared" si="492"/>
        <v>#N/A</v>
      </c>
      <c r="X646" s="4" t="e">
        <f t="shared" si="493"/>
        <v>#N/A</v>
      </c>
      <c r="Y646" s="4" t="e" cm="1">
        <f t="array" ref="Y646">_xlfn.IFS(H646=1,2,H646=3,1)</f>
        <v>#N/A</v>
      </c>
      <c r="Z646" s="4" t="e">
        <f t="shared" si="494"/>
        <v>#N/A</v>
      </c>
      <c r="AA646" s="4" t="e">
        <f t="shared" si="495"/>
        <v>#N/A</v>
      </c>
      <c r="AB646" s="4" t="e">
        <f t="shared" si="496"/>
        <v>#N/A</v>
      </c>
      <c r="AC646" s="4" t="e">
        <f t="shared" si="497"/>
        <v>#N/A</v>
      </c>
      <c r="AD646" s="4" t="e">
        <f t="shared" si="498"/>
        <v>#N/A</v>
      </c>
      <c r="AE646" s="4" t="e">
        <f t="shared" si="499"/>
        <v>#N/A</v>
      </c>
      <c r="AF646" s="4">
        <f t="shared" si="500"/>
        <v>0</v>
      </c>
      <c r="AG646" s="4" t="str">
        <f t="shared" si="501"/>
        <v/>
      </c>
      <c r="AH646" s="4">
        <f t="shared" si="502"/>
        <v>0</v>
      </c>
      <c r="AI646" s="4" t="e">
        <f t="shared" si="503"/>
        <v>#VALUE!</v>
      </c>
      <c r="AJ646" s="4" t="e">
        <f t="shared" si="504"/>
        <v>#N/A</v>
      </c>
      <c r="AK646" s="4" t="e">
        <f t="shared" si="505"/>
        <v>#N/A</v>
      </c>
      <c r="AL646" s="4">
        <f t="shared" si="506"/>
        <v>0</v>
      </c>
      <c r="AM646" s="4">
        <f t="shared" si="507"/>
        <v>0</v>
      </c>
      <c r="AN646" s="4"/>
      <c r="AO646" s="4" t="e">
        <f t="shared" si="508"/>
        <v>#N/A</v>
      </c>
      <c r="AP646" s="4" t="e">
        <f t="shared" si="509"/>
        <v>#VALUE!</v>
      </c>
      <c r="AQ646" s="4" t="str">
        <f t="shared" si="510"/>
        <v/>
      </c>
      <c r="AR646" s="4">
        <f t="shared" si="511"/>
        <v>0</v>
      </c>
      <c r="AS646" s="4">
        <f t="shared" si="512"/>
        <v>0</v>
      </c>
      <c r="AT646" s="4">
        <f t="shared" si="513"/>
        <v>0</v>
      </c>
    </row>
    <row r="647" spans="1:46" x14ac:dyDescent="0.25">
      <c r="A647" s="5">
        <f t="shared" si="485"/>
        <v>0</v>
      </c>
      <c r="B647" s="4" t="e">
        <f t="shared" si="486"/>
        <v>#N/A</v>
      </c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4">
        <f t="shared" si="487"/>
        <v>0</v>
      </c>
      <c r="N647" s="59"/>
      <c r="O647" s="59"/>
      <c r="P647" s="59" t="e">
        <f t="shared" si="488"/>
        <v>#N/A</v>
      </c>
      <c r="Q647" s="59"/>
      <c r="R647" s="59"/>
      <c r="S647" s="59"/>
      <c r="T647" s="5" t="e">
        <f t="shared" si="489"/>
        <v>#N/A</v>
      </c>
      <c r="U647" s="4" t="e">
        <f t="shared" si="490"/>
        <v>#N/A</v>
      </c>
      <c r="V647" s="4" t="e">
        <f t="shared" si="491"/>
        <v>#N/A</v>
      </c>
      <c r="W647" s="4" t="e">
        <f t="shared" si="492"/>
        <v>#N/A</v>
      </c>
      <c r="X647" s="4" t="e">
        <f t="shared" si="493"/>
        <v>#N/A</v>
      </c>
      <c r="Y647" s="4" t="e" cm="1">
        <f t="array" ref="Y647">_xlfn.IFS(H647=1,2,H647=3,1)</f>
        <v>#N/A</v>
      </c>
      <c r="Z647" s="4" t="e">
        <f t="shared" si="494"/>
        <v>#N/A</v>
      </c>
      <c r="AA647" s="4" t="e">
        <f t="shared" si="495"/>
        <v>#N/A</v>
      </c>
      <c r="AB647" s="4" t="e">
        <f t="shared" si="496"/>
        <v>#N/A</v>
      </c>
      <c r="AC647" s="4" t="e">
        <f t="shared" si="497"/>
        <v>#N/A</v>
      </c>
      <c r="AD647" s="4" t="e">
        <f t="shared" si="498"/>
        <v>#N/A</v>
      </c>
      <c r="AE647" s="4" t="e">
        <f t="shared" si="499"/>
        <v>#N/A</v>
      </c>
      <c r="AF647" s="4">
        <f t="shared" si="500"/>
        <v>0</v>
      </c>
      <c r="AG647" s="4" t="str">
        <f t="shared" si="501"/>
        <v/>
      </c>
      <c r="AH647" s="4">
        <f t="shared" si="502"/>
        <v>0</v>
      </c>
      <c r="AI647" s="4" t="e">
        <f t="shared" si="503"/>
        <v>#VALUE!</v>
      </c>
      <c r="AJ647" s="4" t="e">
        <f t="shared" si="504"/>
        <v>#N/A</v>
      </c>
      <c r="AK647" s="4" t="e">
        <f t="shared" si="505"/>
        <v>#N/A</v>
      </c>
      <c r="AL647" s="4">
        <f t="shared" si="506"/>
        <v>0</v>
      </c>
      <c r="AM647" s="4">
        <f t="shared" si="507"/>
        <v>0</v>
      </c>
      <c r="AN647" s="4"/>
      <c r="AO647" s="4" t="e">
        <f t="shared" si="508"/>
        <v>#N/A</v>
      </c>
      <c r="AP647" s="4" t="e">
        <f t="shared" si="509"/>
        <v>#VALUE!</v>
      </c>
      <c r="AQ647" s="4" t="str">
        <f t="shared" si="510"/>
        <v/>
      </c>
      <c r="AR647" s="4">
        <f t="shared" si="511"/>
        <v>0</v>
      </c>
      <c r="AS647" s="4">
        <f t="shared" si="512"/>
        <v>0</v>
      </c>
      <c r="AT647" s="4">
        <f t="shared" si="513"/>
        <v>0</v>
      </c>
    </row>
    <row r="648" spans="1:46" x14ac:dyDescent="0.25">
      <c r="A648" s="5">
        <f t="shared" si="485"/>
        <v>0</v>
      </c>
      <c r="B648" s="4" t="e">
        <f t="shared" si="486"/>
        <v>#N/A</v>
      </c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4">
        <f t="shared" si="487"/>
        <v>0</v>
      </c>
      <c r="N648" s="59"/>
      <c r="O648" s="59"/>
      <c r="P648" s="59" t="e">
        <f t="shared" si="488"/>
        <v>#N/A</v>
      </c>
      <c r="Q648" s="59"/>
      <c r="R648" s="59"/>
      <c r="S648" s="59"/>
      <c r="T648" s="5" t="e">
        <f t="shared" si="489"/>
        <v>#N/A</v>
      </c>
      <c r="U648" s="4" t="e">
        <f t="shared" si="490"/>
        <v>#N/A</v>
      </c>
      <c r="V648" s="4" t="e">
        <f t="shared" si="491"/>
        <v>#N/A</v>
      </c>
      <c r="W648" s="4" t="e">
        <f t="shared" si="492"/>
        <v>#N/A</v>
      </c>
      <c r="X648" s="4" t="e">
        <f t="shared" si="493"/>
        <v>#N/A</v>
      </c>
      <c r="Y648" s="4" t="e" cm="1">
        <f t="array" ref="Y648">_xlfn.IFS(H648=1,2,H648=3,1)</f>
        <v>#N/A</v>
      </c>
      <c r="Z648" s="4" t="e">
        <f t="shared" si="494"/>
        <v>#N/A</v>
      </c>
      <c r="AA648" s="4" t="e">
        <f t="shared" si="495"/>
        <v>#N/A</v>
      </c>
      <c r="AB648" s="4" t="e">
        <f t="shared" si="496"/>
        <v>#N/A</v>
      </c>
      <c r="AC648" s="4" t="e">
        <f t="shared" si="497"/>
        <v>#N/A</v>
      </c>
      <c r="AD648" s="4" t="e">
        <f t="shared" si="498"/>
        <v>#N/A</v>
      </c>
      <c r="AE648" s="4" t="e">
        <f t="shared" si="499"/>
        <v>#N/A</v>
      </c>
      <c r="AF648" s="4">
        <f t="shared" si="500"/>
        <v>0</v>
      </c>
      <c r="AG648" s="4" t="str">
        <f t="shared" si="501"/>
        <v/>
      </c>
      <c r="AH648" s="4">
        <f t="shared" si="502"/>
        <v>0</v>
      </c>
      <c r="AI648" s="4" t="e">
        <f t="shared" si="503"/>
        <v>#VALUE!</v>
      </c>
      <c r="AJ648" s="4" t="e">
        <f t="shared" si="504"/>
        <v>#N/A</v>
      </c>
      <c r="AK648" s="4" t="e">
        <f t="shared" si="505"/>
        <v>#N/A</v>
      </c>
      <c r="AL648" s="4">
        <f t="shared" si="506"/>
        <v>0</v>
      </c>
      <c r="AM648" s="4">
        <f t="shared" si="507"/>
        <v>0</v>
      </c>
      <c r="AN648" s="4"/>
      <c r="AO648" s="4" t="e">
        <f t="shared" si="508"/>
        <v>#N/A</v>
      </c>
      <c r="AP648" s="4" t="e">
        <f t="shared" si="509"/>
        <v>#VALUE!</v>
      </c>
      <c r="AQ648" s="4" t="str">
        <f t="shared" si="510"/>
        <v/>
      </c>
      <c r="AR648" s="4">
        <f t="shared" si="511"/>
        <v>0</v>
      </c>
      <c r="AS648" s="4">
        <f t="shared" si="512"/>
        <v>0</v>
      </c>
      <c r="AT648" s="4">
        <f t="shared" si="513"/>
        <v>0</v>
      </c>
    </row>
    <row r="649" spans="1:46" x14ac:dyDescent="0.25">
      <c r="A649" s="5">
        <f t="shared" si="485"/>
        <v>0</v>
      </c>
      <c r="B649" s="4" t="e">
        <f t="shared" si="486"/>
        <v>#N/A</v>
      </c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4">
        <f t="shared" si="487"/>
        <v>0</v>
      </c>
      <c r="N649" s="59"/>
      <c r="O649" s="59"/>
      <c r="P649" s="59" t="e">
        <f t="shared" si="488"/>
        <v>#N/A</v>
      </c>
      <c r="Q649" s="59"/>
      <c r="R649" s="59"/>
      <c r="S649" s="59"/>
      <c r="T649" s="5" t="e">
        <f t="shared" si="489"/>
        <v>#N/A</v>
      </c>
      <c r="U649" s="4" t="e">
        <f t="shared" si="490"/>
        <v>#N/A</v>
      </c>
      <c r="V649" s="4" t="e">
        <f t="shared" si="491"/>
        <v>#N/A</v>
      </c>
      <c r="W649" s="4" t="e">
        <f t="shared" si="492"/>
        <v>#N/A</v>
      </c>
      <c r="X649" s="4" t="e">
        <f t="shared" si="493"/>
        <v>#N/A</v>
      </c>
      <c r="Y649" s="4" t="e" cm="1">
        <f t="array" ref="Y649">_xlfn.IFS(H649=1,2,H649=3,1)</f>
        <v>#N/A</v>
      </c>
      <c r="Z649" s="4" t="e">
        <f t="shared" si="494"/>
        <v>#N/A</v>
      </c>
      <c r="AA649" s="4" t="e">
        <f t="shared" si="495"/>
        <v>#N/A</v>
      </c>
      <c r="AB649" s="4" t="e">
        <f t="shared" si="496"/>
        <v>#N/A</v>
      </c>
      <c r="AC649" s="4" t="e">
        <f t="shared" si="497"/>
        <v>#N/A</v>
      </c>
      <c r="AD649" s="4" t="e">
        <f t="shared" si="498"/>
        <v>#N/A</v>
      </c>
      <c r="AE649" s="4" t="e">
        <f t="shared" si="499"/>
        <v>#N/A</v>
      </c>
      <c r="AF649" s="4">
        <f t="shared" si="500"/>
        <v>0</v>
      </c>
      <c r="AG649" s="4" t="str">
        <f t="shared" si="501"/>
        <v/>
      </c>
      <c r="AH649" s="4">
        <f t="shared" si="502"/>
        <v>0</v>
      </c>
      <c r="AI649" s="4" t="e">
        <f t="shared" si="503"/>
        <v>#VALUE!</v>
      </c>
      <c r="AJ649" s="4" t="e">
        <f t="shared" si="504"/>
        <v>#N/A</v>
      </c>
      <c r="AK649" s="4" t="e">
        <f t="shared" si="505"/>
        <v>#N/A</v>
      </c>
      <c r="AL649" s="4">
        <f t="shared" si="506"/>
        <v>0</v>
      </c>
      <c r="AM649" s="4">
        <f t="shared" si="507"/>
        <v>0</v>
      </c>
      <c r="AN649" s="4"/>
      <c r="AO649" s="4" t="e">
        <f t="shared" si="508"/>
        <v>#N/A</v>
      </c>
      <c r="AP649" s="4" t="e">
        <f t="shared" si="509"/>
        <v>#VALUE!</v>
      </c>
      <c r="AQ649" s="4" t="str">
        <f t="shared" si="510"/>
        <v/>
      </c>
      <c r="AR649" s="4">
        <f t="shared" si="511"/>
        <v>0</v>
      </c>
      <c r="AS649" s="4">
        <f t="shared" si="512"/>
        <v>0</v>
      </c>
      <c r="AT649" s="4">
        <f t="shared" si="513"/>
        <v>0</v>
      </c>
    </row>
    <row r="650" spans="1:46" x14ac:dyDescent="0.25">
      <c r="A650" s="5">
        <f t="shared" si="485"/>
        <v>0</v>
      </c>
      <c r="B650" s="4" t="e">
        <f t="shared" si="486"/>
        <v>#N/A</v>
      </c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4">
        <f t="shared" si="487"/>
        <v>0</v>
      </c>
      <c r="N650" s="59"/>
      <c r="O650" s="59"/>
      <c r="P650" s="59" t="e">
        <f t="shared" si="488"/>
        <v>#N/A</v>
      </c>
      <c r="Q650" s="59"/>
      <c r="R650" s="59"/>
      <c r="S650" s="59"/>
      <c r="T650" s="5" t="e">
        <f t="shared" si="489"/>
        <v>#N/A</v>
      </c>
      <c r="U650" s="4" t="e">
        <f t="shared" si="490"/>
        <v>#N/A</v>
      </c>
      <c r="V650" s="4" t="e">
        <f t="shared" si="491"/>
        <v>#N/A</v>
      </c>
      <c r="W650" s="4" t="e">
        <f t="shared" si="492"/>
        <v>#N/A</v>
      </c>
      <c r="X650" s="4" t="e">
        <f t="shared" si="493"/>
        <v>#N/A</v>
      </c>
      <c r="Y650" s="4" t="e" cm="1">
        <f t="array" ref="Y650">_xlfn.IFS(H650=1,2,H650=3,1)</f>
        <v>#N/A</v>
      </c>
      <c r="Z650" s="4" t="e">
        <f t="shared" si="494"/>
        <v>#N/A</v>
      </c>
      <c r="AA650" s="4" t="e">
        <f t="shared" si="495"/>
        <v>#N/A</v>
      </c>
      <c r="AB650" s="4" t="e">
        <f t="shared" si="496"/>
        <v>#N/A</v>
      </c>
      <c r="AC650" s="4" t="e">
        <f t="shared" si="497"/>
        <v>#N/A</v>
      </c>
      <c r="AD650" s="4" t="e">
        <f t="shared" si="498"/>
        <v>#N/A</v>
      </c>
      <c r="AE650" s="4" t="e">
        <f t="shared" si="499"/>
        <v>#N/A</v>
      </c>
      <c r="AF650" s="4">
        <f t="shared" si="500"/>
        <v>0</v>
      </c>
      <c r="AG650" s="4" t="str">
        <f t="shared" si="501"/>
        <v/>
      </c>
      <c r="AH650" s="4">
        <f t="shared" si="502"/>
        <v>0</v>
      </c>
      <c r="AI650" s="4" t="e">
        <f t="shared" si="503"/>
        <v>#VALUE!</v>
      </c>
      <c r="AJ650" s="4" t="e">
        <f t="shared" si="504"/>
        <v>#N/A</v>
      </c>
      <c r="AK650" s="4" t="e">
        <f t="shared" si="505"/>
        <v>#N/A</v>
      </c>
      <c r="AL650" s="4">
        <f t="shared" si="506"/>
        <v>0</v>
      </c>
      <c r="AM650" s="4">
        <f t="shared" si="507"/>
        <v>0</v>
      </c>
      <c r="AN650" s="4"/>
      <c r="AO650" s="4" t="e">
        <f t="shared" si="508"/>
        <v>#N/A</v>
      </c>
      <c r="AP650" s="4" t="e">
        <f t="shared" si="509"/>
        <v>#VALUE!</v>
      </c>
      <c r="AQ650" s="4" t="str">
        <f t="shared" si="510"/>
        <v/>
      </c>
      <c r="AR650" s="4">
        <f t="shared" si="511"/>
        <v>0</v>
      </c>
      <c r="AS650" s="4">
        <f t="shared" si="512"/>
        <v>0</v>
      </c>
      <c r="AT650" s="4">
        <f t="shared" si="513"/>
        <v>0</v>
      </c>
    </row>
    <row r="651" spans="1:46" x14ac:dyDescent="0.25">
      <c r="A651" s="5">
        <f t="shared" si="485"/>
        <v>0</v>
      </c>
      <c r="B651" s="4" t="e">
        <f t="shared" si="486"/>
        <v>#N/A</v>
      </c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4">
        <f t="shared" si="487"/>
        <v>0</v>
      </c>
      <c r="N651" s="59"/>
      <c r="O651" s="59"/>
      <c r="P651" s="59" t="e">
        <f t="shared" si="488"/>
        <v>#N/A</v>
      </c>
      <c r="Q651" s="59"/>
      <c r="R651" s="59"/>
      <c r="S651" s="59"/>
      <c r="T651" s="5" t="e">
        <f t="shared" si="489"/>
        <v>#N/A</v>
      </c>
      <c r="U651" s="4" t="e">
        <f t="shared" si="490"/>
        <v>#N/A</v>
      </c>
      <c r="V651" s="4" t="e">
        <f t="shared" si="491"/>
        <v>#N/A</v>
      </c>
      <c r="W651" s="4" t="e">
        <f t="shared" si="492"/>
        <v>#N/A</v>
      </c>
      <c r="X651" s="4" t="e">
        <f t="shared" si="493"/>
        <v>#N/A</v>
      </c>
      <c r="Y651" s="4" t="e" cm="1">
        <f t="array" ref="Y651">_xlfn.IFS(H651=1,2,H651=3,1)</f>
        <v>#N/A</v>
      </c>
      <c r="Z651" s="4" t="e">
        <f t="shared" si="494"/>
        <v>#N/A</v>
      </c>
      <c r="AA651" s="4" t="e">
        <f t="shared" si="495"/>
        <v>#N/A</v>
      </c>
      <c r="AB651" s="4" t="e">
        <f t="shared" si="496"/>
        <v>#N/A</v>
      </c>
      <c r="AC651" s="4" t="e">
        <f t="shared" si="497"/>
        <v>#N/A</v>
      </c>
      <c r="AD651" s="4" t="e">
        <f t="shared" si="498"/>
        <v>#N/A</v>
      </c>
      <c r="AE651" s="4" t="e">
        <f t="shared" si="499"/>
        <v>#N/A</v>
      </c>
      <c r="AF651" s="4">
        <f t="shared" si="500"/>
        <v>0</v>
      </c>
      <c r="AG651" s="4" t="str">
        <f t="shared" si="501"/>
        <v/>
      </c>
      <c r="AH651" s="4">
        <f t="shared" si="502"/>
        <v>0</v>
      </c>
      <c r="AI651" s="4" t="e">
        <f t="shared" si="503"/>
        <v>#VALUE!</v>
      </c>
      <c r="AJ651" s="4" t="e">
        <f t="shared" si="504"/>
        <v>#N/A</v>
      </c>
      <c r="AK651" s="4" t="e">
        <f t="shared" si="505"/>
        <v>#N/A</v>
      </c>
      <c r="AL651" s="4">
        <f t="shared" si="506"/>
        <v>0</v>
      </c>
      <c r="AM651" s="4">
        <f t="shared" si="507"/>
        <v>0</v>
      </c>
      <c r="AN651" s="4"/>
      <c r="AO651" s="4" t="e">
        <f t="shared" si="508"/>
        <v>#N/A</v>
      </c>
      <c r="AP651" s="4" t="e">
        <f t="shared" si="509"/>
        <v>#VALUE!</v>
      </c>
      <c r="AQ651" s="4" t="str">
        <f t="shared" si="510"/>
        <v/>
      </c>
      <c r="AR651" s="4">
        <f t="shared" si="511"/>
        <v>0</v>
      </c>
      <c r="AS651" s="4">
        <f t="shared" si="512"/>
        <v>0</v>
      </c>
      <c r="AT651" s="4">
        <f t="shared" si="513"/>
        <v>0</v>
      </c>
    </row>
    <row r="652" spans="1:46" x14ac:dyDescent="0.25">
      <c r="A652" s="5">
        <f t="shared" si="485"/>
        <v>0</v>
      </c>
      <c r="B652" s="4" t="e">
        <f t="shared" si="486"/>
        <v>#N/A</v>
      </c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4">
        <f t="shared" si="487"/>
        <v>0</v>
      </c>
      <c r="N652" s="59"/>
      <c r="O652" s="59"/>
      <c r="P652" s="59" t="e">
        <f t="shared" si="488"/>
        <v>#N/A</v>
      </c>
      <c r="Q652" s="59"/>
      <c r="R652" s="59"/>
      <c r="S652" s="59"/>
      <c r="T652" s="5" t="e">
        <f t="shared" si="489"/>
        <v>#N/A</v>
      </c>
      <c r="U652" s="4" t="e">
        <f t="shared" si="490"/>
        <v>#N/A</v>
      </c>
      <c r="V652" s="4" t="e">
        <f t="shared" si="491"/>
        <v>#N/A</v>
      </c>
      <c r="W652" s="4" t="e">
        <f t="shared" si="492"/>
        <v>#N/A</v>
      </c>
      <c r="X652" s="4" t="e">
        <f t="shared" si="493"/>
        <v>#N/A</v>
      </c>
      <c r="Y652" s="4" t="e" cm="1">
        <f t="array" ref="Y652">_xlfn.IFS(H652=1,2,H652=3,1)</f>
        <v>#N/A</v>
      </c>
      <c r="Z652" s="4" t="e">
        <f t="shared" si="494"/>
        <v>#N/A</v>
      </c>
      <c r="AA652" s="4" t="e">
        <f t="shared" si="495"/>
        <v>#N/A</v>
      </c>
      <c r="AB652" s="4" t="e">
        <f t="shared" si="496"/>
        <v>#N/A</v>
      </c>
      <c r="AC652" s="4" t="e">
        <f t="shared" si="497"/>
        <v>#N/A</v>
      </c>
      <c r="AD652" s="4" t="e">
        <f t="shared" si="498"/>
        <v>#N/A</v>
      </c>
      <c r="AE652" s="4" t="e">
        <f t="shared" si="499"/>
        <v>#N/A</v>
      </c>
      <c r="AF652" s="4">
        <f t="shared" si="500"/>
        <v>0</v>
      </c>
      <c r="AG652" s="4" t="str">
        <f t="shared" si="501"/>
        <v/>
      </c>
      <c r="AH652" s="4">
        <f t="shared" si="502"/>
        <v>0</v>
      </c>
      <c r="AI652" s="4" t="e">
        <f t="shared" si="503"/>
        <v>#VALUE!</v>
      </c>
      <c r="AJ652" s="4" t="e">
        <f t="shared" si="504"/>
        <v>#N/A</v>
      </c>
      <c r="AK652" s="4" t="e">
        <f t="shared" si="505"/>
        <v>#N/A</v>
      </c>
      <c r="AL652" s="4">
        <f t="shared" si="506"/>
        <v>0</v>
      </c>
      <c r="AM652" s="4">
        <f t="shared" si="507"/>
        <v>0</v>
      </c>
      <c r="AN652" s="4"/>
      <c r="AO652" s="4" t="e">
        <f t="shared" si="508"/>
        <v>#N/A</v>
      </c>
      <c r="AP652" s="4" t="e">
        <f t="shared" si="509"/>
        <v>#VALUE!</v>
      </c>
      <c r="AQ652" s="4" t="str">
        <f t="shared" si="510"/>
        <v/>
      </c>
      <c r="AR652" s="4">
        <f t="shared" si="511"/>
        <v>0</v>
      </c>
      <c r="AS652" s="4">
        <f t="shared" si="512"/>
        <v>0</v>
      </c>
      <c r="AT652" s="4">
        <f t="shared" si="513"/>
        <v>0</v>
      </c>
    </row>
    <row r="653" spans="1:46" x14ac:dyDescent="0.25">
      <c r="A653" s="5">
        <f t="shared" si="485"/>
        <v>0</v>
      </c>
      <c r="B653" s="4" t="e">
        <f t="shared" si="486"/>
        <v>#N/A</v>
      </c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4">
        <f t="shared" si="487"/>
        <v>0</v>
      </c>
      <c r="N653" s="59"/>
      <c r="O653" s="59"/>
      <c r="P653" s="59" t="e">
        <f t="shared" si="488"/>
        <v>#N/A</v>
      </c>
      <c r="Q653" s="59"/>
      <c r="R653" s="59"/>
      <c r="S653" s="59"/>
      <c r="T653" s="5" t="e">
        <f t="shared" si="489"/>
        <v>#N/A</v>
      </c>
      <c r="U653" s="4" t="e">
        <f t="shared" si="490"/>
        <v>#N/A</v>
      </c>
      <c r="V653" s="4" t="e">
        <f t="shared" si="491"/>
        <v>#N/A</v>
      </c>
      <c r="W653" s="4" t="e">
        <f t="shared" si="492"/>
        <v>#N/A</v>
      </c>
      <c r="X653" s="4" t="e">
        <f t="shared" si="493"/>
        <v>#N/A</v>
      </c>
      <c r="Y653" s="4" t="e" cm="1">
        <f t="array" ref="Y653">_xlfn.IFS(H653=1,2,H653=3,1)</f>
        <v>#N/A</v>
      </c>
      <c r="Z653" s="4" t="e">
        <f t="shared" si="494"/>
        <v>#N/A</v>
      </c>
      <c r="AA653" s="4" t="e">
        <f t="shared" si="495"/>
        <v>#N/A</v>
      </c>
      <c r="AB653" s="4" t="e">
        <f t="shared" si="496"/>
        <v>#N/A</v>
      </c>
      <c r="AC653" s="4" t="e">
        <f t="shared" si="497"/>
        <v>#N/A</v>
      </c>
      <c r="AD653" s="4" t="e">
        <f t="shared" si="498"/>
        <v>#N/A</v>
      </c>
      <c r="AE653" s="4" t="e">
        <f t="shared" si="499"/>
        <v>#N/A</v>
      </c>
      <c r="AF653" s="4">
        <f t="shared" si="500"/>
        <v>0</v>
      </c>
      <c r="AG653" s="4" t="str">
        <f t="shared" si="501"/>
        <v/>
      </c>
      <c r="AH653" s="4">
        <f t="shared" si="502"/>
        <v>0</v>
      </c>
      <c r="AI653" s="4" t="e">
        <f t="shared" si="503"/>
        <v>#VALUE!</v>
      </c>
      <c r="AJ653" s="4" t="e">
        <f t="shared" si="504"/>
        <v>#N/A</v>
      </c>
      <c r="AK653" s="4" t="e">
        <f t="shared" si="505"/>
        <v>#N/A</v>
      </c>
      <c r="AL653" s="4">
        <f t="shared" si="506"/>
        <v>0</v>
      </c>
      <c r="AM653" s="4">
        <f t="shared" si="507"/>
        <v>0</v>
      </c>
      <c r="AN653" s="4"/>
      <c r="AO653" s="4" t="e">
        <f t="shared" si="508"/>
        <v>#N/A</v>
      </c>
      <c r="AP653" s="4" t="e">
        <f t="shared" si="509"/>
        <v>#VALUE!</v>
      </c>
      <c r="AQ653" s="4" t="str">
        <f t="shared" si="510"/>
        <v/>
      </c>
      <c r="AR653" s="4">
        <f t="shared" si="511"/>
        <v>0</v>
      </c>
      <c r="AS653" s="4">
        <f t="shared" si="512"/>
        <v>0</v>
      </c>
      <c r="AT653" s="4">
        <f t="shared" si="513"/>
        <v>0</v>
      </c>
    </row>
    <row r="654" spans="1:46" x14ac:dyDescent="0.25">
      <c r="A654" s="5">
        <f t="shared" si="485"/>
        <v>0</v>
      </c>
      <c r="B654" s="4" t="e">
        <f t="shared" si="486"/>
        <v>#N/A</v>
      </c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4">
        <f t="shared" si="487"/>
        <v>0</v>
      </c>
      <c r="N654" s="59"/>
      <c r="O654" s="59"/>
      <c r="P654" s="59" t="e">
        <f t="shared" si="488"/>
        <v>#N/A</v>
      </c>
      <c r="Q654" s="59"/>
      <c r="R654" s="59"/>
      <c r="S654" s="59"/>
      <c r="T654" s="5" t="e">
        <f t="shared" si="489"/>
        <v>#N/A</v>
      </c>
      <c r="U654" s="4" t="e">
        <f t="shared" si="490"/>
        <v>#N/A</v>
      </c>
      <c r="V654" s="4" t="e">
        <f t="shared" si="491"/>
        <v>#N/A</v>
      </c>
      <c r="W654" s="4" t="e">
        <f t="shared" si="492"/>
        <v>#N/A</v>
      </c>
      <c r="X654" s="4" t="e">
        <f t="shared" si="493"/>
        <v>#N/A</v>
      </c>
      <c r="Y654" s="4" t="e" cm="1">
        <f t="array" ref="Y654">_xlfn.IFS(H654=1,2,H654=3,1)</f>
        <v>#N/A</v>
      </c>
      <c r="Z654" s="4" t="e">
        <f t="shared" si="494"/>
        <v>#N/A</v>
      </c>
      <c r="AA654" s="4" t="e">
        <f t="shared" si="495"/>
        <v>#N/A</v>
      </c>
      <c r="AB654" s="4" t="e">
        <f t="shared" si="496"/>
        <v>#N/A</v>
      </c>
      <c r="AC654" s="4" t="e">
        <f t="shared" si="497"/>
        <v>#N/A</v>
      </c>
      <c r="AD654" s="4" t="e">
        <f t="shared" si="498"/>
        <v>#N/A</v>
      </c>
      <c r="AE654" s="4" t="e">
        <f t="shared" si="499"/>
        <v>#N/A</v>
      </c>
      <c r="AF654" s="4">
        <f t="shared" si="500"/>
        <v>0</v>
      </c>
      <c r="AG654" s="4" t="str">
        <f t="shared" si="501"/>
        <v/>
      </c>
      <c r="AH654" s="4">
        <f t="shared" si="502"/>
        <v>0</v>
      </c>
      <c r="AI654" s="4" t="e">
        <f t="shared" si="503"/>
        <v>#VALUE!</v>
      </c>
      <c r="AJ654" s="4" t="e">
        <f t="shared" si="504"/>
        <v>#N/A</v>
      </c>
      <c r="AK654" s="4" t="e">
        <f t="shared" si="505"/>
        <v>#N/A</v>
      </c>
      <c r="AL654" s="4">
        <f t="shared" si="506"/>
        <v>0</v>
      </c>
      <c r="AM654" s="4">
        <f t="shared" si="507"/>
        <v>0</v>
      </c>
      <c r="AN654" s="4"/>
      <c r="AO654" s="4" t="e">
        <f t="shared" si="508"/>
        <v>#N/A</v>
      </c>
      <c r="AP654" s="4" t="e">
        <f t="shared" si="509"/>
        <v>#VALUE!</v>
      </c>
      <c r="AQ654" s="4" t="str">
        <f t="shared" si="510"/>
        <v/>
      </c>
      <c r="AR654" s="4">
        <f t="shared" si="511"/>
        <v>0</v>
      </c>
      <c r="AS654" s="4">
        <f t="shared" si="512"/>
        <v>0</v>
      </c>
      <c r="AT654" s="4">
        <f t="shared" si="513"/>
        <v>0</v>
      </c>
    </row>
    <row r="655" spans="1:46" x14ac:dyDescent="0.25">
      <c r="A655" s="5">
        <f t="shared" si="485"/>
        <v>0</v>
      </c>
      <c r="B655" s="4" t="e">
        <f t="shared" si="486"/>
        <v>#N/A</v>
      </c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4">
        <f t="shared" si="487"/>
        <v>0</v>
      </c>
      <c r="N655" s="59"/>
      <c r="O655" s="59"/>
      <c r="P655" s="59" t="e">
        <f t="shared" si="488"/>
        <v>#N/A</v>
      </c>
      <c r="Q655" s="59"/>
      <c r="R655" s="59"/>
      <c r="S655" s="59"/>
      <c r="T655" s="5" t="e">
        <f t="shared" si="489"/>
        <v>#N/A</v>
      </c>
      <c r="U655" s="4" t="e">
        <f t="shared" si="490"/>
        <v>#N/A</v>
      </c>
      <c r="V655" s="4" t="e">
        <f t="shared" si="491"/>
        <v>#N/A</v>
      </c>
      <c r="W655" s="4" t="e">
        <f t="shared" si="492"/>
        <v>#N/A</v>
      </c>
      <c r="X655" s="4" t="e">
        <f t="shared" si="493"/>
        <v>#N/A</v>
      </c>
      <c r="Y655" s="4" t="e" cm="1">
        <f t="array" ref="Y655">_xlfn.IFS(H655=1,2,H655=3,1)</f>
        <v>#N/A</v>
      </c>
      <c r="Z655" s="4" t="e">
        <f t="shared" si="494"/>
        <v>#N/A</v>
      </c>
      <c r="AA655" s="4" t="e">
        <f t="shared" si="495"/>
        <v>#N/A</v>
      </c>
      <c r="AB655" s="4" t="e">
        <f t="shared" si="496"/>
        <v>#N/A</v>
      </c>
      <c r="AC655" s="4" t="e">
        <f t="shared" si="497"/>
        <v>#N/A</v>
      </c>
      <c r="AD655" s="4" t="e">
        <f t="shared" si="498"/>
        <v>#N/A</v>
      </c>
      <c r="AE655" s="4" t="e">
        <f t="shared" si="499"/>
        <v>#N/A</v>
      </c>
      <c r="AF655" s="4">
        <f t="shared" si="500"/>
        <v>0</v>
      </c>
      <c r="AG655" s="4" t="str">
        <f t="shared" si="501"/>
        <v/>
      </c>
      <c r="AH655" s="4">
        <f t="shared" si="502"/>
        <v>0</v>
      </c>
      <c r="AI655" s="4" t="e">
        <f t="shared" si="503"/>
        <v>#VALUE!</v>
      </c>
      <c r="AJ655" s="4" t="e">
        <f t="shared" si="504"/>
        <v>#N/A</v>
      </c>
      <c r="AK655" s="4" t="e">
        <f t="shared" si="505"/>
        <v>#N/A</v>
      </c>
      <c r="AL655" s="4">
        <f t="shared" si="506"/>
        <v>0</v>
      </c>
      <c r="AM655" s="4">
        <f t="shared" si="507"/>
        <v>0</v>
      </c>
      <c r="AN655" s="4"/>
      <c r="AO655" s="4" t="e">
        <f t="shared" si="508"/>
        <v>#N/A</v>
      </c>
      <c r="AP655" s="4" t="e">
        <f t="shared" si="509"/>
        <v>#VALUE!</v>
      </c>
      <c r="AQ655" s="4" t="str">
        <f t="shared" si="510"/>
        <v/>
      </c>
      <c r="AR655" s="4">
        <f t="shared" si="511"/>
        <v>0</v>
      </c>
      <c r="AS655" s="4">
        <f t="shared" si="512"/>
        <v>0</v>
      </c>
      <c r="AT655" s="4">
        <f t="shared" si="513"/>
        <v>0</v>
      </c>
    </row>
    <row r="656" spans="1:46" x14ac:dyDescent="0.25">
      <c r="A656" s="5">
        <f t="shared" si="485"/>
        <v>0</v>
      </c>
      <c r="B656" s="4" t="e">
        <f t="shared" si="486"/>
        <v>#N/A</v>
      </c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4">
        <f t="shared" si="487"/>
        <v>0</v>
      </c>
      <c r="N656" s="59"/>
      <c r="O656" s="59"/>
      <c r="P656" s="59" t="e">
        <f t="shared" si="488"/>
        <v>#N/A</v>
      </c>
      <c r="Q656" s="59"/>
      <c r="R656" s="59"/>
      <c r="S656" s="59"/>
      <c r="T656" s="5" t="e">
        <f t="shared" si="489"/>
        <v>#N/A</v>
      </c>
      <c r="U656" s="4" t="e">
        <f t="shared" si="490"/>
        <v>#N/A</v>
      </c>
      <c r="V656" s="4" t="e">
        <f t="shared" si="491"/>
        <v>#N/A</v>
      </c>
      <c r="W656" s="4" t="e">
        <f t="shared" si="492"/>
        <v>#N/A</v>
      </c>
      <c r="X656" s="4" t="e">
        <f t="shared" si="493"/>
        <v>#N/A</v>
      </c>
      <c r="Y656" s="4" t="e" cm="1">
        <f t="array" ref="Y656">_xlfn.IFS(H656=1,2,H656=3,1)</f>
        <v>#N/A</v>
      </c>
      <c r="Z656" s="4" t="e">
        <f t="shared" si="494"/>
        <v>#N/A</v>
      </c>
      <c r="AA656" s="4" t="e">
        <f t="shared" si="495"/>
        <v>#N/A</v>
      </c>
      <c r="AB656" s="4" t="e">
        <f t="shared" si="496"/>
        <v>#N/A</v>
      </c>
      <c r="AC656" s="4" t="e">
        <f t="shared" si="497"/>
        <v>#N/A</v>
      </c>
      <c r="AD656" s="4" t="e">
        <f t="shared" si="498"/>
        <v>#N/A</v>
      </c>
      <c r="AE656" s="4" t="e">
        <f t="shared" si="499"/>
        <v>#N/A</v>
      </c>
      <c r="AF656" s="4">
        <f t="shared" si="500"/>
        <v>0</v>
      </c>
      <c r="AG656" s="4" t="str">
        <f t="shared" si="501"/>
        <v/>
      </c>
      <c r="AH656" s="4">
        <f t="shared" si="502"/>
        <v>0</v>
      </c>
      <c r="AI656" s="4" t="e">
        <f t="shared" si="503"/>
        <v>#VALUE!</v>
      </c>
      <c r="AJ656" s="4" t="e">
        <f t="shared" si="504"/>
        <v>#N/A</v>
      </c>
      <c r="AK656" s="4" t="e">
        <f t="shared" si="505"/>
        <v>#N/A</v>
      </c>
      <c r="AL656" s="4">
        <f t="shared" si="506"/>
        <v>0</v>
      </c>
      <c r="AM656" s="4">
        <f t="shared" si="507"/>
        <v>0</v>
      </c>
      <c r="AN656" s="4"/>
      <c r="AO656" s="4" t="e">
        <f t="shared" si="508"/>
        <v>#N/A</v>
      </c>
      <c r="AP656" s="4" t="e">
        <f t="shared" si="509"/>
        <v>#VALUE!</v>
      </c>
      <c r="AQ656" s="4" t="str">
        <f t="shared" si="510"/>
        <v/>
      </c>
      <c r="AR656" s="4">
        <f t="shared" si="511"/>
        <v>0</v>
      </c>
      <c r="AS656" s="4">
        <f t="shared" si="512"/>
        <v>0</v>
      </c>
      <c r="AT656" s="4">
        <f t="shared" si="513"/>
        <v>0</v>
      </c>
    </row>
    <row r="657" spans="1:46" x14ac:dyDescent="0.25">
      <c r="A657" s="5">
        <f t="shared" si="485"/>
        <v>0</v>
      </c>
      <c r="B657" s="4" t="e">
        <f t="shared" si="486"/>
        <v>#N/A</v>
      </c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4">
        <f t="shared" si="487"/>
        <v>0</v>
      </c>
      <c r="N657" s="59"/>
      <c r="O657" s="59"/>
      <c r="P657" s="59" t="e">
        <f t="shared" si="488"/>
        <v>#N/A</v>
      </c>
      <c r="Q657" s="59"/>
      <c r="R657" s="59"/>
      <c r="S657" s="59"/>
      <c r="T657" s="5" t="e">
        <f t="shared" si="489"/>
        <v>#N/A</v>
      </c>
      <c r="U657" s="4" t="e">
        <f t="shared" si="490"/>
        <v>#N/A</v>
      </c>
      <c r="V657" s="4" t="e">
        <f t="shared" si="491"/>
        <v>#N/A</v>
      </c>
      <c r="W657" s="4" t="e">
        <f t="shared" si="492"/>
        <v>#N/A</v>
      </c>
      <c r="X657" s="4" t="e">
        <f t="shared" si="493"/>
        <v>#N/A</v>
      </c>
      <c r="Y657" s="4" t="e" cm="1">
        <f t="array" ref="Y657">_xlfn.IFS(H657=1,2,H657=3,1)</f>
        <v>#N/A</v>
      </c>
      <c r="Z657" s="4" t="e">
        <f t="shared" si="494"/>
        <v>#N/A</v>
      </c>
      <c r="AA657" s="4" t="e">
        <f t="shared" si="495"/>
        <v>#N/A</v>
      </c>
      <c r="AB657" s="4" t="e">
        <f t="shared" si="496"/>
        <v>#N/A</v>
      </c>
      <c r="AC657" s="4" t="e">
        <f t="shared" si="497"/>
        <v>#N/A</v>
      </c>
      <c r="AD657" s="4" t="e">
        <f t="shared" si="498"/>
        <v>#N/A</v>
      </c>
      <c r="AE657" s="4" t="e">
        <f t="shared" si="499"/>
        <v>#N/A</v>
      </c>
      <c r="AF657" s="4">
        <f t="shared" si="500"/>
        <v>0</v>
      </c>
      <c r="AG657" s="4" t="str">
        <f t="shared" si="501"/>
        <v/>
      </c>
      <c r="AH657" s="4">
        <f t="shared" si="502"/>
        <v>0</v>
      </c>
      <c r="AI657" s="4" t="e">
        <f t="shared" si="503"/>
        <v>#VALUE!</v>
      </c>
      <c r="AJ657" s="4" t="e">
        <f t="shared" si="504"/>
        <v>#N/A</v>
      </c>
      <c r="AK657" s="4" t="e">
        <f t="shared" si="505"/>
        <v>#N/A</v>
      </c>
      <c r="AL657" s="4">
        <f t="shared" si="506"/>
        <v>0</v>
      </c>
      <c r="AM657" s="4">
        <f t="shared" si="507"/>
        <v>0</v>
      </c>
      <c r="AN657" s="4"/>
      <c r="AO657" s="4" t="e">
        <f t="shared" si="508"/>
        <v>#N/A</v>
      </c>
      <c r="AP657" s="4" t="e">
        <f t="shared" si="509"/>
        <v>#VALUE!</v>
      </c>
      <c r="AQ657" s="4" t="str">
        <f t="shared" si="510"/>
        <v/>
      </c>
      <c r="AR657" s="4">
        <f t="shared" si="511"/>
        <v>0</v>
      </c>
      <c r="AS657" s="4">
        <f t="shared" si="512"/>
        <v>0</v>
      </c>
      <c r="AT657" s="4">
        <f t="shared" si="513"/>
        <v>0</v>
      </c>
    </row>
    <row r="658" spans="1:46" x14ac:dyDescent="0.25">
      <c r="A658" s="5">
        <f t="shared" si="485"/>
        <v>0</v>
      </c>
      <c r="B658" s="4" t="e">
        <f t="shared" si="486"/>
        <v>#N/A</v>
      </c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4">
        <f t="shared" si="487"/>
        <v>0</v>
      </c>
      <c r="N658" s="59"/>
      <c r="O658" s="59"/>
      <c r="P658" s="59" t="e">
        <f t="shared" si="488"/>
        <v>#N/A</v>
      </c>
      <c r="Q658" s="59"/>
      <c r="R658" s="59"/>
      <c r="S658" s="59"/>
      <c r="T658" s="5" t="e">
        <f t="shared" si="489"/>
        <v>#N/A</v>
      </c>
      <c r="U658" s="4" t="e">
        <f t="shared" si="490"/>
        <v>#N/A</v>
      </c>
      <c r="V658" s="4" t="e">
        <f t="shared" si="491"/>
        <v>#N/A</v>
      </c>
      <c r="W658" s="4" t="e">
        <f t="shared" si="492"/>
        <v>#N/A</v>
      </c>
      <c r="X658" s="4" t="e">
        <f t="shared" si="493"/>
        <v>#N/A</v>
      </c>
      <c r="Y658" s="4" t="e" cm="1">
        <f t="array" ref="Y658">_xlfn.IFS(H658=1,2,H658=3,1)</f>
        <v>#N/A</v>
      </c>
      <c r="Z658" s="4" t="e">
        <f t="shared" si="494"/>
        <v>#N/A</v>
      </c>
      <c r="AA658" s="4" t="e">
        <f t="shared" si="495"/>
        <v>#N/A</v>
      </c>
      <c r="AB658" s="4" t="e">
        <f t="shared" si="496"/>
        <v>#N/A</v>
      </c>
      <c r="AC658" s="4" t="e">
        <f t="shared" si="497"/>
        <v>#N/A</v>
      </c>
      <c r="AD658" s="4" t="e">
        <f t="shared" si="498"/>
        <v>#N/A</v>
      </c>
      <c r="AE658" s="4" t="e">
        <f t="shared" si="499"/>
        <v>#N/A</v>
      </c>
      <c r="AF658" s="4">
        <f t="shared" si="500"/>
        <v>0</v>
      </c>
      <c r="AG658" s="4" t="str">
        <f t="shared" si="501"/>
        <v/>
      </c>
      <c r="AH658" s="4">
        <f t="shared" si="502"/>
        <v>0</v>
      </c>
      <c r="AI658" s="4" t="e">
        <f t="shared" si="503"/>
        <v>#VALUE!</v>
      </c>
      <c r="AJ658" s="4" t="e">
        <f t="shared" si="504"/>
        <v>#N/A</v>
      </c>
      <c r="AK658" s="4" t="e">
        <f t="shared" si="505"/>
        <v>#N/A</v>
      </c>
      <c r="AL658" s="4">
        <f t="shared" si="506"/>
        <v>0</v>
      </c>
      <c r="AM658" s="4">
        <f t="shared" si="507"/>
        <v>0</v>
      </c>
      <c r="AN658" s="4"/>
      <c r="AO658" s="4" t="e">
        <f t="shared" si="508"/>
        <v>#N/A</v>
      </c>
      <c r="AP658" s="4" t="e">
        <f t="shared" si="509"/>
        <v>#VALUE!</v>
      </c>
      <c r="AQ658" s="4" t="str">
        <f t="shared" si="510"/>
        <v/>
      </c>
      <c r="AR658" s="4">
        <f t="shared" si="511"/>
        <v>0</v>
      </c>
      <c r="AS658" s="4">
        <f t="shared" si="512"/>
        <v>0</v>
      </c>
      <c r="AT658" s="4">
        <f t="shared" si="513"/>
        <v>0</v>
      </c>
    </row>
    <row r="659" spans="1:46" x14ac:dyDescent="0.25">
      <c r="A659" s="5">
        <f t="shared" si="485"/>
        <v>0</v>
      </c>
      <c r="B659" s="4" t="e">
        <f t="shared" si="486"/>
        <v>#N/A</v>
      </c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4">
        <f t="shared" si="487"/>
        <v>0</v>
      </c>
      <c r="N659" s="59"/>
      <c r="O659" s="59"/>
      <c r="P659" s="59" t="e">
        <f t="shared" si="488"/>
        <v>#N/A</v>
      </c>
      <c r="Q659" s="59"/>
      <c r="R659" s="59"/>
      <c r="S659" s="59"/>
      <c r="T659" s="5" t="e">
        <f t="shared" si="489"/>
        <v>#N/A</v>
      </c>
      <c r="U659" s="4" t="e">
        <f t="shared" si="490"/>
        <v>#N/A</v>
      </c>
      <c r="V659" s="4" t="e">
        <f t="shared" si="491"/>
        <v>#N/A</v>
      </c>
      <c r="W659" s="4" t="e">
        <f t="shared" si="492"/>
        <v>#N/A</v>
      </c>
      <c r="X659" s="4" t="e">
        <f t="shared" si="493"/>
        <v>#N/A</v>
      </c>
      <c r="Y659" s="4" t="e" cm="1">
        <f t="array" ref="Y659">_xlfn.IFS(H659=1,2,H659=3,1)</f>
        <v>#N/A</v>
      </c>
      <c r="Z659" s="4" t="e">
        <f t="shared" si="494"/>
        <v>#N/A</v>
      </c>
      <c r="AA659" s="4" t="e">
        <f t="shared" si="495"/>
        <v>#N/A</v>
      </c>
      <c r="AB659" s="4" t="e">
        <f t="shared" si="496"/>
        <v>#N/A</v>
      </c>
      <c r="AC659" s="4" t="e">
        <f t="shared" si="497"/>
        <v>#N/A</v>
      </c>
      <c r="AD659" s="4" t="e">
        <f t="shared" si="498"/>
        <v>#N/A</v>
      </c>
      <c r="AE659" s="4" t="e">
        <f t="shared" si="499"/>
        <v>#N/A</v>
      </c>
      <c r="AF659" s="4">
        <f t="shared" si="500"/>
        <v>0</v>
      </c>
      <c r="AG659" s="4" t="str">
        <f t="shared" si="501"/>
        <v/>
      </c>
      <c r="AH659" s="4">
        <f t="shared" si="502"/>
        <v>0</v>
      </c>
      <c r="AI659" s="4" t="e">
        <f t="shared" si="503"/>
        <v>#VALUE!</v>
      </c>
      <c r="AJ659" s="4" t="e">
        <f t="shared" si="504"/>
        <v>#N/A</v>
      </c>
      <c r="AK659" s="4" t="e">
        <f t="shared" si="505"/>
        <v>#N/A</v>
      </c>
      <c r="AL659" s="4">
        <f t="shared" si="506"/>
        <v>0</v>
      </c>
      <c r="AM659" s="4">
        <f t="shared" si="507"/>
        <v>0</v>
      </c>
      <c r="AN659" s="4"/>
      <c r="AO659" s="4" t="e">
        <f t="shared" si="508"/>
        <v>#N/A</v>
      </c>
      <c r="AP659" s="4" t="e">
        <f t="shared" si="509"/>
        <v>#VALUE!</v>
      </c>
      <c r="AQ659" s="4" t="str">
        <f t="shared" si="510"/>
        <v/>
      </c>
      <c r="AR659" s="4">
        <f t="shared" si="511"/>
        <v>0</v>
      </c>
      <c r="AS659" s="4">
        <f t="shared" si="512"/>
        <v>0</v>
      </c>
      <c r="AT659" s="4">
        <f t="shared" si="513"/>
        <v>0</v>
      </c>
    </row>
    <row r="660" spans="1:46" x14ac:dyDescent="0.25">
      <c r="A660" s="5">
        <f t="shared" si="485"/>
        <v>0</v>
      </c>
      <c r="B660" s="4" t="e">
        <f t="shared" si="486"/>
        <v>#N/A</v>
      </c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4">
        <f t="shared" si="487"/>
        <v>0</v>
      </c>
      <c r="N660" s="59"/>
      <c r="O660" s="59"/>
      <c r="P660" s="59" t="e">
        <f t="shared" si="488"/>
        <v>#N/A</v>
      </c>
      <c r="Q660" s="59"/>
      <c r="R660" s="59"/>
      <c r="S660" s="59"/>
      <c r="T660" s="5" t="e">
        <f t="shared" si="489"/>
        <v>#N/A</v>
      </c>
      <c r="U660" s="4" t="e">
        <f t="shared" si="490"/>
        <v>#N/A</v>
      </c>
      <c r="V660" s="4" t="e">
        <f t="shared" si="491"/>
        <v>#N/A</v>
      </c>
      <c r="W660" s="4" t="e">
        <f t="shared" si="492"/>
        <v>#N/A</v>
      </c>
      <c r="X660" s="4" t="e">
        <f t="shared" si="493"/>
        <v>#N/A</v>
      </c>
      <c r="Y660" s="4" t="e" cm="1">
        <f t="array" ref="Y660">_xlfn.IFS(H660=1,2,H660=3,1)</f>
        <v>#N/A</v>
      </c>
      <c r="Z660" s="4" t="e">
        <f t="shared" si="494"/>
        <v>#N/A</v>
      </c>
      <c r="AA660" s="4" t="e">
        <f t="shared" si="495"/>
        <v>#N/A</v>
      </c>
      <c r="AB660" s="4" t="e">
        <f t="shared" si="496"/>
        <v>#N/A</v>
      </c>
      <c r="AC660" s="4" t="e">
        <f t="shared" si="497"/>
        <v>#N/A</v>
      </c>
      <c r="AD660" s="4" t="e">
        <f t="shared" si="498"/>
        <v>#N/A</v>
      </c>
      <c r="AE660" s="4" t="e">
        <f t="shared" si="499"/>
        <v>#N/A</v>
      </c>
      <c r="AF660" s="4">
        <f t="shared" si="500"/>
        <v>0</v>
      </c>
      <c r="AG660" s="4" t="str">
        <f t="shared" si="501"/>
        <v/>
      </c>
      <c r="AH660" s="4">
        <f t="shared" si="502"/>
        <v>0</v>
      </c>
      <c r="AI660" s="4" t="e">
        <f t="shared" si="503"/>
        <v>#VALUE!</v>
      </c>
      <c r="AJ660" s="4" t="e">
        <f t="shared" si="504"/>
        <v>#N/A</v>
      </c>
      <c r="AK660" s="4" t="e">
        <f t="shared" si="505"/>
        <v>#N/A</v>
      </c>
      <c r="AL660" s="4">
        <f t="shared" si="506"/>
        <v>0</v>
      </c>
      <c r="AM660" s="4">
        <f t="shared" si="507"/>
        <v>0</v>
      </c>
      <c r="AN660" s="4"/>
      <c r="AO660" s="4" t="e">
        <f t="shared" si="508"/>
        <v>#N/A</v>
      </c>
      <c r="AP660" s="4" t="e">
        <f t="shared" si="509"/>
        <v>#VALUE!</v>
      </c>
      <c r="AQ660" s="4" t="str">
        <f t="shared" si="510"/>
        <v/>
      </c>
      <c r="AR660" s="4">
        <f t="shared" si="511"/>
        <v>0</v>
      </c>
      <c r="AS660" s="4">
        <f t="shared" si="512"/>
        <v>0</v>
      </c>
      <c r="AT660" s="4">
        <f t="shared" si="513"/>
        <v>0</v>
      </c>
    </row>
    <row r="661" spans="1:46" x14ac:dyDescent="0.25">
      <c r="A661" s="5">
        <f t="shared" si="485"/>
        <v>0</v>
      </c>
      <c r="B661" s="4" t="e">
        <f t="shared" si="486"/>
        <v>#N/A</v>
      </c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4">
        <f t="shared" si="487"/>
        <v>0</v>
      </c>
      <c r="N661" s="59"/>
      <c r="O661" s="59"/>
      <c r="P661" s="59" t="e">
        <f t="shared" si="488"/>
        <v>#N/A</v>
      </c>
      <c r="Q661" s="59"/>
      <c r="R661" s="59"/>
      <c r="S661" s="59"/>
      <c r="T661" s="5" t="e">
        <f t="shared" si="489"/>
        <v>#N/A</v>
      </c>
      <c r="U661" s="4" t="e">
        <f t="shared" si="490"/>
        <v>#N/A</v>
      </c>
      <c r="V661" s="4" t="e">
        <f t="shared" si="491"/>
        <v>#N/A</v>
      </c>
      <c r="W661" s="4" t="e">
        <f t="shared" si="492"/>
        <v>#N/A</v>
      </c>
      <c r="X661" s="4" t="e">
        <f t="shared" si="493"/>
        <v>#N/A</v>
      </c>
      <c r="Y661" s="4" t="e" cm="1">
        <f t="array" ref="Y661">_xlfn.IFS(H661=1,2,H661=3,1)</f>
        <v>#N/A</v>
      </c>
      <c r="Z661" s="4" t="e">
        <f t="shared" si="494"/>
        <v>#N/A</v>
      </c>
      <c r="AA661" s="4" t="e">
        <f t="shared" si="495"/>
        <v>#N/A</v>
      </c>
      <c r="AB661" s="4" t="e">
        <f t="shared" si="496"/>
        <v>#N/A</v>
      </c>
      <c r="AC661" s="4" t="e">
        <f t="shared" si="497"/>
        <v>#N/A</v>
      </c>
      <c r="AD661" s="4" t="e">
        <f t="shared" si="498"/>
        <v>#N/A</v>
      </c>
      <c r="AE661" s="4" t="e">
        <f t="shared" si="499"/>
        <v>#N/A</v>
      </c>
      <c r="AF661" s="4">
        <f t="shared" si="500"/>
        <v>0</v>
      </c>
      <c r="AG661" s="4" t="str">
        <f t="shared" si="501"/>
        <v/>
      </c>
      <c r="AH661" s="4">
        <f t="shared" si="502"/>
        <v>0</v>
      </c>
      <c r="AI661" s="4" t="e">
        <f t="shared" si="503"/>
        <v>#VALUE!</v>
      </c>
      <c r="AJ661" s="4" t="e">
        <f t="shared" si="504"/>
        <v>#N/A</v>
      </c>
      <c r="AK661" s="4" t="e">
        <f t="shared" si="505"/>
        <v>#N/A</v>
      </c>
      <c r="AL661" s="4">
        <f t="shared" si="506"/>
        <v>0</v>
      </c>
      <c r="AM661" s="4">
        <f t="shared" si="507"/>
        <v>0</v>
      </c>
      <c r="AN661" s="4"/>
      <c r="AO661" s="4" t="e">
        <f t="shared" si="508"/>
        <v>#N/A</v>
      </c>
      <c r="AP661" s="4" t="e">
        <f t="shared" si="509"/>
        <v>#VALUE!</v>
      </c>
      <c r="AQ661" s="4" t="str">
        <f t="shared" si="510"/>
        <v/>
      </c>
      <c r="AR661" s="4">
        <f t="shared" si="511"/>
        <v>0</v>
      </c>
      <c r="AS661" s="4">
        <f t="shared" si="512"/>
        <v>0</v>
      </c>
      <c r="AT661" s="4">
        <f t="shared" si="513"/>
        <v>0</v>
      </c>
    </row>
    <row r="662" spans="1:46" x14ac:dyDescent="0.25">
      <c r="A662" s="5">
        <f t="shared" si="485"/>
        <v>0</v>
      </c>
      <c r="B662" s="4" t="e">
        <f t="shared" si="486"/>
        <v>#N/A</v>
      </c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4">
        <f t="shared" si="487"/>
        <v>0</v>
      </c>
      <c r="N662" s="59"/>
      <c r="O662" s="59"/>
      <c r="P662" s="59" t="e">
        <f t="shared" si="488"/>
        <v>#N/A</v>
      </c>
      <c r="Q662" s="59"/>
      <c r="R662" s="59"/>
      <c r="S662" s="59"/>
      <c r="T662" s="5" t="e">
        <f t="shared" si="489"/>
        <v>#N/A</v>
      </c>
      <c r="U662" s="4" t="e">
        <f t="shared" si="490"/>
        <v>#N/A</v>
      </c>
      <c r="V662" s="4" t="e">
        <f t="shared" si="491"/>
        <v>#N/A</v>
      </c>
      <c r="W662" s="4" t="e">
        <f t="shared" si="492"/>
        <v>#N/A</v>
      </c>
      <c r="X662" s="4" t="e">
        <f t="shared" si="493"/>
        <v>#N/A</v>
      </c>
      <c r="Y662" s="4" t="e" cm="1">
        <f t="array" ref="Y662">_xlfn.IFS(H662=1,2,H662=3,1)</f>
        <v>#N/A</v>
      </c>
      <c r="Z662" s="4" t="e">
        <f t="shared" si="494"/>
        <v>#N/A</v>
      </c>
      <c r="AA662" s="4" t="e">
        <f t="shared" si="495"/>
        <v>#N/A</v>
      </c>
      <c r="AB662" s="4" t="e">
        <f t="shared" si="496"/>
        <v>#N/A</v>
      </c>
      <c r="AC662" s="4" t="e">
        <f t="shared" si="497"/>
        <v>#N/A</v>
      </c>
      <c r="AD662" s="4" t="e">
        <f t="shared" si="498"/>
        <v>#N/A</v>
      </c>
      <c r="AE662" s="4" t="e">
        <f t="shared" si="499"/>
        <v>#N/A</v>
      </c>
      <c r="AF662" s="4">
        <f t="shared" si="500"/>
        <v>0</v>
      </c>
      <c r="AG662" s="4" t="str">
        <f t="shared" si="501"/>
        <v/>
      </c>
      <c r="AH662" s="4">
        <f t="shared" si="502"/>
        <v>0</v>
      </c>
      <c r="AI662" s="4" t="e">
        <f t="shared" si="503"/>
        <v>#VALUE!</v>
      </c>
      <c r="AJ662" s="4" t="e">
        <f t="shared" si="504"/>
        <v>#N/A</v>
      </c>
      <c r="AK662" s="4" t="e">
        <f t="shared" si="505"/>
        <v>#N/A</v>
      </c>
      <c r="AL662" s="4">
        <f t="shared" si="506"/>
        <v>0</v>
      </c>
      <c r="AM662" s="4">
        <f t="shared" si="507"/>
        <v>0</v>
      </c>
      <c r="AN662" s="4"/>
      <c r="AO662" s="4" t="e">
        <f t="shared" si="508"/>
        <v>#N/A</v>
      </c>
      <c r="AP662" s="4" t="e">
        <f t="shared" si="509"/>
        <v>#VALUE!</v>
      </c>
      <c r="AQ662" s="4" t="str">
        <f t="shared" si="510"/>
        <v/>
      </c>
      <c r="AR662" s="4">
        <f t="shared" si="511"/>
        <v>0</v>
      </c>
      <c r="AS662" s="4">
        <f t="shared" si="512"/>
        <v>0</v>
      </c>
      <c r="AT662" s="4">
        <f t="shared" si="513"/>
        <v>0</v>
      </c>
    </row>
    <row r="663" spans="1:46" x14ac:dyDescent="0.25">
      <c r="A663" s="5">
        <f t="shared" si="485"/>
        <v>0</v>
      </c>
      <c r="B663" s="4" t="e">
        <f t="shared" si="486"/>
        <v>#N/A</v>
      </c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4">
        <f t="shared" si="487"/>
        <v>0</v>
      </c>
      <c r="N663" s="59"/>
      <c r="O663" s="59"/>
      <c r="P663" s="59" t="e">
        <f t="shared" si="488"/>
        <v>#N/A</v>
      </c>
      <c r="Q663" s="59"/>
      <c r="R663" s="59"/>
      <c r="S663" s="59"/>
      <c r="T663" s="5" t="e">
        <f t="shared" si="489"/>
        <v>#N/A</v>
      </c>
      <c r="U663" s="4" t="e">
        <f t="shared" si="490"/>
        <v>#N/A</v>
      </c>
      <c r="V663" s="4" t="e">
        <f t="shared" si="491"/>
        <v>#N/A</v>
      </c>
      <c r="W663" s="4" t="e">
        <f t="shared" si="492"/>
        <v>#N/A</v>
      </c>
      <c r="X663" s="4" t="e">
        <f t="shared" si="493"/>
        <v>#N/A</v>
      </c>
      <c r="Y663" s="4" t="e" cm="1">
        <f t="array" ref="Y663">_xlfn.IFS(H663=1,2,H663=3,1)</f>
        <v>#N/A</v>
      </c>
      <c r="Z663" s="4" t="e">
        <f t="shared" si="494"/>
        <v>#N/A</v>
      </c>
      <c r="AA663" s="4" t="e">
        <f t="shared" si="495"/>
        <v>#N/A</v>
      </c>
      <c r="AB663" s="4" t="e">
        <f t="shared" si="496"/>
        <v>#N/A</v>
      </c>
      <c r="AC663" s="4" t="e">
        <f t="shared" si="497"/>
        <v>#N/A</v>
      </c>
      <c r="AD663" s="4" t="e">
        <f t="shared" si="498"/>
        <v>#N/A</v>
      </c>
      <c r="AE663" s="4" t="e">
        <f t="shared" si="499"/>
        <v>#N/A</v>
      </c>
      <c r="AF663" s="4">
        <f t="shared" si="500"/>
        <v>0</v>
      </c>
      <c r="AG663" s="4" t="str">
        <f t="shared" si="501"/>
        <v/>
      </c>
      <c r="AH663" s="4">
        <f t="shared" si="502"/>
        <v>0</v>
      </c>
      <c r="AI663" s="4" t="e">
        <f t="shared" si="503"/>
        <v>#VALUE!</v>
      </c>
      <c r="AJ663" s="4" t="e">
        <f t="shared" si="504"/>
        <v>#N/A</v>
      </c>
      <c r="AK663" s="4" t="e">
        <f t="shared" si="505"/>
        <v>#N/A</v>
      </c>
      <c r="AL663" s="4">
        <f t="shared" si="506"/>
        <v>0</v>
      </c>
      <c r="AM663" s="4">
        <f t="shared" si="507"/>
        <v>0</v>
      </c>
      <c r="AN663" s="4"/>
      <c r="AO663" s="4" t="e">
        <f t="shared" si="508"/>
        <v>#N/A</v>
      </c>
      <c r="AP663" s="4" t="e">
        <f t="shared" si="509"/>
        <v>#VALUE!</v>
      </c>
      <c r="AQ663" s="4" t="str">
        <f t="shared" si="510"/>
        <v/>
      </c>
      <c r="AR663" s="4">
        <f t="shared" si="511"/>
        <v>0</v>
      </c>
      <c r="AS663" s="4">
        <f t="shared" si="512"/>
        <v>0</v>
      </c>
      <c r="AT663" s="4">
        <f t="shared" si="513"/>
        <v>0</v>
      </c>
    </row>
    <row r="664" spans="1:46" x14ac:dyDescent="0.25">
      <c r="A664" s="5">
        <f t="shared" si="485"/>
        <v>0</v>
      </c>
      <c r="B664" s="4" t="e">
        <f t="shared" si="486"/>
        <v>#N/A</v>
      </c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4">
        <f t="shared" si="487"/>
        <v>0</v>
      </c>
      <c r="N664" s="59"/>
      <c r="O664" s="59"/>
      <c r="P664" s="59" t="e">
        <f t="shared" si="488"/>
        <v>#N/A</v>
      </c>
      <c r="Q664" s="59"/>
      <c r="R664" s="59"/>
      <c r="S664" s="59"/>
      <c r="T664" s="5" t="e">
        <f t="shared" si="489"/>
        <v>#N/A</v>
      </c>
      <c r="U664" s="4" t="e">
        <f t="shared" si="490"/>
        <v>#N/A</v>
      </c>
      <c r="V664" s="4" t="e">
        <f t="shared" si="491"/>
        <v>#N/A</v>
      </c>
      <c r="W664" s="4" t="e">
        <f t="shared" si="492"/>
        <v>#N/A</v>
      </c>
      <c r="X664" s="4" t="e">
        <f t="shared" si="493"/>
        <v>#N/A</v>
      </c>
      <c r="Y664" s="4" t="e" cm="1">
        <f t="array" ref="Y664">_xlfn.IFS(H664=1,2,H664=3,1)</f>
        <v>#N/A</v>
      </c>
      <c r="Z664" s="4" t="e">
        <f t="shared" si="494"/>
        <v>#N/A</v>
      </c>
      <c r="AA664" s="4" t="e">
        <f t="shared" si="495"/>
        <v>#N/A</v>
      </c>
      <c r="AB664" s="4" t="e">
        <f t="shared" si="496"/>
        <v>#N/A</v>
      </c>
      <c r="AC664" s="4" t="e">
        <f t="shared" si="497"/>
        <v>#N/A</v>
      </c>
      <c r="AD664" s="4" t="e">
        <f t="shared" si="498"/>
        <v>#N/A</v>
      </c>
      <c r="AE664" s="4" t="e">
        <f t="shared" si="499"/>
        <v>#N/A</v>
      </c>
      <c r="AF664" s="4">
        <f t="shared" si="500"/>
        <v>0</v>
      </c>
      <c r="AG664" s="4" t="str">
        <f t="shared" si="501"/>
        <v/>
      </c>
      <c r="AH664" s="4">
        <f t="shared" si="502"/>
        <v>0</v>
      </c>
      <c r="AI664" s="4" t="e">
        <f t="shared" si="503"/>
        <v>#VALUE!</v>
      </c>
      <c r="AJ664" s="4" t="e">
        <f t="shared" si="504"/>
        <v>#N/A</v>
      </c>
      <c r="AK664" s="4" t="e">
        <f t="shared" si="505"/>
        <v>#N/A</v>
      </c>
      <c r="AL664" s="4">
        <f t="shared" si="506"/>
        <v>0</v>
      </c>
      <c r="AM664" s="4">
        <f t="shared" si="507"/>
        <v>0</v>
      </c>
      <c r="AN664" s="4"/>
      <c r="AO664" s="4" t="e">
        <f t="shared" si="508"/>
        <v>#N/A</v>
      </c>
      <c r="AP664" s="4" t="e">
        <f t="shared" si="509"/>
        <v>#VALUE!</v>
      </c>
      <c r="AQ664" s="4" t="str">
        <f t="shared" si="510"/>
        <v/>
      </c>
      <c r="AR664" s="4">
        <f t="shared" si="511"/>
        <v>0</v>
      </c>
      <c r="AS664" s="4">
        <f t="shared" si="512"/>
        <v>0</v>
      </c>
      <c r="AT664" s="4">
        <f t="shared" si="513"/>
        <v>0</v>
      </c>
    </row>
    <row r="665" spans="1:46" x14ac:dyDescent="0.25">
      <c r="A665" s="5">
        <f t="shared" si="485"/>
        <v>0</v>
      </c>
      <c r="B665" s="4" t="e">
        <f t="shared" si="486"/>
        <v>#N/A</v>
      </c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4">
        <f t="shared" si="487"/>
        <v>0</v>
      </c>
      <c r="N665" s="59"/>
      <c r="O665" s="59"/>
      <c r="P665" s="59" t="e">
        <f t="shared" si="488"/>
        <v>#N/A</v>
      </c>
      <c r="Q665" s="59"/>
      <c r="R665" s="59"/>
      <c r="S665" s="59"/>
      <c r="T665" s="5" t="e">
        <f t="shared" si="489"/>
        <v>#N/A</v>
      </c>
      <c r="U665" s="4" t="e">
        <f t="shared" si="490"/>
        <v>#N/A</v>
      </c>
      <c r="V665" s="4" t="e">
        <f t="shared" si="491"/>
        <v>#N/A</v>
      </c>
      <c r="W665" s="4" t="e">
        <f t="shared" si="492"/>
        <v>#N/A</v>
      </c>
      <c r="X665" s="4" t="e">
        <f t="shared" si="493"/>
        <v>#N/A</v>
      </c>
      <c r="Y665" s="4" t="e" cm="1">
        <f t="array" ref="Y665">_xlfn.IFS(H665=1,2,H665=3,1)</f>
        <v>#N/A</v>
      </c>
      <c r="Z665" s="4" t="e">
        <f t="shared" si="494"/>
        <v>#N/A</v>
      </c>
      <c r="AA665" s="4" t="e">
        <f t="shared" si="495"/>
        <v>#N/A</v>
      </c>
      <c r="AB665" s="4" t="e">
        <f t="shared" si="496"/>
        <v>#N/A</v>
      </c>
      <c r="AC665" s="4" t="e">
        <f t="shared" si="497"/>
        <v>#N/A</v>
      </c>
      <c r="AD665" s="4" t="e">
        <f t="shared" si="498"/>
        <v>#N/A</v>
      </c>
      <c r="AE665" s="4" t="e">
        <f t="shared" si="499"/>
        <v>#N/A</v>
      </c>
      <c r="AF665" s="4">
        <f t="shared" si="500"/>
        <v>0</v>
      </c>
      <c r="AG665" s="4" t="str">
        <f t="shared" si="501"/>
        <v/>
      </c>
      <c r="AH665" s="4">
        <f t="shared" si="502"/>
        <v>0</v>
      </c>
      <c r="AI665" s="4" t="e">
        <f t="shared" si="503"/>
        <v>#VALUE!</v>
      </c>
      <c r="AJ665" s="4" t="e">
        <f t="shared" si="504"/>
        <v>#N/A</v>
      </c>
      <c r="AK665" s="4" t="e">
        <f t="shared" si="505"/>
        <v>#N/A</v>
      </c>
      <c r="AL665" s="4">
        <f t="shared" si="506"/>
        <v>0</v>
      </c>
      <c r="AM665" s="4">
        <f t="shared" si="507"/>
        <v>0</v>
      </c>
      <c r="AN665" s="4"/>
      <c r="AO665" s="4" t="e">
        <f t="shared" si="508"/>
        <v>#N/A</v>
      </c>
      <c r="AP665" s="4" t="e">
        <f t="shared" si="509"/>
        <v>#VALUE!</v>
      </c>
      <c r="AQ665" s="4" t="str">
        <f t="shared" si="510"/>
        <v/>
      </c>
      <c r="AR665" s="4">
        <f t="shared" si="511"/>
        <v>0</v>
      </c>
      <c r="AS665" s="4">
        <f t="shared" si="512"/>
        <v>0</v>
      </c>
      <c r="AT665" s="4">
        <f t="shared" si="513"/>
        <v>0</v>
      </c>
    </row>
    <row r="666" spans="1:46" x14ac:dyDescent="0.25">
      <c r="A666" s="5">
        <f t="shared" si="485"/>
        <v>0</v>
      </c>
      <c r="B666" s="4" t="e">
        <f t="shared" si="486"/>
        <v>#N/A</v>
      </c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4">
        <f t="shared" si="487"/>
        <v>0</v>
      </c>
      <c r="N666" s="59"/>
      <c r="O666" s="59"/>
      <c r="P666" s="59" t="e">
        <f t="shared" si="488"/>
        <v>#N/A</v>
      </c>
      <c r="Q666" s="59"/>
      <c r="R666" s="59"/>
      <c r="S666" s="59"/>
      <c r="T666" s="5" t="e">
        <f t="shared" si="489"/>
        <v>#N/A</v>
      </c>
      <c r="U666" s="4" t="e">
        <f t="shared" si="490"/>
        <v>#N/A</v>
      </c>
      <c r="V666" s="4" t="e">
        <f t="shared" si="491"/>
        <v>#N/A</v>
      </c>
      <c r="W666" s="4" t="e">
        <f t="shared" si="492"/>
        <v>#N/A</v>
      </c>
      <c r="X666" s="4" t="e">
        <f t="shared" si="493"/>
        <v>#N/A</v>
      </c>
      <c r="Y666" s="4" t="e" cm="1">
        <f t="array" ref="Y666">_xlfn.IFS(H666=1,2,H666=3,1)</f>
        <v>#N/A</v>
      </c>
      <c r="Z666" s="4" t="e">
        <f t="shared" si="494"/>
        <v>#N/A</v>
      </c>
      <c r="AA666" s="4" t="e">
        <f t="shared" si="495"/>
        <v>#N/A</v>
      </c>
      <c r="AB666" s="4" t="e">
        <f t="shared" si="496"/>
        <v>#N/A</v>
      </c>
      <c r="AC666" s="4" t="e">
        <f t="shared" si="497"/>
        <v>#N/A</v>
      </c>
      <c r="AD666" s="4" t="e">
        <f t="shared" si="498"/>
        <v>#N/A</v>
      </c>
      <c r="AE666" s="4" t="e">
        <f t="shared" si="499"/>
        <v>#N/A</v>
      </c>
      <c r="AF666" s="4">
        <f t="shared" si="500"/>
        <v>0</v>
      </c>
      <c r="AG666" s="4" t="str">
        <f t="shared" si="501"/>
        <v/>
      </c>
      <c r="AH666" s="4">
        <f t="shared" si="502"/>
        <v>0</v>
      </c>
      <c r="AI666" s="4" t="e">
        <f t="shared" si="503"/>
        <v>#VALUE!</v>
      </c>
      <c r="AJ666" s="4" t="e">
        <f t="shared" si="504"/>
        <v>#N/A</v>
      </c>
      <c r="AK666" s="4" t="e">
        <f t="shared" si="505"/>
        <v>#N/A</v>
      </c>
      <c r="AL666" s="4">
        <f t="shared" si="506"/>
        <v>0</v>
      </c>
      <c r="AM666" s="4">
        <f t="shared" si="507"/>
        <v>0</v>
      </c>
      <c r="AN666" s="4"/>
      <c r="AO666" s="4" t="e">
        <f t="shared" si="508"/>
        <v>#N/A</v>
      </c>
      <c r="AP666" s="4" t="e">
        <f t="shared" si="509"/>
        <v>#VALUE!</v>
      </c>
      <c r="AQ666" s="4" t="str">
        <f t="shared" si="510"/>
        <v/>
      </c>
      <c r="AR666" s="4">
        <f t="shared" si="511"/>
        <v>0</v>
      </c>
      <c r="AS666" s="4">
        <f t="shared" si="512"/>
        <v>0</v>
      </c>
      <c r="AT666" s="4">
        <f t="shared" si="513"/>
        <v>0</v>
      </c>
    </row>
    <row r="667" spans="1:46" x14ac:dyDescent="0.25">
      <c r="A667" s="5">
        <f t="shared" si="485"/>
        <v>0</v>
      </c>
      <c r="B667" s="4" t="e">
        <f t="shared" si="486"/>
        <v>#N/A</v>
      </c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4">
        <f t="shared" si="487"/>
        <v>0</v>
      </c>
      <c r="N667" s="59"/>
      <c r="O667" s="59"/>
      <c r="P667" s="59" t="e">
        <f t="shared" si="488"/>
        <v>#N/A</v>
      </c>
      <c r="Q667" s="59"/>
      <c r="R667" s="59"/>
      <c r="S667" s="59"/>
      <c r="T667" s="5" t="e">
        <f t="shared" si="489"/>
        <v>#N/A</v>
      </c>
      <c r="U667" s="4" t="e">
        <f t="shared" si="490"/>
        <v>#N/A</v>
      </c>
      <c r="V667" s="4" t="e">
        <f t="shared" si="491"/>
        <v>#N/A</v>
      </c>
      <c r="W667" s="4" t="e">
        <f t="shared" si="492"/>
        <v>#N/A</v>
      </c>
      <c r="X667" s="4" t="e">
        <f t="shared" si="493"/>
        <v>#N/A</v>
      </c>
      <c r="Y667" s="4" t="e" cm="1">
        <f t="array" ref="Y667">_xlfn.IFS(H667=1,2,H667=3,1)</f>
        <v>#N/A</v>
      </c>
      <c r="Z667" s="4" t="e">
        <f t="shared" si="494"/>
        <v>#N/A</v>
      </c>
      <c r="AA667" s="4" t="e">
        <f t="shared" si="495"/>
        <v>#N/A</v>
      </c>
      <c r="AB667" s="4" t="e">
        <f t="shared" si="496"/>
        <v>#N/A</v>
      </c>
      <c r="AC667" s="4" t="e">
        <f t="shared" si="497"/>
        <v>#N/A</v>
      </c>
      <c r="AD667" s="4" t="e">
        <f t="shared" si="498"/>
        <v>#N/A</v>
      </c>
      <c r="AE667" s="4" t="e">
        <f t="shared" si="499"/>
        <v>#N/A</v>
      </c>
      <c r="AF667" s="4">
        <f t="shared" si="500"/>
        <v>0</v>
      </c>
      <c r="AG667" s="4" t="str">
        <f t="shared" si="501"/>
        <v/>
      </c>
      <c r="AH667" s="4">
        <f t="shared" si="502"/>
        <v>0</v>
      </c>
      <c r="AI667" s="4" t="e">
        <f t="shared" si="503"/>
        <v>#VALUE!</v>
      </c>
      <c r="AJ667" s="4" t="e">
        <f t="shared" si="504"/>
        <v>#N/A</v>
      </c>
      <c r="AK667" s="4" t="e">
        <f t="shared" si="505"/>
        <v>#N/A</v>
      </c>
      <c r="AL667" s="4">
        <f t="shared" si="506"/>
        <v>0</v>
      </c>
      <c r="AM667" s="4">
        <f t="shared" si="507"/>
        <v>0</v>
      </c>
      <c r="AN667" s="4"/>
      <c r="AO667" s="4" t="e">
        <f t="shared" si="508"/>
        <v>#N/A</v>
      </c>
      <c r="AP667" s="4" t="e">
        <f t="shared" si="509"/>
        <v>#VALUE!</v>
      </c>
      <c r="AQ667" s="4" t="str">
        <f t="shared" si="510"/>
        <v/>
      </c>
      <c r="AR667" s="4">
        <f t="shared" si="511"/>
        <v>0</v>
      </c>
      <c r="AS667" s="4">
        <f t="shared" si="512"/>
        <v>0</v>
      </c>
      <c r="AT667" s="4">
        <f t="shared" si="513"/>
        <v>0</v>
      </c>
    </row>
    <row r="668" spans="1:46" x14ac:dyDescent="0.25">
      <c r="A668" s="5">
        <f t="shared" si="485"/>
        <v>0</v>
      </c>
      <c r="B668" s="4" t="e">
        <f t="shared" si="486"/>
        <v>#N/A</v>
      </c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4">
        <f t="shared" si="487"/>
        <v>0</v>
      </c>
      <c r="N668" s="59"/>
      <c r="O668" s="59"/>
      <c r="P668" s="59" t="e">
        <f t="shared" si="488"/>
        <v>#N/A</v>
      </c>
      <c r="Q668" s="59"/>
      <c r="R668" s="59"/>
      <c r="S668" s="59"/>
      <c r="T668" s="5" t="e">
        <f t="shared" si="489"/>
        <v>#N/A</v>
      </c>
      <c r="U668" s="4" t="e">
        <f t="shared" si="490"/>
        <v>#N/A</v>
      </c>
      <c r="V668" s="4" t="e">
        <f t="shared" si="491"/>
        <v>#N/A</v>
      </c>
      <c r="W668" s="4" t="e">
        <f t="shared" si="492"/>
        <v>#N/A</v>
      </c>
      <c r="X668" s="4" t="e">
        <f t="shared" si="493"/>
        <v>#N/A</v>
      </c>
      <c r="Y668" s="4" t="e" cm="1">
        <f t="array" ref="Y668">_xlfn.IFS(H668=1,2,H668=3,1)</f>
        <v>#N/A</v>
      </c>
      <c r="Z668" s="4" t="e">
        <f t="shared" si="494"/>
        <v>#N/A</v>
      </c>
      <c r="AA668" s="4" t="e">
        <f t="shared" si="495"/>
        <v>#N/A</v>
      </c>
      <c r="AB668" s="4" t="e">
        <f t="shared" si="496"/>
        <v>#N/A</v>
      </c>
      <c r="AC668" s="4" t="e">
        <f t="shared" si="497"/>
        <v>#N/A</v>
      </c>
      <c r="AD668" s="4" t="e">
        <f t="shared" si="498"/>
        <v>#N/A</v>
      </c>
      <c r="AE668" s="4" t="e">
        <f t="shared" si="499"/>
        <v>#N/A</v>
      </c>
      <c r="AF668" s="4">
        <f t="shared" si="500"/>
        <v>0</v>
      </c>
      <c r="AG668" s="4" t="str">
        <f t="shared" si="501"/>
        <v/>
      </c>
      <c r="AH668" s="4">
        <f t="shared" si="502"/>
        <v>0</v>
      </c>
      <c r="AI668" s="4" t="e">
        <f t="shared" si="503"/>
        <v>#VALUE!</v>
      </c>
      <c r="AJ668" s="4" t="e">
        <f t="shared" si="504"/>
        <v>#N/A</v>
      </c>
      <c r="AK668" s="4" t="e">
        <f t="shared" si="505"/>
        <v>#N/A</v>
      </c>
      <c r="AL668" s="4">
        <f t="shared" si="506"/>
        <v>0</v>
      </c>
      <c r="AM668" s="4">
        <f t="shared" si="507"/>
        <v>0</v>
      </c>
      <c r="AN668" s="4"/>
      <c r="AO668" s="4" t="e">
        <f t="shared" si="508"/>
        <v>#N/A</v>
      </c>
      <c r="AP668" s="4" t="e">
        <f t="shared" si="509"/>
        <v>#VALUE!</v>
      </c>
      <c r="AQ668" s="4" t="str">
        <f t="shared" si="510"/>
        <v/>
      </c>
      <c r="AR668" s="4">
        <f t="shared" si="511"/>
        <v>0</v>
      </c>
      <c r="AS668" s="4">
        <f t="shared" si="512"/>
        <v>0</v>
      </c>
      <c r="AT668" s="4">
        <f t="shared" si="513"/>
        <v>0</v>
      </c>
    </row>
    <row r="669" spans="1:46" x14ac:dyDescent="0.25">
      <c r="A669" s="5">
        <f t="shared" si="485"/>
        <v>0</v>
      </c>
      <c r="B669" s="4" t="e">
        <f t="shared" si="486"/>
        <v>#N/A</v>
      </c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4">
        <f t="shared" si="487"/>
        <v>0</v>
      </c>
      <c r="N669" s="59"/>
      <c r="O669" s="59"/>
      <c r="P669" s="59" t="e">
        <f t="shared" si="488"/>
        <v>#N/A</v>
      </c>
      <c r="Q669" s="59"/>
      <c r="R669" s="59"/>
      <c r="S669" s="59"/>
      <c r="T669" s="5" t="e">
        <f t="shared" si="489"/>
        <v>#N/A</v>
      </c>
      <c r="U669" s="4" t="e">
        <f t="shared" si="490"/>
        <v>#N/A</v>
      </c>
      <c r="V669" s="4" t="e">
        <f t="shared" si="491"/>
        <v>#N/A</v>
      </c>
      <c r="W669" s="4" t="e">
        <f t="shared" si="492"/>
        <v>#N/A</v>
      </c>
      <c r="X669" s="4" t="e">
        <f t="shared" si="493"/>
        <v>#N/A</v>
      </c>
      <c r="Y669" s="4" t="e" cm="1">
        <f t="array" ref="Y669">_xlfn.IFS(H669=1,2,H669=3,1)</f>
        <v>#N/A</v>
      </c>
      <c r="Z669" s="4" t="e">
        <f t="shared" si="494"/>
        <v>#N/A</v>
      </c>
      <c r="AA669" s="4" t="e">
        <f t="shared" si="495"/>
        <v>#N/A</v>
      </c>
      <c r="AB669" s="4" t="e">
        <f t="shared" si="496"/>
        <v>#N/A</v>
      </c>
      <c r="AC669" s="4" t="e">
        <f t="shared" si="497"/>
        <v>#N/A</v>
      </c>
      <c r="AD669" s="4" t="e">
        <f t="shared" si="498"/>
        <v>#N/A</v>
      </c>
      <c r="AE669" s="4" t="e">
        <f t="shared" si="499"/>
        <v>#N/A</v>
      </c>
      <c r="AF669" s="4">
        <f t="shared" si="500"/>
        <v>0</v>
      </c>
      <c r="AG669" s="4" t="str">
        <f t="shared" si="501"/>
        <v/>
      </c>
      <c r="AH669" s="4">
        <f t="shared" si="502"/>
        <v>0</v>
      </c>
      <c r="AI669" s="4" t="e">
        <f t="shared" si="503"/>
        <v>#VALUE!</v>
      </c>
      <c r="AJ669" s="4" t="e">
        <f t="shared" si="504"/>
        <v>#N/A</v>
      </c>
      <c r="AK669" s="4" t="e">
        <f t="shared" si="505"/>
        <v>#N/A</v>
      </c>
      <c r="AL669" s="4">
        <f t="shared" si="506"/>
        <v>0</v>
      </c>
      <c r="AM669" s="4">
        <f t="shared" si="507"/>
        <v>0</v>
      </c>
      <c r="AN669" s="4"/>
      <c r="AO669" s="4" t="e">
        <f t="shared" si="508"/>
        <v>#N/A</v>
      </c>
      <c r="AP669" s="4" t="e">
        <f t="shared" si="509"/>
        <v>#VALUE!</v>
      </c>
      <c r="AQ669" s="4" t="str">
        <f t="shared" si="510"/>
        <v/>
      </c>
      <c r="AR669" s="4">
        <f t="shared" si="511"/>
        <v>0</v>
      </c>
      <c r="AS669" s="4">
        <f t="shared" si="512"/>
        <v>0</v>
      </c>
      <c r="AT669" s="4">
        <f t="shared" si="513"/>
        <v>0</v>
      </c>
    </row>
    <row r="670" spans="1:46" x14ac:dyDescent="0.25">
      <c r="A670" s="5">
        <f t="shared" si="485"/>
        <v>0</v>
      </c>
      <c r="B670" s="4" t="e">
        <f t="shared" si="486"/>
        <v>#N/A</v>
      </c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4">
        <f t="shared" si="487"/>
        <v>0</v>
      </c>
      <c r="N670" s="59"/>
      <c r="O670" s="59"/>
      <c r="P670" s="59" t="e">
        <f t="shared" si="488"/>
        <v>#N/A</v>
      </c>
      <c r="Q670" s="59"/>
      <c r="R670" s="59"/>
      <c r="S670" s="59"/>
      <c r="T670" s="5" t="e">
        <f t="shared" si="489"/>
        <v>#N/A</v>
      </c>
      <c r="U670" s="4" t="e">
        <f t="shared" si="490"/>
        <v>#N/A</v>
      </c>
      <c r="V670" s="4" t="e">
        <f t="shared" si="491"/>
        <v>#N/A</v>
      </c>
      <c r="W670" s="4" t="e">
        <f t="shared" si="492"/>
        <v>#N/A</v>
      </c>
      <c r="X670" s="4" t="e">
        <f t="shared" si="493"/>
        <v>#N/A</v>
      </c>
      <c r="Y670" s="4" t="e" cm="1">
        <f t="array" ref="Y670">_xlfn.IFS(H670=1,2,H670=3,1)</f>
        <v>#N/A</v>
      </c>
      <c r="Z670" s="4" t="e">
        <f t="shared" si="494"/>
        <v>#N/A</v>
      </c>
      <c r="AA670" s="4" t="e">
        <f t="shared" si="495"/>
        <v>#N/A</v>
      </c>
      <c r="AB670" s="4" t="e">
        <f t="shared" si="496"/>
        <v>#N/A</v>
      </c>
      <c r="AC670" s="4" t="e">
        <f t="shared" si="497"/>
        <v>#N/A</v>
      </c>
      <c r="AD670" s="4" t="e">
        <f t="shared" si="498"/>
        <v>#N/A</v>
      </c>
      <c r="AE670" s="4" t="e">
        <f t="shared" si="499"/>
        <v>#N/A</v>
      </c>
      <c r="AF670" s="4">
        <f t="shared" si="500"/>
        <v>0</v>
      </c>
      <c r="AG670" s="4" t="str">
        <f t="shared" si="501"/>
        <v/>
      </c>
      <c r="AH670" s="4">
        <f t="shared" si="502"/>
        <v>0</v>
      </c>
      <c r="AI670" s="4" t="e">
        <f t="shared" si="503"/>
        <v>#VALUE!</v>
      </c>
      <c r="AJ670" s="4" t="e">
        <f t="shared" si="504"/>
        <v>#N/A</v>
      </c>
      <c r="AK670" s="4" t="e">
        <f t="shared" si="505"/>
        <v>#N/A</v>
      </c>
      <c r="AL670" s="4">
        <f t="shared" si="506"/>
        <v>0</v>
      </c>
      <c r="AM670" s="4">
        <f t="shared" si="507"/>
        <v>0</v>
      </c>
      <c r="AN670" s="4"/>
      <c r="AO670" s="4" t="e">
        <f t="shared" si="508"/>
        <v>#N/A</v>
      </c>
      <c r="AP670" s="4" t="e">
        <f t="shared" si="509"/>
        <v>#VALUE!</v>
      </c>
      <c r="AQ670" s="4" t="str">
        <f t="shared" si="510"/>
        <v/>
      </c>
      <c r="AR670" s="4">
        <f t="shared" si="511"/>
        <v>0</v>
      </c>
      <c r="AS670" s="4">
        <f t="shared" si="512"/>
        <v>0</v>
      </c>
      <c r="AT670" s="4">
        <f t="shared" si="513"/>
        <v>0</v>
      </c>
    </row>
    <row r="671" spans="1:46" x14ac:dyDescent="0.25">
      <c r="A671" s="5">
        <f t="shared" si="485"/>
        <v>0</v>
      </c>
      <c r="B671" s="4" t="e">
        <f t="shared" si="486"/>
        <v>#N/A</v>
      </c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4">
        <f t="shared" si="487"/>
        <v>0</v>
      </c>
      <c r="N671" s="59"/>
      <c r="O671" s="59"/>
      <c r="P671" s="59" t="e">
        <f t="shared" si="488"/>
        <v>#N/A</v>
      </c>
      <c r="Q671" s="59"/>
      <c r="R671" s="59"/>
      <c r="S671" s="59"/>
      <c r="T671" s="5" t="e">
        <f t="shared" si="489"/>
        <v>#N/A</v>
      </c>
      <c r="U671" s="4" t="e">
        <f t="shared" si="490"/>
        <v>#N/A</v>
      </c>
      <c r="V671" s="4" t="e">
        <f t="shared" si="491"/>
        <v>#N/A</v>
      </c>
      <c r="W671" s="4" t="e">
        <f t="shared" si="492"/>
        <v>#N/A</v>
      </c>
      <c r="X671" s="4" t="e">
        <f t="shared" si="493"/>
        <v>#N/A</v>
      </c>
      <c r="Y671" s="4" t="e" cm="1">
        <f t="array" ref="Y671">_xlfn.IFS(H671=1,2,H671=3,1)</f>
        <v>#N/A</v>
      </c>
      <c r="Z671" s="4" t="e">
        <f t="shared" si="494"/>
        <v>#N/A</v>
      </c>
      <c r="AA671" s="4" t="e">
        <f t="shared" si="495"/>
        <v>#N/A</v>
      </c>
      <c r="AB671" s="4" t="e">
        <f t="shared" si="496"/>
        <v>#N/A</v>
      </c>
      <c r="AC671" s="4" t="e">
        <f t="shared" si="497"/>
        <v>#N/A</v>
      </c>
      <c r="AD671" s="4" t="e">
        <f t="shared" si="498"/>
        <v>#N/A</v>
      </c>
      <c r="AE671" s="4" t="e">
        <f t="shared" si="499"/>
        <v>#N/A</v>
      </c>
      <c r="AF671" s="4">
        <f t="shared" si="500"/>
        <v>0</v>
      </c>
      <c r="AG671" s="4" t="str">
        <f t="shared" si="501"/>
        <v/>
      </c>
      <c r="AH671" s="4">
        <f t="shared" si="502"/>
        <v>0</v>
      </c>
      <c r="AI671" s="4" t="e">
        <f t="shared" si="503"/>
        <v>#VALUE!</v>
      </c>
      <c r="AJ671" s="4" t="e">
        <f t="shared" si="504"/>
        <v>#N/A</v>
      </c>
      <c r="AK671" s="4" t="e">
        <f t="shared" si="505"/>
        <v>#N/A</v>
      </c>
      <c r="AL671" s="4">
        <f t="shared" si="506"/>
        <v>0</v>
      </c>
      <c r="AM671" s="4">
        <f t="shared" si="507"/>
        <v>0</v>
      </c>
      <c r="AN671" s="4"/>
      <c r="AO671" s="4" t="e">
        <f t="shared" si="508"/>
        <v>#N/A</v>
      </c>
      <c r="AP671" s="4" t="e">
        <f t="shared" si="509"/>
        <v>#VALUE!</v>
      </c>
      <c r="AQ671" s="4" t="str">
        <f t="shared" si="510"/>
        <v/>
      </c>
      <c r="AR671" s="4">
        <f t="shared" si="511"/>
        <v>0</v>
      </c>
      <c r="AS671" s="4">
        <f t="shared" si="512"/>
        <v>0</v>
      </c>
      <c r="AT671" s="4">
        <f t="shared" si="513"/>
        <v>0</v>
      </c>
    </row>
    <row r="672" spans="1:46" x14ac:dyDescent="0.25">
      <c r="A672" s="5">
        <f t="shared" si="485"/>
        <v>0</v>
      </c>
      <c r="B672" s="4" t="e">
        <f t="shared" si="486"/>
        <v>#N/A</v>
      </c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4">
        <f t="shared" si="487"/>
        <v>0</v>
      </c>
      <c r="N672" s="59"/>
      <c r="O672" s="59"/>
      <c r="P672" s="59" t="e">
        <f t="shared" si="488"/>
        <v>#N/A</v>
      </c>
      <c r="Q672" s="59"/>
      <c r="R672" s="59"/>
      <c r="S672" s="59"/>
      <c r="T672" s="5" t="e">
        <f t="shared" si="489"/>
        <v>#N/A</v>
      </c>
      <c r="U672" s="4" t="e">
        <f t="shared" si="490"/>
        <v>#N/A</v>
      </c>
      <c r="V672" s="4" t="e">
        <f t="shared" si="491"/>
        <v>#N/A</v>
      </c>
      <c r="W672" s="4" t="e">
        <f t="shared" si="492"/>
        <v>#N/A</v>
      </c>
      <c r="X672" s="4" t="e">
        <f t="shared" si="493"/>
        <v>#N/A</v>
      </c>
      <c r="Y672" s="4" t="e" cm="1">
        <f t="array" ref="Y672">_xlfn.IFS(H672=1,2,H672=3,1)</f>
        <v>#N/A</v>
      </c>
      <c r="Z672" s="4" t="e">
        <f t="shared" si="494"/>
        <v>#N/A</v>
      </c>
      <c r="AA672" s="4" t="e">
        <f t="shared" si="495"/>
        <v>#N/A</v>
      </c>
      <c r="AB672" s="4" t="e">
        <f t="shared" si="496"/>
        <v>#N/A</v>
      </c>
      <c r="AC672" s="4" t="e">
        <f t="shared" si="497"/>
        <v>#N/A</v>
      </c>
      <c r="AD672" s="4" t="e">
        <f t="shared" si="498"/>
        <v>#N/A</v>
      </c>
      <c r="AE672" s="4" t="e">
        <f t="shared" si="499"/>
        <v>#N/A</v>
      </c>
      <c r="AF672" s="4">
        <f t="shared" si="500"/>
        <v>0</v>
      </c>
      <c r="AG672" s="4" t="str">
        <f t="shared" si="501"/>
        <v/>
      </c>
      <c r="AH672" s="4">
        <f t="shared" si="502"/>
        <v>0</v>
      </c>
      <c r="AI672" s="4" t="e">
        <f t="shared" si="503"/>
        <v>#VALUE!</v>
      </c>
      <c r="AJ672" s="4" t="e">
        <f t="shared" si="504"/>
        <v>#N/A</v>
      </c>
      <c r="AK672" s="4" t="e">
        <f t="shared" si="505"/>
        <v>#N/A</v>
      </c>
      <c r="AL672" s="4">
        <f t="shared" si="506"/>
        <v>0</v>
      </c>
      <c r="AM672" s="4">
        <f t="shared" si="507"/>
        <v>0</v>
      </c>
      <c r="AN672" s="4"/>
      <c r="AO672" s="4" t="e">
        <f t="shared" si="508"/>
        <v>#N/A</v>
      </c>
      <c r="AP672" s="4" t="e">
        <f t="shared" si="509"/>
        <v>#VALUE!</v>
      </c>
      <c r="AQ672" s="4" t="str">
        <f t="shared" si="510"/>
        <v/>
      </c>
      <c r="AR672" s="4">
        <f t="shared" si="511"/>
        <v>0</v>
      </c>
      <c r="AS672" s="4">
        <f t="shared" si="512"/>
        <v>0</v>
      </c>
      <c r="AT672" s="4">
        <f t="shared" si="513"/>
        <v>0</v>
      </c>
    </row>
    <row r="673" spans="1:46" x14ac:dyDescent="0.25">
      <c r="A673" s="5">
        <f t="shared" si="485"/>
        <v>0</v>
      </c>
      <c r="B673" s="4" t="e">
        <f t="shared" si="486"/>
        <v>#N/A</v>
      </c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4">
        <f t="shared" si="487"/>
        <v>0</v>
      </c>
      <c r="N673" s="59"/>
      <c r="O673" s="59"/>
      <c r="P673" s="59" t="e">
        <f t="shared" si="488"/>
        <v>#N/A</v>
      </c>
      <c r="Q673" s="59"/>
      <c r="R673" s="59"/>
      <c r="S673" s="59"/>
      <c r="T673" s="5" t="e">
        <f t="shared" si="489"/>
        <v>#N/A</v>
      </c>
      <c r="U673" s="4" t="e">
        <f t="shared" si="490"/>
        <v>#N/A</v>
      </c>
      <c r="V673" s="4" t="e">
        <f t="shared" si="491"/>
        <v>#N/A</v>
      </c>
      <c r="W673" s="4" t="e">
        <f t="shared" si="492"/>
        <v>#N/A</v>
      </c>
      <c r="X673" s="4" t="e">
        <f t="shared" si="493"/>
        <v>#N/A</v>
      </c>
      <c r="Y673" s="4" t="e" cm="1">
        <f t="array" ref="Y673">_xlfn.IFS(H673=1,2,H673=3,1)</f>
        <v>#N/A</v>
      </c>
      <c r="Z673" s="4" t="e">
        <f t="shared" si="494"/>
        <v>#N/A</v>
      </c>
      <c r="AA673" s="4" t="e">
        <f t="shared" si="495"/>
        <v>#N/A</v>
      </c>
      <c r="AB673" s="4" t="e">
        <f t="shared" si="496"/>
        <v>#N/A</v>
      </c>
      <c r="AC673" s="4" t="e">
        <f t="shared" si="497"/>
        <v>#N/A</v>
      </c>
      <c r="AD673" s="4" t="e">
        <f t="shared" si="498"/>
        <v>#N/A</v>
      </c>
      <c r="AE673" s="4" t="e">
        <f t="shared" si="499"/>
        <v>#N/A</v>
      </c>
      <c r="AF673" s="4">
        <f t="shared" si="500"/>
        <v>0</v>
      </c>
      <c r="AG673" s="4" t="str">
        <f t="shared" si="501"/>
        <v/>
      </c>
      <c r="AH673" s="4">
        <f t="shared" si="502"/>
        <v>0</v>
      </c>
      <c r="AI673" s="4" t="e">
        <f t="shared" si="503"/>
        <v>#VALUE!</v>
      </c>
      <c r="AJ673" s="4" t="e">
        <f t="shared" si="504"/>
        <v>#N/A</v>
      </c>
      <c r="AK673" s="4" t="e">
        <f t="shared" si="505"/>
        <v>#N/A</v>
      </c>
      <c r="AL673" s="4">
        <f t="shared" si="506"/>
        <v>0</v>
      </c>
      <c r="AM673" s="4">
        <f t="shared" si="507"/>
        <v>0</v>
      </c>
      <c r="AN673" s="4"/>
      <c r="AO673" s="4" t="e">
        <f t="shared" si="508"/>
        <v>#N/A</v>
      </c>
      <c r="AP673" s="4" t="e">
        <f t="shared" si="509"/>
        <v>#VALUE!</v>
      </c>
      <c r="AQ673" s="4" t="str">
        <f t="shared" si="510"/>
        <v/>
      </c>
      <c r="AR673" s="4">
        <f t="shared" si="511"/>
        <v>0</v>
      </c>
      <c r="AS673" s="4">
        <f t="shared" si="512"/>
        <v>0</v>
      </c>
      <c r="AT673" s="4">
        <f t="shared" si="513"/>
        <v>0</v>
      </c>
    </row>
    <row r="674" spans="1:46" x14ac:dyDescent="0.25">
      <c r="A674" s="5">
        <f t="shared" si="485"/>
        <v>0</v>
      </c>
      <c r="B674" s="4" t="e">
        <f t="shared" si="486"/>
        <v>#N/A</v>
      </c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4">
        <f t="shared" si="487"/>
        <v>0</v>
      </c>
      <c r="N674" s="59"/>
      <c r="O674" s="59"/>
      <c r="P674" s="59" t="e">
        <f t="shared" si="488"/>
        <v>#N/A</v>
      </c>
      <c r="Q674" s="59"/>
      <c r="R674" s="59"/>
      <c r="S674" s="59"/>
      <c r="T674" s="5" t="e">
        <f t="shared" si="489"/>
        <v>#N/A</v>
      </c>
      <c r="U674" s="4" t="e">
        <f t="shared" si="490"/>
        <v>#N/A</v>
      </c>
      <c r="V674" s="4" t="e">
        <f t="shared" si="491"/>
        <v>#N/A</v>
      </c>
      <c r="W674" s="4" t="e">
        <f t="shared" si="492"/>
        <v>#N/A</v>
      </c>
      <c r="X674" s="4" t="e">
        <f t="shared" si="493"/>
        <v>#N/A</v>
      </c>
      <c r="Y674" s="4" t="e" cm="1">
        <f t="array" ref="Y674">_xlfn.IFS(H674=1,2,H674=3,1)</f>
        <v>#N/A</v>
      </c>
      <c r="Z674" s="4" t="e">
        <f t="shared" si="494"/>
        <v>#N/A</v>
      </c>
      <c r="AA674" s="4" t="e">
        <f t="shared" si="495"/>
        <v>#N/A</v>
      </c>
      <c r="AB674" s="4" t="e">
        <f t="shared" si="496"/>
        <v>#N/A</v>
      </c>
      <c r="AC674" s="4" t="e">
        <f t="shared" si="497"/>
        <v>#N/A</v>
      </c>
      <c r="AD674" s="4" t="e">
        <f t="shared" si="498"/>
        <v>#N/A</v>
      </c>
      <c r="AE674" s="4" t="e">
        <f t="shared" si="499"/>
        <v>#N/A</v>
      </c>
      <c r="AF674" s="4">
        <f t="shared" si="500"/>
        <v>0</v>
      </c>
      <c r="AG674" s="4" t="str">
        <f t="shared" si="501"/>
        <v/>
      </c>
      <c r="AH674" s="4">
        <f t="shared" si="502"/>
        <v>0</v>
      </c>
      <c r="AI674" s="4" t="e">
        <f t="shared" si="503"/>
        <v>#VALUE!</v>
      </c>
      <c r="AJ674" s="4" t="e">
        <f t="shared" si="504"/>
        <v>#N/A</v>
      </c>
      <c r="AK674" s="4" t="e">
        <f t="shared" si="505"/>
        <v>#N/A</v>
      </c>
      <c r="AL674" s="4">
        <f t="shared" si="506"/>
        <v>0</v>
      </c>
      <c r="AM674" s="4">
        <f t="shared" si="507"/>
        <v>0</v>
      </c>
      <c r="AN674" s="4"/>
      <c r="AO674" s="4" t="e">
        <f t="shared" si="508"/>
        <v>#N/A</v>
      </c>
      <c r="AP674" s="4" t="e">
        <f t="shared" si="509"/>
        <v>#VALUE!</v>
      </c>
      <c r="AQ674" s="4" t="str">
        <f t="shared" si="510"/>
        <v/>
      </c>
      <c r="AR674" s="4">
        <f t="shared" si="511"/>
        <v>0</v>
      </c>
      <c r="AS674" s="4">
        <f t="shared" si="512"/>
        <v>0</v>
      </c>
      <c r="AT674" s="4">
        <f t="shared" si="513"/>
        <v>0</v>
      </c>
    </row>
    <row r="675" spans="1:46" x14ac:dyDescent="0.25">
      <c r="A675" s="5">
        <f t="shared" si="485"/>
        <v>0</v>
      </c>
      <c r="B675" s="4" t="e">
        <f t="shared" si="486"/>
        <v>#N/A</v>
      </c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4">
        <f t="shared" si="487"/>
        <v>0</v>
      </c>
      <c r="N675" s="59"/>
      <c r="O675" s="59"/>
      <c r="P675" s="59" t="e">
        <f t="shared" si="488"/>
        <v>#N/A</v>
      </c>
      <c r="Q675" s="59"/>
      <c r="R675" s="59"/>
      <c r="S675" s="59"/>
      <c r="T675" s="5" t="e">
        <f t="shared" si="489"/>
        <v>#N/A</v>
      </c>
      <c r="U675" s="4" t="e">
        <f t="shared" si="490"/>
        <v>#N/A</v>
      </c>
      <c r="V675" s="4" t="e">
        <f t="shared" si="491"/>
        <v>#N/A</v>
      </c>
      <c r="W675" s="4" t="e">
        <f t="shared" si="492"/>
        <v>#N/A</v>
      </c>
      <c r="X675" s="4" t="e">
        <f t="shared" si="493"/>
        <v>#N/A</v>
      </c>
      <c r="Y675" s="4" t="e" cm="1">
        <f t="array" ref="Y675">_xlfn.IFS(H675=1,2,H675=3,1)</f>
        <v>#N/A</v>
      </c>
      <c r="Z675" s="4" t="e">
        <f t="shared" si="494"/>
        <v>#N/A</v>
      </c>
      <c r="AA675" s="4" t="e">
        <f t="shared" si="495"/>
        <v>#N/A</v>
      </c>
      <c r="AB675" s="4" t="e">
        <f t="shared" si="496"/>
        <v>#N/A</v>
      </c>
      <c r="AC675" s="4" t="e">
        <f t="shared" si="497"/>
        <v>#N/A</v>
      </c>
      <c r="AD675" s="4" t="e">
        <f t="shared" si="498"/>
        <v>#N/A</v>
      </c>
      <c r="AE675" s="4" t="e">
        <f t="shared" si="499"/>
        <v>#N/A</v>
      </c>
      <c r="AF675" s="4">
        <f t="shared" si="500"/>
        <v>0</v>
      </c>
      <c r="AG675" s="4" t="str">
        <f t="shared" si="501"/>
        <v/>
      </c>
      <c r="AH675" s="4">
        <f t="shared" si="502"/>
        <v>0</v>
      </c>
      <c r="AI675" s="4" t="e">
        <f t="shared" si="503"/>
        <v>#VALUE!</v>
      </c>
      <c r="AJ675" s="4" t="e">
        <f t="shared" si="504"/>
        <v>#N/A</v>
      </c>
      <c r="AK675" s="4" t="e">
        <f t="shared" si="505"/>
        <v>#N/A</v>
      </c>
      <c r="AL675" s="4">
        <f t="shared" si="506"/>
        <v>0</v>
      </c>
      <c r="AM675" s="4">
        <f t="shared" si="507"/>
        <v>0</v>
      </c>
      <c r="AN675" s="4"/>
      <c r="AO675" s="4" t="e">
        <f t="shared" si="508"/>
        <v>#N/A</v>
      </c>
      <c r="AP675" s="4" t="e">
        <f t="shared" si="509"/>
        <v>#VALUE!</v>
      </c>
      <c r="AQ675" s="4" t="str">
        <f t="shared" si="510"/>
        <v/>
      </c>
      <c r="AR675" s="4">
        <f t="shared" si="511"/>
        <v>0</v>
      </c>
      <c r="AS675" s="4">
        <f t="shared" si="512"/>
        <v>0</v>
      </c>
      <c r="AT675" s="4">
        <f t="shared" si="513"/>
        <v>0</v>
      </c>
    </row>
    <row r="676" spans="1:46" x14ac:dyDescent="0.25">
      <c r="A676" s="5">
        <f t="shared" si="485"/>
        <v>0</v>
      </c>
      <c r="B676" s="4" t="e">
        <f t="shared" si="486"/>
        <v>#N/A</v>
      </c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4">
        <f t="shared" si="487"/>
        <v>0</v>
      </c>
      <c r="N676" s="59"/>
      <c r="O676" s="59"/>
      <c r="P676" s="59" t="e">
        <f t="shared" si="488"/>
        <v>#N/A</v>
      </c>
      <c r="Q676" s="59"/>
      <c r="R676" s="59"/>
      <c r="S676" s="59"/>
      <c r="T676" s="5" t="e">
        <f t="shared" si="489"/>
        <v>#N/A</v>
      </c>
      <c r="U676" s="4" t="e">
        <f t="shared" si="490"/>
        <v>#N/A</v>
      </c>
      <c r="V676" s="4" t="e">
        <f t="shared" si="491"/>
        <v>#N/A</v>
      </c>
      <c r="W676" s="4" t="e">
        <f t="shared" si="492"/>
        <v>#N/A</v>
      </c>
      <c r="X676" s="4" t="e">
        <f t="shared" si="493"/>
        <v>#N/A</v>
      </c>
      <c r="Y676" s="4" t="e" cm="1">
        <f t="array" ref="Y676">_xlfn.IFS(H676=1,2,H676=3,1)</f>
        <v>#N/A</v>
      </c>
      <c r="Z676" s="4" t="e">
        <f t="shared" si="494"/>
        <v>#N/A</v>
      </c>
      <c r="AA676" s="4" t="e">
        <f t="shared" si="495"/>
        <v>#N/A</v>
      </c>
      <c r="AB676" s="4" t="e">
        <f t="shared" si="496"/>
        <v>#N/A</v>
      </c>
      <c r="AC676" s="4" t="e">
        <f t="shared" si="497"/>
        <v>#N/A</v>
      </c>
      <c r="AD676" s="4" t="e">
        <f t="shared" si="498"/>
        <v>#N/A</v>
      </c>
      <c r="AE676" s="4" t="e">
        <f t="shared" si="499"/>
        <v>#N/A</v>
      </c>
      <c r="AF676" s="4">
        <f t="shared" si="500"/>
        <v>0</v>
      </c>
      <c r="AG676" s="4" t="str">
        <f t="shared" si="501"/>
        <v/>
      </c>
      <c r="AH676" s="4">
        <f t="shared" si="502"/>
        <v>0</v>
      </c>
      <c r="AI676" s="4" t="e">
        <f t="shared" si="503"/>
        <v>#VALUE!</v>
      </c>
      <c r="AJ676" s="4" t="e">
        <f t="shared" si="504"/>
        <v>#N/A</v>
      </c>
      <c r="AK676" s="4" t="e">
        <f t="shared" si="505"/>
        <v>#N/A</v>
      </c>
      <c r="AL676" s="4">
        <f t="shared" si="506"/>
        <v>0</v>
      </c>
      <c r="AM676" s="4">
        <f t="shared" si="507"/>
        <v>0</v>
      </c>
      <c r="AN676" s="4"/>
      <c r="AO676" s="4" t="e">
        <f t="shared" si="508"/>
        <v>#N/A</v>
      </c>
      <c r="AP676" s="4" t="e">
        <f t="shared" si="509"/>
        <v>#VALUE!</v>
      </c>
      <c r="AQ676" s="4" t="str">
        <f t="shared" si="510"/>
        <v/>
      </c>
      <c r="AR676" s="4">
        <f t="shared" si="511"/>
        <v>0</v>
      </c>
      <c r="AS676" s="4">
        <f t="shared" si="512"/>
        <v>0</v>
      </c>
      <c r="AT676" s="4">
        <f t="shared" si="513"/>
        <v>0</v>
      </c>
    </row>
    <row r="677" spans="1:46" x14ac:dyDescent="0.25">
      <c r="A677" s="5">
        <f t="shared" si="485"/>
        <v>0</v>
      </c>
      <c r="B677" s="4" t="e">
        <f t="shared" si="486"/>
        <v>#N/A</v>
      </c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4">
        <f t="shared" si="487"/>
        <v>0</v>
      </c>
      <c r="N677" s="59"/>
      <c r="O677" s="59"/>
      <c r="P677" s="59" t="e">
        <f t="shared" si="488"/>
        <v>#N/A</v>
      </c>
      <c r="Q677" s="59"/>
      <c r="R677" s="59"/>
      <c r="S677" s="59"/>
      <c r="T677" s="5" t="e">
        <f t="shared" si="489"/>
        <v>#N/A</v>
      </c>
      <c r="U677" s="4" t="e">
        <f t="shared" si="490"/>
        <v>#N/A</v>
      </c>
      <c r="V677" s="4" t="e">
        <f t="shared" si="491"/>
        <v>#N/A</v>
      </c>
      <c r="W677" s="4" t="e">
        <f t="shared" si="492"/>
        <v>#N/A</v>
      </c>
      <c r="X677" s="4" t="e">
        <f t="shared" si="493"/>
        <v>#N/A</v>
      </c>
      <c r="Y677" s="4" t="e" cm="1">
        <f t="array" ref="Y677">_xlfn.IFS(H677=1,2,H677=3,1)</f>
        <v>#N/A</v>
      </c>
      <c r="Z677" s="4" t="e">
        <f t="shared" si="494"/>
        <v>#N/A</v>
      </c>
      <c r="AA677" s="4" t="e">
        <f t="shared" si="495"/>
        <v>#N/A</v>
      </c>
      <c r="AB677" s="4" t="e">
        <f t="shared" si="496"/>
        <v>#N/A</v>
      </c>
      <c r="AC677" s="4" t="e">
        <f t="shared" si="497"/>
        <v>#N/A</v>
      </c>
      <c r="AD677" s="4" t="e">
        <f t="shared" si="498"/>
        <v>#N/A</v>
      </c>
      <c r="AE677" s="4" t="e">
        <f t="shared" si="499"/>
        <v>#N/A</v>
      </c>
      <c r="AF677" s="4">
        <f t="shared" si="500"/>
        <v>0</v>
      </c>
      <c r="AG677" s="4" t="str">
        <f t="shared" si="501"/>
        <v/>
      </c>
      <c r="AH677" s="4">
        <f t="shared" si="502"/>
        <v>0</v>
      </c>
      <c r="AI677" s="4" t="e">
        <f t="shared" si="503"/>
        <v>#VALUE!</v>
      </c>
      <c r="AJ677" s="4" t="e">
        <f t="shared" si="504"/>
        <v>#N/A</v>
      </c>
      <c r="AK677" s="4" t="e">
        <f t="shared" si="505"/>
        <v>#N/A</v>
      </c>
      <c r="AL677" s="4">
        <f t="shared" si="506"/>
        <v>0</v>
      </c>
      <c r="AM677" s="4">
        <f t="shared" si="507"/>
        <v>0</v>
      </c>
      <c r="AN677" s="4"/>
      <c r="AO677" s="4" t="e">
        <f t="shared" si="508"/>
        <v>#N/A</v>
      </c>
      <c r="AP677" s="4" t="e">
        <f t="shared" si="509"/>
        <v>#VALUE!</v>
      </c>
      <c r="AQ677" s="4" t="str">
        <f t="shared" si="510"/>
        <v/>
      </c>
      <c r="AR677" s="4">
        <f t="shared" si="511"/>
        <v>0</v>
      </c>
      <c r="AS677" s="4">
        <f t="shared" si="512"/>
        <v>0</v>
      </c>
      <c r="AT677" s="4">
        <f t="shared" si="513"/>
        <v>0</v>
      </c>
    </row>
    <row r="678" spans="1:46" x14ac:dyDescent="0.25">
      <c r="A678" s="5">
        <f t="shared" si="485"/>
        <v>0</v>
      </c>
      <c r="B678" s="4" t="e">
        <f t="shared" si="486"/>
        <v>#N/A</v>
      </c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4">
        <f t="shared" si="487"/>
        <v>0</v>
      </c>
      <c r="N678" s="59"/>
      <c r="O678" s="59"/>
      <c r="P678" s="59" t="e">
        <f t="shared" si="488"/>
        <v>#N/A</v>
      </c>
      <c r="Q678" s="59"/>
      <c r="R678" s="59"/>
      <c r="S678" s="59"/>
      <c r="T678" s="5" t="e">
        <f t="shared" si="489"/>
        <v>#N/A</v>
      </c>
      <c r="U678" s="4" t="e">
        <f t="shared" si="490"/>
        <v>#N/A</v>
      </c>
      <c r="V678" s="4" t="e">
        <f t="shared" si="491"/>
        <v>#N/A</v>
      </c>
      <c r="W678" s="4" t="e">
        <f t="shared" si="492"/>
        <v>#N/A</v>
      </c>
      <c r="X678" s="4" t="e">
        <f t="shared" si="493"/>
        <v>#N/A</v>
      </c>
      <c r="Y678" s="4" t="e" cm="1">
        <f t="array" ref="Y678">_xlfn.IFS(H678=1,2,H678=3,1)</f>
        <v>#N/A</v>
      </c>
      <c r="Z678" s="4" t="e">
        <f t="shared" si="494"/>
        <v>#N/A</v>
      </c>
      <c r="AA678" s="4" t="e">
        <f t="shared" si="495"/>
        <v>#N/A</v>
      </c>
      <c r="AB678" s="4" t="e">
        <f t="shared" si="496"/>
        <v>#N/A</v>
      </c>
      <c r="AC678" s="4" t="e">
        <f t="shared" si="497"/>
        <v>#N/A</v>
      </c>
      <c r="AD678" s="4" t="e">
        <f t="shared" si="498"/>
        <v>#N/A</v>
      </c>
      <c r="AE678" s="4" t="e">
        <f t="shared" si="499"/>
        <v>#N/A</v>
      </c>
      <c r="AF678" s="4">
        <f t="shared" si="500"/>
        <v>0</v>
      </c>
      <c r="AG678" s="4" t="str">
        <f t="shared" si="501"/>
        <v/>
      </c>
      <c r="AH678" s="4">
        <f t="shared" si="502"/>
        <v>0</v>
      </c>
      <c r="AI678" s="4" t="e">
        <f t="shared" si="503"/>
        <v>#VALUE!</v>
      </c>
      <c r="AJ678" s="4" t="e">
        <f t="shared" si="504"/>
        <v>#N/A</v>
      </c>
      <c r="AK678" s="4" t="e">
        <f t="shared" si="505"/>
        <v>#N/A</v>
      </c>
      <c r="AL678" s="4">
        <f t="shared" si="506"/>
        <v>0</v>
      </c>
      <c r="AM678" s="4">
        <f t="shared" si="507"/>
        <v>0</v>
      </c>
      <c r="AN678" s="4"/>
      <c r="AO678" s="4" t="e">
        <f t="shared" si="508"/>
        <v>#N/A</v>
      </c>
      <c r="AP678" s="4" t="e">
        <f t="shared" si="509"/>
        <v>#VALUE!</v>
      </c>
      <c r="AQ678" s="4" t="str">
        <f t="shared" si="510"/>
        <v/>
      </c>
      <c r="AR678" s="4">
        <f t="shared" si="511"/>
        <v>0</v>
      </c>
      <c r="AS678" s="4">
        <f t="shared" si="512"/>
        <v>0</v>
      </c>
      <c r="AT678" s="4">
        <f t="shared" si="513"/>
        <v>0</v>
      </c>
    </row>
    <row r="679" spans="1:46" x14ac:dyDescent="0.25">
      <c r="A679" s="5">
        <f t="shared" si="485"/>
        <v>0</v>
      </c>
      <c r="B679" s="4" t="e">
        <f t="shared" si="486"/>
        <v>#N/A</v>
      </c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4">
        <f t="shared" si="487"/>
        <v>0</v>
      </c>
      <c r="N679" s="59"/>
      <c r="O679" s="59"/>
      <c r="P679" s="59" t="e">
        <f t="shared" si="488"/>
        <v>#N/A</v>
      </c>
      <c r="Q679" s="59"/>
      <c r="R679" s="59"/>
      <c r="S679" s="59"/>
      <c r="T679" s="5" t="e">
        <f t="shared" si="489"/>
        <v>#N/A</v>
      </c>
      <c r="U679" s="4" t="e">
        <f t="shared" si="490"/>
        <v>#N/A</v>
      </c>
      <c r="V679" s="4" t="e">
        <f t="shared" si="491"/>
        <v>#N/A</v>
      </c>
      <c r="W679" s="4" t="e">
        <f t="shared" si="492"/>
        <v>#N/A</v>
      </c>
      <c r="X679" s="4" t="e">
        <f t="shared" si="493"/>
        <v>#N/A</v>
      </c>
      <c r="Y679" s="4" t="e" cm="1">
        <f t="array" ref="Y679">_xlfn.IFS(H679=1,2,H679=3,1)</f>
        <v>#N/A</v>
      </c>
      <c r="Z679" s="4" t="e">
        <f t="shared" si="494"/>
        <v>#N/A</v>
      </c>
      <c r="AA679" s="4" t="e">
        <f t="shared" si="495"/>
        <v>#N/A</v>
      </c>
      <c r="AB679" s="4" t="e">
        <f t="shared" si="496"/>
        <v>#N/A</v>
      </c>
      <c r="AC679" s="4" t="e">
        <f t="shared" si="497"/>
        <v>#N/A</v>
      </c>
      <c r="AD679" s="4" t="e">
        <f t="shared" si="498"/>
        <v>#N/A</v>
      </c>
      <c r="AE679" s="4" t="e">
        <f t="shared" si="499"/>
        <v>#N/A</v>
      </c>
      <c r="AF679" s="4">
        <f t="shared" si="500"/>
        <v>0</v>
      </c>
      <c r="AG679" s="4" t="str">
        <f t="shared" si="501"/>
        <v/>
      </c>
      <c r="AH679" s="4">
        <f t="shared" si="502"/>
        <v>0</v>
      </c>
      <c r="AI679" s="4" t="e">
        <f t="shared" si="503"/>
        <v>#VALUE!</v>
      </c>
      <c r="AJ679" s="4" t="e">
        <f t="shared" si="504"/>
        <v>#N/A</v>
      </c>
      <c r="AK679" s="4" t="e">
        <f t="shared" si="505"/>
        <v>#N/A</v>
      </c>
      <c r="AL679" s="4">
        <f t="shared" si="506"/>
        <v>0</v>
      </c>
      <c r="AM679" s="4">
        <f t="shared" si="507"/>
        <v>0</v>
      </c>
      <c r="AN679" s="4"/>
      <c r="AO679" s="4" t="e">
        <f t="shared" si="508"/>
        <v>#N/A</v>
      </c>
      <c r="AP679" s="4" t="e">
        <f t="shared" si="509"/>
        <v>#VALUE!</v>
      </c>
      <c r="AQ679" s="4" t="str">
        <f t="shared" si="510"/>
        <v/>
      </c>
      <c r="AR679" s="4">
        <f t="shared" si="511"/>
        <v>0</v>
      </c>
      <c r="AS679" s="4">
        <f t="shared" si="512"/>
        <v>0</v>
      </c>
      <c r="AT679" s="4">
        <f t="shared" si="513"/>
        <v>0</v>
      </c>
    </row>
    <row r="680" spans="1:46" x14ac:dyDescent="0.25">
      <c r="A680" s="5">
        <f t="shared" si="485"/>
        <v>0</v>
      </c>
      <c r="B680" s="4" t="e">
        <f t="shared" si="486"/>
        <v>#N/A</v>
      </c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4">
        <f t="shared" si="487"/>
        <v>0</v>
      </c>
      <c r="N680" s="59"/>
      <c r="O680" s="59"/>
      <c r="P680" s="59" t="e">
        <f t="shared" si="488"/>
        <v>#N/A</v>
      </c>
      <c r="Q680" s="59"/>
      <c r="R680" s="59"/>
      <c r="S680" s="59"/>
      <c r="T680" s="5" t="e">
        <f t="shared" si="489"/>
        <v>#N/A</v>
      </c>
      <c r="U680" s="4" t="e">
        <f t="shared" si="490"/>
        <v>#N/A</v>
      </c>
      <c r="V680" s="4" t="e">
        <f t="shared" si="491"/>
        <v>#N/A</v>
      </c>
      <c r="W680" s="4" t="e">
        <f t="shared" si="492"/>
        <v>#N/A</v>
      </c>
      <c r="X680" s="4" t="e">
        <f t="shared" si="493"/>
        <v>#N/A</v>
      </c>
      <c r="Y680" s="4" t="e" cm="1">
        <f t="array" ref="Y680">_xlfn.IFS(H680=1,2,H680=3,1)</f>
        <v>#N/A</v>
      </c>
      <c r="Z680" s="4" t="e">
        <f t="shared" si="494"/>
        <v>#N/A</v>
      </c>
      <c r="AA680" s="4" t="e">
        <f t="shared" si="495"/>
        <v>#N/A</v>
      </c>
      <c r="AB680" s="4" t="e">
        <f t="shared" si="496"/>
        <v>#N/A</v>
      </c>
      <c r="AC680" s="4" t="e">
        <f t="shared" si="497"/>
        <v>#N/A</v>
      </c>
      <c r="AD680" s="4" t="e">
        <f t="shared" si="498"/>
        <v>#N/A</v>
      </c>
      <c r="AE680" s="4" t="e">
        <f t="shared" si="499"/>
        <v>#N/A</v>
      </c>
      <c r="AF680" s="4">
        <f t="shared" si="500"/>
        <v>0</v>
      </c>
      <c r="AG680" s="4" t="str">
        <f t="shared" si="501"/>
        <v/>
      </c>
      <c r="AH680" s="4">
        <f t="shared" si="502"/>
        <v>0</v>
      </c>
      <c r="AI680" s="4" t="e">
        <f t="shared" si="503"/>
        <v>#VALUE!</v>
      </c>
      <c r="AJ680" s="4" t="e">
        <f t="shared" si="504"/>
        <v>#N/A</v>
      </c>
      <c r="AK680" s="4" t="e">
        <f t="shared" si="505"/>
        <v>#N/A</v>
      </c>
      <c r="AL680" s="4">
        <f t="shared" si="506"/>
        <v>0</v>
      </c>
      <c r="AM680" s="4">
        <f t="shared" si="507"/>
        <v>0</v>
      </c>
      <c r="AN680" s="4"/>
      <c r="AO680" s="4" t="e">
        <f t="shared" si="508"/>
        <v>#N/A</v>
      </c>
      <c r="AP680" s="4" t="e">
        <f t="shared" si="509"/>
        <v>#VALUE!</v>
      </c>
      <c r="AQ680" s="4" t="str">
        <f t="shared" si="510"/>
        <v/>
      </c>
      <c r="AR680" s="4">
        <f t="shared" si="511"/>
        <v>0</v>
      </c>
      <c r="AS680" s="4">
        <f t="shared" si="512"/>
        <v>0</v>
      </c>
      <c r="AT680" s="4">
        <f t="shared" si="513"/>
        <v>0</v>
      </c>
    </row>
    <row r="681" spans="1:46" x14ac:dyDescent="0.25">
      <c r="A681" s="5">
        <f t="shared" si="485"/>
        <v>0</v>
      </c>
      <c r="B681" s="4" t="e">
        <f t="shared" si="486"/>
        <v>#N/A</v>
      </c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4">
        <f t="shared" si="487"/>
        <v>0</v>
      </c>
      <c r="N681" s="59"/>
      <c r="O681" s="59"/>
      <c r="P681" s="59" t="e">
        <f t="shared" si="488"/>
        <v>#N/A</v>
      </c>
      <c r="Q681" s="59"/>
      <c r="R681" s="59"/>
      <c r="S681" s="59"/>
      <c r="T681" s="5" t="e">
        <f t="shared" si="489"/>
        <v>#N/A</v>
      </c>
      <c r="U681" s="4" t="e">
        <f t="shared" si="490"/>
        <v>#N/A</v>
      </c>
      <c r="V681" s="4" t="e">
        <f t="shared" si="491"/>
        <v>#N/A</v>
      </c>
      <c r="W681" s="4" t="e">
        <f t="shared" si="492"/>
        <v>#N/A</v>
      </c>
      <c r="X681" s="4" t="e">
        <f t="shared" si="493"/>
        <v>#N/A</v>
      </c>
      <c r="Y681" s="4" t="e" cm="1">
        <f t="array" ref="Y681">_xlfn.IFS(H681=1,2,H681=3,1)</f>
        <v>#N/A</v>
      </c>
      <c r="Z681" s="4" t="e">
        <f t="shared" si="494"/>
        <v>#N/A</v>
      </c>
      <c r="AA681" s="4" t="e">
        <f t="shared" si="495"/>
        <v>#N/A</v>
      </c>
      <c r="AB681" s="4" t="e">
        <f t="shared" si="496"/>
        <v>#N/A</v>
      </c>
      <c r="AC681" s="4" t="e">
        <f t="shared" si="497"/>
        <v>#N/A</v>
      </c>
      <c r="AD681" s="4" t="e">
        <f t="shared" si="498"/>
        <v>#N/A</v>
      </c>
      <c r="AE681" s="4" t="e">
        <f t="shared" si="499"/>
        <v>#N/A</v>
      </c>
      <c r="AF681" s="4">
        <f t="shared" si="500"/>
        <v>0</v>
      </c>
      <c r="AG681" s="4" t="str">
        <f t="shared" si="501"/>
        <v/>
      </c>
      <c r="AH681" s="4">
        <f t="shared" si="502"/>
        <v>0</v>
      </c>
      <c r="AI681" s="4" t="e">
        <f t="shared" si="503"/>
        <v>#VALUE!</v>
      </c>
      <c r="AJ681" s="4" t="e">
        <f t="shared" si="504"/>
        <v>#N/A</v>
      </c>
      <c r="AK681" s="4" t="e">
        <f t="shared" si="505"/>
        <v>#N/A</v>
      </c>
      <c r="AL681" s="4">
        <f t="shared" si="506"/>
        <v>0</v>
      </c>
      <c r="AM681" s="4">
        <f t="shared" si="507"/>
        <v>0</v>
      </c>
      <c r="AN681" s="4"/>
      <c r="AO681" s="4" t="e">
        <f t="shared" si="508"/>
        <v>#N/A</v>
      </c>
      <c r="AP681" s="4" t="e">
        <f t="shared" si="509"/>
        <v>#VALUE!</v>
      </c>
      <c r="AQ681" s="4" t="str">
        <f t="shared" si="510"/>
        <v/>
      </c>
      <c r="AR681" s="4">
        <f t="shared" si="511"/>
        <v>0</v>
      </c>
      <c r="AS681" s="4">
        <f t="shared" si="512"/>
        <v>0</v>
      </c>
      <c r="AT681" s="4">
        <f t="shared" si="513"/>
        <v>0</v>
      </c>
    </row>
    <row r="682" spans="1:46" x14ac:dyDescent="0.25">
      <c r="A682" s="5">
        <f t="shared" si="485"/>
        <v>0</v>
      </c>
      <c r="B682" s="4" t="e">
        <f t="shared" si="486"/>
        <v>#N/A</v>
      </c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4">
        <f t="shared" si="487"/>
        <v>0</v>
      </c>
      <c r="N682" s="59"/>
      <c r="O682" s="59"/>
      <c r="P682" s="59" t="e">
        <f t="shared" si="488"/>
        <v>#N/A</v>
      </c>
      <c r="Q682" s="59"/>
      <c r="R682" s="59"/>
      <c r="S682" s="59"/>
      <c r="T682" s="5" t="e">
        <f t="shared" si="489"/>
        <v>#N/A</v>
      </c>
      <c r="U682" s="4" t="e">
        <f t="shared" si="490"/>
        <v>#N/A</v>
      </c>
      <c r="V682" s="4" t="e">
        <f t="shared" si="491"/>
        <v>#N/A</v>
      </c>
      <c r="W682" s="4" t="e">
        <f t="shared" si="492"/>
        <v>#N/A</v>
      </c>
      <c r="X682" s="4" t="e">
        <f t="shared" si="493"/>
        <v>#N/A</v>
      </c>
      <c r="Y682" s="4" t="e" cm="1">
        <f t="array" ref="Y682">_xlfn.IFS(H682=1,2,H682=3,1)</f>
        <v>#N/A</v>
      </c>
      <c r="Z682" s="4" t="e">
        <f t="shared" si="494"/>
        <v>#N/A</v>
      </c>
      <c r="AA682" s="4" t="e">
        <f t="shared" si="495"/>
        <v>#N/A</v>
      </c>
      <c r="AB682" s="4" t="e">
        <f t="shared" si="496"/>
        <v>#N/A</v>
      </c>
      <c r="AC682" s="4" t="e">
        <f t="shared" si="497"/>
        <v>#N/A</v>
      </c>
      <c r="AD682" s="4" t="e">
        <f t="shared" si="498"/>
        <v>#N/A</v>
      </c>
      <c r="AE682" s="4" t="e">
        <f t="shared" si="499"/>
        <v>#N/A</v>
      </c>
      <c r="AF682" s="4">
        <f t="shared" si="500"/>
        <v>0</v>
      </c>
      <c r="AG682" s="4" t="str">
        <f t="shared" si="501"/>
        <v/>
      </c>
      <c r="AH682" s="4">
        <f t="shared" si="502"/>
        <v>0</v>
      </c>
      <c r="AI682" s="4" t="e">
        <f t="shared" si="503"/>
        <v>#VALUE!</v>
      </c>
      <c r="AJ682" s="4" t="e">
        <f t="shared" si="504"/>
        <v>#N/A</v>
      </c>
      <c r="AK682" s="4" t="e">
        <f t="shared" si="505"/>
        <v>#N/A</v>
      </c>
      <c r="AL682" s="4">
        <f t="shared" si="506"/>
        <v>0</v>
      </c>
      <c r="AM682" s="4">
        <f t="shared" si="507"/>
        <v>0</v>
      </c>
      <c r="AN682" s="4"/>
      <c r="AO682" s="4" t="e">
        <f t="shared" si="508"/>
        <v>#N/A</v>
      </c>
      <c r="AP682" s="4" t="e">
        <f t="shared" si="509"/>
        <v>#VALUE!</v>
      </c>
      <c r="AQ682" s="4" t="str">
        <f t="shared" si="510"/>
        <v/>
      </c>
      <c r="AR682" s="4">
        <f t="shared" si="511"/>
        <v>0</v>
      </c>
      <c r="AS682" s="4">
        <f t="shared" si="512"/>
        <v>0</v>
      </c>
      <c r="AT682" s="4">
        <f t="shared" si="513"/>
        <v>0</v>
      </c>
    </row>
    <row r="683" spans="1:46" x14ac:dyDescent="0.25">
      <c r="A683" s="5">
        <f t="shared" si="485"/>
        <v>0</v>
      </c>
      <c r="B683" s="4" t="e">
        <f t="shared" si="486"/>
        <v>#N/A</v>
      </c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4">
        <f t="shared" si="487"/>
        <v>0</v>
      </c>
      <c r="N683" s="59"/>
      <c r="O683" s="59"/>
      <c r="P683" s="59" t="e">
        <f t="shared" si="488"/>
        <v>#N/A</v>
      </c>
      <c r="Q683" s="59"/>
      <c r="R683" s="59"/>
      <c r="S683" s="59"/>
      <c r="T683" s="5" t="e">
        <f t="shared" si="489"/>
        <v>#N/A</v>
      </c>
      <c r="U683" s="4" t="e">
        <f t="shared" si="490"/>
        <v>#N/A</v>
      </c>
      <c r="V683" s="4" t="e">
        <f t="shared" si="491"/>
        <v>#N/A</v>
      </c>
      <c r="W683" s="4" t="e">
        <f t="shared" si="492"/>
        <v>#N/A</v>
      </c>
      <c r="X683" s="4" t="e">
        <f t="shared" si="493"/>
        <v>#N/A</v>
      </c>
      <c r="Y683" s="4" t="e" cm="1">
        <f t="array" ref="Y683">_xlfn.IFS(H683=1,2,H683=3,1)</f>
        <v>#N/A</v>
      </c>
      <c r="Z683" s="4" t="e">
        <f t="shared" si="494"/>
        <v>#N/A</v>
      </c>
      <c r="AA683" s="4" t="e">
        <f t="shared" si="495"/>
        <v>#N/A</v>
      </c>
      <c r="AB683" s="4" t="e">
        <f t="shared" si="496"/>
        <v>#N/A</v>
      </c>
      <c r="AC683" s="4" t="e">
        <f t="shared" si="497"/>
        <v>#N/A</v>
      </c>
      <c r="AD683" s="4" t="e">
        <f t="shared" si="498"/>
        <v>#N/A</v>
      </c>
      <c r="AE683" s="4" t="e">
        <f t="shared" si="499"/>
        <v>#N/A</v>
      </c>
      <c r="AF683" s="4">
        <f t="shared" si="500"/>
        <v>0</v>
      </c>
      <c r="AG683" s="4" t="str">
        <f t="shared" si="501"/>
        <v/>
      </c>
      <c r="AH683" s="4">
        <f t="shared" si="502"/>
        <v>0</v>
      </c>
      <c r="AI683" s="4" t="e">
        <f t="shared" si="503"/>
        <v>#VALUE!</v>
      </c>
      <c r="AJ683" s="4" t="e">
        <f t="shared" si="504"/>
        <v>#N/A</v>
      </c>
      <c r="AK683" s="4" t="e">
        <f t="shared" si="505"/>
        <v>#N/A</v>
      </c>
      <c r="AL683" s="4">
        <f t="shared" si="506"/>
        <v>0</v>
      </c>
      <c r="AM683" s="4">
        <f t="shared" si="507"/>
        <v>0</v>
      </c>
      <c r="AN683" s="4"/>
      <c r="AO683" s="4" t="e">
        <f t="shared" si="508"/>
        <v>#N/A</v>
      </c>
      <c r="AP683" s="4" t="e">
        <f t="shared" si="509"/>
        <v>#VALUE!</v>
      </c>
      <c r="AQ683" s="4" t="str">
        <f t="shared" si="510"/>
        <v/>
      </c>
      <c r="AR683" s="4">
        <f t="shared" si="511"/>
        <v>0</v>
      </c>
      <c r="AS683" s="4">
        <f t="shared" si="512"/>
        <v>0</v>
      </c>
      <c r="AT683" s="4">
        <f t="shared" si="513"/>
        <v>0</v>
      </c>
    </row>
    <row r="684" spans="1:46" x14ac:dyDescent="0.25">
      <c r="A684" s="5">
        <f t="shared" si="485"/>
        <v>0</v>
      </c>
      <c r="B684" s="4" t="e">
        <f t="shared" si="486"/>
        <v>#N/A</v>
      </c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4">
        <f t="shared" si="487"/>
        <v>0</v>
      </c>
      <c r="N684" s="59"/>
      <c r="O684" s="59"/>
      <c r="P684" s="59" t="e">
        <f t="shared" si="488"/>
        <v>#N/A</v>
      </c>
      <c r="Q684" s="59"/>
      <c r="R684" s="59"/>
      <c r="S684" s="59"/>
      <c r="T684" s="5" t="e">
        <f t="shared" si="489"/>
        <v>#N/A</v>
      </c>
      <c r="U684" s="4" t="e">
        <f t="shared" si="490"/>
        <v>#N/A</v>
      </c>
      <c r="V684" s="4" t="e">
        <f t="shared" si="491"/>
        <v>#N/A</v>
      </c>
      <c r="W684" s="4" t="e">
        <f t="shared" si="492"/>
        <v>#N/A</v>
      </c>
      <c r="X684" s="4" t="e">
        <f t="shared" si="493"/>
        <v>#N/A</v>
      </c>
      <c r="Y684" s="4" t="e" cm="1">
        <f t="array" ref="Y684">_xlfn.IFS(H684=1,2,H684=3,1)</f>
        <v>#N/A</v>
      </c>
      <c r="Z684" s="4" t="e">
        <f t="shared" si="494"/>
        <v>#N/A</v>
      </c>
      <c r="AA684" s="4" t="e">
        <f t="shared" si="495"/>
        <v>#N/A</v>
      </c>
      <c r="AB684" s="4" t="e">
        <f t="shared" si="496"/>
        <v>#N/A</v>
      </c>
      <c r="AC684" s="4" t="e">
        <f t="shared" si="497"/>
        <v>#N/A</v>
      </c>
      <c r="AD684" s="4" t="e">
        <f t="shared" si="498"/>
        <v>#N/A</v>
      </c>
      <c r="AE684" s="4" t="e">
        <f t="shared" si="499"/>
        <v>#N/A</v>
      </c>
      <c r="AF684" s="4">
        <f t="shared" si="500"/>
        <v>0</v>
      </c>
      <c r="AG684" s="4" t="str">
        <f t="shared" si="501"/>
        <v/>
      </c>
      <c r="AH684" s="4">
        <f t="shared" si="502"/>
        <v>0</v>
      </c>
      <c r="AI684" s="4" t="e">
        <f t="shared" si="503"/>
        <v>#VALUE!</v>
      </c>
      <c r="AJ684" s="4" t="e">
        <f t="shared" si="504"/>
        <v>#N/A</v>
      </c>
      <c r="AK684" s="4" t="e">
        <f t="shared" si="505"/>
        <v>#N/A</v>
      </c>
      <c r="AL684" s="4">
        <f t="shared" si="506"/>
        <v>0</v>
      </c>
      <c r="AM684" s="4">
        <f t="shared" si="507"/>
        <v>0</v>
      </c>
      <c r="AN684" s="4"/>
      <c r="AO684" s="4" t="e">
        <f t="shared" si="508"/>
        <v>#N/A</v>
      </c>
      <c r="AP684" s="4" t="e">
        <f t="shared" si="509"/>
        <v>#VALUE!</v>
      </c>
      <c r="AQ684" s="4" t="str">
        <f t="shared" si="510"/>
        <v/>
      </c>
      <c r="AR684" s="4">
        <f t="shared" si="511"/>
        <v>0</v>
      </c>
      <c r="AS684" s="4">
        <f t="shared" si="512"/>
        <v>0</v>
      </c>
      <c r="AT684" s="4">
        <f t="shared" si="513"/>
        <v>0</v>
      </c>
    </row>
    <row r="685" spans="1:46" x14ac:dyDescent="0.25">
      <c r="A685" s="5">
        <f t="shared" si="485"/>
        <v>0</v>
      </c>
      <c r="B685" s="4" t="e">
        <f t="shared" si="486"/>
        <v>#N/A</v>
      </c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4">
        <f t="shared" si="487"/>
        <v>0</v>
      </c>
      <c r="N685" s="59"/>
      <c r="O685" s="59"/>
      <c r="P685" s="59" t="e">
        <f t="shared" si="488"/>
        <v>#N/A</v>
      </c>
      <c r="Q685" s="59"/>
      <c r="R685" s="59"/>
      <c r="S685" s="59"/>
      <c r="T685" s="5" t="e">
        <f t="shared" si="489"/>
        <v>#N/A</v>
      </c>
      <c r="U685" s="4" t="e">
        <f t="shared" si="490"/>
        <v>#N/A</v>
      </c>
      <c r="V685" s="4" t="e">
        <f t="shared" si="491"/>
        <v>#N/A</v>
      </c>
      <c r="W685" s="4" t="e">
        <f t="shared" si="492"/>
        <v>#N/A</v>
      </c>
      <c r="X685" s="4" t="e">
        <f t="shared" si="493"/>
        <v>#N/A</v>
      </c>
      <c r="Y685" s="4" t="e" cm="1">
        <f t="array" ref="Y685">_xlfn.IFS(H685=1,2,H685=3,1)</f>
        <v>#N/A</v>
      </c>
      <c r="Z685" s="4" t="e">
        <f t="shared" si="494"/>
        <v>#N/A</v>
      </c>
      <c r="AA685" s="4" t="e">
        <f t="shared" si="495"/>
        <v>#N/A</v>
      </c>
      <c r="AB685" s="4" t="e">
        <f t="shared" si="496"/>
        <v>#N/A</v>
      </c>
      <c r="AC685" s="4" t="e">
        <f t="shared" si="497"/>
        <v>#N/A</v>
      </c>
      <c r="AD685" s="4" t="e">
        <f t="shared" si="498"/>
        <v>#N/A</v>
      </c>
      <c r="AE685" s="4" t="e">
        <f t="shared" si="499"/>
        <v>#N/A</v>
      </c>
      <c r="AF685" s="4">
        <f t="shared" si="500"/>
        <v>0</v>
      </c>
      <c r="AG685" s="4" t="str">
        <f t="shared" si="501"/>
        <v/>
      </c>
      <c r="AH685" s="4">
        <f t="shared" si="502"/>
        <v>0</v>
      </c>
      <c r="AI685" s="4" t="e">
        <f t="shared" si="503"/>
        <v>#VALUE!</v>
      </c>
      <c r="AJ685" s="4" t="e">
        <f t="shared" si="504"/>
        <v>#N/A</v>
      </c>
      <c r="AK685" s="4" t="e">
        <f t="shared" si="505"/>
        <v>#N/A</v>
      </c>
      <c r="AL685" s="4">
        <f t="shared" si="506"/>
        <v>0</v>
      </c>
      <c r="AM685" s="4">
        <f t="shared" si="507"/>
        <v>0</v>
      </c>
      <c r="AN685" s="4"/>
      <c r="AO685" s="4" t="e">
        <f t="shared" si="508"/>
        <v>#N/A</v>
      </c>
      <c r="AP685" s="4" t="e">
        <f t="shared" si="509"/>
        <v>#VALUE!</v>
      </c>
      <c r="AQ685" s="4" t="str">
        <f t="shared" si="510"/>
        <v/>
      </c>
      <c r="AR685" s="4">
        <f t="shared" si="511"/>
        <v>0</v>
      </c>
      <c r="AS685" s="4">
        <f t="shared" si="512"/>
        <v>0</v>
      </c>
      <c r="AT685" s="4">
        <f t="shared" si="513"/>
        <v>0</v>
      </c>
    </row>
    <row r="686" spans="1:46" x14ac:dyDescent="0.25">
      <c r="A686" s="5">
        <f t="shared" si="485"/>
        <v>0</v>
      </c>
      <c r="B686" s="4" t="e">
        <f t="shared" si="486"/>
        <v>#N/A</v>
      </c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4">
        <f t="shared" si="487"/>
        <v>0</v>
      </c>
      <c r="N686" s="59"/>
      <c r="O686" s="59"/>
      <c r="P686" s="59" t="e">
        <f t="shared" si="488"/>
        <v>#N/A</v>
      </c>
      <c r="Q686" s="59"/>
      <c r="R686" s="59"/>
      <c r="S686" s="59"/>
      <c r="T686" s="5" t="e">
        <f t="shared" si="489"/>
        <v>#N/A</v>
      </c>
      <c r="U686" s="4" t="e">
        <f t="shared" si="490"/>
        <v>#N/A</v>
      </c>
      <c r="V686" s="4" t="e">
        <f t="shared" si="491"/>
        <v>#N/A</v>
      </c>
      <c r="W686" s="4" t="e">
        <f t="shared" si="492"/>
        <v>#N/A</v>
      </c>
      <c r="X686" s="4" t="e">
        <f t="shared" si="493"/>
        <v>#N/A</v>
      </c>
      <c r="Y686" s="4" t="e" cm="1">
        <f t="array" ref="Y686">_xlfn.IFS(H686=1,2,H686=3,1)</f>
        <v>#N/A</v>
      </c>
      <c r="Z686" s="4" t="e">
        <f t="shared" si="494"/>
        <v>#N/A</v>
      </c>
      <c r="AA686" s="4" t="e">
        <f t="shared" si="495"/>
        <v>#N/A</v>
      </c>
      <c r="AB686" s="4" t="e">
        <f t="shared" si="496"/>
        <v>#N/A</v>
      </c>
      <c r="AC686" s="4" t="e">
        <f t="shared" si="497"/>
        <v>#N/A</v>
      </c>
      <c r="AD686" s="4" t="e">
        <f t="shared" si="498"/>
        <v>#N/A</v>
      </c>
      <c r="AE686" s="4" t="e">
        <f t="shared" si="499"/>
        <v>#N/A</v>
      </c>
      <c r="AF686" s="4">
        <f t="shared" si="500"/>
        <v>0</v>
      </c>
      <c r="AG686" s="4" t="str">
        <f t="shared" si="501"/>
        <v/>
      </c>
      <c r="AH686" s="4">
        <f t="shared" si="502"/>
        <v>0</v>
      </c>
      <c r="AI686" s="4" t="e">
        <f t="shared" si="503"/>
        <v>#VALUE!</v>
      </c>
      <c r="AJ686" s="4" t="e">
        <f t="shared" si="504"/>
        <v>#N/A</v>
      </c>
      <c r="AK686" s="4" t="e">
        <f t="shared" si="505"/>
        <v>#N/A</v>
      </c>
      <c r="AL686" s="4">
        <f t="shared" si="506"/>
        <v>0</v>
      </c>
      <c r="AM686" s="4">
        <f t="shared" si="507"/>
        <v>0</v>
      </c>
      <c r="AN686" s="4"/>
      <c r="AO686" s="4" t="e">
        <f t="shared" si="508"/>
        <v>#N/A</v>
      </c>
      <c r="AP686" s="4" t="e">
        <f t="shared" si="509"/>
        <v>#VALUE!</v>
      </c>
      <c r="AQ686" s="4" t="str">
        <f t="shared" si="510"/>
        <v/>
      </c>
      <c r="AR686" s="4">
        <f t="shared" si="511"/>
        <v>0</v>
      </c>
      <c r="AS686" s="4">
        <f t="shared" si="512"/>
        <v>0</v>
      </c>
      <c r="AT686" s="4">
        <f t="shared" si="513"/>
        <v>0</v>
      </c>
    </row>
    <row r="687" spans="1:46" x14ac:dyDescent="0.25">
      <c r="A687" s="5">
        <f t="shared" si="485"/>
        <v>0</v>
      </c>
      <c r="B687" s="4" t="e">
        <f t="shared" si="486"/>
        <v>#N/A</v>
      </c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4">
        <f t="shared" si="487"/>
        <v>0</v>
      </c>
      <c r="N687" s="59"/>
      <c r="O687" s="59"/>
      <c r="P687" s="59" t="e">
        <f t="shared" si="488"/>
        <v>#N/A</v>
      </c>
      <c r="Q687" s="59"/>
      <c r="R687" s="59"/>
      <c r="S687" s="59"/>
      <c r="T687" s="5" t="e">
        <f t="shared" si="489"/>
        <v>#N/A</v>
      </c>
      <c r="U687" s="4" t="e">
        <f t="shared" si="490"/>
        <v>#N/A</v>
      </c>
      <c r="V687" s="4" t="e">
        <f t="shared" si="491"/>
        <v>#N/A</v>
      </c>
      <c r="W687" s="4" t="e">
        <f t="shared" si="492"/>
        <v>#N/A</v>
      </c>
      <c r="X687" s="4" t="e">
        <f t="shared" si="493"/>
        <v>#N/A</v>
      </c>
      <c r="Y687" s="4" t="e" cm="1">
        <f t="array" ref="Y687">_xlfn.IFS(H687=1,2,H687=3,1)</f>
        <v>#N/A</v>
      </c>
      <c r="Z687" s="4" t="e">
        <f t="shared" si="494"/>
        <v>#N/A</v>
      </c>
      <c r="AA687" s="4" t="e">
        <f t="shared" si="495"/>
        <v>#N/A</v>
      </c>
      <c r="AB687" s="4" t="e">
        <f t="shared" si="496"/>
        <v>#N/A</v>
      </c>
      <c r="AC687" s="4" t="e">
        <f t="shared" si="497"/>
        <v>#N/A</v>
      </c>
      <c r="AD687" s="4" t="e">
        <f t="shared" si="498"/>
        <v>#N/A</v>
      </c>
      <c r="AE687" s="4" t="e">
        <f t="shared" si="499"/>
        <v>#N/A</v>
      </c>
      <c r="AF687" s="4">
        <f t="shared" si="500"/>
        <v>0</v>
      </c>
      <c r="AG687" s="4" t="str">
        <f t="shared" si="501"/>
        <v/>
      </c>
      <c r="AH687" s="4">
        <f t="shared" si="502"/>
        <v>0</v>
      </c>
      <c r="AI687" s="4" t="e">
        <f t="shared" si="503"/>
        <v>#VALUE!</v>
      </c>
      <c r="AJ687" s="4" t="e">
        <f t="shared" si="504"/>
        <v>#N/A</v>
      </c>
      <c r="AK687" s="4" t="e">
        <f t="shared" si="505"/>
        <v>#N/A</v>
      </c>
      <c r="AL687" s="4">
        <f t="shared" si="506"/>
        <v>0</v>
      </c>
      <c r="AM687" s="4">
        <f t="shared" si="507"/>
        <v>0</v>
      </c>
      <c r="AN687" s="4"/>
      <c r="AO687" s="4" t="e">
        <f t="shared" si="508"/>
        <v>#N/A</v>
      </c>
      <c r="AP687" s="4" t="e">
        <f t="shared" si="509"/>
        <v>#VALUE!</v>
      </c>
      <c r="AQ687" s="4" t="str">
        <f t="shared" si="510"/>
        <v/>
      </c>
      <c r="AR687" s="4">
        <f t="shared" si="511"/>
        <v>0</v>
      </c>
      <c r="AS687" s="4">
        <f t="shared" si="512"/>
        <v>0</v>
      </c>
      <c r="AT687" s="4">
        <f t="shared" si="513"/>
        <v>0</v>
      </c>
    </row>
    <row r="688" spans="1:46" x14ac:dyDescent="0.25">
      <c r="A688" s="5">
        <f t="shared" si="485"/>
        <v>0</v>
      </c>
      <c r="B688" s="4" t="e">
        <f t="shared" si="486"/>
        <v>#N/A</v>
      </c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4">
        <f t="shared" si="487"/>
        <v>0</v>
      </c>
      <c r="N688" s="59"/>
      <c r="O688" s="59"/>
      <c r="P688" s="59" t="e">
        <f t="shared" si="488"/>
        <v>#N/A</v>
      </c>
      <c r="Q688" s="59"/>
      <c r="R688" s="59"/>
      <c r="S688" s="59"/>
      <c r="T688" s="5" t="e">
        <f t="shared" si="489"/>
        <v>#N/A</v>
      </c>
      <c r="U688" s="4" t="e">
        <f t="shared" si="490"/>
        <v>#N/A</v>
      </c>
      <c r="V688" s="4" t="e">
        <f t="shared" si="491"/>
        <v>#N/A</v>
      </c>
      <c r="W688" s="4" t="e">
        <f t="shared" si="492"/>
        <v>#N/A</v>
      </c>
      <c r="X688" s="4" t="e">
        <f t="shared" si="493"/>
        <v>#N/A</v>
      </c>
      <c r="Y688" s="4" t="e" cm="1">
        <f t="array" ref="Y688">_xlfn.IFS(H688=1,2,H688=3,1)</f>
        <v>#N/A</v>
      </c>
      <c r="Z688" s="4" t="e">
        <f t="shared" si="494"/>
        <v>#N/A</v>
      </c>
      <c r="AA688" s="4" t="e">
        <f t="shared" si="495"/>
        <v>#N/A</v>
      </c>
      <c r="AB688" s="4" t="e">
        <f t="shared" si="496"/>
        <v>#N/A</v>
      </c>
      <c r="AC688" s="4" t="e">
        <f t="shared" si="497"/>
        <v>#N/A</v>
      </c>
      <c r="AD688" s="4" t="e">
        <f t="shared" si="498"/>
        <v>#N/A</v>
      </c>
      <c r="AE688" s="4" t="e">
        <f t="shared" si="499"/>
        <v>#N/A</v>
      </c>
      <c r="AF688" s="4">
        <f t="shared" si="500"/>
        <v>0</v>
      </c>
      <c r="AG688" s="4" t="str">
        <f t="shared" si="501"/>
        <v/>
      </c>
      <c r="AH688" s="4">
        <f t="shared" si="502"/>
        <v>0</v>
      </c>
      <c r="AI688" s="4" t="e">
        <f t="shared" si="503"/>
        <v>#VALUE!</v>
      </c>
      <c r="AJ688" s="4" t="e">
        <f t="shared" si="504"/>
        <v>#N/A</v>
      </c>
      <c r="AK688" s="4" t="e">
        <f t="shared" si="505"/>
        <v>#N/A</v>
      </c>
      <c r="AL688" s="4">
        <f t="shared" si="506"/>
        <v>0</v>
      </c>
      <c r="AM688" s="4">
        <f t="shared" si="507"/>
        <v>0</v>
      </c>
      <c r="AN688" s="4"/>
      <c r="AO688" s="4" t="e">
        <f t="shared" si="508"/>
        <v>#N/A</v>
      </c>
      <c r="AP688" s="4" t="e">
        <f t="shared" si="509"/>
        <v>#VALUE!</v>
      </c>
      <c r="AQ688" s="4" t="str">
        <f t="shared" si="510"/>
        <v/>
      </c>
      <c r="AR688" s="4">
        <f t="shared" si="511"/>
        <v>0</v>
      </c>
      <c r="AS688" s="4">
        <f t="shared" si="512"/>
        <v>0</v>
      </c>
      <c r="AT688" s="4">
        <f t="shared" si="513"/>
        <v>0</v>
      </c>
    </row>
    <row r="689" spans="1:46" x14ac:dyDescent="0.25">
      <c r="A689" s="5">
        <f t="shared" si="485"/>
        <v>0</v>
      </c>
      <c r="B689" s="4" t="e">
        <f t="shared" si="486"/>
        <v>#N/A</v>
      </c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4">
        <f t="shared" si="487"/>
        <v>0</v>
      </c>
      <c r="N689" s="59"/>
      <c r="O689" s="59"/>
      <c r="P689" s="59" t="e">
        <f t="shared" si="488"/>
        <v>#N/A</v>
      </c>
      <c r="Q689" s="59"/>
      <c r="R689" s="59"/>
      <c r="S689" s="59"/>
      <c r="T689" s="5" t="e">
        <f t="shared" si="489"/>
        <v>#N/A</v>
      </c>
      <c r="U689" s="4" t="e">
        <f t="shared" si="490"/>
        <v>#N/A</v>
      </c>
      <c r="V689" s="4" t="e">
        <f t="shared" si="491"/>
        <v>#N/A</v>
      </c>
      <c r="W689" s="4" t="e">
        <f t="shared" si="492"/>
        <v>#N/A</v>
      </c>
      <c r="X689" s="4" t="e">
        <f t="shared" si="493"/>
        <v>#N/A</v>
      </c>
      <c r="Y689" s="4" t="e" cm="1">
        <f t="array" ref="Y689">_xlfn.IFS(H689=1,2,H689=3,1)</f>
        <v>#N/A</v>
      </c>
      <c r="Z689" s="4" t="e">
        <f t="shared" si="494"/>
        <v>#N/A</v>
      </c>
      <c r="AA689" s="4" t="e">
        <f t="shared" si="495"/>
        <v>#N/A</v>
      </c>
      <c r="AB689" s="4" t="e">
        <f t="shared" si="496"/>
        <v>#N/A</v>
      </c>
      <c r="AC689" s="4" t="e">
        <f t="shared" si="497"/>
        <v>#N/A</v>
      </c>
      <c r="AD689" s="4" t="e">
        <f t="shared" si="498"/>
        <v>#N/A</v>
      </c>
      <c r="AE689" s="4" t="e">
        <f t="shared" si="499"/>
        <v>#N/A</v>
      </c>
      <c r="AF689" s="4">
        <f t="shared" si="500"/>
        <v>0</v>
      </c>
      <c r="AG689" s="4" t="str">
        <f t="shared" si="501"/>
        <v/>
      </c>
      <c r="AH689" s="4">
        <f t="shared" si="502"/>
        <v>0</v>
      </c>
      <c r="AI689" s="4" t="e">
        <f t="shared" si="503"/>
        <v>#VALUE!</v>
      </c>
      <c r="AJ689" s="4" t="e">
        <f t="shared" si="504"/>
        <v>#N/A</v>
      </c>
      <c r="AK689" s="4" t="e">
        <f t="shared" si="505"/>
        <v>#N/A</v>
      </c>
      <c r="AL689" s="4">
        <f t="shared" si="506"/>
        <v>0</v>
      </c>
      <c r="AM689" s="4">
        <f t="shared" si="507"/>
        <v>0</v>
      </c>
      <c r="AN689" s="4"/>
      <c r="AO689" s="4" t="e">
        <f t="shared" si="508"/>
        <v>#N/A</v>
      </c>
      <c r="AP689" s="4" t="e">
        <f t="shared" si="509"/>
        <v>#VALUE!</v>
      </c>
      <c r="AQ689" s="4" t="str">
        <f t="shared" si="510"/>
        <v/>
      </c>
      <c r="AR689" s="4">
        <f t="shared" si="511"/>
        <v>0</v>
      </c>
      <c r="AS689" s="4">
        <f t="shared" si="512"/>
        <v>0</v>
      </c>
      <c r="AT689" s="4">
        <f t="shared" si="513"/>
        <v>0</v>
      </c>
    </row>
    <row r="690" spans="1:46" x14ac:dyDescent="0.25">
      <c r="A690" s="5">
        <f t="shared" si="485"/>
        <v>0</v>
      </c>
      <c r="B690" s="4" t="e">
        <f t="shared" si="486"/>
        <v>#N/A</v>
      </c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4">
        <f t="shared" si="487"/>
        <v>0</v>
      </c>
      <c r="N690" s="59"/>
      <c r="O690" s="59"/>
      <c r="P690" s="59" t="e">
        <f t="shared" si="488"/>
        <v>#N/A</v>
      </c>
      <c r="Q690" s="59"/>
      <c r="R690" s="59"/>
      <c r="S690" s="59"/>
      <c r="T690" s="5" t="e">
        <f t="shared" si="489"/>
        <v>#N/A</v>
      </c>
      <c r="U690" s="4" t="e">
        <f t="shared" si="490"/>
        <v>#N/A</v>
      </c>
      <c r="V690" s="4" t="e">
        <f t="shared" si="491"/>
        <v>#N/A</v>
      </c>
      <c r="W690" s="4" t="e">
        <f t="shared" si="492"/>
        <v>#N/A</v>
      </c>
      <c r="X690" s="4" t="e">
        <f t="shared" si="493"/>
        <v>#N/A</v>
      </c>
      <c r="Y690" s="4" t="e" cm="1">
        <f t="array" ref="Y690">_xlfn.IFS(H690=1,2,H690=3,1)</f>
        <v>#N/A</v>
      </c>
      <c r="Z690" s="4" t="e">
        <f t="shared" si="494"/>
        <v>#N/A</v>
      </c>
      <c r="AA690" s="4" t="e">
        <f t="shared" si="495"/>
        <v>#N/A</v>
      </c>
      <c r="AB690" s="4" t="e">
        <f t="shared" si="496"/>
        <v>#N/A</v>
      </c>
      <c r="AC690" s="4" t="e">
        <f t="shared" si="497"/>
        <v>#N/A</v>
      </c>
      <c r="AD690" s="4" t="e">
        <f t="shared" si="498"/>
        <v>#N/A</v>
      </c>
      <c r="AE690" s="4" t="e">
        <f t="shared" si="499"/>
        <v>#N/A</v>
      </c>
      <c r="AF690" s="4">
        <f t="shared" si="500"/>
        <v>0</v>
      </c>
      <c r="AG690" s="4" t="str">
        <f t="shared" si="501"/>
        <v/>
      </c>
      <c r="AH690" s="4">
        <f t="shared" si="502"/>
        <v>0</v>
      </c>
      <c r="AI690" s="4" t="e">
        <f t="shared" si="503"/>
        <v>#VALUE!</v>
      </c>
      <c r="AJ690" s="4" t="e">
        <f t="shared" si="504"/>
        <v>#N/A</v>
      </c>
      <c r="AK690" s="4" t="e">
        <f t="shared" si="505"/>
        <v>#N/A</v>
      </c>
      <c r="AL690" s="4">
        <f t="shared" si="506"/>
        <v>0</v>
      </c>
      <c r="AM690" s="4">
        <f t="shared" si="507"/>
        <v>0</v>
      </c>
      <c r="AN690" s="4"/>
      <c r="AO690" s="4" t="e">
        <f t="shared" si="508"/>
        <v>#N/A</v>
      </c>
      <c r="AP690" s="4" t="e">
        <f t="shared" si="509"/>
        <v>#VALUE!</v>
      </c>
      <c r="AQ690" s="4" t="str">
        <f t="shared" si="510"/>
        <v/>
      </c>
      <c r="AR690" s="4">
        <f t="shared" si="511"/>
        <v>0</v>
      </c>
      <c r="AS690" s="4">
        <f t="shared" si="512"/>
        <v>0</v>
      </c>
      <c r="AT690" s="4">
        <f t="shared" si="513"/>
        <v>0</v>
      </c>
    </row>
    <row r="691" spans="1:46" x14ac:dyDescent="0.25">
      <c r="A691" s="5">
        <f t="shared" si="485"/>
        <v>0</v>
      </c>
      <c r="B691" s="4" t="e">
        <f t="shared" si="486"/>
        <v>#N/A</v>
      </c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4">
        <f t="shared" si="487"/>
        <v>0</v>
      </c>
      <c r="N691" s="59"/>
      <c r="O691" s="59"/>
      <c r="P691" s="59" t="e">
        <f t="shared" si="488"/>
        <v>#N/A</v>
      </c>
      <c r="Q691" s="59"/>
      <c r="R691" s="59"/>
      <c r="S691" s="59"/>
      <c r="T691" s="5" t="e">
        <f t="shared" si="489"/>
        <v>#N/A</v>
      </c>
      <c r="U691" s="4" t="e">
        <f t="shared" si="490"/>
        <v>#N/A</v>
      </c>
      <c r="V691" s="4" t="e">
        <f t="shared" si="491"/>
        <v>#N/A</v>
      </c>
      <c r="W691" s="4" t="e">
        <f t="shared" si="492"/>
        <v>#N/A</v>
      </c>
      <c r="X691" s="4" t="e">
        <f t="shared" si="493"/>
        <v>#N/A</v>
      </c>
      <c r="Y691" s="4" t="e" cm="1">
        <f t="array" ref="Y691">_xlfn.IFS(H691=1,2,H691=3,1)</f>
        <v>#N/A</v>
      </c>
      <c r="Z691" s="4" t="e">
        <f t="shared" si="494"/>
        <v>#N/A</v>
      </c>
      <c r="AA691" s="4" t="e">
        <f t="shared" si="495"/>
        <v>#N/A</v>
      </c>
      <c r="AB691" s="4" t="e">
        <f t="shared" si="496"/>
        <v>#N/A</v>
      </c>
      <c r="AC691" s="4" t="e">
        <f t="shared" si="497"/>
        <v>#N/A</v>
      </c>
      <c r="AD691" s="4" t="e">
        <f t="shared" si="498"/>
        <v>#N/A</v>
      </c>
      <c r="AE691" s="4" t="e">
        <f t="shared" si="499"/>
        <v>#N/A</v>
      </c>
      <c r="AF691" s="4">
        <f t="shared" si="500"/>
        <v>0</v>
      </c>
      <c r="AG691" s="4" t="str">
        <f t="shared" si="501"/>
        <v/>
      </c>
      <c r="AH691" s="4">
        <f t="shared" si="502"/>
        <v>0</v>
      </c>
      <c r="AI691" s="4" t="e">
        <f t="shared" si="503"/>
        <v>#VALUE!</v>
      </c>
      <c r="AJ691" s="4" t="e">
        <f t="shared" si="504"/>
        <v>#N/A</v>
      </c>
      <c r="AK691" s="4" t="e">
        <f t="shared" si="505"/>
        <v>#N/A</v>
      </c>
      <c r="AL691" s="4">
        <f t="shared" si="506"/>
        <v>0</v>
      </c>
      <c r="AM691" s="4">
        <f t="shared" si="507"/>
        <v>0</v>
      </c>
      <c r="AN691" s="4"/>
      <c r="AO691" s="4" t="e">
        <f t="shared" si="508"/>
        <v>#N/A</v>
      </c>
      <c r="AP691" s="4" t="e">
        <f t="shared" si="509"/>
        <v>#VALUE!</v>
      </c>
      <c r="AQ691" s="4" t="str">
        <f t="shared" si="510"/>
        <v/>
      </c>
      <c r="AR691" s="4">
        <f t="shared" si="511"/>
        <v>0</v>
      </c>
      <c r="AS691" s="4">
        <f t="shared" si="512"/>
        <v>0</v>
      </c>
      <c r="AT691" s="4">
        <f t="shared" si="513"/>
        <v>0</v>
      </c>
    </row>
    <row r="692" spans="1:46" x14ac:dyDescent="0.25">
      <c r="A692" s="5">
        <f t="shared" si="485"/>
        <v>0</v>
      </c>
      <c r="B692" s="4" t="e">
        <f t="shared" si="486"/>
        <v>#N/A</v>
      </c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4">
        <f t="shared" si="487"/>
        <v>0</v>
      </c>
      <c r="N692" s="59"/>
      <c r="O692" s="59"/>
      <c r="P692" s="59" t="e">
        <f t="shared" si="488"/>
        <v>#N/A</v>
      </c>
      <c r="Q692" s="59"/>
      <c r="R692" s="59"/>
      <c r="S692" s="59"/>
      <c r="T692" s="5" t="e">
        <f t="shared" si="489"/>
        <v>#N/A</v>
      </c>
      <c r="U692" s="4" t="e">
        <f t="shared" si="490"/>
        <v>#N/A</v>
      </c>
      <c r="V692" s="4" t="e">
        <f t="shared" si="491"/>
        <v>#N/A</v>
      </c>
      <c r="W692" s="4" t="e">
        <f t="shared" si="492"/>
        <v>#N/A</v>
      </c>
      <c r="X692" s="4" t="e">
        <f t="shared" si="493"/>
        <v>#N/A</v>
      </c>
      <c r="Y692" s="4" t="e" cm="1">
        <f t="array" ref="Y692">_xlfn.IFS(H692=1,2,H692=3,1)</f>
        <v>#N/A</v>
      </c>
      <c r="Z692" s="4" t="e">
        <f t="shared" si="494"/>
        <v>#N/A</v>
      </c>
      <c r="AA692" s="4" t="e">
        <f t="shared" si="495"/>
        <v>#N/A</v>
      </c>
      <c r="AB692" s="4" t="e">
        <f t="shared" si="496"/>
        <v>#N/A</v>
      </c>
      <c r="AC692" s="4" t="e">
        <f t="shared" si="497"/>
        <v>#N/A</v>
      </c>
      <c r="AD692" s="4" t="e">
        <f t="shared" si="498"/>
        <v>#N/A</v>
      </c>
      <c r="AE692" s="4" t="e">
        <f t="shared" si="499"/>
        <v>#N/A</v>
      </c>
      <c r="AF692" s="4">
        <f t="shared" si="500"/>
        <v>0</v>
      </c>
      <c r="AG692" s="4" t="str">
        <f t="shared" si="501"/>
        <v/>
      </c>
      <c r="AH692" s="4">
        <f t="shared" si="502"/>
        <v>0</v>
      </c>
      <c r="AI692" s="4" t="e">
        <f t="shared" si="503"/>
        <v>#VALUE!</v>
      </c>
      <c r="AJ692" s="4" t="e">
        <f t="shared" si="504"/>
        <v>#N/A</v>
      </c>
      <c r="AK692" s="4" t="e">
        <f t="shared" si="505"/>
        <v>#N/A</v>
      </c>
      <c r="AL692" s="4">
        <f t="shared" si="506"/>
        <v>0</v>
      </c>
      <c r="AM692" s="4">
        <f t="shared" si="507"/>
        <v>0</v>
      </c>
      <c r="AN692" s="4"/>
      <c r="AO692" s="4" t="e">
        <f t="shared" si="508"/>
        <v>#N/A</v>
      </c>
      <c r="AP692" s="4" t="e">
        <f t="shared" si="509"/>
        <v>#VALUE!</v>
      </c>
      <c r="AQ692" s="4" t="str">
        <f t="shared" si="510"/>
        <v/>
      </c>
      <c r="AR692" s="4">
        <f t="shared" si="511"/>
        <v>0</v>
      </c>
      <c r="AS692" s="4">
        <f t="shared" si="512"/>
        <v>0</v>
      </c>
      <c r="AT692" s="4">
        <f t="shared" si="513"/>
        <v>0</v>
      </c>
    </row>
    <row r="693" spans="1:46" x14ac:dyDescent="0.25">
      <c r="A693" s="5">
        <f t="shared" si="485"/>
        <v>0</v>
      </c>
      <c r="B693" s="4" t="e">
        <f t="shared" si="486"/>
        <v>#N/A</v>
      </c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4">
        <f t="shared" si="487"/>
        <v>0</v>
      </c>
      <c r="N693" s="59"/>
      <c r="O693" s="59"/>
      <c r="P693" s="59" t="e">
        <f t="shared" si="488"/>
        <v>#N/A</v>
      </c>
      <c r="Q693" s="59"/>
      <c r="R693" s="59"/>
      <c r="S693" s="59"/>
      <c r="T693" s="5" t="e">
        <f t="shared" si="489"/>
        <v>#N/A</v>
      </c>
      <c r="U693" s="4" t="e">
        <f t="shared" si="490"/>
        <v>#N/A</v>
      </c>
      <c r="V693" s="4" t="e">
        <f t="shared" si="491"/>
        <v>#N/A</v>
      </c>
      <c r="W693" s="4" t="e">
        <f t="shared" si="492"/>
        <v>#N/A</v>
      </c>
      <c r="X693" s="4" t="e">
        <f t="shared" si="493"/>
        <v>#N/A</v>
      </c>
      <c r="Y693" s="4" t="e" cm="1">
        <f t="array" ref="Y693">_xlfn.IFS(H693=1,2,H693=3,1)</f>
        <v>#N/A</v>
      </c>
      <c r="Z693" s="4" t="e">
        <f t="shared" si="494"/>
        <v>#N/A</v>
      </c>
      <c r="AA693" s="4" t="e">
        <f t="shared" si="495"/>
        <v>#N/A</v>
      </c>
      <c r="AB693" s="4" t="e">
        <f t="shared" si="496"/>
        <v>#N/A</v>
      </c>
      <c r="AC693" s="4" t="e">
        <f t="shared" si="497"/>
        <v>#N/A</v>
      </c>
      <c r="AD693" s="4" t="e">
        <f t="shared" si="498"/>
        <v>#N/A</v>
      </c>
      <c r="AE693" s="4" t="e">
        <f t="shared" si="499"/>
        <v>#N/A</v>
      </c>
      <c r="AF693" s="4">
        <f t="shared" si="500"/>
        <v>0</v>
      </c>
      <c r="AG693" s="4" t="str">
        <f t="shared" si="501"/>
        <v/>
      </c>
      <c r="AH693" s="4">
        <f t="shared" si="502"/>
        <v>0</v>
      </c>
      <c r="AI693" s="4" t="e">
        <f t="shared" si="503"/>
        <v>#VALUE!</v>
      </c>
      <c r="AJ693" s="4" t="e">
        <f t="shared" si="504"/>
        <v>#N/A</v>
      </c>
      <c r="AK693" s="4" t="e">
        <f t="shared" si="505"/>
        <v>#N/A</v>
      </c>
      <c r="AL693" s="4">
        <f t="shared" si="506"/>
        <v>0</v>
      </c>
      <c r="AM693" s="4">
        <f t="shared" si="507"/>
        <v>0</v>
      </c>
      <c r="AN693" s="4"/>
      <c r="AO693" s="4" t="e">
        <f t="shared" si="508"/>
        <v>#N/A</v>
      </c>
      <c r="AP693" s="4" t="e">
        <f t="shared" si="509"/>
        <v>#VALUE!</v>
      </c>
      <c r="AQ693" s="4" t="str">
        <f t="shared" si="510"/>
        <v/>
      </c>
      <c r="AR693" s="4">
        <f t="shared" si="511"/>
        <v>0</v>
      </c>
      <c r="AS693" s="4">
        <f t="shared" si="512"/>
        <v>0</v>
      </c>
      <c r="AT693" s="4">
        <f t="shared" si="513"/>
        <v>0</v>
      </c>
    </row>
    <row r="694" spans="1:46" x14ac:dyDescent="0.25">
      <c r="A694" s="5">
        <f t="shared" si="485"/>
        <v>0</v>
      </c>
      <c r="B694" s="4" t="e">
        <f t="shared" si="486"/>
        <v>#N/A</v>
      </c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4">
        <f t="shared" si="487"/>
        <v>0</v>
      </c>
      <c r="N694" s="59"/>
      <c r="O694" s="59"/>
      <c r="P694" s="59" t="e">
        <f t="shared" si="488"/>
        <v>#N/A</v>
      </c>
      <c r="Q694" s="59"/>
      <c r="R694" s="59"/>
      <c r="S694" s="59"/>
      <c r="T694" s="5" t="e">
        <f t="shared" si="489"/>
        <v>#N/A</v>
      </c>
      <c r="U694" s="4" t="e">
        <f t="shared" si="490"/>
        <v>#N/A</v>
      </c>
      <c r="V694" s="4" t="e">
        <f t="shared" si="491"/>
        <v>#N/A</v>
      </c>
      <c r="W694" s="4" t="e">
        <f t="shared" si="492"/>
        <v>#N/A</v>
      </c>
      <c r="X694" s="4" t="e">
        <f t="shared" si="493"/>
        <v>#N/A</v>
      </c>
      <c r="Y694" s="4" t="e" cm="1">
        <f t="array" ref="Y694">_xlfn.IFS(H694=1,2,H694=3,1)</f>
        <v>#N/A</v>
      </c>
      <c r="Z694" s="4" t="e">
        <f t="shared" si="494"/>
        <v>#N/A</v>
      </c>
      <c r="AA694" s="4" t="e">
        <f t="shared" si="495"/>
        <v>#N/A</v>
      </c>
      <c r="AB694" s="4" t="e">
        <f t="shared" si="496"/>
        <v>#N/A</v>
      </c>
      <c r="AC694" s="4" t="e">
        <f t="shared" si="497"/>
        <v>#N/A</v>
      </c>
      <c r="AD694" s="4" t="e">
        <f t="shared" si="498"/>
        <v>#N/A</v>
      </c>
      <c r="AE694" s="4" t="e">
        <f t="shared" si="499"/>
        <v>#N/A</v>
      </c>
      <c r="AF694" s="4">
        <f t="shared" si="500"/>
        <v>0</v>
      </c>
      <c r="AG694" s="4" t="str">
        <f t="shared" si="501"/>
        <v/>
      </c>
      <c r="AH694" s="4">
        <f t="shared" si="502"/>
        <v>0</v>
      </c>
      <c r="AI694" s="4" t="e">
        <f t="shared" si="503"/>
        <v>#VALUE!</v>
      </c>
      <c r="AJ694" s="4" t="e">
        <f t="shared" si="504"/>
        <v>#N/A</v>
      </c>
      <c r="AK694" s="4" t="e">
        <f t="shared" si="505"/>
        <v>#N/A</v>
      </c>
      <c r="AL694" s="4">
        <f t="shared" si="506"/>
        <v>0</v>
      </c>
      <c r="AM694" s="4">
        <f t="shared" si="507"/>
        <v>0</v>
      </c>
      <c r="AN694" s="4"/>
      <c r="AO694" s="4" t="e">
        <f t="shared" si="508"/>
        <v>#N/A</v>
      </c>
      <c r="AP694" s="4" t="e">
        <f t="shared" si="509"/>
        <v>#VALUE!</v>
      </c>
      <c r="AQ694" s="4" t="str">
        <f t="shared" si="510"/>
        <v/>
      </c>
      <c r="AR694" s="4">
        <f t="shared" si="511"/>
        <v>0</v>
      </c>
      <c r="AS694" s="4">
        <f t="shared" si="512"/>
        <v>0</v>
      </c>
      <c r="AT694" s="4">
        <f t="shared" si="513"/>
        <v>0</v>
      </c>
    </row>
    <row r="695" spans="1:46" x14ac:dyDescent="0.25">
      <c r="A695" s="5">
        <f t="shared" si="485"/>
        <v>0</v>
      </c>
      <c r="B695" s="4" t="e">
        <f t="shared" si="486"/>
        <v>#N/A</v>
      </c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4">
        <f t="shared" si="487"/>
        <v>0</v>
      </c>
      <c r="N695" s="59"/>
      <c r="O695" s="59"/>
      <c r="P695" s="59" t="e">
        <f t="shared" si="488"/>
        <v>#N/A</v>
      </c>
      <c r="Q695" s="59"/>
      <c r="R695" s="59"/>
      <c r="S695" s="59"/>
      <c r="T695" s="5" t="e">
        <f t="shared" si="489"/>
        <v>#N/A</v>
      </c>
      <c r="U695" s="4" t="e">
        <f t="shared" si="490"/>
        <v>#N/A</v>
      </c>
      <c r="V695" s="4" t="e">
        <f t="shared" si="491"/>
        <v>#N/A</v>
      </c>
      <c r="W695" s="4" t="e">
        <f t="shared" si="492"/>
        <v>#N/A</v>
      </c>
      <c r="X695" s="4" t="e">
        <f t="shared" si="493"/>
        <v>#N/A</v>
      </c>
      <c r="Y695" s="4" t="e" cm="1">
        <f t="array" ref="Y695">_xlfn.IFS(H695=1,2,H695=3,1)</f>
        <v>#N/A</v>
      </c>
      <c r="Z695" s="4" t="e">
        <f t="shared" si="494"/>
        <v>#N/A</v>
      </c>
      <c r="AA695" s="4" t="e">
        <f t="shared" si="495"/>
        <v>#N/A</v>
      </c>
      <c r="AB695" s="4" t="e">
        <f t="shared" si="496"/>
        <v>#N/A</v>
      </c>
      <c r="AC695" s="4" t="e">
        <f t="shared" si="497"/>
        <v>#N/A</v>
      </c>
      <c r="AD695" s="4" t="e">
        <f t="shared" si="498"/>
        <v>#N/A</v>
      </c>
      <c r="AE695" s="4" t="e">
        <f t="shared" si="499"/>
        <v>#N/A</v>
      </c>
      <c r="AF695" s="4">
        <f t="shared" si="500"/>
        <v>0</v>
      </c>
      <c r="AG695" s="4" t="str">
        <f t="shared" si="501"/>
        <v/>
      </c>
      <c r="AH695" s="4">
        <f t="shared" si="502"/>
        <v>0</v>
      </c>
      <c r="AI695" s="4" t="e">
        <f t="shared" si="503"/>
        <v>#VALUE!</v>
      </c>
      <c r="AJ695" s="4" t="e">
        <f t="shared" si="504"/>
        <v>#N/A</v>
      </c>
      <c r="AK695" s="4" t="e">
        <f t="shared" si="505"/>
        <v>#N/A</v>
      </c>
      <c r="AL695" s="4">
        <f t="shared" si="506"/>
        <v>0</v>
      </c>
      <c r="AM695" s="4">
        <f t="shared" si="507"/>
        <v>0</v>
      </c>
      <c r="AN695" s="4"/>
      <c r="AO695" s="4" t="e">
        <f t="shared" si="508"/>
        <v>#N/A</v>
      </c>
      <c r="AP695" s="4" t="e">
        <f t="shared" si="509"/>
        <v>#VALUE!</v>
      </c>
      <c r="AQ695" s="4" t="str">
        <f t="shared" si="510"/>
        <v/>
      </c>
      <c r="AR695" s="4">
        <f t="shared" si="511"/>
        <v>0</v>
      </c>
      <c r="AS695" s="4">
        <f t="shared" si="512"/>
        <v>0</v>
      </c>
      <c r="AT695" s="4">
        <f t="shared" si="513"/>
        <v>0</v>
      </c>
    </row>
    <row r="696" spans="1:46" x14ac:dyDescent="0.25">
      <c r="A696" s="5">
        <f t="shared" ref="A696:A759" si="514">D696</f>
        <v>0</v>
      </c>
      <c r="B696" s="4" t="e">
        <f t="shared" ref="B696:B759" si="515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  <v>#N/A</v>
      </c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4">
        <f t="shared" ref="M696:M759" si="516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  <v>0</v>
      </c>
      <c r="N696" s="59"/>
      <c r="O696" s="59"/>
      <c r="P696" s="59" t="e">
        <f t="shared" ref="P696:P759" si="517">IF(VLOOKUP(AH696,Потребители_обозначение,5,FALSE)=2,_xlfn.IFS(H696=3,VLOOKUP(E696,Справочная_двигатели,8,FALSE),H696=1,VLOOKUP(E696,Справочная_двигатели,10,TRUE)),0.95)</f>
        <v>#N/A</v>
      </c>
      <c r="Q696" s="59"/>
      <c r="R696" s="59"/>
      <c r="S696" s="59"/>
      <c r="T696" s="5" t="e">
        <f t="shared" ref="T696:T759" si="518">_xlfn.IFS(H696=1,E696*1000/220,H696=3,E696/0.38/1.732)</f>
        <v>#N/A</v>
      </c>
      <c r="U696" s="4" t="e">
        <f t="shared" ref="U696:U759" si="519">IF(R696=0,VLOOKUP(T696,Автомат_номиналы,2,TRUE),R696)</f>
        <v>#N/A</v>
      </c>
      <c r="V696" s="4" t="e">
        <f t="shared" ref="V696:V759" si="520">IF(Q696=0,VLOOKUP(U696,Кабель_номиналы,2,TRUE),Q696)</f>
        <v>#N/A</v>
      </c>
      <c r="W696" s="4" t="e">
        <f t="shared" ref="W696:W759" si="521">VLOOKUP(V696,Кабель_сопротивление,3,FALSE)</f>
        <v>#N/A</v>
      </c>
      <c r="X696" s="4" t="e">
        <f t="shared" ref="X696:X759" si="522">VLOOKUP(V696,Кабель_сопротивление,2,FALSE)</f>
        <v>#N/A</v>
      </c>
      <c r="Y696" s="4" t="e" cm="1">
        <f t="array" ref="Y696">_xlfn.IFS(H696=1,2,H696=3,1)</f>
        <v>#N/A</v>
      </c>
      <c r="Z696" s="4" t="e">
        <f t="shared" ref="Z696:Z759" si="523">ROUND(SIN(ACOS(P696)),2)</f>
        <v>#N/A</v>
      </c>
      <c r="AA696" s="4" t="e">
        <f t="shared" ref="AA696:AA759" si="524">Y696*(W696*I696/V696+X696*I696*Z696/1000)*T696</f>
        <v>#N/A</v>
      </c>
      <c r="AB696" s="4" t="e">
        <f t="shared" ref="AB696:AB759" si="525">ROUNDUP(AA696/220*100,2)</f>
        <v>#N/A</v>
      </c>
      <c r="AC696" s="4" t="e">
        <f t="shared" ref="AC696:AC759" si="526">_xlfn.IFS(H696=3,380,H696=1,220)</f>
        <v>#N/A</v>
      </c>
      <c r="AD696" s="4" t="e">
        <f t="shared" ref="AD696:AD759" si="527">VLOOKUP(N696,Кабель_обозначение,2,FALSE)</f>
        <v>#N/A</v>
      </c>
      <c r="AE696" s="4" t="e">
        <f t="shared" ref="AE696:AE759" si="528">IF(VLOOKUP(N696,Кабель_обозначение,3,FALSE)=1,AD696&amp;" ("&amp;O696&amp;"х"&amp;V696&amp;")",AD696)</f>
        <v>#N/A</v>
      </c>
      <c r="AF696" s="4">
        <f t="shared" ref="AF696:AF759" si="529">IFERROR(IF(AB696&gt;4.5,1,2),0)</f>
        <v>0</v>
      </c>
      <c r="AG696" s="4" t="str">
        <f t="shared" ref="AG696:AG759" si="530">IFERROR(LEFT(AQ696,SEARCH(".",AQ696)-1),AQ696)</f>
        <v/>
      </c>
      <c r="AH696" s="4">
        <f t="shared" ref="AH696:AH759" si="531">IFERROR(LEFT(A696,SEARCH(".",A696)-1),A696)</f>
        <v>0</v>
      </c>
      <c r="AI696" s="4" t="e">
        <f t="shared" ref="AI696:AI759" si="532">IFERROR(LEFT(AP696,SEARCH(".",AP696)-1),AP696)</f>
        <v>#VALUE!</v>
      </c>
      <c r="AJ696" s="4" t="e">
        <f t="shared" ref="AJ696:AJ759" si="533">IF(C696=0,B696,C696)</f>
        <v>#N/A</v>
      </c>
      <c r="AK696" s="4" t="e">
        <f t="shared" ref="AK696:AK759" si="534">ROUNDUP(T696,2)</f>
        <v>#N/A</v>
      </c>
      <c r="AL696" s="4">
        <f t="shared" ref="AL696:AL759" si="535">E696</f>
        <v>0</v>
      </c>
      <c r="AM696" s="4">
        <f t="shared" ref="AM696:AM759" si="536">D696</f>
        <v>0</v>
      </c>
      <c r="AN696" s="4"/>
      <c r="AO696" s="4" t="e">
        <f t="shared" ref="AO696:AO759" si="537">IF(V696=0,AD696,AE696&amp;"
L="&amp;M696&amp;"-"&amp;AB696&amp;"%")</f>
        <v>#N/A</v>
      </c>
      <c r="AP696" s="4" t="e">
        <f t="shared" ref="AP696:AP759" si="538">RIGHT(A696,LEN(A696)-SEARCH(".",A696))</f>
        <v>#VALUE!</v>
      </c>
      <c r="AQ696" s="4" t="str">
        <f t="shared" ref="AQ696:AQ759" si="539">IFERROR(RIGHT(AP696,LEN(AP696)-SEARCH(".",AP696)),"")</f>
        <v/>
      </c>
      <c r="AR696" s="4">
        <f t="shared" ref="AR696:AR759" si="540">IFERROR(IF(VLOOKUP(AH696,Потребители_обозначение,5,FALSE)=2,_xlfn.IFS(H696=3,VLOOKUP(E696,Справочная_двигатели,3,FALSE),H696=1,VLOOKUP(E696,Справочная_двигатели,5,TRUE)),0),0)</f>
        <v>0</v>
      </c>
      <c r="AS696" s="4">
        <f t="shared" ref="AS696:AS759" si="541">IFERROR(IF(VLOOKUP(AH696,Потребители_обозначение,5,FALSE)=3,VLOOKUP(E696,Справочная_ЛЭД,2,TRUE),0),0)</f>
        <v>0</v>
      </c>
      <c r="AT696" s="4">
        <f t="shared" ref="AT696:AT759" si="542">IF(AR696=0,AS696,AR696)</f>
        <v>0</v>
      </c>
    </row>
    <row r="697" spans="1:46" x14ac:dyDescent="0.25">
      <c r="A697" s="5">
        <f t="shared" si="514"/>
        <v>0</v>
      </c>
      <c r="B697" s="4" t="e">
        <f t="shared" si="515"/>
        <v>#N/A</v>
      </c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4">
        <f t="shared" si="516"/>
        <v>0</v>
      </c>
      <c r="N697" s="59"/>
      <c r="O697" s="59"/>
      <c r="P697" s="59" t="e">
        <f t="shared" si="517"/>
        <v>#N/A</v>
      </c>
      <c r="Q697" s="59"/>
      <c r="R697" s="59"/>
      <c r="S697" s="59"/>
      <c r="T697" s="5" t="e">
        <f t="shared" si="518"/>
        <v>#N/A</v>
      </c>
      <c r="U697" s="4" t="e">
        <f t="shared" si="519"/>
        <v>#N/A</v>
      </c>
      <c r="V697" s="4" t="e">
        <f t="shared" si="520"/>
        <v>#N/A</v>
      </c>
      <c r="W697" s="4" t="e">
        <f t="shared" si="521"/>
        <v>#N/A</v>
      </c>
      <c r="X697" s="4" t="e">
        <f t="shared" si="522"/>
        <v>#N/A</v>
      </c>
      <c r="Y697" s="4" t="e" cm="1">
        <f t="array" ref="Y697">_xlfn.IFS(H697=1,2,H697=3,1)</f>
        <v>#N/A</v>
      </c>
      <c r="Z697" s="4" t="e">
        <f t="shared" si="523"/>
        <v>#N/A</v>
      </c>
      <c r="AA697" s="4" t="e">
        <f t="shared" si="524"/>
        <v>#N/A</v>
      </c>
      <c r="AB697" s="4" t="e">
        <f t="shared" si="525"/>
        <v>#N/A</v>
      </c>
      <c r="AC697" s="4" t="e">
        <f t="shared" si="526"/>
        <v>#N/A</v>
      </c>
      <c r="AD697" s="4" t="e">
        <f t="shared" si="527"/>
        <v>#N/A</v>
      </c>
      <c r="AE697" s="4" t="e">
        <f t="shared" si="528"/>
        <v>#N/A</v>
      </c>
      <c r="AF697" s="4">
        <f t="shared" si="529"/>
        <v>0</v>
      </c>
      <c r="AG697" s="4" t="str">
        <f t="shared" si="530"/>
        <v/>
      </c>
      <c r="AH697" s="4">
        <f t="shared" si="531"/>
        <v>0</v>
      </c>
      <c r="AI697" s="4" t="e">
        <f t="shared" si="532"/>
        <v>#VALUE!</v>
      </c>
      <c r="AJ697" s="4" t="e">
        <f t="shared" si="533"/>
        <v>#N/A</v>
      </c>
      <c r="AK697" s="4" t="e">
        <f t="shared" si="534"/>
        <v>#N/A</v>
      </c>
      <c r="AL697" s="4">
        <f t="shared" si="535"/>
        <v>0</v>
      </c>
      <c r="AM697" s="4">
        <f t="shared" si="536"/>
        <v>0</v>
      </c>
      <c r="AN697" s="4"/>
      <c r="AO697" s="4" t="e">
        <f t="shared" si="537"/>
        <v>#N/A</v>
      </c>
      <c r="AP697" s="4" t="e">
        <f t="shared" si="538"/>
        <v>#VALUE!</v>
      </c>
      <c r="AQ697" s="4" t="str">
        <f t="shared" si="539"/>
        <v/>
      </c>
      <c r="AR697" s="4">
        <f t="shared" si="540"/>
        <v>0</v>
      </c>
      <c r="AS697" s="4">
        <f t="shared" si="541"/>
        <v>0</v>
      </c>
      <c r="AT697" s="4">
        <f t="shared" si="542"/>
        <v>0</v>
      </c>
    </row>
    <row r="698" spans="1:46" x14ac:dyDescent="0.25">
      <c r="A698" s="5">
        <f t="shared" si="514"/>
        <v>0</v>
      </c>
      <c r="B698" s="4" t="e">
        <f t="shared" si="515"/>
        <v>#N/A</v>
      </c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4">
        <f t="shared" si="516"/>
        <v>0</v>
      </c>
      <c r="N698" s="59"/>
      <c r="O698" s="59"/>
      <c r="P698" s="59" t="e">
        <f t="shared" si="517"/>
        <v>#N/A</v>
      </c>
      <c r="Q698" s="59"/>
      <c r="R698" s="59"/>
      <c r="S698" s="59"/>
      <c r="T698" s="5" t="e">
        <f t="shared" si="518"/>
        <v>#N/A</v>
      </c>
      <c r="U698" s="4" t="e">
        <f t="shared" si="519"/>
        <v>#N/A</v>
      </c>
      <c r="V698" s="4" t="e">
        <f t="shared" si="520"/>
        <v>#N/A</v>
      </c>
      <c r="W698" s="4" t="e">
        <f t="shared" si="521"/>
        <v>#N/A</v>
      </c>
      <c r="X698" s="4" t="e">
        <f t="shared" si="522"/>
        <v>#N/A</v>
      </c>
      <c r="Y698" s="4" t="e" cm="1">
        <f t="array" ref="Y698">_xlfn.IFS(H698=1,2,H698=3,1)</f>
        <v>#N/A</v>
      </c>
      <c r="Z698" s="4" t="e">
        <f t="shared" si="523"/>
        <v>#N/A</v>
      </c>
      <c r="AA698" s="4" t="e">
        <f t="shared" si="524"/>
        <v>#N/A</v>
      </c>
      <c r="AB698" s="4" t="e">
        <f t="shared" si="525"/>
        <v>#N/A</v>
      </c>
      <c r="AC698" s="4" t="e">
        <f t="shared" si="526"/>
        <v>#N/A</v>
      </c>
      <c r="AD698" s="4" t="e">
        <f t="shared" si="527"/>
        <v>#N/A</v>
      </c>
      <c r="AE698" s="4" t="e">
        <f t="shared" si="528"/>
        <v>#N/A</v>
      </c>
      <c r="AF698" s="4">
        <f t="shared" si="529"/>
        <v>0</v>
      </c>
      <c r="AG698" s="4" t="str">
        <f t="shared" si="530"/>
        <v/>
      </c>
      <c r="AH698" s="4">
        <f t="shared" si="531"/>
        <v>0</v>
      </c>
      <c r="AI698" s="4" t="e">
        <f t="shared" si="532"/>
        <v>#VALUE!</v>
      </c>
      <c r="AJ698" s="4" t="e">
        <f t="shared" si="533"/>
        <v>#N/A</v>
      </c>
      <c r="AK698" s="4" t="e">
        <f t="shared" si="534"/>
        <v>#N/A</v>
      </c>
      <c r="AL698" s="4">
        <f t="shared" si="535"/>
        <v>0</v>
      </c>
      <c r="AM698" s="4">
        <f t="shared" si="536"/>
        <v>0</v>
      </c>
      <c r="AN698" s="4"/>
      <c r="AO698" s="4" t="e">
        <f t="shared" si="537"/>
        <v>#N/A</v>
      </c>
      <c r="AP698" s="4" t="e">
        <f t="shared" si="538"/>
        <v>#VALUE!</v>
      </c>
      <c r="AQ698" s="4" t="str">
        <f t="shared" si="539"/>
        <v/>
      </c>
      <c r="AR698" s="4">
        <f t="shared" si="540"/>
        <v>0</v>
      </c>
      <c r="AS698" s="4">
        <f t="shared" si="541"/>
        <v>0</v>
      </c>
      <c r="AT698" s="4">
        <f t="shared" si="542"/>
        <v>0</v>
      </c>
    </row>
    <row r="699" spans="1:46" x14ac:dyDescent="0.25">
      <c r="A699" s="5">
        <f t="shared" si="514"/>
        <v>0</v>
      </c>
      <c r="B699" s="4" t="e">
        <f t="shared" si="515"/>
        <v>#N/A</v>
      </c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4">
        <f t="shared" si="516"/>
        <v>0</v>
      </c>
      <c r="N699" s="59"/>
      <c r="O699" s="59"/>
      <c r="P699" s="59" t="e">
        <f t="shared" si="517"/>
        <v>#N/A</v>
      </c>
      <c r="Q699" s="59"/>
      <c r="R699" s="59"/>
      <c r="S699" s="59"/>
      <c r="T699" s="5" t="e">
        <f t="shared" si="518"/>
        <v>#N/A</v>
      </c>
      <c r="U699" s="4" t="e">
        <f t="shared" si="519"/>
        <v>#N/A</v>
      </c>
      <c r="V699" s="4" t="e">
        <f t="shared" si="520"/>
        <v>#N/A</v>
      </c>
      <c r="W699" s="4" t="e">
        <f t="shared" si="521"/>
        <v>#N/A</v>
      </c>
      <c r="X699" s="4" t="e">
        <f t="shared" si="522"/>
        <v>#N/A</v>
      </c>
      <c r="Y699" s="4" t="e" cm="1">
        <f t="array" ref="Y699">_xlfn.IFS(H699=1,2,H699=3,1)</f>
        <v>#N/A</v>
      </c>
      <c r="Z699" s="4" t="e">
        <f t="shared" si="523"/>
        <v>#N/A</v>
      </c>
      <c r="AA699" s="4" t="e">
        <f t="shared" si="524"/>
        <v>#N/A</v>
      </c>
      <c r="AB699" s="4" t="e">
        <f t="shared" si="525"/>
        <v>#N/A</v>
      </c>
      <c r="AC699" s="4" t="e">
        <f t="shared" si="526"/>
        <v>#N/A</v>
      </c>
      <c r="AD699" s="4" t="e">
        <f t="shared" si="527"/>
        <v>#N/A</v>
      </c>
      <c r="AE699" s="4" t="e">
        <f t="shared" si="528"/>
        <v>#N/A</v>
      </c>
      <c r="AF699" s="4">
        <f t="shared" si="529"/>
        <v>0</v>
      </c>
      <c r="AG699" s="4" t="str">
        <f t="shared" si="530"/>
        <v/>
      </c>
      <c r="AH699" s="4">
        <f t="shared" si="531"/>
        <v>0</v>
      </c>
      <c r="AI699" s="4" t="e">
        <f t="shared" si="532"/>
        <v>#VALUE!</v>
      </c>
      <c r="AJ699" s="4" t="e">
        <f t="shared" si="533"/>
        <v>#N/A</v>
      </c>
      <c r="AK699" s="4" t="e">
        <f t="shared" si="534"/>
        <v>#N/A</v>
      </c>
      <c r="AL699" s="4">
        <f t="shared" si="535"/>
        <v>0</v>
      </c>
      <c r="AM699" s="4">
        <f t="shared" si="536"/>
        <v>0</v>
      </c>
      <c r="AN699" s="4"/>
      <c r="AO699" s="4" t="e">
        <f t="shared" si="537"/>
        <v>#N/A</v>
      </c>
      <c r="AP699" s="4" t="e">
        <f t="shared" si="538"/>
        <v>#VALUE!</v>
      </c>
      <c r="AQ699" s="4" t="str">
        <f t="shared" si="539"/>
        <v/>
      </c>
      <c r="AR699" s="4">
        <f t="shared" si="540"/>
        <v>0</v>
      </c>
      <c r="AS699" s="4">
        <f t="shared" si="541"/>
        <v>0</v>
      </c>
      <c r="AT699" s="4">
        <f t="shared" si="542"/>
        <v>0</v>
      </c>
    </row>
    <row r="700" spans="1:46" x14ac:dyDescent="0.25">
      <c r="A700" s="5">
        <f t="shared" si="514"/>
        <v>0</v>
      </c>
      <c r="B700" s="4" t="e">
        <f t="shared" si="515"/>
        <v>#N/A</v>
      </c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4">
        <f t="shared" si="516"/>
        <v>0</v>
      </c>
      <c r="N700" s="59"/>
      <c r="O700" s="59"/>
      <c r="P700" s="59" t="e">
        <f t="shared" si="517"/>
        <v>#N/A</v>
      </c>
      <c r="Q700" s="59"/>
      <c r="R700" s="59"/>
      <c r="S700" s="59"/>
      <c r="T700" s="5" t="e">
        <f t="shared" si="518"/>
        <v>#N/A</v>
      </c>
      <c r="U700" s="4" t="e">
        <f t="shared" si="519"/>
        <v>#N/A</v>
      </c>
      <c r="V700" s="4" t="e">
        <f t="shared" si="520"/>
        <v>#N/A</v>
      </c>
      <c r="W700" s="4" t="e">
        <f t="shared" si="521"/>
        <v>#N/A</v>
      </c>
      <c r="X700" s="4" t="e">
        <f t="shared" si="522"/>
        <v>#N/A</v>
      </c>
      <c r="Y700" s="4" t="e" cm="1">
        <f t="array" ref="Y700">_xlfn.IFS(H700=1,2,H700=3,1)</f>
        <v>#N/A</v>
      </c>
      <c r="Z700" s="4" t="e">
        <f t="shared" si="523"/>
        <v>#N/A</v>
      </c>
      <c r="AA700" s="4" t="e">
        <f t="shared" si="524"/>
        <v>#N/A</v>
      </c>
      <c r="AB700" s="4" t="e">
        <f t="shared" si="525"/>
        <v>#N/A</v>
      </c>
      <c r="AC700" s="4" t="e">
        <f t="shared" si="526"/>
        <v>#N/A</v>
      </c>
      <c r="AD700" s="4" t="e">
        <f t="shared" si="527"/>
        <v>#N/A</v>
      </c>
      <c r="AE700" s="4" t="e">
        <f t="shared" si="528"/>
        <v>#N/A</v>
      </c>
      <c r="AF700" s="4">
        <f t="shared" si="529"/>
        <v>0</v>
      </c>
      <c r="AG700" s="4" t="str">
        <f t="shared" si="530"/>
        <v/>
      </c>
      <c r="AH700" s="4">
        <f t="shared" si="531"/>
        <v>0</v>
      </c>
      <c r="AI700" s="4" t="e">
        <f t="shared" si="532"/>
        <v>#VALUE!</v>
      </c>
      <c r="AJ700" s="4" t="e">
        <f t="shared" si="533"/>
        <v>#N/A</v>
      </c>
      <c r="AK700" s="4" t="e">
        <f t="shared" si="534"/>
        <v>#N/A</v>
      </c>
      <c r="AL700" s="4">
        <f t="shared" si="535"/>
        <v>0</v>
      </c>
      <c r="AM700" s="4">
        <f t="shared" si="536"/>
        <v>0</v>
      </c>
      <c r="AN700" s="4"/>
      <c r="AO700" s="4" t="e">
        <f t="shared" si="537"/>
        <v>#N/A</v>
      </c>
      <c r="AP700" s="4" t="e">
        <f t="shared" si="538"/>
        <v>#VALUE!</v>
      </c>
      <c r="AQ700" s="4" t="str">
        <f t="shared" si="539"/>
        <v/>
      </c>
      <c r="AR700" s="4">
        <f t="shared" si="540"/>
        <v>0</v>
      </c>
      <c r="AS700" s="4">
        <f t="shared" si="541"/>
        <v>0</v>
      </c>
      <c r="AT700" s="4">
        <f t="shared" si="542"/>
        <v>0</v>
      </c>
    </row>
    <row r="701" spans="1:46" x14ac:dyDescent="0.25">
      <c r="A701" s="5">
        <f t="shared" si="514"/>
        <v>0</v>
      </c>
      <c r="B701" s="4" t="e">
        <f t="shared" si="515"/>
        <v>#N/A</v>
      </c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4">
        <f t="shared" si="516"/>
        <v>0</v>
      </c>
      <c r="N701" s="59"/>
      <c r="O701" s="59"/>
      <c r="P701" s="59" t="e">
        <f t="shared" si="517"/>
        <v>#N/A</v>
      </c>
      <c r="Q701" s="59"/>
      <c r="R701" s="59"/>
      <c r="S701" s="59"/>
      <c r="T701" s="5" t="e">
        <f t="shared" si="518"/>
        <v>#N/A</v>
      </c>
      <c r="U701" s="4" t="e">
        <f t="shared" si="519"/>
        <v>#N/A</v>
      </c>
      <c r="V701" s="4" t="e">
        <f t="shared" si="520"/>
        <v>#N/A</v>
      </c>
      <c r="W701" s="4" t="e">
        <f t="shared" si="521"/>
        <v>#N/A</v>
      </c>
      <c r="X701" s="4" t="e">
        <f t="shared" si="522"/>
        <v>#N/A</v>
      </c>
      <c r="Y701" s="4" t="e" cm="1">
        <f t="array" ref="Y701">_xlfn.IFS(H701=1,2,H701=3,1)</f>
        <v>#N/A</v>
      </c>
      <c r="Z701" s="4" t="e">
        <f t="shared" si="523"/>
        <v>#N/A</v>
      </c>
      <c r="AA701" s="4" t="e">
        <f t="shared" si="524"/>
        <v>#N/A</v>
      </c>
      <c r="AB701" s="4" t="e">
        <f t="shared" si="525"/>
        <v>#N/A</v>
      </c>
      <c r="AC701" s="4" t="e">
        <f t="shared" si="526"/>
        <v>#N/A</v>
      </c>
      <c r="AD701" s="4" t="e">
        <f t="shared" si="527"/>
        <v>#N/A</v>
      </c>
      <c r="AE701" s="4" t="e">
        <f t="shared" si="528"/>
        <v>#N/A</v>
      </c>
      <c r="AF701" s="4">
        <f t="shared" si="529"/>
        <v>0</v>
      </c>
      <c r="AG701" s="4" t="str">
        <f t="shared" si="530"/>
        <v/>
      </c>
      <c r="AH701" s="4">
        <f t="shared" si="531"/>
        <v>0</v>
      </c>
      <c r="AI701" s="4" t="e">
        <f t="shared" si="532"/>
        <v>#VALUE!</v>
      </c>
      <c r="AJ701" s="4" t="e">
        <f t="shared" si="533"/>
        <v>#N/A</v>
      </c>
      <c r="AK701" s="4" t="e">
        <f t="shared" si="534"/>
        <v>#N/A</v>
      </c>
      <c r="AL701" s="4">
        <f t="shared" si="535"/>
        <v>0</v>
      </c>
      <c r="AM701" s="4">
        <f t="shared" si="536"/>
        <v>0</v>
      </c>
      <c r="AN701" s="4"/>
      <c r="AO701" s="4" t="e">
        <f t="shared" si="537"/>
        <v>#N/A</v>
      </c>
      <c r="AP701" s="4" t="e">
        <f t="shared" si="538"/>
        <v>#VALUE!</v>
      </c>
      <c r="AQ701" s="4" t="str">
        <f t="shared" si="539"/>
        <v/>
      </c>
      <c r="AR701" s="4">
        <f t="shared" si="540"/>
        <v>0</v>
      </c>
      <c r="AS701" s="4">
        <f t="shared" si="541"/>
        <v>0</v>
      </c>
      <c r="AT701" s="4">
        <f t="shared" si="542"/>
        <v>0</v>
      </c>
    </row>
    <row r="702" spans="1:46" x14ac:dyDescent="0.25">
      <c r="A702" s="5">
        <f t="shared" si="514"/>
        <v>0</v>
      </c>
      <c r="B702" s="4" t="e">
        <f t="shared" si="515"/>
        <v>#N/A</v>
      </c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4">
        <f t="shared" si="516"/>
        <v>0</v>
      </c>
      <c r="N702" s="59"/>
      <c r="O702" s="59"/>
      <c r="P702" s="59" t="e">
        <f t="shared" si="517"/>
        <v>#N/A</v>
      </c>
      <c r="Q702" s="59"/>
      <c r="R702" s="59"/>
      <c r="S702" s="59"/>
      <c r="T702" s="5" t="e">
        <f t="shared" si="518"/>
        <v>#N/A</v>
      </c>
      <c r="U702" s="4" t="e">
        <f t="shared" si="519"/>
        <v>#N/A</v>
      </c>
      <c r="V702" s="4" t="e">
        <f t="shared" si="520"/>
        <v>#N/A</v>
      </c>
      <c r="W702" s="4" t="e">
        <f t="shared" si="521"/>
        <v>#N/A</v>
      </c>
      <c r="X702" s="4" t="e">
        <f t="shared" si="522"/>
        <v>#N/A</v>
      </c>
      <c r="Y702" s="4" t="e" cm="1">
        <f t="array" ref="Y702">_xlfn.IFS(H702=1,2,H702=3,1)</f>
        <v>#N/A</v>
      </c>
      <c r="Z702" s="4" t="e">
        <f t="shared" si="523"/>
        <v>#N/A</v>
      </c>
      <c r="AA702" s="4" t="e">
        <f t="shared" si="524"/>
        <v>#N/A</v>
      </c>
      <c r="AB702" s="4" t="e">
        <f t="shared" si="525"/>
        <v>#N/A</v>
      </c>
      <c r="AC702" s="4" t="e">
        <f t="shared" si="526"/>
        <v>#N/A</v>
      </c>
      <c r="AD702" s="4" t="e">
        <f t="shared" si="527"/>
        <v>#N/A</v>
      </c>
      <c r="AE702" s="4" t="e">
        <f t="shared" si="528"/>
        <v>#N/A</v>
      </c>
      <c r="AF702" s="4">
        <f t="shared" si="529"/>
        <v>0</v>
      </c>
      <c r="AG702" s="4" t="str">
        <f t="shared" si="530"/>
        <v/>
      </c>
      <c r="AH702" s="4">
        <f t="shared" si="531"/>
        <v>0</v>
      </c>
      <c r="AI702" s="4" t="e">
        <f t="shared" si="532"/>
        <v>#VALUE!</v>
      </c>
      <c r="AJ702" s="4" t="e">
        <f t="shared" si="533"/>
        <v>#N/A</v>
      </c>
      <c r="AK702" s="4" t="e">
        <f t="shared" si="534"/>
        <v>#N/A</v>
      </c>
      <c r="AL702" s="4">
        <f t="shared" si="535"/>
        <v>0</v>
      </c>
      <c r="AM702" s="4">
        <f t="shared" si="536"/>
        <v>0</v>
      </c>
      <c r="AN702" s="4"/>
      <c r="AO702" s="4" t="e">
        <f t="shared" si="537"/>
        <v>#N/A</v>
      </c>
      <c r="AP702" s="4" t="e">
        <f t="shared" si="538"/>
        <v>#VALUE!</v>
      </c>
      <c r="AQ702" s="4" t="str">
        <f t="shared" si="539"/>
        <v/>
      </c>
      <c r="AR702" s="4">
        <f t="shared" si="540"/>
        <v>0</v>
      </c>
      <c r="AS702" s="4">
        <f t="shared" si="541"/>
        <v>0</v>
      </c>
      <c r="AT702" s="4">
        <f t="shared" si="542"/>
        <v>0</v>
      </c>
    </row>
    <row r="703" spans="1:46" x14ac:dyDescent="0.25">
      <c r="A703" s="5">
        <f t="shared" si="514"/>
        <v>0</v>
      </c>
      <c r="B703" s="4" t="e">
        <f t="shared" si="515"/>
        <v>#N/A</v>
      </c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4">
        <f t="shared" si="516"/>
        <v>0</v>
      </c>
      <c r="N703" s="59"/>
      <c r="O703" s="59"/>
      <c r="P703" s="59" t="e">
        <f t="shared" si="517"/>
        <v>#N/A</v>
      </c>
      <c r="Q703" s="59"/>
      <c r="R703" s="59"/>
      <c r="S703" s="59"/>
      <c r="T703" s="5" t="e">
        <f t="shared" si="518"/>
        <v>#N/A</v>
      </c>
      <c r="U703" s="4" t="e">
        <f t="shared" si="519"/>
        <v>#N/A</v>
      </c>
      <c r="V703" s="4" t="e">
        <f t="shared" si="520"/>
        <v>#N/A</v>
      </c>
      <c r="W703" s="4" t="e">
        <f t="shared" si="521"/>
        <v>#N/A</v>
      </c>
      <c r="X703" s="4" t="e">
        <f t="shared" si="522"/>
        <v>#N/A</v>
      </c>
      <c r="Y703" s="4" t="e" cm="1">
        <f t="array" ref="Y703">_xlfn.IFS(H703=1,2,H703=3,1)</f>
        <v>#N/A</v>
      </c>
      <c r="Z703" s="4" t="e">
        <f t="shared" si="523"/>
        <v>#N/A</v>
      </c>
      <c r="AA703" s="4" t="e">
        <f t="shared" si="524"/>
        <v>#N/A</v>
      </c>
      <c r="AB703" s="4" t="e">
        <f t="shared" si="525"/>
        <v>#N/A</v>
      </c>
      <c r="AC703" s="4" t="e">
        <f t="shared" si="526"/>
        <v>#N/A</v>
      </c>
      <c r="AD703" s="4" t="e">
        <f t="shared" si="527"/>
        <v>#N/A</v>
      </c>
      <c r="AE703" s="4" t="e">
        <f t="shared" si="528"/>
        <v>#N/A</v>
      </c>
      <c r="AF703" s="4">
        <f t="shared" si="529"/>
        <v>0</v>
      </c>
      <c r="AG703" s="4" t="str">
        <f t="shared" si="530"/>
        <v/>
      </c>
      <c r="AH703" s="4">
        <f t="shared" si="531"/>
        <v>0</v>
      </c>
      <c r="AI703" s="4" t="e">
        <f t="shared" si="532"/>
        <v>#VALUE!</v>
      </c>
      <c r="AJ703" s="4" t="e">
        <f t="shared" si="533"/>
        <v>#N/A</v>
      </c>
      <c r="AK703" s="4" t="e">
        <f t="shared" si="534"/>
        <v>#N/A</v>
      </c>
      <c r="AL703" s="4">
        <f t="shared" si="535"/>
        <v>0</v>
      </c>
      <c r="AM703" s="4">
        <f t="shared" si="536"/>
        <v>0</v>
      </c>
      <c r="AN703" s="4"/>
      <c r="AO703" s="4" t="e">
        <f t="shared" si="537"/>
        <v>#N/A</v>
      </c>
      <c r="AP703" s="4" t="e">
        <f t="shared" si="538"/>
        <v>#VALUE!</v>
      </c>
      <c r="AQ703" s="4" t="str">
        <f t="shared" si="539"/>
        <v/>
      </c>
      <c r="AR703" s="4">
        <f t="shared" si="540"/>
        <v>0</v>
      </c>
      <c r="AS703" s="4">
        <f t="shared" si="541"/>
        <v>0</v>
      </c>
      <c r="AT703" s="4">
        <f t="shared" si="542"/>
        <v>0</v>
      </c>
    </row>
    <row r="704" spans="1:46" x14ac:dyDescent="0.25">
      <c r="A704" s="5">
        <f t="shared" si="514"/>
        <v>0</v>
      </c>
      <c r="B704" s="4" t="e">
        <f t="shared" si="515"/>
        <v>#N/A</v>
      </c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4">
        <f t="shared" si="516"/>
        <v>0</v>
      </c>
      <c r="N704" s="59"/>
      <c r="O704" s="59"/>
      <c r="P704" s="59" t="e">
        <f t="shared" si="517"/>
        <v>#N/A</v>
      </c>
      <c r="Q704" s="59"/>
      <c r="R704" s="59"/>
      <c r="S704" s="59"/>
      <c r="T704" s="5" t="e">
        <f t="shared" si="518"/>
        <v>#N/A</v>
      </c>
      <c r="U704" s="4" t="e">
        <f t="shared" si="519"/>
        <v>#N/A</v>
      </c>
      <c r="V704" s="4" t="e">
        <f t="shared" si="520"/>
        <v>#N/A</v>
      </c>
      <c r="W704" s="4" t="e">
        <f t="shared" si="521"/>
        <v>#N/A</v>
      </c>
      <c r="X704" s="4" t="e">
        <f t="shared" si="522"/>
        <v>#N/A</v>
      </c>
      <c r="Y704" s="4" t="e" cm="1">
        <f t="array" ref="Y704">_xlfn.IFS(H704=1,2,H704=3,1)</f>
        <v>#N/A</v>
      </c>
      <c r="Z704" s="4" t="e">
        <f t="shared" si="523"/>
        <v>#N/A</v>
      </c>
      <c r="AA704" s="4" t="e">
        <f t="shared" si="524"/>
        <v>#N/A</v>
      </c>
      <c r="AB704" s="4" t="e">
        <f t="shared" si="525"/>
        <v>#N/A</v>
      </c>
      <c r="AC704" s="4" t="e">
        <f t="shared" si="526"/>
        <v>#N/A</v>
      </c>
      <c r="AD704" s="4" t="e">
        <f t="shared" si="527"/>
        <v>#N/A</v>
      </c>
      <c r="AE704" s="4" t="e">
        <f t="shared" si="528"/>
        <v>#N/A</v>
      </c>
      <c r="AF704" s="4">
        <f t="shared" si="529"/>
        <v>0</v>
      </c>
      <c r="AG704" s="4" t="str">
        <f t="shared" si="530"/>
        <v/>
      </c>
      <c r="AH704" s="4">
        <f t="shared" si="531"/>
        <v>0</v>
      </c>
      <c r="AI704" s="4" t="e">
        <f t="shared" si="532"/>
        <v>#VALUE!</v>
      </c>
      <c r="AJ704" s="4" t="e">
        <f t="shared" si="533"/>
        <v>#N/A</v>
      </c>
      <c r="AK704" s="4" t="e">
        <f t="shared" si="534"/>
        <v>#N/A</v>
      </c>
      <c r="AL704" s="4">
        <f t="shared" si="535"/>
        <v>0</v>
      </c>
      <c r="AM704" s="4">
        <f t="shared" si="536"/>
        <v>0</v>
      </c>
      <c r="AN704" s="4"/>
      <c r="AO704" s="4" t="e">
        <f t="shared" si="537"/>
        <v>#N/A</v>
      </c>
      <c r="AP704" s="4" t="e">
        <f t="shared" si="538"/>
        <v>#VALUE!</v>
      </c>
      <c r="AQ704" s="4" t="str">
        <f t="shared" si="539"/>
        <v/>
      </c>
      <c r="AR704" s="4">
        <f t="shared" si="540"/>
        <v>0</v>
      </c>
      <c r="AS704" s="4">
        <f t="shared" si="541"/>
        <v>0</v>
      </c>
      <c r="AT704" s="4">
        <f t="shared" si="542"/>
        <v>0</v>
      </c>
    </row>
    <row r="705" spans="1:46" x14ac:dyDescent="0.25">
      <c r="A705" s="5">
        <f t="shared" si="514"/>
        <v>0</v>
      </c>
      <c r="B705" s="4" t="e">
        <f t="shared" si="515"/>
        <v>#N/A</v>
      </c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4">
        <f t="shared" si="516"/>
        <v>0</v>
      </c>
      <c r="N705" s="59"/>
      <c r="O705" s="59"/>
      <c r="P705" s="59" t="e">
        <f t="shared" si="517"/>
        <v>#N/A</v>
      </c>
      <c r="Q705" s="59"/>
      <c r="R705" s="59"/>
      <c r="S705" s="59"/>
      <c r="T705" s="5" t="e">
        <f t="shared" si="518"/>
        <v>#N/A</v>
      </c>
      <c r="U705" s="4" t="e">
        <f t="shared" si="519"/>
        <v>#N/A</v>
      </c>
      <c r="V705" s="4" t="e">
        <f t="shared" si="520"/>
        <v>#N/A</v>
      </c>
      <c r="W705" s="4" t="e">
        <f t="shared" si="521"/>
        <v>#N/A</v>
      </c>
      <c r="X705" s="4" t="e">
        <f t="shared" si="522"/>
        <v>#N/A</v>
      </c>
      <c r="Y705" s="4" t="e" cm="1">
        <f t="array" ref="Y705">_xlfn.IFS(H705=1,2,H705=3,1)</f>
        <v>#N/A</v>
      </c>
      <c r="Z705" s="4" t="e">
        <f t="shared" si="523"/>
        <v>#N/A</v>
      </c>
      <c r="AA705" s="4" t="e">
        <f t="shared" si="524"/>
        <v>#N/A</v>
      </c>
      <c r="AB705" s="4" t="e">
        <f t="shared" si="525"/>
        <v>#N/A</v>
      </c>
      <c r="AC705" s="4" t="e">
        <f t="shared" si="526"/>
        <v>#N/A</v>
      </c>
      <c r="AD705" s="4" t="e">
        <f t="shared" si="527"/>
        <v>#N/A</v>
      </c>
      <c r="AE705" s="4" t="e">
        <f t="shared" si="528"/>
        <v>#N/A</v>
      </c>
      <c r="AF705" s="4">
        <f t="shared" si="529"/>
        <v>0</v>
      </c>
      <c r="AG705" s="4" t="str">
        <f t="shared" si="530"/>
        <v/>
      </c>
      <c r="AH705" s="4">
        <f t="shared" si="531"/>
        <v>0</v>
      </c>
      <c r="AI705" s="4" t="e">
        <f t="shared" si="532"/>
        <v>#VALUE!</v>
      </c>
      <c r="AJ705" s="4" t="e">
        <f t="shared" si="533"/>
        <v>#N/A</v>
      </c>
      <c r="AK705" s="4" t="e">
        <f t="shared" si="534"/>
        <v>#N/A</v>
      </c>
      <c r="AL705" s="4">
        <f t="shared" si="535"/>
        <v>0</v>
      </c>
      <c r="AM705" s="4">
        <f t="shared" si="536"/>
        <v>0</v>
      </c>
      <c r="AN705" s="4"/>
      <c r="AO705" s="4" t="e">
        <f t="shared" si="537"/>
        <v>#N/A</v>
      </c>
      <c r="AP705" s="4" t="e">
        <f t="shared" si="538"/>
        <v>#VALUE!</v>
      </c>
      <c r="AQ705" s="4" t="str">
        <f t="shared" si="539"/>
        <v/>
      </c>
      <c r="AR705" s="4">
        <f t="shared" si="540"/>
        <v>0</v>
      </c>
      <c r="AS705" s="4">
        <f t="shared" si="541"/>
        <v>0</v>
      </c>
      <c r="AT705" s="4">
        <f t="shared" si="542"/>
        <v>0</v>
      </c>
    </row>
    <row r="706" spans="1:46" x14ac:dyDescent="0.25">
      <c r="A706" s="5">
        <f t="shared" si="514"/>
        <v>0</v>
      </c>
      <c r="B706" s="4" t="e">
        <f t="shared" si="515"/>
        <v>#N/A</v>
      </c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4">
        <f t="shared" si="516"/>
        <v>0</v>
      </c>
      <c r="N706" s="59"/>
      <c r="O706" s="59"/>
      <c r="P706" s="59" t="e">
        <f t="shared" si="517"/>
        <v>#N/A</v>
      </c>
      <c r="Q706" s="59"/>
      <c r="R706" s="59"/>
      <c r="S706" s="59"/>
      <c r="T706" s="5" t="e">
        <f t="shared" si="518"/>
        <v>#N/A</v>
      </c>
      <c r="U706" s="4" t="e">
        <f t="shared" si="519"/>
        <v>#N/A</v>
      </c>
      <c r="V706" s="4" t="e">
        <f t="shared" si="520"/>
        <v>#N/A</v>
      </c>
      <c r="W706" s="4" t="e">
        <f t="shared" si="521"/>
        <v>#N/A</v>
      </c>
      <c r="X706" s="4" t="e">
        <f t="shared" si="522"/>
        <v>#N/A</v>
      </c>
      <c r="Y706" s="4" t="e" cm="1">
        <f t="array" ref="Y706">_xlfn.IFS(H706=1,2,H706=3,1)</f>
        <v>#N/A</v>
      </c>
      <c r="Z706" s="4" t="e">
        <f t="shared" si="523"/>
        <v>#N/A</v>
      </c>
      <c r="AA706" s="4" t="e">
        <f t="shared" si="524"/>
        <v>#N/A</v>
      </c>
      <c r="AB706" s="4" t="e">
        <f t="shared" si="525"/>
        <v>#N/A</v>
      </c>
      <c r="AC706" s="4" t="e">
        <f t="shared" si="526"/>
        <v>#N/A</v>
      </c>
      <c r="AD706" s="4" t="e">
        <f t="shared" si="527"/>
        <v>#N/A</v>
      </c>
      <c r="AE706" s="4" t="e">
        <f t="shared" si="528"/>
        <v>#N/A</v>
      </c>
      <c r="AF706" s="4">
        <f t="shared" si="529"/>
        <v>0</v>
      </c>
      <c r="AG706" s="4" t="str">
        <f t="shared" si="530"/>
        <v/>
      </c>
      <c r="AH706" s="4">
        <f t="shared" si="531"/>
        <v>0</v>
      </c>
      <c r="AI706" s="4" t="e">
        <f t="shared" si="532"/>
        <v>#VALUE!</v>
      </c>
      <c r="AJ706" s="4" t="e">
        <f t="shared" si="533"/>
        <v>#N/A</v>
      </c>
      <c r="AK706" s="4" t="e">
        <f t="shared" si="534"/>
        <v>#N/A</v>
      </c>
      <c r="AL706" s="4">
        <f t="shared" si="535"/>
        <v>0</v>
      </c>
      <c r="AM706" s="4">
        <f t="shared" si="536"/>
        <v>0</v>
      </c>
      <c r="AN706" s="4"/>
      <c r="AO706" s="4" t="e">
        <f t="shared" si="537"/>
        <v>#N/A</v>
      </c>
      <c r="AP706" s="4" t="e">
        <f t="shared" si="538"/>
        <v>#VALUE!</v>
      </c>
      <c r="AQ706" s="4" t="str">
        <f t="shared" si="539"/>
        <v/>
      </c>
      <c r="AR706" s="4">
        <f t="shared" si="540"/>
        <v>0</v>
      </c>
      <c r="AS706" s="4">
        <f t="shared" si="541"/>
        <v>0</v>
      </c>
      <c r="AT706" s="4">
        <f t="shared" si="542"/>
        <v>0</v>
      </c>
    </row>
    <row r="707" spans="1:46" x14ac:dyDescent="0.25">
      <c r="A707" s="5">
        <f t="shared" si="514"/>
        <v>0</v>
      </c>
      <c r="B707" s="4" t="e">
        <f t="shared" si="515"/>
        <v>#N/A</v>
      </c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4">
        <f t="shared" si="516"/>
        <v>0</v>
      </c>
      <c r="N707" s="59"/>
      <c r="O707" s="59"/>
      <c r="P707" s="59" t="e">
        <f t="shared" si="517"/>
        <v>#N/A</v>
      </c>
      <c r="Q707" s="59"/>
      <c r="R707" s="59"/>
      <c r="S707" s="59"/>
      <c r="T707" s="5" t="e">
        <f t="shared" si="518"/>
        <v>#N/A</v>
      </c>
      <c r="U707" s="4" t="e">
        <f t="shared" si="519"/>
        <v>#N/A</v>
      </c>
      <c r="V707" s="4" t="e">
        <f t="shared" si="520"/>
        <v>#N/A</v>
      </c>
      <c r="W707" s="4" t="e">
        <f t="shared" si="521"/>
        <v>#N/A</v>
      </c>
      <c r="X707" s="4" t="e">
        <f t="shared" si="522"/>
        <v>#N/A</v>
      </c>
      <c r="Y707" s="4" t="e" cm="1">
        <f t="array" ref="Y707">_xlfn.IFS(H707=1,2,H707=3,1)</f>
        <v>#N/A</v>
      </c>
      <c r="Z707" s="4" t="e">
        <f t="shared" si="523"/>
        <v>#N/A</v>
      </c>
      <c r="AA707" s="4" t="e">
        <f t="shared" si="524"/>
        <v>#N/A</v>
      </c>
      <c r="AB707" s="4" t="e">
        <f t="shared" si="525"/>
        <v>#N/A</v>
      </c>
      <c r="AC707" s="4" t="e">
        <f t="shared" si="526"/>
        <v>#N/A</v>
      </c>
      <c r="AD707" s="4" t="e">
        <f t="shared" si="527"/>
        <v>#N/A</v>
      </c>
      <c r="AE707" s="4" t="e">
        <f t="shared" si="528"/>
        <v>#N/A</v>
      </c>
      <c r="AF707" s="4">
        <f t="shared" si="529"/>
        <v>0</v>
      </c>
      <c r="AG707" s="4" t="str">
        <f t="shared" si="530"/>
        <v/>
      </c>
      <c r="AH707" s="4">
        <f t="shared" si="531"/>
        <v>0</v>
      </c>
      <c r="AI707" s="4" t="e">
        <f t="shared" si="532"/>
        <v>#VALUE!</v>
      </c>
      <c r="AJ707" s="4" t="e">
        <f t="shared" si="533"/>
        <v>#N/A</v>
      </c>
      <c r="AK707" s="4" t="e">
        <f t="shared" si="534"/>
        <v>#N/A</v>
      </c>
      <c r="AL707" s="4">
        <f t="shared" si="535"/>
        <v>0</v>
      </c>
      <c r="AM707" s="4">
        <f t="shared" si="536"/>
        <v>0</v>
      </c>
      <c r="AN707" s="4"/>
      <c r="AO707" s="4" t="e">
        <f t="shared" si="537"/>
        <v>#N/A</v>
      </c>
      <c r="AP707" s="4" t="e">
        <f t="shared" si="538"/>
        <v>#VALUE!</v>
      </c>
      <c r="AQ707" s="4" t="str">
        <f t="shared" si="539"/>
        <v/>
      </c>
      <c r="AR707" s="4">
        <f t="shared" si="540"/>
        <v>0</v>
      </c>
      <c r="AS707" s="4">
        <f t="shared" si="541"/>
        <v>0</v>
      </c>
      <c r="AT707" s="4">
        <f t="shared" si="542"/>
        <v>0</v>
      </c>
    </row>
    <row r="708" spans="1:46" x14ac:dyDescent="0.25">
      <c r="A708" s="5">
        <f t="shared" si="514"/>
        <v>0</v>
      </c>
      <c r="B708" s="4" t="e">
        <f t="shared" si="515"/>
        <v>#N/A</v>
      </c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4">
        <f t="shared" si="516"/>
        <v>0</v>
      </c>
      <c r="N708" s="59"/>
      <c r="O708" s="59"/>
      <c r="P708" s="59" t="e">
        <f t="shared" si="517"/>
        <v>#N/A</v>
      </c>
      <c r="Q708" s="59"/>
      <c r="R708" s="59"/>
      <c r="S708" s="59"/>
      <c r="T708" s="5" t="e">
        <f t="shared" si="518"/>
        <v>#N/A</v>
      </c>
      <c r="U708" s="4" t="e">
        <f t="shared" si="519"/>
        <v>#N/A</v>
      </c>
      <c r="V708" s="4" t="e">
        <f t="shared" si="520"/>
        <v>#N/A</v>
      </c>
      <c r="W708" s="4" t="e">
        <f t="shared" si="521"/>
        <v>#N/A</v>
      </c>
      <c r="X708" s="4" t="e">
        <f t="shared" si="522"/>
        <v>#N/A</v>
      </c>
      <c r="Y708" s="4" t="e" cm="1">
        <f t="array" ref="Y708">_xlfn.IFS(H708=1,2,H708=3,1)</f>
        <v>#N/A</v>
      </c>
      <c r="Z708" s="4" t="e">
        <f t="shared" si="523"/>
        <v>#N/A</v>
      </c>
      <c r="AA708" s="4" t="e">
        <f t="shared" si="524"/>
        <v>#N/A</v>
      </c>
      <c r="AB708" s="4" t="e">
        <f t="shared" si="525"/>
        <v>#N/A</v>
      </c>
      <c r="AC708" s="4" t="e">
        <f t="shared" si="526"/>
        <v>#N/A</v>
      </c>
      <c r="AD708" s="4" t="e">
        <f t="shared" si="527"/>
        <v>#N/A</v>
      </c>
      <c r="AE708" s="4" t="e">
        <f t="shared" si="528"/>
        <v>#N/A</v>
      </c>
      <c r="AF708" s="4">
        <f t="shared" si="529"/>
        <v>0</v>
      </c>
      <c r="AG708" s="4" t="str">
        <f t="shared" si="530"/>
        <v/>
      </c>
      <c r="AH708" s="4">
        <f t="shared" si="531"/>
        <v>0</v>
      </c>
      <c r="AI708" s="4" t="e">
        <f t="shared" si="532"/>
        <v>#VALUE!</v>
      </c>
      <c r="AJ708" s="4" t="e">
        <f t="shared" si="533"/>
        <v>#N/A</v>
      </c>
      <c r="AK708" s="4" t="e">
        <f t="shared" si="534"/>
        <v>#N/A</v>
      </c>
      <c r="AL708" s="4">
        <f t="shared" si="535"/>
        <v>0</v>
      </c>
      <c r="AM708" s="4">
        <f t="shared" si="536"/>
        <v>0</v>
      </c>
      <c r="AN708" s="4"/>
      <c r="AO708" s="4" t="e">
        <f t="shared" si="537"/>
        <v>#N/A</v>
      </c>
      <c r="AP708" s="4" t="e">
        <f t="shared" si="538"/>
        <v>#VALUE!</v>
      </c>
      <c r="AQ708" s="4" t="str">
        <f t="shared" si="539"/>
        <v/>
      </c>
      <c r="AR708" s="4">
        <f t="shared" si="540"/>
        <v>0</v>
      </c>
      <c r="AS708" s="4">
        <f t="shared" si="541"/>
        <v>0</v>
      </c>
      <c r="AT708" s="4">
        <f t="shared" si="542"/>
        <v>0</v>
      </c>
    </row>
    <row r="709" spans="1:46" x14ac:dyDescent="0.25">
      <c r="A709" s="5">
        <f t="shared" si="514"/>
        <v>0</v>
      </c>
      <c r="B709" s="4" t="e">
        <f t="shared" si="515"/>
        <v>#N/A</v>
      </c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4">
        <f t="shared" si="516"/>
        <v>0</v>
      </c>
      <c r="N709" s="59"/>
      <c r="O709" s="59"/>
      <c r="P709" s="59" t="e">
        <f t="shared" si="517"/>
        <v>#N/A</v>
      </c>
      <c r="Q709" s="59"/>
      <c r="R709" s="59"/>
      <c r="S709" s="59"/>
      <c r="T709" s="5" t="e">
        <f t="shared" si="518"/>
        <v>#N/A</v>
      </c>
      <c r="U709" s="4" t="e">
        <f t="shared" si="519"/>
        <v>#N/A</v>
      </c>
      <c r="V709" s="4" t="e">
        <f t="shared" si="520"/>
        <v>#N/A</v>
      </c>
      <c r="W709" s="4" t="e">
        <f t="shared" si="521"/>
        <v>#N/A</v>
      </c>
      <c r="X709" s="4" t="e">
        <f t="shared" si="522"/>
        <v>#N/A</v>
      </c>
      <c r="Y709" s="4" t="e" cm="1">
        <f t="array" ref="Y709">_xlfn.IFS(H709=1,2,H709=3,1)</f>
        <v>#N/A</v>
      </c>
      <c r="Z709" s="4" t="e">
        <f t="shared" si="523"/>
        <v>#N/A</v>
      </c>
      <c r="AA709" s="4" t="e">
        <f t="shared" si="524"/>
        <v>#N/A</v>
      </c>
      <c r="AB709" s="4" t="e">
        <f t="shared" si="525"/>
        <v>#N/A</v>
      </c>
      <c r="AC709" s="4" t="e">
        <f t="shared" si="526"/>
        <v>#N/A</v>
      </c>
      <c r="AD709" s="4" t="e">
        <f t="shared" si="527"/>
        <v>#N/A</v>
      </c>
      <c r="AE709" s="4" t="e">
        <f t="shared" si="528"/>
        <v>#N/A</v>
      </c>
      <c r="AF709" s="4">
        <f t="shared" si="529"/>
        <v>0</v>
      </c>
      <c r="AG709" s="4" t="str">
        <f t="shared" si="530"/>
        <v/>
      </c>
      <c r="AH709" s="4">
        <f t="shared" si="531"/>
        <v>0</v>
      </c>
      <c r="AI709" s="4" t="e">
        <f t="shared" si="532"/>
        <v>#VALUE!</v>
      </c>
      <c r="AJ709" s="4" t="e">
        <f t="shared" si="533"/>
        <v>#N/A</v>
      </c>
      <c r="AK709" s="4" t="e">
        <f t="shared" si="534"/>
        <v>#N/A</v>
      </c>
      <c r="AL709" s="4">
        <f t="shared" si="535"/>
        <v>0</v>
      </c>
      <c r="AM709" s="4">
        <f t="shared" si="536"/>
        <v>0</v>
      </c>
      <c r="AN709" s="4"/>
      <c r="AO709" s="4" t="e">
        <f t="shared" si="537"/>
        <v>#N/A</v>
      </c>
      <c r="AP709" s="4" t="e">
        <f t="shared" si="538"/>
        <v>#VALUE!</v>
      </c>
      <c r="AQ709" s="4" t="str">
        <f t="shared" si="539"/>
        <v/>
      </c>
      <c r="AR709" s="4">
        <f t="shared" si="540"/>
        <v>0</v>
      </c>
      <c r="AS709" s="4">
        <f t="shared" si="541"/>
        <v>0</v>
      </c>
      <c r="AT709" s="4">
        <f t="shared" si="542"/>
        <v>0</v>
      </c>
    </row>
    <row r="710" spans="1:46" x14ac:dyDescent="0.25">
      <c r="A710" s="5">
        <f t="shared" si="514"/>
        <v>0</v>
      </c>
      <c r="B710" s="4" t="e">
        <f t="shared" si="515"/>
        <v>#N/A</v>
      </c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4">
        <f t="shared" si="516"/>
        <v>0</v>
      </c>
      <c r="N710" s="59"/>
      <c r="O710" s="59"/>
      <c r="P710" s="59" t="e">
        <f t="shared" si="517"/>
        <v>#N/A</v>
      </c>
      <c r="Q710" s="59"/>
      <c r="R710" s="59"/>
      <c r="S710" s="59"/>
      <c r="T710" s="5" t="e">
        <f t="shared" si="518"/>
        <v>#N/A</v>
      </c>
      <c r="U710" s="4" t="e">
        <f t="shared" si="519"/>
        <v>#N/A</v>
      </c>
      <c r="V710" s="4" t="e">
        <f t="shared" si="520"/>
        <v>#N/A</v>
      </c>
      <c r="W710" s="4" t="e">
        <f t="shared" si="521"/>
        <v>#N/A</v>
      </c>
      <c r="X710" s="4" t="e">
        <f t="shared" si="522"/>
        <v>#N/A</v>
      </c>
      <c r="Y710" s="4" t="e" cm="1">
        <f t="array" ref="Y710">_xlfn.IFS(H710=1,2,H710=3,1)</f>
        <v>#N/A</v>
      </c>
      <c r="Z710" s="4" t="e">
        <f t="shared" si="523"/>
        <v>#N/A</v>
      </c>
      <c r="AA710" s="4" t="e">
        <f t="shared" si="524"/>
        <v>#N/A</v>
      </c>
      <c r="AB710" s="4" t="e">
        <f t="shared" si="525"/>
        <v>#N/A</v>
      </c>
      <c r="AC710" s="4" t="e">
        <f t="shared" si="526"/>
        <v>#N/A</v>
      </c>
      <c r="AD710" s="4" t="e">
        <f t="shared" si="527"/>
        <v>#N/A</v>
      </c>
      <c r="AE710" s="4" t="e">
        <f t="shared" si="528"/>
        <v>#N/A</v>
      </c>
      <c r="AF710" s="4">
        <f t="shared" si="529"/>
        <v>0</v>
      </c>
      <c r="AG710" s="4" t="str">
        <f t="shared" si="530"/>
        <v/>
      </c>
      <c r="AH710" s="4">
        <f t="shared" si="531"/>
        <v>0</v>
      </c>
      <c r="AI710" s="4" t="e">
        <f t="shared" si="532"/>
        <v>#VALUE!</v>
      </c>
      <c r="AJ710" s="4" t="e">
        <f t="shared" si="533"/>
        <v>#N/A</v>
      </c>
      <c r="AK710" s="4" t="e">
        <f t="shared" si="534"/>
        <v>#N/A</v>
      </c>
      <c r="AL710" s="4">
        <f t="shared" si="535"/>
        <v>0</v>
      </c>
      <c r="AM710" s="4">
        <f t="shared" si="536"/>
        <v>0</v>
      </c>
      <c r="AN710" s="4"/>
      <c r="AO710" s="4" t="e">
        <f t="shared" si="537"/>
        <v>#N/A</v>
      </c>
      <c r="AP710" s="4" t="e">
        <f t="shared" si="538"/>
        <v>#VALUE!</v>
      </c>
      <c r="AQ710" s="4" t="str">
        <f t="shared" si="539"/>
        <v/>
      </c>
      <c r="AR710" s="4">
        <f t="shared" si="540"/>
        <v>0</v>
      </c>
      <c r="AS710" s="4">
        <f t="shared" si="541"/>
        <v>0</v>
      </c>
      <c r="AT710" s="4">
        <f t="shared" si="542"/>
        <v>0</v>
      </c>
    </row>
    <row r="711" spans="1:46" x14ac:dyDescent="0.25">
      <c r="A711" s="5">
        <f t="shared" si="514"/>
        <v>0</v>
      </c>
      <c r="B711" s="4" t="e">
        <f t="shared" si="515"/>
        <v>#N/A</v>
      </c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4">
        <f t="shared" si="516"/>
        <v>0</v>
      </c>
      <c r="N711" s="59"/>
      <c r="O711" s="59"/>
      <c r="P711" s="59" t="e">
        <f t="shared" si="517"/>
        <v>#N/A</v>
      </c>
      <c r="Q711" s="59"/>
      <c r="R711" s="59"/>
      <c r="S711" s="59"/>
      <c r="T711" s="5" t="e">
        <f t="shared" si="518"/>
        <v>#N/A</v>
      </c>
      <c r="U711" s="4" t="e">
        <f t="shared" si="519"/>
        <v>#N/A</v>
      </c>
      <c r="V711" s="4" t="e">
        <f t="shared" si="520"/>
        <v>#N/A</v>
      </c>
      <c r="W711" s="4" t="e">
        <f t="shared" si="521"/>
        <v>#N/A</v>
      </c>
      <c r="X711" s="4" t="e">
        <f t="shared" si="522"/>
        <v>#N/A</v>
      </c>
      <c r="Y711" s="4" t="e" cm="1">
        <f t="array" ref="Y711">_xlfn.IFS(H711=1,2,H711=3,1)</f>
        <v>#N/A</v>
      </c>
      <c r="Z711" s="4" t="e">
        <f t="shared" si="523"/>
        <v>#N/A</v>
      </c>
      <c r="AA711" s="4" t="e">
        <f t="shared" si="524"/>
        <v>#N/A</v>
      </c>
      <c r="AB711" s="4" t="e">
        <f t="shared" si="525"/>
        <v>#N/A</v>
      </c>
      <c r="AC711" s="4" t="e">
        <f t="shared" si="526"/>
        <v>#N/A</v>
      </c>
      <c r="AD711" s="4" t="e">
        <f t="shared" si="527"/>
        <v>#N/A</v>
      </c>
      <c r="AE711" s="4" t="e">
        <f t="shared" si="528"/>
        <v>#N/A</v>
      </c>
      <c r="AF711" s="4">
        <f t="shared" si="529"/>
        <v>0</v>
      </c>
      <c r="AG711" s="4" t="str">
        <f t="shared" si="530"/>
        <v/>
      </c>
      <c r="AH711" s="4">
        <f t="shared" si="531"/>
        <v>0</v>
      </c>
      <c r="AI711" s="4" t="e">
        <f t="shared" si="532"/>
        <v>#VALUE!</v>
      </c>
      <c r="AJ711" s="4" t="e">
        <f t="shared" si="533"/>
        <v>#N/A</v>
      </c>
      <c r="AK711" s="4" t="e">
        <f t="shared" si="534"/>
        <v>#N/A</v>
      </c>
      <c r="AL711" s="4">
        <f t="shared" si="535"/>
        <v>0</v>
      </c>
      <c r="AM711" s="4">
        <f t="shared" si="536"/>
        <v>0</v>
      </c>
      <c r="AN711" s="4"/>
      <c r="AO711" s="4" t="e">
        <f t="shared" si="537"/>
        <v>#N/A</v>
      </c>
      <c r="AP711" s="4" t="e">
        <f t="shared" si="538"/>
        <v>#VALUE!</v>
      </c>
      <c r="AQ711" s="4" t="str">
        <f t="shared" si="539"/>
        <v/>
      </c>
      <c r="AR711" s="4">
        <f t="shared" si="540"/>
        <v>0</v>
      </c>
      <c r="AS711" s="4">
        <f t="shared" si="541"/>
        <v>0</v>
      </c>
      <c r="AT711" s="4">
        <f t="shared" si="542"/>
        <v>0</v>
      </c>
    </row>
    <row r="712" spans="1:46" x14ac:dyDescent="0.25">
      <c r="A712" s="5">
        <f t="shared" si="514"/>
        <v>0</v>
      </c>
      <c r="B712" s="4" t="e">
        <f t="shared" si="515"/>
        <v>#N/A</v>
      </c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4">
        <f t="shared" si="516"/>
        <v>0</v>
      </c>
      <c r="N712" s="59"/>
      <c r="O712" s="59"/>
      <c r="P712" s="59" t="e">
        <f t="shared" si="517"/>
        <v>#N/A</v>
      </c>
      <c r="Q712" s="59"/>
      <c r="R712" s="59"/>
      <c r="S712" s="59"/>
      <c r="T712" s="5" t="e">
        <f t="shared" si="518"/>
        <v>#N/A</v>
      </c>
      <c r="U712" s="4" t="e">
        <f t="shared" si="519"/>
        <v>#N/A</v>
      </c>
      <c r="V712" s="4" t="e">
        <f t="shared" si="520"/>
        <v>#N/A</v>
      </c>
      <c r="W712" s="4" t="e">
        <f t="shared" si="521"/>
        <v>#N/A</v>
      </c>
      <c r="X712" s="4" t="e">
        <f t="shared" si="522"/>
        <v>#N/A</v>
      </c>
      <c r="Y712" s="4" t="e" cm="1">
        <f t="array" ref="Y712">_xlfn.IFS(H712=1,2,H712=3,1)</f>
        <v>#N/A</v>
      </c>
      <c r="Z712" s="4" t="e">
        <f t="shared" si="523"/>
        <v>#N/A</v>
      </c>
      <c r="AA712" s="4" t="e">
        <f t="shared" si="524"/>
        <v>#N/A</v>
      </c>
      <c r="AB712" s="4" t="e">
        <f t="shared" si="525"/>
        <v>#N/A</v>
      </c>
      <c r="AC712" s="4" t="e">
        <f t="shared" si="526"/>
        <v>#N/A</v>
      </c>
      <c r="AD712" s="4" t="e">
        <f t="shared" si="527"/>
        <v>#N/A</v>
      </c>
      <c r="AE712" s="4" t="e">
        <f t="shared" si="528"/>
        <v>#N/A</v>
      </c>
      <c r="AF712" s="4">
        <f t="shared" si="529"/>
        <v>0</v>
      </c>
      <c r="AG712" s="4" t="str">
        <f t="shared" si="530"/>
        <v/>
      </c>
      <c r="AH712" s="4">
        <f t="shared" si="531"/>
        <v>0</v>
      </c>
      <c r="AI712" s="4" t="e">
        <f t="shared" si="532"/>
        <v>#VALUE!</v>
      </c>
      <c r="AJ712" s="4" t="e">
        <f t="shared" si="533"/>
        <v>#N/A</v>
      </c>
      <c r="AK712" s="4" t="e">
        <f t="shared" si="534"/>
        <v>#N/A</v>
      </c>
      <c r="AL712" s="4">
        <f t="shared" si="535"/>
        <v>0</v>
      </c>
      <c r="AM712" s="4">
        <f t="shared" si="536"/>
        <v>0</v>
      </c>
      <c r="AN712" s="4"/>
      <c r="AO712" s="4" t="e">
        <f t="shared" si="537"/>
        <v>#N/A</v>
      </c>
      <c r="AP712" s="4" t="e">
        <f t="shared" si="538"/>
        <v>#VALUE!</v>
      </c>
      <c r="AQ712" s="4" t="str">
        <f t="shared" si="539"/>
        <v/>
      </c>
      <c r="AR712" s="4">
        <f t="shared" si="540"/>
        <v>0</v>
      </c>
      <c r="AS712" s="4">
        <f t="shared" si="541"/>
        <v>0</v>
      </c>
      <c r="AT712" s="4">
        <f t="shared" si="542"/>
        <v>0</v>
      </c>
    </row>
    <row r="713" spans="1:46" x14ac:dyDescent="0.25">
      <c r="A713" s="5">
        <f t="shared" si="514"/>
        <v>0</v>
      </c>
      <c r="B713" s="4" t="e">
        <f t="shared" si="515"/>
        <v>#N/A</v>
      </c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4">
        <f t="shared" si="516"/>
        <v>0</v>
      </c>
      <c r="N713" s="59"/>
      <c r="O713" s="59"/>
      <c r="P713" s="59" t="e">
        <f t="shared" si="517"/>
        <v>#N/A</v>
      </c>
      <c r="Q713" s="59"/>
      <c r="R713" s="59"/>
      <c r="S713" s="59"/>
      <c r="T713" s="5" t="e">
        <f t="shared" si="518"/>
        <v>#N/A</v>
      </c>
      <c r="U713" s="4" t="e">
        <f t="shared" si="519"/>
        <v>#N/A</v>
      </c>
      <c r="V713" s="4" t="e">
        <f t="shared" si="520"/>
        <v>#N/A</v>
      </c>
      <c r="W713" s="4" t="e">
        <f t="shared" si="521"/>
        <v>#N/A</v>
      </c>
      <c r="X713" s="4" t="e">
        <f t="shared" si="522"/>
        <v>#N/A</v>
      </c>
      <c r="Y713" s="4" t="e" cm="1">
        <f t="array" ref="Y713">_xlfn.IFS(H713=1,2,H713=3,1)</f>
        <v>#N/A</v>
      </c>
      <c r="Z713" s="4" t="e">
        <f t="shared" si="523"/>
        <v>#N/A</v>
      </c>
      <c r="AA713" s="4" t="e">
        <f t="shared" si="524"/>
        <v>#N/A</v>
      </c>
      <c r="AB713" s="4" t="e">
        <f t="shared" si="525"/>
        <v>#N/A</v>
      </c>
      <c r="AC713" s="4" t="e">
        <f t="shared" si="526"/>
        <v>#N/A</v>
      </c>
      <c r="AD713" s="4" t="e">
        <f t="shared" si="527"/>
        <v>#N/A</v>
      </c>
      <c r="AE713" s="4" t="e">
        <f t="shared" si="528"/>
        <v>#N/A</v>
      </c>
      <c r="AF713" s="4">
        <f t="shared" si="529"/>
        <v>0</v>
      </c>
      <c r="AG713" s="4" t="str">
        <f t="shared" si="530"/>
        <v/>
      </c>
      <c r="AH713" s="4">
        <f t="shared" si="531"/>
        <v>0</v>
      </c>
      <c r="AI713" s="4" t="e">
        <f t="shared" si="532"/>
        <v>#VALUE!</v>
      </c>
      <c r="AJ713" s="4" t="e">
        <f t="shared" si="533"/>
        <v>#N/A</v>
      </c>
      <c r="AK713" s="4" t="e">
        <f t="shared" si="534"/>
        <v>#N/A</v>
      </c>
      <c r="AL713" s="4">
        <f t="shared" si="535"/>
        <v>0</v>
      </c>
      <c r="AM713" s="4">
        <f t="shared" si="536"/>
        <v>0</v>
      </c>
      <c r="AN713" s="4"/>
      <c r="AO713" s="4" t="e">
        <f t="shared" si="537"/>
        <v>#N/A</v>
      </c>
      <c r="AP713" s="4" t="e">
        <f t="shared" si="538"/>
        <v>#VALUE!</v>
      </c>
      <c r="AQ713" s="4" t="str">
        <f t="shared" si="539"/>
        <v/>
      </c>
      <c r="AR713" s="4">
        <f t="shared" si="540"/>
        <v>0</v>
      </c>
      <c r="AS713" s="4">
        <f t="shared" si="541"/>
        <v>0</v>
      </c>
      <c r="AT713" s="4">
        <f t="shared" si="542"/>
        <v>0</v>
      </c>
    </row>
    <row r="714" spans="1:46" x14ac:dyDescent="0.25">
      <c r="A714" s="5">
        <f t="shared" si="514"/>
        <v>0</v>
      </c>
      <c r="B714" s="4" t="e">
        <f t="shared" si="515"/>
        <v>#N/A</v>
      </c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4">
        <f t="shared" si="516"/>
        <v>0</v>
      </c>
      <c r="N714" s="59"/>
      <c r="O714" s="59"/>
      <c r="P714" s="59" t="e">
        <f t="shared" si="517"/>
        <v>#N/A</v>
      </c>
      <c r="Q714" s="59"/>
      <c r="R714" s="59"/>
      <c r="S714" s="59"/>
      <c r="T714" s="5" t="e">
        <f t="shared" si="518"/>
        <v>#N/A</v>
      </c>
      <c r="U714" s="4" t="e">
        <f t="shared" si="519"/>
        <v>#N/A</v>
      </c>
      <c r="V714" s="4" t="e">
        <f t="shared" si="520"/>
        <v>#N/A</v>
      </c>
      <c r="W714" s="4" t="e">
        <f t="shared" si="521"/>
        <v>#N/A</v>
      </c>
      <c r="X714" s="4" t="e">
        <f t="shared" si="522"/>
        <v>#N/A</v>
      </c>
      <c r="Y714" s="4" t="e" cm="1">
        <f t="array" ref="Y714">_xlfn.IFS(H714=1,2,H714=3,1)</f>
        <v>#N/A</v>
      </c>
      <c r="Z714" s="4" t="e">
        <f t="shared" si="523"/>
        <v>#N/A</v>
      </c>
      <c r="AA714" s="4" t="e">
        <f t="shared" si="524"/>
        <v>#N/A</v>
      </c>
      <c r="AB714" s="4" t="e">
        <f t="shared" si="525"/>
        <v>#N/A</v>
      </c>
      <c r="AC714" s="4" t="e">
        <f t="shared" si="526"/>
        <v>#N/A</v>
      </c>
      <c r="AD714" s="4" t="e">
        <f t="shared" si="527"/>
        <v>#N/A</v>
      </c>
      <c r="AE714" s="4" t="e">
        <f t="shared" si="528"/>
        <v>#N/A</v>
      </c>
      <c r="AF714" s="4">
        <f t="shared" si="529"/>
        <v>0</v>
      </c>
      <c r="AG714" s="4" t="str">
        <f t="shared" si="530"/>
        <v/>
      </c>
      <c r="AH714" s="4">
        <f t="shared" si="531"/>
        <v>0</v>
      </c>
      <c r="AI714" s="4" t="e">
        <f t="shared" si="532"/>
        <v>#VALUE!</v>
      </c>
      <c r="AJ714" s="4" t="e">
        <f t="shared" si="533"/>
        <v>#N/A</v>
      </c>
      <c r="AK714" s="4" t="e">
        <f t="shared" si="534"/>
        <v>#N/A</v>
      </c>
      <c r="AL714" s="4">
        <f t="shared" si="535"/>
        <v>0</v>
      </c>
      <c r="AM714" s="4">
        <f t="shared" si="536"/>
        <v>0</v>
      </c>
      <c r="AN714" s="4"/>
      <c r="AO714" s="4" t="e">
        <f t="shared" si="537"/>
        <v>#N/A</v>
      </c>
      <c r="AP714" s="4" t="e">
        <f t="shared" si="538"/>
        <v>#VALUE!</v>
      </c>
      <c r="AQ714" s="4" t="str">
        <f t="shared" si="539"/>
        <v/>
      </c>
      <c r="AR714" s="4">
        <f t="shared" si="540"/>
        <v>0</v>
      </c>
      <c r="AS714" s="4">
        <f t="shared" si="541"/>
        <v>0</v>
      </c>
      <c r="AT714" s="4">
        <f t="shared" si="542"/>
        <v>0</v>
      </c>
    </row>
    <row r="715" spans="1:46" x14ac:dyDescent="0.25">
      <c r="A715" s="5">
        <f t="shared" si="514"/>
        <v>0</v>
      </c>
      <c r="B715" s="4" t="e">
        <f t="shared" si="515"/>
        <v>#N/A</v>
      </c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4">
        <f t="shared" si="516"/>
        <v>0</v>
      </c>
      <c r="N715" s="59"/>
      <c r="O715" s="59"/>
      <c r="P715" s="59" t="e">
        <f t="shared" si="517"/>
        <v>#N/A</v>
      </c>
      <c r="Q715" s="59"/>
      <c r="R715" s="59"/>
      <c r="S715" s="59"/>
      <c r="T715" s="5" t="e">
        <f t="shared" si="518"/>
        <v>#N/A</v>
      </c>
      <c r="U715" s="4" t="e">
        <f t="shared" si="519"/>
        <v>#N/A</v>
      </c>
      <c r="V715" s="4" t="e">
        <f t="shared" si="520"/>
        <v>#N/A</v>
      </c>
      <c r="W715" s="4" t="e">
        <f t="shared" si="521"/>
        <v>#N/A</v>
      </c>
      <c r="X715" s="4" t="e">
        <f t="shared" si="522"/>
        <v>#N/A</v>
      </c>
      <c r="Y715" s="4" t="e" cm="1">
        <f t="array" ref="Y715">_xlfn.IFS(H715=1,2,H715=3,1)</f>
        <v>#N/A</v>
      </c>
      <c r="Z715" s="4" t="e">
        <f t="shared" si="523"/>
        <v>#N/A</v>
      </c>
      <c r="AA715" s="4" t="e">
        <f t="shared" si="524"/>
        <v>#N/A</v>
      </c>
      <c r="AB715" s="4" t="e">
        <f t="shared" si="525"/>
        <v>#N/A</v>
      </c>
      <c r="AC715" s="4" t="e">
        <f t="shared" si="526"/>
        <v>#N/A</v>
      </c>
      <c r="AD715" s="4" t="e">
        <f t="shared" si="527"/>
        <v>#N/A</v>
      </c>
      <c r="AE715" s="4" t="e">
        <f t="shared" si="528"/>
        <v>#N/A</v>
      </c>
      <c r="AF715" s="4">
        <f t="shared" si="529"/>
        <v>0</v>
      </c>
      <c r="AG715" s="4" t="str">
        <f t="shared" si="530"/>
        <v/>
      </c>
      <c r="AH715" s="4">
        <f t="shared" si="531"/>
        <v>0</v>
      </c>
      <c r="AI715" s="4" t="e">
        <f t="shared" si="532"/>
        <v>#VALUE!</v>
      </c>
      <c r="AJ715" s="4" t="e">
        <f t="shared" si="533"/>
        <v>#N/A</v>
      </c>
      <c r="AK715" s="4" t="e">
        <f t="shared" si="534"/>
        <v>#N/A</v>
      </c>
      <c r="AL715" s="4">
        <f t="shared" si="535"/>
        <v>0</v>
      </c>
      <c r="AM715" s="4">
        <f t="shared" si="536"/>
        <v>0</v>
      </c>
      <c r="AN715" s="4"/>
      <c r="AO715" s="4" t="e">
        <f t="shared" si="537"/>
        <v>#N/A</v>
      </c>
      <c r="AP715" s="4" t="e">
        <f t="shared" si="538"/>
        <v>#VALUE!</v>
      </c>
      <c r="AQ715" s="4" t="str">
        <f t="shared" si="539"/>
        <v/>
      </c>
      <c r="AR715" s="4">
        <f t="shared" si="540"/>
        <v>0</v>
      </c>
      <c r="AS715" s="4">
        <f t="shared" si="541"/>
        <v>0</v>
      </c>
      <c r="AT715" s="4">
        <f t="shared" si="542"/>
        <v>0</v>
      </c>
    </row>
    <row r="716" spans="1:46" x14ac:dyDescent="0.25">
      <c r="A716" s="5">
        <f t="shared" si="514"/>
        <v>0</v>
      </c>
      <c r="B716" s="4" t="e">
        <f t="shared" si="515"/>
        <v>#N/A</v>
      </c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4">
        <f t="shared" si="516"/>
        <v>0</v>
      </c>
      <c r="N716" s="59"/>
      <c r="O716" s="59"/>
      <c r="P716" s="59" t="e">
        <f t="shared" si="517"/>
        <v>#N/A</v>
      </c>
      <c r="Q716" s="59"/>
      <c r="R716" s="59"/>
      <c r="S716" s="59"/>
      <c r="T716" s="5" t="e">
        <f t="shared" si="518"/>
        <v>#N/A</v>
      </c>
      <c r="U716" s="4" t="e">
        <f t="shared" si="519"/>
        <v>#N/A</v>
      </c>
      <c r="V716" s="4" t="e">
        <f t="shared" si="520"/>
        <v>#N/A</v>
      </c>
      <c r="W716" s="4" t="e">
        <f t="shared" si="521"/>
        <v>#N/A</v>
      </c>
      <c r="X716" s="4" t="e">
        <f t="shared" si="522"/>
        <v>#N/A</v>
      </c>
      <c r="Y716" s="4" t="e" cm="1">
        <f t="array" ref="Y716">_xlfn.IFS(H716=1,2,H716=3,1)</f>
        <v>#N/A</v>
      </c>
      <c r="Z716" s="4" t="e">
        <f t="shared" si="523"/>
        <v>#N/A</v>
      </c>
      <c r="AA716" s="4" t="e">
        <f t="shared" si="524"/>
        <v>#N/A</v>
      </c>
      <c r="AB716" s="4" t="e">
        <f t="shared" si="525"/>
        <v>#N/A</v>
      </c>
      <c r="AC716" s="4" t="e">
        <f t="shared" si="526"/>
        <v>#N/A</v>
      </c>
      <c r="AD716" s="4" t="e">
        <f t="shared" si="527"/>
        <v>#N/A</v>
      </c>
      <c r="AE716" s="4" t="e">
        <f t="shared" si="528"/>
        <v>#N/A</v>
      </c>
      <c r="AF716" s="4">
        <f t="shared" si="529"/>
        <v>0</v>
      </c>
      <c r="AG716" s="4" t="str">
        <f t="shared" si="530"/>
        <v/>
      </c>
      <c r="AH716" s="4">
        <f t="shared" si="531"/>
        <v>0</v>
      </c>
      <c r="AI716" s="4" t="e">
        <f t="shared" si="532"/>
        <v>#VALUE!</v>
      </c>
      <c r="AJ716" s="4" t="e">
        <f t="shared" si="533"/>
        <v>#N/A</v>
      </c>
      <c r="AK716" s="4" t="e">
        <f t="shared" si="534"/>
        <v>#N/A</v>
      </c>
      <c r="AL716" s="4">
        <f t="shared" si="535"/>
        <v>0</v>
      </c>
      <c r="AM716" s="4">
        <f t="shared" si="536"/>
        <v>0</v>
      </c>
      <c r="AN716" s="4"/>
      <c r="AO716" s="4" t="e">
        <f t="shared" si="537"/>
        <v>#N/A</v>
      </c>
      <c r="AP716" s="4" t="e">
        <f t="shared" si="538"/>
        <v>#VALUE!</v>
      </c>
      <c r="AQ716" s="4" t="str">
        <f t="shared" si="539"/>
        <v/>
      </c>
      <c r="AR716" s="4">
        <f t="shared" si="540"/>
        <v>0</v>
      </c>
      <c r="AS716" s="4">
        <f t="shared" si="541"/>
        <v>0</v>
      </c>
      <c r="AT716" s="4">
        <f t="shared" si="542"/>
        <v>0</v>
      </c>
    </row>
    <row r="717" spans="1:46" x14ac:dyDescent="0.25">
      <c r="A717" s="5">
        <f t="shared" si="514"/>
        <v>0</v>
      </c>
      <c r="B717" s="4" t="e">
        <f t="shared" si="515"/>
        <v>#N/A</v>
      </c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4">
        <f t="shared" si="516"/>
        <v>0</v>
      </c>
      <c r="N717" s="59"/>
      <c r="O717" s="59"/>
      <c r="P717" s="59" t="e">
        <f t="shared" si="517"/>
        <v>#N/A</v>
      </c>
      <c r="Q717" s="59"/>
      <c r="R717" s="59"/>
      <c r="S717" s="59"/>
      <c r="T717" s="5" t="e">
        <f t="shared" si="518"/>
        <v>#N/A</v>
      </c>
      <c r="U717" s="4" t="e">
        <f t="shared" si="519"/>
        <v>#N/A</v>
      </c>
      <c r="V717" s="4" t="e">
        <f t="shared" si="520"/>
        <v>#N/A</v>
      </c>
      <c r="W717" s="4" t="e">
        <f t="shared" si="521"/>
        <v>#N/A</v>
      </c>
      <c r="X717" s="4" t="e">
        <f t="shared" si="522"/>
        <v>#N/A</v>
      </c>
      <c r="Y717" s="4" t="e" cm="1">
        <f t="array" ref="Y717">_xlfn.IFS(H717=1,2,H717=3,1)</f>
        <v>#N/A</v>
      </c>
      <c r="Z717" s="4" t="e">
        <f t="shared" si="523"/>
        <v>#N/A</v>
      </c>
      <c r="AA717" s="4" t="e">
        <f t="shared" si="524"/>
        <v>#N/A</v>
      </c>
      <c r="AB717" s="4" t="e">
        <f t="shared" si="525"/>
        <v>#N/A</v>
      </c>
      <c r="AC717" s="4" t="e">
        <f t="shared" si="526"/>
        <v>#N/A</v>
      </c>
      <c r="AD717" s="4" t="e">
        <f t="shared" si="527"/>
        <v>#N/A</v>
      </c>
      <c r="AE717" s="4" t="e">
        <f t="shared" si="528"/>
        <v>#N/A</v>
      </c>
      <c r="AF717" s="4">
        <f t="shared" si="529"/>
        <v>0</v>
      </c>
      <c r="AG717" s="4" t="str">
        <f t="shared" si="530"/>
        <v/>
      </c>
      <c r="AH717" s="4">
        <f t="shared" si="531"/>
        <v>0</v>
      </c>
      <c r="AI717" s="4" t="e">
        <f t="shared" si="532"/>
        <v>#VALUE!</v>
      </c>
      <c r="AJ717" s="4" t="e">
        <f t="shared" si="533"/>
        <v>#N/A</v>
      </c>
      <c r="AK717" s="4" t="e">
        <f t="shared" si="534"/>
        <v>#N/A</v>
      </c>
      <c r="AL717" s="4">
        <f t="shared" si="535"/>
        <v>0</v>
      </c>
      <c r="AM717" s="4">
        <f t="shared" si="536"/>
        <v>0</v>
      </c>
      <c r="AN717" s="4"/>
      <c r="AO717" s="4" t="e">
        <f t="shared" si="537"/>
        <v>#N/A</v>
      </c>
      <c r="AP717" s="4" t="e">
        <f t="shared" si="538"/>
        <v>#VALUE!</v>
      </c>
      <c r="AQ717" s="4" t="str">
        <f t="shared" si="539"/>
        <v/>
      </c>
      <c r="AR717" s="4">
        <f t="shared" si="540"/>
        <v>0</v>
      </c>
      <c r="AS717" s="4">
        <f t="shared" si="541"/>
        <v>0</v>
      </c>
      <c r="AT717" s="4">
        <f t="shared" si="542"/>
        <v>0</v>
      </c>
    </row>
    <row r="718" spans="1:46" x14ac:dyDescent="0.25">
      <c r="A718" s="5">
        <f t="shared" si="514"/>
        <v>0</v>
      </c>
      <c r="B718" s="4" t="e">
        <f t="shared" si="515"/>
        <v>#N/A</v>
      </c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4">
        <f t="shared" si="516"/>
        <v>0</v>
      </c>
      <c r="N718" s="59"/>
      <c r="O718" s="59"/>
      <c r="P718" s="59" t="e">
        <f t="shared" si="517"/>
        <v>#N/A</v>
      </c>
      <c r="Q718" s="59"/>
      <c r="R718" s="59"/>
      <c r="S718" s="59"/>
      <c r="T718" s="5" t="e">
        <f t="shared" si="518"/>
        <v>#N/A</v>
      </c>
      <c r="U718" s="4" t="e">
        <f t="shared" si="519"/>
        <v>#N/A</v>
      </c>
      <c r="V718" s="4" t="e">
        <f t="shared" si="520"/>
        <v>#N/A</v>
      </c>
      <c r="W718" s="4" t="e">
        <f t="shared" si="521"/>
        <v>#N/A</v>
      </c>
      <c r="X718" s="4" t="e">
        <f t="shared" si="522"/>
        <v>#N/A</v>
      </c>
      <c r="Y718" s="4" t="e" cm="1">
        <f t="array" ref="Y718">_xlfn.IFS(H718=1,2,H718=3,1)</f>
        <v>#N/A</v>
      </c>
      <c r="Z718" s="4" t="e">
        <f t="shared" si="523"/>
        <v>#N/A</v>
      </c>
      <c r="AA718" s="4" t="e">
        <f t="shared" si="524"/>
        <v>#N/A</v>
      </c>
      <c r="AB718" s="4" t="e">
        <f t="shared" si="525"/>
        <v>#N/A</v>
      </c>
      <c r="AC718" s="4" t="e">
        <f t="shared" si="526"/>
        <v>#N/A</v>
      </c>
      <c r="AD718" s="4" t="e">
        <f t="shared" si="527"/>
        <v>#N/A</v>
      </c>
      <c r="AE718" s="4" t="e">
        <f t="shared" si="528"/>
        <v>#N/A</v>
      </c>
      <c r="AF718" s="4">
        <f t="shared" si="529"/>
        <v>0</v>
      </c>
      <c r="AG718" s="4" t="str">
        <f t="shared" si="530"/>
        <v/>
      </c>
      <c r="AH718" s="4">
        <f t="shared" si="531"/>
        <v>0</v>
      </c>
      <c r="AI718" s="4" t="e">
        <f t="shared" si="532"/>
        <v>#VALUE!</v>
      </c>
      <c r="AJ718" s="4" t="e">
        <f t="shared" si="533"/>
        <v>#N/A</v>
      </c>
      <c r="AK718" s="4" t="e">
        <f t="shared" si="534"/>
        <v>#N/A</v>
      </c>
      <c r="AL718" s="4">
        <f t="shared" si="535"/>
        <v>0</v>
      </c>
      <c r="AM718" s="4">
        <f t="shared" si="536"/>
        <v>0</v>
      </c>
      <c r="AN718" s="4"/>
      <c r="AO718" s="4" t="e">
        <f t="shared" si="537"/>
        <v>#N/A</v>
      </c>
      <c r="AP718" s="4" t="e">
        <f t="shared" si="538"/>
        <v>#VALUE!</v>
      </c>
      <c r="AQ718" s="4" t="str">
        <f t="shared" si="539"/>
        <v/>
      </c>
      <c r="AR718" s="4">
        <f t="shared" si="540"/>
        <v>0</v>
      </c>
      <c r="AS718" s="4">
        <f t="shared" si="541"/>
        <v>0</v>
      </c>
      <c r="AT718" s="4">
        <f t="shared" si="542"/>
        <v>0</v>
      </c>
    </row>
    <row r="719" spans="1:46" x14ac:dyDescent="0.25">
      <c r="A719" s="5">
        <f t="shared" si="514"/>
        <v>0</v>
      </c>
      <c r="B719" s="4" t="e">
        <f t="shared" si="515"/>
        <v>#N/A</v>
      </c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4">
        <f t="shared" si="516"/>
        <v>0</v>
      </c>
      <c r="N719" s="59"/>
      <c r="O719" s="59"/>
      <c r="P719" s="59" t="e">
        <f t="shared" si="517"/>
        <v>#N/A</v>
      </c>
      <c r="Q719" s="59"/>
      <c r="R719" s="59"/>
      <c r="S719" s="59"/>
      <c r="T719" s="5" t="e">
        <f t="shared" si="518"/>
        <v>#N/A</v>
      </c>
      <c r="U719" s="4" t="e">
        <f t="shared" si="519"/>
        <v>#N/A</v>
      </c>
      <c r="V719" s="4" t="e">
        <f t="shared" si="520"/>
        <v>#N/A</v>
      </c>
      <c r="W719" s="4" t="e">
        <f t="shared" si="521"/>
        <v>#N/A</v>
      </c>
      <c r="X719" s="4" t="e">
        <f t="shared" si="522"/>
        <v>#N/A</v>
      </c>
      <c r="Y719" s="4" t="e" cm="1">
        <f t="array" ref="Y719">_xlfn.IFS(H719=1,2,H719=3,1)</f>
        <v>#N/A</v>
      </c>
      <c r="Z719" s="4" t="e">
        <f t="shared" si="523"/>
        <v>#N/A</v>
      </c>
      <c r="AA719" s="4" t="e">
        <f t="shared" si="524"/>
        <v>#N/A</v>
      </c>
      <c r="AB719" s="4" t="e">
        <f t="shared" si="525"/>
        <v>#N/A</v>
      </c>
      <c r="AC719" s="4" t="e">
        <f t="shared" si="526"/>
        <v>#N/A</v>
      </c>
      <c r="AD719" s="4" t="e">
        <f t="shared" si="527"/>
        <v>#N/A</v>
      </c>
      <c r="AE719" s="4" t="e">
        <f t="shared" si="528"/>
        <v>#N/A</v>
      </c>
      <c r="AF719" s="4">
        <f t="shared" si="529"/>
        <v>0</v>
      </c>
      <c r="AG719" s="4" t="str">
        <f t="shared" si="530"/>
        <v/>
      </c>
      <c r="AH719" s="4">
        <f t="shared" si="531"/>
        <v>0</v>
      </c>
      <c r="AI719" s="4" t="e">
        <f t="shared" si="532"/>
        <v>#VALUE!</v>
      </c>
      <c r="AJ719" s="4" t="e">
        <f t="shared" si="533"/>
        <v>#N/A</v>
      </c>
      <c r="AK719" s="4" t="e">
        <f t="shared" si="534"/>
        <v>#N/A</v>
      </c>
      <c r="AL719" s="4">
        <f t="shared" si="535"/>
        <v>0</v>
      </c>
      <c r="AM719" s="4">
        <f t="shared" si="536"/>
        <v>0</v>
      </c>
      <c r="AN719" s="4"/>
      <c r="AO719" s="4" t="e">
        <f t="shared" si="537"/>
        <v>#N/A</v>
      </c>
      <c r="AP719" s="4" t="e">
        <f t="shared" si="538"/>
        <v>#VALUE!</v>
      </c>
      <c r="AQ719" s="4" t="str">
        <f t="shared" si="539"/>
        <v/>
      </c>
      <c r="AR719" s="4">
        <f t="shared" si="540"/>
        <v>0</v>
      </c>
      <c r="AS719" s="4">
        <f t="shared" si="541"/>
        <v>0</v>
      </c>
      <c r="AT719" s="4">
        <f t="shared" si="542"/>
        <v>0</v>
      </c>
    </row>
    <row r="720" spans="1:46" x14ac:dyDescent="0.25">
      <c r="A720" s="5">
        <f t="shared" si="514"/>
        <v>0</v>
      </c>
      <c r="B720" s="4" t="e">
        <f t="shared" si="515"/>
        <v>#N/A</v>
      </c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4">
        <f t="shared" si="516"/>
        <v>0</v>
      </c>
      <c r="N720" s="59"/>
      <c r="O720" s="59"/>
      <c r="P720" s="59" t="e">
        <f t="shared" si="517"/>
        <v>#N/A</v>
      </c>
      <c r="Q720" s="59"/>
      <c r="R720" s="59"/>
      <c r="S720" s="59"/>
      <c r="T720" s="5" t="e">
        <f t="shared" si="518"/>
        <v>#N/A</v>
      </c>
      <c r="U720" s="4" t="e">
        <f t="shared" si="519"/>
        <v>#N/A</v>
      </c>
      <c r="V720" s="4" t="e">
        <f t="shared" si="520"/>
        <v>#N/A</v>
      </c>
      <c r="W720" s="4" t="e">
        <f t="shared" si="521"/>
        <v>#N/A</v>
      </c>
      <c r="X720" s="4" t="e">
        <f t="shared" si="522"/>
        <v>#N/A</v>
      </c>
      <c r="Y720" s="4" t="e" cm="1">
        <f t="array" ref="Y720">_xlfn.IFS(H720=1,2,H720=3,1)</f>
        <v>#N/A</v>
      </c>
      <c r="Z720" s="4" t="e">
        <f t="shared" si="523"/>
        <v>#N/A</v>
      </c>
      <c r="AA720" s="4" t="e">
        <f t="shared" si="524"/>
        <v>#N/A</v>
      </c>
      <c r="AB720" s="4" t="e">
        <f t="shared" si="525"/>
        <v>#N/A</v>
      </c>
      <c r="AC720" s="4" t="e">
        <f t="shared" si="526"/>
        <v>#N/A</v>
      </c>
      <c r="AD720" s="4" t="e">
        <f t="shared" si="527"/>
        <v>#N/A</v>
      </c>
      <c r="AE720" s="4" t="e">
        <f t="shared" si="528"/>
        <v>#N/A</v>
      </c>
      <c r="AF720" s="4">
        <f t="shared" si="529"/>
        <v>0</v>
      </c>
      <c r="AG720" s="4" t="str">
        <f t="shared" si="530"/>
        <v/>
      </c>
      <c r="AH720" s="4">
        <f t="shared" si="531"/>
        <v>0</v>
      </c>
      <c r="AI720" s="4" t="e">
        <f t="shared" si="532"/>
        <v>#VALUE!</v>
      </c>
      <c r="AJ720" s="4" t="e">
        <f t="shared" si="533"/>
        <v>#N/A</v>
      </c>
      <c r="AK720" s="4" t="e">
        <f t="shared" si="534"/>
        <v>#N/A</v>
      </c>
      <c r="AL720" s="4">
        <f t="shared" si="535"/>
        <v>0</v>
      </c>
      <c r="AM720" s="4">
        <f t="shared" si="536"/>
        <v>0</v>
      </c>
      <c r="AN720" s="4"/>
      <c r="AO720" s="4" t="e">
        <f t="shared" si="537"/>
        <v>#N/A</v>
      </c>
      <c r="AP720" s="4" t="e">
        <f t="shared" si="538"/>
        <v>#VALUE!</v>
      </c>
      <c r="AQ720" s="4" t="str">
        <f t="shared" si="539"/>
        <v/>
      </c>
      <c r="AR720" s="4">
        <f t="shared" si="540"/>
        <v>0</v>
      </c>
      <c r="AS720" s="4">
        <f t="shared" si="541"/>
        <v>0</v>
      </c>
      <c r="AT720" s="4">
        <f t="shared" si="542"/>
        <v>0</v>
      </c>
    </row>
    <row r="721" spans="1:46" x14ac:dyDescent="0.25">
      <c r="A721" s="5">
        <f t="shared" si="514"/>
        <v>0</v>
      </c>
      <c r="B721" s="4" t="e">
        <f t="shared" si="515"/>
        <v>#N/A</v>
      </c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4">
        <f t="shared" si="516"/>
        <v>0</v>
      </c>
      <c r="N721" s="59"/>
      <c r="O721" s="59"/>
      <c r="P721" s="59" t="e">
        <f t="shared" si="517"/>
        <v>#N/A</v>
      </c>
      <c r="Q721" s="59"/>
      <c r="R721" s="59"/>
      <c r="S721" s="59"/>
      <c r="T721" s="5" t="e">
        <f t="shared" si="518"/>
        <v>#N/A</v>
      </c>
      <c r="U721" s="4" t="e">
        <f t="shared" si="519"/>
        <v>#N/A</v>
      </c>
      <c r="V721" s="4" t="e">
        <f t="shared" si="520"/>
        <v>#N/A</v>
      </c>
      <c r="W721" s="4" t="e">
        <f t="shared" si="521"/>
        <v>#N/A</v>
      </c>
      <c r="X721" s="4" t="e">
        <f t="shared" si="522"/>
        <v>#N/A</v>
      </c>
      <c r="Y721" s="4" t="e" cm="1">
        <f t="array" ref="Y721">_xlfn.IFS(H721=1,2,H721=3,1)</f>
        <v>#N/A</v>
      </c>
      <c r="Z721" s="4" t="e">
        <f t="shared" si="523"/>
        <v>#N/A</v>
      </c>
      <c r="AA721" s="4" t="e">
        <f t="shared" si="524"/>
        <v>#N/A</v>
      </c>
      <c r="AB721" s="4" t="e">
        <f t="shared" si="525"/>
        <v>#N/A</v>
      </c>
      <c r="AC721" s="4" t="e">
        <f t="shared" si="526"/>
        <v>#N/A</v>
      </c>
      <c r="AD721" s="4" t="e">
        <f t="shared" si="527"/>
        <v>#N/A</v>
      </c>
      <c r="AE721" s="4" t="e">
        <f t="shared" si="528"/>
        <v>#N/A</v>
      </c>
      <c r="AF721" s="4">
        <f t="shared" si="529"/>
        <v>0</v>
      </c>
      <c r="AG721" s="4" t="str">
        <f t="shared" si="530"/>
        <v/>
      </c>
      <c r="AH721" s="4">
        <f t="shared" si="531"/>
        <v>0</v>
      </c>
      <c r="AI721" s="4" t="e">
        <f t="shared" si="532"/>
        <v>#VALUE!</v>
      </c>
      <c r="AJ721" s="4" t="e">
        <f t="shared" si="533"/>
        <v>#N/A</v>
      </c>
      <c r="AK721" s="4" t="e">
        <f t="shared" si="534"/>
        <v>#N/A</v>
      </c>
      <c r="AL721" s="4">
        <f t="shared" si="535"/>
        <v>0</v>
      </c>
      <c r="AM721" s="4">
        <f t="shared" si="536"/>
        <v>0</v>
      </c>
      <c r="AN721" s="4"/>
      <c r="AO721" s="4" t="e">
        <f t="shared" si="537"/>
        <v>#N/A</v>
      </c>
      <c r="AP721" s="4" t="e">
        <f t="shared" si="538"/>
        <v>#VALUE!</v>
      </c>
      <c r="AQ721" s="4" t="str">
        <f t="shared" si="539"/>
        <v/>
      </c>
      <c r="AR721" s="4">
        <f t="shared" si="540"/>
        <v>0</v>
      </c>
      <c r="AS721" s="4">
        <f t="shared" si="541"/>
        <v>0</v>
      </c>
      <c r="AT721" s="4">
        <f t="shared" si="542"/>
        <v>0</v>
      </c>
    </row>
    <row r="722" spans="1:46" x14ac:dyDescent="0.25">
      <c r="A722" s="5">
        <f t="shared" si="514"/>
        <v>0</v>
      </c>
      <c r="B722" s="4" t="e">
        <f t="shared" si="515"/>
        <v>#N/A</v>
      </c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4">
        <f t="shared" si="516"/>
        <v>0</v>
      </c>
      <c r="N722" s="59"/>
      <c r="O722" s="59"/>
      <c r="P722" s="59" t="e">
        <f t="shared" si="517"/>
        <v>#N/A</v>
      </c>
      <c r="Q722" s="59"/>
      <c r="R722" s="59"/>
      <c r="S722" s="59"/>
      <c r="T722" s="5" t="e">
        <f t="shared" si="518"/>
        <v>#N/A</v>
      </c>
      <c r="U722" s="4" t="e">
        <f t="shared" si="519"/>
        <v>#N/A</v>
      </c>
      <c r="V722" s="4" t="e">
        <f t="shared" si="520"/>
        <v>#N/A</v>
      </c>
      <c r="W722" s="4" t="e">
        <f t="shared" si="521"/>
        <v>#N/A</v>
      </c>
      <c r="X722" s="4" t="e">
        <f t="shared" si="522"/>
        <v>#N/A</v>
      </c>
      <c r="Y722" s="4" t="e" cm="1">
        <f t="array" ref="Y722">_xlfn.IFS(H722=1,2,H722=3,1)</f>
        <v>#N/A</v>
      </c>
      <c r="Z722" s="4" t="e">
        <f t="shared" si="523"/>
        <v>#N/A</v>
      </c>
      <c r="AA722" s="4" t="e">
        <f t="shared" si="524"/>
        <v>#N/A</v>
      </c>
      <c r="AB722" s="4" t="e">
        <f t="shared" si="525"/>
        <v>#N/A</v>
      </c>
      <c r="AC722" s="4" t="e">
        <f t="shared" si="526"/>
        <v>#N/A</v>
      </c>
      <c r="AD722" s="4" t="e">
        <f t="shared" si="527"/>
        <v>#N/A</v>
      </c>
      <c r="AE722" s="4" t="e">
        <f t="shared" si="528"/>
        <v>#N/A</v>
      </c>
      <c r="AF722" s="4">
        <f t="shared" si="529"/>
        <v>0</v>
      </c>
      <c r="AG722" s="4" t="str">
        <f t="shared" si="530"/>
        <v/>
      </c>
      <c r="AH722" s="4">
        <f t="shared" si="531"/>
        <v>0</v>
      </c>
      <c r="AI722" s="4" t="e">
        <f t="shared" si="532"/>
        <v>#VALUE!</v>
      </c>
      <c r="AJ722" s="4" t="e">
        <f t="shared" si="533"/>
        <v>#N/A</v>
      </c>
      <c r="AK722" s="4" t="e">
        <f t="shared" si="534"/>
        <v>#N/A</v>
      </c>
      <c r="AL722" s="4">
        <f t="shared" si="535"/>
        <v>0</v>
      </c>
      <c r="AM722" s="4">
        <f t="shared" si="536"/>
        <v>0</v>
      </c>
      <c r="AN722" s="4"/>
      <c r="AO722" s="4" t="e">
        <f t="shared" si="537"/>
        <v>#N/A</v>
      </c>
      <c r="AP722" s="4" t="e">
        <f t="shared" si="538"/>
        <v>#VALUE!</v>
      </c>
      <c r="AQ722" s="4" t="str">
        <f t="shared" si="539"/>
        <v/>
      </c>
      <c r="AR722" s="4">
        <f t="shared" si="540"/>
        <v>0</v>
      </c>
      <c r="AS722" s="4">
        <f t="shared" si="541"/>
        <v>0</v>
      </c>
      <c r="AT722" s="4">
        <f t="shared" si="542"/>
        <v>0</v>
      </c>
    </row>
    <row r="723" spans="1:46" x14ac:dyDescent="0.25">
      <c r="A723" s="5">
        <f t="shared" si="514"/>
        <v>0</v>
      </c>
      <c r="B723" s="4" t="e">
        <f t="shared" si="515"/>
        <v>#N/A</v>
      </c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4">
        <f t="shared" si="516"/>
        <v>0</v>
      </c>
      <c r="N723" s="59"/>
      <c r="O723" s="59"/>
      <c r="P723" s="59" t="e">
        <f t="shared" si="517"/>
        <v>#N/A</v>
      </c>
      <c r="Q723" s="59"/>
      <c r="R723" s="59"/>
      <c r="S723" s="59"/>
      <c r="T723" s="5" t="e">
        <f t="shared" si="518"/>
        <v>#N/A</v>
      </c>
      <c r="U723" s="4" t="e">
        <f t="shared" si="519"/>
        <v>#N/A</v>
      </c>
      <c r="V723" s="4" t="e">
        <f t="shared" si="520"/>
        <v>#N/A</v>
      </c>
      <c r="W723" s="4" t="e">
        <f t="shared" si="521"/>
        <v>#N/A</v>
      </c>
      <c r="X723" s="4" t="e">
        <f t="shared" si="522"/>
        <v>#N/A</v>
      </c>
      <c r="Y723" s="4" t="e" cm="1">
        <f t="array" ref="Y723">_xlfn.IFS(H723=1,2,H723=3,1)</f>
        <v>#N/A</v>
      </c>
      <c r="Z723" s="4" t="e">
        <f t="shared" si="523"/>
        <v>#N/A</v>
      </c>
      <c r="AA723" s="4" t="e">
        <f t="shared" si="524"/>
        <v>#N/A</v>
      </c>
      <c r="AB723" s="4" t="e">
        <f t="shared" si="525"/>
        <v>#N/A</v>
      </c>
      <c r="AC723" s="4" t="e">
        <f t="shared" si="526"/>
        <v>#N/A</v>
      </c>
      <c r="AD723" s="4" t="e">
        <f t="shared" si="527"/>
        <v>#N/A</v>
      </c>
      <c r="AE723" s="4" t="e">
        <f t="shared" si="528"/>
        <v>#N/A</v>
      </c>
      <c r="AF723" s="4">
        <f t="shared" si="529"/>
        <v>0</v>
      </c>
      <c r="AG723" s="4" t="str">
        <f t="shared" si="530"/>
        <v/>
      </c>
      <c r="AH723" s="4">
        <f t="shared" si="531"/>
        <v>0</v>
      </c>
      <c r="AI723" s="4" t="e">
        <f t="shared" si="532"/>
        <v>#VALUE!</v>
      </c>
      <c r="AJ723" s="4" t="e">
        <f t="shared" si="533"/>
        <v>#N/A</v>
      </c>
      <c r="AK723" s="4" t="e">
        <f t="shared" si="534"/>
        <v>#N/A</v>
      </c>
      <c r="AL723" s="4">
        <f t="shared" si="535"/>
        <v>0</v>
      </c>
      <c r="AM723" s="4">
        <f t="shared" si="536"/>
        <v>0</v>
      </c>
      <c r="AN723" s="4"/>
      <c r="AO723" s="4" t="e">
        <f t="shared" si="537"/>
        <v>#N/A</v>
      </c>
      <c r="AP723" s="4" t="e">
        <f t="shared" si="538"/>
        <v>#VALUE!</v>
      </c>
      <c r="AQ723" s="4" t="str">
        <f t="shared" si="539"/>
        <v/>
      </c>
      <c r="AR723" s="4">
        <f t="shared" si="540"/>
        <v>0</v>
      </c>
      <c r="AS723" s="4">
        <f t="shared" si="541"/>
        <v>0</v>
      </c>
      <c r="AT723" s="4">
        <f t="shared" si="542"/>
        <v>0</v>
      </c>
    </row>
    <row r="724" spans="1:46" x14ac:dyDescent="0.25">
      <c r="A724" s="5">
        <f t="shared" si="514"/>
        <v>0</v>
      </c>
      <c r="B724" s="4" t="e">
        <f t="shared" si="515"/>
        <v>#N/A</v>
      </c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4">
        <f t="shared" si="516"/>
        <v>0</v>
      </c>
      <c r="N724" s="59"/>
      <c r="O724" s="59"/>
      <c r="P724" s="59" t="e">
        <f t="shared" si="517"/>
        <v>#N/A</v>
      </c>
      <c r="Q724" s="59"/>
      <c r="R724" s="59"/>
      <c r="S724" s="59"/>
      <c r="T724" s="5" t="e">
        <f t="shared" si="518"/>
        <v>#N/A</v>
      </c>
      <c r="U724" s="4" t="e">
        <f t="shared" si="519"/>
        <v>#N/A</v>
      </c>
      <c r="V724" s="4" t="e">
        <f t="shared" si="520"/>
        <v>#N/A</v>
      </c>
      <c r="W724" s="4" t="e">
        <f t="shared" si="521"/>
        <v>#N/A</v>
      </c>
      <c r="X724" s="4" t="e">
        <f t="shared" si="522"/>
        <v>#N/A</v>
      </c>
      <c r="Y724" s="4" t="e" cm="1">
        <f t="array" ref="Y724">_xlfn.IFS(H724=1,2,H724=3,1)</f>
        <v>#N/A</v>
      </c>
      <c r="Z724" s="4" t="e">
        <f t="shared" si="523"/>
        <v>#N/A</v>
      </c>
      <c r="AA724" s="4" t="e">
        <f t="shared" si="524"/>
        <v>#N/A</v>
      </c>
      <c r="AB724" s="4" t="e">
        <f t="shared" si="525"/>
        <v>#N/A</v>
      </c>
      <c r="AC724" s="4" t="e">
        <f t="shared" si="526"/>
        <v>#N/A</v>
      </c>
      <c r="AD724" s="4" t="e">
        <f t="shared" si="527"/>
        <v>#N/A</v>
      </c>
      <c r="AE724" s="4" t="e">
        <f t="shared" si="528"/>
        <v>#N/A</v>
      </c>
      <c r="AF724" s="4">
        <f t="shared" si="529"/>
        <v>0</v>
      </c>
      <c r="AG724" s="4" t="str">
        <f t="shared" si="530"/>
        <v/>
      </c>
      <c r="AH724" s="4">
        <f t="shared" si="531"/>
        <v>0</v>
      </c>
      <c r="AI724" s="4" t="e">
        <f t="shared" si="532"/>
        <v>#VALUE!</v>
      </c>
      <c r="AJ724" s="4" t="e">
        <f t="shared" si="533"/>
        <v>#N/A</v>
      </c>
      <c r="AK724" s="4" t="e">
        <f t="shared" si="534"/>
        <v>#N/A</v>
      </c>
      <c r="AL724" s="4">
        <f t="shared" si="535"/>
        <v>0</v>
      </c>
      <c r="AM724" s="4">
        <f t="shared" si="536"/>
        <v>0</v>
      </c>
      <c r="AN724" s="4"/>
      <c r="AO724" s="4" t="e">
        <f t="shared" si="537"/>
        <v>#N/A</v>
      </c>
      <c r="AP724" s="4" t="e">
        <f t="shared" si="538"/>
        <v>#VALUE!</v>
      </c>
      <c r="AQ724" s="4" t="str">
        <f t="shared" si="539"/>
        <v/>
      </c>
      <c r="AR724" s="4">
        <f t="shared" si="540"/>
        <v>0</v>
      </c>
      <c r="AS724" s="4">
        <f t="shared" si="541"/>
        <v>0</v>
      </c>
      <c r="AT724" s="4">
        <f t="shared" si="542"/>
        <v>0</v>
      </c>
    </row>
    <row r="725" spans="1:46" x14ac:dyDescent="0.25">
      <c r="A725" s="5">
        <f t="shared" si="514"/>
        <v>0</v>
      </c>
      <c r="B725" s="4" t="e">
        <f t="shared" si="515"/>
        <v>#N/A</v>
      </c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4">
        <f t="shared" si="516"/>
        <v>0</v>
      </c>
      <c r="N725" s="59"/>
      <c r="O725" s="59"/>
      <c r="P725" s="59" t="e">
        <f t="shared" si="517"/>
        <v>#N/A</v>
      </c>
      <c r="Q725" s="59"/>
      <c r="R725" s="59"/>
      <c r="S725" s="59"/>
      <c r="T725" s="5" t="e">
        <f t="shared" si="518"/>
        <v>#N/A</v>
      </c>
      <c r="U725" s="4" t="e">
        <f t="shared" si="519"/>
        <v>#N/A</v>
      </c>
      <c r="V725" s="4" t="e">
        <f t="shared" si="520"/>
        <v>#N/A</v>
      </c>
      <c r="W725" s="4" t="e">
        <f t="shared" si="521"/>
        <v>#N/A</v>
      </c>
      <c r="X725" s="4" t="e">
        <f t="shared" si="522"/>
        <v>#N/A</v>
      </c>
      <c r="Y725" s="4" t="e" cm="1">
        <f t="array" ref="Y725">_xlfn.IFS(H725=1,2,H725=3,1)</f>
        <v>#N/A</v>
      </c>
      <c r="Z725" s="4" t="e">
        <f t="shared" si="523"/>
        <v>#N/A</v>
      </c>
      <c r="AA725" s="4" t="e">
        <f t="shared" si="524"/>
        <v>#N/A</v>
      </c>
      <c r="AB725" s="4" t="e">
        <f t="shared" si="525"/>
        <v>#N/A</v>
      </c>
      <c r="AC725" s="4" t="e">
        <f t="shared" si="526"/>
        <v>#N/A</v>
      </c>
      <c r="AD725" s="4" t="e">
        <f t="shared" si="527"/>
        <v>#N/A</v>
      </c>
      <c r="AE725" s="4" t="e">
        <f t="shared" si="528"/>
        <v>#N/A</v>
      </c>
      <c r="AF725" s="4">
        <f t="shared" si="529"/>
        <v>0</v>
      </c>
      <c r="AG725" s="4" t="str">
        <f t="shared" si="530"/>
        <v/>
      </c>
      <c r="AH725" s="4">
        <f t="shared" si="531"/>
        <v>0</v>
      </c>
      <c r="AI725" s="4" t="e">
        <f t="shared" si="532"/>
        <v>#VALUE!</v>
      </c>
      <c r="AJ725" s="4" t="e">
        <f t="shared" si="533"/>
        <v>#N/A</v>
      </c>
      <c r="AK725" s="4" t="e">
        <f t="shared" si="534"/>
        <v>#N/A</v>
      </c>
      <c r="AL725" s="4">
        <f t="shared" si="535"/>
        <v>0</v>
      </c>
      <c r="AM725" s="4">
        <f t="shared" si="536"/>
        <v>0</v>
      </c>
      <c r="AN725" s="4"/>
      <c r="AO725" s="4" t="e">
        <f t="shared" si="537"/>
        <v>#N/A</v>
      </c>
      <c r="AP725" s="4" t="e">
        <f t="shared" si="538"/>
        <v>#VALUE!</v>
      </c>
      <c r="AQ725" s="4" t="str">
        <f t="shared" si="539"/>
        <v/>
      </c>
      <c r="AR725" s="4">
        <f t="shared" si="540"/>
        <v>0</v>
      </c>
      <c r="AS725" s="4">
        <f t="shared" si="541"/>
        <v>0</v>
      </c>
      <c r="AT725" s="4">
        <f t="shared" si="542"/>
        <v>0</v>
      </c>
    </row>
    <row r="726" spans="1:46" x14ac:dyDescent="0.25">
      <c r="A726" s="5">
        <f t="shared" si="514"/>
        <v>0</v>
      </c>
      <c r="B726" s="4" t="e">
        <f t="shared" si="515"/>
        <v>#N/A</v>
      </c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4">
        <f t="shared" si="516"/>
        <v>0</v>
      </c>
      <c r="N726" s="59"/>
      <c r="O726" s="59"/>
      <c r="P726" s="59" t="e">
        <f t="shared" si="517"/>
        <v>#N/A</v>
      </c>
      <c r="Q726" s="59"/>
      <c r="R726" s="59"/>
      <c r="S726" s="59"/>
      <c r="T726" s="5" t="e">
        <f t="shared" si="518"/>
        <v>#N/A</v>
      </c>
      <c r="U726" s="4" t="e">
        <f t="shared" si="519"/>
        <v>#N/A</v>
      </c>
      <c r="V726" s="4" t="e">
        <f t="shared" si="520"/>
        <v>#N/A</v>
      </c>
      <c r="W726" s="4" t="e">
        <f t="shared" si="521"/>
        <v>#N/A</v>
      </c>
      <c r="X726" s="4" t="e">
        <f t="shared" si="522"/>
        <v>#N/A</v>
      </c>
      <c r="Y726" s="4" t="e" cm="1">
        <f t="array" ref="Y726">_xlfn.IFS(H726=1,2,H726=3,1)</f>
        <v>#N/A</v>
      </c>
      <c r="Z726" s="4" t="e">
        <f t="shared" si="523"/>
        <v>#N/A</v>
      </c>
      <c r="AA726" s="4" t="e">
        <f t="shared" si="524"/>
        <v>#N/A</v>
      </c>
      <c r="AB726" s="4" t="e">
        <f t="shared" si="525"/>
        <v>#N/A</v>
      </c>
      <c r="AC726" s="4" t="e">
        <f t="shared" si="526"/>
        <v>#N/A</v>
      </c>
      <c r="AD726" s="4" t="e">
        <f t="shared" si="527"/>
        <v>#N/A</v>
      </c>
      <c r="AE726" s="4" t="e">
        <f t="shared" si="528"/>
        <v>#N/A</v>
      </c>
      <c r="AF726" s="4">
        <f t="shared" si="529"/>
        <v>0</v>
      </c>
      <c r="AG726" s="4" t="str">
        <f t="shared" si="530"/>
        <v/>
      </c>
      <c r="AH726" s="4">
        <f t="shared" si="531"/>
        <v>0</v>
      </c>
      <c r="AI726" s="4" t="e">
        <f t="shared" si="532"/>
        <v>#VALUE!</v>
      </c>
      <c r="AJ726" s="4" t="e">
        <f t="shared" si="533"/>
        <v>#N/A</v>
      </c>
      <c r="AK726" s="4" t="e">
        <f t="shared" si="534"/>
        <v>#N/A</v>
      </c>
      <c r="AL726" s="4">
        <f t="shared" si="535"/>
        <v>0</v>
      </c>
      <c r="AM726" s="4">
        <f t="shared" si="536"/>
        <v>0</v>
      </c>
      <c r="AN726" s="4"/>
      <c r="AO726" s="4" t="e">
        <f t="shared" si="537"/>
        <v>#N/A</v>
      </c>
      <c r="AP726" s="4" t="e">
        <f t="shared" si="538"/>
        <v>#VALUE!</v>
      </c>
      <c r="AQ726" s="4" t="str">
        <f t="shared" si="539"/>
        <v/>
      </c>
      <c r="AR726" s="4">
        <f t="shared" si="540"/>
        <v>0</v>
      </c>
      <c r="AS726" s="4">
        <f t="shared" si="541"/>
        <v>0</v>
      </c>
      <c r="AT726" s="4">
        <f t="shared" si="542"/>
        <v>0</v>
      </c>
    </row>
    <row r="727" spans="1:46" x14ac:dyDescent="0.25">
      <c r="A727" s="5">
        <f t="shared" si="514"/>
        <v>0</v>
      </c>
      <c r="B727" s="4" t="e">
        <f t="shared" si="515"/>
        <v>#N/A</v>
      </c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4">
        <f t="shared" si="516"/>
        <v>0</v>
      </c>
      <c r="N727" s="59"/>
      <c r="O727" s="59"/>
      <c r="P727" s="59" t="e">
        <f t="shared" si="517"/>
        <v>#N/A</v>
      </c>
      <c r="Q727" s="59"/>
      <c r="R727" s="59"/>
      <c r="S727" s="59"/>
      <c r="T727" s="5" t="e">
        <f t="shared" si="518"/>
        <v>#N/A</v>
      </c>
      <c r="U727" s="4" t="e">
        <f t="shared" si="519"/>
        <v>#N/A</v>
      </c>
      <c r="V727" s="4" t="e">
        <f t="shared" si="520"/>
        <v>#N/A</v>
      </c>
      <c r="W727" s="4" t="e">
        <f t="shared" si="521"/>
        <v>#N/A</v>
      </c>
      <c r="X727" s="4" t="e">
        <f t="shared" si="522"/>
        <v>#N/A</v>
      </c>
      <c r="Y727" s="4" t="e" cm="1">
        <f t="array" ref="Y727">_xlfn.IFS(H727=1,2,H727=3,1)</f>
        <v>#N/A</v>
      </c>
      <c r="Z727" s="4" t="e">
        <f t="shared" si="523"/>
        <v>#N/A</v>
      </c>
      <c r="AA727" s="4" t="e">
        <f t="shared" si="524"/>
        <v>#N/A</v>
      </c>
      <c r="AB727" s="4" t="e">
        <f t="shared" si="525"/>
        <v>#N/A</v>
      </c>
      <c r="AC727" s="4" t="e">
        <f t="shared" si="526"/>
        <v>#N/A</v>
      </c>
      <c r="AD727" s="4" t="e">
        <f t="shared" si="527"/>
        <v>#N/A</v>
      </c>
      <c r="AE727" s="4" t="e">
        <f t="shared" si="528"/>
        <v>#N/A</v>
      </c>
      <c r="AF727" s="4">
        <f t="shared" si="529"/>
        <v>0</v>
      </c>
      <c r="AG727" s="4" t="str">
        <f t="shared" si="530"/>
        <v/>
      </c>
      <c r="AH727" s="4">
        <f t="shared" si="531"/>
        <v>0</v>
      </c>
      <c r="AI727" s="4" t="e">
        <f t="shared" si="532"/>
        <v>#VALUE!</v>
      </c>
      <c r="AJ727" s="4" t="e">
        <f t="shared" si="533"/>
        <v>#N/A</v>
      </c>
      <c r="AK727" s="4" t="e">
        <f t="shared" si="534"/>
        <v>#N/A</v>
      </c>
      <c r="AL727" s="4">
        <f t="shared" si="535"/>
        <v>0</v>
      </c>
      <c r="AM727" s="4">
        <f t="shared" si="536"/>
        <v>0</v>
      </c>
      <c r="AN727" s="4"/>
      <c r="AO727" s="4" t="e">
        <f t="shared" si="537"/>
        <v>#N/A</v>
      </c>
      <c r="AP727" s="4" t="e">
        <f t="shared" si="538"/>
        <v>#VALUE!</v>
      </c>
      <c r="AQ727" s="4" t="str">
        <f t="shared" si="539"/>
        <v/>
      </c>
      <c r="AR727" s="4">
        <f t="shared" si="540"/>
        <v>0</v>
      </c>
      <c r="AS727" s="4">
        <f t="shared" si="541"/>
        <v>0</v>
      </c>
      <c r="AT727" s="4">
        <f t="shared" si="542"/>
        <v>0</v>
      </c>
    </row>
    <row r="728" spans="1:46" x14ac:dyDescent="0.25">
      <c r="A728" s="5">
        <f t="shared" si="514"/>
        <v>0</v>
      </c>
      <c r="B728" s="4" t="e">
        <f t="shared" si="515"/>
        <v>#N/A</v>
      </c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4">
        <f t="shared" si="516"/>
        <v>0</v>
      </c>
      <c r="N728" s="59"/>
      <c r="O728" s="59"/>
      <c r="P728" s="59" t="e">
        <f t="shared" si="517"/>
        <v>#N/A</v>
      </c>
      <c r="Q728" s="59"/>
      <c r="R728" s="59"/>
      <c r="S728" s="59"/>
      <c r="T728" s="5" t="e">
        <f t="shared" si="518"/>
        <v>#N/A</v>
      </c>
      <c r="U728" s="4" t="e">
        <f t="shared" si="519"/>
        <v>#N/A</v>
      </c>
      <c r="V728" s="4" t="e">
        <f t="shared" si="520"/>
        <v>#N/A</v>
      </c>
      <c r="W728" s="4" t="e">
        <f t="shared" si="521"/>
        <v>#N/A</v>
      </c>
      <c r="X728" s="4" t="e">
        <f t="shared" si="522"/>
        <v>#N/A</v>
      </c>
      <c r="Y728" s="4" t="e" cm="1">
        <f t="array" ref="Y728">_xlfn.IFS(H728=1,2,H728=3,1)</f>
        <v>#N/A</v>
      </c>
      <c r="Z728" s="4" t="e">
        <f t="shared" si="523"/>
        <v>#N/A</v>
      </c>
      <c r="AA728" s="4" t="e">
        <f t="shared" si="524"/>
        <v>#N/A</v>
      </c>
      <c r="AB728" s="4" t="e">
        <f t="shared" si="525"/>
        <v>#N/A</v>
      </c>
      <c r="AC728" s="4" t="e">
        <f t="shared" si="526"/>
        <v>#N/A</v>
      </c>
      <c r="AD728" s="4" t="e">
        <f t="shared" si="527"/>
        <v>#N/A</v>
      </c>
      <c r="AE728" s="4" t="e">
        <f t="shared" si="528"/>
        <v>#N/A</v>
      </c>
      <c r="AF728" s="4">
        <f t="shared" si="529"/>
        <v>0</v>
      </c>
      <c r="AG728" s="4" t="str">
        <f t="shared" si="530"/>
        <v/>
      </c>
      <c r="AH728" s="4">
        <f t="shared" si="531"/>
        <v>0</v>
      </c>
      <c r="AI728" s="4" t="e">
        <f t="shared" si="532"/>
        <v>#VALUE!</v>
      </c>
      <c r="AJ728" s="4" t="e">
        <f t="shared" si="533"/>
        <v>#N/A</v>
      </c>
      <c r="AK728" s="4" t="e">
        <f t="shared" si="534"/>
        <v>#N/A</v>
      </c>
      <c r="AL728" s="4">
        <f t="shared" si="535"/>
        <v>0</v>
      </c>
      <c r="AM728" s="4">
        <f t="shared" si="536"/>
        <v>0</v>
      </c>
      <c r="AN728" s="4"/>
      <c r="AO728" s="4" t="e">
        <f t="shared" si="537"/>
        <v>#N/A</v>
      </c>
      <c r="AP728" s="4" t="e">
        <f t="shared" si="538"/>
        <v>#VALUE!</v>
      </c>
      <c r="AQ728" s="4" t="str">
        <f t="shared" si="539"/>
        <v/>
      </c>
      <c r="AR728" s="4">
        <f t="shared" si="540"/>
        <v>0</v>
      </c>
      <c r="AS728" s="4">
        <f t="shared" si="541"/>
        <v>0</v>
      </c>
      <c r="AT728" s="4">
        <f t="shared" si="542"/>
        <v>0</v>
      </c>
    </row>
    <row r="729" spans="1:46" x14ac:dyDescent="0.25">
      <c r="A729" s="5">
        <f t="shared" si="514"/>
        <v>0</v>
      </c>
      <c r="B729" s="4" t="e">
        <f t="shared" si="515"/>
        <v>#N/A</v>
      </c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4">
        <f t="shared" si="516"/>
        <v>0</v>
      </c>
      <c r="N729" s="59"/>
      <c r="O729" s="59"/>
      <c r="P729" s="59" t="e">
        <f t="shared" si="517"/>
        <v>#N/A</v>
      </c>
      <c r="Q729" s="59"/>
      <c r="R729" s="59"/>
      <c r="S729" s="59"/>
      <c r="T729" s="5" t="e">
        <f t="shared" si="518"/>
        <v>#N/A</v>
      </c>
      <c r="U729" s="4" t="e">
        <f t="shared" si="519"/>
        <v>#N/A</v>
      </c>
      <c r="V729" s="4" t="e">
        <f t="shared" si="520"/>
        <v>#N/A</v>
      </c>
      <c r="W729" s="4" t="e">
        <f t="shared" si="521"/>
        <v>#N/A</v>
      </c>
      <c r="X729" s="4" t="e">
        <f t="shared" si="522"/>
        <v>#N/A</v>
      </c>
      <c r="Y729" s="4" t="e" cm="1">
        <f t="array" ref="Y729">_xlfn.IFS(H729=1,2,H729=3,1)</f>
        <v>#N/A</v>
      </c>
      <c r="Z729" s="4" t="e">
        <f t="shared" si="523"/>
        <v>#N/A</v>
      </c>
      <c r="AA729" s="4" t="e">
        <f t="shared" si="524"/>
        <v>#N/A</v>
      </c>
      <c r="AB729" s="4" t="e">
        <f t="shared" si="525"/>
        <v>#N/A</v>
      </c>
      <c r="AC729" s="4" t="e">
        <f t="shared" si="526"/>
        <v>#N/A</v>
      </c>
      <c r="AD729" s="4" t="e">
        <f t="shared" si="527"/>
        <v>#N/A</v>
      </c>
      <c r="AE729" s="4" t="e">
        <f t="shared" si="528"/>
        <v>#N/A</v>
      </c>
      <c r="AF729" s="4">
        <f t="shared" si="529"/>
        <v>0</v>
      </c>
      <c r="AG729" s="4" t="str">
        <f t="shared" si="530"/>
        <v/>
      </c>
      <c r="AH729" s="4">
        <f t="shared" si="531"/>
        <v>0</v>
      </c>
      <c r="AI729" s="4" t="e">
        <f t="shared" si="532"/>
        <v>#VALUE!</v>
      </c>
      <c r="AJ729" s="4" t="e">
        <f t="shared" si="533"/>
        <v>#N/A</v>
      </c>
      <c r="AK729" s="4" t="e">
        <f t="shared" si="534"/>
        <v>#N/A</v>
      </c>
      <c r="AL729" s="4">
        <f t="shared" si="535"/>
        <v>0</v>
      </c>
      <c r="AM729" s="4">
        <f t="shared" si="536"/>
        <v>0</v>
      </c>
      <c r="AN729" s="4"/>
      <c r="AO729" s="4" t="e">
        <f t="shared" si="537"/>
        <v>#N/A</v>
      </c>
      <c r="AP729" s="4" t="e">
        <f t="shared" si="538"/>
        <v>#VALUE!</v>
      </c>
      <c r="AQ729" s="4" t="str">
        <f t="shared" si="539"/>
        <v/>
      </c>
      <c r="AR729" s="4">
        <f t="shared" si="540"/>
        <v>0</v>
      </c>
      <c r="AS729" s="4">
        <f t="shared" si="541"/>
        <v>0</v>
      </c>
      <c r="AT729" s="4">
        <f t="shared" si="542"/>
        <v>0</v>
      </c>
    </row>
    <row r="730" spans="1:46" x14ac:dyDescent="0.25">
      <c r="A730" s="5">
        <f t="shared" si="514"/>
        <v>0</v>
      </c>
      <c r="B730" s="4" t="e">
        <f t="shared" si="515"/>
        <v>#N/A</v>
      </c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4">
        <f t="shared" si="516"/>
        <v>0</v>
      </c>
      <c r="N730" s="59"/>
      <c r="O730" s="59"/>
      <c r="P730" s="59" t="e">
        <f t="shared" si="517"/>
        <v>#N/A</v>
      </c>
      <c r="Q730" s="59"/>
      <c r="R730" s="59"/>
      <c r="S730" s="59"/>
      <c r="T730" s="5" t="e">
        <f t="shared" si="518"/>
        <v>#N/A</v>
      </c>
      <c r="U730" s="4" t="e">
        <f t="shared" si="519"/>
        <v>#N/A</v>
      </c>
      <c r="V730" s="4" t="e">
        <f t="shared" si="520"/>
        <v>#N/A</v>
      </c>
      <c r="W730" s="4" t="e">
        <f t="shared" si="521"/>
        <v>#N/A</v>
      </c>
      <c r="X730" s="4" t="e">
        <f t="shared" si="522"/>
        <v>#N/A</v>
      </c>
      <c r="Y730" s="4" t="e" cm="1">
        <f t="array" ref="Y730">_xlfn.IFS(H730=1,2,H730=3,1)</f>
        <v>#N/A</v>
      </c>
      <c r="Z730" s="4" t="e">
        <f t="shared" si="523"/>
        <v>#N/A</v>
      </c>
      <c r="AA730" s="4" t="e">
        <f t="shared" si="524"/>
        <v>#N/A</v>
      </c>
      <c r="AB730" s="4" t="e">
        <f t="shared" si="525"/>
        <v>#N/A</v>
      </c>
      <c r="AC730" s="4" t="e">
        <f t="shared" si="526"/>
        <v>#N/A</v>
      </c>
      <c r="AD730" s="4" t="e">
        <f t="shared" si="527"/>
        <v>#N/A</v>
      </c>
      <c r="AE730" s="4" t="e">
        <f t="shared" si="528"/>
        <v>#N/A</v>
      </c>
      <c r="AF730" s="4">
        <f t="shared" si="529"/>
        <v>0</v>
      </c>
      <c r="AG730" s="4" t="str">
        <f t="shared" si="530"/>
        <v/>
      </c>
      <c r="AH730" s="4">
        <f t="shared" si="531"/>
        <v>0</v>
      </c>
      <c r="AI730" s="4" t="e">
        <f t="shared" si="532"/>
        <v>#VALUE!</v>
      </c>
      <c r="AJ730" s="4" t="e">
        <f t="shared" si="533"/>
        <v>#N/A</v>
      </c>
      <c r="AK730" s="4" t="e">
        <f t="shared" si="534"/>
        <v>#N/A</v>
      </c>
      <c r="AL730" s="4">
        <f t="shared" si="535"/>
        <v>0</v>
      </c>
      <c r="AM730" s="4">
        <f t="shared" si="536"/>
        <v>0</v>
      </c>
      <c r="AN730" s="4"/>
      <c r="AO730" s="4" t="e">
        <f t="shared" si="537"/>
        <v>#N/A</v>
      </c>
      <c r="AP730" s="4" t="e">
        <f t="shared" si="538"/>
        <v>#VALUE!</v>
      </c>
      <c r="AQ730" s="4" t="str">
        <f t="shared" si="539"/>
        <v/>
      </c>
      <c r="AR730" s="4">
        <f t="shared" si="540"/>
        <v>0</v>
      </c>
      <c r="AS730" s="4">
        <f t="shared" si="541"/>
        <v>0</v>
      </c>
      <c r="AT730" s="4">
        <f t="shared" si="542"/>
        <v>0</v>
      </c>
    </row>
    <row r="731" spans="1:46" x14ac:dyDescent="0.25">
      <c r="A731" s="5">
        <f t="shared" si="514"/>
        <v>0</v>
      </c>
      <c r="B731" s="4" t="e">
        <f t="shared" si="515"/>
        <v>#N/A</v>
      </c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4">
        <f t="shared" si="516"/>
        <v>0</v>
      </c>
      <c r="N731" s="59"/>
      <c r="O731" s="59"/>
      <c r="P731" s="59" t="e">
        <f t="shared" si="517"/>
        <v>#N/A</v>
      </c>
      <c r="Q731" s="59"/>
      <c r="R731" s="59"/>
      <c r="S731" s="59"/>
      <c r="T731" s="5" t="e">
        <f t="shared" si="518"/>
        <v>#N/A</v>
      </c>
      <c r="U731" s="4" t="e">
        <f t="shared" si="519"/>
        <v>#N/A</v>
      </c>
      <c r="V731" s="4" t="e">
        <f t="shared" si="520"/>
        <v>#N/A</v>
      </c>
      <c r="W731" s="4" t="e">
        <f t="shared" si="521"/>
        <v>#N/A</v>
      </c>
      <c r="X731" s="4" t="e">
        <f t="shared" si="522"/>
        <v>#N/A</v>
      </c>
      <c r="Y731" s="4" t="e" cm="1">
        <f t="array" ref="Y731">_xlfn.IFS(H731=1,2,H731=3,1)</f>
        <v>#N/A</v>
      </c>
      <c r="Z731" s="4" t="e">
        <f t="shared" si="523"/>
        <v>#N/A</v>
      </c>
      <c r="AA731" s="4" t="e">
        <f t="shared" si="524"/>
        <v>#N/A</v>
      </c>
      <c r="AB731" s="4" t="e">
        <f t="shared" si="525"/>
        <v>#N/A</v>
      </c>
      <c r="AC731" s="4" t="e">
        <f t="shared" si="526"/>
        <v>#N/A</v>
      </c>
      <c r="AD731" s="4" t="e">
        <f t="shared" si="527"/>
        <v>#N/A</v>
      </c>
      <c r="AE731" s="4" t="e">
        <f t="shared" si="528"/>
        <v>#N/A</v>
      </c>
      <c r="AF731" s="4">
        <f t="shared" si="529"/>
        <v>0</v>
      </c>
      <c r="AG731" s="4" t="str">
        <f t="shared" si="530"/>
        <v/>
      </c>
      <c r="AH731" s="4">
        <f t="shared" si="531"/>
        <v>0</v>
      </c>
      <c r="AI731" s="4" t="e">
        <f t="shared" si="532"/>
        <v>#VALUE!</v>
      </c>
      <c r="AJ731" s="4" t="e">
        <f t="shared" si="533"/>
        <v>#N/A</v>
      </c>
      <c r="AK731" s="4" t="e">
        <f t="shared" si="534"/>
        <v>#N/A</v>
      </c>
      <c r="AL731" s="4">
        <f t="shared" si="535"/>
        <v>0</v>
      </c>
      <c r="AM731" s="4">
        <f t="shared" si="536"/>
        <v>0</v>
      </c>
      <c r="AN731" s="4"/>
      <c r="AO731" s="4" t="e">
        <f t="shared" si="537"/>
        <v>#N/A</v>
      </c>
      <c r="AP731" s="4" t="e">
        <f t="shared" si="538"/>
        <v>#VALUE!</v>
      </c>
      <c r="AQ731" s="4" t="str">
        <f t="shared" si="539"/>
        <v/>
      </c>
      <c r="AR731" s="4">
        <f t="shared" si="540"/>
        <v>0</v>
      </c>
      <c r="AS731" s="4">
        <f t="shared" si="541"/>
        <v>0</v>
      </c>
      <c r="AT731" s="4">
        <f t="shared" si="542"/>
        <v>0</v>
      </c>
    </row>
    <row r="732" spans="1:46" x14ac:dyDescent="0.25">
      <c r="A732" s="5">
        <f t="shared" si="514"/>
        <v>0</v>
      </c>
      <c r="B732" s="4" t="e">
        <f t="shared" si="515"/>
        <v>#N/A</v>
      </c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4">
        <f t="shared" si="516"/>
        <v>0</v>
      </c>
      <c r="N732" s="59"/>
      <c r="O732" s="59"/>
      <c r="P732" s="59" t="e">
        <f t="shared" si="517"/>
        <v>#N/A</v>
      </c>
      <c r="Q732" s="59"/>
      <c r="R732" s="59"/>
      <c r="S732" s="59"/>
      <c r="T732" s="5" t="e">
        <f t="shared" si="518"/>
        <v>#N/A</v>
      </c>
      <c r="U732" s="4" t="e">
        <f t="shared" si="519"/>
        <v>#N/A</v>
      </c>
      <c r="V732" s="4" t="e">
        <f t="shared" si="520"/>
        <v>#N/A</v>
      </c>
      <c r="W732" s="4" t="e">
        <f t="shared" si="521"/>
        <v>#N/A</v>
      </c>
      <c r="X732" s="4" t="e">
        <f t="shared" si="522"/>
        <v>#N/A</v>
      </c>
      <c r="Y732" s="4" t="e" cm="1">
        <f t="array" ref="Y732">_xlfn.IFS(H732=1,2,H732=3,1)</f>
        <v>#N/A</v>
      </c>
      <c r="Z732" s="4" t="e">
        <f t="shared" si="523"/>
        <v>#N/A</v>
      </c>
      <c r="AA732" s="4" t="e">
        <f t="shared" si="524"/>
        <v>#N/A</v>
      </c>
      <c r="AB732" s="4" t="e">
        <f t="shared" si="525"/>
        <v>#N/A</v>
      </c>
      <c r="AC732" s="4" t="e">
        <f t="shared" si="526"/>
        <v>#N/A</v>
      </c>
      <c r="AD732" s="4" t="e">
        <f t="shared" si="527"/>
        <v>#N/A</v>
      </c>
      <c r="AE732" s="4" t="e">
        <f t="shared" si="528"/>
        <v>#N/A</v>
      </c>
      <c r="AF732" s="4">
        <f t="shared" si="529"/>
        <v>0</v>
      </c>
      <c r="AG732" s="4" t="str">
        <f t="shared" si="530"/>
        <v/>
      </c>
      <c r="AH732" s="4">
        <f t="shared" si="531"/>
        <v>0</v>
      </c>
      <c r="AI732" s="4" t="e">
        <f t="shared" si="532"/>
        <v>#VALUE!</v>
      </c>
      <c r="AJ732" s="4" t="e">
        <f t="shared" si="533"/>
        <v>#N/A</v>
      </c>
      <c r="AK732" s="4" t="e">
        <f t="shared" si="534"/>
        <v>#N/A</v>
      </c>
      <c r="AL732" s="4">
        <f t="shared" si="535"/>
        <v>0</v>
      </c>
      <c r="AM732" s="4">
        <f t="shared" si="536"/>
        <v>0</v>
      </c>
      <c r="AN732" s="4"/>
      <c r="AO732" s="4" t="e">
        <f t="shared" si="537"/>
        <v>#N/A</v>
      </c>
      <c r="AP732" s="4" t="e">
        <f t="shared" si="538"/>
        <v>#VALUE!</v>
      </c>
      <c r="AQ732" s="4" t="str">
        <f t="shared" si="539"/>
        <v/>
      </c>
      <c r="AR732" s="4">
        <f t="shared" si="540"/>
        <v>0</v>
      </c>
      <c r="AS732" s="4">
        <f t="shared" si="541"/>
        <v>0</v>
      </c>
      <c r="AT732" s="4">
        <f t="shared" si="542"/>
        <v>0</v>
      </c>
    </row>
    <row r="733" spans="1:46" x14ac:dyDescent="0.25">
      <c r="A733" s="5">
        <f t="shared" si="514"/>
        <v>0</v>
      </c>
      <c r="B733" s="4" t="e">
        <f t="shared" si="515"/>
        <v>#N/A</v>
      </c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4">
        <f t="shared" si="516"/>
        <v>0</v>
      </c>
      <c r="N733" s="59"/>
      <c r="O733" s="59"/>
      <c r="P733" s="59" t="e">
        <f t="shared" si="517"/>
        <v>#N/A</v>
      </c>
      <c r="Q733" s="59"/>
      <c r="R733" s="59"/>
      <c r="S733" s="59"/>
      <c r="T733" s="5" t="e">
        <f t="shared" si="518"/>
        <v>#N/A</v>
      </c>
      <c r="U733" s="4" t="e">
        <f t="shared" si="519"/>
        <v>#N/A</v>
      </c>
      <c r="V733" s="4" t="e">
        <f t="shared" si="520"/>
        <v>#N/A</v>
      </c>
      <c r="W733" s="4" t="e">
        <f t="shared" si="521"/>
        <v>#N/A</v>
      </c>
      <c r="X733" s="4" t="e">
        <f t="shared" si="522"/>
        <v>#N/A</v>
      </c>
      <c r="Y733" s="4" t="e" cm="1">
        <f t="array" ref="Y733">_xlfn.IFS(H733=1,2,H733=3,1)</f>
        <v>#N/A</v>
      </c>
      <c r="Z733" s="4" t="e">
        <f t="shared" si="523"/>
        <v>#N/A</v>
      </c>
      <c r="AA733" s="4" t="e">
        <f t="shared" si="524"/>
        <v>#N/A</v>
      </c>
      <c r="AB733" s="4" t="e">
        <f t="shared" si="525"/>
        <v>#N/A</v>
      </c>
      <c r="AC733" s="4" t="e">
        <f t="shared" si="526"/>
        <v>#N/A</v>
      </c>
      <c r="AD733" s="4" t="e">
        <f t="shared" si="527"/>
        <v>#N/A</v>
      </c>
      <c r="AE733" s="4" t="e">
        <f t="shared" si="528"/>
        <v>#N/A</v>
      </c>
      <c r="AF733" s="4">
        <f t="shared" si="529"/>
        <v>0</v>
      </c>
      <c r="AG733" s="4" t="str">
        <f t="shared" si="530"/>
        <v/>
      </c>
      <c r="AH733" s="4">
        <f t="shared" si="531"/>
        <v>0</v>
      </c>
      <c r="AI733" s="4" t="e">
        <f t="shared" si="532"/>
        <v>#VALUE!</v>
      </c>
      <c r="AJ733" s="4" t="e">
        <f t="shared" si="533"/>
        <v>#N/A</v>
      </c>
      <c r="AK733" s="4" t="e">
        <f t="shared" si="534"/>
        <v>#N/A</v>
      </c>
      <c r="AL733" s="4">
        <f t="shared" si="535"/>
        <v>0</v>
      </c>
      <c r="AM733" s="4">
        <f t="shared" si="536"/>
        <v>0</v>
      </c>
      <c r="AN733" s="4"/>
      <c r="AO733" s="4" t="e">
        <f t="shared" si="537"/>
        <v>#N/A</v>
      </c>
      <c r="AP733" s="4" t="e">
        <f t="shared" si="538"/>
        <v>#VALUE!</v>
      </c>
      <c r="AQ733" s="4" t="str">
        <f t="shared" si="539"/>
        <v/>
      </c>
      <c r="AR733" s="4">
        <f t="shared" si="540"/>
        <v>0</v>
      </c>
      <c r="AS733" s="4">
        <f t="shared" si="541"/>
        <v>0</v>
      </c>
      <c r="AT733" s="4">
        <f t="shared" si="542"/>
        <v>0</v>
      </c>
    </row>
    <row r="734" spans="1:46" x14ac:dyDescent="0.25">
      <c r="A734" s="5">
        <f t="shared" si="514"/>
        <v>0</v>
      </c>
      <c r="B734" s="4" t="e">
        <f t="shared" si="515"/>
        <v>#N/A</v>
      </c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4">
        <f t="shared" si="516"/>
        <v>0</v>
      </c>
      <c r="N734" s="59"/>
      <c r="O734" s="59"/>
      <c r="P734" s="59" t="e">
        <f t="shared" si="517"/>
        <v>#N/A</v>
      </c>
      <c r="Q734" s="59"/>
      <c r="R734" s="59"/>
      <c r="S734" s="59"/>
      <c r="T734" s="5" t="e">
        <f t="shared" si="518"/>
        <v>#N/A</v>
      </c>
      <c r="U734" s="4" t="e">
        <f t="shared" si="519"/>
        <v>#N/A</v>
      </c>
      <c r="V734" s="4" t="e">
        <f t="shared" si="520"/>
        <v>#N/A</v>
      </c>
      <c r="W734" s="4" t="e">
        <f t="shared" si="521"/>
        <v>#N/A</v>
      </c>
      <c r="X734" s="4" t="e">
        <f t="shared" si="522"/>
        <v>#N/A</v>
      </c>
      <c r="Y734" s="4" t="e" cm="1">
        <f t="array" ref="Y734">_xlfn.IFS(H734=1,2,H734=3,1)</f>
        <v>#N/A</v>
      </c>
      <c r="Z734" s="4" t="e">
        <f t="shared" si="523"/>
        <v>#N/A</v>
      </c>
      <c r="AA734" s="4" t="e">
        <f t="shared" si="524"/>
        <v>#N/A</v>
      </c>
      <c r="AB734" s="4" t="e">
        <f t="shared" si="525"/>
        <v>#N/A</v>
      </c>
      <c r="AC734" s="4" t="e">
        <f t="shared" si="526"/>
        <v>#N/A</v>
      </c>
      <c r="AD734" s="4" t="e">
        <f t="shared" si="527"/>
        <v>#N/A</v>
      </c>
      <c r="AE734" s="4" t="e">
        <f t="shared" si="528"/>
        <v>#N/A</v>
      </c>
      <c r="AF734" s="4">
        <f t="shared" si="529"/>
        <v>0</v>
      </c>
      <c r="AG734" s="4" t="str">
        <f t="shared" si="530"/>
        <v/>
      </c>
      <c r="AH734" s="4">
        <f t="shared" si="531"/>
        <v>0</v>
      </c>
      <c r="AI734" s="4" t="e">
        <f t="shared" si="532"/>
        <v>#VALUE!</v>
      </c>
      <c r="AJ734" s="4" t="e">
        <f t="shared" si="533"/>
        <v>#N/A</v>
      </c>
      <c r="AK734" s="4" t="e">
        <f t="shared" si="534"/>
        <v>#N/A</v>
      </c>
      <c r="AL734" s="4">
        <f t="shared" si="535"/>
        <v>0</v>
      </c>
      <c r="AM734" s="4">
        <f t="shared" si="536"/>
        <v>0</v>
      </c>
      <c r="AN734" s="4"/>
      <c r="AO734" s="4" t="e">
        <f t="shared" si="537"/>
        <v>#N/A</v>
      </c>
      <c r="AP734" s="4" t="e">
        <f t="shared" si="538"/>
        <v>#VALUE!</v>
      </c>
      <c r="AQ734" s="4" t="str">
        <f t="shared" si="539"/>
        <v/>
      </c>
      <c r="AR734" s="4">
        <f t="shared" si="540"/>
        <v>0</v>
      </c>
      <c r="AS734" s="4">
        <f t="shared" si="541"/>
        <v>0</v>
      </c>
      <c r="AT734" s="4">
        <f t="shared" si="542"/>
        <v>0</v>
      </c>
    </row>
    <row r="735" spans="1:46" x14ac:dyDescent="0.25">
      <c r="A735" s="5">
        <f t="shared" si="514"/>
        <v>0</v>
      </c>
      <c r="B735" s="4" t="e">
        <f t="shared" si="515"/>
        <v>#N/A</v>
      </c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4">
        <f t="shared" si="516"/>
        <v>0</v>
      </c>
      <c r="N735" s="59"/>
      <c r="O735" s="59"/>
      <c r="P735" s="59" t="e">
        <f t="shared" si="517"/>
        <v>#N/A</v>
      </c>
      <c r="Q735" s="59"/>
      <c r="R735" s="59"/>
      <c r="S735" s="59"/>
      <c r="T735" s="5" t="e">
        <f t="shared" si="518"/>
        <v>#N/A</v>
      </c>
      <c r="U735" s="4" t="e">
        <f t="shared" si="519"/>
        <v>#N/A</v>
      </c>
      <c r="V735" s="4" t="e">
        <f t="shared" si="520"/>
        <v>#N/A</v>
      </c>
      <c r="W735" s="4" t="e">
        <f t="shared" si="521"/>
        <v>#N/A</v>
      </c>
      <c r="X735" s="4" t="e">
        <f t="shared" si="522"/>
        <v>#N/A</v>
      </c>
      <c r="Y735" s="4" t="e" cm="1">
        <f t="array" ref="Y735">_xlfn.IFS(H735=1,2,H735=3,1)</f>
        <v>#N/A</v>
      </c>
      <c r="Z735" s="4" t="e">
        <f t="shared" si="523"/>
        <v>#N/A</v>
      </c>
      <c r="AA735" s="4" t="e">
        <f t="shared" si="524"/>
        <v>#N/A</v>
      </c>
      <c r="AB735" s="4" t="e">
        <f t="shared" si="525"/>
        <v>#N/A</v>
      </c>
      <c r="AC735" s="4" t="e">
        <f t="shared" si="526"/>
        <v>#N/A</v>
      </c>
      <c r="AD735" s="4" t="e">
        <f t="shared" si="527"/>
        <v>#N/A</v>
      </c>
      <c r="AE735" s="4" t="e">
        <f t="shared" si="528"/>
        <v>#N/A</v>
      </c>
      <c r="AF735" s="4">
        <f t="shared" si="529"/>
        <v>0</v>
      </c>
      <c r="AG735" s="4" t="str">
        <f t="shared" si="530"/>
        <v/>
      </c>
      <c r="AH735" s="4">
        <f t="shared" si="531"/>
        <v>0</v>
      </c>
      <c r="AI735" s="4" t="e">
        <f t="shared" si="532"/>
        <v>#VALUE!</v>
      </c>
      <c r="AJ735" s="4" t="e">
        <f t="shared" si="533"/>
        <v>#N/A</v>
      </c>
      <c r="AK735" s="4" t="e">
        <f t="shared" si="534"/>
        <v>#N/A</v>
      </c>
      <c r="AL735" s="4">
        <f t="shared" si="535"/>
        <v>0</v>
      </c>
      <c r="AM735" s="4">
        <f t="shared" si="536"/>
        <v>0</v>
      </c>
      <c r="AN735" s="4"/>
      <c r="AO735" s="4" t="e">
        <f t="shared" si="537"/>
        <v>#N/A</v>
      </c>
      <c r="AP735" s="4" t="e">
        <f t="shared" si="538"/>
        <v>#VALUE!</v>
      </c>
      <c r="AQ735" s="4" t="str">
        <f t="shared" si="539"/>
        <v/>
      </c>
      <c r="AR735" s="4">
        <f t="shared" si="540"/>
        <v>0</v>
      </c>
      <c r="AS735" s="4">
        <f t="shared" si="541"/>
        <v>0</v>
      </c>
      <c r="AT735" s="4">
        <f t="shared" si="542"/>
        <v>0</v>
      </c>
    </row>
    <row r="736" spans="1:46" x14ac:dyDescent="0.25">
      <c r="A736" s="5">
        <f t="shared" si="514"/>
        <v>0</v>
      </c>
      <c r="B736" s="4" t="e">
        <f t="shared" si="515"/>
        <v>#N/A</v>
      </c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4">
        <f t="shared" si="516"/>
        <v>0</v>
      </c>
      <c r="N736" s="59"/>
      <c r="O736" s="59"/>
      <c r="P736" s="59" t="e">
        <f t="shared" si="517"/>
        <v>#N/A</v>
      </c>
      <c r="Q736" s="59"/>
      <c r="R736" s="59"/>
      <c r="S736" s="59"/>
      <c r="T736" s="5" t="e">
        <f t="shared" si="518"/>
        <v>#N/A</v>
      </c>
      <c r="U736" s="4" t="e">
        <f t="shared" si="519"/>
        <v>#N/A</v>
      </c>
      <c r="V736" s="4" t="e">
        <f t="shared" si="520"/>
        <v>#N/A</v>
      </c>
      <c r="W736" s="4" t="e">
        <f t="shared" si="521"/>
        <v>#N/A</v>
      </c>
      <c r="X736" s="4" t="e">
        <f t="shared" si="522"/>
        <v>#N/A</v>
      </c>
      <c r="Y736" s="4" t="e" cm="1">
        <f t="array" ref="Y736">_xlfn.IFS(H736=1,2,H736=3,1)</f>
        <v>#N/A</v>
      </c>
      <c r="Z736" s="4" t="e">
        <f t="shared" si="523"/>
        <v>#N/A</v>
      </c>
      <c r="AA736" s="4" t="e">
        <f t="shared" si="524"/>
        <v>#N/A</v>
      </c>
      <c r="AB736" s="4" t="e">
        <f t="shared" si="525"/>
        <v>#N/A</v>
      </c>
      <c r="AC736" s="4" t="e">
        <f t="shared" si="526"/>
        <v>#N/A</v>
      </c>
      <c r="AD736" s="4" t="e">
        <f t="shared" si="527"/>
        <v>#N/A</v>
      </c>
      <c r="AE736" s="4" t="e">
        <f t="shared" si="528"/>
        <v>#N/A</v>
      </c>
      <c r="AF736" s="4">
        <f t="shared" si="529"/>
        <v>0</v>
      </c>
      <c r="AG736" s="4" t="str">
        <f t="shared" si="530"/>
        <v/>
      </c>
      <c r="AH736" s="4">
        <f t="shared" si="531"/>
        <v>0</v>
      </c>
      <c r="AI736" s="4" t="e">
        <f t="shared" si="532"/>
        <v>#VALUE!</v>
      </c>
      <c r="AJ736" s="4" t="e">
        <f t="shared" si="533"/>
        <v>#N/A</v>
      </c>
      <c r="AK736" s="4" t="e">
        <f t="shared" si="534"/>
        <v>#N/A</v>
      </c>
      <c r="AL736" s="4">
        <f t="shared" si="535"/>
        <v>0</v>
      </c>
      <c r="AM736" s="4">
        <f t="shared" si="536"/>
        <v>0</v>
      </c>
      <c r="AN736" s="4"/>
      <c r="AO736" s="4" t="e">
        <f t="shared" si="537"/>
        <v>#N/A</v>
      </c>
      <c r="AP736" s="4" t="e">
        <f t="shared" si="538"/>
        <v>#VALUE!</v>
      </c>
      <c r="AQ736" s="4" t="str">
        <f t="shared" si="539"/>
        <v/>
      </c>
      <c r="AR736" s="4">
        <f t="shared" si="540"/>
        <v>0</v>
      </c>
      <c r="AS736" s="4">
        <f t="shared" si="541"/>
        <v>0</v>
      </c>
      <c r="AT736" s="4">
        <f t="shared" si="542"/>
        <v>0</v>
      </c>
    </row>
    <row r="737" spans="1:46" x14ac:dyDescent="0.25">
      <c r="A737" s="5">
        <f t="shared" si="514"/>
        <v>0</v>
      </c>
      <c r="B737" s="4" t="e">
        <f t="shared" si="515"/>
        <v>#N/A</v>
      </c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4">
        <f t="shared" si="516"/>
        <v>0</v>
      </c>
      <c r="N737" s="59"/>
      <c r="O737" s="59"/>
      <c r="P737" s="59" t="e">
        <f t="shared" si="517"/>
        <v>#N/A</v>
      </c>
      <c r="Q737" s="59"/>
      <c r="R737" s="59"/>
      <c r="S737" s="59"/>
      <c r="T737" s="5" t="e">
        <f t="shared" si="518"/>
        <v>#N/A</v>
      </c>
      <c r="U737" s="4" t="e">
        <f t="shared" si="519"/>
        <v>#N/A</v>
      </c>
      <c r="V737" s="4" t="e">
        <f t="shared" si="520"/>
        <v>#N/A</v>
      </c>
      <c r="W737" s="4" t="e">
        <f t="shared" si="521"/>
        <v>#N/A</v>
      </c>
      <c r="X737" s="4" t="e">
        <f t="shared" si="522"/>
        <v>#N/A</v>
      </c>
      <c r="Y737" s="4" t="e" cm="1">
        <f t="array" ref="Y737">_xlfn.IFS(H737=1,2,H737=3,1)</f>
        <v>#N/A</v>
      </c>
      <c r="Z737" s="4" t="e">
        <f t="shared" si="523"/>
        <v>#N/A</v>
      </c>
      <c r="AA737" s="4" t="e">
        <f t="shared" si="524"/>
        <v>#N/A</v>
      </c>
      <c r="AB737" s="4" t="e">
        <f t="shared" si="525"/>
        <v>#N/A</v>
      </c>
      <c r="AC737" s="4" t="e">
        <f t="shared" si="526"/>
        <v>#N/A</v>
      </c>
      <c r="AD737" s="4" t="e">
        <f t="shared" si="527"/>
        <v>#N/A</v>
      </c>
      <c r="AE737" s="4" t="e">
        <f t="shared" si="528"/>
        <v>#N/A</v>
      </c>
      <c r="AF737" s="4">
        <f t="shared" si="529"/>
        <v>0</v>
      </c>
      <c r="AG737" s="4" t="str">
        <f t="shared" si="530"/>
        <v/>
      </c>
      <c r="AH737" s="4">
        <f t="shared" si="531"/>
        <v>0</v>
      </c>
      <c r="AI737" s="4" t="e">
        <f t="shared" si="532"/>
        <v>#VALUE!</v>
      </c>
      <c r="AJ737" s="4" t="e">
        <f t="shared" si="533"/>
        <v>#N/A</v>
      </c>
      <c r="AK737" s="4" t="e">
        <f t="shared" si="534"/>
        <v>#N/A</v>
      </c>
      <c r="AL737" s="4">
        <f t="shared" si="535"/>
        <v>0</v>
      </c>
      <c r="AM737" s="4">
        <f t="shared" si="536"/>
        <v>0</v>
      </c>
      <c r="AN737" s="4"/>
      <c r="AO737" s="4" t="e">
        <f t="shared" si="537"/>
        <v>#N/A</v>
      </c>
      <c r="AP737" s="4" t="e">
        <f t="shared" si="538"/>
        <v>#VALUE!</v>
      </c>
      <c r="AQ737" s="4" t="str">
        <f t="shared" si="539"/>
        <v/>
      </c>
      <c r="AR737" s="4">
        <f t="shared" si="540"/>
        <v>0</v>
      </c>
      <c r="AS737" s="4">
        <f t="shared" si="541"/>
        <v>0</v>
      </c>
      <c r="AT737" s="4">
        <f t="shared" si="542"/>
        <v>0</v>
      </c>
    </row>
    <row r="738" spans="1:46" x14ac:dyDescent="0.25">
      <c r="A738" s="5">
        <f t="shared" si="514"/>
        <v>0</v>
      </c>
      <c r="B738" s="4" t="e">
        <f t="shared" si="515"/>
        <v>#N/A</v>
      </c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4">
        <f t="shared" si="516"/>
        <v>0</v>
      </c>
      <c r="N738" s="59"/>
      <c r="O738" s="59"/>
      <c r="P738" s="59" t="e">
        <f t="shared" si="517"/>
        <v>#N/A</v>
      </c>
      <c r="Q738" s="59"/>
      <c r="R738" s="59"/>
      <c r="S738" s="59"/>
      <c r="T738" s="5" t="e">
        <f t="shared" si="518"/>
        <v>#N/A</v>
      </c>
      <c r="U738" s="4" t="e">
        <f t="shared" si="519"/>
        <v>#N/A</v>
      </c>
      <c r="V738" s="4" t="e">
        <f t="shared" si="520"/>
        <v>#N/A</v>
      </c>
      <c r="W738" s="4" t="e">
        <f t="shared" si="521"/>
        <v>#N/A</v>
      </c>
      <c r="X738" s="4" t="e">
        <f t="shared" si="522"/>
        <v>#N/A</v>
      </c>
      <c r="Y738" s="4" t="e" cm="1">
        <f t="array" ref="Y738">_xlfn.IFS(H738=1,2,H738=3,1)</f>
        <v>#N/A</v>
      </c>
      <c r="Z738" s="4" t="e">
        <f t="shared" si="523"/>
        <v>#N/A</v>
      </c>
      <c r="AA738" s="4" t="e">
        <f t="shared" si="524"/>
        <v>#N/A</v>
      </c>
      <c r="AB738" s="4" t="e">
        <f t="shared" si="525"/>
        <v>#N/A</v>
      </c>
      <c r="AC738" s="4" t="e">
        <f t="shared" si="526"/>
        <v>#N/A</v>
      </c>
      <c r="AD738" s="4" t="e">
        <f t="shared" si="527"/>
        <v>#N/A</v>
      </c>
      <c r="AE738" s="4" t="e">
        <f t="shared" si="528"/>
        <v>#N/A</v>
      </c>
      <c r="AF738" s="4">
        <f t="shared" si="529"/>
        <v>0</v>
      </c>
      <c r="AG738" s="4" t="str">
        <f t="shared" si="530"/>
        <v/>
      </c>
      <c r="AH738" s="4">
        <f t="shared" si="531"/>
        <v>0</v>
      </c>
      <c r="AI738" s="4" t="e">
        <f t="shared" si="532"/>
        <v>#VALUE!</v>
      </c>
      <c r="AJ738" s="4" t="e">
        <f t="shared" si="533"/>
        <v>#N/A</v>
      </c>
      <c r="AK738" s="4" t="e">
        <f t="shared" si="534"/>
        <v>#N/A</v>
      </c>
      <c r="AL738" s="4">
        <f t="shared" si="535"/>
        <v>0</v>
      </c>
      <c r="AM738" s="4">
        <f t="shared" si="536"/>
        <v>0</v>
      </c>
      <c r="AN738" s="4"/>
      <c r="AO738" s="4" t="e">
        <f t="shared" si="537"/>
        <v>#N/A</v>
      </c>
      <c r="AP738" s="4" t="e">
        <f t="shared" si="538"/>
        <v>#VALUE!</v>
      </c>
      <c r="AQ738" s="4" t="str">
        <f t="shared" si="539"/>
        <v/>
      </c>
      <c r="AR738" s="4">
        <f t="shared" si="540"/>
        <v>0</v>
      </c>
      <c r="AS738" s="4">
        <f t="shared" si="541"/>
        <v>0</v>
      </c>
      <c r="AT738" s="4">
        <f t="shared" si="542"/>
        <v>0</v>
      </c>
    </row>
    <row r="739" spans="1:46" x14ac:dyDescent="0.25">
      <c r="A739" s="5">
        <f t="shared" si="514"/>
        <v>0</v>
      </c>
      <c r="B739" s="4" t="e">
        <f t="shared" si="515"/>
        <v>#N/A</v>
      </c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4">
        <f t="shared" si="516"/>
        <v>0</v>
      </c>
      <c r="N739" s="59"/>
      <c r="O739" s="59"/>
      <c r="P739" s="59" t="e">
        <f t="shared" si="517"/>
        <v>#N/A</v>
      </c>
      <c r="Q739" s="59"/>
      <c r="R739" s="59"/>
      <c r="S739" s="59"/>
      <c r="T739" s="5" t="e">
        <f t="shared" si="518"/>
        <v>#N/A</v>
      </c>
      <c r="U739" s="4" t="e">
        <f t="shared" si="519"/>
        <v>#N/A</v>
      </c>
      <c r="V739" s="4" t="e">
        <f t="shared" si="520"/>
        <v>#N/A</v>
      </c>
      <c r="W739" s="4" t="e">
        <f t="shared" si="521"/>
        <v>#N/A</v>
      </c>
      <c r="X739" s="4" t="e">
        <f t="shared" si="522"/>
        <v>#N/A</v>
      </c>
      <c r="Y739" s="4" t="e" cm="1">
        <f t="array" ref="Y739">_xlfn.IFS(H739=1,2,H739=3,1)</f>
        <v>#N/A</v>
      </c>
      <c r="Z739" s="4" t="e">
        <f t="shared" si="523"/>
        <v>#N/A</v>
      </c>
      <c r="AA739" s="4" t="e">
        <f t="shared" si="524"/>
        <v>#N/A</v>
      </c>
      <c r="AB739" s="4" t="e">
        <f t="shared" si="525"/>
        <v>#N/A</v>
      </c>
      <c r="AC739" s="4" t="e">
        <f t="shared" si="526"/>
        <v>#N/A</v>
      </c>
      <c r="AD739" s="4" t="e">
        <f t="shared" si="527"/>
        <v>#N/A</v>
      </c>
      <c r="AE739" s="4" t="e">
        <f t="shared" si="528"/>
        <v>#N/A</v>
      </c>
      <c r="AF739" s="4">
        <f t="shared" si="529"/>
        <v>0</v>
      </c>
      <c r="AG739" s="4" t="str">
        <f t="shared" si="530"/>
        <v/>
      </c>
      <c r="AH739" s="4">
        <f t="shared" si="531"/>
        <v>0</v>
      </c>
      <c r="AI739" s="4" t="e">
        <f t="shared" si="532"/>
        <v>#VALUE!</v>
      </c>
      <c r="AJ739" s="4" t="e">
        <f t="shared" si="533"/>
        <v>#N/A</v>
      </c>
      <c r="AK739" s="4" t="e">
        <f t="shared" si="534"/>
        <v>#N/A</v>
      </c>
      <c r="AL739" s="4">
        <f t="shared" si="535"/>
        <v>0</v>
      </c>
      <c r="AM739" s="4">
        <f t="shared" si="536"/>
        <v>0</v>
      </c>
      <c r="AN739" s="4"/>
      <c r="AO739" s="4" t="e">
        <f t="shared" si="537"/>
        <v>#N/A</v>
      </c>
      <c r="AP739" s="4" t="e">
        <f t="shared" si="538"/>
        <v>#VALUE!</v>
      </c>
      <c r="AQ739" s="4" t="str">
        <f t="shared" si="539"/>
        <v/>
      </c>
      <c r="AR739" s="4">
        <f t="shared" si="540"/>
        <v>0</v>
      </c>
      <c r="AS739" s="4">
        <f t="shared" si="541"/>
        <v>0</v>
      </c>
      <c r="AT739" s="4">
        <f t="shared" si="542"/>
        <v>0</v>
      </c>
    </row>
    <row r="740" spans="1:46" x14ac:dyDescent="0.25">
      <c r="A740" s="5">
        <f t="shared" si="514"/>
        <v>0</v>
      </c>
      <c r="B740" s="4" t="e">
        <f t="shared" si="515"/>
        <v>#N/A</v>
      </c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4">
        <f t="shared" si="516"/>
        <v>0</v>
      </c>
      <c r="N740" s="59"/>
      <c r="O740" s="59"/>
      <c r="P740" s="59" t="e">
        <f t="shared" si="517"/>
        <v>#N/A</v>
      </c>
      <c r="Q740" s="59"/>
      <c r="R740" s="59"/>
      <c r="S740" s="59"/>
      <c r="T740" s="5" t="e">
        <f t="shared" si="518"/>
        <v>#N/A</v>
      </c>
      <c r="U740" s="4" t="e">
        <f t="shared" si="519"/>
        <v>#N/A</v>
      </c>
      <c r="V740" s="4" t="e">
        <f t="shared" si="520"/>
        <v>#N/A</v>
      </c>
      <c r="W740" s="4" t="e">
        <f t="shared" si="521"/>
        <v>#N/A</v>
      </c>
      <c r="X740" s="4" t="e">
        <f t="shared" si="522"/>
        <v>#N/A</v>
      </c>
      <c r="Y740" s="4" t="e" cm="1">
        <f t="array" ref="Y740">_xlfn.IFS(H740=1,2,H740=3,1)</f>
        <v>#N/A</v>
      </c>
      <c r="Z740" s="4" t="e">
        <f t="shared" si="523"/>
        <v>#N/A</v>
      </c>
      <c r="AA740" s="4" t="e">
        <f t="shared" si="524"/>
        <v>#N/A</v>
      </c>
      <c r="AB740" s="4" t="e">
        <f t="shared" si="525"/>
        <v>#N/A</v>
      </c>
      <c r="AC740" s="4" t="e">
        <f t="shared" si="526"/>
        <v>#N/A</v>
      </c>
      <c r="AD740" s="4" t="e">
        <f t="shared" si="527"/>
        <v>#N/A</v>
      </c>
      <c r="AE740" s="4" t="e">
        <f t="shared" si="528"/>
        <v>#N/A</v>
      </c>
      <c r="AF740" s="4">
        <f t="shared" si="529"/>
        <v>0</v>
      </c>
      <c r="AG740" s="4" t="str">
        <f t="shared" si="530"/>
        <v/>
      </c>
      <c r="AH740" s="4">
        <f t="shared" si="531"/>
        <v>0</v>
      </c>
      <c r="AI740" s="4" t="e">
        <f t="shared" si="532"/>
        <v>#VALUE!</v>
      </c>
      <c r="AJ740" s="4" t="e">
        <f t="shared" si="533"/>
        <v>#N/A</v>
      </c>
      <c r="AK740" s="4" t="e">
        <f t="shared" si="534"/>
        <v>#N/A</v>
      </c>
      <c r="AL740" s="4">
        <f t="shared" si="535"/>
        <v>0</v>
      </c>
      <c r="AM740" s="4">
        <f t="shared" si="536"/>
        <v>0</v>
      </c>
      <c r="AN740" s="4"/>
      <c r="AO740" s="4" t="e">
        <f t="shared" si="537"/>
        <v>#N/A</v>
      </c>
      <c r="AP740" s="4" t="e">
        <f t="shared" si="538"/>
        <v>#VALUE!</v>
      </c>
      <c r="AQ740" s="4" t="str">
        <f t="shared" si="539"/>
        <v/>
      </c>
      <c r="AR740" s="4">
        <f t="shared" si="540"/>
        <v>0</v>
      </c>
      <c r="AS740" s="4">
        <f t="shared" si="541"/>
        <v>0</v>
      </c>
      <c r="AT740" s="4">
        <f t="shared" si="542"/>
        <v>0</v>
      </c>
    </row>
    <row r="741" spans="1:46" x14ac:dyDescent="0.25">
      <c r="A741" s="5">
        <f t="shared" si="514"/>
        <v>0</v>
      </c>
      <c r="B741" s="4" t="e">
        <f t="shared" si="515"/>
        <v>#N/A</v>
      </c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4">
        <f t="shared" si="516"/>
        <v>0</v>
      </c>
      <c r="N741" s="59"/>
      <c r="O741" s="59"/>
      <c r="P741" s="59" t="e">
        <f t="shared" si="517"/>
        <v>#N/A</v>
      </c>
      <c r="Q741" s="59"/>
      <c r="R741" s="59"/>
      <c r="S741" s="59"/>
      <c r="T741" s="5" t="e">
        <f t="shared" si="518"/>
        <v>#N/A</v>
      </c>
      <c r="U741" s="4" t="e">
        <f t="shared" si="519"/>
        <v>#N/A</v>
      </c>
      <c r="V741" s="4" t="e">
        <f t="shared" si="520"/>
        <v>#N/A</v>
      </c>
      <c r="W741" s="4" t="e">
        <f t="shared" si="521"/>
        <v>#N/A</v>
      </c>
      <c r="X741" s="4" t="e">
        <f t="shared" si="522"/>
        <v>#N/A</v>
      </c>
      <c r="Y741" s="4" t="e" cm="1">
        <f t="array" ref="Y741">_xlfn.IFS(H741=1,2,H741=3,1)</f>
        <v>#N/A</v>
      </c>
      <c r="Z741" s="4" t="e">
        <f t="shared" si="523"/>
        <v>#N/A</v>
      </c>
      <c r="AA741" s="4" t="e">
        <f t="shared" si="524"/>
        <v>#N/A</v>
      </c>
      <c r="AB741" s="4" t="e">
        <f t="shared" si="525"/>
        <v>#N/A</v>
      </c>
      <c r="AC741" s="4" t="e">
        <f t="shared" si="526"/>
        <v>#N/A</v>
      </c>
      <c r="AD741" s="4" t="e">
        <f t="shared" si="527"/>
        <v>#N/A</v>
      </c>
      <c r="AE741" s="4" t="e">
        <f t="shared" si="528"/>
        <v>#N/A</v>
      </c>
      <c r="AF741" s="4">
        <f t="shared" si="529"/>
        <v>0</v>
      </c>
      <c r="AG741" s="4" t="str">
        <f t="shared" si="530"/>
        <v/>
      </c>
      <c r="AH741" s="4">
        <f t="shared" si="531"/>
        <v>0</v>
      </c>
      <c r="AI741" s="4" t="e">
        <f t="shared" si="532"/>
        <v>#VALUE!</v>
      </c>
      <c r="AJ741" s="4" t="e">
        <f t="shared" si="533"/>
        <v>#N/A</v>
      </c>
      <c r="AK741" s="4" t="e">
        <f t="shared" si="534"/>
        <v>#N/A</v>
      </c>
      <c r="AL741" s="4">
        <f t="shared" si="535"/>
        <v>0</v>
      </c>
      <c r="AM741" s="4">
        <f t="shared" si="536"/>
        <v>0</v>
      </c>
      <c r="AN741" s="4"/>
      <c r="AO741" s="4" t="e">
        <f t="shared" si="537"/>
        <v>#N/A</v>
      </c>
      <c r="AP741" s="4" t="e">
        <f t="shared" si="538"/>
        <v>#VALUE!</v>
      </c>
      <c r="AQ741" s="4" t="str">
        <f t="shared" si="539"/>
        <v/>
      </c>
      <c r="AR741" s="4">
        <f t="shared" si="540"/>
        <v>0</v>
      </c>
      <c r="AS741" s="4">
        <f t="shared" si="541"/>
        <v>0</v>
      </c>
      <c r="AT741" s="4">
        <f t="shared" si="542"/>
        <v>0</v>
      </c>
    </row>
    <row r="742" spans="1:46" x14ac:dyDescent="0.25">
      <c r="A742" s="5">
        <f t="shared" si="514"/>
        <v>0</v>
      </c>
      <c r="B742" s="4" t="e">
        <f t="shared" si="515"/>
        <v>#N/A</v>
      </c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4">
        <f t="shared" si="516"/>
        <v>0</v>
      </c>
      <c r="N742" s="59"/>
      <c r="O742" s="59"/>
      <c r="P742" s="59" t="e">
        <f t="shared" si="517"/>
        <v>#N/A</v>
      </c>
      <c r="Q742" s="59"/>
      <c r="R742" s="59"/>
      <c r="S742" s="59"/>
      <c r="T742" s="5" t="e">
        <f t="shared" si="518"/>
        <v>#N/A</v>
      </c>
      <c r="U742" s="4" t="e">
        <f t="shared" si="519"/>
        <v>#N/A</v>
      </c>
      <c r="V742" s="4" t="e">
        <f t="shared" si="520"/>
        <v>#N/A</v>
      </c>
      <c r="W742" s="4" t="e">
        <f t="shared" si="521"/>
        <v>#N/A</v>
      </c>
      <c r="X742" s="4" t="e">
        <f t="shared" si="522"/>
        <v>#N/A</v>
      </c>
      <c r="Y742" s="4" t="e" cm="1">
        <f t="array" ref="Y742">_xlfn.IFS(H742=1,2,H742=3,1)</f>
        <v>#N/A</v>
      </c>
      <c r="Z742" s="4" t="e">
        <f t="shared" si="523"/>
        <v>#N/A</v>
      </c>
      <c r="AA742" s="4" t="e">
        <f t="shared" si="524"/>
        <v>#N/A</v>
      </c>
      <c r="AB742" s="4" t="e">
        <f t="shared" si="525"/>
        <v>#N/A</v>
      </c>
      <c r="AC742" s="4" t="e">
        <f t="shared" si="526"/>
        <v>#N/A</v>
      </c>
      <c r="AD742" s="4" t="e">
        <f t="shared" si="527"/>
        <v>#N/A</v>
      </c>
      <c r="AE742" s="4" t="e">
        <f t="shared" si="528"/>
        <v>#N/A</v>
      </c>
      <c r="AF742" s="4">
        <f t="shared" si="529"/>
        <v>0</v>
      </c>
      <c r="AG742" s="4" t="str">
        <f t="shared" si="530"/>
        <v/>
      </c>
      <c r="AH742" s="4">
        <f t="shared" si="531"/>
        <v>0</v>
      </c>
      <c r="AI742" s="4" t="e">
        <f t="shared" si="532"/>
        <v>#VALUE!</v>
      </c>
      <c r="AJ742" s="4" t="e">
        <f t="shared" si="533"/>
        <v>#N/A</v>
      </c>
      <c r="AK742" s="4" t="e">
        <f t="shared" si="534"/>
        <v>#N/A</v>
      </c>
      <c r="AL742" s="4">
        <f t="shared" si="535"/>
        <v>0</v>
      </c>
      <c r="AM742" s="4">
        <f t="shared" si="536"/>
        <v>0</v>
      </c>
      <c r="AN742" s="4"/>
      <c r="AO742" s="4" t="e">
        <f t="shared" si="537"/>
        <v>#N/A</v>
      </c>
      <c r="AP742" s="4" t="e">
        <f t="shared" si="538"/>
        <v>#VALUE!</v>
      </c>
      <c r="AQ742" s="4" t="str">
        <f t="shared" si="539"/>
        <v/>
      </c>
      <c r="AR742" s="4">
        <f t="shared" si="540"/>
        <v>0</v>
      </c>
      <c r="AS742" s="4">
        <f t="shared" si="541"/>
        <v>0</v>
      </c>
      <c r="AT742" s="4">
        <f t="shared" si="542"/>
        <v>0</v>
      </c>
    </row>
    <row r="743" spans="1:46" x14ac:dyDescent="0.25">
      <c r="A743" s="5">
        <f t="shared" si="514"/>
        <v>0</v>
      </c>
      <c r="B743" s="4" t="e">
        <f t="shared" si="515"/>
        <v>#N/A</v>
      </c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4">
        <f t="shared" si="516"/>
        <v>0</v>
      </c>
      <c r="N743" s="59"/>
      <c r="O743" s="59"/>
      <c r="P743" s="59" t="e">
        <f t="shared" si="517"/>
        <v>#N/A</v>
      </c>
      <c r="Q743" s="59"/>
      <c r="R743" s="59"/>
      <c r="S743" s="59"/>
      <c r="T743" s="5" t="e">
        <f t="shared" si="518"/>
        <v>#N/A</v>
      </c>
      <c r="U743" s="4" t="e">
        <f t="shared" si="519"/>
        <v>#N/A</v>
      </c>
      <c r="V743" s="4" t="e">
        <f t="shared" si="520"/>
        <v>#N/A</v>
      </c>
      <c r="W743" s="4" t="e">
        <f t="shared" si="521"/>
        <v>#N/A</v>
      </c>
      <c r="X743" s="4" t="e">
        <f t="shared" si="522"/>
        <v>#N/A</v>
      </c>
      <c r="Y743" s="4" t="e" cm="1">
        <f t="array" ref="Y743">_xlfn.IFS(H743=1,2,H743=3,1)</f>
        <v>#N/A</v>
      </c>
      <c r="Z743" s="4" t="e">
        <f t="shared" si="523"/>
        <v>#N/A</v>
      </c>
      <c r="AA743" s="4" t="e">
        <f t="shared" si="524"/>
        <v>#N/A</v>
      </c>
      <c r="AB743" s="4" t="e">
        <f t="shared" si="525"/>
        <v>#N/A</v>
      </c>
      <c r="AC743" s="4" t="e">
        <f t="shared" si="526"/>
        <v>#N/A</v>
      </c>
      <c r="AD743" s="4" t="e">
        <f t="shared" si="527"/>
        <v>#N/A</v>
      </c>
      <c r="AE743" s="4" t="e">
        <f t="shared" si="528"/>
        <v>#N/A</v>
      </c>
      <c r="AF743" s="4">
        <f t="shared" si="529"/>
        <v>0</v>
      </c>
      <c r="AG743" s="4" t="str">
        <f t="shared" si="530"/>
        <v/>
      </c>
      <c r="AH743" s="4">
        <f t="shared" si="531"/>
        <v>0</v>
      </c>
      <c r="AI743" s="4" t="e">
        <f t="shared" si="532"/>
        <v>#VALUE!</v>
      </c>
      <c r="AJ743" s="4" t="e">
        <f t="shared" si="533"/>
        <v>#N/A</v>
      </c>
      <c r="AK743" s="4" t="e">
        <f t="shared" si="534"/>
        <v>#N/A</v>
      </c>
      <c r="AL743" s="4">
        <f t="shared" si="535"/>
        <v>0</v>
      </c>
      <c r="AM743" s="4">
        <f t="shared" si="536"/>
        <v>0</v>
      </c>
      <c r="AN743" s="4"/>
      <c r="AO743" s="4" t="e">
        <f t="shared" si="537"/>
        <v>#N/A</v>
      </c>
      <c r="AP743" s="4" t="e">
        <f t="shared" si="538"/>
        <v>#VALUE!</v>
      </c>
      <c r="AQ743" s="4" t="str">
        <f t="shared" si="539"/>
        <v/>
      </c>
      <c r="AR743" s="4">
        <f t="shared" si="540"/>
        <v>0</v>
      </c>
      <c r="AS743" s="4">
        <f t="shared" si="541"/>
        <v>0</v>
      </c>
      <c r="AT743" s="4">
        <f t="shared" si="542"/>
        <v>0</v>
      </c>
    </row>
    <row r="744" spans="1:46" x14ac:dyDescent="0.25">
      <c r="A744" s="5">
        <f t="shared" si="514"/>
        <v>0</v>
      </c>
      <c r="B744" s="4" t="e">
        <f t="shared" si="515"/>
        <v>#N/A</v>
      </c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4">
        <f t="shared" si="516"/>
        <v>0</v>
      </c>
      <c r="N744" s="59"/>
      <c r="O744" s="59"/>
      <c r="P744" s="59" t="e">
        <f t="shared" si="517"/>
        <v>#N/A</v>
      </c>
      <c r="Q744" s="59"/>
      <c r="R744" s="59"/>
      <c r="S744" s="59"/>
      <c r="T744" s="5" t="e">
        <f t="shared" si="518"/>
        <v>#N/A</v>
      </c>
      <c r="U744" s="4" t="e">
        <f t="shared" si="519"/>
        <v>#N/A</v>
      </c>
      <c r="V744" s="4" t="e">
        <f t="shared" si="520"/>
        <v>#N/A</v>
      </c>
      <c r="W744" s="4" t="e">
        <f t="shared" si="521"/>
        <v>#N/A</v>
      </c>
      <c r="X744" s="4" t="e">
        <f t="shared" si="522"/>
        <v>#N/A</v>
      </c>
      <c r="Y744" s="4" t="e" cm="1">
        <f t="array" ref="Y744">_xlfn.IFS(H744=1,2,H744=3,1)</f>
        <v>#N/A</v>
      </c>
      <c r="Z744" s="4" t="e">
        <f t="shared" si="523"/>
        <v>#N/A</v>
      </c>
      <c r="AA744" s="4" t="e">
        <f t="shared" si="524"/>
        <v>#N/A</v>
      </c>
      <c r="AB744" s="4" t="e">
        <f t="shared" si="525"/>
        <v>#N/A</v>
      </c>
      <c r="AC744" s="4" t="e">
        <f t="shared" si="526"/>
        <v>#N/A</v>
      </c>
      <c r="AD744" s="4" t="e">
        <f t="shared" si="527"/>
        <v>#N/A</v>
      </c>
      <c r="AE744" s="4" t="e">
        <f t="shared" si="528"/>
        <v>#N/A</v>
      </c>
      <c r="AF744" s="4">
        <f t="shared" si="529"/>
        <v>0</v>
      </c>
      <c r="AG744" s="4" t="str">
        <f t="shared" si="530"/>
        <v/>
      </c>
      <c r="AH744" s="4">
        <f t="shared" si="531"/>
        <v>0</v>
      </c>
      <c r="AI744" s="4" t="e">
        <f t="shared" si="532"/>
        <v>#VALUE!</v>
      </c>
      <c r="AJ744" s="4" t="e">
        <f t="shared" si="533"/>
        <v>#N/A</v>
      </c>
      <c r="AK744" s="4" t="e">
        <f t="shared" si="534"/>
        <v>#N/A</v>
      </c>
      <c r="AL744" s="4">
        <f t="shared" si="535"/>
        <v>0</v>
      </c>
      <c r="AM744" s="4">
        <f t="shared" si="536"/>
        <v>0</v>
      </c>
      <c r="AN744" s="4"/>
      <c r="AO744" s="4" t="e">
        <f t="shared" si="537"/>
        <v>#N/A</v>
      </c>
      <c r="AP744" s="4" t="e">
        <f t="shared" si="538"/>
        <v>#VALUE!</v>
      </c>
      <c r="AQ744" s="4" t="str">
        <f t="shared" si="539"/>
        <v/>
      </c>
      <c r="AR744" s="4">
        <f t="shared" si="540"/>
        <v>0</v>
      </c>
      <c r="AS744" s="4">
        <f t="shared" si="541"/>
        <v>0</v>
      </c>
      <c r="AT744" s="4">
        <f t="shared" si="542"/>
        <v>0</v>
      </c>
    </row>
    <row r="745" spans="1:46" x14ac:dyDescent="0.25">
      <c r="A745" s="5">
        <f t="shared" si="514"/>
        <v>0</v>
      </c>
      <c r="B745" s="4" t="e">
        <f t="shared" si="515"/>
        <v>#N/A</v>
      </c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4">
        <f t="shared" si="516"/>
        <v>0</v>
      </c>
      <c r="N745" s="59"/>
      <c r="O745" s="59"/>
      <c r="P745" s="59" t="e">
        <f t="shared" si="517"/>
        <v>#N/A</v>
      </c>
      <c r="Q745" s="59"/>
      <c r="R745" s="59"/>
      <c r="S745" s="59"/>
      <c r="T745" s="5" t="e">
        <f t="shared" si="518"/>
        <v>#N/A</v>
      </c>
      <c r="U745" s="4" t="e">
        <f t="shared" si="519"/>
        <v>#N/A</v>
      </c>
      <c r="V745" s="4" t="e">
        <f t="shared" si="520"/>
        <v>#N/A</v>
      </c>
      <c r="W745" s="4" t="e">
        <f t="shared" si="521"/>
        <v>#N/A</v>
      </c>
      <c r="X745" s="4" t="e">
        <f t="shared" si="522"/>
        <v>#N/A</v>
      </c>
      <c r="Y745" s="4" t="e" cm="1">
        <f t="array" ref="Y745">_xlfn.IFS(H745=1,2,H745=3,1)</f>
        <v>#N/A</v>
      </c>
      <c r="Z745" s="4" t="e">
        <f t="shared" si="523"/>
        <v>#N/A</v>
      </c>
      <c r="AA745" s="4" t="e">
        <f t="shared" si="524"/>
        <v>#N/A</v>
      </c>
      <c r="AB745" s="4" t="e">
        <f t="shared" si="525"/>
        <v>#N/A</v>
      </c>
      <c r="AC745" s="4" t="e">
        <f t="shared" si="526"/>
        <v>#N/A</v>
      </c>
      <c r="AD745" s="4" t="e">
        <f t="shared" si="527"/>
        <v>#N/A</v>
      </c>
      <c r="AE745" s="4" t="e">
        <f t="shared" si="528"/>
        <v>#N/A</v>
      </c>
      <c r="AF745" s="4">
        <f t="shared" si="529"/>
        <v>0</v>
      </c>
      <c r="AG745" s="4" t="str">
        <f t="shared" si="530"/>
        <v/>
      </c>
      <c r="AH745" s="4">
        <f t="shared" si="531"/>
        <v>0</v>
      </c>
      <c r="AI745" s="4" t="e">
        <f t="shared" si="532"/>
        <v>#VALUE!</v>
      </c>
      <c r="AJ745" s="4" t="e">
        <f t="shared" si="533"/>
        <v>#N/A</v>
      </c>
      <c r="AK745" s="4" t="e">
        <f t="shared" si="534"/>
        <v>#N/A</v>
      </c>
      <c r="AL745" s="4">
        <f t="shared" si="535"/>
        <v>0</v>
      </c>
      <c r="AM745" s="4">
        <f t="shared" si="536"/>
        <v>0</v>
      </c>
      <c r="AN745" s="4"/>
      <c r="AO745" s="4" t="e">
        <f t="shared" si="537"/>
        <v>#N/A</v>
      </c>
      <c r="AP745" s="4" t="e">
        <f t="shared" si="538"/>
        <v>#VALUE!</v>
      </c>
      <c r="AQ745" s="4" t="str">
        <f t="shared" si="539"/>
        <v/>
      </c>
      <c r="AR745" s="4">
        <f t="shared" si="540"/>
        <v>0</v>
      </c>
      <c r="AS745" s="4">
        <f t="shared" si="541"/>
        <v>0</v>
      </c>
      <c r="AT745" s="4">
        <f t="shared" si="542"/>
        <v>0</v>
      </c>
    </row>
    <row r="746" spans="1:46" x14ac:dyDescent="0.25">
      <c r="A746" s="5">
        <f t="shared" si="514"/>
        <v>0</v>
      </c>
      <c r="B746" s="4" t="e">
        <f t="shared" si="515"/>
        <v>#N/A</v>
      </c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4">
        <f t="shared" si="516"/>
        <v>0</v>
      </c>
      <c r="N746" s="59"/>
      <c r="O746" s="59"/>
      <c r="P746" s="59" t="e">
        <f t="shared" si="517"/>
        <v>#N/A</v>
      </c>
      <c r="Q746" s="59"/>
      <c r="R746" s="59"/>
      <c r="S746" s="59"/>
      <c r="T746" s="5" t="e">
        <f t="shared" si="518"/>
        <v>#N/A</v>
      </c>
      <c r="U746" s="4" t="e">
        <f t="shared" si="519"/>
        <v>#N/A</v>
      </c>
      <c r="V746" s="4" t="e">
        <f t="shared" si="520"/>
        <v>#N/A</v>
      </c>
      <c r="W746" s="4" t="e">
        <f t="shared" si="521"/>
        <v>#N/A</v>
      </c>
      <c r="X746" s="4" t="e">
        <f t="shared" si="522"/>
        <v>#N/A</v>
      </c>
      <c r="Y746" s="4" t="e" cm="1">
        <f t="array" ref="Y746">_xlfn.IFS(H746=1,2,H746=3,1)</f>
        <v>#N/A</v>
      </c>
      <c r="Z746" s="4" t="e">
        <f t="shared" si="523"/>
        <v>#N/A</v>
      </c>
      <c r="AA746" s="4" t="e">
        <f t="shared" si="524"/>
        <v>#N/A</v>
      </c>
      <c r="AB746" s="4" t="e">
        <f t="shared" si="525"/>
        <v>#N/A</v>
      </c>
      <c r="AC746" s="4" t="e">
        <f t="shared" si="526"/>
        <v>#N/A</v>
      </c>
      <c r="AD746" s="4" t="e">
        <f t="shared" si="527"/>
        <v>#N/A</v>
      </c>
      <c r="AE746" s="4" t="e">
        <f t="shared" si="528"/>
        <v>#N/A</v>
      </c>
      <c r="AF746" s="4">
        <f t="shared" si="529"/>
        <v>0</v>
      </c>
      <c r="AG746" s="4" t="str">
        <f t="shared" si="530"/>
        <v/>
      </c>
      <c r="AH746" s="4">
        <f t="shared" si="531"/>
        <v>0</v>
      </c>
      <c r="AI746" s="4" t="e">
        <f t="shared" si="532"/>
        <v>#VALUE!</v>
      </c>
      <c r="AJ746" s="4" t="e">
        <f t="shared" si="533"/>
        <v>#N/A</v>
      </c>
      <c r="AK746" s="4" t="e">
        <f t="shared" si="534"/>
        <v>#N/A</v>
      </c>
      <c r="AL746" s="4">
        <f t="shared" si="535"/>
        <v>0</v>
      </c>
      <c r="AM746" s="4">
        <f t="shared" si="536"/>
        <v>0</v>
      </c>
      <c r="AN746" s="4"/>
      <c r="AO746" s="4" t="e">
        <f t="shared" si="537"/>
        <v>#N/A</v>
      </c>
      <c r="AP746" s="4" t="e">
        <f t="shared" si="538"/>
        <v>#VALUE!</v>
      </c>
      <c r="AQ746" s="4" t="str">
        <f t="shared" si="539"/>
        <v/>
      </c>
      <c r="AR746" s="4">
        <f t="shared" si="540"/>
        <v>0</v>
      </c>
      <c r="AS746" s="4">
        <f t="shared" si="541"/>
        <v>0</v>
      </c>
      <c r="AT746" s="4">
        <f t="shared" si="542"/>
        <v>0</v>
      </c>
    </row>
    <row r="747" spans="1:46" x14ac:dyDescent="0.25">
      <c r="A747" s="5">
        <f t="shared" si="514"/>
        <v>0</v>
      </c>
      <c r="B747" s="4" t="e">
        <f t="shared" si="515"/>
        <v>#N/A</v>
      </c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4">
        <f t="shared" si="516"/>
        <v>0</v>
      </c>
      <c r="N747" s="59"/>
      <c r="O747" s="59"/>
      <c r="P747" s="59" t="e">
        <f t="shared" si="517"/>
        <v>#N/A</v>
      </c>
      <c r="Q747" s="59"/>
      <c r="R747" s="59"/>
      <c r="S747" s="59"/>
      <c r="T747" s="5" t="e">
        <f t="shared" si="518"/>
        <v>#N/A</v>
      </c>
      <c r="U747" s="4" t="e">
        <f t="shared" si="519"/>
        <v>#N/A</v>
      </c>
      <c r="V747" s="4" t="e">
        <f t="shared" si="520"/>
        <v>#N/A</v>
      </c>
      <c r="W747" s="4" t="e">
        <f t="shared" si="521"/>
        <v>#N/A</v>
      </c>
      <c r="X747" s="4" t="e">
        <f t="shared" si="522"/>
        <v>#N/A</v>
      </c>
      <c r="Y747" s="4" t="e" cm="1">
        <f t="array" ref="Y747">_xlfn.IFS(H747=1,2,H747=3,1)</f>
        <v>#N/A</v>
      </c>
      <c r="Z747" s="4" t="e">
        <f t="shared" si="523"/>
        <v>#N/A</v>
      </c>
      <c r="AA747" s="4" t="e">
        <f t="shared" si="524"/>
        <v>#N/A</v>
      </c>
      <c r="AB747" s="4" t="e">
        <f t="shared" si="525"/>
        <v>#N/A</v>
      </c>
      <c r="AC747" s="4" t="e">
        <f t="shared" si="526"/>
        <v>#N/A</v>
      </c>
      <c r="AD747" s="4" t="e">
        <f t="shared" si="527"/>
        <v>#N/A</v>
      </c>
      <c r="AE747" s="4" t="e">
        <f t="shared" si="528"/>
        <v>#N/A</v>
      </c>
      <c r="AF747" s="4">
        <f t="shared" si="529"/>
        <v>0</v>
      </c>
      <c r="AG747" s="4" t="str">
        <f t="shared" si="530"/>
        <v/>
      </c>
      <c r="AH747" s="4">
        <f t="shared" si="531"/>
        <v>0</v>
      </c>
      <c r="AI747" s="4" t="e">
        <f t="shared" si="532"/>
        <v>#VALUE!</v>
      </c>
      <c r="AJ747" s="4" t="e">
        <f t="shared" si="533"/>
        <v>#N/A</v>
      </c>
      <c r="AK747" s="4" t="e">
        <f t="shared" si="534"/>
        <v>#N/A</v>
      </c>
      <c r="AL747" s="4">
        <f t="shared" si="535"/>
        <v>0</v>
      </c>
      <c r="AM747" s="4">
        <f t="shared" si="536"/>
        <v>0</v>
      </c>
      <c r="AN747" s="4"/>
      <c r="AO747" s="4" t="e">
        <f t="shared" si="537"/>
        <v>#N/A</v>
      </c>
      <c r="AP747" s="4" t="e">
        <f t="shared" si="538"/>
        <v>#VALUE!</v>
      </c>
      <c r="AQ747" s="4" t="str">
        <f t="shared" si="539"/>
        <v/>
      </c>
      <c r="AR747" s="4">
        <f t="shared" si="540"/>
        <v>0</v>
      </c>
      <c r="AS747" s="4">
        <f t="shared" si="541"/>
        <v>0</v>
      </c>
      <c r="AT747" s="4">
        <f t="shared" si="542"/>
        <v>0</v>
      </c>
    </row>
    <row r="748" spans="1:46" x14ac:dyDescent="0.25">
      <c r="A748" s="5">
        <f t="shared" si="514"/>
        <v>0</v>
      </c>
      <c r="B748" s="4" t="e">
        <f t="shared" si="515"/>
        <v>#N/A</v>
      </c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4">
        <f t="shared" si="516"/>
        <v>0</v>
      </c>
      <c r="N748" s="59"/>
      <c r="O748" s="59"/>
      <c r="P748" s="59" t="e">
        <f t="shared" si="517"/>
        <v>#N/A</v>
      </c>
      <c r="Q748" s="59"/>
      <c r="R748" s="59"/>
      <c r="S748" s="59"/>
      <c r="T748" s="5" t="e">
        <f t="shared" si="518"/>
        <v>#N/A</v>
      </c>
      <c r="U748" s="4" t="e">
        <f t="shared" si="519"/>
        <v>#N/A</v>
      </c>
      <c r="V748" s="4" t="e">
        <f t="shared" si="520"/>
        <v>#N/A</v>
      </c>
      <c r="W748" s="4" t="e">
        <f t="shared" si="521"/>
        <v>#N/A</v>
      </c>
      <c r="X748" s="4" t="e">
        <f t="shared" si="522"/>
        <v>#N/A</v>
      </c>
      <c r="Y748" s="4" t="e" cm="1">
        <f t="array" ref="Y748">_xlfn.IFS(H748=1,2,H748=3,1)</f>
        <v>#N/A</v>
      </c>
      <c r="Z748" s="4" t="e">
        <f t="shared" si="523"/>
        <v>#N/A</v>
      </c>
      <c r="AA748" s="4" t="e">
        <f t="shared" si="524"/>
        <v>#N/A</v>
      </c>
      <c r="AB748" s="4" t="e">
        <f t="shared" si="525"/>
        <v>#N/A</v>
      </c>
      <c r="AC748" s="4" t="e">
        <f t="shared" si="526"/>
        <v>#N/A</v>
      </c>
      <c r="AD748" s="4" t="e">
        <f t="shared" si="527"/>
        <v>#N/A</v>
      </c>
      <c r="AE748" s="4" t="e">
        <f t="shared" si="528"/>
        <v>#N/A</v>
      </c>
      <c r="AF748" s="4">
        <f t="shared" si="529"/>
        <v>0</v>
      </c>
      <c r="AG748" s="4" t="str">
        <f t="shared" si="530"/>
        <v/>
      </c>
      <c r="AH748" s="4">
        <f t="shared" si="531"/>
        <v>0</v>
      </c>
      <c r="AI748" s="4" t="e">
        <f t="shared" si="532"/>
        <v>#VALUE!</v>
      </c>
      <c r="AJ748" s="4" t="e">
        <f t="shared" si="533"/>
        <v>#N/A</v>
      </c>
      <c r="AK748" s="4" t="e">
        <f t="shared" si="534"/>
        <v>#N/A</v>
      </c>
      <c r="AL748" s="4">
        <f t="shared" si="535"/>
        <v>0</v>
      </c>
      <c r="AM748" s="4">
        <f t="shared" si="536"/>
        <v>0</v>
      </c>
      <c r="AN748" s="4"/>
      <c r="AO748" s="4" t="e">
        <f t="shared" si="537"/>
        <v>#N/A</v>
      </c>
      <c r="AP748" s="4" t="e">
        <f t="shared" si="538"/>
        <v>#VALUE!</v>
      </c>
      <c r="AQ748" s="4" t="str">
        <f t="shared" si="539"/>
        <v/>
      </c>
      <c r="AR748" s="4">
        <f t="shared" si="540"/>
        <v>0</v>
      </c>
      <c r="AS748" s="4">
        <f t="shared" si="541"/>
        <v>0</v>
      </c>
      <c r="AT748" s="4">
        <f t="shared" si="542"/>
        <v>0</v>
      </c>
    </row>
    <row r="749" spans="1:46" x14ac:dyDescent="0.25">
      <c r="A749" s="5">
        <f t="shared" si="514"/>
        <v>0</v>
      </c>
      <c r="B749" s="4" t="e">
        <f t="shared" si="515"/>
        <v>#N/A</v>
      </c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4">
        <f t="shared" si="516"/>
        <v>0</v>
      </c>
      <c r="N749" s="59"/>
      <c r="O749" s="59"/>
      <c r="P749" s="59" t="e">
        <f t="shared" si="517"/>
        <v>#N/A</v>
      </c>
      <c r="Q749" s="59"/>
      <c r="R749" s="59"/>
      <c r="S749" s="59"/>
      <c r="T749" s="5" t="e">
        <f t="shared" si="518"/>
        <v>#N/A</v>
      </c>
      <c r="U749" s="4" t="e">
        <f t="shared" si="519"/>
        <v>#N/A</v>
      </c>
      <c r="V749" s="4" t="e">
        <f t="shared" si="520"/>
        <v>#N/A</v>
      </c>
      <c r="W749" s="4" t="e">
        <f t="shared" si="521"/>
        <v>#N/A</v>
      </c>
      <c r="X749" s="4" t="e">
        <f t="shared" si="522"/>
        <v>#N/A</v>
      </c>
      <c r="Y749" s="4" t="e" cm="1">
        <f t="array" ref="Y749">_xlfn.IFS(H749=1,2,H749=3,1)</f>
        <v>#N/A</v>
      </c>
      <c r="Z749" s="4" t="e">
        <f t="shared" si="523"/>
        <v>#N/A</v>
      </c>
      <c r="AA749" s="4" t="e">
        <f t="shared" si="524"/>
        <v>#N/A</v>
      </c>
      <c r="AB749" s="4" t="e">
        <f t="shared" si="525"/>
        <v>#N/A</v>
      </c>
      <c r="AC749" s="4" t="e">
        <f t="shared" si="526"/>
        <v>#N/A</v>
      </c>
      <c r="AD749" s="4" t="e">
        <f t="shared" si="527"/>
        <v>#N/A</v>
      </c>
      <c r="AE749" s="4" t="e">
        <f t="shared" si="528"/>
        <v>#N/A</v>
      </c>
      <c r="AF749" s="4">
        <f t="shared" si="529"/>
        <v>0</v>
      </c>
      <c r="AG749" s="4" t="str">
        <f t="shared" si="530"/>
        <v/>
      </c>
      <c r="AH749" s="4">
        <f t="shared" si="531"/>
        <v>0</v>
      </c>
      <c r="AI749" s="4" t="e">
        <f t="shared" si="532"/>
        <v>#VALUE!</v>
      </c>
      <c r="AJ749" s="4" t="e">
        <f t="shared" si="533"/>
        <v>#N/A</v>
      </c>
      <c r="AK749" s="4" t="e">
        <f t="shared" si="534"/>
        <v>#N/A</v>
      </c>
      <c r="AL749" s="4">
        <f t="shared" si="535"/>
        <v>0</v>
      </c>
      <c r="AM749" s="4">
        <f t="shared" si="536"/>
        <v>0</v>
      </c>
      <c r="AN749" s="4"/>
      <c r="AO749" s="4" t="e">
        <f t="shared" si="537"/>
        <v>#N/A</v>
      </c>
      <c r="AP749" s="4" t="e">
        <f t="shared" si="538"/>
        <v>#VALUE!</v>
      </c>
      <c r="AQ749" s="4" t="str">
        <f t="shared" si="539"/>
        <v/>
      </c>
      <c r="AR749" s="4">
        <f t="shared" si="540"/>
        <v>0</v>
      </c>
      <c r="AS749" s="4">
        <f t="shared" si="541"/>
        <v>0</v>
      </c>
      <c r="AT749" s="4">
        <f t="shared" si="542"/>
        <v>0</v>
      </c>
    </row>
    <row r="750" spans="1:46" x14ac:dyDescent="0.25">
      <c r="A750" s="5">
        <f t="shared" si="514"/>
        <v>0</v>
      </c>
      <c r="B750" s="4" t="e">
        <f t="shared" si="515"/>
        <v>#N/A</v>
      </c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4">
        <f t="shared" si="516"/>
        <v>0</v>
      </c>
      <c r="N750" s="59"/>
      <c r="O750" s="59"/>
      <c r="P750" s="59" t="e">
        <f t="shared" si="517"/>
        <v>#N/A</v>
      </c>
      <c r="Q750" s="59"/>
      <c r="R750" s="59"/>
      <c r="S750" s="59"/>
      <c r="T750" s="5" t="e">
        <f t="shared" si="518"/>
        <v>#N/A</v>
      </c>
      <c r="U750" s="4" t="e">
        <f t="shared" si="519"/>
        <v>#N/A</v>
      </c>
      <c r="V750" s="4" t="e">
        <f t="shared" si="520"/>
        <v>#N/A</v>
      </c>
      <c r="W750" s="4" t="e">
        <f t="shared" si="521"/>
        <v>#N/A</v>
      </c>
      <c r="X750" s="4" t="e">
        <f t="shared" si="522"/>
        <v>#N/A</v>
      </c>
      <c r="Y750" s="4" t="e" cm="1">
        <f t="array" ref="Y750">_xlfn.IFS(H750=1,2,H750=3,1)</f>
        <v>#N/A</v>
      </c>
      <c r="Z750" s="4" t="e">
        <f t="shared" si="523"/>
        <v>#N/A</v>
      </c>
      <c r="AA750" s="4" t="e">
        <f t="shared" si="524"/>
        <v>#N/A</v>
      </c>
      <c r="AB750" s="4" t="e">
        <f t="shared" si="525"/>
        <v>#N/A</v>
      </c>
      <c r="AC750" s="4" t="e">
        <f t="shared" si="526"/>
        <v>#N/A</v>
      </c>
      <c r="AD750" s="4" t="e">
        <f t="shared" si="527"/>
        <v>#N/A</v>
      </c>
      <c r="AE750" s="4" t="e">
        <f t="shared" si="528"/>
        <v>#N/A</v>
      </c>
      <c r="AF750" s="4">
        <f t="shared" si="529"/>
        <v>0</v>
      </c>
      <c r="AG750" s="4" t="str">
        <f t="shared" si="530"/>
        <v/>
      </c>
      <c r="AH750" s="4">
        <f t="shared" si="531"/>
        <v>0</v>
      </c>
      <c r="AI750" s="4" t="e">
        <f t="shared" si="532"/>
        <v>#VALUE!</v>
      </c>
      <c r="AJ750" s="4" t="e">
        <f t="shared" si="533"/>
        <v>#N/A</v>
      </c>
      <c r="AK750" s="4" t="e">
        <f t="shared" si="534"/>
        <v>#N/A</v>
      </c>
      <c r="AL750" s="4">
        <f t="shared" si="535"/>
        <v>0</v>
      </c>
      <c r="AM750" s="4">
        <f t="shared" si="536"/>
        <v>0</v>
      </c>
      <c r="AN750" s="4"/>
      <c r="AO750" s="4" t="e">
        <f t="shared" si="537"/>
        <v>#N/A</v>
      </c>
      <c r="AP750" s="4" t="e">
        <f t="shared" si="538"/>
        <v>#VALUE!</v>
      </c>
      <c r="AQ750" s="4" t="str">
        <f t="shared" si="539"/>
        <v/>
      </c>
      <c r="AR750" s="4">
        <f t="shared" si="540"/>
        <v>0</v>
      </c>
      <c r="AS750" s="4">
        <f t="shared" si="541"/>
        <v>0</v>
      </c>
      <c r="AT750" s="4">
        <f t="shared" si="542"/>
        <v>0</v>
      </c>
    </row>
    <row r="751" spans="1:46" x14ac:dyDescent="0.25">
      <c r="A751" s="5">
        <f t="shared" si="514"/>
        <v>0</v>
      </c>
      <c r="B751" s="4" t="e">
        <f t="shared" si="515"/>
        <v>#N/A</v>
      </c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4">
        <f t="shared" si="516"/>
        <v>0</v>
      </c>
      <c r="N751" s="59"/>
      <c r="O751" s="59"/>
      <c r="P751" s="59" t="e">
        <f t="shared" si="517"/>
        <v>#N/A</v>
      </c>
      <c r="Q751" s="59"/>
      <c r="R751" s="59"/>
      <c r="S751" s="59"/>
      <c r="T751" s="5" t="e">
        <f t="shared" si="518"/>
        <v>#N/A</v>
      </c>
      <c r="U751" s="4" t="e">
        <f t="shared" si="519"/>
        <v>#N/A</v>
      </c>
      <c r="V751" s="4" t="e">
        <f t="shared" si="520"/>
        <v>#N/A</v>
      </c>
      <c r="W751" s="4" t="e">
        <f t="shared" si="521"/>
        <v>#N/A</v>
      </c>
      <c r="X751" s="4" t="e">
        <f t="shared" si="522"/>
        <v>#N/A</v>
      </c>
      <c r="Y751" s="4" t="e" cm="1">
        <f t="array" ref="Y751">_xlfn.IFS(H751=1,2,H751=3,1)</f>
        <v>#N/A</v>
      </c>
      <c r="Z751" s="4" t="e">
        <f t="shared" si="523"/>
        <v>#N/A</v>
      </c>
      <c r="AA751" s="4" t="e">
        <f t="shared" si="524"/>
        <v>#N/A</v>
      </c>
      <c r="AB751" s="4" t="e">
        <f t="shared" si="525"/>
        <v>#N/A</v>
      </c>
      <c r="AC751" s="4" t="e">
        <f t="shared" si="526"/>
        <v>#N/A</v>
      </c>
      <c r="AD751" s="4" t="e">
        <f t="shared" si="527"/>
        <v>#N/A</v>
      </c>
      <c r="AE751" s="4" t="e">
        <f t="shared" si="528"/>
        <v>#N/A</v>
      </c>
      <c r="AF751" s="4">
        <f t="shared" si="529"/>
        <v>0</v>
      </c>
      <c r="AG751" s="4" t="str">
        <f t="shared" si="530"/>
        <v/>
      </c>
      <c r="AH751" s="4">
        <f t="shared" si="531"/>
        <v>0</v>
      </c>
      <c r="AI751" s="4" t="e">
        <f t="shared" si="532"/>
        <v>#VALUE!</v>
      </c>
      <c r="AJ751" s="4" t="e">
        <f t="shared" si="533"/>
        <v>#N/A</v>
      </c>
      <c r="AK751" s="4" t="e">
        <f t="shared" si="534"/>
        <v>#N/A</v>
      </c>
      <c r="AL751" s="4">
        <f t="shared" si="535"/>
        <v>0</v>
      </c>
      <c r="AM751" s="4">
        <f t="shared" si="536"/>
        <v>0</v>
      </c>
      <c r="AN751" s="4"/>
      <c r="AO751" s="4" t="e">
        <f t="shared" si="537"/>
        <v>#N/A</v>
      </c>
      <c r="AP751" s="4" t="e">
        <f t="shared" si="538"/>
        <v>#VALUE!</v>
      </c>
      <c r="AQ751" s="4" t="str">
        <f t="shared" si="539"/>
        <v/>
      </c>
      <c r="AR751" s="4">
        <f t="shared" si="540"/>
        <v>0</v>
      </c>
      <c r="AS751" s="4">
        <f t="shared" si="541"/>
        <v>0</v>
      </c>
      <c r="AT751" s="4">
        <f t="shared" si="542"/>
        <v>0</v>
      </c>
    </row>
    <row r="752" spans="1:46" x14ac:dyDescent="0.25">
      <c r="A752" s="5">
        <f t="shared" si="514"/>
        <v>0</v>
      </c>
      <c r="B752" s="4" t="e">
        <f t="shared" si="515"/>
        <v>#N/A</v>
      </c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4">
        <f t="shared" si="516"/>
        <v>0</v>
      </c>
      <c r="N752" s="59"/>
      <c r="O752" s="59"/>
      <c r="P752" s="59" t="e">
        <f t="shared" si="517"/>
        <v>#N/A</v>
      </c>
      <c r="Q752" s="59"/>
      <c r="R752" s="59"/>
      <c r="S752" s="59"/>
      <c r="T752" s="5" t="e">
        <f t="shared" si="518"/>
        <v>#N/A</v>
      </c>
      <c r="U752" s="4" t="e">
        <f t="shared" si="519"/>
        <v>#N/A</v>
      </c>
      <c r="V752" s="4" t="e">
        <f t="shared" si="520"/>
        <v>#N/A</v>
      </c>
      <c r="W752" s="4" t="e">
        <f t="shared" si="521"/>
        <v>#N/A</v>
      </c>
      <c r="X752" s="4" t="e">
        <f t="shared" si="522"/>
        <v>#N/A</v>
      </c>
      <c r="Y752" s="4" t="e" cm="1">
        <f t="array" ref="Y752">_xlfn.IFS(H752=1,2,H752=3,1)</f>
        <v>#N/A</v>
      </c>
      <c r="Z752" s="4" t="e">
        <f t="shared" si="523"/>
        <v>#N/A</v>
      </c>
      <c r="AA752" s="4" t="e">
        <f t="shared" si="524"/>
        <v>#N/A</v>
      </c>
      <c r="AB752" s="4" t="e">
        <f t="shared" si="525"/>
        <v>#N/A</v>
      </c>
      <c r="AC752" s="4" t="e">
        <f t="shared" si="526"/>
        <v>#N/A</v>
      </c>
      <c r="AD752" s="4" t="e">
        <f t="shared" si="527"/>
        <v>#N/A</v>
      </c>
      <c r="AE752" s="4" t="e">
        <f t="shared" si="528"/>
        <v>#N/A</v>
      </c>
      <c r="AF752" s="4">
        <f t="shared" si="529"/>
        <v>0</v>
      </c>
      <c r="AG752" s="4" t="str">
        <f t="shared" si="530"/>
        <v/>
      </c>
      <c r="AH752" s="4">
        <f t="shared" si="531"/>
        <v>0</v>
      </c>
      <c r="AI752" s="4" t="e">
        <f t="shared" si="532"/>
        <v>#VALUE!</v>
      </c>
      <c r="AJ752" s="4" t="e">
        <f t="shared" si="533"/>
        <v>#N/A</v>
      </c>
      <c r="AK752" s="4" t="e">
        <f t="shared" si="534"/>
        <v>#N/A</v>
      </c>
      <c r="AL752" s="4">
        <f t="shared" si="535"/>
        <v>0</v>
      </c>
      <c r="AM752" s="4">
        <f t="shared" si="536"/>
        <v>0</v>
      </c>
      <c r="AN752" s="4"/>
      <c r="AO752" s="4" t="e">
        <f t="shared" si="537"/>
        <v>#N/A</v>
      </c>
      <c r="AP752" s="4" t="e">
        <f t="shared" si="538"/>
        <v>#VALUE!</v>
      </c>
      <c r="AQ752" s="4" t="str">
        <f t="shared" si="539"/>
        <v/>
      </c>
      <c r="AR752" s="4">
        <f t="shared" si="540"/>
        <v>0</v>
      </c>
      <c r="AS752" s="4">
        <f t="shared" si="541"/>
        <v>0</v>
      </c>
      <c r="AT752" s="4">
        <f t="shared" si="542"/>
        <v>0</v>
      </c>
    </row>
    <row r="753" spans="1:46" x14ac:dyDescent="0.25">
      <c r="A753" s="5">
        <f t="shared" si="514"/>
        <v>0</v>
      </c>
      <c r="B753" s="4" t="e">
        <f t="shared" si="515"/>
        <v>#N/A</v>
      </c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4">
        <f t="shared" si="516"/>
        <v>0</v>
      </c>
      <c r="N753" s="59"/>
      <c r="O753" s="59"/>
      <c r="P753" s="59" t="e">
        <f t="shared" si="517"/>
        <v>#N/A</v>
      </c>
      <c r="Q753" s="59"/>
      <c r="R753" s="59"/>
      <c r="S753" s="59"/>
      <c r="T753" s="5" t="e">
        <f t="shared" si="518"/>
        <v>#N/A</v>
      </c>
      <c r="U753" s="4" t="e">
        <f t="shared" si="519"/>
        <v>#N/A</v>
      </c>
      <c r="V753" s="4" t="e">
        <f t="shared" si="520"/>
        <v>#N/A</v>
      </c>
      <c r="W753" s="4" t="e">
        <f t="shared" si="521"/>
        <v>#N/A</v>
      </c>
      <c r="X753" s="4" t="e">
        <f t="shared" si="522"/>
        <v>#N/A</v>
      </c>
      <c r="Y753" s="4" t="e" cm="1">
        <f t="array" ref="Y753">_xlfn.IFS(H753=1,2,H753=3,1)</f>
        <v>#N/A</v>
      </c>
      <c r="Z753" s="4" t="e">
        <f t="shared" si="523"/>
        <v>#N/A</v>
      </c>
      <c r="AA753" s="4" t="e">
        <f t="shared" si="524"/>
        <v>#N/A</v>
      </c>
      <c r="AB753" s="4" t="e">
        <f t="shared" si="525"/>
        <v>#N/A</v>
      </c>
      <c r="AC753" s="4" t="e">
        <f t="shared" si="526"/>
        <v>#N/A</v>
      </c>
      <c r="AD753" s="4" t="e">
        <f t="shared" si="527"/>
        <v>#N/A</v>
      </c>
      <c r="AE753" s="4" t="e">
        <f t="shared" si="528"/>
        <v>#N/A</v>
      </c>
      <c r="AF753" s="4">
        <f t="shared" si="529"/>
        <v>0</v>
      </c>
      <c r="AG753" s="4" t="str">
        <f t="shared" si="530"/>
        <v/>
      </c>
      <c r="AH753" s="4">
        <f t="shared" si="531"/>
        <v>0</v>
      </c>
      <c r="AI753" s="4" t="e">
        <f t="shared" si="532"/>
        <v>#VALUE!</v>
      </c>
      <c r="AJ753" s="4" t="e">
        <f t="shared" si="533"/>
        <v>#N/A</v>
      </c>
      <c r="AK753" s="4" t="e">
        <f t="shared" si="534"/>
        <v>#N/A</v>
      </c>
      <c r="AL753" s="4">
        <f t="shared" si="535"/>
        <v>0</v>
      </c>
      <c r="AM753" s="4">
        <f t="shared" si="536"/>
        <v>0</v>
      </c>
      <c r="AN753" s="4"/>
      <c r="AO753" s="4" t="e">
        <f t="shared" si="537"/>
        <v>#N/A</v>
      </c>
      <c r="AP753" s="4" t="e">
        <f t="shared" si="538"/>
        <v>#VALUE!</v>
      </c>
      <c r="AQ753" s="4" t="str">
        <f t="shared" si="539"/>
        <v/>
      </c>
      <c r="AR753" s="4">
        <f t="shared" si="540"/>
        <v>0</v>
      </c>
      <c r="AS753" s="4">
        <f t="shared" si="541"/>
        <v>0</v>
      </c>
      <c r="AT753" s="4">
        <f t="shared" si="542"/>
        <v>0</v>
      </c>
    </row>
    <row r="754" spans="1:46" x14ac:dyDescent="0.25">
      <c r="A754" s="5">
        <f t="shared" si="514"/>
        <v>0</v>
      </c>
      <c r="B754" s="4" t="e">
        <f t="shared" si="515"/>
        <v>#N/A</v>
      </c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4">
        <f t="shared" si="516"/>
        <v>0</v>
      </c>
      <c r="N754" s="59"/>
      <c r="O754" s="59"/>
      <c r="P754" s="59" t="e">
        <f t="shared" si="517"/>
        <v>#N/A</v>
      </c>
      <c r="Q754" s="59"/>
      <c r="R754" s="59"/>
      <c r="S754" s="59"/>
      <c r="T754" s="5" t="e">
        <f t="shared" si="518"/>
        <v>#N/A</v>
      </c>
      <c r="U754" s="4" t="e">
        <f t="shared" si="519"/>
        <v>#N/A</v>
      </c>
      <c r="V754" s="4" t="e">
        <f t="shared" si="520"/>
        <v>#N/A</v>
      </c>
      <c r="W754" s="4" t="e">
        <f t="shared" si="521"/>
        <v>#N/A</v>
      </c>
      <c r="X754" s="4" t="e">
        <f t="shared" si="522"/>
        <v>#N/A</v>
      </c>
      <c r="Y754" s="4" t="e" cm="1">
        <f t="array" ref="Y754">_xlfn.IFS(H754=1,2,H754=3,1)</f>
        <v>#N/A</v>
      </c>
      <c r="Z754" s="4" t="e">
        <f t="shared" si="523"/>
        <v>#N/A</v>
      </c>
      <c r="AA754" s="4" t="e">
        <f t="shared" si="524"/>
        <v>#N/A</v>
      </c>
      <c r="AB754" s="4" t="e">
        <f t="shared" si="525"/>
        <v>#N/A</v>
      </c>
      <c r="AC754" s="4" t="e">
        <f t="shared" si="526"/>
        <v>#N/A</v>
      </c>
      <c r="AD754" s="4" t="e">
        <f t="shared" si="527"/>
        <v>#N/A</v>
      </c>
      <c r="AE754" s="4" t="e">
        <f t="shared" si="528"/>
        <v>#N/A</v>
      </c>
      <c r="AF754" s="4">
        <f t="shared" si="529"/>
        <v>0</v>
      </c>
      <c r="AG754" s="4" t="str">
        <f t="shared" si="530"/>
        <v/>
      </c>
      <c r="AH754" s="4">
        <f t="shared" si="531"/>
        <v>0</v>
      </c>
      <c r="AI754" s="4" t="e">
        <f t="shared" si="532"/>
        <v>#VALUE!</v>
      </c>
      <c r="AJ754" s="4" t="e">
        <f t="shared" si="533"/>
        <v>#N/A</v>
      </c>
      <c r="AK754" s="4" t="e">
        <f t="shared" si="534"/>
        <v>#N/A</v>
      </c>
      <c r="AL754" s="4">
        <f t="shared" si="535"/>
        <v>0</v>
      </c>
      <c r="AM754" s="4">
        <f t="shared" si="536"/>
        <v>0</v>
      </c>
      <c r="AN754" s="4"/>
      <c r="AO754" s="4" t="e">
        <f t="shared" si="537"/>
        <v>#N/A</v>
      </c>
      <c r="AP754" s="4" t="e">
        <f t="shared" si="538"/>
        <v>#VALUE!</v>
      </c>
      <c r="AQ754" s="4" t="str">
        <f t="shared" si="539"/>
        <v/>
      </c>
      <c r="AR754" s="4">
        <f t="shared" si="540"/>
        <v>0</v>
      </c>
      <c r="AS754" s="4">
        <f t="shared" si="541"/>
        <v>0</v>
      </c>
      <c r="AT754" s="4">
        <f t="shared" si="542"/>
        <v>0</v>
      </c>
    </row>
    <row r="755" spans="1:46" x14ac:dyDescent="0.25">
      <c r="A755" s="5">
        <f t="shared" si="514"/>
        <v>0</v>
      </c>
      <c r="B755" s="4" t="e">
        <f t="shared" si="515"/>
        <v>#N/A</v>
      </c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4">
        <f t="shared" si="516"/>
        <v>0</v>
      </c>
      <c r="N755" s="59"/>
      <c r="O755" s="59"/>
      <c r="P755" s="59" t="e">
        <f t="shared" si="517"/>
        <v>#N/A</v>
      </c>
      <c r="Q755" s="59"/>
      <c r="R755" s="59"/>
      <c r="S755" s="59"/>
      <c r="T755" s="5" t="e">
        <f t="shared" si="518"/>
        <v>#N/A</v>
      </c>
      <c r="U755" s="4" t="e">
        <f t="shared" si="519"/>
        <v>#N/A</v>
      </c>
      <c r="V755" s="4" t="e">
        <f t="shared" si="520"/>
        <v>#N/A</v>
      </c>
      <c r="W755" s="4" t="e">
        <f t="shared" si="521"/>
        <v>#N/A</v>
      </c>
      <c r="X755" s="4" t="e">
        <f t="shared" si="522"/>
        <v>#N/A</v>
      </c>
      <c r="Y755" s="4" t="e" cm="1">
        <f t="array" ref="Y755">_xlfn.IFS(H755=1,2,H755=3,1)</f>
        <v>#N/A</v>
      </c>
      <c r="Z755" s="4" t="e">
        <f t="shared" si="523"/>
        <v>#N/A</v>
      </c>
      <c r="AA755" s="4" t="e">
        <f t="shared" si="524"/>
        <v>#N/A</v>
      </c>
      <c r="AB755" s="4" t="e">
        <f t="shared" si="525"/>
        <v>#N/A</v>
      </c>
      <c r="AC755" s="4" t="e">
        <f t="shared" si="526"/>
        <v>#N/A</v>
      </c>
      <c r="AD755" s="4" t="e">
        <f t="shared" si="527"/>
        <v>#N/A</v>
      </c>
      <c r="AE755" s="4" t="e">
        <f t="shared" si="528"/>
        <v>#N/A</v>
      </c>
      <c r="AF755" s="4">
        <f t="shared" si="529"/>
        <v>0</v>
      </c>
      <c r="AG755" s="4" t="str">
        <f t="shared" si="530"/>
        <v/>
      </c>
      <c r="AH755" s="4">
        <f t="shared" si="531"/>
        <v>0</v>
      </c>
      <c r="AI755" s="4" t="e">
        <f t="shared" si="532"/>
        <v>#VALUE!</v>
      </c>
      <c r="AJ755" s="4" t="e">
        <f t="shared" si="533"/>
        <v>#N/A</v>
      </c>
      <c r="AK755" s="4" t="e">
        <f t="shared" si="534"/>
        <v>#N/A</v>
      </c>
      <c r="AL755" s="4">
        <f t="shared" si="535"/>
        <v>0</v>
      </c>
      <c r="AM755" s="4">
        <f t="shared" si="536"/>
        <v>0</v>
      </c>
      <c r="AN755" s="4"/>
      <c r="AO755" s="4" t="e">
        <f t="shared" si="537"/>
        <v>#N/A</v>
      </c>
      <c r="AP755" s="4" t="e">
        <f t="shared" si="538"/>
        <v>#VALUE!</v>
      </c>
      <c r="AQ755" s="4" t="str">
        <f t="shared" si="539"/>
        <v/>
      </c>
      <c r="AR755" s="4">
        <f t="shared" si="540"/>
        <v>0</v>
      </c>
      <c r="AS755" s="4">
        <f t="shared" si="541"/>
        <v>0</v>
      </c>
      <c r="AT755" s="4">
        <f t="shared" si="542"/>
        <v>0</v>
      </c>
    </row>
    <row r="756" spans="1:46" x14ac:dyDescent="0.25">
      <c r="A756" s="5">
        <f t="shared" si="514"/>
        <v>0</v>
      </c>
      <c r="B756" s="4" t="e">
        <f t="shared" si="515"/>
        <v>#N/A</v>
      </c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4">
        <f t="shared" si="516"/>
        <v>0</v>
      </c>
      <c r="N756" s="59"/>
      <c r="O756" s="59"/>
      <c r="P756" s="59" t="e">
        <f t="shared" si="517"/>
        <v>#N/A</v>
      </c>
      <c r="Q756" s="59"/>
      <c r="R756" s="59"/>
      <c r="S756" s="59"/>
      <c r="T756" s="5" t="e">
        <f t="shared" si="518"/>
        <v>#N/A</v>
      </c>
      <c r="U756" s="4" t="e">
        <f t="shared" si="519"/>
        <v>#N/A</v>
      </c>
      <c r="V756" s="4" t="e">
        <f t="shared" si="520"/>
        <v>#N/A</v>
      </c>
      <c r="W756" s="4" t="e">
        <f t="shared" si="521"/>
        <v>#N/A</v>
      </c>
      <c r="X756" s="4" t="e">
        <f t="shared" si="522"/>
        <v>#N/A</v>
      </c>
      <c r="Y756" s="4" t="e" cm="1">
        <f t="array" ref="Y756">_xlfn.IFS(H756=1,2,H756=3,1)</f>
        <v>#N/A</v>
      </c>
      <c r="Z756" s="4" t="e">
        <f t="shared" si="523"/>
        <v>#N/A</v>
      </c>
      <c r="AA756" s="4" t="e">
        <f t="shared" si="524"/>
        <v>#N/A</v>
      </c>
      <c r="AB756" s="4" t="e">
        <f t="shared" si="525"/>
        <v>#N/A</v>
      </c>
      <c r="AC756" s="4" t="e">
        <f t="shared" si="526"/>
        <v>#N/A</v>
      </c>
      <c r="AD756" s="4" t="e">
        <f t="shared" si="527"/>
        <v>#N/A</v>
      </c>
      <c r="AE756" s="4" t="e">
        <f t="shared" si="528"/>
        <v>#N/A</v>
      </c>
      <c r="AF756" s="4">
        <f t="shared" si="529"/>
        <v>0</v>
      </c>
      <c r="AG756" s="4" t="str">
        <f t="shared" si="530"/>
        <v/>
      </c>
      <c r="AH756" s="4">
        <f t="shared" si="531"/>
        <v>0</v>
      </c>
      <c r="AI756" s="4" t="e">
        <f t="shared" si="532"/>
        <v>#VALUE!</v>
      </c>
      <c r="AJ756" s="4" t="e">
        <f t="shared" si="533"/>
        <v>#N/A</v>
      </c>
      <c r="AK756" s="4" t="e">
        <f t="shared" si="534"/>
        <v>#N/A</v>
      </c>
      <c r="AL756" s="4">
        <f t="shared" si="535"/>
        <v>0</v>
      </c>
      <c r="AM756" s="4">
        <f t="shared" si="536"/>
        <v>0</v>
      </c>
      <c r="AN756" s="4"/>
      <c r="AO756" s="4" t="e">
        <f t="shared" si="537"/>
        <v>#N/A</v>
      </c>
      <c r="AP756" s="4" t="e">
        <f t="shared" si="538"/>
        <v>#VALUE!</v>
      </c>
      <c r="AQ756" s="4" t="str">
        <f t="shared" si="539"/>
        <v/>
      </c>
      <c r="AR756" s="4">
        <f t="shared" si="540"/>
        <v>0</v>
      </c>
      <c r="AS756" s="4">
        <f t="shared" si="541"/>
        <v>0</v>
      </c>
      <c r="AT756" s="4">
        <f t="shared" si="542"/>
        <v>0</v>
      </c>
    </row>
    <row r="757" spans="1:46" x14ac:dyDescent="0.25">
      <c r="A757" s="5">
        <f t="shared" si="514"/>
        <v>0</v>
      </c>
      <c r="B757" s="4" t="e">
        <f t="shared" si="515"/>
        <v>#N/A</v>
      </c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4">
        <f t="shared" si="516"/>
        <v>0</v>
      </c>
      <c r="N757" s="59"/>
      <c r="O757" s="59"/>
      <c r="P757" s="59" t="e">
        <f t="shared" si="517"/>
        <v>#N/A</v>
      </c>
      <c r="Q757" s="59"/>
      <c r="R757" s="59"/>
      <c r="S757" s="59"/>
      <c r="T757" s="5" t="e">
        <f t="shared" si="518"/>
        <v>#N/A</v>
      </c>
      <c r="U757" s="4" t="e">
        <f t="shared" si="519"/>
        <v>#N/A</v>
      </c>
      <c r="V757" s="4" t="e">
        <f t="shared" si="520"/>
        <v>#N/A</v>
      </c>
      <c r="W757" s="4" t="e">
        <f t="shared" si="521"/>
        <v>#N/A</v>
      </c>
      <c r="X757" s="4" t="e">
        <f t="shared" si="522"/>
        <v>#N/A</v>
      </c>
      <c r="Y757" s="4" t="e" cm="1">
        <f t="array" ref="Y757">_xlfn.IFS(H757=1,2,H757=3,1)</f>
        <v>#N/A</v>
      </c>
      <c r="Z757" s="4" t="e">
        <f t="shared" si="523"/>
        <v>#N/A</v>
      </c>
      <c r="AA757" s="4" t="e">
        <f t="shared" si="524"/>
        <v>#N/A</v>
      </c>
      <c r="AB757" s="4" t="e">
        <f t="shared" si="525"/>
        <v>#N/A</v>
      </c>
      <c r="AC757" s="4" t="e">
        <f t="shared" si="526"/>
        <v>#N/A</v>
      </c>
      <c r="AD757" s="4" t="e">
        <f t="shared" si="527"/>
        <v>#N/A</v>
      </c>
      <c r="AE757" s="4" t="e">
        <f t="shared" si="528"/>
        <v>#N/A</v>
      </c>
      <c r="AF757" s="4">
        <f t="shared" si="529"/>
        <v>0</v>
      </c>
      <c r="AG757" s="4" t="str">
        <f t="shared" si="530"/>
        <v/>
      </c>
      <c r="AH757" s="4">
        <f t="shared" si="531"/>
        <v>0</v>
      </c>
      <c r="AI757" s="4" t="e">
        <f t="shared" si="532"/>
        <v>#VALUE!</v>
      </c>
      <c r="AJ757" s="4" t="e">
        <f t="shared" si="533"/>
        <v>#N/A</v>
      </c>
      <c r="AK757" s="4" t="e">
        <f t="shared" si="534"/>
        <v>#N/A</v>
      </c>
      <c r="AL757" s="4">
        <f t="shared" si="535"/>
        <v>0</v>
      </c>
      <c r="AM757" s="4">
        <f t="shared" si="536"/>
        <v>0</v>
      </c>
      <c r="AN757" s="4"/>
      <c r="AO757" s="4" t="e">
        <f t="shared" si="537"/>
        <v>#N/A</v>
      </c>
      <c r="AP757" s="4" t="e">
        <f t="shared" si="538"/>
        <v>#VALUE!</v>
      </c>
      <c r="AQ757" s="4" t="str">
        <f t="shared" si="539"/>
        <v/>
      </c>
      <c r="AR757" s="4">
        <f t="shared" si="540"/>
        <v>0</v>
      </c>
      <c r="AS757" s="4">
        <f t="shared" si="541"/>
        <v>0</v>
      </c>
      <c r="AT757" s="4">
        <f t="shared" si="542"/>
        <v>0</v>
      </c>
    </row>
    <row r="758" spans="1:46" x14ac:dyDescent="0.25">
      <c r="A758" s="5">
        <f t="shared" si="514"/>
        <v>0</v>
      </c>
      <c r="B758" s="4" t="e">
        <f t="shared" si="515"/>
        <v>#N/A</v>
      </c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4">
        <f t="shared" si="516"/>
        <v>0</v>
      </c>
      <c r="N758" s="59"/>
      <c r="O758" s="59"/>
      <c r="P758" s="59" t="e">
        <f t="shared" si="517"/>
        <v>#N/A</v>
      </c>
      <c r="Q758" s="59"/>
      <c r="R758" s="59"/>
      <c r="S758" s="59"/>
      <c r="T758" s="5" t="e">
        <f t="shared" si="518"/>
        <v>#N/A</v>
      </c>
      <c r="U758" s="4" t="e">
        <f t="shared" si="519"/>
        <v>#N/A</v>
      </c>
      <c r="V758" s="4" t="e">
        <f t="shared" si="520"/>
        <v>#N/A</v>
      </c>
      <c r="W758" s="4" t="e">
        <f t="shared" si="521"/>
        <v>#N/A</v>
      </c>
      <c r="X758" s="4" t="e">
        <f t="shared" si="522"/>
        <v>#N/A</v>
      </c>
      <c r="Y758" s="4" t="e" cm="1">
        <f t="array" ref="Y758">_xlfn.IFS(H758=1,2,H758=3,1)</f>
        <v>#N/A</v>
      </c>
      <c r="Z758" s="4" t="e">
        <f t="shared" si="523"/>
        <v>#N/A</v>
      </c>
      <c r="AA758" s="4" t="e">
        <f t="shared" si="524"/>
        <v>#N/A</v>
      </c>
      <c r="AB758" s="4" t="e">
        <f t="shared" si="525"/>
        <v>#N/A</v>
      </c>
      <c r="AC758" s="4" t="e">
        <f t="shared" si="526"/>
        <v>#N/A</v>
      </c>
      <c r="AD758" s="4" t="e">
        <f t="shared" si="527"/>
        <v>#N/A</v>
      </c>
      <c r="AE758" s="4" t="e">
        <f t="shared" si="528"/>
        <v>#N/A</v>
      </c>
      <c r="AF758" s="4">
        <f t="shared" si="529"/>
        <v>0</v>
      </c>
      <c r="AG758" s="4" t="str">
        <f t="shared" si="530"/>
        <v/>
      </c>
      <c r="AH758" s="4">
        <f t="shared" si="531"/>
        <v>0</v>
      </c>
      <c r="AI758" s="4" t="e">
        <f t="shared" si="532"/>
        <v>#VALUE!</v>
      </c>
      <c r="AJ758" s="4" t="e">
        <f t="shared" si="533"/>
        <v>#N/A</v>
      </c>
      <c r="AK758" s="4" t="e">
        <f t="shared" si="534"/>
        <v>#N/A</v>
      </c>
      <c r="AL758" s="4">
        <f t="shared" si="535"/>
        <v>0</v>
      </c>
      <c r="AM758" s="4">
        <f t="shared" si="536"/>
        <v>0</v>
      </c>
      <c r="AN758" s="4"/>
      <c r="AO758" s="4" t="e">
        <f t="shared" si="537"/>
        <v>#N/A</v>
      </c>
      <c r="AP758" s="4" t="e">
        <f t="shared" si="538"/>
        <v>#VALUE!</v>
      </c>
      <c r="AQ758" s="4" t="str">
        <f t="shared" si="539"/>
        <v/>
      </c>
      <c r="AR758" s="4">
        <f t="shared" si="540"/>
        <v>0</v>
      </c>
      <c r="AS758" s="4">
        <f t="shared" si="541"/>
        <v>0</v>
      </c>
      <c r="AT758" s="4">
        <f t="shared" si="542"/>
        <v>0</v>
      </c>
    </row>
    <row r="759" spans="1:46" x14ac:dyDescent="0.25">
      <c r="A759" s="5">
        <f t="shared" si="514"/>
        <v>0</v>
      </c>
      <c r="B759" s="4" t="e">
        <f t="shared" si="515"/>
        <v>#N/A</v>
      </c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4">
        <f t="shared" si="516"/>
        <v>0</v>
      </c>
      <c r="N759" s="59"/>
      <c r="O759" s="59"/>
      <c r="P759" s="59" t="e">
        <f t="shared" si="517"/>
        <v>#N/A</v>
      </c>
      <c r="Q759" s="59"/>
      <c r="R759" s="59"/>
      <c r="S759" s="59"/>
      <c r="T759" s="5" t="e">
        <f t="shared" si="518"/>
        <v>#N/A</v>
      </c>
      <c r="U759" s="4" t="e">
        <f t="shared" si="519"/>
        <v>#N/A</v>
      </c>
      <c r="V759" s="4" t="e">
        <f t="shared" si="520"/>
        <v>#N/A</v>
      </c>
      <c r="W759" s="4" t="e">
        <f t="shared" si="521"/>
        <v>#N/A</v>
      </c>
      <c r="X759" s="4" t="e">
        <f t="shared" si="522"/>
        <v>#N/A</v>
      </c>
      <c r="Y759" s="4" t="e" cm="1">
        <f t="array" ref="Y759">_xlfn.IFS(H759=1,2,H759=3,1)</f>
        <v>#N/A</v>
      </c>
      <c r="Z759" s="4" t="e">
        <f t="shared" si="523"/>
        <v>#N/A</v>
      </c>
      <c r="AA759" s="4" t="e">
        <f t="shared" si="524"/>
        <v>#N/A</v>
      </c>
      <c r="AB759" s="4" t="e">
        <f t="shared" si="525"/>
        <v>#N/A</v>
      </c>
      <c r="AC759" s="4" t="e">
        <f t="shared" si="526"/>
        <v>#N/A</v>
      </c>
      <c r="AD759" s="4" t="e">
        <f t="shared" si="527"/>
        <v>#N/A</v>
      </c>
      <c r="AE759" s="4" t="e">
        <f t="shared" si="528"/>
        <v>#N/A</v>
      </c>
      <c r="AF759" s="4">
        <f t="shared" si="529"/>
        <v>0</v>
      </c>
      <c r="AG759" s="4" t="str">
        <f t="shared" si="530"/>
        <v/>
      </c>
      <c r="AH759" s="4">
        <f t="shared" si="531"/>
        <v>0</v>
      </c>
      <c r="AI759" s="4" t="e">
        <f t="shared" si="532"/>
        <v>#VALUE!</v>
      </c>
      <c r="AJ759" s="4" t="e">
        <f t="shared" si="533"/>
        <v>#N/A</v>
      </c>
      <c r="AK759" s="4" t="e">
        <f t="shared" si="534"/>
        <v>#N/A</v>
      </c>
      <c r="AL759" s="4">
        <f t="shared" si="535"/>
        <v>0</v>
      </c>
      <c r="AM759" s="4">
        <f t="shared" si="536"/>
        <v>0</v>
      </c>
      <c r="AN759" s="4"/>
      <c r="AO759" s="4" t="e">
        <f t="shared" si="537"/>
        <v>#N/A</v>
      </c>
      <c r="AP759" s="4" t="e">
        <f t="shared" si="538"/>
        <v>#VALUE!</v>
      </c>
      <c r="AQ759" s="4" t="str">
        <f t="shared" si="539"/>
        <v/>
      </c>
      <c r="AR759" s="4">
        <f t="shared" si="540"/>
        <v>0</v>
      </c>
      <c r="AS759" s="4">
        <f t="shared" si="541"/>
        <v>0</v>
      </c>
      <c r="AT759" s="4">
        <f t="shared" si="542"/>
        <v>0</v>
      </c>
    </row>
    <row r="760" spans="1:46" x14ac:dyDescent="0.25">
      <c r="A760" s="5">
        <f t="shared" ref="A760:A823" si="543">D760</f>
        <v>0</v>
      </c>
      <c r="B760" s="4" t="e">
        <f t="shared" ref="B760:B823" si="544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  <v>#N/A</v>
      </c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4">
        <f t="shared" ref="M760:M823" si="545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  <v>0</v>
      </c>
      <c r="N760" s="59"/>
      <c r="O760" s="59"/>
      <c r="P760" s="59" t="e">
        <f t="shared" ref="P760:P823" si="546">IF(VLOOKUP(AH760,Потребители_обозначение,5,FALSE)=2,_xlfn.IFS(H760=3,VLOOKUP(E760,Справочная_двигатели,8,FALSE),H760=1,VLOOKUP(E760,Справочная_двигатели,10,TRUE)),0.95)</f>
        <v>#N/A</v>
      </c>
      <c r="Q760" s="59"/>
      <c r="R760" s="59"/>
      <c r="S760" s="59"/>
      <c r="T760" s="5" t="e">
        <f t="shared" ref="T760:T823" si="547">_xlfn.IFS(H760=1,E760*1000/220,H760=3,E760/0.38/1.732)</f>
        <v>#N/A</v>
      </c>
      <c r="U760" s="4" t="e">
        <f t="shared" ref="U760:U823" si="548">IF(R760=0,VLOOKUP(T760,Автомат_номиналы,2,TRUE),R760)</f>
        <v>#N/A</v>
      </c>
      <c r="V760" s="4" t="e">
        <f t="shared" ref="V760:V823" si="549">IF(Q760=0,VLOOKUP(U760,Кабель_номиналы,2,TRUE),Q760)</f>
        <v>#N/A</v>
      </c>
      <c r="W760" s="4" t="e">
        <f t="shared" ref="W760:W823" si="550">VLOOKUP(V760,Кабель_сопротивление,3,FALSE)</f>
        <v>#N/A</v>
      </c>
      <c r="X760" s="4" t="e">
        <f t="shared" ref="X760:X823" si="551">VLOOKUP(V760,Кабель_сопротивление,2,FALSE)</f>
        <v>#N/A</v>
      </c>
      <c r="Y760" s="4" t="e" cm="1">
        <f t="array" ref="Y760">_xlfn.IFS(H760=1,2,H760=3,1)</f>
        <v>#N/A</v>
      </c>
      <c r="Z760" s="4" t="e">
        <f t="shared" ref="Z760:Z823" si="552">ROUND(SIN(ACOS(P760)),2)</f>
        <v>#N/A</v>
      </c>
      <c r="AA760" s="4" t="e">
        <f t="shared" ref="AA760:AA823" si="553">Y760*(W760*I760/V760+X760*I760*Z760/1000)*T760</f>
        <v>#N/A</v>
      </c>
      <c r="AB760" s="4" t="e">
        <f t="shared" ref="AB760:AB823" si="554">ROUNDUP(AA760/220*100,2)</f>
        <v>#N/A</v>
      </c>
      <c r="AC760" s="4" t="e">
        <f t="shared" ref="AC760:AC823" si="555">_xlfn.IFS(H760=3,380,H760=1,220)</f>
        <v>#N/A</v>
      </c>
      <c r="AD760" s="4" t="e">
        <f t="shared" ref="AD760:AD823" si="556">VLOOKUP(N760,Кабель_обозначение,2,FALSE)</f>
        <v>#N/A</v>
      </c>
      <c r="AE760" s="4" t="e">
        <f t="shared" ref="AE760:AE823" si="557">IF(VLOOKUP(N760,Кабель_обозначение,3,FALSE)=1,AD760&amp;" ("&amp;O760&amp;"х"&amp;V760&amp;")",AD760)</f>
        <v>#N/A</v>
      </c>
      <c r="AF760" s="4">
        <f t="shared" ref="AF760:AF823" si="558">IFERROR(IF(AB760&gt;4.5,1,2),0)</f>
        <v>0</v>
      </c>
      <c r="AG760" s="4" t="str">
        <f t="shared" ref="AG760:AG823" si="559">IFERROR(LEFT(AQ760,SEARCH(".",AQ760)-1),AQ760)</f>
        <v/>
      </c>
      <c r="AH760" s="4">
        <f t="shared" ref="AH760:AH823" si="560">IFERROR(LEFT(A760,SEARCH(".",A760)-1),A760)</f>
        <v>0</v>
      </c>
      <c r="AI760" s="4" t="e">
        <f t="shared" ref="AI760:AI823" si="561">IFERROR(LEFT(AP760,SEARCH(".",AP760)-1),AP760)</f>
        <v>#VALUE!</v>
      </c>
      <c r="AJ760" s="4" t="e">
        <f t="shared" ref="AJ760:AJ823" si="562">IF(C760=0,B760,C760)</f>
        <v>#N/A</v>
      </c>
      <c r="AK760" s="4" t="e">
        <f t="shared" ref="AK760:AK823" si="563">ROUNDUP(T760,2)</f>
        <v>#N/A</v>
      </c>
      <c r="AL760" s="4">
        <f t="shared" ref="AL760:AL823" si="564">E760</f>
        <v>0</v>
      </c>
      <c r="AM760" s="4">
        <f t="shared" ref="AM760:AM823" si="565">D760</f>
        <v>0</v>
      </c>
      <c r="AN760" s="4"/>
      <c r="AO760" s="4" t="e">
        <f t="shared" ref="AO760:AO823" si="566">IF(V760=0,AD760,AE760&amp;"
L="&amp;M760&amp;"-"&amp;AB760&amp;"%")</f>
        <v>#N/A</v>
      </c>
      <c r="AP760" s="4" t="e">
        <f t="shared" ref="AP760:AP823" si="567">RIGHT(A760,LEN(A760)-SEARCH(".",A760))</f>
        <v>#VALUE!</v>
      </c>
      <c r="AQ760" s="4" t="str">
        <f t="shared" ref="AQ760:AQ823" si="568">IFERROR(RIGHT(AP760,LEN(AP760)-SEARCH(".",AP760)),"")</f>
        <v/>
      </c>
      <c r="AR760" s="4">
        <f t="shared" ref="AR760:AR823" si="569">IFERROR(IF(VLOOKUP(AH760,Потребители_обозначение,5,FALSE)=2,_xlfn.IFS(H760=3,VLOOKUP(E760,Справочная_двигатели,3,FALSE),H760=1,VLOOKUP(E760,Справочная_двигатели,5,TRUE)),0),0)</f>
        <v>0</v>
      </c>
      <c r="AS760" s="4">
        <f t="shared" ref="AS760:AS823" si="570">IFERROR(IF(VLOOKUP(AH760,Потребители_обозначение,5,FALSE)=3,VLOOKUP(E760,Справочная_ЛЭД,2,TRUE),0),0)</f>
        <v>0</v>
      </c>
      <c r="AT760" s="4">
        <f t="shared" ref="AT760:AT823" si="571">IF(AR760=0,AS760,AR760)</f>
        <v>0</v>
      </c>
    </row>
    <row r="761" spans="1:46" x14ac:dyDescent="0.25">
      <c r="A761" s="5">
        <f t="shared" si="543"/>
        <v>0</v>
      </c>
      <c r="B761" s="4" t="e">
        <f t="shared" si="544"/>
        <v>#N/A</v>
      </c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4">
        <f t="shared" si="545"/>
        <v>0</v>
      </c>
      <c r="N761" s="59"/>
      <c r="O761" s="59"/>
      <c r="P761" s="59" t="e">
        <f t="shared" si="546"/>
        <v>#N/A</v>
      </c>
      <c r="Q761" s="59"/>
      <c r="R761" s="59"/>
      <c r="S761" s="59"/>
      <c r="T761" s="5" t="e">
        <f t="shared" si="547"/>
        <v>#N/A</v>
      </c>
      <c r="U761" s="4" t="e">
        <f t="shared" si="548"/>
        <v>#N/A</v>
      </c>
      <c r="V761" s="4" t="e">
        <f t="shared" si="549"/>
        <v>#N/A</v>
      </c>
      <c r="W761" s="4" t="e">
        <f t="shared" si="550"/>
        <v>#N/A</v>
      </c>
      <c r="X761" s="4" t="e">
        <f t="shared" si="551"/>
        <v>#N/A</v>
      </c>
      <c r="Y761" s="4" t="e" cm="1">
        <f t="array" ref="Y761">_xlfn.IFS(H761=1,2,H761=3,1)</f>
        <v>#N/A</v>
      </c>
      <c r="Z761" s="4" t="e">
        <f t="shared" si="552"/>
        <v>#N/A</v>
      </c>
      <c r="AA761" s="4" t="e">
        <f t="shared" si="553"/>
        <v>#N/A</v>
      </c>
      <c r="AB761" s="4" t="e">
        <f t="shared" si="554"/>
        <v>#N/A</v>
      </c>
      <c r="AC761" s="4" t="e">
        <f t="shared" si="555"/>
        <v>#N/A</v>
      </c>
      <c r="AD761" s="4" t="e">
        <f t="shared" si="556"/>
        <v>#N/A</v>
      </c>
      <c r="AE761" s="4" t="e">
        <f t="shared" si="557"/>
        <v>#N/A</v>
      </c>
      <c r="AF761" s="4">
        <f t="shared" si="558"/>
        <v>0</v>
      </c>
      <c r="AG761" s="4" t="str">
        <f t="shared" si="559"/>
        <v/>
      </c>
      <c r="AH761" s="4">
        <f t="shared" si="560"/>
        <v>0</v>
      </c>
      <c r="AI761" s="4" t="e">
        <f t="shared" si="561"/>
        <v>#VALUE!</v>
      </c>
      <c r="AJ761" s="4" t="e">
        <f t="shared" si="562"/>
        <v>#N/A</v>
      </c>
      <c r="AK761" s="4" t="e">
        <f t="shared" si="563"/>
        <v>#N/A</v>
      </c>
      <c r="AL761" s="4">
        <f t="shared" si="564"/>
        <v>0</v>
      </c>
      <c r="AM761" s="4">
        <f t="shared" si="565"/>
        <v>0</v>
      </c>
      <c r="AN761" s="4"/>
      <c r="AO761" s="4" t="e">
        <f t="shared" si="566"/>
        <v>#N/A</v>
      </c>
      <c r="AP761" s="4" t="e">
        <f t="shared" si="567"/>
        <v>#VALUE!</v>
      </c>
      <c r="AQ761" s="4" t="str">
        <f t="shared" si="568"/>
        <v/>
      </c>
      <c r="AR761" s="4">
        <f t="shared" si="569"/>
        <v>0</v>
      </c>
      <c r="AS761" s="4">
        <f t="shared" si="570"/>
        <v>0</v>
      </c>
      <c r="AT761" s="4">
        <f t="shared" si="571"/>
        <v>0</v>
      </c>
    </row>
    <row r="762" spans="1:46" x14ac:dyDescent="0.25">
      <c r="A762" s="5">
        <f t="shared" si="543"/>
        <v>0</v>
      </c>
      <c r="B762" s="4" t="e">
        <f t="shared" si="544"/>
        <v>#N/A</v>
      </c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4">
        <f t="shared" si="545"/>
        <v>0</v>
      </c>
      <c r="N762" s="59"/>
      <c r="O762" s="59"/>
      <c r="P762" s="59" t="e">
        <f t="shared" si="546"/>
        <v>#N/A</v>
      </c>
      <c r="Q762" s="59"/>
      <c r="R762" s="59"/>
      <c r="S762" s="59"/>
      <c r="T762" s="5" t="e">
        <f t="shared" si="547"/>
        <v>#N/A</v>
      </c>
      <c r="U762" s="4" t="e">
        <f t="shared" si="548"/>
        <v>#N/A</v>
      </c>
      <c r="V762" s="4" t="e">
        <f t="shared" si="549"/>
        <v>#N/A</v>
      </c>
      <c r="W762" s="4" t="e">
        <f t="shared" si="550"/>
        <v>#N/A</v>
      </c>
      <c r="X762" s="4" t="e">
        <f t="shared" si="551"/>
        <v>#N/A</v>
      </c>
      <c r="Y762" s="4" t="e" cm="1">
        <f t="array" ref="Y762">_xlfn.IFS(H762=1,2,H762=3,1)</f>
        <v>#N/A</v>
      </c>
      <c r="Z762" s="4" t="e">
        <f t="shared" si="552"/>
        <v>#N/A</v>
      </c>
      <c r="AA762" s="4" t="e">
        <f t="shared" si="553"/>
        <v>#N/A</v>
      </c>
      <c r="AB762" s="4" t="e">
        <f t="shared" si="554"/>
        <v>#N/A</v>
      </c>
      <c r="AC762" s="4" t="e">
        <f t="shared" si="555"/>
        <v>#N/A</v>
      </c>
      <c r="AD762" s="4" t="e">
        <f t="shared" si="556"/>
        <v>#N/A</v>
      </c>
      <c r="AE762" s="4" t="e">
        <f t="shared" si="557"/>
        <v>#N/A</v>
      </c>
      <c r="AF762" s="4">
        <f t="shared" si="558"/>
        <v>0</v>
      </c>
      <c r="AG762" s="4" t="str">
        <f t="shared" si="559"/>
        <v/>
      </c>
      <c r="AH762" s="4">
        <f t="shared" si="560"/>
        <v>0</v>
      </c>
      <c r="AI762" s="4" t="e">
        <f t="shared" si="561"/>
        <v>#VALUE!</v>
      </c>
      <c r="AJ762" s="4" t="e">
        <f t="shared" si="562"/>
        <v>#N/A</v>
      </c>
      <c r="AK762" s="4" t="e">
        <f t="shared" si="563"/>
        <v>#N/A</v>
      </c>
      <c r="AL762" s="4">
        <f t="shared" si="564"/>
        <v>0</v>
      </c>
      <c r="AM762" s="4">
        <f t="shared" si="565"/>
        <v>0</v>
      </c>
      <c r="AN762" s="4"/>
      <c r="AO762" s="4" t="e">
        <f t="shared" si="566"/>
        <v>#N/A</v>
      </c>
      <c r="AP762" s="4" t="e">
        <f t="shared" si="567"/>
        <v>#VALUE!</v>
      </c>
      <c r="AQ762" s="4" t="str">
        <f t="shared" si="568"/>
        <v/>
      </c>
      <c r="AR762" s="4">
        <f t="shared" si="569"/>
        <v>0</v>
      </c>
      <c r="AS762" s="4">
        <f t="shared" si="570"/>
        <v>0</v>
      </c>
      <c r="AT762" s="4">
        <f t="shared" si="571"/>
        <v>0</v>
      </c>
    </row>
    <row r="763" spans="1:46" x14ac:dyDescent="0.25">
      <c r="A763" s="5">
        <f t="shared" si="543"/>
        <v>0</v>
      </c>
      <c r="B763" s="4" t="e">
        <f t="shared" si="544"/>
        <v>#N/A</v>
      </c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4">
        <f t="shared" si="545"/>
        <v>0</v>
      </c>
      <c r="N763" s="59"/>
      <c r="O763" s="59"/>
      <c r="P763" s="59" t="e">
        <f t="shared" si="546"/>
        <v>#N/A</v>
      </c>
      <c r="Q763" s="59"/>
      <c r="R763" s="59"/>
      <c r="S763" s="59"/>
      <c r="T763" s="5" t="e">
        <f t="shared" si="547"/>
        <v>#N/A</v>
      </c>
      <c r="U763" s="4" t="e">
        <f t="shared" si="548"/>
        <v>#N/A</v>
      </c>
      <c r="V763" s="4" t="e">
        <f t="shared" si="549"/>
        <v>#N/A</v>
      </c>
      <c r="W763" s="4" t="e">
        <f t="shared" si="550"/>
        <v>#N/A</v>
      </c>
      <c r="X763" s="4" t="e">
        <f t="shared" si="551"/>
        <v>#N/A</v>
      </c>
      <c r="Y763" s="4" t="e" cm="1">
        <f t="array" ref="Y763">_xlfn.IFS(H763=1,2,H763=3,1)</f>
        <v>#N/A</v>
      </c>
      <c r="Z763" s="4" t="e">
        <f t="shared" si="552"/>
        <v>#N/A</v>
      </c>
      <c r="AA763" s="4" t="e">
        <f t="shared" si="553"/>
        <v>#N/A</v>
      </c>
      <c r="AB763" s="4" t="e">
        <f t="shared" si="554"/>
        <v>#N/A</v>
      </c>
      <c r="AC763" s="4" t="e">
        <f t="shared" si="555"/>
        <v>#N/A</v>
      </c>
      <c r="AD763" s="4" t="e">
        <f t="shared" si="556"/>
        <v>#N/A</v>
      </c>
      <c r="AE763" s="4" t="e">
        <f t="shared" si="557"/>
        <v>#N/A</v>
      </c>
      <c r="AF763" s="4">
        <f t="shared" si="558"/>
        <v>0</v>
      </c>
      <c r="AG763" s="4" t="str">
        <f t="shared" si="559"/>
        <v/>
      </c>
      <c r="AH763" s="4">
        <f t="shared" si="560"/>
        <v>0</v>
      </c>
      <c r="AI763" s="4" t="e">
        <f t="shared" si="561"/>
        <v>#VALUE!</v>
      </c>
      <c r="AJ763" s="4" t="e">
        <f t="shared" si="562"/>
        <v>#N/A</v>
      </c>
      <c r="AK763" s="4" t="e">
        <f t="shared" si="563"/>
        <v>#N/A</v>
      </c>
      <c r="AL763" s="4">
        <f t="shared" si="564"/>
        <v>0</v>
      </c>
      <c r="AM763" s="4">
        <f t="shared" si="565"/>
        <v>0</v>
      </c>
      <c r="AN763" s="4"/>
      <c r="AO763" s="4" t="e">
        <f t="shared" si="566"/>
        <v>#N/A</v>
      </c>
      <c r="AP763" s="4" t="e">
        <f t="shared" si="567"/>
        <v>#VALUE!</v>
      </c>
      <c r="AQ763" s="4" t="str">
        <f t="shared" si="568"/>
        <v/>
      </c>
      <c r="AR763" s="4">
        <f t="shared" si="569"/>
        <v>0</v>
      </c>
      <c r="AS763" s="4">
        <f t="shared" si="570"/>
        <v>0</v>
      </c>
      <c r="AT763" s="4">
        <f t="shared" si="571"/>
        <v>0</v>
      </c>
    </row>
    <row r="764" spans="1:46" x14ac:dyDescent="0.25">
      <c r="A764" s="5">
        <f t="shared" si="543"/>
        <v>0</v>
      </c>
      <c r="B764" s="4" t="e">
        <f t="shared" si="544"/>
        <v>#N/A</v>
      </c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4">
        <f t="shared" si="545"/>
        <v>0</v>
      </c>
      <c r="N764" s="59"/>
      <c r="O764" s="59"/>
      <c r="P764" s="59" t="e">
        <f t="shared" si="546"/>
        <v>#N/A</v>
      </c>
      <c r="Q764" s="59"/>
      <c r="R764" s="59"/>
      <c r="S764" s="59"/>
      <c r="T764" s="5" t="e">
        <f t="shared" si="547"/>
        <v>#N/A</v>
      </c>
      <c r="U764" s="4" t="e">
        <f t="shared" si="548"/>
        <v>#N/A</v>
      </c>
      <c r="V764" s="4" t="e">
        <f t="shared" si="549"/>
        <v>#N/A</v>
      </c>
      <c r="W764" s="4" t="e">
        <f t="shared" si="550"/>
        <v>#N/A</v>
      </c>
      <c r="X764" s="4" t="e">
        <f t="shared" si="551"/>
        <v>#N/A</v>
      </c>
      <c r="Y764" s="4" t="e" cm="1">
        <f t="array" ref="Y764">_xlfn.IFS(H764=1,2,H764=3,1)</f>
        <v>#N/A</v>
      </c>
      <c r="Z764" s="4" t="e">
        <f t="shared" si="552"/>
        <v>#N/A</v>
      </c>
      <c r="AA764" s="4" t="e">
        <f t="shared" si="553"/>
        <v>#N/A</v>
      </c>
      <c r="AB764" s="4" t="e">
        <f t="shared" si="554"/>
        <v>#N/A</v>
      </c>
      <c r="AC764" s="4" t="e">
        <f t="shared" si="555"/>
        <v>#N/A</v>
      </c>
      <c r="AD764" s="4" t="e">
        <f t="shared" si="556"/>
        <v>#N/A</v>
      </c>
      <c r="AE764" s="4" t="e">
        <f t="shared" si="557"/>
        <v>#N/A</v>
      </c>
      <c r="AF764" s="4">
        <f t="shared" si="558"/>
        <v>0</v>
      </c>
      <c r="AG764" s="4" t="str">
        <f t="shared" si="559"/>
        <v/>
      </c>
      <c r="AH764" s="4">
        <f t="shared" si="560"/>
        <v>0</v>
      </c>
      <c r="AI764" s="4" t="e">
        <f t="shared" si="561"/>
        <v>#VALUE!</v>
      </c>
      <c r="AJ764" s="4" t="e">
        <f t="shared" si="562"/>
        <v>#N/A</v>
      </c>
      <c r="AK764" s="4" t="e">
        <f t="shared" si="563"/>
        <v>#N/A</v>
      </c>
      <c r="AL764" s="4">
        <f t="shared" si="564"/>
        <v>0</v>
      </c>
      <c r="AM764" s="4">
        <f t="shared" si="565"/>
        <v>0</v>
      </c>
      <c r="AN764" s="4"/>
      <c r="AO764" s="4" t="e">
        <f t="shared" si="566"/>
        <v>#N/A</v>
      </c>
      <c r="AP764" s="4" t="e">
        <f t="shared" si="567"/>
        <v>#VALUE!</v>
      </c>
      <c r="AQ764" s="4" t="str">
        <f t="shared" si="568"/>
        <v/>
      </c>
      <c r="AR764" s="4">
        <f t="shared" si="569"/>
        <v>0</v>
      </c>
      <c r="AS764" s="4">
        <f t="shared" si="570"/>
        <v>0</v>
      </c>
      <c r="AT764" s="4">
        <f t="shared" si="571"/>
        <v>0</v>
      </c>
    </row>
    <row r="765" spans="1:46" x14ac:dyDescent="0.25">
      <c r="A765" s="5">
        <f t="shared" si="543"/>
        <v>0</v>
      </c>
      <c r="B765" s="4" t="e">
        <f t="shared" si="544"/>
        <v>#N/A</v>
      </c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4">
        <f t="shared" si="545"/>
        <v>0</v>
      </c>
      <c r="N765" s="59"/>
      <c r="O765" s="59"/>
      <c r="P765" s="59" t="e">
        <f t="shared" si="546"/>
        <v>#N/A</v>
      </c>
      <c r="Q765" s="59"/>
      <c r="R765" s="59"/>
      <c r="S765" s="59"/>
      <c r="T765" s="5" t="e">
        <f t="shared" si="547"/>
        <v>#N/A</v>
      </c>
      <c r="U765" s="4" t="e">
        <f t="shared" si="548"/>
        <v>#N/A</v>
      </c>
      <c r="V765" s="4" t="e">
        <f t="shared" si="549"/>
        <v>#N/A</v>
      </c>
      <c r="W765" s="4" t="e">
        <f t="shared" si="550"/>
        <v>#N/A</v>
      </c>
      <c r="X765" s="4" t="e">
        <f t="shared" si="551"/>
        <v>#N/A</v>
      </c>
      <c r="Y765" s="4" t="e" cm="1">
        <f t="array" ref="Y765">_xlfn.IFS(H765=1,2,H765=3,1)</f>
        <v>#N/A</v>
      </c>
      <c r="Z765" s="4" t="e">
        <f t="shared" si="552"/>
        <v>#N/A</v>
      </c>
      <c r="AA765" s="4" t="e">
        <f t="shared" si="553"/>
        <v>#N/A</v>
      </c>
      <c r="AB765" s="4" t="e">
        <f t="shared" si="554"/>
        <v>#N/A</v>
      </c>
      <c r="AC765" s="4" t="e">
        <f t="shared" si="555"/>
        <v>#N/A</v>
      </c>
      <c r="AD765" s="4" t="e">
        <f t="shared" si="556"/>
        <v>#N/A</v>
      </c>
      <c r="AE765" s="4" t="e">
        <f t="shared" si="557"/>
        <v>#N/A</v>
      </c>
      <c r="AF765" s="4">
        <f t="shared" si="558"/>
        <v>0</v>
      </c>
      <c r="AG765" s="4" t="str">
        <f t="shared" si="559"/>
        <v/>
      </c>
      <c r="AH765" s="4">
        <f t="shared" si="560"/>
        <v>0</v>
      </c>
      <c r="AI765" s="4" t="e">
        <f t="shared" si="561"/>
        <v>#VALUE!</v>
      </c>
      <c r="AJ765" s="4" t="e">
        <f t="shared" si="562"/>
        <v>#N/A</v>
      </c>
      <c r="AK765" s="4" t="e">
        <f t="shared" si="563"/>
        <v>#N/A</v>
      </c>
      <c r="AL765" s="4">
        <f t="shared" si="564"/>
        <v>0</v>
      </c>
      <c r="AM765" s="4">
        <f t="shared" si="565"/>
        <v>0</v>
      </c>
      <c r="AN765" s="4"/>
      <c r="AO765" s="4" t="e">
        <f t="shared" si="566"/>
        <v>#N/A</v>
      </c>
      <c r="AP765" s="4" t="e">
        <f t="shared" si="567"/>
        <v>#VALUE!</v>
      </c>
      <c r="AQ765" s="4" t="str">
        <f t="shared" si="568"/>
        <v/>
      </c>
      <c r="AR765" s="4">
        <f t="shared" si="569"/>
        <v>0</v>
      </c>
      <c r="AS765" s="4">
        <f t="shared" si="570"/>
        <v>0</v>
      </c>
      <c r="AT765" s="4">
        <f t="shared" si="571"/>
        <v>0</v>
      </c>
    </row>
    <row r="766" spans="1:46" x14ac:dyDescent="0.25">
      <c r="A766" s="5">
        <f t="shared" si="543"/>
        <v>0</v>
      </c>
      <c r="B766" s="4" t="e">
        <f t="shared" si="544"/>
        <v>#N/A</v>
      </c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4">
        <f t="shared" si="545"/>
        <v>0</v>
      </c>
      <c r="N766" s="59"/>
      <c r="O766" s="59"/>
      <c r="P766" s="59" t="e">
        <f t="shared" si="546"/>
        <v>#N/A</v>
      </c>
      <c r="Q766" s="59"/>
      <c r="R766" s="59"/>
      <c r="S766" s="59"/>
      <c r="T766" s="5" t="e">
        <f t="shared" si="547"/>
        <v>#N/A</v>
      </c>
      <c r="U766" s="4" t="e">
        <f t="shared" si="548"/>
        <v>#N/A</v>
      </c>
      <c r="V766" s="4" t="e">
        <f t="shared" si="549"/>
        <v>#N/A</v>
      </c>
      <c r="W766" s="4" t="e">
        <f t="shared" si="550"/>
        <v>#N/A</v>
      </c>
      <c r="X766" s="4" t="e">
        <f t="shared" si="551"/>
        <v>#N/A</v>
      </c>
      <c r="Y766" s="4" t="e" cm="1">
        <f t="array" ref="Y766">_xlfn.IFS(H766=1,2,H766=3,1)</f>
        <v>#N/A</v>
      </c>
      <c r="Z766" s="4" t="e">
        <f t="shared" si="552"/>
        <v>#N/A</v>
      </c>
      <c r="AA766" s="4" t="e">
        <f t="shared" si="553"/>
        <v>#N/A</v>
      </c>
      <c r="AB766" s="4" t="e">
        <f t="shared" si="554"/>
        <v>#N/A</v>
      </c>
      <c r="AC766" s="4" t="e">
        <f t="shared" si="555"/>
        <v>#N/A</v>
      </c>
      <c r="AD766" s="4" t="e">
        <f t="shared" si="556"/>
        <v>#N/A</v>
      </c>
      <c r="AE766" s="4" t="e">
        <f t="shared" si="557"/>
        <v>#N/A</v>
      </c>
      <c r="AF766" s="4">
        <f t="shared" si="558"/>
        <v>0</v>
      </c>
      <c r="AG766" s="4" t="str">
        <f t="shared" si="559"/>
        <v/>
      </c>
      <c r="AH766" s="4">
        <f t="shared" si="560"/>
        <v>0</v>
      </c>
      <c r="AI766" s="4" t="e">
        <f t="shared" si="561"/>
        <v>#VALUE!</v>
      </c>
      <c r="AJ766" s="4" t="e">
        <f t="shared" si="562"/>
        <v>#N/A</v>
      </c>
      <c r="AK766" s="4" t="e">
        <f t="shared" si="563"/>
        <v>#N/A</v>
      </c>
      <c r="AL766" s="4">
        <f t="shared" si="564"/>
        <v>0</v>
      </c>
      <c r="AM766" s="4">
        <f t="shared" si="565"/>
        <v>0</v>
      </c>
      <c r="AN766" s="4"/>
      <c r="AO766" s="4" t="e">
        <f t="shared" si="566"/>
        <v>#N/A</v>
      </c>
      <c r="AP766" s="4" t="e">
        <f t="shared" si="567"/>
        <v>#VALUE!</v>
      </c>
      <c r="AQ766" s="4" t="str">
        <f t="shared" si="568"/>
        <v/>
      </c>
      <c r="AR766" s="4">
        <f t="shared" si="569"/>
        <v>0</v>
      </c>
      <c r="AS766" s="4">
        <f t="shared" si="570"/>
        <v>0</v>
      </c>
      <c r="AT766" s="4">
        <f t="shared" si="571"/>
        <v>0</v>
      </c>
    </row>
    <row r="767" spans="1:46" x14ac:dyDescent="0.25">
      <c r="A767" s="5">
        <f t="shared" si="543"/>
        <v>0</v>
      </c>
      <c r="B767" s="4" t="e">
        <f t="shared" si="544"/>
        <v>#N/A</v>
      </c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4">
        <f t="shared" si="545"/>
        <v>0</v>
      </c>
      <c r="N767" s="59"/>
      <c r="O767" s="59"/>
      <c r="P767" s="59" t="e">
        <f t="shared" si="546"/>
        <v>#N/A</v>
      </c>
      <c r="Q767" s="59"/>
      <c r="R767" s="59"/>
      <c r="S767" s="59"/>
      <c r="T767" s="5" t="e">
        <f t="shared" si="547"/>
        <v>#N/A</v>
      </c>
      <c r="U767" s="4" t="e">
        <f t="shared" si="548"/>
        <v>#N/A</v>
      </c>
      <c r="V767" s="4" t="e">
        <f t="shared" si="549"/>
        <v>#N/A</v>
      </c>
      <c r="W767" s="4" t="e">
        <f t="shared" si="550"/>
        <v>#N/A</v>
      </c>
      <c r="X767" s="4" t="e">
        <f t="shared" si="551"/>
        <v>#N/A</v>
      </c>
      <c r="Y767" s="4" t="e" cm="1">
        <f t="array" ref="Y767">_xlfn.IFS(H767=1,2,H767=3,1)</f>
        <v>#N/A</v>
      </c>
      <c r="Z767" s="4" t="e">
        <f t="shared" si="552"/>
        <v>#N/A</v>
      </c>
      <c r="AA767" s="4" t="e">
        <f t="shared" si="553"/>
        <v>#N/A</v>
      </c>
      <c r="AB767" s="4" t="e">
        <f t="shared" si="554"/>
        <v>#N/A</v>
      </c>
      <c r="AC767" s="4" t="e">
        <f t="shared" si="555"/>
        <v>#N/A</v>
      </c>
      <c r="AD767" s="4" t="e">
        <f t="shared" si="556"/>
        <v>#N/A</v>
      </c>
      <c r="AE767" s="4" t="e">
        <f t="shared" si="557"/>
        <v>#N/A</v>
      </c>
      <c r="AF767" s="4">
        <f t="shared" si="558"/>
        <v>0</v>
      </c>
      <c r="AG767" s="4" t="str">
        <f t="shared" si="559"/>
        <v/>
      </c>
      <c r="AH767" s="4">
        <f t="shared" si="560"/>
        <v>0</v>
      </c>
      <c r="AI767" s="4" t="e">
        <f t="shared" si="561"/>
        <v>#VALUE!</v>
      </c>
      <c r="AJ767" s="4" t="e">
        <f t="shared" si="562"/>
        <v>#N/A</v>
      </c>
      <c r="AK767" s="4" t="e">
        <f t="shared" si="563"/>
        <v>#N/A</v>
      </c>
      <c r="AL767" s="4">
        <f t="shared" si="564"/>
        <v>0</v>
      </c>
      <c r="AM767" s="4">
        <f t="shared" si="565"/>
        <v>0</v>
      </c>
      <c r="AN767" s="4"/>
      <c r="AO767" s="4" t="e">
        <f t="shared" si="566"/>
        <v>#N/A</v>
      </c>
      <c r="AP767" s="4" t="e">
        <f t="shared" si="567"/>
        <v>#VALUE!</v>
      </c>
      <c r="AQ767" s="4" t="str">
        <f t="shared" si="568"/>
        <v/>
      </c>
      <c r="AR767" s="4">
        <f t="shared" si="569"/>
        <v>0</v>
      </c>
      <c r="AS767" s="4">
        <f t="shared" si="570"/>
        <v>0</v>
      </c>
      <c r="AT767" s="4">
        <f t="shared" si="571"/>
        <v>0</v>
      </c>
    </row>
    <row r="768" spans="1:46" x14ac:dyDescent="0.25">
      <c r="A768" s="5">
        <f t="shared" si="543"/>
        <v>0</v>
      </c>
      <c r="B768" s="4" t="e">
        <f t="shared" si="544"/>
        <v>#N/A</v>
      </c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4">
        <f t="shared" si="545"/>
        <v>0</v>
      </c>
      <c r="N768" s="59"/>
      <c r="O768" s="59"/>
      <c r="P768" s="59" t="e">
        <f t="shared" si="546"/>
        <v>#N/A</v>
      </c>
      <c r="Q768" s="59"/>
      <c r="R768" s="59"/>
      <c r="S768" s="59"/>
      <c r="T768" s="5" t="e">
        <f t="shared" si="547"/>
        <v>#N/A</v>
      </c>
      <c r="U768" s="4" t="e">
        <f t="shared" si="548"/>
        <v>#N/A</v>
      </c>
      <c r="V768" s="4" t="e">
        <f t="shared" si="549"/>
        <v>#N/A</v>
      </c>
      <c r="W768" s="4" t="e">
        <f t="shared" si="550"/>
        <v>#N/A</v>
      </c>
      <c r="X768" s="4" t="e">
        <f t="shared" si="551"/>
        <v>#N/A</v>
      </c>
      <c r="Y768" s="4" t="e" cm="1">
        <f t="array" ref="Y768">_xlfn.IFS(H768=1,2,H768=3,1)</f>
        <v>#N/A</v>
      </c>
      <c r="Z768" s="4" t="e">
        <f t="shared" si="552"/>
        <v>#N/A</v>
      </c>
      <c r="AA768" s="4" t="e">
        <f t="shared" si="553"/>
        <v>#N/A</v>
      </c>
      <c r="AB768" s="4" t="e">
        <f t="shared" si="554"/>
        <v>#N/A</v>
      </c>
      <c r="AC768" s="4" t="e">
        <f t="shared" si="555"/>
        <v>#N/A</v>
      </c>
      <c r="AD768" s="4" t="e">
        <f t="shared" si="556"/>
        <v>#N/A</v>
      </c>
      <c r="AE768" s="4" t="e">
        <f t="shared" si="557"/>
        <v>#N/A</v>
      </c>
      <c r="AF768" s="4">
        <f t="shared" si="558"/>
        <v>0</v>
      </c>
      <c r="AG768" s="4" t="str">
        <f t="shared" si="559"/>
        <v/>
      </c>
      <c r="AH768" s="4">
        <f t="shared" si="560"/>
        <v>0</v>
      </c>
      <c r="AI768" s="4" t="e">
        <f t="shared" si="561"/>
        <v>#VALUE!</v>
      </c>
      <c r="AJ768" s="4" t="e">
        <f t="shared" si="562"/>
        <v>#N/A</v>
      </c>
      <c r="AK768" s="4" t="e">
        <f t="shared" si="563"/>
        <v>#N/A</v>
      </c>
      <c r="AL768" s="4">
        <f t="shared" si="564"/>
        <v>0</v>
      </c>
      <c r="AM768" s="4">
        <f t="shared" si="565"/>
        <v>0</v>
      </c>
      <c r="AN768" s="4"/>
      <c r="AO768" s="4" t="e">
        <f t="shared" si="566"/>
        <v>#N/A</v>
      </c>
      <c r="AP768" s="4" t="e">
        <f t="shared" si="567"/>
        <v>#VALUE!</v>
      </c>
      <c r="AQ768" s="4" t="str">
        <f t="shared" si="568"/>
        <v/>
      </c>
      <c r="AR768" s="4">
        <f t="shared" si="569"/>
        <v>0</v>
      </c>
      <c r="AS768" s="4">
        <f t="shared" si="570"/>
        <v>0</v>
      </c>
      <c r="AT768" s="4">
        <f t="shared" si="571"/>
        <v>0</v>
      </c>
    </row>
    <row r="769" spans="1:46" x14ac:dyDescent="0.25">
      <c r="A769" s="5">
        <f t="shared" si="543"/>
        <v>0</v>
      </c>
      <c r="B769" s="4" t="e">
        <f t="shared" si="544"/>
        <v>#N/A</v>
      </c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4">
        <f t="shared" si="545"/>
        <v>0</v>
      </c>
      <c r="N769" s="59"/>
      <c r="O769" s="59"/>
      <c r="P769" s="59" t="e">
        <f t="shared" si="546"/>
        <v>#N/A</v>
      </c>
      <c r="Q769" s="59"/>
      <c r="R769" s="59"/>
      <c r="S769" s="59"/>
      <c r="T769" s="5" t="e">
        <f t="shared" si="547"/>
        <v>#N/A</v>
      </c>
      <c r="U769" s="4" t="e">
        <f t="shared" si="548"/>
        <v>#N/A</v>
      </c>
      <c r="V769" s="4" t="e">
        <f t="shared" si="549"/>
        <v>#N/A</v>
      </c>
      <c r="W769" s="4" t="e">
        <f t="shared" si="550"/>
        <v>#N/A</v>
      </c>
      <c r="X769" s="4" t="e">
        <f t="shared" si="551"/>
        <v>#N/A</v>
      </c>
      <c r="Y769" s="4" t="e" cm="1">
        <f t="array" ref="Y769">_xlfn.IFS(H769=1,2,H769=3,1)</f>
        <v>#N/A</v>
      </c>
      <c r="Z769" s="4" t="e">
        <f t="shared" si="552"/>
        <v>#N/A</v>
      </c>
      <c r="AA769" s="4" t="e">
        <f t="shared" si="553"/>
        <v>#N/A</v>
      </c>
      <c r="AB769" s="4" t="e">
        <f t="shared" si="554"/>
        <v>#N/A</v>
      </c>
      <c r="AC769" s="4" t="e">
        <f t="shared" si="555"/>
        <v>#N/A</v>
      </c>
      <c r="AD769" s="4" t="e">
        <f t="shared" si="556"/>
        <v>#N/A</v>
      </c>
      <c r="AE769" s="4" t="e">
        <f t="shared" si="557"/>
        <v>#N/A</v>
      </c>
      <c r="AF769" s="4">
        <f t="shared" si="558"/>
        <v>0</v>
      </c>
      <c r="AG769" s="4" t="str">
        <f t="shared" si="559"/>
        <v/>
      </c>
      <c r="AH769" s="4">
        <f t="shared" si="560"/>
        <v>0</v>
      </c>
      <c r="AI769" s="4" t="e">
        <f t="shared" si="561"/>
        <v>#VALUE!</v>
      </c>
      <c r="AJ769" s="4" t="e">
        <f t="shared" si="562"/>
        <v>#N/A</v>
      </c>
      <c r="AK769" s="4" t="e">
        <f t="shared" si="563"/>
        <v>#N/A</v>
      </c>
      <c r="AL769" s="4">
        <f t="shared" si="564"/>
        <v>0</v>
      </c>
      <c r="AM769" s="4">
        <f t="shared" si="565"/>
        <v>0</v>
      </c>
      <c r="AN769" s="4"/>
      <c r="AO769" s="4" t="e">
        <f t="shared" si="566"/>
        <v>#N/A</v>
      </c>
      <c r="AP769" s="4" t="e">
        <f t="shared" si="567"/>
        <v>#VALUE!</v>
      </c>
      <c r="AQ769" s="4" t="str">
        <f t="shared" si="568"/>
        <v/>
      </c>
      <c r="AR769" s="4">
        <f t="shared" si="569"/>
        <v>0</v>
      </c>
      <c r="AS769" s="4">
        <f t="shared" si="570"/>
        <v>0</v>
      </c>
      <c r="AT769" s="4">
        <f t="shared" si="571"/>
        <v>0</v>
      </c>
    </row>
    <row r="770" spans="1:46" x14ac:dyDescent="0.25">
      <c r="A770" s="5">
        <f t="shared" si="543"/>
        <v>0</v>
      </c>
      <c r="B770" s="4" t="e">
        <f t="shared" si="544"/>
        <v>#N/A</v>
      </c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4">
        <f t="shared" si="545"/>
        <v>0</v>
      </c>
      <c r="N770" s="59"/>
      <c r="O770" s="59"/>
      <c r="P770" s="59" t="e">
        <f t="shared" si="546"/>
        <v>#N/A</v>
      </c>
      <c r="Q770" s="59"/>
      <c r="R770" s="59"/>
      <c r="S770" s="59"/>
      <c r="T770" s="5" t="e">
        <f t="shared" si="547"/>
        <v>#N/A</v>
      </c>
      <c r="U770" s="4" t="e">
        <f t="shared" si="548"/>
        <v>#N/A</v>
      </c>
      <c r="V770" s="4" t="e">
        <f t="shared" si="549"/>
        <v>#N/A</v>
      </c>
      <c r="W770" s="4" t="e">
        <f t="shared" si="550"/>
        <v>#N/A</v>
      </c>
      <c r="X770" s="4" t="e">
        <f t="shared" si="551"/>
        <v>#N/A</v>
      </c>
      <c r="Y770" s="4" t="e" cm="1">
        <f t="array" ref="Y770">_xlfn.IFS(H770=1,2,H770=3,1)</f>
        <v>#N/A</v>
      </c>
      <c r="Z770" s="4" t="e">
        <f t="shared" si="552"/>
        <v>#N/A</v>
      </c>
      <c r="AA770" s="4" t="e">
        <f t="shared" si="553"/>
        <v>#N/A</v>
      </c>
      <c r="AB770" s="4" t="e">
        <f t="shared" si="554"/>
        <v>#N/A</v>
      </c>
      <c r="AC770" s="4" t="e">
        <f t="shared" si="555"/>
        <v>#N/A</v>
      </c>
      <c r="AD770" s="4" t="e">
        <f t="shared" si="556"/>
        <v>#N/A</v>
      </c>
      <c r="AE770" s="4" t="e">
        <f t="shared" si="557"/>
        <v>#N/A</v>
      </c>
      <c r="AF770" s="4">
        <f t="shared" si="558"/>
        <v>0</v>
      </c>
      <c r="AG770" s="4" t="str">
        <f t="shared" si="559"/>
        <v/>
      </c>
      <c r="AH770" s="4">
        <f t="shared" si="560"/>
        <v>0</v>
      </c>
      <c r="AI770" s="4" t="e">
        <f t="shared" si="561"/>
        <v>#VALUE!</v>
      </c>
      <c r="AJ770" s="4" t="e">
        <f t="shared" si="562"/>
        <v>#N/A</v>
      </c>
      <c r="AK770" s="4" t="e">
        <f t="shared" si="563"/>
        <v>#N/A</v>
      </c>
      <c r="AL770" s="4">
        <f t="shared" si="564"/>
        <v>0</v>
      </c>
      <c r="AM770" s="4">
        <f t="shared" si="565"/>
        <v>0</v>
      </c>
      <c r="AN770" s="4"/>
      <c r="AO770" s="4" t="e">
        <f t="shared" si="566"/>
        <v>#N/A</v>
      </c>
      <c r="AP770" s="4" t="e">
        <f t="shared" si="567"/>
        <v>#VALUE!</v>
      </c>
      <c r="AQ770" s="4" t="str">
        <f t="shared" si="568"/>
        <v/>
      </c>
      <c r="AR770" s="4">
        <f t="shared" si="569"/>
        <v>0</v>
      </c>
      <c r="AS770" s="4">
        <f t="shared" si="570"/>
        <v>0</v>
      </c>
      <c r="AT770" s="4">
        <f t="shared" si="571"/>
        <v>0</v>
      </c>
    </row>
    <row r="771" spans="1:46" x14ac:dyDescent="0.25">
      <c r="A771" s="5">
        <f t="shared" si="543"/>
        <v>0</v>
      </c>
      <c r="B771" s="4" t="e">
        <f t="shared" si="544"/>
        <v>#N/A</v>
      </c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4">
        <f t="shared" si="545"/>
        <v>0</v>
      </c>
      <c r="N771" s="59"/>
      <c r="O771" s="59"/>
      <c r="P771" s="59" t="e">
        <f t="shared" si="546"/>
        <v>#N/A</v>
      </c>
      <c r="Q771" s="59"/>
      <c r="R771" s="59"/>
      <c r="S771" s="59"/>
      <c r="T771" s="5" t="e">
        <f t="shared" si="547"/>
        <v>#N/A</v>
      </c>
      <c r="U771" s="4" t="e">
        <f t="shared" si="548"/>
        <v>#N/A</v>
      </c>
      <c r="V771" s="4" t="e">
        <f t="shared" si="549"/>
        <v>#N/A</v>
      </c>
      <c r="W771" s="4" t="e">
        <f t="shared" si="550"/>
        <v>#N/A</v>
      </c>
      <c r="X771" s="4" t="e">
        <f t="shared" si="551"/>
        <v>#N/A</v>
      </c>
      <c r="Y771" s="4" t="e" cm="1">
        <f t="array" ref="Y771">_xlfn.IFS(H771=1,2,H771=3,1)</f>
        <v>#N/A</v>
      </c>
      <c r="Z771" s="4" t="e">
        <f t="shared" si="552"/>
        <v>#N/A</v>
      </c>
      <c r="AA771" s="4" t="e">
        <f t="shared" si="553"/>
        <v>#N/A</v>
      </c>
      <c r="AB771" s="4" t="e">
        <f t="shared" si="554"/>
        <v>#N/A</v>
      </c>
      <c r="AC771" s="4" t="e">
        <f t="shared" si="555"/>
        <v>#N/A</v>
      </c>
      <c r="AD771" s="4" t="e">
        <f t="shared" si="556"/>
        <v>#N/A</v>
      </c>
      <c r="AE771" s="4" t="e">
        <f t="shared" si="557"/>
        <v>#N/A</v>
      </c>
      <c r="AF771" s="4">
        <f t="shared" si="558"/>
        <v>0</v>
      </c>
      <c r="AG771" s="4" t="str">
        <f t="shared" si="559"/>
        <v/>
      </c>
      <c r="AH771" s="4">
        <f t="shared" si="560"/>
        <v>0</v>
      </c>
      <c r="AI771" s="4" t="e">
        <f t="shared" si="561"/>
        <v>#VALUE!</v>
      </c>
      <c r="AJ771" s="4" t="e">
        <f t="shared" si="562"/>
        <v>#N/A</v>
      </c>
      <c r="AK771" s="4" t="e">
        <f t="shared" si="563"/>
        <v>#N/A</v>
      </c>
      <c r="AL771" s="4">
        <f t="shared" si="564"/>
        <v>0</v>
      </c>
      <c r="AM771" s="4">
        <f t="shared" si="565"/>
        <v>0</v>
      </c>
      <c r="AN771" s="4"/>
      <c r="AO771" s="4" t="e">
        <f t="shared" si="566"/>
        <v>#N/A</v>
      </c>
      <c r="AP771" s="4" t="e">
        <f t="shared" si="567"/>
        <v>#VALUE!</v>
      </c>
      <c r="AQ771" s="4" t="str">
        <f t="shared" si="568"/>
        <v/>
      </c>
      <c r="AR771" s="4">
        <f t="shared" si="569"/>
        <v>0</v>
      </c>
      <c r="AS771" s="4">
        <f t="shared" si="570"/>
        <v>0</v>
      </c>
      <c r="AT771" s="4">
        <f t="shared" si="571"/>
        <v>0</v>
      </c>
    </row>
    <row r="772" spans="1:46" x14ac:dyDescent="0.25">
      <c r="A772" s="5">
        <f t="shared" si="543"/>
        <v>0</v>
      </c>
      <c r="B772" s="4" t="e">
        <f t="shared" si="544"/>
        <v>#N/A</v>
      </c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4">
        <f t="shared" si="545"/>
        <v>0</v>
      </c>
      <c r="N772" s="59"/>
      <c r="O772" s="59"/>
      <c r="P772" s="59" t="e">
        <f t="shared" si="546"/>
        <v>#N/A</v>
      </c>
      <c r="Q772" s="59"/>
      <c r="R772" s="59"/>
      <c r="S772" s="59"/>
      <c r="T772" s="5" t="e">
        <f t="shared" si="547"/>
        <v>#N/A</v>
      </c>
      <c r="U772" s="4" t="e">
        <f t="shared" si="548"/>
        <v>#N/A</v>
      </c>
      <c r="V772" s="4" t="e">
        <f t="shared" si="549"/>
        <v>#N/A</v>
      </c>
      <c r="W772" s="4" t="e">
        <f t="shared" si="550"/>
        <v>#N/A</v>
      </c>
      <c r="X772" s="4" t="e">
        <f t="shared" si="551"/>
        <v>#N/A</v>
      </c>
      <c r="Y772" s="4" t="e" cm="1">
        <f t="array" ref="Y772">_xlfn.IFS(H772=1,2,H772=3,1)</f>
        <v>#N/A</v>
      </c>
      <c r="Z772" s="4" t="e">
        <f t="shared" si="552"/>
        <v>#N/A</v>
      </c>
      <c r="AA772" s="4" t="e">
        <f t="shared" si="553"/>
        <v>#N/A</v>
      </c>
      <c r="AB772" s="4" t="e">
        <f t="shared" si="554"/>
        <v>#N/A</v>
      </c>
      <c r="AC772" s="4" t="e">
        <f t="shared" si="555"/>
        <v>#N/A</v>
      </c>
      <c r="AD772" s="4" t="e">
        <f t="shared" si="556"/>
        <v>#N/A</v>
      </c>
      <c r="AE772" s="4" t="e">
        <f t="shared" si="557"/>
        <v>#N/A</v>
      </c>
      <c r="AF772" s="4">
        <f t="shared" si="558"/>
        <v>0</v>
      </c>
      <c r="AG772" s="4" t="str">
        <f t="shared" si="559"/>
        <v/>
      </c>
      <c r="AH772" s="4">
        <f t="shared" si="560"/>
        <v>0</v>
      </c>
      <c r="AI772" s="4" t="e">
        <f t="shared" si="561"/>
        <v>#VALUE!</v>
      </c>
      <c r="AJ772" s="4" t="e">
        <f t="shared" si="562"/>
        <v>#N/A</v>
      </c>
      <c r="AK772" s="4" t="e">
        <f t="shared" si="563"/>
        <v>#N/A</v>
      </c>
      <c r="AL772" s="4">
        <f t="shared" si="564"/>
        <v>0</v>
      </c>
      <c r="AM772" s="4">
        <f t="shared" si="565"/>
        <v>0</v>
      </c>
      <c r="AN772" s="4"/>
      <c r="AO772" s="4" t="e">
        <f t="shared" si="566"/>
        <v>#N/A</v>
      </c>
      <c r="AP772" s="4" t="e">
        <f t="shared" si="567"/>
        <v>#VALUE!</v>
      </c>
      <c r="AQ772" s="4" t="str">
        <f t="shared" si="568"/>
        <v/>
      </c>
      <c r="AR772" s="4">
        <f t="shared" si="569"/>
        <v>0</v>
      </c>
      <c r="AS772" s="4">
        <f t="shared" si="570"/>
        <v>0</v>
      </c>
      <c r="AT772" s="4">
        <f t="shared" si="571"/>
        <v>0</v>
      </c>
    </row>
    <row r="773" spans="1:46" x14ac:dyDescent="0.25">
      <c r="A773" s="5">
        <f t="shared" si="543"/>
        <v>0</v>
      </c>
      <c r="B773" s="4" t="e">
        <f t="shared" si="544"/>
        <v>#N/A</v>
      </c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4">
        <f t="shared" si="545"/>
        <v>0</v>
      </c>
      <c r="N773" s="59"/>
      <c r="O773" s="59"/>
      <c r="P773" s="59" t="e">
        <f t="shared" si="546"/>
        <v>#N/A</v>
      </c>
      <c r="Q773" s="59"/>
      <c r="R773" s="59"/>
      <c r="S773" s="59"/>
      <c r="T773" s="5" t="e">
        <f t="shared" si="547"/>
        <v>#N/A</v>
      </c>
      <c r="U773" s="4" t="e">
        <f t="shared" si="548"/>
        <v>#N/A</v>
      </c>
      <c r="V773" s="4" t="e">
        <f t="shared" si="549"/>
        <v>#N/A</v>
      </c>
      <c r="W773" s="4" t="e">
        <f t="shared" si="550"/>
        <v>#N/A</v>
      </c>
      <c r="X773" s="4" t="e">
        <f t="shared" si="551"/>
        <v>#N/A</v>
      </c>
      <c r="Y773" s="4" t="e" cm="1">
        <f t="array" ref="Y773">_xlfn.IFS(H773=1,2,H773=3,1)</f>
        <v>#N/A</v>
      </c>
      <c r="Z773" s="4" t="e">
        <f t="shared" si="552"/>
        <v>#N/A</v>
      </c>
      <c r="AA773" s="4" t="e">
        <f t="shared" si="553"/>
        <v>#N/A</v>
      </c>
      <c r="AB773" s="4" t="e">
        <f t="shared" si="554"/>
        <v>#N/A</v>
      </c>
      <c r="AC773" s="4" t="e">
        <f t="shared" si="555"/>
        <v>#N/A</v>
      </c>
      <c r="AD773" s="4" t="e">
        <f t="shared" si="556"/>
        <v>#N/A</v>
      </c>
      <c r="AE773" s="4" t="e">
        <f t="shared" si="557"/>
        <v>#N/A</v>
      </c>
      <c r="AF773" s="4">
        <f t="shared" si="558"/>
        <v>0</v>
      </c>
      <c r="AG773" s="4" t="str">
        <f t="shared" si="559"/>
        <v/>
      </c>
      <c r="AH773" s="4">
        <f t="shared" si="560"/>
        <v>0</v>
      </c>
      <c r="AI773" s="4" t="e">
        <f t="shared" si="561"/>
        <v>#VALUE!</v>
      </c>
      <c r="AJ773" s="4" t="e">
        <f t="shared" si="562"/>
        <v>#N/A</v>
      </c>
      <c r="AK773" s="4" t="e">
        <f t="shared" si="563"/>
        <v>#N/A</v>
      </c>
      <c r="AL773" s="4">
        <f t="shared" si="564"/>
        <v>0</v>
      </c>
      <c r="AM773" s="4">
        <f t="shared" si="565"/>
        <v>0</v>
      </c>
      <c r="AN773" s="4"/>
      <c r="AO773" s="4" t="e">
        <f t="shared" si="566"/>
        <v>#N/A</v>
      </c>
      <c r="AP773" s="4" t="e">
        <f t="shared" si="567"/>
        <v>#VALUE!</v>
      </c>
      <c r="AQ773" s="4" t="str">
        <f t="shared" si="568"/>
        <v/>
      </c>
      <c r="AR773" s="4">
        <f t="shared" si="569"/>
        <v>0</v>
      </c>
      <c r="AS773" s="4">
        <f t="shared" si="570"/>
        <v>0</v>
      </c>
      <c r="AT773" s="4">
        <f t="shared" si="571"/>
        <v>0</v>
      </c>
    </row>
    <row r="774" spans="1:46" x14ac:dyDescent="0.25">
      <c r="A774" s="5">
        <f t="shared" si="543"/>
        <v>0</v>
      </c>
      <c r="B774" s="4" t="e">
        <f t="shared" si="544"/>
        <v>#N/A</v>
      </c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4">
        <f t="shared" si="545"/>
        <v>0</v>
      </c>
      <c r="N774" s="59"/>
      <c r="O774" s="59"/>
      <c r="P774" s="59" t="e">
        <f t="shared" si="546"/>
        <v>#N/A</v>
      </c>
      <c r="Q774" s="59"/>
      <c r="R774" s="59"/>
      <c r="S774" s="59"/>
      <c r="T774" s="5" t="e">
        <f t="shared" si="547"/>
        <v>#N/A</v>
      </c>
      <c r="U774" s="4" t="e">
        <f t="shared" si="548"/>
        <v>#N/A</v>
      </c>
      <c r="V774" s="4" t="e">
        <f t="shared" si="549"/>
        <v>#N/A</v>
      </c>
      <c r="W774" s="4" t="e">
        <f t="shared" si="550"/>
        <v>#N/A</v>
      </c>
      <c r="X774" s="4" t="e">
        <f t="shared" si="551"/>
        <v>#N/A</v>
      </c>
      <c r="Y774" s="4" t="e" cm="1">
        <f t="array" ref="Y774">_xlfn.IFS(H774=1,2,H774=3,1)</f>
        <v>#N/A</v>
      </c>
      <c r="Z774" s="4" t="e">
        <f t="shared" si="552"/>
        <v>#N/A</v>
      </c>
      <c r="AA774" s="4" t="e">
        <f t="shared" si="553"/>
        <v>#N/A</v>
      </c>
      <c r="AB774" s="4" t="e">
        <f t="shared" si="554"/>
        <v>#N/A</v>
      </c>
      <c r="AC774" s="4" t="e">
        <f t="shared" si="555"/>
        <v>#N/A</v>
      </c>
      <c r="AD774" s="4" t="e">
        <f t="shared" si="556"/>
        <v>#N/A</v>
      </c>
      <c r="AE774" s="4" t="e">
        <f t="shared" si="557"/>
        <v>#N/A</v>
      </c>
      <c r="AF774" s="4">
        <f t="shared" si="558"/>
        <v>0</v>
      </c>
      <c r="AG774" s="4" t="str">
        <f t="shared" si="559"/>
        <v/>
      </c>
      <c r="AH774" s="4">
        <f t="shared" si="560"/>
        <v>0</v>
      </c>
      <c r="AI774" s="4" t="e">
        <f t="shared" si="561"/>
        <v>#VALUE!</v>
      </c>
      <c r="AJ774" s="4" t="e">
        <f t="shared" si="562"/>
        <v>#N/A</v>
      </c>
      <c r="AK774" s="4" t="e">
        <f t="shared" si="563"/>
        <v>#N/A</v>
      </c>
      <c r="AL774" s="4">
        <f t="shared" si="564"/>
        <v>0</v>
      </c>
      <c r="AM774" s="4">
        <f t="shared" si="565"/>
        <v>0</v>
      </c>
      <c r="AN774" s="4"/>
      <c r="AO774" s="4" t="e">
        <f t="shared" si="566"/>
        <v>#N/A</v>
      </c>
      <c r="AP774" s="4" t="e">
        <f t="shared" si="567"/>
        <v>#VALUE!</v>
      </c>
      <c r="AQ774" s="4" t="str">
        <f t="shared" si="568"/>
        <v/>
      </c>
      <c r="AR774" s="4">
        <f t="shared" si="569"/>
        <v>0</v>
      </c>
      <c r="AS774" s="4">
        <f t="shared" si="570"/>
        <v>0</v>
      </c>
      <c r="AT774" s="4">
        <f t="shared" si="571"/>
        <v>0</v>
      </c>
    </row>
    <row r="775" spans="1:46" x14ac:dyDescent="0.25">
      <c r="A775" s="5">
        <f t="shared" si="543"/>
        <v>0</v>
      </c>
      <c r="B775" s="4" t="e">
        <f t="shared" si="544"/>
        <v>#N/A</v>
      </c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4">
        <f t="shared" si="545"/>
        <v>0</v>
      </c>
      <c r="N775" s="59"/>
      <c r="O775" s="59"/>
      <c r="P775" s="59" t="e">
        <f t="shared" si="546"/>
        <v>#N/A</v>
      </c>
      <c r="Q775" s="59"/>
      <c r="R775" s="59"/>
      <c r="S775" s="59"/>
      <c r="T775" s="5" t="e">
        <f t="shared" si="547"/>
        <v>#N/A</v>
      </c>
      <c r="U775" s="4" t="e">
        <f t="shared" si="548"/>
        <v>#N/A</v>
      </c>
      <c r="V775" s="4" t="e">
        <f t="shared" si="549"/>
        <v>#N/A</v>
      </c>
      <c r="W775" s="4" t="e">
        <f t="shared" si="550"/>
        <v>#N/A</v>
      </c>
      <c r="X775" s="4" t="e">
        <f t="shared" si="551"/>
        <v>#N/A</v>
      </c>
      <c r="Y775" s="4" t="e" cm="1">
        <f t="array" ref="Y775">_xlfn.IFS(H775=1,2,H775=3,1)</f>
        <v>#N/A</v>
      </c>
      <c r="Z775" s="4" t="e">
        <f t="shared" si="552"/>
        <v>#N/A</v>
      </c>
      <c r="AA775" s="4" t="e">
        <f t="shared" si="553"/>
        <v>#N/A</v>
      </c>
      <c r="AB775" s="4" t="e">
        <f t="shared" si="554"/>
        <v>#N/A</v>
      </c>
      <c r="AC775" s="4" t="e">
        <f t="shared" si="555"/>
        <v>#N/A</v>
      </c>
      <c r="AD775" s="4" t="e">
        <f t="shared" si="556"/>
        <v>#N/A</v>
      </c>
      <c r="AE775" s="4" t="e">
        <f t="shared" si="557"/>
        <v>#N/A</v>
      </c>
      <c r="AF775" s="4">
        <f t="shared" si="558"/>
        <v>0</v>
      </c>
      <c r="AG775" s="4" t="str">
        <f t="shared" si="559"/>
        <v/>
      </c>
      <c r="AH775" s="4">
        <f t="shared" si="560"/>
        <v>0</v>
      </c>
      <c r="AI775" s="4" t="e">
        <f t="shared" si="561"/>
        <v>#VALUE!</v>
      </c>
      <c r="AJ775" s="4" t="e">
        <f t="shared" si="562"/>
        <v>#N/A</v>
      </c>
      <c r="AK775" s="4" t="e">
        <f t="shared" si="563"/>
        <v>#N/A</v>
      </c>
      <c r="AL775" s="4">
        <f t="shared" si="564"/>
        <v>0</v>
      </c>
      <c r="AM775" s="4">
        <f t="shared" si="565"/>
        <v>0</v>
      </c>
      <c r="AN775" s="4"/>
      <c r="AO775" s="4" t="e">
        <f t="shared" si="566"/>
        <v>#N/A</v>
      </c>
      <c r="AP775" s="4" t="e">
        <f t="shared" si="567"/>
        <v>#VALUE!</v>
      </c>
      <c r="AQ775" s="4" t="str">
        <f t="shared" si="568"/>
        <v/>
      </c>
      <c r="AR775" s="4">
        <f t="shared" si="569"/>
        <v>0</v>
      </c>
      <c r="AS775" s="4">
        <f t="shared" si="570"/>
        <v>0</v>
      </c>
      <c r="AT775" s="4">
        <f t="shared" si="571"/>
        <v>0</v>
      </c>
    </row>
    <row r="776" spans="1:46" x14ac:dyDescent="0.25">
      <c r="A776" s="5">
        <f t="shared" si="543"/>
        <v>0</v>
      </c>
      <c r="B776" s="4" t="e">
        <f t="shared" si="544"/>
        <v>#N/A</v>
      </c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4">
        <f t="shared" si="545"/>
        <v>0</v>
      </c>
      <c r="N776" s="59"/>
      <c r="O776" s="59"/>
      <c r="P776" s="59" t="e">
        <f t="shared" si="546"/>
        <v>#N/A</v>
      </c>
      <c r="Q776" s="59"/>
      <c r="R776" s="59"/>
      <c r="S776" s="59"/>
      <c r="T776" s="5" t="e">
        <f t="shared" si="547"/>
        <v>#N/A</v>
      </c>
      <c r="U776" s="4" t="e">
        <f t="shared" si="548"/>
        <v>#N/A</v>
      </c>
      <c r="V776" s="4" t="e">
        <f t="shared" si="549"/>
        <v>#N/A</v>
      </c>
      <c r="W776" s="4" t="e">
        <f t="shared" si="550"/>
        <v>#N/A</v>
      </c>
      <c r="X776" s="4" t="e">
        <f t="shared" si="551"/>
        <v>#N/A</v>
      </c>
      <c r="Y776" s="4" t="e" cm="1">
        <f t="array" ref="Y776">_xlfn.IFS(H776=1,2,H776=3,1)</f>
        <v>#N/A</v>
      </c>
      <c r="Z776" s="4" t="e">
        <f t="shared" si="552"/>
        <v>#N/A</v>
      </c>
      <c r="AA776" s="4" t="e">
        <f t="shared" si="553"/>
        <v>#N/A</v>
      </c>
      <c r="AB776" s="4" t="e">
        <f t="shared" si="554"/>
        <v>#N/A</v>
      </c>
      <c r="AC776" s="4" t="e">
        <f t="shared" si="555"/>
        <v>#N/A</v>
      </c>
      <c r="AD776" s="4" t="e">
        <f t="shared" si="556"/>
        <v>#N/A</v>
      </c>
      <c r="AE776" s="4" t="e">
        <f t="shared" si="557"/>
        <v>#N/A</v>
      </c>
      <c r="AF776" s="4">
        <f t="shared" si="558"/>
        <v>0</v>
      </c>
      <c r="AG776" s="4" t="str">
        <f t="shared" si="559"/>
        <v/>
      </c>
      <c r="AH776" s="4">
        <f t="shared" si="560"/>
        <v>0</v>
      </c>
      <c r="AI776" s="4" t="e">
        <f t="shared" si="561"/>
        <v>#VALUE!</v>
      </c>
      <c r="AJ776" s="4" t="e">
        <f t="shared" si="562"/>
        <v>#N/A</v>
      </c>
      <c r="AK776" s="4" t="e">
        <f t="shared" si="563"/>
        <v>#N/A</v>
      </c>
      <c r="AL776" s="4">
        <f t="shared" si="564"/>
        <v>0</v>
      </c>
      <c r="AM776" s="4">
        <f t="shared" si="565"/>
        <v>0</v>
      </c>
      <c r="AN776" s="4"/>
      <c r="AO776" s="4" t="e">
        <f t="shared" si="566"/>
        <v>#N/A</v>
      </c>
      <c r="AP776" s="4" t="e">
        <f t="shared" si="567"/>
        <v>#VALUE!</v>
      </c>
      <c r="AQ776" s="4" t="str">
        <f t="shared" si="568"/>
        <v/>
      </c>
      <c r="AR776" s="4">
        <f t="shared" si="569"/>
        <v>0</v>
      </c>
      <c r="AS776" s="4">
        <f t="shared" si="570"/>
        <v>0</v>
      </c>
      <c r="AT776" s="4">
        <f t="shared" si="571"/>
        <v>0</v>
      </c>
    </row>
    <row r="777" spans="1:46" x14ac:dyDescent="0.25">
      <c r="A777" s="5">
        <f t="shared" si="543"/>
        <v>0</v>
      </c>
      <c r="B777" s="4" t="e">
        <f t="shared" si="544"/>
        <v>#N/A</v>
      </c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4">
        <f t="shared" si="545"/>
        <v>0</v>
      </c>
      <c r="N777" s="59"/>
      <c r="O777" s="59"/>
      <c r="P777" s="59" t="e">
        <f t="shared" si="546"/>
        <v>#N/A</v>
      </c>
      <c r="Q777" s="59"/>
      <c r="R777" s="59"/>
      <c r="S777" s="59"/>
      <c r="T777" s="5" t="e">
        <f t="shared" si="547"/>
        <v>#N/A</v>
      </c>
      <c r="U777" s="4" t="e">
        <f t="shared" si="548"/>
        <v>#N/A</v>
      </c>
      <c r="V777" s="4" t="e">
        <f t="shared" si="549"/>
        <v>#N/A</v>
      </c>
      <c r="W777" s="4" t="e">
        <f t="shared" si="550"/>
        <v>#N/A</v>
      </c>
      <c r="X777" s="4" t="e">
        <f t="shared" si="551"/>
        <v>#N/A</v>
      </c>
      <c r="Y777" s="4" t="e" cm="1">
        <f t="array" ref="Y777">_xlfn.IFS(H777=1,2,H777=3,1)</f>
        <v>#N/A</v>
      </c>
      <c r="Z777" s="4" t="e">
        <f t="shared" si="552"/>
        <v>#N/A</v>
      </c>
      <c r="AA777" s="4" t="e">
        <f t="shared" si="553"/>
        <v>#N/A</v>
      </c>
      <c r="AB777" s="4" t="e">
        <f t="shared" si="554"/>
        <v>#N/A</v>
      </c>
      <c r="AC777" s="4" t="e">
        <f t="shared" si="555"/>
        <v>#N/A</v>
      </c>
      <c r="AD777" s="4" t="e">
        <f t="shared" si="556"/>
        <v>#N/A</v>
      </c>
      <c r="AE777" s="4" t="e">
        <f t="shared" si="557"/>
        <v>#N/A</v>
      </c>
      <c r="AF777" s="4">
        <f t="shared" si="558"/>
        <v>0</v>
      </c>
      <c r="AG777" s="4" t="str">
        <f t="shared" si="559"/>
        <v/>
      </c>
      <c r="AH777" s="4">
        <f t="shared" si="560"/>
        <v>0</v>
      </c>
      <c r="AI777" s="4" t="e">
        <f t="shared" si="561"/>
        <v>#VALUE!</v>
      </c>
      <c r="AJ777" s="4" t="e">
        <f t="shared" si="562"/>
        <v>#N/A</v>
      </c>
      <c r="AK777" s="4" t="e">
        <f t="shared" si="563"/>
        <v>#N/A</v>
      </c>
      <c r="AL777" s="4">
        <f t="shared" si="564"/>
        <v>0</v>
      </c>
      <c r="AM777" s="4">
        <f t="shared" si="565"/>
        <v>0</v>
      </c>
      <c r="AN777" s="4"/>
      <c r="AO777" s="4" t="e">
        <f t="shared" si="566"/>
        <v>#N/A</v>
      </c>
      <c r="AP777" s="4" t="e">
        <f t="shared" si="567"/>
        <v>#VALUE!</v>
      </c>
      <c r="AQ777" s="4" t="str">
        <f t="shared" si="568"/>
        <v/>
      </c>
      <c r="AR777" s="4">
        <f t="shared" si="569"/>
        <v>0</v>
      </c>
      <c r="AS777" s="4">
        <f t="shared" si="570"/>
        <v>0</v>
      </c>
      <c r="AT777" s="4">
        <f t="shared" si="571"/>
        <v>0</v>
      </c>
    </row>
    <row r="778" spans="1:46" x14ac:dyDescent="0.25">
      <c r="A778" s="5">
        <f t="shared" si="543"/>
        <v>0</v>
      </c>
      <c r="B778" s="4" t="e">
        <f t="shared" si="544"/>
        <v>#N/A</v>
      </c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4">
        <f t="shared" si="545"/>
        <v>0</v>
      </c>
      <c r="N778" s="59"/>
      <c r="O778" s="59"/>
      <c r="P778" s="59" t="e">
        <f t="shared" si="546"/>
        <v>#N/A</v>
      </c>
      <c r="Q778" s="59"/>
      <c r="R778" s="59"/>
      <c r="S778" s="59"/>
      <c r="T778" s="5" t="e">
        <f t="shared" si="547"/>
        <v>#N/A</v>
      </c>
      <c r="U778" s="4" t="e">
        <f t="shared" si="548"/>
        <v>#N/A</v>
      </c>
      <c r="V778" s="4" t="e">
        <f t="shared" si="549"/>
        <v>#N/A</v>
      </c>
      <c r="W778" s="4" t="e">
        <f t="shared" si="550"/>
        <v>#N/A</v>
      </c>
      <c r="X778" s="4" t="e">
        <f t="shared" si="551"/>
        <v>#N/A</v>
      </c>
      <c r="Y778" s="4" t="e" cm="1">
        <f t="array" ref="Y778">_xlfn.IFS(H778=1,2,H778=3,1)</f>
        <v>#N/A</v>
      </c>
      <c r="Z778" s="4" t="e">
        <f t="shared" si="552"/>
        <v>#N/A</v>
      </c>
      <c r="AA778" s="4" t="e">
        <f t="shared" si="553"/>
        <v>#N/A</v>
      </c>
      <c r="AB778" s="4" t="e">
        <f t="shared" si="554"/>
        <v>#N/A</v>
      </c>
      <c r="AC778" s="4" t="e">
        <f t="shared" si="555"/>
        <v>#N/A</v>
      </c>
      <c r="AD778" s="4" t="e">
        <f t="shared" si="556"/>
        <v>#N/A</v>
      </c>
      <c r="AE778" s="4" t="e">
        <f t="shared" si="557"/>
        <v>#N/A</v>
      </c>
      <c r="AF778" s="4">
        <f t="shared" si="558"/>
        <v>0</v>
      </c>
      <c r="AG778" s="4" t="str">
        <f t="shared" si="559"/>
        <v/>
      </c>
      <c r="AH778" s="4">
        <f t="shared" si="560"/>
        <v>0</v>
      </c>
      <c r="AI778" s="4" t="e">
        <f t="shared" si="561"/>
        <v>#VALUE!</v>
      </c>
      <c r="AJ778" s="4" t="e">
        <f t="shared" si="562"/>
        <v>#N/A</v>
      </c>
      <c r="AK778" s="4" t="e">
        <f t="shared" si="563"/>
        <v>#N/A</v>
      </c>
      <c r="AL778" s="4">
        <f t="shared" si="564"/>
        <v>0</v>
      </c>
      <c r="AM778" s="4">
        <f t="shared" si="565"/>
        <v>0</v>
      </c>
      <c r="AN778" s="4"/>
      <c r="AO778" s="4" t="e">
        <f t="shared" si="566"/>
        <v>#N/A</v>
      </c>
      <c r="AP778" s="4" t="e">
        <f t="shared" si="567"/>
        <v>#VALUE!</v>
      </c>
      <c r="AQ778" s="4" t="str">
        <f t="shared" si="568"/>
        <v/>
      </c>
      <c r="AR778" s="4">
        <f t="shared" si="569"/>
        <v>0</v>
      </c>
      <c r="AS778" s="4">
        <f t="shared" si="570"/>
        <v>0</v>
      </c>
      <c r="AT778" s="4">
        <f t="shared" si="571"/>
        <v>0</v>
      </c>
    </row>
    <row r="779" spans="1:46" x14ac:dyDescent="0.25">
      <c r="A779" s="5">
        <f t="shared" si="543"/>
        <v>0</v>
      </c>
      <c r="B779" s="4" t="e">
        <f t="shared" si="544"/>
        <v>#N/A</v>
      </c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4">
        <f t="shared" si="545"/>
        <v>0</v>
      </c>
      <c r="N779" s="59"/>
      <c r="O779" s="59"/>
      <c r="P779" s="59" t="e">
        <f t="shared" si="546"/>
        <v>#N/A</v>
      </c>
      <c r="Q779" s="59"/>
      <c r="R779" s="59"/>
      <c r="S779" s="59"/>
      <c r="T779" s="5" t="e">
        <f t="shared" si="547"/>
        <v>#N/A</v>
      </c>
      <c r="U779" s="4" t="e">
        <f t="shared" si="548"/>
        <v>#N/A</v>
      </c>
      <c r="V779" s="4" t="e">
        <f t="shared" si="549"/>
        <v>#N/A</v>
      </c>
      <c r="W779" s="4" t="e">
        <f t="shared" si="550"/>
        <v>#N/A</v>
      </c>
      <c r="X779" s="4" t="e">
        <f t="shared" si="551"/>
        <v>#N/A</v>
      </c>
      <c r="Y779" s="4" t="e" cm="1">
        <f t="array" ref="Y779">_xlfn.IFS(H779=1,2,H779=3,1)</f>
        <v>#N/A</v>
      </c>
      <c r="Z779" s="4" t="e">
        <f t="shared" si="552"/>
        <v>#N/A</v>
      </c>
      <c r="AA779" s="4" t="e">
        <f t="shared" si="553"/>
        <v>#N/A</v>
      </c>
      <c r="AB779" s="4" t="e">
        <f t="shared" si="554"/>
        <v>#N/A</v>
      </c>
      <c r="AC779" s="4" t="e">
        <f t="shared" si="555"/>
        <v>#N/A</v>
      </c>
      <c r="AD779" s="4" t="e">
        <f t="shared" si="556"/>
        <v>#N/A</v>
      </c>
      <c r="AE779" s="4" t="e">
        <f t="shared" si="557"/>
        <v>#N/A</v>
      </c>
      <c r="AF779" s="4">
        <f t="shared" si="558"/>
        <v>0</v>
      </c>
      <c r="AG779" s="4" t="str">
        <f t="shared" si="559"/>
        <v/>
      </c>
      <c r="AH779" s="4">
        <f t="shared" si="560"/>
        <v>0</v>
      </c>
      <c r="AI779" s="4" t="e">
        <f t="shared" si="561"/>
        <v>#VALUE!</v>
      </c>
      <c r="AJ779" s="4" t="e">
        <f t="shared" si="562"/>
        <v>#N/A</v>
      </c>
      <c r="AK779" s="4" t="e">
        <f t="shared" si="563"/>
        <v>#N/A</v>
      </c>
      <c r="AL779" s="4">
        <f t="shared" si="564"/>
        <v>0</v>
      </c>
      <c r="AM779" s="4">
        <f t="shared" si="565"/>
        <v>0</v>
      </c>
      <c r="AN779" s="4"/>
      <c r="AO779" s="4" t="e">
        <f t="shared" si="566"/>
        <v>#N/A</v>
      </c>
      <c r="AP779" s="4" t="e">
        <f t="shared" si="567"/>
        <v>#VALUE!</v>
      </c>
      <c r="AQ779" s="4" t="str">
        <f t="shared" si="568"/>
        <v/>
      </c>
      <c r="AR779" s="4">
        <f t="shared" si="569"/>
        <v>0</v>
      </c>
      <c r="AS779" s="4">
        <f t="shared" si="570"/>
        <v>0</v>
      </c>
      <c r="AT779" s="4">
        <f t="shared" si="571"/>
        <v>0</v>
      </c>
    </row>
    <row r="780" spans="1:46" x14ac:dyDescent="0.25">
      <c r="A780" s="5">
        <f t="shared" si="543"/>
        <v>0</v>
      </c>
      <c r="B780" s="4" t="e">
        <f t="shared" si="544"/>
        <v>#N/A</v>
      </c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4">
        <f t="shared" si="545"/>
        <v>0</v>
      </c>
      <c r="N780" s="59"/>
      <c r="O780" s="59"/>
      <c r="P780" s="59" t="e">
        <f t="shared" si="546"/>
        <v>#N/A</v>
      </c>
      <c r="Q780" s="59"/>
      <c r="R780" s="59"/>
      <c r="S780" s="59"/>
      <c r="T780" s="5" t="e">
        <f t="shared" si="547"/>
        <v>#N/A</v>
      </c>
      <c r="U780" s="4" t="e">
        <f t="shared" si="548"/>
        <v>#N/A</v>
      </c>
      <c r="V780" s="4" t="e">
        <f t="shared" si="549"/>
        <v>#N/A</v>
      </c>
      <c r="W780" s="4" t="e">
        <f t="shared" si="550"/>
        <v>#N/A</v>
      </c>
      <c r="X780" s="4" t="e">
        <f t="shared" si="551"/>
        <v>#N/A</v>
      </c>
      <c r="Y780" s="4" t="e" cm="1">
        <f t="array" ref="Y780">_xlfn.IFS(H780=1,2,H780=3,1)</f>
        <v>#N/A</v>
      </c>
      <c r="Z780" s="4" t="e">
        <f t="shared" si="552"/>
        <v>#N/A</v>
      </c>
      <c r="AA780" s="4" t="e">
        <f t="shared" si="553"/>
        <v>#N/A</v>
      </c>
      <c r="AB780" s="4" t="e">
        <f t="shared" si="554"/>
        <v>#N/A</v>
      </c>
      <c r="AC780" s="4" t="e">
        <f t="shared" si="555"/>
        <v>#N/A</v>
      </c>
      <c r="AD780" s="4" t="e">
        <f t="shared" si="556"/>
        <v>#N/A</v>
      </c>
      <c r="AE780" s="4" t="e">
        <f t="shared" si="557"/>
        <v>#N/A</v>
      </c>
      <c r="AF780" s="4">
        <f t="shared" si="558"/>
        <v>0</v>
      </c>
      <c r="AG780" s="4" t="str">
        <f t="shared" si="559"/>
        <v/>
      </c>
      <c r="AH780" s="4">
        <f t="shared" si="560"/>
        <v>0</v>
      </c>
      <c r="AI780" s="4" t="e">
        <f t="shared" si="561"/>
        <v>#VALUE!</v>
      </c>
      <c r="AJ780" s="4" t="e">
        <f t="shared" si="562"/>
        <v>#N/A</v>
      </c>
      <c r="AK780" s="4" t="e">
        <f t="shared" si="563"/>
        <v>#N/A</v>
      </c>
      <c r="AL780" s="4">
        <f t="shared" si="564"/>
        <v>0</v>
      </c>
      <c r="AM780" s="4">
        <f t="shared" si="565"/>
        <v>0</v>
      </c>
      <c r="AN780" s="4"/>
      <c r="AO780" s="4" t="e">
        <f t="shared" si="566"/>
        <v>#N/A</v>
      </c>
      <c r="AP780" s="4" t="e">
        <f t="shared" si="567"/>
        <v>#VALUE!</v>
      </c>
      <c r="AQ780" s="4" t="str">
        <f t="shared" si="568"/>
        <v/>
      </c>
      <c r="AR780" s="4">
        <f t="shared" si="569"/>
        <v>0</v>
      </c>
      <c r="AS780" s="4">
        <f t="shared" si="570"/>
        <v>0</v>
      </c>
      <c r="AT780" s="4">
        <f t="shared" si="571"/>
        <v>0</v>
      </c>
    </row>
    <row r="781" spans="1:46" x14ac:dyDescent="0.25">
      <c r="A781" s="5">
        <f t="shared" si="543"/>
        <v>0</v>
      </c>
      <c r="B781" s="4" t="e">
        <f t="shared" si="544"/>
        <v>#N/A</v>
      </c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4">
        <f t="shared" si="545"/>
        <v>0</v>
      </c>
      <c r="N781" s="59"/>
      <c r="O781" s="59"/>
      <c r="P781" s="59" t="e">
        <f t="shared" si="546"/>
        <v>#N/A</v>
      </c>
      <c r="Q781" s="59"/>
      <c r="R781" s="59"/>
      <c r="S781" s="59"/>
      <c r="T781" s="5" t="e">
        <f t="shared" si="547"/>
        <v>#N/A</v>
      </c>
      <c r="U781" s="4" t="e">
        <f t="shared" si="548"/>
        <v>#N/A</v>
      </c>
      <c r="V781" s="4" t="e">
        <f t="shared" si="549"/>
        <v>#N/A</v>
      </c>
      <c r="W781" s="4" t="e">
        <f t="shared" si="550"/>
        <v>#N/A</v>
      </c>
      <c r="X781" s="4" t="e">
        <f t="shared" si="551"/>
        <v>#N/A</v>
      </c>
      <c r="Y781" s="4" t="e" cm="1">
        <f t="array" ref="Y781">_xlfn.IFS(H781=1,2,H781=3,1)</f>
        <v>#N/A</v>
      </c>
      <c r="Z781" s="4" t="e">
        <f t="shared" si="552"/>
        <v>#N/A</v>
      </c>
      <c r="AA781" s="4" t="e">
        <f t="shared" si="553"/>
        <v>#N/A</v>
      </c>
      <c r="AB781" s="4" t="e">
        <f t="shared" si="554"/>
        <v>#N/A</v>
      </c>
      <c r="AC781" s="4" t="e">
        <f t="shared" si="555"/>
        <v>#N/A</v>
      </c>
      <c r="AD781" s="4" t="e">
        <f t="shared" si="556"/>
        <v>#N/A</v>
      </c>
      <c r="AE781" s="4" t="e">
        <f t="shared" si="557"/>
        <v>#N/A</v>
      </c>
      <c r="AF781" s="4">
        <f t="shared" si="558"/>
        <v>0</v>
      </c>
      <c r="AG781" s="4" t="str">
        <f t="shared" si="559"/>
        <v/>
      </c>
      <c r="AH781" s="4">
        <f t="shared" si="560"/>
        <v>0</v>
      </c>
      <c r="AI781" s="4" t="e">
        <f t="shared" si="561"/>
        <v>#VALUE!</v>
      </c>
      <c r="AJ781" s="4" t="e">
        <f t="shared" si="562"/>
        <v>#N/A</v>
      </c>
      <c r="AK781" s="4" t="e">
        <f t="shared" si="563"/>
        <v>#N/A</v>
      </c>
      <c r="AL781" s="4">
        <f t="shared" si="564"/>
        <v>0</v>
      </c>
      <c r="AM781" s="4">
        <f t="shared" si="565"/>
        <v>0</v>
      </c>
      <c r="AN781" s="4"/>
      <c r="AO781" s="4" t="e">
        <f t="shared" si="566"/>
        <v>#N/A</v>
      </c>
      <c r="AP781" s="4" t="e">
        <f t="shared" si="567"/>
        <v>#VALUE!</v>
      </c>
      <c r="AQ781" s="4" t="str">
        <f t="shared" si="568"/>
        <v/>
      </c>
      <c r="AR781" s="4">
        <f t="shared" si="569"/>
        <v>0</v>
      </c>
      <c r="AS781" s="4">
        <f t="shared" si="570"/>
        <v>0</v>
      </c>
      <c r="AT781" s="4">
        <f t="shared" si="571"/>
        <v>0</v>
      </c>
    </row>
    <row r="782" spans="1:46" x14ac:dyDescent="0.25">
      <c r="A782" s="5">
        <f t="shared" si="543"/>
        <v>0</v>
      </c>
      <c r="B782" s="4" t="e">
        <f t="shared" si="544"/>
        <v>#N/A</v>
      </c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4">
        <f t="shared" si="545"/>
        <v>0</v>
      </c>
      <c r="N782" s="59"/>
      <c r="O782" s="59"/>
      <c r="P782" s="59" t="e">
        <f t="shared" si="546"/>
        <v>#N/A</v>
      </c>
      <c r="Q782" s="59"/>
      <c r="R782" s="59"/>
      <c r="S782" s="59"/>
      <c r="T782" s="5" t="e">
        <f t="shared" si="547"/>
        <v>#N/A</v>
      </c>
      <c r="U782" s="4" t="e">
        <f t="shared" si="548"/>
        <v>#N/A</v>
      </c>
      <c r="V782" s="4" t="e">
        <f t="shared" si="549"/>
        <v>#N/A</v>
      </c>
      <c r="W782" s="4" t="e">
        <f t="shared" si="550"/>
        <v>#N/A</v>
      </c>
      <c r="X782" s="4" t="e">
        <f t="shared" si="551"/>
        <v>#N/A</v>
      </c>
      <c r="Y782" s="4" t="e" cm="1">
        <f t="array" ref="Y782">_xlfn.IFS(H782=1,2,H782=3,1)</f>
        <v>#N/A</v>
      </c>
      <c r="Z782" s="4" t="e">
        <f t="shared" si="552"/>
        <v>#N/A</v>
      </c>
      <c r="AA782" s="4" t="e">
        <f t="shared" si="553"/>
        <v>#N/A</v>
      </c>
      <c r="AB782" s="4" t="e">
        <f t="shared" si="554"/>
        <v>#N/A</v>
      </c>
      <c r="AC782" s="4" t="e">
        <f t="shared" si="555"/>
        <v>#N/A</v>
      </c>
      <c r="AD782" s="4" t="e">
        <f t="shared" si="556"/>
        <v>#N/A</v>
      </c>
      <c r="AE782" s="4" t="e">
        <f t="shared" si="557"/>
        <v>#N/A</v>
      </c>
      <c r="AF782" s="4">
        <f t="shared" si="558"/>
        <v>0</v>
      </c>
      <c r="AG782" s="4" t="str">
        <f t="shared" si="559"/>
        <v/>
      </c>
      <c r="AH782" s="4">
        <f t="shared" si="560"/>
        <v>0</v>
      </c>
      <c r="AI782" s="4" t="e">
        <f t="shared" si="561"/>
        <v>#VALUE!</v>
      </c>
      <c r="AJ782" s="4" t="e">
        <f t="shared" si="562"/>
        <v>#N/A</v>
      </c>
      <c r="AK782" s="4" t="e">
        <f t="shared" si="563"/>
        <v>#N/A</v>
      </c>
      <c r="AL782" s="4">
        <f t="shared" si="564"/>
        <v>0</v>
      </c>
      <c r="AM782" s="4">
        <f t="shared" si="565"/>
        <v>0</v>
      </c>
      <c r="AN782" s="4"/>
      <c r="AO782" s="4" t="e">
        <f t="shared" si="566"/>
        <v>#N/A</v>
      </c>
      <c r="AP782" s="4" t="e">
        <f t="shared" si="567"/>
        <v>#VALUE!</v>
      </c>
      <c r="AQ782" s="4" t="str">
        <f t="shared" si="568"/>
        <v/>
      </c>
      <c r="AR782" s="4">
        <f t="shared" si="569"/>
        <v>0</v>
      </c>
      <c r="AS782" s="4">
        <f t="shared" si="570"/>
        <v>0</v>
      </c>
      <c r="AT782" s="4">
        <f t="shared" si="571"/>
        <v>0</v>
      </c>
    </row>
    <row r="783" spans="1:46" x14ac:dyDescent="0.25">
      <c r="A783" s="5">
        <f t="shared" si="543"/>
        <v>0</v>
      </c>
      <c r="B783" s="4" t="e">
        <f t="shared" si="544"/>
        <v>#N/A</v>
      </c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4">
        <f t="shared" si="545"/>
        <v>0</v>
      </c>
      <c r="N783" s="59"/>
      <c r="O783" s="59"/>
      <c r="P783" s="59" t="e">
        <f t="shared" si="546"/>
        <v>#N/A</v>
      </c>
      <c r="Q783" s="59"/>
      <c r="R783" s="59"/>
      <c r="S783" s="59"/>
      <c r="T783" s="5" t="e">
        <f t="shared" si="547"/>
        <v>#N/A</v>
      </c>
      <c r="U783" s="4" t="e">
        <f t="shared" si="548"/>
        <v>#N/A</v>
      </c>
      <c r="V783" s="4" t="e">
        <f t="shared" si="549"/>
        <v>#N/A</v>
      </c>
      <c r="W783" s="4" t="e">
        <f t="shared" si="550"/>
        <v>#N/A</v>
      </c>
      <c r="X783" s="4" t="e">
        <f t="shared" si="551"/>
        <v>#N/A</v>
      </c>
      <c r="Y783" s="4" t="e" cm="1">
        <f t="array" ref="Y783">_xlfn.IFS(H783=1,2,H783=3,1)</f>
        <v>#N/A</v>
      </c>
      <c r="Z783" s="4" t="e">
        <f t="shared" si="552"/>
        <v>#N/A</v>
      </c>
      <c r="AA783" s="4" t="e">
        <f t="shared" si="553"/>
        <v>#N/A</v>
      </c>
      <c r="AB783" s="4" t="e">
        <f t="shared" si="554"/>
        <v>#N/A</v>
      </c>
      <c r="AC783" s="4" t="e">
        <f t="shared" si="555"/>
        <v>#N/A</v>
      </c>
      <c r="AD783" s="4" t="e">
        <f t="shared" si="556"/>
        <v>#N/A</v>
      </c>
      <c r="AE783" s="4" t="e">
        <f t="shared" si="557"/>
        <v>#N/A</v>
      </c>
      <c r="AF783" s="4">
        <f t="shared" si="558"/>
        <v>0</v>
      </c>
      <c r="AG783" s="4" t="str">
        <f t="shared" si="559"/>
        <v/>
      </c>
      <c r="AH783" s="4">
        <f t="shared" si="560"/>
        <v>0</v>
      </c>
      <c r="AI783" s="4" t="e">
        <f t="shared" si="561"/>
        <v>#VALUE!</v>
      </c>
      <c r="AJ783" s="4" t="e">
        <f t="shared" si="562"/>
        <v>#N/A</v>
      </c>
      <c r="AK783" s="4" t="e">
        <f t="shared" si="563"/>
        <v>#N/A</v>
      </c>
      <c r="AL783" s="4">
        <f t="shared" si="564"/>
        <v>0</v>
      </c>
      <c r="AM783" s="4">
        <f t="shared" si="565"/>
        <v>0</v>
      </c>
      <c r="AN783" s="4"/>
      <c r="AO783" s="4" t="e">
        <f t="shared" si="566"/>
        <v>#N/A</v>
      </c>
      <c r="AP783" s="4" t="e">
        <f t="shared" si="567"/>
        <v>#VALUE!</v>
      </c>
      <c r="AQ783" s="4" t="str">
        <f t="shared" si="568"/>
        <v/>
      </c>
      <c r="AR783" s="4">
        <f t="shared" si="569"/>
        <v>0</v>
      </c>
      <c r="AS783" s="4">
        <f t="shared" si="570"/>
        <v>0</v>
      </c>
      <c r="AT783" s="4">
        <f t="shared" si="571"/>
        <v>0</v>
      </c>
    </row>
    <row r="784" spans="1:46" x14ac:dyDescent="0.25">
      <c r="A784" s="5">
        <f t="shared" si="543"/>
        <v>0</v>
      </c>
      <c r="B784" s="4" t="e">
        <f t="shared" si="544"/>
        <v>#N/A</v>
      </c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4">
        <f t="shared" si="545"/>
        <v>0</v>
      </c>
      <c r="N784" s="59"/>
      <c r="O784" s="59"/>
      <c r="P784" s="59" t="e">
        <f t="shared" si="546"/>
        <v>#N/A</v>
      </c>
      <c r="Q784" s="59"/>
      <c r="R784" s="59"/>
      <c r="S784" s="59"/>
      <c r="T784" s="5" t="e">
        <f t="shared" si="547"/>
        <v>#N/A</v>
      </c>
      <c r="U784" s="4" t="e">
        <f t="shared" si="548"/>
        <v>#N/A</v>
      </c>
      <c r="V784" s="4" t="e">
        <f t="shared" si="549"/>
        <v>#N/A</v>
      </c>
      <c r="W784" s="4" t="e">
        <f t="shared" si="550"/>
        <v>#N/A</v>
      </c>
      <c r="X784" s="4" t="e">
        <f t="shared" si="551"/>
        <v>#N/A</v>
      </c>
      <c r="Y784" s="4" t="e" cm="1">
        <f t="array" ref="Y784">_xlfn.IFS(H784=1,2,H784=3,1)</f>
        <v>#N/A</v>
      </c>
      <c r="Z784" s="4" t="e">
        <f t="shared" si="552"/>
        <v>#N/A</v>
      </c>
      <c r="AA784" s="4" t="e">
        <f t="shared" si="553"/>
        <v>#N/A</v>
      </c>
      <c r="AB784" s="4" t="e">
        <f t="shared" si="554"/>
        <v>#N/A</v>
      </c>
      <c r="AC784" s="4" t="e">
        <f t="shared" si="555"/>
        <v>#N/A</v>
      </c>
      <c r="AD784" s="4" t="e">
        <f t="shared" si="556"/>
        <v>#N/A</v>
      </c>
      <c r="AE784" s="4" t="e">
        <f t="shared" si="557"/>
        <v>#N/A</v>
      </c>
      <c r="AF784" s="4">
        <f t="shared" si="558"/>
        <v>0</v>
      </c>
      <c r="AG784" s="4" t="str">
        <f t="shared" si="559"/>
        <v/>
      </c>
      <c r="AH784" s="4">
        <f t="shared" si="560"/>
        <v>0</v>
      </c>
      <c r="AI784" s="4" t="e">
        <f t="shared" si="561"/>
        <v>#VALUE!</v>
      </c>
      <c r="AJ784" s="4" t="e">
        <f t="shared" si="562"/>
        <v>#N/A</v>
      </c>
      <c r="AK784" s="4" t="e">
        <f t="shared" si="563"/>
        <v>#N/A</v>
      </c>
      <c r="AL784" s="4">
        <f t="shared" si="564"/>
        <v>0</v>
      </c>
      <c r="AM784" s="4">
        <f t="shared" si="565"/>
        <v>0</v>
      </c>
      <c r="AN784" s="4"/>
      <c r="AO784" s="4" t="e">
        <f t="shared" si="566"/>
        <v>#N/A</v>
      </c>
      <c r="AP784" s="4" t="e">
        <f t="shared" si="567"/>
        <v>#VALUE!</v>
      </c>
      <c r="AQ784" s="4" t="str">
        <f t="shared" si="568"/>
        <v/>
      </c>
      <c r="AR784" s="4">
        <f t="shared" si="569"/>
        <v>0</v>
      </c>
      <c r="AS784" s="4">
        <f t="shared" si="570"/>
        <v>0</v>
      </c>
      <c r="AT784" s="4">
        <f t="shared" si="571"/>
        <v>0</v>
      </c>
    </row>
    <row r="785" spans="1:46" x14ac:dyDescent="0.25">
      <c r="A785" s="5">
        <f t="shared" si="543"/>
        <v>0</v>
      </c>
      <c r="B785" s="4" t="e">
        <f t="shared" si="544"/>
        <v>#N/A</v>
      </c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4">
        <f t="shared" si="545"/>
        <v>0</v>
      </c>
      <c r="N785" s="59"/>
      <c r="O785" s="59"/>
      <c r="P785" s="59" t="e">
        <f t="shared" si="546"/>
        <v>#N/A</v>
      </c>
      <c r="Q785" s="59"/>
      <c r="R785" s="59"/>
      <c r="S785" s="59"/>
      <c r="T785" s="5" t="e">
        <f t="shared" si="547"/>
        <v>#N/A</v>
      </c>
      <c r="U785" s="4" t="e">
        <f t="shared" si="548"/>
        <v>#N/A</v>
      </c>
      <c r="V785" s="4" t="e">
        <f t="shared" si="549"/>
        <v>#N/A</v>
      </c>
      <c r="W785" s="4" t="e">
        <f t="shared" si="550"/>
        <v>#N/A</v>
      </c>
      <c r="X785" s="4" t="e">
        <f t="shared" si="551"/>
        <v>#N/A</v>
      </c>
      <c r="Y785" s="4" t="e" cm="1">
        <f t="array" ref="Y785">_xlfn.IFS(H785=1,2,H785=3,1)</f>
        <v>#N/A</v>
      </c>
      <c r="Z785" s="4" t="e">
        <f t="shared" si="552"/>
        <v>#N/A</v>
      </c>
      <c r="AA785" s="4" t="e">
        <f t="shared" si="553"/>
        <v>#N/A</v>
      </c>
      <c r="AB785" s="4" t="e">
        <f t="shared" si="554"/>
        <v>#N/A</v>
      </c>
      <c r="AC785" s="4" t="e">
        <f t="shared" si="555"/>
        <v>#N/A</v>
      </c>
      <c r="AD785" s="4" t="e">
        <f t="shared" si="556"/>
        <v>#N/A</v>
      </c>
      <c r="AE785" s="4" t="e">
        <f t="shared" si="557"/>
        <v>#N/A</v>
      </c>
      <c r="AF785" s="4">
        <f t="shared" si="558"/>
        <v>0</v>
      </c>
      <c r="AG785" s="4" t="str">
        <f t="shared" si="559"/>
        <v/>
      </c>
      <c r="AH785" s="4">
        <f t="shared" si="560"/>
        <v>0</v>
      </c>
      <c r="AI785" s="4" t="e">
        <f t="shared" si="561"/>
        <v>#VALUE!</v>
      </c>
      <c r="AJ785" s="4" t="e">
        <f t="shared" si="562"/>
        <v>#N/A</v>
      </c>
      <c r="AK785" s="4" t="e">
        <f t="shared" si="563"/>
        <v>#N/A</v>
      </c>
      <c r="AL785" s="4">
        <f t="shared" si="564"/>
        <v>0</v>
      </c>
      <c r="AM785" s="4">
        <f t="shared" si="565"/>
        <v>0</v>
      </c>
      <c r="AN785" s="4"/>
      <c r="AO785" s="4" t="e">
        <f t="shared" si="566"/>
        <v>#N/A</v>
      </c>
      <c r="AP785" s="4" t="e">
        <f t="shared" si="567"/>
        <v>#VALUE!</v>
      </c>
      <c r="AQ785" s="4" t="str">
        <f t="shared" si="568"/>
        <v/>
      </c>
      <c r="AR785" s="4">
        <f t="shared" si="569"/>
        <v>0</v>
      </c>
      <c r="AS785" s="4">
        <f t="shared" si="570"/>
        <v>0</v>
      </c>
      <c r="AT785" s="4">
        <f t="shared" si="571"/>
        <v>0</v>
      </c>
    </row>
    <row r="786" spans="1:46" x14ac:dyDescent="0.25">
      <c r="A786" s="5">
        <f t="shared" si="543"/>
        <v>0</v>
      </c>
      <c r="B786" s="4" t="e">
        <f t="shared" si="544"/>
        <v>#N/A</v>
      </c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4">
        <f t="shared" si="545"/>
        <v>0</v>
      </c>
      <c r="N786" s="59"/>
      <c r="O786" s="59"/>
      <c r="P786" s="59" t="e">
        <f t="shared" si="546"/>
        <v>#N/A</v>
      </c>
      <c r="Q786" s="59"/>
      <c r="R786" s="59"/>
      <c r="S786" s="59"/>
      <c r="T786" s="5" t="e">
        <f t="shared" si="547"/>
        <v>#N/A</v>
      </c>
      <c r="U786" s="4" t="e">
        <f t="shared" si="548"/>
        <v>#N/A</v>
      </c>
      <c r="V786" s="4" t="e">
        <f t="shared" si="549"/>
        <v>#N/A</v>
      </c>
      <c r="W786" s="4" t="e">
        <f t="shared" si="550"/>
        <v>#N/A</v>
      </c>
      <c r="X786" s="4" t="e">
        <f t="shared" si="551"/>
        <v>#N/A</v>
      </c>
      <c r="Y786" s="4" t="e" cm="1">
        <f t="array" ref="Y786">_xlfn.IFS(H786=1,2,H786=3,1)</f>
        <v>#N/A</v>
      </c>
      <c r="Z786" s="4" t="e">
        <f t="shared" si="552"/>
        <v>#N/A</v>
      </c>
      <c r="AA786" s="4" t="e">
        <f t="shared" si="553"/>
        <v>#N/A</v>
      </c>
      <c r="AB786" s="4" t="e">
        <f t="shared" si="554"/>
        <v>#N/A</v>
      </c>
      <c r="AC786" s="4" t="e">
        <f t="shared" si="555"/>
        <v>#N/A</v>
      </c>
      <c r="AD786" s="4" t="e">
        <f t="shared" si="556"/>
        <v>#N/A</v>
      </c>
      <c r="AE786" s="4" t="e">
        <f t="shared" si="557"/>
        <v>#N/A</v>
      </c>
      <c r="AF786" s="4">
        <f t="shared" si="558"/>
        <v>0</v>
      </c>
      <c r="AG786" s="4" t="str">
        <f t="shared" si="559"/>
        <v/>
      </c>
      <c r="AH786" s="4">
        <f t="shared" si="560"/>
        <v>0</v>
      </c>
      <c r="AI786" s="4" t="e">
        <f t="shared" si="561"/>
        <v>#VALUE!</v>
      </c>
      <c r="AJ786" s="4" t="e">
        <f t="shared" si="562"/>
        <v>#N/A</v>
      </c>
      <c r="AK786" s="4" t="e">
        <f t="shared" si="563"/>
        <v>#N/A</v>
      </c>
      <c r="AL786" s="4">
        <f t="shared" si="564"/>
        <v>0</v>
      </c>
      <c r="AM786" s="4">
        <f t="shared" si="565"/>
        <v>0</v>
      </c>
      <c r="AN786" s="4"/>
      <c r="AO786" s="4" t="e">
        <f t="shared" si="566"/>
        <v>#N/A</v>
      </c>
      <c r="AP786" s="4" t="e">
        <f t="shared" si="567"/>
        <v>#VALUE!</v>
      </c>
      <c r="AQ786" s="4" t="str">
        <f t="shared" si="568"/>
        <v/>
      </c>
      <c r="AR786" s="4">
        <f t="shared" si="569"/>
        <v>0</v>
      </c>
      <c r="AS786" s="4">
        <f t="shared" si="570"/>
        <v>0</v>
      </c>
      <c r="AT786" s="4">
        <f t="shared" si="571"/>
        <v>0</v>
      </c>
    </row>
    <row r="787" spans="1:46" x14ac:dyDescent="0.25">
      <c r="A787" s="5">
        <f t="shared" si="543"/>
        <v>0</v>
      </c>
      <c r="B787" s="4" t="e">
        <f t="shared" si="544"/>
        <v>#N/A</v>
      </c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4">
        <f t="shared" si="545"/>
        <v>0</v>
      </c>
      <c r="N787" s="59"/>
      <c r="O787" s="59"/>
      <c r="P787" s="59" t="e">
        <f t="shared" si="546"/>
        <v>#N/A</v>
      </c>
      <c r="Q787" s="59"/>
      <c r="R787" s="59"/>
      <c r="S787" s="59"/>
      <c r="T787" s="5" t="e">
        <f t="shared" si="547"/>
        <v>#N/A</v>
      </c>
      <c r="U787" s="4" t="e">
        <f t="shared" si="548"/>
        <v>#N/A</v>
      </c>
      <c r="V787" s="4" t="e">
        <f t="shared" si="549"/>
        <v>#N/A</v>
      </c>
      <c r="W787" s="4" t="e">
        <f t="shared" si="550"/>
        <v>#N/A</v>
      </c>
      <c r="X787" s="4" t="e">
        <f t="shared" si="551"/>
        <v>#N/A</v>
      </c>
      <c r="Y787" s="4" t="e" cm="1">
        <f t="array" ref="Y787">_xlfn.IFS(H787=1,2,H787=3,1)</f>
        <v>#N/A</v>
      </c>
      <c r="Z787" s="4" t="e">
        <f t="shared" si="552"/>
        <v>#N/A</v>
      </c>
      <c r="AA787" s="4" t="e">
        <f t="shared" si="553"/>
        <v>#N/A</v>
      </c>
      <c r="AB787" s="4" t="e">
        <f t="shared" si="554"/>
        <v>#N/A</v>
      </c>
      <c r="AC787" s="4" t="e">
        <f t="shared" si="555"/>
        <v>#N/A</v>
      </c>
      <c r="AD787" s="4" t="e">
        <f t="shared" si="556"/>
        <v>#N/A</v>
      </c>
      <c r="AE787" s="4" t="e">
        <f t="shared" si="557"/>
        <v>#N/A</v>
      </c>
      <c r="AF787" s="4">
        <f t="shared" si="558"/>
        <v>0</v>
      </c>
      <c r="AG787" s="4" t="str">
        <f t="shared" si="559"/>
        <v/>
      </c>
      <c r="AH787" s="4">
        <f t="shared" si="560"/>
        <v>0</v>
      </c>
      <c r="AI787" s="4" t="e">
        <f t="shared" si="561"/>
        <v>#VALUE!</v>
      </c>
      <c r="AJ787" s="4" t="e">
        <f t="shared" si="562"/>
        <v>#N/A</v>
      </c>
      <c r="AK787" s="4" t="e">
        <f t="shared" si="563"/>
        <v>#N/A</v>
      </c>
      <c r="AL787" s="4">
        <f t="shared" si="564"/>
        <v>0</v>
      </c>
      <c r="AM787" s="4">
        <f t="shared" si="565"/>
        <v>0</v>
      </c>
      <c r="AN787" s="4"/>
      <c r="AO787" s="4" t="e">
        <f t="shared" si="566"/>
        <v>#N/A</v>
      </c>
      <c r="AP787" s="4" t="e">
        <f t="shared" si="567"/>
        <v>#VALUE!</v>
      </c>
      <c r="AQ787" s="4" t="str">
        <f t="shared" si="568"/>
        <v/>
      </c>
      <c r="AR787" s="4">
        <f t="shared" si="569"/>
        <v>0</v>
      </c>
      <c r="AS787" s="4">
        <f t="shared" si="570"/>
        <v>0</v>
      </c>
      <c r="AT787" s="4">
        <f t="shared" si="571"/>
        <v>0</v>
      </c>
    </row>
    <row r="788" spans="1:46" x14ac:dyDescent="0.25">
      <c r="A788" s="5">
        <f t="shared" si="543"/>
        <v>0</v>
      </c>
      <c r="B788" s="4" t="e">
        <f t="shared" si="544"/>
        <v>#N/A</v>
      </c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4">
        <f t="shared" si="545"/>
        <v>0</v>
      </c>
      <c r="N788" s="59"/>
      <c r="O788" s="59"/>
      <c r="P788" s="59" t="e">
        <f t="shared" si="546"/>
        <v>#N/A</v>
      </c>
      <c r="Q788" s="59"/>
      <c r="R788" s="59"/>
      <c r="S788" s="59"/>
      <c r="T788" s="5" t="e">
        <f t="shared" si="547"/>
        <v>#N/A</v>
      </c>
      <c r="U788" s="4" t="e">
        <f t="shared" si="548"/>
        <v>#N/A</v>
      </c>
      <c r="V788" s="4" t="e">
        <f t="shared" si="549"/>
        <v>#N/A</v>
      </c>
      <c r="W788" s="4" t="e">
        <f t="shared" si="550"/>
        <v>#N/A</v>
      </c>
      <c r="X788" s="4" t="e">
        <f t="shared" si="551"/>
        <v>#N/A</v>
      </c>
      <c r="Y788" s="4" t="e" cm="1">
        <f t="array" ref="Y788">_xlfn.IFS(H788=1,2,H788=3,1)</f>
        <v>#N/A</v>
      </c>
      <c r="Z788" s="4" t="e">
        <f t="shared" si="552"/>
        <v>#N/A</v>
      </c>
      <c r="AA788" s="4" t="e">
        <f t="shared" si="553"/>
        <v>#N/A</v>
      </c>
      <c r="AB788" s="4" t="e">
        <f t="shared" si="554"/>
        <v>#N/A</v>
      </c>
      <c r="AC788" s="4" t="e">
        <f t="shared" si="555"/>
        <v>#N/A</v>
      </c>
      <c r="AD788" s="4" t="e">
        <f t="shared" si="556"/>
        <v>#N/A</v>
      </c>
      <c r="AE788" s="4" t="e">
        <f t="shared" si="557"/>
        <v>#N/A</v>
      </c>
      <c r="AF788" s="4">
        <f t="shared" si="558"/>
        <v>0</v>
      </c>
      <c r="AG788" s="4" t="str">
        <f t="shared" si="559"/>
        <v/>
      </c>
      <c r="AH788" s="4">
        <f t="shared" si="560"/>
        <v>0</v>
      </c>
      <c r="AI788" s="4" t="e">
        <f t="shared" si="561"/>
        <v>#VALUE!</v>
      </c>
      <c r="AJ788" s="4" t="e">
        <f t="shared" si="562"/>
        <v>#N/A</v>
      </c>
      <c r="AK788" s="4" t="e">
        <f t="shared" si="563"/>
        <v>#N/A</v>
      </c>
      <c r="AL788" s="4">
        <f t="shared" si="564"/>
        <v>0</v>
      </c>
      <c r="AM788" s="4">
        <f t="shared" si="565"/>
        <v>0</v>
      </c>
      <c r="AN788" s="4"/>
      <c r="AO788" s="4" t="e">
        <f t="shared" si="566"/>
        <v>#N/A</v>
      </c>
      <c r="AP788" s="4" t="e">
        <f t="shared" si="567"/>
        <v>#VALUE!</v>
      </c>
      <c r="AQ788" s="4" t="str">
        <f t="shared" si="568"/>
        <v/>
      </c>
      <c r="AR788" s="4">
        <f t="shared" si="569"/>
        <v>0</v>
      </c>
      <c r="AS788" s="4">
        <f t="shared" si="570"/>
        <v>0</v>
      </c>
      <c r="AT788" s="4">
        <f t="shared" si="571"/>
        <v>0</v>
      </c>
    </row>
    <row r="789" spans="1:46" x14ac:dyDescent="0.25">
      <c r="A789" s="5">
        <f t="shared" si="543"/>
        <v>0</v>
      </c>
      <c r="B789" s="4" t="e">
        <f t="shared" si="544"/>
        <v>#N/A</v>
      </c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4">
        <f t="shared" si="545"/>
        <v>0</v>
      </c>
      <c r="N789" s="59"/>
      <c r="O789" s="59"/>
      <c r="P789" s="59" t="e">
        <f t="shared" si="546"/>
        <v>#N/A</v>
      </c>
      <c r="Q789" s="59"/>
      <c r="R789" s="59"/>
      <c r="S789" s="59"/>
      <c r="T789" s="5" t="e">
        <f t="shared" si="547"/>
        <v>#N/A</v>
      </c>
      <c r="U789" s="4" t="e">
        <f t="shared" si="548"/>
        <v>#N/A</v>
      </c>
      <c r="V789" s="4" t="e">
        <f t="shared" si="549"/>
        <v>#N/A</v>
      </c>
      <c r="W789" s="4" t="e">
        <f t="shared" si="550"/>
        <v>#N/A</v>
      </c>
      <c r="X789" s="4" t="e">
        <f t="shared" si="551"/>
        <v>#N/A</v>
      </c>
      <c r="Y789" s="4" t="e" cm="1">
        <f t="array" ref="Y789">_xlfn.IFS(H789=1,2,H789=3,1)</f>
        <v>#N/A</v>
      </c>
      <c r="Z789" s="4" t="e">
        <f t="shared" si="552"/>
        <v>#N/A</v>
      </c>
      <c r="AA789" s="4" t="e">
        <f t="shared" si="553"/>
        <v>#N/A</v>
      </c>
      <c r="AB789" s="4" t="e">
        <f t="shared" si="554"/>
        <v>#N/A</v>
      </c>
      <c r="AC789" s="4" t="e">
        <f t="shared" si="555"/>
        <v>#N/A</v>
      </c>
      <c r="AD789" s="4" t="e">
        <f t="shared" si="556"/>
        <v>#N/A</v>
      </c>
      <c r="AE789" s="4" t="e">
        <f t="shared" si="557"/>
        <v>#N/A</v>
      </c>
      <c r="AF789" s="4">
        <f t="shared" si="558"/>
        <v>0</v>
      </c>
      <c r="AG789" s="4" t="str">
        <f t="shared" si="559"/>
        <v/>
      </c>
      <c r="AH789" s="4">
        <f t="shared" si="560"/>
        <v>0</v>
      </c>
      <c r="AI789" s="4" t="e">
        <f t="shared" si="561"/>
        <v>#VALUE!</v>
      </c>
      <c r="AJ789" s="4" t="e">
        <f t="shared" si="562"/>
        <v>#N/A</v>
      </c>
      <c r="AK789" s="4" t="e">
        <f t="shared" si="563"/>
        <v>#N/A</v>
      </c>
      <c r="AL789" s="4">
        <f t="shared" si="564"/>
        <v>0</v>
      </c>
      <c r="AM789" s="4">
        <f t="shared" si="565"/>
        <v>0</v>
      </c>
      <c r="AN789" s="4"/>
      <c r="AO789" s="4" t="e">
        <f t="shared" si="566"/>
        <v>#N/A</v>
      </c>
      <c r="AP789" s="4" t="e">
        <f t="shared" si="567"/>
        <v>#VALUE!</v>
      </c>
      <c r="AQ789" s="4" t="str">
        <f t="shared" si="568"/>
        <v/>
      </c>
      <c r="AR789" s="4">
        <f t="shared" si="569"/>
        <v>0</v>
      </c>
      <c r="AS789" s="4">
        <f t="shared" si="570"/>
        <v>0</v>
      </c>
      <c r="AT789" s="4">
        <f t="shared" si="571"/>
        <v>0</v>
      </c>
    </row>
    <row r="790" spans="1:46" x14ac:dyDescent="0.25">
      <c r="A790" s="5">
        <f t="shared" si="543"/>
        <v>0</v>
      </c>
      <c r="B790" s="4" t="e">
        <f t="shared" si="544"/>
        <v>#N/A</v>
      </c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4">
        <f t="shared" si="545"/>
        <v>0</v>
      </c>
      <c r="N790" s="59"/>
      <c r="O790" s="59"/>
      <c r="P790" s="59" t="e">
        <f t="shared" si="546"/>
        <v>#N/A</v>
      </c>
      <c r="Q790" s="59"/>
      <c r="R790" s="59"/>
      <c r="S790" s="59"/>
      <c r="T790" s="5" t="e">
        <f t="shared" si="547"/>
        <v>#N/A</v>
      </c>
      <c r="U790" s="4" t="e">
        <f t="shared" si="548"/>
        <v>#N/A</v>
      </c>
      <c r="V790" s="4" t="e">
        <f t="shared" si="549"/>
        <v>#N/A</v>
      </c>
      <c r="W790" s="4" t="e">
        <f t="shared" si="550"/>
        <v>#N/A</v>
      </c>
      <c r="X790" s="4" t="e">
        <f t="shared" si="551"/>
        <v>#N/A</v>
      </c>
      <c r="Y790" s="4" t="e" cm="1">
        <f t="array" ref="Y790">_xlfn.IFS(H790=1,2,H790=3,1)</f>
        <v>#N/A</v>
      </c>
      <c r="Z790" s="4" t="e">
        <f t="shared" si="552"/>
        <v>#N/A</v>
      </c>
      <c r="AA790" s="4" t="e">
        <f t="shared" si="553"/>
        <v>#N/A</v>
      </c>
      <c r="AB790" s="4" t="e">
        <f t="shared" si="554"/>
        <v>#N/A</v>
      </c>
      <c r="AC790" s="4" t="e">
        <f t="shared" si="555"/>
        <v>#N/A</v>
      </c>
      <c r="AD790" s="4" t="e">
        <f t="shared" si="556"/>
        <v>#N/A</v>
      </c>
      <c r="AE790" s="4" t="e">
        <f t="shared" si="557"/>
        <v>#N/A</v>
      </c>
      <c r="AF790" s="4">
        <f t="shared" si="558"/>
        <v>0</v>
      </c>
      <c r="AG790" s="4" t="str">
        <f t="shared" si="559"/>
        <v/>
      </c>
      <c r="AH790" s="4">
        <f t="shared" si="560"/>
        <v>0</v>
      </c>
      <c r="AI790" s="4" t="e">
        <f t="shared" si="561"/>
        <v>#VALUE!</v>
      </c>
      <c r="AJ790" s="4" t="e">
        <f t="shared" si="562"/>
        <v>#N/A</v>
      </c>
      <c r="AK790" s="4" t="e">
        <f t="shared" si="563"/>
        <v>#N/A</v>
      </c>
      <c r="AL790" s="4">
        <f t="shared" si="564"/>
        <v>0</v>
      </c>
      <c r="AM790" s="4">
        <f t="shared" si="565"/>
        <v>0</v>
      </c>
      <c r="AN790" s="4"/>
      <c r="AO790" s="4" t="e">
        <f t="shared" si="566"/>
        <v>#N/A</v>
      </c>
      <c r="AP790" s="4" t="e">
        <f t="shared" si="567"/>
        <v>#VALUE!</v>
      </c>
      <c r="AQ790" s="4" t="str">
        <f t="shared" si="568"/>
        <v/>
      </c>
      <c r="AR790" s="4">
        <f t="shared" si="569"/>
        <v>0</v>
      </c>
      <c r="AS790" s="4">
        <f t="shared" si="570"/>
        <v>0</v>
      </c>
      <c r="AT790" s="4">
        <f t="shared" si="571"/>
        <v>0</v>
      </c>
    </row>
    <row r="791" spans="1:46" x14ac:dyDescent="0.25">
      <c r="A791" s="5">
        <f t="shared" si="543"/>
        <v>0</v>
      </c>
      <c r="B791" s="4" t="e">
        <f t="shared" si="544"/>
        <v>#N/A</v>
      </c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4">
        <f t="shared" si="545"/>
        <v>0</v>
      </c>
      <c r="N791" s="59"/>
      <c r="O791" s="59"/>
      <c r="P791" s="59" t="e">
        <f t="shared" si="546"/>
        <v>#N/A</v>
      </c>
      <c r="Q791" s="59"/>
      <c r="R791" s="59"/>
      <c r="S791" s="59"/>
      <c r="T791" s="5" t="e">
        <f t="shared" si="547"/>
        <v>#N/A</v>
      </c>
      <c r="U791" s="4" t="e">
        <f t="shared" si="548"/>
        <v>#N/A</v>
      </c>
      <c r="V791" s="4" t="e">
        <f t="shared" si="549"/>
        <v>#N/A</v>
      </c>
      <c r="W791" s="4" t="e">
        <f t="shared" si="550"/>
        <v>#N/A</v>
      </c>
      <c r="X791" s="4" t="e">
        <f t="shared" si="551"/>
        <v>#N/A</v>
      </c>
      <c r="Y791" s="4" t="e" cm="1">
        <f t="array" ref="Y791">_xlfn.IFS(H791=1,2,H791=3,1)</f>
        <v>#N/A</v>
      </c>
      <c r="Z791" s="4" t="e">
        <f t="shared" si="552"/>
        <v>#N/A</v>
      </c>
      <c r="AA791" s="4" t="e">
        <f t="shared" si="553"/>
        <v>#N/A</v>
      </c>
      <c r="AB791" s="4" t="e">
        <f t="shared" si="554"/>
        <v>#N/A</v>
      </c>
      <c r="AC791" s="4" t="e">
        <f t="shared" si="555"/>
        <v>#N/A</v>
      </c>
      <c r="AD791" s="4" t="e">
        <f t="shared" si="556"/>
        <v>#N/A</v>
      </c>
      <c r="AE791" s="4" t="e">
        <f t="shared" si="557"/>
        <v>#N/A</v>
      </c>
      <c r="AF791" s="4">
        <f t="shared" si="558"/>
        <v>0</v>
      </c>
      <c r="AG791" s="4" t="str">
        <f t="shared" si="559"/>
        <v/>
      </c>
      <c r="AH791" s="4">
        <f t="shared" si="560"/>
        <v>0</v>
      </c>
      <c r="AI791" s="4" t="e">
        <f t="shared" si="561"/>
        <v>#VALUE!</v>
      </c>
      <c r="AJ791" s="4" t="e">
        <f t="shared" si="562"/>
        <v>#N/A</v>
      </c>
      <c r="AK791" s="4" t="e">
        <f t="shared" si="563"/>
        <v>#N/A</v>
      </c>
      <c r="AL791" s="4">
        <f t="shared" si="564"/>
        <v>0</v>
      </c>
      <c r="AM791" s="4">
        <f t="shared" si="565"/>
        <v>0</v>
      </c>
      <c r="AN791" s="4"/>
      <c r="AO791" s="4" t="e">
        <f t="shared" si="566"/>
        <v>#N/A</v>
      </c>
      <c r="AP791" s="4" t="e">
        <f t="shared" si="567"/>
        <v>#VALUE!</v>
      </c>
      <c r="AQ791" s="4" t="str">
        <f t="shared" si="568"/>
        <v/>
      </c>
      <c r="AR791" s="4">
        <f t="shared" si="569"/>
        <v>0</v>
      </c>
      <c r="AS791" s="4">
        <f t="shared" si="570"/>
        <v>0</v>
      </c>
      <c r="AT791" s="4">
        <f t="shared" si="571"/>
        <v>0</v>
      </c>
    </row>
    <row r="792" spans="1:46" x14ac:dyDescent="0.25">
      <c r="A792" s="5">
        <f t="shared" si="543"/>
        <v>0</v>
      </c>
      <c r="B792" s="4" t="e">
        <f t="shared" si="544"/>
        <v>#N/A</v>
      </c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4">
        <f t="shared" si="545"/>
        <v>0</v>
      </c>
      <c r="N792" s="59"/>
      <c r="O792" s="59"/>
      <c r="P792" s="59" t="e">
        <f t="shared" si="546"/>
        <v>#N/A</v>
      </c>
      <c r="Q792" s="59"/>
      <c r="R792" s="59"/>
      <c r="S792" s="59"/>
      <c r="T792" s="5" t="e">
        <f t="shared" si="547"/>
        <v>#N/A</v>
      </c>
      <c r="U792" s="4" t="e">
        <f t="shared" si="548"/>
        <v>#N/A</v>
      </c>
      <c r="V792" s="4" t="e">
        <f t="shared" si="549"/>
        <v>#N/A</v>
      </c>
      <c r="W792" s="4" t="e">
        <f t="shared" si="550"/>
        <v>#N/A</v>
      </c>
      <c r="X792" s="4" t="e">
        <f t="shared" si="551"/>
        <v>#N/A</v>
      </c>
      <c r="Y792" s="4" t="e" cm="1">
        <f t="array" ref="Y792">_xlfn.IFS(H792=1,2,H792=3,1)</f>
        <v>#N/A</v>
      </c>
      <c r="Z792" s="4" t="e">
        <f t="shared" si="552"/>
        <v>#N/A</v>
      </c>
      <c r="AA792" s="4" t="e">
        <f t="shared" si="553"/>
        <v>#N/A</v>
      </c>
      <c r="AB792" s="4" t="e">
        <f t="shared" si="554"/>
        <v>#N/A</v>
      </c>
      <c r="AC792" s="4" t="e">
        <f t="shared" si="555"/>
        <v>#N/A</v>
      </c>
      <c r="AD792" s="4" t="e">
        <f t="shared" si="556"/>
        <v>#N/A</v>
      </c>
      <c r="AE792" s="4" t="e">
        <f t="shared" si="557"/>
        <v>#N/A</v>
      </c>
      <c r="AF792" s="4">
        <f t="shared" si="558"/>
        <v>0</v>
      </c>
      <c r="AG792" s="4" t="str">
        <f t="shared" si="559"/>
        <v/>
      </c>
      <c r="AH792" s="4">
        <f t="shared" si="560"/>
        <v>0</v>
      </c>
      <c r="AI792" s="4" t="e">
        <f t="shared" si="561"/>
        <v>#VALUE!</v>
      </c>
      <c r="AJ792" s="4" t="e">
        <f t="shared" si="562"/>
        <v>#N/A</v>
      </c>
      <c r="AK792" s="4" t="e">
        <f t="shared" si="563"/>
        <v>#N/A</v>
      </c>
      <c r="AL792" s="4">
        <f t="shared" si="564"/>
        <v>0</v>
      </c>
      <c r="AM792" s="4">
        <f t="shared" si="565"/>
        <v>0</v>
      </c>
      <c r="AN792" s="4"/>
      <c r="AO792" s="4" t="e">
        <f t="shared" si="566"/>
        <v>#N/A</v>
      </c>
      <c r="AP792" s="4" t="e">
        <f t="shared" si="567"/>
        <v>#VALUE!</v>
      </c>
      <c r="AQ792" s="4" t="str">
        <f t="shared" si="568"/>
        <v/>
      </c>
      <c r="AR792" s="4">
        <f t="shared" si="569"/>
        <v>0</v>
      </c>
      <c r="AS792" s="4">
        <f t="shared" si="570"/>
        <v>0</v>
      </c>
      <c r="AT792" s="4">
        <f t="shared" si="571"/>
        <v>0</v>
      </c>
    </row>
    <row r="793" spans="1:46" x14ac:dyDescent="0.25">
      <c r="A793" s="5">
        <f t="shared" si="543"/>
        <v>0</v>
      </c>
      <c r="B793" s="4" t="e">
        <f t="shared" si="544"/>
        <v>#N/A</v>
      </c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4">
        <f t="shared" si="545"/>
        <v>0</v>
      </c>
      <c r="N793" s="59"/>
      <c r="O793" s="59"/>
      <c r="P793" s="59" t="e">
        <f t="shared" si="546"/>
        <v>#N/A</v>
      </c>
      <c r="Q793" s="59"/>
      <c r="R793" s="59"/>
      <c r="S793" s="59"/>
      <c r="T793" s="5" t="e">
        <f t="shared" si="547"/>
        <v>#N/A</v>
      </c>
      <c r="U793" s="4" t="e">
        <f t="shared" si="548"/>
        <v>#N/A</v>
      </c>
      <c r="V793" s="4" t="e">
        <f t="shared" si="549"/>
        <v>#N/A</v>
      </c>
      <c r="W793" s="4" t="e">
        <f t="shared" si="550"/>
        <v>#N/A</v>
      </c>
      <c r="X793" s="4" t="e">
        <f t="shared" si="551"/>
        <v>#N/A</v>
      </c>
      <c r="Y793" s="4" t="e" cm="1">
        <f t="array" ref="Y793">_xlfn.IFS(H793=1,2,H793=3,1)</f>
        <v>#N/A</v>
      </c>
      <c r="Z793" s="4" t="e">
        <f t="shared" si="552"/>
        <v>#N/A</v>
      </c>
      <c r="AA793" s="4" t="e">
        <f t="shared" si="553"/>
        <v>#N/A</v>
      </c>
      <c r="AB793" s="4" t="e">
        <f t="shared" si="554"/>
        <v>#N/A</v>
      </c>
      <c r="AC793" s="4" t="e">
        <f t="shared" si="555"/>
        <v>#N/A</v>
      </c>
      <c r="AD793" s="4" t="e">
        <f t="shared" si="556"/>
        <v>#N/A</v>
      </c>
      <c r="AE793" s="4" t="e">
        <f t="shared" si="557"/>
        <v>#N/A</v>
      </c>
      <c r="AF793" s="4">
        <f t="shared" si="558"/>
        <v>0</v>
      </c>
      <c r="AG793" s="4" t="str">
        <f t="shared" si="559"/>
        <v/>
      </c>
      <c r="AH793" s="4">
        <f t="shared" si="560"/>
        <v>0</v>
      </c>
      <c r="AI793" s="4" t="e">
        <f t="shared" si="561"/>
        <v>#VALUE!</v>
      </c>
      <c r="AJ793" s="4" t="e">
        <f t="shared" si="562"/>
        <v>#N/A</v>
      </c>
      <c r="AK793" s="4" t="e">
        <f t="shared" si="563"/>
        <v>#N/A</v>
      </c>
      <c r="AL793" s="4">
        <f t="shared" si="564"/>
        <v>0</v>
      </c>
      <c r="AM793" s="4">
        <f t="shared" si="565"/>
        <v>0</v>
      </c>
      <c r="AN793" s="4"/>
      <c r="AO793" s="4" t="e">
        <f t="shared" si="566"/>
        <v>#N/A</v>
      </c>
      <c r="AP793" s="4" t="e">
        <f t="shared" si="567"/>
        <v>#VALUE!</v>
      </c>
      <c r="AQ793" s="4" t="str">
        <f t="shared" si="568"/>
        <v/>
      </c>
      <c r="AR793" s="4">
        <f t="shared" si="569"/>
        <v>0</v>
      </c>
      <c r="AS793" s="4">
        <f t="shared" si="570"/>
        <v>0</v>
      </c>
      <c r="AT793" s="4">
        <f t="shared" si="571"/>
        <v>0</v>
      </c>
    </row>
    <row r="794" spans="1:46" x14ac:dyDescent="0.25">
      <c r="A794" s="5">
        <f t="shared" si="543"/>
        <v>0</v>
      </c>
      <c r="B794" s="4" t="e">
        <f t="shared" si="544"/>
        <v>#N/A</v>
      </c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4">
        <f t="shared" si="545"/>
        <v>0</v>
      </c>
      <c r="N794" s="59"/>
      <c r="O794" s="59"/>
      <c r="P794" s="59" t="e">
        <f t="shared" si="546"/>
        <v>#N/A</v>
      </c>
      <c r="Q794" s="59"/>
      <c r="R794" s="59"/>
      <c r="S794" s="59"/>
      <c r="T794" s="5" t="e">
        <f t="shared" si="547"/>
        <v>#N/A</v>
      </c>
      <c r="U794" s="4" t="e">
        <f t="shared" si="548"/>
        <v>#N/A</v>
      </c>
      <c r="V794" s="4" t="e">
        <f t="shared" si="549"/>
        <v>#N/A</v>
      </c>
      <c r="W794" s="4" t="e">
        <f t="shared" si="550"/>
        <v>#N/A</v>
      </c>
      <c r="X794" s="4" t="e">
        <f t="shared" si="551"/>
        <v>#N/A</v>
      </c>
      <c r="Y794" s="4" t="e" cm="1">
        <f t="array" ref="Y794">_xlfn.IFS(H794=1,2,H794=3,1)</f>
        <v>#N/A</v>
      </c>
      <c r="Z794" s="4" t="e">
        <f t="shared" si="552"/>
        <v>#N/A</v>
      </c>
      <c r="AA794" s="4" t="e">
        <f t="shared" si="553"/>
        <v>#N/A</v>
      </c>
      <c r="AB794" s="4" t="e">
        <f t="shared" si="554"/>
        <v>#N/A</v>
      </c>
      <c r="AC794" s="4" t="e">
        <f t="shared" si="555"/>
        <v>#N/A</v>
      </c>
      <c r="AD794" s="4" t="e">
        <f t="shared" si="556"/>
        <v>#N/A</v>
      </c>
      <c r="AE794" s="4" t="e">
        <f t="shared" si="557"/>
        <v>#N/A</v>
      </c>
      <c r="AF794" s="4">
        <f t="shared" si="558"/>
        <v>0</v>
      </c>
      <c r="AG794" s="4" t="str">
        <f t="shared" si="559"/>
        <v/>
      </c>
      <c r="AH794" s="4">
        <f t="shared" si="560"/>
        <v>0</v>
      </c>
      <c r="AI794" s="4" t="e">
        <f t="shared" si="561"/>
        <v>#VALUE!</v>
      </c>
      <c r="AJ794" s="4" t="e">
        <f t="shared" si="562"/>
        <v>#N/A</v>
      </c>
      <c r="AK794" s="4" t="e">
        <f t="shared" si="563"/>
        <v>#N/A</v>
      </c>
      <c r="AL794" s="4">
        <f t="shared" si="564"/>
        <v>0</v>
      </c>
      <c r="AM794" s="4">
        <f t="shared" si="565"/>
        <v>0</v>
      </c>
      <c r="AN794" s="4"/>
      <c r="AO794" s="4" t="e">
        <f t="shared" si="566"/>
        <v>#N/A</v>
      </c>
      <c r="AP794" s="4" t="e">
        <f t="shared" si="567"/>
        <v>#VALUE!</v>
      </c>
      <c r="AQ794" s="4" t="str">
        <f t="shared" si="568"/>
        <v/>
      </c>
      <c r="AR794" s="4">
        <f t="shared" si="569"/>
        <v>0</v>
      </c>
      <c r="AS794" s="4">
        <f t="shared" si="570"/>
        <v>0</v>
      </c>
      <c r="AT794" s="4">
        <f t="shared" si="571"/>
        <v>0</v>
      </c>
    </row>
    <row r="795" spans="1:46" x14ac:dyDescent="0.25">
      <c r="A795" s="5">
        <f t="shared" si="543"/>
        <v>0</v>
      </c>
      <c r="B795" s="4" t="e">
        <f t="shared" si="544"/>
        <v>#N/A</v>
      </c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4">
        <f t="shared" si="545"/>
        <v>0</v>
      </c>
      <c r="N795" s="59"/>
      <c r="O795" s="59"/>
      <c r="P795" s="59" t="e">
        <f t="shared" si="546"/>
        <v>#N/A</v>
      </c>
      <c r="Q795" s="59"/>
      <c r="R795" s="59"/>
      <c r="S795" s="59"/>
      <c r="T795" s="5" t="e">
        <f t="shared" si="547"/>
        <v>#N/A</v>
      </c>
      <c r="U795" s="4" t="e">
        <f t="shared" si="548"/>
        <v>#N/A</v>
      </c>
      <c r="V795" s="4" t="e">
        <f t="shared" si="549"/>
        <v>#N/A</v>
      </c>
      <c r="W795" s="4" t="e">
        <f t="shared" si="550"/>
        <v>#N/A</v>
      </c>
      <c r="X795" s="4" t="e">
        <f t="shared" si="551"/>
        <v>#N/A</v>
      </c>
      <c r="Y795" s="4" t="e" cm="1">
        <f t="array" ref="Y795">_xlfn.IFS(H795=1,2,H795=3,1)</f>
        <v>#N/A</v>
      </c>
      <c r="Z795" s="4" t="e">
        <f t="shared" si="552"/>
        <v>#N/A</v>
      </c>
      <c r="AA795" s="4" t="e">
        <f t="shared" si="553"/>
        <v>#N/A</v>
      </c>
      <c r="AB795" s="4" t="e">
        <f t="shared" si="554"/>
        <v>#N/A</v>
      </c>
      <c r="AC795" s="4" t="e">
        <f t="shared" si="555"/>
        <v>#N/A</v>
      </c>
      <c r="AD795" s="4" t="e">
        <f t="shared" si="556"/>
        <v>#N/A</v>
      </c>
      <c r="AE795" s="4" t="e">
        <f t="shared" si="557"/>
        <v>#N/A</v>
      </c>
      <c r="AF795" s="4">
        <f t="shared" si="558"/>
        <v>0</v>
      </c>
      <c r="AG795" s="4" t="str">
        <f t="shared" si="559"/>
        <v/>
      </c>
      <c r="AH795" s="4">
        <f t="shared" si="560"/>
        <v>0</v>
      </c>
      <c r="AI795" s="4" t="e">
        <f t="shared" si="561"/>
        <v>#VALUE!</v>
      </c>
      <c r="AJ795" s="4" t="e">
        <f t="shared" si="562"/>
        <v>#N/A</v>
      </c>
      <c r="AK795" s="4" t="e">
        <f t="shared" si="563"/>
        <v>#N/A</v>
      </c>
      <c r="AL795" s="4">
        <f t="shared" si="564"/>
        <v>0</v>
      </c>
      <c r="AM795" s="4">
        <f t="shared" si="565"/>
        <v>0</v>
      </c>
      <c r="AN795" s="4"/>
      <c r="AO795" s="4" t="e">
        <f t="shared" si="566"/>
        <v>#N/A</v>
      </c>
      <c r="AP795" s="4" t="e">
        <f t="shared" si="567"/>
        <v>#VALUE!</v>
      </c>
      <c r="AQ795" s="4" t="str">
        <f t="shared" si="568"/>
        <v/>
      </c>
      <c r="AR795" s="4">
        <f t="shared" si="569"/>
        <v>0</v>
      </c>
      <c r="AS795" s="4">
        <f t="shared" si="570"/>
        <v>0</v>
      </c>
      <c r="AT795" s="4">
        <f t="shared" si="571"/>
        <v>0</v>
      </c>
    </row>
    <row r="796" spans="1:46" x14ac:dyDescent="0.25">
      <c r="A796" s="5">
        <f t="shared" si="543"/>
        <v>0</v>
      </c>
      <c r="B796" s="4" t="e">
        <f t="shared" si="544"/>
        <v>#N/A</v>
      </c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4">
        <f t="shared" si="545"/>
        <v>0</v>
      </c>
      <c r="N796" s="59"/>
      <c r="O796" s="59"/>
      <c r="P796" s="59" t="e">
        <f t="shared" si="546"/>
        <v>#N/A</v>
      </c>
      <c r="Q796" s="59"/>
      <c r="R796" s="59"/>
      <c r="S796" s="59"/>
      <c r="T796" s="5" t="e">
        <f t="shared" si="547"/>
        <v>#N/A</v>
      </c>
      <c r="U796" s="4" t="e">
        <f t="shared" si="548"/>
        <v>#N/A</v>
      </c>
      <c r="V796" s="4" t="e">
        <f t="shared" si="549"/>
        <v>#N/A</v>
      </c>
      <c r="W796" s="4" t="e">
        <f t="shared" si="550"/>
        <v>#N/A</v>
      </c>
      <c r="X796" s="4" t="e">
        <f t="shared" si="551"/>
        <v>#N/A</v>
      </c>
      <c r="Y796" s="4" t="e" cm="1">
        <f t="array" ref="Y796">_xlfn.IFS(H796=1,2,H796=3,1)</f>
        <v>#N/A</v>
      </c>
      <c r="Z796" s="4" t="e">
        <f t="shared" si="552"/>
        <v>#N/A</v>
      </c>
      <c r="AA796" s="4" t="e">
        <f t="shared" si="553"/>
        <v>#N/A</v>
      </c>
      <c r="AB796" s="4" t="e">
        <f t="shared" si="554"/>
        <v>#N/A</v>
      </c>
      <c r="AC796" s="4" t="e">
        <f t="shared" si="555"/>
        <v>#N/A</v>
      </c>
      <c r="AD796" s="4" t="e">
        <f t="shared" si="556"/>
        <v>#N/A</v>
      </c>
      <c r="AE796" s="4" t="e">
        <f t="shared" si="557"/>
        <v>#N/A</v>
      </c>
      <c r="AF796" s="4">
        <f t="shared" si="558"/>
        <v>0</v>
      </c>
      <c r="AG796" s="4" t="str">
        <f t="shared" si="559"/>
        <v/>
      </c>
      <c r="AH796" s="4">
        <f t="shared" si="560"/>
        <v>0</v>
      </c>
      <c r="AI796" s="4" t="e">
        <f t="shared" si="561"/>
        <v>#VALUE!</v>
      </c>
      <c r="AJ796" s="4" t="e">
        <f t="shared" si="562"/>
        <v>#N/A</v>
      </c>
      <c r="AK796" s="4" t="e">
        <f t="shared" si="563"/>
        <v>#N/A</v>
      </c>
      <c r="AL796" s="4">
        <f t="shared" si="564"/>
        <v>0</v>
      </c>
      <c r="AM796" s="4">
        <f t="shared" si="565"/>
        <v>0</v>
      </c>
      <c r="AN796" s="4"/>
      <c r="AO796" s="4" t="e">
        <f t="shared" si="566"/>
        <v>#N/A</v>
      </c>
      <c r="AP796" s="4" t="e">
        <f t="shared" si="567"/>
        <v>#VALUE!</v>
      </c>
      <c r="AQ796" s="4" t="str">
        <f t="shared" si="568"/>
        <v/>
      </c>
      <c r="AR796" s="4">
        <f t="shared" si="569"/>
        <v>0</v>
      </c>
      <c r="AS796" s="4">
        <f t="shared" si="570"/>
        <v>0</v>
      </c>
      <c r="AT796" s="4">
        <f t="shared" si="571"/>
        <v>0</v>
      </c>
    </row>
    <row r="797" spans="1:46" x14ac:dyDescent="0.25">
      <c r="A797" s="5">
        <f t="shared" si="543"/>
        <v>0</v>
      </c>
      <c r="B797" s="4" t="e">
        <f t="shared" si="544"/>
        <v>#N/A</v>
      </c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4">
        <f t="shared" si="545"/>
        <v>0</v>
      </c>
      <c r="N797" s="59"/>
      <c r="O797" s="59"/>
      <c r="P797" s="59" t="e">
        <f t="shared" si="546"/>
        <v>#N/A</v>
      </c>
      <c r="Q797" s="59"/>
      <c r="R797" s="59"/>
      <c r="S797" s="59"/>
      <c r="T797" s="5" t="e">
        <f t="shared" si="547"/>
        <v>#N/A</v>
      </c>
      <c r="U797" s="4" t="e">
        <f t="shared" si="548"/>
        <v>#N/A</v>
      </c>
      <c r="V797" s="4" t="e">
        <f t="shared" si="549"/>
        <v>#N/A</v>
      </c>
      <c r="W797" s="4" t="e">
        <f t="shared" si="550"/>
        <v>#N/A</v>
      </c>
      <c r="X797" s="4" t="e">
        <f t="shared" si="551"/>
        <v>#N/A</v>
      </c>
      <c r="Y797" s="4" t="e" cm="1">
        <f t="array" ref="Y797">_xlfn.IFS(H797=1,2,H797=3,1)</f>
        <v>#N/A</v>
      </c>
      <c r="Z797" s="4" t="e">
        <f t="shared" si="552"/>
        <v>#N/A</v>
      </c>
      <c r="AA797" s="4" t="e">
        <f t="shared" si="553"/>
        <v>#N/A</v>
      </c>
      <c r="AB797" s="4" t="e">
        <f t="shared" si="554"/>
        <v>#N/A</v>
      </c>
      <c r="AC797" s="4" t="e">
        <f t="shared" si="555"/>
        <v>#N/A</v>
      </c>
      <c r="AD797" s="4" t="e">
        <f t="shared" si="556"/>
        <v>#N/A</v>
      </c>
      <c r="AE797" s="4" t="e">
        <f t="shared" si="557"/>
        <v>#N/A</v>
      </c>
      <c r="AF797" s="4">
        <f t="shared" si="558"/>
        <v>0</v>
      </c>
      <c r="AG797" s="4" t="str">
        <f t="shared" si="559"/>
        <v/>
      </c>
      <c r="AH797" s="4">
        <f t="shared" si="560"/>
        <v>0</v>
      </c>
      <c r="AI797" s="4" t="e">
        <f t="shared" si="561"/>
        <v>#VALUE!</v>
      </c>
      <c r="AJ797" s="4" t="e">
        <f t="shared" si="562"/>
        <v>#N/A</v>
      </c>
      <c r="AK797" s="4" t="e">
        <f t="shared" si="563"/>
        <v>#N/A</v>
      </c>
      <c r="AL797" s="4">
        <f t="shared" si="564"/>
        <v>0</v>
      </c>
      <c r="AM797" s="4">
        <f t="shared" si="565"/>
        <v>0</v>
      </c>
      <c r="AN797" s="4"/>
      <c r="AO797" s="4" t="e">
        <f t="shared" si="566"/>
        <v>#N/A</v>
      </c>
      <c r="AP797" s="4" t="e">
        <f t="shared" si="567"/>
        <v>#VALUE!</v>
      </c>
      <c r="AQ797" s="4" t="str">
        <f t="shared" si="568"/>
        <v/>
      </c>
      <c r="AR797" s="4">
        <f t="shared" si="569"/>
        <v>0</v>
      </c>
      <c r="AS797" s="4">
        <f t="shared" si="570"/>
        <v>0</v>
      </c>
      <c r="AT797" s="4">
        <f t="shared" si="571"/>
        <v>0</v>
      </c>
    </row>
    <row r="798" spans="1:46" x14ac:dyDescent="0.25">
      <c r="A798" s="5">
        <f t="shared" si="543"/>
        <v>0</v>
      </c>
      <c r="B798" s="4" t="e">
        <f t="shared" si="544"/>
        <v>#N/A</v>
      </c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4">
        <f t="shared" si="545"/>
        <v>0</v>
      </c>
      <c r="N798" s="59"/>
      <c r="O798" s="59"/>
      <c r="P798" s="59" t="e">
        <f t="shared" si="546"/>
        <v>#N/A</v>
      </c>
      <c r="Q798" s="59"/>
      <c r="R798" s="59"/>
      <c r="S798" s="59"/>
      <c r="T798" s="5" t="e">
        <f t="shared" si="547"/>
        <v>#N/A</v>
      </c>
      <c r="U798" s="4" t="e">
        <f t="shared" si="548"/>
        <v>#N/A</v>
      </c>
      <c r="V798" s="4" t="e">
        <f t="shared" si="549"/>
        <v>#N/A</v>
      </c>
      <c r="W798" s="4" t="e">
        <f t="shared" si="550"/>
        <v>#N/A</v>
      </c>
      <c r="X798" s="4" t="e">
        <f t="shared" si="551"/>
        <v>#N/A</v>
      </c>
      <c r="Y798" s="4" t="e" cm="1">
        <f t="array" ref="Y798">_xlfn.IFS(H798=1,2,H798=3,1)</f>
        <v>#N/A</v>
      </c>
      <c r="Z798" s="4" t="e">
        <f t="shared" si="552"/>
        <v>#N/A</v>
      </c>
      <c r="AA798" s="4" t="e">
        <f t="shared" si="553"/>
        <v>#N/A</v>
      </c>
      <c r="AB798" s="4" t="e">
        <f t="shared" si="554"/>
        <v>#N/A</v>
      </c>
      <c r="AC798" s="4" t="e">
        <f t="shared" si="555"/>
        <v>#N/A</v>
      </c>
      <c r="AD798" s="4" t="e">
        <f t="shared" si="556"/>
        <v>#N/A</v>
      </c>
      <c r="AE798" s="4" t="e">
        <f t="shared" si="557"/>
        <v>#N/A</v>
      </c>
      <c r="AF798" s="4">
        <f t="shared" si="558"/>
        <v>0</v>
      </c>
      <c r="AG798" s="4" t="str">
        <f t="shared" si="559"/>
        <v/>
      </c>
      <c r="AH798" s="4">
        <f t="shared" si="560"/>
        <v>0</v>
      </c>
      <c r="AI798" s="4" t="e">
        <f t="shared" si="561"/>
        <v>#VALUE!</v>
      </c>
      <c r="AJ798" s="4" t="e">
        <f t="shared" si="562"/>
        <v>#N/A</v>
      </c>
      <c r="AK798" s="4" t="e">
        <f t="shared" si="563"/>
        <v>#N/A</v>
      </c>
      <c r="AL798" s="4">
        <f t="shared" si="564"/>
        <v>0</v>
      </c>
      <c r="AM798" s="4">
        <f t="shared" si="565"/>
        <v>0</v>
      </c>
      <c r="AN798" s="4"/>
      <c r="AO798" s="4" t="e">
        <f t="shared" si="566"/>
        <v>#N/A</v>
      </c>
      <c r="AP798" s="4" t="e">
        <f t="shared" si="567"/>
        <v>#VALUE!</v>
      </c>
      <c r="AQ798" s="4" t="str">
        <f t="shared" si="568"/>
        <v/>
      </c>
      <c r="AR798" s="4">
        <f t="shared" si="569"/>
        <v>0</v>
      </c>
      <c r="AS798" s="4">
        <f t="shared" si="570"/>
        <v>0</v>
      </c>
      <c r="AT798" s="4">
        <f t="shared" si="571"/>
        <v>0</v>
      </c>
    </row>
    <row r="799" spans="1:46" x14ac:dyDescent="0.25">
      <c r="A799" s="5">
        <f t="shared" si="543"/>
        <v>0</v>
      </c>
      <c r="B799" s="4" t="e">
        <f t="shared" si="544"/>
        <v>#N/A</v>
      </c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4">
        <f t="shared" si="545"/>
        <v>0</v>
      </c>
      <c r="N799" s="59"/>
      <c r="O799" s="59"/>
      <c r="P799" s="59" t="e">
        <f t="shared" si="546"/>
        <v>#N/A</v>
      </c>
      <c r="Q799" s="59"/>
      <c r="R799" s="59"/>
      <c r="S799" s="59"/>
      <c r="T799" s="5" t="e">
        <f t="shared" si="547"/>
        <v>#N/A</v>
      </c>
      <c r="U799" s="4" t="e">
        <f t="shared" si="548"/>
        <v>#N/A</v>
      </c>
      <c r="V799" s="4" t="e">
        <f t="shared" si="549"/>
        <v>#N/A</v>
      </c>
      <c r="W799" s="4" t="e">
        <f t="shared" si="550"/>
        <v>#N/A</v>
      </c>
      <c r="X799" s="4" t="e">
        <f t="shared" si="551"/>
        <v>#N/A</v>
      </c>
      <c r="Y799" s="4" t="e" cm="1">
        <f t="array" ref="Y799">_xlfn.IFS(H799=1,2,H799=3,1)</f>
        <v>#N/A</v>
      </c>
      <c r="Z799" s="4" t="e">
        <f t="shared" si="552"/>
        <v>#N/A</v>
      </c>
      <c r="AA799" s="4" t="e">
        <f t="shared" si="553"/>
        <v>#N/A</v>
      </c>
      <c r="AB799" s="4" t="e">
        <f t="shared" si="554"/>
        <v>#N/A</v>
      </c>
      <c r="AC799" s="4" t="e">
        <f t="shared" si="555"/>
        <v>#N/A</v>
      </c>
      <c r="AD799" s="4" t="e">
        <f t="shared" si="556"/>
        <v>#N/A</v>
      </c>
      <c r="AE799" s="4" t="e">
        <f t="shared" si="557"/>
        <v>#N/A</v>
      </c>
      <c r="AF799" s="4">
        <f t="shared" si="558"/>
        <v>0</v>
      </c>
      <c r="AG799" s="4" t="str">
        <f t="shared" si="559"/>
        <v/>
      </c>
      <c r="AH799" s="4">
        <f t="shared" si="560"/>
        <v>0</v>
      </c>
      <c r="AI799" s="4" t="e">
        <f t="shared" si="561"/>
        <v>#VALUE!</v>
      </c>
      <c r="AJ799" s="4" t="e">
        <f t="shared" si="562"/>
        <v>#N/A</v>
      </c>
      <c r="AK799" s="4" t="e">
        <f t="shared" si="563"/>
        <v>#N/A</v>
      </c>
      <c r="AL799" s="4">
        <f t="shared" si="564"/>
        <v>0</v>
      </c>
      <c r="AM799" s="4">
        <f t="shared" si="565"/>
        <v>0</v>
      </c>
      <c r="AN799" s="4"/>
      <c r="AO799" s="4" t="e">
        <f t="shared" si="566"/>
        <v>#N/A</v>
      </c>
      <c r="AP799" s="4" t="e">
        <f t="shared" si="567"/>
        <v>#VALUE!</v>
      </c>
      <c r="AQ799" s="4" t="str">
        <f t="shared" si="568"/>
        <v/>
      </c>
      <c r="AR799" s="4">
        <f t="shared" si="569"/>
        <v>0</v>
      </c>
      <c r="AS799" s="4">
        <f t="shared" si="570"/>
        <v>0</v>
      </c>
      <c r="AT799" s="4">
        <f t="shared" si="571"/>
        <v>0</v>
      </c>
    </row>
    <row r="800" spans="1:46" x14ac:dyDescent="0.25">
      <c r="A800" s="5">
        <f t="shared" si="543"/>
        <v>0</v>
      </c>
      <c r="B800" s="4" t="e">
        <f t="shared" si="544"/>
        <v>#N/A</v>
      </c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4">
        <f t="shared" si="545"/>
        <v>0</v>
      </c>
      <c r="N800" s="59"/>
      <c r="O800" s="59"/>
      <c r="P800" s="59" t="e">
        <f t="shared" si="546"/>
        <v>#N/A</v>
      </c>
      <c r="Q800" s="59"/>
      <c r="R800" s="59"/>
      <c r="S800" s="59"/>
      <c r="T800" s="5" t="e">
        <f t="shared" si="547"/>
        <v>#N/A</v>
      </c>
      <c r="U800" s="4" t="e">
        <f t="shared" si="548"/>
        <v>#N/A</v>
      </c>
      <c r="V800" s="4" t="e">
        <f t="shared" si="549"/>
        <v>#N/A</v>
      </c>
      <c r="W800" s="4" t="e">
        <f t="shared" si="550"/>
        <v>#N/A</v>
      </c>
      <c r="X800" s="4" t="e">
        <f t="shared" si="551"/>
        <v>#N/A</v>
      </c>
      <c r="Y800" s="4" t="e" cm="1">
        <f t="array" ref="Y800">_xlfn.IFS(H800=1,2,H800=3,1)</f>
        <v>#N/A</v>
      </c>
      <c r="Z800" s="4" t="e">
        <f t="shared" si="552"/>
        <v>#N/A</v>
      </c>
      <c r="AA800" s="4" t="e">
        <f t="shared" si="553"/>
        <v>#N/A</v>
      </c>
      <c r="AB800" s="4" t="e">
        <f t="shared" si="554"/>
        <v>#N/A</v>
      </c>
      <c r="AC800" s="4" t="e">
        <f t="shared" si="555"/>
        <v>#N/A</v>
      </c>
      <c r="AD800" s="4" t="e">
        <f t="shared" si="556"/>
        <v>#N/A</v>
      </c>
      <c r="AE800" s="4" t="e">
        <f t="shared" si="557"/>
        <v>#N/A</v>
      </c>
      <c r="AF800" s="4">
        <f t="shared" si="558"/>
        <v>0</v>
      </c>
      <c r="AG800" s="4" t="str">
        <f t="shared" si="559"/>
        <v/>
      </c>
      <c r="AH800" s="4">
        <f t="shared" si="560"/>
        <v>0</v>
      </c>
      <c r="AI800" s="4" t="e">
        <f t="shared" si="561"/>
        <v>#VALUE!</v>
      </c>
      <c r="AJ800" s="4" t="e">
        <f t="shared" si="562"/>
        <v>#N/A</v>
      </c>
      <c r="AK800" s="4" t="e">
        <f t="shared" si="563"/>
        <v>#N/A</v>
      </c>
      <c r="AL800" s="4">
        <f t="shared" si="564"/>
        <v>0</v>
      </c>
      <c r="AM800" s="4">
        <f t="shared" si="565"/>
        <v>0</v>
      </c>
      <c r="AN800" s="4"/>
      <c r="AO800" s="4" t="e">
        <f t="shared" si="566"/>
        <v>#N/A</v>
      </c>
      <c r="AP800" s="4" t="e">
        <f t="shared" si="567"/>
        <v>#VALUE!</v>
      </c>
      <c r="AQ800" s="4" t="str">
        <f t="shared" si="568"/>
        <v/>
      </c>
      <c r="AR800" s="4">
        <f t="shared" si="569"/>
        <v>0</v>
      </c>
      <c r="AS800" s="4">
        <f t="shared" si="570"/>
        <v>0</v>
      </c>
      <c r="AT800" s="4">
        <f t="shared" si="571"/>
        <v>0</v>
      </c>
    </row>
    <row r="801" spans="1:46" x14ac:dyDescent="0.25">
      <c r="A801" s="5">
        <f t="shared" si="543"/>
        <v>0</v>
      </c>
      <c r="B801" s="4" t="e">
        <f t="shared" si="544"/>
        <v>#N/A</v>
      </c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4">
        <f t="shared" si="545"/>
        <v>0</v>
      </c>
      <c r="N801" s="59"/>
      <c r="O801" s="59"/>
      <c r="P801" s="59" t="e">
        <f t="shared" si="546"/>
        <v>#N/A</v>
      </c>
      <c r="Q801" s="59"/>
      <c r="R801" s="59"/>
      <c r="S801" s="59"/>
      <c r="T801" s="5" t="e">
        <f t="shared" si="547"/>
        <v>#N/A</v>
      </c>
      <c r="U801" s="4" t="e">
        <f t="shared" si="548"/>
        <v>#N/A</v>
      </c>
      <c r="V801" s="4" t="e">
        <f t="shared" si="549"/>
        <v>#N/A</v>
      </c>
      <c r="W801" s="4" t="e">
        <f t="shared" si="550"/>
        <v>#N/A</v>
      </c>
      <c r="X801" s="4" t="e">
        <f t="shared" si="551"/>
        <v>#N/A</v>
      </c>
      <c r="Y801" s="4" t="e" cm="1">
        <f t="array" ref="Y801">_xlfn.IFS(H801=1,2,H801=3,1)</f>
        <v>#N/A</v>
      </c>
      <c r="Z801" s="4" t="e">
        <f t="shared" si="552"/>
        <v>#N/A</v>
      </c>
      <c r="AA801" s="4" t="e">
        <f t="shared" si="553"/>
        <v>#N/A</v>
      </c>
      <c r="AB801" s="4" t="e">
        <f t="shared" si="554"/>
        <v>#N/A</v>
      </c>
      <c r="AC801" s="4" t="e">
        <f t="shared" si="555"/>
        <v>#N/A</v>
      </c>
      <c r="AD801" s="4" t="e">
        <f t="shared" si="556"/>
        <v>#N/A</v>
      </c>
      <c r="AE801" s="4" t="e">
        <f t="shared" si="557"/>
        <v>#N/A</v>
      </c>
      <c r="AF801" s="4">
        <f t="shared" si="558"/>
        <v>0</v>
      </c>
      <c r="AG801" s="4" t="str">
        <f t="shared" si="559"/>
        <v/>
      </c>
      <c r="AH801" s="4">
        <f t="shared" si="560"/>
        <v>0</v>
      </c>
      <c r="AI801" s="4" t="e">
        <f t="shared" si="561"/>
        <v>#VALUE!</v>
      </c>
      <c r="AJ801" s="4" t="e">
        <f t="shared" si="562"/>
        <v>#N/A</v>
      </c>
      <c r="AK801" s="4" t="e">
        <f t="shared" si="563"/>
        <v>#N/A</v>
      </c>
      <c r="AL801" s="4">
        <f t="shared" si="564"/>
        <v>0</v>
      </c>
      <c r="AM801" s="4">
        <f t="shared" si="565"/>
        <v>0</v>
      </c>
      <c r="AN801" s="4"/>
      <c r="AO801" s="4" t="e">
        <f t="shared" si="566"/>
        <v>#N/A</v>
      </c>
      <c r="AP801" s="4" t="e">
        <f t="shared" si="567"/>
        <v>#VALUE!</v>
      </c>
      <c r="AQ801" s="4" t="str">
        <f t="shared" si="568"/>
        <v/>
      </c>
      <c r="AR801" s="4">
        <f t="shared" si="569"/>
        <v>0</v>
      </c>
      <c r="AS801" s="4">
        <f t="shared" si="570"/>
        <v>0</v>
      </c>
      <c r="AT801" s="4">
        <f t="shared" si="571"/>
        <v>0</v>
      </c>
    </row>
    <row r="802" spans="1:46" x14ac:dyDescent="0.25">
      <c r="A802" s="5">
        <f t="shared" si="543"/>
        <v>0</v>
      </c>
      <c r="B802" s="4" t="e">
        <f t="shared" si="544"/>
        <v>#N/A</v>
      </c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4">
        <f t="shared" si="545"/>
        <v>0</v>
      </c>
      <c r="N802" s="59"/>
      <c r="O802" s="59"/>
      <c r="P802" s="59" t="e">
        <f t="shared" si="546"/>
        <v>#N/A</v>
      </c>
      <c r="Q802" s="59"/>
      <c r="R802" s="59"/>
      <c r="S802" s="59"/>
      <c r="T802" s="5" t="e">
        <f t="shared" si="547"/>
        <v>#N/A</v>
      </c>
      <c r="U802" s="4" t="e">
        <f t="shared" si="548"/>
        <v>#N/A</v>
      </c>
      <c r="V802" s="4" t="e">
        <f t="shared" si="549"/>
        <v>#N/A</v>
      </c>
      <c r="W802" s="4" t="e">
        <f t="shared" si="550"/>
        <v>#N/A</v>
      </c>
      <c r="X802" s="4" t="e">
        <f t="shared" si="551"/>
        <v>#N/A</v>
      </c>
      <c r="Y802" s="4" t="e" cm="1">
        <f t="array" ref="Y802">_xlfn.IFS(H802=1,2,H802=3,1)</f>
        <v>#N/A</v>
      </c>
      <c r="Z802" s="4" t="e">
        <f t="shared" si="552"/>
        <v>#N/A</v>
      </c>
      <c r="AA802" s="4" t="e">
        <f t="shared" si="553"/>
        <v>#N/A</v>
      </c>
      <c r="AB802" s="4" t="e">
        <f t="shared" si="554"/>
        <v>#N/A</v>
      </c>
      <c r="AC802" s="4" t="e">
        <f t="shared" si="555"/>
        <v>#N/A</v>
      </c>
      <c r="AD802" s="4" t="e">
        <f t="shared" si="556"/>
        <v>#N/A</v>
      </c>
      <c r="AE802" s="4" t="e">
        <f t="shared" si="557"/>
        <v>#N/A</v>
      </c>
      <c r="AF802" s="4">
        <f t="shared" si="558"/>
        <v>0</v>
      </c>
      <c r="AG802" s="4" t="str">
        <f t="shared" si="559"/>
        <v/>
      </c>
      <c r="AH802" s="4">
        <f t="shared" si="560"/>
        <v>0</v>
      </c>
      <c r="AI802" s="4" t="e">
        <f t="shared" si="561"/>
        <v>#VALUE!</v>
      </c>
      <c r="AJ802" s="4" t="e">
        <f t="shared" si="562"/>
        <v>#N/A</v>
      </c>
      <c r="AK802" s="4" t="e">
        <f t="shared" si="563"/>
        <v>#N/A</v>
      </c>
      <c r="AL802" s="4">
        <f t="shared" si="564"/>
        <v>0</v>
      </c>
      <c r="AM802" s="4">
        <f t="shared" si="565"/>
        <v>0</v>
      </c>
      <c r="AN802" s="4"/>
      <c r="AO802" s="4" t="e">
        <f t="shared" si="566"/>
        <v>#N/A</v>
      </c>
      <c r="AP802" s="4" t="e">
        <f t="shared" si="567"/>
        <v>#VALUE!</v>
      </c>
      <c r="AQ802" s="4" t="str">
        <f t="shared" si="568"/>
        <v/>
      </c>
      <c r="AR802" s="4">
        <f t="shared" si="569"/>
        <v>0</v>
      </c>
      <c r="AS802" s="4">
        <f t="shared" si="570"/>
        <v>0</v>
      </c>
      <c r="AT802" s="4">
        <f t="shared" si="571"/>
        <v>0</v>
      </c>
    </row>
    <row r="803" spans="1:46" x14ac:dyDescent="0.25">
      <c r="A803" s="5">
        <f t="shared" si="543"/>
        <v>0</v>
      </c>
      <c r="B803" s="4" t="e">
        <f t="shared" si="544"/>
        <v>#N/A</v>
      </c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4">
        <f t="shared" si="545"/>
        <v>0</v>
      </c>
      <c r="N803" s="59"/>
      <c r="O803" s="59"/>
      <c r="P803" s="59" t="e">
        <f t="shared" si="546"/>
        <v>#N/A</v>
      </c>
      <c r="Q803" s="59"/>
      <c r="R803" s="59"/>
      <c r="S803" s="59"/>
      <c r="T803" s="5" t="e">
        <f t="shared" si="547"/>
        <v>#N/A</v>
      </c>
      <c r="U803" s="4" t="e">
        <f t="shared" si="548"/>
        <v>#N/A</v>
      </c>
      <c r="V803" s="4" t="e">
        <f t="shared" si="549"/>
        <v>#N/A</v>
      </c>
      <c r="W803" s="4" t="e">
        <f t="shared" si="550"/>
        <v>#N/A</v>
      </c>
      <c r="X803" s="4" t="e">
        <f t="shared" si="551"/>
        <v>#N/A</v>
      </c>
      <c r="Y803" s="4" t="e" cm="1">
        <f t="array" ref="Y803">_xlfn.IFS(H803=1,2,H803=3,1)</f>
        <v>#N/A</v>
      </c>
      <c r="Z803" s="4" t="e">
        <f t="shared" si="552"/>
        <v>#N/A</v>
      </c>
      <c r="AA803" s="4" t="e">
        <f t="shared" si="553"/>
        <v>#N/A</v>
      </c>
      <c r="AB803" s="4" t="e">
        <f t="shared" si="554"/>
        <v>#N/A</v>
      </c>
      <c r="AC803" s="4" t="e">
        <f t="shared" si="555"/>
        <v>#N/A</v>
      </c>
      <c r="AD803" s="4" t="e">
        <f t="shared" si="556"/>
        <v>#N/A</v>
      </c>
      <c r="AE803" s="4" t="e">
        <f t="shared" si="557"/>
        <v>#N/A</v>
      </c>
      <c r="AF803" s="4">
        <f t="shared" si="558"/>
        <v>0</v>
      </c>
      <c r="AG803" s="4" t="str">
        <f t="shared" si="559"/>
        <v/>
      </c>
      <c r="AH803" s="4">
        <f t="shared" si="560"/>
        <v>0</v>
      </c>
      <c r="AI803" s="4" t="e">
        <f t="shared" si="561"/>
        <v>#VALUE!</v>
      </c>
      <c r="AJ803" s="4" t="e">
        <f t="shared" si="562"/>
        <v>#N/A</v>
      </c>
      <c r="AK803" s="4" t="e">
        <f t="shared" si="563"/>
        <v>#N/A</v>
      </c>
      <c r="AL803" s="4">
        <f t="shared" si="564"/>
        <v>0</v>
      </c>
      <c r="AM803" s="4">
        <f t="shared" si="565"/>
        <v>0</v>
      </c>
      <c r="AN803" s="4"/>
      <c r="AO803" s="4" t="e">
        <f t="shared" si="566"/>
        <v>#N/A</v>
      </c>
      <c r="AP803" s="4" t="e">
        <f t="shared" si="567"/>
        <v>#VALUE!</v>
      </c>
      <c r="AQ803" s="4" t="str">
        <f t="shared" si="568"/>
        <v/>
      </c>
      <c r="AR803" s="4">
        <f t="shared" si="569"/>
        <v>0</v>
      </c>
      <c r="AS803" s="4">
        <f t="shared" si="570"/>
        <v>0</v>
      </c>
      <c r="AT803" s="4">
        <f t="shared" si="571"/>
        <v>0</v>
      </c>
    </row>
    <row r="804" spans="1:46" x14ac:dyDescent="0.25">
      <c r="A804" s="5">
        <f t="shared" si="543"/>
        <v>0</v>
      </c>
      <c r="B804" s="4" t="e">
        <f t="shared" si="544"/>
        <v>#N/A</v>
      </c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4">
        <f t="shared" si="545"/>
        <v>0</v>
      </c>
      <c r="N804" s="59"/>
      <c r="O804" s="59"/>
      <c r="P804" s="59" t="e">
        <f t="shared" si="546"/>
        <v>#N/A</v>
      </c>
      <c r="Q804" s="59"/>
      <c r="R804" s="59"/>
      <c r="S804" s="59"/>
      <c r="T804" s="5" t="e">
        <f t="shared" si="547"/>
        <v>#N/A</v>
      </c>
      <c r="U804" s="4" t="e">
        <f t="shared" si="548"/>
        <v>#N/A</v>
      </c>
      <c r="V804" s="4" t="e">
        <f t="shared" si="549"/>
        <v>#N/A</v>
      </c>
      <c r="W804" s="4" t="e">
        <f t="shared" si="550"/>
        <v>#N/A</v>
      </c>
      <c r="X804" s="4" t="e">
        <f t="shared" si="551"/>
        <v>#N/A</v>
      </c>
      <c r="Y804" s="4" t="e" cm="1">
        <f t="array" ref="Y804">_xlfn.IFS(H804=1,2,H804=3,1)</f>
        <v>#N/A</v>
      </c>
      <c r="Z804" s="4" t="e">
        <f t="shared" si="552"/>
        <v>#N/A</v>
      </c>
      <c r="AA804" s="4" t="e">
        <f t="shared" si="553"/>
        <v>#N/A</v>
      </c>
      <c r="AB804" s="4" t="e">
        <f t="shared" si="554"/>
        <v>#N/A</v>
      </c>
      <c r="AC804" s="4" t="e">
        <f t="shared" si="555"/>
        <v>#N/A</v>
      </c>
      <c r="AD804" s="4" t="e">
        <f t="shared" si="556"/>
        <v>#N/A</v>
      </c>
      <c r="AE804" s="4" t="e">
        <f t="shared" si="557"/>
        <v>#N/A</v>
      </c>
      <c r="AF804" s="4">
        <f t="shared" si="558"/>
        <v>0</v>
      </c>
      <c r="AG804" s="4" t="str">
        <f t="shared" si="559"/>
        <v/>
      </c>
      <c r="AH804" s="4">
        <f t="shared" si="560"/>
        <v>0</v>
      </c>
      <c r="AI804" s="4" t="e">
        <f t="shared" si="561"/>
        <v>#VALUE!</v>
      </c>
      <c r="AJ804" s="4" t="e">
        <f t="shared" si="562"/>
        <v>#N/A</v>
      </c>
      <c r="AK804" s="4" t="e">
        <f t="shared" si="563"/>
        <v>#N/A</v>
      </c>
      <c r="AL804" s="4">
        <f t="shared" si="564"/>
        <v>0</v>
      </c>
      <c r="AM804" s="4">
        <f t="shared" si="565"/>
        <v>0</v>
      </c>
      <c r="AN804" s="4"/>
      <c r="AO804" s="4" t="e">
        <f t="shared" si="566"/>
        <v>#N/A</v>
      </c>
      <c r="AP804" s="4" t="e">
        <f t="shared" si="567"/>
        <v>#VALUE!</v>
      </c>
      <c r="AQ804" s="4" t="str">
        <f t="shared" si="568"/>
        <v/>
      </c>
      <c r="AR804" s="4">
        <f t="shared" si="569"/>
        <v>0</v>
      </c>
      <c r="AS804" s="4">
        <f t="shared" si="570"/>
        <v>0</v>
      </c>
      <c r="AT804" s="4">
        <f t="shared" si="571"/>
        <v>0</v>
      </c>
    </row>
    <row r="805" spans="1:46" x14ac:dyDescent="0.25">
      <c r="A805" s="5">
        <f t="shared" si="543"/>
        <v>0</v>
      </c>
      <c r="B805" s="4" t="e">
        <f t="shared" si="544"/>
        <v>#N/A</v>
      </c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4">
        <f t="shared" si="545"/>
        <v>0</v>
      </c>
      <c r="N805" s="59"/>
      <c r="O805" s="59"/>
      <c r="P805" s="59" t="e">
        <f t="shared" si="546"/>
        <v>#N/A</v>
      </c>
      <c r="Q805" s="59"/>
      <c r="R805" s="59"/>
      <c r="S805" s="59"/>
      <c r="T805" s="5" t="e">
        <f t="shared" si="547"/>
        <v>#N/A</v>
      </c>
      <c r="U805" s="4" t="e">
        <f t="shared" si="548"/>
        <v>#N/A</v>
      </c>
      <c r="V805" s="4" t="e">
        <f t="shared" si="549"/>
        <v>#N/A</v>
      </c>
      <c r="W805" s="4" t="e">
        <f t="shared" si="550"/>
        <v>#N/A</v>
      </c>
      <c r="X805" s="4" t="e">
        <f t="shared" si="551"/>
        <v>#N/A</v>
      </c>
      <c r="Y805" s="4" t="e" cm="1">
        <f t="array" ref="Y805">_xlfn.IFS(H805=1,2,H805=3,1)</f>
        <v>#N/A</v>
      </c>
      <c r="Z805" s="4" t="e">
        <f t="shared" si="552"/>
        <v>#N/A</v>
      </c>
      <c r="AA805" s="4" t="e">
        <f t="shared" si="553"/>
        <v>#N/A</v>
      </c>
      <c r="AB805" s="4" t="e">
        <f t="shared" si="554"/>
        <v>#N/A</v>
      </c>
      <c r="AC805" s="4" t="e">
        <f t="shared" si="555"/>
        <v>#N/A</v>
      </c>
      <c r="AD805" s="4" t="e">
        <f t="shared" si="556"/>
        <v>#N/A</v>
      </c>
      <c r="AE805" s="4" t="e">
        <f t="shared" si="557"/>
        <v>#N/A</v>
      </c>
      <c r="AF805" s="4">
        <f t="shared" si="558"/>
        <v>0</v>
      </c>
      <c r="AG805" s="4" t="str">
        <f t="shared" si="559"/>
        <v/>
      </c>
      <c r="AH805" s="4">
        <f t="shared" si="560"/>
        <v>0</v>
      </c>
      <c r="AI805" s="4" t="e">
        <f t="shared" si="561"/>
        <v>#VALUE!</v>
      </c>
      <c r="AJ805" s="4" t="e">
        <f t="shared" si="562"/>
        <v>#N/A</v>
      </c>
      <c r="AK805" s="4" t="e">
        <f t="shared" si="563"/>
        <v>#N/A</v>
      </c>
      <c r="AL805" s="4">
        <f t="shared" si="564"/>
        <v>0</v>
      </c>
      <c r="AM805" s="4">
        <f t="shared" si="565"/>
        <v>0</v>
      </c>
      <c r="AN805" s="4"/>
      <c r="AO805" s="4" t="e">
        <f t="shared" si="566"/>
        <v>#N/A</v>
      </c>
      <c r="AP805" s="4" t="e">
        <f t="shared" si="567"/>
        <v>#VALUE!</v>
      </c>
      <c r="AQ805" s="4" t="str">
        <f t="shared" si="568"/>
        <v/>
      </c>
      <c r="AR805" s="4">
        <f t="shared" si="569"/>
        <v>0</v>
      </c>
      <c r="AS805" s="4">
        <f t="shared" si="570"/>
        <v>0</v>
      </c>
      <c r="AT805" s="4">
        <f t="shared" si="571"/>
        <v>0</v>
      </c>
    </row>
    <row r="806" spans="1:46" x14ac:dyDescent="0.25">
      <c r="A806" s="5">
        <f t="shared" si="543"/>
        <v>0</v>
      </c>
      <c r="B806" s="4" t="e">
        <f t="shared" si="544"/>
        <v>#N/A</v>
      </c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4">
        <f t="shared" si="545"/>
        <v>0</v>
      </c>
      <c r="N806" s="59"/>
      <c r="O806" s="59"/>
      <c r="P806" s="59" t="e">
        <f t="shared" si="546"/>
        <v>#N/A</v>
      </c>
      <c r="Q806" s="59"/>
      <c r="R806" s="59"/>
      <c r="S806" s="59"/>
      <c r="T806" s="5" t="e">
        <f t="shared" si="547"/>
        <v>#N/A</v>
      </c>
      <c r="U806" s="4" t="e">
        <f t="shared" si="548"/>
        <v>#N/A</v>
      </c>
      <c r="V806" s="4" t="e">
        <f t="shared" si="549"/>
        <v>#N/A</v>
      </c>
      <c r="W806" s="4" t="e">
        <f t="shared" si="550"/>
        <v>#N/A</v>
      </c>
      <c r="X806" s="4" t="e">
        <f t="shared" si="551"/>
        <v>#N/A</v>
      </c>
      <c r="Y806" s="4" t="e" cm="1">
        <f t="array" ref="Y806">_xlfn.IFS(H806=1,2,H806=3,1)</f>
        <v>#N/A</v>
      </c>
      <c r="Z806" s="4" t="e">
        <f t="shared" si="552"/>
        <v>#N/A</v>
      </c>
      <c r="AA806" s="4" t="e">
        <f t="shared" si="553"/>
        <v>#N/A</v>
      </c>
      <c r="AB806" s="4" t="e">
        <f t="shared" si="554"/>
        <v>#N/A</v>
      </c>
      <c r="AC806" s="4" t="e">
        <f t="shared" si="555"/>
        <v>#N/A</v>
      </c>
      <c r="AD806" s="4" t="e">
        <f t="shared" si="556"/>
        <v>#N/A</v>
      </c>
      <c r="AE806" s="4" t="e">
        <f t="shared" si="557"/>
        <v>#N/A</v>
      </c>
      <c r="AF806" s="4">
        <f t="shared" si="558"/>
        <v>0</v>
      </c>
      <c r="AG806" s="4" t="str">
        <f t="shared" si="559"/>
        <v/>
      </c>
      <c r="AH806" s="4">
        <f t="shared" si="560"/>
        <v>0</v>
      </c>
      <c r="AI806" s="4" t="e">
        <f t="shared" si="561"/>
        <v>#VALUE!</v>
      </c>
      <c r="AJ806" s="4" t="e">
        <f t="shared" si="562"/>
        <v>#N/A</v>
      </c>
      <c r="AK806" s="4" t="e">
        <f t="shared" si="563"/>
        <v>#N/A</v>
      </c>
      <c r="AL806" s="4">
        <f t="shared" si="564"/>
        <v>0</v>
      </c>
      <c r="AM806" s="4">
        <f t="shared" si="565"/>
        <v>0</v>
      </c>
      <c r="AN806" s="4"/>
      <c r="AO806" s="4" t="e">
        <f t="shared" si="566"/>
        <v>#N/A</v>
      </c>
      <c r="AP806" s="4" t="e">
        <f t="shared" si="567"/>
        <v>#VALUE!</v>
      </c>
      <c r="AQ806" s="4" t="str">
        <f t="shared" si="568"/>
        <v/>
      </c>
      <c r="AR806" s="4">
        <f t="shared" si="569"/>
        <v>0</v>
      </c>
      <c r="AS806" s="4">
        <f t="shared" si="570"/>
        <v>0</v>
      </c>
      <c r="AT806" s="4">
        <f t="shared" si="571"/>
        <v>0</v>
      </c>
    </row>
    <row r="807" spans="1:46" x14ac:dyDescent="0.25">
      <c r="A807" s="5">
        <f t="shared" si="543"/>
        <v>0</v>
      </c>
      <c r="B807" s="4" t="e">
        <f t="shared" si="544"/>
        <v>#N/A</v>
      </c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4">
        <f t="shared" si="545"/>
        <v>0</v>
      </c>
      <c r="N807" s="59"/>
      <c r="O807" s="59"/>
      <c r="P807" s="59" t="e">
        <f t="shared" si="546"/>
        <v>#N/A</v>
      </c>
      <c r="Q807" s="59"/>
      <c r="R807" s="59"/>
      <c r="S807" s="59"/>
      <c r="T807" s="5" t="e">
        <f t="shared" si="547"/>
        <v>#N/A</v>
      </c>
      <c r="U807" s="4" t="e">
        <f t="shared" si="548"/>
        <v>#N/A</v>
      </c>
      <c r="V807" s="4" t="e">
        <f t="shared" si="549"/>
        <v>#N/A</v>
      </c>
      <c r="W807" s="4" t="e">
        <f t="shared" si="550"/>
        <v>#N/A</v>
      </c>
      <c r="X807" s="4" t="e">
        <f t="shared" si="551"/>
        <v>#N/A</v>
      </c>
      <c r="Y807" s="4" t="e" cm="1">
        <f t="array" ref="Y807">_xlfn.IFS(H807=1,2,H807=3,1)</f>
        <v>#N/A</v>
      </c>
      <c r="Z807" s="4" t="e">
        <f t="shared" si="552"/>
        <v>#N/A</v>
      </c>
      <c r="AA807" s="4" t="e">
        <f t="shared" si="553"/>
        <v>#N/A</v>
      </c>
      <c r="AB807" s="4" t="e">
        <f t="shared" si="554"/>
        <v>#N/A</v>
      </c>
      <c r="AC807" s="4" t="e">
        <f t="shared" si="555"/>
        <v>#N/A</v>
      </c>
      <c r="AD807" s="4" t="e">
        <f t="shared" si="556"/>
        <v>#N/A</v>
      </c>
      <c r="AE807" s="4" t="e">
        <f t="shared" si="557"/>
        <v>#N/A</v>
      </c>
      <c r="AF807" s="4">
        <f t="shared" si="558"/>
        <v>0</v>
      </c>
      <c r="AG807" s="4" t="str">
        <f t="shared" si="559"/>
        <v/>
      </c>
      <c r="AH807" s="4">
        <f t="shared" si="560"/>
        <v>0</v>
      </c>
      <c r="AI807" s="4" t="e">
        <f t="shared" si="561"/>
        <v>#VALUE!</v>
      </c>
      <c r="AJ807" s="4" t="e">
        <f t="shared" si="562"/>
        <v>#N/A</v>
      </c>
      <c r="AK807" s="4" t="e">
        <f t="shared" si="563"/>
        <v>#N/A</v>
      </c>
      <c r="AL807" s="4">
        <f t="shared" si="564"/>
        <v>0</v>
      </c>
      <c r="AM807" s="4">
        <f t="shared" si="565"/>
        <v>0</v>
      </c>
      <c r="AN807" s="4"/>
      <c r="AO807" s="4" t="e">
        <f t="shared" si="566"/>
        <v>#N/A</v>
      </c>
      <c r="AP807" s="4" t="e">
        <f t="shared" si="567"/>
        <v>#VALUE!</v>
      </c>
      <c r="AQ807" s="4" t="str">
        <f t="shared" si="568"/>
        <v/>
      </c>
      <c r="AR807" s="4">
        <f t="shared" si="569"/>
        <v>0</v>
      </c>
      <c r="AS807" s="4">
        <f t="shared" si="570"/>
        <v>0</v>
      </c>
      <c r="AT807" s="4">
        <f t="shared" si="571"/>
        <v>0</v>
      </c>
    </row>
    <row r="808" spans="1:46" x14ac:dyDescent="0.25">
      <c r="A808" s="5">
        <f t="shared" si="543"/>
        <v>0</v>
      </c>
      <c r="B808" s="4" t="e">
        <f t="shared" si="544"/>
        <v>#N/A</v>
      </c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4">
        <f t="shared" si="545"/>
        <v>0</v>
      </c>
      <c r="N808" s="59"/>
      <c r="O808" s="59"/>
      <c r="P808" s="59" t="e">
        <f t="shared" si="546"/>
        <v>#N/A</v>
      </c>
      <c r="Q808" s="59"/>
      <c r="R808" s="59"/>
      <c r="S808" s="59"/>
      <c r="T808" s="5" t="e">
        <f t="shared" si="547"/>
        <v>#N/A</v>
      </c>
      <c r="U808" s="4" t="e">
        <f t="shared" si="548"/>
        <v>#N/A</v>
      </c>
      <c r="V808" s="4" t="e">
        <f t="shared" si="549"/>
        <v>#N/A</v>
      </c>
      <c r="W808" s="4" t="e">
        <f t="shared" si="550"/>
        <v>#N/A</v>
      </c>
      <c r="X808" s="4" t="e">
        <f t="shared" si="551"/>
        <v>#N/A</v>
      </c>
      <c r="Y808" s="4" t="e" cm="1">
        <f t="array" ref="Y808">_xlfn.IFS(H808=1,2,H808=3,1)</f>
        <v>#N/A</v>
      </c>
      <c r="Z808" s="4" t="e">
        <f t="shared" si="552"/>
        <v>#N/A</v>
      </c>
      <c r="AA808" s="4" t="e">
        <f t="shared" si="553"/>
        <v>#N/A</v>
      </c>
      <c r="AB808" s="4" t="e">
        <f t="shared" si="554"/>
        <v>#N/A</v>
      </c>
      <c r="AC808" s="4" t="e">
        <f t="shared" si="555"/>
        <v>#N/A</v>
      </c>
      <c r="AD808" s="4" t="e">
        <f t="shared" si="556"/>
        <v>#N/A</v>
      </c>
      <c r="AE808" s="4" t="e">
        <f t="shared" si="557"/>
        <v>#N/A</v>
      </c>
      <c r="AF808" s="4">
        <f t="shared" si="558"/>
        <v>0</v>
      </c>
      <c r="AG808" s="4" t="str">
        <f t="shared" si="559"/>
        <v/>
      </c>
      <c r="AH808" s="4">
        <f t="shared" si="560"/>
        <v>0</v>
      </c>
      <c r="AI808" s="4" t="e">
        <f t="shared" si="561"/>
        <v>#VALUE!</v>
      </c>
      <c r="AJ808" s="4" t="e">
        <f t="shared" si="562"/>
        <v>#N/A</v>
      </c>
      <c r="AK808" s="4" t="e">
        <f t="shared" si="563"/>
        <v>#N/A</v>
      </c>
      <c r="AL808" s="4">
        <f t="shared" si="564"/>
        <v>0</v>
      </c>
      <c r="AM808" s="4">
        <f t="shared" si="565"/>
        <v>0</v>
      </c>
      <c r="AN808" s="4"/>
      <c r="AO808" s="4" t="e">
        <f t="shared" si="566"/>
        <v>#N/A</v>
      </c>
      <c r="AP808" s="4" t="e">
        <f t="shared" si="567"/>
        <v>#VALUE!</v>
      </c>
      <c r="AQ808" s="4" t="str">
        <f t="shared" si="568"/>
        <v/>
      </c>
      <c r="AR808" s="4">
        <f t="shared" si="569"/>
        <v>0</v>
      </c>
      <c r="AS808" s="4">
        <f t="shared" si="570"/>
        <v>0</v>
      </c>
      <c r="AT808" s="4">
        <f t="shared" si="571"/>
        <v>0</v>
      </c>
    </row>
    <row r="809" spans="1:46" x14ac:dyDescent="0.25">
      <c r="A809" s="5">
        <f t="shared" si="543"/>
        <v>0</v>
      </c>
      <c r="B809" s="4" t="e">
        <f t="shared" si="544"/>
        <v>#N/A</v>
      </c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4">
        <f t="shared" si="545"/>
        <v>0</v>
      </c>
      <c r="N809" s="59"/>
      <c r="O809" s="59"/>
      <c r="P809" s="59" t="e">
        <f t="shared" si="546"/>
        <v>#N/A</v>
      </c>
      <c r="Q809" s="59"/>
      <c r="R809" s="59"/>
      <c r="S809" s="59"/>
      <c r="T809" s="5" t="e">
        <f t="shared" si="547"/>
        <v>#N/A</v>
      </c>
      <c r="U809" s="4" t="e">
        <f t="shared" si="548"/>
        <v>#N/A</v>
      </c>
      <c r="V809" s="4" t="e">
        <f t="shared" si="549"/>
        <v>#N/A</v>
      </c>
      <c r="W809" s="4" t="e">
        <f t="shared" si="550"/>
        <v>#N/A</v>
      </c>
      <c r="X809" s="4" t="e">
        <f t="shared" si="551"/>
        <v>#N/A</v>
      </c>
      <c r="Y809" s="4" t="e" cm="1">
        <f t="array" ref="Y809">_xlfn.IFS(H809=1,2,H809=3,1)</f>
        <v>#N/A</v>
      </c>
      <c r="Z809" s="4" t="e">
        <f t="shared" si="552"/>
        <v>#N/A</v>
      </c>
      <c r="AA809" s="4" t="e">
        <f t="shared" si="553"/>
        <v>#N/A</v>
      </c>
      <c r="AB809" s="4" t="e">
        <f t="shared" si="554"/>
        <v>#N/A</v>
      </c>
      <c r="AC809" s="4" t="e">
        <f t="shared" si="555"/>
        <v>#N/A</v>
      </c>
      <c r="AD809" s="4" t="e">
        <f t="shared" si="556"/>
        <v>#N/A</v>
      </c>
      <c r="AE809" s="4" t="e">
        <f t="shared" si="557"/>
        <v>#N/A</v>
      </c>
      <c r="AF809" s="4">
        <f t="shared" si="558"/>
        <v>0</v>
      </c>
      <c r="AG809" s="4" t="str">
        <f t="shared" si="559"/>
        <v/>
      </c>
      <c r="AH809" s="4">
        <f t="shared" si="560"/>
        <v>0</v>
      </c>
      <c r="AI809" s="4" t="e">
        <f t="shared" si="561"/>
        <v>#VALUE!</v>
      </c>
      <c r="AJ809" s="4" t="e">
        <f t="shared" si="562"/>
        <v>#N/A</v>
      </c>
      <c r="AK809" s="4" t="e">
        <f t="shared" si="563"/>
        <v>#N/A</v>
      </c>
      <c r="AL809" s="4">
        <f t="shared" si="564"/>
        <v>0</v>
      </c>
      <c r="AM809" s="4">
        <f t="shared" si="565"/>
        <v>0</v>
      </c>
      <c r="AN809" s="4"/>
      <c r="AO809" s="4" t="e">
        <f t="shared" si="566"/>
        <v>#N/A</v>
      </c>
      <c r="AP809" s="4" t="e">
        <f t="shared" si="567"/>
        <v>#VALUE!</v>
      </c>
      <c r="AQ809" s="4" t="str">
        <f t="shared" si="568"/>
        <v/>
      </c>
      <c r="AR809" s="4">
        <f t="shared" si="569"/>
        <v>0</v>
      </c>
      <c r="AS809" s="4">
        <f t="shared" si="570"/>
        <v>0</v>
      </c>
      <c r="AT809" s="4">
        <f t="shared" si="571"/>
        <v>0</v>
      </c>
    </row>
    <row r="810" spans="1:46" x14ac:dyDescent="0.25">
      <c r="A810" s="5">
        <f t="shared" si="543"/>
        <v>0</v>
      </c>
      <c r="B810" s="4" t="e">
        <f t="shared" si="544"/>
        <v>#N/A</v>
      </c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4">
        <f t="shared" si="545"/>
        <v>0</v>
      </c>
      <c r="N810" s="59"/>
      <c r="O810" s="59"/>
      <c r="P810" s="59" t="e">
        <f t="shared" si="546"/>
        <v>#N/A</v>
      </c>
      <c r="Q810" s="59"/>
      <c r="R810" s="59"/>
      <c r="S810" s="59"/>
      <c r="T810" s="5" t="e">
        <f t="shared" si="547"/>
        <v>#N/A</v>
      </c>
      <c r="U810" s="4" t="e">
        <f t="shared" si="548"/>
        <v>#N/A</v>
      </c>
      <c r="V810" s="4" t="e">
        <f t="shared" si="549"/>
        <v>#N/A</v>
      </c>
      <c r="W810" s="4" t="e">
        <f t="shared" si="550"/>
        <v>#N/A</v>
      </c>
      <c r="X810" s="4" t="e">
        <f t="shared" si="551"/>
        <v>#N/A</v>
      </c>
      <c r="Y810" s="4" t="e" cm="1">
        <f t="array" ref="Y810">_xlfn.IFS(H810=1,2,H810=3,1)</f>
        <v>#N/A</v>
      </c>
      <c r="Z810" s="4" t="e">
        <f t="shared" si="552"/>
        <v>#N/A</v>
      </c>
      <c r="AA810" s="4" t="e">
        <f t="shared" si="553"/>
        <v>#N/A</v>
      </c>
      <c r="AB810" s="4" t="e">
        <f t="shared" si="554"/>
        <v>#N/A</v>
      </c>
      <c r="AC810" s="4" t="e">
        <f t="shared" si="555"/>
        <v>#N/A</v>
      </c>
      <c r="AD810" s="4" t="e">
        <f t="shared" si="556"/>
        <v>#N/A</v>
      </c>
      <c r="AE810" s="4" t="e">
        <f t="shared" si="557"/>
        <v>#N/A</v>
      </c>
      <c r="AF810" s="4">
        <f t="shared" si="558"/>
        <v>0</v>
      </c>
      <c r="AG810" s="4" t="str">
        <f t="shared" si="559"/>
        <v/>
      </c>
      <c r="AH810" s="4">
        <f t="shared" si="560"/>
        <v>0</v>
      </c>
      <c r="AI810" s="4" t="e">
        <f t="shared" si="561"/>
        <v>#VALUE!</v>
      </c>
      <c r="AJ810" s="4" t="e">
        <f t="shared" si="562"/>
        <v>#N/A</v>
      </c>
      <c r="AK810" s="4" t="e">
        <f t="shared" si="563"/>
        <v>#N/A</v>
      </c>
      <c r="AL810" s="4">
        <f t="shared" si="564"/>
        <v>0</v>
      </c>
      <c r="AM810" s="4">
        <f t="shared" si="565"/>
        <v>0</v>
      </c>
      <c r="AN810" s="4"/>
      <c r="AO810" s="4" t="e">
        <f t="shared" si="566"/>
        <v>#N/A</v>
      </c>
      <c r="AP810" s="4" t="e">
        <f t="shared" si="567"/>
        <v>#VALUE!</v>
      </c>
      <c r="AQ810" s="4" t="str">
        <f t="shared" si="568"/>
        <v/>
      </c>
      <c r="AR810" s="4">
        <f t="shared" si="569"/>
        <v>0</v>
      </c>
      <c r="AS810" s="4">
        <f t="shared" si="570"/>
        <v>0</v>
      </c>
      <c r="AT810" s="4">
        <f t="shared" si="571"/>
        <v>0</v>
      </c>
    </row>
    <row r="811" spans="1:46" x14ac:dyDescent="0.25">
      <c r="A811" s="5">
        <f t="shared" si="543"/>
        <v>0</v>
      </c>
      <c r="B811" s="4" t="e">
        <f t="shared" si="544"/>
        <v>#N/A</v>
      </c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4">
        <f t="shared" si="545"/>
        <v>0</v>
      </c>
      <c r="N811" s="59"/>
      <c r="O811" s="59"/>
      <c r="P811" s="59" t="e">
        <f t="shared" si="546"/>
        <v>#N/A</v>
      </c>
      <c r="Q811" s="59"/>
      <c r="R811" s="59"/>
      <c r="S811" s="59"/>
      <c r="T811" s="5" t="e">
        <f t="shared" si="547"/>
        <v>#N/A</v>
      </c>
      <c r="U811" s="4" t="e">
        <f t="shared" si="548"/>
        <v>#N/A</v>
      </c>
      <c r="V811" s="4" t="e">
        <f t="shared" si="549"/>
        <v>#N/A</v>
      </c>
      <c r="W811" s="4" t="e">
        <f t="shared" si="550"/>
        <v>#N/A</v>
      </c>
      <c r="X811" s="4" t="e">
        <f t="shared" si="551"/>
        <v>#N/A</v>
      </c>
      <c r="Y811" s="4" t="e" cm="1">
        <f t="array" ref="Y811">_xlfn.IFS(H811=1,2,H811=3,1)</f>
        <v>#N/A</v>
      </c>
      <c r="Z811" s="4" t="e">
        <f t="shared" si="552"/>
        <v>#N/A</v>
      </c>
      <c r="AA811" s="4" t="e">
        <f t="shared" si="553"/>
        <v>#N/A</v>
      </c>
      <c r="AB811" s="4" t="e">
        <f t="shared" si="554"/>
        <v>#N/A</v>
      </c>
      <c r="AC811" s="4" t="e">
        <f t="shared" si="555"/>
        <v>#N/A</v>
      </c>
      <c r="AD811" s="4" t="e">
        <f t="shared" si="556"/>
        <v>#N/A</v>
      </c>
      <c r="AE811" s="4" t="e">
        <f t="shared" si="557"/>
        <v>#N/A</v>
      </c>
      <c r="AF811" s="4">
        <f t="shared" si="558"/>
        <v>0</v>
      </c>
      <c r="AG811" s="4" t="str">
        <f t="shared" si="559"/>
        <v/>
      </c>
      <c r="AH811" s="4">
        <f t="shared" si="560"/>
        <v>0</v>
      </c>
      <c r="AI811" s="4" t="e">
        <f t="shared" si="561"/>
        <v>#VALUE!</v>
      </c>
      <c r="AJ811" s="4" t="e">
        <f t="shared" si="562"/>
        <v>#N/A</v>
      </c>
      <c r="AK811" s="4" t="e">
        <f t="shared" si="563"/>
        <v>#N/A</v>
      </c>
      <c r="AL811" s="4">
        <f t="shared" si="564"/>
        <v>0</v>
      </c>
      <c r="AM811" s="4">
        <f t="shared" si="565"/>
        <v>0</v>
      </c>
      <c r="AN811" s="4"/>
      <c r="AO811" s="4" t="e">
        <f t="shared" si="566"/>
        <v>#N/A</v>
      </c>
      <c r="AP811" s="4" t="e">
        <f t="shared" si="567"/>
        <v>#VALUE!</v>
      </c>
      <c r="AQ811" s="4" t="str">
        <f t="shared" si="568"/>
        <v/>
      </c>
      <c r="AR811" s="4">
        <f t="shared" si="569"/>
        <v>0</v>
      </c>
      <c r="AS811" s="4">
        <f t="shared" si="570"/>
        <v>0</v>
      </c>
      <c r="AT811" s="4">
        <f t="shared" si="571"/>
        <v>0</v>
      </c>
    </row>
    <row r="812" spans="1:46" x14ac:dyDescent="0.25">
      <c r="A812" s="5">
        <f t="shared" si="543"/>
        <v>0</v>
      </c>
      <c r="B812" s="4" t="e">
        <f t="shared" si="544"/>
        <v>#N/A</v>
      </c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4">
        <f t="shared" si="545"/>
        <v>0</v>
      </c>
      <c r="N812" s="59"/>
      <c r="O812" s="59"/>
      <c r="P812" s="59" t="e">
        <f t="shared" si="546"/>
        <v>#N/A</v>
      </c>
      <c r="Q812" s="59"/>
      <c r="R812" s="59"/>
      <c r="S812" s="59"/>
      <c r="T812" s="5" t="e">
        <f t="shared" si="547"/>
        <v>#N/A</v>
      </c>
      <c r="U812" s="4" t="e">
        <f t="shared" si="548"/>
        <v>#N/A</v>
      </c>
      <c r="V812" s="4" t="e">
        <f t="shared" si="549"/>
        <v>#N/A</v>
      </c>
      <c r="W812" s="4" t="e">
        <f t="shared" si="550"/>
        <v>#N/A</v>
      </c>
      <c r="X812" s="4" t="e">
        <f t="shared" si="551"/>
        <v>#N/A</v>
      </c>
      <c r="Y812" s="4" t="e" cm="1">
        <f t="array" ref="Y812">_xlfn.IFS(H812=1,2,H812=3,1)</f>
        <v>#N/A</v>
      </c>
      <c r="Z812" s="4" t="e">
        <f t="shared" si="552"/>
        <v>#N/A</v>
      </c>
      <c r="AA812" s="4" t="e">
        <f t="shared" si="553"/>
        <v>#N/A</v>
      </c>
      <c r="AB812" s="4" t="e">
        <f t="shared" si="554"/>
        <v>#N/A</v>
      </c>
      <c r="AC812" s="4" t="e">
        <f t="shared" si="555"/>
        <v>#N/A</v>
      </c>
      <c r="AD812" s="4" t="e">
        <f t="shared" si="556"/>
        <v>#N/A</v>
      </c>
      <c r="AE812" s="4" t="e">
        <f t="shared" si="557"/>
        <v>#N/A</v>
      </c>
      <c r="AF812" s="4">
        <f t="shared" si="558"/>
        <v>0</v>
      </c>
      <c r="AG812" s="4" t="str">
        <f t="shared" si="559"/>
        <v/>
      </c>
      <c r="AH812" s="4">
        <f t="shared" si="560"/>
        <v>0</v>
      </c>
      <c r="AI812" s="4" t="e">
        <f t="shared" si="561"/>
        <v>#VALUE!</v>
      </c>
      <c r="AJ812" s="4" t="e">
        <f t="shared" si="562"/>
        <v>#N/A</v>
      </c>
      <c r="AK812" s="4" t="e">
        <f t="shared" si="563"/>
        <v>#N/A</v>
      </c>
      <c r="AL812" s="4">
        <f t="shared" si="564"/>
        <v>0</v>
      </c>
      <c r="AM812" s="4">
        <f t="shared" si="565"/>
        <v>0</v>
      </c>
      <c r="AN812" s="4"/>
      <c r="AO812" s="4" t="e">
        <f t="shared" si="566"/>
        <v>#N/A</v>
      </c>
      <c r="AP812" s="4" t="e">
        <f t="shared" si="567"/>
        <v>#VALUE!</v>
      </c>
      <c r="AQ812" s="4" t="str">
        <f t="shared" si="568"/>
        <v/>
      </c>
      <c r="AR812" s="4">
        <f t="shared" si="569"/>
        <v>0</v>
      </c>
      <c r="AS812" s="4">
        <f t="shared" si="570"/>
        <v>0</v>
      </c>
      <c r="AT812" s="4">
        <f t="shared" si="571"/>
        <v>0</v>
      </c>
    </row>
    <row r="813" spans="1:46" x14ac:dyDescent="0.25">
      <c r="A813" s="5">
        <f t="shared" si="543"/>
        <v>0</v>
      </c>
      <c r="B813" s="4" t="e">
        <f t="shared" si="544"/>
        <v>#N/A</v>
      </c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4">
        <f t="shared" si="545"/>
        <v>0</v>
      </c>
      <c r="N813" s="59"/>
      <c r="O813" s="59"/>
      <c r="P813" s="59" t="e">
        <f t="shared" si="546"/>
        <v>#N/A</v>
      </c>
      <c r="Q813" s="59"/>
      <c r="R813" s="59"/>
      <c r="S813" s="59"/>
      <c r="T813" s="5" t="e">
        <f t="shared" si="547"/>
        <v>#N/A</v>
      </c>
      <c r="U813" s="4" t="e">
        <f t="shared" si="548"/>
        <v>#N/A</v>
      </c>
      <c r="V813" s="4" t="e">
        <f t="shared" si="549"/>
        <v>#N/A</v>
      </c>
      <c r="W813" s="4" t="e">
        <f t="shared" si="550"/>
        <v>#N/A</v>
      </c>
      <c r="X813" s="4" t="e">
        <f t="shared" si="551"/>
        <v>#N/A</v>
      </c>
      <c r="Y813" s="4" t="e" cm="1">
        <f t="array" ref="Y813">_xlfn.IFS(H813=1,2,H813=3,1)</f>
        <v>#N/A</v>
      </c>
      <c r="Z813" s="4" t="e">
        <f t="shared" si="552"/>
        <v>#N/A</v>
      </c>
      <c r="AA813" s="4" t="e">
        <f t="shared" si="553"/>
        <v>#N/A</v>
      </c>
      <c r="AB813" s="4" t="e">
        <f t="shared" si="554"/>
        <v>#N/A</v>
      </c>
      <c r="AC813" s="4" t="e">
        <f t="shared" si="555"/>
        <v>#N/A</v>
      </c>
      <c r="AD813" s="4" t="e">
        <f t="shared" si="556"/>
        <v>#N/A</v>
      </c>
      <c r="AE813" s="4" t="e">
        <f t="shared" si="557"/>
        <v>#N/A</v>
      </c>
      <c r="AF813" s="4">
        <f t="shared" si="558"/>
        <v>0</v>
      </c>
      <c r="AG813" s="4" t="str">
        <f t="shared" si="559"/>
        <v/>
      </c>
      <c r="AH813" s="4">
        <f t="shared" si="560"/>
        <v>0</v>
      </c>
      <c r="AI813" s="4" t="e">
        <f t="shared" si="561"/>
        <v>#VALUE!</v>
      </c>
      <c r="AJ813" s="4" t="e">
        <f t="shared" si="562"/>
        <v>#N/A</v>
      </c>
      <c r="AK813" s="4" t="e">
        <f t="shared" si="563"/>
        <v>#N/A</v>
      </c>
      <c r="AL813" s="4">
        <f t="shared" si="564"/>
        <v>0</v>
      </c>
      <c r="AM813" s="4">
        <f t="shared" si="565"/>
        <v>0</v>
      </c>
      <c r="AN813" s="4"/>
      <c r="AO813" s="4" t="e">
        <f t="shared" si="566"/>
        <v>#N/A</v>
      </c>
      <c r="AP813" s="4" t="e">
        <f t="shared" si="567"/>
        <v>#VALUE!</v>
      </c>
      <c r="AQ813" s="4" t="str">
        <f t="shared" si="568"/>
        <v/>
      </c>
      <c r="AR813" s="4">
        <f t="shared" si="569"/>
        <v>0</v>
      </c>
      <c r="AS813" s="4">
        <f t="shared" si="570"/>
        <v>0</v>
      </c>
      <c r="AT813" s="4">
        <f t="shared" si="571"/>
        <v>0</v>
      </c>
    </row>
    <row r="814" spans="1:46" x14ac:dyDescent="0.25">
      <c r="A814" s="5">
        <f t="shared" si="543"/>
        <v>0</v>
      </c>
      <c r="B814" s="4" t="e">
        <f t="shared" si="544"/>
        <v>#N/A</v>
      </c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4">
        <f t="shared" si="545"/>
        <v>0</v>
      </c>
      <c r="N814" s="59"/>
      <c r="O814" s="59"/>
      <c r="P814" s="59" t="e">
        <f t="shared" si="546"/>
        <v>#N/A</v>
      </c>
      <c r="Q814" s="59"/>
      <c r="R814" s="59"/>
      <c r="S814" s="59"/>
      <c r="T814" s="5" t="e">
        <f t="shared" si="547"/>
        <v>#N/A</v>
      </c>
      <c r="U814" s="4" t="e">
        <f t="shared" si="548"/>
        <v>#N/A</v>
      </c>
      <c r="V814" s="4" t="e">
        <f t="shared" si="549"/>
        <v>#N/A</v>
      </c>
      <c r="W814" s="4" t="e">
        <f t="shared" si="550"/>
        <v>#N/A</v>
      </c>
      <c r="X814" s="4" t="e">
        <f t="shared" si="551"/>
        <v>#N/A</v>
      </c>
      <c r="Y814" s="4" t="e" cm="1">
        <f t="array" ref="Y814">_xlfn.IFS(H814=1,2,H814=3,1)</f>
        <v>#N/A</v>
      </c>
      <c r="Z814" s="4" t="e">
        <f t="shared" si="552"/>
        <v>#N/A</v>
      </c>
      <c r="AA814" s="4" t="e">
        <f t="shared" si="553"/>
        <v>#N/A</v>
      </c>
      <c r="AB814" s="4" t="e">
        <f t="shared" si="554"/>
        <v>#N/A</v>
      </c>
      <c r="AC814" s="4" t="e">
        <f t="shared" si="555"/>
        <v>#N/A</v>
      </c>
      <c r="AD814" s="4" t="e">
        <f t="shared" si="556"/>
        <v>#N/A</v>
      </c>
      <c r="AE814" s="4" t="e">
        <f t="shared" si="557"/>
        <v>#N/A</v>
      </c>
      <c r="AF814" s="4">
        <f t="shared" si="558"/>
        <v>0</v>
      </c>
      <c r="AG814" s="4" t="str">
        <f t="shared" si="559"/>
        <v/>
      </c>
      <c r="AH814" s="4">
        <f t="shared" si="560"/>
        <v>0</v>
      </c>
      <c r="AI814" s="4" t="e">
        <f t="shared" si="561"/>
        <v>#VALUE!</v>
      </c>
      <c r="AJ814" s="4" t="e">
        <f t="shared" si="562"/>
        <v>#N/A</v>
      </c>
      <c r="AK814" s="4" t="e">
        <f t="shared" si="563"/>
        <v>#N/A</v>
      </c>
      <c r="AL814" s="4">
        <f t="shared" si="564"/>
        <v>0</v>
      </c>
      <c r="AM814" s="4">
        <f t="shared" si="565"/>
        <v>0</v>
      </c>
      <c r="AN814" s="4"/>
      <c r="AO814" s="4" t="e">
        <f t="shared" si="566"/>
        <v>#N/A</v>
      </c>
      <c r="AP814" s="4" t="e">
        <f t="shared" si="567"/>
        <v>#VALUE!</v>
      </c>
      <c r="AQ814" s="4" t="str">
        <f t="shared" si="568"/>
        <v/>
      </c>
      <c r="AR814" s="4">
        <f t="shared" si="569"/>
        <v>0</v>
      </c>
      <c r="AS814" s="4">
        <f t="shared" si="570"/>
        <v>0</v>
      </c>
      <c r="AT814" s="4">
        <f t="shared" si="571"/>
        <v>0</v>
      </c>
    </row>
    <row r="815" spans="1:46" x14ac:dyDescent="0.25">
      <c r="A815" s="5">
        <f t="shared" si="543"/>
        <v>0</v>
      </c>
      <c r="B815" s="4" t="e">
        <f t="shared" si="544"/>
        <v>#N/A</v>
      </c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4">
        <f t="shared" si="545"/>
        <v>0</v>
      </c>
      <c r="N815" s="59"/>
      <c r="O815" s="59"/>
      <c r="P815" s="59" t="e">
        <f t="shared" si="546"/>
        <v>#N/A</v>
      </c>
      <c r="Q815" s="59"/>
      <c r="R815" s="59"/>
      <c r="S815" s="59"/>
      <c r="T815" s="5" t="e">
        <f t="shared" si="547"/>
        <v>#N/A</v>
      </c>
      <c r="U815" s="4" t="e">
        <f t="shared" si="548"/>
        <v>#N/A</v>
      </c>
      <c r="V815" s="4" t="e">
        <f t="shared" si="549"/>
        <v>#N/A</v>
      </c>
      <c r="W815" s="4" t="e">
        <f t="shared" si="550"/>
        <v>#N/A</v>
      </c>
      <c r="X815" s="4" t="e">
        <f t="shared" si="551"/>
        <v>#N/A</v>
      </c>
      <c r="Y815" s="4" t="e" cm="1">
        <f t="array" ref="Y815">_xlfn.IFS(H815=1,2,H815=3,1)</f>
        <v>#N/A</v>
      </c>
      <c r="Z815" s="4" t="e">
        <f t="shared" si="552"/>
        <v>#N/A</v>
      </c>
      <c r="AA815" s="4" t="e">
        <f t="shared" si="553"/>
        <v>#N/A</v>
      </c>
      <c r="AB815" s="4" t="e">
        <f t="shared" si="554"/>
        <v>#N/A</v>
      </c>
      <c r="AC815" s="4" t="e">
        <f t="shared" si="555"/>
        <v>#N/A</v>
      </c>
      <c r="AD815" s="4" t="e">
        <f t="shared" si="556"/>
        <v>#N/A</v>
      </c>
      <c r="AE815" s="4" t="e">
        <f t="shared" si="557"/>
        <v>#N/A</v>
      </c>
      <c r="AF815" s="4">
        <f t="shared" si="558"/>
        <v>0</v>
      </c>
      <c r="AG815" s="4" t="str">
        <f t="shared" si="559"/>
        <v/>
      </c>
      <c r="AH815" s="4">
        <f t="shared" si="560"/>
        <v>0</v>
      </c>
      <c r="AI815" s="4" t="e">
        <f t="shared" si="561"/>
        <v>#VALUE!</v>
      </c>
      <c r="AJ815" s="4" t="e">
        <f t="shared" si="562"/>
        <v>#N/A</v>
      </c>
      <c r="AK815" s="4" t="e">
        <f t="shared" si="563"/>
        <v>#N/A</v>
      </c>
      <c r="AL815" s="4">
        <f t="shared" si="564"/>
        <v>0</v>
      </c>
      <c r="AM815" s="4">
        <f t="shared" si="565"/>
        <v>0</v>
      </c>
      <c r="AN815" s="4"/>
      <c r="AO815" s="4" t="e">
        <f t="shared" si="566"/>
        <v>#N/A</v>
      </c>
      <c r="AP815" s="4" t="e">
        <f t="shared" si="567"/>
        <v>#VALUE!</v>
      </c>
      <c r="AQ815" s="4" t="str">
        <f t="shared" si="568"/>
        <v/>
      </c>
      <c r="AR815" s="4">
        <f t="shared" si="569"/>
        <v>0</v>
      </c>
      <c r="AS815" s="4">
        <f t="shared" si="570"/>
        <v>0</v>
      </c>
      <c r="AT815" s="4">
        <f t="shared" si="571"/>
        <v>0</v>
      </c>
    </row>
    <row r="816" spans="1:46" x14ac:dyDescent="0.25">
      <c r="A816" s="5">
        <f t="shared" si="543"/>
        <v>0</v>
      </c>
      <c r="B816" s="4" t="e">
        <f t="shared" si="544"/>
        <v>#N/A</v>
      </c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4">
        <f t="shared" si="545"/>
        <v>0</v>
      </c>
      <c r="N816" s="59"/>
      <c r="O816" s="59"/>
      <c r="P816" s="59" t="e">
        <f t="shared" si="546"/>
        <v>#N/A</v>
      </c>
      <c r="Q816" s="59"/>
      <c r="R816" s="59"/>
      <c r="S816" s="59"/>
      <c r="T816" s="5" t="e">
        <f t="shared" si="547"/>
        <v>#N/A</v>
      </c>
      <c r="U816" s="4" t="e">
        <f t="shared" si="548"/>
        <v>#N/A</v>
      </c>
      <c r="V816" s="4" t="e">
        <f t="shared" si="549"/>
        <v>#N/A</v>
      </c>
      <c r="W816" s="4" t="e">
        <f t="shared" si="550"/>
        <v>#N/A</v>
      </c>
      <c r="X816" s="4" t="e">
        <f t="shared" si="551"/>
        <v>#N/A</v>
      </c>
      <c r="Y816" s="4" t="e" cm="1">
        <f t="array" ref="Y816">_xlfn.IFS(H816=1,2,H816=3,1)</f>
        <v>#N/A</v>
      </c>
      <c r="Z816" s="4" t="e">
        <f t="shared" si="552"/>
        <v>#N/A</v>
      </c>
      <c r="AA816" s="4" t="e">
        <f t="shared" si="553"/>
        <v>#N/A</v>
      </c>
      <c r="AB816" s="4" t="e">
        <f t="shared" si="554"/>
        <v>#N/A</v>
      </c>
      <c r="AC816" s="4" t="e">
        <f t="shared" si="555"/>
        <v>#N/A</v>
      </c>
      <c r="AD816" s="4" t="e">
        <f t="shared" si="556"/>
        <v>#N/A</v>
      </c>
      <c r="AE816" s="4" t="e">
        <f t="shared" si="557"/>
        <v>#N/A</v>
      </c>
      <c r="AF816" s="4">
        <f t="shared" si="558"/>
        <v>0</v>
      </c>
      <c r="AG816" s="4" t="str">
        <f t="shared" si="559"/>
        <v/>
      </c>
      <c r="AH816" s="4">
        <f t="shared" si="560"/>
        <v>0</v>
      </c>
      <c r="AI816" s="4" t="e">
        <f t="shared" si="561"/>
        <v>#VALUE!</v>
      </c>
      <c r="AJ816" s="4" t="e">
        <f t="shared" si="562"/>
        <v>#N/A</v>
      </c>
      <c r="AK816" s="4" t="e">
        <f t="shared" si="563"/>
        <v>#N/A</v>
      </c>
      <c r="AL816" s="4">
        <f t="shared" si="564"/>
        <v>0</v>
      </c>
      <c r="AM816" s="4">
        <f t="shared" si="565"/>
        <v>0</v>
      </c>
      <c r="AN816" s="4"/>
      <c r="AO816" s="4" t="e">
        <f t="shared" si="566"/>
        <v>#N/A</v>
      </c>
      <c r="AP816" s="4" t="e">
        <f t="shared" si="567"/>
        <v>#VALUE!</v>
      </c>
      <c r="AQ816" s="4" t="str">
        <f t="shared" si="568"/>
        <v/>
      </c>
      <c r="AR816" s="4">
        <f t="shared" si="569"/>
        <v>0</v>
      </c>
      <c r="AS816" s="4">
        <f t="shared" si="570"/>
        <v>0</v>
      </c>
      <c r="AT816" s="4">
        <f t="shared" si="571"/>
        <v>0</v>
      </c>
    </row>
    <row r="817" spans="1:46" x14ac:dyDescent="0.25">
      <c r="A817" s="5">
        <f t="shared" si="543"/>
        <v>0</v>
      </c>
      <c r="B817" s="4" t="e">
        <f t="shared" si="544"/>
        <v>#N/A</v>
      </c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4">
        <f t="shared" si="545"/>
        <v>0</v>
      </c>
      <c r="N817" s="59"/>
      <c r="O817" s="59"/>
      <c r="P817" s="59" t="e">
        <f t="shared" si="546"/>
        <v>#N/A</v>
      </c>
      <c r="Q817" s="59"/>
      <c r="R817" s="59"/>
      <c r="S817" s="59"/>
      <c r="T817" s="5" t="e">
        <f t="shared" si="547"/>
        <v>#N/A</v>
      </c>
      <c r="U817" s="4" t="e">
        <f t="shared" si="548"/>
        <v>#N/A</v>
      </c>
      <c r="V817" s="4" t="e">
        <f t="shared" si="549"/>
        <v>#N/A</v>
      </c>
      <c r="W817" s="4" t="e">
        <f t="shared" si="550"/>
        <v>#N/A</v>
      </c>
      <c r="X817" s="4" t="e">
        <f t="shared" si="551"/>
        <v>#N/A</v>
      </c>
      <c r="Y817" s="4" t="e" cm="1">
        <f t="array" ref="Y817">_xlfn.IFS(H817=1,2,H817=3,1)</f>
        <v>#N/A</v>
      </c>
      <c r="Z817" s="4" t="e">
        <f t="shared" si="552"/>
        <v>#N/A</v>
      </c>
      <c r="AA817" s="4" t="e">
        <f t="shared" si="553"/>
        <v>#N/A</v>
      </c>
      <c r="AB817" s="4" t="e">
        <f t="shared" si="554"/>
        <v>#N/A</v>
      </c>
      <c r="AC817" s="4" t="e">
        <f t="shared" si="555"/>
        <v>#N/A</v>
      </c>
      <c r="AD817" s="4" t="e">
        <f t="shared" si="556"/>
        <v>#N/A</v>
      </c>
      <c r="AE817" s="4" t="e">
        <f t="shared" si="557"/>
        <v>#N/A</v>
      </c>
      <c r="AF817" s="4">
        <f t="shared" si="558"/>
        <v>0</v>
      </c>
      <c r="AG817" s="4" t="str">
        <f t="shared" si="559"/>
        <v/>
      </c>
      <c r="AH817" s="4">
        <f t="shared" si="560"/>
        <v>0</v>
      </c>
      <c r="AI817" s="4" t="e">
        <f t="shared" si="561"/>
        <v>#VALUE!</v>
      </c>
      <c r="AJ817" s="4" t="e">
        <f t="shared" si="562"/>
        <v>#N/A</v>
      </c>
      <c r="AK817" s="4" t="e">
        <f t="shared" si="563"/>
        <v>#N/A</v>
      </c>
      <c r="AL817" s="4">
        <f t="shared" si="564"/>
        <v>0</v>
      </c>
      <c r="AM817" s="4">
        <f t="shared" si="565"/>
        <v>0</v>
      </c>
      <c r="AN817" s="4"/>
      <c r="AO817" s="4" t="e">
        <f t="shared" si="566"/>
        <v>#N/A</v>
      </c>
      <c r="AP817" s="4" t="e">
        <f t="shared" si="567"/>
        <v>#VALUE!</v>
      </c>
      <c r="AQ817" s="4" t="str">
        <f t="shared" si="568"/>
        <v/>
      </c>
      <c r="AR817" s="4">
        <f t="shared" si="569"/>
        <v>0</v>
      </c>
      <c r="AS817" s="4">
        <f t="shared" si="570"/>
        <v>0</v>
      </c>
      <c r="AT817" s="4">
        <f t="shared" si="571"/>
        <v>0</v>
      </c>
    </row>
    <row r="818" spans="1:46" x14ac:dyDescent="0.25">
      <c r="A818" s="5">
        <f t="shared" si="543"/>
        <v>0</v>
      </c>
      <c r="B818" s="4" t="e">
        <f t="shared" si="544"/>
        <v>#N/A</v>
      </c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4">
        <f t="shared" si="545"/>
        <v>0</v>
      </c>
      <c r="N818" s="59"/>
      <c r="O818" s="59"/>
      <c r="P818" s="59" t="e">
        <f t="shared" si="546"/>
        <v>#N/A</v>
      </c>
      <c r="Q818" s="59"/>
      <c r="R818" s="59"/>
      <c r="S818" s="59"/>
      <c r="T818" s="5" t="e">
        <f t="shared" si="547"/>
        <v>#N/A</v>
      </c>
      <c r="U818" s="4" t="e">
        <f t="shared" si="548"/>
        <v>#N/A</v>
      </c>
      <c r="V818" s="4" t="e">
        <f t="shared" si="549"/>
        <v>#N/A</v>
      </c>
      <c r="W818" s="4" t="e">
        <f t="shared" si="550"/>
        <v>#N/A</v>
      </c>
      <c r="X818" s="4" t="e">
        <f t="shared" si="551"/>
        <v>#N/A</v>
      </c>
      <c r="Y818" s="4" t="e" cm="1">
        <f t="array" ref="Y818">_xlfn.IFS(H818=1,2,H818=3,1)</f>
        <v>#N/A</v>
      </c>
      <c r="Z818" s="4" t="e">
        <f t="shared" si="552"/>
        <v>#N/A</v>
      </c>
      <c r="AA818" s="4" t="e">
        <f t="shared" si="553"/>
        <v>#N/A</v>
      </c>
      <c r="AB818" s="4" t="e">
        <f t="shared" si="554"/>
        <v>#N/A</v>
      </c>
      <c r="AC818" s="4" t="e">
        <f t="shared" si="555"/>
        <v>#N/A</v>
      </c>
      <c r="AD818" s="4" t="e">
        <f t="shared" si="556"/>
        <v>#N/A</v>
      </c>
      <c r="AE818" s="4" t="e">
        <f t="shared" si="557"/>
        <v>#N/A</v>
      </c>
      <c r="AF818" s="4">
        <f t="shared" si="558"/>
        <v>0</v>
      </c>
      <c r="AG818" s="4" t="str">
        <f t="shared" si="559"/>
        <v/>
      </c>
      <c r="AH818" s="4">
        <f t="shared" si="560"/>
        <v>0</v>
      </c>
      <c r="AI818" s="4" t="e">
        <f t="shared" si="561"/>
        <v>#VALUE!</v>
      </c>
      <c r="AJ818" s="4" t="e">
        <f t="shared" si="562"/>
        <v>#N/A</v>
      </c>
      <c r="AK818" s="4" t="e">
        <f t="shared" si="563"/>
        <v>#N/A</v>
      </c>
      <c r="AL818" s="4">
        <f t="shared" si="564"/>
        <v>0</v>
      </c>
      <c r="AM818" s="4">
        <f t="shared" si="565"/>
        <v>0</v>
      </c>
      <c r="AN818" s="4"/>
      <c r="AO818" s="4" t="e">
        <f t="shared" si="566"/>
        <v>#N/A</v>
      </c>
      <c r="AP818" s="4" t="e">
        <f t="shared" si="567"/>
        <v>#VALUE!</v>
      </c>
      <c r="AQ818" s="4" t="str">
        <f t="shared" si="568"/>
        <v/>
      </c>
      <c r="AR818" s="4">
        <f t="shared" si="569"/>
        <v>0</v>
      </c>
      <c r="AS818" s="4">
        <f t="shared" si="570"/>
        <v>0</v>
      </c>
      <c r="AT818" s="4">
        <f t="shared" si="571"/>
        <v>0</v>
      </c>
    </row>
    <row r="819" spans="1:46" x14ac:dyDescent="0.25">
      <c r="A819" s="5">
        <f t="shared" si="543"/>
        <v>0</v>
      </c>
      <c r="B819" s="4" t="e">
        <f t="shared" si="544"/>
        <v>#N/A</v>
      </c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4">
        <f t="shared" si="545"/>
        <v>0</v>
      </c>
      <c r="N819" s="59"/>
      <c r="O819" s="59"/>
      <c r="P819" s="59" t="e">
        <f t="shared" si="546"/>
        <v>#N/A</v>
      </c>
      <c r="Q819" s="59"/>
      <c r="R819" s="59"/>
      <c r="S819" s="59"/>
      <c r="T819" s="5" t="e">
        <f t="shared" si="547"/>
        <v>#N/A</v>
      </c>
      <c r="U819" s="4" t="e">
        <f t="shared" si="548"/>
        <v>#N/A</v>
      </c>
      <c r="V819" s="4" t="e">
        <f t="shared" si="549"/>
        <v>#N/A</v>
      </c>
      <c r="W819" s="4" t="e">
        <f t="shared" si="550"/>
        <v>#N/A</v>
      </c>
      <c r="X819" s="4" t="e">
        <f t="shared" si="551"/>
        <v>#N/A</v>
      </c>
      <c r="Y819" s="4" t="e" cm="1">
        <f t="array" ref="Y819">_xlfn.IFS(H819=1,2,H819=3,1)</f>
        <v>#N/A</v>
      </c>
      <c r="Z819" s="4" t="e">
        <f t="shared" si="552"/>
        <v>#N/A</v>
      </c>
      <c r="AA819" s="4" t="e">
        <f t="shared" si="553"/>
        <v>#N/A</v>
      </c>
      <c r="AB819" s="4" t="e">
        <f t="shared" si="554"/>
        <v>#N/A</v>
      </c>
      <c r="AC819" s="4" t="e">
        <f t="shared" si="555"/>
        <v>#N/A</v>
      </c>
      <c r="AD819" s="4" t="e">
        <f t="shared" si="556"/>
        <v>#N/A</v>
      </c>
      <c r="AE819" s="4" t="e">
        <f t="shared" si="557"/>
        <v>#N/A</v>
      </c>
      <c r="AF819" s="4">
        <f t="shared" si="558"/>
        <v>0</v>
      </c>
      <c r="AG819" s="4" t="str">
        <f t="shared" si="559"/>
        <v/>
      </c>
      <c r="AH819" s="4">
        <f t="shared" si="560"/>
        <v>0</v>
      </c>
      <c r="AI819" s="4" t="e">
        <f t="shared" si="561"/>
        <v>#VALUE!</v>
      </c>
      <c r="AJ819" s="4" t="e">
        <f t="shared" si="562"/>
        <v>#N/A</v>
      </c>
      <c r="AK819" s="4" t="e">
        <f t="shared" si="563"/>
        <v>#N/A</v>
      </c>
      <c r="AL819" s="4">
        <f t="shared" si="564"/>
        <v>0</v>
      </c>
      <c r="AM819" s="4">
        <f t="shared" si="565"/>
        <v>0</v>
      </c>
      <c r="AN819" s="4"/>
      <c r="AO819" s="4" t="e">
        <f t="shared" si="566"/>
        <v>#N/A</v>
      </c>
      <c r="AP819" s="4" t="e">
        <f t="shared" si="567"/>
        <v>#VALUE!</v>
      </c>
      <c r="AQ819" s="4" t="str">
        <f t="shared" si="568"/>
        <v/>
      </c>
      <c r="AR819" s="4">
        <f t="shared" si="569"/>
        <v>0</v>
      </c>
      <c r="AS819" s="4">
        <f t="shared" si="570"/>
        <v>0</v>
      </c>
      <c r="AT819" s="4">
        <f t="shared" si="571"/>
        <v>0</v>
      </c>
    </row>
    <row r="820" spans="1:46" x14ac:dyDescent="0.25">
      <c r="A820" s="5">
        <f t="shared" si="543"/>
        <v>0</v>
      </c>
      <c r="B820" s="4" t="e">
        <f t="shared" si="544"/>
        <v>#N/A</v>
      </c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4">
        <f t="shared" si="545"/>
        <v>0</v>
      </c>
      <c r="N820" s="59"/>
      <c r="O820" s="59"/>
      <c r="P820" s="59" t="e">
        <f t="shared" si="546"/>
        <v>#N/A</v>
      </c>
      <c r="Q820" s="59"/>
      <c r="R820" s="59"/>
      <c r="S820" s="59"/>
      <c r="T820" s="5" t="e">
        <f t="shared" si="547"/>
        <v>#N/A</v>
      </c>
      <c r="U820" s="4" t="e">
        <f t="shared" si="548"/>
        <v>#N/A</v>
      </c>
      <c r="V820" s="4" t="e">
        <f t="shared" si="549"/>
        <v>#N/A</v>
      </c>
      <c r="W820" s="4" t="e">
        <f t="shared" si="550"/>
        <v>#N/A</v>
      </c>
      <c r="X820" s="4" t="e">
        <f t="shared" si="551"/>
        <v>#N/A</v>
      </c>
      <c r="Y820" s="4" t="e" cm="1">
        <f t="array" ref="Y820">_xlfn.IFS(H820=1,2,H820=3,1)</f>
        <v>#N/A</v>
      </c>
      <c r="Z820" s="4" t="e">
        <f t="shared" si="552"/>
        <v>#N/A</v>
      </c>
      <c r="AA820" s="4" t="e">
        <f t="shared" si="553"/>
        <v>#N/A</v>
      </c>
      <c r="AB820" s="4" t="e">
        <f t="shared" si="554"/>
        <v>#N/A</v>
      </c>
      <c r="AC820" s="4" t="e">
        <f t="shared" si="555"/>
        <v>#N/A</v>
      </c>
      <c r="AD820" s="4" t="e">
        <f t="shared" si="556"/>
        <v>#N/A</v>
      </c>
      <c r="AE820" s="4" t="e">
        <f t="shared" si="557"/>
        <v>#N/A</v>
      </c>
      <c r="AF820" s="4">
        <f t="shared" si="558"/>
        <v>0</v>
      </c>
      <c r="AG820" s="4" t="str">
        <f t="shared" si="559"/>
        <v/>
      </c>
      <c r="AH820" s="4">
        <f t="shared" si="560"/>
        <v>0</v>
      </c>
      <c r="AI820" s="4" t="e">
        <f t="shared" si="561"/>
        <v>#VALUE!</v>
      </c>
      <c r="AJ820" s="4" t="e">
        <f t="shared" si="562"/>
        <v>#N/A</v>
      </c>
      <c r="AK820" s="4" t="e">
        <f t="shared" si="563"/>
        <v>#N/A</v>
      </c>
      <c r="AL820" s="4">
        <f t="shared" si="564"/>
        <v>0</v>
      </c>
      <c r="AM820" s="4">
        <f t="shared" si="565"/>
        <v>0</v>
      </c>
      <c r="AN820" s="4"/>
      <c r="AO820" s="4" t="e">
        <f t="shared" si="566"/>
        <v>#N/A</v>
      </c>
      <c r="AP820" s="4" t="e">
        <f t="shared" si="567"/>
        <v>#VALUE!</v>
      </c>
      <c r="AQ820" s="4" t="str">
        <f t="shared" si="568"/>
        <v/>
      </c>
      <c r="AR820" s="4">
        <f t="shared" si="569"/>
        <v>0</v>
      </c>
      <c r="AS820" s="4">
        <f t="shared" si="570"/>
        <v>0</v>
      </c>
      <c r="AT820" s="4">
        <f t="shared" si="571"/>
        <v>0</v>
      </c>
    </row>
    <row r="821" spans="1:46" x14ac:dyDescent="0.25">
      <c r="A821" s="5">
        <f t="shared" si="543"/>
        <v>0</v>
      </c>
      <c r="B821" s="4" t="e">
        <f t="shared" si="544"/>
        <v>#N/A</v>
      </c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4">
        <f t="shared" si="545"/>
        <v>0</v>
      </c>
      <c r="N821" s="59"/>
      <c r="O821" s="59"/>
      <c r="P821" s="59" t="e">
        <f t="shared" si="546"/>
        <v>#N/A</v>
      </c>
      <c r="Q821" s="59"/>
      <c r="R821" s="59"/>
      <c r="S821" s="59"/>
      <c r="T821" s="5" t="e">
        <f t="shared" si="547"/>
        <v>#N/A</v>
      </c>
      <c r="U821" s="4" t="e">
        <f t="shared" si="548"/>
        <v>#N/A</v>
      </c>
      <c r="V821" s="4" t="e">
        <f t="shared" si="549"/>
        <v>#N/A</v>
      </c>
      <c r="W821" s="4" t="e">
        <f t="shared" si="550"/>
        <v>#N/A</v>
      </c>
      <c r="X821" s="4" t="e">
        <f t="shared" si="551"/>
        <v>#N/A</v>
      </c>
      <c r="Y821" s="4" t="e" cm="1">
        <f t="array" ref="Y821">_xlfn.IFS(H821=1,2,H821=3,1)</f>
        <v>#N/A</v>
      </c>
      <c r="Z821" s="4" t="e">
        <f t="shared" si="552"/>
        <v>#N/A</v>
      </c>
      <c r="AA821" s="4" t="e">
        <f t="shared" si="553"/>
        <v>#N/A</v>
      </c>
      <c r="AB821" s="4" t="e">
        <f t="shared" si="554"/>
        <v>#N/A</v>
      </c>
      <c r="AC821" s="4" t="e">
        <f t="shared" si="555"/>
        <v>#N/A</v>
      </c>
      <c r="AD821" s="4" t="e">
        <f t="shared" si="556"/>
        <v>#N/A</v>
      </c>
      <c r="AE821" s="4" t="e">
        <f t="shared" si="557"/>
        <v>#N/A</v>
      </c>
      <c r="AF821" s="4">
        <f t="shared" si="558"/>
        <v>0</v>
      </c>
      <c r="AG821" s="4" t="str">
        <f t="shared" si="559"/>
        <v/>
      </c>
      <c r="AH821" s="4">
        <f t="shared" si="560"/>
        <v>0</v>
      </c>
      <c r="AI821" s="4" t="e">
        <f t="shared" si="561"/>
        <v>#VALUE!</v>
      </c>
      <c r="AJ821" s="4" t="e">
        <f t="shared" si="562"/>
        <v>#N/A</v>
      </c>
      <c r="AK821" s="4" t="e">
        <f t="shared" si="563"/>
        <v>#N/A</v>
      </c>
      <c r="AL821" s="4">
        <f t="shared" si="564"/>
        <v>0</v>
      </c>
      <c r="AM821" s="4">
        <f t="shared" si="565"/>
        <v>0</v>
      </c>
      <c r="AN821" s="4"/>
      <c r="AO821" s="4" t="e">
        <f t="shared" si="566"/>
        <v>#N/A</v>
      </c>
      <c r="AP821" s="4" t="e">
        <f t="shared" si="567"/>
        <v>#VALUE!</v>
      </c>
      <c r="AQ821" s="4" t="str">
        <f t="shared" si="568"/>
        <v/>
      </c>
      <c r="AR821" s="4">
        <f t="shared" si="569"/>
        <v>0</v>
      </c>
      <c r="AS821" s="4">
        <f t="shared" si="570"/>
        <v>0</v>
      </c>
      <c r="AT821" s="4">
        <f t="shared" si="571"/>
        <v>0</v>
      </c>
    </row>
    <row r="822" spans="1:46" x14ac:dyDescent="0.25">
      <c r="A822" s="5">
        <f t="shared" si="543"/>
        <v>0</v>
      </c>
      <c r="B822" s="4" t="e">
        <f t="shared" si="544"/>
        <v>#N/A</v>
      </c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4">
        <f t="shared" si="545"/>
        <v>0</v>
      </c>
      <c r="N822" s="59"/>
      <c r="O822" s="59"/>
      <c r="P822" s="59" t="e">
        <f t="shared" si="546"/>
        <v>#N/A</v>
      </c>
      <c r="Q822" s="59"/>
      <c r="R822" s="59"/>
      <c r="S822" s="59"/>
      <c r="T822" s="5" t="e">
        <f t="shared" si="547"/>
        <v>#N/A</v>
      </c>
      <c r="U822" s="4" t="e">
        <f t="shared" si="548"/>
        <v>#N/A</v>
      </c>
      <c r="V822" s="4" t="e">
        <f t="shared" si="549"/>
        <v>#N/A</v>
      </c>
      <c r="W822" s="4" t="e">
        <f t="shared" si="550"/>
        <v>#N/A</v>
      </c>
      <c r="X822" s="4" t="e">
        <f t="shared" si="551"/>
        <v>#N/A</v>
      </c>
      <c r="Y822" s="4" t="e" cm="1">
        <f t="array" ref="Y822">_xlfn.IFS(H822=1,2,H822=3,1)</f>
        <v>#N/A</v>
      </c>
      <c r="Z822" s="4" t="e">
        <f t="shared" si="552"/>
        <v>#N/A</v>
      </c>
      <c r="AA822" s="4" t="e">
        <f t="shared" si="553"/>
        <v>#N/A</v>
      </c>
      <c r="AB822" s="4" t="e">
        <f t="shared" si="554"/>
        <v>#N/A</v>
      </c>
      <c r="AC822" s="4" t="e">
        <f t="shared" si="555"/>
        <v>#N/A</v>
      </c>
      <c r="AD822" s="4" t="e">
        <f t="shared" si="556"/>
        <v>#N/A</v>
      </c>
      <c r="AE822" s="4" t="e">
        <f t="shared" si="557"/>
        <v>#N/A</v>
      </c>
      <c r="AF822" s="4">
        <f t="shared" si="558"/>
        <v>0</v>
      </c>
      <c r="AG822" s="4" t="str">
        <f t="shared" si="559"/>
        <v/>
      </c>
      <c r="AH822" s="4">
        <f t="shared" si="560"/>
        <v>0</v>
      </c>
      <c r="AI822" s="4" t="e">
        <f t="shared" si="561"/>
        <v>#VALUE!</v>
      </c>
      <c r="AJ822" s="4" t="e">
        <f t="shared" si="562"/>
        <v>#N/A</v>
      </c>
      <c r="AK822" s="4" t="e">
        <f t="shared" si="563"/>
        <v>#N/A</v>
      </c>
      <c r="AL822" s="4">
        <f t="shared" si="564"/>
        <v>0</v>
      </c>
      <c r="AM822" s="4">
        <f t="shared" si="565"/>
        <v>0</v>
      </c>
      <c r="AN822" s="4"/>
      <c r="AO822" s="4" t="e">
        <f t="shared" si="566"/>
        <v>#N/A</v>
      </c>
      <c r="AP822" s="4" t="e">
        <f t="shared" si="567"/>
        <v>#VALUE!</v>
      </c>
      <c r="AQ822" s="4" t="str">
        <f t="shared" si="568"/>
        <v/>
      </c>
      <c r="AR822" s="4">
        <f t="shared" si="569"/>
        <v>0</v>
      </c>
      <c r="AS822" s="4">
        <f t="shared" si="570"/>
        <v>0</v>
      </c>
      <c r="AT822" s="4">
        <f t="shared" si="571"/>
        <v>0</v>
      </c>
    </row>
    <row r="823" spans="1:46" x14ac:dyDescent="0.25">
      <c r="A823" s="5">
        <f t="shared" si="543"/>
        <v>0</v>
      </c>
      <c r="B823" s="4" t="e">
        <f t="shared" si="544"/>
        <v>#N/A</v>
      </c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4">
        <f t="shared" si="545"/>
        <v>0</v>
      </c>
      <c r="N823" s="59"/>
      <c r="O823" s="59"/>
      <c r="P823" s="59" t="e">
        <f t="shared" si="546"/>
        <v>#N/A</v>
      </c>
      <c r="Q823" s="59"/>
      <c r="R823" s="59"/>
      <c r="S823" s="59"/>
      <c r="T823" s="5" t="e">
        <f t="shared" si="547"/>
        <v>#N/A</v>
      </c>
      <c r="U823" s="4" t="e">
        <f t="shared" si="548"/>
        <v>#N/A</v>
      </c>
      <c r="V823" s="4" t="e">
        <f t="shared" si="549"/>
        <v>#N/A</v>
      </c>
      <c r="W823" s="4" t="e">
        <f t="shared" si="550"/>
        <v>#N/A</v>
      </c>
      <c r="X823" s="4" t="e">
        <f t="shared" si="551"/>
        <v>#N/A</v>
      </c>
      <c r="Y823" s="4" t="e" cm="1">
        <f t="array" ref="Y823">_xlfn.IFS(H823=1,2,H823=3,1)</f>
        <v>#N/A</v>
      </c>
      <c r="Z823" s="4" t="e">
        <f t="shared" si="552"/>
        <v>#N/A</v>
      </c>
      <c r="AA823" s="4" t="e">
        <f t="shared" si="553"/>
        <v>#N/A</v>
      </c>
      <c r="AB823" s="4" t="e">
        <f t="shared" si="554"/>
        <v>#N/A</v>
      </c>
      <c r="AC823" s="4" t="e">
        <f t="shared" si="555"/>
        <v>#N/A</v>
      </c>
      <c r="AD823" s="4" t="e">
        <f t="shared" si="556"/>
        <v>#N/A</v>
      </c>
      <c r="AE823" s="4" t="e">
        <f t="shared" si="557"/>
        <v>#N/A</v>
      </c>
      <c r="AF823" s="4">
        <f t="shared" si="558"/>
        <v>0</v>
      </c>
      <c r="AG823" s="4" t="str">
        <f t="shared" si="559"/>
        <v/>
      </c>
      <c r="AH823" s="4">
        <f t="shared" si="560"/>
        <v>0</v>
      </c>
      <c r="AI823" s="4" t="e">
        <f t="shared" si="561"/>
        <v>#VALUE!</v>
      </c>
      <c r="AJ823" s="4" t="e">
        <f t="shared" si="562"/>
        <v>#N/A</v>
      </c>
      <c r="AK823" s="4" t="e">
        <f t="shared" si="563"/>
        <v>#N/A</v>
      </c>
      <c r="AL823" s="4">
        <f t="shared" si="564"/>
        <v>0</v>
      </c>
      <c r="AM823" s="4">
        <f t="shared" si="565"/>
        <v>0</v>
      </c>
      <c r="AN823" s="4"/>
      <c r="AO823" s="4" t="e">
        <f t="shared" si="566"/>
        <v>#N/A</v>
      </c>
      <c r="AP823" s="4" t="e">
        <f t="shared" si="567"/>
        <v>#VALUE!</v>
      </c>
      <c r="AQ823" s="4" t="str">
        <f t="shared" si="568"/>
        <v/>
      </c>
      <c r="AR823" s="4">
        <f t="shared" si="569"/>
        <v>0</v>
      </c>
      <c r="AS823" s="4">
        <f t="shared" si="570"/>
        <v>0</v>
      </c>
      <c r="AT823" s="4">
        <f t="shared" si="571"/>
        <v>0</v>
      </c>
    </row>
    <row r="824" spans="1:46" x14ac:dyDescent="0.25">
      <c r="A824" s="5">
        <f t="shared" ref="A824:A887" si="572">D824</f>
        <v>0</v>
      </c>
      <c r="B824" s="4" t="e">
        <f t="shared" ref="B824:B887" si="573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  <v>#N/A</v>
      </c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4">
        <f t="shared" ref="M824:M887" si="574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  <v>0</v>
      </c>
      <c r="N824" s="59"/>
      <c r="O824" s="59"/>
      <c r="P824" s="59" t="e">
        <f t="shared" ref="P824:P887" si="575">IF(VLOOKUP(AH824,Потребители_обозначение,5,FALSE)=2,_xlfn.IFS(H824=3,VLOOKUP(E824,Справочная_двигатели,8,FALSE),H824=1,VLOOKUP(E824,Справочная_двигатели,10,TRUE)),0.95)</f>
        <v>#N/A</v>
      </c>
      <c r="Q824" s="59"/>
      <c r="R824" s="59"/>
      <c r="S824" s="59"/>
      <c r="T824" s="5" t="e">
        <f t="shared" ref="T824:T887" si="576">_xlfn.IFS(H824=1,E824*1000/220,H824=3,E824/0.38/1.732)</f>
        <v>#N/A</v>
      </c>
      <c r="U824" s="4" t="e">
        <f t="shared" ref="U824:U887" si="577">IF(R824=0,VLOOKUP(T824,Автомат_номиналы,2,TRUE),R824)</f>
        <v>#N/A</v>
      </c>
      <c r="V824" s="4" t="e">
        <f t="shared" ref="V824:V887" si="578">IF(Q824=0,VLOOKUP(U824,Кабель_номиналы,2,TRUE),Q824)</f>
        <v>#N/A</v>
      </c>
      <c r="W824" s="4" t="e">
        <f t="shared" ref="W824:W887" si="579">VLOOKUP(V824,Кабель_сопротивление,3,FALSE)</f>
        <v>#N/A</v>
      </c>
      <c r="X824" s="4" t="e">
        <f t="shared" ref="X824:X887" si="580">VLOOKUP(V824,Кабель_сопротивление,2,FALSE)</f>
        <v>#N/A</v>
      </c>
      <c r="Y824" s="4" t="e" cm="1">
        <f t="array" ref="Y824">_xlfn.IFS(H824=1,2,H824=3,1)</f>
        <v>#N/A</v>
      </c>
      <c r="Z824" s="4" t="e">
        <f t="shared" ref="Z824:Z887" si="581">ROUND(SIN(ACOS(P824)),2)</f>
        <v>#N/A</v>
      </c>
      <c r="AA824" s="4" t="e">
        <f t="shared" ref="AA824:AA887" si="582">Y824*(W824*I824/V824+X824*I824*Z824/1000)*T824</f>
        <v>#N/A</v>
      </c>
      <c r="AB824" s="4" t="e">
        <f t="shared" ref="AB824:AB887" si="583">ROUNDUP(AA824/220*100,2)</f>
        <v>#N/A</v>
      </c>
      <c r="AC824" s="4" t="e">
        <f t="shared" ref="AC824:AC887" si="584">_xlfn.IFS(H824=3,380,H824=1,220)</f>
        <v>#N/A</v>
      </c>
      <c r="AD824" s="4" t="e">
        <f t="shared" ref="AD824:AD887" si="585">VLOOKUP(N824,Кабель_обозначение,2,FALSE)</f>
        <v>#N/A</v>
      </c>
      <c r="AE824" s="4" t="e">
        <f t="shared" ref="AE824:AE887" si="586">IF(VLOOKUP(N824,Кабель_обозначение,3,FALSE)=1,AD824&amp;" ("&amp;O824&amp;"х"&amp;V824&amp;")",AD824)</f>
        <v>#N/A</v>
      </c>
      <c r="AF824" s="4">
        <f t="shared" ref="AF824:AF887" si="587">IFERROR(IF(AB824&gt;4.5,1,2),0)</f>
        <v>0</v>
      </c>
      <c r="AG824" s="4" t="str">
        <f t="shared" ref="AG824:AG887" si="588">IFERROR(LEFT(AQ824,SEARCH(".",AQ824)-1),AQ824)</f>
        <v/>
      </c>
      <c r="AH824" s="4">
        <f t="shared" ref="AH824:AH887" si="589">IFERROR(LEFT(A824,SEARCH(".",A824)-1),A824)</f>
        <v>0</v>
      </c>
      <c r="AI824" s="4" t="e">
        <f t="shared" ref="AI824:AI887" si="590">IFERROR(LEFT(AP824,SEARCH(".",AP824)-1),AP824)</f>
        <v>#VALUE!</v>
      </c>
      <c r="AJ824" s="4" t="e">
        <f t="shared" ref="AJ824:AJ887" si="591">IF(C824=0,B824,C824)</f>
        <v>#N/A</v>
      </c>
      <c r="AK824" s="4" t="e">
        <f t="shared" ref="AK824:AK887" si="592">ROUNDUP(T824,2)</f>
        <v>#N/A</v>
      </c>
      <c r="AL824" s="4">
        <f t="shared" ref="AL824:AL887" si="593">E824</f>
        <v>0</v>
      </c>
      <c r="AM824" s="4">
        <f t="shared" ref="AM824:AM887" si="594">D824</f>
        <v>0</v>
      </c>
      <c r="AN824" s="4"/>
      <c r="AO824" s="4" t="e">
        <f t="shared" ref="AO824:AO887" si="595">IF(V824=0,AD824,AE824&amp;"
L="&amp;M824&amp;"-"&amp;AB824&amp;"%")</f>
        <v>#N/A</v>
      </c>
      <c r="AP824" s="4" t="e">
        <f t="shared" ref="AP824:AP887" si="596">RIGHT(A824,LEN(A824)-SEARCH(".",A824))</f>
        <v>#VALUE!</v>
      </c>
      <c r="AQ824" s="4" t="str">
        <f t="shared" ref="AQ824:AQ887" si="597">IFERROR(RIGHT(AP824,LEN(AP824)-SEARCH(".",AP824)),"")</f>
        <v/>
      </c>
      <c r="AR824" s="4">
        <f t="shared" ref="AR824:AR887" si="598">IFERROR(IF(VLOOKUP(AH824,Потребители_обозначение,5,FALSE)=2,_xlfn.IFS(H824=3,VLOOKUP(E824,Справочная_двигатели,3,FALSE),H824=1,VLOOKUP(E824,Справочная_двигатели,5,TRUE)),0),0)</f>
        <v>0</v>
      </c>
      <c r="AS824" s="4">
        <f t="shared" ref="AS824:AS887" si="599">IFERROR(IF(VLOOKUP(AH824,Потребители_обозначение,5,FALSE)=3,VLOOKUP(E824,Справочная_ЛЭД,2,TRUE),0),0)</f>
        <v>0</v>
      </c>
      <c r="AT824" s="4">
        <f t="shared" ref="AT824:AT887" si="600">IF(AR824=0,AS824,AR824)</f>
        <v>0</v>
      </c>
    </row>
    <row r="825" spans="1:46" x14ac:dyDescent="0.25">
      <c r="A825" s="5">
        <f t="shared" si="572"/>
        <v>0</v>
      </c>
      <c r="B825" s="4" t="e">
        <f t="shared" si="573"/>
        <v>#N/A</v>
      </c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4">
        <f t="shared" si="574"/>
        <v>0</v>
      </c>
      <c r="N825" s="59"/>
      <c r="O825" s="59"/>
      <c r="P825" s="59" t="e">
        <f t="shared" si="575"/>
        <v>#N/A</v>
      </c>
      <c r="Q825" s="59"/>
      <c r="R825" s="59"/>
      <c r="S825" s="59"/>
      <c r="T825" s="5" t="e">
        <f t="shared" si="576"/>
        <v>#N/A</v>
      </c>
      <c r="U825" s="4" t="e">
        <f t="shared" si="577"/>
        <v>#N/A</v>
      </c>
      <c r="V825" s="4" t="e">
        <f t="shared" si="578"/>
        <v>#N/A</v>
      </c>
      <c r="W825" s="4" t="e">
        <f t="shared" si="579"/>
        <v>#N/A</v>
      </c>
      <c r="X825" s="4" t="e">
        <f t="shared" si="580"/>
        <v>#N/A</v>
      </c>
      <c r="Y825" s="4" t="e" cm="1">
        <f t="array" ref="Y825">_xlfn.IFS(H825=1,2,H825=3,1)</f>
        <v>#N/A</v>
      </c>
      <c r="Z825" s="4" t="e">
        <f t="shared" si="581"/>
        <v>#N/A</v>
      </c>
      <c r="AA825" s="4" t="e">
        <f t="shared" si="582"/>
        <v>#N/A</v>
      </c>
      <c r="AB825" s="4" t="e">
        <f t="shared" si="583"/>
        <v>#N/A</v>
      </c>
      <c r="AC825" s="4" t="e">
        <f t="shared" si="584"/>
        <v>#N/A</v>
      </c>
      <c r="AD825" s="4" t="e">
        <f t="shared" si="585"/>
        <v>#N/A</v>
      </c>
      <c r="AE825" s="4" t="e">
        <f t="shared" si="586"/>
        <v>#N/A</v>
      </c>
      <c r="AF825" s="4">
        <f t="shared" si="587"/>
        <v>0</v>
      </c>
      <c r="AG825" s="4" t="str">
        <f t="shared" si="588"/>
        <v/>
      </c>
      <c r="AH825" s="4">
        <f t="shared" si="589"/>
        <v>0</v>
      </c>
      <c r="AI825" s="4" t="e">
        <f t="shared" si="590"/>
        <v>#VALUE!</v>
      </c>
      <c r="AJ825" s="4" t="e">
        <f t="shared" si="591"/>
        <v>#N/A</v>
      </c>
      <c r="AK825" s="4" t="e">
        <f t="shared" si="592"/>
        <v>#N/A</v>
      </c>
      <c r="AL825" s="4">
        <f t="shared" si="593"/>
        <v>0</v>
      </c>
      <c r="AM825" s="4">
        <f t="shared" si="594"/>
        <v>0</v>
      </c>
      <c r="AN825" s="4"/>
      <c r="AO825" s="4" t="e">
        <f t="shared" si="595"/>
        <v>#N/A</v>
      </c>
      <c r="AP825" s="4" t="e">
        <f t="shared" si="596"/>
        <v>#VALUE!</v>
      </c>
      <c r="AQ825" s="4" t="str">
        <f t="shared" si="597"/>
        <v/>
      </c>
      <c r="AR825" s="4">
        <f t="shared" si="598"/>
        <v>0</v>
      </c>
      <c r="AS825" s="4">
        <f t="shared" si="599"/>
        <v>0</v>
      </c>
      <c r="AT825" s="4">
        <f t="shared" si="600"/>
        <v>0</v>
      </c>
    </row>
    <row r="826" spans="1:46" x14ac:dyDescent="0.25">
      <c r="A826" s="5">
        <f t="shared" si="572"/>
        <v>0</v>
      </c>
      <c r="B826" s="4" t="e">
        <f t="shared" si="573"/>
        <v>#N/A</v>
      </c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4">
        <f t="shared" si="574"/>
        <v>0</v>
      </c>
      <c r="N826" s="59"/>
      <c r="O826" s="59"/>
      <c r="P826" s="59" t="e">
        <f t="shared" si="575"/>
        <v>#N/A</v>
      </c>
      <c r="Q826" s="59"/>
      <c r="R826" s="59"/>
      <c r="S826" s="59"/>
      <c r="T826" s="5" t="e">
        <f t="shared" si="576"/>
        <v>#N/A</v>
      </c>
      <c r="U826" s="4" t="e">
        <f t="shared" si="577"/>
        <v>#N/A</v>
      </c>
      <c r="V826" s="4" t="e">
        <f t="shared" si="578"/>
        <v>#N/A</v>
      </c>
      <c r="W826" s="4" t="e">
        <f t="shared" si="579"/>
        <v>#N/A</v>
      </c>
      <c r="X826" s="4" t="e">
        <f t="shared" si="580"/>
        <v>#N/A</v>
      </c>
      <c r="Y826" s="4" t="e" cm="1">
        <f t="array" ref="Y826">_xlfn.IFS(H826=1,2,H826=3,1)</f>
        <v>#N/A</v>
      </c>
      <c r="Z826" s="4" t="e">
        <f t="shared" si="581"/>
        <v>#N/A</v>
      </c>
      <c r="AA826" s="4" t="e">
        <f t="shared" si="582"/>
        <v>#N/A</v>
      </c>
      <c r="AB826" s="4" t="e">
        <f t="shared" si="583"/>
        <v>#N/A</v>
      </c>
      <c r="AC826" s="4" t="e">
        <f t="shared" si="584"/>
        <v>#N/A</v>
      </c>
      <c r="AD826" s="4" t="e">
        <f t="shared" si="585"/>
        <v>#N/A</v>
      </c>
      <c r="AE826" s="4" t="e">
        <f t="shared" si="586"/>
        <v>#N/A</v>
      </c>
      <c r="AF826" s="4">
        <f t="shared" si="587"/>
        <v>0</v>
      </c>
      <c r="AG826" s="4" t="str">
        <f t="shared" si="588"/>
        <v/>
      </c>
      <c r="AH826" s="4">
        <f t="shared" si="589"/>
        <v>0</v>
      </c>
      <c r="AI826" s="4" t="e">
        <f t="shared" si="590"/>
        <v>#VALUE!</v>
      </c>
      <c r="AJ826" s="4" t="e">
        <f t="shared" si="591"/>
        <v>#N/A</v>
      </c>
      <c r="AK826" s="4" t="e">
        <f t="shared" si="592"/>
        <v>#N/A</v>
      </c>
      <c r="AL826" s="4">
        <f t="shared" si="593"/>
        <v>0</v>
      </c>
      <c r="AM826" s="4">
        <f t="shared" si="594"/>
        <v>0</v>
      </c>
      <c r="AN826" s="4"/>
      <c r="AO826" s="4" t="e">
        <f t="shared" si="595"/>
        <v>#N/A</v>
      </c>
      <c r="AP826" s="4" t="e">
        <f t="shared" si="596"/>
        <v>#VALUE!</v>
      </c>
      <c r="AQ826" s="4" t="str">
        <f t="shared" si="597"/>
        <v/>
      </c>
      <c r="AR826" s="4">
        <f t="shared" si="598"/>
        <v>0</v>
      </c>
      <c r="AS826" s="4">
        <f t="shared" si="599"/>
        <v>0</v>
      </c>
      <c r="AT826" s="4">
        <f t="shared" si="600"/>
        <v>0</v>
      </c>
    </row>
    <row r="827" spans="1:46" x14ac:dyDescent="0.25">
      <c r="A827" s="5">
        <f t="shared" si="572"/>
        <v>0</v>
      </c>
      <c r="B827" s="4" t="e">
        <f t="shared" si="573"/>
        <v>#N/A</v>
      </c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4">
        <f t="shared" si="574"/>
        <v>0</v>
      </c>
      <c r="N827" s="59"/>
      <c r="O827" s="59"/>
      <c r="P827" s="59" t="e">
        <f t="shared" si="575"/>
        <v>#N/A</v>
      </c>
      <c r="Q827" s="59"/>
      <c r="R827" s="59"/>
      <c r="S827" s="59"/>
      <c r="T827" s="5" t="e">
        <f t="shared" si="576"/>
        <v>#N/A</v>
      </c>
      <c r="U827" s="4" t="e">
        <f t="shared" si="577"/>
        <v>#N/A</v>
      </c>
      <c r="V827" s="4" t="e">
        <f t="shared" si="578"/>
        <v>#N/A</v>
      </c>
      <c r="W827" s="4" t="e">
        <f t="shared" si="579"/>
        <v>#N/A</v>
      </c>
      <c r="X827" s="4" t="e">
        <f t="shared" si="580"/>
        <v>#N/A</v>
      </c>
      <c r="Y827" s="4" t="e" cm="1">
        <f t="array" ref="Y827">_xlfn.IFS(H827=1,2,H827=3,1)</f>
        <v>#N/A</v>
      </c>
      <c r="Z827" s="4" t="e">
        <f t="shared" si="581"/>
        <v>#N/A</v>
      </c>
      <c r="AA827" s="4" t="e">
        <f t="shared" si="582"/>
        <v>#N/A</v>
      </c>
      <c r="AB827" s="4" t="e">
        <f t="shared" si="583"/>
        <v>#N/A</v>
      </c>
      <c r="AC827" s="4" t="e">
        <f t="shared" si="584"/>
        <v>#N/A</v>
      </c>
      <c r="AD827" s="4" t="e">
        <f t="shared" si="585"/>
        <v>#N/A</v>
      </c>
      <c r="AE827" s="4" t="e">
        <f t="shared" si="586"/>
        <v>#N/A</v>
      </c>
      <c r="AF827" s="4">
        <f t="shared" si="587"/>
        <v>0</v>
      </c>
      <c r="AG827" s="4" t="str">
        <f t="shared" si="588"/>
        <v/>
      </c>
      <c r="AH827" s="4">
        <f t="shared" si="589"/>
        <v>0</v>
      </c>
      <c r="AI827" s="4" t="e">
        <f t="shared" si="590"/>
        <v>#VALUE!</v>
      </c>
      <c r="AJ827" s="4" t="e">
        <f t="shared" si="591"/>
        <v>#N/A</v>
      </c>
      <c r="AK827" s="4" t="e">
        <f t="shared" si="592"/>
        <v>#N/A</v>
      </c>
      <c r="AL827" s="4">
        <f t="shared" si="593"/>
        <v>0</v>
      </c>
      <c r="AM827" s="4">
        <f t="shared" si="594"/>
        <v>0</v>
      </c>
      <c r="AN827" s="4"/>
      <c r="AO827" s="4" t="e">
        <f t="shared" si="595"/>
        <v>#N/A</v>
      </c>
      <c r="AP827" s="4" t="e">
        <f t="shared" si="596"/>
        <v>#VALUE!</v>
      </c>
      <c r="AQ827" s="4" t="str">
        <f t="shared" si="597"/>
        <v/>
      </c>
      <c r="AR827" s="4">
        <f t="shared" si="598"/>
        <v>0</v>
      </c>
      <c r="AS827" s="4">
        <f t="shared" si="599"/>
        <v>0</v>
      </c>
      <c r="AT827" s="4">
        <f t="shared" si="600"/>
        <v>0</v>
      </c>
    </row>
    <row r="828" spans="1:46" x14ac:dyDescent="0.25">
      <c r="A828" s="5">
        <f t="shared" si="572"/>
        <v>0</v>
      </c>
      <c r="B828" s="4" t="e">
        <f t="shared" si="573"/>
        <v>#N/A</v>
      </c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4">
        <f t="shared" si="574"/>
        <v>0</v>
      </c>
      <c r="N828" s="59"/>
      <c r="O828" s="59"/>
      <c r="P828" s="59" t="e">
        <f t="shared" si="575"/>
        <v>#N/A</v>
      </c>
      <c r="Q828" s="59"/>
      <c r="R828" s="59"/>
      <c r="S828" s="59"/>
      <c r="T828" s="5" t="e">
        <f t="shared" si="576"/>
        <v>#N/A</v>
      </c>
      <c r="U828" s="4" t="e">
        <f t="shared" si="577"/>
        <v>#N/A</v>
      </c>
      <c r="V828" s="4" t="e">
        <f t="shared" si="578"/>
        <v>#N/A</v>
      </c>
      <c r="W828" s="4" t="e">
        <f t="shared" si="579"/>
        <v>#N/A</v>
      </c>
      <c r="X828" s="4" t="e">
        <f t="shared" si="580"/>
        <v>#N/A</v>
      </c>
      <c r="Y828" s="4" t="e" cm="1">
        <f t="array" ref="Y828">_xlfn.IFS(H828=1,2,H828=3,1)</f>
        <v>#N/A</v>
      </c>
      <c r="Z828" s="4" t="e">
        <f t="shared" si="581"/>
        <v>#N/A</v>
      </c>
      <c r="AA828" s="4" t="e">
        <f t="shared" si="582"/>
        <v>#N/A</v>
      </c>
      <c r="AB828" s="4" t="e">
        <f t="shared" si="583"/>
        <v>#N/A</v>
      </c>
      <c r="AC828" s="4" t="e">
        <f t="shared" si="584"/>
        <v>#N/A</v>
      </c>
      <c r="AD828" s="4" t="e">
        <f t="shared" si="585"/>
        <v>#N/A</v>
      </c>
      <c r="AE828" s="4" t="e">
        <f t="shared" si="586"/>
        <v>#N/A</v>
      </c>
      <c r="AF828" s="4">
        <f t="shared" si="587"/>
        <v>0</v>
      </c>
      <c r="AG828" s="4" t="str">
        <f t="shared" si="588"/>
        <v/>
      </c>
      <c r="AH828" s="4">
        <f t="shared" si="589"/>
        <v>0</v>
      </c>
      <c r="AI828" s="4" t="e">
        <f t="shared" si="590"/>
        <v>#VALUE!</v>
      </c>
      <c r="AJ828" s="4" t="e">
        <f t="shared" si="591"/>
        <v>#N/A</v>
      </c>
      <c r="AK828" s="4" t="e">
        <f t="shared" si="592"/>
        <v>#N/A</v>
      </c>
      <c r="AL828" s="4">
        <f t="shared" si="593"/>
        <v>0</v>
      </c>
      <c r="AM828" s="4">
        <f t="shared" si="594"/>
        <v>0</v>
      </c>
      <c r="AN828" s="4"/>
      <c r="AO828" s="4" t="e">
        <f t="shared" si="595"/>
        <v>#N/A</v>
      </c>
      <c r="AP828" s="4" t="e">
        <f t="shared" si="596"/>
        <v>#VALUE!</v>
      </c>
      <c r="AQ828" s="4" t="str">
        <f t="shared" si="597"/>
        <v/>
      </c>
      <c r="AR828" s="4">
        <f t="shared" si="598"/>
        <v>0</v>
      </c>
      <c r="AS828" s="4">
        <f t="shared" si="599"/>
        <v>0</v>
      </c>
      <c r="AT828" s="4">
        <f t="shared" si="600"/>
        <v>0</v>
      </c>
    </row>
    <row r="829" spans="1:46" x14ac:dyDescent="0.25">
      <c r="A829" s="5">
        <f t="shared" si="572"/>
        <v>0</v>
      </c>
      <c r="B829" s="4" t="e">
        <f t="shared" si="573"/>
        <v>#N/A</v>
      </c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4">
        <f t="shared" si="574"/>
        <v>0</v>
      </c>
      <c r="N829" s="59"/>
      <c r="O829" s="59"/>
      <c r="P829" s="59" t="e">
        <f t="shared" si="575"/>
        <v>#N/A</v>
      </c>
      <c r="Q829" s="59"/>
      <c r="R829" s="59"/>
      <c r="S829" s="59"/>
      <c r="T829" s="5" t="e">
        <f t="shared" si="576"/>
        <v>#N/A</v>
      </c>
      <c r="U829" s="4" t="e">
        <f t="shared" si="577"/>
        <v>#N/A</v>
      </c>
      <c r="V829" s="4" t="e">
        <f t="shared" si="578"/>
        <v>#N/A</v>
      </c>
      <c r="W829" s="4" t="e">
        <f t="shared" si="579"/>
        <v>#N/A</v>
      </c>
      <c r="X829" s="4" t="e">
        <f t="shared" si="580"/>
        <v>#N/A</v>
      </c>
      <c r="Y829" s="4" t="e" cm="1">
        <f t="array" ref="Y829">_xlfn.IFS(H829=1,2,H829=3,1)</f>
        <v>#N/A</v>
      </c>
      <c r="Z829" s="4" t="e">
        <f t="shared" si="581"/>
        <v>#N/A</v>
      </c>
      <c r="AA829" s="4" t="e">
        <f t="shared" si="582"/>
        <v>#N/A</v>
      </c>
      <c r="AB829" s="4" t="e">
        <f t="shared" si="583"/>
        <v>#N/A</v>
      </c>
      <c r="AC829" s="4" t="e">
        <f t="shared" si="584"/>
        <v>#N/A</v>
      </c>
      <c r="AD829" s="4" t="e">
        <f t="shared" si="585"/>
        <v>#N/A</v>
      </c>
      <c r="AE829" s="4" t="e">
        <f t="shared" si="586"/>
        <v>#N/A</v>
      </c>
      <c r="AF829" s="4">
        <f t="shared" si="587"/>
        <v>0</v>
      </c>
      <c r="AG829" s="4" t="str">
        <f t="shared" si="588"/>
        <v/>
      </c>
      <c r="AH829" s="4">
        <f t="shared" si="589"/>
        <v>0</v>
      </c>
      <c r="AI829" s="4" t="e">
        <f t="shared" si="590"/>
        <v>#VALUE!</v>
      </c>
      <c r="AJ829" s="4" t="e">
        <f t="shared" si="591"/>
        <v>#N/A</v>
      </c>
      <c r="AK829" s="4" t="e">
        <f t="shared" si="592"/>
        <v>#N/A</v>
      </c>
      <c r="AL829" s="4">
        <f t="shared" si="593"/>
        <v>0</v>
      </c>
      <c r="AM829" s="4">
        <f t="shared" si="594"/>
        <v>0</v>
      </c>
      <c r="AN829" s="4"/>
      <c r="AO829" s="4" t="e">
        <f t="shared" si="595"/>
        <v>#N/A</v>
      </c>
      <c r="AP829" s="4" t="e">
        <f t="shared" si="596"/>
        <v>#VALUE!</v>
      </c>
      <c r="AQ829" s="4" t="str">
        <f t="shared" si="597"/>
        <v/>
      </c>
      <c r="AR829" s="4">
        <f t="shared" si="598"/>
        <v>0</v>
      </c>
      <c r="AS829" s="4">
        <f t="shared" si="599"/>
        <v>0</v>
      </c>
      <c r="AT829" s="4">
        <f t="shared" si="600"/>
        <v>0</v>
      </c>
    </row>
    <row r="830" spans="1:46" x14ac:dyDescent="0.25">
      <c r="A830" s="5">
        <f t="shared" si="572"/>
        <v>0</v>
      </c>
      <c r="B830" s="4" t="e">
        <f t="shared" si="573"/>
        <v>#N/A</v>
      </c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4">
        <f t="shared" si="574"/>
        <v>0</v>
      </c>
      <c r="N830" s="59"/>
      <c r="O830" s="59"/>
      <c r="P830" s="59" t="e">
        <f t="shared" si="575"/>
        <v>#N/A</v>
      </c>
      <c r="Q830" s="59"/>
      <c r="R830" s="59"/>
      <c r="S830" s="59"/>
      <c r="T830" s="5" t="e">
        <f t="shared" si="576"/>
        <v>#N/A</v>
      </c>
      <c r="U830" s="4" t="e">
        <f t="shared" si="577"/>
        <v>#N/A</v>
      </c>
      <c r="V830" s="4" t="e">
        <f t="shared" si="578"/>
        <v>#N/A</v>
      </c>
      <c r="W830" s="4" t="e">
        <f t="shared" si="579"/>
        <v>#N/A</v>
      </c>
      <c r="X830" s="4" t="e">
        <f t="shared" si="580"/>
        <v>#N/A</v>
      </c>
      <c r="Y830" s="4" t="e" cm="1">
        <f t="array" ref="Y830">_xlfn.IFS(H830=1,2,H830=3,1)</f>
        <v>#N/A</v>
      </c>
      <c r="Z830" s="4" t="e">
        <f t="shared" si="581"/>
        <v>#N/A</v>
      </c>
      <c r="AA830" s="4" t="e">
        <f t="shared" si="582"/>
        <v>#N/A</v>
      </c>
      <c r="AB830" s="4" t="e">
        <f t="shared" si="583"/>
        <v>#N/A</v>
      </c>
      <c r="AC830" s="4" t="e">
        <f t="shared" si="584"/>
        <v>#N/A</v>
      </c>
      <c r="AD830" s="4" t="e">
        <f t="shared" si="585"/>
        <v>#N/A</v>
      </c>
      <c r="AE830" s="4" t="e">
        <f t="shared" si="586"/>
        <v>#N/A</v>
      </c>
      <c r="AF830" s="4">
        <f t="shared" si="587"/>
        <v>0</v>
      </c>
      <c r="AG830" s="4" t="str">
        <f t="shared" si="588"/>
        <v/>
      </c>
      <c r="AH830" s="4">
        <f t="shared" si="589"/>
        <v>0</v>
      </c>
      <c r="AI830" s="4" t="e">
        <f t="shared" si="590"/>
        <v>#VALUE!</v>
      </c>
      <c r="AJ830" s="4" t="e">
        <f t="shared" si="591"/>
        <v>#N/A</v>
      </c>
      <c r="AK830" s="4" t="e">
        <f t="shared" si="592"/>
        <v>#N/A</v>
      </c>
      <c r="AL830" s="4">
        <f t="shared" si="593"/>
        <v>0</v>
      </c>
      <c r="AM830" s="4">
        <f t="shared" si="594"/>
        <v>0</v>
      </c>
      <c r="AN830" s="4"/>
      <c r="AO830" s="4" t="e">
        <f t="shared" si="595"/>
        <v>#N/A</v>
      </c>
      <c r="AP830" s="4" t="e">
        <f t="shared" si="596"/>
        <v>#VALUE!</v>
      </c>
      <c r="AQ830" s="4" t="str">
        <f t="shared" si="597"/>
        <v/>
      </c>
      <c r="AR830" s="4">
        <f t="shared" si="598"/>
        <v>0</v>
      </c>
      <c r="AS830" s="4">
        <f t="shared" si="599"/>
        <v>0</v>
      </c>
      <c r="AT830" s="4">
        <f t="shared" si="600"/>
        <v>0</v>
      </c>
    </row>
    <row r="831" spans="1:46" x14ac:dyDescent="0.25">
      <c r="A831" s="5">
        <f t="shared" si="572"/>
        <v>0</v>
      </c>
      <c r="B831" s="4" t="e">
        <f t="shared" si="573"/>
        <v>#N/A</v>
      </c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4">
        <f t="shared" si="574"/>
        <v>0</v>
      </c>
      <c r="N831" s="59"/>
      <c r="O831" s="59"/>
      <c r="P831" s="59" t="e">
        <f t="shared" si="575"/>
        <v>#N/A</v>
      </c>
      <c r="Q831" s="59"/>
      <c r="R831" s="59"/>
      <c r="S831" s="59"/>
      <c r="T831" s="5" t="e">
        <f t="shared" si="576"/>
        <v>#N/A</v>
      </c>
      <c r="U831" s="4" t="e">
        <f t="shared" si="577"/>
        <v>#N/A</v>
      </c>
      <c r="V831" s="4" t="e">
        <f t="shared" si="578"/>
        <v>#N/A</v>
      </c>
      <c r="W831" s="4" t="e">
        <f t="shared" si="579"/>
        <v>#N/A</v>
      </c>
      <c r="X831" s="4" t="e">
        <f t="shared" si="580"/>
        <v>#N/A</v>
      </c>
      <c r="Y831" s="4" t="e" cm="1">
        <f t="array" ref="Y831">_xlfn.IFS(H831=1,2,H831=3,1)</f>
        <v>#N/A</v>
      </c>
      <c r="Z831" s="4" t="e">
        <f t="shared" si="581"/>
        <v>#N/A</v>
      </c>
      <c r="AA831" s="4" t="e">
        <f t="shared" si="582"/>
        <v>#N/A</v>
      </c>
      <c r="AB831" s="4" t="e">
        <f t="shared" si="583"/>
        <v>#N/A</v>
      </c>
      <c r="AC831" s="4" t="e">
        <f t="shared" si="584"/>
        <v>#N/A</v>
      </c>
      <c r="AD831" s="4" t="e">
        <f t="shared" si="585"/>
        <v>#N/A</v>
      </c>
      <c r="AE831" s="4" t="e">
        <f t="shared" si="586"/>
        <v>#N/A</v>
      </c>
      <c r="AF831" s="4">
        <f t="shared" si="587"/>
        <v>0</v>
      </c>
      <c r="AG831" s="4" t="str">
        <f t="shared" si="588"/>
        <v/>
      </c>
      <c r="AH831" s="4">
        <f t="shared" si="589"/>
        <v>0</v>
      </c>
      <c r="AI831" s="4" t="e">
        <f t="shared" si="590"/>
        <v>#VALUE!</v>
      </c>
      <c r="AJ831" s="4" t="e">
        <f t="shared" si="591"/>
        <v>#N/A</v>
      </c>
      <c r="AK831" s="4" t="e">
        <f t="shared" si="592"/>
        <v>#N/A</v>
      </c>
      <c r="AL831" s="4">
        <f t="shared" si="593"/>
        <v>0</v>
      </c>
      <c r="AM831" s="4">
        <f t="shared" si="594"/>
        <v>0</v>
      </c>
      <c r="AN831" s="4"/>
      <c r="AO831" s="4" t="e">
        <f t="shared" si="595"/>
        <v>#N/A</v>
      </c>
      <c r="AP831" s="4" t="e">
        <f t="shared" si="596"/>
        <v>#VALUE!</v>
      </c>
      <c r="AQ831" s="4" t="str">
        <f t="shared" si="597"/>
        <v/>
      </c>
      <c r="AR831" s="4">
        <f t="shared" si="598"/>
        <v>0</v>
      </c>
      <c r="AS831" s="4">
        <f t="shared" si="599"/>
        <v>0</v>
      </c>
      <c r="AT831" s="4">
        <f t="shared" si="600"/>
        <v>0</v>
      </c>
    </row>
    <row r="832" spans="1:46" x14ac:dyDescent="0.25">
      <c r="A832" s="5">
        <f t="shared" si="572"/>
        <v>0</v>
      </c>
      <c r="B832" s="4" t="e">
        <f t="shared" si="573"/>
        <v>#N/A</v>
      </c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4">
        <f t="shared" si="574"/>
        <v>0</v>
      </c>
      <c r="N832" s="59"/>
      <c r="O832" s="59"/>
      <c r="P832" s="59" t="e">
        <f t="shared" si="575"/>
        <v>#N/A</v>
      </c>
      <c r="Q832" s="59"/>
      <c r="R832" s="59"/>
      <c r="S832" s="59"/>
      <c r="T832" s="5" t="e">
        <f t="shared" si="576"/>
        <v>#N/A</v>
      </c>
      <c r="U832" s="4" t="e">
        <f t="shared" si="577"/>
        <v>#N/A</v>
      </c>
      <c r="V832" s="4" t="e">
        <f t="shared" si="578"/>
        <v>#N/A</v>
      </c>
      <c r="W832" s="4" t="e">
        <f t="shared" si="579"/>
        <v>#N/A</v>
      </c>
      <c r="X832" s="4" t="e">
        <f t="shared" si="580"/>
        <v>#N/A</v>
      </c>
      <c r="Y832" s="4" t="e" cm="1">
        <f t="array" ref="Y832">_xlfn.IFS(H832=1,2,H832=3,1)</f>
        <v>#N/A</v>
      </c>
      <c r="Z832" s="4" t="e">
        <f t="shared" si="581"/>
        <v>#N/A</v>
      </c>
      <c r="AA832" s="4" t="e">
        <f t="shared" si="582"/>
        <v>#N/A</v>
      </c>
      <c r="AB832" s="4" t="e">
        <f t="shared" si="583"/>
        <v>#N/A</v>
      </c>
      <c r="AC832" s="4" t="e">
        <f t="shared" si="584"/>
        <v>#N/A</v>
      </c>
      <c r="AD832" s="4" t="e">
        <f t="shared" si="585"/>
        <v>#N/A</v>
      </c>
      <c r="AE832" s="4" t="e">
        <f t="shared" si="586"/>
        <v>#N/A</v>
      </c>
      <c r="AF832" s="4">
        <f t="shared" si="587"/>
        <v>0</v>
      </c>
      <c r="AG832" s="4" t="str">
        <f t="shared" si="588"/>
        <v/>
      </c>
      <c r="AH832" s="4">
        <f t="shared" si="589"/>
        <v>0</v>
      </c>
      <c r="AI832" s="4" t="e">
        <f t="shared" si="590"/>
        <v>#VALUE!</v>
      </c>
      <c r="AJ832" s="4" t="e">
        <f t="shared" si="591"/>
        <v>#N/A</v>
      </c>
      <c r="AK832" s="4" t="e">
        <f t="shared" si="592"/>
        <v>#N/A</v>
      </c>
      <c r="AL832" s="4">
        <f t="shared" si="593"/>
        <v>0</v>
      </c>
      <c r="AM832" s="4">
        <f t="shared" si="594"/>
        <v>0</v>
      </c>
      <c r="AN832" s="4"/>
      <c r="AO832" s="4" t="e">
        <f t="shared" si="595"/>
        <v>#N/A</v>
      </c>
      <c r="AP832" s="4" t="e">
        <f t="shared" si="596"/>
        <v>#VALUE!</v>
      </c>
      <c r="AQ832" s="4" t="str">
        <f t="shared" si="597"/>
        <v/>
      </c>
      <c r="AR832" s="4">
        <f t="shared" si="598"/>
        <v>0</v>
      </c>
      <c r="AS832" s="4">
        <f t="shared" si="599"/>
        <v>0</v>
      </c>
      <c r="AT832" s="4">
        <f t="shared" si="600"/>
        <v>0</v>
      </c>
    </row>
    <row r="833" spans="1:46" x14ac:dyDescent="0.25">
      <c r="A833" s="5">
        <f t="shared" si="572"/>
        <v>0</v>
      </c>
      <c r="B833" s="4" t="e">
        <f t="shared" si="573"/>
        <v>#N/A</v>
      </c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4">
        <f t="shared" si="574"/>
        <v>0</v>
      </c>
      <c r="N833" s="59"/>
      <c r="O833" s="59"/>
      <c r="P833" s="59" t="e">
        <f t="shared" si="575"/>
        <v>#N/A</v>
      </c>
      <c r="Q833" s="59"/>
      <c r="R833" s="59"/>
      <c r="S833" s="59"/>
      <c r="T833" s="5" t="e">
        <f t="shared" si="576"/>
        <v>#N/A</v>
      </c>
      <c r="U833" s="4" t="e">
        <f t="shared" si="577"/>
        <v>#N/A</v>
      </c>
      <c r="V833" s="4" t="e">
        <f t="shared" si="578"/>
        <v>#N/A</v>
      </c>
      <c r="W833" s="4" t="e">
        <f t="shared" si="579"/>
        <v>#N/A</v>
      </c>
      <c r="X833" s="4" t="e">
        <f t="shared" si="580"/>
        <v>#N/A</v>
      </c>
      <c r="Y833" s="4" t="e" cm="1">
        <f t="array" ref="Y833">_xlfn.IFS(H833=1,2,H833=3,1)</f>
        <v>#N/A</v>
      </c>
      <c r="Z833" s="4" t="e">
        <f t="shared" si="581"/>
        <v>#N/A</v>
      </c>
      <c r="AA833" s="4" t="e">
        <f t="shared" si="582"/>
        <v>#N/A</v>
      </c>
      <c r="AB833" s="4" t="e">
        <f t="shared" si="583"/>
        <v>#N/A</v>
      </c>
      <c r="AC833" s="4" t="e">
        <f t="shared" si="584"/>
        <v>#N/A</v>
      </c>
      <c r="AD833" s="4" t="e">
        <f t="shared" si="585"/>
        <v>#N/A</v>
      </c>
      <c r="AE833" s="4" t="e">
        <f t="shared" si="586"/>
        <v>#N/A</v>
      </c>
      <c r="AF833" s="4">
        <f t="shared" si="587"/>
        <v>0</v>
      </c>
      <c r="AG833" s="4" t="str">
        <f t="shared" si="588"/>
        <v/>
      </c>
      <c r="AH833" s="4">
        <f t="shared" si="589"/>
        <v>0</v>
      </c>
      <c r="AI833" s="4" t="e">
        <f t="shared" si="590"/>
        <v>#VALUE!</v>
      </c>
      <c r="AJ833" s="4" t="e">
        <f t="shared" si="591"/>
        <v>#N/A</v>
      </c>
      <c r="AK833" s="4" t="e">
        <f t="shared" si="592"/>
        <v>#N/A</v>
      </c>
      <c r="AL833" s="4">
        <f t="shared" si="593"/>
        <v>0</v>
      </c>
      <c r="AM833" s="4">
        <f t="shared" si="594"/>
        <v>0</v>
      </c>
      <c r="AN833" s="4"/>
      <c r="AO833" s="4" t="e">
        <f t="shared" si="595"/>
        <v>#N/A</v>
      </c>
      <c r="AP833" s="4" t="e">
        <f t="shared" si="596"/>
        <v>#VALUE!</v>
      </c>
      <c r="AQ833" s="4" t="str">
        <f t="shared" si="597"/>
        <v/>
      </c>
      <c r="AR833" s="4">
        <f t="shared" si="598"/>
        <v>0</v>
      </c>
      <c r="AS833" s="4">
        <f t="shared" si="599"/>
        <v>0</v>
      </c>
      <c r="AT833" s="4">
        <f t="shared" si="600"/>
        <v>0</v>
      </c>
    </row>
    <row r="834" spans="1:46" x14ac:dyDescent="0.25">
      <c r="A834" s="5">
        <f t="shared" si="572"/>
        <v>0</v>
      </c>
      <c r="B834" s="4" t="e">
        <f t="shared" si="573"/>
        <v>#N/A</v>
      </c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4">
        <f t="shared" si="574"/>
        <v>0</v>
      </c>
      <c r="N834" s="59"/>
      <c r="O834" s="59"/>
      <c r="P834" s="59" t="e">
        <f t="shared" si="575"/>
        <v>#N/A</v>
      </c>
      <c r="Q834" s="59"/>
      <c r="R834" s="59"/>
      <c r="S834" s="59"/>
      <c r="T834" s="5" t="e">
        <f t="shared" si="576"/>
        <v>#N/A</v>
      </c>
      <c r="U834" s="4" t="e">
        <f t="shared" si="577"/>
        <v>#N/A</v>
      </c>
      <c r="V834" s="4" t="e">
        <f t="shared" si="578"/>
        <v>#N/A</v>
      </c>
      <c r="W834" s="4" t="e">
        <f t="shared" si="579"/>
        <v>#N/A</v>
      </c>
      <c r="X834" s="4" t="e">
        <f t="shared" si="580"/>
        <v>#N/A</v>
      </c>
      <c r="Y834" s="4" t="e" cm="1">
        <f t="array" ref="Y834">_xlfn.IFS(H834=1,2,H834=3,1)</f>
        <v>#N/A</v>
      </c>
      <c r="Z834" s="4" t="e">
        <f t="shared" si="581"/>
        <v>#N/A</v>
      </c>
      <c r="AA834" s="4" t="e">
        <f t="shared" si="582"/>
        <v>#N/A</v>
      </c>
      <c r="AB834" s="4" t="e">
        <f t="shared" si="583"/>
        <v>#N/A</v>
      </c>
      <c r="AC834" s="4" t="e">
        <f t="shared" si="584"/>
        <v>#N/A</v>
      </c>
      <c r="AD834" s="4" t="e">
        <f t="shared" si="585"/>
        <v>#N/A</v>
      </c>
      <c r="AE834" s="4" t="e">
        <f t="shared" si="586"/>
        <v>#N/A</v>
      </c>
      <c r="AF834" s="4">
        <f t="shared" si="587"/>
        <v>0</v>
      </c>
      <c r="AG834" s="4" t="str">
        <f t="shared" si="588"/>
        <v/>
      </c>
      <c r="AH834" s="4">
        <f t="shared" si="589"/>
        <v>0</v>
      </c>
      <c r="AI834" s="4" t="e">
        <f t="shared" si="590"/>
        <v>#VALUE!</v>
      </c>
      <c r="AJ834" s="4" t="e">
        <f t="shared" si="591"/>
        <v>#N/A</v>
      </c>
      <c r="AK834" s="4" t="e">
        <f t="shared" si="592"/>
        <v>#N/A</v>
      </c>
      <c r="AL834" s="4">
        <f t="shared" si="593"/>
        <v>0</v>
      </c>
      <c r="AM834" s="4">
        <f t="shared" si="594"/>
        <v>0</v>
      </c>
      <c r="AN834" s="4"/>
      <c r="AO834" s="4" t="e">
        <f t="shared" si="595"/>
        <v>#N/A</v>
      </c>
      <c r="AP834" s="4" t="e">
        <f t="shared" si="596"/>
        <v>#VALUE!</v>
      </c>
      <c r="AQ834" s="4" t="str">
        <f t="shared" si="597"/>
        <v/>
      </c>
      <c r="AR834" s="4">
        <f t="shared" si="598"/>
        <v>0</v>
      </c>
      <c r="AS834" s="4">
        <f t="shared" si="599"/>
        <v>0</v>
      </c>
      <c r="AT834" s="4">
        <f t="shared" si="600"/>
        <v>0</v>
      </c>
    </row>
    <row r="835" spans="1:46" x14ac:dyDescent="0.25">
      <c r="A835" s="5">
        <f t="shared" si="572"/>
        <v>0</v>
      </c>
      <c r="B835" s="4" t="e">
        <f t="shared" si="573"/>
        <v>#N/A</v>
      </c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4">
        <f t="shared" si="574"/>
        <v>0</v>
      </c>
      <c r="N835" s="59"/>
      <c r="O835" s="59"/>
      <c r="P835" s="59" t="e">
        <f t="shared" si="575"/>
        <v>#N/A</v>
      </c>
      <c r="Q835" s="59"/>
      <c r="R835" s="59"/>
      <c r="S835" s="59"/>
      <c r="T835" s="5" t="e">
        <f t="shared" si="576"/>
        <v>#N/A</v>
      </c>
      <c r="U835" s="4" t="e">
        <f t="shared" si="577"/>
        <v>#N/A</v>
      </c>
      <c r="V835" s="4" t="e">
        <f t="shared" si="578"/>
        <v>#N/A</v>
      </c>
      <c r="W835" s="4" t="e">
        <f t="shared" si="579"/>
        <v>#N/A</v>
      </c>
      <c r="X835" s="4" t="e">
        <f t="shared" si="580"/>
        <v>#N/A</v>
      </c>
      <c r="Y835" s="4" t="e" cm="1">
        <f t="array" ref="Y835">_xlfn.IFS(H835=1,2,H835=3,1)</f>
        <v>#N/A</v>
      </c>
      <c r="Z835" s="4" t="e">
        <f t="shared" si="581"/>
        <v>#N/A</v>
      </c>
      <c r="AA835" s="4" t="e">
        <f t="shared" si="582"/>
        <v>#N/A</v>
      </c>
      <c r="AB835" s="4" t="e">
        <f t="shared" si="583"/>
        <v>#N/A</v>
      </c>
      <c r="AC835" s="4" t="e">
        <f t="shared" si="584"/>
        <v>#N/A</v>
      </c>
      <c r="AD835" s="4" t="e">
        <f t="shared" si="585"/>
        <v>#N/A</v>
      </c>
      <c r="AE835" s="4" t="e">
        <f t="shared" si="586"/>
        <v>#N/A</v>
      </c>
      <c r="AF835" s="4">
        <f t="shared" si="587"/>
        <v>0</v>
      </c>
      <c r="AG835" s="4" t="str">
        <f t="shared" si="588"/>
        <v/>
      </c>
      <c r="AH835" s="4">
        <f t="shared" si="589"/>
        <v>0</v>
      </c>
      <c r="AI835" s="4" t="e">
        <f t="shared" si="590"/>
        <v>#VALUE!</v>
      </c>
      <c r="AJ835" s="4" t="e">
        <f t="shared" si="591"/>
        <v>#N/A</v>
      </c>
      <c r="AK835" s="4" t="e">
        <f t="shared" si="592"/>
        <v>#N/A</v>
      </c>
      <c r="AL835" s="4">
        <f t="shared" si="593"/>
        <v>0</v>
      </c>
      <c r="AM835" s="4">
        <f t="shared" si="594"/>
        <v>0</v>
      </c>
      <c r="AN835" s="4"/>
      <c r="AO835" s="4" t="e">
        <f t="shared" si="595"/>
        <v>#N/A</v>
      </c>
      <c r="AP835" s="4" t="e">
        <f t="shared" si="596"/>
        <v>#VALUE!</v>
      </c>
      <c r="AQ835" s="4" t="str">
        <f t="shared" si="597"/>
        <v/>
      </c>
      <c r="AR835" s="4">
        <f t="shared" si="598"/>
        <v>0</v>
      </c>
      <c r="AS835" s="4">
        <f t="shared" si="599"/>
        <v>0</v>
      </c>
      <c r="AT835" s="4">
        <f t="shared" si="600"/>
        <v>0</v>
      </c>
    </row>
    <row r="836" spans="1:46" x14ac:dyDescent="0.25">
      <c r="A836" s="5">
        <f t="shared" si="572"/>
        <v>0</v>
      </c>
      <c r="B836" s="4" t="e">
        <f t="shared" si="573"/>
        <v>#N/A</v>
      </c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4">
        <f t="shared" si="574"/>
        <v>0</v>
      </c>
      <c r="N836" s="59"/>
      <c r="O836" s="59"/>
      <c r="P836" s="59" t="e">
        <f t="shared" si="575"/>
        <v>#N/A</v>
      </c>
      <c r="Q836" s="59"/>
      <c r="R836" s="59"/>
      <c r="S836" s="59"/>
      <c r="T836" s="5" t="e">
        <f t="shared" si="576"/>
        <v>#N/A</v>
      </c>
      <c r="U836" s="4" t="e">
        <f t="shared" si="577"/>
        <v>#N/A</v>
      </c>
      <c r="V836" s="4" t="e">
        <f t="shared" si="578"/>
        <v>#N/A</v>
      </c>
      <c r="W836" s="4" t="e">
        <f t="shared" si="579"/>
        <v>#N/A</v>
      </c>
      <c r="X836" s="4" t="e">
        <f t="shared" si="580"/>
        <v>#N/A</v>
      </c>
      <c r="Y836" s="4" t="e" cm="1">
        <f t="array" ref="Y836">_xlfn.IFS(H836=1,2,H836=3,1)</f>
        <v>#N/A</v>
      </c>
      <c r="Z836" s="4" t="e">
        <f t="shared" si="581"/>
        <v>#N/A</v>
      </c>
      <c r="AA836" s="4" t="e">
        <f t="shared" si="582"/>
        <v>#N/A</v>
      </c>
      <c r="AB836" s="4" t="e">
        <f t="shared" si="583"/>
        <v>#N/A</v>
      </c>
      <c r="AC836" s="4" t="e">
        <f t="shared" si="584"/>
        <v>#N/A</v>
      </c>
      <c r="AD836" s="4" t="e">
        <f t="shared" si="585"/>
        <v>#N/A</v>
      </c>
      <c r="AE836" s="4" t="e">
        <f t="shared" si="586"/>
        <v>#N/A</v>
      </c>
      <c r="AF836" s="4">
        <f t="shared" si="587"/>
        <v>0</v>
      </c>
      <c r="AG836" s="4" t="str">
        <f t="shared" si="588"/>
        <v/>
      </c>
      <c r="AH836" s="4">
        <f t="shared" si="589"/>
        <v>0</v>
      </c>
      <c r="AI836" s="4" t="e">
        <f t="shared" si="590"/>
        <v>#VALUE!</v>
      </c>
      <c r="AJ836" s="4" t="e">
        <f t="shared" si="591"/>
        <v>#N/A</v>
      </c>
      <c r="AK836" s="4" t="e">
        <f t="shared" si="592"/>
        <v>#N/A</v>
      </c>
      <c r="AL836" s="4">
        <f t="shared" si="593"/>
        <v>0</v>
      </c>
      <c r="AM836" s="4">
        <f t="shared" si="594"/>
        <v>0</v>
      </c>
      <c r="AN836" s="4"/>
      <c r="AO836" s="4" t="e">
        <f t="shared" si="595"/>
        <v>#N/A</v>
      </c>
      <c r="AP836" s="4" t="e">
        <f t="shared" si="596"/>
        <v>#VALUE!</v>
      </c>
      <c r="AQ836" s="4" t="str">
        <f t="shared" si="597"/>
        <v/>
      </c>
      <c r="AR836" s="4">
        <f t="shared" si="598"/>
        <v>0</v>
      </c>
      <c r="AS836" s="4">
        <f t="shared" si="599"/>
        <v>0</v>
      </c>
      <c r="AT836" s="4">
        <f t="shared" si="600"/>
        <v>0</v>
      </c>
    </row>
    <row r="837" spans="1:46" x14ac:dyDescent="0.25">
      <c r="A837" s="5">
        <f t="shared" si="572"/>
        <v>0</v>
      </c>
      <c r="B837" s="4" t="e">
        <f t="shared" si="573"/>
        <v>#N/A</v>
      </c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4">
        <f t="shared" si="574"/>
        <v>0</v>
      </c>
      <c r="N837" s="59"/>
      <c r="O837" s="59"/>
      <c r="P837" s="59" t="e">
        <f t="shared" si="575"/>
        <v>#N/A</v>
      </c>
      <c r="Q837" s="59"/>
      <c r="R837" s="59"/>
      <c r="S837" s="59"/>
      <c r="T837" s="5" t="e">
        <f t="shared" si="576"/>
        <v>#N/A</v>
      </c>
      <c r="U837" s="4" t="e">
        <f t="shared" si="577"/>
        <v>#N/A</v>
      </c>
      <c r="V837" s="4" t="e">
        <f t="shared" si="578"/>
        <v>#N/A</v>
      </c>
      <c r="W837" s="4" t="e">
        <f t="shared" si="579"/>
        <v>#N/A</v>
      </c>
      <c r="X837" s="4" t="e">
        <f t="shared" si="580"/>
        <v>#N/A</v>
      </c>
      <c r="Y837" s="4" t="e" cm="1">
        <f t="array" ref="Y837">_xlfn.IFS(H837=1,2,H837=3,1)</f>
        <v>#N/A</v>
      </c>
      <c r="Z837" s="4" t="e">
        <f t="shared" si="581"/>
        <v>#N/A</v>
      </c>
      <c r="AA837" s="4" t="e">
        <f t="shared" si="582"/>
        <v>#N/A</v>
      </c>
      <c r="AB837" s="4" t="e">
        <f t="shared" si="583"/>
        <v>#N/A</v>
      </c>
      <c r="AC837" s="4" t="e">
        <f t="shared" si="584"/>
        <v>#N/A</v>
      </c>
      <c r="AD837" s="4" t="e">
        <f t="shared" si="585"/>
        <v>#N/A</v>
      </c>
      <c r="AE837" s="4" t="e">
        <f t="shared" si="586"/>
        <v>#N/A</v>
      </c>
      <c r="AF837" s="4">
        <f t="shared" si="587"/>
        <v>0</v>
      </c>
      <c r="AG837" s="4" t="str">
        <f t="shared" si="588"/>
        <v/>
      </c>
      <c r="AH837" s="4">
        <f t="shared" si="589"/>
        <v>0</v>
      </c>
      <c r="AI837" s="4" t="e">
        <f t="shared" si="590"/>
        <v>#VALUE!</v>
      </c>
      <c r="AJ837" s="4" t="e">
        <f t="shared" si="591"/>
        <v>#N/A</v>
      </c>
      <c r="AK837" s="4" t="e">
        <f t="shared" si="592"/>
        <v>#N/A</v>
      </c>
      <c r="AL837" s="4">
        <f t="shared" si="593"/>
        <v>0</v>
      </c>
      <c r="AM837" s="4">
        <f t="shared" si="594"/>
        <v>0</v>
      </c>
      <c r="AN837" s="4"/>
      <c r="AO837" s="4" t="e">
        <f t="shared" si="595"/>
        <v>#N/A</v>
      </c>
      <c r="AP837" s="4" t="e">
        <f t="shared" si="596"/>
        <v>#VALUE!</v>
      </c>
      <c r="AQ837" s="4" t="str">
        <f t="shared" si="597"/>
        <v/>
      </c>
      <c r="AR837" s="4">
        <f t="shared" si="598"/>
        <v>0</v>
      </c>
      <c r="AS837" s="4">
        <f t="shared" si="599"/>
        <v>0</v>
      </c>
      <c r="AT837" s="4">
        <f t="shared" si="600"/>
        <v>0</v>
      </c>
    </row>
    <row r="838" spans="1:46" x14ac:dyDescent="0.25">
      <c r="A838" s="5">
        <f t="shared" si="572"/>
        <v>0</v>
      </c>
      <c r="B838" s="4" t="e">
        <f t="shared" si="573"/>
        <v>#N/A</v>
      </c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4">
        <f t="shared" si="574"/>
        <v>0</v>
      </c>
      <c r="N838" s="59"/>
      <c r="O838" s="59"/>
      <c r="P838" s="59" t="e">
        <f t="shared" si="575"/>
        <v>#N/A</v>
      </c>
      <c r="Q838" s="59"/>
      <c r="R838" s="59"/>
      <c r="S838" s="59"/>
      <c r="T838" s="5" t="e">
        <f t="shared" si="576"/>
        <v>#N/A</v>
      </c>
      <c r="U838" s="4" t="e">
        <f t="shared" si="577"/>
        <v>#N/A</v>
      </c>
      <c r="V838" s="4" t="e">
        <f t="shared" si="578"/>
        <v>#N/A</v>
      </c>
      <c r="W838" s="4" t="e">
        <f t="shared" si="579"/>
        <v>#N/A</v>
      </c>
      <c r="X838" s="4" t="e">
        <f t="shared" si="580"/>
        <v>#N/A</v>
      </c>
      <c r="Y838" s="4" t="e" cm="1">
        <f t="array" ref="Y838">_xlfn.IFS(H838=1,2,H838=3,1)</f>
        <v>#N/A</v>
      </c>
      <c r="Z838" s="4" t="e">
        <f t="shared" si="581"/>
        <v>#N/A</v>
      </c>
      <c r="AA838" s="4" t="e">
        <f t="shared" si="582"/>
        <v>#N/A</v>
      </c>
      <c r="AB838" s="4" t="e">
        <f t="shared" si="583"/>
        <v>#N/A</v>
      </c>
      <c r="AC838" s="4" t="e">
        <f t="shared" si="584"/>
        <v>#N/A</v>
      </c>
      <c r="AD838" s="4" t="e">
        <f t="shared" si="585"/>
        <v>#N/A</v>
      </c>
      <c r="AE838" s="4" t="e">
        <f t="shared" si="586"/>
        <v>#N/A</v>
      </c>
      <c r="AF838" s="4">
        <f t="shared" si="587"/>
        <v>0</v>
      </c>
      <c r="AG838" s="4" t="str">
        <f t="shared" si="588"/>
        <v/>
      </c>
      <c r="AH838" s="4">
        <f t="shared" si="589"/>
        <v>0</v>
      </c>
      <c r="AI838" s="4" t="e">
        <f t="shared" si="590"/>
        <v>#VALUE!</v>
      </c>
      <c r="AJ838" s="4" t="e">
        <f t="shared" si="591"/>
        <v>#N/A</v>
      </c>
      <c r="AK838" s="4" t="e">
        <f t="shared" si="592"/>
        <v>#N/A</v>
      </c>
      <c r="AL838" s="4">
        <f t="shared" si="593"/>
        <v>0</v>
      </c>
      <c r="AM838" s="4">
        <f t="shared" si="594"/>
        <v>0</v>
      </c>
      <c r="AN838" s="4"/>
      <c r="AO838" s="4" t="e">
        <f t="shared" si="595"/>
        <v>#N/A</v>
      </c>
      <c r="AP838" s="4" t="e">
        <f t="shared" si="596"/>
        <v>#VALUE!</v>
      </c>
      <c r="AQ838" s="4" t="str">
        <f t="shared" si="597"/>
        <v/>
      </c>
      <c r="AR838" s="4">
        <f t="shared" si="598"/>
        <v>0</v>
      </c>
      <c r="AS838" s="4">
        <f t="shared" si="599"/>
        <v>0</v>
      </c>
      <c r="AT838" s="4">
        <f t="shared" si="600"/>
        <v>0</v>
      </c>
    </row>
    <row r="839" spans="1:46" x14ac:dyDescent="0.25">
      <c r="A839" s="5">
        <f t="shared" si="572"/>
        <v>0</v>
      </c>
      <c r="B839" s="4" t="e">
        <f t="shared" si="573"/>
        <v>#N/A</v>
      </c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4">
        <f t="shared" si="574"/>
        <v>0</v>
      </c>
      <c r="N839" s="59"/>
      <c r="O839" s="59"/>
      <c r="P839" s="59" t="e">
        <f t="shared" si="575"/>
        <v>#N/A</v>
      </c>
      <c r="Q839" s="59"/>
      <c r="R839" s="59"/>
      <c r="S839" s="59"/>
      <c r="T839" s="5" t="e">
        <f t="shared" si="576"/>
        <v>#N/A</v>
      </c>
      <c r="U839" s="4" t="e">
        <f t="shared" si="577"/>
        <v>#N/A</v>
      </c>
      <c r="V839" s="4" t="e">
        <f t="shared" si="578"/>
        <v>#N/A</v>
      </c>
      <c r="W839" s="4" t="e">
        <f t="shared" si="579"/>
        <v>#N/A</v>
      </c>
      <c r="X839" s="4" t="e">
        <f t="shared" si="580"/>
        <v>#N/A</v>
      </c>
      <c r="Y839" s="4" t="e" cm="1">
        <f t="array" ref="Y839">_xlfn.IFS(H839=1,2,H839=3,1)</f>
        <v>#N/A</v>
      </c>
      <c r="Z839" s="4" t="e">
        <f t="shared" si="581"/>
        <v>#N/A</v>
      </c>
      <c r="AA839" s="4" t="e">
        <f t="shared" si="582"/>
        <v>#N/A</v>
      </c>
      <c r="AB839" s="4" t="e">
        <f t="shared" si="583"/>
        <v>#N/A</v>
      </c>
      <c r="AC839" s="4" t="e">
        <f t="shared" si="584"/>
        <v>#N/A</v>
      </c>
      <c r="AD839" s="4" t="e">
        <f t="shared" si="585"/>
        <v>#N/A</v>
      </c>
      <c r="AE839" s="4" t="e">
        <f t="shared" si="586"/>
        <v>#N/A</v>
      </c>
      <c r="AF839" s="4">
        <f t="shared" si="587"/>
        <v>0</v>
      </c>
      <c r="AG839" s="4" t="str">
        <f t="shared" si="588"/>
        <v/>
      </c>
      <c r="AH839" s="4">
        <f t="shared" si="589"/>
        <v>0</v>
      </c>
      <c r="AI839" s="4" t="e">
        <f t="shared" si="590"/>
        <v>#VALUE!</v>
      </c>
      <c r="AJ839" s="4" t="e">
        <f t="shared" si="591"/>
        <v>#N/A</v>
      </c>
      <c r="AK839" s="4" t="e">
        <f t="shared" si="592"/>
        <v>#N/A</v>
      </c>
      <c r="AL839" s="4">
        <f t="shared" si="593"/>
        <v>0</v>
      </c>
      <c r="AM839" s="4">
        <f t="shared" si="594"/>
        <v>0</v>
      </c>
      <c r="AN839" s="4"/>
      <c r="AO839" s="4" t="e">
        <f t="shared" si="595"/>
        <v>#N/A</v>
      </c>
      <c r="AP839" s="4" t="e">
        <f t="shared" si="596"/>
        <v>#VALUE!</v>
      </c>
      <c r="AQ839" s="4" t="str">
        <f t="shared" si="597"/>
        <v/>
      </c>
      <c r="AR839" s="4">
        <f t="shared" si="598"/>
        <v>0</v>
      </c>
      <c r="AS839" s="4">
        <f t="shared" si="599"/>
        <v>0</v>
      </c>
      <c r="AT839" s="4">
        <f t="shared" si="600"/>
        <v>0</v>
      </c>
    </row>
    <row r="840" spans="1:46" x14ac:dyDescent="0.25">
      <c r="A840" s="5">
        <f t="shared" si="572"/>
        <v>0</v>
      </c>
      <c r="B840" s="4" t="e">
        <f t="shared" si="573"/>
        <v>#N/A</v>
      </c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4">
        <f t="shared" si="574"/>
        <v>0</v>
      </c>
      <c r="N840" s="59"/>
      <c r="O840" s="59"/>
      <c r="P840" s="59" t="e">
        <f t="shared" si="575"/>
        <v>#N/A</v>
      </c>
      <c r="Q840" s="59"/>
      <c r="R840" s="59"/>
      <c r="S840" s="59"/>
      <c r="T840" s="5" t="e">
        <f t="shared" si="576"/>
        <v>#N/A</v>
      </c>
      <c r="U840" s="4" t="e">
        <f t="shared" si="577"/>
        <v>#N/A</v>
      </c>
      <c r="V840" s="4" t="e">
        <f t="shared" si="578"/>
        <v>#N/A</v>
      </c>
      <c r="W840" s="4" t="e">
        <f t="shared" si="579"/>
        <v>#N/A</v>
      </c>
      <c r="X840" s="4" t="e">
        <f t="shared" si="580"/>
        <v>#N/A</v>
      </c>
      <c r="Y840" s="4" t="e" cm="1">
        <f t="array" ref="Y840">_xlfn.IFS(H840=1,2,H840=3,1)</f>
        <v>#N/A</v>
      </c>
      <c r="Z840" s="4" t="e">
        <f t="shared" si="581"/>
        <v>#N/A</v>
      </c>
      <c r="AA840" s="4" t="e">
        <f t="shared" si="582"/>
        <v>#N/A</v>
      </c>
      <c r="AB840" s="4" t="e">
        <f t="shared" si="583"/>
        <v>#N/A</v>
      </c>
      <c r="AC840" s="4" t="e">
        <f t="shared" si="584"/>
        <v>#N/A</v>
      </c>
      <c r="AD840" s="4" t="e">
        <f t="shared" si="585"/>
        <v>#N/A</v>
      </c>
      <c r="AE840" s="4" t="e">
        <f t="shared" si="586"/>
        <v>#N/A</v>
      </c>
      <c r="AF840" s="4">
        <f t="shared" si="587"/>
        <v>0</v>
      </c>
      <c r="AG840" s="4" t="str">
        <f t="shared" si="588"/>
        <v/>
      </c>
      <c r="AH840" s="4">
        <f t="shared" si="589"/>
        <v>0</v>
      </c>
      <c r="AI840" s="4" t="e">
        <f t="shared" si="590"/>
        <v>#VALUE!</v>
      </c>
      <c r="AJ840" s="4" t="e">
        <f t="shared" si="591"/>
        <v>#N/A</v>
      </c>
      <c r="AK840" s="4" t="e">
        <f t="shared" si="592"/>
        <v>#N/A</v>
      </c>
      <c r="AL840" s="4">
        <f t="shared" si="593"/>
        <v>0</v>
      </c>
      <c r="AM840" s="4">
        <f t="shared" si="594"/>
        <v>0</v>
      </c>
      <c r="AN840" s="4"/>
      <c r="AO840" s="4" t="e">
        <f t="shared" si="595"/>
        <v>#N/A</v>
      </c>
      <c r="AP840" s="4" t="e">
        <f t="shared" si="596"/>
        <v>#VALUE!</v>
      </c>
      <c r="AQ840" s="4" t="str">
        <f t="shared" si="597"/>
        <v/>
      </c>
      <c r="AR840" s="4">
        <f t="shared" si="598"/>
        <v>0</v>
      </c>
      <c r="AS840" s="4">
        <f t="shared" si="599"/>
        <v>0</v>
      </c>
      <c r="AT840" s="4">
        <f t="shared" si="600"/>
        <v>0</v>
      </c>
    </row>
    <row r="841" spans="1:46" x14ac:dyDescent="0.25">
      <c r="A841" s="5">
        <f t="shared" si="572"/>
        <v>0</v>
      </c>
      <c r="B841" s="4" t="e">
        <f t="shared" si="573"/>
        <v>#N/A</v>
      </c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4">
        <f t="shared" si="574"/>
        <v>0</v>
      </c>
      <c r="N841" s="59"/>
      <c r="O841" s="59"/>
      <c r="P841" s="59" t="e">
        <f t="shared" si="575"/>
        <v>#N/A</v>
      </c>
      <c r="Q841" s="59"/>
      <c r="R841" s="59"/>
      <c r="S841" s="59"/>
      <c r="T841" s="5" t="e">
        <f t="shared" si="576"/>
        <v>#N/A</v>
      </c>
      <c r="U841" s="4" t="e">
        <f t="shared" si="577"/>
        <v>#N/A</v>
      </c>
      <c r="V841" s="4" t="e">
        <f t="shared" si="578"/>
        <v>#N/A</v>
      </c>
      <c r="W841" s="4" t="e">
        <f t="shared" si="579"/>
        <v>#N/A</v>
      </c>
      <c r="X841" s="4" t="e">
        <f t="shared" si="580"/>
        <v>#N/A</v>
      </c>
      <c r="Y841" s="4" t="e" cm="1">
        <f t="array" ref="Y841">_xlfn.IFS(H841=1,2,H841=3,1)</f>
        <v>#N/A</v>
      </c>
      <c r="Z841" s="4" t="e">
        <f t="shared" si="581"/>
        <v>#N/A</v>
      </c>
      <c r="AA841" s="4" t="e">
        <f t="shared" si="582"/>
        <v>#N/A</v>
      </c>
      <c r="AB841" s="4" t="e">
        <f t="shared" si="583"/>
        <v>#N/A</v>
      </c>
      <c r="AC841" s="4" t="e">
        <f t="shared" si="584"/>
        <v>#N/A</v>
      </c>
      <c r="AD841" s="4" t="e">
        <f t="shared" si="585"/>
        <v>#N/A</v>
      </c>
      <c r="AE841" s="4" t="e">
        <f t="shared" si="586"/>
        <v>#N/A</v>
      </c>
      <c r="AF841" s="4">
        <f t="shared" si="587"/>
        <v>0</v>
      </c>
      <c r="AG841" s="4" t="str">
        <f t="shared" si="588"/>
        <v/>
      </c>
      <c r="AH841" s="4">
        <f t="shared" si="589"/>
        <v>0</v>
      </c>
      <c r="AI841" s="4" t="e">
        <f t="shared" si="590"/>
        <v>#VALUE!</v>
      </c>
      <c r="AJ841" s="4" t="e">
        <f t="shared" si="591"/>
        <v>#N/A</v>
      </c>
      <c r="AK841" s="4" t="e">
        <f t="shared" si="592"/>
        <v>#N/A</v>
      </c>
      <c r="AL841" s="4">
        <f t="shared" si="593"/>
        <v>0</v>
      </c>
      <c r="AM841" s="4">
        <f t="shared" si="594"/>
        <v>0</v>
      </c>
      <c r="AN841" s="4"/>
      <c r="AO841" s="4" t="e">
        <f t="shared" si="595"/>
        <v>#N/A</v>
      </c>
      <c r="AP841" s="4" t="e">
        <f t="shared" si="596"/>
        <v>#VALUE!</v>
      </c>
      <c r="AQ841" s="4" t="str">
        <f t="shared" si="597"/>
        <v/>
      </c>
      <c r="AR841" s="4">
        <f t="shared" si="598"/>
        <v>0</v>
      </c>
      <c r="AS841" s="4">
        <f t="shared" si="599"/>
        <v>0</v>
      </c>
      <c r="AT841" s="4">
        <f t="shared" si="600"/>
        <v>0</v>
      </c>
    </row>
    <row r="842" spans="1:46" x14ac:dyDescent="0.25">
      <c r="A842" s="5">
        <f t="shared" si="572"/>
        <v>0</v>
      </c>
      <c r="B842" s="4" t="e">
        <f t="shared" si="573"/>
        <v>#N/A</v>
      </c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4">
        <f t="shared" si="574"/>
        <v>0</v>
      </c>
      <c r="N842" s="59"/>
      <c r="O842" s="59"/>
      <c r="P842" s="59" t="e">
        <f t="shared" si="575"/>
        <v>#N/A</v>
      </c>
      <c r="Q842" s="59"/>
      <c r="R842" s="59"/>
      <c r="S842" s="59"/>
      <c r="T842" s="5" t="e">
        <f t="shared" si="576"/>
        <v>#N/A</v>
      </c>
      <c r="U842" s="4" t="e">
        <f t="shared" si="577"/>
        <v>#N/A</v>
      </c>
      <c r="V842" s="4" t="e">
        <f t="shared" si="578"/>
        <v>#N/A</v>
      </c>
      <c r="W842" s="4" t="e">
        <f t="shared" si="579"/>
        <v>#N/A</v>
      </c>
      <c r="X842" s="4" t="e">
        <f t="shared" si="580"/>
        <v>#N/A</v>
      </c>
      <c r="Y842" s="4" t="e" cm="1">
        <f t="array" ref="Y842">_xlfn.IFS(H842=1,2,H842=3,1)</f>
        <v>#N/A</v>
      </c>
      <c r="Z842" s="4" t="e">
        <f t="shared" si="581"/>
        <v>#N/A</v>
      </c>
      <c r="AA842" s="4" t="e">
        <f t="shared" si="582"/>
        <v>#N/A</v>
      </c>
      <c r="AB842" s="4" t="e">
        <f t="shared" si="583"/>
        <v>#N/A</v>
      </c>
      <c r="AC842" s="4" t="e">
        <f t="shared" si="584"/>
        <v>#N/A</v>
      </c>
      <c r="AD842" s="4" t="e">
        <f t="shared" si="585"/>
        <v>#N/A</v>
      </c>
      <c r="AE842" s="4" t="e">
        <f t="shared" si="586"/>
        <v>#N/A</v>
      </c>
      <c r="AF842" s="4">
        <f t="shared" si="587"/>
        <v>0</v>
      </c>
      <c r="AG842" s="4" t="str">
        <f t="shared" si="588"/>
        <v/>
      </c>
      <c r="AH842" s="4">
        <f t="shared" si="589"/>
        <v>0</v>
      </c>
      <c r="AI842" s="4" t="e">
        <f t="shared" si="590"/>
        <v>#VALUE!</v>
      </c>
      <c r="AJ842" s="4" t="e">
        <f t="shared" si="591"/>
        <v>#N/A</v>
      </c>
      <c r="AK842" s="4" t="e">
        <f t="shared" si="592"/>
        <v>#N/A</v>
      </c>
      <c r="AL842" s="4">
        <f t="shared" si="593"/>
        <v>0</v>
      </c>
      <c r="AM842" s="4">
        <f t="shared" si="594"/>
        <v>0</v>
      </c>
      <c r="AN842" s="4"/>
      <c r="AO842" s="4" t="e">
        <f t="shared" si="595"/>
        <v>#N/A</v>
      </c>
      <c r="AP842" s="4" t="e">
        <f t="shared" si="596"/>
        <v>#VALUE!</v>
      </c>
      <c r="AQ842" s="4" t="str">
        <f t="shared" si="597"/>
        <v/>
      </c>
      <c r="AR842" s="4">
        <f t="shared" si="598"/>
        <v>0</v>
      </c>
      <c r="AS842" s="4">
        <f t="shared" si="599"/>
        <v>0</v>
      </c>
      <c r="AT842" s="4">
        <f t="shared" si="600"/>
        <v>0</v>
      </c>
    </row>
    <row r="843" spans="1:46" x14ac:dyDescent="0.25">
      <c r="A843" s="5">
        <f t="shared" si="572"/>
        <v>0</v>
      </c>
      <c r="B843" s="4" t="e">
        <f t="shared" si="573"/>
        <v>#N/A</v>
      </c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4">
        <f t="shared" si="574"/>
        <v>0</v>
      </c>
      <c r="N843" s="59"/>
      <c r="O843" s="59"/>
      <c r="P843" s="59" t="e">
        <f t="shared" si="575"/>
        <v>#N/A</v>
      </c>
      <c r="Q843" s="59"/>
      <c r="R843" s="59"/>
      <c r="S843" s="59"/>
      <c r="T843" s="5" t="e">
        <f t="shared" si="576"/>
        <v>#N/A</v>
      </c>
      <c r="U843" s="4" t="e">
        <f t="shared" si="577"/>
        <v>#N/A</v>
      </c>
      <c r="V843" s="4" t="e">
        <f t="shared" si="578"/>
        <v>#N/A</v>
      </c>
      <c r="W843" s="4" t="e">
        <f t="shared" si="579"/>
        <v>#N/A</v>
      </c>
      <c r="X843" s="4" t="e">
        <f t="shared" si="580"/>
        <v>#N/A</v>
      </c>
      <c r="Y843" s="4" t="e" cm="1">
        <f t="array" ref="Y843">_xlfn.IFS(H843=1,2,H843=3,1)</f>
        <v>#N/A</v>
      </c>
      <c r="Z843" s="4" t="e">
        <f t="shared" si="581"/>
        <v>#N/A</v>
      </c>
      <c r="AA843" s="4" t="e">
        <f t="shared" si="582"/>
        <v>#N/A</v>
      </c>
      <c r="AB843" s="4" t="e">
        <f t="shared" si="583"/>
        <v>#N/A</v>
      </c>
      <c r="AC843" s="4" t="e">
        <f t="shared" si="584"/>
        <v>#N/A</v>
      </c>
      <c r="AD843" s="4" t="e">
        <f t="shared" si="585"/>
        <v>#N/A</v>
      </c>
      <c r="AE843" s="4" t="e">
        <f t="shared" si="586"/>
        <v>#N/A</v>
      </c>
      <c r="AF843" s="4">
        <f t="shared" si="587"/>
        <v>0</v>
      </c>
      <c r="AG843" s="4" t="str">
        <f t="shared" si="588"/>
        <v/>
      </c>
      <c r="AH843" s="4">
        <f t="shared" si="589"/>
        <v>0</v>
      </c>
      <c r="AI843" s="4" t="e">
        <f t="shared" si="590"/>
        <v>#VALUE!</v>
      </c>
      <c r="AJ843" s="4" t="e">
        <f t="shared" si="591"/>
        <v>#N/A</v>
      </c>
      <c r="AK843" s="4" t="e">
        <f t="shared" si="592"/>
        <v>#N/A</v>
      </c>
      <c r="AL843" s="4">
        <f t="shared" si="593"/>
        <v>0</v>
      </c>
      <c r="AM843" s="4">
        <f t="shared" si="594"/>
        <v>0</v>
      </c>
      <c r="AN843" s="4"/>
      <c r="AO843" s="4" t="e">
        <f t="shared" si="595"/>
        <v>#N/A</v>
      </c>
      <c r="AP843" s="4" t="e">
        <f t="shared" si="596"/>
        <v>#VALUE!</v>
      </c>
      <c r="AQ843" s="4" t="str">
        <f t="shared" si="597"/>
        <v/>
      </c>
      <c r="AR843" s="4">
        <f t="shared" si="598"/>
        <v>0</v>
      </c>
      <c r="AS843" s="4">
        <f t="shared" si="599"/>
        <v>0</v>
      </c>
      <c r="AT843" s="4">
        <f t="shared" si="600"/>
        <v>0</v>
      </c>
    </row>
    <row r="844" spans="1:46" x14ac:dyDescent="0.25">
      <c r="A844" s="5">
        <f t="shared" si="572"/>
        <v>0</v>
      </c>
      <c r="B844" s="4" t="e">
        <f t="shared" si="573"/>
        <v>#N/A</v>
      </c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4">
        <f t="shared" si="574"/>
        <v>0</v>
      </c>
      <c r="N844" s="59"/>
      <c r="O844" s="59"/>
      <c r="P844" s="59" t="e">
        <f t="shared" si="575"/>
        <v>#N/A</v>
      </c>
      <c r="Q844" s="59"/>
      <c r="R844" s="59"/>
      <c r="S844" s="59"/>
      <c r="T844" s="5" t="e">
        <f t="shared" si="576"/>
        <v>#N/A</v>
      </c>
      <c r="U844" s="4" t="e">
        <f t="shared" si="577"/>
        <v>#N/A</v>
      </c>
      <c r="V844" s="4" t="e">
        <f t="shared" si="578"/>
        <v>#N/A</v>
      </c>
      <c r="W844" s="4" t="e">
        <f t="shared" si="579"/>
        <v>#N/A</v>
      </c>
      <c r="X844" s="4" t="e">
        <f t="shared" si="580"/>
        <v>#N/A</v>
      </c>
      <c r="Y844" s="4" t="e" cm="1">
        <f t="array" ref="Y844">_xlfn.IFS(H844=1,2,H844=3,1)</f>
        <v>#N/A</v>
      </c>
      <c r="Z844" s="4" t="e">
        <f t="shared" si="581"/>
        <v>#N/A</v>
      </c>
      <c r="AA844" s="4" t="e">
        <f t="shared" si="582"/>
        <v>#N/A</v>
      </c>
      <c r="AB844" s="4" t="e">
        <f t="shared" si="583"/>
        <v>#N/A</v>
      </c>
      <c r="AC844" s="4" t="e">
        <f t="shared" si="584"/>
        <v>#N/A</v>
      </c>
      <c r="AD844" s="4" t="e">
        <f t="shared" si="585"/>
        <v>#N/A</v>
      </c>
      <c r="AE844" s="4" t="e">
        <f t="shared" si="586"/>
        <v>#N/A</v>
      </c>
      <c r="AF844" s="4">
        <f t="shared" si="587"/>
        <v>0</v>
      </c>
      <c r="AG844" s="4" t="str">
        <f t="shared" si="588"/>
        <v/>
      </c>
      <c r="AH844" s="4">
        <f t="shared" si="589"/>
        <v>0</v>
      </c>
      <c r="AI844" s="4" t="e">
        <f t="shared" si="590"/>
        <v>#VALUE!</v>
      </c>
      <c r="AJ844" s="4" t="e">
        <f t="shared" si="591"/>
        <v>#N/A</v>
      </c>
      <c r="AK844" s="4" t="e">
        <f t="shared" si="592"/>
        <v>#N/A</v>
      </c>
      <c r="AL844" s="4">
        <f t="shared" si="593"/>
        <v>0</v>
      </c>
      <c r="AM844" s="4">
        <f t="shared" si="594"/>
        <v>0</v>
      </c>
      <c r="AN844" s="4"/>
      <c r="AO844" s="4" t="e">
        <f t="shared" si="595"/>
        <v>#N/A</v>
      </c>
      <c r="AP844" s="4" t="e">
        <f t="shared" si="596"/>
        <v>#VALUE!</v>
      </c>
      <c r="AQ844" s="4" t="str">
        <f t="shared" si="597"/>
        <v/>
      </c>
      <c r="AR844" s="4">
        <f t="shared" si="598"/>
        <v>0</v>
      </c>
      <c r="AS844" s="4">
        <f t="shared" si="599"/>
        <v>0</v>
      </c>
      <c r="AT844" s="4">
        <f t="shared" si="600"/>
        <v>0</v>
      </c>
    </row>
    <row r="845" spans="1:46" x14ac:dyDescent="0.25">
      <c r="A845" s="5">
        <f t="shared" si="572"/>
        <v>0</v>
      </c>
      <c r="B845" s="4" t="e">
        <f t="shared" si="573"/>
        <v>#N/A</v>
      </c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4">
        <f t="shared" si="574"/>
        <v>0</v>
      </c>
      <c r="N845" s="59"/>
      <c r="O845" s="59"/>
      <c r="P845" s="59" t="e">
        <f t="shared" si="575"/>
        <v>#N/A</v>
      </c>
      <c r="Q845" s="59"/>
      <c r="R845" s="59"/>
      <c r="S845" s="59"/>
      <c r="T845" s="5" t="e">
        <f t="shared" si="576"/>
        <v>#N/A</v>
      </c>
      <c r="U845" s="4" t="e">
        <f t="shared" si="577"/>
        <v>#N/A</v>
      </c>
      <c r="V845" s="4" t="e">
        <f t="shared" si="578"/>
        <v>#N/A</v>
      </c>
      <c r="W845" s="4" t="e">
        <f t="shared" si="579"/>
        <v>#N/A</v>
      </c>
      <c r="X845" s="4" t="e">
        <f t="shared" si="580"/>
        <v>#N/A</v>
      </c>
      <c r="Y845" s="4" t="e" cm="1">
        <f t="array" ref="Y845">_xlfn.IFS(H845=1,2,H845=3,1)</f>
        <v>#N/A</v>
      </c>
      <c r="Z845" s="4" t="e">
        <f t="shared" si="581"/>
        <v>#N/A</v>
      </c>
      <c r="AA845" s="4" t="e">
        <f t="shared" si="582"/>
        <v>#N/A</v>
      </c>
      <c r="AB845" s="4" t="e">
        <f t="shared" si="583"/>
        <v>#N/A</v>
      </c>
      <c r="AC845" s="4" t="e">
        <f t="shared" si="584"/>
        <v>#N/A</v>
      </c>
      <c r="AD845" s="4" t="e">
        <f t="shared" si="585"/>
        <v>#N/A</v>
      </c>
      <c r="AE845" s="4" t="e">
        <f t="shared" si="586"/>
        <v>#N/A</v>
      </c>
      <c r="AF845" s="4">
        <f t="shared" si="587"/>
        <v>0</v>
      </c>
      <c r="AG845" s="4" t="str">
        <f t="shared" si="588"/>
        <v/>
      </c>
      <c r="AH845" s="4">
        <f t="shared" si="589"/>
        <v>0</v>
      </c>
      <c r="AI845" s="4" t="e">
        <f t="shared" si="590"/>
        <v>#VALUE!</v>
      </c>
      <c r="AJ845" s="4" t="e">
        <f t="shared" si="591"/>
        <v>#N/A</v>
      </c>
      <c r="AK845" s="4" t="e">
        <f t="shared" si="592"/>
        <v>#N/A</v>
      </c>
      <c r="AL845" s="4">
        <f t="shared" si="593"/>
        <v>0</v>
      </c>
      <c r="AM845" s="4">
        <f t="shared" si="594"/>
        <v>0</v>
      </c>
      <c r="AN845" s="4"/>
      <c r="AO845" s="4" t="e">
        <f t="shared" si="595"/>
        <v>#N/A</v>
      </c>
      <c r="AP845" s="4" t="e">
        <f t="shared" si="596"/>
        <v>#VALUE!</v>
      </c>
      <c r="AQ845" s="4" t="str">
        <f t="shared" si="597"/>
        <v/>
      </c>
      <c r="AR845" s="4">
        <f t="shared" si="598"/>
        <v>0</v>
      </c>
      <c r="AS845" s="4">
        <f t="shared" si="599"/>
        <v>0</v>
      </c>
      <c r="AT845" s="4">
        <f t="shared" si="600"/>
        <v>0</v>
      </c>
    </row>
    <row r="846" spans="1:46" x14ac:dyDescent="0.25">
      <c r="A846" s="5">
        <f t="shared" si="572"/>
        <v>0</v>
      </c>
      <c r="B846" s="4" t="e">
        <f t="shared" si="573"/>
        <v>#N/A</v>
      </c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4">
        <f t="shared" si="574"/>
        <v>0</v>
      </c>
      <c r="N846" s="59"/>
      <c r="O846" s="59"/>
      <c r="P846" s="59" t="e">
        <f t="shared" si="575"/>
        <v>#N/A</v>
      </c>
      <c r="Q846" s="59"/>
      <c r="R846" s="59"/>
      <c r="S846" s="59"/>
      <c r="T846" s="5" t="e">
        <f t="shared" si="576"/>
        <v>#N/A</v>
      </c>
      <c r="U846" s="4" t="e">
        <f t="shared" si="577"/>
        <v>#N/A</v>
      </c>
      <c r="V846" s="4" t="e">
        <f t="shared" si="578"/>
        <v>#N/A</v>
      </c>
      <c r="W846" s="4" t="e">
        <f t="shared" si="579"/>
        <v>#N/A</v>
      </c>
      <c r="X846" s="4" t="e">
        <f t="shared" si="580"/>
        <v>#N/A</v>
      </c>
      <c r="Y846" s="4" t="e" cm="1">
        <f t="array" ref="Y846">_xlfn.IFS(H846=1,2,H846=3,1)</f>
        <v>#N/A</v>
      </c>
      <c r="Z846" s="4" t="e">
        <f t="shared" si="581"/>
        <v>#N/A</v>
      </c>
      <c r="AA846" s="4" t="e">
        <f t="shared" si="582"/>
        <v>#N/A</v>
      </c>
      <c r="AB846" s="4" t="e">
        <f t="shared" si="583"/>
        <v>#N/A</v>
      </c>
      <c r="AC846" s="4" t="e">
        <f t="shared" si="584"/>
        <v>#N/A</v>
      </c>
      <c r="AD846" s="4" t="e">
        <f t="shared" si="585"/>
        <v>#N/A</v>
      </c>
      <c r="AE846" s="4" t="e">
        <f t="shared" si="586"/>
        <v>#N/A</v>
      </c>
      <c r="AF846" s="4">
        <f t="shared" si="587"/>
        <v>0</v>
      </c>
      <c r="AG846" s="4" t="str">
        <f t="shared" si="588"/>
        <v/>
      </c>
      <c r="AH846" s="4">
        <f t="shared" si="589"/>
        <v>0</v>
      </c>
      <c r="AI846" s="4" t="e">
        <f t="shared" si="590"/>
        <v>#VALUE!</v>
      </c>
      <c r="AJ846" s="4" t="e">
        <f t="shared" si="591"/>
        <v>#N/A</v>
      </c>
      <c r="AK846" s="4" t="e">
        <f t="shared" si="592"/>
        <v>#N/A</v>
      </c>
      <c r="AL846" s="4">
        <f t="shared" si="593"/>
        <v>0</v>
      </c>
      <c r="AM846" s="4">
        <f t="shared" si="594"/>
        <v>0</v>
      </c>
      <c r="AN846" s="4"/>
      <c r="AO846" s="4" t="e">
        <f t="shared" si="595"/>
        <v>#N/A</v>
      </c>
      <c r="AP846" s="4" t="e">
        <f t="shared" si="596"/>
        <v>#VALUE!</v>
      </c>
      <c r="AQ846" s="4" t="str">
        <f t="shared" si="597"/>
        <v/>
      </c>
      <c r="AR846" s="4">
        <f t="shared" si="598"/>
        <v>0</v>
      </c>
      <c r="AS846" s="4">
        <f t="shared" si="599"/>
        <v>0</v>
      </c>
      <c r="AT846" s="4">
        <f t="shared" si="600"/>
        <v>0</v>
      </c>
    </row>
    <row r="847" spans="1:46" x14ac:dyDescent="0.25">
      <c r="A847" s="5">
        <f t="shared" si="572"/>
        <v>0</v>
      </c>
      <c r="B847" s="4" t="e">
        <f t="shared" si="573"/>
        <v>#N/A</v>
      </c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4">
        <f t="shared" si="574"/>
        <v>0</v>
      </c>
      <c r="N847" s="59"/>
      <c r="O847" s="59"/>
      <c r="P847" s="59" t="e">
        <f t="shared" si="575"/>
        <v>#N/A</v>
      </c>
      <c r="Q847" s="59"/>
      <c r="R847" s="59"/>
      <c r="S847" s="59"/>
      <c r="T847" s="5" t="e">
        <f t="shared" si="576"/>
        <v>#N/A</v>
      </c>
      <c r="U847" s="4" t="e">
        <f t="shared" si="577"/>
        <v>#N/A</v>
      </c>
      <c r="V847" s="4" t="e">
        <f t="shared" si="578"/>
        <v>#N/A</v>
      </c>
      <c r="W847" s="4" t="e">
        <f t="shared" si="579"/>
        <v>#N/A</v>
      </c>
      <c r="X847" s="4" t="e">
        <f t="shared" si="580"/>
        <v>#N/A</v>
      </c>
      <c r="Y847" s="4" t="e" cm="1">
        <f t="array" ref="Y847">_xlfn.IFS(H847=1,2,H847=3,1)</f>
        <v>#N/A</v>
      </c>
      <c r="Z847" s="4" t="e">
        <f t="shared" si="581"/>
        <v>#N/A</v>
      </c>
      <c r="AA847" s="4" t="e">
        <f t="shared" si="582"/>
        <v>#N/A</v>
      </c>
      <c r="AB847" s="4" t="e">
        <f t="shared" si="583"/>
        <v>#N/A</v>
      </c>
      <c r="AC847" s="4" t="e">
        <f t="shared" si="584"/>
        <v>#N/A</v>
      </c>
      <c r="AD847" s="4" t="e">
        <f t="shared" si="585"/>
        <v>#N/A</v>
      </c>
      <c r="AE847" s="4" t="e">
        <f t="shared" si="586"/>
        <v>#N/A</v>
      </c>
      <c r="AF847" s="4">
        <f t="shared" si="587"/>
        <v>0</v>
      </c>
      <c r="AG847" s="4" t="str">
        <f t="shared" si="588"/>
        <v/>
      </c>
      <c r="AH847" s="4">
        <f t="shared" si="589"/>
        <v>0</v>
      </c>
      <c r="AI847" s="4" t="e">
        <f t="shared" si="590"/>
        <v>#VALUE!</v>
      </c>
      <c r="AJ847" s="4" t="e">
        <f t="shared" si="591"/>
        <v>#N/A</v>
      </c>
      <c r="AK847" s="4" t="e">
        <f t="shared" si="592"/>
        <v>#N/A</v>
      </c>
      <c r="AL847" s="4">
        <f t="shared" si="593"/>
        <v>0</v>
      </c>
      <c r="AM847" s="4">
        <f t="shared" si="594"/>
        <v>0</v>
      </c>
      <c r="AN847" s="4"/>
      <c r="AO847" s="4" t="e">
        <f t="shared" si="595"/>
        <v>#N/A</v>
      </c>
      <c r="AP847" s="4" t="e">
        <f t="shared" si="596"/>
        <v>#VALUE!</v>
      </c>
      <c r="AQ847" s="4" t="str">
        <f t="shared" si="597"/>
        <v/>
      </c>
      <c r="AR847" s="4">
        <f t="shared" si="598"/>
        <v>0</v>
      </c>
      <c r="AS847" s="4">
        <f t="shared" si="599"/>
        <v>0</v>
      </c>
      <c r="AT847" s="4">
        <f t="shared" si="600"/>
        <v>0</v>
      </c>
    </row>
    <row r="848" spans="1:46" x14ac:dyDescent="0.25">
      <c r="A848" s="5">
        <f t="shared" si="572"/>
        <v>0</v>
      </c>
      <c r="B848" s="4" t="e">
        <f t="shared" si="573"/>
        <v>#N/A</v>
      </c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4">
        <f t="shared" si="574"/>
        <v>0</v>
      </c>
      <c r="N848" s="59"/>
      <c r="O848" s="59"/>
      <c r="P848" s="59" t="e">
        <f t="shared" si="575"/>
        <v>#N/A</v>
      </c>
      <c r="Q848" s="59"/>
      <c r="R848" s="59"/>
      <c r="S848" s="59"/>
      <c r="T848" s="5" t="e">
        <f t="shared" si="576"/>
        <v>#N/A</v>
      </c>
      <c r="U848" s="4" t="e">
        <f t="shared" si="577"/>
        <v>#N/A</v>
      </c>
      <c r="V848" s="4" t="e">
        <f t="shared" si="578"/>
        <v>#N/A</v>
      </c>
      <c r="W848" s="4" t="e">
        <f t="shared" si="579"/>
        <v>#N/A</v>
      </c>
      <c r="X848" s="4" t="e">
        <f t="shared" si="580"/>
        <v>#N/A</v>
      </c>
      <c r="Y848" s="4" t="e" cm="1">
        <f t="array" ref="Y848">_xlfn.IFS(H848=1,2,H848=3,1)</f>
        <v>#N/A</v>
      </c>
      <c r="Z848" s="4" t="e">
        <f t="shared" si="581"/>
        <v>#N/A</v>
      </c>
      <c r="AA848" s="4" t="e">
        <f t="shared" si="582"/>
        <v>#N/A</v>
      </c>
      <c r="AB848" s="4" t="e">
        <f t="shared" si="583"/>
        <v>#N/A</v>
      </c>
      <c r="AC848" s="4" t="e">
        <f t="shared" si="584"/>
        <v>#N/A</v>
      </c>
      <c r="AD848" s="4" t="e">
        <f t="shared" si="585"/>
        <v>#N/A</v>
      </c>
      <c r="AE848" s="4" t="e">
        <f t="shared" si="586"/>
        <v>#N/A</v>
      </c>
      <c r="AF848" s="4">
        <f t="shared" si="587"/>
        <v>0</v>
      </c>
      <c r="AG848" s="4" t="str">
        <f t="shared" si="588"/>
        <v/>
      </c>
      <c r="AH848" s="4">
        <f t="shared" si="589"/>
        <v>0</v>
      </c>
      <c r="AI848" s="4" t="e">
        <f t="shared" si="590"/>
        <v>#VALUE!</v>
      </c>
      <c r="AJ848" s="4" t="e">
        <f t="shared" si="591"/>
        <v>#N/A</v>
      </c>
      <c r="AK848" s="4" t="e">
        <f t="shared" si="592"/>
        <v>#N/A</v>
      </c>
      <c r="AL848" s="4">
        <f t="shared" si="593"/>
        <v>0</v>
      </c>
      <c r="AM848" s="4">
        <f t="shared" si="594"/>
        <v>0</v>
      </c>
      <c r="AN848" s="4"/>
      <c r="AO848" s="4" t="e">
        <f t="shared" si="595"/>
        <v>#N/A</v>
      </c>
      <c r="AP848" s="4" t="e">
        <f t="shared" si="596"/>
        <v>#VALUE!</v>
      </c>
      <c r="AQ848" s="4" t="str">
        <f t="shared" si="597"/>
        <v/>
      </c>
      <c r="AR848" s="4">
        <f t="shared" si="598"/>
        <v>0</v>
      </c>
      <c r="AS848" s="4">
        <f t="shared" si="599"/>
        <v>0</v>
      </c>
      <c r="AT848" s="4">
        <f t="shared" si="600"/>
        <v>0</v>
      </c>
    </row>
    <row r="849" spans="1:46" x14ac:dyDescent="0.25">
      <c r="A849" s="5">
        <f t="shared" si="572"/>
        <v>0</v>
      </c>
      <c r="B849" s="4" t="e">
        <f t="shared" si="573"/>
        <v>#N/A</v>
      </c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4">
        <f t="shared" si="574"/>
        <v>0</v>
      </c>
      <c r="N849" s="59"/>
      <c r="O849" s="59"/>
      <c r="P849" s="59" t="e">
        <f t="shared" si="575"/>
        <v>#N/A</v>
      </c>
      <c r="Q849" s="59"/>
      <c r="R849" s="59"/>
      <c r="S849" s="59"/>
      <c r="T849" s="5" t="e">
        <f t="shared" si="576"/>
        <v>#N/A</v>
      </c>
      <c r="U849" s="4" t="e">
        <f t="shared" si="577"/>
        <v>#N/A</v>
      </c>
      <c r="V849" s="4" t="e">
        <f t="shared" si="578"/>
        <v>#N/A</v>
      </c>
      <c r="W849" s="4" t="e">
        <f t="shared" si="579"/>
        <v>#N/A</v>
      </c>
      <c r="X849" s="4" t="e">
        <f t="shared" si="580"/>
        <v>#N/A</v>
      </c>
      <c r="Y849" s="4" t="e" cm="1">
        <f t="array" ref="Y849">_xlfn.IFS(H849=1,2,H849=3,1)</f>
        <v>#N/A</v>
      </c>
      <c r="Z849" s="4" t="e">
        <f t="shared" si="581"/>
        <v>#N/A</v>
      </c>
      <c r="AA849" s="4" t="e">
        <f t="shared" si="582"/>
        <v>#N/A</v>
      </c>
      <c r="AB849" s="4" t="e">
        <f t="shared" si="583"/>
        <v>#N/A</v>
      </c>
      <c r="AC849" s="4" t="e">
        <f t="shared" si="584"/>
        <v>#N/A</v>
      </c>
      <c r="AD849" s="4" t="e">
        <f t="shared" si="585"/>
        <v>#N/A</v>
      </c>
      <c r="AE849" s="4" t="e">
        <f t="shared" si="586"/>
        <v>#N/A</v>
      </c>
      <c r="AF849" s="4">
        <f t="shared" si="587"/>
        <v>0</v>
      </c>
      <c r="AG849" s="4" t="str">
        <f t="shared" si="588"/>
        <v/>
      </c>
      <c r="AH849" s="4">
        <f t="shared" si="589"/>
        <v>0</v>
      </c>
      <c r="AI849" s="4" t="e">
        <f t="shared" si="590"/>
        <v>#VALUE!</v>
      </c>
      <c r="AJ849" s="4" t="e">
        <f t="shared" si="591"/>
        <v>#N/A</v>
      </c>
      <c r="AK849" s="4" t="e">
        <f t="shared" si="592"/>
        <v>#N/A</v>
      </c>
      <c r="AL849" s="4">
        <f t="shared" si="593"/>
        <v>0</v>
      </c>
      <c r="AM849" s="4">
        <f t="shared" si="594"/>
        <v>0</v>
      </c>
      <c r="AN849" s="4"/>
      <c r="AO849" s="4" t="e">
        <f t="shared" si="595"/>
        <v>#N/A</v>
      </c>
      <c r="AP849" s="4" t="e">
        <f t="shared" si="596"/>
        <v>#VALUE!</v>
      </c>
      <c r="AQ849" s="4" t="str">
        <f t="shared" si="597"/>
        <v/>
      </c>
      <c r="AR849" s="4">
        <f t="shared" si="598"/>
        <v>0</v>
      </c>
      <c r="AS849" s="4">
        <f t="shared" si="599"/>
        <v>0</v>
      </c>
      <c r="AT849" s="4">
        <f t="shared" si="600"/>
        <v>0</v>
      </c>
    </row>
    <row r="850" spans="1:46" x14ac:dyDescent="0.25">
      <c r="A850" s="5">
        <f t="shared" si="572"/>
        <v>0</v>
      </c>
      <c r="B850" s="4" t="e">
        <f t="shared" si="573"/>
        <v>#N/A</v>
      </c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4">
        <f t="shared" si="574"/>
        <v>0</v>
      </c>
      <c r="N850" s="59"/>
      <c r="O850" s="59"/>
      <c r="P850" s="59" t="e">
        <f t="shared" si="575"/>
        <v>#N/A</v>
      </c>
      <c r="Q850" s="59"/>
      <c r="R850" s="59"/>
      <c r="S850" s="59"/>
      <c r="T850" s="5" t="e">
        <f t="shared" si="576"/>
        <v>#N/A</v>
      </c>
      <c r="U850" s="4" t="e">
        <f t="shared" si="577"/>
        <v>#N/A</v>
      </c>
      <c r="V850" s="4" t="e">
        <f t="shared" si="578"/>
        <v>#N/A</v>
      </c>
      <c r="W850" s="4" t="e">
        <f t="shared" si="579"/>
        <v>#N/A</v>
      </c>
      <c r="X850" s="4" t="e">
        <f t="shared" si="580"/>
        <v>#N/A</v>
      </c>
      <c r="Y850" s="4" t="e" cm="1">
        <f t="array" ref="Y850">_xlfn.IFS(H850=1,2,H850=3,1)</f>
        <v>#N/A</v>
      </c>
      <c r="Z850" s="4" t="e">
        <f t="shared" si="581"/>
        <v>#N/A</v>
      </c>
      <c r="AA850" s="4" t="e">
        <f t="shared" si="582"/>
        <v>#N/A</v>
      </c>
      <c r="AB850" s="4" t="e">
        <f t="shared" si="583"/>
        <v>#N/A</v>
      </c>
      <c r="AC850" s="4" t="e">
        <f t="shared" si="584"/>
        <v>#N/A</v>
      </c>
      <c r="AD850" s="4" t="e">
        <f t="shared" si="585"/>
        <v>#N/A</v>
      </c>
      <c r="AE850" s="4" t="e">
        <f t="shared" si="586"/>
        <v>#N/A</v>
      </c>
      <c r="AF850" s="4">
        <f t="shared" si="587"/>
        <v>0</v>
      </c>
      <c r="AG850" s="4" t="str">
        <f t="shared" si="588"/>
        <v/>
      </c>
      <c r="AH850" s="4">
        <f t="shared" si="589"/>
        <v>0</v>
      </c>
      <c r="AI850" s="4" t="e">
        <f t="shared" si="590"/>
        <v>#VALUE!</v>
      </c>
      <c r="AJ850" s="4" t="e">
        <f t="shared" si="591"/>
        <v>#N/A</v>
      </c>
      <c r="AK850" s="4" t="e">
        <f t="shared" si="592"/>
        <v>#N/A</v>
      </c>
      <c r="AL850" s="4">
        <f t="shared" si="593"/>
        <v>0</v>
      </c>
      <c r="AM850" s="4">
        <f t="shared" si="594"/>
        <v>0</v>
      </c>
      <c r="AN850" s="4"/>
      <c r="AO850" s="4" t="e">
        <f t="shared" si="595"/>
        <v>#N/A</v>
      </c>
      <c r="AP850" s="4" t="e">
        <f t="shared" si="596"/>
        <v>#VALUE!</v>
      </c>
      <c r="AQ850" s="4" t="str">
        <f t="shared" si="597"/>
        <v/>
      </c>
      <c r="AR850" s="4">
        <f t="shared" si="598"/>
        <v>0</v>
      </c>
      <c r="AS850" s="4">
        <f t="shared" si="599"/>
        <v>0</v>
      </c>
      <c r="AT850" s="4">
        <f t="shared" si="600"/>
        <v>0</v>
      </c>
    </row>
    <row r="851" spans="1:46" x14ac:dyDescent="0.25">
      <c r="A851" s="5">
        <f t="shared" si="572"/>
        <v>0</v>
      </c>
      <c r="B851" s="4" t="e">
        <f t="shared" si="573"/>
        <v>#N/A</v>
      </c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4">
        <f t="shared" si="574"/>
        <v>0</v>
      </c>
      <c r="N851" s="59"/>
      <c r="O851" s="59"/>
      <c r="P851" s="59" t="e">
        <f t="shared" si="575"/>
        <v>#N/A</v>
      </c>
      <c r="Q851" s="59"/>
      <c r="R851" s="59"/>
      <c r="S851" s="59"/>
      <c r="T851" s="5" t="e">
        <f t="shared" si="576"/>
        <v>#N/A</v>
      </c>
      <c r="U851" s="4" t="e">
        <f t="shared" si="577"/>
        <v>#N/A</v>
      </c>
      <c r="V851" s="4" t="e">
        <f t="shared" si="578"/>
        <v>#N/A</v>
      </c>
      <c r="W851" s="4" t="e">
        <f t="shared" si="579"/>
        <v>#N/A</v>
      </c>
      <c r="X851" s="4" t="e">
        <f t="shared" si="580"/>
        <v>#N/A</v>
      </c>
      <c r="Y851" s="4" t="e" cm="1">
        <f t="array" ref="Y851">_xlfn.IFS(H851=1,2,H851=3,1)</f>
        <v>#N/A</v>
      </c>
      <c r="Z851" s="4" t="e">
        <f t="shared" si="581"/>
        <v>#N/A</v>
      </c>
      <c r="AA851" s="4" t="e">
        <f t="shared" si="582"/>
        <v>#N/A</v>
      </c>
      <c r="AB851" s="4" t="e">
        <f t="shared" si="583"/>
        <v>#N/A</v>
      </c>
      <c r="AC851" s="4" t="e">
        <f t="shared" si="584"/>
        <v>#N/A</v>
      </c>
      <c r="AD851" s="4" t="e">
        <f t="shared" si="585"/>
        <v>#N/A</v>
      </c>
      <c r="AE851" s="4" t="e">
        <f t="shared" si="586"/>
        <v>#N/A</v>
      </c>
      <c r="AF851" s="4">
        <f t="shared" si="587"/>
        <v>0</v>
      </c>
      <c r="AG851" s="4" t="str">
        <f t="shared" si="588"/>
        <v/>
      </c>
      <c r="AH851" s="4">
        <f t="shared" si="589"/>
        <v>0</v>
      </c>
      <c r="AI851" s="4" t="e">
        <f t="shared" si="590"/>
        <v>#VALUE!</v>
      </c>
      <c r="AJ851" s="4" t="e">
        <f t="shared" si="591"/>
        <v>#N/A</v>
      </c>
      <c r="AK851" s="4" t="e">
        <f t="shared" si="592"/>
        <v>#N/A</v>
      </c>
      <c r="AL851" s="4">
        <f t="shared" si="593"/>
        <v>0</v>
      </c>
      <c r="AM851" s="4">
        <f t="shared" si="594"/>
        <v>0</v>
      </c>
      <c r="AN851" s="4"/>
      <c r="AO851" s="4" t="e">
        <f t="shared" si="595"/>
        <v>#N/A</v>
      </c>
      <c r="AP851" s="4" t="e">
        <f t="shared" si="596"/>
        <v>#VALUE!</v>
      </c>
      <c r="AQ851" s="4" t="str">
        <f t="shared" si="597"/>
        <v/>
      </c>
      <c r="AR851" s="4">
        <f t="shared" si="598"/>
        <v>0</v>
      </c>
      <c r="AS851" s="4">
        <f t="shared" si="599"/>
        <v>0</v>
      </c>
      <c r="AT851" s="4">
        <f t="shared" si="600"/>
        <v>0</v>
      </c>
    </row>
    <row r="852" spans="1:46" x14ac:dyDescent="0.25">
      <c r="A852" s="5">
        <f t="shared" si="572"/>
        <v>0</v>
      </c>
      <c r="B852" s="4" t="e">
        <f t="shared" si="573"/>
        <v>#N/A</v>
      </c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4">
        <f t="shared" si="574"/>
        <v>0</v>
      </c>
      <c r="N852" s="59"/>
      <c r="O852" s="59"/>
      <c r="P852" s="59" t="e">
        <f t="shared" si="575"/>
        <v>#N/A</v>
      </c>
      <c r="Q852" s="59"/>
      <c r="R852" s="59"/>
      <c r="S852" s="59"/>
      <c r="T852" s="5" t="e">
        <f t="shared" si="576"/>
        <v>#N/A</v>
      </c>
      <c r="U852" s="4" t="e">
        <f t="shared" si="577"/>
        <v>#N/A</v>
      </c>
      <c r="V852" s="4" t="e">
        <f t="shared" si="578"/>
        <v>#N/A</v>
      </c>
      <c r="W852" s="4" t="e">
        <f t="shared" si="579"/>
        <v>#N/A</v>
      </c>
      <c r="X852" s="4" t="e">
        <f t="shared" si="580"/>
        <v>#N/A</v>
      </c>
      <c r="Y852" s="4" t="e" cm="1">
        <f t="array" ref="Y852">_xlfn.IFS(H852=1,2,H852=3,1)</f>
        <v>#N/A</v>
      </c>
      <c r="Z852" s="4" t="e">
        <f t="shared" si="581"/>
        <v>#N/A</v>
      </c>
      <c r="AA852" s="4" t="e">
        <f t="shared" si="582"/>
        <v>#N/A</v>
      </c>
      <c r="AB852" s="4" t="e">
        <f t="shared" si="583"/>
        <v>#N/A</v>
      </c>
      <c r="AC852" s="4" t="e">
        <f t="shared" si="584"/>
        <v>#N/A</v>
      </c>
      <c r="AD852" s="4" t="e">
        <f t="shared" si="585"/>
        <v>#N/A</v>
      </c>
      <c r="AE852" s="4" t="e">
        <f t="shared" si="586"/>
        <v>#N/A</v>
      </c>
      <c r="AF852" s="4">
        <f t="shared" si="587"/>
        <v>0</v>
      </c>
      <c r="AG852" s="4" t="str">
        <f t="shared" si="588"/>
        <v/>
      </c>
      <c r="AH852" s="4">
        <f t="shared" si="589"/>
        <v>0</v>
      </c>
      <c r="AI852" s="4" t="e">
        <f t="shared" si="590"/>
        <v>#VALUE!</v>
      </c>
      <c r="AJ852" s="4" t="e">
        <f t="shared" si="591"/>
        <v>#N/A</v>
      </c>
      <c r="AK852" s="4" t="e">
        <f t="shared" si="592"/>
        <v>#N/A</v>
      </c>
      <c r="AL852" s="4">
        <f t="shared" si="593"/>
        <v>0</v>
      </c>
      <c r="AM852" s="4">
        <f t="shared" si="594"/>
        <v>0</v>
      </c>
      <c r="AN852" s="4"/>
      <c r="AO852" s="4" t="e">
        <f t="shared" si="595"/>
        <v>#N/A</v>
      </c>
      <c r="AP852" s="4" t="e">
        <f t="shared" si="596"/>
        <v>#VALUE!</v>
      </c>
      <c r="AQ852" s="4" t="str">
        <f t="shared" si="597"/>
        <v/>
      </c>
      <c r="AR852" s="4">
        <f t="shared" si="598"/>
        <v>0</v>
      </c>
      <c r="AS852" s="4">
        <f t="shared" si="599"/>
        <v>0</v>
      </c>
      <c r="AT852" s="4">
        <f t="shared" si="600"/>
        <v>0</v>
      </c>
    </row>
    <row r="853" spans="1:46" x14ac:dyDescent="0.25">
      <c r="A853" s="5">
        <f t="shared" si="572"/>
        <v>0</v>
      </c>
      <c r="B853" s="4" t="e">
        <f t="shared" si="573"/>
        <v>#N/A</v>
      </c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4">
        <f t="shared" si="574"/>
        <v>0</v>
      </c>
      <c r="N853" s="59"/>
      <c r="O853" s="59"/>
      <c r="P853" s="59" t="e">
        <f t="shared" si="575"/>
        <v>#N/A</v>
      </c>
      <c r="Q853" s="59"/>
      <c r="R853" s="59"/>
      <c r="S853" s="59"/>
      <c r="T853" s="5" t="e">
        <f t="shared" si="576"/>
        <v>#N/A</v>
      </c>
      <c r="U853" s="4" t="e">
        <f t="shared" si="577"/>
        <v>#N/A</v>
      </c>
      <c r="V853" s="4" t="e">
        <f t="shared" si="578"/>
        <v>#N/A</v>
      </c>
      <c r="W853" s="4" t="e">
        <f t="shared" si="579"/>
        <v>#N/A</v>
      </c>
      <c r="X853" s="4" t="e">
        <f t="shared" si="580"/>
        <v>#N/A</v>
      </c>
      <c r="Y853" s="4" t="e" cm="1">
        <f t="array" ref="Y853">_xlfn.IFS(H853=1,2,H853=3,1)</f>
        <v>#N/A</v>
      </c>
      <c r="Z853" s="4" t="e">
        <f t="shared" si="581"/>
        <v>#N/A</v>
      </c>
      <c r="AA853" s="4" t="e">
        <f t="shared" si="582"/>
        <v>#N/A</v>
      </c>
      <c r="AB853" s="4" t="e">
        <f t="shared" si="583"/>
        <v>#N/A</v>
      </c>
      <c r="AC853" s="4" t="e">
        <f t="shared" si="584"/>
        <v>#N/A</v>
      </c>
      <c r="AD853" s="4" t="e">
        <f t="shared" si="585"/>
        <v>#N/A</v>
      </c>
      <c r="AE853" s="4" t="e">
        <f t="shared" si="586"/>
        <v>#N/A</v>
      </c>
      <c r="AF853" s="4">
        <f t="shared" si="587"/>
        <v>0</v>
      </c>
      <c r="AG853" s="4" t="str">
        <f t="shared" si="588"/>
        <v/>
      </c>
      <c r="AH853" s="4">
        <f t="shared" si="589"/>
        <v>0</v>
      </c>
      <c r="AI853" s="4" t="e">
        <f t="shared" si="590"/>
        <v>#VALUE!</v>
      </c>
      <c r="AJ853" s="4" t="e">
        <f t="shared" si="591"/>
        <v>#N/A</v>
      </c>
      <c r="AK853" s="4" t="e">
        <f t="shared" si="592"/>
        <v>#N/A</v>
      </c>
      <c r="AL853" s="4">
        <f t="shared" si="593"/>
        <v>0</v>
      </c>
      <c r="AM853" s="4">
        <f t="shared" si="594"/>
        <v>0</v>
      </c>
      <c r="AN853" s="4"/>
      <c r="AO853" s="4" t="e">
        <f t="shared" si="595"/>
        <v>#N/A</v>
      </c>
      <c r="AP853" s="4" t="e">
        <f t="shared" si="596"/>
        <v>#VALUE!</v>
      </c>
      <c r="AQ853" s="4" t="str">
        <f t="shared" si="597"/>
        <v/>
      </c>
      <c r="AR853" s="4">
        <f t="shared" si="598"/>
        <v>0</v>
      </c>
      <c r="AS853" s="4">
        <f t="shared" si="599"/>
        <v>0</v>
      </c>
      <c r="AT853" s="4">
        <f t="shared" si="600"/>
        <v>0</v>
      </c>
    </row>
    <row r="854" spans="1:46" x14ac:dyDescent="0.25">
      <c r="A854" s="5">
        <f t="shared" si="572"/>
        <v>0</v>
      </c>
      <c r="B854" s="4" t="e">
        <f t="shared" si="573"/>
        <v>#N/A</v>
      </c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4">
        <f t="shared" si="574"/>
        <v>0</v>
      </c>
      <c r="N854" s="59"/>
      <c r="O854" s="59"/>
      <c r="P854" s="59" t="e">
        <f t="shared" si="575"/>
        <v>#N/A</v>
      </c>
      <c r="Q854" s="59"/>
      <c r="R854" s="59"/>
      <c r="S854" s="59"/>
      <c r="T854" s="5" t="e">
        <f t="shared" si="576"/>
        <v>#N/A</v>
      </c>
      <c r="U854" s="4" t="e">
        <f t="shared" si="577"/>
        <v>#N/A</v>
      </c>
      <c r="V854" s="4" t="e">
        <f t="shared" si="578"/>
        <v>#N/A</v>
      </c>
      <c r="W854" s="4" t="e">
        <f t="shared" si="579"/>
        <v>#N/A</v>
      </c>
      <c r="X854" s="4" t="e">
        <f t="shared" si="580"/>
        <v>#N/A</v>
      </c>
      <c r="Y854" s="4" t="e" cm="1">
        <f t="array" ref="Y854">_xlfn.IFS(H854=1,2,H854=3,1)</f>
        <v>#N/A</v>
      </c>
      <c r="Z854" s="4" t="e">
        <f t="shared" si="581"/>
        <v>#N/A</v>
      </c>
      <c r="AA854" s="4" t="e">
        <f t="shared" si="582"/>
        <v>#N/A</v>
      </c>
      <c r="AB854" s="4" t="e">
        <f t="shared" si="583"/>
        <v>#N/A</v>
      </c>
      <c r="AC854" s="4" t="e">
        <f t="shared" si="584"/>
        <v>#N/A</v>
      </c>
      <c r="AD854" s="4" t="e">
        <f t="shared" si="585"/>
        <v>#N/A</v>
      </c>
      <c r="AE854" s="4" t="e">
        <f t="shared" si="586"/>
        <v>#N/A</v>
      </c>
      <c r="AF854" s="4">
        <f t="shared" si="587"/>
        <v>0</v>
      </c>
      <c r="AG854" s="4" t="str">
        <f t="shared" si="588"/>
        <v/>
      </c>
      <c r="AH854" s="4">
        <f t="shared" si="589"/>
        <v>0</v>
      </c>
      <c r="AI854" s="4" t="e">
        <f t="shared" si="590"/>
        <v>#VALUE!</v>
      </c>
      <c r="AJ854" s="4" t="e">
        <f t="shared" si="591"/>
        <v>#N/A</v>
      </c>
      <c r="AK854" s="4" t="e">
        <f t="shared" si="592"/>
        <v>#N/A</v>
      </c>
      <c r="AL854" s="4">
        <f t="shared" si="593"/>
        <v>0</v>
      </c>
      <c r="AM854" s="4">
        <f t="shared" si="594"/>
        <v>0</v>
      </c>
      <c r="AN854" s="4"/>
      <c r="AO854" s="4" t="e">
        <f t="shared" si="595"/>
        <v>#N/A</v>
      </c>
      <c r="AP854" s="4" t="e">
        <f t="shared" si="596"/>
        <v>#VALUE!</v>
      </c>
      <c r="AQ854" s="4" t="str">
        <f t="shared" si="597"/>
        <v/>
      </c>
      <c r="AR854" s="4">
        <f t="shared" si="598"/>
        <v>0</v>
      </c>
      <c r="AS854" s="4">
        <f t="shared" si="599"/>
        <v>0</v>
      </c>
      <c r="AT854" s="4">
        <f t="shared" si="600"/>
        <v>0</v>
      </c>
    </row>
    <row r="855" spans="1:46" x14ac:dyDescent="0.25">
      <c r="A855" s="5">
        <f t="shared" si="572"/>
        <v>0</v>
      </c>
      <c r="B855" s="4" t="e">
        <f t="shared" si="573"/>
        <v>#N/A</v>
      </c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4">
        <f t="shared" si="574"/>
        <v>0</v>
      </c>
      <c r="N855" s="59"/>
      <c r="O855" s="59"/>
      <c r="P855" s="59" t="e">
        <f t="shared" si="575"/>
        <v>#N/A</v>
      </c>
      <c r="Q855" s="59"/>
      <c r="R855" s="59"/>
      <c r="S855" s="59"/>
      <c r="T855" s="5" t="e">
        <f t="shared" si="576"/>
        <v>#N/A</v>
      </c>
      <c r="U855" s="4" t="e">
        <f t="shared" si="577"/>
        <v>#N/A</v>
      </c>
      <c r="V855" s="4" t="e">
        <f t="shared" si="578"/>
        <v>#N/A</v>
      </c>
      <c r="W855" s="4" t="e">
        <f t="shared" si="579"/>
        <v>#N/A</v>
      </c>
      <c r="X855" s="4" t="e">
        <f t="shared" si="580"/>
        <v>#N/A</v>
      </c>
      <c r="Y855" s="4" t="e" cm="1">
        <f t="array" ref="Y855">_xlfn.IFS(H855=1,2,H855=3,1)</f>
        <v>#N/A</v>
      </c>
      <c r="Z855" s="4" t="e">
        <f t="shared" si="581"/>
        <v>#N/A</v>
      </c>
      <c r="AA855" s="4" t="e">
        <f t="shared" si="582"/>
        <v>#N/A</v>
      </c>
      <c r="AB855" s="4" t="e">
        <f t="shared" si="583"/>
        <v>#N/A</v>
      </c>
      <c r="AC855" s="4" t="e">
        <f t="shared" si="584"/>
        <v>#N/A</v>
      </c>
      <c r="AD855" s="4" t="e">
        <f t="shared" si="585"/>
        <v>#N/A</v>
      </c>
      <c r="AE855" s="4" t="e">
        <f t="shared" si="586"/>
        <v>#N/A</v>
      </c>
      <c r="AF855" s="4">
        <f t="shared" si="587"/>
        <v>0</v>
      </c>
      <c r="AG855" s="4" t="str">
        <f t="shared" si="588"/>
        <v/>
      </c>
      <c r="AH855" s="4">
        <f t="shared" si="589"/>
        <v>0</v>
      </c>
      <c r="AI855" s="4" t="e">
        <f t="shared" si="590"/>
        <v>#VALUE!</v>
      </c>
      <c r="AJ855" s="4" t="e">
        <f t="shared" si="591"/>
        <v>#N/A</v>
      </c>
      <c r="AK855" s="4" t="e">
        <f t="shared" si="592"/>
        <v>#N/A</v>
      </c>
      <c r="AL855" s="4">
        <f t="shared" si="593"/>
        <v>0</v>
      </c>
      <c r="AM855" s="4">
        <f t="shared" si="594"/>
        <v>0</v>
      </c>
      <c r="AN855" s="4"/>
      <c r="AO855" s="4" t="e">
        <f t="shared" si="595"/>
        <v>#N/A</v>
      </c>
      <c r="AP855" s="4" t="e">
        <f t="shared" si="596"/>
        <v>#VALUE!</v>
      </c>
      <c r="AQ855" s="4" t="str">
        <f t="shared" si="597"/>
        <v/>
      </c>
      <c r="AR855" s="4">
        <f t="shared" si="598"/>
        <v>0</v>
      </c>
      <c r="AS855" s="4">
        <f t="shared" si="599"/>
        <v>0</v>
      </c>
      <c r="AT855" s="4">
        <f t="shared" si="600"/>
        <v>0</v>
      </c>
    </row>
    <row r="856" spans="1:46" x14ac:dyDescent="0.25">
      <c r="A856" s="5">
        <f t="shared" si="572"/>
        <v>0</v>
      </c>
      <c r="B856" s="4" t="e">
        <f t="shared" si="573"/>
        <v>#N/A</v>
      </c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4">
        <f t="shared" si="574"/>
        <v>0</v>
      </c>
      <c r="N856" s="59"/>
      <c r="O856" s="59"/>
      <c r="P856" s="59" t="e">
        <f t="shared" si="575"/>
        <v>#N/A</v>
      </c>
      <c r="Q856" s="59"/>
      <c r="R856" s="59"/>
      <c r="S856" s="59"/>
      <c r="T856" s="5" t="e">
        <f t="shared" si="576"/>
        <v>#N/A</v>
      </c>
      <c r="U856" s="4" t="e">
        <f t="shared" si="577"/>
        <v>#N/A</v>
      </c>
      <c r="V856" s="4" t="e">
        <f t="shared" si="578"/>
        <v>#N/A</v>
      </c>
      <c r="W856" s="4" t="e">
        <f t="shared" si="579"/>
        <v>#N/A</v>
      </c>
      <c r="X856" s="4" t="e">
        <f t="shared" si="580"/>
        <v>#N/A</v>
      </c>
      <c r="Y856" s="4" t="e" cm="1">
        <f t="array" ref="Y856">_xlfn.IFS(H856=1,2,H856=3,1)</f>
        <v>#N/A</v>
      </c>
      <c r="Z856" s="4" t="e">
        <f t="shared" si="581"/>
        <v>#N/A</v>
      </c>
      <c r="AA856" s="4" t="e">
        <f t="shared" si="582"/>
        <v>#N/A</v>
      </c>
      <c r="AB856" s="4" t="e">
        <f t="shared" si="583"/>
        <v>#N/A</v>
      </c>
      <c r="AC856" s="4" t="e">
        <f t="shared" si="584"/>
        <v>#N/A</v>
      </c>
      <c r="AD856" s="4" t="e">
        <f t="shared" si="585"/>
        <v>#N/A</v>
      </c>
      <c r="AE856" s="4" t="e">
        <f t="shared" si="586"/>
        <v>#N/A</v>
      </c>
      <c r="AF856" s="4">
        <f t="shared" si="587"/>
        <v>0</v>
      </c>
      <c r="AG856" s="4" t="str">
        <f t="shared" si="588"/>
        <v/>
      </c>
      <c r="AH856" s="4">
        <f t="shared" si="589"/>
        <v>0</v>
      </c>
      <c r="AI856" s="4" t="e">
        <f t="shared" si="590"/>
        <v>#VALUE!</v>
      </c>
      <c r="AJ856" s="4" t="e">
        <f t="shared" si="591"/>
        <v>#N/A</v>
      </c>
      <c r="AK856" s="4" t="e">
        <f t="shared" si="592"/>
        <v>#N/A</v>
      </c>
      <c r="AL856" s="4">
        <f t="shared" si="593"/>
        <v>0</v>
      </c>
      <c r="AM856" s="4">
        <f t="shared" si="594"/>
        <v>0</v>
      </c>
      <c r="AN856" s="4"/>
      <c r="AO856" s="4" t="e">
        <f t="shared" si="595"/>
        <v>#N/A</v>
      </c>
      <c r="AP856" s="4" t="e">
        <f t="shared" si="596"/>
        <v>#VALUE!</v>
      </c>
      <c r="AQ856" s="4" t="str">
        <f t="shared" si="597"/>
        <v/>
      </c>
      <c r="AR856" s="4">
        <f t="shared" si="598"/>
        <v>0</v>
      </c>
      <c r="AS856" s="4">
        <f t="shared" si="599"/>
        <v>0</v>
      </c>
      <c r="AT856" s="4">
        <f t="shared" si="600"/>
        <v>0</v>
      </c>
    </row>
    <row r="857" spans="1:46" x14ac:dyDescent="0.25">
      <c r="A857" s="5">
        <f t="shared" si="572"/>
        <v>0</v>
      </c>
      <c r="B857" s="4" t="e">
        <f t="shared" si="573"/>
        <v>#N/A</v>
      </c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4">
        <f t="shared" si="574"/>
        <v>0</v>
      </c>
      <c r="N857" s="59"/>
      <c r="O857" s="59"/>
      <c r="P857" s="59" t="e">
        <f t="shared" si="575"/>
        <v>#N/A</v>
      </c>
      <c r="Q857" s="59"/>
      <c r="R857" s="59"/>
      <c r="S857" s="59"/>
      <c r="T857" s="5" t="e">
        <f t="shared" si="576"/>
        <v>#N/A</v>
      </c>
      <c r="U857" s="4" t="e">
        <f t="shared" si="577"/>
        <v>#N/A</v>
      </c>
      <c r="V857" s="4" t="e">
        <f t="shared" si="578"/>
        <v>#N/A</v>
      </c>
      <c r="W857" s="4" t="e">
        <f t="shared" si="579"/>
        <v>#N/A</v>
      </c>
      <c r="X857" s="4" t="e">
        <f t="shared" si="580"/>
        <v>#N/A</v>
      </c>
      <c r="Y857" s="4" t="e" cm="1">
        <f t="array" ref="Y857">_xlfn.IFS(H857=1,2,H857=3,1)</f>
        <v>#N/A</v>
      </c>
      <c r="Z857" s="4" t="e">
        <f t="shared" si="581"/>
        <v>#N/A</v>
      </c>
      <c r="AA857" s="4" t="e">
        <f t="shared" si="582"/>
        <v>#N/A</v>
      </c>
      <c r="AB857" s="4" t="e">
        <f t="shared" si="583"/>
        <v>#N/A</v>
      </c>
      <c r="AC857" s="4" t="e">
        <f t="shared" si="584"/>
        <v>#N/A</v>
      </c>
      <c r="AD857" s="4" t="e">
        <f t="shared" si="585"/>
        <v>#N/A</v>
      </c>
      <c r="AE857" s="4" t="e">
        <f t="shared" si="586"/>
        <v>#N/A</v>
      </c>
      <c r="AF857" s="4">
        <f t="shared" si="587"/>
        <v>0</v>
      </c>
      <c r="AG857" s="4" t="str">
        <f t="shared" si="588"/>
        <v/>
      </c>
      <c r="AH857" s="4">
        <f t="shared" si="589"/>
        <v>0</v>
      </c>
      <c r="AI857" s="4" t="e">
        <f t="shared" si="590"/>
        <v>#VALUE!</v>
      </c>
      <c r="AJ857" s="4" t="e">
        <f t="shared" si="591"/>
        <v>#N/A</v>
      </c>
      <c r="AK857" s="4" t="e">
        <f t="shared" si="592"/>
        <v>#N/A</v>
      </c>
      <c r="AL857" s="4">
        <f t="shared" si="593"/>
        <v>0</v>
      </c>
      <c r="AM857" s="4">
        <f t="shared" si="594"/>
        <v>0</v>
      </c>
      <c r="AN857" s="4"/>
      <c r="AO857" s="4" t="e">
        <f t="shared" si="595"/>
        <v>#N/A</v>
      </c>
      <c r="AP857" s="4" t="e">
        <f t="shared" si="596"/>
        <v>#VALUE!</v>
      </c>
      <c r="AQ857" s="4" t="str">
        <f t="shared" si="597"/>
        <v/>
      </c>
      <c r="AR857" s="4">
        <f t="shared" si="598"/>
        <v>0</v>
      </c>
      <c r="AS857" s="4">
        <f t="shared" si="599"/>
        <v>0</v>
      </c>
      <c r="AT857" s="4">
        <f t="shared" si="600"/>
        <v>0</v>
      </c>
    </row>
    <row r="858" spans="1:46" x14ac:dyDescent="0.25">
      <c r="A858" s="5">
        <f t="shared" si="572"/>
        <v>0</v>
      </c>
      <c r="B858" s="4" t="e">
        <f t="shared" si="573"/>
        <v>#N/A</v>
      </c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4">
        <f t="shared" si="574"/>
        <v>0</v>
      </c>
      <c r="N858" s="59"/>
      <c r="O858" s="59"/>
      <c r="P858" s="59" t="e">
        <f t="shared" si="575"/>
        <v>#N/A</v>
      </c>
      <c r="Q858" s="59"/>
      <c r="R858" s="59"/>
      <c r="S858" s="59"/>
      <c r="T858" s="5" t="e">
        <f t="shared" si="576"/>
        <v>#N/A</v>
      </c>
      <c r="U858" s="4" t="e">
        <f t="shared" si="577"/>
        <v>#N/A</v>
      </c>
      <c r="V858" s="4" t="e">
        <f t="shared" si="578"/>
        <v>#N/A</v>
      </c>
      <c r="W858" s="4" t="e">
        <f t="shared" si="579"/>
        <v>#N/A</v>
      </c>
      <c r="X858" s="4" t="e">
        <f t="shared" si="580"/>
        <v>#N/A</v>
      </c>
      <c r="Y858" s="4" t="e" cm="1">
        <f t="array" ref="Y858">_xlfn.IFS(H858=1,2,H858=3,1)</f>
        <v>#N/A</v>
      </c>
      <c r="Z858" s="4" t="e">
        <f t="shared" si="581"/>
        <v>#N/A</v>
      </c>
      <c r="AA858" s="4" t="e">
        <f t="shared" si="582"/>
        <v>#N/A</v>
      </c>
      <c r="AB858" s="4" t="e">
        <f t="shared" si="583"/>
        <v>#N/A</v>
      </c>
      <c r="AC858" s="4" t="e">
        <f t="shared" si="584"/>
        <v>#N/A</v>
      </c>
      <c r="AD858" s="4" t="e">
        <f t="shared" si="585"/>
        <v>#N/A</v>
      </c>
      <c r="AE858" s="4" t="e">
        <f t="shared" si="586"/>
        <v>#N/A</v>
      </c>
      <c r="AF858" s="4">
        <f t="shared" si="587"/>
        <v>0</v>
      </c>
      <c r="AG858" s="4" t="str">
        <f t="shared" si="588"/>
        <v/>
      </c>
      <c r="AH858" s="4">
        <f t="shared" si="589"/>
        <v>0</v>
      </c>
      <c r="AI858" s="4" t="e">
        <f t="shared" si="590"/>
        <v>#VALUE!</v>
      </c>
      <c r="AJ858" s="4" t="e">
        <f t="shared" si="591"/>
        <v>#N/A</v>
      </c>
      <c r="AK858" s="4" t="e">
        <f t="shared" si="592"/>
        <v>#N/A</v>
      </c>
      <c r="AL858" s="4">
        <f t="shared" si="593"/>
        <v>0</v>
      </c>
      <c r="AM858" s="4">
        <f t="shared" si="594"/>
        <v>0</v>
      </c>
      <c r="AN858" s="4"/>
      <c r="AO858" s="4" t="e">
        <f t="shared" si="595"/>
        <v>#N/A</v>
      </c>
      <c r="AP858" s="4" t="e">
        <f t="shared" si="596"/>
        <v>#VALUE!</v>
      </c>
      <c r="AQ858" s="4" t="str">
        <f t="shared" si="597"/>
        <v/>
      </c>
      <c r="AR858" s="4">
        <f t="shared" si="598"/>
        <v>0</v>
      </c>
      <c r="AS858" s="4">
        <f t="shared" si="599"/>
        <v>0</v>
      </c>
      <c r="AT858" s="4">
        <f t="shared" si="600"/>
        <v>0</v>
      </c>
    </row>
    <row r="859" spans="1:46" x14ac:dyDescent="0.25">
      <c r="A859" s="5">
        <f t="shared" si="572"/>
        <v>0</v>
      </c>
      <c r="B859" s="4" t="e">
        <f t="shared" si="573"/>
        <v>#N/A</v>
      </c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4">
        <f t="shared" si="574"/>
        <v>0</v>
      </c>
      <c r="N859" s="59"/>
      <c r="O859" s="59"/>
      <c r="P859" s="59" t="e">
        <f t="shared" si="575"/>
        <v>#N/A</v>
      </c>
      <c r="Q859" s="59"/>
      <c r="R859" s="59"/>
      <c r="S859" s="59"/>
      <c r="T859" s="5" t="e">
        <f t="shared" si="576"/>
        <v>#N/A</v>
      </c>
      <c r="U859" s="4" t="e">
        <f t="shared" si="577"/>
        <v>#N/A</v>
      </c>
      <c r="V859" s="4" t="e">
        <f t="shared" si="578"/>
        <v>#N/A</v>
      </c>
      <c r="W859" s="4" t="e">
        <f t="shared" si="579"/>
        <v>#N/A</v>
      </c>
      <c r="X859" s="4" t="e">
        <f t="shared" si="580"/>
        <v>#N/A</v>
      </c>
      <c r="Y859" s="4" t="e" cm="1">
        <f t="array" ref="Y859">_xlfn.IFS(H859=1,2,H859=3,1)</f>
        <v>#N/A</v>
      </c>
      <c r="Z859" s="4" t="e">
        <f t="shared" si="581"/>
        <v>#N/A</v>
      </c>
      <c r="AA859" s="4" t="e">
        <f t="shared" si="582"/>
        <v>#N/A</v>
      </c>
      <c r="AB859" s="4" t="e">
        <f t="shared" si="583"/>
        <v>#N/A</v>
      </c>
      <c r="AC859" s="4" t="e">
        <f t="shared" si="584"/>
        <v>#N/A</v>
      </c>
      <c r="AD859" s="4" t="e">
        <f t="shared" si="585"/>
        <v>#N/A</v>
      </c>
      <c r="AE859" s="4" t="e">
        <f t="shared" si="586"/>
        <v>#N/A</v>
      </c>
      <c r="AF859" s="4">
        <f t="shared" si="587"/>
        <v>0</v>
      </c>
      <c r="AG859" s="4" t="str">
        <f t="shared" si="588"/>
        <v/>
      </c>
      <c r="AH859" s="4">
        <f t="shared" si="589"/>
        <v>0</v>
      </c>
      <c r="AI859" s="4" t="e">
        <f t="shared" si="590"/>
        <v>#VALUE!</v>
      </c>
      <c r="AJ859" s="4" t="e">
        <f t="shared" si="591"/>
        <v>#N/A</v>
      </c>
      <c r="AK859" s="4" t="e">
        <f t="shared" si="592"/>
        <v>#N/A</v>
      </c>
      <c r="AL859" s="4">
        <f t="shared" si="593"/>
        <v>0</v>
      </c>
      <c r="AM859" s="4">
        <f t="shared" si="594"/>
        <v>0</v>
      </c>
      <c r="AN859" s="4"/>
      <c r="AO859" s="4" t="e">
        <f t="shared" si="595"/>
        <v>#N/A</v>
      </c>
      <c r="AP859" s="4" t="e">
        <f t="shared" si="596"/>
        <v>#VALUE!</v>
      </c>
      <c r="AQ859" s="4" t="str">
        <f t="shared" si="597"/>
        <v/>
      </c>
      <c r="AR859" s="4">
        <f t="shared" si="598"/>
        <v>0</v>
      </c>
      <c r="AS859" s="4">
        <f t="shared" si="599"/>
        <v>0</v>
      </c>
      <c r="AT859" s="4">
        <f t="shared" si="600"/>
        <v>0</v>
      </c>
    </row>
    <row r="860" spans="1:46" x14ac:dyDescent="0.25">
      <c r="A860" s="5">
        <f t="shared" si="572"/>
        <v>0</v>
      </c>
      <c r="B860" s="4" t="e">
        <f t="shared" si="573"/>
        <v>#N/A</v>
      </c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4">
        <f t="shared" si="574"/>
        <v>0</v>
      </c>
      <c r="N860" s="59"/>
      <c r="O860" s="59"/>
      <c r="P860" s="59" t="e">
        <f t="shared" si="575"/>
        <v>#N/A</v>
      </c>
      <c r="Q860" s="59"/>
      <c r="R860" s="59"/>
      <c r="S860" s="59"/>
      <c r="T860" s="5" t="e">
        <f t="shared" si="576"/>
        <v>#N/A</v>
      </c>
      <c r="U860" s="4" t="e">
        <f t="shared" si="577"/>
        <v>#N/A</v>
      </c>
      <c r="V860" s="4" t="e">
        <f t="shared" si="578"/>
        <v>#N/A</v>
      </c>
      <c r="W860" s="4" t="e">
        <f t="shared" si="579"/>
        <v>#N/A</v>
      </c>
      <c r="X860" s="4" t="e">
        <f t="shared" si="580"/>
        <v>#N/A</v>
      </c>
      <c r="Y860" s="4" t="e" cm="1">
        <f t="array" ref="Y860">_xlfn.IFS(H860=1,2,H860=3,1)</f>
        <v>#N/A</v>
      </c>
      <c r="Z860" s="4" t="e">
        <f t="shared" si="581"/>
        <v>#N/A</v>
      </c>
      <c r="AA860" s="4" t="e">
        <f t="shared" si="582"/>
        <v>#N/A</v>
      </c>
      <c r="AB860" s="4" t="e">
        <f t="shared" si="583"/>
        <v>#N/A</v>
      </c>
      <c r="AC860" s="4" t="e">
        <f t="shared" si="584"/>
        <v>#N/A</v>
      </c>
      <c r="AD860" s="4" t="e">
        <f t="shared" si="585"/>
        <v>#N/A</v>
      </c>
      <c r="AE860" s="4" t="e">
        <f t="shared" si="586"/>
        <v>#N/A</v>
      </c>
      <c r="AF860" s="4">
        <f t="shared" si="587"/>
        <v>0</v>
      </c>
      <c r="AG860" s="4" t="str">
        <f t="shared" si="588"/>
        <v/>
      </c>
      <c r="AH860" s="4">
        <f t="shared" si="589"/>
        <v>0</v>
      </c>
      <c r="AI860" s="4" t="e">
        <f t="shared" si="590"/>
        <v>#VALUE!</v>
      </c>
      <c r="AJ860" s="4" t="e">
        <f t="shared" si="591"/>
        <v>#N/A</v>
      </c>
      <c r="AK860" s="4" t="e">
        <f t="shared" si="592"/>
        <v>#N/A</v>
      </c>
      <c r="AL860" s="4">
        <f t="shared" si="593"/>
        <v>0</v>
      </c>
      <c r="AM860" s="4">
        <f t="shared" si="594"/>
        <v>0</v>
      </c>
      <c r="AN860" s="4"/>
      <c r="AO860" s="4" t="e">
        <f t="shared" si="595"/>
        <v>#N/A</v>
      </c>
      <c r="AP860" s="4" t="e">
        <f t="shared" si="596"/>
        <v>#VALUE!</v>
      </c>
      <c r="AQ860" s="4" t="str">
        <f t="shared" si="597"/>
        <v/>
      </c>
      <c r="AR860" s="4">
        <f t="shared" si="598"/>
        <v>0</v>
      </c>
      <c r="AS860" s="4">
        <f t="shared" si="599"/>
        <v>0</v>
      </c>
      <c r="AT860" s="4">
        <f t="shared" si="600"/>
        <v>0</v>
      </c>
    </row>
    <row r="861" spans="1:46" x14ac:dyDescent="0.25">
      <c r="A861" s="5">
        <f t="shared" si="572"/>
        <v>0</v>
      </c>
      <c r="B861" s="4" t="e">
        <f t="shared" si="573"/>
        <v>#N/A</v>
      </c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4">
        <f t="shared" si="574"/>
        <v>0</v>
      </c>
      <c r="N861" s="59"/>
      <c r="O861" s="59"/>
      <c r="P861" s="59" t="e">
        <f t="shared" si="575"/>
        <v>#N/A</v>
      </c>
      <c r="Q861" s="59"/>
      <c r="R861" s="59"/>
      <c r="S861" s="59"/>
      <c r="T861" s="5" t="e">
        <f t="shared" si="576"/>
        <v>#N/A</v>
      </c>
      <c r="U861" s="4" t="e">
        <f t="shared" si="577"/>
        <v>#N/A</v>
      </c>
      <c r="V861" s="4" t="e">
        <f t="shared" si="578"/>
        <v>#N/A</v>
      </c>
      <c r="W861" s="4" t="e">
        <f t="shared" si="579"/>
        <v>#N/A</v>
      </c>
      <c r="X861" s="4" t="e">
        <f t="shared" si="580"/>
        <v>#N/A</v>
      </c>
      <c r="Y861" s="4" t="e" cm="1">
        <f t="array" ref="Y861">_xlfn.IFS(H861=1,2,H861=3,1)</f>
        <v>#N/A</v>
      </c>
      <c r="Z861" s="4" t="e">
        <f t="shared" si="581"/>
        <v>#N/A</v>
      </c>
      <c r="AA861" s="4" t="e">
        <f t="shared" si="582"/>
        <v>#N/A</v>
      </c>
      <c r="AB861" s="4" t="e">
        <f t="shared" si="583"/>
        <v>#N/A</v>
      </c>
      <c r="AC861" s="4" t="e">
        <f t="shared" si="584"/>
        <v>#N/A</v>
      </c>
      <c r="AD861" s="4" t="e">
        <f t="shared" si="585"/>
        <v>#N/A</v>
      </c>
      <c r="AE861" s="4" t="e">
        <f t="shared" si="586"/>
        <v>#N/A</v>
      </c>
      <c r="AF861" s="4">
        <f t="shared" si="587"/>
        <v>0</v>
      </c>
      <c r="AG861" s="4" t="str">
        <f t="shared" si="588"/>
        <v/>
      </c>
      <c r="AH861" s="4">
        <f t="shared" si="589"/>
        <v>0</v>
      </c>
      <c r="AI861" s="4" t="e">
        <f t="shared" si="590"/>
        <v>#VALUE!</v>
      </c>
      <c r="AJ861" s="4" t="e">
        <f t="shared" si="591"/>
        <v>#N/A</v>
      </c>
      <c r="AK861" s="4" t="e">
        <f t="shared" si="592"/>
        <v>#N/A</v>
      </c>
      <c r="AL861" s="4">
        <f t="shared" si="593"/>
        <v>0</v>
      </c>
      <c r="AM861" s="4">
        <f t="shared" si="594"/>
        <v>0</v>
      </c>
      <c r="AN861" s="4"/>
      <c r="AO861" s="4" t="e">
        <f t="shared" si="595"/>
        <v>#N/A</v>
      </c>
      <c r="AP861" s="4" t="e">
        <f t="shared" si="596"/>
        <v>#VALUE!</v>
      </c>
      <c r="AQ861" s="4" t="str">
        <f t="shared" si="597"/>
        <v/>
      </c>
      <c r="AR861" s="4">
        <f t="shared" si="598"/>
        <v>0</v>
      </c>
      <c r="AS861" s="4">
        <f t="shared" si="599"/>
        <v>0</v>
      </c>
      <c r="AT861" s="4">
        <f t="shared" si="600"/>
        <v>0</v>
      </c>
    </row>
    <row r="862" spans="1:46" x14ac:dyDescent="0.25">
      <c r="A862" s="5">
        <f t="shared" si="572"/>
        <v>0</v>
      </c>
      <c r="B862" s="4" t="e">
        <f t="shared" si="573"/>
        <v>#N/A</v>
      </c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4">
        <f t="shared" si="574"/>
        <v>0</v>
      </c>
      <c r="N862" s="59"/>
      <c r="O862" s="59"/>
      <c r="P862" s="59" t="e">
        <f t="shared" si="575"/>
        <v>#N/A</v>
      </c>
      <c r="Q862" s="59"/>
      <c r="R862" s="59"/>
      <c r="S862" s="59"/>
      <c r="T862" s="5" t="e">
        <f t="shared" si="576"/>
        <v>#N/A</v>
      </c>
      <c r="U862" s="4" t="e">
        <f t="shared" si="577"/>
        <v>#N/A</v>
      </c>
      <c r="V862" s="4" t="e">
        <f t="shared" si="578"/>
        <v>#N/A</v>
      </c>
      <c r="W862" s="4" t="e">
        <f t="shared" si="579"/>
        <v>#N/A</v>
      </c>
      <c r="X862" s="4" t="e">
        <f t="shared" si="580"/>
        <v>#N/A</v>
      </c>
      <c r="Y862" s="4" t="e" cm="1">
        <f t="array" ref="Y862">_xlfn.IFS(H862=1,2,H862=3,1)</f>
        <v>#N/A</v>
      </c>
      <c r="Z862" s="4" t="e">
        <f t="shared" si="581"/>
        <v>#N/A</v>
      </c>
      <c r="AA862" s="4" t="e">
        <f t="shared" si="582"/>
        <v>#N/A</v>
      </c>
      <c r="AB862" s="4" t="e">
        <f t="shared" si="583"/>
        <v>#N/A</v>
      </c>
      <c r="AC862" s="4" t="e">
        <f t="shared" si="584"/>
        <v>#N/A</v>
      </c>
      <c r="AD862" s="4" t="e">
        <f t="shared" si="585"/>
        <v>#N/A</v>
      </c>
      <c r="AE862" s="4" t="e">
        <f t="shared" si="586"/>
        <v>#N/A</v>
      </c>
      <c r="AF862" s="4">
        <f t="shared" si="587"/>
        <v>0</v>
      </c>
      <c r="AG862" s="4" t="str">
        <f t="shared" si="588"/>
        <v/>
      </c>
      <c r="AH862" s="4">
        <f t="shared" si="589"/>
        <v>0</v>
      </c>
      <c r="AI862" s="4" t="e">
        <f t="shared" si="590"/>
        <v>#VALUE!</v>
      </c>
      <c r="AJ862" s="4" t="e">
        <f t="shared" si="591"/>
        <v>#N/A</v>
      </c>
      <c r="AK862" s="4" t="e">
        <f t="shared" si="592"/>
        <v>#N/A</v>
      </c>
      <c r="AL862" s="4">
        <f t="shared" si="593"/>
        <v>0</v>
      </c>
      <c r="AM862" s="4">
        <f t="shared" si="594"/>
        <v>0</v>
      </c>
      <c r="AN862" s="4"/>
      <c r="AO862" s="4" t="e">
        <f t="shared" si="595"/>
        <v>#N/A</v>
      </c>
      <c r="AP862" s="4" t="e">
        <f t="shared" si="596"/>
        <v>#VALUE!</v>
      </c>
      <c r="AQ862" s="4" t="str">
        <f t="shared" si="597"/>
        <v/>
      </c>
      <c r="AR862" s="4">
        <f t="shared" si="598"/>
        <v>0</v>
      </c>
      <c r="AS862" s="4">
        <f t="shared" si="599"/>
        <v>0</v>
      </c>
      <c r="AT862" s="4">
        <f t="shared" si="600"/>
        <v>0</v>
      </c>
    </row>
    <row r="863" spans="1:46" x14ac:dyDescent="0.25">
      <c r="A863" s="5">
        <f t="shared" si="572"/>
        <v>0</v>
      </c>
      <c r="B863" s="4" t="e">
        <f t="shared" si="573"/>
        <v>#N/A</v>
      </c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4">
        <f t="shared" si="574"/>
        <v>0</v>
      </c>
      <c r="N863" s="59"/>
      <c r="O863" s="59"/>
      <c r="P863" s="59" t="e">
        <f t="shared" si="575"/>
        <v>#N/A</v>
      </c>
      <c r="Q863" s="59"/>
      <c r="R863" s="59"/>
      <c r="S863" s="59"/>
      <c r="T863" s="5" t="e">
        <f t="shared" si="576"/>
        <v>#N/A</v>
      </c>
      <c r="U863" s="4" t="e">
        <f t="shared" si="577"/>
        <v>#N/A</v>
      </c>
      <c r="V863" s="4" t="e">
        <f t="shared" si="578"/>
        <v>#N/A</v>
      </c>
      <c r="W863" s="4" t="e">
        <f t="shared" si="579"/>
        <v>#N/A</v>
      </c>
      <c r="X863" s="4" t="e">
        <f t="shared" si="580"/>
        <v>#N/A</v>
      </c>
      <c r="Y863" s="4" t="e" cm="1">
        <f t="array" ref="Y863">_xlfn.IFS(H863=1,2,H863=3,1)</f>
        <v>#N/A</v>
      </c>
      <c r="Z863" s="4" t="e">
        <f t="shared" si="581"/>
        <v>#N/A</v>
      </c>
      <c r="AA863" s="4" t="e">
        <f t="shared" si="582"/>
        <v>#N/A</v>
      </c>
      <c r="AB863" s="4" t="e">
        <f t="shared" si="583"/>
        <v>#N/A</v>
      </c>
      <c r="AC863" s="4" t="e">
        <f t="shared" si="584"/>
        <v>#N/A</v>
      </c>
      <c r="AD863" s="4" t="e">
        <f t="shared" si="585"/>
        <v>#N/A</v>
      </c>
      <c r="AE863" s="4" t="e">
        <f t="shared" si="586"/>
        <v>#N/A</v>
      </c>
      <c r="AF863" s="4">
        <f t="shared" si="587"/>
        <v>0</v>
      </c>
      <c r="AG863" s="4" t="str">
        <f t="shared" si="588"/>
        <v/>
      </c>
      <c r="AH863" s="4">
        <f t="shared" si="589"/>
        <v>0</v>
      </c>
      <c r="AI863" s="4" t="e">
        <f t="shared" si="590"/>
        <v>#VALUE!</v>
      </c>
      <c r="AJ863" s="4" t="e">
        <f t="shared" si="591"/>
        <v>#N/A</v>
      </c>
      <c r="AK863" s="4" t="e">
        <f t="shared" si="592"/>
        <v>#N/A</v>
      </c>
      <c r="AL863" s="4">
        <f t="shared" si="593"/>
        <v>0</v>
      </c>
      <c r="AM863" s="4">
        <f t="shared" si="594"/>
        <v>0</v>
      </c>
      <c r="AN863" s="4"/>
      <c r="AO863" s="4" t="e">
        <f t="shared" si="595"/>
        <v>#N/A</v>
      </c>
      <c r="AP863" s="4" t="e">
        <f t="shared" si="596"/>
        <v>#VALUE!</v>
      </c>
      <c r="AQ863" s="4" t="str">
        <f t="shared" si="597"/>
        <v/>
      </c>
      <c r="AR863" s="4">
        <f t="shared" si="598"/>
        <v>0</v>
      </c>
      <c r="AS863" s="4">
        <f t="shared" si="599"/>
        <v>0</v>
      </c>
      <c r="AT863" s="4">
        <f t="shared" si="600"/>
        <v>0</v>
      </c>
    </row>
    <row r="864" spans="1:46" x14ac:dyDescent="0.25">
      <c r="A864" s="5">
        <f t="shared" si="572"/>
        <v>0</v>
      </c>
      <c r="B864" s="4" t="e">
        <f t="shared" si="573"/>
        <v>#N/A</v>
      </c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4">
        <f t="shared" si="574"/>
        <v>0</v>
      </c>
      <c r="N864" s="59"/>
      <c r="O864" s="59"/>
      <c r="P864" s="59" t="e">
        <f t="shared" si="575"/>
        <v>#N/A</v>
      </c>
      <c r="Q864" s="59"/>
      <c r="R864" s="59"/>
      <c r="S864" s="59"/>
      <c r="T864" s="5" t="e">
        <f t="shared" si="576"/>
        <v>#N/A</v>
      </c>
      <c r="U864" s="4" t="e">
        <f t="shared" si="577"/>
        <v>#N/A</v>
      </c>
      <c r="V864" s="4" t="e">
        <f t="shared" si="578"/>
        <v>#N/A</v>
      </c>
      <c r="W864" s="4" t="e">
        <f t="shared" si="579"/>
        <v>#N/A</v>
      </c>
      <c r="X864" s="4" t="e">
        <f t="shared" si="580"/>
        <v>#N/A</v>
      </c>
      <c r="Y864" s="4" t="e" cm="1">
        <f t="array" ref="Y864">_xlfn.IFS(H864=1,2,H864=3,1)</f>
        <v>#N/A</v>
      </c>
      <c r="Z864" s="4" t="e">
        <f t="shared" si="581"/>
        <v>#N/A</v>
      </c>
      <c r="AA864" s="4" t="e">
        <f t="shared" si="582"/>
        <v>#N/A</v>
      </c>
      <c r="AB864" s="4" t="e">
        <f t="shared" si="583"/>
        <v>#N/A</v>
      </c>
      <c r="AC864" s="4" t="e">
        <f t="shared" si="584"/>
        <v>#N/A</v>
      </c>
      <c r="AD864" s="4" t="e">
        <f t="shared" si="585"/>
        <v>#N/A</v>
      </c>
      <c r="AE864" s="4" t="e">
        <f t="shared" si="586"/>
        <v>#N/A</v>
      </c>
      <c r="AF864" s="4">
        <f t="shared" si="587"/>
        <v>0</v>
      </c>
      <c r="AG864" s="4" t="str">
        <f t="shared" si="588"/>
        <v/>
      </c>
      <c r="AH864" s="4">
        <f t="shared" si="589"/>
        <v>0</v>
      </c>
      <c r="AI864" s="4" t="e">
        <f t="shared" si="590"/>
        <v>#VALUE!</v>
      </c>
      <c r="AJ864" s="4" t="e">
        <f t="shared" si="591"/>
        <v>#N/A</v>
      </c>
      <c r="AK864" s="4" t="e">
        <f t="shared" si="592"/>
        <v>#N/A</v>
      </c>
      <c r="AL864" s="4">
        <f t="shared" si="593"/>
        <v>0</v>
      </c>
      <c r="AM864" s="4">
        <f t="shared" si="594"/>
        <v>0</v>
      </c>
      <c r="AN864" s="4"/>
      <c r="AO864" s="4" t="e">
        <f t="shared" si="595"/>
        <v>#N/A</v>
      </c>
      <c r="AP864" s="4" t="e">
        <f t="shared" si="596"/>
        <v>#VALUE!</v>
      </c>
      <c r="AQ864" s="4" t="str">
        <f t="shared" si="597"/>
        <v/>
      </c>
      <c r="AR864" s="4">
        <f t="shared" si="598"/>
        <v>0</v>
      </c>
      <c r="AS864" s="4">
        <f t="shared" si="599"/>
        <v>0</v>
      </c>
      <c r="AT864" s="4">
        <f t="shared" si="600"/>
        <v>0</v>
      </c>
    </row>
    <row r="865" spans="1:46" x14ac:dyDescent="0.25">
      <c r="A865" s="5">
        <f t="shared" si="572"/>
        <v>0</v>
      </c>
      <c r="B865" s="4" t="e">
        <f t="shared" si="573"/>
        <v>#N/A</v>
      </c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4">
        <f t="shared" si="574"/>
        <v>0</v>
      </c>
      <c r="N865" s="59"/>
      <c r="O865" s="59"/>
      <c r="P865" s="59" t="e">
        <f t="shared" si="575"/>
        <v>#N/A</v>
      </c>
      <c r="Q865" s="59"/>
      <c r="R865" s="59"/>
      <c r="S865" s="59"/>
      <c r="T865" s="5" t="e">
        <f t="shared" si="576"/>
        <v>#N/A</v>
      </c>
      <c r="U865" s="4" t="e">
        <f t="shared" si="577"/>
        <v>#N/A</v>
      </c>
      <c r="V865" s="4" t="e">
        <f t="shared" si="578"/>
        <v>#N/A</v>
      </c>
      <c r="W865" s="4" t="e">
        <f t="shared" si="579"/>
        <v>#N/A</v>
      </c>
      <c r="X865" s="4" t="e">
        <f t="shared" si="580"/>
        <v>#N/A</v>
      </c>
      <c r="Y865" s="4" t="e" cm="1">
        <f t="array" ref="Y865">_xlfn.IFS(H865=1,2,H865=3,1)</f>
        <v>#N/A</v>
      </c>
      <c r="Z865" s="4" t="e">
        <f t="shared" si="581"/>
        <v>#N/A</v>
      </c>
      <c r="AA865" s="4" t="e">
        <f t="shared" si="582"/>
        <v>#N/A</v>
      </c>
      <c r="AB865" s="4" t="e">
        <f t="shared" si="583"/>
        <v>#N/A</v>
      </c>
      <c r="AC865" s="4" t="e">
        <f t="shared" si="584"/>
        <v>#N/A</v>
      </c>
      <c r="AD865" s="4" t="e">
        <f t="shared" si="585"/>
        <v>#N/A</v>
      </c>
      <c r="AE865" s="4" t="e">
        <f t="shared" si="586"/>
        <v>#N/A</v>
      </c>
      <c r="AF865" s="4">
        <f t="shared" si="587"/>
        <v>0</v>
      </c>
      <c r="AG865" s="4" t="str">
        <f t="shared" si="588"/>
        <v/>
      </c>
      <c r="AH865" s="4">
        <f t="shared" si="589"/>
        <v>0</v>
      </c>
      <c r="AI865" s="4" t="e">
        <f t="shared" si="590"/>
        <v>#VALUE!</v>
      </c>
      <c r="AJ865" s="4" t="e">
        <f t="shared" si="591"/>
        <v>#N/A</v>
      </c>
      <c r="AK865" s="4" t="e">
        <f t="shared" si="592"/>
        <v>#N/A</v>
      </c>
      <c r="AL865" s="4">
        <f t="shared" si="593"/>
        <v>0</v>
      </c>
      <c r="AM865" s="4">
        <f t="shared" si="594"/>
        <v>0</v>
      </c>
      <c r="AN865" s="4"/>
      <c r="AO865" s="4" t="e">
        <f t="shared" si="595"/>
        <v>#N/A</v>
      </c>
      <c r="AP865" s="4" t="e">
        <f t="shared" si="596"/>
        <v>#VALUE!</v>
      </c>
      <c r="AQ865" s="4" t="str">
        <f t="shared" si="597"/>
        <v/>
      </c>
      <c r="AR865" s="4">
        <f t="shared" si="598"/>
        <v>0</v>
      </c>
      <c r="AS865" s="4">
        <f t="shared" si="599"/>
        <v>0</v>
      </c>
      <c r="AT865" s="4">
        <f t="shared" si="600"/>
        <v>0</v>
      </c>
    </row>
    <row r="866" spans="1:46" x14ac:dyDescent="0.25">
      <c r="A866" s="5">
        <f t="shared" si="572"/>
        <v>0</v>
      </c>
      <c r="B866" s="4" t="e">
        <f t="shared" si="573"/>
        <v>#N/A</v>
      </c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4">
        <f t="shared" si="574"/>
        <v>0</v>
      </c>
      <c r="N866" s="59"/>
      <c r="O866" s="59"/>
      <c r="P866" s="59" t="e">
        <f t="shared" si="575"/>
        <v>#N/A</v>
      </c>
      <c r="Q866" s="59"/>
      <c r="R866" s="59"/>
      <c r="S866" s="59"/>
      <c r="T866" s="5" t="e">
        <f t="shared" si="576"/>
        <v>#N/A</v>
      </c>
      <c r="U866" s="4" t="e">
        <f t="shared" si="577"/>
        <v>#N/A</v>
      </c>
      <c r="V866" s="4" t="e">
        <f t="shared" si="578"/>
        <v>#N/A</v>
      </c>
      <c r="W866" s="4" t="e">
        <f t="shared" si="579"/>
        <v>#N/A</v>
      </c>
      <c r="X866" s="4" t="e">
        <f t="shared" si="580"/>
        <v>#N/A</v>
      </c>
      <c r="Y866" s="4" t="e" cm="1">
        <f t="array" ref="Y866">_xlfn.IFS(H866=1,2,H866=3,1)</f>
        <v>#N/A</v>
      </c>
      <c r="Z866" s="4" t="e">
        <f t="shared" si="581"/>
        <v>#N/A</v>
      </c>
      <c r="AA866" s="4" t="e">
        <f t="shared" si="582"/>
        <v>#N/A</v>
      </c>
      <c r="AB866" s="4" t="e">
        <f t="shared" si="583"/>
        <v>#N/A</v>
      </c>
      <c r="AC866" s="4" t="e">
        <f t="shared" si="584"/>
        <v>#N/A</v>
      </c>
      <c r="AD866" s="4" t="e">
        <f t="shared" si="585"/>
        <v>#N/A</v>
      </c>
      <c r="AE866" s="4" t="e">
        <f t="shared" si="586"/>
        <v>#N/A</v>
      </c>
      <c r="AF866" s="4">
        <f t="shared" si="587"/>
        <v>0</v>
      </c>
      <c r="AG866" s="4" t="str">
        <f t="shared" si="588"/>
        <v/>
      </c>
      <c r="AH866" s="4">
        <f t="shared" si="589"/>
        <v>0</v>
      </c>
      <c r="AI866" s="4" t="e">
        <f t="shared" si="590"/>
        <v>#VALUE!</v>
      </c>
      <c r="AJ866" s="4" t="e">
        <f t="shared" si="591"/>
        <v>#N/A</v>
      </c>
      <c r="AK866" s="4" t="e">
        <f t="shared" si="592"/>
        <v>#N/A</v>
      </c>
      <c r="AL866" s="4">
        <f t="shared" si="593"/>
        <v>0</v>
      </c>
      <c r="AM866" s="4">
        <f t="shared" si="594"/>
        <v>0</v>
      </c>
      <c r="AN866" s="4"/>
      <c r="AO866" s="4" t="e">
        <f t="shared" si="595"/>
        <v>#N/A</v>
      </c>
      <c r="AP866" s="4" t="e">
        <f t="shared" si="596"/>
        <v>#VALUE!</v>
      </c>
      <c r="AQ866" s="4" t="str">
        <f t="shared" si="597"/>
        <v/>
      </c>
      <c r="AR866" s="4">
        <f t="shared" si="598"/>
        <v>0</v>
      </c>
      <c r="AS866" s="4">
        <f t="shared" si="599"/>
        <v>0</v>
      </c>
      <c r="AT866" s="4">
        <f t="shared" si="600"/>
        <v>0</v>
      </c>
    </row>
    <row r="867" spans="1:46" x14ac:dyDescent="0.25">
      <c r="A867" s="5">
        <f t="shared" si="572"/>
        <v>0</v>
      </c>
      <c r="B867" s="4" t="e">
        <f t="shared" si="573"/>
        <v>#N/A</v>
      </c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4">
        <f t="shared" si="574"/>
        <v>0</v>
      </c>
      <c r="N867" s="59"/>
      <c r="O867" s="59"/>
      <c r="P867" s="59" t="e">
        <f t="shared" si="575"/>
        <v>#N/A</v>
      </c>
      <c r="Q867" s="59"/>
      <c r="R867" s="59"/>
      <c r="S867" s="59"/>
      <c r="T867" s="5" t="e">
        <f t="shared" si="576"/>
        <v>#N/A</v>
      </c>
      <c r="U867" s="4" t="e">
        <f t="shared" si="577"/>
        <v>#N/A</v>
      </c>
      <c r="V867" s="4" t="e">
        <f t="shared" si="578"/>
        <v>#N/A</v>
      </c>
      <c r="W867" s="4" t="e">
        <f t="shared" si="579"/>
        <v>#N/A</v>
      </c>
      <c r="X867" s="4" t="e">
        <f t="shared" si="580"/>
        <v>#N/A</v>
      </c>
      <c r="Y867" s="4" t="e" cm="1">
        <f t="array" ref="Y867">_xlfn.IFS(H867=1,2,H867=3,1)</f>
        <v>#N/A</v>
      </c>
      <c r="Z867" s="4" t="e">
        <f t="shared" si="581"/>
        <v>#N/A</v>
      </c>
      <c r="AA867" s="4" t="e">
        <f t="shared" si="582"/>
        <v>#N/A</v>
      </c>
      <c r="AB867" s="4" t="e">
        <f t="shared" si="583"/>
        <v>#N/A</v>
      </c>
      <c r="AC867" s="4" t="e">
        <f t="shared" si="584"/>
        <v>#N/A</v>
      </c>
      <c r="AD867" s="4" t="e">
        <f t="shared" si="585"/>
        <v>#N/A</v>
      </c>
      <c r="AE867" s="4" t="e">
        <f t="shared" si="586"/>
        <v>#N/A</v>
      </c>
      <c r="AF867" s="4">
        <f t="shared" si="587"/>
        <v>0</v>
      </c>
      <c r="AG867" s="4" t="str">
        <f t="shared" si="588"/>
        <v/>
      </c>
      <c r="AH867" s="4">
        <f t="shared" si="589"/>
        <v>0</v>
      </c>
      <c r="AI867" s="4" t="e">
        <f t="shared" si="590"/>
        <v>#VALUE!</v>
      </c>
      <c r="AJ867" s="4" t="e">
        <f t="shared" si="591"/>
        <v>#N/A</v>
      </c>
      <c r="AK867" s="4" t="e">
        <f t="shared" si="592"/>
        <v>#N/A</v>
      </c>
      <c r="AL867" s="4">
        <f t="shared" si="593"/>
        <v>0</v>
      </c>
      <c r="AM867" s="4">
        <f t="shared" si="594"/>
        <v>0</v>
      </c>
      <c r="AN867" s="4"/>
      <c r="AO867" s="4" t="e">
        <f t="shared" si="595"/>
        <v>#N/A</v>
      </c>
      <c r="AP867" s="4" t="e">
        <f t="shared" si="596"/>
        <v>#VALUE!</v>
      </c>
      <c r="AQ867" s="4" t="str">
        <f t="shared" si="597"/>
        <v/>
      </c>
      <c r="AR867" s="4">
        <f t="shared" si="598"/>
        <v>0</v>
      </c>
      <c r="AS867" s="4">
        <f t="shared" si="599"/>
        <v>0</v>
      </c>
      <c r="AT867" s="4">
        <f t="shared" si="600"/>
        <v>0</v>
      </c>
    </row>
    <row r="868" spans="1:46" x14ac:dyDescent="0.25">
      <c r="A868" s="5">
        <f t="shared" si="572"/>
        <v>0</v>
      </c>
      <c r="B868" s="4" t="e">
        <f t="shared" si="573"/>
        <v>#N/A</v>
      </c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4">
        <f t="shared" si="574"/>
        <v>0</v>
      </c>
      <c r="N868" s="59"/>
      <c r="O868" s="59"/>
      <c r="P868" s="59" t="e">
        <f t="shared" si="575"/>
        <v>#N/A</v>
      </c>
      <c r="Q868" s="59"/>
      <c r="R868" s="59"/>
      <c r="S868" s="59"/>
      <c r="T868" s="5" t="e">
        <f t="shared" si="576"/>
        <v>#N/A</v>
      </c>
      <c r="U868" s="4" t="e">
        <f t="shared" si="577"/>
        <v>#N/A</v>
      </c>
      <c r="V868" s="4" t="e">
        <f t="shared" si="578"/>
        <v>#N/A</v>
      </c>
      <c r="W868" s="4" t="e">
        <f t="shared" si="579"/>
        <v>#N/A</v>
      </c>
      <c r="X868" s="4" t="e">
        <f t="shared" si="580"/>
        <v>#N/A</v>
      </c>
      <c r="Y868" s="4" t="e" cm="1">
        <f t="array" ref="Y868">_xlfn.IFS(H868=1,2,H868=3,1)</f>
        <v>#N/A</v>
      </c>
      <c r="Z868" s="4" t="e">
        <f t="shared" si="581"/>
        <v>#N/A</v>
      </c>
      <c r="AA868" s="4" t="e">
        <f t="shared" si="582"/>
        <v>#N/A</v>
      </c>
      <c r="AB868" s="4" t="e">
        <f t="shared" si="583"/>
        <v>#N/A</v>
      </c>
      <c r="AC868" s="4" t="e">
        <f t="shared" si="584"/>
        <v>#N/A</v>
      </c>
      <c r="AD868" s="4" t="e">
        <f t="shared" si="585"/>
        <v>#N/A</v>
      </c>
      <c r="AE868" s="4" t="e">
        <f t="shared" si="586"/>
        <v>#N/A</v>
      </c>
      <c r="AF868" s="4">
        <f t="shared" si="587"/>
        <v>0</v>
      </c>
      <c r="AG868" s="4" t="str">
        <f t="shared" si="588"/>
        <v/>
      </c>
      <c r="AH868" s="4">
        <f t="shared" si="589"/>
        <v>0</v>
      </c>
      <c r="AI868" s="4" t="e">
        <f t="shared" si="590"/>
        <v>#VALUE!</v>
      </c>
      <c r="AJ868" s="4" t="e">
        <f t="shared" si="591"/>
        <v>#N/A</v>
      </c>
      <c r="AK868" s="4" t="e">
        <f t="shared" si="592"/>
        <v>#N/A</v>
      </c>
      <c r="AL868" s="4">
        <f t="shared" si="593"/>
        <v>0</v>
      </c>
      <c r="AM868" s="4">
        <f t="shared" si="594"/>
        <v>0</v>
      </c>
      <c r="AN868" s="4"/>
      <c r="AO868" s="4" t="e">
        <f t="shared" si="595"/>
        <v>#N/A</v>
      </c>
      <c r="AP868" s="4" t="e">
        <f t="shared" si="596"/>
        <v>#VALUE!</v>
      </c>
      <c r="AQ868" s="4" t="str">
        <f t="shared" si="597"/>
        <v/>
      </c>
      <c r="AR868" s="4">
        <f t="shared" si="598"/>
        <v>0</v>
      </c>
      <c r="AS868" s="4">
        <f t="shared" si="599"/>
        <v>0</v>
      </c>
      <c r="AT868" s="4">
        <f t="shared" si="600"/>
        <v>0</v>
      </c>
    </row>
    <row r="869" spans="1:46" x14ac:dyDescent="0.25">
      <c r="A869" s="5">
        <f t="shared" si="572"/>
        <v>0</v>
      </c>
      <c r="B869" s="4" t="e">
        <f t="shared" si="573"/>
        <v>#N/A</v>
      </c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4">
        <f t="shared" si="574"/>
        <v>0</v>
      </c>
      <c r="N869" s="59"/>
      <c r="O869" s="59"/>
      <c r="P869" s="59" t="e">
        <f t="shared" si="575"/>
        <v>#N/A</v>
      </c>
      <c r="Q869" s="59"/>
      <c r="R869" s="59"/>
      <c r="S869" s="59"/>
      <c r="T869" s="5" t="e">
        <f t="shared" si="576"/>
        <v>#N/A</v>
      </c>
      <c r="U869" s="4" t="e">
        <f t="shared" si="577"/>
        <v>#N/A</v>
      </c>
      <c r="V869" s="4" t="e">
        <f t="shared" si="578"/>
        <v>#N/A</v>
      </c>
      <c r="W869" s="4" t="e">
        <f t="shared" si="579"/>
        <v>#N/A</v>
      </c>
      <c r="X869" s="4" t="e">
        <f t="shared" si="580"/>
        <v>#N/A</v>
      </c>
      <c r="Y869" s="4" t="e" cm="1">
        <f t="array" ref="Y869">_xlfn.IFS(H869=1,2,H869=3,1)</f>
        <v>#N/A</v>
      </c>
      <c r="Z869" s="4" t="e">
        <f t="shared" si="581"/>
        <v>#N/A</v>
      </c>
      <c r="AA869" s="4" t="e">
        <f t="shared" si="582"/>
        <v>#N/A</v>
      </c>
      <c r="AB869" s="4" t="e">
        <f t="shared" si="583"/>
        <v>#N/A</v>
      </c>
      <c r="AC869" s="4" t="e">
        <f t="shared" si="584"/>
        <v>#N/A</v>
      </c>
      <c r="AD869" s="4" t="e">
        <f t="shared" si="585"/>
        <v>#N/A</v>
      </c>
      <c r="AE869" s="4" t="e">
        <f t="shared" si="586"/>
        <v>#N/A</v>
      </c>
      <c r="AF869" s="4">
        <f t="shared" si="587"/>
        <v>0</v>
      </c>
      <c r="AG869" s="4" t="str">
        <f t="shared" si="588"/>
        <v/>
      </c>
      <c r="AH869" s="4">
        <f t="shared" si="589"/>
        <v>0</v>
      </c>
      <c r="AI869" s="4" t="e">
        <f t="shared" si="590"/>
        <v>#VALUE!</v>
      </c>
      <c r="AJ869" s="4" t="e">
        <f t="shared" si="591"/>
        <v>#N/A</v>
      </c>
      <c r="AK869" s="4" t="e">
        <f t="shared" si="592"/>
        <v>#N/A</v>
      </c>
      <c r="AL869" s="4">
        <f t="shared" si="593"/>
        <v>0</v>
      </c>
      <c r="AM869" s="4">
        <f t="shared" si="594"/>
        <v>0</v>
      </c>
      <c r="AN869" s="4"/>
      <c r="AO869" s="4" t="e">
        <f t="shared" si="595"/>
        <v>#N/A</v>
      </c>
      <c r="AP869" s="4" t="e">
        <f t="shared" si="596"/>
        <v>#VALUE!</v>
      </c>
      <c r="AQ869" s="4" t="str">
        <f t="shared" si="597"/>
        <v/>
      </c>
      <c r="AR869" s="4">
        <f t="shared" si="598"/>
        <v>0</v>
      </c>
      <c r="AS869" s="4">
        <f t="shared" si="599"/>
        <v>0</v>
      </c>
      <c r="AT869" s="4">
        <f t="shared" si="600"/>
        <v>0</v>
      </c>
    </row>
    <row r="870" spans="1:46" x14ac:dyDescent="0.25">
      <c r="A870" s="5">
        <f t="shared" si="572"/>
        <v>0</v>
      </c>
      <c r="B870" s="4" t="e">
        <f t="shared" si="573"/>
        <v>#N/A</v>
      </c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4">
        <f t="shared" si="574"/>
        <v>0</v>
      </c>
      <c r="N870" s="59"/>
      <c r="O870" s="59"/>
      <c r="P870" s="59" t="e">
        <f t="shared" si="575"/>
        <v>#N/A</v>
      </c>
      <c r="Q870" s="59"/>
      <c r="R870" s="59"/>
      <c r="S870" s="59"/>
      <c r="T870" s="5" t="e">
        <f t="shared" si="576"/>
        <v>#N/A</v>
      </c>
      <c r="U870" s="4" t="e">
        <f t="shared" si="577"/>
        <v>#N/A</v>
      </c>
      <c r="V870" s="4" t="e">
        <f t="shared" si="578"/>
        <v>#N/A</v>
      </c>
      <c r="W870" s="4" t="e">
        <f t="shared" si="579"/>
        <v>#N/A</v>
      </c>
      <c r="X870" s="4" t="e">
        <f t="shared" si="580"/>
        <v>#N/A</v>
      </c>
      <c r="Y870" s="4" t="e" cm="1">
        <f t="array" ref="Y870">_xlfn.IFS(H870=1,2,H870=3,1)</f>
        <v>#N/A</v>
      </c>
      <c r="Z870" s="4" t="e">
        <f t="shared" si="581"/>
        <v>#N/A</v>
      </c>
      <c r="AA870" s="4" t="e">
        <f t="shared" si="582"/>
        <v>#N/A</v>
      </c>
      <c r="AB870" s="4" t="e">
        <f t="shared" si="583"/>
        <v>#N/A</v>
      </c>
      <c r="AC870" s="4" t="e">
        <f t="shared" si="584"/>
        <v>#N/A</v>
      </c>
      <c r="AD870" s="4" t="e">
        <f t="shared" si="585"/>
        <v>#N/A</v>
      </c>
      <c r="AE870" s="4" t="e">
        <f t="shared" si="586"/>
        <v>#N/A</v>
      </c>
      <c r="AF870" s="4">
        <f t="shared" si="587"/>
        <v>0</v>
      </c>
      <c r="AG870" s="4" t="str">
        <f t="shared" si="588"/>
        <v/>
      </c>
      <c r="AH870" s="4">
        <f t="shared" si="589"/>
        <v>0</v>
      </c>
      <c r="AI870" s="4" t="e">
        <f t="shared" si="590"/>
        <v>#VALUE!</v>
      </c>
      <c r="AJ870" s="4" t="e">
        <f t="shared" si="591"/>
        <v>#N/A</v>
      </c>
      <c r="AK870" s="4" t="e">
        <f t="shared" si="592"/>
        <v>#N/A</v>
      </c>
      <c r="AL870" s="4">
        <f t="shared" si="593"/>
        <v>0</v>
      </c>
      <c r="AM870" s="4">
        <f t="shared" si="594"/>
        <v>0</v>
      </c>
      <c r="AN870" s="4"/>
      <c r="AO870" s="4" t="e">
        <f t="shared" si="595"/>
        <v>#N/A</v>
      </c>
      <c r="AP870" s="4" t="e">
        <f t="shared" si="596"/>
        <v>#VALUE!</v>
      </c>
      <c r="AQ870" s="4" t="str">
        <f t="shared" si="597"/>
        <v/>
      </c>
      <c r="AR870" s="4">
        <f t="shared" si="598"/>
        <v>0</v>
      </c>
      <c r="AS870" s="4">
        <f t="shared" si="599"/>
        <v>0</v>
      </c>
      <c r="AT870" s="4">
        <f t="shared" si="600"/>
        <v>0</v>
      </c>
    </row>
    <row r="871" spans="1:46" x14ac:dyDescent="0.25">
      <c r="A871" s="5">
        <f t="shared" si="572"/>
        <v>0</v>
      </c>
      <c r="B871" s="4" t="e">
        <f t="shared" si="573"/>
        <v>#N/A</v>
      </c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4">
        <f t="shared" si="574"/>
        <v>0</v>
      </c>
      <c r="N871" s="59"/>
      <c r="O871" s="59"/>
      <c r="P871" s="59" t="e">
        <f t="shared" si="575"/>
        <v>#N/A</v>
      </c>
      <c r="Q871" s="59"/>
      <c r="R871" s="59"/>
      <c r="S871" s="59"/>
      <c r="T871" s="5" t="e">
        <f t="shared" si="576"/>
        <v>#N/A</v>
      </c>
      <c r="U871" s="4" t="e">
        <f t="shared" si="577"/>
        <v>#N/A</v>
      </c>
      <c r="V871" s="4" t="e">
        <f t="shared" si="578"/>
        <v>#N/A</v>
      </c>
      <c r="W871" s="4" t="e">
        <f t="shared" si="579"/>
        <v>#N/A</v>
      </c>
      <c r="X871" s="4" t="e">
        <f t="shared" si="580"/>
        <v>#N/A</v>
      </c>
      <c r="Y871" s="4" t="e" cm="1">
        <f t="array" ref="Y871">_xlfn.IFS(H871=1,2,H871=3,1)</f>
        <v>#N/A</v>
      </c>
      <c r="Z871" s="4" t="e">
        <f t="shared" si="581"/>
        <v>#N/A</v>
      </c>
      <c r="AA871" s="4" t="e">
        <f t="shared" si="582"/>
        <v>#N/A</v>
      </c>
      <c r="AB871" s="4" t="e">
        <f t="shared" si="583"/>
        <v>#N/A</v>
      </c>
      <c r="AC871" s="4" t="e">
        <f t="shared" si="584"/>
        <v>#N/A</v>
      </c>
      <c r="AD871" s="4" t="e">
        <f t="shared" si="585"/>
        <v>#N/A</v>
      </c>
      <c r="AE871" s="4" t="e">
        <f t="shared" si="586"/>
        <v>#N/A</v>
      </c>
      <c r="AF871" s="4">
        <f t="shared" si="587"/>
        <v>0</v>
      </c>
      <c r="AG871" s="4" t="str">
        <f t="shared" si="588"/>
        <v/>
      </c>
      <c r="AH871" s="4">
        <f t="shared" si="589"/>
        <v>0</v>
      </c>
      <c r="AI871" s="4" t="e">
        <f t="shared" si="590"/>
        <v>#VALUE!</v>
      </c>
      <c r="AJ871" s="4" t="e">
        <f t="shared" si="591"/>
        <v>#N/A</v>
      </c>
      <c r="AK871" s="4" t="e">
        <f t="shared" si="592"/>
        <v>#N/A</v>
      </c>
      <c r="AL871" s="4">
        <f t="shared" si="593"/>
        <v>0</v>
      </c>
      <c r="AM871" s="4">
        <f t="shared" si="594"/>
        <v>0</v>
      </c>
      <c r="AN871" s="4"/>
      <c r="AO871" s="4" t="e">
        <f t="shared" si="595"/>
        <v>#N/A</v>
      </c>
      <c r="AP871" s="4" t="e">
        <f t="shared" si="596"/>
        <v>#VALUE!</v>
      </c>
      <c r="AQ871" s="4" t="str">
        <f t="shared" si="597"/>
        <v/>
      </c>
      <c r="AR871" s="4">
        <f t="shared" si="598"/>
        <v>0</v>
      </c>
      <c r="AS871" s="4">
        <f t="shared" si="599"/>
        <v>0</v>
      </c>
      <c r="AT871" s="4">
        <f t="shared" si="600"/>
        <v>0</v>
      </c>
    </row>
    <row r="872" spans="1:46" x14ac:dyDescent="0.25">
      <c r="A872" s="5">
        <f t="shared" si="572"/>
        <v>0</v>
      </c>
      <c r="B872" s="4" t="e">
        <f t="shared" si="573"/>
        <v>#N/A</v>
      </c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4">
        <f t="shared" si="574"/>
        <v>0</v>
      </c>
      <c r="N872" s="59"/>
      <c r="O872" s="59"/>
      <c r="P872" s="59" t="e">
        <f t="shared" si="575"/>
        <v>#N/A</v>
      </c>
      <c r="Q872" s="59"/>
      <c r="R872" s="59"/>
      <c r="S872" s="59"/>
      <c r="T872" s="5" t="e">
        <f t="shared" si="576"/>
        <v>#N/A</v>
      </c>
      <c r="U872" s="4" t="e">
        <f t="shared" si="577"/>
        <v>#N/A</v>
      </c>
      <c r="V872" s="4" t="e">
        <f t="shared" si="578"/>
        <v>#N/A</v>
      </c>
      <c r="W872" s="4" t="e">
        <f t="shared" si="579"/>
        <v>#N/A</v>
      </c>
      <c r="X872" s="4" t="e">
        <f t="shared" si="580"/>
        <v>#N/A</v>
      </c>
      <c r="Y872" s="4" t="e" cm="1">
        <f t="array" ref="Y872">_xlfn.IFS(H872=1,2,H872=3,1)</f>
        <v>#N/A</v>
      </c>
      <c r="Z872" s="4" t="e">
        <f t="shared" si="581"/>
        <v>#N/A</v>
      </c>
      <c r="AA872" s="4" t="e">
        <f t="shared" si="582"/>
        <v>#N/A</v>
      </c>
      <c r="AB872" s="4" t="e">
        <f t="shared" si="583"/>
        <v>#N/A</v>
      </c>
      <c r="AC872" s="4" t="e">
        <f t="shared" si="584"/>
        <v>#N/A</v>
      </c>
      <c r="AD872" s="4" t="e">
        <f t="shared" si="585"/>
        <v>#N/A</v>
      </c>
      <c r="AE872" s="4" t="e">
        <f t="shared" si="586"/>
        <v>#N/A</v>
      </c>
      <c r="AF872" s="4">
        <f t="shared" si="587"/>
        <v>0</v>
      </c>
      <c r="AG872" s="4" t="str">
        <f t="shared" si="588"/>
        <v/>
      </c>
      <c r="AH872" s="4">
        <f t="shared" si="589"/>
        <v>0</v>
      </c>
      <c r="AI872" s="4" t="e">
        <f t="shared" si="590"/>
        <v>#VALUE!</v>
      </c>
      <c r="AJ872" s="4" t="e">
        <f t="shared" si="591"/>
        <v>#N/A</v>
      </c>
      <c r="AK872" s="4" t="e">
        <f t="shared" si="592"/>
        <v>#N/A</v>
      </c>
      <c r="AL872" s="4">
        <f t="shared" si="593"/>
        <v>0</v>
      </c>
      <c r="AM872" s="4">
        <f t="shared" si="594"/>
        <v>0</v>
      </c>
      <c r="AN872" s="4"/>
      <c r="AO872" s="4" t="e">
        <f t="shared" si="595"/>
        <v>#N/A</v>
      </c>
      <c r="AP872" s="4" t="e">
        <f t="shared" si="596"/>
        <v>#VALUE!</v>
      </c>
      <c r="AQ872" s="4" t="str">
        <f t="shared" si="597"/>
        <v/>
      </c>
      <c r="AR872" s="4">
        <f t="shared" si="598"/>
        <v>0</v>
      </c>
      <c r="AS872" s="4">
        <f t="shared" si="599"/>
        <v>0</v>
      </c>
      <c r="AT872" s="4">
        <f t="shared" si="600"/>
        <v>0</v>
      </c>
    </row>
    <row r="873" spans="1:46" x14ac:dyDescent="0.25">
      <c r="A873" s="5">
        <f t="shared" si="572"/>
        <v>0</v>
      </c>
      <c r="B873" s="4" t="e">
        <f t="shared" si="573"/>
        <v>#N/A</v>
      </c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4">
        <f t="shared" si="574"/>
        <v>0</v>
      </c>
      <c r="N873" s="59"/>
      <c r="O873" s="59"/>
      <c r="P873" s="59" t="e">
        <f t="shared" si="575"/>
        <v>#N/A</v>
      </c>
      <c r="Q873" s="59"/>
      <c r="R873" s="59"/>
      <c r="S873" s="59"/>
      <c r="T873" s="5" t="e">
        <f t="shared" si="576"/>
        <v>#N/A</v>
      </c>
      <c r="U873" s="4" t="e">
        <f t="shared" si="577"/>
        <v>#N/A</v>
      </c>
      <c r="V873" s="4" t="e">
        <f t="shared" si="578"/>
        <v>#N/A</v>
      </c>
      <c r="W873" s="4" t="e">
        <f t="shared" si="579"/>
        <v>#N/A</v>
      </c>
      <c r="X873" s="4" t="e">
        <f t="shared" si="580"/>
        <v>#N/A</v>
      </c>
      <c r="Y873" s="4" t="e" cm="1">
        <f t="array" ref="Y873">_xlfn.IFS(H873=1,2,H873=3,1)</f>
        <v>#N/A</v>
      </c>
      <c r="Z873" s="4" t="e">
        <f t="shared" si="581"/>
        <v>#N/A</v>
      </c>
      <c r="AA873" s="4" t="e">
        <f t="shared" si="582"/>
        <v>#N/A</v>
      </c>
      <c r="AB873" s="4" t="e">
        <f t="shared" si="583"/>
        <v>#N/A</v>
      </c>
      <c r="AC873" s="4" t="e">
        <f t="shared" si="584"/>
        <v>#N/A</v>
      </c>
      <c r="AD873" s="4" t="e">
        <f t="shared" si="585"/>
        <v>#N/A</v>
      </c>
      <c r="AE873" s="4" t="e">
        <f t="shared" si="586"/>
        <v>#N/A</v>
      </c>
      <c r="AF873" s="4">
        <f t="shared" si="587"/>
        <v>0</v>
      </c>
      <c r="AG873" s="4" t="str">
        <f t="shared" si="588"/>
        <v/>
      </c>
      <c r="AH873" s="4">
        <f t="shared" si="589"/>
        <v>0</v>
      </c>
      <c r="AI873" s="4" t="e">
        <f t="shared" si="590"/>
        <v>#VALUE!</v>
      </c>
      <c r="AJ873" s="4" t="e">
        <f t="shared" si="591"/>
        <v>#N/A</v>
      </c>
      <c r="AK873" s="4" t="e">
        <f t="shared" si="592"/>
        <v>#N/A</v>
      </c>
      <c r="AL873" s="4">
        <f t="shared" si="593"/>
        <v>0</v>
      </c>
      <c r="AM873" s="4">
        <f t="shared" si="594"/>
        <v>0</v>
      </c>
      <c r="AN873" s="4"/>
      <c r="AO873" s="4" t="e">
        <f t="shared" si="595"/>
        <v>#N/A</v>
      </c>
      <c r="AP873" s="4" t="e">
        <f t="shared" si="596"/>
        <v>#VALUE!</v>
      </c>
      <c r="AQ873" s="4" t="str">
        <f t="shared" si="597"/>
        <v/>
      </c>
      <c r="AR873" s="4">
        <f t="shared" si="598"/>
        <v>0</v>
      </c>
      <c r="AS873" s="4">
        <f t="shared" si="599"/>
        <v>0</v>
      </c>
      <c r="AT873" s="4">
        <f t="shared" si="600"/>
        <v>0</v>
      </c>
    </row>
    <row r="874" spans="1:46" x14ac:dyDescent="0.25">
      <c r="A874" s="5">
        <f t="shared" si="572"/>
        <v>0</v>
      </c>
      <c r="B874" s="4" t="e">
        <f t="shared" si="573"/>
        <v>#N/A</v>
      </c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4">
        <f t="shared" si="574"/>
        <v>0</v>
      </c>
      <c r="N874" s="59"/>
      <c r="O874" s="59"/>
      <c r="P874" s="59" t="e">
        <f t="shared" si="575"/>
        <v>#N/A</v>
      </c>
      <c r="Q874" s="59"/>
      <c r="R874" s="59"/>
      <c r="S874" s="59"/>
      <c r="T874" s="5" t="e">
        <f t="shared" si="576"/>
        <v>#N/A</v>
      </c>
      <c r="U874" s="4" t="e">
        <f t="shared" si="577"/>
        <v>#N/A</v>
      </c>
      <c r="V874" s="4" t="e">
        <f t="shared" si="578"/>
        <v>#N/A</v>
      </c>
      <c r="W874" s="4" t="e">
        <f t="shared" si="579"/>
        <v>#N/A</v>
      </c>
      <c r="X874" s="4" t="e">
        <f t="shared" si="580"/>
        <v>#N/A</v>
      </c>
      <c r="Y874" s="4" t="e" cm="1">
        <f t="array" ref="Y874">_xlfn.IFS(H874=1,2,H874=3,1)</f>
        <v>#N/A</v>
      </c>
      <c r="Z874" s="4" t="e">
        <f t="shared" si="581"/>
        <v>#N/A</v>
      </c>
      <c r="AA874" s="4" t="e">
        <f t="shared" si="582"/>
        <v>#N/A</v>
      </c>
      <c r="AB874" s="4" t="e">
        <f t="shared" si="583"/>
        <v>#N/A</v>
      </c>
      <c r="AC874" s="4" t="e">
        <f t="shared" si="584"/>
        <v>#N/A</v>
      </c>
      <c r="AD874" s="4" t="e">
        <f t="shared" si="585"/>
        <v>#N/A</v>
      </c>
      <c r="AE874" s="4" t="e">
        <f t="shared" si="586"/>
        <v>#N/A</v>
      </c>
      <c r="AF874" s="4">
        <f t="shared" si="587"/>
        <v>0</v>
      </c>
      <c r="AG874" s="4" t="str">
        <f t="shared" si="588"/>
        <v/>
      </c>
      <c r="AH874" s="4">
        <f t="shared" si="589"/>
        <v>0</v>
      </c>
      <c r="AI874" s="4" t="e">
        <f t="shared" si="590"/>
        <v>#VALUE!</v>
      </c>
      <c r="AJ874" s="4" t="e">
        <f t="shared" si="591"/>
        <v>#N/A</v>
      </c>
      <c r="AK874" s="4" t="e">
        <f t="shared" si="592"/>
        <v>#N/A</v>
      </c>
      <c r="AL874" s="4">
        <f t="shared" si="593"/>
        <v>0</v>
      </c>
      <c r="AM874" s="4">
        <f t="shared" si="594"/>
        <v>0</v>
      </c>
      <c r="AN874" s="4"/>
      <c r="AO874" s="4" t="e">
        <f t="shared" si="595"/>
        <v>#N/A</v>
      </c>
      <c r="AP874" s="4" t="e">
        <f t="shared" si="596"/>
        <v>#VALUE!</v>
      </c>
      <c r="AQ874" s="4" t="str">
        <f t="shared" si="597"/>
        <v/>
      </c>
      <c r="AR874" s="4">
        <f t="shared" si="598"/>
        <v>0</v>
      </c>
      <c r="AS874" s="4">
        <f t="shared" si="599"/>
        <v>0</v>
      </c>
      <c r="AT874" s="4">
        <f t="shared" si="600"/>
        <v>0</v>
      </c>
    </row>
    <row r="875" spans="1:46" x14ac:dyDescent="0.25">
      <c r="A875" s="5">
        <f t="shared" si="572"/>
        <v>0</v>
      </c>
      <c r="B875" s="4" t="e">
        <f t="shared" si="573"/>
        <v>#N/A</v>
      </c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4">
        <f t="shared" si="574"/>
        <v>0</v>
      </c>
      <c r="N875" s="59"/>
      <c r="O875" s="59"/>
      <c r="P875" s="59" t="e">
        <f t="shared" si="575"/>
        <v>#N/A</v>
      </c>
      <c r="Q875" s="59"/>
      <c r="R875" s="59"/>
      <c r="S875" s="59"/>
      <c r="T875" s="5" t="e">
        <f t="shared" si="576"/>
        <v>#N/A</v>
      </c>
      <c r="U875" s="4" t="e">
        <f t="shared" si="577"/>
        <v>#N/A</v>
      </c>
      <c r="V875" s="4" t="e">
        <f t="shared" si="578"/>
        <v>#N/A</v>
      </c>
      <c r="W875" s="4" t="e">
        <f t="shared" si="579"/>
        <v>#N/A</v>
      </c>
      <c r="X875" s="4" t="e">
        <f t="shared" si="580"/>
        <v>#N/A</v>
      </c>
      <c r="Y875" s="4" t="e" cm="1">
        <f t="array" ref="Y875">_xlfn.IFS(H875=1,2,H875=3,1)</f>
        <v>#N/A</v>
      </c>
      <c r="Z875" s="4" t="e">
        <f t="shared" si="581"/>
        <v>#N/A</v>
      </c>
      <c r="AA875" s="4" t="e">
        <f t="shared" si="582"/>
        <v>#N/A</v>
      </c>
      <c r="AB875" s="4" t="e">
        <f t="shared" si="583"/>
        <v>#N/A</v>
      </c>
      <c r="AC875" s="4" t="e">
        <f t="shared" si="584"/>
        <v>#N/A</v>
      </c>
      <c r="AD875" s="4" t="e">
        <f t="shared" si="585"/>
        <v>#N/A</v>
      </c>
      <c r="AE875" s="4" t="e">
        <f t="shared" si="586"/>
        <v>#N/A</v>
      </c>
      <c r="AF875" s="4">
        <f t="shared" si="587"/>
        <v>0</v>
      </c>
      <c r="AG875" s="4" t="str">
        <f t="shared" si="588"/>
        <v/>
      </c>
      <c r="AH875" s="4">
        <f t="shared" si="589"/>
        <v>0</v>
      </c>
      <c r="AI875" s="4" t="e">
        <f t="shared" si="590"/>
        <v>#VALUE!</v>
      </c>
      <c r="AJ875" s="4" t="e">
        <f t="shared" si="591"/>
        <v>#N/A</v>
      </c>
      <c r="AK875" s="4" t="e">
        <f t="shared" si="592"/>
        <v>#N/A</v>
      </c>
      <c r="AL875" s="4">
        <f t="shared" si="593"/>
        <v>0</v>
      </c>
      <c r="AM875" s="4">
        <f t="shared" si="594"/>
        <v>0</v>
      </c>
      <c r="AN875" s="4"/>
      <c r="AO875" s="4" t="e">
        <f t="shared" si="595"/>
        <v>#N/A</v>
      </c>
      <c r="AP875" s="4" t="e">
        <f t="shared" si="596"/>
        <v>#VALUE!</v>
      </c>
      <c r="AQ875" s="4" t="str">
        <f t="shared" si="597"/>
        <v/>
      </c>
      <c r="AR875" s="4">
        <f t="shared" si="598"/>
        <v>0</v>
      </c>
      <c r="AS875" s="4">
        <f t="shared" si="599"/>
        <v>0</v>
      </c>
      <c r="AT875" s="4">
        <f t="shared" si="600"/>
        <v>0</v>
      </c>
    </row>
    <row r="876" spans="1:46" x14ac:dyDescent="0.25">
      <c r="A876" s="5">
        <f t="shared" si="572"/>
        <v>0</v>
      </c>
      <c r="B876" s="4" t="e">
        <f t="shared" si="573"/>
        <v>#N/A</v>
      </c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4">
        <f t="shared" si="574"/>
        <v>0</v>
      </c>
      <c r="N876" s="59"/>
      <c r="O876" s="59"/>
      <c r="P876" s="59" t="e">
        <f t="shared" si="575"/>
        <v>#N/A</v>
      </c>
      <c r="Q876" s="59"/>
      <c r="R876" s="59"/>
      <c r="S876" s="59"/>
      <c r="T876" s="5" t="e">
        <f t="shared" si="576"/>
        <v>#N/A</v>
      </c>
      <c r="U876" s="4" t="e">
        <f t="shared" si="577"/>
        <v>#N/A</v>
      </c>
      <c r="V876" s="4" t="e">
        <f t="shared" si="578"/>
        <v>#N/A</v>
      </c>
      <c r="W876" s="4" t="e">
        <f t="shared" si="579"/>
        <v>#N/A</v>
      </c>
      <c r="X876" s="4" t="e">
        <f t="shared" si="580"/>
        <v>#N/A</v>
      </c>
      <c r="Y876" s="4" t="e" cm="1">
        <f t="array" ref="Y876">_xlfn.IFS(H876=1,2,H876=3,1)</f>
        <v>#N/A</v>
      </c>
      <c r="Z876" s="4" t="e">
        <f t="shared" si="581"/>
        <v>#N/A</v>
      </c>
      <c r="AA876" s="4" t="e">
        <f t="shared" si="582"/>
        <v>#N/A</v>
      </c>
      <c r="AB876" s="4" t="e">
        <f t="shared" si="583"/>
        <v>#N/A</v>
      </c>
      <c r="AC876" s="4" t="e">
        <f t="shared" si="584"/>
        <v>#N/A</v>
      </c>
      <c r="AD876" s="4" t="e">
        <f t="shared" si="585"/>
        <v>#N/A</v>
      </c>
      <c r="AE876" s="4" t="e">
        <f t="shared" si="586"/>
        <v>#N/A</v>
      </c>
      <c r="AF876" s="4">
        <f t="shared" si="587"/>
        <v>0</v>
      </c>
      <c r="AG876" s="4" t="str">
        <f t="shared" si="588"/>
        <v/>
      </c>
      <c r="AH876" s="4">
        <f t="shared" si="589"/>
        <v>0</v>
      </c>
      <c r="AI876" s="4" t="e">
        <f t="shared" si="590"/>
        <v>#VALUE!</v>
      </c>
      <c r="AJ876" s="4" t="e">
        <f t="shared" si="591"/>
        <v>#N/A</v>
      </c>
      <c r="AK876" s="4" t="e">
        <f t="shared" si="592"/>
        <v>#N/A</v>
      </c>
      <c r="AL876" s="4">
        <f t="shared" si="593"/>
        <v>0</v>
      </c>
      <c r="AM876" s="4">
        <f t="shared" si="594"/>
        <v>0</v>
      </c>
      <c r="AN876" s="4"/>
      <c r="AO876" s="4" t="e">
        <f t="shared" si="595"/>
        <v>#N/A</v>
      </c>
      <c r="AP876" s="4" t="e">
        <f t="shared" si="596"/>
        <v>#VALUE!</v>
      </c>
      <c r="AQ876" s="4" t="str">
        <f t="shared" si="597"/>
        <v/>
      </c>
      <c r="AR876" s="4">
        <f t="shared" si="598"/>
        <v>0</v>
      </c>
      <c r="AS876" s="4">
        <f t="shared" si="599"/>
        <v>0</v>
      </c>
      <c r="AT876" s="4">
        <f t="shared" si="600"/>
        <v>0</v>
      </c>
    </row>
    <row r="877" spans="1:46" x14ac:dyDescent="0.25">
      <c r="A877" s="5">
        <f t="shared" si="572"/>
        <v>0</v>
      </c>
      <c r="B877" s="4" t="e">
        <f t="shared" si="573"/>
        <v>#N/A</v>
      </c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4">
        <f t="shared" si="574"/>
        <v>0</v>
      </c>
      <c r="N877" s="59"/>
      <c r="O877" s="59"/>
      <c r="P877" s="59" t="e">
        <f t="shared" si="575"/>
        <v>#N/A</v>
      </c>
      <c r="Q877" s="59"/>
      <c r="R877" s="59"/>
      <c r="S877" s="59"/>
      <c r="T877" s="5" t="e">
        <f t="shared" si="576"/>
        <v>#N/A</v>
      </c>
      <c r="U877" s="4" t="e">
        <f t="shared" si="577"/>
        <v>#N/A</v>
      </c>
      <c r="V877" s="4" t="e">
        <f t="shared" si="578"/>
        <v>#N/A</v>
      </c>
      <c r="W877" s="4" t="e">
        <f t="shared" si="579"/>
        <v>#N/A</v>
      </c>
      <c r="X877" s="4" t="e">
        <f t="shared" si="580"/>
        <v>#N/A</v>
      </c>
      <c r="Y877" s="4" t="e" cm="1">
        <f t="array" ref="Y877">_xlfn.IFS(H877=1,2,H877=3,1)</f>
        <v>#N/A</v>
      </c>
      <c r="Z877" s="4" t="e">
        <f t="shared" si="581"/>
        <v>#N/A</v>
      </c>
      <c r="AA877" s="4" t="e">
        <f t="shared" si="582"/>
        <v>#N/A</v>
      </c>
      <c r="AB877" s="4" t="e">
        <f t="shared" si="583"/>
        <v>#N/A</v>
      </c>
      <c r="AC877" s="4" t="e">
        <f t="shared" si="584"/>
        <v>#N/A</v>
      </c>
      <c r="AD877" s="4" t="e">
        <f t="shared" si="585"/>
        <v>#N/A</v>
      </c>
      <c r="AE877" s="4" t="e">
        <f t="shared" si="586"/>
        <v>#N/A</v>
      </c>
      <c r="AF877" s="4">
        <f t="shared" si="587"/>
        <v>0</v>
      </c>
      <c r="AG877" s="4" t="str">
        <f t="shared" si="588"/>
        <v/>
      </c>
      <c r="AH877" s="4">
        <f t="shared" si="589"/>
        <v>0</v>
      </c>
      <c r="AI877" s="4" t="e">
        <f t="shared" si="590"/>
        <v>#VALUE!</v>
      </c>
      <c r="AJ877" s="4" t="e">
        <f t="shared" si="591"/>
        <v>#N/A</v>
      </c>
      <c r="AK877" s="4" t="e">
        <f t="shared" si="592"/>
        <v>#N/A</v>
      </c>
      <c r="AL877" s="4">
        <f t="shared" si="593"/>
        <v>0</v>
      </c>
      <c r="AM877" s="4">
        <f t="shared" si="594"/>
        <v>0</v>
      </c>
      <c r="AN877" s="4"/>
      <c r="AO877" s="4" t="e">
        <f t="shared" si="595"/>
        <v>#N/A</v>
      </c>
      <c r="AP877" s="4" t="e">
        <f t="shared" si="596"/>
        <v>#VALUE!</v>
      </c>
      <c r="AQ877" s="4" t="str">
        <f t="shared" si="597"/>
        <v/>
      </c>
      <c r="AR877" s="4">
        <f t="shared" si="598"/>
        <v>0</v>
      </c>
      <c r="AS877" s="4">
        <f t="shared" si="599"/>
        <v>0</v>
      </c>
      <c r="AT877" s="4">
        <f t="shared" si="600"/>
        <v>0</v>
      </c>
    </row>
    <row r="878" spans="1:46" x14ac:dyDescent="0.25">
      <c r="A878" s="5">
        <f t="shared" si="572"/>
        <v>0</v>
      </c>
      <c r="B878" s="4" t="e">
        <f t="shared" si="573"/>
        <v>#N/A</v>
      </c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4">
        <f t="shared" si="574"/>
        <v>0</v>
      </c>
      <c r="N878" s="59"/>
      <c r="O878" s="59"/>
      <c r="P878" s="59" t="e">
        <f t="shared" si="575"/>
        <v>#N/A</v>
      </c>
      <c r="Q878" s="59"/>
      <c r="R878" s="59"/>
      <c r="S878" s="59"/>
      <c r="T878" s="5" t="e">
        <f t="shared" si="576"/>
        <v>#N/A</v>
      </c>
      <c r="U878" s="4" t="e">
        <f t="shared" si="577"/>
        <v>#N/A</v>
      </c>
      <c r="V878" s="4" t="e">
        <f t="shared" si="578"/>
        <v>#N/A</v>
      </c>
      <c r="W878" s="4" t="e">
        <f t="shared" si="579"/>
        <v>#N/A</v>
      </c>
      <c r="X878" s="4" t="e">
        <f t="shared" si="580"/>
        <v>#N/A</v>
      </c>
      <c r="Y878" s="4" t="e" cm="1">
        <f t="array" ref="Y878">_xlfn.IFS(H878=1,2,H878=3,1)</f>
        <v>#N/A</v>
      </c>
      <c r="Z878" s="4" t="e">
        <f t="shared" si="581"/>
        <v>#N/A</v>
      </c>
      <c r="AA878" s="4" t="e">
        <f t="shared" si="582"/>
        <v>#N/A</v>
      </c>
      <c r="AB878" s="4" t="e">
        <f t="shared" si="583"/>
        <v>#N/A</v>
      </c>
      <c r="AC878" s="4" t="e">
        <f t="shared" si="584"/>
        <v>#N/A</v>
      </c>
      <c r="AD878" s="4" t="e">
        <f t="shared" si="585"/>
        <v>#N/A</v>
      </c>
      <c r="AE878" s="4" t="e">
        <f t="shared" si="586"/>
        <v>#N/A</v>
      </c>
      <c r="AF878" s="4">
        <f t="shared" si="587"/>
        <v>0</v>
      </c>
      <c r="AG878" s="4" t="str">
        <f t="shared" si="588"/>
        <v/>
      </c>
      <c r="AH878" s="4">
        <f t="shared" si="589"/>
        <v>0</v>
      </c>
      <c r="AI878" s="4" t="e">
        <f t="shared" si="590"/>
        <v>#VALUE!</v>
      </c>
      <c r="AJ878" s="4" t="e">
        <f t="shared" si="591"/>
        <v>#N/A</v>
      </c>
      <c r="AK878" s="4" t="e">
        <f t="shared" si="592"/>
        <v>#N/A</v>
      </c>
      <c r="AL878" s="4">
        <f t="shared" si="593"/>
        <v>0</v>
      </c>
      <c r="AM878" s="4">
        <f t="shared" si="594"/>
        <v>0</v>
      </c>
      <c r="AN878" s="4"/>
      <c r="AO878" s="4" t="e">
        <f t="shared" si="595"/>
        <v>#N/A</v>
      </c>
      <c r="AP878" s="4" t="e">
        <f t="shared" si="596"/>
        <v>#VALUE!</v>
      </c>
      <c r="AQ878" s="4" t="str">
        <f t="shared" si="597"/>
        <v/>
      </c>
      <c r="AR878" s="4">
        <f t="shared" si="598"/>
        <v>0</v>
      </c>
      <c r="AS878" s="4">
        <f t="shared" si="599"/>
        <v>0</v>
      </c>
      <c r="AT878" s="4">
        <f t="shared" si="600"/>
        <v>0</v>
      </c>
    </row>
    <row r="879" spans="1:46" x14ac:dyDescent="0.25">
      <c r="A879" s="5">
        <f t="shared" si="572"/>
        <v>0</v>
      </c>
      <c r="B879" s="4" t="e">
        <f t="shared" si="573"/>
        <v>#N/A</v>
      </c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4">
        <f t="shared" si="574"/>
        <v>0</v>
      </c>
      <c r="N879" s="59"/>
      <c r="O879" s="59"/>
      <c r="P879" s="59" t="e">
        <f t="shared" si="575"/>
        <v>#N/A</v>
      </c>
      <c r="Q879" s="59"/>
      <c r="R879" s="59"/>
      <c r="S879" s="59"/>
      <c r="T879" s="5" t="e">
        <f t="shared" si="576"/>
        <v>#N/A</v>
      </c>
      <c r="U879" s="4" t="e">
        <f t="shared" si="577"/>
        <v>#N/A</v>
      </c>
      <c r="V879" s="4" t="e">
        <f t="shared" si="578"/>
        <v>#N/A</v>
      </c>
      <c r="W879" s="4" t="e">
        <f t="shared" si="579"/>
        <v>#N/A</v>
      </c>
      <c r="X879" s="4" t="e">
        <f t="shared" si="580"/>
        <v>#N/A</v>
      </c>
      <c r="Y879" s="4" t="e" cm="1">
        <f t="array" ref="Y879">_xlfn.IFS(H879=1,2,H879=3,1)</f>
        <v>#N/A</v>
      </c>
      <c r="Z879" s="4" t="e">
        <f t="shared" si="581"/>
        <v>#N/A</v>
      </c>
      <c r="AA879" s="4" t="e">
        <f t="shared" si="582"/>
        <v>#N/A</v>
      </c>
      <c r="AB879" s="4" t="e">
        <f t="shared" si="583"/>
        <v>#N/A</v>
      </c>
      <c r="AC879" s="4" t="e">
        <f t="shared" si="584"/>
        <v>#N/A</v>
      </c>
      <c r="AD879" s="4" t="e">
        <f t="shared" si="585"/>
        <v>#N/A</v>
      </c>
      <c r="AE879" s="4" t="e">
        <f t="shared" si="586"/>
        <v>#N/A</v>
      </c>
      <c r="AF879" s="4">
        <f t="shared" si="587"/>
        <v>0</v>
      </c>
      <c r="AG879" s="4" t="str">
        <f t="shared" si="588"/>
        <v/>
      </c>
      <c r="AH879" s="4">
        <f t="shared" si="589"/>
        <v>0</v>
      </c>
      <c r="AI879" s="4" t="e">
        <f t="shared" si="590"/>
        <v>#VALUE!</v>
      </c>
      <c r="AJ879" s="4" t="e">
        <f t="shared" si="591"/>
        <v>#N/A</v>
      </c>
      <c r="AK879" s="4" t="e">
        <f t="shared" si="592"/>
        <v>#N/A</v>
      </c>
      <c r="AL879" s="4">
        <f t="shared" si="593"/>
        <v>0</v>
      </c>
      <c r="AM879" s="4">
        <f t="shared" si="594"/>
        <v>0</v>
      </c>
      <c r="AN879" s="4"/>
      <c r="AO879" s="4" t="e">
        <f t="shared" si="595"/>
        <v>#N/A</v>
      </c>
      <c r="AP879" s="4" t="e">
        <f t="shared" si="596"/>
        <v>#VALUE!</v>
      </c>
      <c r="AQ879" s="4" t="str">
        <f t="shared" si="597"/>
        <v/>
      </c>
      <c r="AR879" s="4">
        <f t="shared" si="598"/>
        <v>0</v>
      </c>
      <c r="AS879" s="4">
        <f t="shared" si="599"/>
        <v>0</v>
      </c>
      <c r="AT879" s="4">
        <f t="shared" si="600"/>
        <v>0</v>
      </c>
    </row>
    <row r="880" spans="1:46" x14ac:dyDescent="0.25">
      <c r="A880" s="5">
        <f t="shared" si="572"/>
        <v>0</v>
      </c>
      <c r="B880" s="4" t="e">
        <f t="shared" si="573"/>
        <v>#N/A</v>
      </c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4">
        <f t="shared" si="574"/>
        <v>0</v>
      </c>
      <c r="N880" s="59"/>
      <c r="O880" s="59"/>
      <c r="P880" s="59" t="e">
        <f t="shared" si="575"/>
        <v>#N/A</v>
      </c>
      <c r="Q880" s="59"/>
      <c r="R880" s="59"/>
      <c r="S880" s="59"/>
      <c r="T880" s="5" t="e">
        <f t="shared" si="576"/>
        <v>#N/A</v>
      </c>
      <c r="U880" s="4" t="e">
        <f t="shared" si="577"/>
        <v>#N/A</v>
      </c>
      <c r="V880" s="4" t="e">
        <f t="shared" si="578"/>
        <v>#N/A</v>
      </c>
      <c r="W880" s="4" t="e">
        <f t="shared" si="579"/>
        <v>#N/A</v>
      </c>
      <c r="X880" s="4" t="e">
        <f t="shared" si="580"/>
        <v>#N/A</v>
      </c>
      <c r="Y880" s="4" t="e" cm="1">
        <f t="array" ref="Y880">_xlfn.IFS(H880=1,2,H880=3,1)</f>
        <v>#N/A</v>
      </c>
      <c r="Z880" s="4" t="e">
        <f t="shared" si="581"/>
        <v>#N/A</v>
      </c>
      <c r="AA880" s="4" t="e">
        <f t="shared" si="582"/>
        <v>#N/A</v>
      </c>
      <c r="AB880" s="4" t="e">
        <f t="shared" si="583"/>
        <v>#N/A</v>
      </c>
      <c r="AC880" s="4" t="e">
        <f t="shared" si="584"/>
        <v>#N/A</v>
      </c>
      <c r="AD880" s="4" t="e">
        <f t="shared" si="585"/>
        <v>#N/A</v>
      </c>
      <c r="AE880" s="4" t="e">
        <f t="shared" si="586"/>
        <v>#N/A</v>
      </c>
      <c r="AF880" s="4">
        <f t="shared" si="587"/>
        <v>0</v>
      </c>
      <c r="AG880" s="4" t="str">
        <f t="shared" si="588"/>
        <v/>
      </c>
      <c r="AH880" s="4">
        <f t="shared" si="589"/>
        <v>0</v>
      </c>
      <c r="AI880" s="4" t="e">
        <f t="shared" si="590"/>
        <v>#VALUE!</v>
      </c>
      <c r="AJ880" s="4" t="e">
        <f t="shared" si="591"/>
        <v>#N/A</v>
      </c>
      <c r="AK880" s="4" t="e">
        <f t="shared" si="592"/>
        <v>#N/A</v>
      </c>
      <c r="AL880" s="4">
        <f t="shared" si="593"/>
        <v>0</v>
      </c>
      <c r="AM880" s="4">
        <f t="shared" si="594"/>
        <v>0</v>
      </c>
      <c r="AN880" s="4"/>
      <c r="AO880" s="4" t="e">
        <f t="shared" si="595"/>
        <v>#N/A</v>
      </c>
      <c r="AP880" s="4" t="e">
        <f t="shared" si="596"/>
        <v>#VALUE!</v>
      </c>
      <c r="AQ880" s="4" t="str">
        <f t="shared" si="597"/>
        <v/>
      </c>
      <c r="AR880" s="4">
        <f t="shared" si="598"/>
        <v>0</v>
      </c>
      <c r="AS880" s="4">
        <f t="shared" si="599"/>
        <v>0</v>
      </c>
      <c r="AT880" s="4">
        <f t="shared" si="600"/>
        <v>0</v>
      </c>
    </row>
    <row r="881" spans="1:46" x14ac:dyDescent="0.25">
      <c r="A881" s="5">
        <f t="shared" si="572"/>
        <v>0</v>
      </c>
      <c r="B881" s="4" t="e">
        <f t="shared" si="573"/>
        <v>#N/A</v>
      </c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4">
        <f t="shared" si="574"/>
        <v>0</v>
      </c>
      <c r="N881" s="59"/>
      <c r="O881" s="59"/>
      <c r="P881" s="59" t="e">
        <f t="shared" si="575"/>
        <v>#N/A</v>
      </c>
      <c r="Q881" s="59"/>
      <c r="R881" s="59"/>
      <c r="S881" s="59"/>
      <c r="T881" s="5" t="e">
        <f t="shared" si="576"/>
        <v>#N/A</v>
      </c>
      <c r="U881" s="4" t="e">
        <f t="shared" si="577"/>
        <v>#N/A</v>
      </c>
      <c r="V881" s="4" t="e">
        <f t="shared" si="578"/>
        <v>#N/A</v>
      </c>
      <c r="W881" s="4" t="e">
        <f t="shared" si="579"/>
        <v>#N/A</v>
      </c>
      <c r="X881" s="4" t="e">
        <f t="shared" si="580"/>
        <v>#N/A</v>
      </c>
      <c r="Y881" s="4" t="e" cm="1">
        <f t="array" ref="Y881">_xlfn.IFS(H881=1,2,H881=3,1)</f>
        <v>#N/A</v>
      </c>
      <c r="Z881" s="4" t="e">
        <f t="shared" si="581"/>
        <v>#N/A</v>
      </c>
      <c r="AA881" s="4" t="e">
        <f t="shared" si="582"/>
        <v>#N/A</v>
      </c>
      <c r="AB881" s="4" t="e">
        <f t="shared" si="583"/>
        <v>#N/A</v>
      </c>
      <c r="AC881" s="4" t="e">
        <f t="shared" si="584"/>
        <v>#N/A</v>
      </c>
      <c r="AD881" s="4" t="e">
        <f t="shared" si="585"/>
        <v>#N/A</v>
      </c>
      <c r="AE881" s="4" t="e">
        <f t="shared" si="586"/>
        <v>#N/A</v>
      </c>
      <c r="AF881" s="4">
        <f t="shared" si="587"/>
        <v>0</v>
      </c>
      <c r="AG881" s="4" t="str">
        <f t="shared" si="588"/>
        <v/>
      </c>
      <c r="AH881" s="4">
        <f t="shared" si="589"/>
        <v>0</v>
      </c>
      <c r="AI881" s="4" t="e">
        <f t="shared" si="590"/>
        <v>#VALUE!</v>
      </c>
      <c r="AJ881" s="4" t="e">
        <f t="shared" si="591"/>
        <v>#N/A</v>
      </c>
      <c r="AK881" s="4" t="e">
        <f t="shared" si="592"/>
        <v>#N/A</v>
      </c>
      <c r="AL881" s="4">
        <f t="shared" si="593"/>
        <v>0</v>
      </c>
      <c r="AM881" s="4">
        <f t="shared" si="594"/>
        <v>0</v>
      </c>
      <c r="AN881" s="4"/>
      <c r="AO881" s="4" t="e">
        <f t="shared" si="595"/>
        <v>#N/A</v>
      </c>
      <c r="AP881" s="4" t="e">
        <f t="shared" si="596"/>
        <v>#VALUE!</v>
      </c>
      <c r="AQ881" s="4" t="str">
        <f t="shared" si="597"/>
        <v/>
      </c>
      <c r="AR881" s="4">
        <f t="shared" si="598"/>
        <v>0</v>
      </c>
      <c r="AS881" s="4">
        <f t="shared" si="599"/>
        <v>0</v>
      </c>
      <c r="AT881" s="4">
        <f t="shared" si="600"/>
        <v>0</v>
      </c>
    </row>
    <row r="882" spans="1:46" x14ac:dyDescent="0.25">
      <c r="A882" s="5">
        <f t="shared" si="572"/>
        <v>0</v>
      </c>
      <c r="B882" s="4" t="e">
        <f t="shared" si="573"/>
        <v>#N/A</v>
      </c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4">
        <f t="shared" si="574"/>
        <v>0</v>
      </c>
      <c r="N882" s="59"/>
      <c r="O882" s="59"/>
      <c r="P882" s="59" t="e">
        <f t="shared" si="575"/>
        <v>#N/A</v>
      </c>
      <c r="Q882" s="59"/>
      <c r="R882" s="59"/>
      <c r="S882" s="59"/>
      <c r="T882" s="5" t="e">
        <f t="shared" si="576"/>
        <v>#N/A</v>
      </c>
      <c r="U882" s="4" t="e">
        <f t="shared" si="577"/>
        <v>#N/A</v>
      </c>
      <c r="V882" s="4" t="e">
        <f t="shared" si="578"/>
        <v>#N/A</v>
      </c>
      <c r="W882" s="4" t="e">
        <f t="shared" si="579"/>
        <v>#N/A</v>
      </c>
      <c r="X882" s="4" t="e">
        <f t="shared" si="580"/>
        <v>#N/A</v>
      </c>
      <c r="Y882" s="4" t="e" cm="1">
        <f t="array" ref="Y882">_xlfn.IFS(H882=1,2,H882=3,1)</f>
        <v>#N/A</v>
      </c>
      <c r="Z882" s="4" t="e">
        <f t="shared" si="581"/>
        <v>#N/A</v>
      </c>
      <c r="AA882" s="4" t="e">
        <f t="shared" si="582"/>
        <v>#N/A</v>
      </c>
      <c r="AB882" s="4" t="e">
        <f t="shared" si="583"/>
        <v>#N/A</v>
      </c>
      <c r="AC882" s="4" t="e">
        <f t="shared" si="584"/>
        <v>#N/A</v>
      </c>
      <c r="AD882" s="4" t="e">
        <f t="shared" si="585"/>
        <v>#N/A</v>
      </c>
      <c r="AE882" s="4" t="e">
        <f t="shared" si="586"/>
        <v>#N/A</v>
      </c>
      <c r="AF882" s="4">
        <f t="shared" si="587"/>
        <v>0</v>
      </c>
      <c r="AG882" s="4" t="str">
        <f t="shared" si="588"/>
        <v/>
      </c>
      <c r="AH882" s="4">
        <f t="shared" si="589"/>
        <v>0</v>
      </c>
      <c r="AI882" s="4" t="e">
        <f t="shared" si="590"/>
        <v>#VALUE!</v>
      </c>
      <c r="AJ882" s="4" t="e">
        <f t="shared" si="591"/>
        <v>#N/A</v>
      </c>
      <c r="AK882" s="4" t="e">
        <f t="shared" si="592"/>
        <v>#N/A</v>
      </c>
      <c r="AL882" s="4">
        <f t="shared" si="593"/>
        <v>0</v>
      </c>
      <c r="AM882" s="4">
        <f t="shared" si="594"/>
        <v>0</v>
      </c>
      <c r="AN882" s="4"/>
      <c r="AO882" s="4" t="e">
        <f t="shared" si="595"/>
        <v>#N/A</v>
      </c>
      <c r="AP882" s="4" t="e">
        <f t="shared" si="596"/>
        <v>#VALUE!</v>
      </c>
      <c r="AQ882" s="4" t="str">
        <f t="shared" si="597"/>
        <v/>
      </c>
      <c r="AR882" s="4">
        <f t="shared" si="598"/>
        <v>0</v>
      </c>
      <c r="AS882" s="4">
        <f t="shared" si="599"/>
        <v>0</v>
      </c>
      <c r="AT882" s="4">
        <f t="shared" si="600"/>
        <v>0</v>
      </c>
    </row>
    <row r="883" spans="1:46" x14ac:dyDescent="0.25">
      <c r="A883" s="5">
        <f t="shared" si="572"/>
        <v>0</v>
      </c>
      <c r="B883" s="4" t="e">
        <f t="shared" si="573"/>
        <v>#N/A</v>
      </c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4">
        <f t="shared" si="574"/>
        <v>0</v>
      </c>
      <c r="N883" s="59"/>
      <c r="O883" s="59"/>
      <c r="P883" s="59" t="e">
        <f t="shared" si="575"/>
        <v>#N/A</v>
      </c>
      <c r="Q883" s="59"/>
      <c r="R883" s="59"/>
      <c r="S883" s="59"/>
      <c r="T883" s="5" t="e">
        <f t="shared" si="576"/>
        <v>#N/A</v>
      </c>
      <c r="U883" s="4" t="e">
        <f t="shared" si="577"/>
        <v>#N/A</v>
      </c>
      <c r="V883" s="4" t="e">
        <f t="shared" si="578"/>
        <v>#N/A</v>
      </c>
      <c r="W883" s="4" t="e">
        <f t="shared" si="579"/>
        <v>#N/A</v>
      </c>
      <c r="X883" s="4" t="e">
        <f t="shared" si="580"/>
        <v>#N/A</v>
      </c>
      <c r="Y883" s="4" t="e" cm="1">
        <f t="array" ref="Y883">_xlfn.IFS(H883=1,2,H883=3,1)</f>
        <v>#N/A</v>
      </c>
      <c r="Z883" s="4" t="e">
        <f t="shared" si="581"/>
        <v>#N/A</v>
      </c>
      <c r="AA883" s="4" t="e">
        <f t="shared" si="582"/>
        <v>#N/A</v>
      </c>
      <c r="AB883" s="4" t="e">
        <f t="shared" si="583"/>
        <v>#N/A</v>
      </c>
      <c r="AC883" s="4" t="e">
        <f t="shared" si="584"/>
        <v>#N/A</v>
      </c>
      <c r="AD883" s="4" t="e">
        <f t="shared" si="585"/>
        <v>#N/A</v>
      </c>
      <c r="AE883" s="4" t="e">
        <f t="shared" si="586"/>
        <v>#N/A</v>
      </c>
      <c r="AF883" s="4">
        <f t="shared" si="587"/>
        <v>0</v>
      </c>
      <c r="AG883" s="4" t="str">
        <f t="shared" si="588"/>
        <v/>
      </c>
      <c r="AH883" s="4">
        <f t="shared" si="589"/>
        <v>0</v>
      </c>
      <c r="AI883" s="4" t="e">
        <f t="shared" si="590"/>
        <v>#VALUE!</v>
      </c>
      <c r="AJ883" s="4" t="e">
        <f t="shared" si="591"/>
        <v>#N/A</v>
      </c>
      <c r="AK883" s="4" t="e">
        <f t="shared" si="592"/>
        <v>#N/A</v>
      </c>
      <c r="AL883" s="4">
        <f t="shared" si="593"/>
        <v>0</v>
      </c>
      <c r="AM883" s="4">
        <f t="shared" si="594"/>
        <v>0</v>
      </c>
      <c r="AN883" s="4"/>
      <c r="AO883" s="4" t="e">
        <f t="shared" si="595"/>
        <v>#N/A</v>
      </c>
      <c r="AP883" s="4" t="e">
        <f t="shared" si="596"/>
        <v>#VALUE!</v>
      </c>
      <c r="AQ883" s="4" t="str">
        <f t="shared" si="597"/>
        <v/>
      </c>
      <c r="AR883" s="4">
        <f t="shared" si="598"/>
        <v>0</v>
      </c>
      <c r="AS883" s="4">
        <f t="shared" si="599"/>
        <v>0</v>
      </c>
      <c r="AT883" s="4">
        <f t="shared" si="600"/>
        <v>0</v>
      </c>
    </row>
    <row r="884" spans="1:46" x14ac:dyDescent="0.25">
      <c r="A884" s="5">
        <f t="shared" si="572"/>
        <v>0</v>
      </c>
      <c r="B884" s="4" t="e">
        <f t="shared" si="573"/>
        <v>#N/A</v>
      </c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4">
        <f t="shared" si="574"/>
        <v>0</v>
      </c>
      <c r="N884" s="59"/>
      <c r="O884" s="59"/>
      <c r="P884" s="59" t="e">
        <f t="shared" si="575"/>
        <v>#N/A</v>
      </c>
      <c r="Q884" s="59"/>
      <c r="R884" s="59"/>
      <c r="S884" s="59"/>
      <c r="T884" s="5" t="e">
        <f t="shared" si="576"/>
        <v>#N/A</v>
      </c>
      <c r="U884" s="4" t="e">
        <f t="shared" si="577"/>
        <v>#N/A</v>
      </c>
      <c r="V884" s="4" t="e">
        <f t="shared" si="578"/>
        <v>#N/A</v>
      </c>
      <c r="W884" s="4" t="e">
        <f t="shared" si="579"/>
        <v>#N/A</v>
      </c>
      <c r="X884" s="4" t="e">
        <f t="shared" si="580"/>
        <v>#N/A</v>
      </c>
      <c r="Y884" s="4" t="e" cm="1">
        <f t="array" ref="Y884">_xlfn.IFS(H884=1,2,H884=3,1)</f>
        <v>#N/A</v>
      </c>
      <c r="Z884" s="4" t="e">
        <f t="shared" si="581"/>
        <v>#N/A</v>
      </c>
      <c r="AA884" s="4" t="e">
        <f t="shared" si="582"/>
        <v>#N/A</v>
      </c>
      <c r="AB884" s="4" t="e">
        <f t="shared" si="583"/>
        <v>#N/A</v>
      </c>
      <c r="AC884" s="4" t="e">
        <f t="shared" si="584"/>
        <v>#N/A</v>
      </c>
      <c r="AD884" s="4" t="e">
        <f t="shared" si="585"/>
        <v>#N/A</v>
      </c>
      <c r="AE884" s="4" t="e">
        <f t="shared" si="586"/>
        <v>#N/A</v>
      </c>
      <c r="AF884" s="4">
        <f t="shared" si="587"/>
        <v>0</v>
      </c>
      <c r="AG884" s="4" t="str">
        <f t="shared" si="588"/>
        <v/>
      </c>
      <c r="AH884" s="4">
        <f t="shared" si="589"/>
        <v>0</v>
      </c>
      <c r="AI884" s="4" t="e">
        <f t="shared" si="590"/>
        <v>#VALUE!</v>
      </c>
      <c r="AJ884" s="4" t="e">
        <f t="shared" si="591"/>
        <v>#N/A</v>
      </c>
      <c r="AK884" s="4" t="e">
        <f t="shared" si="592"/>
        <v>#N/A</v>
      </c>
      <c r="AL884" s="4">
        <f t="shared" si="593"/>
        <v>0</v>
      </c>
      <c r="AM884" s="4">
        <f t="shared" si="594"/>
        <v>0</v>
      </c>
      <c r="AN884" s="4"/>
      <c r="AO884" s="4" t="e">
        <f t="shared" si="595"/>
        <v>#N/A</v>
      </c>
      <c r="AP884" s="4" t="e">
        <f t="shared" si="596"/>
        <v>#VALUE!</v>
      </c>
      <c r="AQ884" s="4" t="str">
        <f t="shared" si="597"/>
        <v/>
      </c>
      <c r="AR884" s="4">
        <f t="shared" si="598"/>
        <v>0</v>
      </c>
      <c r="AS884" s="4">
        <f t="shared" si="599"/>
        <v>0</v>
      </c>
      <c r="AT884" s="4">
        <f t="shared" si="600"/>
        <v>0</v>
      </c>
    </row>
    <row r="885" spans="1:46" x14ac:dyDescent="0.25">
      <c r="A885" s="5">
        <f t="shared" si="572"/>
        <v>0</v>
      </c>
      <c r="B885" s="4" t="e">
        <f t="shared" si="573"/>
        <v>#N/A</v>
      </c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4">
        <f t="shared" si="574"/>
        <v>0</v>
      </c>
      <c r="N885" s="59"/>
      <c r="O885" s="59"/>
      <c r="P885" s="59" t="e">
        <f t="shared" si="575"/>
        <v>#N/A</v>
      </c>
      <c r="Q885" s="59"/>
      <c r="R885" s="59"/>
      <c r="S885" s="59"/>
      <c r="T885" s="5" t="e">
        <f t="shared" si="576"/>
        <v>#N/A</v>
      </c>
      <c r="U885" s="4" t="e">
        <f t="shared" si="577"/>
        <v>#N/A</v>
      </c>
      <c r="V885" s="4" t="e">
        <f t="shared" si="578"/>
        <v>#N/A</v>
      </c>
      <c r="W885" s="4" t="e">
        <f t="shared" si="579"/>
        <v>#N/A</v>
      </c>
      <c r="X885" s="4" t="e">
        <f t="shared" si="580"/>
        <v>#N/A</v>
      </c>
      <c r="Y885" s="4" t="e" cm="1">
        <f t="array" ref="Y885">_xlfn.IFS(H885=1,2,H885=3,1)</f>
        <v>#N/A</v>
      </c>
      <c r="Z885" s="4" t="e">
        <f t="shared" si="581"/>
        <v>#N/A</v>
      </c>
      <c r="AA885" s="4" t="e">
        <f t="shared" si="582"/>
        <v>#N/A</v>
      </c>
      <c r="AB885" s="4" t="e">
        <f t="shared" si="583"/>
        <v>#N/A</v>
      </c>
      <c r="AC885" s="4" t="e">
        <f t="shared" si="584"/>
        <v>#N/A</v>
      </c>
      <c r="AD885" s="4" t="e">
        <f t="shared" si="585"/>
        <v>#N/A</v>
      </c>
      <c r="AE885" s="4" t="e">
        <f t="shared" si="586"/>
        <v>#N/A</v>
      </c>
      <c r="AF885" s="4">
        <f t="shared" si="587"/>
        <v>0</v>
      </c>
      <c r="AG885" s="4" t="str">
        <f t="shared" si="588"/>
        <v/>
      </c>
      <c r="AH885" s="4">
        <f t="shared" si="589"/>
        <v>0</v>
      </c>
      <c r="AI885" s="4" t="e">
        <f t="shared" si="590"/>
        <v>#VALUE!</v>
      </c>
      <c r="AJ885" s="4" t="e">
        <f t="shared" si="591"/>
        <v>#N/A</v>
      </c>
      <c r="AK885" s="4" t="e">
        <f t="shared" si="592"/>
        <v>#N/A</v>
      </c>
      <c r="AL885" s="4">
        <f t="shared" si="593"/>
        <v>0</v>
      </c>
      <c r="AM885" s="4">
        <f t="shared" si="594"/>
        <v>0</v>
      </c>
      <c r="AN885" s="4"/>
      <c r="AO885" s="4" t="e">
        <f t="shared" si="595"/>
        <v>#N/A</v>
      </c>
      <c r="AP885" s="4" t="e">
        <f t="shared" si="596"/>
        <v>#VALUE!</v>
      </c>
      <c r="AQ885" s="4" t="str">
        <f t="shared" si="597"/>
        <v/>
      </c>
      <c r="AR885" s="4">
        <f t="shared" si="598"/>
        <v>0</v>
      </c>
      <c r="AS885" s="4">
        <f t="shared" si="599"/>
        <v>0</v>
      </c>
      <c r="AT885" s="4">
        <f t="shared" si="600"/>
        <v>0</v>
      </c>
    </row>
    <row r="886" spans="1:46" x14ac:dyDescent="0.25">
      <c r="A886" s="5">
        <f t="shared" si="572"/>
        <v>0</v>
      </c>
      <c r="B886" s="4" t="e">
        <f t="shared" si="573"/>
        <v>#N/A</v>
      </c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4">
        <f t="shared" si="574"/>
        <v>0</v>
      </c>
      <c r="N886" s="59"/>
      <c r="O886" s="59"/>
      <c r="P886" s="59" t="e">
        <f t="shared" si="575"/>
        <v>#N/A</v>
      </c>
      <c r="Q886" s="59"/>
      <c r="R886" s="59"/>
      <c r="S886" s="59"/>
      <c r="T886" s="5" t="e">
        <f t="shared" si="576"/>
        <v>#N/A</v>
      </c>
      <c r="U886" s="4" t="e">
        <f t="shared" si="577"/>
        <v>#N/A</v>
      </c>
      <c r="V886" s="4" t="e">
        <f t="shared" si="578"/>
        <v>#N/A</v>
      </c>
      <c r="W886" s="4" t="e">
        <f t="shared" si="579"/>
        <v>#N/A</v>
      </c>
      <c r="X886" s="4" t="e">
        <f t="shared" si="580"/>
        <v>#N/A</v>
      </c>
      <c r="Y886" s="4" t="e" cm="1">
        <f t="array" ref="Y886">_xlfn.IFS(H886=1,2,H886=3,1)</f>
        <v>#N/A</v>
      </c>
      <c r="Z886" s="4" t="e">
        <f t="shared" si="581"/>
        <v>#N/A</v>
      </c>
      <c r="AA886" s="4" t="e">
        <f t="shared" si="582"/>
        <v>#N/A</v>
      </c>
      <c r="AB886" s="4" t="e">
        <f t="shared" si="583"/>
        <v>#N/A</v>
      </c>
      <c r="AC886" s="4" t="e">
        <f t="shared" si="584"/>
        <v>#N/A</v>
      </c>
      <c r="AD886" s="4" t="e">
        <f t="shared" si="585"/>
        <v>#N/A</v>
      </c>
      <c r="AE886" s="4" t="e">
        <f t="shared" si="586"/>
        <v>#N/A</v>
      </c>
      <c r="AF886" s="4">
        <f t="shared" si="587"/>
        <v>0</v>
      </c>
      <c r="AG886" s="4" t="str">
        <f t="shared" si="588"/>
        <v/>
      </c>
      <c r="AH886" s="4">
        <f t="shared" si="589"/>
        <v>0</v>
      </c>
      <c r="AI886" s="4" t="e">
        <f t="shared" si="590"/>
        <v>#VALUE!</v>
      </c>
      <c r="AJ886" s="4" t="e">
        <f t="shared" si="591"/>
        <v>#N/A</v>
      </c>
      <c r="AK886" s="4" t="e">
        <f t="shared" si="592"/>
        <v>#N/A</v>
      </c>
      <c r="AL886" s="4">
        <f t="shared" si="593"/>
        <v>0</v>
      </c>
      <c r="AM886" s="4">
        <f t="shared" si="594"/>
        <v>0</v>
      </c>
      <c r="AN886" s="4"/>
      <c r="AO886" s="4" t="e">
        <f t="shared" si="595"/>
        <v>#N/A</v>
      </c>
      <c r="AP886" s="4" t="e">
        <f t="shared" si="596"/>
        <v>#VALUE!</v>
      </c>
      <c r="AQ886" s="4" t="str">
        <f t="shared" si="597"/>
        <v/>
      </c>
      <c r="AR886" s="4">
        <f t="shared" si="598"/>
        <v>0</v>
      </c>
      <c r="AS886" s="4">
        <f t="shared" si="599"/>
        <v>0</v>
      </c>
      <c r="AT886" s="4">
        <f t="shared" si="600"/>
        <v>0</v>
      </c>
    </row>
    <row r="887" spans="1:46" x14ac:dyDescent="0.25">
      <c r="A887" s="5">
        <f t="shared" si="572"/>
        <v>0</v>
      </c>
      <c r="B887" s="4" t="e">
        <f t="shared" si="573"/>
        <v>#N/A</v>
      </c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4">
        <f t="shared" si="574"/>
        <v>0</v>
      </c>
      <c r="N887" s="59"/>
      <c r="O887" s="59"/>
      <c r="P887" s="59" t="e">
        <f t="shared" si="575"/>
        <v>#N/A</v>
      </c>
      <c r="Q887" s="59"/>
      <c r="R887" s="59"/>
      <c r="S887" s="59"/>
      <c r="T887" s="5" t="e">
        <f t="shared" si="576"/>
        <v>#N/A</v>
      </c>
      <c r="U887" s="4" t="e">
        <f t="shared" si="577"/>
        <v>#N/A</v>
      </c>
      <c r="V887" s="4" t="e">
        <f t="shared" si="578"/>
        <v>#N/A</v>
      </c>
      <c r="W887" s="4" t="e">
        <f t="shared" si="579"/>
        <v>#N/A</v>
      </c>
      <c r="X887" s="4" t="e">
        <f t="shared" si="580"/>
        <v>#N/A</v>
      </c>
      <c r="Y887" s="4" t="e" cm="1">
        <f t="array" ref="Y887">_xlfn.IFS(H887=1,2,H887=3,1)</f>
        <v>#N/A</v>
      </c>
      <c r="Z887" s="4" t="e">
        <f t="shared" si="581"/>
        <v>#N/A</v>
      </c>
      <c r="AA887" s="4" t="e">
        <f t="shared" si="582"/>
        <v>#N/A</v>
      </c>
      <c r="AB887" s="4" t="e">
        <f t="shared" si="583"/>
        <v>#N/A</v>
      </c>
      <c r="AC887" s="4" t="e">
        <f t="shared" si="584"/>
        <v>#N/A</v>
      </c>
      <c r="AD887" s="4" t="e">
        <f t="shared" si="585"/>
        <v>#N/A</v>
      </c>
      <c r="AE887" s="4" t="e">
        <f t="shared" si="586"/>
        <v>#N/A</v>
      </c>
      <c r="AF887" s="4">
        <f t="shared" si="587"/>
        <v>0</v>
      </c>
      <c r="AG887" s="4" t="str">
        <f t="shared" si="588"/>
        <v/>
      </c>
      <c r="AH887" s="4">
        <f t="shared" si="589"/>
        <v>0</v>
      </c>
      <c r="AI887" s="4" t="e">
        <f t="shared" si="590"/>
        <v>#VALUE!</v>
      </c>
      <c r="AJ887" s="4" t="e">
        <f t="shared" si="591"/>
        <v>#N/A</v>
      </c>
      <c r="AK887" s="4" t="e">
        <f t="shared" si="592"/>
        <v>#N/A</v>
      </c>
      <c r="AL887" s="4">
        <f t="shared" si="593"/>
        <v>0</v>
      </c>
      <c r="AM887" s="4">
        <f t="shared" si="594"/>
        <v>0</v>
      </c>
      <c r="AN887" s="4"/>
      <c r="AO887" s="4" t="e">
        <f t="shared" si="595"/>
        <v>#N/A</v>
      </c>
      <c r="AP887" s="4" t="e">
        <f t="shared" si="596"/>
        <v>#VALUE!</v>
      </c>
      <c r="AQ887" s="4" t="str">
        <f t="shared" si="597"/>
        <v/>
      </c>
      <c r="AR887" s="4">
        <f t="shared" si="598"/>
        <v>0</v>
      </c>
      <c r="AS887" s="4">
        <f t="shared" si="599"/>
        <v>0</v>
      </c>
      <c r="AT887" s="4">
        <f t="shared" si="600"/>
        <v>0</v>
      </c>
    </row>
    <row r="888" spans="1:46" x14ac:dyDescent="0.25">
      <c r="A888" s="5">
        <f t="shared" ref="A888:A951" si="601">D888</f>
        <v>0</v>
      </c>
      <c r="B888" s="4" t="e">
        <f t="shared" ref="B888:B951" si="602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  <v>#N/A</v>
      </c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4">
        <f t="shared" ref="M888:M951" si="603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  <v>0</v>
      </c>
      <c r="N888" s="59"/>
      <c r="O888" s="59"/>
      <c r="P888" s="59" t="e">
        <f t="shared" ref="P888:P951" si="604">IF(VLOOKUP(AH888,Потребители_обозначение,5,FALSE)=2,_xlfn.IFS(H888=3,VLOOKUP(E888,Справочная_двигатели,8,FALSE),H888=1,VLOOKUP(E888,Справочная_двигатели,10,TRUE)),0.95)</f>
        <v>#N/A</v>
      </c>
      <c r="Q888" s="59"/>
      <c r="R888" s="59"/>
      <c r="S888" s="59"/>
      <c r="T888" s="5" t="e">
        <f t="shared" ref="T888:T951" si="605">_xlfn.IFS(H888=1,E888*1000/220,H888=3,E888/0.38/1.732)</f>
        <v>#N/A</v>
      </c>
      <c r="U888" s="4" t="e">
        <f t="shared" ref="U888:U951" si="606">IF(R888=0,VLOOKUP(T888,Автомат_номиналы,2,TRUE),R888)</f>
        <v>#N/A</v>
      </c>
      <c r="V888" s="4" t="e">
        <f t="shared" ref="V888:V951" si="607">IF(Q888=0,VLOOKUP(U888,Кабель_номиналы,2,TRUE),Q888)</f>
        <v>#N/A</v>
      </c>
      <c r="W888" s="4" t="e">
        <f t="shared" ref="W888:W951" si="608">VLOOKUP(V888,Кабель_сопротивление,3,FALSE)</f>
        <v>#N/A</v>
      </c>
      <c r="X888" s="4" t="e">
        <f t="shared" ref="X888:X951" si="609">VLOOKUP(V888,Кабель_сопротивление,2,FALSE)</f>
        <v>#N/A</v>
      </c>
      <c r="Y888" s="4" t="e" cm="1">
        <f t="array" ref="Y888">_xlfn.IFS(H888=1,2,H888=3,1)</f>
        <v>#N/A</v>
      </c>
      <c r="Z888" s="4" t="e">
        <f t="shared" ref="Z888:Z951" si="610">ROUND(SIN(ACOS(P888)),2)</f>
        <v>#N/A</v>
      </c>
      <c r="AA888" s="4" t="e">
        <f t="shared" ref="AA888:AA951" si="611">Y888*(W888*I888/V888+X888*I888*Z888/1000)*T888</f>
        <v>#N/A</v>
      </c>
      <c r="AB888" s="4" t="e">
        <f t="shared" ref="AB888:AB951" si="612">ROUNDUP(AA888/220*100,2)</f>
        <v>#N/A</v>
      </c>
      <c r="AC888" s="4" t="e">
        <f t="shared" ref="AC888:AC951" si="613">_xlfn.IFS(H888=3,380,H888=1,220)</f>
        <v>#N/A</v>
      </c>
      <c r="AD888" s="4" t="e">
        <f t="shared" ref="AD888:AD951" si="614">VLOOKUP(N888,Кабель_обозначение,2,FALSE)</f>
        <v>#N/A</v>
      </c>
      <c r="AE888" s="4" t="e">
        <f t="shared" ref="AE888:AE951" si="615">IF(VLOOKUP(N888,Кабель_обозначение,3,FALSE)=1,AD888&amp;" ("&amp;O888&amp;"х"&amp;V888&amp;")",AD888)</f>
        <v>#N/A</v>
      </c>
      <c r="AF888" s="4">
        <f t="shared" ref="AF888:AF951" si="616">IFERROR(IF(AB888&gt;4.5,1,2),0)</f>
        <v>0</v>
      </c>
      <c r="AG888" s="4" t="str">
        <f t="shared" ref="AG888:AG951" si="617">IFERROR(LEFT(AQ888,SEARCH(".",AQ888)-1),AQ888)</f>
        <v/>
      </c>
      <c r="AH888" s="4">
        <f t="shared" ref="AH888:AH951" si="618">IFERROR(LEFT(A888,SEARCH(".",A888)-1),A888)</f>
        <v>0</v>
      </c>
      <c r="AI888" s="4" t="e">
        <f t="shared" ref="AI888:AI951" si="619">IFERROR(LEFT(AP888,SEARCH(".",AP888)-1),AP888)</f>
        <v>#VALUE!</v>
      </c>
      <c r="AJ888" s="4" t="e">
        <f t="shared" ref="AJ888:AJ951" si="620">IF(C888=0,B888,C888)</f>
        <v>#N/A</v>
      </c>
      <c r="AK888" s="4" t="e">
        <f t="shared" ref="AK888:AK951" si="621">ROUNDUP(T888,2)</f>
        <v>#N/A</v>
      </c>
      <c r="AL888" s="4">
        <f t="shared" ref="AL888:AL951" si="622">E888</f>
        <v>0</v>
      </c>
      <c r="AM888" s="4">
        <f t="shared" ref="AM888:AM951" si="623">D888</f>
        <v>0</v>
      </c>
      <c r="AN888" s="4"/>
      <c r="AO888" s="4" t="e">
        <f t="shared" ref="AO888:AO951" si="624">IF(V888=0,AD888,AE888&amp;"
L="&amp;M888&amp;"-"&amp;AB888&amp;"%")</f>
        <v>#N/A</v>
      </c>
      <c r="AP888" s="4" t="e">
        <f t="shared" ref="AP888:AP951" si="625">RIGHT(A888,LEN(A888)-SEARCH(".",A888))</f>
        <v>#VALUE!</v>
      </c>
      <c r="AQ888" s="4" t="str">
        <f t="shared" ref="AQ888:AQ951" si="626">IFERROR(RIGHT(AP888,LEN(AP888)-SEARCH(".",AP888)),"")</f>
        <v/>
      </c>
      <c r="AR888" s="4">
        <f t="shared" ref="AR888:AR951" si="627">IFERROR(IF(VLOOKUP(AH888,Потребители_обозначение,5,FALSE)=2,_xlfn.IFS(H888=3,VLOOKUP(E888,Справочная_двигатели,3,FALSE),H888=1,VLOOKUP(E888,Справочная_двигатели,5,TRUE)),0),0)</f>
        <v>0</v>
      </c>
      <c r="AS888" s="4">
        <f t="shared" ref="AS888:AS951" si="628">IFERROR(IF(VLOOKUP(AH888,Потребители_обозначение,5,FALSE)=3,VLOOKUP(E888,Справочная_ЛЭД,2,TRUE),0),0)</f>
        <v>0</v>
      </c>
      <c r="AT888" s="4">
        <f t="shared" ref="AT888:AT951" si="629">IF(AR888=0,AS888,AR888)</f>
        <v>0</v>
      </c>
    </row>
    <row r="889" spans="1:46" x14ac:dyDescent="0.25">
      <c r="A889" s="5">
        <f t="shared" si="601"/>
        <v>0</v>
      </c>
      <c r="B889" s="4" t="e">
        <f t="shared" si="602"/>
        <v>#N/A</v>
      </c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4">
        <f t="shared" si="603"/>
        <v>0</v>
      </c>
      <c r="N889" s="59"/>
      <c r="O889" s="59"/>
      <c r="P889" s="59" t="e">
        <f t="shared" si="604"/>
        <v>#N/A</v>
      </c>
      <c r="Q889" s="59"/>
      <c r="R889" s="59"/>
      <c r="S889" s="59"/>
      <c r="T889" s="5" t="e">
        <f t="shared" si="605"/>
        <v>#N/A</v>
      </c>
      <c r="U889" s="4" t="e">
        <f t="shared" si="606"/>
        <v>#N/A</v>
      </c>
      <c r="V889" s="4" t="e">
        <f t="shared" si="607"/>
        <v>#N/A</v>
      </c>
      <c r="W889" s="4" t="e">
        <f t="shared" si="608"/>
        <v>#N/A</v>
      </c>
      <c r="X889" s="4" t="e">
        <f t="shared" si="609"/>
        <v>#N/A</v>
      </c>
      <c r="Y889" s="4" t="e" cm="1">
        <f t="array" ref="Y889">_xlfn.IFS(H889=1,2,H889=3,1)</f>
        <v>#N/A</v>
      </c>
      <c r="Z889" s="4" t="e">
        <f t="shared" si="610"/>
        <v>#N/A</v>
      </c>
      <c r="AA889" s="4" t="e">
        <f t="shared" si="611"/>
        <v>#N/A</v>
      </c>
      <c r="AB889" s="4" t="e">
        <f t="shared" si="612"/>
        <v>#N/A</v>
      </c>
      <c r="AC889" s="4" t="e">
        <f t="shared" si="613"/>
        <v>#N/A</v>
      </c>
      <c r="AD889" s="4" t="e">
        <f t="shared" si="614"/>
        <v>#N/A</v>
      </c>
      <c r="AE889" s="4" t="e">
        <f t="shared" si="615"/>
        <v>#N/A</v>
      </c>
      <c r="AF889" s="4">
        <f t="shared" si="616"/>
        <v>0</v>
      </c>
      <c r="AG889" s="4" t="str">
        <f t="shared" si="617"/>
        <v/>
      </c>
      <c r="AH889" s="4">
        <f t="shared" si="618"/>
        <v>0</v>
      </c>
      <c r="AI889" s="4" t="e">
        <f t="shared" si="619"/>
        <v>#VALUE!</v>
      </c>
      <c r="AJ889" s="4" t="e">
        <f t="shared" si="620"/>
        <v>#N/A</v>
      </c>
      <c r="AK889" s="4" t="e">
        <f t="shared" si="621"/>
        <v>#N/A</v>
      </c>
      <c r="AL889" s="4">
        <f t="shared" si="622"/>
        <v>0</v>
      </c>
      <c r="AM889" s="4">
        <f t="shared" si="623"/>
        <v>0</v>
      </c>
      <c r="AN889" s="4"/>
      <c r="AO889" s="4" t="e">
        <f t="shared" si="624"/>
        <v>#N/A</v>
      </c>
      <c r="AP889" s="4" t="e">
        <f t="shared" si="625"/>
        <v>#VALUE!</v>
      </c>
      <c r="AQ889" s="4" t="str">
        <f t="shared" si="626"/>
        <v/>
      </c>
      <c r="AR889" s="4">
        <f t="shared" si="627"/>
        <v>0</v>
      </c>
      <c r="AS889" s="4">
        <f t="shared" si="628"/>
        <v>0</v>
      </c>
      <c r="AT889" s="4">
        <f t="shared" si="629"/>
        <v>0</v>
      </c>
    </row>
    <row r="890" spans="1:46" x14ac:dyDescent="0.25">
      <c r="A890" s="5">
        <f t="shared" si="601"/>
        <v>0</v>
      </c>
      <c r="B890" s="4" t="e">
        <f t="shared" si="602"/>
        <v>#N/A</v>
      </c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4">
        <f t="shared" si="603"/>
        <v>0</v>
      </c>
      <c r="N890" s="59"/>
      <c r="O890" s="59"/>
      <c r="P890" s="59" t="e">
        <f t="shared" si="604"/>
        <v>#N/A</v>
      </c>
      <c r="Q890" s="59"/>
      <c r="R890" s="59"/>
      <c r="S890" s="59"/>
      <c r="T890" s="5" t="e">
        <f t="shared" si="605"/>
        <v>#N/A</v>
      </c>
      <c r="U890" s="4" t="e">
        <f t="shared" si="606"/>
        <v>#N/A</v>
      </c>
      <c r="V890" s="4" t="e">
        <f t="shared" si="607"/>
        <v>#N/A</v>
      </c>
      <c r="W890" s="4" t="e">
        <f t="shared" si="608"/>
        <v>#N/A</v>
      </c>
      <c r="X890" s="4" t="e">
        <f t="shared" si="609"/>
        <v>#N/A</v>
      </c>
      <c r="Y890" s="4" t="e" cm="1">
        <f t="array" ref="Y890">_xlfn.IFS(H890=1,2,H890=3,1)</f>
        <v>#N/A</v>
      </c>
      <c r="Z890" s="4" t="e">
        <f t="shared" si="610"/>
        <v>#N/A</v>
      </c>
      <c r="AA890" s="4" t="e">
        <f t="shared" si="611"/>
        <v>#N/A</v>
      </c>
      <c r="AB890" s="4" t="e">
        <f t="shared" si="612"/>
        <v>#N/A</v>
      </c>
      <c r="AC890" s="4" t="e">
        <f t="shared" si="613"/>
        <v>#N/A</v>
      </c>
      <c r="AD890" s="4" t="e">
        <f t="shared" si="614"/>
        <v>#N/A</v>
      </c>
      <c r="AE890" s="4" t="e">
        <f t="shared" si="615"/>
        <v>#N/A</v>
      </c>
      <c r="AF890" s="4">
        <f t="shared" si="616"/>
        <v>0</v>
      </c>
      <c r="AG890" s="4" t="str">
        <f t="shared" si="617"/>
        <v/>
      </c>
      <c r="AH890" s="4">
        <f t="shared" si="618"/>
        <v>0</v>
      </c>
      <c r="AI890" s="4" t="e">
        <f t="shared" si="619"/>
        <v>#VALUE!</v>
      </c>
      <c r="AJ890" s="4" t="e">
        <f t="shared" si="620"/>
        <v>#N/A</v>
      </c>
      <c r="AK890" s="4" t="e">
        <f t="shared" si="621"/>
        <v>#N/A</v>
      </c>
      <c r="AL890" s="4">
        <f t="shared" si="622"/>
        <v>0</v>
      </c>
      <c r="AM890" s="4">
        <f t="shared" si="623"/>
        <v>0</v>
      </c>
      <c r="AN890" s="4"/>
      <c r="AO890" s="4" t="e">
        <f t="shared" si="624"/>
        <v>#N/A</v>
      </c>
      <c r="AP890" s="4" t="e">
        <f t="shared" si="625"/>
        <v>#VALUE!</v>
      </c>
      <c r="AQ890" s="4" t="str">
        <f t="shared" si="626"/>
        <v/>
      </c>
      <c r="AR890" s="4">
        <f t="shared" si="627"/>
        <v>0</v>
      </c>
      <c r="AS890" s="4">
        <f t="shared" si="628"/>
        <v>0</v>
      </c>
      <c r="AT890" s="4">
        <f t="shared" si="629"/>
        <v>0</v>
      </c>
    </row>
    <row r="891" spans="1:46" x14ac:dyDescent="0.25">
      <c r="A891" s="5">
        <f t="shared" si="601"/>
        <v>0</v>
      </c>
      <c r="B891" s="4" t="e">
        <f t="shared" si="602"/>
        <v>#N/A</v>
      </c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4">
        <f t="shared" si="603"/>
        <v>0</v>
      </c>
      <c r="N891" s="59"/>
      <c r="O891" s="59"/>
      <c r="P891" s="59" t="e">
        <f t="shared" si="604"/>
        <v>#N/A</v>
      </c>
      <c r="Q891" s="59"/>
      <c r="R891" s="59"/>
      <c r="S891" s="59"/>
      <c r="T891" s="5" t="e">
        <f t="shared" si="605"/>
        <v>#N/A</v>
      </c>
      <c r="U891" s="4" t="e">
        <f t="shared" si="606"/>
        <v>#N/A</v>
      </c>
      <c r="V891" s="4" t="e">
        <f t="shared" si="607"/>
        <v>#N/A</v>
      </c>
      <c r="W891" s="4" t="e">
        <f t="shared" si="608"/>
        <v>#N/A</v>
      </c>
      <c r="X891" s="4" t="e">
        <f t="shared" si="609"/>
        <v>#N/A</v>
      </c>
      <c r="Y891" s="4" t="e" cm="1">
        <f t="array" ref="Y891">_xlfn.IFS(H891=1,2,H891=3,1)</f>
        <v>#N/A</v>
      </c>
      <c r="Z891" s="4" t="e">
        <f t="shared" si="610"/>
        <v>#N/A</v>
      </c>
      <c r="AA891" s="4" t="e">
        <f t="shared" si="611"/>
        <v>#N/A</v>
      </c>
      <c r="AB891" s="4" t="e">
        <f t="shared" si="612"/>
        <v>#N/A</v>
      </c>
      <c r="AC891" s="4" t="e">
        <f t="shared" si="613"/>
        <v>#N/A</v>
      </c>
      <c r="AD891" s="4" t="e">
        <f t="shared" si="614"/>
        <v>#N/A</v>
      </c>
      <c r="AE891" s="4" t="e">
        <f t="shared" si="615"/>
        <v>#N/A</v>
      </c>
      <c r="AF891" s="4">
        <f t="shared" si="616"/>
        <v>0</v>
      </c>
      <c r="AG891" s="4" t="str">
        <f t="shared" si="617"/>
        <v/>
      </c>
      <c r="AH891" s="4">
        <f t="shared" si="618"/>
        <v>0</v>
      </c>
      <c r="AI891" s="4" t="e">
        <f t="shared" si="619"/>
        <v>#VALUE!</v>
      </c>
      <c r="AJ891" s="4" t="e">
        <f t="shared" si="620"/>
        <v>#N/A</v>
      </c>
      <c r="AK891" s="4" t="e">
        <f t="shared" si="621"/>
        <v>#N/A</v>
      </c>
      <c r="AL891" s="4">
        <f t="shared" si="622"/>
        <v>0</v>
      </c>
      <c r="AM891" s="4">
        <f t="shared" si="623"/>
        <v>0</v>
      </c>
      <c r="AN891" s="4"/>
      <c r="AO891" s="4" t="e">
        <f t="shared" si="624"/>
        <v>#N/A</v>
      </c>
      <c r="AP891" s="4" t="e">
        <f t="shared" si="625"/>
        <v>#VALUE!</v>
      </c>
      <c r="AQ891" s="4" t="str">
        <f t="shared" si="626"/>
        <v/>
      </c>
      <c r="AR891" s="4">
        <f t="shared" si="627"/>
        <v>0</v>
      </c>
      <c r="AS891" s="4">
        <f t="shared" si="628"/>
        <v>0</v>
      </c>
      <c r="AT891" s="4">
        <f t="shared" si="629"/>
        <v>0</v>
      </c>
    </row>
    <row r="892" spans="1:46" x14ac:dyDescent="0.25">
      <c r="A892" s="5">
        <f t="shared" si="601"/>
        <v>0</v>
      </c>
      <c r="B892" s="4" t="e">
        <f t="shared" si="602"/>
        <v>#N/A</v>
      </c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4">
        <f t="shared" si="603"/>
        <v>0</v>
      </c>
      <c r="N892" s="59"/>
      <c r="O892" s="59"/>
      <c r="P892" s="59" t="e">
        <f t="shared" si="604"/>
        <v>#N/A</v>
      </c>
      <c r="Q892" s="59"/>
      <c r="R892" s="59"/>
      <c r="S892" s="59"/>
      <c r="T892" s="5" t="e">
        <f t="shared" si="605"/>
        <v>#N/A</v>
      </c>
      <c r="U892" s="4" t="e">
        <f t="shared" si="606"/>
        <v>#N/A</v>
      </c>
      <c r="V892" s="4" t="e">
        <f t="shared" si="607"/>
        <v>#N/A</v>
      </c>
      <c r="W892" s="4" t="e">
        <f t="shared" si="608"/>
        <v>#N/A</v>
      </c>
      <c r="X892" s="4" t="e">
        <f t="shared" si="609"/>
        <v>#N/A</v>
      </c>
      <c r="Y892" s="4" t="e" cm="1">
        <f t="array" ref="Y892">_xlfn.IFS(H892=1,2,H892=3,1)</f>
        <v>#N/A</v>
      </c>
      <c r="Z892" s="4" t="e">
        <f t="shared" si="610"/>
        <v>#N/A</v>
      </c>
      <c r="AA892" s="4" t="e">
        <f t="shared" si="611"/>
        <v>#N/A</v>
      </c>
      <c r="AB892" s="4" t="e">
        <f t="shared" si="612"/>
        <v>#N/A</v>
      </c>
      <c r="AC892" s="4" t="e">
        <f t="shared" si="613"/>
        <v>#N/A</v>
      </c>
      <c r="AD892" s="4" t="e">
        <f t="shared" si="614"/>
        <v>#N/A</v>
      </c>
      <c r="AE892" s="4" t="e">
        <f t="shared" si="615"/>
        <v>#N/A</v>
      </c>
      <c r="AF892" s="4">
        <f t="shared" si="616"/>
        <v>0</v>
      </c>
      <c r="AG892" s="4" t="str">
        <f t="shared" si="617"/>
        <v/>
      </c>
      <c r="AH892" s="4">
        <f t="shared" si="618"/>
        <v>0</v>
      </c>
      <c r="AI892" s="4" t="e">
        <f t="shared" si="619"/>
        <v>#VALUE!</v>
      </c>
      <c r="AJ892" s="4" t="e">
        <f t="shared" si="620"/>
        <v>#N/A</v>
      </c>
      <c r="AK892" s="4" t="e">
        <f t="shared" si="621"/>
        <v>#N/A</v>
      </c>
      <c r="AL892" s="4">
        <f t="shared" si="622"/>
        <v>0</v>
      </c>
      <c r="AM892" s="4">
        <f t="shared" si="623"/>
        <v>0</v>
      </c>
      <c r="AN892" s="4"/>
      <c r="AO892" s="4" t="e">
        <f t="shared" si="624"/>
        <v>#N/A</v>
      </c>
      <c r="AP892" s="4" t="e">
        <f t="shared" si="625"/>
        <v>#VALUE!</v>
      </c>
      <c r="AQ892" s="4" t="str">
        <f t="shared" si="626"/>
        <v/>
      </c>
      <c r="AR892" s="4">
        <f t="shared" si="627"/>
        <v>0</v>
      </c>
      <c r="AS892" s="4">
        <f t="shared" si="628"/>
        <v>0</v>
      </c>
      <c r="AT892" s="4">
        <f t="shared" si="629"/>
        <v>0</v>
      </c>
    </row>
    <row r="893" spans="1:46" x14ac:dyDescent="0.25">
      <c r="A893" s="5">
        <f t="shared" si="601"/>
        <v>0</v>
      </c>
      <c r="B893" s="4" t="e">
        <f t="shared" si="602"/>
        <v>#N/A</v>
      </c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4">
        <f t="shared" si="603"/>
        <v>0</v>
      </c>
      <c r="N893" s="59"/>
      <c r="O893" s="59"/>
      <c r="P893" s="59" t="e">
        <f t="shared" si="604"/>
        <v>#N/A</v>
      </c>
      <c r="Q893" s="59"/>
      <c r="R893" s="59"/>
      <c r="S893" s="59"/>
      <c r="T893" s="5" t="e">
        <f t="shared" si="605"/>
        <v>#N/A</v>
      </c>
      <c r="U893" s="4" t="e">
        <f t="shared" si="606"/>
        <v>#N/A</v>
      </c>
      <c r="V893" s="4" t="e">
        <f t="shared" si="607"/>
        <v>#N/A</v>
      </c>
      <c r="W893" s="4" t="e">
        <f t="shared" si="608"/>
        <v>#N/A</v>
      </c>
      <c r="X893" s="4" t="e">
        <f t="shared" si="609"/>
        <v>#N/A</v>
      </c>
      <c r="Y893" s="4" t="e" cm="1">
        <f t="array" ref="Y893">_xlfn.IFS(H893=1,2,H893=3,1)</f>
        <v>#N/A</v>
      </c>
      <c r="Z893" s="4" t="e">
        <f t="shared" si="610"/>
        <v>#N/A</v>
      </c>
      <c r="AA893" s="4" t="e">
        <f t="shared" si="611"/>
        <v>#N/A</v>
      </c>
      <c r="AB893" s="4" t="e">
        <f t="shared" si="612"/>
        <v>#N/A</v>
      </c>
      <c r="AC893" s="4" t="e">
        <f t="shared" si="613"/>
        <v>#N/A</v>
      </c>
      <c r="AD893" s="4" t="e">
        <f t="shared" si="614"/>
        <v>#N/A</v>
      </c>
      <c r="AE893" s="4" t="e">
        <f t="shared" si="615"/>
        <v>#N/A</v>
      </c>
      <c r="AF893" s="4">
        <f t="shared" si="616"/>
        <v>0</v>
      </c>
      <c r="AG893" s="4" t="str">
        <f t="shared" si="617"/>
        <v/>
      </c>
      <c r="AH893" s="4">
        <f t="shared" si="618"/>
        <v>0</v>
      </c>
      <c r="AI893" s="4" t="e">
        <f t="shared" si="619"/>
        <v>#VALUE!</v>
      </c>
      <c r="AJ893" s="4" t="e">
        <f t="shared" si="620"/>
        <v>#N/A</v>
      </c>
      <c r="AK893" s="4" t="e">
        <f t="shared" si="621"/>
        <v>#N/A</v>
      </c>
      <c r="AL893" s="4">
        <f t="shared" si="622"/>
        <v>0</v>
      </c>
      <c r="AM893" s="4">
        <f t="shared" si="623"/>
        <v>0</v>
      </c>
      <c r="AN893" s="4"/>
      <c r="AO893" s="4" t="e">
        <f t="shared" si="624"/>
        <v>#N/A</v>
      </c>
      <c r="AP893" s="4" t="e">
        <f t="shared" si="625"/>
        <v>#VALUE!</v>
      </c>
      <c r="AQ893" s="4" t="str">
        <f t="shared" si="626"/>
        <v/>
      </c>
      <c r="AR893" s="4">
        <f t="shared" si="627"/>
        <v>0</v>
      </c>
      <c r="AS893" s="4">
        <f t="shared" si="628"/>
        <v>0</v>
      </c>
      <c r="AT893" s="4">
        <f t="shared" si="629"/>
        <v>0</v>
      </c>
    </row>
    <row r="894" spans="1:46" x14ac:dyDescent="0.25">
      <c r="A894" s="5">
        <f t="shared" si="601"/>
        <v>0</v>
      </c>
      <c r="B894" s="4" t="e">
        <f t="shared" si="602"/>
        <v>#N/A</v>
      </c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4">
        <f t="shared" si="603"/>
        <v>0</v>
      </c>
      <c r="N894" s="59"/>
      <c r="O894" s="59"/>
      <c r="P894" s="59" t="e">
        <f t="shared" si="604"/>
        <v>#N/A</v>
      </c>
      <c r="Q894" s="59"/>
      <c r="R894" s="59"/>
      <c r="S894" s="59"/>
      <c r="T894" s="5" t="e">
        <f t="shared" si="605"/>
        <v>#N/A</v>
      </c>
      <c r="U894" s="4" t="e">
        <f t="shared" si="606"/>
        <v>#N/A</v>
      </c>
      <c r="V894" s="4" t="e">
        <f t="shared" si="607"/>
        <v>#N/A</v>
      </c>
      <c r="W894" s="4" t="e">
        <f t="shared" si="608"/>
        <v>#N/A</v>
      </c>
      <c r="X894" s="4" t="e">
        <f t="shared" si="609"/>
        <v>#N/A</v>
      </c>
      <c r="Y894" s="4" t="e" cm="1">
        <f t="array" ref="Y894">_xlfn.IFS(H894=1,2,H894=3,1)</f>
        <v>#N/A</v>
      </c>
      <c r="Z894" s="4" t="e">
        <f t="shared" si="610"/>
        <v>#N/A</v>
      </c>
      <c r="AA894" s="4" t="e">
        <f t="shared" si="611"/>
        <v>#N/A</v>
      </c>
      <c r="AB894" s="4" t="e">
        <f t="shared" si="612"/>
        <v>#N/A</v>
      </c>
      <c r="AC894" s="4" t="e">
        <f t="shared" si="613"/>
        <v>#N/A</v>
      </c>
      <c r="AD894" s="4" t="e">
        <f t="shared" si="614"/>
        <v>#N/A</v>
      </c>
      <c r="AE894" s="4" t="e">
        <f t="shared" si="615"/>
        <v>#N/A</v>
      </c>
      <c r="AF894" s="4">
        <f t="shared" si="616"/>
        <v>0</v>
      </c>
      <c r="AG894" s="4" t="str">
        <f t="shared" si="617"/>
        <v/>
      </c>
      <c r="AH894" s="4">
        <f t="shared" si="618"/>
        <v>0</v>
      </c>
      <c r="AI894" s="4" t="e">
        <f t="shared" si="619"/>
        <v>#VALUE!</v>
      </c>
      <c r="AJ894" s="4" t="e">
        <f t="shared" si="620"/>
        <v>#N/A</v>
      </c>
      <c r="AK894" s="4" t="e">
        <f t="shared" si="621"/>
        <v>#N/A</v>
      </c>
      <c r="AL894" s="4">
        <f t="shared" si="622"/>
        <v>0</v>
      </c>
      <c r="AM894" s="4">
        <f t="shared" si="623"/>
        <v>0</v>
      </c>
      <c r="AN894" s="4"/>
      <c r="AO894" s="4" t="e">
        <f t="shared" si="624"/>
        <v>#N/A</v>
      </c>
      <c r="AP894" s="4" t="e">
        <f t="shared" si="625"/>
        <v>#VALUE!</v>
      </c>
      <c r="AQ894" s="4" t="str">
        <f t="shared" si="626"/>
        <v/>
      </c>
      <c r="AR894" s="4">
        <f t="shared" si="627"/>
        <v>0</v>
      </c>
      <c r="AS894" s="4">
        <f t="shared" si="628"/>
        <v>0</v>
      </c>
      <c r="AT894" s="4">
        <f t="shared" si="629"/>
        <v>0</v>
      </c>
    </row>
    <row r="895" spans="1:46" x14ac:dyDescent="0.25">
      <c r="A895" s="5">
        <f t="shared" si="601"/>
        <v>0</v>
      </c>
      <c r="B895" s="4" t="e">
        <f t="shared" si="602"/>
        <v>#N/A</v>
      </c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4">
        <f t="shared" si="603"/>
        <v>0</v>
      </c>
      <c r="N895" s="59"/>
      <c r="O895" s="59"/>
      <c r="P895" s="59" t="e">
        <f t="shared" si="604"/>
        <v>#N/A</v>
      </c>
      <c r="Q895" s="59"/>
      <c r="R895" s="59"/>
      <c r="S895" s="59"/>
      <c r="T895" s="5" t="e">
        <f t="shared" si="605"/>
        <v>#N/A</v>
      </c>
      <c r="U895" s="4" t="e">
        <f t="shared" si="606"/>
        <v>#N/A</v>
      </c>
      <c r="V895" s="4" t="e">
        <f t="shared" si="607"/>
        <v>#N/A</v>
      </c>
      <c r="W895" s="4" t="e">
        <f t="shared" si="608"/>
        <v>#N/A</v>
      </c>
      <c r="X895" s="4" t="e">
        <f t="shared" si="609"/>
        <v>#N/A</v>
      </c>
      <c r="Y895" s="4" t="e" cm="1">
        <f t="array" ref="Y895">_xlfn.IFS(H895=1,2,H895=3,1)</f>
        <v>#N/A</v>
      </c>
      <c r="Z895" s="4" t="e">
        <f t="shared" si="610"/>
        <v>#N/A</v>
      </c>
      <c r="AA895" s="4" t="e">
        <f t="shared" si="611"/>
        <v>#N/A</v>
      </c>
      <c r="AB895" s="4" t="e">
        <f t="shared" si="612"/>
        <v>#N/A</v>
      </c>
      <c r="AC895" s="4" t="e">
        <f t="shared" si="613"/>
        <v>#N/A</v>
      </c>
      <c r="AD895" s="4" t="e">
        <f t="shared" si="614"/>
        <v>#N/A</v>
      </c>
      <c r="AE895" s="4" t="e">
        <f t="shared" si="615"/>
        <v>#N/A</v>
      </c>
      <c r="AF895" s="4">
        <f t="shared" si="616"/>
        <v>0</v>
      </c>
      <c r="AG895" s="4" t="str">
        <f t="shared" si="617"/>
        <v/>
      </c>
      <c r="AH895" s="4">
        <f t="shared" si="618"/>
        <v>0</v>
      </c>
      <c r="AI895" s="4" t="e">
        <f t="shared" si="619"/>
        <v>#VALUE!</v>
      </c>
      <c r="AJ895" s="4" t="e">
        <f t="shared" si="620"/>
        <v>#N/A</v>
      </c>
      <c r="AK895" s="4" t="e">
        <f t="shared" si="621"/>
        <v>#N/A</v>
      </c>
      <c r="AL895" s="4">
        <f t="shared" si="622"/>
        <v>0</v>
      </c>
      <c r="AM895" s="4">
        <f t="shared" si="623"/>
        <v>0</v>
      </c>
      <c r="AN895" s="4"/>
      <c r="AO895" s="4" t="e">
        <f t="shared" si="624"/>
        <v>#N/A</v>
      </c>
      <c r="AP895" s="4" t="e">
        <f t="shared" si="625"/>
        <v>#VALUE!</v>
      </c>
      <c r="AQ895" s="4" t="str">
        <f t="shared" si="626"/>
        <v/>
      </c>
      <c r="AR895" s="4">
        <f t="shared" si="627"/>
        <v>0</v>
      </c>
      <c r="AS895" s="4">
        <f t="shared" si="628"/>
        <v>0</v>
      </c>
      <c r="AT895" s="4">
        <f t="shared" si="629"/>
        <v>0</v>
      </c>
    </row>
    <row r="896" spans="1:46" x14ac:dyDescent="0.25">
      <c r="A896" s="5">
        <f t="shared" si="601"/>
        <v>0</v>
      </c>
      <c r="B896" s="4" t="e">
        <f t="shared" si="602"/>
        <v>#N/A</v>
      </c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4">
        <f t="shared" si="603"/>
        <v>0</v>
      </c>
      <c r="N896" s="59"/>
      <c r="O896" s="59"/>
      <c r="P896" s="59" t="e">
        <f t="shared" si="604"/>
        <v>#N/A</v>
      </c>
      <c r="Q896" s="59"/>
      <c r="R896" s="59"/>
      <c r="S896" s="59"/>
      <c r="T896" s="5" t="e">
        <f t="shared" si="605"/>
        <v>#N/A</v>
      </c>
      <c r="U896" s="4" t="e">
        <f t="shared" si="606"/>
        <v>#N/A</v>
      </c>
      <c r="V896" s="4" t="e">
        <f t="shared" si="607"/>
        <v>#N/A</v>
      </c>
      <c r="W896" s="4" t="e">
        <f t="shared" si="608"/>
        <v>#N/A</v>
      </c>
      <c r="X896" s="4" t="e">
        <f t="shared" si="609"/>
        <v>#N/A</v>
      </c>
      <c r="Y896" s="4" t="e" cm="1">
        <f t="array" ref="Y896">_xlfn.IFS(H896=1,2,H896=3,1)</f>
        <v>#N/A</v>
      </c>
      <c r="Z896" s="4" t="e">
        <f t="shared" si="610"/>
        <v>#N/A</v>
      </c>
      <c r="AA896" s="4" t="e">
        <f t="shared" si="611"/>
        <v>#N/A</v>
      </c>
      <c r="AB896" s="4" t="e">
        <f t="shared" si="612"/>
        <v>#N/A</v>
      </c>
      <c r="AC896" s="4" t="e">
        <f t="shared" si="613"/>
        <v>#N/A</v>
      </c>
      <c r="AD896" s="4" t="e">
        <f t="shared" si="614"/>
        <v>#N/A</v>
      </c>
      <c r="AE896" s="4" t="e">
        <f t="shared" si="615"/>
        <v>#N/A</v>
      </c>
      <c r="AF896" s="4">
        <f t="shared" si="616"/>
        <v>0</v>
      </c>
      <c r="AG896" s="4" t="str">
        <f t="shared" si="617"/>
        <v/>
      </c>
      <c r="AH896" s="4">
        <f t="shared" si="618"/>
        <v>0</v>
      </c>
      <c r="AI896" s="4" t="e">
        <f t="shared" si="619"/>
        <v>#VALUE!</v>
      </c>
      <c r="AJ896" s="4" t="e">
        <f t="shared" si="620"/>
        <v>#N/A</v>
      </c>
      <c r="AK896" s="4" t="e">
        <f t="shared" si="621"/>
        <v>#N/A</v>
      </c>
      <c r="AL896" s="4">
        <f t="shared" si="622"/>
        <v>0</v>
      </c>
      <c r="AM896" s="4">
        <f t="shared" si="623"/>
        <v>0</v>
      </c>
      <c r="AN896" s="4"/>
      <c r="AO896" s="4" t="e">
        <f t="shared" si="624"/>
        <v>#N/A</v>
      </c>
      <c r="AP896" s="4" t="e">
        <f t="shared" si="625"/>
        <v>#VALUE!</v>
      </c>
      <c r="AQ896" s="4" t="str">
        <f t="shared" si="626"/>
        <v/>
      </c>
      <c r="AR896" s="4">
        <f t="shared" si="627"/>
        <v>0</v>
      </c>
      <c r="AS896" s="4">
        <f t="shared" si="628"/>
        <v>0</v>
      </c>
      <c r="AT896" s="4">
        <f t="shared" si="629"/>
        <v>0</v>
      </c>
    </row>
    <row r="897" spans="1:46" x14ac:dyDescent="0.25">
      <c r="A897" s="5">
        <f t="shared" si="601"/>
        <v>0</v>
      </c>
      <c r="B897" s="4" t="e">
        <f t="shared" si="602"/>
        <v>#N/A</v>
      </c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4">
        <f t="shared" si="603"/>
        <v>0</v>
      </c>
      <c r="N897" s="59"/>
      <c r="O897" s="59"/>
      <c r="P897" s="59" t="e">
        <f t="shared" si="604"/>
        <v>#N/A</v>
      </c>
      <c r="Q897" s="59"/>
      <c r="R897" s="59"/>
      <c r="S897" s="59"/>
      <c r="T897" s="5" t="e">
        <f t="shared" si="605"/>
        <v>#N/A</v>
      </c>
      <c r="U897" s="4" t="e">
        <f t="shared" si="606"/>
        <v>#N/A</v>
      </c>
      <c r="V897" s="4" t="e">
        <f t="shared" si="607"/>
        <v>#N/A</v>
      </c>
      <c r="W897" s="4" t="e">
        <f t="shared" si="608"/>
        <v>#N/A</v>
      </c>
      <c r="X897" s="4" t="e">
        <f t="shared" si="609"/>
        <v>#N/A</v>
      </c>
      <c r="Y897" s="4" t="e" cm="1">
        <f t="array" ref="Y897">_xlfn.IFS(H897=1,2,H897=3,1)</f>
        <v>#N/A</v>
      </c>
      <c r="Z897" s="4" t="e">
        <f t="shared" si="610"/>
        <v>#N/A</v>
      </c>
      <c r="AA897" s="4" t="e">
        <f t="shared" si="611"/>
        <v>#N/A</v>
      </c>
      <c r="AB897" s="4" t="e">
        <f t="shared" si="612"/>
        <v>#N/A</v>
      </c>
      <c r="AC897" s="4" t="e">
        <f t="shared" si="613"/>
        <v>#N/A</v>
      </c>
      <c r="AD897" s="4" t="e">
        <f t="shared" si="614"/>
        <v>#N/A</v>
      </c>
      <c r="AE897" s="4" t="e">
        <f t="shared" si="615"/>
        <v>#N/A</v>
      </c>
      <c r="AF897" s="4">
        <f t="shared" si="616"/>
        <v>0</v>
      </c>
      <c r="AG897" s="4" t="str">
        <f t="shared" si="617"/>
        <v/>
      </c>
      <c r="AH897" s="4">
        <f t="shared" si="618"/>
        <v>0</v>
      </c>
      <c r="AI897" s="4" t="e">
        <f t="shared" si="619"/>
        <v>#VALUE!</v>
      </c>
      <c r="AJ897" s="4" t="e">
        <f t="shared" si="620"/>
        <v>#N/A</v>
      </c>
      <c r="AK897" s="4" t="e">
        <f t="shared" si="621"/>
        <v>#N/A</v>
      </c>
      <c r="AL897" s="4">
        <f t="shared" si="622"/>
        <v>0</v>
      </c>
      <c r="AM897" s="4">
        <f t="shared" si="623"/>
        <v>0</v>
      </c>
      <c r="AN897" s="4"/>
      <c r="AO897" s="4" t="e">
        <f t="shared" si="624"/>
        <v>#N/A</v>
      </c>
      <c r="AP897" s="4" t="e">
        <f t="shared" si="625"/>
        <v>#VALUE!</v>
      </c>
      <c r="AQ897" s="4" t="str">
        <f t="shared" si="626"/>
        <v/>
      </c>
      <c r="AR897" s="4">
        <f t="shared" si="627"/>
        <v>0</v>
      </c>
      <c r="AS897" s="4">
        <f t="shared" si="628"/>
        <v>0</v>
      </c>
      <c r="AT897" s="4">
        <f t="shared" si="629"/>
        <v>0</v>
      </c>
    </row>
    <row r="898" spans="1:46" x14ac:dyDescent="0.25">
      <c r="A898" s="5">
        <f t="shared" si="601"/>
        <v>0</v>
      </c>
      <c r="B898" s="4" t="e">
        <f t="shared" si="602"/>
        <v>#N/A</v>
      </c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4">
        <f t="shared" si="603"/>
        <v>0</v>
      </c>
      <c r="N898" s="59"/>
      <c r="O898" s="59"/>
      <c r="P898" s="59" t="e">
        <f t="shared" si="604"/>
        <v>#N/A</v>
      </c>
      <c r="Q898" s="59"/>
      <c r="R898" s="59"/>
      <c r="S898" s="59"/>
      <c r="T898" s="5" t="e">
        <f t="shared" si="605"/>
        <v>#N/A</v>
      </c>
      <c r="U898" s="4" t="e">
        <f t="shared" si="606"/>
        <v>#N/A</v>
      </c>
      <c r="V898" s="4" t="e">
        <f t="shared" si="607"/>
        <v>#N/A</v>
      </c>
      <c r="W898" s="4" t="e">
        <f t="shared" si="608"/>
        <v>#N/A</v>
      </c>
      <c r="X898" s="4" t="e">
        <f t="shared" si="609"/>
        <v>#N/A</v>
      </c>
      <c r="Y898" s="4" t="e" cm="1">
        <f t="array" ref="Y898">_xlfn.IFS(H898=1,2,H898=3,1)</f>
        <v>#N/A</v>
      </c>
      <c r="Z898" s="4" t="e">
        <f t="shared" si="610"/>
        <v>#N/A</v>
      </c>
      <c r="AA898" s="4" t="e">
        <f t="shared" si="611"/>
        <v>#N/A</v>
      </c>
      <c r="AB898" s="4" t="e">
        <f t="shared" si="612"/>
        <v>#N/A</v>
      </c>
      <c r="AC898" s="4" t="e">
        <f t="shared" si="613"/>
        <v>#N/A</v>
      </c>
      <c r="AD898" s="4" t="e">
        <f t="shared" si="614"/>
        <v>#N/A</v>
      </c>
      <c r="AE898" s="4" t="e">
        <f t="shared" si="615"/>
        <v>#N/A</v>
      </c>
      <c r="AF898" s="4">
        <f t="shared" si="616"/>
        <v>0</v>
      </c>
      <c r="AG898" s="4" t="str">
        <f t="shared" si="617"/>
        <v/>
      </c>
      <c r="AH898" s="4">
        <f t="shared" si="618"/>
        <v>0</v>
      </c>
      <c r="AI898" s="4" t="e">
        <f t="shared" si="619"/>
        <v>#VALUE!</v>
      </c>
      <c r="AJ898" s="4" t="e">
        <f t="shared" si="620"/>
        <v>#N/A</v>
      </c>
      <c r="AK898" s="4" t="e">
        <f t="shared" si="621"/>
        <v>#N/A</v>
      </c>
      <c r="AL898" s="4">
        <f t="shared" si="622"/>
        <v>0</v>
      </c>
      <c r="AM898" s="4">
        <f t="shared" si="623"/>
        <v>0</v>
      </c>
      <c r="AN898" s="4"/>
      <c r="AO898" s="4" t="e">
        <f t="shared" si="624"/>
        <v>#N/A</v>
      </c>
      <c r="AP898" s="4" t="e">
        <f t="shared" si="625"/>
        <v>#VALUE!</v>
      </c>
      <c r="AQ898" s="4" t="str">
        <f t="shared" si="626"/>
        <v/>
      </c>
      <c r="AR898" s="4">
        <f t="shared" si="627"/>
        <v>0</v>
      </c>
      <c r="AS898" s="4">
        <f t="shared" si="628"/>
        <v>0</v>
      </c>
      <c r="AT898" s="4">
        <f t="shared" si="629"/>
        <v>0</v>
      </c>
    </row>
    <row r="899" spans="1:46" x14ac:dyDescent="0.25">
      <c r="A899" s="5">
        <f t="shared" si="601"/>
        <v>0</v>
      </c>
      <c r="B899" s="4" t="e">
        <f t="shared" si="602"/>
        <v>#N/A</v>
      </c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4">
        <f t="shared" si="603"/>
        <v>0</v>
      </c>
      <c r="N899" s="59"/>
      <c r="O899" s="59"/>
      <c r="P899" s="59" t="e">
        <f t="shared" si="604"/>
        <v>#N/A</v>
      </c>
      <c r="Q899" s="59"/>
      <c r="R899" s="59"/>
      <c r="S899" s="59"/>
      <c r="T899" s="5" t="e">
        <f t="shared" si="605"/>
        <v>#N/A</v>
      </c>
      <c r="U899" s="4" t="e">
        <f t="shared" si="606"/>
        <v>#N/A</v>
      </c>
      <c r="V899" s="4" t="e">
        <f t="shared" si="607"/>
        <v>#N/A</v>
      </c>
      <c r="W899" s="4" t="e">
        <f t="shared" si="608"/>
        <v>#N/A</v>
      </c>
      <c r="X899" s="4" t="e">
        <f t="shared" si="609"/>
        <v>#N/A</v>
      </c>
      <c r="Y899" s="4" t="e" cm="1">
        <f t="array" ref="Y899">_xlfn.IFS(H899=1,2,H899=3,1)</f>
        <v>#N/A</v>
      </c>
      <c r="Z899" s="4" t="e">
        <f t="shared" si="610"/>
        <v>#N/A</v>
      </c>
      <c r="AA899" s="4" t="e">
        <f t="shared" si="611"/>
        <v>#N/A</v>
      </c>
      <c r="AB899" s="4" t="e">
        <f t="shared" si="612"/>
        <v>#N/A</v>
      </c>
      <c r="AC899" s="4" t="e">
        <f t="shared" si="613"/>
        <v>#N/A</v>
      </c>
      <c r="AD899" s="4" t="e">
        <f t="shared" si="614"/>
        <v>#N/A</v>
      </c>
      <c r="AE899" s="4" t="e">
        <f t="shared" si="615"/>
        <v>#N/A</v>
      </c>
      <c r="AF899" s="4">
        <f t="shared" si="616"/>
        <v>0</v>
      </c>
      <c r="AG899" s="4" t="str">
        <f t="shared" si="617"/>
        <v/>
      </c>
      <c r="AH899" s="4">
        <f t="shared" si="618"/>
        <v>0</v>
      </c>
      <c r="AI899" s="4" t="e">
        <f t="shared" si="619"/>
        <v>#VALUE!</v>
      </c>
      <c r="AJ899" s="4" t="e">
        <f t="shared" si="620"/>
        <v>#N/A</v>
      </c>
      <c r="AK899" s="4" t="e">
        <f t="shared" si="621"/>
        <v>#N/A</v>
      </c>
      <c r="AL899" s="4">
        <f t="shared" si="622"/>
        <v>0</v>
      </c>
      <c r="AM899" s="4">
        <f t="shared" si="623"/>
        <v>0</v>
      </c>
      <c r="AN899" s="4"/>
      <c r="AO899" s="4" t="e">
        <f t="shared" si="624"/>
        <v>#N/A</v>
      </c>
      <c r="AP899" s="4" t="e">
        <f t="shared" si="625"/>
        <v>#VALUE!</v>
      </c>
      <c r="AQ899" s="4" t="str">
        <f t="shared" si="626"/>
        <v/>
      </c>
      <c r="AR899" s="4">
        <f t="shared" si="627"/>
        <v>0</v>
      </c>
      <c r="AS899" s="4">
        <f t="shared" si="628"/>
        <v>0</v>
      </c>
      <c r="AT899" s="4">
        <f t="shared" si="629"/>
        <v>0</v>
      </c>
    </row>
    <row r="900" spans="1:46" x14ac:dyDescent="0.25">
      <c r="A900" s="5">
        <f t="shared" si="601"/>
        <v>0</v>
      </c>
      <c r="B900" s="4" t="e">
        <f t="shared" si="602"/>
        <v>#N/A</v>
      </c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4">
        <f t="shared" si="603"/>
        <v>0</v>
      </c>
      <c r="N900" s="59"/>
      <c r="O900" s="59"/>
      <c r="P900" s="59" t="e">
        <f t="shared" si="604"/>
        <v>#N/A</v>
      </c>
      <c r="Q900" s="59"/>
      <c r="R900" s="59"/>
      <c r="S900" s="59"/>
      <c r="T900" s="5" t="e">
        <f t="shared" si="605"/>
        <v>#N/A</v>
      </c>
      <c r="U900" s="4" t="e">
        <f t="shared" si="606"/>
        <v>#N/A</v>
      </c>
      <c r="V900" s="4" t="e">
        <f t="shared" si="607"/>
        <v>#N/A</v>
      </c>
      <c r="W900" s="4" t="e">
        <f t="shared" si="608"/>
        <v>#N/A</v>
      </c>
      <c r="X900" s="4" t="e">
        <f t="shared" si="609"/>
        <v>#N/A</v>
      </c>
      <c r="Y900" s="4" t="e" cm="1">
        <f t="array" ref="Y900">_xlfn.IFS(H900=1,2,H900=3,1)</f>
        <v>#N/A</v>
      </c>
      <c r="Z900" s="4" t="e">
        <f t="shared" si="610"/>
        <v>#N/A</v>
      </c>
      <c r="AA900" s="4" t="e">
        <f t="shared" si="611"/>
        <v>#N/A</v>
      </c>
      <c r="AB900" s="4" t="e">
        <f t="shared" si="612"/>
        <v>#N/A</v>
      </c>
      <c r="AC900" s="4" t="e">
        <f t="shared" si="613"/>
        <v>#N/A</v>
      </c>
      <c r="AD900" s="4" t="e">
        <f t="shared" si="614"/>
        <v>#N/A</v>
      </c>
      <c r="AE900" s="4" t="e">
        <f t="shared" si="615"/>
        <v>#N/A</v>
      </c>
      <c r="AF900" s="4">
        <f t="shared" si="616"/>
        <v>0</v>
      </c>
      <c r="AG900" s="4" t="str">
        <f t="shared" si="617"/>
        <v/>
      </c>
      <c r="AH900" s="4">
        <f t="shared" si="618"/>
        <v>0</v>
      </c>
      <c r="AI900" s="4" t="e">
        <f t="shared" si="619"/>
        <v>#VALUE!</v>
      </c>
      <c r="AJ900" s="4" t="e">
        <f t="shared" si="620"/>
        <v>#N/A</v>
      </c>
      <c r="AK900" s="4" t="e">
        <f t="shared" si="621"/>
        <v>#N/A</v>
      </c>
      <c r="AL900" s="4">
        <f t="shared" si="622"/>
        <v>0</v>
      </c>
      <c r="AM900" s="4">
        <f t="shared" si="623"/>
        <v>0</v>
      </c>
      <c r="AN900" s="4"/>
      <c r="AO900" s="4" t="e">
        <f t="shared" si="624"/>
        <v>#N/A</v>
      </c>
      <c r="AP900" s="4" t="e">
        <f t="shared" si="625"/>
        <v>#VALUE!</v>
      </c>
      <c r="AQ900" s="4" t="str">
        <f t="shared" si="626"/>
        <v/>
      </c>
      <c r="AR900" s="4">
        <f t="shared" si="627"/>
        <v>0</v>
      </c>
      <c r="AS900" s="4">
        <f t="shared" si="628"/>
        <v>0</v>
      </c>
      <c r="AT900" s="4">
        <f t="shared" si="629"/>
        <v>0</v>
      </c>
    </row>
    <row r="901" spans="1:46" x14ac:dyDescent="0.25">
      <c r="A901" s="5">
        <f t="shared" si="601"/>
        <v>0</v>
      </c>
      <c r="B901" s="4" t="e">
        <f t="shared" si="602"/>
        <v>#N/A</v>
      </c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4">
        <f t="shared" si="603"/>
        <v>0</v>
      </c>
      <c r="N901" s="59"/>
      <c r="O901" s="59"/>
      <c r="P901" s="59" t="e">
        <f t="shared" si="604"/>
        <v>#N/A</v>
      </c>
      <c r="Q901" s="59"/>
      <c r="R901" s="59"/>
      <c r="S901" s="59"/>
      <c r="T901" s="5" t="e">
        <f t="shared" si="605"/>
        <v>#N/A</v>
      </c>
      <c r="U901" s="4" t="e">
        <f t="shared" si="606"/>
        <v>#N/A</v>
      </c>
      <c r="V901" s="4" t="e">
        <f t="shared" si="607"/>
        <v>#N/A</v>
      </c>
      <c r="W901" s="4" t="e">
        <f t="shared" si="608"/>
        <v>#N/A</v>
      </c>
      <c r="X901" s="4" t="e">
        <f t="shared" si="609"/>
        <v>#N/A</v>
      </c>
      <c r="Y901" s="4" t="e" cm="1">
        <f t="array" ref="Y901">_xlfn.IFS(H901=1,2,H901=3,1)</f>
        <v>#N/A</v>
      </c>
      <c r="Z901" s="4" t="e">
        <f t="shared" si="610"/>
        <v>#N/A</v>
      </c>
      <c r="AA901" s="4" t="e">
        <f t="shared" si="611"/>
        <v>#N/A</v>
      </c>
      <c r="AB901" s="4" t="e">
        <f t="shared" si="612"/>
        <v>#N/A</v>
      </c>
      <c r="AC901" s="4" t="e">
        <f t="shared" si="613"/>
        <v>#N/A</v>
      </c>
      <c r="AD901" s="4" t="e">
        <f t="shared" si="614"/>
        <v>#N/A</v>
      </c>
      <c r="AE901" s="4" t="e">
        <f t="shared" si="615"/>
        <v>#N/A</v>
      </c>
      <c r="AF901" s="4">
        <f t="shared" si="616"/>
        <v>0</v>
      </c>
      <c r="AG901" s="4" t="str">
        <f t="shared" si="617"/>
        <v/>
      </c>
      <c r="AH901" s="4">
        <f t="shared" si="618"/>
        <v>0</v>
      </c>
      <c r="AI901" s="4" t="e">
        <f t="shared" si="619"/>
        <v>#VALUE!</v>
      </c>
      <c r="AJ901" s="4" t="e">
        <f t="shared" si="620"/>
        <v>#N/A</v>
      </c>
      <c r="AK901" s="4" t="e">
        <f t="shared" si="621"/>
        <v>#N/A</v>
      </c>
      <c r="AL901" s="4">
        <f t="shared" si="622"/>
        <v>0</v>
      </c>
      <c r="AM901" s="4">
        <f t="shared" si="623"/>
        <v>0</v>
      </c>
      <c r="AN901" s="4"/>
      <c r="AO901" s="4" t="e">
        <f t="shared" si="624"/>
        <v>#N/A</v>
      </c>
      <c r="AP901" s="4" t="e">
        <f t="shared" si="625"/>
        <v>#VALUE!</v>
      </c>
      <c r="AQ901" s="4" t="str">
        <f t="shared" si="626"/>
        <v/>
      </c>
      <c r="AR901" s="4">
        <f t="shared" si="627"/>
        <v>0</v>
      </c>
      <c r="AS901" s="4">
        <f t="shared" si="628"/>
        <v>0</v>
      </c>
      <c r="AT901" s="4">
        <f t="shared" si="629"/>
        <v>0</v>
      </c>
    </row>
    <row r="902" spans="1:46" x14ac:dyDescent="0.25">
      <c r="A902" s="5">
        <f t="shared" si="601"/>
        <v>0</v>
      </c>
      <c r="B902" s="4" t="e">
        <f t="shared" si="602"/>
        <v>#N/A</v>
      </c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4">
        <f t="shared" si="603"/>
        <v>0</v>
      </c>
      <c r="N902" s="59"/>
      <c r="O902" s="59"/>
      <c r="P902" s="59" t="e">
        <f t="shared" si="604"/>
        <v>#N/A</v>
      </c>
      <c r="Q902" s="59"/>
      <c r="R902" s="59"/>
      <c r="S902" s="59"/>
      <c r="T902" s="5" t="e">
        <f t="shared" si="605"/>
        <v>#N/A</v>
      </c>
      <c r="U902" s="4" t="e">
        <f t="shared" si="606"/>
        <v>#N/A</v>
      </c>
      <c r="V902" s="4" t="e">
        <f t="shared" si="607"/>
        <v>#N/A</v>
      </c>
      <c r="W902" s="4" t="e">
        <f t="shared" si="608"/>
        <v>#N/A</v>
      </c>
      <c r="X902" s="4" t="e">
        <f t="shared" si="609"/>
        <v>#N/A</v>
      </c>
      <c r="Y902" s="4" t="e" cm="1">
        <f t="array" ref="Y902">_xlfn.IFS(H902=1,2,H902=3,1)</f>
        <v>#N/A</v>
      </c>
      <c r="Z902" s="4" t="e">
        <f t="shared" si="610"/>
        <v>#N/A</v>
      </c>
      <c r="AA902" s="4" t="e">
        <f t="shared" si="611"/>
        <v>#N/A</v>
      </c>
      <c r="AB902" s="4" t="e">
        <f t="shared" si="612"/>
        <v>#N/A</v>
      </c>
      <c r="AC902" s="4" t="e">
        <f t="shared" si="613"/>
        <v>#N/A</v>
      </c>
      <c r="AD902" s="4" t="e">
        <f t="shared" si="614"/>
        <v>#N/A</v>
      </c>
      <c r="AE902" s="4" t="e">
        <f t="shared" si="615"/>
        <v>#N/A</v>
      </c>
      <c r="AF902" s="4">
        <f t="shared" si="616"/>
        <v>0</v>
      </c>
      <c r="AG902" s="4" t="str">
        <f t="shared" si="617"/>
        <v/>
      </c>
      <c r="AH902" s="4">
        <f t="shared" si="618"/>
        <v>0</v>
      </c>
      <c r="AI902" s="4" t="e">
        <f t="shared" si="619"/>
        <v>#VALUE!</v>
      </c>
      <c r="AJ902" s="4" t="e">
        <f t="shared" si="620"/>
        <v>#N/A</v>
      </c>
      <c r="AK902" s="4" t="e">
        <f t="shared" si="621"/>
        <v>#N/A</v>
      </c>
      <c r="AL902" s="4">
        <f t="shared" si="622"/>
        <v>0</v>
      </c>
      <c r="AM902" s="4">
        <f t="shared" si="623"/>
        <v>0</v>
      </c>
      <c r="AN902" s="4"/>
      <c r="AO902" s="4" t="e">
        <f t="shared" si="624"/>
        <v>#N/A</v>
      </c>
      <c r="AP902" s="4" t="e">
        <f t="shared" si="625"/>
        <v>#VALUE!</v>
      </c>
      <c r="AQ902" s="4" t="str">
        <f t="shared" si="626"/>
        <v/>
      </c>
      <c r="AR902" s="4">
        <f t="shared" si="627"/>
        <v>0</v>
      </c>
      <c r="AS902" s="4">
        <f t="shared" si="628"/>
        <v>0</v>
      </c>
      <c r="AT902" s="4">
        <f t="shared" si="629"/>
        <v>0</v>
      </c>
    </row>
    <row r="903" spans="1:46" x14ac:dyDescent="0.25">
      <c r="A903" s="5">
        <f t="shared" si="601"/>
        <v>0</v>
      </c>
      <c r="B903" s="4" t="e">
        <f t="shared" si="602"/>
        <v>#N/A</v>
      </c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4">
        <f t="shared" si="603"/>
        <v>0</v>
      </c>
      <c r="N903" s="59"/>
      <c r="O903" s="59"/>
      <c r="P903" s="59" t="e">
        <f t="shared" si="604"/>
        <v>#N/A</v>
      </c>
      <c r="Q903" s="59"/>
      <c r="R903" s="59"/>
      <c r="S903" s="59"/>
      <c r="T903" s="5" t="e">
        <f t="shared" si="605"/>
        <v>#N/A</v>
      </c>
      <c r="U903" s="4" t="e">
        <f t="shared" si="606"/>
        <v>#N/A</v>
      </c>
      <c r="V903" s="4" t="e">
        <f t="shared" si="607"/>
        <v>#N/A</v>
      </c>
      <c r="W903" s="4" t="e">
        <f t="shared" si="608"/>
        <v>#N/A</v>
      </c>
      <c r="X903" s="4" t="e">
        <f t="shared" si="609"/>
        <v>#N/A</v>
      </c>
      <c r="Y903" s="4" t="e" cm="1">
        <f t="array" ref="Y903">_xlfn.IFS(H903=1,2,H903=3,1)</f>
        <v>#N/A</v>
      </c>
      <c r="Z903" s="4" t="e">
        <f t="shared" si="610"/>
        <v>#N/A</v>
      </c>
      <c r="AA903" s="4" t="e">
        <f t="shared" si="611"/>
        <v>#N/A</v>
      </c>
      <c r="AB903" s="4" t="e">
        <f t="shared" si="612"/>
        <v>#N/A</v>
      </c>
      <c r="AC903" s="4" t="e">
        <f t="shared" si="613"/>
        <v>#N/A</v>
      </c>
      <c r="AD903" s="4" t="e">
        <f t="shared" si="614"/>
        <v>#N/A</v>
      </c>
      <c r="AE903" s="4" t="e">
        <f t="shared" si="615"/>
        <v>#N/A</v>
      </c>
      <c r="AF903" s="4">
        <f t="shared" si="616"/>
        <v>0</v>
      </c>
      <c r="AG903" s="4" t="str">
        <f t="shared" si="617"/>
        <v/>
      </c>
      <c r="AH903" s="4">
        <f t="shared" si="618"/>
        <v>0</v>
      </c>
      <c r="AI903" s="4" t="e">
        <f t="shared" si="619"/>
        <v>#VALUE!</v>
      </c>
      <c r="AJ903" s="4" t="e">
        <f t="shared" si="620"/>
        <v>#N/A</v>
      </c>
      <c r="AK903" s="4" t="e">
        <f t="shared" si="621"/>
        <v>#N/A</v>
      </c>
      <c r="AL903" s="4">
        <f t="shared" si="622"/>
        <v>0</v>
      </c>
      <c r="AM903" s="4">
        <f t="shared" si="623"/>
        <v>0</v>
      </c>
      <c r="AN903" s="4"/>
      <c r="AO903" s="4" t="e">
        <f t="shared" si="624"/>
        <v>#N/A</v>
      </c>
      <c r="AP903" s="4" t="e">
        <f t="shared" si="625"/>
        <v>#VALUE!</v>
      </c>
      <c r="AQ903" s="4" t="str">
        <f t="shared" si="626"/>
        <v/>
      </c>
      <c r="AR903" s="4">
        <f t="shared" si="627"/>
        <v>0</v>
      </c>
      <c r="AS903" s="4">
        <f t="shared" si="628"/>
        <v>0</v>
      </c>
      <c r="AT903" s="4">
        <f t="shared" si="629"/>
        <v>0</v>
      </c>
    </row>
    <row r="904" spans="1:46" x14ac:dyDescent="0.25">
      <c r="A904" s="5">
        <f t="shared" si="601"/>
        <v>0</v>
      </c>
      <c r="B904" s="4" t="e">
        <f t="shared" si="602"/>
        <v>#N/A</v>
      </c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4">
        <f t="shared" si="603"/>
        <v>0</v>
      </c>
      <c r="N904" s="59"/>
      <c r="O904" s="59"/>
      <c r="P904" s="59" t="e">
        <f t="shared" si="604"/>
        <v>#N/A</v>
      </c>
      <c r="Q904" s="59"/>
      <c r="R904" s="59"/>
      <c r="S904" s="59"/>
      <c r="T904" s="5" t="e">
        <f t="shared" si="605"/>
        <v>#N/A</v>
      </c>
      <c r="U904" s="4" t="e">
        <f t="shared" si="606"/>
        <v>#N/A</v>
      </c>
      <c r="V904" s="4" t="e">
        <f t="shared" si="607"/>
        <v>#N/A</v>
      </c>
      <c r="W904" s="4" t="e">
        <f t="shared" si="608"/>
        <v>#N/A</v>
      </c>
      <c r="X904" s="4" t="e">
        <f t="shared" si="609"/>
        <v>#N/A</v>
      </c>
      <c r="Y904" s="4" t="e" cm="1">
        <f t="array" ref="Y904">_xlfn.IFS(H904=1,2,H904=3,1)</f>
        <v>#N/A</v>
      </c>
      <c r="Z904" s="4" t="e">
        <f t="shared" si="610"/>
        <v>#N/A</v>
      </c>
      <c r="AA904" s="4" t="e">
        <f t="shared" si="611"/>
        <v>#N/A</v>
      </c>
      <c r="AB904" s="4" t="e">
        <f t="shared" si="612"/>
        <v>#N/A</v>
      </c>
      <c r="AC904" s="4" t="e">
        <f t="shared" si="613"/>
        <v>#N/A</v>
      </c>
      <c r="AD904" s="4" t="e">
        <f t="shared" si="614"/>
        <v>#N/A</v>
      </c>
      <c r="AE904" s="4" t="e">
        <f t="shared" si="615"/>
        <v>#N/A</v>
      </c>
      <c r="AF904" s="4">
        <f t="shared" si="616"/>
        <v>0</v>
      </c>
      <c r="AG904" s="4" t="str">
        <f t="shared" si="617"/>
        <v/>
      </c>
      <c r="AH904" s="4">
        <f t="shared" si="618"/>
        <v>0</v>
      </c>
      <c r="AI904" s="4" t="e">
        <f t="shared" si="619"/>
        <v>#VALUE!</v>
      </c>
      <c r="AJ904" s="4" t="e">
        <f t="shared" si="620"/>
        <v>#N/A</v>
      </c>
      <c r="AK904" s="4" t="e">
        <f t="shared" si="621"/>
        <v>#N/A</v>
      </c>
      <c r="AL904" s="4">
        <f t="shared" si="622"/>
        <v>0</v>
      </c>
      <c r="AM904" s="4">
        <f t="shared" si="623"/>
        <v>0</v>
      </c>
      <c r="AN904" s="4"/>
      <c r="AO904" s="4" t="e">
        <f t="shared" si="624"/>
        <v>#N/A</v>
      </c>
      <c r="AP904" s="4" t="e">
        <f t="shared" si="625"/>
        <v>#VALUE!</v>
      </c>
      <c r="AQ904" s="4" t="str">
        <f t="shared" si="626"/>
        <v/>
      </c>
      <c r="AR904" s="4">
        <f t="shared" si="627"/>
        <v>0</v>
      </c>
      <c r="AS904" s="4">
        <f t="shared" si="628"/>
        <v>0</v>
      </c>
      <c r="AT904" s="4">
        <f t="shared" si="629"/>
        <v>0</v>
      </c>
    </row>
    <row r="905" spans="1:46" x14ac:dyDescent="0.25">
      <c r="A905" s="5">
        <f t="shared" si="601"/>
        <v>0</v>
      </c>
      <c r="B905" s="4" t="e">
        <f t="shared" si="602"/>
        <v>#N/A</v>
      </c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4">
        <f t="shared" si="603"/>
        <v>0</v>
      </c>
      <c r="N905" s="59"/>
      <c r="O905" s="59"/>
      <c r="P905" s="59" t="e">
        <f t="shared" si="604"/>
        <v>#N/A</v>
      </c>
      <c r="Q905" s="59"/>
      <c r="R905" s="59"/>
      <c r="S905" s="59"/>
      <c r="T905" s="5" t="e">
        <f t="shared" si="605"/>
        <v>#N/A</v>
      </c>
      <c r="U905" s="4" t="e">
        <f t="shared" si="606"/>
        <v>#N/A</v>
      </c>
      <c r="V905" s="4" t="e">
        <f t="shared" si="607"/>
        <v>#N/A</v>
      </c>
      <c r="W905" s="4" t="e">
        <f t="shared" si="608"/>
        <v>#N/A</v>
      </c>
      <c r="X905" s="4" t="e">
        <f t="shared" si="609"/>
        <v>#N/A</v>
      </c>
      <c r="Y905" s="4" t="e" cm="1">
        <f t="array" ref="Y905">_xlfn.IFS(H905=1,2,H905=3,1)</f>
        <v>#N/A</v>
      </c>
      <c r="Z905" s="4" t="e">
        <f t="shared" si="610"/>
        <v>#N/A</v>
      </c>
      <c r="AA905" s="4" t="e">
        <f t="shared" si="611"/>
        <v>#N/A</v>
      </c>
      <c r="AB905" s="4" t="e">
        <f t="shared" si="612"/>
        <v>#N/A</v>
      </c>
      <c r="AC905" s="4" t="e">
        <f t="shared" si="613"/>
        <v>#N/A</v>
      </c>
      <c r="AD905" s="4" t="e">
        <f t="shared" si="614"/>
        <v>#N/A</v>
      </c>
      <c r="AE905" s="4" t="e">
        <f t="shared" si="615"/>
        <v>#N/A</v>
      </c>
      <c r="AF905" s="4">
        <f t="shared" si="616"/>
        <v>0</v>
      </c>
      <c r="AG905" s="4" t="str">
        <f t="shared" si="617"/>
        <v/>
      </c>
      <c r="AH905" s="4">
        <f t="shared" si="618"/>
        <v>0</v>
      </c>
      <c r="AI905" s="4" t="e">
        <f t="shared" si="619"/>
        <v>#VALUE!</v>
      </c>
      <c r="AJ905" s="4" t="e">
        <f t="shared" si="620"/>
        <v>#N/A</v>
      </c>
      <c r="AK905" s="4" t="e">
        <f t="shared" si="621"/>
        <v>#N/A</v>
      </c>
      <c r="AL905" s="4">
        <f t="shared" si="622"/>
        <v>0</v>
      </c>
      <c r="AM905" s="4">
        <f t="shared" si="623"/>
        <v>0</v>
      </c>
      <c r="AN905" s="4"/>
      <c r="AO905" s="4" t="e">
        <f t="shared" si="624"/>
        <v>#N/A</v>
      </c>
      <c r="AP905" s="4" t="e">
        <f t="shared" si="625"/>
        <v>#VALUE!</v>
      </c>
      <c r="AQ905" s="4" t="str">
        <f t="shared" si="626"/>
        <v/>
      </c>
      <c r="AR905" s="4">
        <f t="shared" si="627"/>
        <v>0</v>
      </c>
      <c r="AS905" s="4">
        <f t="shared" si="628"/>
        <v>0</v>
      </c>
      <c r="AT905" s="4">
        <f t="shared" si="629"/>
        <v>0</v>
      </c>
    </row>
    <row r="906" spans="1:46" x14ac:dyDescent="0.25">
      <c r="A906" s="5">
        <f t="shared" si="601"/>
        <v>0</v>
      </c>
      <c r="B906" s="4" t="e">
        <f t="shared" si="602"/>
        <v>#N/A</v>
      </c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4">
        <f t="shared" si="603"/>
        <v>0</v>
      </c>
      <c r="N906" s="59"/>
      <c r="O906" s="59"/>
      <c r="P906" s="59" t="e">
        <f t="shared" si="604"/>
        <v>#N/A</v>
      </c>
      <c r="Q906" s="59"/>
      <c r="R906" s="59"/>
      <c r="S906" s="59"/>
      <c r="T906" s="5" t="e">
        <f t="shared" si="605"/>
        <v>#N/A</v>
      </c>
      <c r="U906" s="4" t="e">
        <f t="shared" si="606"/>
        <v>#N/A</v>
      </c>
      <c r="V906" s="4" t="e">
        <f t="shared" si="607"/>
        <v>#N/A</v>
      </c>
      <c r="W906" s="4" t="e">
        <f t="shared" si="608"/>
        <v>#N/A</v>
      </c>
      <c r="X906" s="4" t="e">
        <f t="shared" si="609"/>
        <v>#N/A</v>
      </c>
      <c r="Y906" s="4" t="e" cm="1">
        <f t="array" ref="Y906">_xlfn.IFS(H906=1,2,H906=3,1)</f>
        <v>#N/A</v>
      </c>
      <c r="Z906" s="4" t="e">
        <f t="shared" si="610"/>
        <v>#N/A</v>
      </c>
      <c r="AA906" s="4" t="e">
        <f t="shared" si="611"/>
        <v>#N/A</v>
      </c>
      <c r="AB906" s="4" t="e">
        <f t="shared" si="612"/>
        <v>#N/A</v>
      </c>
      <c r="AC906" s="4" t="e">
        <f t="shared" si="613"/>
        <v>#N/A</v>
      </c>
      <c r="AD906" s="4" t="e">
        <f t="shared" si="614"/>
        <v>#N/A</v>
      </c>
      <c r="AE906" s="4" t="e">
        <f t="shared" si="615"/>
        <v>#N/A</v>
      </c>
      <c r="AF906" s="4">
        <f t="shared" si="616"/>
        <v>0</v>
      </c>
      <c r="AG906" s="4" t="str">
        <f t="shared" si="617"/>
        <v/>
      </c>
      <c r="AH906" s="4">
        <f t="shared" si="618"/>
        <v>0</v>
      </c>
      <c r="AI906" s="4" t="e">
        <f t="shared" si="619"/>
        <v>#VALUE!</v>
      </c>
      <c r="AJ906" s="4" t="e">
        <f t="shared" si="620"/>
        <v>#N/A</v>
      </c>
      <c r="AK906" s="4" t="e">
        <f t="shared" si="621"/>
        <v>#N/A</v>
      </c>
      <c r="AL906" s="4">
        <f t="shared" si="622"/>
        <v>0</v>
      </c>
      <c r="AM906" s="4">
        <f t="shared" si="623"/>
        <v>0</v>
      </c>
      <c r="AN906" s="4"/>
      <c r="AO906" s="4" t="e">
        <f t="shared" si="624"/>
        <v>#N/A</v>
      </c>
      <c r="AP906" s="4" t="e">
        <f t="shared" si="625"/>
        <v>#VALUE!</v>
      </c>
      <c r="AQ906" s="4" t="str">
        <f t="shared" si="626"/>
        <v/>
      </c>
      <c r="AR906" s="4">
        <f t="shared" si="627"/>
        <v>0</v>
      </c>
      <c r="AS906" s="4">
        <f t="shared" si="628"/>
        <v>0</v>
      </c>
      <c r="AT906" s="4">
        <f t="shared" si="629"/>
        <v>0</v>
      </c>
    </row>
    <row r="907" spans="1:46" x14ac:dyDescent="0.25">
      <c r="A907" s="5">
        <f t="shared" si="601"/>
        <v>0</v>
      </c>
      <c r="B907" s="4" t="e">
        <f t="shared" si="602"/>
        <v>#N/A</v>
      </c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4">
        <f t="shared" si="603"/>
        <v>0</v>
      </c>
      <c r="N907" s="59"/>
      <c r="O907" s="59"/>
      <c r="P907" s="59" t="e">
        <f t="shared" si="604"/>
        <v>#N/A</v>
      </c>
      <c r="Q907" s="59"/>
      <c r="R907" s="59"/>
      <c r="S907" s="59"/>
      <c r="T907" s="5" t="e">
        <f t="shared" si="605"/>
        <v>#N/A</v>
      </c>
      <c r="U907" s="4" t="e">
        <f t="shared" si="606"/>
        <v>#N/A</v>
      </c>
      <c r="V907" s="4" t="e">
        <f t="shared" si="607"/>
        <v>#N/A</v>
      </c>
      <c r="W907" s="4" t="e">
        <f t="shared" si="608"/>
        <v>#N/A</v>
      </c>
      <c r="X907" s="4" t="e">
        <f t="shared" si="609"/>
        <v>#N/A</v>
      </c>
      <c r="Y907" s="4" t="e" cm="1">
        <f t="array" ref="Y907">_xlfn.IFS(H907=1,2,H907=3,1)</f>
        <v>#N/A</v>
      </c>
      <c r="Z907" s="4" t="e">
        <f t="shared" si="610"/>
        <v>#N/A</v>
      </c>
      <c r="AA907" s="4" t="e">
        <f t="shared" si="611"/>
        <v>#N/A</v>
      </c>
      <c r="AB907" s="4" t="e">
        <f t="shared" si="612"/>
        <v>#N/A</v>
      </c>
      <c r="AC907" s="4" t="e">
        <f t="shared" si="613"/>
        <v>#N/A</v>
      </c>
      <c r="AD907" s="4" t="e">
        <f t="shared" si="614"/>
        <v>#N/A</v>
      </c>
      <c r="AE907" s="4" t="e">
        <f t="shared" si="615"/>
        <v>#N/A</v>
      </c>
      <c r="AF907" s="4">
        <f t="shared" si="616"/>
        <v>0</v>
      </c>
      <c r="AG907" s="4" t="str">
        <f t="shared" si="617"/>
        <v/>
      </c>
      <c r="AH907" s="4">
        <f t="shared" si="618"/>
        <v>0</v>
      </c>
      <c r="AI907" s="4" t="e">
        <f t="shared" si="619"/>
        <v>#VALUE!</v>
      </c>
      <c r="AJ907" s="4" t="e">
        <f t="shared" si="620"/>
        <v>#N/A</v>
      </c>
      <c r="AK907" s="4" t="e">
        <f t="shared" si="621"/>
        <v>#N/A</v>
      </c>
      <c r="AL907" s="4">
        <f t="shared" si="622"/>
        <v>0</v>
      </c>
      <c r="AM907" s="4">
        <f t="shared" si="623"/>
        <v>0</v>
      </c>
      <c r="AN907" s="4"/>
      <c r="AO907" s="4" t="e">
        <f t="shared" si="624"/>
        <v>#N/A</v>
      </c>
      <c r="AP907" s="4" t="e">
        <f t="shared" si="625"/>
        <v>#VALUE!</v>
      </c>
      <c r="AQ907" s="4" t="str">
        <f t="shared" si="626"/>
        <v/>
      </c>
      <c r="AR907" s="4">
        <f t="shared" si="627"/>
        <v>0</v>
      </c>
      <c r="AS907" s="4">
        <f t="shared" si="628"/>
        <v>0</v>
      </c>
      <c r="AT907" s="4">
        <f t="shared" si="629"/>
        <v>0</v>
      </c>
    </row>
    <row r="908" spans="1:46" x14ac:dyDescent="0.25">
      <c r="A908" s="5">
        <f t="shared" si="601"/>
        <v>0</v>
      </c>
      <c r="B908" s="4" t="e">
        <f t="shared" si="602"/>
        <v>#N/A</v>
      </c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4">
        <f t="shared" si="603"/>
        <v>0</v>
      </c>
      <c r="N908" s="59"/>
      <c r="O908" s="59"/>
      <c r="P908" s="59" t="e">
        <f t="shared" si="604"/>
        <v>#N/A</v>
      </c>
      <c r="Q908" s="59"/>
      <c r="R908" s="59"/>
      <c r="S908" s="59"/>
      <c r="T908" s="5" t="e">
        <f t="shared" si="605"/>
        <v>#N/A</v>
      </c>
      <c r="U908" s="4" t="e">
        <f t="shared" si="606"/>
        <v>#N/A</v>
      </c>
      <c r="V908" s="4" t="e">
        <f t="shared" si="607"/>
        <v>#N/A</v>
      </c>
      <c r="W908" s="4" t="e">
        <f t="shared" si="608"/>
        <v>#N/A</v>
      </c>
      <c r="X908" s="4" t="e">
        <f t="shared" si="609"/>
        <v>#N/A</v>
      </c>
      <c r="Y908" s="4" t="e" cm="1">
        <f t="array" ref="Y908">_xlfn.IFS(H908=1,2,H908=3,1)</f>
        <v>#N/A</v>
      </c>
      <c r="Z908" s="4" t="e">
        <f t="shared" si="610"/>
        <v>#N/A</v>
      </c>
      <c r="AA908" s="4" t="e">
        <f t="shared" si="611"/>
        <v>#N/A</v>
      </c>
      <c r="AB908" s="4" t="e">
        <f t="shared" si="612"/>
        <v>#N/A</v>
      </c>
      <c r="AC908" s="4" t="e">
        <f t="shared" si="613"/>
        <v>#N/A</v>
      </c>
      <c r="AD908" s="4" t="e">
        <f t="shared" si="614"/>
        <v>#N/A</v>
      </c>
      <c r="AE908" s="4" t="e">
        <f t="shared" si="615"/>
        <v>#N/A</v>
      </c>
      <c r="AF908" s="4">
        <f t="shared" si="616"/>
        <v>0</v>
      </c>
      <c r="AG908" s="4" t="str">
        <f t="shared" si="617"/>
        <v/>
      </c>
      <c r="AH908" s="4">
        <f t="shared" si="618"/>
        <v>0</v>
      </c>
      <c r="AI908" s="4" t="e">
        <f t="shared" si="619"/>
        <v>#VALUE!</v>
      </c>
      <c r="AJ908" s="4" t="e">
        <f t="shared" si="620"/>
        <v>#N/A</v>
      </c>
      <c r="AK908" s="4" t="e">
        <f t="shared" si="621"/>
        <v>#N/A</v>
      </c>
      <c r="AL908" s="4">
        <f t="shared" si="622"/>
        <v>0</v>
      </c>
      <c r="AM908" s="4">
        <f t="shared" si="623"/>
        <v>0</v>
      </c>
      <c r="AN908" s="4"/>
      <c r="AO908" s="4" t="e">
        <f t="shared" si="624"/>
        <v>#N/A</v>
      </c>
      <c r="AP908" s="4" t="e">
        <f t="shared" si="625"/>
        <v>#VALUE!</v>
      </c>
      <c r="AQ908" s="4" t="str">
        <f t="shared" si="626"/>
        <v/>
      </c>
      <c r="AR908" s="4">
        <f t="shared" si="627"/>
        <v>0</v>
      </c>
      <c r="AS908" s="4">
        <f t="shared" si="628"/>
        <v>0</v>
      </c>
      <c r="AT908" s="4">
        <f t="shared" si="629"/>
        <v>0</v>
      </c>
    </row>
    <row r="909" spans="1:46" x14ac:dyDescent="0.25">
      <c r="A909" s="5">
        <f t="shared" si="601"/>
        <v>0</v>
      </c>
      <c r="B909" s="4" t="e">
        <f t="shared" si="602"/>
        <v>#N/A</v>
      </c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4">
        <f t="shared" si="603"/>
        <v>0</v>
      </c>
      <c r="N909" s="59"/>
      <c r="O909" s="59"/>
      <c r="P909" s="59" t="e">
        <f t="shared" si="604"/>
        <v>#N/A</v>
      </c>
      <c r="Q909" s="59"/>
      <c r="R909" s="59"/>
      <c r="S909" s="59"/>
      <c r="T909" s="5" t="e">
        <f t="shared" si="605"/>
        <v>#N/A</v>
      </c>
      <c r="U909" s="4" t="e">
        <f t="shared" si="606"/>
        <v>#N/A</v>
      </c>
      <c r="V909" s="4" t="e">
        <f t="shared" si="607"/>
        <v>#N/A</v>
      </c>
      <c r="W909" s="4" t="e">
        <f t="shared" si="608"/>
        <v>#N/A</v>
      </c>
      <c r="X909" s="4" t="e">
        <f t="shared" si="609"/>
        <v>#N/A</v>
      </c>
      <c r="Y909" s="4" t="e" cm="1">
        <f t="array" ref="Y909">_xlfn.IFS(H909=1,2,H909=3,1)</f>
        <v>#N/A</v>
      </c>
      <c r="Z909" s="4" t="e">
        <f t="shared" si="610"/>
        <v>#N/A</v>
      </c>
      <c r="AA909" s="4" t="e">
        <f t="shared" si="611"/>
        <v>#N/A</v>
      </c>
      <c r="AB909" s="4" t="e">
        <f t="shared" si="612"/>
        <v>#N/A</v>
      </c>
      <c r="AC909" s="4" t="e">
        <f t="shared" si="613"/>
        <v>#N/A</v>
      </c>
      <c r="AD909" s="4" t="e">
        <f t="shared" si="614"/>
        <v>#N/A</v>
      </c>
      <c r="AE909" s="4" t="e">
        <f t="shared" si="615"/>
        <v>#N/A</v>
      </c>
      <c r="AF909" s="4">
        <f t="shared" si="616"/>
        <v>0</v>
      </c>
      <c r="AG909" s="4" t="str">
        <f t="shared" si="617"/>
        <v/>
      </c>
      <c r="AH909" s="4">
        <f t="shared" si="618"/>
        <v>0</v>
      </c>
      <c r="AI909" s="4" t="e">
        <f t="shared" si="619"/>
        <v>#VALUE!</v>
      </c>
      <c r="AJ909" s="4" t="e">
        <f t="shared" si="620"/>
        <v>#N/A</v>
      </c>
      <c r="AK909" s="4" t="e">
        <f t="shared" si="621"/>
        <v>#N/A</v>
      </c>
      <c r="AL909" s="4">
        <f t="shared" si="622"/>
        <v>0</v>
      </c>
      <c r="AM909" s="4">
        <f t="shared" si="623"/>
        <v>0</v>
      </c>
      <c r="AN909" s="4"/>
      <c r="AO909" s="4" t="e">
        <f t="shared" si="624"/>
        <v>#N/A</v>
      </c>
      <c r="AP909" s="4" t="e">
        <f t="shared" si="625"/>
        <v>#VALUE!</v>
      </c>
      <c r="AQ909" s="4" t="str">
        <f t="shared" si="626"/>
        <v/>
      </c>
      <c r="AR909" s="4">
        <f t="shared" si="627"/>
        <v>0</v>
      </c>
      <c r="AS909" s="4">
        <f t="shared" si="628"/>
        <v>0</v>
      </c>
      <c r="AT909" s="4">
        <f t="shared" si="629"/>
        <v>0</v>
      </c>
    </row>
    <row r="910" spans="1:46" x14ac:dyDescent="0.25">
      <c r="A910" s="5">
        <f t="shared" si="601"/>
        <v>0</v>
      </c>
      <c r="B910" s="4" t="e">
        <f t="shared" si="602"/>
        <v>#N/A</v>
      </c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4">
        <f t="shared" si="603"/>
        <v>0</v>
      </c>
      <c r="N910" s="59"/>
      <c r="O910" s="59"/>
      <c r="P910" s="59" t="e">
        <f t="shared" si="604"/>
        <v>#N/A</v>
      </c>
      <c r="Q910" s="59"/>
      <c r="R910" s="59"/>
      <c r="S910" s="59"/>
      <c r="T910" s="5" t="e">
        <f t="shared" si="605"/>
        <v>#N/A</v>
      </c>
      <c r="U910" s="4" t="e">
        <f t="shared" si="606"/>
        <v>#N/A</v>
      </c>
      <c r="V910" s="4" t="e">
        <f t="shared" si="607"/>
        <v>#N/A</v>
      </c>
      <c r="W910" s="4" t="e">
        <f t="shared" si="608"/>
        <v>#N/A</v>
      </c>
      <c r="X910" s="4" t="e">
        <f t="shared" si="609"/>
        <v>#N/A</v>
      </c>
      <c r="Y910" s="4" t="e" cm="1">
        <f t="array" ref="Y910">_xlfn.IFS(H910=1,2,H910=3,1)</f>
        <v>#N/A</v>
      </c>
      <c r="Z910" s="4" t="e">
        <f t="shared" si="610"/>
        <v>#N/A</v>
      </c>
      <c r="AA910" s="4" t="e">
        <f t="shared" si="611"/>
        <v>#N/A</v>
      </c>
      <c r="AB910" s="4" t="e">
        <f t="shared" si="612"/>
        <v>#N/A</v>
      </c>
      <c r="AC910" s="4" t="e">
        <f t="shared" si="613"/>
        <v>#N/A</v>
      </c>
      <c r="AD910" s="4" t="e">
        <f t="shared" si="614"/>
        <v>#N/A</v>
      </c>
      <c r="AE910" s="4" t="e">
        <f t="shared" si="615"/>
        <v>#N/A</v>
      </c>
      <c r="AF910" s="4">
        <f t="shared" si="616"/>
        <v>0</v>
      </c>
      <c r="AG910" s="4" t="str">
        <f t="shared" si="617"/>
        <v/>
      </c>
      <c r="AH910" s="4">
        <f t="shared" si="618"/>
        <v>0</v>
      </c>
      <c r="AI910" s="4" t="e">
        <f t="shared" si="619"/>
        <v>#VALUE!</v>
      </c>
      <c r="AJ910" s="4" t="e">
        <f t="shared" si="620"/>
        <v>#N/A</v>
      </c>
      <c r="AK910" s="4" t="e">
        <f t="shared" si="621"/>
        <v>#N/A</v>
      </c>
      <c r="AL910" s="4">
        <f t="shared" si="622"/>
        <v>0</v>
      </c>
      <c r="AM910" s="4">
        <f t="shared" si="623"/>
        <v>0</v>
      </c>
      <c r="AN910" s="4"/>
      <c r="AO910" s="4" t="e">
        <f t="shared" si="624"/>
        <v>#N/A</v>
      </c>
      <c r="AP910" s="4" t="e">
        <f t="shared" si="625"/>
        <v>#VALUE!</v>
      </c>
      <c r="AQ910" s="4" t="str">
        <f t="shared" si="626"/>
        <v/>
      </c>
      <c r="AR910" s="4">
        <f t="shared" si="627"/>
        <v>0</v>
      </c>
      <c r="AS910" s="4">
        <f t="shared" si="628"/>
        <v>0</v>
      </c>
      <c r="AT910" s="4">
        <f t="shared" si="629"/>
        <v>0</v>
      </c>
    </row>
    <row r="911" spans="1:46" x14ac:dyDescent="0.25">
      <c r="A911" s="5">
        <f t="shared" si="601"/>
        <v>0</v>
      </c>
      <c r="B911" s="4" t="e">
        <f t="shared" si="602"/>
        <v>#N/A</v>
      </c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4">
        <f t="shared" si="603"/>
        <v>0</v>
      </c>
      <c r="N911" s="59"/>
      <c r="O911" s="59"/>
      <c r="P911" s="59" t="e">
        <f t="shared" si="604"/>
        <v>#N/A</v>
      </c>
      <c r="Q911" s="59"/>
      <c r="R911" s="59"/>
      <c r="S911" s="59"/>
      <c r="T911" s="5" t="e">
        <f t="shared" si="605"/>
        <v>#N/A</v>
      </c>
      <c r="U911" s="4" t="e">
        <f t="shared" si="606"/>
        <v>#N/A</v>
      </c>
      <c r="V911" s="4" t="e">
        <f t="shared" si="607"/>
        <v>#N/A</v>
      </c>
      <c r="W911" s="4" t="e">
        <f t="shared" si="608"/>
        <v>#N/A</v>
      </c>
      <c r="X911" s="4" t="e">
        <f t="shared" si="609"/>
        <v>#N/A</v>
      </c>
      <c r="Y911" s="4" t="e" cm="1">
        <f t="array" ref="Y911">_xlfn.IFS(H911=1,2,H911=3,1)</f>
        <v>#N/A</v>
      </c>
      <c r="Z911" s="4" t="e">
        <f t="shared" si="610"/>
        <v>#N/A</v>
      </c>
      <c r="AA911" s="4" t="e">
        <f t="shared" si="611"/>
        <v>#N/A</v>
      </c>
      <c r="AB911" s="4" t="e">
        <f t="shared" si="612"/>
        <v>#N/A</v>
      </c>
      <c r="AC911" s="4" t="e">
        <f t="shared" si="613"/>
        <v>#N/A</v>
      </c>
      <c r="AD911" s="4" t="e">
        <f t="shared" si="614"/>
        <v>#N/A</v>
      </c>
      <c r="AE911" s="4" t="e">
        <f t="shared" si="615"/>
        <v>#N/A</v>
      </c>
      <c r="AF911" s="4">
        <f t="shared" si="616"/>
        <v>0</v>
      </c>
      <c r="AG911" s="4" t="str">
        <f t="shared" si="617"/>
        <v/>
      </c>
      <c r="AH911" s="4">
        <f t="shared" si="618"/>
        <v>0</v>
      </c>
      <c r="AI911" s="4" t="e">
        <f t="shared" si="619"/>
        <v>#VALUE!</v>
      </c>
      <c r="AJ911" s="4" t="e">
        <f t="shared" si="620"/>
        <v>#N/A</v>
      </c>
      <c r="AK911" s="4" t="e">
        <f t="shared" si="621"/>
        <v>#N/A</v>
      </c>
      <c r="AL911" s="4">
        <f t="shared" si="622"/>
        <v>0</v>
      </c>
      <c r="AM911" s="4">
        <f t="shared" si="623"/>
        <v>0</v>
      </c>
      <c r="AN911" s="4"/>
      <c r="AO911" s="4" t="e">
        <f t="shared" si="624"/>
        <v>#N/A</v>
      </c>
      <c r="AP911" s="4" t="e">
        <f t="shared" si="625"/>
        <v>#VALUE!</v>
      </c>
      <c r="AQ911" s="4" t="str">
        <f t="shared" si="626"/>
        <v/>
      </c>
      <c r="AR911" s="4">
        <f t="shared" si="627"/>
        <v>0</v>
      </c>
      <c r="AS911" s="4">
        <f t="shared" si="628"/>
        <v>0</v>
      </c>
      <c r="AT911" s="4">
        <f t="shared" si="629"/>
        <v>0</v>
      </c>
    </row>
    <row r="912" spans="1:46" x14ac:dyDescent="0.25">
      <c r="A912" s="5">
        <f t="shared" si="601"/>
        <v>0</v>
      </c>
      <c r="B912" s="4" t="e">
        <f t="shared" si="602"/>
        <v>#N/A</v>
      </c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4">
        <f t="shared" si="603"/>
        <v>0</v>
      </c>
      <c r="N912" s="59"/>
      <c r="O912" s="59"/>
      <c r="P912" s="59" t="e">
        <f t="shared" si="604"/>
        <v>#N/A</v>
      </c>
      <c r="Q912" s="59"/>
      <c r="R912" s="59"/>
      <c r="S912" s="59"/>
      <c r="T912" s="5" t="e">
        <f t="shared" si="605"/>
        <v>#N/A</v>
      </c>
      <c r="U912" s="4" t="e">
        <f t="shared" si="606"/>
        <v>#N/A</v>
      </c>
      <c r="V912" s="4" t="e">
        <f t="shared" si="607"/>
        <v>#N/A</v>
      </c>
      <c r="W912" s="4" t="e">
        <f t="shared" si="608"/>
        <v>#N/A</v>
      </c>
      <c r="X912" s="4" t="e">
        <f t="shared" si="609"/>
        <v>#N/A</v>
      </c>
      <c r="Y912" s="4" t="e" cm="1">
        <f t="array" ref="Y912">_xlfn.IFS(H912=1,2,H912=3,1)</f>
        <v>#N/A</v>
      </c>
      <c r="Z912" s="4" t="e">
        <f t="shared" si="610"/>
        <v>#N/A</v>
      </c>
      <c r="AA912" s="4" t="e">
        <f t="shared" si="611"/>
        <v>#N/A</v>
      </c>
      <c r="AB912" s="4" t="e">
        <f t="shared" si="612"/>
        <v>#N/A</v>
      </c>
      <c r="AC912" s="4" t="e">
        <f t="shared" si="613"/>
        <v>#N/A</v>
      </c>
      <c r="AD912" s="4" t="e">
        <f t="shared" si="614"/>
        <v>#N/A</v>
      </c>
      <c r="AE912" s="4" t="e">
        <f t="shared" si="615"/>
        <v>#N/A</v>
      </c>
      <c r="AF912" s="4">
        <f t="shared" si="616"/>
        <v>0</v>
      </c>
      <c r="AG912" s="4" t="str">
        <f t="shared" si="617"/>
        <v/>
      </c>
      <c r="AH912" s="4">
        <f t="shared" si="618"/>
        <v>0</v>
      </c>
      <c r="AI912" s="4" t="e">
        <f t="shared" si="619"/>
        <v>#VALUE!</v>
      </c>
      <c r="AJ912" s="4" t="e">
        <f t="shared" si="620"/>
        <v>#N/A</v>
      </c>
      <c r="AK912" s="4" t="e">
        <f t="shared" si="621"/>
        <v>#N/A</v>
      </c>
      <c r="AL912" s="4">
        <f t="shared" si="622"/>
        <v>0</v>
      </c>
      <c r="AM912" s="4">
        <f t="shared" si="623"/>
        <v>0</v>
      </c>
      <c r="AN912" s="4"/>
      <c r="AO912" s="4" t="e">
        <f t="shared" si="624"/>
        <v>#N/A</v>
      </c>
      <c r="AP912" s="4" t="e">
        <f t="shared" si="625"/>
        <v>#VALUE!</v>
      </c>
      <c r="AQ912" s="4" t="str">
        <f t="shared" si="626"/>
        <v/>
      </c>
      <c r="AR912" s="4">
        <f t="shared" si="627"/>
        <v>0</v>
      </c>
      <c r="AS912" s="4">
        <f t="shared" si="628"/>
        <v>0</v>
      </c>
      <c r="AT912" s="4">
        <f t="shared" si="629"/>
        <v>0</v>
      </c>
    </row>
    <row r="913" spans="1:46" x14ac:dyDescent="0.25">
      <c r="A913" s="5">
        <f t="shared" si="601"/>
        <v>0</v>
      </c>
      <c r="B913" s="4" t="e">
        <f t="shared" si="602"/>
        <v>#N/A</v>
      </c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4">
        <f t="shared" si="603"/>
        <v>0</v>
      </c>
      <c r="N913" s="59"/>
      <c r="O913" s="59"/>
      <c r="P913" s="59" t="e">
        <f t="shared" si="604"/>
        <v>#N/A</v>
      </c>
      <c r="Q913" s="59"/>
      <c r="R913" s="59"/>
      <c r="S913" s="59"/>
      <c r="T913" s="5" t="e">
        <f t="shared" si="605"/>
        <v>#N/A</v>
      </c>
      <c r="U913" s="4" t="e">
        <f t="shared" si="606"/>
        <v>#N/A</v>
      </c>
      <c r="V913" s="4" t="e">
        <f t="shared" si="607"/>
        <v>#N/A</v>
      </c>
      <c r="W913" s="4" t="e">
        <f t="shared" si="608"/>
        <v>#N/A</v>
      </c>
      <c r="X913" s="4" t="e">
        <f t="shared" si="609"/>
        <v>#N/A</v>
      </c>
      <c r="Y913" s="4" t="e" cm="1">
        <f t="array" ref="Y913">_xlfn.IFS(H913=1,2,H913=3,1)</f>
        <v>#N/A</v>
      </c>
      <c r="Z913" s="4" t="e">
        <f t="shared" si="610"/>
        <v>#N/A</v>
      </c>
      <c r="AA913" s="4" t="e">
        <f t="shared" si="611"/>
        <v>#N/A</v>
      </c>
      <c r="AB913" s="4" t="e">
        <f t="shared" si="612"/>
        <v>#N/A</v>
      </c>
      <c r="AC913" s="4" t="e">
        <f t="shared" si="613"/>
        <v>#N/A</v>
      </c>
      <c r="AD913" s="4" t="e">
        <f t="shared" si="614"/>
        <v>#N/A</v>
      </c>
      <c r="AE913" s="4" t="e">
        <f t="shared" si="615"/>
        <v>#N/A</v>
      </c>
      <c r="AF913" s="4">
        <f t="shared" si="616"/>
        <v>0</v>
      </c>
      <c r="AG913" s="4" t="str">
        <f t="shared" si="617"/>
        <v/>
      </c>
      <c r="AH913" s="4">
        <f t="shared" si="618"/>
        <v>0</v>
      </c>
      <c r="AI913" s="4" t="e">
        <f t="shared" si="619"/>
        <v>#VALUE!</v>
      </c>
      <c r="AJ913" s="4" t="e">
        <f t="shared" si="620"/>
        <v>#N/A</v>
      </c>
      <c r="AK913" s="4" t="e">
        <f t="shared" si="621"/>
        <v>#N/A</v>
      </c>
      <c r="AL913" s="4">
        <f t="shared" si="622"/>
        <v>0</v>
      </c>
      <c r="AM913" s="4">
        <f t="shared" si="623"/>
        <v>0</v>
      </c>
      <c r="AN913" s="4"/>
      <c r="AO913" s="4" t="e">
        <f t="shared" si="624"/>
        <v>#N/A</v>
      </c>
      <c r="AP913" s="4" t="e">
        <f t="shared" si="625"/>
        <v>#VALUE!</v>
      </c>
      <c r="AQ913" s="4" t="str">
        <f t="shared" si="626"/>
        <v/>
      </c>
      <c r="AR913" s="4">
        <f t="shared" si="627"/>
        <v>0</v>
      </c>
      <c r="AS913" s="4">
        <f t="shared" si="628"/>
        <v>0</v>
      </c>
      <c r="AT913" s="4">
        <f t="shared" si="629"/>
        <v>0</v>
      </c>
    </row>
    <row r="914" spans="1:46" x14ac:dyDescent="0.25">
      <c r="A914" s="5">
        <f t="shared" si="601"/>
        <v>0</v>
      </c>
      <c r="B914" s="4" t="e">
        <f t="shared" si="602"/>
        <v>#N/A</v>
      </c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4">
        <f t="shared" si="603"/>
        <v>0</v>
      </c>
      <c r="N914" s="59"/>
      <c r="O914" s="59"/>
      <c r="P914" s="59" t="e">
        <f t="shared" si="604"/>
        <v>#N/A</v>
      </c>
      <c r="Q914" s="59"/>
      <c r="R914" s="59"/>
      <c r="S914" s="59"/>
      <c r="T914" s="5" t="e">
        <f t="shared" si="605"/>
        <v>#N/A</v>
      </c>
      <c r="U914" s="4" t="e">
        <f t="shared" si="606"/>
        <v>#N/A</v>
      </c>
      <c r="V914" s="4" t="e">
        <f t="shared" si="607"/>
        <v>#N/A</v>
      </c>
      <c r="W914" s="4" t="e">
        <f t="shared" si="608"/>
        <v>#N/A</v>
      </c>
      <c r="X914" s="4" t="e">
        <f t="shared" si="609"/>
        <v>#N/A</v>
      </c>
      <c r="Y914" s="4" t="e" cm="1">
        <f t="array" ref="Y914">_xlfn.IFS(H914=1,2,H914=3,1)</f>
        <v>#N/A</v>
      </c>
      <c r="Z914" s="4" t="e">
        <f t="shared" si="610"/>
        <v>#N/A</v>
      </c>
      <c r="AA914" s="4" t="e">
        <f t="shared" si="611"/>
        <v>#N/A</v>
      </c>
      <c r="AB914" s="4" t="e">
        <f t="shared" si="612"/>
        <v>#N/A</v>
      </c>
      <c r="AC914" s="4" t="e">
        <f t="shared" si="613"/>
        <v>#N/A</v>
      </c>
      <c r="AD914" s="4" t="e">
        <f t="shared" si="614"/>
        <v>#N/A</v>
      </c>
      <c r="AE914" s="4" t="e">
        <f t="shared" si="615"/>
        <v>#N/A</v>
      </c>
      <c r="AF914" s="4">
        <f t="shared" si="616"/>
        <v>0</v>
      </c>
      <c r="AG914" s="4" t="str">
        <f t="shared" si="617"/>
        <v/>
      </c>
      <c r="AH914" s="4">
        <f t="shared" si="618"/>
        <v>0</v>
      </c>
      <c r="AI914" s="4" t="e">
        <f t="shared" si="619"/>
        <v>#VALUE!</v>
      </c>
      <c r="AJ914" s="4" t="e">
        <f t="shared" si="620"/>
        <v>#N/A</v>
      </c>
      <c r="AK914" s="4" t="e">
        <f t="shared" si="621"/>
        <v>#N/A</v>
      </c>
      <c r="AL914" s="4">
        <f t="shared" si="622"/>
        <v>0</v>
      </c>
      <c r="AM914" s="4">
        <f t="shared" si="623"/>
        <v>0</v>
      </c>
      <c r="AN914" s="4"/>
      <c r="AO914" s="4" t="e">
        <f t="shared" si="624"/>
        <v>#N/A</v>
      </c>
      <c r="AP914" s="4" t="e">
        <f t="shared" si="625"/>
        <v>#VALUE!</v>
      </c>
      <c r="AQ914" s="4" t="str">
        <f t="shared" si="626"/>
        <v/>
      </c>
      <c r="AR914" s="4">
        <f t="shared" si="627"/>
        <v>0</v>
      </c>
      <c r="AS914" s="4">
        <f t="shared" si="628"/>
        <v>0</v>
      </c>
      <c r="AT914" s="4">
        <f t="shared" si="629"/>
        <v>0</v>
      </c>
    </row>
    <row r="915" spans="1:46" x14ac:dyDescent="0.25">
      <c r="A915" s="5">
        <f t="shared" si="601"/>
        <v>0</v>
      </c>
      <c r="B915" s="4" t="e">
        <f t="shared" si="602"/>
        <v>#N/A</v>
      </c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4">
        <f t="shared" si="603"/>
        <v>0</v>
      </c>
      <c r="N915" s="59"/>
      <c r="O915" s="59"/>
      <c r="P915" s="59" t="e">
        <f t="shared" si="604"/>
        <v>#N/A</v>
      </c>
      <c r="Q915" s="59"/>
      <c r="R915" s="59"/>
      <c r="S915" s="59"/>
      <c r="T915" s="5" t="e">
        <f t="shared" si="605"/>
        <v>#N/A</v>
      </c>
      <c r="U915" s="4" t="e">
        <f t="shared" si="606"/>
        <v>#N/A</v>
      </c>
      <c r="V915" s="4" t="e">
        <f t="shared" si="607"/>
        <v>#N/A</v>
      </c>
      <c r="W915" s="4" t="e">
        <f t="shared" si="608"/>
        <v>#N/A</v>
      </c>
      <c r="X915" s="4" t="e">
        <f t="shared" si="609"/>
        <v>#N/A</v>
      </c>
      <c r="Y915" s="4" t="e" cm="1">
        <f t="array" ref="Y915">_xlfn.IFS(H915=1,2,H915=3,1)</f>
        <v>#N/A</v>
      </c>
      <c r="Z915" s="4" t="e">
        <f t="shared" si="610"/>
        <v>#N/A</v>
      </c>
      <c r="AA915" s="4" t="e">
        <f t="shared" si="611"/>
        <v>#N/A</v>
      </c>
      <c r="AB915" s="4" t="e">
        <f t="shared" si="612"/>
        <v>#N/A</v>
      </c>
      <c r="AC915" s="4" t="e">
        <f t="shared" si="613"/>
        <v>#N/A</v>
      </c>
      <c r="AD915" s="4" t="e">
        <f t="shared" si="614"/>
        <v>#N/A</v>
      </c>
      <c r="AE915" s="4" t="e">
        <f t="shared" si="615"/>
        <v>#N/A</v>
      </c>
      <c r="AF915" s="4">
        <f t="shared" si="616"/>
        <v>0</v>
      </c>
      <c r="AG915" s="4" t="str">
        <f t="shared" si="617"/>
        <v/>
      </c>
      <c r="AH915" s="4">
        <f t="shared" si="618"/>
        <v>0</v>
      </c>
      <c r="AI915" s="4" t="e">
        <f t="shared" si="619"/>
        <v>#VALUE!</v>
      </c>
      <c r="AJ915" s="4" t="e">
        <f t="shared" si="620"/>
        <v>#N/A</v>
      </c>
      <c r="AK915" s="4" t="e">
        <f t="shared" si="621"/>
        <v>#N/A</v>
      </c>
      <c r="AL915" s="4">
        <f t="shared" si="622"/>
        <v>0</v>
      </c>
      <c r="AM915" s="4">
        <f t="shared" si="623"/>
        <v>0</v>
      </c>
      <c r="AN915" s="4"/>
      <c r="AO915" s="4" t="e">
        <f t="shared" si="624"/>
        <v>#N/A</v>
      </c>
      <c r="AP915" s="4" t="e">
        <f t="shared" si="625"/>
        <v>#VALUE!</v>
      </c>
      <c r="AQ915" s="4" t="str">
        <f t="shared" si="626"/>
        <v/>
      </c>
      <c r="AR915" s="4">
        <f t="shared" si="627"/>
        <v>0</v>
      </c>
      <c r="AS915" s="4">
        <f t="shared" si="628"/>
        <v>0</v>
      </c>
      <c r="AT915" s="4">
        <f t="shared" si="629"/>
        <v>0</v>
      </c>
    </row>
    <row r="916" spans="1:46" x14ac:dyDescent="0.25">
      <c r="A916" s="5">
        <f t="shared" si="601"/>
        <v>0</v>
      </c>
      <c r="B916" s="4" t="e">
        <f t="shared" si="602"/>
        <v>#N/A</v>
      </c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4">
        <f t="shared" si="603"/>
        <v>0</v>
      </c>
      <c r="N916" s="59"/>
      <c r="O916" s="59"/>
      <c r="P916" s="59" t="e">
        <f t="shared" si="604"/>
        <v>#N/A</v>
      </c>
      <c r="Q916" s="59"/>
      <c r="R916" s="59"/>
      <c r="S916" s="59"/>
      <c r="T916" s="5" t="e">
        <f t="shared" si="605"/>
        <v>#N/A</v>
      </c>
      <c r="U916" s="4" t="e">
        <f t="shared" si="606"/>
        <v>#N/A</v>
      </c>
      <c r="V916" s="4" t="e">
        <f t="shared" si="607"/>
        <v>#N/A</v>
      </c>
      <c r="W916" s="4" t="e">
        <f t="shared" si="608"/>
        <v>#N/A</v>
      </c>
      <c r="X916" s="4" t="e">
        <f t="shared" si="609"/>
        <v>#N/A</v>
      </c>
      <c r="Y916" s="4" t="e" cm="1">
        <f t="array" ref="Y916">_xlfn.IFS(H916=1,2,H916=3,1)</f>
        <v>#N/A</v>
      </c>
      <c r="Z916" s="4" t="e">
        <f t="shared" si="610"/>
        <v>#N/A</v>
      </c>
      <c r="AA916" s="4" t="e">
        <f t="shared" si="611"/>
        <v>#N/A</v>
      </c>
      <c r="AB916" s="4" t="e">
        <f t="shared" si="612"/>
        <v>#N/A</v>
      </c>
      <c r="AC916" s="4" t="e">
        <f t="shared" si="613"/>
        <v>#N/A</v>
      </c>
      <c r="AD916" s="4" t="e">
        <f t="shared" si="614"/>
        <v>#N/A</v>
      </c>
      <c r="AE916" s="4" t="e">
        <f t="shared" si="615"/>
        <v>#N/A</v>
      </c>
      <c r="AF916" s="4">
        <f t="shared" si="616"/>
        <v>0</v>
      </c>
      <c r="AG916" s="4" t="str">
        <f t="shared" si="617"/>
        <v/>
      </c>
      <c r="AH916" s="4">
        <f t="shared" si="618"/>
        <v>0</v>
      </c>
      <c r="AI916" s="4" t="e">
        <f t="shared" si="619"/>
        <v>#VALUE!</v>
      </c>
      <c r="AJ916" s="4" t="e">
        <f t="shared" si="620"/>
        <v>#N/A</v>
      </c>
      <c r="AK916" s="4" t="e">
        <f t="shared" si="621"/>
        <v>#N/A</v>
      </c>
      <c r="AL916" s="4">
        <f t="shared" si="622"/>
        <v>0</v>
      </c>
      <c r="AM916" s="4">
        <f t="shared" si="623"/>
        <v>0</v>
      </c>
      <c r="AN916" s="4"/>
      <c r="AO916" s="4" t="e">
        <f t="shared" si="624"/>
        <v>#N/A</v>
      </c>
      <c r="AP916" s="4" t="e">
        <f t="shared" si="625"/>
        <v>#VALUE!</v>
      </c>
      <c r="AQ916" s="4" t="str">
        <f t="shared" si="626"/>
        <v/>
      </c>
      <c r="AR916" s="4">
        <f t="shared" si="627"/>
        <v>0</v>
      </c>
      <c r="AS916" s="4">
        <f t="shared" si="628"/>
        <v>0</v>
      </c>
      <c r="AT916" s="4">
        <f t="shared" si="629"/>
        <v>0</v>
      </c>
    </row>
    <row r="917" spans="1:46" x14ac:dyDescent="0.25">
      <c r="A917" s="5">
        <f t="shared" si="601"/>
        <v>0</v>
      </c>
      <c r="B917" s="4" t="e">
        <f t="shared" si="602"/>
        <v>#N/A</v>
      </c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4">
        <f t="shared" si="603"/>
        <v>0</v>
      </c>
      <c r="N917" s="59"/>
      <c r="O917" s="59"/>
      <c r="P917" s="59" t="e">
        <f t="shared" si="604"/>
        <v>#N/A</v>
      </c>
      <c r="Q917" s="59"/>
      <c r="R917" s="59"/>
      <c r="S917" s="59"/>
      <c r="T917" s="5" t="e">
        <f t="shared" si="605"/>
        <v>#N/A</v>
      </c>
      <c r="U917" s="4" t="e">
        <f t="shared" si="606"/>
        <v>#N/A</v>
      </c>
      <c r="V917" s="4" t="e">
        <f t="shared" si="607"/>
        <v>#N/A</v>
      </c>
      <c r="W917" s="4" t="e">
        <f t="shared" si="608"/>
        <v>#N/A</v>
      </c>
      <c r="X917" s="4" t="e">
        <f t="shared" si="609"/>
        <v>#N/A</v>
      </c>
      <c r="Y917" s="4" t="e" cm="1">
        <f t="array" ref="Y917">_xlfn.IFS(H917=1,2,H917=3,1)</f>
        <v>#N/A</v>
      </c>
      <c r="Z917" s="4" t="e">
        <f t="shared" si="610"/>
        <v>#N/A</v>
      </c>
      <c r="AA917" s="4" t="e">
        <f t="shared" si="611"/>
        <v>#N/A</v>
      </c>
      <c r="AB917" s="4" t="e">
        <f t="shared" si="612"/>
        <v>#N/A</v>
      </c>
      <c r="AC917" s="4" t="e">
        <f t="shared" si="613"/>
        <v>#N/A</v>
      </c>
      <c r="AD917" s="4" t="e">
        <f t="shared" si="614"/>
        <v>#N/A</v>
      </c>
      <c r="AE917" s="4" t="e">
        <f t="shared" si="615"/>
        <v>#N/A</v>
      </c>
      <c r="AF917" s="4">
        <f t="shared" si="616"/>
        <v>0</v>
      </c>
      <c r="AG917" s="4" t="str">
        <f t="shared" si="617"/>
        <v/>
      </c>
      <c r="AH917" s="4">
        <f t="shared" si="618"/>
        <v>0</v>
      </c>
      <c r="AI917" s="4" t="e">
        <f t="shared" si="619"/>
        <v>#VALUE!</v>
      </c>
      <c r="AJ917" s="4" t="e">
        <f t="shared" si="620"/>
        <v>#N/A</v>
      </c>
      <c r="AK917" s="4" t="e">
        <f t="shared" si="621"/>
        <v>#N/A</v>
      </c>
      <c r="AL917" s="4">
        <f t="shared" si="622"/>
        <v>0</v>
      </c>
      <c r="AM917" s="4">
        <f t="shared" si="623"/>
        <v>0</v>
      </c>
      <c r="AN917" s="4"/>
      <c r="AO917" s="4" t="e">
        <f t="shared" si="624"/>
        <v>#N/A</v>
      </c>
      <c r="AP917" s="4" t="e">
        <f t="shared" si="625"/>
        <v>#VALUE!</v>
      </c>
      <c r="AQ917" s="4" t="str">
        <f t="shared" si="626"/>
        <v/>
      </c>
      <c r="AR917" s="4">
        <f t="shared" si="627"/>
        <v>0</v>
      </c>
      <c r="AS917" s="4">
        <f t="shared" si="628"/>
        <v>0</v>
      </c>
      <c r="AT917" s="4">
        <f t="shared" si="629"/>
        <v>0</v>
      </c>
    </row>
    <row r="918" spans="1:46" x14ac:dyDescent="0.25">
      <c r="A918" s="5">
        <f t="shared" si="601"/>
        <v>0</v>
      </c>
      <c r="B918" s="4" t="e">
        <f t="shared" si="602"/>
        <v>#N/A</v>
      </c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4">
        <f t="shared" si="603"/>
        <v>0</v>
      </c>
      <c r="N918" s="59"/>
      <c r="O918" s="59"/>
      <c r="P918" s="59" t="e">
        <f t="shared" si="604"/>
        <v>#N/A</v>
      </c>
      <c r="Q918" s="59"/>
      <c r="R918" s="59"/>
      <c r="S918" s="59"/>
      <c r="T918" s="5" t="e">
        <f t="shared" si="605"/>
        <v>#N/A</v>
      </c>
      <c r="U918" s="4" t="e">
        <f t="shared" si="606"/>
        <v>#N/A</v>
      </c>
      <c r="V918" s="4" t="e">
        <f t="shared" si="607"/>
        <v>#N/A</v>
      </c>
      <c r="W918" s="4" t="e">
        <f t="shared" si="608"/>
        <v>#N/A</v>
      </c>
      <c r="X918" s="4" t="e">
        <f t="shared" si="609"/>
        <v>#N/A</v>
      </c>
      <c r="Y918" s="4" t="e" cm="1">
        <f t="array" ref="Y918">_xlfn.IFS(H918=1,2,H918=3,1)</f>
        <v>#N/A</v>
      </c>
      <c r="Z918" s="4" t="e">
        <f t="shared" si="610"/>
        <v>#N/A</v>
      </c>
      <c r="AA918" s="4" t="e">
        <f t="shared" si="611"/>
        <v>#N/A</v>
      </c>
      <c r="AB918" s="4" t="e">
        <f t="shared" si="612"/>
        <v>#N/A</v>
      </c>
      <c r="AC918" s="4" t="e">
        <f t="shared" si="613"/>
        <v>#N/A</v>
      </c>
      <c r="AD918" s="4" t="e">
        <f t="shared" si="614"/>
        <v>#N/A</v>
      </c>
      <c r="AE918" s="4" t="e">
        <f t="shared" si="615"/>
        <v>#N/A</v>
      </c>
      <c r="AF918" s="4">
        <f t="shared" si="616"/>
        <v>0</v>
      </c>
      <c r="AG918" s="4" t="str">
        <f t="shared" si="617"/>
        <v/>
      </c>
      <c r="AH918" s="4">
        <f t="shared" si="618"/>
        <v>0</v>
      </c>
      <c r="AI918" s="4" t="e">
        <f t="shared" si="619"/>
        <v>#VALUE!</v>
      </c>
      <c r="AJ918" s="4" t="e">
        <f t="shared" si="620"/>
        <v>#N/A</v>
      </c>
      <c r="AK918" s="4" t="e">
        <f t="shared" si="621"/>
        <v>#N/A</v>
      </c>
      <c r="AL918" s="4">
        <f t="shared" si="622"/>
        <v>0</v>
      </c>
      <c r="AM918" s="4">
        <f t="shared" si="623"/>
        <v>0</v>
      </c>
      <c r="AN918" s="4"/>
      <c r="AO918" s="4" t="e">
        <f t="shared" si="624"/>
        <v>#N/A</v>
      </c>
      <c r="AP918" s="4" t="e">
        <f t="shared" si="625"/>
        <v>#VALUE!</v>
      </c>
      <c r="AQ918" s="4" t="str">
        <f t="shared" si="626"/>
        <v/>
      </c>
      <c r="AR918" s="4">
        <f t="shared" si="627"/>
        <v>0</v>
      </c>
      <c r="AS918" s="4">
        <f t="shared" si="628"/>
        <v>0</v>
      </c>
      <c r="AT918" s="4">
        <f t="shared" si="629"/>
        <v>0</v>
      </c>
    </row>
    <row r="919" spans="1:46" x14ac:dyDescent="0.25">
      <c r="A919" s="5">
        <f t="shared" si="601"/>
        <v>0</v>
      </c>
      <c r="B919" s="4" t="e">
        <f t="shared" si="602"/>
        <v>#N/A</v>
      </c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4">
        <f t="shared" si="603"/>
        <v>0</v>
      </c>
      <c r="N919" s="59"/>
      <c r="O919" s="59"/>
      <c r="P919" s="59" t="e">
        <f t="shared" si="604"/>
        <v>#N/A</v>
      </c>
      <c r="Q919" s="59"/>
      <c r="R919" s="59"/>
      <c r="S919" s="59"/>
      <c r="T919" s="5" t="e">
        <f t="shared" si="605"/>
        <v>#N/A</v>
      </c>
      <c r="U919" s="4" t="e">
        <f t="shared" si="606"/>
        <v>#N/A</v>
      </c>
      <c r="V919" s="4" t="e">
        <f t="shared" si="607"/>
        <v>#N/A</v>
      </c>
      <c r="W919" s="4" t="e">
        <f t="shared" si="608"/>
        <v>#N/A</v>
      </c>
      <c r="X919" s="4" t="e">
        <f t="shared" si="609"/>
        <v>#N/A</v>
      </c>
      <c r="Y919" s="4" t="e" cm="1">
        <f t="array" ref="Y919">_xlfn.IFS(H919=1,2,H919=3,1)</f>
        <v>#N/A</v>
      </c>
      <c r="Z919" s="4" t="e">
        <f t="shared" si="610"/>
        <v>#N/A</v>
      </c>
      <c r="AA919" s="4" t="e">
        <f t="shared" si="611"/>
        <v>#N/A</v>
      </c>
      <c r="AB919" s="4" t="e">
        <f t="shared" si="612"/>
        <v>#N/A</v>
      </c>
      <c r="AC919" s="4" t="e">
        <f t="shared" si="613"/>
        <v>#N/A</v>
      </c>
      <c r="AD919" s="4" t="e">
        <f t="shared" si="614"/>
        <v>#N/A</v>
      </c>
      <c r="AE919" s="4" t="e">
        <f t="shared" si="615"/>
        <v>#N/A</v>
      </c>
      <c r="AF919" s="4">
        <f t="shared" si="616"/>
        <v>0</v>
      </c>
      <c r="AG919" s="4" t="str">
        <f t="shared" si="617"/>
        <v/>
      </c>
      <c r="AH919" s="4">
        <f t="shared" si="618"/>
        <v>0</v>
      </c>
      <c r="AI919" s="4" t="e">
        <f t="shared" si="619"/>
        <v>#VALUE!</v>
      </c>
      <c r="AJ919" s="4" t="e">
        <f t="shared" si="620"/>
        <v>#N/A</v>
      </c>
      <c r="AK919" s="4" t="e">
        <f t="shared" si="621"/>
        <v>#N/A</v>
      </c>
      <c r="AL919" s="4">
        <f t="shared" si="622"/>
        <v>0</v>
      </c>
      <c r="AM919" s="4">
        <f t="shared" si="623"/>
        <v>0</v>
      </c>
      <c r="AN919" s="4"/>
      <c r="AO919" s="4" t="e">
        <f t="shared" si="624"/>
        <v>#N/A</v>
      </c>
      <c r="AP919" s="4" t="e">
        <f t="shared" si="625"/>
        <v>#VALUE!</v>
      </c>
      <c r="AQ919" s="4" t="str">
        <f t="shared" si="626"/>
        <v/>
      </c>
      <c r="AR919" s="4">
        <f t="shared" si="627"/>
        <v>0</v>
      </c>
      <c r="AS919" s="4">
        <f t="shared" si="628"/>
        <v>0</v>
      </c>
      <c r="AT919" s="4">
        <f t="shared" si="629"/>
        <v>0</v>
      </c>
    </row>
    <row r="920" spans="1:46" x14ac:dyDescent="0.25">
      <c r="A920" s="5">
        <f t="shared" si="601"/>
        <v>0</v>
      </c>
      <c r="B920" s="4" t="e">
        <f t="shared" si="602"/>
        <v>#N/A</v>
      </c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4">
        <f t="shared" si="603"/>
        <v>0</v>
      </c>
      <c r="N920" s="59"/>
      <c r="O920" s="59"/>
      <c r="P920" s="59" t="e">
        <f t="shared" si="604"/>
        <v>#N/A</v>
      </c>
      <c r="Q920" s="59"/>
      <c r="R920" s="59"/>
      <c r="S920" s="59"/>
      <c r="T920" s="5" t="e">
        <f t="shared" si="605"/>
        <v>#N/A</v>
      </c>
      <c r="U920" s="4" t="e">
        <f t="shared" si="606"/>
        <v>#N/A</v>
      </c>
      <c r="V920" s="4" t="e">
        <f t="shared" si="607"/>
        <v>#N/A</v>
      </c>
      <c r="W920" s="4" t="e">
        <f t="shared" si="608"/>
        <v>#N/A</v>
      </c>
      <c r="X920" s="4" t="e">
        <f t="shared" si="609"/>
        <v>#N/A</v>
      </c>
      <c r="Y920" s="4" t="e" cm="1">
        <f t="array" ref="Y920">_xlfn.IFS(H920=1,2,H920=3,1)</f>
        <v>#N/A</v>
      </c>
      <c r="Z920" s="4" t="e">
        <f t="shared" si="610"/>
        <v>#N/A</v>
      </c>
      <c r="AA920" s="4" t="e">
        <f t="shared" si="611"/>
        <v>#N/A</v>
      </c>
      <c r="AB920" s="4" t="e">
        <f t="shared" si="612"/>
        <v>#N/A</v>
      </c>
      <c r="AC920" s="4" t="e">
        <f t="shared" si="613"/>
        <v>#N/A</v>
      </c>
      <c r="AD920" s="4" t="e">
        <f t="shared" si="614"/>
        <v>#N/A</v>
      </c>
      <c r="AE920" s="4" t="e">
        <f t="shared" si="615"/>
        <v>#N/A</v>
      </c>
      <c r="AF920" s="4">
        <f t="shared" si="616"/>
        <v>0</v>
      </c>
      <c r="AG920" s="4" t="str">
        <f t="shared" si="617"/>
        <v/>
      </c>
      <c r="AH920" s="4">
        <f t="shared" si="618"/>
        <v>0</v>
      </c>
      <c r="AI920" s="4" t="e">
        <f t="shared" si="619"/>
        <v>#VALUE!</v>
      </c>
      <c r="AJ920" s="4" t="e">
        <f t="shared" si="620"/>
        <v>#N/A</v>
      </c>
      <c r="AK920" s="4" t="e">
        <f t="shared" si="621"/>
        <v>#N/A</v>
      </c>
      <c r="AL920" s="4">
        <f t="shared" si="622"/>
        <v>0</v>
      </c>
      <c r="AM920" s="4">
        <f t="shared" si="623"/>
        <v>0</v>
      </c>
      <c r="AN920" s="4"/>
      <c r="AO920" s="4" t="e">
        <f t="shared" si="624"/>
        <v>#N/A</v>
      </c>
      <c r="AP920" s="4" t="e">
        <f t="shared" si="625"/>
        <v>#VALUE!</v>
      </c>
      <c r="AQ920" s="4" t="str">
        <f t="shared" si="626"/>
        <v/>
      </c>
      <c r="AR920" s="4">
        <f t="shared" si="627"/>
        <v>0</v>
      </c>
      <c r="AS920" s="4">
        <f t="shared" si="628"/>
        <v>0</v>
      </c>
      <c r="AT920" s="4">
        <f t="shared" si="629"/>
        <v>0</v>
      </c>
    </row>
    <row r="921" spans="1:46" x14ac:dyDescent="0.25">
      <c r="A921" s="5">
        <f t="shared" si="601"/>
        <v>0</v>
      </c>
      <c r="B921" s="4" t="e">
        <f t="shared" si="602"/>
        <v>#N/A</v>
      </c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4">
        <f t="shared" si="603"/>
        <v>0</v>
      </c>
      <c r="N921" s="59"/>
      <c r="O921" s="59"/>
      <c r="P921" s="59" t="e">
        <f t="shared" si="604"/>
        <v>#N/A</v>
      </c>
      <c r="Q921" s="59"/>
      <c r="R921" s="59"/>
      <c r="S921" s="59"/>
      <c r="T921" s="5" t="e">
        <f t="shared" si="605"/>
        <v>#N/A</v>
      </c>
      <c r="U921" s="4" t="e">
        <f t="shared" si="606"/>
        <v>#N/A</v>
      </c>
      <c r="V921" s="4" t="e">
        <f t="shared" si="607"/>
        <v>#N/A</v>
      </c>
      <c r="W921" s="4" t="e">
        <f t="shared" si="608"/>
        <v>#N/A</v>
      </c>
      <c r="X921" s="4" t="e">
        <f t="shared" si="609"/>
        <v>#N/A</v>
      </c>
      <c r="Y921" s="4" t="e" cm="1">
        <f t="array" ref="Y921">_xlfn.IFS(H921=1,2,H921=3,1)</f>
        <v>#N/A</v>
      </c>
      <c r="Z921" s="4" t="e">
        <f t="shared" si="610"/>
        <v>#N/A</v>
      </c>
      <c r="AA921" s="4" t="e">
        <f t="shared" si="611"/>
        <v>#N/A</v>
      </c>
      <c r="AB921" s="4" t="e">
        <f t="shared" si="612"/>
        <v>#N/A</v>
      </c>
      <c r="AC921" s="4" t="e">
        <f t="shared" si="613"/>
        <v>#N/A</v>
      </c>
      <c r="AD921" s="4" t="e">
        <f t="shared" si="614"/>
        <v>#N/A</v>
      </c>
      <c r="AE921" s="4" t="e">
        <f t="shared" si="615"/>
        <v>#N/A</v>
      </c>
      <c r="AF921" s="4">
        <f t="shared" si="616"/>
        <v>0</v>
      </c>
      <c r="AG921" s="4" t="str">
        <f t="shared" si="617"/>
        <v/>
      </c>
      <c r="AH921" s="4">
        <f t="shared" si="618"/>
        <v>0</v>
      </c>
      <c r="AI921" s="4" t="e">
        <f t="shared" si="619"/>
        <v>#VALUE!</v>
      </c>
      <c r="AJ921" s="4" t="e">
        <f t="shared" si="620"/>
        <v>#N/A</v>
      </c>
      <c r="AK921" s="4" t="e">
        <f t="shared" si="621"/>
        <v>#N/A</v>
      </c>
      <c r="AL921" s="4">
        <f t="shared" si="622"/>
        <v>0</v>
      </c>
      <c r="AM921" s="4">
        <f t="shared" si="623"/>
        <v>0</v>
      </c>
      <c r="AN921" s="4"/>
      <c r="AO921" s="4" t="e">
        <f t="shared" si="624"/>
        <v>#N/A</v>
      </c>
      <c r="AP921" s="4" t="e">
        <f t="shared" si="625"/>
        <v>#VALUE!</v>
      </c>
      <c r="AQ921" s="4" t="str">
        <f t="shared" si="626"/>
        <v/>
      </c>
      <c r="AR921" s="4">
        <f t="shared" si="627"/>
        <v>0</v>
      </c>
      <c r="AS921" s="4">
        <f t="shared" si="628"/>
        <v>0</v>
      </c>
      <c r="AT921" s="4">
        <f t="shared" si="629"/>
        <v>0</v>
      </c>
    </row>
    <row r="922" spans="1:46" x14ac:dyDescent="0.25">
      <c r="A922" s="5">
        <f t="shared" si="601"/>
        <v>0</v>
      </c>
      <c r="B922" s="4" t="e">
        <f t="shared" si="602"/>
        <v>#N/A</v>
      </c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4">
        <f t="shared" si="603"/>
        <v>0</v>
      </c>
      <c r="N922" s="59"/>
      <c r="O922" s="59"/>
      <c r="P922" s="59" t="e">
        <f t="shared" si="604"/>
        <v>#N/A</v>
      </c>
      <c r="Q922" s="59"/>
      <c r="R922" s="59"/>
      <c r="S922" s="59"/>
      <c r="T922" s="5" t="e">
        <f t="shared" si="605"/>
        <v>#N/A</v>
      </c>
      <c r="U922" s="4" t="e">
        <f t="shared" si="606"/>
        <v>#N/A</v>
      </c>
      <c r="V922" s="4" t="e">
        <f t="shared" si="607"/>
        <v>#N/A</v>
      </c>
      <c r="W922" s="4" t="e">
        <f t="shared" si="608"/>
        <v>#N/A</v>
      </c>
      <c r="X922" s="4" t="e">
        <f t="shared" si="609"/>
        <v>#N/A</v>
      </c>
      <c r="Y922" s="4" t="e" cm="1">
        <f t="array" ref="Y922">_xlfn.IFS(H922=1,2,H922=3,1)</f>
        <v>#N/A</v>
      </c>
      <c r="Z922" s="4" t="e">
        <f t="shared" si="610"/>
        <v>#N/A</v>
      </c>
      <c r="AA922" s="4" t="e">
        <f t="shared" si="611"/>
        <v>#N/A</v>
      </c>
      <c r="AB922" s="4" t="e">
        <f t="shared" si="612"/>
        <v>#N/A</v>
      </c>
      <c r="AC922" s="4" t="e">
        <f t="shared" si="613"/>
        <v>#N/A</v>
      </c>
      <c r="AD922" s="4" t="e">
        <f t="shared" si="614"/>
        <v>#N/A</v>
      </c>
      <c r="AE922" s="4" t="e">
        <f t="shared" si="615"/>
        <v>#N/A</v>
      </c>
      <c r="AF922" s="4">
        <f t="shared" si="616"/>
        <v>0</v>
      </c>
      <c r="AG922" s="4" t="str">
        <f t="shared" si="617"/>
        <v/>
      </c>
      <c r="AH922" s="4">
        <f t="shared" si="618"/>
        <v>0</v>
      </c>
      <c r="AI922" s="4" t="e">
        <f t="shared" si="619"/>
        <v>#VALUE!</v>
      </c>
      <c r="AJ922" s="4" t="e">
        <f t="shared" si="620"/>
        <v>#N/A</v>
      </c>
      <c r="AK922" s="4" t="e">
        <f t="shared" si="621"/>
        <v>#N/A</v>
      </c>
      <c r="AL922" s="4">
        <f t="shared" si="622"/>
        <v>0</v>
      </c>
      <c r="AM922" s="4">
        <f t="shared" si="623"/>
        <v>0</v>
      </c>
      <c r="AN922" s="4"/>
      <c r="AO922" s="4" t="e">
        <f t="shared" si="624"/>
        <v>#N/A</v>
      </c>
      <c r="AP922" s="4" t="e">
        <f t="shared" si="625"/>
        <v>#VALUE!</v>
      </c>
      <c r="AQ922" s="4" t="str">
        <f t="shared" si="626"/>
        <v/>
      </c>
      <c r="AR922" s="4">
        <f t="shared" si="627"/>
        <v>0</v>
      </c>
      <c r="AS922" s="4">
        <f t="shared" si="628"/>
        <v>0</v>
      </c>
      <c r="AT922" s="4">
        <f t="shared" si="629"/>
        <v>0</v>
      </c>
    </row>
    <row r="923" spans="1:46" x14ac:dyDescent="0.25">
      <c r="A923" s="5">
        <f t="shared" si="601"/>
        <v>0</v>
      </c>
      <c r="B923" s="4" t="e">
        <f t="shared" si="602"/>
        <v>#N/A</v>
      </c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4">
        <f t="shared" si="603"/>
        <v>0</v>
      </c>
      <c r="N923" s="59"/>
      <c r="O923" s="59"/>
      <c r="P923" s="59" t="e">
        <f t="shared" si="604"/>
        <v>#N/A</v>
      </c>
      <c r="Q923" s="59"/>
      <c r="R923" s="59"/>
      <c r="S923" s="59"/>
      <c r="T923" s="5" t="e">
        <f t="shared" si="605"/>
        <v>#N/A</v>
      </c>
      <c r="U923" s="4" t="e">
        <f t="shared" si="606"/>
        <v>#N/A</v>
      </c>
      <c r="V923" s="4" t="e">
        <f t="shared" si="607"/>
        <v>#N/A</v>
      </c>
      <c r="W923" s="4" t="e">
        <f t="shared" si="608"/>
        <v>#N/A</v>
      </c>
      <c r="X923" s="4" t="e">
        <f t="shared" si="609"/>
        <v>#N/A</v>
      </c>
      <c r="Y923" s="4" t="e" cm="1">
        <f t="array" ref="Y923">_xlfn.IFS(H923=1,2,H923=3,1)</f>
        <v>#N/A</v>
      </c>
      <c r="Z923" s="4" t="e">
        <f t="shared" si="610"/>
        <v>#N/A</v>
      </c>
      <c r="AA923" s="4" t="e">
        <f t="shared" si="611"/>
        <v>#N/A</v>
      </c>
      <c r="AB923" s="4" t="e">
        <f t="shared" si="612"/>
        <v>#N/A</v>
      </c>
      <c r="AC923" s="4" t="e">
        <f t="shared" si="613"/>
        <v>#N/A</v>
      </c>
      <c r="AD923" s="4" t="e">
        <f t="shared" si="614"/>
        <v>#N/A</v>
      </c>
      <c r="AE923" s="4" t="e">
        <f t="shared" si="615"/>
        <v>#N/A</v>
      </c>
      <c r="AF923" s="4">
        <f t="shared" si="616"/>
        <v>0</v>
      </c>
      <c r="AG923" s="4" t="str">
        <f t="shared" si="617"/>
        <v/>
      </c>
      <c r="AH923" s="4">
        <f t="shared" si="618"/>
        <v>0</v>
      </c>
      <c r="AI923" s="4" t="e">
        <f t="shared" si="619"/>
        <v>#VALUE!</v>
      </c>
      <c r="AJ923" s="4" t="e">
        <f t="shared" si="620"/>
        <v>#N/A</v>
      </c>
      <c r="AK923" s="4" t="e">
        <f t="shared" si="621"/>
        <v>#N/A</v>
      </c>
      <c r="AL923" s="4">
        <f t="shared" si="622"/>
        <v>0</v>
      </c>
      <c r="AM923" s="4">
        <f t="shared" si="623"/>
        <v>0</v>
      </c>
      <c r="AN923" s="4"/>
      <c r="AO923" s="4" t="e">
        <f t="shared" si="624"/>
        <v>#N/A</v>
      </c>
      <c r="AP923" s="4" t="e">
        <f t="shared" si="625"/>
        <v>#VALUE!</v>
      </c>
      <c r="AQ923" s="4" t="str">
        <f t="shared" si="626"/>
        <v/>
      </c>
      <c r="AR923" s="4">
        <f t="shared" si="627"/>
        <v>0</v>
      </c>
      <c r="AS923" s="4">
        <f t="shared" si="628"/>
        <v>0</v>
      </c>
      <c r="AT923" s="4">
        <f t="shared" si="629"/>
        <v>0</v>
      </c>
    </row>
    <row r="924" spans="1:46" x14ac:dyDescent="0.25">
      <c r="A924" s="5">
        <f t="shared" si="601"/>
        <v>0</v>
      </c>
      <c r="B924" s="4" t="e">
        <f t="shared" si="602"/>
        <v>#N/A</v>
      </c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4">
        <f t="shared" si="603"/>
        <v>0</v>
      </c>
      <c r="N924" s="59"/>
      <c r="O924" s="59"/>
      <c r="P924" s="59" t="e">
        <f t="shared" si="604"/>
        <v>#N/A</v>
      </c>
      <c r="Q924" s="59"/>
      <c r="R924" s="59"/>
      <c r="S924" s="59"/>
      <c r="T924" s="5" t="e">
        <f t="shared" si="605"/>
        <v>#N/A</v>
      </c>
      <c r="U924" s="4" t="e">
        <f t="shared" si="606"/>
        <v>#N/A</v>
      </c>
      <c r="V924" s="4" t="e">
        <f t="shared" si="607"/>
        <v>#N/A</v>
      </c>
      <c r="W924" s="4" t="e">
        <f t="shared" si="608"/>
        <v>#N/A</v>
      </c>
      <c r="X924" s="4" t="e">
        <f t="shared" si="609"/>
        <v>#N/A</v>
      </c>
      <c r="Y924" s="4" t="e" cm="1">
        <f t="array" ref="Y924">_xlfn.IFS(H924=1,2,H924=3,1)</f>
        <v>#N/A</v>
      </c>
      <c r="Z924" s="4" t="e">
        <f t="shared" si="610"/>
        <v>#N/A</v>
      </c>
      <c r="AA924" s="4" t="e">
        <f t="shared" si="611"/>
        <v>#N/A</v>
      </c>
      <c r="AB924" s="4" t="e">
        <f t="shared" si="612"/>
        <v>#N/A</v>
      </c>
      <c r="AC924" s="4" t="e">
        <f t="shared" si="613"/>
        <v>#N/A</v>
      </c>
      <c r="AD924" s="4" t="e">
        <f t="shared" si="614"/>
        <v>#N/A</v>
      </c>
      <c r="AE924" s="4" t="e">
        <f t="shared" si="615"/>
        <v>#N/A</v>
      </c>
      <c r="AF924" s="4">
        <f t="shared" si="616"/>
        <v>0</v>
      </c>
      <c r="AG924" s="4" t="str">
        <f t="shared" si="617"/>
        <v/>
      </c>
      <c r="AH924" s="4">
        <f t="shared" si="618"/>
        <v>0</v>
      </c>
      <c r="AI924" s="4" t="e">
        <f t="shared" si="619"/>
        <v>#VALUE!</v>
      </c>
      <c r="AJ924" s="4" t="e">
        <f t="shared" si="620"/>
        <v>#N/A</v>
      </c>
      <c r="AK924" s="4" t="e">
        <f t="shared" si="621"/>
        <v>#N/A</v>
      </c>
      <c r="AL924" s="4">
        <f t="shared" si="622"/>
        <v>0</v>
      </c>
      <c r="AM924" s="4">
        <f t="shared" si="623"/>
        <v>0</v>
      </c>
      <c r="AN924" s="4"/>
      <c r="AO924" s="4" t="e">
        <f t="shared" si="624"/>
        <v>#N/A</v>
      </c>
      <c r="AP924" s="4" t="e">
        <f t="shared" si="625"/>
        <v>#VALUE!</v>
      </c>
      <c r="AQ924" s="4" t="str">
        <f t="shared" si="626"/>
        <v/>
      </c>
      <c r="AR924" s="4">
        <f t="shared" si="627"/>
        <v>0</v>
      </c>
      <c r="AS924" s="4">
        <f t="shared" si="628"/>
        <v>0</v>
      </c>
      <c r="AT924" s="4">
        <f t="shared" si="629"/>
        <v>0</v>
      </c>
    </row>
    <row r="925" spans="1:46" x14ac:dyDescent="0.25">
      <c r="A925" s="5">
        <f t="shared" si="601"/>
        <v>0</v>
      </c>
      <c r="B925" s="4" t="e">
        <f t="shared" si="602"/>
        <v>#N/A</v>
      </c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4">
        <f t="shared" si="603"/>
        <v>0</v>
      </c>
      <c r="N925" s="59"/>
      <c r="O925" s="59"/>
      <c r="P925" s="59" t="e">
        <f t="shared" si="604"/>
        <v>#N/A</v>
      </c>
      <c r="Q925" s="59"/>
      <c r="R925" s="59"/>
      <c r="S925" s="59"/>
      <c r="T925" s="5" t="e">
        <f t="shared" si="605"/>
        <v>#N/A</v>
      </c>
      <c r="U925" s="4" t="e">
        <f t="shared" si="606"/>
        <v>#N/A</v>
      </c>
      <c r="V925" s="4" t="e">
        <f t="shared" si="607"/>
        <v>#N/A</v>
      </c>
      <c r="W925" s="4" t="e">
        <f t="shared" si="608"/>
        <v>#N/A</v>
      </c>
      <c r="X925" s="4" t="e">
        <f t="shared" si="609"/>
        <v>#N/A</v>
      </c>
      <c r="Y925" s="4" t="e" cm="1">
        <f t="array" ref="Y925">_xlfn.IFS(H925=1,2,H925=3,1)</f>
        <v>#N/A</v>
      </c>
      <c r="Z925" s="4" t="e">
        <f t="shared" si="610"/>
        <v>#N/A</v>
      </c>
      <c r="AA925" s="4" t="e">
        <f t="shared" si="611"/>
        <v>#N/A</v>
      </c>
      <c r="AB925" s="4" t="e">
        <f t="shared" si="612"/>
        <v>#N/A</v>
      </c>
      <c r="AC925" s="4" t="e">
        <f t="shared" si="613"/>
        <v>#N/A</v>
      </c>
      <c r="AD925" s="4" t="e">
        <f t="shared" si="614"/>
        <v>#N/A</v>
      </c>
      <c r="AE925" s="4" t="e">
        <f t="shared" si="615"/>
        <v>#N/A</v>
      </c>
      <c r="AF925" s="4">
        <f t="shared" si="616"/>
        <v>0</v>
      </c>
      <c r="AG925" s="4" t="str">
        <f t="shared" si="617"/>
        <v/>
      </c>
      <c r="AH925" s="4">
        <f t="shared" si="618"/>
        <v>0</v>
      </c>
      <c r="AI925" s="4" t="e">
        <f t="shared" si="619"/>
        <v>#VALUE!</v>
      </c>
      <c r="AJ925" s="4" t="e">
        <f t="shared" si="620"/>
        <v>#N/A</v>
      </c>
      <c r="AK925" s="4" t="e">
        <f t="shared" si="621"/>
        <v>#N/A</v>
      </c>
      <c r="AL925" s="4">
        <f t="shared" si="622"/>
        <v>0</v>
      </c>
      <c r="AM925" s="4">
        <f t="shared" si="623"/>
        <v>0</v>
      </c>
      <c r="AN925" s="4"/>
      <c r="AO925" s="4" t="e">
        <f t="shared" si="624"/>
        <v>#N/A</v>
      </c>
      <c r="AP925" s="4" t="e">
        <f t="shared" si="625"/>
        <v>#VALUE!</v>
      </c>
      <c r="AQ925" s="4" t="str">
        <f t="shared" si="626"/>
        <v/>
      </c>
      <c r="AR925" s="4">
        <f t="shared" si="627"/>
        <v>0</v>
      </c>
      <c r="AS925" s="4">
        <f t="shared" si="628"/>
        <v>0</v>
      </c>
      <c r="AT925" s="4">
        <f t="shared" si="629"/>
        <v>0</v>
      </c>
    </row>
    <row r="926" spans="1:46" x14ac:dyDescent="0.25">
      <c r="A926" s="5">
        <f t="shared" si="601"/>
        <v>0</v>
      </c>
      <c r="B926" s="4" t="e">
        <f t="shared" si="602"/>
        <v>#N/A</v>
      </c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4">
        <f t="shared" si="603"/>
        <v>0</v>
      </c>
      <c r="N926" s="59"/>
      <c r="O926" s="59"/>
      <c r="P926" s="59" t="e">
        <f t="shared" si="604"/>
        <v>#N/A</v>
      </c>
      <c r="Q926" s="59"/>
      <c r="R926" s="59"/>
      <c r="S926" s="59"/>
      <c r="T926" s="5" t="e">
        <f t="shared" si="605"/>
        <v>#N/A</v>
      </c>
      <c r="U926" s="4" t="e">
        <f t="shared" si="606"/>
        <v>#N/A</v>
      </c>
      <c r="V926" s="4" t="e">
        <f t="shared" si="607"/>
        <v>#N/A</v>
      </c>
      <c r="W926" s="4" t="e">
        <f t="shared" si="608"/>
        <v>#N/A</v>
      </c>
      <c r="X926" s="4" t="e">
        <f t="shared" si="609"/>
        <v>#N/A</v>
      </c>
      <c r="Y926" s="4" t="e" cm="1">
        <f t="array" ref="Y926">_xlfn.IFS(H926=1,2,H926=3,1)</f>
        <v>#N/A</v>
      </c>
      <c r="Z926" s="4" t="e">
        <f t="shared" si="610"/>
        <v>#N/A</v>
      </c>
      <c r="AA926" s="4" t="e">
        <f t="shared" si="611"/>
        <v>#N/A</v>
      </c>
      <c r="AB926" s="4" t="e">
        <f t="shared" si="612"/>
        <v>#N/A</v>
      </c>
      <c r="AC926" s="4" t="e">
        <f t="shared" si="613"/>
        <v>#N/A</v>
      </c>
      <c r="AD926" s="4" t="e">
        <f t="shared" si="614"/>
        <v>#N/A</v>
      </c>
      <c r="AE926" s="4" t="e">
        <f t="shared" si="615"/>
        <v>#N/A</v>
      </c>
      <c r="AF926" s="4">
        <f t="shared" si="616"/>
        <v>0</v>
      </c>
      <c r="AG926" s="4" t="str">
        <f t="shared" si="617"/>
        <v/>
      </c>
      <c r="AH926" s="4">
        <f t="shared" si="618"/>
        <v>0</v>
      </c>
      <c r="AI926" s="4" t="e">
        <f t="shared" si="619"/>
        <v>#VALUE!</v>
      </c>
      <c r="AJ926" s="4" t="e">
        <f t="shared" si="620"/>
        <v>#N/A</v>
      </c>
      <c r="AK926" s="4" t="e">
        <f t="shared" si="621"/>
        <v>#N/A</v>
      </c>
      <c r="AL926" s="4">
        <f t="shared" si="622"/>
        <v>0</v>
      </c>
      <c r="AM926" s="4">
        <f t="shared" si="623"/>
        <v>0</v>
      </c>
      <c r="AN926" s="4"/>
      <c r="AO926" s="4" t="e">
        <f t="shared" si="624"/>
        <v>#N/A</v>
      </c>
      <c r="AP926" s="4" t="e">
        <f t="shared" si="625"/>
        <v>#VALUE!</v>
      </c>
      <c r="AQ926" s="4" t="str">
        <f t="shared" si="626"/>
        <v/>
      </c>
      <c r="AR926" s="4">
        <f t="shared" si="627"/>
        <v>0</v>
      </c>
      <c r="AS926" s="4">
        <f t="shared" si="628"/>
        <v>0</v>
      </c>
      <c r="AT926" s="4">
        <f t="shared" si="629"/>
        <v>0</v>
      </c>
    </row>
    <row r="927" spans="1:46" x14ac:dyDescent="0.25">
      <c r="A927" s="5">
        <f t="shared" si="601"/>
        <v>0</v>
      </c>
      <c r="B927" s="4" t="e">
        <f t="shared" si="602"/>
        <v>#N/A</v>
      </c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4">
        <f t="shared" si="603"/>
        <v>0</v>
      </c>
      <c r="N927" s="59"/>
      <c r="O927" s="59"/>
      <c r="P927" s="59" t="e">
        <f t="shared" si="604"/>
        <v>#N/A</v>
      </c>
      <c r="Q927" s="59"/>
      <c r="R927" s="59"/>
      <c r="S927" s="59"/>
      <c r="T927" s="5" t="e">
        <f t="shared" si="605"/>
        <v>#N/A</v>
      </c>
      <c r="U927" s="4" t="e">
        <f t="shared" si="606"/>
        <v>#N/A</v>
      </c>
      <c r="V927" s="4" t="e">
        <f t="shared" si="607"/>
        <v>#N/A</v>
      </c>
      <c r="W927" s="4" t="e">
        <f t="shared" si="608"/>
        <v>#N/A</v>
      </c>
      <c r="X927" s="4" t="e">
        <f t="shared" si="609"/>
        <v>#N/A</v>
      </c>
      <c r="Y927" s="4" t="e" cm="1">
        <f t="array" ref="Y927">_xlfn.IFS(H927=1,2,H927=3,1)</f>
        <v>#N/A</v>
      </c>
      <c r="Z927" s="4" t="e">
        <f t="shared" si="610"/>
        <v>#N/A</v>
      </c>
      <c r="AA927" s="4" t="e">
        <f t="shared" si="611"/>
        <v>#N/A</v>
      </c>
      <c r="AB927" s="4" t="e">
        <f t="shared" si="612"/>
        <v>#N/A</v>
      </c>
      <c r="AC927" s="4" t="e">
        <f t="shared" si="613"/>
        <v>#N/A</v>
      </c>
      <c r="AD927" s="4" t="e">
        <f t="shared" si="614"/>
        <v>#N/A</v>
      </c>
      <c r="AE927" s="4" t="e">
        <f t="shared" si="615"/>
        <v>#N/A</v>
      </c>
      <c r="AF927" s="4">
        <f t="shared" si="616"/>
        <v>0</v>
      </c>
      <c r="AG927" s="4" t="str">
        <f t="shared" si="617"/>
        <v/>
      </c>
      <c r="AH927" s="4">
        <f t="shared" si="618"/>
        <v>0</v>
      </c>
      <c r="AI927" s="4" t="e">
        <f t="shared" si="619"/>
        <v>#VALUE!</v>
      </c>
      <c r="AJ927" s="4" t="e">
        <f t="shared" si="620"/>
        <v>#N/A</v>
      </c>
      <c r="AK927" s="4" t="e">
        <f t="shared" si="621"/>
        <v>#N/A</v>
      </c>
      <c r="AL927" s="4">
        <f t="shared" si="622"/>
        <v>0</v>
      </c>
      <c r="AM927" s="4">
        <f t="shared" si="623"/>
        <v>0</v>
      </c>
      <c r="AN927" s="4"/>
      <c r="AO927" s="4" t="e">
        <f t="shared" si="624"/>
        <v>#N/A</v>
      </c>
      <c r="AP927" s="4" t="e">
        <f t="shared" si="625"/>
        <v>#VALUE!</v>
      </c>
      <c r="AQ927" s="4" t="str">
        <f t="shared" si="626"/>
        <v/>
      </c>
      <c r="AR927" s="4">
        <f t="shared" si="627"/>
        <v>0</v>
      </c>
      <c r="AS927" s="4">
        <f t="shared" si="628"/>
        <v>0</v>
      </c>
      <c r="AT927" s="4">
        <f t="shared" si="629"/>
        <v>0</v>
      </c>
    </row>
    <row r="928" spans="1:46" x14ac:dyDescent="0.25">
      <c r="A928" s="5">
        <f t="shared" si="601"/>
        <v>0</v>
      </c>
      <c r="B928" s="4" t="e">
        <f t="shared" si="602"/>
        <v>#N/A</v>
      </c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4">
        <f t="shared" si="603"/>
        <v>0</v>
      </c>
      <c r="N928" s="59"/>
      <c r="O928" s="59"/>
      <c r="P928" s="59" t="e">
        <f t="shared" si="604"/>
        <v>#N/A</v>
      </c>
      <c r="Q928" s="59"/>
      <c r="R928" s="59"/>
      <c r="S928" s="59"/>
      <c r="T928" s="5" t="e">
        <f t="shared" si="605"/>
        <v>#N/A</v>
      </c>
      <c r="U928" s="4" t="e">
        <f t="shared" si="606"/>
        <v>#N/A</v>
      </c>
      <c r="V928" s="4" t="e">
        <f t="shared" si="607"/>
        <v>#N/A</v>
      </c>
      <c r="W928" s="4" t="e">
        <f t="shared" si="608"/>
        <v>#N/A</v>
      </c>
      <c r="X928" s="4" t="e">
        <f t="shared" si="609"/>
        <v>#N/A</v>
      </c>
      <c r="Y928" s="4" t="e" cm="1">
        <f t="array" ref="Y928">_xlfn.IFS(H928=1,2,H928=3,1)</f>
        <v>#N/A</v>
      </c>
      <c r="Z928" s="4" t="e">
        <f t="shared" si="610"/>
        <v>#N/A</v>
      </c>
      <c r="AA928" s="4" t="e">
        <f t="shared" si="611"/>
        <v>#N/A</v>
      </c>
      <c r="AB928" s="4" t="e">
        <f t="shared" si="612"/>
        <v>#N/A</v>
      </c>
      <c r="AC928" s="4" t="e">
        <f t="shared" si="613"/>
        <v>#N/A</v>
      </c>
      <c r="AD928" s="4" t="e">
        <f t="shared" si="614"/>
        <v>#N/A</v>
      </c>
      <c r="AE928" s="4" t="e">
        <f t="shared" si="615"/>
        <v>#N/A</v>
      </c>
      <c r="AF928" s="4">
        <f t="shared" si="616"/>
        <v>0</v>
      </c>
      <c r="AG928" s="4" t="str">
        <f t="shared" si="617"/>
        <v/>
      </c>
      <c r="AH928" s="4">
        <f t="shared" si="618"/>
        <v>0</v>
      </c>
      <c r="AI928" s="4" t="e">
        <f t="shared" si="619"/>
        <v>#VALUE!</v>
      </c>
      <c r="AJ928" s="4" t="e">
        <f t="shared" si="620"/>
        <v>#N/A</v>
      </c>
      <c r="AK928" s="4" t="e">
        <f t="shared" si="621"/>
        <v>#N/A</v>
      </c>
      <c r="AL928" s="4">
        <f t="shared" si="622"/>
        <v>0</v>
      </c>
      <c r="AM928" s="4">
        <f t="shared" si="623"/>
        <v>0</v>
      </c>
      <c r="AN928" s="4"/>
      <c r="AO928" s="4" t="e">
        <f t="shared" si="624"/>
        <v>#N/A</v>
      </c>
      <c r="AP928" s="4" t="e">
        <f t="shared" si="625"/>
        <v>#VALUE!</v>
      </c>
      <c r="AQ928" s="4" t="str">
        <f t="shared" si="626"/>
        <v/>
      </c>
      <c r="AR928" s="4">
        <f t="shared" si="627"/>
        <v>0</v>
      </c>
      <c r="AS928" s="4">
        <f t="shared" si="628"/>
        <v>0</v>
      </c>
      <c r="AT928" s="4">
        <f t="shared" si="629"/>
        <v>0</v>
      </c>
    </row>
    <row r="929" spans="1:46" x14ac:dyDescent="0.25">
      <c r="A929" s="5">
        <f t="shared" si="601"/>
        <v>0</v>
      </c>
      <c r="B929" s="4" t="e">
        <f t="shared" si="602"/>
        <v>#N/A</v>
      </c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4">
        <f t="shared" si="603"/>
        <v>0</v>
      </c>
      <c r="N929" s="59"/>
      <c r="O929" s="59"/>
      <c r="P929" s="59" t="e">
        <f t="shared" si="604"/>
        <v>#N/A</v>
      </c>
      <c r="Q929" s="59"/>
      <c r="R929" s="59"/>
      <c r="S929" s="59"/>
      <c r="T929" s="5" t="e">
        <f t="shared" si="605"/>
        <v>#N/A</v>
      </c>
      <c r="U929" s="4" t="e">
        <f t="shared" si="606"/>
        <v>#N/A</v>
      </c>
      <c r="V929" s="4" t="e">
        <f t="shared" si="607"/>
        <v>#N/A</v>
      </c>
      <c r="W929" s="4" t="e">
        <f t="shared" si="608"/>
        <v>#N/A</v>
      </c>
      <c r="X929" s="4" t="e">
        <f t="shared" si="609"/>
        <v>#N/A</v>
      </c>
      <c r="Y929" s="4" t="e" cm="1">
        <f t="array" ref="Y929">_xlfn.IFS(H929=1,2,H929=3,1)</f>
        <v>#N/A</v>
      </c>
      <c r="Z929" s="4" t="e">
        <f t="shared" si="610"/>
        <v>#N/A</v>
      </c>
      <c r="AA929" s="4" t="e">
        <f t="shared" si="611"/>
        <v>#N/A</v>
      </c>
      <c r="AB929" s="4" t="e">
        <f t="shared" si="612"/>
        <v>#N/A</v>
      </c>
      <c r="AC929" s="4" t="e">
        <f t="shared" si="613"/>
        <v>#N/A</v>
      </c>
      <c r="AD929" s="4" t="e">
        <f t="shared" si="614"/>
        <v>#N/A</v>
      </c>
      <c r="AE929" s="4" t="e">
        <f t="shared" si="615"/>
        <v>#N/A</v>
      </c>
      <c r="AF929" s="4">
        <f t="shared" si="616"/>
        <v>0</v>
      </c>
      <c r="AG929" s="4" t="str">
        <f t="shared" si="617"/>
        <v/>
      </c>
      <c r="AH929" s="4">
        <f t="shared" si="618"/>
        <v>0</v>
      </c>
      <c r="AI929" s="4" t="e">
        <f t="shared" si="619"/>
        <v>#VALUE!</v>
      </c>
      <c r="AJ929" s="4" t="e">
        <f t="shared" si="620"/>
        <v>#N/A</v>
      </c>
      <c r="AK929" s="4" t="e">
        <f t="shared" si="621"/>
        <v>#N/A</v>
      </c>
      <c r="AL929" s="4">
        <f t="shared" si="622"/>
        <v>0</v>
      </c>
      <c r="AM929" s="4">
        <f t="shared" si="623"/>
        <v>0</v>
      </c>
      <c r="AN929" s="4"/>
      <c r="AO929" s="4" t="e">
        <f t="shared" si="624"/>
        <v>#N/A</v>
      </c>
      <c r="AP929" s="4" t="e">
        <f t="shared" si="625"/>
        <v>#VALUE!</v>
      </c>
      <c r="AQ929" s="4" t="str">
        <f t="shared" si="626"/>
        <v/>
      </c>
      <c r="AR929" s="4">
        <f t="shared" si="627"/>
        <v>0</v>
      </c>
      <c r="AS929" s="4">
        <f t="shared" si="628"/>
        <v>0</v>
      </c>
      <c r="AT929" s="4">
        <f t="shared" si="629"/>
        <v>0</v>
      </c>
    </row>
    <row r="930" spans="1:46" x14ac:dyDescent="0.25">
      <c r="A930" s="5">
        <f t="shared" si="601"/>
        <v>0</v>
      </c>
      <c r="B930" s="4" t="e">
        <f t="shared" si="602"/>
        <v>#N/A</v>
      </c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4">
        <f t="shared" si="603"/>
        <v>0</v>
      </c>
      <c r="N930" s="59"/>
      <c r="O930" s="59"/>
      <c r="P930" s="59" t="e">
        <f t="shared" si="604"/>
        <v>#N/A</v>
      </c>
      <c r="Q930" s="59"/>
      <c r="R930" s="59"/>
      <c r="S930" s="59"/>
      <c r="T930" s="5" t="e">
        <f t="shared" si="605"/>
        <v>#N/A</v>
      </c>
      <c r="U930" s="4" t="e">
        <f t="shared" si="606"/>
        <v>#N/A</v>
      </c>
      <c r="V930" s="4" t="e">
        <f t="shared" si="607"/>
        <v>#N/A</v>
      </c>
      <c r="W930" s="4" t="e">
        <f t="shared" si="608"/>
        <v>#N/A</v>
      </c>
      <c r="X930" s="4" t="e">
        <f t="shared" si="609"/>
        <v>#N/A</v>
      </c>
      <c r="Y930" s="4" t="e" cm="1">
        <f t="array" ref="Y930">_xlfn.IFS(H930=1,2,H930=3,1)</f>
        <v>#N/A</v>
      </c>
      <c r="Z930" s="4" t="e">
        <f t="shared" si="610"/>
        <v>#N/A</v>
      </c>
      <c r="AA930" s="4" t="e">
        <f t="shared" si="611"/>
        <v>#N/A</v>
      </c>
      <c r="AB930" s="4" t="e">
        <f t="shared" si="612"/>
        <v>#N/A</v>
      </c>
      <c r="AC930" s="4" t="e">
        <f t="shared" si="613"/>
        <v>#N/A</v>
      </c>
      <c r="AD930" s="4" t="e">
        <f t="shared" si="614"/>
        <v>#N/A</v>
      </c>
      <c r="AE930" s="4" t="e">
        <f t="shared" si="615"/>
        <v>#N/A</v>
      </c>
      <c r="AF930" s="4">
        <f t="shared" si="616"/>
        <v>0</v>
      </c>
      <c r="AG930" s="4" t="str">
        <f t="shared" si="617"/>
        <v/>
      </c>
      <c r="AH930" s="4">
        <f t="shared" si="618"/>
        <v>0</v>
      </c>
      <c r="AI930" s="4" t="e">
        <f t="shared" si="619"/>
        <v>#VALUE!</v>
      </c>
      <c r="AJ930" s="4" t="e">
        <f t="shared" si="620"/>
        <v>#N/A</v>
      </c>
      <c r="AK930" s="4" t="e">
        <f t="shared" si="621"/>
        <v>#N/A</v>
      </c>
      <c r="AL930" s="4">
        <f t="shared" si="622"/>
        <v>0</v>
      </c>
      <c r="AM930" s="4">
        <f t="shared" si="623"/>
        <v>0</v>
      </c>
      <c r="AN930" s="4"/>
      <c r="AO930" s="4" t="e">
        <f t="shared" si="624"/>
        <v>#N/A</v>
      </c>
      <c r="AP930" s="4" t="e">
        <f t="shared" si="625"/>
        <v>#VALUE!</v>
      </c>
      <c r="AQ930" s="4" t="str">
        <f t="shared" si="626"/>
        <v/>
      </c>
      <c r="AR930" s="4">
        <f t="shared" si="627"/>
        <v>0</v>
      </c>
      <c r="AS930" s="4">
        <f t="shared" si="628"/>
        <v>0</v>
      </c>
      <c r="AT930" s="4">
        <f t="shared" si="629"/>
        <v>0</v>
      </c>
    </row>
    <row r="931" spans="1:46" x14ac:dyDescent="0.25">
      <c r="A931" s="5">
        <f t="shared" si="601"/>
        <v>0</v>
      </c>
      <c r="B931" s="4" t="e">
        <f t="shared" si="602"/>
        <v>#N/A</v>
      </c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4">
        <f t="shared" si="603"/>
        <v>0</v>
      </c>
      <c r="N931" s="59"/>
      <c r="O931" s="59"/>
      <c r="P931" s="59" t="e">
        <f t="shared" si="604"/>
        <v>#N/A</v>
      </c>
      <c r="Q931" s="59"/>
      <c r="R931" s="59"/>
      <c r="S931" s="59"/>
      <c r="T931" s="5" t="e">
        <f t="shared" si="605"/>
        <v>#N/A</v>
      </c>
      <c r="U931" s="4" t="e">
        <f t="shared" si="606"/>
        <v>#N/A</v>
      </c>
      <c r="V931" s="4" t="e">
        <f t="shared" si="607"/>
        <v>#N/A</v>
      </c>
      <c r="W931" s="4" t="e">
        <f t="shared" si="608"/>
        <v>#N/A</v>
      </c>
      <c r="X931" s="4" t="e">
        <f t="shared" si="609"/>
        <v>#N/A</v>
      </c>
      <c r="Y931" s="4" t="e" cm="1">
        <f t="array" ref="Y931">_xlfn.IFS(H931=1,2,H931=3,1)</f>
        <v>#N/A</v>
      </c>
      <c r="Z931" s="4" t="e">
        <f t="shared" si="610"/>
        <v>#N/A</v>
      </c>
      <c r="AA931" s="4" t="e">
        <f t="shared" si="611"/>
        <v>#N/A</v>
      </c>
      <c r="AB931" s="4" t="e">
        <f t="shared" si="612"/>
        <v>#N/A</v>
      </c>
      <c r="AC931" s="4" t="e">
        <f t="shared" si="613"/>
        <v>#N/A</v>
      </c>
      <c r="AD931" s="4" t="e">
        <f t="shared" si="614"/>
        <v>#N/A</v>
      </c>
      <c r="AE931" s="4" t="e">
        <f t="shared" si="615"/>
        <v>#N/A</v>
      </c>
      <c r="AF931" s="4">
        <f t="shared" si="616"/>
        <v>0</v>
      </c>
      <c r="AG931" s="4" t="str">
        <f t="shared" si="617"/>
        <v/>
      </c>
      <c r="AH931" s="4">
        <f t="shared" si="618"/>
        <v>0</v>
      </c>
      <c r="AI931" s="4" t="e">
        <f t="shared" si="619"/>
        <v>#VALUE!</v>
      </c>
      <c r="AJ931" s="4" t="e">
        <f t="shared" si="620"/>
        <v>#N/A</v>
      </c>
      <c r="AK931" s="4" t="e">
        <f t="shared" si="621"/>
        <v>#N/A</v>
      </c>
      <c r="AL931" s="4">
        <f t="shared" si="622"/>
        <v>0</v>
      </c>
      <c r="AM931" s="4">
        <f t="shared" si="623"/>
        <v>0</v>
      </c>
      <c r="AN931" s="4"/>
      <c r="AO931" s="4" t="e">
        <f t="shared" si="624"/>
        <v>#N/A</v>
      </c>
      <c r="AP931" s="4" t="e">
        <f t="shared" si="625"/>
        <v>#VALUE!</v>
      </c>
      <c r="AQ931" s="4" t="str">
        <f t="shared" si="626"/>
        <v/>
      </c>
      <c r="AR931" s="4">
        <f t="shared" si="627"/>
        <v>0</v>
      </c>
      <c r="AS931" s="4">
        <f t="shared" si="628"/>
        <v>0</v>
      </c>
      <c r="AT931" s="4">
        <f t="shared" si="629"/>
        <v>0</v>
      </c>
    </row>
    <row r="932" spans="1:46" x14ac:dyDescent="0.25">
      <c r="A932" s="5">
        <f t="shared" si="601"/>
        <v>0</v>
      </c>
      <c r="B932" s="4" t="e">
        <f t="shared" si="602"/>
        <v>#N/A</v>
      </c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4">
        <f t="shared" si="603"/>
        <v>0</v>
      </c>
      <c r="N932" s="59"/>
      <c r="O932" s="59"/>
      <c r="P932" s="59" t="e">
        <f t="shared" si="604"/>
        <v>#N/A</v>
      </c>
      <c r="Q932" s="59"/>
      <c r="R932" s="59"/>
      <c r="S932" s="59"/>
      <c r="T932" s="5" t="e">
        <f t="shared" si="605"/>
        <v>#N/A</v>
      </c>
      <c r="U932" s="4" t="e">
        <f t="shared" si="606"/>
        <v>#N/A</v>
      </c>
      <c r="V932" s="4" t="e">
        <f t="shared" si="607"/>
        <v>#N/A</v>
      </c>
      <c r="W932" s="4" t="e">
        <f t="shared" si="608"/>
        <v>#N/A</v>
      </c>
      <c r="X932" s="4" t="e">
        <f t="shared" si="609"/>
        <v>#N/A</v>
      </c>
      <c r="Y932" s="4" t="e" cm="1">
        <f t="array" ref="Y932">_xlfn.IFS(H932=1,2,H932=3,1)</f>
        <v>#N/A</v>
      </c>
      <c r="Z932" s="4" t="e">
        <f t="shared" si="610"/>
        <v>#N/A</v>
      </c>
      <c r="AA932" s="4" t="e">
        <f t="shared" si="611"/>
        <v>#N/A</v>
      </c>
      <c r="AB932" s="4" t="e">
        <f t="shared" si="612"/>
        <v>#N/A</v>
      </c>
      <c r="AC932" s="4" t="e">
        <f t="shared" si="613"/>
        <v>#N/A</v>
      </c>
      <c r="AD932" s="4" t="e">
        <f t="shared" si="614"/>
        <v>#N/A</v>
      </c>
      <c r="AE932" s="4" t="e">
        <f t="shared" si="615"/>
        <v>#N/A</v>
      </c>
      <c r="AF932" s="4">
        <f t="shared" si="616"/>
        <v>0</v>
      </c>
      <c r="AG932" s="4" t="str">
        <f t="shared" si="617"/>
        <v/>
      </c>
      <c r="AH932" s="4">
        <f t="shared" si="618"/>
        <v>0</v>
      </c>
      <c r="AI932" s="4" t="e">
        <f t="shared" si="619"/>
        <v>#VALUE!</v>
      </c>
      <c r="AJ932" s="4" t="e">
        <f t="shared" si="620"/>
        <v>#N/A</v>
      </c>
      <c r="AK932" s="4" t="e">
        <f t="shared" si="621"/>
        <v>#N/A</v>
      </c>
      <c r="AL932" s="4">
        <f t="shared" si="622"/>
        <v>0</v>
      </c>
      <c r="AM932" s="4">
        <f t="shared" si="623"/>
        <v>0</v>
      </c>
      <c r="AN932" s="4"/>
      <c r="AO932" s="4" t="e">
        <f t="shared" si="624"/>
        <v>#N/A</v>
      </c>
      <c r="AP932" s="4" t="e">
        <f t="shared" si="625"/>
        <v>#VALUE!</v>
      </c>
      <c r="AQ932" s="4" t="str">
        <f t="shared" si="626"/>
        <v/>
      </c>
      <c r="AR932" s="4">
        <f t="shared" si="627"/>
        <v>0</v>
      </c>
      <c r="AS932" s="4">
        <f t="shared" si="628"/>
        <v>0</v>
      </c>
      <c r="AT932" s="4">
        <f t="shared" si="629"/>
        <v>0</v>
      </c>
    </row>
    <row r="933" spans="1:46" x14ac:dyDescent="0.25">
      <c r="A933" s="5">
        <f t="shared" si="601"/>
        <v>0</v>
      </c>
      <c r="B933" s="4" t="e">
        <f t="shared" si="602"/>
        <v>#N/A</v>
      </c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4">
        <f t="shared" si="603"/>
        <v>0</v>
      </c>
      <c r="N933" s="59"/>
      <c r="O933" s="59"/>
      <c r="P933" s="59" t="e">
        <f t="shared" si="604"/>
        <v>#N/A</v>
      </c>
      <c r="Q933" s="59"/>
      <c r="R933" s="59"/>
      <c r="S933" s="59"/>
      <c r="T933" s="5" t="e">
        <f t="shared" si="605"/>
        <v>#N/A</v>
      </c>
      <c r="U933" s="4" t="e">
        <f t="shared" si="606"/>
        <v>#N/A</v>
      </c>
      <c r="V933" s="4" t="e">
        <f t="shared" si="607"/>
        <v>#N/A</v>
      </c>
      <c r="W933" s="4" t="e">
        <f t="shared" si="608"/>
        <v>#N/A</v>
      </c>
      <c r="X933" s="4" t="e">
        <f t="shared" si="609"/>
        <v>#N/A</v>
      </c>
      <c r="Y933" s="4" t="e" cm="1">
        <f t="array" ref="Y933">_xlfn.IFS(H933=1,2,H933=3,1)</f>
        <v>#N/A</v>
      </c>
      <c r="Z933" s="4" t="e">
        <f t="shared" si="610"/>
        <v>#N/A</v>
      </c>
      <c r="AA933" s="4" t="e">
        <f t="shared" si="611"/>
        <v>#N/A</v>
      </c>
      <c r="AB933" s="4" t="e">
        <f t="shared" si="612"/>
        <v>#N/A</v>
      </c>
      <c r="AC933" s="4" t="e">
        <f t="shared" si="613"/>
        <v>#N/A</v>
      </c>
      <c r="AD933" s="4" t="e">
        <f t="shared" si="614"/>
        <v>#N/A</v>
      </c>
      <c r="AE933" s="4" t="e">
        <f t="shared" si="615"/>
        <v>#N/A</v>
      </c>
      <c r="AF933" s="4">
        <f t="shared" si="616"/>
        <v>0</v>
      </c>
      <c r="AG933" s="4" t="str">
        <f t="shared" si="617"/>
        <v/>
      </c>
      <c r="AH933" s="4">
        <f t="shared" si="618"/>
        <v>0</v>
      </c>
      <c r="AI933" s="4" t="e">
        <f t="shared" si="619"/>
        <v>#VALUE!</v>
      </c>
      <c r="AJ933" s="4" t="e">
        <f t="shared" si="620"/>
        <v>#N/A</v>
      </c>
      <c r="AK933" s="4" t="e">
        <f t="shared" si="621"/>
        <v>#N/A</v>
      </c>
      <c r="AL933" s="4">
        <f t="shared" si="622"/>
        <v>0</v>
      </c>
      <c r="AM933" s="4">
        <f t="shared" si="623"/>
        <v>0</v>
      </c>
      <c r="AN933" s="4"/>
      <c r="AO933" s="4" t="e">
        <f t="shared" si="624"/>
        <v>#N/A</v>
      </c>
      <c r="AP933" s="4" t="e">
        <f t="shared" si="625"/>
        <v>#VALUE!</v>
      </c>
      <c r="AQ933" s="4" t="str">
        <f t="shared" si="626"/>
        <v/>
      </c>
      <c r="AR933" s="4">
        <f t="shared" si="627"/>
        <v>0</v>
      </c>
      <c r="AS933" s="4">
        <f t="shared" si="628"/>
        <v>0</v>
      </c>
      <c r="AT933" s="4">
        <f t="shared" si="629"/>
        <v>0</v>
      </c>
    </row>
    <row r="934" spans="1:46" x14ac:dyDescent="0.25">
      <c r="A934" s="5">
        <f t="shared" si="601"/>
        <v>0</v>
      </c>
      <c r="B934" s="4" t="e">
        <f t="shared" si="602"/>
        <v>#N/A</v>
      </c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4">
        <f t="shared" si="603"/>
        <v>0</v>
      </c>
      <c r="N934" s="59"/>
      <c r="O934" s="59"/>
      <c r="P934" s="59" t="e">
        <f t="shared" si="604"/>
        <v>#N/A</v>
      </c>
      <c r="Q934" s="59"/>
      <c r="R934" s="59"/>
      <c r="S934" s="59"/>
      <c r="T934" s="5" t="e">
        <f t="shared" si="605"/>
        <v>#N/A</v>
      </c>
      <c r="U934" s="4" t="e">
        <f t="shared" si="606"/>
        <v>#N/A</v>
      </c>
      <c r="V934" s="4" t="e">
        <f t="shared" si="607"/>
        <v>#N/A</v>
      </c>
      <c r="W934" s="4" t="e">
        <f t="shared" si="608"/>
        <v>#N/A</v>
      </c>
      <c r="X934" s="4" t="e">
        <f t="shared" si="609"/>
        <v>#N/A</v>
      </c>
      <c r="Y934" s="4" t="e" cm="1">
        <f t="array" ref="Y934">_xlfn.IFS(H934=1,2,H934=3,1)</f>
        <v>#N/A</v>
      </c>
      <c r="Z934" s="4" t="e">
        <f t="shared" si="610"/>
        <v>#N/A</v>
      </c>
      <c r="AA934" s="4" t="e">
        <f t="shared" si="611"/>
        <v>#N/A</v>
      </c>
      <c r="AB934" s="4" t="e">
        <f t="shared" si="612"/>
        <v>#N/A</v>
      </c>
      <c r="AC934" s="4" t="e">
        <f t="shared" si="613"/>
        <v>#N/A</v>
      </c>
      <c r="AD934" s="4" t="e">
        <f t="shared" si="614"/>
        <v>#N/A</v>
      </c>
      <c r="AE934" s="4" t="e">
        <f t="shared" si="615"/>
        <v>#N/A</v>
      </c>
      <c r="AF934" s="4">
        <f t="shared" si="616"/>
        <v>0</v>
      </c>
      <c r="AG934" s="4" t="str">
        <f t="shared" si="617"/>
        <v/>
      </c>
      <c r="AH934" s="4">
        <f t="shared" si="618"/>
        <v>0</v>
      </c>
      <c r="AI934" s="4" t="e">
        <f t="shared" si="619"/>
        <v>#VALUE!</v>
      </c>
      <c r="AJ934" s="4" t="e">
        <f t="shared" si="620"/>
        <v>#N/A</v>
      </c>
      <c r="AK934" s="4" t="e">
        <f t="shared" si="621"/>
        <v>#N/A</v>
      </c>
      <c r="AL934" s="4">
        <f t="shared" si="622"/>
        <v>0</v>
      </c>
      <c r="AM934" s="4">
        <f t="shared" si="623"/>
        <v>0</v>
      </c>
      <c r="AN934" s="4"/>
      <c r="AO934" s="4" t="e">
        <f t="shared" si="624"/>
        <v>#N/A</v>
      </c>
      <c r="AP934" s="4" t="e">
        <f t="shared" si="625"/>
        <v>#VALUE!</v>
      </c>
      <c r="AQ934" s="4" t="str">
        <f t="shared" si="626"/>
        <v/>
      </c>
      <c r="AR934" s="4">
        <f t="shared" si="627"/>
        <v>0</v>
      </c>
      <c r="AS934" s="4">
        <f t="shared" si="628"/>
        <v>0</v>
      </c>
      <c r="AT934" s="4">
        <f t="shared" si="629"/>
        <v>0</v>
      </c>
    </row>
    <row r="935" spans="1:46" x14ac:dyDescent="0.25">
      <c r="A935" s="5">
        <f t="shared" si="601"/>
        <v>0</v>
      </c>
      <c r="B935" s="4" t="e">
        <f t="shared" si="602"/>
        <v>#N/A</v>
      </c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4">
        <f t="shared" si="603"/>
        <v>0</v>
      </c>
      <c r="N935" s="59"/>
      <c r="O935" s="59"/>
      <c r="P935" s="59" t="e">
        <f t="shared" si="604"/>
        <v>#N/A</v>
      </c>
      <c r="Q935" s="59"/>
      <c r="R935" s="59"/>
      <c r="S935" s="59"/>
      <c r="T935" s="5" t="e">
        <f t="shared" si="605"/>
        <v>#N/A</v>
      </c>
      <c r="U935" s="4" t="e">
        <f t="shared" si="606"/>
        <v>#N/A</v>
      </c>
      <c r="V935" s="4" t="e">
        <f t="shared" si="607"/>
        <v>#N/A</v>
      </c>
      <c r="W935" s="4" t="e">
        <f t="shared" si="608"/>
        <v>#N/A</v>
      </c>
      <c r="X935" s="4" t="e">
        <f t="shared" si="609"/>
        <v>#N/A</v>
      </c>
      <c r="Y935" s="4" t="e" cm="1">
        <f t="array" ref="Y935">_xlfn.IFS(H935=1,2,H935=3,1)</f>
        <v>#N/A</v>
      </c>
      <c r="Z935" s="4" t="e">
        <f t="shared" si="610"/>
        <v>#N/A</v>
      </c>
      <c r="AA935" s="4" t="e">
        <f t="shared" si="611"/>
        <v>#N/A</v>
      </c>
      <c r="AB935" s="4" t="e">
        <f t="shared" si="612"/>
        <v>#N/A</v>
      </c>
      <c r="AC935" s="4" t="e">
        <f t="shared" si="613"/>
        <v>#N/A</v>
      </c>
      <c r="AD935" s="4" t="e">
        <f t="shared" si="614"/>
        <v>#N/A</v>
      </c>
      <c r="AE935" s="4" t="e">
        <f t="shared" si="615"/>
        <v>#N/A</v>
      </c>
      <c r="AF935" s="4">
        <f t="shared" si="616"/>
        <v>0</v>
      </c>
      <c r="AG935" s="4" t="str">
        <f t="shared" si="617"/>
        <v/>
      </c>
      <c r="AH935" s="4">
        <f t="shared" si="618"/>
        <v>0</v>
      </c>
      <c r="AI935" s="4" t="e">
        <f t="shared" si="619"/>
        <v>#VALUE!</v>
      </c>
      <c r="AJ935" s="4" t="e">
        <f t="shared" si="620"/>
        <v>#N/A</v>
      </c>
      <c r="AK935" s="4" t="e">
        <f t="shared" si="621"/>
        <v>#N/A</v>
      </c>
      <c r="AL935" s="4">
        <f t="shared" si="622"/>
        <v>0</v>
      </c>
      <c r="AM935" s="4">
        <f t="shared" si="623"/>
        <v>0</v>
      </c>
      <c r="AN935" s="4"/>
      <c r="AO935" s="4" t="e">
        <f t="shared" si="624"/>
        <v>#N/A</v>
      </c>
      <c r="AP935" s="4" t="e">
        <f t="shared" si="625"/>
        <v>#VALUE!</v>
      </c>
      <c r="AQ935" s="4" t="str">
        <f t="shared" si="626"/>
        <v/>
      </c>
      <c r="AR935" s="4">
        <f t="shared" si="627"/>
        <v>0</v>
      </c>
      <c r="AS935" s="4">
        <f t="shared" si="628"/>
        <v>0</v>
      </c>
      <c r="AT935" s="4">
        <f t="shared" si="629"/>
        <v>0</v>
      </c>
    </row>
    <row r="936" spans="1:46" x14ac:dyDescent="0.25">
      <c r="A936" s="5">
        <f t="shared" si="601"/>
        <v>0</v>
      </c>
      <c r="B936" s="4" t="e">
        <f t="shared" si="602"/>
        <v>#N/A</v>
      </c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4">
        <f t="shared" si="603"/>
        <v>0</v>
      </c>
      <c r="N936" s="59"/>
      <c r="O936" s="59"/>
      <c r="P936" s="59" t="e">
        <f t="shared" si="604"/>
        <v>#N/A</v>
      </c>
      <c r="Q936" s="59"/>
      <c r="R936" s="59"/>
      <c r="S936" s="59"/>
      <c r="T936" s="5" t="e">
        <f t="shared" si="605"/>
        <v>#N/A</v>
      </c>
      <c r="U936" s="4" t="e">
        <f t="shared" si="606"/>
        <v>#N/A</v>
      </c>
      <c r="V936" s="4" t="e">
        <f t="shared" si="607"/>
        <v>#N/A</v>
      </c>
      <c r="W936" s="4" t="e">
        <f t="shared" si="608"/>
        <v>#N/A</v>
      </c>
      <c r="X936" s="4" t="e">
        <f t="shared" si="609"/>
        <v>#N/A</v>
      </c>
      <c r="Y936" s="4" t="e" cm="1">
        <f t="array" ref="Y936">_xlfn.IFS(H936=1,2,H936=3,1)</f>
        <v>#N/A</v>
      </c>
      <c r="Z936" s="4" t="e">
        <f t="shared" si="610"/>
        <v>#N/A</v>
      </c>
      <c r="AA936" s="4" t="e">
        <f t="shared" si="611"/>
        <v>#N/A</v>
      </c>
      <c r="AB936" s="4" t="e">
        <f t="shared" si="612"/>
        <v>#N/A</v>
      </c>
      <c r="AC936" s="4" t="e">
        <f t="shared" si="613"/>
        <v>#N/A</v>
      </c>
      <c r="AD936" s="4" t="e">
        <f t="shared" si="614"/>
        <v>#N/A</v>
      </c>
      <c r="AE936" s="4" t="e">
        <f t="shared" si="615"/>
        <v>#N/A</v>
      </c>
      <c r="AF936" s="4">
        <f t="shared" si="616"/>
        <v>0</v>
      </c>
      <c r="AG936" s="4" t="str">
        <f t="shared" si="617"/>
        <v/>
      </c>
      <c r="AH936" s="4">
        <f t="shared" si="618"/>
        <v>0</v>
      </c>
      <c r="AI936" s="4" t="e">
        <f t="shared" si="619"/>
        <v>#VALUE!</v>
      </c>
      <c r="AJ936" s="4" t="e">
        <f t="shared" si="620"/>
        <v>#N/A</v>
      </c>
      <c r="AK936" s="4" t="e">
        <f t="shared" si="621"/>
        <v>#N/A</v>
      </c>
      <c r="AL936" s="4">
        <f t="shared" si="622"/>
        <v>0</v>
      </c>
      <c r="AM936" s="4">
        <f t="shared" si="623"/>
        <v>0</v>
      </c>
      <c r="AN936" s="4"/>
      <c r="AO936" s="4" t="e">
        <f t="shared" si="624"/>
        <v>#N/A</v>
      </c>
      <c r="AP936" s="4" t="e">
        <f t="shared" si="625"/>
        <v>#VALUE!</v>
      </c>
      <c r="AQ936" s="4" t="str">
        <f t="shared" si="626"/>
        <v/>
      </c>
      <c r="AR936" s="4">
        <f t="shared" si="627"/>
        <v>0</v>
      </c>
      <c r="AS936" s="4">
        <f t="shared" si="628"/>
        <v>0</v>
      </c>
      <c r="AT936" s="4">
        <f t="shared" si="629"/>
        <v>0</v>
      </c>
    </row>
    <row r="937" spans="1:46" x14ac:dyDescent="0.25">
      <c r="A937" s="5">
        <f t="shared" si="601"/>
        <v>0</v>
      </c>
      <c r="B937" s="4" t="e">
        <f t="shared" si="602"/>
        <v>#N/A</v>
      </c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4">
        <f t="shared" si="603"/>
        <v>0</v>
      </c>
      <c r="N937" s="59"/>
      <c r="O937" s="59"/>
      <c r="P937" s="59" t="e">
        <f t="shared" si="604"/>
        <v>#N/A</v>
      </c>
      <c r="Q937" s="59"/>
      <c r="R937" s="59"/>
      <c r="S937" s="59"/>
      <c r="T937" s="5" t="e">
        <f t="shared" si="605"/>
        <v>#N/A</v>
      </c>
      <c r="U937" s="4" t="e">
        <f t="shared" si="606"/>
        <v>#N/A</v>
      </c>
      <c r="V937" s="4" t="e">
        <f t="shared" si="607"/>
        <v>#N/A</v>
      </c>
      <c r="W937" s="4" t="e">
        <f t="shared" si="608"/>
        <v>#N/A</v>
      </c>
      <c r="X937" s="4" t="e">
        <f t="shared" si="609"/>
        <v>#N/A</v>
      </c>
      <c r="Y937" s="4" t="e" cm="1">
        <f t="array" ref="Y937">_xlfn.IFS(H937=1,2,H937=3,1)</f>
        <v>#N/A</v>
      </c>
      <c r="Z937" s="4" t="e">
        <f t="shared" si="610"/>
        <v>#N/A</v>
      </c>
      <c r="AA937" s="4" t="e">
        <f t="shared" si="611"/>
        <v>#N/A</v>
      </c>
      <c r="AB937" s="4" t="e">
        <f t="shared" si="612"/>
        <v>#N/A</v>
      </c>
      <c r="AC937" s="4" t="e">
        <f t="shared" si="613"/>
        <v>#N/A</v>
      </c>
      <c r="AD937" s="4" t="e">
        <f t="shared" si="614"/>
        <v>#N/A</v>
      </c>
      <c r="AE937" s="4" t="e">
        <f t="shared" si="615"/>
        <v>#N/A</v>
      </c>
      <c r="AF937" s="4">
        <f t="shared" si="616"/>
        <v>0</v>
      </c>
      <c r="AG937" s="4" t="str">
        <f t="shared" si="617"/>
        <v/>
      </c>
      <c r="AH937" s="4">
        <f t="shared" si="618"/>
        <v>0</v>
      </c>
      <c r="AI937" s="4" t="e">
        <f t="shared" si="619"/>
        <v>#VALUE!</v>
      </c>
      <c r="AJ937" s="4" t="e">
        <f t="shared" si="620"/>
        <v>#N/A</v>
      </c>
      <c r="AK937" s="4" t="e">
        <f t="shared" si="621"/>
        <v>#N/A</v>
      </c>
      <c r="AL937" s="4">
        <f t="shared" si="622"/>
        <v>0</v>
      </c>
      <c r="AM937" s="4">
        <f t="shared" si="623"/>
        <v>0</v>
      </c>
      <c r="AN937" s="4"/>
      <c r="AO937" s="4" t="e">
        <f t="shared" si="624"/>
        <v>#N/A</v>
      </c>
      <c r="AP937" s="4" t="e">
        <f t="shared" si="625"/>
        <v>#VALUE!</v>
      </c>
      <c r="AQ937" s="4" t="str">
        <f t="shared" si="626"/>
        <v/>
      </c>
      <c r="AR937" s="4">
        <f t="shared" si="627"/>
        <v>0</v>
      </c>
      <c r="AS937" s="4">
        <f t="shared" si="628"/>
        <v>0</v>
      </c>
      <c r="AT937" s="4">
        <f t="shared" si="629"/>
        <v>0</v>
      </c>
    </row>
    <row r="938" spans="1:46" x14ac:dyDescent="0.25">
      <c r="A938" s="5">
        <f t="shared" si="601"/>
        <v>0</v>
      </c>
      <c r="B938" s="4" t="e">
        <f t="shared" si="602"/>
        <v>#N/A</v>
      </c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4">
        <f t="shared" si="603"/>
        <v>0</v>
      </c>
      <c r="N938" s="59"/>
      <c r="O938" s="59"/>
      <c r="P938" s="59" t="e">
        <f t="shared" si="604"/>
        <v>#N/A</v>
      </c>
      <c r="Q938" s="59"/>
      <c r="R938" s="59"/>
      <c r="S938" s="59"/>
      <c r="T938" s="5" t="e">
        <f t="shared" si="605"/>
        <v>#N/A</v>
      </c>
      <c r="U938" s="4" t="e">
        <f t="shared" si="606"/>
        <v>#N/A</v>
      </c>
      <c r="V938" s="4" t="e">
        <f t="shared" si="607"/>
        <v>#N/A</v>
      </c>
      <c r="W938" s="4" t="e">
        <f t="shared" si="608"/>
        <v>#N/A</v>
      </c>
      <c r="X938" s="4" t="e">
        <f t="shared" si="609"/>
        <v>#N/A</v>
      </c>
      <c r="Y938" s="4" t="e" cm="1">
        <f t="array" ref="Y938">_xlfn.IFS(H938=1,2,H938=3,1)</f>
        <v>#N/A</v>
      </c>
      <c r="Z938" s="4" t="e">
        <f t="shared" si="610"/>
        <v>#N/A</v>
      </c>
      <c r="AA938" s="4" t="e">
        <f t="shared" si="611"/>
        <v>#N/A</v>
      </c>
      <c r="AB938" s="4" t="e">
        <f t="shared" si="612"/>
        <v>#N/A</v>
      </c>
      <c r="AC938" s="4" t="e">
        <f t="shared" si="613"/>
        <v>#N/A</v>
      </c>
      <c r="AD938" s="4" t="e">
        <f t="shared" si="614"/>
        <v>#N/A</v>
      </c>
      <c r="AE938" s="4" t="e">
        <f t="shared" si="615"/>
        <v>#N/A</v>
      </c>
      <c r="AF938" s="4">
        <f t="shared" si="616"/>
        <v>0</v>
      </c>
      <c r="AG938" s="4" t="str">
        <f t="shared" si="617"/>
        <v/>
      </c>
      <c r="AH938" s="4">
        <f t="shared" si="618"/>
        <v>0</v>
      </c>
      <c r="AI938" s="4" t="e">
        <f t="shared" si="619"/>
        <v>#VALUE!</v>
      </c>
      <c r="AJ938" s="4" t="e">
        <f t="shared" si="620"/>
        <v>#N/A</v>
      </c>
      <c r="AK938" s="4" t="e">
        <f t="shared" si="621"/>
        <v>#N/A</v>
      </c>
      <c r="AL938" s="4">
        <f t="shared" si="622"/>
        <v>0</v>
      </c>
      <c r="AM938" s="4">
        <f t="shared" si="623"/>
        <v>0</v>
      </c>
      <c r="AN938" s="4"/>
      <c r="AO938" s="4" t="e">
        <f t="shared" si="624"/>
        <v>#N/A</v>
      </c>
      <c r="AP938" s="4" t="e">
        <f t="shared" si="625"/>
        <v>#VALUE!</v>
      </c>
      <c r="AQ938" s="4" t="str">
        <f t="shared" si="626"/>
        <v/>
      </c>
      <c r="AR938" s="4">
        <f t="shared" si="627"/>
        <v>0</v>
      </c>
      <c r="AS938" s="4">
        <f t="shared" si="628"/>
        <v>0</v>
      </c>
      <c r="AT938" s="4">
        <f t="shared" si="629"/>
        <v>0</v>
      </c>
    </row>
    <row r="939" spans="1:46" x14ac:dyDescent="0.25">
      <c r="A939" s="5">
        <f t="shared" si="601"/>
        <v>0</v>
      </c>
      <c r="B939" s="4" t="e">
        <f t="shared" si="602"/>
        <v>#N/A</v>
      </c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4">
        <f t="shared" si="603"/>
        <v>0</v>
      </c>
      <c r="N939" s="59"/>
      <c r="O939" s="59"/>
      <c r="P939" s="59" t="e">
        <f t="shared" si="604"/>
        <v>#N/A</v>
      </c>
      <c r="Q939" s="59"/>
      <c r="R939" s="59"/>
      <c r="S939" s="59"/>
      <c r="T939" s="5" t="e">
        <f t="shared" si="605"/>
        <v>#N/A</v>
      </c>
      <c r="U939" s="4" t="e">
        <f t="shared" si="606"/>
        <v>#N/A</v>
      </c>
      <c r="V939" s="4" t="e">
        <f t="shared" si="607"/>
        <v>#N/A</v>
      </c>
      <c r="W939" s="4" t="e">
        <f t="shared" si="608"/>
        <v>#N/A</v>
      </c>
      <c r="X939" s="4" t="e">
        <f t="shared" si="609"/>
        <v>#N/A</v>
      </c>
      <c r="Y939" s="4" t="e" cm="1">
        <f t="array" ref="Y939">_xlfn.IFS(H939=1,2,H939=3,1)</f>
        <v>#N/A</v>
      </c>
      <c r="Z939" s="4" t="e">
        <f t="shared" si="610"/>
        <v>#N/A</v>
      </c>
      <c r="AA939" s="4" t="e">
        <f t="shared" si="611"/>
        <v>#N/A</v>
      </c>
      <c r="AB939" s="4" t="e">
        <f t="shared" si="612"/>
        <v>#N/A</v>
      </c>
      <c r="AC939" s="4" t="e">
        <f t="shared" si="613"/>
        <v>#N/A</v>
      </c>
      <c r="AD939" s="4" t="e">
        <f t="shared" si="614"/>
        <v>#N/A</v>
      </c>
      <c r="AE939" s="4" t="e">
        <f t="shared" si="615"/>
        <v>#N/A</v>
      </c>
      <c r="AF939" s="4">
        <f t="shared" si="616"/>
        <v>0</v>
      </c>
      <c r="AG939" s="4" t="str">
        <f t="shared" si="617"/>
        <v/>
      </c>
      <c r="AH939" s="4">
        <f t="shared" si="618"/>
        <v>0</v>
      </c>
      <c r="AI939" s="4" t="e">
        <f t="shared" si="619"/>
        <v>#VALUE!</v>
      </c>
      <c r="AJ939" s="4" t="e">
        <f t="shared" si="620"/>
        <v>#N/A</v>
      </c>
      <c r="AK939" s="4" t="e">
        <f t="shared" si="621"/>
        <v>#N/A</v>
      </c>
      <c r="AL939" s="4">
        <f t="shared" si="622"/>
        <v>0</v>
      </c>
      <c r="AM939" s="4">
        <f t="shared" si="623"/>
        <v>0</v>
      </c>
      <c r="AN939" s="4"/>
      <c r="AO939" s="4" t="e">
        <f t="shared" si="624"/>
        <v>#N/A</v>
      </c>
      <c r="AP939" s="4" t="e">
        <f t="shared" si="625"/>
        <v>#VALUE!</v>
      </c>
      <c r="AQ939" s="4" t="str">
        <f t="shared" si="626"/>
        <v/>
      </c>
      <c r="AR939" s="4">
        <f t="shared" si="627"/>
        <v>0</v>
      </c>
      <c r="AS939" s="4">
        <f t="shared" si="628"/>
        <v>0</v>
      </c>
      <c r="AT939" s="4">
        <f t="shared" si="629"/>
        <v>0</v>
      </c>
    </row>
    <row r="940" spans="1:46" x14ac:dyDescent="0.25">
      <c r="A940" s="5">
        <f t="shared" si="601"/>
        <v>0</v>
      </c>
      <c r="B940" s="4" t="e">
        <f t="shared" si="602"/>
        <v>#N/A</v>
      </c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4">
        <f t="shared" si="603"/>
        <v>0</v>
      </c>
      <c r="N940" s="59"/>
      <c r="O940" s="59"/>
      <c r="P940" s="59" t="e">
        <f t="shared" si="604"/>
        <v>#N/A</v>
      </c>
      <c r="Q940" s="59"/>
      <c r="R940" s="59"/>
      <c r="S940" s="59"/>
      <c r="T940" s="5" t="e">
        <f t="shared" si="605"/>
        <v>#N/A</v>
      </c>
      <c r="U940" s="4" t="e">
        <f t="shared" si="606"/>
        <v>#N/A</v>
      </c>
      <c r="V940" s="4" t="e">
        <f t="shared" si="607"/>
        <v>#N/A</v>
      </c>
      <c r="W940" s="4" t="e">
        <f t="shared" si="608"/>
        <v>#N/A</v>
      </c>
      <c r="X940" s="4" t="e">
        <f t="shared" si="609"/>
        <v>#N/A</v>
      </c>
      <c r="Y940" s="4" t="e" cm="1">
        <f t="array" ref="Y940">_xlfn.IFS(H940=1,2,H940=3,1)</f>
        <v>#N/A</v>
      </c>
      <c r="Z940" s="4" t="e">
        <f t="shared" si="610"/>
        <v>#N/A</v>
      </c>
      <c r="AA940" s="4" t="e">
        <f t="shared" si="611"/>
        <v>#N/A</v>
      </c>
      <c r="AB940" s="4" t="e">
        <f t="shared" si="612"/>
        <v>#N/A</v>
      </c>
      <c r="AC940" s="4" t="e">
        <f t="shared" si="613"/>
        <v>#N/A</v>
      </c>
      <c r="AD940" s="4" t="e">
        <f t="shared" si="614"/>
        <v>#N/A</v>
      </c>
      <c r="AE940" s="4" t="e">
        <f t="shared" si="615"/>
        <v>#N/A</v>
      </c>
      <c r="AF940" s="4">
        <f t="shared" si="616"/>
        <v>0</v>
      </c>
      <c r="AG940" s="4" t="str">
        <f t="shared" si="617"/>
        <v/>
      </c>
      <c r="AH940" s="4">
        <f t="shared" si="618"/>
        <v>0</v>
      </c>
      <c r="AI940" s="4" t="e">
        <f t="shared" si="619"/>
        <v>#VALUE!</v>
      </c>
      <c r="AJ940" s="4" t="e">
        <f t="shared" si="620"/>
        <v>#N/A</v>
      </c>
      <c r="AK940" s="4" t="e">
        <f t="shared" si="621"/>
        <v>#N/A</v>
      </c>
      <c r="AL940" s="4">
        <f t="shared" si="622"/>
        <v>0</v>
      </c>
      <c r="AM940" s="4">
        <f t="shared" si="623"/>
        <v>0</v>
      </c>
      <c r="AN940" s="4"/>
      <c r="AO940" s="4" t="e">
        <f t="shared" si="624"/>
        <v>#N/A</v>
      </c>
      <c r="AP940" s="4" t="e">
        <f t="shared" si="625"/>
        <v>#VALUE!</v>
      </c>
      <c r="AQ940" s="4" t="str">
        <f t="shared" si="626"/>
        <v/>
      </c>
      <c r="AR940" s="4">
        <f t="shared" si="627"/>
        <v>0</v>
      </c>
      <c r="AS940" s="4">
        <f t="shared" si="628"/>
        <v>0</v>
      </c>
      <c r="AT940" s="4">
        <f t="shared" si="629"/>
        <v>0</v>
      </c>
    </row>
    <row r="941" spans="1:46" x14ac:dyDescent="0.25">
      <c r="A941" s="5">
        <f t="shared" si="601"/>
        <v>0</v>
      </c>
      <c r="B941" s="4" t="e">
        <f t="shared" si="602"/>
        <v>#N/A</v>
      </c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4">
        <f t="shared" si="603"/>
        <v>0</v>
      </c>
      <c r="N941" s="59"/>
      <c r="O941" s="59"/>
      <c r="P941" s="59" t="e">
        <f t="shared" si="604"/>
        <v>#N/A</v>
      </c>
      <c r="Q941" s="59"/>
      <c r="R941" s="59"/>
      <c r="S941" s="59"/>
      <c r="T941" s="5" t="e">
        <f t="shared" si="605"/>
        <v>#N/A</v>
      </c>
      <c r="U941" s="4" t="e">
        <f t="shared" si="606"/>
        <v>#N/A</v>
      </c>
      <c r="V941" s="4" t="e">
        <f t="shared" si="607"/>
        <v>#N/A</v>
      </c>
      <c r="W941" s="4" t="e">
        <f t="shared" si="608"/>
        <v>#N/A</v>
      </c>
      <c r="X941" s="4" t="e">
        <f t="shared" si="609"/>
        <v>#N/A</v>
      </c>
      <c r="Y941" s="4" t="e" cm="1">
        <f t="array" ref="Y941">_xlfn.IFS(H941=1,2,H941=3,1)</f>
        <v>#N/A</v>
      </c>
      <c r="Z941" s="4" t="e">
        <f t="shared" si="610"/>
        <v>#N/A</v>
      </c>
      <c r="AA941" s="4" t="e">
        <f t="shared" si="611"/>
        <v>#N/A</v>
      </c>
      <c r="AB941" s="4" t="e">
        <f t="shared" si="612"/>
        <v>#N/A</v>
      </c>
      <c r="AC941" s="4" t="e">
        <f t="shared" si="613"/>
        <v>#N/A</v>
      </c>
      <c r="AD941" s="4" t="e">
        <f t="shared" si="614"/>
        <v>#N/A</v>
      </c>
      <c r="AE941" s="4" t="e">
        <f t="shared" si="615"/>
        <v>#N/A</v>
      </c>
      <c r="AF941" s="4">
        <f t="shared" si="616"/>
        <v>0</v>
      </c>
      <c r="AG941" s="4" t="str">
        <f t="shared" si="617"/>
        <v/>
      </c>
      <c r="AH941" s="4">
        <f t="shared" si="618"/>
        <v>0</v>
      </c>
      <c r="AI941" s="4" t="e">
        <f t="shared" si="619"/>
        <v>#VALUE!</v>
      </c>
      <c r="AJ941" s="4" t="e">
        <f t="shared" si="620"/>
        <v>#N/A</v>
      </c>
      <c r="AK941" s="4" t="e">
        <f t="shared" si="621"/>
        <v>#N/A</v>
      </c>
      <c r="AL941" s="4">
        <f t="shared" si="622"/>
        <v>0</v>
      </c>
      <c r="AM941" s="4">
        <f t="shared" si="623"/>
        <v>0</v>
      </c>
      <c r="AN941" s="4"/>
      <c r="AO941" s="4" t="e">
        <f t="shared" si="624"/>
        <v>#N/A</v>
      </c>
      <c r="AP941" s="4" t="e">
        <f t="shared" si="625"/>
        <v>#VALUE!</v>
      </c>
      <c r="AQ941" s="4" t="str">
        <f t="shared" si="626"/>
        <v/>
      </c>
      <c r="AR941" s="4">
        <f t="shared" si="627"/>
        <v>0</v>
      </c>
      <c r="AS941" s="4">
        <f t="shared" si="628"/>
        <v>0</v>
      </c>
      <c r="AT941" s="4">
        <f t="shared" si="629"/>
        <v>0</v>
      </c>
    </row>
    <row r="942" spans="1:46" x14ac:dyDescent="0.25">
      <c r="A942" s="5">
        <f t="shared" si="601"/>
        <v>0</v>
      </c>
      <c r="B942" s="4" t="e">
        <f t="shared" si="602"/>
        <v>#N/A</v>
      </c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4">
        <f t="shared" si="603"/>
        <v>0</v>
      </c>
      <c r="N942" s="59"/>
      <c r="O942" s="59"/>
      <c r="P942" s="59" t="e">
        <f t="shared" si="604"/>
        <v>#N/A</v>
      </c>
      <c r="Q942" s="59"/>
      <c r="R942" s="59"/>
      <c r="S942" s="59"/>
      <c r="T942" s="5" t="e">
        <f t="shared" si="605"/>
        <v>#N/A</v>
      </c>
      <c r="U942" s="4" t="e">
        <f t="shared" si="606"/>
        <v>#N/A</v>
      </c>
      <c r="V942" s="4" t="e">
        <f t="shared" si="607"/>
        <v>#N/A</v>
      </c>
      <c r="W942" s="4" t="e">
        <f t="shared" si="608"/>
        <v>#N/A</v>
      </c>
      <c r="X942" s="4" t="e">
        <f t="shared" si="609"/>
        <v>#N/A</v>
      </c>
      <c r="Y942" s="4" t="e" cm="1">
        <f t="array" ref="Y942">_xlfn.IFS(H942=1,2,H942=3,1)</f>
        <v>#N/A</v>
      </c>
      <c r="Z942" s="4" t="e">
        <f t="shared" si="610"/>
        <v>#N/A</v>
      </c>
      <c r="AA942" s="4" t="e">
        <f t="shared" si="611"/>
        <v>#N/A</v>
      </c>
      <c r="AB942" s="4" t="e">
        <f t="shared" si="612"/>
        <v>#N/A</v>
      </c>
      <c r="AC942" s="4" t="e">
        <f t="shared" si="613"/>
        <v>#N/A</v>
      </c>
      <c r="AD942" s="4" t="e">
        <f t="shared" si="614"/>
        <v>#N/A</v>
      </c>
      <c r="AE942" s="4" t="e">
        <f t="shared" si="615"/>
        <v>#N/A</v>
      </c>
      <c r="AF942" s="4">
        <f t="shared" si="616"/>
        <v>0</v>
      </c>
      <c r="AG942" s="4" t="str">
        <f t="shared" si="617"/>
        <v/>
      </c>
      <c r="AH942" s="4">
        <f t="shared" si="618"/>
        <v>0</v>
      </c>
      <c r="AI942" s="4" t="e">
        <f t="shared" si="619"/>
        <v>#VALUE!</v>
      </c>
      <c r="AJ942" s="4" t="e">
        <f t="shared" si="620"/>
        <v>#N/A</v>
      </c>
      <c r="AK942" s="4" t="e">
        <f t="shared" si="621"/>
        <v>#N/A</v>
      </c>
      <c r="AL942" s="4">
        <f t="shared" si="622"/>
        <v>0</v>
      </c>
      <c r="AM942" s="4">
        <f t="shared" si="623"/>
        <v>0</v>
      </c>
      <c r="AN942" s="4"/>
      <c r="AO942" s="4" t="e">
        <f t="shared" si="624"/>
        <v>#N/A</v>
      </c>
      <c r="AP942" s="4" t="e">
        <f t="shared" si="625"/>
        <v>#VALUE!</v>
      </c>
      <c r="AQ942" s="4" t="str">
        <f t="shared" si="626"/>
        <v/>
      </c>
      <c r="AR942" s="4">
        <f t="shared" si="627"/>
        <v>0</v>
      </c>
      <c r="AS942" s="4">
        <f t="shared" si="628"/>
        <v>0</v>
      </c>
      <c r="AT942" s="4">
        <f t="shared" si="629"/>
        <v>0</v>
      </c>
    </row>
    <row r="943" spans="1:46" x14ac:dyDescent="0.25">
      <c r="A943" s="5">
        <f t="shared" si="601"/>
        <v>0</v>
      </c>
      <c r="B943" s="4" t="e">
        <f t="shared" si="602"/>
        <v>#N/A</v>
      </c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4">
        <f t="shared" si="603"/>
        <v>0</v>
      </c>
      <c r="N943" s="59"/>
      <c r="O943" s="59"/>
      <c r="P943" s="59" t="e">
        <f t="shared" si="604"/>
        <v>#N/A</v>
      </c>
      <c r="Q943" s="59"/>
      <c r="R943" s="59"/>
      <c r="S943" s="59"/>
      <c r="T943" s="5" t="e">
        <f t="shared" si="605"/>
        <v>#N/A</v>
      </c>
      <c r="U943" s="4" t="e">
        <f t="shared" si="606"/>
        <v>#N/A</v>
      </c>
      <c r="V943" s="4" t="e">
        <f t="shared" si="607"/>
        <v>#N/A</v>
      </c>
      <c r="W943" s="4" t="e">
        <f t="shared" si="608"/>
        <v>#N/A</v>
      </c>
      <c r="X943" s="4" t="e">
        <f t="shared" si="609"/>
        <v>#N/A</v>
      </c>
      <c r="Y943" s="4" t="e" cm="1">
        <f t="array" ref="Y943">_xlfn.IFS(H943=1,2,H943=3,1)</f>
        <v>#N/A</v>
      </c>
      <c r="Z943" s="4" t="e">
        <f t="shared" si="610"/>
        <v>#N/A</v>
      </c>
      <c r="AA943" s="4" t="e">
        <f t="shared" si="611"/>
        <v>#N/A</v>
      </c>
      <c r="AB943" s="4" t="e">
        <f t="shared" si="612"/>
        <v>#N/A</v>
      </c>
      <c r="AC943" s="4" t="e">
        <f t="shared" si="613"/>
        <v>#N/A</v>
      </c>
      <c r="AD943" s="4" t="e">
        <f t="shared" si="614"/>
        <v>#N/A</v>
      </c>
      <c r="AE943" s="4" t="e">
        <f t="shared" si="615"/>
        <v>#N/A</v>
      </c>
      <c r="AF943" s="4">
        <f t="shared" si="616"/>
        <v>0</v>
      </c>
      <c r="AG943" s="4" t="str">
        <f t="shared" si="617"/>
        <v/>
      </c>
      <c r="AH943" s="4">
        <f t="shared" si="618"/>
        <v>0</v>
      </c>
      <c r="AI943" s="4" t="e">
        <f t="shared" si="619"/>
        <v>#VALUE!</v>
      </c>
      <c r="AJ943" s="4" t="e">
        <f t="shared" si="620"/>
        <v>#N/A</v>
      </c>
      <c r="AK943" s="4" t="e">
        <f t="shared" si="621"/>
        <v>#N/A</v>
      </c>
      <c r="AL943" s="4">
        <f t="shared" si="622"/>
        <v>0</v>
      </c>
      <c r="AM943" s="4">
        <f t="shared" si="623"/>
        <v>0</v>
      </c>
      <c r="AN943" s="4"/>
      <c r="AO943" s="4" t="e">
        <f t="shared" si="624"/>
        <v>#N/A</v>
      </c>
      <c r="AP943" s="4" t="e">
        <f t="shared" si="625"/>
        <v>#VALUE!</v>
      </c>
      <c r="AQ943" s="4" t="str">
        <f t="shared" si="626"/>
        <v/>
      </c>
      <c r="AR943" s="4">
        <f t="shared" si="627"/>
        <v>0</v>
      </c>
      <c r="AS943" s="4">
        <f t="shared" si="628"/>
        <v>0</v>
      </c>
      <c r="AT943" s="4">
        <f t="shared" si="629"/>
        <v>0</v>
      </c>
    </row>
    <row r="944" spans="1:46" x14ac:dyDescent="0.25">
      <c r="A944" s="5">
        <f t="shared" si="601"/>
        <v>0</v>
      </c>
      <c r="B944" s="4" t="e">
        <f t="shared" si="602"/>
        <v>#N/A</v>
      </c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4">
        <f t="shared" si="603"/>
        <v>0</v>
      </c>
      <c r="N944" s="59"/>
      <c r="O944" s="59"/>
      <c r="P944" s="59" t="e">
        <f t="shared" si="604"/>
        <v>#N/A</v>
      </c>
      <c r="Q944" s="59"/>
      <c r="R944" s="59"/>
      <c r="S944" s="59"/>
      <c r="T944" s="5" t="e">
        <f t="shared" si="605"/>
        <v>#N/A</v>
      </c>
      <c r="U944" s="4" t="e">
        <f t="shared" si="606"/>
        <v>#N/A</v>
      </c>
      <c r="V944" s="4" t="e">
        <f t="shared" si="607"/>
        <v>#N/A</v>
      </c>
      <c r="W944" s="4" t="e">
        <f t="shared" si="608"/>
        <v>#N/A</v>
      </c>
      <c r="X944" s="4" t="e">
        <f t="shared" si="609"/>
        <v>#N/A</v>
      </c>
      <c r="Y944" s="4" t="e" cm="1">
        <f t="array" ref="Y944">_xlfn.IFS(H944=1,2,H944=3,1)</f>
        <v>#N/A</v>
      </c>
      <c r="Z944" s="4" t="e">
        <f t="shared" si="610"/>
        <v>#N/A</v>
      </c>
      <c r="AA944" s="4" t="e">
        <f t="shared" si="611"/>
        <v>#N/A</v>
      </c>
      <c r="AB944" s="4" t="e">
        <f t="shared" si="612"/>
        <v>#N/A</v>
      </c>
      <c r="AC944" s="4" t="e">
        <f t="shared" si="613"/>
        <v>#N/A</v>
      </c>
      <c r="AD944" s="4" t="e">
        <f t="shared" si="614"/>
        <v>#N/A</v>
      </c>
      <c r="AE944" s="4" t="e">
        <f t="shared" si="615"/>
        <v>#N/A</v>
      </c>
      <c r="AF944" s="4">
        <f t="shared" si="616"/>
        <v>0</v>
      </c>
      <c r="AG944" s="4" t="str">
        <f t="shared" si="617"/>
        <v/>
      </c>
      <c r="AH944" s="4">
        <f t="shared" si="618"/>
        <v>0</v>
      </c>
      <c r="AI944" s="4" t="e">
        <f t="shared" si="619"/>
        <v>#VALUE!</v>
      </c>
      <c r="AJ944" s="4" t="e">
        <f t="shared" si="620"/>
        <v>#N/A</v>
      </c>
      <c r="AK944" s="4" t="e">
        <f t="shared" si="621"/>
        <v>#N/A</v>
      </c>
      <c r="AL944" s="4">
        <f t="shared" si="622"/>
        <v>0</v>
      </c>
      <c r="AM944" s="4">
        <f t="shared" si="623"/>
        <v>0</v>
      </c>
      <c r="AN944" s="4"/>
      <c r="AO944" s="4" t="e">
        <f t="shared" si="624"/>
        <v>#N/A</v>
      </c>
      <c r="AP944" s="4" t="e">
        <f t="shared" si="625"/>
        <v>#VALUE!</v>
      </c>
      <c r="AQ944" s="4" t="str">
        <f t="shared" si="626"/>
        <v/>
      </c>
      <c r="AR944" s="4">
        <f t="shared" si="627"/>
        <v>0</v>
      </c>
      <c r="AS944" s="4">
        <f t="shared" si="628"/>
        <v>0</v>
      </c>
      <c r="AT944" s="4">
        <f t="shared" si="629"/>
        <v>0</v>
      </c>
    </row>
    <row r="945" spans="1:46" x14ac:dyDescent="0.25">
      <c r="A945" s="5">
        <f t="shared" si="601"/>
        <v>0</v>
      </c>
      <c r="B945" s="4" t="e">
        <f t="shared" si="602"/>
        <v>#N/A</v>
      </c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4">
        <f t="shared" si="603"/>
        <v>0</v>
      </c>
      <c r="N945" s="59"/>
      <c r="O945" s="59"/>
      <c r="P945" s="59" t="e">
        <f t="shared" si="604"/>
        <v>#N/A</v>
      </c>
      <c r="Q945" s="59"/>
      <c r="R945" s="59"/>
      <c r="S945" s="59"/>
      <c r="T945" s="5" t="e">
        <f t="shared" si="605"/>
        <v>#N/A</v>
      </c>
      <c r="U945" s="4" t="e">
        <f t="shared" si="606"/>
        <v>#N/A</v>
      </c>
      <c r="V945" s="4" t="e">
        <f t="shared" si="607"/>
        <v>#N/A</v>
      </c>
      <c r="W945" s="4" t="e">
        <f t="shared" si="608"/>
        <v>#N/A</v>
      </c>
      <c r="X945" s="4" t="e">
        <f t="shared" si="609"/>
        <v>#N/A</v>
      </c>
      <c r="Y945" s="4" t="e" cm="1">
        <f t="array" ref="Y945">_xlfn.IFS(H945=1,2,H945=3,1)</f>
        <v>#N/A</v>
      </c>
      <c r="Z945" s="4" t="e">
        <f t="shared" si="610"/>
        <v>#N/A</v>
      </c>
      <c r="AA945" s="4" t="e">
        <f t="shared" si="611"/>
        <v>#N/A</v>
      </c>
      <c r="AB945" s="4" t="e">
        <f t="shared" si="612"/>
        <v>#N/A</v>
      </c>
      <c r="AC945" s="4" t="e">
        <f t="shared" si="613"/>
        <v>#N/A</v>
      </c>
      <c r="AD945" s="4" t="e">
        <f t="shared" si="614"/>
        <v>#N/A</v>
      </c>
      <c r="AE945" s="4" t="e">
        <f t="shared" si="615"/>
        <v>#N/A</v>
      </c>
      <c r="AF945" s="4">
        <f t="shared" si="616"/>
        <v>0</v>
      </c>
      <c r="AG945" s="4" t="str">
        <f t="shared" si="617"/>
        <v/>
      </c>
      <c r="AH945" s="4">
        <f t="shared" si="618"/>
        <v>0</v>
      </c>
      <c r="AI945" s="4" t="e">
        <f t="shared" si="619"/>
        <v>#VALUE!</v>
      </c>
      <c r="AJ945" s="4" t="e">
        <f t="shared" si="620"/>
        <v>#N/A</v>
      </c>
      <c r="AK945" s="4" t="e">
        <f t="shared" si="621"/>
        <v>#N/A</v>
      </c>
      <c r="AL945" s="4">
        <f t="shared" si="622"/>
        <v>0</v>
      </c>
      <c r="AM945" s="4">
        <f t="shared" si="623"/>
        <v>0</v>
      </c>
      <c r="AN945" s="4"/>
      <c r="AO945" s="4" t="e">
        <f t="shared" si="624"/>
        <v>#N/A</v>
      </c>
      <c r="AP945" s="4" t="e">
        <f t="shared" si="625"/>
        <v>#VALUE!</v>
      </c>
      <c r="AQ945" s="4" t="str">
        <f t="shared" si="626"/>
        <v/>
      </c>
      <c r="AR945" s="4">
        <f t="shared" si="627"/>
        <v>0</v>
      </c>
      <c r="AS945" s="4">
        <f t="shared" si="628"/>
        <v>0</v>
      </c>
      <c r="AT945" s="4">
        <f t="shared" si="629"/>
        <v>0</v>
      </c>
    </row>
    <row r="946" spans="1:46" x14ac:dyDescent="0.25">
      <c r="A946" s="5">
        <f t="shared" si="601"/>
        <v>0</v>
      </c>
      <c r="B946" s="4" t="e">
        <f t="shared" si="602"/>
        <v>#N/A</v>
      </c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4">
        <f t="shared" si="603"/>
        <v>0</v>
      </c>
      <c r="N946" s="59"/>
      <c r="O946" s="59"/>
      <c r="P946" s="59" t="e">
        <f t="shared" si="604"/>
        <v>#N/A</v>
      </c>
      <c r="Q946" s="59"/>
      <c r="R946" s="59"/>
      <c r="S946" s="59"/>
      <c r="T946" s="5" t="e">
        <f t="shared" si="605"/>
        <v>#N/A</v>
      </c>
      <c r="U946" s="4" t="e">
        <f t="shared" si="606"/>
        <v>#N/A</v>
      </c>
      <c r="V946" s="4" t="e">
        <f t="shared" si="607"/>
        <v>#N/A</v>
      </c>
      <c r="W946" s="4" t="e">
        <f t="shared" si="608"/>
        <v>#N/A</v>
      </c>
      <c r="X946" s="4" t="e">
        <f t="shared" si="609"/>
        <v>#N/A</v>
      </c>
      <c r="Y946" s="4" t="e" cm="1">
        <f t="array" ref="Y946">_xlfn.IFS(H946=1,2,H946=3,1)</f>
        <v>#N/A</v>
      </c>
      <c r="Z946" s="4" t="e">
        <f t="shared" si="610"/>
        <v>#N/A</v>
      </c>
      <c r="AA946" s="4" t="e">
        <f t="shared" si="611"/>
        <v>#N/A</v>
      </c>
      <c r="AB946" s="4" t="e">
        <f t="shared" si="612"/>
        <v>#N/A</v>
      </c>
      <c r="AC946" s="4" t="e">
        <f t="shared" si="613"/>
        <v>#N/A</v>
      </c>
      <c r="AD946" s="4" t="e">
        <f t="shared" si="614"/>
        <v>#N/A</v>
      </c>
      <c r="AE946" s="4" t="e">
        <f t="shared" si="615"/>
        <v>#N/A</v>
      </c>
      <c r="AF946" s="4">
        <f t="shared" si="616"/>
        <v>0</v>
      </c>
      <c r="AG946" s="4" t="str">
        <f t="shared" si="617"/>
        <v/>
      </c>
      <c r="AH946" s="4">
        <f t="shared" si="618"/>
        <v>0</v>
      </c>
      <c r="AI946" s="4" t="e">
        <f t="shared" si="619"/>
        <v>#VALUE!</v>
      </c>
      <c r="AJ946" s="4" t="e">
        <f t="shared" si="620"/>
        <v>#N/A</v>
      </c>
      <c r="AK946" s="4" t="e">
        <f t="shared" si="621"/>
        <v>#N/A</v>
      </c>
      <c r="AL946" s="4">
        <f t="shared" si="622"/>
        <v>0</v>
      </c>
      <c r="AM946" s="4">
        <f t="shared" si="623"/>
        <v>0</v>
      </c>
      <c r="AN946" s="4"/>
      <c r="AO946" s="4" t="e">
        <f t="shared" si="624"/>
        <v>#N/A</v>
      </c>
      <c r="AP946" s="4" t="e">
        <f t="shared" si="625"/>
        <v>#VALUE!</v>
      </c>
      <c r="AQ946" s="4" t="str">
        <f t="shared" si="626"/>
        <v/>
      </c>
      <c r="AR946" s="4">
        <f t="shared" si="627"/>
        <v>0</v>
      </c>
      <c r="AS946" s="4">
        <f t="shared" si="628"/>
        <v>0</v>
      </c>
      <c r="AT946" s="4">
        <f t="shared" si="629"/>
        <v>0</v>
      </c>
    </row>
    <row r="947" spans="1:46" x14ac:dyDescent="0.25">
      <c r="A947" s="5">
        <f t="shared" si="601"/>
        <v>0</v>
      </c>
      <c r="B947" s="4" t="e">
        <f t="shared" si="602"/>
        <v>#N/A</v>
      </c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4">
        <f t="shared" si="603"/>
        <v>0</v>
      </c>
      <c r="N947" s="59"/>
      <c r="O947" s="59"/>
      <c r="P947" s="59" t="e">
        <f t="shared" si="604"/>
        <v>#N/A</v>
      </c>
      <c r="Q947" s="59"/>
      <c r="R947" s="59"/>
      <c r="S947" s="59"/>
      <c r="T947" s="5" t="e">
        <f t="shared" si="605"/>
        <v>#N/A</v>
      </c>
      <c r="U947" s="4" t="e">
        <f t="shared" si="606"/>
        <v>#N/A</v>
      </c>
      <c r="V947" s="4" t="e">
        <f t="shared" si="607"/>
        <v>#N/A</v>
      </c>
      <c r="W947" s="4" t="e">
        <f t="shared" si="608"/>
        <v>#N/A</v>
      </c>
      <c r="X947" s="4" t="e">
        <f t="shared" si="609"/>
        <v>#N/A</v>
      </c>
      <c r="Y947" s="4" t="e" cm="1">
        <f t="array" ref="Y947">_xlfn.IFS(H947=1,2,H947=3,1)</f>
        <v>#N/A</v>
      </c>
      <c r="Z947" s="4" t="e">
        <f t="shared" si="610"/>
        <v>#N/A</v>
      </c>
      <c r="AA947" s="4" t="e">
        <f t="shared" si="611"/>
        <v>#N/A</v>
      </c>
      <c r="AB947" s="4" t="e">
        <f t="shared" si="612"/>
        <v>#N/A</v>
      </c>
      <c r="AC947" s="4" t="e">
        <f t="shared" si="613"/>
        <v>#N/A</v>
      </c>
      <c r="AD947" s="4" t="e">
        <f t="shared" si="614"/>
        <v>#N/A</v>
      </c>
      <c r="AE947" s="4" t="e">
        <f t="shared" si="615"/>
        <v>#N/A</v>
      </c>
      <c r="AF947" s="4">
        <f t="shared" si="616"/>
        <v>0</v>
      </c>
      <c r="AG947" s="4" t="str">
        <f t="shared" si="617"/>
        <v/>
      </c>
      <c r="AH947" s="4">
        <f t="shared" si="618"/>
        <v>0</v>
      </c>
      <c r="AI947" s="4" t="e">
        <f t="shared" si="619"/>
        <v>#VALUE!</v>
      </c>
      <c r="AJ947" s="4" t="e">
        <f t="shared" si="620"/>
        <v>#N/A</v>
      </c>
      <c r="AK947" s="4" t="e">
        <f t="shared" si="621"/>
        <v>#N/A</v>
      </c>
      <c r="AL947" s="4">
        <f t="shared" si="622"/>
        <v>0</v>
      </c>
      <c r="AM947" s="4">
        <f t="shared" si="623"/>
        <v>0</v>
      </c>
      <c r="AN947" s="4"/>
      <c r="AO947" s="4" t="e">
        <f t="shared" si="624"/>
        <v>#N/A</v>
      </c>
      <c r="AP947" s="4" t="e">
        <f t="shared" si="625"/>
        <v>#VALUE!</v>
      </c>
      <c r="AQ947" s="4" t="str">
        <f t="shared" si="626"/>
        <v/>
      </c>
      <c r="AR947" s="4">
        <f t="shared" si="627"/>
        <v>0</v>
      </c>
      <c r="AS947" s="4">
        <f t="shared" si="628"/>
        <v>0</v>
      </c>
      <c r="AT947" s="4">
        <f t="shared" si="629"/>
        <v>0</v>
      </c>
    </row>
    <row r="948" spans="1:46" x14ac:dyDescent="0.25">
      <c r="A948" s="5">
        <f t="shared" si="601"/>
        <v>0</v>
      </c>
      <c r="B948" s="4" t="e">
        <f t="shared" si="602"/>
        <v>#N/A</v>
      </c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4">
        <f t="shared" si="603"/>
        <v>0</v>
      </c>
      <c r="N948" s="59"/>
      <c r="O948" s="59"/>
      <c r="P948" s="59" t="e">
        <f t="shared" si="604"/>
        <v>#N/A</v>
      </c>
      <c r="Q948" s="59"/>
      <c r="R948" s="59"/>
      <c r="S948" s="59"/>
      <c r="T948" s="5" t="e">
        <f t="shared" si="605"/>
        <v>#N/A</v>
      </c>
      <c r="U948" s="4" t="e">
        <f t="shared" si="606"/>
        <v>#N/A</v>
      </c>
      <c r="V948" s="4" t="e">
        <f t="shared" si="607"/>
        <v>#N/A</v>
      </c>
      <c r="W948" s="4" t="e">
        <f t="shared" si="608"/>
        <v>#N/A</v>
      </c>
      <c r="X948" s="4" t="e">
        <f t="shared" si="609"/>
        <v>#N/A</v>
      </c>
      <c r="Y948" s="4" t="e" cm="1">
        <f t="array" ref="Y948">_xlfn.IFS(H948=1,2,H948=3,1)</f>
        <v>#N/A</v>
      </c>
      <c r="Z948" s="4" t="e">
        <f t="shared" si="610"/>
        <v>#N/A</v>
      </c>
      <c r="AA948" s="4" t="e">
        <f t="shared" si="611"/>
        <v>#N/A</v>
      </c>
      <c r="AB948" s="4" t="e">
        <f t="shared" si="612"/>
        <v>#N/A</v>
      </c>
      <c r="AC948" s="4" t="e">
        <f t="shared" si="613"/>
        <v>#N/A</v>
      </c>
      <c r="AD948" s="4" t="e">
        <f t="shared" si="614"/>
        <v>#N/A</v>
      </c>
      <c r="AE948" s="4" t="e">
        <f t="shared" si="615"/>
        <v>#N/A</v>
      </c>
      <c r="AF948" s="4">
        <f t="shared" si="616"/>
        <v>0</v>
      </c>
      <c r="AG948" s="4" t="str">
        <f t="shared" si="617"/>
        <v/>
      </c>
      <c r="AH948" s="4">
        <f t="shared" si="618"/>
        <v>0</v>
      </c>
      <c r="AI948" s="4" t="e">
        <f t="shared" si="619"/>
        <v>#VALUE!</v>
      </c>
      <c r="AJ948" s="4" t="e">
        <f t="shared" si="620"/>
        <v>#N/A</v>
      </c>
      <c r="AK948" s="4" t="e">
        <f t="shared" si="621"/>
        <v>#N/A</v>
      </c>
      <c r="AL948" s="4">
        <f t="shared" si="622"/>
        <v>0</v>
      </c>
      <c r="AM948" s="4">
        <f t="shared" si="623"/>
        <v>0</v>
      </c>
      <c r="AN948" s="4"/>
      <c r="AO948" s="4" t="e">
        <f t="shared" si="624"/>
        <v>#N/A</v>
      </c>
      <c r="AP948" s="4" t="e">
        <f t="shared" si="625"/>
        <v>#VALUE!</v>
      </c>
      <c r="AQ948" s="4" t="str">
        <f t="shared" si="626"/>
        <v/>
      </c>
      <c r="AR948" s="4">
        <f t="shared" si="627"/>
        <v>0</v>
      </c>
      <c r="AS948" s="4">
        <f t="shared" si="628"/>
        <v>0</v>
      </c>
      <c r="AT948" s="4">
        <f t="shared" si="629"/>
        <v>0</v>
      </c>
    </row>
    <row r="949" spans="1:46" x14ac:dyDescent="0.25">
      <c r="A949" s="5">
        <f t="shared" si="601"/>
        <v>0</v>
      </c>
      <c r="B949" s="4" t="e">
        <f t="shared" si="602"/>
        <v>#N/A</v>
      </c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4">
        <f t="shared" si="603"/>
        <v>0</v>
      </c>
      <c r="N949" s="59"/>
      <c r="O949" s="59"/>
      <c r="P949" s="59" t="e">
        <f t="shared" si="604"/>
        <v>#N/A</v>
      </c>
      <c r="Q949" s="59"/>
      <c r="R949" s="59"/>
      <c r="S949" s="59"/>
      <c r="T949" s="5" t="e">
        <f t="shared" si="605"/>
        <v>#N/A</v>
      </c>
      <c r="U949" s="4" t="e">
        <f t="shared" si="606"/>
        <v>#N/A</v>
      </c>
      <c r="V949" s="4" t="e">
        <f t="shared" si="607"/>
        <v>#N/A</v>
      </c>
      <c r="W949" s="4" t="e">
        <f t="shared" si="608"/>
        <v>#N/A</v>
      </c>
      <c r="X949" s="4" t="e">
        <f t="shared" si="609"/>
        <v>#N/A</v>
      </c>
      <c r="Y949" s="4" t="e" cm="1">
        <f t="array" ref="Y949">_xlfn.IFS(H949=1,2,H949=3,1)</f>
        <v>#N/A</v>
      </c>
      <c r="Z949" s="4" t="e">
        <f t="shared" si="610"/>
        <v>#N/A</v>
      </c>
      <c r="AA949" s="4" t="e">
        <f t="shared" si="611"/>
        <v>#N/A</v>
      </c>
      <c r="AB949" s="4" t="e">
        <f t="shared" si="612"/>
        <v>#N/A</v>
      </c>
      <c r="AC949" s="4" t="e">
        <f t="shared" si="613"/>
        <v>#N/A</v>
      </c>
      <c r="AD949" s="4" t="e">
        <f t="shared" si="614"/>
        <v>#N/A</v>
      </c>
      <c r="AE949" s="4" t="e">
        <f t="shared" si="615"/>
        <v>#N/A</v>
      </c>
      <c r="AF949" s="4">
        <f t="shared" si="616"/>
        <v>0</v>
      </c>
      <c r="AG949" s="4" t="str">
        <f t="shared" si="617"/>
        <v/>
      </c>
      <c r="AH949" s="4">
        <f t="shared" si="618"/>
        <v>0</v>
      </c>
      <c r="AI949" s="4" t="e">
        <f t="shared" si="619"/>
        <v>#VALUE!</v>
      </c>
      <c r="AJ949" s="4" t="e">
        <f t="shared" si="620"/>
        <v>#N/A</v>
      </c>
      <c r="AK949" s="4" t="e">
        <f t="shared" si="621"/>
        <v>#N/A</v>
      </c>
      <c r="AL949" s="4">
        <f t="shared" si="622"/>
        <v>0</v>
      </c>
      <c r="AM949" s="4">
        <f t="shared" si="623"/>
        <v>0</v>
      </c>
      <c r="AN949" s="4"/>
      <c r="AO949" s="4" t="e">
        <f t="shared" si="624"/>
        <v>#N/A</v>
      </c>
      <c r="AP949" s="4" t="e">
        <f t="shared" si="625"/>
        <v>#VALUE!</v>
      </c>
      <c r="AQ949" s="4" t="str">
        <f t="shared" si="626"/>
        <v/>
      </c>
      <c r="AR949" s="4">
        <f t="shared" si="627"/>
        <v>0</v>
      </c>
      <c r="AS949" s="4">
        <f t="shared" si="628"/>
        <v>0</v>
      </c>
      <c r="AT949" s="4">
        <f t="shared" si="629"/>
        <v>0</v>
      </c>
    </row>
    <row r="950" spans="1:46" x14ac:dyDescent="0.25">
      <c r="A950" s="5">
        <f t="shared" si="601"/>
        <v>0</v>
      </c>
      <c r="B950" s="4" t="e">
        <f t="shared" si="602"/>
        <v>#N/A</v>
      </c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4">
        <f t="shared" si="603"/>
        <v>0</v>
      </c>
      <c r="N950" s="59"/>
      <c r="O950" s="59"/>
      <c r="P950" s="59" t="e">
        <f t="shared" si="604"/>
        <v>#N/A</v>
      </c>
      <c r="Q950" s="59"/>
      <c r="R950" s="59"/>
      <c r="S950" s="59"/>
      <c r="T950" s="5" t="e">
        <f t="shared" si="605"/>
        <v>#N/A</v>
      </c>
      <c r="U950" s="4" t="e">
        <f t="shared" si="606"/>
        <v>#N/A</v>
      </c>
      <c r="V950" s="4" t="e">
        <f t="shared" si="607"/>
        <v>#N/A</v>
      </c>
      <c r="W950" s="4" t="e">
        <f t="shared" si="608"/>
        <v>#N/A</v>
      </c>
      <c r="X950" s="4" t="e">
        <f t="shared" si="609"/>
        <v>#N/A</v>
      </c>
      <c r="Y950" s="4" t="e" cm="1">
        <f t="array" ref="Y950">_xlfn.IFS(H950=1,2,H950=3,1)</f>
        <v>#N/A</v>
      </c>
      <c r="Z950" s="4" t="e">
        <f t="shared" si="610"/>
        <v>#N/A</v>
      </c>
      <c r="AA950" s="4" t="e">
        <f t="shared" si="611"/>
        <v>#N/A</v>
      </c>
      <c r="AB950" s="4" t="e">
        <f t="shared" si="612"/>
        <v>#N/A</v>
      </c>
      <c r="AC950" s="4" t="e">
        <f t="shared" si="613"/>
        <v>#N/A</v>
      </c>
      <c r="AD950" s="4" t="e">
        <f t="shared" si="614"/>
        <v>#N/A</v>
      </c>
      <c r="AE950" s="4" t="e">
        <f t="shared" si="615"/>
        <v>#N/A</v>
      </c>
      <c r="AF950" s="4">
        <f t="shared" si="616"/>
        <v>0</v>
      </c>
      <c r="AG950" s="4" t="str">
        <f t="shared" si="617"/>
        <v/>
      </c>
      <c r="AH950" s="4">
        <f t="shared" si="618"/>
        <v>0</v>
      </c>
      <c r="AI950" s="4" t="e">
        <f t="shared" si="619"/>
        <v>#VALUE!</v>
      </c>
      <c r="AJ950" s="4" t="e">
        <f t="shared" si="620"/>
        <v>#N/A</v>
      </c>
      <c r="AK950" s="4" t="e">
        <f t="shared" si="621"/>
        <v>#N/A</v>
      </c>
      <c r="AL950" s="4">
        <f t="shared" si="622"/>
        <v>0</v>
      </c>
      <c r="AM950" s="4">
        <f t="shared" si="623"/>
        <v>0</v>
      </c>
      <c r="AN950" s="4"/>
      <c r="AO950" s="4" t="e">
        <f t="shared" si="624"/>
        <v>#N/A</v>
      </c>
      <c r="AP950" s="4" t="e">
        <f t="shared" si="625"/>
        <v>#VALUE!</v>
      </c>
      <c r="AQ950" s="4" t="str">
        <f t="shared" si="626"/>
        <v/>
      </c>
      <c r="AR950" s="4">
        <f t="shared" si="627"/>
        <v>0</v>
      </c>
      <c r="AS950" s="4">
        <f t="shared" si="628"/>
        <v>0</v>
      </c>
      <c r="AT950" s="4">
        <f t="shared" si="629"/>
        <v>0</v>
      </c>
    </row>
    <row r="951" spans="1:46" x14ac:dyDescent="0.25">
      <c r="A951" s="5">
        <f t="shared" si="601"/>
        <v>0</v>
      </c>
      <c r="B951" s="4" t="e">
        <f t="shared" si="602"/>
        <v>#N/A</v>
      </c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4">
        <f t="shared" si="603"/>
        <v>0</v>
      </c>
      <c r="N951" s="59"/>
      <c r="O951" s="59"/>
      <c r="P951" s="59" t="e">
        <f t="shared" si="604"/>
        <v>#N/A</v>
      </c>
      <c r="Q951" s="59"/>
      <c r="R951" s="59"/>
      <c r="S951" s="59"/>
      <c r="T951" s="5" t="e">
        <f t="shared" si="605"/>
        <v>#N/A</v>
      </c>
      <c r="U951" s="4" t="e">
        <f t="shared" si="606"/>
        <v>#N/A</v>
      </c>
      <c r="V951" s="4" t="e">
        <f t="shared" si="607"/>
        <v>#N/A</v>
      </c>
      <c r="W951" s="4" t="e">
        <f t="shared" si="608"/>
        <v>#N/A</v>
      </c>
      <c r="X951" s="4" t="e">
        <f t="shared" si="609"/>
        <v>#N/A</v>
      </c>
      <c r="Y951" s="4" t="e" cm="1">
        <f t="array" ref="Y951">_xlfn.IFS(H951=1,2,H951=3,1)</f>
        <v>#N/A</v>
      </c>
      <c r="Z951" s="4" t="e">
        <f t="shared" si="610"/>
        <v>#N/A</v>
      </c>
      <c r="AA951" s="4" t="e">
        <f t="shared" si="611"/>
        <v>#N/A</v>
      </c>
      <c r="AB951" s="4" t="e">
        <f t="shared" si="612"/>
        <v>#N/A</v>
      </c>
      <c r="AC951" s="4" t="e">
        <f t="shared" si="613"/>
        <v>#N/A</v>
      </c>
      <c r="AD951" s="4" t="e">
        <f t="shared" si="614"/>
        <v>#N/A</v>
      </c>
      <c r="AE951" s="4" t="e">
        <f t="shared" si="615"/>
        <v>#N/A</v>
      </c>
      <c r="AF951" s="4">
        <f t="shared" si="616"/>
        <v>0</v>
      </c>
      <c r="AG951" s="4" t="str">
        <f t="shared" si="617"/>
        <v/>
      </c>
      <c r="AH951" s="4">
        <f t="shared" si="618"/>
        <v>0</v>
      </c>
      <c r="AI951" s="4" t="e">
        <f t="shared" si="619"/>
        <v>#VALUE!</v>
      </c>
      <c r="AJ951" s="4" t="e">
        <f t="shared" si="620"/>
        <v>#N/A</v>
      </c>
      <c r="AK951" s="4" t="e">
        <f t="shared" si="621"/>
        <v>#N/A</v>
      </c>
      <c r="AL951" s="4">
        <f t="shared" si="622"/>
        <v>0</v>
      </c>
      <c r="AM951" s="4">
        <f t="shared" si="623"/>
        <v>0</v>
      </c>
      <c r="AN951" s="4"/>
      <c r="AO951" s="4" t="e">
        <f t="shared" si="624"/>
        <v>#N/A</v>
      </c>
      <c r="AP951" s="4" t="e">
        <f t="shared" si="625"/>
        <v>#VALUE!</v>
      </c>
      <c r="AQ951" s="4" t="str">
        <f t="shared" si="626"/>
        <v/>
      </c>
      <c r="AR951" s="4">
        <f t="shared" si="627"/>
        <v>0</v>
      </c>
      <c r="AS951" s="4">
        <f t="shared" si="628"/>
        <v>0</v>
      </c>
      <c r="AT951" s="4">
        <f t="shared" si="629"/>
        <v>0</v>
      </c>
    </row>
    <row r="952" spans="1:46" x14ac:dyDescent="0.25">
      <c r="A952" s="5">
        <f t="shared" ref="A952:A1000" si="630">D952</f>
        <v>0</v>
      </c>
      <c r="B952" s="4" t="e">
        <f t="shared" ref="B952:B1000" si="631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  <v>#N/A</v>
      </c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4">
        <f t="shared" ref="M952:M1000" si="632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  <v>0</v>
      </c>
      <c r="N952" s="59"/>
      <c r="O952" s="59"/>
      <c r="P952" s="59" t="e">
        <f t="shared" ref="P952:P1000" si="633">IF(VLOOKUP(AH952,Потребители_обозначение,5,FALSE)=2,_xlfn.IFS(H952=3,VLOOKUP(E952,Справочная_двигатели,8,FALSE),H952=1,VLOOKUP(E952,Справочная_двигатели,10,TRUE)),0.95)</f>
        <v>#N/A</v>
      </c>
      <c r="Q952" s="59"/>
      <c r="R952" s="59"/>
      <c r="S952" s="59"/>
      <c r="T952" s="5" t="e">
        <f t="shared" ref="T952:T1000" si="634">_xlfn.IFS(H952=1,E952*1000/220,H952=3,E952/0.38/1.732)</f>
        <v>#N/A</v>
      </c>
      <c r="U952" s="4" t="e">
        <f t="shared" ref="U952:U1000" si="635">IF(R952=0,VLOOKUP(T952,Автомат_номиналы,2,TRUE),R952)</f>
        <v>#N/A</v>
      </c>
      <c r="V952" s="4" t="e">
        <f t="shared" ref="V952:V1000" si="636">IF(Q952=0,VLOOKUP(U952,Кабель_номиналы,2,TRUE),Q952)</f>
        <v>#N/A</v>
      </c>
      <c r="W952" s="4" t="e">
        <f t="shared" ref="W952:W1000" si="637">VLOOKUP(V952,Кабель_сопротивление,3,FALSE)</f>
        <v>#N/A</v>
      </c>
      <c r="X952" s="4" t="e">
        <f t="shared" ref="X952:X1000" si="638">VLOOKUP(V952,Кабель_сопротивление,2,FALSE)</f>
        <v>#N/A</v>
      </c>
      <c r="Y952" s="4" t="e" cm="1">
        <f t="array" ref="Y952">_xlfn.IFS(H952=1,2,H952=3,1)</f>
        <v>#N/A</v>
      </c>
      <c r="Z952" s="4" t="e">
        <f t="shared" ref="Z952:Z1000" si="639">ROUND(SIN(ACOS(P952)),2)</f>
        <v>#N/A</v>
      </c>
      <c r="AA952" s="4" t="e">
        <f t="shared" ref="AA952:AA1000" si="640">Y952*(W952*I952/V952+X952*I952*Z952/1000)*T952</f>
        <v>#N/A</v>
      </c>
      <c r="AB952" s="4" t="e">
        <f t="shared" ref="AB952:AB1000" si="641">ROUNDUP(AA952/220*100,2)</f>
        <v>#N/A</v>
      </c>
      <c r="AC952" s="4" t="e">
        <f t="shared" ref="AC952:AC1000" si="642">_xlfn.IFS(H952=3,380,H952=1,220)</f>
        <v>#N/A</v>
      </c>
      <c r="AD952" s="4" t="e">
        <f t="shared" ref="AD952:AD1000" si="643">VLOOKUP(N952,Кабель_обозначение,2,FALSE)</f>
        <v>#N/A</v>
      </c>
      <c r="AE952" s="4" t="e">
        <f t="shared" ref="AE952:AE1000" si="644">IF(VLOOKUP(N952,Кабель_обозначение,3,FALSE)=1,AD952&amp;" ("&amp;O952&amp;"х"&amp;V952&amp;")",AD952)</f>
        <v>#N/A</v>
      </c>
      <c r="AF952" s="4">
        <f t="shared" ref="AF952:AF1000" si="645">IFERROR(IF(AB952&gt;4.5,1,2),0)</f>
        <v>0</v>
      </c>
      <c r="AG952" s="4" t="str">
        <f t="shared" ref="AG952:AG1000" si="646">IFERROR(LEFT(AQ952,SEARCH(".",AQ952)-1),AQ952)</f>
        <v/>
      </c>
      <c r="AH952" s="4">
        <f t="shared" ref="AH952:AH1000" si="647">IFERROR(LEFT(A952,SEARCH(".",A952)-1),A952)</f>
        <v>0</v>
      </c>
      <c r="AI952" s="4" t="e">
        <f t="shared" ref="AI952:AI1000" si="648">IFERROR(LEFT(AP952,SEARCH(".",AP952)-1),AP952)</f>
        <v>#VALUE!</v>
      </c>
      <c r="AJ952" s="4" t="e">
        <f t="shared" ref="AJ952:AJ1000" si="649">IF(C952=0,B952,C952)</f>
        <v>#N/A</v>
      </c>
      <c r="AK952" s="4" t="e">
        <f t="shared" ref="AK952:AK1000" si="650">ROUNDUP(T952,2)</f>
        <v>#N/A</v>
      </c>
      <c r="AL952" s="4">
        <f t="shared" ref="AL952:AL1000" si="651">E952</f>
        <v>0</v>
      </c>
      <c r="AM952" s="4">
        <f t="shared" ref="AM952:AM1000" si="652">D952</f>
        <v>0</v>
      </c>
      <c r="AN952" s="4"/>
      <c r="AO952" s="4" t="e">
        <f t="shared" ref="AO952:AO1000" si="653">IF(V952=0,AD952,AE952&amp;"
L="&amp;M952&amp;"-"&amp;AB952&amp;"%")</f>
        <v>#N/A</v>
      </c>
      <c r="AP952" s="4" t="e">
        <f t="shared" ref="AP952:AP1000" si="654">RIGHT(A952,LEN(A952)-SEARCH(".",A952))</f>
        <v>#VALUE!</v>
      </c>
      <c r="AQ952" s="4" t="str">
        <f t="shared" ref="AQ952:AQ1000" si="655">IFERROR(RIGHT(AP952,LEN(AP952)-SEARCH(".",AP952)),"")</f>
        <v/>
      </c>
      <c r="AR952" s="4">
        <f t="shared" ref="AR952:AR1000" si="656">IFERROR(IF(VLOOKUP(AH952,Потребители_обозначение,5,FALSE)=2,_xlfn.IFS(H952=3,VLOOKUP(E952,Справочная_двигатели,3,FALSE),H952=1,VLOOKUP(E952,Справочная_двигатели,5,TRUE)),0),0)</f>
        <v>0</v>
      </c>
      <c r="AS952" s="4">
        <f t="shared" ref="AS952:AS1000" si="657">IFERROR(IF(VLOOKUP(AH952,Потребители_обозначение,5,FALSE)=3,VLOOKUP(E952,Справочная_ЛЭД,2,TRUE),0),0)</f>
        <v>0</v>
      </c>
      <c r="AT952" s="4">
        <f t="shared" ref="AT952:AT1000" si="658">IF(AR952=0,AS952,AR952)</f>
        <v>0</v>
      </c>
    </row>
    <row r="953" spans="1:46" x14ac:dyDescent="0.25">
      <c r="A953" s="5">
        <f t="shared" si="630"/>
        <v>0</v>
      </c>
      <c r="B953" s="4" t="e">
        <f t="shared" si="631"/>
        <v>#N/A</v>
      </c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4">
        <f t="shared" si="632"/>
        <v>0</v>
      </c>
      <c r="N953" s="59"/>
      <c r="O953" s="59"/>
      <c r="P953" s="59" t="e">
        <f t="shared" si="633"/>
        <v>#N/A</v>
      </c>
      <c r="Q953" s="59"/>
      <c r="R953" s="59"/>
      <c r="S953" s="59"/>
      <c r="T953" s="5" t="e">
        <f t="shared" si="634"/>
        <v>#N/A</v>
      </c>
      <c r="U953" s="4" t="e">
        <f t="shared" si="635"/>
        <v>#N/A</v>
      </c>
      <c r="V953" s="4" t="e">
        <f t="shared" si="636"/>
        <v>#N/A</v>
      </c>
      <c r="W953" s="4" t="e">
        <f t="shared" si="637"/>
        <v>#N/A</v>
      </c>
      <c r="X953" s="4" t="e">
        <f t="shared" si="638"/>
        <v>#N/A</v>
      </c>
      <c r="Y953" s="4" t="e" cm="1">
        <f t="array" ref="Y953">_xlfn.IFS(H953=1,2,H953=3,1)</f>
        <v>#N/A</v>
      </c>
      <c r="Z953" s="4" t="e">
        <f t="shared" si="639"/>
        <v>#N/A</v>
      </c>
      <c r="AA953" s="4" t="e">
        <f t="shared" si="640"/>
        <v>#N/A</v>
      </c>
      <c r="AB953" s="4" t="e">
        <f t="shared" si="641"/>
        <v>#N/A</v>
      </c>
      <c r="AC953" s="4" t="e">
        <f t="shared" si="642"/>
        <v>#N/A</v>
      </c>
      <c r="AD953" s="4" t="e">
        <f t="shared" si="643"/>
        <v>#N/A</v>
      </c>
      <c r="AE953" s="4" t="e">
        <f t="shared" si="644"/>
        <v>#N/A</v>
      </c>
      <c r="AF953" s="4">
        <f t="shared" si="645"/>
        <v>0</v>
      </c>
      <c r="AG953" s="4" t="str">
        <f t="shared" si="646"/>
        <v/>
      </c>
      <c r="AH953" s="4">
        <f t="shared" si="647"/>
        <v>0</v>
      </c>
      <c r="AI953" s="4" t="e">
        <f t="shared" si="648"/>
        <v>#VALUE!</v>
      </c>
      <c r="AJ953" s="4" t="e">
        <f t="shared" si="649"/>
        <v>#N/A</v>
      </c>
      <c r="AK953" s="4" t="e">
        <f t="shared" si="650"/>
        <v>#N/A</v>
      </c>
      <c r="AL953" s="4">
        <f t="shared" si="651"/>
        <v>0</v>
      </c>
      <c r="AM953" s="4">
        <f t="shared" si="652"/>
        <v>0</v>
      </c>
      <c r="AN953" s="4"/>
      <c r="AO953" s="4" t="e">
        <f t="shared" si="653"/>
        <v>#N/A</v>
      </c>
      <c r="AP953" s="4" t="e">
        <f t="shared" si="654"/>
        <v>#VALUE!</v>
      </c>
      <c r="AQ953" s="4" t="str">
        <f t="shared" si="655"/>
        <v/>
      </c>
      <c r="AR953" s="4">
        <f t="shared" si="656"/>
        <v>0</v>
      </c>
      <c r="AS953" s="4">
        <f t="shared" si="657"/>
        <v>0</v>
      </c>
      <c r="AT953" s="4">
        <f t="shared" si="658"/>
        <v>0</v>
      </c>
    </row>
    <row r="954" spans="1:46" x14ac:dyDescent="0.25">
      <c r="A954" s="5">
        <f t="shared" si="630"/>
        <v>0</v>
      </c>
      <c r="B954" s="4" t="e">
        <f t="shared" si="631"/>
        <v>#N/A</v>
      </c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4">
        <f t="shared" si="632"/>
        <v>0</v>
      </c>
      <c r="N954" s="59"/>
      <c r="O954" s="59"/>
      <c r="P954" s="59" t="e">
        <f t="shared" si="633"/>
        <v>#N/A</v>
      </c>
      <c r="Q954" s="59"/>
      <c r="R954" s="59"/>
      <c r="S954" s="59"/>
      <c r="T954" s="5" t="e">
        <f t="shared" si="634"/>
        <v>#N/A</v>
      </c>
      <c r="U954" s="4" t="e">
        <f t="shared" si="635"/>
        <v>#N/A</v>
      </c>
      <c r="V954" s="4" t="e">
        <f t="shared" si="636"/>
        <v>#N/A</v>
      </c>
      <c r="W954" s="4" t="e">
        <f t="shared" si="637"/>
        <v>#N/A</v>
      </c>
      <c r="X954" s="4" t="e">
        <f t="shared" si="638"/>
        <v>#N/A</v>
      </c>
      <c r="Y954" s="4" t="e" cm="1">
        <f t="array" ref="Y954">_xlfn.IFS(H954=1,2,H954=3,1)</f>
        <v>#N/A</v>
      </c>
      <c r="Z954" s="4" t="e">
        <f t="shared" si="639"/>
        <v>#N/A</v>
      </c>
      <c r="AA954" s="4" t="e">
        <f t="shared" si="640"/>
        <v>#N/A</v>
      </c>
      <c r="AB954" s="4" t="e">
        <f t="shared" si="641"/>
        <v>#N/A</v>
      </c>
      <c r="AC954" s="4" t="e">
        <f t="shared" si="642"/>
        <v>#N/A</v>
      </c>
      <c r="AD954" s="4" t="e">
        <f t="shared" si="643"/>
        <v>#N/A</v>
      </c>
      <c r="AE954" s="4" t="e">
        <f t="shared" si="644"/>
        <v>#N/A</v>
      </c>
      <c r="AF954" s="4">
        <f t="shared" si="645"/>
        <v>0</v>
      </c>
      <c r="AG954" s="4" t="str">
        <f t="shared" si="646"/>
        <v/>
      </c>
      <c r="AH954" s="4">
        <f t="shared" si="647"/>
        <v>0</v>
      </c>
      <c r="AI954" s="4" t="e">
        <f t="shared" si="648"/>
        <v>#VALUE!</v>
      </c>
      <c r="AJ954" s="4" t="e">
        <f t="shared" si="649"/>
        <v>#N/A</v>
      </c>
      <c r="AK954" s="4" t="e">
        <f t="shared" si="650"/>
        <v>#N/A</v>
      </c>
      <c r="AL954" s="4">
        <f t="shared" si="651"/>
        <v>0</v>
      </c>
      <c r="AM954" s="4">
        <f t="shared" si="652"/>
        <v>0</v>
      </c>
      <c r="AN954" s="4"/>
      <c r="AO954" s="4" t="e">
        <f t="shared" si="653"/>
        <v>#N/A</v>
      </c>
      <c r="AP954" s="4" t="e">
        <f t="shared" si="654"/>
        <v>#VALUE!</v>
      </c>
      <c r="AQ954" s="4" t="str">
        <f t="shared" si="655"/>
        <v/>
      </c>
      <c r="AR954" s="4">
        <f t="shared" si="656"/>
        <v>0</v>
      </c>
      <c r="AS954" s="4">
        <f t="shared" si="657"/>
        <v>0</v>
      </c>
      <c r="AT954" s="4">
        <f t="shared" si="658"/>
        <v>0</v>
      </c>
    </row>
    <row r="955" spans="1:46" x14ac:dyDescent="0.25">
      <c r="A955" s="5">
        <f t="shared" si="630"/>
        <v>0</v>
      </c>
      <c r="B955" s="4" t="e">
        <f t="shared" si="631"/>
        <v>#N/A</v>
      </c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4">
        <f t="shared" si="632"/>
        <v>0</v>
      </c>
      <c r="N955" s="59"/>
      <c r="O955" s="59"/>
      <c r="P955" s="59" t="e">
        <f t="shared" si="633"/>
        <v>#N/A</v>
      </c>
      <c r="Q955" s="59"/>
      <c r="R955" s="59"/>
      <c r="S955" s="59"/>
      <c r="T955" s="5" t="e">
        <f t="shared" si="634"/>
        <v>#N/A</v>
      </c>
      <c r="U955" s="4" t="e">
        <f t="shared" si="635"/>
        <v>#N/A</v>
      </c>
      <c r="V955" s="4" t="e">
        <f t="shared" si="636"/>
        <v>#N/A</v>
      </c>
      <c r="W955" s="4" t="e">
        <f t="shared" si="637"/>
        <v>#N/A</v>
      </c>
      <c r="X955" s="4" t="e">
        <f t="shared" si="638"/>
        <v>#N/A</v>
      </c>
      <c r="Y955" s="4" t="e" cm="1">
        <f t="array" ref="Y955">_xlfn.IFS(H955=1,2,H955=3,1)</f>
        <v>#N/A</v>
      </c>
      <c r="Z955" s="4" t="e">
        <f t="shared" si="639"/>
        <v>#N/A</v>
      </c>
      <c r="AA955" s="4" t="e">
        <f t="shared" si="640"/>
        <v>#N/A</v>
      </c>
      <c r="AB955" s="4" t="e">
        <f t="shared" si="641"/>
        <v>#N/A</v>
      </c>
      <c r="AC955" s="4" t="e">
        <f t="shared" si="642"/>
        <v>#N/A</v>
      </c>
      <c r="AD955" s="4" t="e">
        <f t="shared" si="643"/>
        <v>#N/A</v>
      </c>
      <c r="AE955" s="4" t="e">
        <f t="shared" si="644"/>
        <v>#N/A</v>
      </c>
      <c r="AF955" s="4">
        <f t="shared" si="645"/>
        <v>0</v>
      </c>
      <c r="AG955" s="4" t="str">
        <f t="shared" si="646"/>
        <v/>
      </c>
      <c r="AH955" s="4">
        <f t="shared" si="647"/>
        <v>0</v>
      </c>
      <c r="AI955" s="4" t="e">
        <f t="shared" si="648"/>
        <v>#VALUE!</v>
      </c>
      <c r="AJ955" s="4" t="e">
        <f t="shared" si="649"/>
        <v>#N/A</v>
      </c>
      <c r="AK955" s="4" t="e">
        <f t="shared" si="650"/>
        <v>#N/A</v>
      </c>
      <c r="AL955" s="4">
        <f t="shared" si="651"/>
        <v>0</v>
      </c>
      <c r="AM955" s="4">
        <f t="shared" si="652"/>
        <v>0</v>
      </c>
      <c r="AN955" s="4"/>
      <c r="AO955" s="4" t="e">
        <f t="shared" si="653"/>
        <v>#N/A</v>
      </c>
      <c r="AP955" s="4" t="e">
        <f t="shared" si="654"/>
        <v>#VALUE!</v>
      </c>
      <c r="AQ955" s="4" t="str">
        <f t="shared" si="655"/>
        <v/>
      </c>
      <c r="AR955" s="4">
        <f t="shared" si="656"/>
        <v>0</v>
      </c>
      <c r="AS955" s="4">
        <f t="shared" si="657"/>
        <v>0</v>
      </c>
      <c r="AT955" s="4">
        <f t="shared" si="658"/>
        <v>0</v>
      </c>
    </row>
    <row r="956" spans="1:46" x14ac:dyDescent="0.25">
      <c r="A956" s="5">
        <f t="shared" si="630"/>
        <v>0</v>
      </c>
      <c r="B956" s="4" t="e">
        <f t="shared" si="631"/>
        <v>#N/A</v>
      </c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4">
        <f t="shared" si="632"/>
        <v>0</v>
      </c>
      <c r="N956" s="59"/>
      <c r="O956" s="59"/>
      <c r="P956" s="59" t="e">
        <f t="shared" si="633"/>
        <v>#N/A</v>
      </c>
      <c r="Q956" s="59"/>
      <c r="R956" s="59"/>
      <c r="S956" s="59"/>
      <c r="T956" s="5" t="e">
        <f t="shared" si="634"/>
        <v>#N/A</v>
      </c>
      <c r="U956" s="4" t="e">
        <f t="shared" si="635"/>
        <v>#N/A</v>
      </c>
      <c r="V956" s="4" t="e">
        <f t="shared" si="636"/>
        <v>#N/A</v>
      </c>
      <c r="W956" s="4" t="e">
        <f t="shared" si="637"/>
        <v>#N/A</v>
      </c>
      <c r="X956" s="4" t="e">
        <f t="shared" si="638"/>
        <v>#N/A</v>
      </c>
      <c r="Y956" s="4" t="e" cm="1">
        <f t="array" ref="Y956">_xlfn.IFS(H956=1,2,H956=3,1)</f>
        <v>#N/A</v>
      </c>
      <c r="Z956" s="4" t="e">
        <f t="shared" si="639"/>
        <v>#N/A</v>
      </c>
      <c r="AA956" s="4" t="e">
        <f t="shared" si="640"/>
        <v>#N/A</v>
      </c>
      <c r="AB956" s="4" t="e">
        <f t="shared" si="641"/>
        <v>#N/A</v>
      </c>
      <c r="AC956" s="4" t="e">
        <f t="shared" si="642"/>
        <v>#N/A</v>
      </c>
      <c r="AD956" s="4" t="e">
        <f t="shared" si="643"/>
        <v>#N/A</v>
      </c>
      <c r="AE956" s="4" t="e">
        <f t="shared" si="644"/>
        <v>#N/A</v>
      </c>
      <c r="AF956" s="4">
        <f t="shared" si="645"/>
        <v>0</v>
      </c>
      <c r="AG956" s="4" t="str">
        <f t="shared" si="646"/>
        <v/>
      </c>
      <c r="AH956" s="4">
        <f t="shared" si="647"/>
        <v>0</v>
      </c>
      <c r="AI956" s="4" t="e">
        <f t="shared" si="648"/>
        <v>#VALUE!</v>
      </c>
      <c r="AJ956" s="4" t="e">
        <f t="shared" si="649"/>
        <v>#N/A</v>
      </c>
      <c r="AK956" s="4" t="e">
        <f t="shared" si="650"/>
        <v>#N/A</v>
      </c>
      <c r="AL956" s="4">
        <f t="shared" si="651"/>
        <v>0</v>
      </c>
      <c r="AM956" s="4">
        <f t="shared" si="652"/>
        <v>0</v>
      </c>
      <c r="AN956" s="4"/>
      <c r="AO956" s="4" t="e">
        <f t="shared" si="653"/>
        <v>#N/A</v>
      </c>
      <c r="AP956" s="4" t="e">
        <f t="shared" si="654"/>
        <v>#VALUE!</v>
      </c>
      <c r="AQ956" s="4" t="str">
        <f t="shared" si="655"/>
        <v/>
      </c>
      <c r="AR956" s="4">
        <f t="shared" si="656"/>
        <v>0</v>
      </c>
      <c r="AS956" s="4">
        <f t="shared" si="657"/>
        <v>0</v>
      </c>
      <c r="AT956" s="4">
        <f t="shared" si="658"/>
        <v>0</v>
      </c>
    </row>
    <row r="957" spans="1:46" x14ac:dyDescent="0.25">
      <c r="A957" s="5">
        <f t="shared" si="630"/>
        <v>0</v>
      </c>
      <c r="B957" s="4" t="e">
        <f t="shared" si="631"/>
        <v>#N/A</v>
      </c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4">
        <f t="shared" si="632"/>
        <v>0</v>
      </c>
      <c r="N957" s="59"/>
      <c r="O957" s="59"/>
      <c r="P957" s="59" t="e">
        <f t="shared" si="633"/>
        <v>#N/A</v>
      </c>
      <c r="Q957" s="59"/>
      <c r="R957" s="59"/>
      <c r="S957" s="59"/>
      <c r="T957" s="5" t="e">
        <f t="shared" si="634"/>
        <v>#N/A</v>
      </c>
      <c r="U957" s="4" t="e">
        <f t="shared" si="635"/>
        <v>#N/A</v>
      </c>
      <c r="V957" s="4" t="e">
        <f t="shared" si="636"/>
        <v>#N/A</v>
      </c>
      <c r="W957" s="4" t="e">
        <f t="shared" si="637"/>
        <v>#N/A</v>
      </c>
      <c r="X957" s="4" t="e">
        <f t="shared" si="638"/>
        <v>#N/A</v>
      </c>
      <c r="Y957" s="4" t="e" cm="1">
        <f t="array" ref="Y957">_xlfn.IFS(H957=1,2,H957=3,1)</f>
        <v>#N/A</v>
      </c>
      <c r="Z957" s="4" t="e">
        <f t="shared" si="639"/>
        <v>#N/A</v>
      </c>
      <c r="AA957" s="4" t="e">
        <f t="shared" si="640"/>
        <v>#N/A</v>
      </c>
      <c r="AB957" s="4" t="e">
        <f t="shared" si="641"/>
        <v>#N/A</v>
      </c>
      <c r="AC957" s="4" t="e">
        <f t="shared" si="642"/>
        <v>#N/A</v>
      </c>
      <c r="AD957" s="4" t="e">
        <f t="shared" si="643"/>
        <v>#N/A</v>
      </c>
      <c r="AE957" s="4" t="e">
        <f t="shared" si="644"/>
        <v>#N/A</v>
      </c>
      <c r="AF957" s="4">
        <f t="shared" si="645"/>
        <v>0</v>
      </c>
      <c r="AG957" s="4" t="str">
        <f t="shared" si="646"/>
        <v/>
      </c>
      <c r="AH957" s="4">
        <f t="shared" si="647"/>
        <v>0</v>
      </c>
      <c r="AI957" s="4" t="e">
        <f t="shared" si="648"/>
        <v>#VALUE!</v>
      </c>
      <c r="AJ957" s="4" t="e">
        <f t="shared" si="649"/>
        <v>#N/A</v>
      </c>
      <c r="AK957" s="4" t="e">
        <f t="shared" si="650"/>
        <v>#N/A</v>
      </c>
      <c r="AL957" s="4">
        <f t="shared" si="651"/>
        <v>0</v>
      </c>
      <c r="AM957" s="4">
        <f t="shared" si="652"/>
        <v>0</v>
      </c>
      <c r="AN957" s="4"/>
      <c r="AO957" s="4" t="e">
        <f t="shared" si="653"/>
        <v>#N/A</v>
      </c>
      <c r="AP957" s="4" t="e">
        <f t="shared" si="654"/>
        <v>#VALUE!</v>
      </c>
      <c r="AQ957" s="4" t="str">
        <f t="shared" si="655"/>
        <v/>
      </c>
      <c r="AR957" s="4">
        <f t="shared" si="656"/>
        <v>0</v>
      </c>
      <c r="AS957" s="4">
        <f t="shared" si="657"/>
        <v>0</v>
      </c>
      <c r="AT957" s="4">
        <f t="shared" si="658"/>
        <v>0</v>
      </c>
    </row>
    <row r="958" spans="1:46" x14ac:dyDescent="0.25">
      <c r="A958" s="5">
        <f t="shared" si="630"/>
        <v>0</v>
      </c>
      <c r="B958" s="4" t="e">
        <f t="shared" si="631"/>
        <v>#N/A</v>
      </c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4">
        <f t="shared" si="632"/>
        <v>0</v>
      </c>
      <c r="N958" s="59"/>
      <c r="O958" s="59"/>
      <c r="P958" s="59" t="e">
        <f t="shared" si="633"/>
        <v>#N/A</v>
      </c>
      <c r="Q958" s="59"/>
      <c r="R958" s="59"/>
      <c r="S958" s="59"/>
      <c r="T958" s="5" t="e">
        <f t="shared" si="634"/>
        <v>#N/A</v>
      </c>
      <c r="U958" s="4" t="e">
        <f t="shared" si="635"/>
        <v>#N/A</v>
      </c>
      <c r="V958" s="4" t="e">
        <f t="shared" si="636"/>
        <v>#N/A</v>
      </c>
      <c r="W958" s="4" t="e">
        <f t="shared" si="637"/>
        <v>#N/A</v>
      </c>
      <c r="X958" s="4" t="e">
        <f t="shared" si="638"/>
        <v>#N/A</v>
      </c>
      <c r="Y958" s="4" t="e" cm="1">
        <f t="array" ref="Y958">_xlfn.IFS(H958=1,2,H958=3,1)</f>
        <v>#N/A</v>
      </c>
      <c r="Z958" s="4" t="e">
        <f t="shared" si="639"/>
        <v>#N/A</v>
      </c>
      <c r="AA958" s="4" t="e">
        <f t="shared" si="640"/>
        <v>#N/A</v>
      </c>
      <c r="AB958" s="4" t="e">
        <f t="shared" si="641"/>
        <v>#N/A</v>
      </c>
      <c r="AC958" s="4" t="e">
        <f t="shared" si="642"/>
        <v>#N/A</v>
      </c>
      <c r="AD958" s="4" t="e">
        <f t="shared" si="643"/>
        <v>#N/A</v>
      </c>
      <c r="AE958" s="4" t="e">
        <f t="shared" si="644"/>
        <v>#N/A</v>
      </c>
      <c r="AF958" s="4">
        <f t="shared" si="645"/>
        <v>0</v>
      </c>
      <c r="AG958" s="4" t="str">
        <f t="shared" si="646"/>
        <v/>
      </c>
      <c r="AH958" s="4">
        <f t="shared" si="647"/>
        <v>0</v>
      </c>
      <c r="AI958" s="4" t="e">
        <f t="shared" si="648"/>
        <v>#VALUE!</v>
      </c>
      <c r="AJ958" s="4" t="e">
        <f t="shared" si="649"/>
        <v>#N/A</v>
      </c>
      <c r="AK958" s="4" t="e">
        <f t="shared" si="650"/>
        <v>#N/A</v>
      </c>
      <c r="AL958" s="4">
        <f t="shared" si="651"/>
        <v>0</v>
      </c>
      <c r="AM958" s="4">
        <f t="shared" si="652"/>
        <v>0</v>
      </c>
      <c r="AN958" s="4"/>
      <c r="AO958" s="4" t="e">
        <f t="shared" si="653"/>
        <v>#N/A</v>
      </c>
      <c r="AP958" s="4" t="e">
        <f t="shared" si="654"/>
        <v>#VALUE!</v>
      </c>
      <c r="AQ958" s="4" t="str">
        <f t="shared" si="655"/>
        <v/>
      </c>
      <c r="AR958" s="4">
        <f t="shared" si="656"/>
        <v>0</v>
      </c>
      <c r="AS958" s="4">
        <f t="shared" si="657"/>
        <v>0</v>
      </c>
      <c r="AT958" s="4">
        <f t="shared" si="658"/>
        <v>0</v>
      </c>
    </row>
    <row r="959" spans="1:46" x14ac:dyDescent="0.25">
      <c r="A959" s="5">
        <f t="shared" si="630"/>
        <v>0</v>
      </c>
      <c r="B959" s="4" t="e">
        <f t="shared" si="631"/>
        <v>#N/A</v>
      </c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4">
        <f t="shared" si="632"/>
        <v>0</v>
      </c>
      <c r="N959" s="59"/>
      <c r="O959" s="59"/>
      <c r="P959" s="59" t="e">
        <f t="shared" si="633"/>
        <v>#N/A</v>
      </c>
      <c r="Q959" s="59"/>
      <c r="R959" s="59"/>
      <c r="S959" s="59"/>
      <c r="T959" s="5" t="e">
        <f t="shared" si="634"/>
        <v>#N/A</v>
      </c>
      <c r="U959" s="4" t="e">
        <f t="shared" si="635"/>
        <v>#N/A</v>
      </c>
      <c r="V959" s="4" t="e">
        <f t="shared" si="636"/>
        <v>#N/A</v>
      </c>
      <c r="W959" s="4" t="e">
        <f t="shared" si="637"/>
        <v>#N/A</v>
      </c>
      <c r="X959" s="4" t="e">
        <f t="shared" si="638"/>
        <v>#N/A</v>
      </c>
      <c r="Y959" s="4" t="e" cm="1">
        <f t="array" ref="Y959">_xlfn.IFS(H959=1,2,H959=3,1)</f>
        <v>#N/A</v>
      </c>
      <c r="Z959" s="4" t="e">
        <f t="shared" si="639"/>
        <v>#N/A</v>
      </c>
      <c r="AA959" s="4" t="e">
        <f t="shared" si="640"/>
        <v>#N/A</v>
      </c>
      <c r="AB959" s="4" t="e">
        <f t="shared" si="641"/>
        <v>#N/A</v>
      </c>
      <c r="AC959" s="4" t="e">
        <f t="shared" si="642"/>
        <v>#N/A</v>
      </c>
      <c r="AD959" s="4" t="e">
        <f t="shared" si="643"/>
        <v>#N/A</v>
      </c>
      <c r="AE959" s="4" t="e">
        <f t="shared" si="644"/>
        <v>#N/A</v>
      </c>
      <c r="AF959" s="4">
        <f t="shared" si="645"/>
        <v>0</v>
      </c>
      <c r="AG959" s="4" t="str">
        <f t="shared" si="646"/>
        <v/>
      </c>
      <c r="AH959" s="4">
        <f t="shared" si="647"/>
        <v>0</v>
      </c>
      <c r="AI959" s="4" t="e">
        <f t="shared" si="648"/>
        <v>#VALUE!</v>
      </c>
      <c r="AJ959" s="4" t="e">
        <f t="shared" si="649"/>
        <v>#N/A</v>
      </c>
      <c r="AK959" s="4" t="e">
        <f t="shared" si="650"/>
        <v>#N/A</v>
      </c>
      <c r="AL959" s="4">
        <f t="shared" si="651"/>
        <v>0</v>
      </c>
      <c r="AM959" s="4">
        <f t="shared" si="652"/>
        <v>0</v>
      </c>
      <c r="AN959" s="4"/>
      <c r="AO959" s="4" t="e">
        <f t="shared" si="653"/>
        <v>#N/A</v>
      </c>
      <c r="AP959" s="4" t="e">
        <f t="shared" si="654"/>
        <v>#VALUE!</v>
      </c>
      <c r="AQ959" s="4" t="str">
        <f t="shared" si="655"/>
        <v/>
      </c>
      <c r="AR959" s="4">
        <f t="shared" si="656"/>
        <v>0</v>
      </c>
      <c r="AS959" s="4">
        <f t="shared" si="657"/>
        <v>0</v>
      </c>
      <c r="AT959" s="4">
        <f t="shared" si="658"/>
        <v>0</v>
      </c>
    </row>
    <row r="960" spans="1:46" x14ac:dyDescent="0.25">
      <c r="A960" s="5">
        <f t="shared" si="630"/>
        <v>0</v>
      </c>
      <c r="B960" s="4" t="e">
        <f t="shared" si="631"/>
        <v>#N/A</v>
      </c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4">
        <f t="shared" si="632"/>
        <v>0</v>
      </c>
      <c r="N960" s="59"/>
      <c r="O960" s="59"/>
      <c r="P960" s="59" t="e">
        <f t="shared" si="633"/>
        <v>#N/A</v>
      </c>
      <c r="Q960" s="59"/>
      <c r="R960" s="59"/>
      <c r="S960" s="59"/>
      <c r="T960" s="5" t="e">
        <f t="shared" si="634"/>
        <v>#N/A</v>
      </c>
      <c r="U960" s="4" t="e">
        <f t="shared" si="635"/>
        <v>#N/A</v>
      </c>
      <c r="V960" s="4" t="e">
        <f t="shared" si="636"/>
        <v>#N/A</v>
      </c>
      <c r="W960" s="4" t="e">
        <f t="shared" si="637"/>
        <v>#N/A</v>
      </c>
      <c r="X960" s="4" t="e">
        <f t="shared" si="638"/>
        <v>#N/A</v>
      </c>
      <c r="Y960" s="4" t="e" cm="1">
        <f t="array" ref="Y960">_xlfn.IFS(H960=1,2,H960=3,1)</f>
        <v>#N/A</v>
      </c>
      <c r="Z960" s="4" t="e">
        <f t="shared" si="639"/>
        <v>#N/A</v>
      </c>
      <c r="AA960" s="4" t="e">
        <f t="shared" si="640"/>
        <v>#N/A</v>
      </c>
      <c r="AB960" s="4" t="e">
        <f t="shared" si="641"/>
        <v>#N/A</v>
      </c>
      <c r="AC960" s="4" t="e">
        <f t="shared" si="642"/>
        <v>#N/A</v>
      </c>
      <c r="AD960" s="4" t="e">
        <f t="shared" si="643"/>
        <v>#N/A</v>
      </c>
      <c r="AE960" s="4" t="e">
        <f t="shared" si="644"/>
        <v>#N/A</v>
      </c>
      <c r="AF960" s="4">
        <f t="shared" si="645"/>
        <v>0</v>
      </c>
      <c r="AG960" s="4" t="str">
        <f t="shared" si="646"/>
        <v/>
      </c>
      <c r="AH960" s="4">
        <f t="shared" si="647"/>
        <v>0</v>
      </c>
      <c r="AI960" s="4" t="e">
        <f t="shared" si="648"/>
        <v>#VALUE!</v>
      </c>
      <c r="AJ960" s="4" t="e">
        <f t="shared" si="649"/>
        <v>#N/A</v>
      </c>
      <c r="AK960" s="4" t="e">
        <f t="shared" si="650"/>
        <v>#N/A</v>
      </c>
      <c r="AL960" s="4">
        <f t="shared" si="651"/>
        <v>0</v>
      </c>
      <c r="AM960" s="4">
        <f t="shared" si="652"/>
        <v>0</v>
      </c>
      <c r="AN960" s="4"/>
      <c r="AO960" s="4" t="e">
        <f t="shared" si="653"/>
        <v>#N/A</v>
      </c>
      <c r="AP960" s="4" t="e">
        <f t="shared" si="654"/>
        <v>#VALUE!</v>
      </c>
      <c r="AQ960" s="4" t="str">
        <f t="shared" si="655"/>
        <v/>
      </c>
      <c r="AR960" s="4">
        <f t="shared" si="656"/>
        <v>0</v>
      </c>
      <c r="AS960" s="4">
        <f t="shared" si="657"/>
        <v>0</v>
      </c>
      <c r="AT960" s="4">
        <f t="shared" si="658"/>
        <v>0</v>
      </c>
    </row>
    <row r="961" spans="1:46" x14ac:dyDescent="0.25">
      <c r="A961" s="5">
        <f t="shared" si="630"/>
        <v>0</v>
      </c>
      <c r="B961" s="4" t="e">
        <f t="shared" si="631"/>
        <v>#N/A</v>
      </c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4">
        <f t="shared" si="632"/>
        <v>0</v>
      </c>
      <c r="N961" s="59"/>
      <c r="O961" s="59"/>
      <c r="P961" s="59" t="e">
        <f t="shared" si="633"/>
        <v>#N/A</v>
      </c>
      <c r="Q961" s="59"/>
      <c r="R961" s="59"/>
      <c r="S961" s="59"/>
      <c r="T961" s="5" t="e">
        <f t="shared" si="634"/>
        <v>#N/A</v>
      </c>
      <c r="U961" s="4" t="e">
        <f t="shared" si="635"/>
        <v>#N/A</v>
      </c>
      <c r="V961" s="4" t="e">
        <f t="shared" si="636"/>
        <v>#N/A</v>
      </c>
      <c r="W961" s="4" t="e">
        <f t="shared" si="637"/>
        <v>#N/A</v>
      </c>
      <c r="X961" s="4" t="e">
        <f t="shared" si="638"/>
        <v>#N/A</v>
      </c>
      <c r="Y961" s="4" t="e" cm="1">
        <f t="array" ref="Y961">_xlfn.IFS(H961=1,2,H961=3,1)</f>
        <v>#N/A</v>
      </c>
      <c r="Z961" s="4" t="e">
        <f t="shared" si="639"/>
        <v>#N/A</v>
      </c>
      <c r="AA961" s="4" t="e">
        <f t="shared" si="640"/>
        <v>#N/A</v>
      </c>
      <c r="AB961" s="4" t="e">
        <f t="shared" si="641"/>
        <v>#N/A</v>
      </c>
      <c r="AC961" s="4" t="e">
        <f t="shared" si="642"/>
        <v>#N/A</v>
      </c>
      <c r="AD961" s="4" t="e">
        <f t="shared" si="643"/>
        <v>#N/A</v>
      </c>
      <c r="AE961" s="4" t="e">
        <f t="shared" si="644"/>
        <v>#N/A</v>
      </c>
      <c r="AF961" s="4">
        <f t="shared" si="645"/>
        <v>0</v>
      </c>
      <c r="AG961" s="4" t="str">
        <f t="shared" si="646"/>
        <v/>
      </c>
      <c r="AH961" s="4">
        <f t="shared" si="647"/>
        <v>0</v>
      </c>
      <c r="AI961" s="4" t="e">
        <f t="shared" si="648"/>
        <v>#VALUE!</v>
      </c>
      <c r="AJ961" s="4" t="e">
        <f t="shared" si="649"/>
        <v>#N/A</v>
      </c>
      <c r="AK961" s="4" t="e">
        <f t="shared" si="650"/>
        <v>#N/A</v>
      </c>
      <c r="AL961" s="4">
        <f t="shared" si="651"/>
        <v>0</v>
      </c>
      <c r="AM961" s="4">
        <f t="shared" si="652"/>
        <v>0</v>
      </c>
      <c r="AN961" s="4"/>
      <c r="AO961" s="4" t="e">
        <f t="shared" si="653"/>
        <v>#N/A</v>
      </c>
      <c r="AP961" s="4" t="e">
        <f t="shared" si="654"/>
        <v>#VALUE!</v>
      </c>
      <c r="AQ961" s="4" t="str">
        <f t="shared" si="655"/>
        <v/>
      </c>
      <c r="AR961" s="4">
        <f t="shared" si="656"/>
        <v>0</v>
      </c>
      <c r="AS961" s="4">
        <f t="shared" si="657"/>
        <v>0</v>
      </c>
      <c r="AT961" s="4">
        <f t="shared" si="658"/>
        <v>0</v>
      </c>
    </row>
    <row r="962" spans="1:46" x14ac:dyDescent="0.25">
      <c r="A962" s="5">
        <f t="shared" si="630"/>
        <v>0</v>
      </c>
      <c r="B962" s="4" t="e">
        <f t="shared" si="631"/>
        <v>#N/A</v>
      </c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4">
        <f t="shared" si="632"/>
        <v>0</v>
      </c>
      <c r="N962" s="59"/>
      <c r="O962" s="59"/>
      <c r="P962" s="59" t="e">
        <f t="shared" si="633"/>
        <v>#N/A</v>
      </c>
      <c r="Q962" s="59"/>
      <c r="R962" s="59"/>
      <c r="S962" s="59"/>
      <c r="T962" s="5" t="e">
        <f t="shared" si="634"/>
        <v>#N/A</v>
      </c>
      <c r="U962" s="4" t="e">
        <f t="shared" si="635"/>
        <v>#N/A</v>
      </c>
      <c r="V962" s="4" t="e">
        <f t="shared" si="636"/>
        <v>#N/A</v>
      </c>
      <c r="W962" s="4" t="e">
        <f t="shared" si="637"/>
        <v>#N/A</v>
      </c>
      <c r="X962" s="4" t="e">
        <f t="shared" si="638"/>
        <v>#N/A</v>
      </c>
      <c r="Y962" s="4" t="e" cm="1">
        <f t="array" ref="Y962">_xlfn.IFS(H962=1,2,H962=3,1)</f>
        <v>#N/A</v>
      </c>
      <c r="Z962" s="4" t="e">
        <f t="shared" si="639"/>
        <v>#N/A</v>
      </c>
      <c r="AA962" s="4" t="e">
        <f t="shared" si="640"/>
        <v>#N/A</v>
      </c>
      <c r="AB962" s="4" t="e">
        <f t="shared" si="641"/>
        <v>#N/A</v>
      </c>
      <c r="AC962" s="4" t="e">
        <f t="shared" si="642"/>
        <v>#N/A</v>
      </c>
      <c r="AD962" s="4" t="e">
        <f t="shared" si="643"/>
        <v>#N/A</v>
      </c>
      <c r="AE962" s="4" t="e">
        <f t="shared" si="644"/>
        <v>#N/A</v>
      </c>
      <c r="AF962" s="4">
        <f t="shared" si="645"/>
        <v>0</v>
      </c>
      <c r="AG962" s="4" t="str">
        <f t="shared" si="646"/>
        <v/>
      </c>
      <c r="AH962" s="4">
        <f t="shared" si="647"/>
        <v>0</v>
      </c>
      <c r="AI962" s="4" t="e">
        <f t="shared" si="648"/>
        <v>#VALUE!</v>
      </c>
      <c r="AJ962" s="4" t="e">
        <f t="shared" si="649"/>
        <v>#N/A</v>
      </c>
      <c r="AK962" s="4" t="e">
        <f t="shared" si="650"/>
        <v>#N/A</v>
      </c>
      <c r="AL962" s="4">
        <f t="shared" si="651"/>
        <v>0</v>
      </c>
      <c r="AM962" s="4">
        <f t="shared" si="652"/>
        <v>0</v>
      </c>
      <c r="AN962" s="4"/>
      <c r="AO962" s="4" t="e">
        <f t="shared" si="653"/>
        <v>#N/A</v>
      </c>
      <c r="AP962" s="4" t="e">
        <f t="shared" si="654"/>
        <v>#VALUE!</v>
      </c>
      <c r="AQ962" s="4" t="str">
        <f t="shared" si="655"/>
        <v/>
      </c>
      <c r="AR962" s="4">
        <f t="shared" si="656"/>
        <v>0</v>
      </c>
      <c r="AS962" s="4">
        <f t="shared" si="657"/>
        <v>0</v>
      </c>
      <c r="AT962" s="4">
        <f t="shared" si="658"/>
        <v>0</v>
      </c>
    </row>
    <row r="963" spans="1:46" x14ac:dyDescent="0.25">
      <c r="A963" s="5">
        <f t="shared" si="630"/>
        <v>0</v>
      </c>
      <c r="B963" s="4" t="e">
        <f t="shared" si="631"/>
        <v>#N/A</v>
      </c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4">
        <f t="shared" si="632"/>
        <v>0</v>
      </c>
      <c r="N963" s="59"/>
      <c r="O963" s="59"/>
      <c r="P963" s="59" t="e">
        <f t="shared" si="633"/>
        <v>#N/A</v>
      </c>
      <c r="Q963" s="59"/>
      <c r="R963" s="59"/>
      <c r="S963" s="59"/>
      <c r="T963" s="5" t="e">
        <f t="shared" si="634"/>
        <v>#N/A</v>
      </c>
      <c r="U963" s="4" t="e">
        <f t="shared" si="635"/>
        <v>#N/A</v>
      </c>
      <c r="V963" s="4" t="e">
        <f t="shared" si="636"/>
        <v>#N/A</v>
      </c>
      <c r="W963" s="4" t="e">
        <f t="shared" si="637"/>
        <v>#N/A</v>
      </c>
      <c r="X963" s="4" t="e">
        <f t="shared" si="638"/>
        <v>#N/A</v>
      </c>
      <c r="Y963" s="4" t="e" cm="1">
        <f t="array" ref="Y963">_xlfn.IFS(H963=1,2,H963=3,1)</f>
        <v>#N/A</v>
      </c>
      <c r="Z963" s="4" t="e">
        <f t="shared" si="639"/>
        <v>#N/A</v>
      </c>
      <c r="AA963" s="4" t="e">
        <f t="shared" si="640"/>
        <v>#N/A</v>
      </c>
      <c r="AB963" s="4" t="e">
        <f t="shared" si="641"/>
        <v>#N/A</v>
      </c>
      <c r="AC963" s="4" t="e">
        <f t="shared" si="642"/>
        <v>#N/A</v>
      </c>
      <c r="AD963" s="4" t="e">
        <f t="shared" si="643"/>
        <v>#N/A</v>
      </c>
      <c r="AE963" s="4" t="e">
        <f t="shared" si="644"/>
        <v>#N/A</v>
      </c>
      <c r="AF963" s="4">
        <f t="shared" si="645"/>
        <v>0</v>
      </c>
      <c r="AG963" s="4" t="str">
        <f t="shared" si="646"/>
        <v/>
      </c>
      <c r="AH963" s="4">
        <f t="shared" si="647"/>
        <v>0</v>
      </c>
      <c r="AI963" s="4" t="e">
        <f t="shared" si="648"/>
        <v>#VALUE!</v>
      </c>
      <c r="AJ963" s="4" t="e">
        <f t="shared" si="649"/>
        <v>#N/A</v>
      </c>
      <c r="AK963" s="4" t="e">
        <f t="shared" si="650"/>
        <v>#N/A</v>
      </c>
      <c r="AL963" s="4">
        <f t="shared" si="651"/>
        <v>0</v>
      </c>
      <c r="AM963" s="4">
        <f t="shared" si="652"/>
        <v>0</v>
      </c>
      <c r="AN963" s="4"/>
      <c r="AO963" s="4" t="e">
        <f t="shared" si="653"/>
        <v>#N/A</v>
      </c>
      <c r="AP963" s="4" t="e">
        <f t="shared" si="654"/>
        <v>#VALUE!</v>
      </c>
      <c r="AQ963" s="4" t="str">
        <f t="shared" si="655"/>
        <v/>
      </c>
      <c r="AR963" s="4">
        <f t="shared" si="656"/>
        <v>0</v>
      </c>
      <c r="AS963" s="4">
        <f t="shared" si="657"/>
        <v>0</v>
      </c>
      <c r="AT963" s="4">
        <f t="shared" si="658"/>
        <v>0</v>
      </c>
    </row>
    <row r="964" spans="1:46" x14ac:dyDescent="0.25">
      <c r="A964" s="5">
        <f t="shared" si="630"/>
        <v>0</v>
      </c>
      <c r="B964" s="4" t="e">
        <f t="shared" si="631"/>
        <v>#N/A</v>
      </c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4">
        <f t="shared" si="632"/>
        <v>0</v>
      </c>
      <c r="N964" s="59"/>
      <c r="O964" s="59"/>
      <c r="P964" s="59" t="e">
        <f t="shared" si="633"/>
        <v>#N/A</v>
      </c>
      <c r="Q964" s="59"/>
      <c r="R964" s="59"/>
      <c r="S964" s="59"/>
      <c r="T964" s="5" t="e">
        <f t="shared" si="634"/>
        <v>#N/A</v>
      </c>
      <c r="U964" s="4" t="e">
        <f t="shared" si="635"/>
        <v>#N/A</v>
      </c>
      <c r="V964" s="4" t="e">
        <f t="shared" si="636"/>
        <v>#N/A</v>
      </c>
      <c r="W964" s="4" t="e">
        <f t="shared" si="637"/>
        <v>#N/A</v>
      </c>
      <c r="X964" s="4" t="e">
        <f t="shared" si="638"/>
        <v>#N/A</v>
      </c>
      <c r="Y964" s="4" t="e" cm="1">
        <f t="array" ref="Y964">_xlfn.IFS(H964=1,2,H964=3,1)</f>
        <v>#N/A</v>
      </c>
      <c r="Z964" s="4" t="e">
        <f t="shared" si="639"/>
        <v>#N/A</v>
      </c>
      <c r="AA964" s="4" t="e">
        <f t="shared" si="640"/>
        <v>#N/A</v>
      </c>
      <c r="AB964" s="4" t="e">
        <f t="shared" si="641"/>
        <v>#N/A</v>
      </c>
      <c r="AC964" s="4" t="e">
        <f t="shared" si="642"/>
        <v>#N/A</v>
      </c>
      <c r="AD964" s="4" t="e">
        <f t="shared" si="643"/>
        <v>#N/A</v>
      </c>
      <c r="AE964" s="4" t="e">
        <f t="shared" si="644"/>
        <v>#N/A</v>
      </c>
      <c r="AF964" s="4">
        <f t="shared" si="645"/>
        <v>0</v>
      </c>
      <c r="AG964" s="4" t="str">
        <f t="shared" si="646"/>
        <v/>
      </c>
      <c r="AH964" s="4">
        <f t="shared" si="647"/>
        <v>0</v>
      </c>
      <c r="AI964" s="4" t="e">
        <f t="shared" si="648"/>
        <v>#VALUE!</v>
      </c>
      <c r="AJ964" s="4" t="e">
        <f t="shared" si="649"/>
        <v>#N/A</v>
      </c>
      <c r="AK964" s="4" t="e">
        <f t="shared" si="650"/>
        <v>#N/A</v>
      </c>
      <c r="AL964" s="4">
        <f t="shared" si="651"/>
        <v>0</v>
      </c>
      <c r="AM964" s="4">
        <f t="shared" si="652"/>
        <v>0</v>
      </c>
      <c r="AN964" s="4"/>
      <c r="AO964" s="4" t="e">
        <f t="shared" si="653"/>
        <v>#N/A</v>
      </c>
      <c r="AP964" s="4" t="e">
        <f t="shared" si="654"/>
        <v>#VALUE!</v>
      </c>
      <c r="AQ964" s="4" t="str">
        <f t="shared" si="655"/>
        <v/>
      </c>
      <c r="AR964" s="4">
        <f t="shared" si="656"/>
        <v>0</v>
      </c>
      <c r="AS964" s="4">
        <f t="shared" si="657"/>
        <v>0</v>
      </c>
      <c r="AT964" s="4">
        <f t="shared" si="658"/>
        <v>0</v>
      </c>
    </row>
    <row r="965" spans="1:46" x14ac:dyDescent="0.25">
      <c r="A965" s="5">
        <f t="shared" si="630"/>
        <v>0</v>
      </c>
      <c r="B965" s="4" t="e">
        <f t="shared" si="631"/>
        <v>#N/A</v>
      </c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4">
        <f t="shared" si="632"/>
        <v>0</v>
      </c>
      <c r="N965" s="59"/>
      <c r="O965" s="59"/>
      <c r="P965" s="59" t="e">
        <f t="shared" si="633"/>
        <v>#N/A</v>
      </c>
      <c r="Q965" s="59"/>
      <c r="R965" s="59"/>
      <c r="S965" s="59"/>
      <c r="T965" s="5" t="e">
        <f t="shared" si="634"/>
        <v>#N/A</v>
      </c>
      <c r="U965" s="4" t="e">
        <f t="shared" si="635"/>
        <v>#N/A</v>
      </c>
      <c r="V965" s="4" t="e">
        <f t="shared" si="636"/>
        <v>#N/A</v>
      </c>
      <c r="W965" s="4" t="e">
        <f t="shared" si="637"/>
        <v>#N/A</v>
      </c>
      <c r="X965" s="4" t="e">
        <f t="shared" si="638"/>
        <v>#N/A</v>
      </c>
      <c r="Y965" s="4" t="e" cm="1">
        <f t="array" ref="Y965">_xlfn.IFS(H965=1,2,H965=3,1)</f>
        <v>#N/A</v>
      </c>
      <c r="Z965" s="4" t="e">
        <f t="shared" si="639"/>
        <v>#N/A</v>
      </c>
      <c r="AA965" s="4" t="e">
        <f t="shared" si="640"/>
        <v>#N/A</v>
      </c>
      <c r="AB965" s="4" t="e">
        <f t="shared" si="641"/>
        <v>#N/A</v>
      </c>
      <c r="AC965" s="4" t="e">
        <f t="shared" si="642"/>
        <v>#N/A</v>
      </c>
      <c r="AD965" s="4" t="e">
        <f t="shared" si="643"/>
        <v>#N/A</v>
      </c>
      <c r="AE965" s="4" t="e">
        <f t="shared" si="644"/>
        <v>#N/A</v>
      </c>
      <c r="AF965" s="4">
        <f t="shared" si="645"/>
        <v>0</v>
      </c>
      <c r="AG965" s="4" t="str">
        <f t="shared" si="646"/>
        <v/>
      </c>
      <c r="AH965" s="4">
        <f t="shared" si="647"/>
        <v>0</v>
      </c>
      <c r="AI965" s="4" t="e">
        <f t="shared" si="648"/>
        <v>#VALUE!</v>
      </c>
      <c r="AJ965" s="4" t="e">
        <f t="shared" si="649"/>
        <v>#N/A</v>
      </c>
      <c r="AK965" s="4" t="e">
        <f t="shared" si="650"/>
        <v>#N/A</v>
      </c>
      <c r="AL965" s="4">
        <f t="shared" si="651"/>
        <v>0</v>
      </c>
      <c r="AM965" s="4">
        <f t="shared" si="652"/>
        <v>0</v>
      </c>
      <c r="AN965" s="4"/>
      <c r="AO965" s="4" t="e">
        <f t="shared" si="653"/>
        <v>#N/A</v>
      </c>
      <c r="AP965" s="4" t="e">
        <f t="shared" si="654"/>
        <v>#VALUE!</v>
      </c>
      <c r="AQ965" s="4" t="str">
        <f t="shared" si="655"/>
        <v/>
      </c>
      <c r="AR965" s="4">
        <f t="shared" si="656"/>
        <v>0</v>
      </c>
      <c r="AS965" s="4">
        <f t="shared" si="657"/>
        <v>0</v>
      </c>
      <c r="AT965" s="4">
        <f t="shared" si="658"/>
        <v>0</v>
      </c>
    </row>
    <row r="966" spans="1:46" x14ac:dyDescent="0.25">
      <c r="A966" s="5">
        <f t="shared" si="630"/>
        <v>0</v>
      </c>
      <c r="B966" s="4" t="e">
        <f t="shared" si="631"/>
        <v>#N/A</v>
      </c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4">
        <f t="shared" si="632"/>
        <v>0</v>
      </c>
      <c r="N966" s="59"/>
      <c r="O966" s="59"/>
      <c r="P966" s="59" t="e">
        <f t="shared" si="633"/>
        <v>#N/A</v>
      </c>
      <c r="Q966" s="59"/>
      <c r="R966" s="59"/>
      <c r="S966" s="59"/>
      <c r="T966" s="5" t="e">
        <f t="shared" si="634"/>
        <v>#N/A</v>
      </c>
      <c r="U966" s="4" t="e">
        <f t="shared" si="635"/>
        <v>#N/A</v>
      </c>
      <c r="V966" s="4" t="e">
        <f t="shared" si="636"/>
        <v>#N/A</v>
      </c>
      <c r="W966" s="4" t="e">
        <f t="shared" si="637"/>
        <v>#N/A</v>
      </c>
      <c r="X966" s="4" t="e">
        <f t="shared" si="638"/>
        <v>#N/A</v>
      </c>
      <c r="Y966" s="4" t="e" cm="1">
        <f t="array" ref="Y966">_xlfn.IFS(H966=1,2,H966=3,1)</f>
        <v>#N/A</v>
      </c>
      <c r="Z966" s="4" t="e">
        <f t="shared" si="639"/>
        <v>#N/A</v>
      </c>
      <c r="AA966" s="4" t="e">
        <f t="shared" si="640"/>
        <v>#N/A</v>
      </c>
      <c r="AB966" s="4" t="e">
        <f t="shared" si="641"/>
        <v>#N/A</v>
      </c>
      <c r="AC966" s="4" t="e">
        <f t="shared" si="642"/>
        <v>#N/A</v>
      </c>
      <c r="AD966" s="4" t="e">
        <f t="shared" si="643"/>
        <v>#N/A</v>
      </c>
      <c r="AE966" s="4" t="e">
        <f t="shared" si="644"/>
        <v>#N/A</v>
      </c>
      <c r="AF966" s="4">
        <f t="shared" si="645"/>
        <v>0</v>
      </c>
      <c r="AG966" s="4" t="str">
        <f t="shared" si="646"/>
        <v/>
      </c>
      <c r="AH966" s="4">
        <f t="shared" si="647"/>
        <v>0</v>
      </c>
      <c r="AI966" s="4" t="e">
        <f t="shared" si="648"/>
        <v>#VALUE!</v>
      </c>
      <c r="AJ966" s="4" t="e">
        <f t="shared" si="649"/>
        <v>#N/A</v>
      </c>
      <c r="AK966" s="4" t="e">
        <f t="shared" si="650"/>
        <v>#N/A</v>
      </c>
      <c r="AL966" s="4">
        <f t="shared" si="651"/>
        <v>0</v>
      </c>
      <c r="AM966" s="4">
        <f t="shared" si="652"/>
        <v>0</v>
      </c>
      <c r="AN966" s="4"/>
      <c r="AO966" s="4" t="e">
        <f t="shared" si="653"/>
        <v>#N/A</v>
      </c>
      <c r="AP966" s="4" t="e">
        <f t="shared" si="654"/>
        <v>#VALUE!</v>
      </c>
      <c r="AQ966" s="4" t="str">
        <f t="shared" si="655"/>
        <v/>
      </c>
      <c r="AR966" s="4">
        <f t="shared" si="656"/>
        <v>0</v>
      </c>
      <c r="AS966" s="4">
        <f t="shared" si="657"/>
        <v>0</v>
      </c>
      <c r="AT966" s="4">
        <f t="shared" si="658"/>
        <v>0</v>
      </c>
    </row>
    <row r="967" spans="1:46" x14ac:dyDescent="0.25">
      <c r="A967" s="5">
        <f t="shared" si="630"/>
        <v>0</v>
      </c>
      <c r="B967" s="4" t="e">
        <f t="shared" si="631"/>
        <v>#N/A</v>
      </c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4">
        <f t="shared" si="632"/>
        <v>0</v>
      </c>
      <c r="N967" s="59"/>
      <c r="O967" s="59"/>
      <c r="P967" s="59" t="e">
        <f t="shared" si="633"/>
        <v>#N/A</v>
      </c>
      <c r="Q967" s="59"/>
      <c r="R967" s="59"/>
      <c r="S967" s="59"/>
      <c r="T967" s="5" t="e">
        <f t="shared" si="634"/>
        <v>#N/A</v>
      </c>
      <c r="U967" s="4" t="e">
        <f t="shared" si="635"/>
        <v>#N/A</v>
      </c>
      <c r="V967" s="4" t="e">
        <f t="shared" si="636"/>
        <v>#N/A</v>
      </c>
      <c r="W967" s="4" t="e">
        <f t="shared" si="637"/>
        <v>#N/A</v>
      </c>
      <c r="X967" s="4" t="e">
        <f t="shared" si="638"/>
        <v>#N/A</v>
      </c>
      <c r="Y967" s="4" t="e" cm="1">
        <f t="array" ref="Y967">_xlfn.IFS(H967=1,2,H967=3,1)</f>
        <v>#N/A</v>
      </c>
      <c r="Z967" s="4" t="e">
        <f t="shared" si="639"/>
        <v>#N/A</v>
      </c>
      <c r="AA967" s="4" t="e">
        <f t="shared" si="640"/>
        <v>#N/A</v>
      </c>
      <c r="AB967" s="4" t="e">
        <f t="shared" si="641"/>
        <v>#N/A</v>
      </c>
      <c r="AC967" s="4" t="e">
        <f t="shared" si="642"/>
        <v>#N/A</v>
      </c>
      <c r="AD967" s="4" t="e">
        <f t="shared" si="643"/>
        <v>#N/A</v>
      </c>
      <c r="AE967" s="4" t="e">
        <f t="shared" si="644"/>
        <v>#N/A</v>
      </c>
      <c r="AF967" s="4">
        <f t="shared" si="645"/>
        <v>0</v>
      </c>
      <c r="AG967" s="4" t="str">
        <f t="shared" si="646"/>
        <v/>
      </c>
      <c r="AH967" s="4">
        <f t="shared" si="647"/>
        <v>0</v>
      </c>
      <c r="AI967" s="4" t="e">
        <f t="shared" si="648"/>
        <v>#VALUE!</v>
      </c>
      <c r="AJ967" s="4" t="e">
        <f t="shared" si="649"/>
        <v>#N/A</v>
      </c>
      <c r="AK967" s="4" t="e">
        <f t="shared" si="650"/>
        <v>#N/A</v>
      </c>
      <c r="AL967" s="4">
        <f t="shared" si="651"/>
        <v>0</v>
      </c>
      <c r="AM967" s="4">
        <f t="shared" si="652"/>
        <v>0</v>
      </c>
      <c r="AN967" s="4"/>
      <c r="AO967" s="4" t="e">
        <f t="shared" si="653"/>
        <v>#N/A</v>
      </c>
      <c r="AP967" s="4" t="e">
        <f t="shared" si="654"/>
        <v>#VALUE!</v>
      </c>
      <c r="AQ967" s="4" t="str">
        <f t="shared" si="655"/>
        <v/>
      </c>
      <c r="AR967" s="4">
        <f t="shared" si="656"/>
        <v>0</v>
      </c>
      <c r="AS967" s="4">
        <f t="shared" si="657"/>
        <v>0</v>
      </c>
      <c r="AT967" s="4">
        <f t="shared" si="658"/>
        <v>0</v>
      </c>
    </row>
    <row r="968" spans="1:46" x14ac:dyDescent="0.25">
      <c r="A968" s="5">
        <f t="shared" si="630"/>
        <v>0</v>
      </c>
      <c r="B968" s="4" t="e">
        <f t="shared" si="631"/>
        <v>#N/A</v>
      </c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4">
        <f t="shared" si="632"/>
        <v>0</v>
      </c>
      <c r="N968" s="59"/>
      <c r="O968" s="59"/>
      <c r="P968" s="59" t="e">
        <f t="shared" si="633"/>
        <v>#N/A</v>
      </c>
      <c r="Q968" s="59"/>
      <c r="R968" s="59"/>
      <c r="S968" s="59"/>
      <c r="T968" s="5" t="e">
        <f t="shared" si="634"/>
        <v>#N/A</v>
      </c>
      <c r="U968" s="4" t="e">
        <f t="shared" si="635"/>
        <v>#N/A</v>
      </c>
      <c r="V968" s="4" t="e">
        <f t="shared" si="636"/>
        <v>#N/A</v>
      </c>
      <c r="W968" s="4" t="e">
        <f t="shared" si="637"/>
        <v>#N/A</v>
      </c>
      <c r="X968" s="4" t="e">
        <f t="shared" si="638"/>
        <v>#N/A</v>
      </c>
      <c r="Y968" s="4" t="e" cm="1">
        <f t="array" ref="Y968">_xlfn.IFS(H968=1,2,H968=3,1)</f>
        <v>#N/A</v>
      </c>
      <c r="Z968" s="4" t="e">
        <f t="shared" si="639"/>
        <v>#N/A</v>
      </c>
      <c r="AA968" s="4" t="e">
        <f t="shared" si="640"/>
        <v>#N/A</v>
      </c>
      <c r="AB968" s="4" t="e">
        <f t="shared" si="641"/>
        <v>#N/A</v>
      </c>
      <c r="AC968" s="4" t="e">
        <f t="shared" si="642"/>
        <v>#N/A</v>
      </c>
      <c r="AD968" s="4" t="e">
        <f t="shared" si="643"/>
        <v>#N/A</v>
      </c>
      <c r="AE968" s="4" t="e">
        <f t="shared" si="644"/>
        <v>#N/A</v>
      </c>
      <c r="AF968" s="4">
        <f t="shared" si="645"/>
        <v>0</v>
      </c>
      <c r="AG968" s="4" t="str">
        <f t="shared" si="646"/>
        <v/>
      </c>
      <c r="AH968" s="4">
        <f t="shared" si="647"/>
        <v>0</v>
      </c>
      <c r="AI968" s="4" t="e">
        <f t="shared" si="648"/>
        <v>#VALUE!</v>
      </c>
      <c r="AJ968" s="4" t="e">
        <f t="shared" si="649"/>
        <v>#N/A</v>
      </c>
      <c r="AK968" s="4" t="e">
        <f t="shared" si="650"/>
        <v>#N/A</v>
      </c>
      <c r="AL968" s="4">
        <f t="shared" si="651"/>
        <v>0</v>
      </c>
      <c r="AM968" s="4">
        <f t="shared" si="652"/>
        <v>0</v>
      </c>
      <c r="AN968" s="4"/>
      <c r="AO968" s="4" t="e">
        <f t="shared" si="653"/>
        <v>#N/A</v>
      </c>
      <c r="AP968" s="4" t="e">
        <f t="shared" si="654"/>
        <v>#VALUE!</v>
      </c>
      <c r="AQ968" s="4" t="str">
        <f t="shared" si="655"/>
        <v/>
      </c>
      <c r="AR968" s="4">
        <f t="shared" si="656"/>
        <v>0</v>
      </c>
      <c r="AS968" s="4">
        <f t="shared" si="657"/>
        <v>0</v>
      </c>
      <c r="AT968" s="4">
        <f t="shared" si="658"/>
        <v>0</v>
      </c>
    </row>
    <row r="969" spans="1:46" x14ac:dyDescent="0.25">
      <c r="A969" s="5">
        <f t="shared" si="630"/>
        <v>0</v>
      </c>
      <c r="B969" s="4" t="e">
        <f t="shared" si="631"/>
        <v>#N/A</v>
      </c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4">
        <f t="shared" si="632"/>
        <v>0</v>
      </c>
      <c r="N969" s="59"/>
      <c r="O969" s="59"/>
      <c r="P969" s="59" t="e">
        <f t="shared" si="633"/>
        <v>#N/A</v>
      </c>
      <c r="Q969" s="59"/>
      <c r="R969" s="59"/>
      <c r="S969" s="59"/>
      <c r="T969" s="5" t="e">
        <f t="shared" si="634"/>
        <v>#N/A</v>
      </c>
      <c r="U969" s="4" t="e">
        <f t="shared" si="635"/>
        <v>#N/A</v>
      </c>
      <c r="V969" s="4" t="e">
        <f t="shared" si="636"/>
        <v>#N/A</v>
      </c>
      <c r="W969" s="4" t="e">
        <f t="shared" si="637"/>
        <v>#N/A</v>
      </c>
      <c r="X969" s="4" t="e">
        <f t="shared" si="638"/>
        <v>#N/A</v>
      </c>
      <c r="Y969" s="4" t="e" cm="1">
        <f t="array" ref="Y969">_xlfn.IFS(H969=1,2,H969=3,1)</f>
        <v>#N/A</v>
      </c>
      <c r="Z969" s="4" t="e">
        <f t="shared" si="639"/>
        <v>#N/A</v>
      </c>
      <c r="AA969" s="4" t="e">
        <f t="shared" si="640"/>
        <v>#N/A</v>
      </c>
      <c r="AB969" s="4" t="e">
        <f t="shared" si="641"/>
        <v>#N/A</v>
      </c>
      <c r="AC969" s="4" t="e">
        <f t="shared" si="642"/>
        <v>#N/A</v>
      </c>
      <c r="AD969" s="4" t="e">
        <f t="shared" si="643"/>
        <v>#N/A</v>
      </c>
      <c r="AE969" s="4" t="e">
        <f t="shared" si="644"/>
        <v>#N/A</v>
      </c>
      <c r="AF969" s="4">
        <f t="shared" si="645"/>
        <v>0</v>
      </c>
      <c r="AG969" s="4" t="str">
        <f t="shared" si="646"/>
        <v/>
      </c>
      <c r="AH969" s="4">
        <f t="shared" si="647"/>
        <v>0</v>
      </c>
      <c r="AI969" s="4" t="e">
        <f t="shared" si="648"/>
        <v>#VALUE!</v>
      </c>
      <c r="AJ969" s="4" t="e">
        <f t="shared" si="649"/>
        <v>#N/A</v>
      </c>
      <c r="AK969" s="4" t="e">
        <f t="shared" si="650"/>
        <v>#N/A</v>
      </c>
      <c r="AL969" s="4">
        <f t="shared" si="651"/>
        <v>0</v>
      </c>
      <c r="AM969" s="4">
        <f t="shared" si="652"/>
        <v>0</v>
      </c>
      <c r="AN969" s="4"/>
      <c r="AO969" s="4" t="e">
        <f t="shared" si="653"/>
        <v>#N/A</v>
      </c>
      <c r="AP969" s="4" t="e">
        <f t="shared" si="654"/>
        <v>#VALUE!</v>
      </c>
      <c r="AQ969" s="4" t="str">
        <f t="shared" si="655"/>
        <v/>
      </c>
      <c r="AR969" s="4">
        <f t="shared" si="656"/>
        <v>0</v>
      </c>
      <c r="AS969" s="4">
        <f t="shared" si="657"/>
        <v>0</v>
      </c>
      <c r="AT969" s="4">
        <f t="shared" si="658"/>
        <v>0</v>
      </c>
    </row>
    <row r="970" spans="1:46" x14ac:dyDescent="0.25">
      <c r="A970" s="5">
        <f t="shared" si="630"/>
        <v>0</v>
      </c>
      <c r="B970" s="4" t="e">
        <f t="shared" si="631"/>
        <v>#N/A</v>
      </c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4">
        <f t="shared" si="632"/>
        <v>0</v>
      </c>
      <c r="N970" s="59"/>
      <c r="O970" s="59"/>
      <c r="P970" s="59" t="e">
        <f t="shared" si="633"/>
        <v>#N/A</v>
      </c>
      <c r="Q970" s="59"/>
      <c r="R970" s="59"/>
      <c r="S970" s="59"/>
      <c r="T970" s="5" t="e">
        <f t="shared" si="634"/>
        <v>#N/A</v>
      </c>
      <c r="U970" s="4" t="e">
        <f t="shared" si="635"/>
        <v>#N/A</v>
      </c>
      <c r="V970" s="4" t="e">
        <f t="shared" si="636"/>
        <v>#N/A</v>
      </c>
      <c r="W970" s="4" t="e">
        <f t="shared" si="637"/>
        <v>#N/A</v>
      </c>
      <c r="X970" s="4" t="e">
        <f t="shared" si="638"/>
        <v>#N/A</v>
      </c>
      <c r="Y970" s="4" t="e" cm="1">
        <f t="array" ref="Y970">_xlfn.IFS(H970=1,2,H970=3,1)</f>
        <v>#N/A</v>
      </c>
      <c r="Z970" s="4" t="e">
        <f t="shared" si="639"/>
        <v>#N/A</v>
      </c>
      <c r="AA970" s="4" t="e">
        <f t="shared" si="640"/>
        <v>#N/A</v>
      </c>
      <c r="AB970" s="4" t="e">
        <f t="shared" si="641"/>
        <v>#N/A</v>
      </c>
      <c r="AC970" s="4" t="e">
        <f t="shared" si="642"/>
        <v>#N/A</v>
      </c>
      <c r="AD970" s="4" t="e">
        <f t="shared" si="643"/>
        <v>#N/A</v>
      </c>
      <c r="AE970" s="4" t="e">
        <f t="shared" si="644"/>
        <v>#N/A</v>
      </c>
      <c r="AF970" s="4">
        <f t="shared" si="645"/>
        <v>0</v>
      </c>
      <c r="AG970" s="4" t="str">
        <f t="shared" si="646"/>
        <v/>
      </c>
      <c r="AH970" s="4">
        <f t="shared" si="647"/>
        <v>0</v>
      </c>
      <c r="AI970" s="4" t="e">
        <f t="shared" si="648"/>
        <v>#VALUE!</v>
      </c>
      <c r="AJ970" s="4" t="e">
        <f t="shared" si="649"/>
        <v>#N/A</v>
      </c>
      <c r="AK970" s="4" t="e">
        <f t="shared" si="650"/>
        <v>#N/A</v>
      </c>
      <c r="AL970" s="4">
        <f t="shared" si="651"/>
        <v>0</v>
      </c>
      <c r="AM970" s="4">
        <f t="shared" si="652"/>
        <v>0</v>
      </c>
      <c r="AN970" s="4"/>
      <c r="AO970" s="4" t="e">
        <f t="shared" si="653"/>
        <v>#N/A</v>
      </c>
      <c r="AP970" s="4" t="e">
        <f t="shared" si="654"/>
        <v>#VALUE!</v>
      </c>
      <c r="AQ970" s="4" t="str">
        <f t="shared" si="655"/>
        <v/>
      </c>
      <c r="AR970" s="4">
        <f t="shared" si="656"/>
        <v>0</v>
      </c>
      <c r="AS970" s="4">
        <f t="shared" si="657"/>
        <v>0</v>
      </c>
      <c r="AT970" s="4">
        <f t="shared" si="658"/>
        <v>0</v>
      </c>
    </row>
    <row r="971" spans="1:46" x14ac:dyDescent="0.25">
      <c r="A971" s="5">
        <f t="shared" si="630"/>
        <v>0</v>
      </c>
      <c r="B971" s="4" t="e">
        <f t="shared" si="631"/>
        <v>#N/A</v>
      </c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4">
        <f t="shared" si="632"/>
        <v>0</v>
      </c>
      <c r="N971" s="59"/>
      <c r="O971" s="59"/>
      <c r="P971" s="59" t="e">
        <f t="shared" si="633"/>
        <v>#N/A</v>
      </c>
      <c r="Q971" s="59"/>
      <c r="R971" s="59"/>
      <c r="S971" s="59"/>
      <c r="T971" s="5" t="e">
        <f t="shared" si="634"/>
        <v>#N/A</v>
      </c>
      <c r="U971" s="4" t="e">
        <f t="shared" si="635"/>
        <v>#N/A</v>
      </c>
      <c r="V971" s="4" t="e">
        <f t="shared" si="636"/>
        <v>#N/A</v>
      </c>
      <c r="W971" s="4" t="e">
        <f t="shared" si="637"/>
        <v>#N/A</v>
      </c>
      <c r="X971" s="4" t="e">
        <f t="shared" si="638"/>
        <v>#N/A</v>
      </c>
      <c r="Y971" s="4" t="e" cm="1">
        <f t="array" ref="Y971">_xlfn.IFS(H971=1,2,H971=3,1)</f>
        <v>#N/A</v>
      </c>
      <c r="Z971" s="4" t="e">
        <f t="shared" si="639"/>
        <v>#N/A</v>
      </c>
      <c r="AA971" s="4" t="e">
        <f t="shared" si="640"/>
        <v>#N/A</v>
      </c>
      <c r="AB971" s="4" t="e">
        <f t="shared" si="641"/>
        <v>#N/A</v>
      </c>
      <c r="AC971" s="4" t="e">
        <f t="shared" si="642"/>
        <v>#N/A</v>
      </c>
      <c r="AD971" s="4" t="e">
        <f t="shared" si="643"/>
        <v>#N/A</v>
      </c>
      <c r="AE971" s="4" t="e">
        <f t="shared" si="644"/>
        <v>#N/A</v>
      </c>
      <c r="AF971" s="4">
        <f t="shared" si="645"/>
        <v>0</v>
      </c>
      <c r="AG971" s="4" t="str">
        <f t="shared" si="646"/>
        <v/>
      </c>
      <c r="AH971" s="4">
        <f t="shared" si="647"/>
        <v>0</v>
      </c>
      <c r="AI971" s="4" t="e">
        <f t="shared" si="648"/>
        <v>#VALUE!</v>
      </c>
      <c r="AJ971" s="4" t="e">
        <f t="shared" si="649"/>
        <v>#N/A</v>
      </c>
      <c r="AK971" s="4" t="e">
        <f t="shared" si="650"/>
        <v>#N/A</v>
      </c>
      <c r="AL971" s="4">
        <f t="shared" si="651"/>
        <v>0</v>
      </c>
      <c r="AM971" s="4">
        <f t="shared" si="652"/>
        <v>0</v>
      </c>
      <c r="AN971" s="4"/>
      <c r="AO971" s="4" t="e">
        <f t="shared" si="653"/>
        <v>#N/A</v>
      </c>
      <c r="AP971" s="4" t="e">
        <f t="shared" si="654"/>
        <v>#VALUE!</v>
      </c>
      <c r="AQ971" s="4" t="str">
        <f t="shared" si="655"/>
        <v/>
      </c>
      <c r="AR971" s="4">
        <f t="shared" si="656"/>
        <v>0</v>
      </c>
      <c r="AS971" s="4">
        <f t="shared" si="657"/>
        <v>0</v>
      </c>
      <c r="AT971" s="4">
        <f t="shared" si="658"/>
        <v>0</v>
      </c>
    </row>
    <row r="972" spans="1:46" x14ac:dyDescent="0.25">
      <c r="A972" s="5">
        <f t="shared" si="630"/>
        <v>0</v>
      </c>
      <c r="B972" s="4" t="e">
        <f t="shared" si="631"/>
        <v>#N/A</v>
      </c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4">
        <f t="shared" si="632"/>
        <v>0</v>
      </c>
      <c r="N972" s="59"/>
      <c r="O972" s="59"/>
      <c r="P972" s="59" t="e">
        <f t="shared" si="633"/>
        <v>#N/A</v>
      </c>
      <c r="Q972" s="59"/>
      <c r="R972" s="59"/>
      <c r="S972" s="59"/>
      <c r="T972" s="5" t="e">
        <f t="shared" si="634"/>
        <v>#N/A</v>
      </c>
      <c r="U972" s="4" t="e">
        <f t="shared" si="635"/>
        <v>#N/A</v>
      </c>
      <c r="V972" s="4" t="e">
        <f t="shared" si="636"/>
        <v>#N/A</v>
      </c>
      <c r="W972" s="4" t="e">
        <f t="shared" si="637"/>
        <v>#N/A</v>
      </c>
      <c r="X972" s="4" t="e">
        <f t="shared" si="638"/>
        <v>#N/A</v>
      </c>
      <c r="Y972" s="4" t="e" cm="1">
        <f t="array" ref="Y972">_xlfn.IFS(H972=1,2,H972=3,1)</f>
        <v>#N/A</v>
      </c>
      <c r="Z972" s="4" t="e">
        <f t="shared" si="639"/>
        <v>#N/A</v>
      </c>
      <c r="AA972" s="4" t="e">
        <f t="shared" si="640"/>
        <v>#N/A</v>
      </c>
      <c r="AB972" s="4" t="e">
        <f t="shared" si="641"/>
        <v>#N/A</v>
      </c>
      <c r="AC972" s="4" t="e">
        <f t="shared" si="642"/>
        <v>#N/A</v>
      </c>
      <c r="AD972" s="4" t="e">
        <f t="shared" si="643"/>
        <v>#N/A</v>
      </c>
      <c r="AE972" s="4" t="e">
        <f t="shared" si="644"/>
        <v>#N/A</v>
      </c>
      <c r="AF972" s="4">
        <f t="shared" si="645"/>
        <v>0</v>
      </c>
      <c r="AG972" s="4" t="str">
        <f t="shared" si="646"/>
        <v/>
      </c>
      <c r="AH972" s="4">
        <f t="shared" si="647"/>
        <v>0</v>
      </c>
      <c r="AI972" s="4" t="e">
        <f t="shared" si="648"/>
        <v>#VALUE!</v>
      </c>
      <c r="AJ972" s="4" t="e">
        <f t="shared" si="649"/>
        <v>#N/A</v>
      </c>
      <c r="AK972" s="4" t="e">
        <f t="shared" si="650"/>
        <v>#N/A</v>
      </c>
      <c r="AL972" s="4">
        <f t="shared" si="651"/>
        <v>0</v>
      </c>
      <c r="AM972" s="4">
        <f t="shared" si="652"/>
        <v>0</v>
      </c>
      <c r="AN972" s="4"/>
      <c r="AO972" s="4" t="e">
        <f t="shared" si="653"/>
        <v>#N/A</v>
      </c>
      <c r="AP972" s="4" t="e">
        <f t="shared" si="654"/>
        <v>#VALUE!</v>
      </c>
      <c r="AQ972" s="4" t="str">
        <f t="shared" si="655"/>
        <v/>
      </c>
      <c r="AR972" s="4">
        <f t="shared" si="656"/>
        <v>0</v>
      </c>
      <c r="AS972" s="4">
        <f t="shared" si="657"/>
        <v>0</v>
      </c>
      <c r="AT972" s="4">
        <f t="shared" si="658"/>
        <v>0</v>
      </c>
    </row>
    <row r="973" spans="1:46" x14ac:dyDescent="0.25">
      <c r="A973" s="5">
        <f t="shared" si="630"/>
        <v>0</v>
      </c>
      <c r="B973" s="4" t="e">
        <f t="shared" si="631"/>
        <v>#N/A</v>
      </c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4">
        <f t="shared" si="632"/>
        <v>0</v>
      </c>
      <c r="N973" s="59"/>
      <c r="O973" s="59"/>
      <c r="P973" s="59" t="e">
        <f t="shared" si="633"/>
        <v>#N/A</v>
      </c>
      <c r="Q973" s="59"/>
      <c r="R973" s="59"/>
      <c r="S973" s="59"/>
      <c r="T973" s="5" t="e">
        <f t="shared" si="634"/>
        <v>#N/A</v>
      </c>
      <c r="U973" s="4" t="e">
        <f t="shared" si="635"/>
        <v>#N/A</v>
      </c>
      <c r="V973" s="4" t="e">
        <f t="shared" si="636"/>
        <v>#N/A</v>
      </c>
      <c r="W973" s="4" t="e">
        <f t="shared" si="637"/>
        <v>#N/A</v>
      </c>
      <c r="X973" s="4" t="e">
        <f t="shared" si="638"/>
        <v>#N/A</v>
      </c>
      <c r="Y973" s="4" t="e" cm="1">
        <f t="array" ref="Y973">_xlfn.IFS(H973=1,2,H973=3,1)</f>
        <v>#N/A</v>
      </c>
      <c r="Z973" s="4" t="e">
        <f t="shared" si="639"/>
        <v>#N/A</v>
      </c>
      <c r="AA973" s="4" t="e">
        <f t="shared" si="640"/>
        <v>#N/A</v>
      </c>
      <c r="AB973" s="4" t="e">
        <f t="shared" si="641"/>
        <v>#N/A</v>
      </c>
      <c r="AC973" s="4" t="e">
        <f t="shared" si="642"/>
        <v>#N/A</v>
      </c>
      <c r="AD973" s="4" t="e">
        <f t="shared" si="643"/>
        <v>#N/A</v>
      </c>
      <c r="AE973" s="4" t="e">
        <f t="shared" si="644"/>
        <v>#N/A</v>
      </c>
      <c r="AF973" s="4">
        <f t="shared" si="645"/>
        <v>0</v>
      </c>
      <c r="AG973" s="4" t="str">
        <f t="shared" si="646"/>
        <v/>
      </c>
      <c r="AH973" s="4">
        <f t="shared" si="647"/>
        <v>0</v>
      </c>
      <c r="AI973" s="4" t="e">
        <f t="shared" si="648"/>
        <v>#VALUE!</v>
      </c>
      <c r="AJ973" s="4" t="e">
        <f t="shared" si="649"/>
        <v>#N/A</v>
      </c>
      <c r="AK973" s="4" t="e">
        <f t="shared" si="650"/>
        <v>#N/A</v>
      </c>
      <c r="AL973" s="4">
        <f t="shared" si="651"/>
        <v>0</v>
      </c>
      <c r="AM973" s="4">
        <f t="shared" si="652"/>
        <v>0</v>
      </c>
      <c r="AN973" s="4"/>
      <c r="AO973" s="4" t="e">
        <f t="shared" si="653"/>
        <v>#N/A</v>
      </c>
      <c r="AP973" s="4" t="e">
        <f t="shared" si="654"/>
        <v>#VALUE!</v>
      </c>
      <c r="AQ973" s="4" t="str">
        <f t="shared" si="655"/>
        <v/>
      </c>
      <c r="AR973" s="4">
        <f t="shared" si="656"/>
        <v>0</v>
      </c>
      <c r="AS973" s="4">
        <f t="shared" si="657"/>
        <v>0</v>
      </c>
      <c r="AT973" s="4">
        <f t="shared" si="658"/>
        <v>0</v>
      </c>
    </row>
    <row r="974" spans="1:46" x14ac:dyDescent="0.25">
      <c r="A974" s="5">
        <f t="shared" si="630"/>
        <v>0</v>
      </c>
      <c r="B974" s="4" t="e">
        <f t="shared" si="631"/>
        <v>#N/A</v>
      </c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4">
        <f t="shared" si="632"/>
        <v>0</v>
      </c>
      <c r="N974" s="59"/>
      <c r="O974" s="59"/>
      <c r="P974" s="59" t="e">
        <f t="shared" si="633"/>
        <v>#N/A</v>
      </c>
      <c r="Q974" s="59"/>
      <c r="R974" s="59"/>
      <c r="S974" s="59"/>
      <c r="T974" s="5" t="e">
        <f t="shared" si="634"/>
        <v>#N/A</v>
      </c>
      <c r="U974" s="4" t="e">
        <f t="shared" si="635"/>
        <v>#N/A</v>
      </c>
      <c r="V974" s="4" t="e">
        <f t="shared" si="636"/>
        <v>#N/A</v>
      </c>
      <c r="W974" s="4" t="e">
        <f t="shared" si="637"/>
        <v>#N/A</v>
      </c>
      <c r="X974" s="4" t="e">
        <f t="shared" si="638"/>
        <v>#N/A</v>
      </c>
      <c r="Y974" s="4" t="e" cm="1">
        <f t="array" ref="Y974">_xlfn.IFS(H974=1,2,H974=3,1)</f>
        <v>#N/A</v>
      </c>
      <c r="Z974" s="4" t="e">
        <f t="shared" si="639"/>
        <v>#N/A</v>
      </c>
      <c r="AA974" s="4" t="e">
        <f t="shared" si="640"/>
        <v>#N/A</v>
      </c>
      <c r="AB974" s="4" t="e">
        <f t="shared" si="641"/>
        <v>#N/A</v>
      </c>
      <c r="AC974" s="4" t="e">
        <f t="shared" si="642"/>
        <v>#N/A</v>
      </c>
      <c r="AD974" s="4" t="e">
        <f t="shared" si="643"/>
        <v>#N/A</v>
      </c>
      <c r="AE974" s="4" t="e">
        <f t="shared" si="644"/>
        <v>#N/A</v>
      </c>
      <c r="AF974" s="4">
        <f t="shared" si="645"/>
        <v>0</v>
      </c>
      <c r="AG974" s="4" t="str">
        <f t="shared" si="646"/>
        <v/>
      </c>
      <c r="AH974" s="4">
        <f t="shared" si="647"/>
        <v>0</v>
      </c>
      <c r="AI974" s="4" t="e">
        <f t="shared" si="648"/>
        <v>#VALUE!</v>
      </c>
      <c r="AJ974" s="4" t="e">
        <f t="shared" si="649"/>
        <v>#N/A</v>
      </c>
      <c r="AK974" s="4" t="e">
        <f t="shared" si="650"/>
        <v>#N/A</v>
      </c>
      <c r="AL974" s="4">
        <f t="shared" si="651"/>
        <v>0</v>
      </c>
      <c r="AM974" s="4">
        <f t="shared" si="652"/>
        <v>0</v>
      </c>
      <c r="AN974" s="4"/>
      <c r="AO974" s="4" t="e">
        <f t="shared" si="653"/>
        <v>#N/A</v>
      </c>
      <c r="AP974" s="4" t="e">
        <f t="shared" si="654"/>
        <v>#VALUE!</v>
      </c>
      <c r="AQ974" s="4" t="str">
        <f t="shared" si="655"/>
        <v/>
      </c>
      <c r="AR974" s="4">
        <f t="shared" si="656"/>
        <v>0</v>
      </c>
      <c r="AS974" s="4">
        <f t="shared" si="657"/>
        <v>0</v>
      </c>
      <c r="AT974" s="4">
        <f t="shared" si="658"/>
        <v>0</v>
      </c>
    </row>
    <row r="975" spans="1:46" x14ac:dyDescent="0.25">
      <c r="A975" s="5">
        <f t="shared" si="630"/>
        <v>0</v>
      </c>
      <c r="B975" s="4" t="e">
        <f t="shared" si="631"/>
        <v>#N/A</v>
      </c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4">
        <f t="shared" si="632"/>
        <v>0</v>
      </c>
      <c r="N975" s="59"/>
      <c r="O975" s="59"/>
      <c r="P975" s="59" t="e">
        <f t="shared" si="633"/>
        <v>#N/A</v>
      </c>
      <c r="Q975" s="59"/>
      <c r="R975" s="59"/>
      <c r="S975" s="59"/>
      <c r="T975" s="5" t="e">
        <f t="shared" si="634"/>
        <v>#N/A</v>
      </c>
      <c r="U975" s="4" t="e">
        <f t="shared" si="635"/>
        <v>#N/A</v>
      </c>
      <c r="V975" s="4" t="e">
        <f t="shared" si="636"/>
        <v>#N/A</v>
      </c>
      <c r="W975" s="4" t="e">
        <f t="shared" si="637"/>
        <v>#N/A</v>
      </c>
      <c r="X975" s="4" t="e">
        <f t="shared" si="638"/>
        <v>#N/A</v>
      </c>
      <c r="Y975" s="4" t="e" cm="1">
        <f t="array" ref="Y975">_xlfn.IFS(H975=1,2,H975=3,1)</f>
        <v>#N/A</v>
      </c>
      <c r="Z975" s="4" t="e">
        <f t="shared" si="639"/>
        <v>#N/A</v>
      </c>
      <c r="AA975" s="4" t="e">
        <f t="shared" si="640"/>
        <v>#N/A</v>
      </c>
      <c r="AB975" s="4" t="e">
        <f t="shared" si="641"/>
        <v>#N/A</v>
      </c>
      <c r="AC975" s="4" t="e">
        <f t="shared" si="642"/>
        <v>#N/A</v>
      </c>
      <c r="AD975" s="4" t="e">
        <f t="shared" si="643"/>
        <v>#N/A</v>
      </c>
      <c r="AE975" s="4" t="e">
        <f t="shared" si="644"/>
        <v>#N/A</v>
      </c>
      <c r="AF975" s="4">
        <f t="shared" si="645"/>
        <v>0</v>
      </c>
      <c r="AG975" s="4" t="str">
        <f t="shared" si="646"/>
        <v/>
      </c>
      <c r="AH975" s="4">
        <f t="shared" si="647"/>
        <v>0</v>
      </c>
      <c r="AI975" s="4" t="e">
        <f t="shared" si="648"/>
        <v>#VALUE!</v>
      </c>
      <c r="AJ975" s="4" t="e">
        <f t="shared" si="649"/>
        <v>#N/A</v>
      </c>
      <c r="AK975" s="4" t="e">
        <f t="shared" si="650"/>
        <v>#N/A</v>
      </c>
      <c r="AL975" s="4">
        <f t="shared" si="651"/>
        <v>0</v>
      </c>
      <c r="AM975" s="4">
        <f t="shared" si="652"/>
        <v>0</v>
      </c>
      <c r="AN975" s="4"/>
      <c r="AO975" s="4" t="e">
        <f t="shared" si="653"/>
        <v>#N/A</v>
      </c>
      <c r="AP975" s="4" t="e">
        <f t="shared" si="654"/>
        <v>#VALUE!</v>
      </c>
      <c r="AQ975" s="4" t="str">
        <f t="shared" si="655"/>
        <v/>
      </c>
      <c r="AR975" s="4">
        <f t="shared" si="656"/>
        <v>0</v>
      </c>
      <c r="AS975" s="4">
        <f t="shared" si="657"/>
        <v>0</v>
      </c>
      <c r="AT975" s="4">
        <f t="shared" si="658"/>
        <v>0</v>
      </c>
    </row>
    <row r="976" spans="1:46" x14ac:dyDescent="0.25">
      <c r="A976" s="5">
        <f t="shared" si="630"/>
        <v>0</v>
      </c>
      <c r="B976" s="4" t="e">
        <f t="shared" si="631"/>
        <v>#N/A</v>
      </c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4">
        <f t="shared" si="632"/>
        <v>0</v>
      </c>
      <c r="N976" s="59"/>
      <c r="O976" s="59"/>
      <c r="P976" s="59" t="e">
        <f t="shared" si="633"/>
        <v>#N/A</v>
      </c>
      <c r="Q976" s="59"/>
      <c r="R976" s="59"/>
      <c r="S976" s="59"/>
      <c r="T976" s="5" t="e">
        <f t="shared" si="634"/>
        <v>#N/A</v>
      </c>
      <c r="U976" s="4" t="e">
        <f t="shared" si="635"/>
        <v>#N/A</v>
      </c>
      <c r="V976" s="4" t="e">
        <f t="shared" si="636"/>
        <v>#N/A</v>
      </c>
      <c r="W976" s="4" t="e">
        <f t="shared" si="637"/>
        <v>#N/A</v>
      </c>
      <c r="X976" s="4" t="e">
        <f t="shared" si="638"/>
        <v>#N/A</v>
      </c>
      <c r="Y976" s="4" t="e" cm="1">
        <f t="array" ref="Y976">_xlfn.IFS(H976=1,2,H976=3,1)</f>
        <v>#N/A</v>
      </c>
      <c r="Z976" s="4" t="e">
        <f t="shared" si="639"/>
        <v>#N/A</v>
      </c>
      <c r="AA976" s="4" t="e">
        <f t="shared" si="640"/>
        <v>#N/A</v>
      </c>
      <c r="AB976" s="4" t="e">
        <f t="shared" si="641"/>
        <v>#N/A</v>
      </c>
      <c r="AC976" s="4" t="e">
        <f t="shared" si="642"/>
        <v>#N/A</v>
      </c>
      <c r="AD976" s="4" t="e">
        <f t="shared" si="643"/>
        <v>#N/A</v>
      </c>
      <c r="AE976" s="4" t="e">
        <f t="shared" si="644"/>
        <v>#N/A</v>
      </c>
      <c r="AF976" s="4">
        <f t="shared" si="645"/>
        <v>0</v>
      </c>
      <c r="AG976" s="4" t="str">
        <f t="shared" si="646"/>
        <v/>
      </c>
      <c r="AH976" s="4">
        <f t="shared" si="647"/>
        <v>0</v>
      </c>
      <c r="AI976" s="4" t="e">
        <f t="shared" si="648"/>
        <v>#VALUE!</v>
      </c>
      <c r="AJ976" s="4" t="e">
        <f t="shared" si="649"/>
        <v>#N/A</v>
      </c>
      <c r="AK976" s="4" t="e">
        <f t="shared" si="650"/>
        <v>#N/A</v>
      </c>
      <c r="AL976" s="4">
        <f t="shared" si="651"/>
        <v>0</v>
      </c>
      <c r="AM976" s="4">
        <f t="shared" si="652"/>
        <v>0</v>
      </c>
      <c r="AN976" s="4"/>
      <c r="AO976" s="4" t="e">
        <f t="shared" si="653"/>
        <v>#N/A</v>
      </c>
      <c r="AP976" s="4" t="e">
        <f t="shared" si="654"/>
        <v>#VALUE!</v>
      </c>
      <c r="AQ976" s="4" t="str">
        <f t="shared" si="655"/>
        <v/>
      </c>
      <c r="AR976" s="4">
        <f t="shared" si="656"/>
        <v>0</v>
      </c>
      <c r="AS976" s="4">
        <f t="shared" si="657"/>
        <v>0</v>
      </c>
      <c r="AT976" s="4">
        <f t="shared" si="658"/>
        <v>0</v>
      </c>
    </row>
    <row r="977" spans="1:46" x14ac:dyDescent="0.25">
      <c r="A977" s="5">
        <f t="shared" si="630"/>
        <v>0</v>
      </c>
      <c r="B977" s="4" t="e">
        <f t="shared" si="631"/>
        <v>#N/A</v>
      </c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4">
        <f t="shared" si="632"/>
        <v>0</v>
      </c>
      <c r="N977" s="59"/>
      <c r="O977" s="59"/>
      <c r="P977" s="59" t="e">
        <f t="shared" si="633"/>
        <v>#N/A</v>
      </c>
      <c r="Q977" s="59"/>
      <c r="R977" s="59"/>
      <c r="S977" s="59"/>
      <c r="T977" s="5" t="e">
        <f t="shared" si="634"/>
        <v>#N/A</v>
      </c>
      <c r="U977" s="4" t="e">
        <f t="shared" si="635"/>
        <v>#N/A</v>
      </c>
      <c r="V977" s="4" t="e">
        <f t="shared" si="636"/>
        <v>#N/A</v>
      </c>
      <c r="W977" s="4" t="e">
        <f t="shared" si="637"/>
        <v>#N/A</v>
      </c>
      <c r="X977" s="4" t="e">
        <f t="shared" si="638"/>
        <v>#N/A</v>
      </c>
      <c r="Y977" s="4" t="e" cm="1">
        <f t="array" ref="Y977">_xlfn.IFS(H977=1,2,H977=3,1)</f>
        <v>#N/A</v>
      </c>
      <c r="Z977" s="4" t="e">
        <f t="shared" si="639"/>
        <v>#N/A</v>
      </c>
      <c r="AA977" s="4" t="e">
        <f t="shared" si="640"/>
        <v>#N/A</v>
      </c>
      <c r="AB977" s="4" t="e">
        <f t="shared" si="641"/>
        <v>#N/A</v>
      </c>
      <c r="AC977" s="4" t="e">
        <f t="shared" si="642"/>
        <v>#N/A</v>
      </c>
      <c r="AD977" s="4" t="e">
        <f t="shared" si="643"/>
        <v>#N/A</v>
      </c>
      <c r="AE977" s="4" t="e">
        <f t="shared" si="644"/>
        <v>#N/A</v>
      </c>
      <c r="AF977" s="4">
        <f t="shared" si="645"/>
        <v>0</v>
      </c>
      <c r="AG977" s="4" t="str">
        <f t="shared" si="646"/>
        <v/>
      </c>
      <c r="AH977" s="4">
        <f t="shared" si="647"/>
        <v>0</v>
      </c>
      <c r="AI977" s="4" t="e">
        <f t="shared" si="648"/>
        <v>#VALUE!</v>
      </c>
      <c r="AJ977" s="4" t="e">
        <f t="shared" si="649"/>
        <v>#N/A</v>
      </c>
      <c r="AK977" s="4" t="e">
        <f t="shared" si="650"/>
        <v>#N/A</v>
      </c>
      <c r="AL977" s="4">
        <f t="shared" si="651"/>
        <v>0</v>
      </c>
      <c r="AM977" s="4">
        <f t="shared" si="652"/>
        <v>0</v>
      </c>
      <c r="AN977" s="4"/>
      <c r="AO977" s="4" t="e">
        <f t="shared" si="653"/>
        <v>#N/A</v>
      </c>
      <c r="AP977" s="4" t="e">
        <f t="shared" si="654"/>
        <v>#VALUE!</v>
      </c>
      <c r="AQ977" s="4" t="str">
        <f t="shared" si="655"/>
        <v/>
      </c>
      <c r="AR977" s="4">
        <f t="shared" si="656"/>
        <v>0</v>
      </c>
      <c r="AS977" s="4">
        <f t="shared" si="657"/>
        <v>0</v>
      </c>
      <c r="AT977" s="4">
        <f t="shared" si="658"/>
        <v>0</v>
      </c>
    </row>
    <row r="978" spans="1:46" x14ac:dyDescent="0.25">
      <c r="A978" s="5">
        <f t="shared" si="630"/>
        <v>0</v>
      </c>
      <c r="B978" s="4" t="e">
        <f t="shared" si="631"/>
        <v>#N/A</v>
      </c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4">
        <f t="shared" si="632"/>
        <v>0</v>
      </c>
      <c r="N978" s="59"/>
      <c r="O978" s="59"/>
      <c r="P978" s="59" t="e">
        <f t="shared" si="633"/>
        <v>#N/A</v>
      </c>
      <c r="Q978" s="59"/>
      <c r="R978" s="59"/>
      <c r="S978" s="59"/>
      <c r="T978" s="5" t="e">
        <f t="shared" si="634"/>
        <v>#N/A</v>
      </c>
      <c r="U978" s="4" t="e">
        <f t="shared" si="635"/>
        <v>#N/A</v>
      </c>
      <c r="V978" s="4" t="e">
        <f t="shared" si="636"/>
        <v>#N/A</v>
      </c>
      <c r="W978" s="4" t="e">
        <f t="shared" si="637"/>
        <v>#N/A</v>
      </c>
      <c r="X978" s="4" t="e">
        <f t="shared" si="638"/>
        <v>#N/A</v>
      </c>
      <c r="Y978" s="4" t="e" cm="1">
        <f t="array" ref="Y978">_xlfn.IFS(H978=1,2,H978=3,1)</f>
        <v>#N/A</v>
      </c>
      <c r="Z978" s="4" t="e">
        <f t="shared" si="639"/>
        <v>#N/A</v>
      </c>
      <c r="AA978" s="4" t="e">
        <f t="shared" si="640"/>
        <v>#N/A</v>
      </c>
      <c r="AB978" s="4" t="e">
        <f t="shared" si="641"/>
        <v>#N/A</v>
      </c>
      <c r="AC978" s="4" t="e">
        <f t="shared" si="642"/>
        <v>#N/A</v>
      </c>
      <c r="AD978" s="4" t="e">
        <f t="shared" si="643"/>
        <v>#N/A</v>
      </c>
      <c r="AE978" s="4" t="e">
        <f t="shared" si="644"/>
        <v>#N/A</v>
      </c>
      <c r="AF978" s="4">
        <f t="shared" si="645"/>
        <v>0</v>
      </c>
      <c r="AG978" s="4" t="str">
        <f t="shared" si="646"/>
        <v/>
      </c>
      <c r="AH978" s="4">
        <f t="shared" si="647"/>
        <v>0</v>
      </c>
      <c r="AI978" s="4" t="e">
        <f t="shared" si="648"/>
        <v>#VALUE!</v>
      </c>
      <c r="AJ978" s="4" t="e">
        <f t="shared" si="649"/>
        <v>#N/A</v>
      </c>
      <c r="AK978" s="4" t="e">
        <f t="shared" si="650"/>
        <v>#N/A</v>
      </c>
      <c r="AL978" s="4">
        <f t="shared" si="651"/>
        <v>0</v>
      </c>
      <c r="AM978" s="4">
        <f t="shared" si="652"/>
        <v>0</v>
      </c>
      <c r="AN978" s="4"/>
      <c r="AO978" s="4" t="e">
        <f t="shared" si="653"/>
        <v>#N/A</v>
      </c>
      <c r="AP978" s="4" t="e">
        <f t="shared" si="654"/>
        <v>#VALUE!</v>
      </c>
      <c r="AQ978" s="4" t="str">
        <f t="shared" si="655"/>
        <v/>
      </c>
      <c r="AR978" s="4">
        <f t="shared" si="656"/>
        <v>0</v>
      </c>
      <c r="AS978" s="4">
        <f t="shared" si="657"/>
        <v>0</v>
      </c>
      <c r="AT978" s="4">
        <f t="shared" si="658"/>
        <v>0</v>
      </c>
    </row>
    <row r="979" spans="1:46" x14ac:dyDescent="0.25">
      <c r="A979" s="5">
        <f t="shared" si="630"/>
        <v>0</v>
      </c>
      <c r="B979" s="4" t="e">
        <f t="shared" si="631"/>
        <v>#N/A</v>
      </c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4">
        <f t="shared" si="632"/>
        <v>0</v>
      </c>
      <c r="N979" s="59"/>
      <c r="O979" s="59"/>
      <c r="P979" s="59" t="e">
        <f t="shared" si="633"/>
        <v>#N/A</v>
      </c>
      <c r="Q979" s="59"/>
      <c r="R979" s="59"/>
      <c r="S979" s="59"/>
      <c r="T979" s="5" t="e">
        <f t="shared" si="634"/>
        <v>#N/A</v>
      </c>
      <c r="U979" s="4" t="e">
        <f t="shared" si="635"/>
        <v>#N/A</v>
      </c>
      <c r="V979" s="4" t="e">
        <f t="shared" si="636"/>
        <v>#N/A</v>
      </c>
      <c r="W979" s="4" t="e">
        <f t="shared" si="637"/>
        <v>#N/A</v>
      </c>
      <c r="X979" s="4" t="e">
        <f t="shared" si="638"/>
        <v>#N/A</v>
      </c>
      <c r="Y979" s="4" t="e" cm="1">
        <f t="array" ref="Y979">_xlfn.IFS(H979=1,2,H979=3,1)</f>
        <v>#N/A</v>
      </c>
      <c r="Z979" s="4" t="e">
        <f t="shared" si="639"/>
        <v>#N/A</v>
      </c>
      <c r="AA979" s="4" t="e">
        <f t="shared" si="640"/>
        <v>#N/A</v>
      </c>
      <c r="AB979" s="4" t="e">
        <f t="shared" si="641"/>
        <v>#N/A</v>
      </c>
      <c r="AC979" s="4" t="e">
        <f t="shared" si="642"/>
        <v>#N/A</v>
      </c>
      <c r="AD979" s="4" t="e">
        <f t="shared" si="643"/>
        <v>#N/A</v>
      </c>
      <c r="AE979" s="4" t="e">
        <f t="shared" si="644"/>
        <v>#N/A</v>
      </c>
      <c r="AF979" s="4">
        <f t="shared" si="645"/>
        <v>0</v>
      </c>
      <c r="AG979" s="4" t="str">
        <f t="shared" si="646"/>
        <v/>
      </c>
      <c r="AH979" s="4">
        <f t="shared" si="647"/>
        <v>0</v>
      </c>
      <c r="AI979" s="4" t="e">
        <f t="shared" si="648"/>
        <v>#VALUE!</v>
      </c>
      <c r="AJ979" s="4" t="e">
        <f t="shared" si="649"/>
        <v>#N/A</v>
      </c>
      <c r="AK979" s="4" t="e">
        <f t="shared" si="650"/>
        <v>#N/A</v>
      </c>
      <c r="AL979" s="4">
        <f t="shared" si="651"/>
        <v>0</v>
      </c>
      <c r="AM979" s="4">
        <f t="shared" si="652"/>
        <v>0</v>
      </c>
      <c r="AN979" s="4"/>
      <c r="AO979" s="4" t="e">
        <f t="shared" si="653"/>
        <v>#N/A</v>
      </c>
      <c r="AP979" s="4" t="e">
        <f t="shared" si="654"/>
        <v>#VALUE!</v>
      </c>
      <c r="AQ979" s="4" t="str">
        <f t="shared" si="655"/>
        <v/>
      </c>
      <c r="AR979" s="4">
        <f t="shared" si="656"/>
        <v>0</v>
      </c>
      <c r="AS979" s="4">
        <f t="shared" si="657"/>
        <v>0</v>
      </c>
      <c r="AT979" s="4">
        <f t="shared" si="658"/>
        <v>0</v>
      </c>
    </row>
    <row r="980" spans="1:46" x14ac:dyDescent="0.25">
      <c r="A980" s="5">
        <f t="shared" si="630"/>
        <v>0</v>
      </c>
      <c r="B980" s="4" t="e">
        <f t="shared" si="631"/>
        <v>#N/A</v>
      </c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4">
        <f t="shared" si="632"/>
        <v>0</v>
      </c>
      <c r="N980" s="59"/>
      <c r="O980" s="59"/>
      <c r="P980" s="59" t="e">
        <f t="shared" si="633"/>
        <v>#N/A</v>
      </c>
      <c r="Q980" s="59"/>
      <c r="R980" s="59"/>
      <c r="S980" s="59"/>
      <c r="T980" s="5" t="e">
        <f t="shared" si="634"/>
        <v>#N/A</v>
      </c>
      <c r="U980" s="4" t="e">
        <f t="shared" si="635"/>
        <v>#N/A</v>
      </c>
      <c r="V980" s="4" t="e">
        <f t="shared" si="636"/>
        <v>#N/A</v>
      </c>
      <c r="W980" s="4" t="e">
        <f t="shared" si="637"/>
        <v>#N/A</v>
      </c>
      <c r="X980" s="4" t="e">
        <f t="shared" si="638"/>
        <v>#N/A</v>
      </c>
      <c r="Y980" s="4" t="e" cm="1">
        <f t="array" ref="Y980">_xlfn.IFS(H980=1,2,H980=3,1)</f>
        <v>#N/A</v>
      </c>
      <c r="Z980" s="4" t="e">
        <f t="shared" si="639"/>
        <v>#N/A</v>
      </c>
      <c r="AA980" s="4" t="e">
        <f t="shared" si="640"/>
        <v>#N/A</v>
      </c>
      <c r="AB980" s="4" t="e">
        <f t="shared" si="641"/>
        <v>#N/A</v>
      </c>
      <c r="AC980" s="4" t="e">
        <f t="shared" si="642"/>
        <v>#N/A</v>
      </c>
      <c r="AD980" s="4" t="e">
        <f t="shared" si="643"/>
        <v>#N/A</v>
      </c>
      <c r="AE980" s="4" t="e">
        <f t="shared" si="644"/>
        <v>#N/A</v>
      </c>
      <c r="AF980" s="4">
        <f t="shared" si="645"/>
        <v>0</v>
      </c>
      <c r="AG980" s="4" t="str">
        <f t="shared" si="646"/>
        <v/>
      </c>
      <c r="AH980" s="4">
        <f t="shared" si="647"/>
        <v>0</v>
      </c>
      <c r="AI980" s="4" t="e">
        <f t="shared" si="648"/>
        <v>#VALUE!</v>
      </c>
      <c r="AJ980" s="4" t="e">
        <f t="shared" si="649"/>
        <v>#N/A</v>
      </c>
      <c r="AK980" s="4" t="e">
        <f t="shared" si="650"/>
        <v>#N/A</v>
      </c>
      <c r="AL980" s="4">
        <f t="shared" si="651"/>
        <v>0</v>
      </c>
      <c r="AM980" s="4">
        <f t="shared" si="652"/>
        <v>0</v>
      </c>
      <c r="AN980" s="4"/>
      <c r="AO980" s="4" t="e">
        <f t="shared" si="653"/>
        <v>#N/A</v>
      </c>
      <c r="AP980" s="4" t="e">
        <f t="shared" si="654"/>
        <v>#VALUE!</v>
      </c>
      <c r="AQ980" s="4" t="str">
        <f t="shared" si="655"/>
        <v/>
      </c>
      <c r="AR980" s="4">
        <f t="shared" si="656"/>
        <v>0</v>
      </c>
      <c r="AS980" s="4">
        <f t="shared" si="657"/>
        <v>0</v>
      </c>
      <c r="AT980" s="4">
        <f t="shared" si="658"/>
        <v>0</v>
      </c>
    </row>
    <row r="981" spans="1:46" x14ac:dyDescent="0.25">
      <c r="A981" s="5">
        <f t="shared" si="630"/>
        <v>0</v>
      </c>
      <c r="B981" s="4" t="e">
        <f t="shared" si="631"/>
        <v>#N/A</v>
      </c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4">
        <f t="shared" si="632"/>
        <v>0</v>
      </c>
      <c r="N981" s="59"/>
      <c r="O981" s="59"/>
      <c r="P981" s="59" t="e">
        <f t="shared" si="633"/>
        <v>#N/A</v>
      </c>
      <c r="Q981" s="59"/>
      <c r="R981" s="59"/>
      <c r="S981" s="59"/>
      <c r="T981" s="5" t="e">
        <f t="shared" si="634"/>
        <v>#N/A</v>
      </c>
      <c r="U981" s="4" t="e">
        <f t="shared" si="635"/>
        <v>#N/A</v>
      </c>
      <c r="V981" s="4" t="e">
        <f t="shared" si="636"/>
        <v>#N/A</v>
      </c>
      <c r="W981" s="4" t="e">
        <f t="shared" si="637"/>
        <v>#N/A</v>
      </c>
      <c r="X981" s="4" t="e">
        <f t="shared" si="638"/>
        <v>#N/A</v>
      </c>
      <c r="Y981" s="4" t="e" cm="1">
        <f t="array" ref="Y981">_xlfn.IFS(H981=1,2,H981=3,1)</f>
        <v>#N/A</v>
      </c>
      <c r="Z981" s="4" t="e">
        <f t="shared" si="639"/>
        <v>#N/A</v>
      </c>
      <c r="AA981" s="4" t="e">
        <f t="shared" si="640"/>
        <v>#N/A</v>
      </c>
      <c r="AB981" s="4" t="e">
        <f t="shared" si="641"/>
        <v>#N/A</v>
      </c>
      <c r="AC981" s="4" t="e">
        <f t="shared" si="642"/>
        <v>#N/A</v>
      </c>
      <c r="AD981" s="4" t="e">
        <f t="shared" si="643"/>
        <v>#N/A</v>
      </c>
      <c r="AE981" s="4" t="e">
        <f t="shared" si="644"/>
        <v>#N/A</v>
      </c>
      <c r="AF981" s="4">
        <f t="shared" si="645"/>
        <v>0</v>
      </c>
      <c r="AG981" s="4" t="str">
        <f t="shared" si="646"/>
        <v/>
      </c>
      <c r="AH981" s="4">
        <f t="shared" si="647"/>
        <v>0</v>
      </c>
      <c r="AI981" s="4" t="e">
        <f t="shared" si="648"/>
        <v>#VALUE!</v>
      </c>
      <c r="AJ981" s="4" t="e">
        <f t="shared" si="649"/>
        <v>#N/A</v>
      </c>
      <c r="AK981" s="4" t="e">
        <f t="shared" si="650"/>
        <v>#N/A</v>
      </c>
      <c r="AL981" s="4">
        <f t="shared" si="651"/>
        <v>0</v>
      </c>
      <c r="AM981" s="4">
        <f t="shared" si="652"/>
        <v>0</v>
      </c>
      <c r="AN981" s="4"/>
      <c r="AO981" s="4" t="e">
        <f t="shared" si="653"/>
        <v>#N/A</v>
      </c>
      <c r="AP981" s="4" t="e">
        <f t="shared" si="654"/>
        <v>#VALUE!</v>
      </c>
      <c r="AQ981" s="4" t="str">
        <f t="shared" si="655"/>
        <v/>
      </c>
      <c r="AR981" s="4">
        <f t="shared" si="656"/>
        <v>0</v>
      </c>
      <c r="AS981" s="4">
        <f t="shared" si="657"/>
        <v>0</v>
      </c>
      <c r="AT981" s="4">
        <f t="shared" si="658"/>
        <v>0</v>
      </c>
    </row>
    <row r="982" spans="1:46" x14ac:dyDescent="0.25">
      <c r="A982" s="5">
        <f t="shared" si="630"/>
        <v>0</v>
      </c>
      <c r="B982" s="4" t="e">
        <f t="shared" si="631"/>
        <v>#N/A</v>
      </c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4">
        <f t="shared" si="632"/>
        <v>0</v>
      </c>
      <c r="N982" s="59"/>
      <c r="O982" s="59"/>
      <c r="P982" s="59" t="e">
        <f t="shared" si="633"/>
        <v>#N/A</v>
      </c>
      <c r="Q982" s="59"/>
      <c r="R982" s="59"/>
      <c r="S982" s="59"/>
      <c r="T982" s="5" t="e">
        <f t="shared" si="634"/>
        <v>#N/A</v>
      </c>
      <c r="U982" s="4" t="e">
        <f t="shared" si="635"/>
        <v>#N/A</v>
      </c>
      <c r="V982" s="4" t="e">
        <f t="shared" si="636"/>
        <v>#N/A</v>
      </c>
      <c r="W982" s="4" t="e">
        <f t="shared" si="637"/>
        <v>#N/A</v>
      </c>
      <c r="X982" s="4" t="e">
        <f t="shared" si="638"/>
        <v>#N/A</v>
      </c>
      <c r="Y982" s="4" t="e" cm="1">
        <f t="array" ref="Y982">_xlfn.IFS(H982=1,2,H982=3,1)</f>
        <v>#N/A</v>
      </c>
      <c r="Z982" s="4" t="e">
        <f t="shared" si="639"/>
        <v>#N/A</v>
      </c>
      <c r="AA982" s="4" t="e">
        <f t="shared" si="640"/>
        <v>#N/A</v>
      </c>
      <c r="AB982" s="4" t="e">
        <f t="shared" si="641"/>
        <v>#N/A</v>
      </c>
      <c r="AC982" s="4" t="e">
        <f t="shared" si="642"/>
        <v>#N/A</v>
      </c>
      <c r="AD982" s="4" t="e">
        <f t="shared" si="643"/>
        <v>#N/A</v>
      </c>
      <c r="AE982" s="4" t="e">
        <f t="shared" si="644"/>
        <v>#N/A</v>
      </c>
      <c r="AF982" s="4">
        <f t="shared" si="645"/>
        <v>0</v>
      </c>
      <c r="AG982" s="4" t="str">
        <f t="shared" si="646"/>
        <v/>
      </c>
      <c r="AH982" s="4">
        <f t="shared" si="647"/>
        <v>0</v>
      </c>
      <c r="AI982" s="4" t="e">
        <f t="shared" si="648"/>
        <v>#VALUE!</v>
      </c>
      <c r="AJ982" s="4" t="e">
        <f t="shared" si="649"/>
        <v>#N/A</v>
      </c>
      <c r="AK982" s="4" t="e">
        <f t="shared" si="650"/>
        <v>#N/A</v>
      </c>
      <c r="AL982" s="4">
        <f t="shared" si="651"/>
        <v>0</v>
      </c>
      <c r="AM982" s="4">
        <f t="shared" si="652"/>
        <v>0</v>
      </c>
      <c r="AN982" s="4"/>
      <c r="AO982" s="4" t="e">
        <f t="shared" si="653"/>
        <v>#N/A</v>
      </c>
      <c r="AP982" s="4" t="e">
        <f t="shared" si="654"/>
        <v>#VALUE!</v>
      </c>
      <c r="AQ982" s="4" t="str">
        <f t="shared" si="655"/>
        <v/>
      </c>
      <c r="AR982" s="4">
        <f t="shared" si="656"/>
        <v>0</v>
      </c>
      <c r="AS982" s="4">
        <f t="shared" si="657"/>
        <v>0</v>
      </c>
      <c r="AT982" s="4">
        <f t="shared" si="658"/>
        <v>0</v>
      </c>
    </row>
    <row r="983" spans="1:46" x14ac:dyDescent="0.25">
      <c r="A983" s="5">
        <f t="shared" si="630"/>
        <v>0</v>
      </c>
      <c r="B983" s="4" t="e">
        <f t="shared" si="631"/>
        <v>#N/A</v>
      </c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4">
        <f t="shared" si="632"/>
        <v>0</v>
      </c>
      <c r="N983" s="59"/>
      <c r="O983" s="59"/>
      <c r="P983" s="59" t="e">
        <f t="shared" si="633"/>
        <v>#N/A</v>
      </c>
      <c r="Q983" s="59"/>
      <c r="R983" s="59"/>
      <c r="S983" s="59"/>
      <c r="T983" s="5" t="e">
        <f t="shared" si="634"/>
        <v>#N/A</v>
      </c>
      <c r="U983" s="4" t="e">
        <f t="shared" si="635"/>
        <v>#N/A</v>
      </c>
      <c r="V983" s="4" t="e">
        <f t="shared" si="636"/>
        <v>#N/A</v>
      </c>
      <c r="W983" s="4" t="e">
        <f t="shared" si="637"/>
        <v>#N/A</v>
      </c>
      <c r="X983" s="4" t="e">
        <f t="shared" si="638"/>
        <v>#N/A</v>
      </c>
      <c r="Y983" s="4" t="e" cm="1">
        <f t="array" ref="Y983">_xlfn.IFS(H983=1,2,H983=3,1)</f>
        <v>#N/A</v>
      </c>
      <c r="Z983" s="4" t="e">
        <f t="shared" si="639"/>
        <v>#N/A</v>
      </c>
      <c r="AA983" s="4" t="e">
        <f t="shared" si="640"/>
        <v>#N/A</v>
      </c>
      <c r="AB983" s="4" t="e">
        <f t="shared" si="641"/>
        <v>#N/A</v>
      </c>
      <c r="AC983" s="4" t="e">
        <f t="shared" si="642"/>
        <v>#N/A</v>
      </c>
      <c r="AD983" s="4" t="e">
        <f t="shared" si="643"/>
        <v>#N/A</v>
      </c>
      <c r="AE983" s="4" t="e">
        <f t="shared" si="644"/>
        <v>#N/A</v>
      </c>
      <c r="AF983" s="4">
        <f t="shared" si="645"/>
        <v>0</v>
      </c>
      <c r="AG983" s="4" t="str">
        <f t="shared" si="646"/>
        <v/>
      </c>
      <c r="AH983" s="4">
        <f t="shared" si="647"/>
        <v>0</v>
      </c>
      <c r="AI983" s="4" t="e">
        <f t="shared" si="648"/>
        <v>#VALUE!</v>
      </c>
      <c r="AJ983" s="4" t="e">
        <f t="shared" si="649"/>
        <v>#N/A</v>
      </c>
      <c r="AK983" s="4" t="e">
        <f t="shared" si="650"/>
        <v>#N/A</v>
      </c>
      <c r="AL983" s="4">
        <f t="shared" si="651"/>
        <v>0</v>
      </c>
      <c r="AM983" s="4">
        <f t="shared" si="652"/>
        <v>0</v>
      </c>
      <c r="AN983" s="4"/>
      <c r="AO983" s="4" t="e">
        <f t="shared" si="653"/>
        <v>#N/A</v>
      </c>
      <c r="AP983" s="4" t="e">
        <f t="shared" si="654"/>
        <v>#VALUE!</v>
      </c>
      <c r="AQ983" s="4" t="str">
        <f t="shared" si="655"/>
        <v/>
      </c>
      <c r="AR983" s="4">
        <f t="shared" si="656"/>
        <v>0</v>
      </c>
      <c r="AS983" s="4">
        <f t="shared" si="657"/>
        <v>0</v>
      </c>
      <c r="AT983" s="4">
        <f t="shared" si="658"/>
        <v>0</v>
      </c>
    </row>
    <row r="984" spans="1:46" x14ac:dyDescent="0.25">
      <c r="A984" s="5">
        <f t="shared" si="630"/>
        <v>0</v>
      </c>
      <c r="B984" s="4" t="e">
        <f t="shared" si="631"/>
        <v>#N/A</v>
      </c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4">
        <f t="shared" si="632"/>
        <v>0</v>
      </c>
      <c r="N984" s="59"/>
      <c r="O984" s="59"/>
      <c r="P984" s="59" t="e">
        <f t="shared" si="633"/>
        <v>#N/A</v>
      </c>
      <c r="Q984" s="59"/>
      <c r="R984" s="59"/>
      <c r="S984" s="59"/>
      <c r="T984" s="5" t="e">
        <f t="shared" si="634"/>
        <v>#N/A</v>
      </c>
      <c r="U984" s="4" t="e">
        <f t="shared" si="635"/>
        <v>#N/A</v>
      </c>
      <c r="V984" s="4" t="e">
        <f t="shared" si="636"/>
        <v>#N/A</v>
      </c>
      <c r="W984" s="4" t="e">
        <f t="shared" si="637"/>
        <v>#N/A</v>
      </c>
      <c r="X984" s="4" t="e">
        <f t="shared" si="638"/>
        <v>#N/A</v>
      </c>
      <c r="Y984" s="4" t="e" cm="1">
        <f t="array" ref="Y984">_xlfn.IFS(H984=1,2,H984=3,1)</f>
        <v>#N/A</v>
      </c>
      <c r="Z984" s="4" t="e">
        <f t="shared" si="639"/>
        <v>#N/A</v>
      </c>
      <c r="AA984" s="4" t="e">
        <f t="shared" si="640"/>
        <v>#N/A</v>
      </c>
      <c r="AB984" s="4" t="e">
        <f t="shared" si="641"/>
        <v>#N/A</v>
      </c>
      <c r="AC984" s="4" t="e">
        <f t="shared" si="642"/>
        <v>#N/A</v>
      </c>
      <c r="AD984" s="4" t="e">
        <f t="shared" si="643"/>
        <v>#N/A</v>
      </c>
      <c r="AE984" s="4" t="e">
        <f t="shared" si="644"/>
        <v>#N/A</v>
      </c>
      <c r="AF984" s="4">
        <f t="shared" si="645"/>
        <v>0</v>
      </c>
      <c r="AG984" s="4" t="str">
        <f t="shared" si="646"/>
        <v/>
      </c>
      <c r="AH984" s="4">
        <f t="shared" si="647"/>
        <v>0</v>
      </c>
      <c r="AI984" s="4" t="e">
        <f t="shared" si="648"/>
        <v>#VALUE!</v>
      </c>
      <c r="AJ984" s="4" t="e">
        <f t="shared" si="649"/>
        <v>#N/A</v>
      </c>
      <c r="AK984" s="4" t="e">
        <f t="shared" si="650"/>
        <v>#N/A</v>
      </c>
      <c r="AL984" s="4">
        <f t="shared" si="651"/>
        <v>0</v>
      </c>
      <c r="AM984" s="4">
        <f t="shared" si="652"/>
        <v>0</v>
      </c>
      <c r="AN984" s="4"/>
      <c r="AO984" s="4" t="e">
        <f t="shared" si="653"/>
        <v>#N/A</v>
      </c>
      <c r="AP984" s="4" t="e">
        <f t="shared" si="654"/>
        <v>#VALUE!</v>
      </c>
      <c r="AQ984" s="4" t="str">
        <f t="shared" si="655"/>
        <v/>
      </c>
      <c r="AR984" s="4">
        <f t="shared" si="656"/>
        <v>0</v>
      </c>
      <c r="AS984" s="4">
        <f t="shared" si="657"/>
        <v>0</v>
      </c>
      <c r="AT984" s="4">
        <f t="shared" si="658"/>
        <v>0</v>
      </c>
    </row>
    <row r="985" spans="1:46" x14ac:dyDescent="0.25">
      <c r="A985" s="5">
        <f t="shared" si="630"/>
        <v>0</v>
      </c>
      <c r="B985" s="4" t="e">
        <f t="shared" si="631"/>
        <v>#N/A</v>
      </c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4">
        <f t="shared" si="632"/>
        <v>0</v>
      </c>
      <c r="N985" s="59"/>
      <c r="O985" s="59"/>
      <c r="P985" s="59" t="e">
        <f t="shared" si="633"/>
        <v>#N/A</v>
      </c>
      <c r="Q985" s="59"/>
      <c r="R985" s="59"/>
      <c r="S985" s="59"/>
      <c r="T985" s="5" t="e">
        <f t="shared" si="634"/>
        <v>#N/A</v>
      </c>
      <c r="U985" s="4" t="e">
        <f t="shared" si="635"/>
        <v>#N/A</v>
      </c>
      <c r="V985" s="4" t="e">
        <f t="shared" si="636"/>
        <v>#N/A</v>
      </c>
      <c r="W985" s="4" t="e">
        <f t="shared" si="637"/>
        <v>#N/A</v>
      </c>
      <c r="X985" s="4" t="e">
        <f t="shared" si="638"/>
        <v>#N/A</v>
      </c>
      <c r="Y985" s="4" t="e" cm="1">
        <f t="array" ref="Y985">_xlfn.IFS(H985=1,2,H985=3,1)</f>
        <v>#N/A</v>
      </c>
      <c r="Z985" s="4" t="e">
        <f t="shared" si="639"/>
        <v>#N/A</v>
      </c>
      <c r="AA985" s="4" t="e">
        <f t="shared" si="640"/>
        <v>#N/A</v>
      </c>
      <c r="AB985" s="4" t="e">
        <f t="shared" si="641"/>
        <v>#N/A</v>
      </c>
      <c r="AC985" s="4" t="e">
        <f t="shared" si="642"/>
        <v>#N/A</v>
      </c>
      <c r="AD985" s="4" t="e">
        <f t="shared" si="643"/>
        <v>#N/A</v>
      </c>
      <c r="AE985" s="4" t="e">
        <f t="shared" si="644"/>
        <v>#N/A</v>
      </c>
      <c r="AF985" s="4">
        <f t="shared" si="645"/>
        <v>0</v>
      </c>
      <c r="AG985" s="4" t="str">
        <f t="shared" si="646"/>
        <v/>
      </c>
      <c r="AH985" s="4">
        <f t="shared" si="647"/>
        <v>0</v>
      </c>
      <c r="AI985" s="4" t="e">
        <f t="shared" si="648"/>
        <v>#VALUE!</v>
      </c>
      <c r="AJ985" s="4" t="e">
        <f t="shared" si="649"/>
        <v>#N/A</v>
      </c>
      <c r="AK985" s="4" t="e">
        <f t="shared" si="650"/>
        <v>#N/A</v>
      </c>
      <c r="AL985" s="4">
        <f t="shared" si="651"/>
        <v>0</v>
      </c>
      <c r="AM985" s="4">
        <f t="shared" si="652"/>
        <v>0</v>
      </c>
      <c r="AN985" s="4"/>
      <c r="AO985" s="4" t="e">
        <f t="shared" si="653"/>
        <v>#N/A</v>
      </c>
      <c r="AP985" s="4" t="e">
        <f t="shared" si="654"/>
        <v>#VALUE!</v>
      </c>
      <c r="AQ985" s="4" t="str">
        <f t="shared" si="655"/>
        <v/>
      </c>
      <c r="AR985" s="4">
        <f t="shared" si="656"/>
        <v>0</v>
      </c>
      <c r="AS985" s="4">
        <f t="shared" si="657"/>
        <v>0</v>
      </c>
      <c r="AT985" s="4">
        <f t="shared" si="658"/>
        <v>0</v>
      </c>
    </row>
    <row r="986" spans="1:46" x14ac:dyDescent="0.25">
      <c r="A986" s="5">
        <f t="shared" si="630"/>
        <v>0</v>
      </c>
      <c r="B986" s="4" t="e">
        <f t="shared" si="631"/>
        <v>#N/A</v>
      </c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4">
        <f t="shared" si="632"/>
        <v>0</v>
      </c>
      <c r="N986" s="59"/>
      <c r="O986" s="59"/>
      <c r="P986" s="59" t="e">
        <f t="shared" si="633"/>
        <v>#N/A</v>
      </c>
      <c r="Q986" s="59"/>
      <c r="R986" s="59"/>
      <c r="S986" s="59"/>
      <c r="T986" s="5" t="e">
        <f t="shared" si="634"/>
        <v>#N/A</v>
      </c>
      <c r="U986" s="4" t="e">
        <f t="shared" si="635"/>
        <v>#N/A</v>
      </c>
      <c r="V986" s="4" t="e">
        <f t="shared" si="636"/>
        <v>#N/A</v>
      </c>
      <c r="W986" s="4" t="e">
        <f t="shared" si="637"/>
        <v>#N/A</v>
      </c>
      <c r="X986" s="4" t="e">
        <f t="shared" si="638"/>
        <v>#N/A</v>
      </c>
      <c r="Y986" s="4" t="e" cm="1">
        <f t="array" ref="Y986">_xlfn.IFS(H986=1,2,H986=3,1)</f>
        <v>#N/A</v>
      </c>
      <c r="Z986" s="4" t="e">
        <f t="shared" si="639"/>
        <v>#N/A</v>
      </c>
      <c r="AA986" s="4" t="e">
        <f t="shared" si="640"/>
        <v>#N/A</v>
      </c>
      <c r="AB986" s="4" t="e">
        <f t="shared" si="641"/>
        <v>#N/A</v>
      </c>
      <c r="AC986" s="4" t="e">
        <f t="shared" si="642"/>
        <v>#N/A</v>
      </c>
      <c r="AD986" s="4" t="e">
        <f t="shared" si="643"/>
        <v>#N/A</v>
      </c>
      <c r="AE986" s="4" t="e">
        <f t="shared" si="644"/>
        <v>#N/A</v>
      </c>
      <c r="AF986" s="4">
        <f t="shared" si="645"/>
        <v>0</v>
      </c>
      <c r="AG986" s="4" t="str">
        <f t="shared" si="646"/>
        <v/>
      </c>
      <c r="AH986" s="4">
        <f t="shared" si="647"/>
        <v>0</v>
      </c>
      <c r="AI986" s="4" t="e">
        <f t="shared" si="648"/>
        <v>#VALUE!</v>
      </c>
      <c r="AJ986" s="4" t="e">
        <f t="shared" si="649"/>
        <v>#N/A</v>
      </c>
      <c r="AK986" s="4" t="e">
        <f t="shared" si="650"/>
        <v>#N/A</v>
      </c>
      <c r="AL986" s="4">
        <f t="shared" si="651"/>
        <v>0</v>
      </c>
      <c r="AM986" s="4">
        <f t="shared" si="652"/>
        <v>0</v>
      </c>
      <c r="AN986" s="4"/>
      <c r="AO986" s="4" t="e">
        <f t="shared" si="653"/>
        <v>#N/A</v>
      </c>
      <c r="AP986" s="4" t="e">
        <f t="shared" si="654"/>
        <v>#VALUE!</v>
      </c>
      <c r="AQ986" s="4" t="str">
        <f t="shared" si="655"/>
        <v/>
      </c>
      <c r="AR986" s="4">
        <f t="shared" si="656"/>
        <v>0</v>
      </c>
      <c r="AS986" s="4">
        <f t="shared" si="657"/>
        <v>0</v>
      </c>
      <c r="AT986" s="4">
        <f t="shared" si="658"/>
        <v>0</v>
      </c>
    </row>
    <row r="987" spans="1:46" x14ac:dyDescent="0.25">
      <c r="A987" s="5">
        <f t="shared" si="630"/>
        <v>0</v>
      </c>
      <c r="B987" s="4" t="e">
        <f t="shared" si="631"/>
        <v>#N/A</v>
      </c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4">
        <f t="shared" si="632"/>
        <v>0</v>
      </c>
      <c r="N987" s="59"/>
      <c r="O987" s="59"/>
      <c r="P987" s="59" t="e">
        <f t="shared" si="633"/>
        <v>#N/A</v>
      </c>
      <c r="Q987" s="59"/>
      <c r="R987" s="59"/>
      <c r="S987" s="59"/>
      <c r="T987" s="5" t="e">
        <f t="shared" si="634"/>
        <v>#N/A</v>
      </c>
      <c r="U987" s="4" t="e">
        <f t="shared" si="635"/>
        <v>#N/A</v>
      </c>
      <c r="V987" s="4" t="e">
        <f t="shared" si="636"/>
        <v>#N/A</v>
      </c>
      <c r="W987" s="4" t="e">
        <f t="shared" si="637"/>
        <v>#N/A</v>
      </c>
      <c r="X987" s="4" t="e">
        <f t="shared" si="638"/>
        <v>#N/A</v>
      </c>
      <c r="Y987" s="4" t="e" cm="1">
        <f t="array" ref="Y987">_xlfn.IFS(H987=1,2,H987=3,1)</f>
        <v>#N/A</v>
      </c>
      <c r="Z987" s="4" t="e">
        <f t="shared" si="639"/>
        <v>#N/A</v>
      </c>
      <c r="AA987" s="4" t="e">
        <f t="shared" si="640"/>
        <v>#N/A</v>
      </c>
      <c r="AB987" s="4" t="e">
        <f t="shared" si="641"/>
        <v>#N/A</v>
      </c>
      <c r="AC987" s="4" t="e">
        <f t="shared" si="642"/>
        <v>#N/A</v>
      </c>
      <c r="AD987" s="4" t="e">
        <f t="shared" si="643"/>
        <v>#N/A</v>
      </c>
      <c r="AE987" s="4" t="e">
        <f t="shared" si="644"/>
        <v>#N/A</v>
      </c>
      <c r="AF987" s="4">
        <f t="shared" si="645"/>
        <v>0</v>
      </c>
      <c r="AG987" s="4" t="str">
        <f t="shared" si="646"/>
        <v/>
      </c>
      <c r="AH987" s="4">
        <f t="shared" si="647"/>
        <v>0</v>
      </c>
      <c r="AI987" s="4" t="e">
        <f t="shared" si="648"/>
        <v>#VALUE!</v>
      </c>
      <c r="AJ987" s="4" t="e">
        <f t="shared" si="649"/>
        <v>#N/A</v>
      </c>
      <c r="AK987" s="4" t="e">
        <f t="shared" si="650"/>
        <v>#N/A</v>
      </c>
      <c r="AL987" s="4">
        <f t="shared" si="651"/>
        <v>0</v>
      </c>
      <c r="AM987" s="4">
        <f t="shared" si="652"/>
        <v>0</v>
      </c>
      <c r="AN987" s="4"/>
      <c r="AO987" s="4" t="e">
        <f t="shared" si="653"/>
        <v>#N/A</v>
      </c>
      <c r="AP987" s="4" t="e">
        <f t="shared" si="654"/>
        <v>#VALUE!</v>
      </c>
      <c r="AQ987" s="4" t="str">
        <f t="shared" si="655"/>
        <v/>
      </c>
      <c r="AR987" s="4">
        <f t="shared" si="656"/>
        <v>0</v>
      </c>
      <c r="AS987" s="4">
        <f t="shared" si="657"/>
        <v>0</v>
      </c>
      <c r="AT987" s="4">
        <f t="shared" si="658"/>
        <v>0</v>
      </c>
    </row>
    <row r="988" spans="1:46" x14ac:dyDescent="0.25">
      <c r="A988" s="5">
        <f t="shared" si="630"/>
        <v>0</v>
      </c>
      <c r="B988" s="4" t="e">
        <f t="shared" si="631"/>
        <v>#N/A</v>
      </c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4">
        <f t="shared" si="632"/>
        <v>0</v>
      </c>
      <c r="N988" s="59"/>
      <c r="O988" s="59"/>
      <c r="P988" s="59" t="e">
        <f t="shared" si="633"/>
        <v>#N/A</v>
      </c>
      <c r="Q988" s="59"/>
      <c r="R988" s="59"/>
      <c r="S988" s="59"/>
      <c r="T988" s="5" t="e">
        <f t="shared" si="634"/>
        <v>#N/A</v>
      </c>
      <c r="U988" s="4" t="e">
        <f t="shared" si="635"/>
        <v>#N/A</v>
      </c>
      <c r="V988" s="4" t="e">
        <f t="shared" si="636"/>
        <v>#N/A</v>
      </c>
      <c r="W988" s="4" t="e">
        <f t="shared" si="637"/>
        <v>#N/A</v>
      </c>
      <c r="X988" s="4" t="e">
        <f t="shared" si="638"/>
        <v>#N/A</v>
      </c>
      <c r="Y988" s="4" t="e" cm="1">
        <f t="array" ref="Y988">_xlfn.IFS(H988=1,2,H988=3,1)</f>
        <v>#N/A</v>
      </c>
      <c r="Z988" s="4" t="e">
        <f t="shared" si="639"/>
        <v>#N/A</v>
      </c>
      <c r="AA988" s="4" t="e">
        <f t="shared" si="640"/>
        <v>#N/A</v>
      </c>
      <c r="AB988" s="4" t="e">
        <f t="shared" si="641"/>
        <v>#N/A</v>
      </c>
      <c r="AC988" s="4" t="e">
        <f t="shared" si="642"/>
        <v>#N/A</v>
      </c>
      <c r="AD988" s="4" t="e">
        <f t="shared" si="643"/>
        <v>#N/A</v>
      </c>
      <c r="AE988" s="4" t="e">
        <f t="shared" si="644"/>
        <v>#N/A</v>
      </c>
      <c r="AF988" s="4">
        <f t="shared" si="645"/>
        <v>0</v>
      </c>
      <c r="AG988" s="4" t="str">
        <f t="shared" si="646"/>
        <v/>
      </c>
      <c r="AH988" s="4">
        <f t="shared" si="647"/>
        <v>0</v>
      </c>
      <c r="AI988" s="4" t="e">
        <f t="shared" si="648"/>
        <v>#VALUE!</v>
      </c>
      <c r="AJ988" s="4" t="e">
        <f t="shared" si="649"/>
        <v>#N/A</v>
      </c>
      <c r="AK988" s="4" t="e">
        <f t="shared" si="650"/>
        <v>#N/A</v>
      </c>
      <c r="AL988" s="4">
        <f t="shared" si="651"/>
        <v>0</v>
      </c>
      <c r="AM988" s="4">
        <f t="shared" si="652"/>
        <v>0</v>
      </c>
      <c r="AN988" s="4"/>
      <c r="AO988" s="4" t="e">
        <f t="shared" si="653"/>
        <v>#N/A</v>
      </c>
      <c r="AP988" s="4" t="e">
        <f t="shared" si="654"/>
        <v>#VALUE!</v>
      </c>
      <c r="AQ988" s="4" t="str">
        <f t="shared" si="655"/>
        <v/>
      </c>
      <c r="AR988" s="4">
        <f t="shared" si="656"/>
        <v>0</v>
      </c>
      <c r="AS988" s="4">
        <f t="shared" si="657"/>
        <v>0</v>
      </c>
      <c r="AT988" s="4">
        <f t="shared" si="658"/>
        <v>0</v>
      </c>
    </row>
    <row r="989" spans="1:46" x14ac:dyDescent="0.25">
      <c r="A989" s="5">
        <f t="shared" si="630"/>
        <v>0</v>
      </c>
      <c r="B989" s="4" t="e">
        <f t="shared" si="631"/>
        <v>#N/A</v>
      </c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4">
        <f t="shared" si="632"/>
        <v>0</v>
      </c>
      <c r="N989" s="59"/>
      <c r="O989" s="59"/>
      <c r="P989" s="59" t="e">
        <f t="shared" si="633"/>
        <v>#N/A</v>
      </c>
      <c r="Q989" s="59"/>
      <c r="R989" s="59"/>
      <c r="S989" s="59"/>
      <c r="T989" s="5" t="e">
        <f t="shared" si="634"/>
        <v>#N/A</v>
      </c>
      <c r="U989" s="4" t="e">
        <f t="shared" si="635"/>
        <v>#N/A</v>
      </c>
      <c r="V989" s="4" t="e">
        <f t="shared" si="636"/>
        <v>#N/A</v>
      </c>
      <c r="W989" s="4" t="e">
        <f t="shared" si="637"/>
        <v>#N/A</v>
      </c>
      <c r="X989" s="4" t="e">
        <f t="shared" si="638"/>
        <v>#N/A</v>
      </c>
      <c r="Y989" s="4" t="e" cm="1">
        <f t="array" ref="Y989">_xlfn.IFS(H989=1,2,H989=3,1)</f>
        <v>#N/A</v>
      </c>
      <c r="Z989" s="4" t="e">
        <f t="shared" si="639"/>
        <v>#N/A</v>
      </c>
      <c r="AA989" s="4" t="e">
        <f t="shared" si="640"/>
        <v>#N/A</v>
      </c>
      <c r="AB989" s="4" t="e">
        <f t="shared" si="641"/>
        <v>#N/A</v>
      </c>
      <c r="AC989" s="4" t="e">
        <f t="shared" si="642"/>
        <v>#N/A</v>
      </c>
      <c r="AD989" s="4" t="e">
        <f t="shared" si="643"/>
        <v>#N/A</v>
      </c>
      <c r="AE989" s="4" t="e">
        <f t="shared" si="644"/>
        <v>#N/A</v>
      </c>
      <c r="AF989" s="4">
        <f t="shared" si="645"/>
        <v>0</v>
      </c>
      <c r="AG989" s="4" t="str">
        <f t="shared" si="646"/>
        <v/>
      </c>
      <c r="AH989" s="4">
        <f t="shared" si="647"/>
        <v>0</v>
      </c>
      <c r="AI989" s="4" t="e">
        <f t="shared" si="648"/>
        <v>#VALUE!</v>
      </c>
      <c r="AJ989" s="4" t="e">
        <f t="shared" si="649"/>
        <v>#N/A</v>
      </c>
      <c r="AK989" s="4" t="e">
        <f t="shared" si="650"/>
        <v>#N/A</v>
      </c>
      <c r="AL989" s="4">
        <f t="shared" si="651"/>
        <v>0</v>
      </c>
      <c r="AM989" s="4">
        <f t="shared" si="652"/>
        <v>0</v>
      </c>
      <c r="AN989" s="4"/>
      <c r="AO989" s="4" t="e">
        <f t="shared" si="653"/>
        <v>#N/A</v>
      </c>
      <c r="AP989" s="4" t="e">
        <f t="shared" si="654"/>
        <v>#VALUE!</v>
      </c>
      <c r="AQ989" s="4" t="str">
        <f t="shared" si="655"/>
        <v/>
      </c>
      <c r="AR989" s="4">
        <f t="shared" si="656"/>
        <v>0</v>
      </c>
      <c r="AS989" s="4">
        <f t="shared" si="657"/>
        <v>0</v>
      </c>
      <c r="AT989" s="4">
        <f t="shared" si="658"/>
        <v>0</v>
      </c>
    </row>
    <row r="990" spans="1:46" x14ac:dyDescent="0.25">
      <c r="A990" s="5">
        <f t="shared" si="630"/>
        <v>0</v>
      </c>
      <c r="B990" s="4" t="e">
        <f t="shared" si="631"/>
        <v>#N/A</v>
      </c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4">
        <f t="shared" si="632"/>
        <v>0</v>
      </c>
      <c r="N990" s="59"/>
      <c r="O990" s="59"/>
      <c r="P990" s="59" t="e">
        <f t="shared" si="633"/>
        <v>#N/A</v>
      </c>
      <c r="Q990" s="59"/>
      <c r="R990" s="59"/>
      <c r="S990" s="59"/>
      <c r="T990" s="5" t="e">
        <f t="shared" si="634"/>
        <v>#N/A</v>
      </c>
      <c r="U990" s="4" t="e">
        <f t="shared" si="635"/>
        <v>#N/A</v>
      </c>
      <c r="V990" s="4" t="e">
        <f t="shared" si="636"/>
        <v>#N/A</v>
      </c>
      <c r="W990" s="4" t="e">
        <f t="shared" si="637"/>
        <v>#N/A</v>
      </c>
      <c r="X990" s="4" t="e">
        <f t="shared" si="638"/>
        <v>#N/A</v>
      </c>
      <c r="Y990" s="4" t="e" cm="1">
        <f t="array" ref="Y990">_xlfn.IFS(H990=1,2,H990=3,1)</f>
        <v>#N/A</v>
      </c>
      <c r="Z990" s="4" t="e">
        <f t="shared" si="639"/>
        <v>#N/A</v>
      </c>
      <c r="AA990" s="4" t="e">
        <f t="shared" si="640"/>
        <v>#N/A</v>
      </c>
      <c r="AB990" s="4" t="e">
        <f t="shared" si="641"/>
        <v>#N/A</v>
      </c>
      <c r="AC990" s="4" t="e">
        <f t="shared" si="642"/>
        <v>#N/A</v>
      </c>
      <c r="AD990" s="4" t="e">
        <f t="shared" si="643"/>
        <v>#N/A</v>
      </c>
      <c r="AE990" s="4" t="e">
        <f t="shared" si="644"/>
        <v>#N/A</v>
      </c>
      <c r="AF990" s="4">
        <f t="shared" si="645"/>
        <v>0</v>
      </c>
      <c r="AG990" s="4" t="str">
        <f t="shared" si="646"/>
        <v/>
      </c>
      <c r="AH990" s="4">
        <f t="shared" si="647"/>
        <v>0</v>
      </c>
      <c r="AI990" s="4" t="e">
        <f t="shared" si="648"/>
        <v>#VALUE!</v>
      </c>
      <c r="AJ990" s="4" t="e">
        <f t="shared" si="649"/>
        <v>#N/A</v>
      </c>
      <c r="AK990" s="4" t="e">
        <f t="shared" si="650"/>
        <v>#N/A</v>
      </c>
      <c r="AL990" s="4">
        <f t="shared" si="651"/>
        <v>0</v>
      </c>
      <c r="AM990" s="4">
        <f t="shared" si="652"/>
        <v>0</v>
      </c>
      <c r="AN990" s="4"/>
      <c r="AO990" s="4" t="e">
        <f t="shared" si="653"/>
        <v>#N/A</v>
      </c>
      <c r="AP990" s="4" t="e">
        <f t="shared" si="654"/>
        <v>#VALUE!</v>
      </c>
      <c r="AQ990" s="4" t="str">
        <f t="shared" si="655"/>
        <v/>
      </c>
      <c r="AR990" s="4">
        <f t="shared" si="656"/>
        <v>0</v>
      </c>
      <c r="AS990" s="4">
        <f t="shared" si="657"/>
        <v>0</v>
      </c>
      <c r="AT990" s="4">
        <f t="shared" si="658"/>
        <v>0</v>
      </c>
    </row>
    <row r="991" spans="1:46" x14ac:dyDescent="0.25">
      <c r="A991" s="5">
        <f t="shared" si="630"/>
        <v>0</v>
      </c>
      <c r="B991" s="4" t="e">
        <f t="shared" si="631"/>
        <v>#N/A</v>
      </c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4">
        <f t="shared" si="632"/>
        <v>0</v>
      </c>
      <c r="N991" s="59"/>
      <c r="O991" s="59"/>
      <c r="P991" s="59" t="e">
        <f t="shared" si="633"/>
        <v>#N/A</v>
      </c>
      <c r="Q991" s="59"/>
      <c r="R991" s="59"/>
      <c r="S991" s="59"/>
      <c r="T991" s="5" t="e">
        <f t="shared" si="634"/>
        <v>#N/A</v>
      </c>
      <c r="U991" s="4" t="e">
        <f t="shared" si="635"/>
        <v>#N/A</v>
      </c>
      <c r="V991" s="4" t="e">
        <f t="shared" si="636"/>
        <v>#N/A</v>
      </c>
      <c r="W991" s="4" t="e">
        <f t="shared" si="637"/>
        <v>#N/A</v>
      </c>
      <c r="X991" s="4" t="e">
        <f t="shared" si="638"/>
        <v>#N/A</v>
      </c>
      <c r="Y991" s="4" t="e" cm="1">
        <f t="array" ref="Y991">_xlfn.IFS(H991=1,2,H991=3,1)</f>
        <v>#N/A</v>
      </c>
      <c r="Z991" s="4" t="e">
        <f t="shared" si="639"/>
        <v>#N/A</v>
      </c>
      <c r="AA991" s="4" t="e">
        <f t="shared" si="640"/>
        <v>#N/A</v>
      </c>
      <c r="AB991" s="4" t="e">
        <f t="shared" si="641"/>
        <v>#N/A</v>
      </c>
      <c r="AC991" s="4" t="e">
        <f t="shared" si="642"/>
        <v>#N/A</v>
      </c>
      <c r="AD991" s="4" t="e">
        <f t="shared" si="643"/>
        <v>#N/A</v>
      </c>
      <c r="AE991" s="4" t="e">
        <f t="shared" si="644"/>
        <v>#N/A</v>
      </c>
      <c r="AF991" s="4">
        <f t="shared" si="645"/>
        <v>0</v>
      </c>
      <c r="AG991" s="4" t="str">
        <f t="shared" si="646"/>
        <v/>
      </c>
      <c r="AH991" s="4">
        <f t="shared" si="647"/>
        <v>0</v>
      </c>
      <c r="AI991" s="4" t="e">
        <f t="shared" si="648"/>
        <v>#VALUE!</v>
      </c>
      <c r="AJ991" s="4" t="e">
        <f t="shared" si="649"/>
        <v>#N/A</v>
      </c>
      <c r="AK991" s="4" t="e">
        <f t="shared" si="650"/>
        <v>#N/A</v>
      </c>
      <c r="AL991" s="4">
        <f t="shared" si="651"/>
        <v>0</v>
      </c>
      <c r="AM991" s="4">
        <f t="shared" si="652"/>
        <v>0</v>
      </c>
      <c r="AN991" s="4"/>
      <c r="AO991" s="4" t="e">
        <f t="shared" si="653"/>
        <v>#N/A</v>
      </c>
      <c r="AP991" s="4" t="e">
        <f t="shared" si="654"/>
        <v>#VALUE!</v>
      </c>
      <c r="AQ991" s="4" t="str">
        <f t="shared" si="655"/>
        <v/>
      </c>
      <c r="AR991" s="4">
        <f t="shared" si="656"/>
        <v>0</v>
      </c>
      <c r="AS991" s="4">
        <f t="shared" si="657"/>
        <v>0</v>
      </c>
      <c r="AT991" s="4">
        <f t="shared" si="658"/>
        <v>0</v>
      </c>
    </row>
    <row r="992" spans="1:46" x14ac:dyDescent="0.25">
      <c r="A992" s="5">
        <f t="shared" si="630"/>
        <v>0</v>
      </c>
      <c r="B992" s="4" t="e">
        <f t="shared" si="631"/>
        <v>#N/A</v>
      </c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4">
        <f t="shared" si="632"/>
        <v>0</v>
      </c>
      <c r="N992" s="59"/>
      <c r="O992" s="59"/>
      <c r="P992" s="59" t="e">
        <f t="shared" si="633"/>
        <v>#N/A</v>
      </c>
      <c r="Q992" s="59"/>
      <c r="R992" s="59"/>
      <c r="S992" s="59"/>
      <c r="T992" s="5" t="e">
        <f t="shared" si="634"/>
        <v>#N/A</v>
      </c>
      <c r="U992" s="4" t="e">
        <f t="shared" si="635"/>
        <v>#N/A</v>
      </c>
      <c r="V992" s="4" t="e">
        <f t="shared" si="636"/>
        <v>#N/A</v>
      </c>
      <c r="W992" s="4" t="e">
        <f t="shared" si="637"/>
        <v>#N/A</v>
      </c>
      <c r="X992" s="4" t="e">
        <f t="shared" si="638"/>
        <v>#N/A</v>
      </c>
      <c r="Y992" s="4" t="e" cm="1">
        <f t="array" ref="Y992">_xlfn.IFS(H992=1,2,H992=3,1)</f>
        <v>#N/A</v>
      </c>
      <c r="Z992" s="4" t="e">
        <f t="shared" si="639"/>
        <v>#N/A</v>
      </c>
      <c r="AA992" s="4" t="e">
        <f t="shared" si="640"/>
        <v>#N/A</v>
      </c>
      <c r="AB992" s="4" t="e">
        <f t="shared" si="641"/>
        <v>#N/A</v>
      </c>
      <c r="AC992" s="4" t="e">
        <f t="shared" si="642"/>
        <v>#N/A</v>
      </c>
      <c r="AD992" s="4" t="e">
        <f t="shared" si="643"/>
        <v>#N/A</v>
      </c>
      <c r="AE992" s="4" t="e">
        <f t="shared" si="644"/>
        <v>#N/A</v>
      </c>
      <c r="AF992" s="4">
        <f t="shared" si="645"/>
        <v>0</v>
      </c>
      <c r="AG992" s="4" t="str">
        <f t="shared" si="646"/>
        <v/>
      </c>
      <c r="AH992" s="4">
        <f t="shared" si="647"/>
        <v>0</v>
      </c>
      <c r="AI992" s="4" t="e">
        <f t="shared" si="648"/>
        <v>#VALUE!</v>
      </c>
      <c r="AJ992" s="4" t="e">
        <f t="shared" si="649"/>
        <v>#N/A</v>
      </c>
      <c r="AK992" s="4" t="e">
        <f t="shared" si="650"/>
        <v>#N/A</v>
      </c>
      <c r="AL992" s="4">
        <f t="shared" si="651"/>
        <v>0</v>
      </c>
      <c r="AM992" s="4">
        <f t="shared" si="652"/>
        <v>0</v>
      </c>
      <c r="AN992" s="4"/>
      <c r="AO992" s="4" t="e">
        <f t="shared" si="653"/>
        <v>#N/A</v>
      </c>
      <c r="AP992" s="4" t="e">
        <f t="shared" si="654"/>
        <v>#VALUE!</v>
      </c>
      <c r="AQ992" s="4" t="str">
        <f t="shared" si="655"/>
        <v/>
      </c>
      <c r="AR992" s="4">
        <f t="shared" si="656"/>
        <v>0</v>
      </c>
      <c r="AS992" s="4">
        <f t="shared" si="657"/>
        <v>0</v>
      </c>
      <c r="AT992" s="4">
        <f t="shared" si="658"/>
        <v>0</v>
      </c>
    </row>
    <row r="993" spans="1:46" x14ac:dyDescent="0.25">
      <c r="A993" s="5">
        <f t="shared" si="630"/>
        <v>0</v>
      </c>
      <c r="B993" s="4" t="e">
        <f t="shared" si="631"/>
        <v>#N/A</v>
      </c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4">
        <f t="shared" si="632"/>
        <v>0</v>
      </c>
      <c r="N993" s="59"/>
      <c r="O993" s="59"/>
      <c r="P993" s="59" t="e">
        <f t="shared" si="633"/>
        <v>#N/A</v>
      </c>
      <c r="Q993" s="59"/>
      <c r="R993" s="59"/>
      <c r="S993" s="59"/>
      <c r="T993" s="5" t="e">
        <f t="shared" si="634"/>
        <v>#N/A</v>
      </c>
      <c r="U993" s="4" t="e">
        <f t="shared" si="635"/>
        <v>#N/A</v>
      </c>
      <c r="V993" s="4" t="e">
        <f t="shared" si="636"/>
        <v>#N/A</v>
      </c>
      <c r="W993" s="4" t="e">
        <f t="shared" si="637"/>
        <v>#N/A</v>
      </c>
      <c r="X993" s="4" t="e">
        <f t="shared" si="638"/>
        <v>#N/A</v>
      </c>
      <c r="Y993" s="4" t="e" cm="1">
        <f t="array" ref="Y993">_xlfn.IFS(H993=1,2,H993=3,1)</f>
        <v>#N/A</v>
      </c>
      <c r="Z993" s="4" t="e">
        <f t="shared" si="639"/>
        <v>#N/A</v>
      </c>
      <c r="AA993" s="4" t="e">
        <f t="shared" si="640"/>
        <v>#N/A</v>
      </c>
      <c r="AB993" s="4" t="e">
        <f t="shared" si="641"/>
        <v>#N/A</v>
      </c>
      <c r="AC993" s="4" t="e">
        <f t="shared" si="642"/>
        <v>#N/A</v>
      </c>
      <c r="AD993" s="4" t="e">
        <f t="shared" si="643"/>
        <v>#N/A</v>
      </c>
      <c r="AE993" s="4" t="e">
        <f t="shared" si="644"/>
        <v>#N/A</v>
      </c>
      <c r="AF993" s="4">
        <f t="shared" si="645"/>
        <v>0</v>
      </c>
      <c r="AG993" s="4" t="str">
        <f t="shared" si="646"/>
        <v/>
      </c>
      <c r="AH993" s="4">
        <f t="shared" si="647"/>
        <v>0</v>
      </c>
      <c r="AI993" s="4" t="e">
        <f t="shared" si="648"/>
        <v>#VALUE!</v>
      </c>
      <c r="AJ993" s="4" t="e">
        <f t="shared" si="649"/>
        <v>#N/A</v>
      </c>
      <c r="AK993" s="4" t="e">
        <f t="shared" si="650"/>
        <v>#N/A</v>
      </c>
      <c r="AL993" s="4">
        <f t="shared" si="651"/>
        <v>0</v>
      </c>
      <c r="AM993" s="4">
        <f t="shared" si="652"/>
        <v>0</v>
      </c>
      <c r="AN993" s="4"/>
      <c r="AO993" s="4" t="e">
        <f t="shared" si="653"/>
        <v>#N/A</v>
      </c>
      <c r="AP993" s="4" t="e">
        <f t="shared" si="654"/>
        <v>#VALUE!</v>
      </c>
      <c r="AQ993" s="4" t="str">
        <f t="shared" si="655"/>
        <v/>
      </c>
      <c r="AR993" s="4">
        <f t="shared" si="656"/>
        <v>0</v>
      </c>
      <c r="AS993" s="4">
        <f t="shared" si="657"/>
        <v>0</v>
      </c>
      <c r="AT993" s="4">
        <f t="shared" si="658"/>
        <v>0</v>
      </c>
    </row>
    <row r="994" spans="1:46" x14ac:dyDescent="0.25">
      <c r="A994" s="5">
        <f t="shared" si="630"/>
        <v>0</v>
      </c>
      <c r="B994" s="4" t="e">
        <f t="shared" si="631"/>
        <v>#N/A</v>
      </c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4">
        <f t="shared" si="632"/>
        <v>0</v>
      </c>
      <c r="N994" s="59"/>
      <c r="O994" s="59"/>
      <c r="P994" s="59" t="e">
        <f t="shared" si="633"/>
        <v>#N/A</v>
      </c>
      <c r="Q994" s="59"/>
      <c r="R994" s="59"/>
      <c r="S994" s="59"/>
      <c r="T994" s="5" t="e">
        <f t="shared" si="634"/>
        <v>#N/A</v>
      </c>
      <c r="U994" s="4" t="e">
        <f t="shared" si="635"/>
        <v>#N/A</v>
      </c>
      <c r="V994" s="4" t="e">
        <f t="shared" si="636"/>
        <v>#N/A</v>
      </c>
      <c r="W994" s="4" t="e">
        <f t="shared" si="637"/>
        <v>#N/A</v>
      </c>
      <c r="X994" s="4" t="e">
        <f t="shared" si="638"/>
        <v>#N/A</v>
      </c>
      <c r="Y994" s="4" t="e" cm="1">
        <f t="array" ref="Y994">_xlfn.IFS(H994=1,2,H994=3,1)</f>
        <v>#N/A</v>
      </c>
      <c r="Z994" s="4" t="e">
        <f t="shared" si="639"/>
        <v>#N/A</v>
      </c>
      <c r="AA994" s="4" t="e">
        <f t="shared" si="640"/>
        <v>#N/A</v>
      </c>
      <c r="AB994" s="4" t="e">
        <f t="shared" si="641"/>
        <v>#N/A</v>
      </c>
      <c r="AC994" s="4" t="e">
        <f t="shared" si="642"/>
        <v>#N/A</v>
      </c>
      <c r="AD994" s="4" t="e">
        <f t="shared" si="643"/>
        <v>#N/A</v>
      </c>
      <c r="AE994" s="4" t="e">
        <f t="shared" si="644"/>
        <v>#N/A</v>
      </c>
      <c r="AF994" s="4">
        <f t="shared" si="645"/>
        <v>0</v>
      </c>
      <c r="AG994" s="4" t="str">
        <f t="shared" si="646"/>
        <v/>
      </c>
      <c r="AH994" s="4">
        <f t="shared" si="647"/>
        <v>0</v>
      </c>
      <c r="AI994" s="4" t="e">
        <f t="shared" si="648"/>
        <v>#VALUE!</v>
      </c>
      <c r="AJ994" s="4" t="e">
        <f t="shared" si="649"/>
        <v>#N/A</v>
      </c>
      <c r="AK994" s="4" t="e">
        <f t="shared" si="650"/>
        <v>#N/A</v>
      </c>
      <c r="AL994" s="4">
        <f t="shared" si="651"/>
        <v>0</v>
      </c>
      <c r="AM994" s="4">
        <f t="shared" si="652"/>
        <v>0</v>
      </c>
      <c r="AN994" s="4"/>
      <c r="AO994" s="4" t="e">
        <f t="shared" si="653"/>
        <v>#N/A</v>
      </c>
      <c r="AP994" s="4" t="e">
        <f t="shared" si="654"/>
        <v>#VALUE!</v>
      </c>
      <c r="AQ994" s="4" t="str">
        <f t="shared" si="655"/>
        <v/>
      </c>
      <c r="AR994" s="4">
        <f t="shared" si="656"/>
        <v>0</v>
      </c>
      <c r="AS994" s="4">
        <f t="shared" si="657"/>
        <v>0</v>
      </c>
      <c r="AT994" s="4">
        <f t="shared" si="658"/>
        <v>0</v>
      </c>
    </row>
    <row r="995" spans="1:46" x14ac:dyDescent="0.25">
      <c r="A995" s="5">
        <f t="shared" si="630"/>
        <v>0</v>
      </c>
      <c r="B995" s="4" t="e">
        <f t="shared" si="631"/>
        <v>#N/A</v>
      </c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4">
        <f t="shared" si="632"/>
        <v>0</v>
      </c>
      <c r="N995" s="59"/>
      <c r="O995" s="59"/>
      <c r="P995" s="59" t="e">
        <f t="shared" si="633"/>
        <v>#N/A</v>
      </c>
      <c r="Q995" s="59"/>
      <c r="R995" s="59"/>
      <c r="S995" s="59"/>
      <c r="T995" s="5" t="e">
        <f t="shared" si="634"/>
        <v>#N/A</v>
      </c>
      <c r="U995" s="4" t="e">
        <f t="shared" si="635"/>
        <v>#N/A</v>
      </c>
      <c r="V995" s="4" t="e">
        <f t="shared" si="636"/>
        <v>#N/A</v>
      </c>
      <c r="W995" s="4" t="e">
        <f t="shared" si="637"/>
        <v>#N/A</v>
      </c>
      <c r="X995" s="4" t="e">
        <f t="shared" si="638"/>
        <v>#N/A</v>
      </c>
      <c r="Y995" s="4" t="e" cm="1">
        <f t="array" ref="Y995">_xlfn.IFS(H995=1,2,H995=3,1)</f>
        <v>#N/A</v>
      </c>
      <c r="Z995" s="4" t="e">
        <f t="shared" si="639"/>
        <v>#N/A</v>
      </c>
      <c r="AA995" s="4" t="e">
        <f t="shared" si="640"/>
        <v>#N/A</v>
      </c>
      <c r="AB995" s="4" t="e">
        <f t="shared" si="641"/>
        <v>#N/A</v>
      </c>
      <c r="AC995" s="4" t="e">
        <f t="shared" si="642"/>
        <v>#N/A</v>
      </c>
      <c r="AD995" s="4" t="e">
        <f t="shared" si="643"/>
        <v>#N/A</v>
      </c>
      <c r="AE995" s="4" t="e">
        <f t="shared" si="644"/>
        <v>#N/A</v>
      </c>
      <c r="AF995" s="4">
        <f t="shared" si="645"/>
        <v>0</v>
      </c>
      <c r="AG995" s="4" t="str">
        <f t="shared" si="646"/>
        <v/>
      </c>
      <c r="AH995" s="4">
        <f t="shared" si="647"/>
        <v>0</v>
      </c>
      <c r="AI995" s="4" t="e">
        <f t="shared" si="648"/>
        <v>#VALUE!</v>
      </c>
      <c r="AJ995" s="4" t="e">
        <f t="shared" si="649"/>
        <v>#N/A</v>
      </c>
      <c r="AK995" s="4" t="e">
        <f t="shared" si="650"/>
        <v>#N/A</v>
      </c>
      <c r="AL995" s="4">
        <f t="shared" si="651"/>
        <v>0</v>
      </c>
      <c r="AM995" s="4">
        <f t="shared" si="652"/>
        <v>0</v>
      </c>
      <c r="AN995" s="4"/>
      <c r="AO995" s="4" t="e">
        <f t="shared" si="653"/>
        <v>#N/A</v>
      </c>
      <c r="AP995" s="4" t="e">
        <f t="shared" si="654"/>
        <v>#VALUE!</v>
      </c>
      <c r="AQ995" s="4" t="str">
        <f t="shared" si="655"/>
        <v/>
      </c>
      <c r="AR995" s="4">
        <f t="shared" si="656"/>
        <v>0</v>
      </c>
      <c r="AS995" s="4">
        <f t="shared" si="657"/>
        <v>0</v>
      </c>
      <c r="AT995" s="4">
        <f t="shared" si="658"/>
        <v>0</v>
      </c>
    </row>
    <row r="996" spans="1:46" x14ac:dyDescent="0.25">
      <c r="A996" s="5">
        <f t="shared" si="630"/>
        <v>0</v>
      </c>
      <c r="B996" s="4" t="e">
        <f t="shared" si="631"/>
        <v>#N/A</v>
      </c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4">
        <f t="shared" si="632"/>
        <v>0</v>
      </c>
      <c r="N996" s="59"/>
      <c r="O996" s="59"/>
      <c r="P996" s="59" t="e">
        <f t="shared" si="633"/>
        <v>#N/A</v>
      </c>
      <c r="Q996" s="59"/>
      <c r="R996" s="59"/>
      <c r="S996" s="59"/>
      <c r="T996" s="5" t="e">
        <f t="shared" si="634"/>
        <v>#N/A</v>
      </c>
      <c r="U996" s="4" t="e">
        <f t="shared" si="635"/>
        <v>#N/A</v>
      </c>
      <c r="V996" s="4" t="e">
        <f t="shared" si="636"/>
        <v>#N/A</v>
      </c>
      <c r="W996" s="4" t="e">
        <f t="shared" si="637"/>
        <v>#N/A</v>
      </c>
      <c r="X996" s="4" t="e">
        <f t="shared" si="638"/>
        <v>#N/A</v>
      </c>
      <c r="Y996" s="4" t="e" cm="1">
        <f t="array" ref="Y996">_xlfn.IFS(H996=1,2,H996=3,1)</f>
        <v>#N/A</v>
      </c>
      <c r="Z996" s="4" t="e">
        <f t="shared" si="639"/>
        <v>#N/A</v>
      </c>
      <c r="AA996" s="4" t="e">
        <f t="shared" si="640"/>
        <v>#N/A</v>
      </c>
      <c r="AB996" s="4" t="e">
        <f t="shared" si="641"/>
        <v>#N/A</v>
      </c>
      <c r="AC996" s="4" t="e">
        <f t="shared" si="642"/>
        <v>#N/A</v>
      </c>
      <c r="AD996" s="4" t="e">
        <f t="shared" si="643"/>
        <v>#N/A</v>
      </c>
      <c r="AE996" s="4" t="e">
        <f t="shared" si="644"/>
        <v>#N/A</v>
      </c>
      <c r="AF996" s="4">
        <f t="shared" si="645"/>
        <v>0</v>
      </c>
      <c r="AG996" s="4" t="str">
        <f t="shared" si="646"/>
        <v/>
      </c>
      <c r="AH996" s="4">
        <f t="shared" si="647"/>
        <v>0</v>
      </c>
      <c r="AI996" s="4" t="e">
        <f t="shared" si="648"/>
        <v>#VALUE!</v>
      </c>
      <c r="AJ996" s="4" t="e">
        <f t="shared" si="649"/>
        <v>#N/A</v>
      </c>
      <c r="AK996" s="4" t="e">
        <f t="shared" si="650"/>
        <v>#N/A</v>
      </c>
      <c r="AL996" s="4">
        <f t="shared" si="651"/>
        <v>0</v>
      </c>
      <c r="AM996" s="4">
        <f t="shared" si="652"/>
        <v>0</v>
      </c>
      <c r="AN996" s="4"/>
      <c r="AO996" s="4" t="e">
        <f t="shared" si="653"/>
        <v>#N/A</v>
      </c>
      <c r="AP996" s="4" t="e">
        <f t="shared" si="654"/>
        <v>#VALUE!</v>
      </c>
      <c r="AQ996" s="4" t="str">
        <f t="shared" si="655"/>
        <v/>
      </c>
      <c r="AR996" s="4">
        <f t="shared" si="656"/>
        <v>0</v>
      </c>
      <c r="AS996" s="4">
        <f t="shared" si="657"/>
        <v>0</v>
      </c>
      <c r="AT996" s="4">
        <f t="shared" si="658"/>
        <v>0</v>
      </c>
    </row>
    <row r="997" spans="1:46" x14ac:dyDescent="0.25">
      <c r="A997" s="5">
        <f t="shared" si="630"/>
        <v>0</v>
      </c>
      <c r="B997" s="4" t="e">
        <f t="shared" si="631"/>
        <v>#N/A</v>
      </c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4">
        <f t="shared" si="632"/>
        <v>0</v>
      </c>
      <c r="N997" s="59"/>
      <c r="O997" s="59"/>
      <c r="P997" s="59" t="e">
        <f t="shared" si="633"/>
        <v>#N/A</v>
      </c>
      <c r="Q997" s="59"/>
      <c r="R997" s="59"/>
      <c r="S997" s="59"/>
      <c r="T997" s="5" t="e">
        <f t="shared" si="634"/>
        <v>#N/A</v>
      </c>
      <c r="U997" s="4" t="e">
        <f t="shared" si="635"/>
        <v>#N/A</v>
      </c>
      <c r="V997" s="4" t="e">
        <f t="shared" si="636"/>
        <v>#N/A</v>
      </c>
      <c r="W997" s="4" t="e">
        <f t="shared" si="637"/>
        <v>#N/A</v>
      </c>
      <c r="X997" s="4" t="e">
        <f t="shared" si="638"/>
        <v>#N/A</v>
      </c>
      <c r="Y997" s="4" t="e" cm="1">
        <f t="array" ref="Y997">_xlfn.IFS(H997=1,2,H997=3,1)</f>
        <v>#N/A</v>
      </c>
      <c r="Z997" s="4" t="e">
        <f t="shared" si="639"/>
        <v>#N/A</v>
      </c>
      <c r="AA997" s="4" t="e">
        <f t="shared" si="640"/>
        <v>#N/A</v>
      </c>
      <c r="AB997" s="4" t="e">
        <f t="shared" si="641"/>
        <v>#N/A</v>
      </c>
      <c r="AC997" s="4" t="e">
        <f t="shared" si="642"/>
        <v>#N/A</v>
      </c>
      <c r="AD997" s="4" t="e">
        <f t="shared" si="643"/>
        <v>#N/A</v>
      </c>
      <c r="AE997" s="4" t="e">
        <f t="shared" si="644"/>
        <v>#N/A</v>
      </c>
      <c r="AF997" s="4">
        <f t="shared" si="645"/>
        <v>0</v>
      </c>
      <c r="AG997" s="4" t="str">
        <f t="shared" si="646"/>
        <v/>
      </c>
      <c r="AH997" s="4">
        <f t="shared" si="647"/>
        <v>0</v>
      </c>
      <c r="AI997" s="4" t="e">
        <f t="shared" si="648"/>
        <v>#VALUE!</v>
      </c>
      <c r="AJ997" s="4" t="e">
        <f t="shared" si="649"/>
        <v>#N/A</v>
      </c>
      <c r="AK997" s="4" t="e">
        <f t="shared" si="650"/>
        <v>#N/A</v>
      </c>
      <c r="AL997" s="4">
        <f t="shared" si="651"/>
        <v>0</v>
      </c>
      <c r="AM997" s="4">
        <f t="shared" si="652"/>
        <v>0</v>
      </c>
      <c r="AN997" s="4"/>
      <c r="AO997" s="4" t="e">
        <f t="shared" si="653"/>
        <v>#N/A</v>
      </c>
      <c r="AP997" s="4" t="e">
        <f t="shared" si="654"/>
        <v>#VALUE!</v>
      </c>
      <c r="AQ997" s="4" t="str">
        <f t="shared" si="655"/>
        <v/>
      </c>
      <c r="AR997" s="4">
        <f t="shared" si="656"/>
        <v>0</v>
      </c>
      <c r="AS997" s="4">
        <f t="shared" si="657"/>
        <v>0</v>
      </c>
      <c r="AT997" s="4">
        <f t="shared" si="658"/>
        <v>0</v>
      </c>
    </row>
    <row r="998" spans="1:46" x14ac:dyDescent="0.25">
      <c r="A998" s="5">
        <f t="shared" si="630"/>
        <v>0</v>
      </c>
      <c r="B998" s="4" t="e">
        <f t="shared" si="631"/>
        <v>#N/A</v>
      </c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4">
        <f t="shared" si="632"/>
        <v>0</v>
      </c>
      <c r="N998" s="59"/>
      <c r="O998" s="59"/>
      <c r="P998" s="59" t="e">
        <f t="shared" si="633"/>
        <v>#N/A</v>
      </c>
      <c r="Q998" s="59"/>
      <c r="R998" s="59"/>
      <c r="S998" s="59"/>
      <c r="T998" s="5" t="e">
        <f t="shared" si="634"/>
        <v>#N/A</v>
      </c>
      <c r="U998" s="4" t="e">
        <f t="shared" si="635"/>
        <v>#N/A</v>
      </c>
      <c r="V998" s="4" t="e">
        <f t="shared" si="636"/>
        <v>#N/A</v>
      </c>
      <c r="W998" s="4" t="e">
        <f t="shared" si="637"/>
        <v>#N/A</v>
      </c>
      <c r="X998" s="4" t="e">
        <f t="shared" si="638"/>
        <v>#N/A</v>
      </c>
      <c r="Y998" s="4" t="e" cm="1">
        <f t="array" ref="Y998">_xlfn.IFS(H998=1,2,H998=3,1)</f>
        <v>#N/A</v>
      </c>
      <c r="Z998" s="4" t="e">
        <f t="shared" si="639"/>
        <v>#N/A</v>
      </c>
      <c r="AA998" s="4" t="e">
        <f t="shared" si="640"/>
        <v>#N/A</v>
      </c>
      <c r="AB998" s="4" t="e">
        <f t="shared" si="641"/>
        <v>#N/A</v>
      </c>
      <c r="AC998" s="4" t="e">
        <f t="shared" si="642"/>
        <v>#N/A</v>
      </c>
      <c r="AD998" s="4" t="e">
        <f t="shared" si="643"/>
        <v>#N/A</v>
      </c>
      <c r="AE998" s="4" t="e">
        <f t="shared" si="644"/>
        <v>#N/A</v>
      </c>
      <c r="AF998" s="4">
        <f t="shared" si="645"/>
        <v>0</v>
      </c>
      <c r="AG998" s="4" t="str">
        <f t="shared" si="646"/>
        <v/>
      </c>
      <c r="AH998" s="4">
        <f t="shared" si="647"/>
        <v>0</v>
      </c>
      <c r="AI998" s="4" t="e">
        <f t="shared" si="648"/>
        <v>#VALUE!</v>
      </c>
      <c r="AJ998" s="4" t="e">
        <f t="shared" si="649"/>
        <v>#N/A</v>
      </c>
      <c r="AK998" s="4" t="e">
        <f t="shared" si="650"/>
        <v>#N/A</v>
      </c>
      <c r="AL998" s="4">
        <f t="shared" si="651"/>
        <v>0</v>
      </c>
      <c r="AM998" s="4">
        <f t="shared" si="652"/>
        <v>0</v>
      </c>
      <c r="AN998" s="4"/>
      <c r="AO998" s="4" t="e">
        <f t="shared" si="653"/>
        <v>#N/A</v>
      </c>
      <c r="AP998" s="4" t="e">
        <f t="shared" si="654"/>
        <v>#VALUE!</v>
      </c>
      <c r="AQ998" s="4" t="str">
        <f t="shared" si="655"/>
        <v/>
      </c>
      <c r="AR998" s="4">
        <f t="shared" si="656"/>
        <v>0</v>
      </c>
      <c r="AS998" s="4">
        <f t="shared" si="657"/>
        <v>0</v>
      </c>
      <c r="AT998" s="4">
        <f t="shared" si="658"/>
        <v>0</v>
      </c>
    </row>
    <row r="999" spans="1:46" x14ac:dyDescent="0.25">
      <c r="A999" s="5">
        <f t="shared" si="630"/>
        <v>0</v>
      </c>
      <c r="B999" s="4" t="e">
        <f t="shared" si="631"/>
        <v>#N/A</v>
      </c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4">
        <f t="shared" si="632"/>
        <v>0</v>
      </c>
      <c r="N999" s="59"/>
      <c r="O999" s="59"/>
      <c r="P999" s="59" t="e">
        <f t="shared" si="633"/>
        <v>#N/A</v>
      </c>
      <c r="Q999" s="59"/>
      <c r="R999" s="59"/>
      <c r="S999" s="59"/>
      <c r="T999" s="5" t="e">
        <f t="shared" si="634"/>
        <v>#N/A</v>
      </c>
      <c r="U999" s="4" t="e">
        <f t="shared" si="635"/>
        <v>#N/A</v>
      </c>
      <c r="V999" s="4" t="e">
        <f t="shared" si="636"/>
        <v>#N/A</v>
      </c>
      <c r="W999" s="4" t="e">
        <f t="shared" si="637"/>
        <v>#N/A</v>
      </c>
      <c r="X999" s="4" t="e">
        <f t="shared" si="638"/>
        <v>#N/A</v>
      </c>
      <c r="Y999" s="4" t="e" cm="1">
        <f t="array" ref="Y999">_xlfn.IFS(H999=1,2,H999=3,1)</f>
        <v>#N/A</v>
      </c>
      <c r="Z999" s="4" t="e">
        <f t="shared" si="639"/>
        <v>#N/A</v>
      </c>
      <c r="AA999" s="4" t="e">
        <f t="shared" si="640"/>
        <v>#N/A</v>
      </c>
      <c r="AB999" s="4" t="e">
        <f t="shared" si="641"/>
        <v>#N/A</v>
      </c>
      <c r="AC999" s="4" t="e">
        <f t="shared" si="642"/>
        <v>#N/A</v>
      </c>
      <c r="AD999" s="4" t="e">
        <f t="shared" si="643"/>
        <v>#N/A</v>
      </c>
      <c r="AE999" s="4" t="e">
        <f t="shared" si="644"/>
        <v>#N/A</v>
      </c>
      <c r="AF999" s="4">
        <f t="shared" si="645"/>
        <v>0</v>
      </c>
      <c r="AG999" s="4" t="str">
        <f t="shared" si="646"/>
        <v/>
      </c>
      <c r="AH999" s="4">
        <f t="shared" si="647"/>
        <v>0</v>
      </c>
      <c r="AI999" s="4" t="e">
        <f t="shared" si="648"/>
        <v>#VALUE!</v>
      </c>
      <c r="AJ999" s="4" t="e">
        <f t="shared" si="649"/>
        <v>#N/A</v>
      </c>
      <c r="AK999" s="4" t="e">
        <f t="shared" si="650"/>
        <v>#N/A</v>
      </c>
      <c r="AL999" s="4">
        <f t="shared" si="651"/>
        <v>0</v>
      </c>
      <c r="AM999" s="4">
        <f t="shared" si="652"/>
        <v>0</v>
      </c>
      <c r="AN999" s="4"/>
      <c r="AO999" s="4" t="e">
        <f t="shared" si="653"/>
        <v>#N/A</v>
      </c>
      <c r="AP999" s="4" t="e">
        <f t="shared" si="654"/>
        <v>#VALUE!</v>
      </c>
      <c r="AQ999" s="4" t="str">
        <f t="shared" si="655"/>
        <v/>
      </c>
      <c r="AR999" s="4">
        <f t="shared" si="656"/>
        <v>0</v>
      </c>
      <c r="AS999" s="4">
        <f t="shared" si="657"/>
        <v>0</v>
      </c>
      <c r="AT999" s="4">
        <f t="shared" si="658"/>
        <v>0</v>
      </c>
    </row>
    <row r="1000" spans="1:46" x14ac:dyDescent="0.25">
      <c r="A1000" s="5">
        <f t="shared" si="630"/>
        <v>0</v>
      </c>
      <c r="B1000" s="4" t="e">
        <f t="shared" si="631"/>
        <v>#N/A</v>
      </c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4">
        <f t="shared" si="632"/>
        <v>0</v>
      </c>
      <c r="N1000" s="59"/>
      <c r="O1000" s="59"/>
      <c r="P1000" s="59" t="e">
        <f t="shared" si="633"/>
        <v>#N/A</v>
      </c>
      <c r="Q1000" s="59"/>
      <c r="R1000" s="59"/>
      <c r="S1000" s="59"/>
      <c r="T1000" s="5" t="e">
        <f t="shared" si="634"/>
        <v>#N/A</v>
      </c>
      <c r="U1000" s="4" t="e">
        <f t="shared" si="635"/>
        <v>#N/A</v>
      </c>
      <c r="V1000" s="4" t="e">
        <f t="shared" si="636"/>
        <v>#N/A</v>
      </c>
      <c r="W1000" s="4" t="e">
        <f t="shared" si="637"/>
        <v>#N/A</v>
      </c>
      <c r="X1000" s="4" t="e">
        <f t="shared" si="638"/>
        <v>#N/A</v>
      </c>
      <c r="Y1000" s="4" t="e" cm="1">
        <f t="array" ref="Y1000">_xlfn.IFS(H1000=1,2,H1000=3,1)</f>
        <v>#N/A</v>
      </c>
      <c r="Z1000" s="4" t="e">
        <f t="shared" si="639"/>
        <v>#N/A</v>
      </c>
      <c r="AA1000" s="4" t="e">
        <f t="shared" si="640"/>
        <v>#N/A</v>
      </c>
      <c r="AB1000" s="4" t="e">
        <f t="shared" si="641"/>
        <v>#N/A</v>
      </c>
      <c r="AC1000" s="4" t="e">
        <f t="shared" si="642"/>
        <v>#N/A</v>
      </c>
      <c r="AD1000" s="4" t="e">
        <f t="shared" si="643"/>
        <v>#N/A</v>
      </c>
      <c r="AE1000" s="4" t="e">
        <f t="shared" si="644"/>
        <v>#N/A</v>
      </c>
      <c r="AF1000" s="4">
        <f t="shared" si="645"/>
        <v>0</v>
      </c>
      <c r="AG1000" s="4" t="str">
        <f t="shared" si="646"/>
        <v/>
      </c>
      <c r="AH1000" s="4">
        <f t="shared" si="647"/>
        <v>0</v>
      </c>
      <c r="AI1000" s="4" t="e">
        <f t="shared" si="648"/>
        <v>#VALUE!</v>
      </c>
      <c r="AJ1000" s="4" t="e">
        <f t="shared" si="649"/>
        <v>#N/A</v>
      </c>
      <c r="AK1000" s="4" t="e">
        <f t="shared" si="650"/>
        <v>#N/A</v>
      </c>
      <c r="AL1000" s="4">
        <f t="shared" si="651"/>
        <v>0</v>
      </c>
      <c r="AM1000" s="4">
        <f t="shared" si="652"/>
        <v>0</v>
      </c>
      <c r="AN1000" s="4"/>
      <c r="AO1000" s="4" t="e">
        <f t="shared" si="653"/>
        <v>#N/A</v>
      </c>
      <c r="AP1000" s="4" t="e">
        <f t="shared" si="654"/>
        <v>#VALUE!</v>
      </c>
      <c r="AQ1000" s="4" t="str">
        <f t="shared" si="655"/>
        <v/>
      </c>
      <c r="AR1000" s="4">
        <f t="shared" si="656"/>
        <v>0</v>
      </c>
      <c r="AS1000" s="4">
        <f t="shared" si="657"/>
        <v>0</v>
      </c>
      <c r="AT1000" s="4">
        <f t="shared" si="658"/>
        <v>0</v>
      </c>
    </row>
  </sheetData>
  <sheetProtection formatCells="0" formatColumns="0" formatRows="0"/>
  <autoFilter ref="A1:AT1000" xr:uid="{43554167-9E28-4852-B1D6-D3B2959E4E4B}"/>
  <phoneticPr fontId="3" type="noConversion"/>
  <conditionalFormatting sqref="A140:C147">
    <cfRule type="expression" dxfId="6305" priority="14359">
      <formula>_xlfn.ISFORMULA(A140)=TRUE</formula>
    </cfRule>
  </conditionalFormatting>
  <conditionalFormatting sqref="A174:C185">
    <cfRule type="expression" dxfId="6304" priority="14255">
      <formula>_xlfn.ISFORMULA(A174)=TRUE</formula>
    </cfRule>
  </conditionalFormatting>
  <conditionalFormatting sqref="A104:D104">
    <cfRule type="expression" dxfId="6303" priority="9386">
      <formula>_xlfn.ISFORMULA(A104)=TRUE</formula>
    </cfRule>
  </conditionalFormatting>
  <conditionalFormatting sqref="A149:D151">
    <cfRule type="expression" dxfId="6302" priority="6760">
      <formula>_xlfn.ISFORMULA(A149)=TRUE</formula>
    </cfRule>
  </conditionalFormatting>
  <conditionalFormatting sqref="A154:D155">
    <cfRule type="expression" dxfId="6301" priority="6687">
      <formula>_xlfn.ISFORMULA(A154)=TRUE</formula>
    </cfRule>
  </conditionalFormatting>
  <conditionalFormatting sqref="A221:D221 G216:H223 J208:J224">
    <cfRule type="expression" dxfId="6300" priority="14260">
      <formula>_xlfn.ISFORMULA(A208)=TRUE</formula>
    </cfRule>
  </conditionalFormatting>
  <conditionalFormatting sqref="A495:L496">
    <cfRule type="expression" dxfId="6299" priority="14048">
      <formula>_xlfn.ISFORMULA(A495)=TRUE</formula>
    </cfRule>
  </conditionalFormatting>
  <conditionalFormatting sqref="C8">
    <cfRule type="expression" dxfId="6298" priority="1669">
      <formula>_xlfn.ISFORMULA(C8)=TRUE</formula>
    </cfRule>
  </conditionalFormatting>
  <conditionalFormatting sqref="C10">
    <cfRule type="expression" dxfId="6297" priority="4098">
      <formula>_xlfn.ISFORMULA(C10)=TRUE</formula>
    </cfRule>
  </conditionalFormatting>
  <conditionalFormatting sqref="C11">
    <cfRule type="expression" dxfId="6296" priority="4096">
      <formula>_xlfn.ISFORMULA(C11)=TRUE</formula>
    </cfRule>
    <cfRule type="expression" dxfId="6295" priority="4097">
      <formula>_xlfn.ISFORMULA(C11)=TRUE</formula>
    </cfRule>
  </conditionalFormatting>
  <conditionalFormatting sqref="C12:C14">
    <cfRule type="expression" dxfId="6294" priority="12727">
      <formula>_xlfn.ISFORMULA(C12)=TRUE</formula>
    </cfRule>
  </conditionalFormatting>
  <conditionalFormatting sqref="C14">
    <cfRule type="duplicateValues" dxfId="6293" priority="12724"/>
    <cfRule type="duplicateValues" dxfId="6292" priority="12725"/>
    <cfRule type="duplicateValues" dxfId="6291" priority="12726"/>
  </conditionalFormatting>
  <conditionalFormatting sqref="C16">
    <cfRule type="expression" dxfId="6290" priority="4092">
      <formula>_xlfn.ISFORMULA(C16)=TRUE</formula>
    </cfRule>
    <cfRule type="duplicateValues" dxfId="6289" priority="4091"/>
    <cfRule type="duplicateValues" dxfId="6288" priority="4090"/>
    <cfRule type="duplicateValues" dxfId="6287" priority="4089"/>
    <cfRule type="expression" dxfId="6286" priority="4093">
      <formula>_xlfn.ISFORMULA(C16)=TRUE</formula>
    </cfRule>
    <cfRule type="expression" dxfId="6285" priority="4094">
      <formula>_xlfn.ISFORMULA(C16)=TRUE</formula>
    </cfRule>
    <cfRule type="expression" dxfId="6284" priority="4095">
      <formula>_xlfn.ISFORMULA(C16)=TRUE</formula>
    </cfRule>
  </conditionalFormatting>
  <conditionalFormatting sqref="C28:C39 C41:D41 C43:D43 C3 C17:C20">
    <cfRule type="expression" dxfId="6283" priority="14491">
      <formula>_xlfn.ISFORMULA(C3)=TRUE</formula>
    </cfRule>
  </conditionalFormatting>
  <conditionalFormatting sqref="C36">
    <cfRule type="expression" dxfId="6282" priority="14489">
      <formula>_xlfn.ISFORMULA(C36)=TRUE</formula>
    </cfRule>
    <cfRule type="duplicateValues" dxfId="6281" priority="14490"/>
  </conditionalFormatting>
  <conditionalFormatting sqref="C40">
    <cfRule type="duplicateValues" dxfId="6280" priority="12618"/>
    <cfRule type="duplicateValues" dxfId="6279" priority="12620"/>
    <cfRule type="duplicateValues" dxfId="6278" priority="12619"/>
    <cfRule type="expression" dxfId="6277" priority="12621">
      <formula>_xlfn.ISFORMULA(C40)=TRUE</formula>
    </cfRule>
  </conditionalFormatting>
  <conditionalFormatting sqref="C45:C76">
    <cfRule type="expression" dxfId="6276" priority="11324">
      <formula>_xlfn.ISFORMULA(C45)=TRUE</formula>
    </cfRule>
  </conditionalFormatting>
  <conditionalFormatting sqref="C78">
    <cfRule type="expression" dxfId="6275" priority="3790">
      <formula>_xlfn.ISFORMULA(C78)=TRUE</formula>
    </cfRule>
  </conditionalFormatting>
  <conditionalFormatting sqref="C80:C87">
    <cfRule type="expression" dxfId="6274" priority="10684">
      <formula>_xlfn.ISFORMULA(C80)=TRUE</formula>
    </cfRule>
  </conditionalFormatting>
  <conditionalFormatting sqref="C89:C95">
    <cfRule type="expression" dxfId="6273" priority="10167">
      <formula>_xlfn.ISFORMULA(C89)=TRUE</formula>
    </cfRule>
  </conditionalFormatting>
  <conditionalFormatting sqref="C95">
    <cfRule type="duplicateValues" dxfId="6272" priority="10163"/>
    <cfRule type="duplicateValues" dxfId="6271" priority="10164"/>
    <cfRule type="duplicateValues" dxfId="6270" priority="10165"/>
    <cfRule type="duplicateValues" dxfId="6269" priority="10166"/>
  </conditionalFormatting>
  <conditionalFormatting sqref="C96">
    <cfRule type="expression" dxfId="6268" priority="10162">
      <formula>_xlfn.ISFORMULA(C96)=TRUE</formula>
    </cfRule>
    <cfRule type="duplicateValues" dxfId="6267" priority="10160"/>
    <cfRule type="duplicateValues" dxfId="6266" priority="10159"/>
    <cfRule type="duplicateValues" dxfId="6265" priority="10158"/>
    <cfRule type="duplicateValues" dxfId="6264" priority="10161"/>
  </conditionalFormatting>
  <conditionalFormatting sqref="C203">
    <cfRule type="expression" dxfId="6263" priority="2731">
      <formula>_xlfn.ISFORMULA(C203)=TRUE</formula>
    </cfRule>
  </conditionalFormatting>
  <conditionalFormatting sqref="C205">
    <cfRule type="expression" dxfId="6262" priority="2730">
      <formula>_xlfn.ISFORMULA(C205)=TRUE</formula>
    </cfRule>
  </conditionalFormatting>
  <conditionalFormatting sqref="C233:C235">
    <cfRule type="expression" dxfId="6261" priority="2686">
      <formula>_xlfn.ISFORMULA(C233)=TRUE</formula>
    </cfRule>
    <cfRule type="expression" dxfId="6260" priority="2687">
      <formula>_xlfn.ISFORMULA(C233)=TRUE</formula>
    </cfRule>
  </conditionalFormatting>
  <conditionalFormatting sqref="C9:D9 D10:E14 D11:D15 C12:E12">
    <cfRule type="expression" dxfId="6259" priority="13999">
      <formula>_xlfn.ISFORMULA(C9)=TRUE</formula>
    </cfRule>
  </conditionalFormatting>
  <conditionalFormatting sqref="C15:D15">
    <cfRule type="expression" dxfId="6258" priority="12822">
      <formula>_xlfn.ISFORMULA(C15)=TRUE</formula>
    </cfRule>
  </conditionalFormatting>
  <conditionalFormatting sqref="C40:D40">
    <cfRule type="expression" dxfId="6257" priority="12571">
      <formula>_xlfn.ISFORMULA(C40)=TRUE</formula>
    </cfRule>
  </conditionalFormatting>
  <conditionalFormatting sqref="C4:E5 C6:D6">
    <cfRule type="expression" dxfId="6256" priority="14045">
      <formula>_xlfn.ISFORMULA(C4)=TRUE</formula>
    </cfRule>
  </conditionalFormatting>
  <conditionalFormatting sqref="C7:E7 D8:E8 C9:E9">
    <cfRule type="expression" dxfId="6255" priority="14019">
      <formula>_xlfn.ISFORMULA(C7)=TRUE</formula>
    </cfRule>
  </conditionalFormatting>
  <conditionalFormatting sqref="D1:D3 D497:D1048576 D19:D20 D35:D36 D41 D43 D45:D46 D49 D58 D61:D62 D64 D88 D100 D66:D67 D105 D122 D128 D130 D139 D148 D152:D153 D156 D164 D170:D173 D186:D202 D12:D13 D206:D224 D291:D292 D308:D309 D232 D70:D71 D236:D269 D271:D281 D319:D325 D327:D494">
    <cfRule type="duplicateValues" dxfId="6254" priority="14075"/>
  </conditionalFormatting>
  <conditionalFormatting sqref="D3 D12:D13 D19:D20 D35:D36 D41 D43 D45:D46 D49 D58 D61 D66:D67 D70:D71">
    <cfRule type="expression" dxfId="6253" priority="14531">
      <formula>_xlfn.ISFORMULA(D3)=TRUE</formula>
    </cfRule>
  </conditionalFormatting>
  <conditionalFormatting sqref="D3 D19:D20 D35:D36 D41 D43 D45:D46 D49 D58 D61 D66:D67 D12:D13 D70:D71">
    <cfRule type="duplicateValues" dxfId="6252" priority="14530"/>
  </conditionalFormatting>
  <conditionalFormatting sqref="D4:D6">
    <cfRule type="duplicateValues" dxfId="6251" priority="14043"/>
    <cfRule type="duplicateValues" dxfId="6250" priority="14041"/>
    <cfRule type="duplicateValues" dxfId="6249" priority="14042"/>
    <cfRule type="duplicateValues" dxfId="6248" priority="14040"/>
    <cfRule type="duplicateValues" dxfId="6247" priority="14044"/>
  </conditionalFormatting>
  <conditionalFormatting sqref="D7:D9">
    <cfRule type="duplicateValues" dxfId="6246" priority="14016"/>
    <cfRule type="duplicateValues" dxfId="6245" priority="14017"/>
    <cfRule type="duplicateValues" dxfId="6244" priority="14018"/>
    <cfRule type="duplicateValues" dxfId="6243" priority="14014"/>
    <cfRule type="duplicateValues" dxfId="6242" priority="14015"/>
  </conditionalFormatting>
  <conditionalFormatting sqref="D9:D15">
    <cfRule type="duplicateValues" dxfId="6241" priority="13994"/>
    <cfRule type="duplicateValues" dxfId="6240" priority="13995"/>
    <cfRule type="duplicateValues" dxfId="6239" priority="13996"/>
    <cfRule type="duplicateValues" dxfId="6238" priority="13997"/>
    <cfRule type="duplicateValues" dxfId="6237" priority="13998"/>
  </conditionalFormatting>
  <conditionalFormatting sqref="D10:D11">
    <cfRule type="duplicateValues" dxfId="6236" priority="4354"/>
    <cfRule type="duplicateValues" dxfId="6235" priority="4356"/>
    <cfRule type="duplicateValues" dxfId="6234" priority="4352"/>
    <cfRule type="duplicateValues" dxfId="6233" priority="4353"/>
    <cfRule type="duplicateValues" dxfId="6232" priority="4355"/>
  </conditionalFormatting>
  <conditionalFormatting sqref="D14">
    <cfRule type="duplicateValues" dxfId="6231" priority="12716"/>
    <cfRule type="duplicateValues" dxfId="6230" priority="12715"/>
    <cfRule type="duplicateValues" dxfId="6229" priority="12714"/>
    <cfRule type="duplicateValues" dxfId="6228" priority="12785"/>
    <cfRule type="expression" dxfId="6227" priority="12781">
      <formula>_xlfn.ISFORMULA(D14)=TRUE</formula>
    </cfRule>
    <cfRule type="duplicateValues" dxfId="6226" priority="12780"/>
    <cfRule type="expression" dxfId="6225" priority="12778">
      <formula>_xlfn.ISFORMULA(D14)=TRUE</formula>
    </cfRule>
    <cfRule type="duplicateValues" dxfId="6224" priority="12786"/>
    <cfRule type="expression" dxfId="6223" priority="12717">
      <formula>_xlfn.ISFORMULA(D14)=TRUE</formula>
    </cfRule>
    <cfRule type="duplicateValues" dxfId="6222" priority="12718"/>
    <cfRule type="expression" dxfId="6221" priority="12719">
      <formula>_xlfn.ISFORMULA(D14)=TRUE</formula>
    </cfRule>
    <cfRule type="duplicateValues" dxfId="6220" priority="12713"/>
    <cfRule type="duplicateValues" dxfId="6219" priority="12712"/>
    <cfRule type="duplicateValues" dxfId="6218" priority="12720"/>
    <cfRule type="duplicateValues" dxfId="6217" priority="12721"/>
    <cfRule type="expression" dxfId="6216" priority="12742">
      <formula>_xlfn.ISFORMULA(D14)=TRUE</formula>
    </cfRule>
    <cfRule type="expression" dxfId="6215" priority="12723">
      <formula>_xlfn.ISFORMULA(D14)=TRUE</formula>
    </cfRule>
    <cfRule type="duplicateValues" dxfId="6214" priority="12744"/>
    <cfRule type="duplicateValues" dxfId="6213" priority="12740"/>
    <cfRule type="duplicateValues" dxfId="6212" priority="12741"/>
    <cfRule type="duplicateValues" dxfId="6211" priority="12787"/>
    <cfRule type="duplicateValues" dxfId="6210" priority="12777"/>
    <cfRule type="duplicateValues" dxfId="6209" priority="12776"/>
    <cfRule type="expression" dxfId="6208" priority="12788">
      <formula>_xlfn.ISFORMULA(D14)=TRUE</formula>
    </cfRule>
    <cfRule type="duplicateValues" dxfId="6207" priority="12722"/>
  </conditionalFormatting>
  <conditionalFormatting sqref="D14:D15">
    <cfRule type="duplicateValues" dxfId="6206" priority="4360"/>
    <cfRule type="duplicateValues" dxfId="6205" priority="4358"/>
    <cfRule type="duplicateValues" dxfId="6204" priority="4361"/>
    <cfRule type="duplicateValues" dxfId="6203" priority="4365"/>
    <cfRule type="expression" dxfId="6202" priority="4366">
      <formula>_xlfn.ISFORMULA(D14)=TRUE</formula>
    </cfRule>
  </conditionalFormatting>
  <conditionalFormatting sqref="D15">
    <cfRule type="duplicateValues" dxfId="6201" priority="12818"/>
    <cfRule type="duplicateValues" dxfId="6200" priority="12817"/>
    <cfRule type="duplicateValues" dxfId="6199" priority="12819"/>
    <cfRule type="duplicateValues" dxfId="6198" priority="12821"/>
  </conditionalFormatting>
  <conditionalFormatting sqref="D15:D18">
    <cfRule type="duplicateValues" dxfId="6197" priority="13777"/>
    <cfRule type="expression" dxfId="6196" priority="13782">
      <formula>_xlfn.ISFORMULA(D15)=TRUE</formula>
    </cfRule>
    <cfRule type="duplicateValues" dxfId="6195" priority="13781"/>
    <cfRule type="duplicateValues" dxfId="6194" priority="13779"/>
    <cfRule type="duplicateValues" dxfId="6193" priority="13778"/>
  </conditionalFormatting>
  <conditionalFormatting sqref="D16">
    <cfRule type="expression" dxfId="6192" priority="4230">
      <formula>_xlfn.ISFORMULA(D16)=TRUE</formula>
    </cfRule>
    <cfRule type="duplicateValues" dxfId="6191" priority="4246"/>
    <cfRule type="duplicateValues" dxfId="6190" priority="4204"/>
    <cfRule type="expression" dxfId="6189" priority="4248">
      <formula>_xlfn.ISFORMULA(D16)=TRUE</formula>
    </cfRule>
    <cfRule type="duplicateValues" dxfId="6188" priority="4247"/>
    <cfRule type="expression" dxfId="6187" priority="4249">
      <formula>_xlfn.ISFORMULA(D16)=TRUE</formula>
    </cfRule>
    <cfRule type="duplicateValues" dxfId="6186" priority="4250"/>
    <cfRule type="expression" dxfId="6185" priority="4251">
      <formula>_xlfn.ISFORMULA(D16)=TRUE</formula>
    </cfRule>
    <cfRule type="expression" dxfId="6184" priority="4252">
      <formula>_xlfn.ISFORMULA(D16)=TRUE</formula>
    </cfRule>
    <cfRule type="expression" dxfId="6183" priority="4253">
      <formula>_xlfn.ISFORMULA(D16)=TRUE</formula>
    </cfRule>
    <cfRule type="expression" dxfId="6182" priority="4254">
      <formula>_xlfn.ISFORMULA(D16)=TRUE</formula>
    </cfRule>
    <cfRule type="duplicateValues" dxfId="6181" priority="4255"/>
    <cfRule type="duplicateValues" dxfId="6180" priority="4210"/>
    <cfRule type="duplicateValues" dxfId="6179" priority="4211"/>
    <cfRule type="duplicateValues" dxfId="6178" priority="4256"/>
    <cfRule type="duplicateValues" dxfId="6177" priority="4212"/>
    <cfRule type="expression" dxfId="6176" priority="4213">
      <formula>_xlfn.ISFORMULA(D16)=TRUE</formula>
    </cfRule>
    <cfRule type="duplicateValues" dxfId="6175" priority="4257"/>
    <cfRule type="duplicateValues" dxfId="6174" priority="4202"/>
    <cfRule type="duplicateValues" dxfId="6173" priority="4203"/>
    <cfRule type="expression" dxfId="6172" priority="4258">
      <formula>_xlfn.ISFORMULA(D16)=TRUE</formula>
    </cfRule>
    <cfRule type="duplicateValues" dxfId="6171" priority="4205"/>
    <cfRule type="duplicateValues" dxfId="6170" priority="4206"/>
    <cfRule type="expression" dxfId="6169" priority="4207">
      <formula>_xlfn.ISFORMULA(D16)=TRUE</formula>
    </cfRule>
    <cfRule type="duplicateValues" dxfId="6168" priority="4208"/>
    <cfRule type="expression" dxfId="6167" priority="4209">
      <formula>_xlfn.ISFORMULA(D16)=TRUE</formula>
    </cfRule>
    <cfRule type="duplicateValues" dxfId="6166" priority="4225"/>
    <cfRule type="duplicateValues" dxfId="6165" priority="4226"/>
    <cfRule type="expression" dxfId="6164" priority="4227">
      <formula>_xlfn.ISFORMULA(D16)=TRUE</formula>
    </cfRule>
    <cfRule type="expression" dxfId="6163" priority="4228">
      <formula>_xlfn.ISFORMULA(D16)=TRUE</formula>
    </cfRule>
    <cfRule type="duplicateValues" dxfId="6162" priority="4229"/>
  </conditionalFormatting>
  <conditionalFormatting sqref="D21">
    <cfRule type="duplicateValues" dxfId="6161" priority="12849"/>
    <cfRule type="duplicateValues" dxfId="6160" priority="12850"/>
    <cfRule type="duplicateValues" dxfId="6159" priority="12851"/>
    <cfRule type="duplicateValues" dxfId="6158" priority="12853"/>
    <cfRule type="expression" dxfId="6157" priority="12854">
      <formula>_xlfn.ISFORMULA(D21)=TRUE</formula>
    </cfRule>
  </conditionalFormatting>
  <conditionalFormatting sqref="D22:D28">
    <cfRule type="duplicateValues" dxfId="6156" priority="13730"/>
    <cfRule type="duplicateValues" dxfId="6155" priority="13732"/>
    <cfRule type="duplicateValues" dxfId="6154" priority="13729"/>
    <cfRule type="duplicateValues" dxfId="6153" priority="13728"/>
    <cfRule type="expression" dxfId="6152" priority="13733">
      <formula>_xlfn.ISFORMULA(D22)=TRUE</formula>
    </cfRule>
  </conditionalFormatting>
  <conditionalFormatting sqref="D28:D30">
    <cfRule type="expression" dxfId="6151" priority="13598">
      <formula>_xlfn.ISFORMULA(D28)=TRUE</formula>
    </cfRule>
    <cfRule type="duplicateValues" dxfId="6150" priority="13597"/>
    <cfRule type="duplicateValues" dxfId="6149" priority="13595"/>
    <cfRule type="duplicateValues" dxfId="6148" priority="13594"/>
    <cfRule type="duplicateValues" dxfId="6147" priority="13593"/>
  </conditionalFormatting>
  <conditionalFormatting sqref="D30">
    <cfRule type="expression" dxfId="6146" priority="13504">
      <formula>_xlfn.ISFORMULA(D30)=TRUE</formula>
    </cfRule>
    <cfRule type="duplicateValues" dxfId="6145" priority="13503"/>
    <cfRule type="duplicateValues" dxfId="6144" priority="13500"/>
    <cfRule type="duplicateValues" dxfId="6143" priority="13499"/>
    <cfRule type="duplicateValues" dxfId="6142" priority="13501"/>
  </conditionalFormatting>
  <conditionalFormatting sqref="D31">
    <cfRule type="duplicateValues" dxfId="6141" priority="13084"/>
    <cfRule type="duplicateValues" dxfId="6140" priority="13086"/>
    <cfRule type="duplicateValues" dxfId="6139" priority="13088"/>
    <cfRule type="duplicateValues" dxfId="6138" priority="13451"/>
    <cfRule type="duplicateValues" dxfId="6137" priority="13085"/>
    <cfRule type="expression" dxfId="6136" priority="13455">
      <formula>_xlfn.ISFORMULA(D31)=TRUE</formula>
    </cfRule>
    <cfRule type="duplicateValues" dxfId="6135" priority="13450"/>
    <cfRule type="duplicateValues" dxfId="6134" priority="13454"/>
    <cfRule type="duplicateValues" dxfId="6133" priority="13452"/>
    <cfRule type="expression" dxfId="6132" priority="13089">
      <formula>_xlfn.ISFORMULA(D31)=TRUE</formula>
    </cfRule>
  </conditionalFormatting>
  <conditionalFormatting sqref="D32">
    <cfRule type="expression" dxfId="6131" priority="13040">
      <formula>_xlfn.ISFORMULA(D32)=TRUE</formula>
    </cfRule>
    <cfRule type="duplicateValues" dxfId="6130" priority="13037"/>
    <cfRule type="duplicateValues" dxfId="6129" priority="13036"/>
    <cfRule type="duplicateValues" dxfId="6128" priority="13039"/>
    <cfRule type="duplicateValues" dxfId="6127" priority="13035"/>
  </conditionalFormatting>
  <conditionalFormatting sqref="D32:D34">
    <cfRule type="expression" dxfId="6126" priority="13406">
      <formula>_xlfn.ISFORMULA(D32)=TRUE</formula>
    </cfRule>
    <cfRule type="duplicateValues" dxfId="6125" priority="13405"/>
    <cfRule type="duplicateValues" dxfId="6124" priority="13403"/>
    <cfRule type="duplicateValues" dxfId="6123" priority="13402"/>
    <cfRule type="duplicateValues" dxfId="6122" priority="13401"/>
  </conditionalFormatting>
  <conditionalFormatting sqref="D34">
    <cfRule type="duplicateValues" dxfId="6121" priority="13310"/>
    <cfRule type="duplicateValues" dxfId="6120" priority="13308"/>
    <cfRule type="expression" dxfId="6119" priority="13313">
      <formula>_xlfn.ISFORMULA(D34)=TRUE</formula>
    </cfRule>
    <cfRule type="duplicateValues" dxfId="6118" priority="13309"/>
    <cfRule type="duplicateValues" dxfId="6117" priority="13312"/>
  </conditionalFormatting>
  <conditionalFormatting sqref="D35">
    <cfRule type="duplicateValues" dxfId="6116" priority="12902"/>
    <cfRule type="duplicateValues" dxfId="6115" priority="12900"/>
    <cfRule type="duplicateValues" dxfId="6114" priority="12899"/>
    <cfRule type="duplicateValues" dxfId="6113" priority="12898"/>
    <cfRule type="expression" dxfId="6112" priority="12903">
      <formula>_xlfn.ISFORMULA(D35)=TRUE</formula>
    </cfRule>
  </conditionalFormatting>
  <conditionalFormatting sqref="D35:D36">
    <cfRule type="expression" dxfId="6111" priority="14528">
      <formula>_xlfn.ISFORMULA(D35)=TRUE</formula>
    </cfRule>
  </conditionalFormatting>
  <conditionalFormatting sqref="D37">
    <cfRule type="expression" dxfId="6110" priority="1156">
      <formula>_xlfn.ISFORMULA(D37)=TRUE</formula>
    </cfRule>
    <cfRule type="duplicateValues" dxfId="6109" priority="1151"/>
    <cfRule type="expression" dxfId="6108" priority="1152">
      <formula>_xlfn.ISFORMULA(D37)=TRUE</formula>
    </cfRule>
    <cfRule type="duplicateValues" dxfId="6107" priority="1154"/>
    <cfRule type="duplicateValues" dxfId="6106" priority="1153"/>
    <cfRule type="duplicateValues" dxfId="6105" priority="1155"/>
    <cfRule type="duplicateValues" dxfId="6104" priority="1149"/>
    <cfRule type="duplicateValues" dxfId="6103" priority="1150"/>
  </conditionalFormatting>
  <conditionalFormatting sqref="D38">
    <cfRule type="expression" dxfId="6102" priority="12676">
      <formula>_xlfn.ISFORMULA(D38)=TRUE</formula>
    </cfRule>
    <cfRule type="expression" dxfId="6101" priority="12672">
      <formula>_xlfn.ISFORMULA(D38)=TRUE</formula>
    </cfRule>
    <cfRule type="duplicateValues" dxfId="6100" priority="12669"/>
    <cfRule type="duplicateValues" dxfId="6099" priority="12670"/>
    <cfRule type="duplicateValues" dxfId="6098" priority="12674"/>
    <cfRule type="duplicateValues" dxfId="6097" priority="12671"/>
    <cfRule type="duplicateValues" dxfId="6096" priority="12673"/>
    <cfRule type="duplicateValues" dxfId="6095" priority="12675"/>
  </conditionalFormatting>
  <conditionalFormatting sqref="D40">
    <cfRule type="duplicateValues" dxfId="6094" priority="12614"/>
    <cfRule type="expression" dxfId="6093" priority="12617">
      <formula>_xlfn.ISFORMULA(D40)=TRUE</formula>
    </cfRule>
    <cfRule type="expression" dxfId="6092" priority="12613">
      <formula>_xlfn.ISFORMULA(D40)=TRUE</formula>
    </cfRule>
    <cfRule type="expression" dxfId="6091" priority="12611">
      <formula>_xlfn.ISFORMULA(D40)=TRUE</formula>
    </cfRule>
    <cfRule type="duplicateValues" dxfId="6090" priority="12612"/>
    <cfRule type="duplicateValues" dxfId="6089" priority="12610"/>
    <cfRule type="duplicateValues" dxfId="6088" priority="12609"/>
    <cfRule type="duplicateValues" dxfId="6087" priority="12608"/>
    <cfRule type="duplicateValues" dxfId="6086" priority="12606"/>
    <cfRule type="duplicateValues" dxfId="6085" priority="12570"/>
    <cfRule type="duplicateValues" dxfId="6084" priority="12569"/>
    <cfRule type="duplicateValues" dxfId="6083" priority="12568"/>
    <cfRule type="expression" dxfId="6082" priority="12567">
      <formula>_xlfn.ISFORMULA(D40)=TRUE</formula>
    </cfRule>
    <cfRule type="duplicateValues" dxfId="6081" priority="12566"/>
    <cfRule type="duplicateValues" dxfId="6080" priority="12565"/>
    <cfRule type="duplicateValues" dxfId="6079" priority="12564"/>
    <cfRule type="duplicateValues" dxfId="6078" priority="12607"/>
    <cfRule type="duplicateValues" dxfId="6077" priority="12616"/>
    <cfRule type="duplicateValues" dxfId="6076" priority="12615"/>
  </conditionalFormatting>
  <conditionalFormatting sqref="D45:D46 D49">
    <cfRule type="expression" dxfId="6075" priority="14521">
      <formula>_xlfn.ISFORMULA(D45)=TRUE</formula>
    </cfRule>
  </conditionalFormatting>
  <conditionalFormatting sqref="D47:D48">
    <cfRule type="expression" dxfId="6074" priority="12444">
      <formula>_xlfn.ISFORMULA(D47)=TRUE</formula>
    </cfRule>
    <cfRule type="duplicateValues" dxfId="6073" priority="12443"/>
    <cfRule type="duplicateValues" dxfId="6072" priority="12442"/>
    <cfRule type="duplicateValues" dxfId="6071" priority="12441"/>
    <cfRule type="expression" dxfId="6070" priority="12446">
      <formula>_xlfn.ISFORMULA(D47)=TRUE</formula>
    </cfRule>
    <cfRule type="duplicateValues" dxfId="6069" priority="12445"/>
  </conditionalFormatting>
  <conditionalFormatting sqref="D50">
    <cfRule type="expression" dxfId="6068" priority="12326">
      <formula>_xlfn.ISFORMULA(D50)=TRUE</formula>
    </cfRule>
    <cfRule type="expression" dxfId="6067" priority="12324">
      <formula>_xlfn.ISFORMULA(D50)=TRUE</formula>
    </cfRule>
    <cfRule type="duplicateValues" dxfId="6066" priority="12321"/>
    <cfRule type="duplicateValues" dxfId="6065" priority="12323"/>
    <cfRule type="duplicateValues" dxfId="6064" priority="12325"/>
    <cfRule type="duplicateValues" dxfId="6063" priority="12322"/>
  </conditionalFormatting>
  <conditionalFormatting sqref="D51:D52">
    <cfRule type="duplicateValues" dxfId="6062" priority="12253"/>
    <cfRule type="expression" dxfId="6061" priority="12252">
      <formula>_xlfn.ISFORMULA(D51)=TRUE</formula>
    </cfRule>
    <cfRule type="duplicateValues" dxfId="6060" priority="12251"/>
    <cfRule type="duplicateValues" dxfId="6059" priority="12250"/>
    <cfRule type="expression" dxfId="6058" priority="12254">
      <formula>_xlfn.ISFORMULA(D51)=TRUE</formula>
    </cfRule>
    <cfRule type="duplicateValues" dxfId="6057" priority="12249"/>
  </conditionalFormatting>
  <conditionalFormatting sqref="D53">
    <cfRule type="duplicateValues" dxfId="6056" priority="12178"/>
    <cfRule type="duplicateValues" dxfId="6055" priority="12179"/>
    <cfRule type="duplicateValues" dxfId="6054" priority="12180"/>
    <cfRule type="expression" dxfId="6053" priority="12181">
      <formula>_xlfn.ISFORMULA(D53)=TRUE</formula>
    </cfRule>
    <cfRule type="expression" dxfId="6052" priority="12183">
      <formula>_xlfn.ISFORMULA(D53)=TRUE</formula>
    </cfRule>
    <cfRule type="duplicateValues" dxfId="6051" priority="12182"/>
  </conditionalFormatting>
  <conditionalFormatting sqref="D54">
    <cfRule type="expression" dxfId="6050" priority="1087">
      <formula>_xlfn.ISFORMULA(D54)=TRUE</formula>
    </cfRule>
    <cfRule type="duplicateValues" dxfId="6049" priority="1085"/>
    <cfRule type="duplicateValues" dxfId="6048" priority="1086"/>
    <cfRule type="duplicateValues" dxfId="6047" priority="1084"/>
    <cfRule type="expression" dxfId="6046" priority="1089">
      <formula>_xlfn.ISFORMULA(D54)=TRUE</formula>
    </cfRule>
    <cfRule type="duplicateValues" dxfId="6045" priority="1088"/>
  </conditionalFormatting>
  <conditionalFormatting sqref="D55">
    <cfRule type="expression" dxfId="6044" priority="12116">
      <formula>_xlfn.ISFORMULA(D55)=TRUE</formula>
    </cfRule>
    <cfRule type="duplicateValues" dxfId="6043" priority="12115"/>
    <cfRule type="duplicateValues" dxfId="6042" priority="12113"/>
    <cfRule type="duplicateValues" dxfId="6041" priority="12114"/>
    <cfRule type="duplicateValues" dxfId="6040" priority="12117"/>
    <cfRule type="expression" dxfId="6039" priority="12118">
      <formula>_xlfn.ISFORMULA(D55)=TRUE</formula>
    </cfRule>
  </conditionalFormatting>
  <conditionalFormatting sqref="D56:D57">
    <cfRule type="expression" dxfId="6038" priority="12051">
      <formula>_xlfn.ISFORMULA(D56)=TRUE</formula>
    </cfRule>
    <cfRule type="duplicateValues" dxfId="6037" priority="12050"/>
    <cfRule type="duplicateValues" dxfId="6036" priority="12052"/>
    <cfRule type="expression" dxfId="6035" priority="12053">
      <formula>_xlfn.ISFORMULA(D56)=TRUE</formula>
    </cfRule>
    <cfRule type="duplicateValues" dxfId="6034" priority="12049"/>
    <cfRule type="duplicateValues" dxfId="6033" priority="12048"/>
  </conditionalFormatting>
  <conditionalFormatting sqref="D59:D60">
    <cfRule type="duplicateValues" dxfId="6032" priority="11860"/>
    <cfRule type="duplicateValues" dxfId="6031" priority="11863"/>
    <cfRule type="duplicateValues" dxfId="6030" priority="11861"/>
    <cfRule type="expression" dxfId="6029" priority="11864">
      <formula>_xlfn.ISFORMULA(D59)=TRUE</formula>
    </cfRule>
    <cfRule type="duplicateValues" dxfId="6028" priority="11859"/>
  </conditionalFormatting>
  <conditionalFormatting sqref="D62">
    <cfRule type="expression" dxfId="6027" priority="14233">
      <formula>_xlfn.ISFORMULA(D62)=TRUE</formula>
    </cfRule>
    <cfRule type="duplicateValues" dxfId="6026" priority="14232"/>
    <cfRule type="duplicateValues" dxfId="6025" priority="14226"/>
    <cfRule type="duplicateValues" dxfId="6024" priority="14225"/>
  </conditionalFormatting>
  <conditionalFormatting sqref="D63">
    <cfRule type="duplicateValues" dxfId="6023" priority="11739"/>
    <cfRule type="duplicateValues" dxfId="6022" priority="11740"/>
    <cfRule type="duplicateValues" dxfId="6021" priority="11741"/>
    <cfRule type="duplicateValues" dxfId="6020" priority="11742"/>
    <cfRule type="expression" dxfId="6019" priority="11743">
      <formula>_xlfn.ISFORMULA(D63)=TRUE</formula>
    </cfRule>
  </conditionalFormatting>
  <conditionalFormatting sqref="D64">
    <cfRule type="duplicateValues" dxfId="6018" priority="14237"/>
    <cfRule type="duplicateValues" dxfId="6017" priority="14236"/>
    <cfRule type="expression" dxfId="6016" priority="14244">
      <formula>_xlfn.ISFORMULA(D64)=TRUE</formula>
    </cfRule>
    <cfRule type="duplicateValues" dxfId="6015" priority="14243"/>
  </conditionalFormatting>
  <conditionalFormatting sqref="D65">
    <cfRule type="duplicateValues" dxfId="6014" priority="11679"/>
    <cfRule type="expression" dxfId="6013" priority="11680">
      <formula>_xlfn.ISFORMULA(D65)=TRUE</formula>
    </cfRule>
    <cfRule type="duplicateValues" dxfId="6012" priority="11678"/>
    <cfRule type="duplicateValues" dxfId="6011" priority="11676"/>
    <cfRule type="duplicateValues" dxfId="6010" priority="11677"/>
  </conditionalFormatting>
  <conditionalFormatting sqref="D68">
    <cfRule type="duplicateValues" dxfId="6009" priority="1568"/>
    <cfRule type="duplicateValues" dxfId="6008" priority="1546"/>
    <cfRule type="duplicateValues" dxfId="6007" priority="1545"/>
    <cfRule type="expression" dxfId="6006" priority="1549">
      <formula>_xlfn.ISFORMULA(D68)=TRUE</formula>
    </cfRule>
    <cfRule type="duplicateValues" dxfId="6005" priority="1548"/>
    <cfRule type="duplicateValues" dxfId="6004" priority="1547"/>
    <cfRule type="duplicateValues" dxfId="6003" priority="1567"/>
    <cfRule type="duplicateValues" dxfId="6002" priority="1569"/>
    <cfRule type="expression" dxfId="6001" priority="1571">
      <formula>_xlfn.ISFORMULA(D68)=TRUE</formula>
    </cfRule>
    <cfRule type="duplicateValues" dxfId="6000" priority="1570"/>
  </conditionalFormatting>
  <conditionalFormatting sqref="D69">
    <cfRule type="duplicateValues" dxfId="5999" priority="1502"/>
    <cfRule type="duplicateValues" dxfId="5998" priority="1503"/>
    <cfRule type="expression" dxfId="5997" priority="1505">
      <formula>_xlfn.ISFORMULA(D69)=TRUE</formula>
    </cfRule>
    <cfRule type="duplicateValues" dxfId="5996" priority="1499"/>
    <cfRule type="duplicateValues" dxfId="5995" priority="1504"/>
    <cfRule type="duplicateValues" dxfId="5994" priority="1501"/>
    <cfRule type="expression" dxfId="5993" priority="1500">
      <formula>_xlfn.ISFORMULA(D69)=TRUE</formula>
    </cfRule>
    <cfRule type="duplicateValues" dxfId="5992" priority="1498"/>
    <cfRule type="duplicateValues" dxfId="5991" priority="1497"/>
    <cfRule type="duplicateValues" dxfId="5990" priority="1496"/>
  </conditionalFormatting>
  <conditionalFormatting sqref="D73">
    <cfRule type="duplicateValues" dxfId="5989" priority="3902"/>
    <cfRule type="duplicateValues" dxfId="5988" priority="3903"/>
    <cfRule type="duplicateValues" dxfId="5987" priority="3904"/>
    <cfRule type="expression" dxfId="5986" priority="3905">
      <formula>_xlfn.ISFORMULA(D73)=TRUE</formula>
    </cfRule>
    <cfRule type="duplicateValues" dxfId="5985" priority="3906"/>
    <cfRule type="duplicateValues" dxfId="5984" priority="3907"/>
    <cfRule type="duplicateValues" dxfId="5983" priority="3908"/>
    <cfRule type="expression" dxfId="5982" priority="3909">
      <formula>_xlfn.ISFORMULA(D73)=TRUE</formula>
    </cfRule>
  </conditionalFormatting>
  <conditionalFormatting sqref="D75">
    <cfRule type="duplicateValues" dxfId="5981" priority="3871"/>
    <cfRule type="duplicateValues" dxfId="5980" priority="3872"/>
    <cfRule type="duplicateValues" dxfId="5979" priority="3873"/>
    <cfRule type="duplicateValues" dxfId="5978" priority="3874"/>
    <cfRule type="duplicateValues" dxfId="5977" priority="3876"/>
    <cfRule type="expression" dxfId="5976" priority="3877">
      <formula>_xlfn.ISFORMULA(D75)=TRUE</formula>
    </cfRule>
    <cfRule type="duplicateValues" dxfId="5975" priority="3878"/>
    <cfRule type="duplicateValues" dxfId="5974" priority="3879"/>
    <cfRule type="expression" dxfId="5973" priority="3875">
      <formula>_xlfn.ISFORMULA(D75)=TRUE</formula>
    </cfRule>
    <cfRule type="duplicateValues" dxfId="5972" priority="3880"/>
    <cfRule type="expression" dxfId="5971" priority="3881">
      <formula>_xlfn.ISFORMULA(D75)=TRUE</formula>
    </cfRule>
    <cfRule type="expression" dxfId="5970" priority="3854">
      <formula>_xlfn.ISFORMULA(D75)=TRUE</formula>
    </cfRule>
    <cfRule type="duplicateValues" dxfId="5969" priority="3870"/>
    <cfRule type="duplicateValues" dxfId="5968" priority="3853"/>
    <cfRule type="duplicateValues" dxfId="5967" priority="3852"/>
    <cfRule type="duplicateValues" dxfId="5966" priority="3851"/>
    <cfRule type="expression" dxfId="5965" priority="3850">
      <formula>_xlfn.ISFORMULA(D75)=TRUE</formula>
    </cfRule>
    <cfRule type="duplicateValues" dxfId="5964" priority="3849"/>
    <cfRule type="duplicateValues" dxfId="5963" priority="3848"/>
    <cfRule type="duplicateValues" dxfId="5962" priority="3847"/>
  </conditionalFormatting>
  <conditionalFormatting sqref="D76">
    <cfRule type="duplicateValues" dxfId="5961" priority="11326"/>
    <cfRule type="duplicateValues" dxfId="5960" priority="11327"/>
    <cfRule type="expression" dxfId="5959" priority="11328">
      <formula>_xlfn.ISFORMULA(D76)=TRUE</formula>
    </cfRule>
    <cfRule type="duplicateValues" dxfId="5958" priority="11325"/>
    <cfRule type="duplicateValues" dxfId="5957" priority="11323"/>
  </conditionalFormatting>
  <conditionalFormatting sqref="D78">
    <cfRule type="expression" dxfId="5956" priority="3794">
      <formula>_xlfn.ISFORMULA(D78)=TRUE</formula>
    </cfRule>
    <cfRule type="expression" dxfId="5955" priority="3796">
      <formula>_xlfn.ISFORMULA(D78)=TRUE</formula>
    </cfRule>
    <cfRule type="duplicateValues" dxfId="5954" priority="3795"/>
    <cfRule type="duplicateValues" dxfId="5953" priority="3789"/>
    <cfRule type="duplicateValues" dxfId="5952" priority="3788"/>
    <cfRule type="duplicateValues" dxfId="5951" priority="3787"/>
  </conditionalFormatting>
  <conditionalFormatting sqref="D80">
    <cfRule type="duplicateValues" dxfId="5950" priority="11075"/>
    <cfRule type="duplicateValues" dxfId="5949" priority="11077"/>
    <cfRule type="expression" dxfId="5948" priority="11080">
      <formula>_xlfn.ISFORMULA(D80)=TRUE</formula>
    </cfRule>
    <cfRule type="duplicateValues" dxfId="5947" priority="11079"/>
    <cfRule type="duplicateValues" dxfId="5946" priority="11078"/>
  </conditionalFormatting>
  <conditionalFormatting sqref="D81">
    <cfRule type="expression" dxfId="5945" priority="3693">
      <formula>_xlfn.ISFORMULA(D81)=TRUE</formula>
    </cfRule>
  </conditionalFormatting>
  <conditionalFormatting sqref="D82:D83">
    <cfRule type="expression" dxfId="5944" priority="3692">
      <formula>_xlfn.ISFORMULA(D82)=TRUE</formula>
    </cfRule>
  </conditionalFormatting>
  <conditionalFormatting sqref="D84:D85">
    <cfRule type="expression" dxfId="5943" priority="3691">
      <formula>_xlfn.ISFORMULA(D84)=TRUE</formula>
    </cfRule>
  </conditionalFormatting>
  <conditionalFormatting sqref="D86">
    <cfRule type="expression" dxfId="5942" priority="3690">
      <formula>_xlfn.ISFORMULA(D86)=TRUE</formula>
    </cfRule>
  </conditionalFormatting>
  <conditionalFormatting sqref="D87">
    <cfRule type="duplicateValues" dxfId="5941" priority="10683"/>
    <cfRule type="duplicateValues" dxfId="5940" priority="10686"/>
    <cfRule type="duplicateValues" dxfId="5939" priority="10685"/>
    <cfRule type="expression" dxfId="5938" priority="10688">
      <formula>_xlfn.ISFORMULA(D87)=TRUE</formula>
    </cfRule>
    <cfRule type="duplicateValues" dxfId="5937" priority="10687"/>
  </conditionalFormatting>
  <conditionalFormatting sqref="D89:D90">
    <cfRule type="expression" dxfId="5936" priority="3689">
      <formula>_xlfn.ISFORMULA(D89)=TRUE</formula>
    </cfRule>
  </conditionalFormatting>
  <conditionalFormatting sqref="D91:D92">
    <cfRule type="expression" dxfId="5935" priority="3688">
      <formula>_xlfn.ISFORMULA(D91)=TRUE</formula>
    </cfRule>
  </conditionalFormatting>
  <conditionalFormatting sqref="D93">
    <cfRule type="expression" dxfId="5934" priority="3687">
      <formula>_xlfn.ISFORMULA(D93)=TRUE</formula>
    </cfRule>
  </conditionalFormatting>
  <conditionalFormatting sqref="D94">
    <cfRule type="duplicateValues" dxfId="5933" priority="10290"/>
    <cfRule type="duplicateValues" dxfId="5932" priority="10289"/>
    <cfRule type="duplicateValues" dxfId="5931" priority="10286"/>
    <cfRule type="duplicateValues" dxfId="5930" priority="10288"/>
    <cfRule type="expression" dxfId="5929" priority="10291">
      <formula>_xlfn.ISFORMULA(D94)=TRUE</formula>
    </cfRule>
  </conditionalFormatting>
  <conditionalFormatting sqref="D95:D96">
    <cfRule type="duplicateValues" dxfId="5928" priority="10142"/>
    <cfRule type="duplicateValues" dxfId="5927" priority="10143"/>
    <cfRule type="duplicateValues" dxfId="5926" priority="10144"/>
    <cfRule type="expression" dxfId="5925" priority="10145">
      <formula>_xlfn.ISFORMULA(D95)=TRUE</formula>
    </cfRule>
    <cfRule type="duplicateValues" dxfId="5924" priority="10146"/>
    <cfRule type="expression" dxfId="5923" priority="10147">
      <formula>_xlfn.ISFORMULA(D95)=TRUE</formula>
    </cfRule>
  </conditionalFormatting>
  <conditionalFormatting sqref="D97:D98">
    <cfRule type="duplicateValues" dxfId="5922" priority="10074"/>
    <cfRule type="duplicateValues" dxfId="5921" priority="10073"/>
    <cfRule type="duplicateValues" dxfId="5920" priority="10077"/>
    <cfRule type="expression" dxfId="5919" priority="10078">
      <formula>_xlfn.ISFORMULA(D97)=TRUE</formula>
    </cfRule>
    <cfRule type="duplicateValues" dxfId="5918" priority="10075"/>
    <cfRule type="expression" dxfId="5917" priority="10076">
      <formula>_xlfn.ISFORMULA(D97)=TRUE</formula>
    </cfRule>
  </conditionalFormatting>
  <conditionalFormatting sqref="D99">
    <cfRule type="duplicateValues" dxfId="5916" priority="9945"/>
    <cfRule type="expression" dxfId="5915" priority="9944">
      <formula>_xlfn.ISFORMULA(D99)=TRUE</formula>
    </cfRule>
    <cfRule type="duplicateValues" dxfId="5914" priority="9943"/>
    <cfRule type="duplicateValues" dxfId="5913" priority="9942"/>
    <cfRule type="duplicateValues" dxfId="5912" priority="9941"/>
    <cfRule type="expression" dxfId="5911" priority="9946">
      <formula>_xlfn.ISFORMULA(D99)=TRUE</formula>
    </cfRule>
  </conditionalFormatting>
  <conditionalFormatting sqref="D100">
    <cfRule type="duplicateValues" dxfId="5910" priority="14460"/>
    <cfRule type="expression" dxfId="5909" priority="14461">
      <formula>_xlfn.ISFORMULA(D100)=TRUE</formula>
    </cfRule>
  </conditionalFormatting>
  <conditionalFormatting sqref="D101:D102">
    <cfRule type="expression" dxfId="5908" priority="9877">
      <formula>_xlfn.ISFORMULA(D101)=TRUE</formula>
    </cfRule>
    <cfRule type="expression" dxfId="5907" priority="9875">
      <formula>_xlfn.ISFORMULA(D101)=TRUE</formula>
    </cfRule>
    <cfRule type="duplicateValues" dxfId="5906" priority="9874"/>
    <cfRule type="duplicateValues" dxfId="5905" priority="9873"/>
    <cfRule type="duplicateValues" dxfId="5904" priority="9872"/>
    <cfRule type="duplicateValues" dxfId="5903" priority="9876"/>
  </conditionalFormatting>
  <conditionalFormatting sqref="D103">
    <cfRule type="expression" dxfId="5902" priority="9745">
      <formula>_xlfn.ISFORMULA(D103)=TRUE</formula>
    </cfRule>
    <cfRule type="duplicateValues" dxfId="5901" priority="9744"/>
    <cfRule type="expression" dxfId="5900" priority="9743">
      <formula>_xlfn.ISFORMULA(D103)=TRUE</formula>
    </cfRule>
    <cfRule type="duplicateValues" dxfId="5899" priority="9742"/>
    <cfRule type="duplicateValues" dxfId="5898" priority="9741"/>
    <cfRule type="duplicateValues" dxfId="5897" priority="9740"/>
  </conditionalFormatting>
  <conditionalFormatting sqref="D104">
    <cfRule type="duplicateValues" dxfId="5896" priority="9382"/>
    <cfRule type="duplicateValues" dxfId="5895" priority="9383"/>
    <cfRule type="duplicateValues" dxfId="5894" priority="9384"/>
    <cfRule type="duplicateValues" dxfId="5893" priority="9385"/>
  </conditionalFormatting>
  <conditionalFormatting sqref="D106">
    <cfRule type="expression" dxfId="5892" priority="9654">
      <formula>_xlfn.ISFORMULA(D106)=TRUE</formula>
    </cfRule>
    <cfRule type="duplicateValues" dxfId="5891" priority="9651"/>
    <cfRule type="duplicateValues" dxfId="5890" priority="9653"/>
    <cfRule type="expression" dxfId="5889" priority="9656">
      <formula>_xlfn.ISFORMULA(D106)=TRUE</formula>
    </cfRule>
    <cfRule type="duplicateValues" dxfId="5888" priority="9652"/>
    <cfRule type="duplicateValues" dxfId="5887" priority="9655"/>
  </conditionalFormatting>
  <conditionalFormatting sqref="D107">
    <cfRule type="duplicateValues" dxfId="5886" priority="9388"/>
    <cfRule type="duplicateValues" dxfId="5885" priority="9392"/>
    <cfRule type="duplicateValues" dxfId="5884" priority="9389"/>
    <cfRule type="duplicateValues" dxfId="5883" priority="9390"/>
    <cfRule type="expression" dxfId="5882" priority="9391">
      <formula>_xlfn.ISFORMULA(D107)=TRUE</formula>
    </cfRule>
  </conditionalFormatting>
  <conditionalFormatting sqref="D108">
    <cfRule type="expression" dxfId="5881" priority="9533">
      <formula>_xlfn.ISFORMULA(D108)=TRUE</formula>
    </cfRule>
    <cfRule type="duplicateValues" dxfId="5880" priority="9530"/>
    <cfRule type="duplicateValues" dxfId="5879" priority="9532"/>
    <cfRule type="duplicateValues" dxfId="5878" priority="9531"/>
    <cfRule type="expression" dxfId="5877" priority="9535">
      <formula>_xlfn.ISFORMULA(D108)=TRUE</formula>
    </cfRule>
    <cfRule type="duplicateValues" dxfId="5876" priority="9534"/>
  </conditionalFormatting>
  <conditionalFormatting sqref="D109">
    <cfRule type="expression" dxfId="5875" priority="9464">
      <formula>_xlfn.ISFORMULA(D109)=TRUE</formula>
    </cfRule>
    <cfRule type="expression" dxfId="5874" priority="9462">
      <formula>_xlfn.ISFORMULA(D109)=TRUE</formula>
    </cfRule>
    <cfRule type="duplicateValues" dxfId="5873" priority="9459"/>
    <cfRule type="duplicateValues" dxfId="5872" priority="9461"/>
    <cfRule type="duplicateValues" dxfId="5871" priority="9460"/>
    <cfRule type="duplicateValues" dxfId="5870" priority="9463"/>
  </conditionalFormatting>
  <conditionalFormatting sqref="D110">
    <cfRule type="expression" dxfId="5869" priority="9381">
      <formula>_xlfn.ISFORMULA(D110)=TRUE</formula>
    </cfRule>
    <cfRule type="expression" dxfId="5868" priority="9379">
      <formula>_xlfn.ISFORMULA(D110)=TRUE</formula>
    </cfRule>
    <cfRule type="duplicateValues" dxfId="5867" priority="9378"/>
    <cfRule type="duplicateValues" dxfId="5866" priority="9377"/>
    <cfRule type="duplicateValues" dxfId="5865" priority="9376"/>
    <cfRule type="duplicateValues" dxfId="5864" priority="9380"/>
  </conditionalFormatting>
  <conditionalFormatting sqref="D111">
    <cfRule type="expression" dxfId="5863" priority="9309">
      <formula>_xlfn.ISFORMULA(D111)=TRUE</formula>
    </cfRule>
    <cfRule type="duplicateValues" dxfId="5862" priority="9310"/>
    <cfRule type="expression" dxfId="5861" priority="9311">
      <formula>_xlfn.ISFORMULA(D111)=TRUE</formula>
    </cfRule>
    <cfRule type="duplicateValues" dxfId="5860" priority="9308"/>
    <cfRule type="duplicateValues" dxfId="5859" priority="9307"/>
    <cfRule type="duplicateValues" dxfId="5858" priority="9306"/>
  </conditionalFormatting>
  <conditionalFormatting sqref="D112:D114">
    <cfRule type="expression" dxfId="5857" priority="9241">
      <formula>_xlfn.ISFORMULA(D112)=TRUE</formula>
    </cfRule>
    <cfRule type="duplicateValues" dxfId="5856" priority="9240"/>
    <cfRule type="expression" dxfId="5855" priority="9239">
      <formula>_xlfn.ISFORMULA(D112)=TRUE</formula>
    </cfRule>
    <cfRule type="duplicateValues" dxfId="5854" priority="9238"/>
    <cfRule type="duplicateValues" dxfId="5853" priority="9237"/>
    <cfRule type="duplicateValues" dxfId="5852" priority="9236"/>
  </conditionalFormatting>
  <conditionalFormatting sqref="D115">
    <cfRule type="expression" dxfId="5851" priority="9169">
      <formula>_xlfn.ISFORMULA(D115)=TRUE</formula>
    </cfRule>
    <cfRule type="duplicateValues" dxfId="5850" priority="9166"/>
    <cfRule type="duplicateValues" dxfId="5849" priority="9167"/>
    <cfRule type="duplicateValues" dxfId="5848" priority="9168"/>
    <cfRule type="duplicateValues" dxfId="5847" priority="9170"/>
    <cfRule type="expression" dxfId="5846" priority="9171">
      <formula>_xlfn.ISFORMULA(D115)=TRUE</formula>
    </cfRule>
  </conditionalFormatting>
  <conditionalFormatting sqref="D116">
    <cfRule type="expression" dxfId="5845" priority="9099">
      <formula>_xlfn.ISFORMULA(D116)=TRUE</formula>
    </cfRule>
    <cfRule type="duplicateValues" dxfId="5844" priority="9100"/>
    <cfRule type="expression" dxfId="5843" priority="9101">
      <formula>_xlfn.ISFORMULA(D116)=TRUE</formula>
    </cfRule>
    <cfRule type="duplicateValues" dxfId="5842" priority="9098"/>
    <cfRule type="duplicateValues" dxfId="5841" priority="9096"/>
    <cfRule type="duplicateValues" dxfId="5840" priority="9097"/>
  </conditionalFormatting>
  <conditionalFormatting sqref="D117">
    <cfRule type="duplicateValues" dxfId="5839" priority="9028"/>
    <cfRule type="duplicateValues" dxfId="5838" priority="9027"/>
    <cfRule type="expression" dxfId="5837" priority="9031">
      <formula>_xlfn.ISFORMULA(D117)=TRUE</formula>
    </cfRule>
    <cfRule type="duplicateValues" dxfId="5836" priority="9030"/>
    <cfRule type="duplicateValues" dxfId="5835" priority="9026"/>
    <cfRule type="expression" dxfId="5834" priority="9029">
      <formula>_xlfn.ISFORMULA(D117)=TRUE</formula>
    </cfRule>
  </conditionalFormatting>
  <conditionalFormatting sqref="D118">
    <cfRule type="duplicateValues" dxfId="5833" priority="8958"/>
    <cfRule type="expression" dxfId="5832" priority="8959">
      <formula>_xlfn.ISFORMULA(D118)=TRUE</formula>
    </cfRule>
    <cfRule type="duplicateValues" dxfId="5831" priority="8960"/>
    <cfRule type="expression" dxfId="5830" priority="8961">
      <formula>_xlfn.ISFORMULA(D118)=TRUE</formula>
    </cfRule>
    <cfRule type="duplicateValues" dxfId="5829" priority="8957"/>
    <cfRule type="duplicateValues" dxfId="5828" priority="8956"/>
  </conditionalFormatting>
  <conditionalFormatting sqref="D119">
    <cfRule type="duplicateValues" dxfId="5827" priority="8886"/>
    <cfRule type="duplicateValues" dxfId="5826" priority="8887"/>
    <cfRule type="duplicateValues" dxfId="5825" priority="8888"/>
    <cfRule type="expression" dxfId="5824" priority="8889">
      <formula>_xlfn.ISFORMULA(D119)=TRUE</formula>
    </cfRule>
    <cfRule type="duplicateValues" dxfId="5823" priority="8890"/>
    <cfRule type="expression" dxfId="5822" priority="8891">
      <formula>_xlfn.ISFORMULA(D119)=TRUE</formula>
    </cfRule>
  </conditionalFormatting>
  <conditionalFormatting sqref="D120">
    <cfRule type="expression" dxfId="5821" priority="8819">
      <formula>_xlfn.ISFORMULA(D120)=TRUE</formula>
    </cfRule>
    <cfRule type="duplicateValues" dxfId="5820" priority="8818"/>
    <cfRule type="duplicateValues" dxfId="5819" priority="8816"/>
    <cfRule type="duplicateValues" dxfId="5818" priority="8817"/>
    <cfRule type="expression" dxfId="5817" priority="8821">
      <formula>_xlfn.ISFORMULA(D120)=TRUE</formula>
    </cfRule>
    <cfRule type="duplicateValues" dxfId="5816" priority="8820"/>
  </conditionalFormatting>
  <conditionalFormatting sqref="D121">
    <cfRule type="duplicateValues" dxfId="5815" priority="8400"/>
    <cfRule type="duplicateValues" dxfId="5814" priority="8397"/>
    <cfRule type="duplicateValues" dxfId="5813" priority="8396"/>
    <cfRule type="expression" dxfId="5812" priority="8401">
      <formula>_xlfn.ISFORMULA(D121)=TRUE</formula>
    </cfRule>
    <cfRule type="expression" dxfId="5811" priority="8399">
      <formula>_xlfn.ISFORMULA(D121)=TRUE</formula>
    </cfRule>
    <cfRule type="duplicateValues" dxfId="5810" priority="8398"/>
  </conditionalFormatting>
  <conditionalFormatting sqref="D122">
    <cfRule type="expression" dxfId="5809" priority="7769">
      <formula>_xlfn.ISFORMULA(D122)=TRUE</formula>
    </cfRule>
    <cfRule type="duplicateValues" dxfId="5808" priority="7768"/>
    <cfRule type="duplicateValues" dxfId="5807" priority="7767"/>
    <cfRule type="duplicateValues" dxfId="5806" priority="7766"/>
    <cfRule type="duplicateValues" dxfId="5805" priority="8048"/>
    <cfRule type="duplicateValues" dxfId="5804" priority="8047"/>
    <cfRule type="expression" dxfId="5803" priority="8049">
      <formula>_xlfn.ISFORMULA(D122)=TRUE</formula>
    </cfRule>
    <cfRule type="duplicateValues" dxfId="5802" priority="8050"/>
    <cfRule type="expression" dxfId="5801" priority="8051">
      <formula>_xlfn.ISFORMULA(D122)=TRUE</formula>
    </cfRule>
    <cfRule type="expression" dxfId="5800" priority="7771">
      <formula>_xlfn.ISFORMULA(D122)=TRUE</formula>
    </cfRule>
    <cfRule type="duplicateValues" dxfId="5799" priority="8046"/>
    <cfRule type="duplicateValues" dxfId="5798" priority="7770"/>
  </conditionalFormatting>
  <conditionalFormatting sqref="D123">
    <cfRule type="expression" dxfId="5797" priority="7701">
      <formula>_xlfn.ISFORMULA(D123)=TRUE</formula>
    </cfRule>
    <cfRule type="duplicateValues" dxfId="5796" priority="7977"/>
    <cfRule type="duplicateValues" dxfId="5795" priority="7696"/>
    <cfRule type="duplicateValues" dxfId="5794" priority="7697"/>
    <cfRule type="duplicateValues" dxfId="5793" priority="8746"/>
    <cfRule type="duplicateValues" dxfId="5792" priority="8747"/>
    <cfRule type="duplicateValues" dxfId="5791" priority="8327"/>
    <cfRule type="duplicateValues" dxfId="5790" priority="8748"/>
    <cfRule type="expression" dxfId="5789" priority="8749">
      <formula>_xlfn.ISFORMULA(D123)=TRUE</formula>
    </cfRule>
    <cfRule type="duplicateValues" dxfId="5788" priority="8750"/>
    <cfRule type="duplicateValues" dxfId="5787" priority="7700"/>
    <cfRule type="expression" dxfId="5786" priority="8331">
      <formula>_xlfn.ISFORMULA(D123)=TRUE</formula>
    </cfRule>
    <cfRule type="duplicateValues" dxfId="5785" priority="8330"/>
    <cfRule type="expression" dxfId="5784" priority="8329">
      <formula>_xlfn.ISFORMULA(D123)=TRUE</formula>
    </cfRule>
    <cfRule type="duplicateValues" dxfId="5783" priority="7980"/>
    <cfRule type="expression" dxfId="5782" priority="7981">
      <formula>_xlfn.ISFORMULA(D123)=TRUE</formula>
    </cfRule>
    <cfRule type="duplicateValues" dxfId="5781" priority="7976"/>
    <cfRule type="duplicateValues" dxfId="5780" priority="8326"/>
    <cfRule type="duplicateValues" dxfId="5779" priority="7698"/>
    <cfRule type="duplicateValues" dxfId="5778" priority="7978"/>
    <cfRule type="expression" dxfId="5777" priority="7699">
      <formula>_xlfn.ISFORMULA(D123)=TRUE</formula>
    </cfRule>
    <cfRule type="expression" dxfId="5776" priority="8751">
      <formula>_xlfn.ISFORMULA(D123)=TRUE</formula>
    </cfRule>
    <cfRule type="duplicateValues" dxfId="5775" priority="8328"/>
    <cfRule type="expression" dxfId="5774" priority="7979">
      <formula>_xlfn.ISFORMULA(D123)=TRUE</formula>
    </cfRule>
  </conditionalFormatting>
  <conditionalFormatting sqref="D124">
    <cfRule type="duplicateValues" dxfId="5773" priority="8678"/>
    <cfRule type="expression" dxfId="5772" priority="7631">
      <formula>_xlfn.ISFORMULA(D124)=TRUE</formula>
    </cfRule>
    <cfRule type="duplicateValues" dxfId="5771" priority="8677"/>
    <cfRule type="duplicateValues" dxfId="5770" priority="8260"/>
    <cfRule type="expression" dxfId="5769" priority="8259">
      <formula>_xlfn.ISFORMULA(D124)=TRUE</formula>
    </cfRule>
    <cfRule type="duplicateValues" dxfId="5768" priority="8258"/>
    <cfRule type="duplicateValues" dxfId="5767" priority="8257"/>
    <cfRule type="duplicateValues" dxfId="5766" priority="8256"/>
    <cfRule type="duplicateValues" dxfId="5765" priority="7910"/>
    <cfRule type="expression" dxfId="5764" priority="8261">
      <formula>_xlfn.ISFORMULA(D124)=TRUE</formula>
    </cfRule>
    <cfRule type="duplicateValues" dxfId="5763" priority="7908"/>
    <cfRule type="duplicateValues" dxfId="5762" priority="7627"/>
    <cfRule type="duplicateValues" dxfId="5761" priority="7626"/>
    <cfRule type="expression" dxfId="5760" priority="7909">
      <formula>_xlfn.ISFORMULA(D124)=TRUE</formula>
    </cfRule>
    <cfRule type="expression" dxfId="5759" priority="7911">
      <formula>_xlfn.ISFORMULA(D124)=TRUE</formula>
    </cfRule>
    <cfRule type="duplicateValues" dxfId="5758" priority="7907"/>
    <cfRule type="duplicateValues" dxfId="5757" priority="7906"/>
    <cfRule type="duplicateValues" dxfId="5756" priority="8676"/>
    <cfRule type="expression" dxfId="5755" priority="8681">
      <formula>_xlfn.ISFORMULA(D124)=TRUE</formula>
    </cfRule>
    <cfRule type="duplicateValues" dxfId="5754" priority="7630"/>
    <cfRule type="expression" dxfId="5753" priority="7629">
      <formula>_xlfn.ISFORMULA(D124)=TRUE</formula>
    </cfRule>
    <cfRule type="duplicateValues" dxfId="5752" priority="8680"/>
    <cfRule type="duplicateValues" dxfId="5751" priority="7628"/>
    <cfRule type="expression" dxfId="5750" priority="8679">
      <formula>_xlfn.ISFORMULA(D124)=TRUE</formula>
    </cfRule>
  </conditionalFormatting>
  <conditionalFormatting sqref="D125">
    <cfRule type="expression" dxfId="5749" priority="8611">
      <formula>_xlfn.ISFORMULA(D125)=TRUE</formula>
    </cfRule>
    <cfRule type="duplicateValues" dxfId="5748" priority="8610"/>
    <cfRule type="expression" dxfId="5747" priority="7839">
      <formula>_xlfn.ISFORMULA(D125)=TRUE</formula>
    </cfRule>
    <cfRule type="expression" dxfId="5746" priority="7561">
      <formula>_xlfn.ISFORMULA(D125)=TRUE</formula>
    </cfRule>
    <cfRule type="expression" dxfId="5745" priority="8191">
      <formula>_xlfn.ISFORMULA(D125)=TRUE</formula>
    </cfRule>
    <cfRule type="duplicateValues" dxfId="5744" priority="7837"/>
    <cfRule type="duplicateValues" dxfId="5743" priority="7840"/>
    <cfRule type="duplicateValues" dxfId="5742" priority="8186"/>
    <cfRule type="duplicateValues" dxfId="5741" priority="8187"/>
    <cfRule type="duplicateValues" dxfId="5740" priority="8188"/>
    <cfRule type="duplicateValues" dxfId="5739" priority="7556"/>
    <cfRule type="expression" dxfId="5738" priority="8189">
      <formula>_xlfn.ISFORMULA(D125)=TRUE</formula>
    </cfRule>
    <cfRule type="duplicateValues" dxfId="5737" priority="8190"/>
    <cfRule type="duplicateValues" dxfId="5736" priority="7557"/>
    <cfRule type="duplicateValues" dxfId="5735" priority="7558"/>
    <cfRule type="expression" dxfId="5734" priority="7841">
      <formula>_xlfn.ISFORMULA(D125)=TRUE</formula>
    </cfRule>
    <cfRule type="duplicateValues" dxfId="5733" priority="8608"/>
    <cfRule type="duplicateValues" dxfId="5732" priority="8606"/>
    <cfRule type="duplicateValues" dxfId="5731" priority="8607"/>
    <cfRule type="expression" dxfId="5730" priority="8609">
      <formula>_xlfn.ISFORMULA(D125)=TRUE</formula>
    </cfRule>
    <cfRule type="expression" dxfId="5729" priority="7559">
      <formula>_xlfn.ISFORMULA(D125)=TRUE</formula>
    </cfRule>
    <cfRule type="duplicateValues" dxfId="5728" priority="7560"/>
    <cfRule type="duplicateValues" dxfId="5727" priority="7836"/>
    <cfRule type="duplicateValues" dxfId="5726" priority="7838"/>
  </conditionalFormatting>
  <conditionalFormatting sqref="D126">
    <cfRule type="duplicateValues" dxfId="5725" priority="8117"/>
    <cfRule type="duplicateValues" dxfId="5724" priority="8536"/>
    <cfRule type="duplicateValues" dxfId="5723" priority="8537"/>
    <cfRule type="duplicateValues" dxfId="5722" priority="8538"/>
    <cfRule type="duplicateValues" dxfId="5721" priority="8116"/>
    <cfRule type="expression" dxfId="5720" priority="8539">
      <formula>_xlfn.ISFORMULA(D126)=TRUE</formula>
    </cfRule>
    <cfRule type="duplicateValues" dxfId="5719" priority="8540"/>
    <cfRule type="expression" dxfId="5718" priority="8541">
      <formula>_xlfn.ISFORMULA(D126)=TRUE</formula>
    </cfRule>
    <cfRule type="expression" dxfId="5717" priority="8121">
      <formula>_xlfn.ISFORMULA(D126)=TRUE</formula>
    </cfRule>
    <cfRule type="duplicateValues" dxfId="5716" priority="8120"/>
    <cfRule type="duplicateValues" dxfId="5715" priority="8118"/>
    <cfRule type="expression" dxfId="5714" priority="8119">
      <formula>_xlfn.ISFORMULA(D126)=TRUE</formula>
    </cfRule>
  </conditionalFormatting>
  <conditionalFormatting sqref="D127">
    <cfRule type="expression" dxfId="5713" priority="8471">
      <formula>_xlfn.ISFORMULA(D127)=TRUE</formula>
    </cfRule>
    <cfRule type="duplicateValues" dxfId="5712" priority="8470"/>
    <cfRule type="expression" dxfId="5711" priority="8469">
      <formula>_xlfn.ISFORMULA(D127)=TRUE</formula>
    </cfRule>
    <cfRule type="duplicateValues" dxfId="5710" priority="8467"/>
    <cfRule type="duplicateValues" dxfId="5709" priority="8466"/>
    <cfRule type="duplicateValues" dxfId="5708" priority="8468"/>
  </conditionalFormatting>
  <conditionalFormatting sqref="D128">
    <cfRule type="duplicateValues" dxfId="5707" priority="14421"/>
    <cfRule type="expression" dxfId="5706" priority="14422">
      <formula>_xlfn.ISFORMULA(D128)=TRUE</formula>
    </cfRule>
  </conditionalFormatting>
  <conditionalFormatting sqref="D129">
    <cfRule type="duplicateValues" dxfId="5705" priority="7486"/>
    <cfRule type="duplicateValues" dxfId="5704" priority="7487"/>
    <cfRule type="duplicateValues" dxfId="5703" priority="7488"/>
    <cfRule type="expression" dxfId="5702" priority="7489">
      <formula>_xlfn.ISFORMULA(D129)=TRUE</formula>
    </cfRule>
    <cfRule type="duplicateValues" dxfId="5701" priority="7490"/>
    <cfRule type="expression" dxfId="5700" priority="7491">
      <formula>_xlfn.ISFORMULA(D129)=TRUE</formula>
    </cfRule>
  </conditionalFormatting>
  <conditionalFormatting sqref="D130">
    <cfRule type="expression" dxfId="5699" priority="14404">
      <formula>_xlfn.ISFORMULA(D130)=TRUE</formula>
    </cfRule>
    <cfRule type="duplicateValues" dxfId="5698" priority="14403"/>
    <cfRule type="expression" dxfId="5697" priority="14420">
      <formula>_xlfn.ISFORMULA(D130)=TRUE</formula>
    </cfRule>
    <cfRule type="duplicateValues" dxfId="5696" priority="14419"/>
  </conditionalFormatting>
  <conditionalFormatting sqref="D148">
    <cfRule type="duplicateValues" dxfId="5695" priority="14340"/>
    <cfRule type="duplicateValues" dxfId="5694" priority="14341"/>
    <cfRule type="expression" dxfId="5693" priority="14342">
      <formula>_xlfn.ISFORMULA(D148)=TRUE</formula>
    </cfRule>
  </conditionalFormatting>
  <conditionalFormatting sqref="D149:D151">
    <cfRule type="duplicateValues" dxfId="5692" priority="6758"/>
    <cfRule type="duplicateValues" dxfId="5691" priority="6757"/>
    <cfRule type="duplicateValues" dxfId="5690" priority="6759"/>
  </conditionalFormatting>
  <conditionalFormatting sqref="D152">
    <cfRule type="expression" dxfId="5689" priority="14333">
      <formula>_xlfn.ISFORMULA(D152)=TRUE</formula>
    </cfRule>
    <cfRule type="duplicateValues" dxfId="5688" priority="14332"/>
    <cfRule type="duplicateValues" dxfId="5687" priority="14331"/>
  </conditionalFormatting>
  <conditionalFormatting sqref="D153">
    <cfRule type="expression" dxfId="5686" priority="14330">
      <formula>_xlfn.ISFORMULA(D153)=TRUE</formula>
    </cfRule>
    <cfRule type="duplicateValues" dxfId="5685" priority="14329"/>
    <cfRule type="duplicateValues" dxfId="5684" priority="14328"/>
  </conditionalFormatting>
  <conditionalFormatting sqref="D154:D155">
    <cfRule type="expression" dxfId="5683" priority="6684">
      <formula>_xlfn.ISFORMULA(D154)=TRUE</formula>
    </cfRule>
    <cfRule type="duplicateValues" dxfId="5682" priority="6681"/>
    <cfRule type="duplicateValues" dxfId="5681" priority="6682"/>
    <cfRule type="duplicateValues" dxfId="5680" priority="6683"/>
    <cfRule type="duplicateValues" dxfId="5679" priority="6685"/>
    <cfRule type="duplicateValues" dxfId="5678" priority="6686"/>
  </conditionalFormatting>
  <conditionalFormatting sqref="D157">
    <cfRule type="duplicateValues" dxfId="5677" priority="6606"/>
    <cfRule type="duplicateValues" dxfId="5676" priority="6607"/>
    <cfRule type="expression" dxfId="5675" priority="6608">
      <formula>_xlfn.ISFORMULA(D157)=TRUE</formula>
    </cfRule>
    <cfRule type="expression" dxfId="5674" priority="6611">
      <formula>_xlfn.ISFORMULA(D157)=TRUE</formula>
    </cfRule>
    <cfRule type="duplicateValues" dxfId="5673" priority="6610"/>
    <cfRule type="duplicateValues" dxfId="5672" priority="6609"/>
    <cfRule type="duplicateValues" dxfId="5671" priority="6605"/>
  </conditionalFormatting>
  <conditionalFormatting sqref="D158">
    <cfRule type="expression" dxfId="5670" priority="6532">
      <formula>_xlfn.ISFORMULA(D158)=TRUE</formula>
    </cfRule>
    <cfRule type="duplicateValues" dxfId="5669" priority="6531"/>
    <cfRule type="duplicateValues" dxfId="5668" priority="6530"/>
    <cfRule type="duplicateValues" dxfId="5667" priority="6529"/>
    <cfRule type="duplicateValues" dxfId="5666" priority="6534"/>
    <cfRule type="duplicateValues" dxfId="5665" priority="6533"/>
    <cfRule type="expression" dxfId="5664" priority="6535">
      <formula>_xlfn.ISFORMULA(D158)=TRUE</formula>
    </cfRule>
  </conditionalFormatting>
  <conditionalFormatting sqref="D159">
    <cfRule type="duplicateValues" dxfId="5663" priority="6454"/>
    <cfRule type="duplicateValues" dxfId="5662" priority="6453"/>
    <cfRule type="duplicateValues" dxfId="5661" priority="6457"/>
    <cfRule type="duplicateValues" dxfId="5660" priority="6458"/>
    <cfRule type="expression" dxfId="5659" priority="6459">
      <formula>_xlfn.ISFORMULA(D159)=TRUE</formula>
    </cfRule>
    <cfRule type="expression" dxfId="5658" priority="6456">
      <formula>_xlfn.ISFORMULA(D159)=TRUE</formula>
    </cfRule>
    <cfRule type="duplicateValues" dxfId="5657" priority="6455"/>
  </conditionalFormatting>
  <conditionalFormatting sqref="D160">
    <cfRule type="duplicateValues" dxfId="5656" priority="6171"/>
    <cfRule type="expression" dxfId="5655" priority="6172">
      <formula>_xlfn.ISFORMULA(D160)=TRUE</formula>
    </cfRule>
    <cfRule type="duplicateValues" dxfId="5654" priority="6166"/>
    <cfRule type="duplicateValues" dxfId="5653" priority="6168"/>
    <cfRule type="expression" dxfId="5652" priority="6169">
      <formula>_xlfn.ISFORMULA(D160)=TRUE</formula>
    </cfRule>
    <cfRule type="duplicateValues" dxfId="5651" priority="6170"/>
    <cfRule type="duplicateValues" dxfId="5650" priority="6167"/>
  </conditionalFormatting>
  <conditionalFormatting sqref="D203">
    <cfRule type="expression" dxfId="5649" priority="2743">
      <formula>_xlfn.ISFORMULA(D203)=TRUE</formula>
    </cfRule>
    <cfRule type="duplicateValues" dxfId="5648" priority="2742"/>
    <cfRule type="duplicateValues" dxfId="5647" priority="2739"/>
    <cfRule type="duplicateValues" dxfId="5646" priority="2738"/>
    <cfRule type="duplicateValues" dxfId="5645" priority="2740"/>
    <cfRule type="expression" dxfId="5644" priority="2741">
      <formula>_xlfn.ISFORMULA(D203)=TRUE</formula>
    </cfRule>
  </conditionalFormatting>
  <conditionalFormatting sqref="D204">
    <cfRule type="duplicateValues" dxfId="5643" priority="2746"/>
    <cfRule type="duplicateValues" dxfId="5642" priority="2745"/>
    <cfRule type="duplicateValues" dxfId="5641" priority="2744"/>
    <cfRule type="expression" dxfId="5640" priority="2748">
      <formula>_xlfn.ISFORMULA(D204)=TRUE</formula>
    </cfRule>
    <cfRule type="duplicateValues" dxfId="5639" priority="2747"/>
  </conditionalFormatting>
  <conditionalFormatting sqref="D205">
    <cfRule type="duplicateValues" dxfId="5638" priority="2732"/>
    <cfRule type="duplicateValues" dxfId="5637" priority="2733"/>
    <cfRule type="expression" dxfId="5636" priority="2737">
      <formula>_xlfn.ISFORMULA(D205)=TRUE</formula>
    </cfRule>
    <cfRule type="duplicateValues" dxfId="5635" priority="2736"/>
    <cfRule type="expression" dxfId="5634" priority="2735">
      <formula>_xlfn.ISFORMULA(D205)=TRUE</formula>
    </cfRule>
    <cfRule type="duplicateValues" dxfId="5633" priority="2734"/>
  </conditionalFormatting>
  <conditionalFormatting sqref="D221">
    <cfRule type="duplicateValues" dxfId="5632" priority="14258"/>
    <cfRule type="duplicateValues" dxfId="5631" priority="14257"/>
  </conditionalFormatting>
  <conditionalFormatting sqref="D222:D224 D148 D186:D202 D1:D3 D232 D497:D1048576 D19:D20 D35:D36 D41 D43 D45:D46 D49 D58 D61 D88 D100 D66:D67 D105 D122 D128 D130 D139 D152:D153 D156 D164 D170:D173 D12:D13 D206:D220 D291:D292 D308:D309 D70:D71 D236:D269 D271:D281 D319:D325 D327:D494">
    <cfRule type="duplicateValues" dxfId="5630" priority="14374"/>
  </conditionalFormatting>
  <conditionalFormatting sqref="D222:D224 D186:D202 D1:D3 D232 D497:D1048576 D19:D20 D35:D36 D41 D43 D45:D46 D49 D58 D61 D88 D100 D66:D67 D105 D122 D128 D130 D139 D148 D152:D153 D156 D164 D170:D173 D12:D13 D206:D220 D291:D292 D308:D309 D70:D71 D236:D269 D271:D281 D319:D325 D327:D494">
    <cfRule type="duplicateValues" dxfId="5629" priority="14346"/>
  </conditionalFormatting>
  <conditionalFormatting sqref="D225:D231">
    <cfRule type="duplicateValues" dxfId="5628" priority="1673"/>
    <cfRule type="duplicateValues" dxfId="5627" priority="1671"/>
    <cfRule type="duplicateValues" dxfId="5626" priority="1674"/>
  </conditionalFormatting>
  <conditionalFormatting sqref="D233:D235">
    <cfRule type="duplicateValues" dxfId="5625" priority="2707"/>
    <cfRule type="expression" dxfId="5624" priority="2711">
      <formula>_xlfn.ISFORMULA(D233)=TRUE</formula>
    </cfRule>
    <cfRule type="expression" dxfId="5623" priority="2710">
      <formula>_xlfn.ISFORMULA(D233)=TRUE</formula>
    </cfRule>
    <cfRule type="duplicateValues" dxfId="5622" priority="2709"/>
    <cfRule type="duplicateValues" dxfId="5621" priority="2708"/>
  </conditionalFormatting>
  <conditionalFormatting sqref="D270">
    <cfRule type="duplicateValues" dxfId="5620" priority="166"/>
    <cfRule type="duplicateValues" dxfId="5619" priority="168"/>
    <cfRule type="expression" dxfId="5618" priority="170">
      <formula>_xlfn.ISFORMULA(D270)=TRUE</formula>
    </cfRule>
    <cfRule type="expression" dxfId="5617" priority="156">
      <formula>_xlfn.ISFORMULA(D270)=TRUE</formula>
    </cfRule>
    <cfRule type="duplicateValues" dxfId="5616" priority="169"/>
    <cfRule type="expression" dxfId="5615" priority="155">
      <formula>_xlfn.ISFORMULA(D270)=TRUE</formula>
    </cfRule>
    <cfRule type="expression" dxfId="5614" priority="157">
      <formula>_xlfn.ISFORMULA(D270)=TRUE</formula>
    </cfRule>
    <cfRule type="duplicateValues" dxfId="5613" priority="158"/>
    <cfRule type="duplicateValues" dxfId="5612" priority="159"/>
    <cfRule type="duplicateValues" dxfId="5611" priority="160"/>
    <cfRule type="duplicateValues" dxfId="5610" priority="161"/>
    <cfRule type="expression" dxfId="5609" priority="162">
      <formula>_xlfn.ISFORMULA(D270)=TRUE</formula>
    </cfRule>
    <cfRule type="expression" dxfId="5608" priority="164">
      <formula>_xlfn.ISFORMULA(D270)=TRUE</formula>
    </cfRule>
    <cfRule type="expression" dxfId="5607" priority="163">
      <formula>_xlfn.ISFORMULA(D270)=TRUE</formula>
    </cfRule>
    <cfRule type="expression" dxfId="5606" priority="165">
      <formula>_xlfn.ISFORMULA(D270)=TRUE</formula>
    </cfRule>
    <cfRule type="duplicateValues" dxfId="5605" priority="167"/>
  </conditionalFormatting>
  <conditionalFormatting sqref="D326">
    <cfRule type="duplicateValues" dxfId="5604" priority="76"/>
    <cfRule type="duplicateValues" dxfId="5603" priority="77"/>
    <cfRule type="duplicateValues" dxfId="5602" priority="75"/>
    <cfRule type="expression" dxfId="5601" priority="78">
      <formula>_xlfn.ISFORMULA(D326)=TRUE</formula>
    </cfRule>
  </conditionalFormatting>
  <conditionalFormatting sqref="D10:E11">
    <cfRule type="expression" dxfId="5600" priority="4357">
      <formula>_xlfn.ISFORMULA(D10)=TRUE</formula>
    </cfRule>
  </conditionalFormatting>
  <conditionalFormatting sqref="D107:E107">
    <cfRule type="expression" dxfId="5599" priority="9393">
      <formula>_xlfn.ISFORMULA(D107)=TRUE</formula>
    </cfRule>
  </conditionalFormatting>
  <conditionalFormatting sqref="D14:F14">
    <cfRule type="expression" dxfId="5598" priority="12745">
      <formula>_xlfn.ISFORMULA(D14)=TRUE</formula>
    </cfRule>
  </conditionalFormatting>
  <conditionalFormatting sqref="D282:K285 D287:K290 D286:H286 J286:K286">
    <cfRule type="expression" dxfId="5597" priority="2325">
      <formula>_xlfn.ISFORMULA(D282)=TRUE</formula>
    </cfRule>
  </conditionalFormatting>
  <conditionalFormatting sqref="D293:K296 D304:K307 D303:H303 J303:K303 D298:K302 D297:H297 J297:K297">
    <cfRule type="expression" dxfId="5596" priority="2324">
      <formula>_xlfn.ISFORMULA(D293)=TRUE</formula>
    </cfRule>
  </conditionalFormatting>
  <conditionalFormatting sqref="D310:K311 D313:K318 D312:H312 J312:K312">
    <cfRule type="expression" dxfId="5595" priority="2323">
      <formula>_xlfn.ISFORMULA(D310)=TRUE</formula>
    </cfRule>
  </conditionalFormatting>
  <conditionalFormatting sqref="E6">
    <cfRule type="expression" dxfId="5594" priority="450">
      <formula>_xlfn.ISFORMULA(E6)=TRUE</formula>
    </cfRule>
  </conditionalFormatting>
  <conditionalFormatting sqref="E10">
    <cfRule type="expression" dxfId="5593" priority="4549">
      <formula>_xlfn.ISFORMULA(E10)=TRUE</formula>
    </cfRule>
    <cfRule type="expression" dxfId="5592" priority="4555">
      <formula>_xlfn.ISFORMULA(E10)=TRUE</formula>
    </cfRule>
    <cfRule type="expression" dxfId="5591" priority="4554">
      <formula>_xlfn.ISFORMULA(E10)=TRUE</formula>
    </cfRule>
    <cfRule type="expression" dxfId="5590" priority="4553">
      <formula>_xlfn.ISFORMULA(E10)=TRUE</formula>
    </cfRule>
  </conditionalFormatting>
  <conditionalFormatting sqref="E10:E12">
    <cfRule type="expression" dxfId="5589" priority="13900">
      <formula>_xlfn.ISFORMULA(E10)=TRUE</formula>
    </cfRule>
  </conditionalFormatting>
  <conditionalFormatting sqref="E11">
    <cfRule type="expression" dxfId="5588" priority="4469">
      <formula>_xlfn.ISFORMULA(E11)=TRUE</formula>
    </cfRule>
    <cfRule type="expression" dxfId="5587" priority="4470">
      <formula>_xlfn.ISFORMULA(E11)=TRUE</formula>
    </cfRule>
    <cfRule type="expression" dxfId="5586" priority="4345">
      <formula>_xlfn.ISFORMULA(E11)=TRUE</formula>
    </cfRule>
    <cfRule type="expression" dxfId="5585" priority="4340">
      <formula>_xlfn.ISFORMULA(E11)=TRUE</formula>
    </cfRule>
    <cfRule type="expression" dxfId="5584" priority="4346">
      <formula>_xlfn.ISFORMULA(E11)=TRUE</formula>
    </cfRule>
    <cfRule type="expression" dxfId="5583" priority="4465">
      <formula>_xlfn.ISFORMULA(E11)=TRUE</formula>
    </cfRule>
    <cfRule type="expression" dxfId="5582" priority="4344">
      <formula>_xlfn.ISFORMULA(E11)=TRUE</formula>
    </cfRule>
    <cfRule type="expression" dxfId="5581" priority="4471">
      <formula>_xlfn.ISFORMULA(E11)=TRUE</formula>
    </cfRule>
  </conditionalFormatting>
  <conditionalFormatting sqref="E12">
    <cfRule type="expression" dxfId="5580" priority="4186">
      <formula>_xlfn.ISFORMULA(E12)=TRUE</formula>
    </cfRule>
    <cfRule type="expression" dxfId="5579" priority="4184">
      <formula>_xlfn.ISFORMULA(E12)=TRUE</formula>
    </cfRule>
    <cfRule type="expression" dxfId="5578" priority="4302">
      <formula>_xlfn.ISFORMULA(E12)=TRUE</formula>
    </cfRule>
    <cfRule type="expression" dxfId="5577" priority="4301">
      <formula>_xlfn.ISFORMULA(E12)=TRUE</formula>
    </cfRule>
    <cfRule type="expression" dxfId="5576" priority="4300">
      <formula>_xlfn.ISFORMULA(E12)=TRUE</formula>
    </cfRule>
    <cfRule type="expression" dxfId="5575" priority="4552">
      <formula>_xlfn.ISFORMULA(E12)=TRUE</formula>
    </cfRule>
    <cfRule type="expression" dxfId="5574" priority="4185">
      <formula>_xlfn.ISFORMULA(E12)=TRUE</formula>
    </cfRule>
    <cfRule type="expression" dxfId="5573" priority="4550">
      <formula>_xlfn.ISFORMULA(E12)=TRUE</formula>
    </cfRule>
    <cfRule type="expression" dxfId="5572" priority="4551">
      <formula>_xlfn.ISFORMULA(E12)=TRUE</formula>
    </cfRule>
  </conditionalFormatting>
  <conditionalFormatting sqref="E13">
    <cfRule type="expression" dxfId="5571" priority="4468">
      <formula>_xlfn.ISFORMULA(E13)=TRUE</formula>
    </cfRule>
    <cfRule type="expression" dxfId="5570" priority="4343">
      <formula>_xlfn.ISFORMULA(E13)=TRUE</formula>
    </cfRule>
    <cfRule type="expression" dxfId="5569" priority="4342">
      <formula>_xlfn.ISFORMULA(E13)=TRUE</formula>
    </cfRule>
    <cfRule type="expression" dxfId="5568" priority="4341">
      <formula>_xlfn.ISFORMULA(E13)=TRUE</formula>
    </cfRule>
    <cfRule type="expression" dxfId="5567" priority="4466">
      <formula>_xlfn.ISFORMULA(E13)=TRUE</formula>
    </cfRule>
    <cfRule type="expression" dxfId="5566" priority="4467">
      <formula>_xlfn.ISFORMULA(E13)=TRUE</formula>
    </cfRule>
    <cfRule type="expression" dxfId="5565" priority="4142">
      <formula>_xlfn.ISFORMULA(E13)=TRUE</formula>
    </cfRule>
    <cfRule type="expression" dxfId="5564" priority="4141">
      <formula>_xlfn.ISFORMULA(E13)=TRUE</formula>
    </cfRule>
    <cfRule type="expression" dxfId="5563" priority="4140">
      <formula>_xlfn.ISFORMULA(E13)=TRUE</formula>
    </cfRule>
  </conditionalFormatting>
  <conditionalFormatting sqref="E14">
    <cfRule type="expression" dxfId="5562" priority="4298">
      <formula>_xlfn.ISFORMULA(E14)=TRUE</formula>
    </cfRule>
    <cfRule type="expression" dxfId="5561" priority="4182">
      <formula>_xlfn.ISFORMULA(E14)=TRUE</formula>
    </cfRule>
    <cfRule type="expression" dxfId="5560" priority="4183">
      <formula>_xlfn.ISFORMULA(E14)=TRUE</formula>
    </cfRule>
    <cfRule type="expression" dxfId="5559" priority="4181">
      <formula>_xlfn.ISFORMULA(E14)=TRUE</formula>
    </cfRule>
    <cfRule type="expression" dxfId="5558" priority="4299">
      <formula>_xlfn.ISFORMULA(E14)=TRUE</formula>
    </cfRule>
    <cfRule type="expression" dxfId="5557" priority="4297">
      <formula>_xlfn.ISFORMULA(E14)=TRUE</formula>
    </cfRule>
  </conditionalFormatting>
  <conditionalFormatting sqref="E15">
    <cfRule type="expression" dxfId="5556" priority="4137">
      <formula>_xlfn.ISFORMULA(E15)=TRUE</formula>
    </cfRule>
    <cfRule type="expression" dxfId="5555" priority="4138">
      <formula>_xlfn.ISFORMULA(E15)=TRUE</formula>
    </cfRule>
    <cfRule type="expression" dxfId="5554" priority="4139">
      <formula>_xlfn.ISFORMULA(E15)=TRUE</formula>
    </cfRule>
  </conditionalFormatting>
  <conditionalFormatting sqref="E16">
    <cfRule type="expression" dxfId="5553" priority="4199">
      <formula>_xlfn.ISFORMULA(E16)=TRUE</formula>
    </cfRule>
    <cfRule type="expression" dxfId="5552" priority="4200">
      <formula>_xlfn.ISFORMULA(E16)=TRUE</formula>
    </cfRule>
    <cfRule type="expression" dxfId="5551" priority="4245">
      <formula>_xlfn.ISFORMULA(E16)=TRUE</formula>
    </cfRule>
    <cfRule type="expression" dxfId="5550" priority="4244">
      <formula>_xlfn.ISFORMULA(E16)=TRUE</formula>
    </cfRule>
    <cfRule type="expression" dxfId="5549" priority="4201">
      <formula>_xlfn.ISFORMULA(E16)=TRUE</formula>
    </cfRule>
    <cfRule type="expression" dxfId="5548" priority="4243">
      <formula>_xlfn.ISFORMULA(E16)=TRUE</formula>
    </cfRule>
  </conditionalFormatting>
  <conditionalFormatting sqref="E21:E35">
    <cfRule type="expression" dxfId="5547" priority="12852">
      <formula>_xlfn.ISFORMULA(E21)=TRUE</formula>
    </cfRule>
  </conditionalFormatting>
  <conditionalFormatting sqref="E37">
    <cfRule type="expression" dxfId="5546" priority="1147">
      <formula>_xlfn.ISFORMULA(E37)=TRUE</formula>
    </cfRule>
    <cfRule type="expression" dxfId="5545" priority="1148">
      <formula>_xlfn.ISFORMULA(E37)=TRUE</formula>
    </cfRule>
    <cfRule type="expression" dxfId="5544" priority="1134">
      <formula>_xlfn.ISFORMULA(E37)=TRUE</formula>
    </cfRule>
  </conditionalFormatting>
  <conditionalFormatting sqref="E38:E54">
    <cfRule type="expression" dxfId="5543" priority="12126">
      <formula>_xlfn.ISFORMULA(E38)=TRUE</formula>
    </cfRule>
  </conditionalFormatting>
  <conditionalFormatting sqref="E55:E69">
    <cfRule type="expression" dxfId="5542" priority="3916">
      <formula>_xlfn.ISFORMULA(E55)=TRUE</formula>
    </cfRule>
    <cfRule type="expression" dxfId="5541" priority="3915">
      <formula>_xlfn.ISFORMULA(E55)=TRUE</formula>
    </cfRule>
    <cfRule type="expression" dxfId="5540" priority="3917">
      <formula>_xlfn.ISFORMULA(E55)=TRUE</formula>
    </cfRule>
  </conditionalFormatting>
  <conditionalFormatting sqref="E70:E71">
    <cfRule type="expression" dxfId="5539" priority="14242">
      <formula>_xlfn.ISFORMULA(E70)=TRUE</formula>
    </cfRule>
  </conditionalFormatting>
  <conditionalFormatting sqref="E72">
    <cfRule type="expression" dxfId="5538" priority="3836">
      <formula>_xlfn.ISFORMULA(E72)=TRUE</formula>
    </cfRule>
    <cfRule type="expression" dxfId="5537" priority="3835">
      <formula>_xlfn.ISFORMULA(E72)=TRUE</formula>
    </cfRule>
    <cfRule type="expression" dxfId="5536" priority="3826">
      <formula>_xlfn.ISFORMULA(E72)=TRUE</formula>
    </cfRule>
  </conditionalFormatting>
  <conditionalFormatting sqref="E73">
    <cfRule type="expression" dxfId="5535" priority="3900">
      <formula>_xlfn.ISFORMULA(E73)=TRUE</formula>
    </cfRule>
    <cfRule type="expression" dxfId="5534" priority="3901">
      <formula>_xlfn.ISFORMULA(E73)=TRUE</formula>
    </cfRule>
    <cfRule type="expression" dxfId="5533" priority="3890">
      <formula>_xlfn.ISFORMULA(E73)=TRUE</formula>
    </cfRule>
  </conditionalFormatting>
  <conditionalFormatting sqref="E74">
    <cfRule type="expression" dxfId="5532" priority="3914">
      <formula>_xlfn.ISFORMULA(E74)=TRUE</formula>
    </cfRule>
    <cfRule type="expression" dxfId="5531" priority="3891">
      <formula>_xlfn.ISFORMULA(E74)=TRUE</formula>
    </cfRule>
  </conditionalFormatting>
  <conditionalFormatting sqref="E75">
    <cfRule type="expression" dxfId="5530" priority="3869">
      <formula>_xlfn.ISFORMULA(E75)=TRUE</formula>
    </cfRule>
    <cfRule type="expression" dxfId="5529" priority="3868">
      <formula>_xlfn.ISFORMULA(E75)=TRUE</formula>
    </cfRule>
    <cfRule type="expression" dxfId="5528" priority="3846">
      <formula>_xlfn.ISFORMULA(E75)=TRUE</formula>
    </cfRule>
    <cfRule type="expression" dxfId="5527" priority="3845">
      <formula>_xlfn.ISFORMULA(E75)=TRUE</formula>
    </cfRule>
    <cfRule type="expression" dxfId="5526" priority="3867">
      <formula>_xlfn.ISFORMULA(E75)=TRUE</formula>
    </cfRule>
  </conditionalFormatting>
  <conditionalFormatting sqref="E76">
    <cfRule type="expression" dxfId="5525" priority="11264">
      <formula>_xlfn.ISFORMULA(E76)=TRUE</formula>
    </cfRule>
  </conditionalFormatting>
  <conditionalFormatting sqref="E80">
    <cfRule type="expression" dxfId="5524" priority="11016">
      <formula>_xlfn.ISFORMULA(E80)=TRUE</formula>
    </cfRule>
  </conditionalFormatting>
  <conditionalFormatting sqref="E86:E87">
    <cfRule type="expression" dxfId="5523" priority="10565">
      <formula>_xlfn.ISFORMULA(E86)=TRUE</formula>
    </cfRule>
  </conditionalFormatting>
  <conditionalFormatting sqref="E94:E97">
    <cfRule type="expression" dxfId="5522" priority="10046">
      <formula>_xlfn.ISFORMULA(E94)=TRUE</formula>
    </cfRule>
  </conditionalFormatting>
  <conditionalFormatting sqref="E98">
    <cfRule type="expression" dxfId="5521" priority="3566">
      <formula>_xlfn.ISFORMULA(E98)=TRUE</formula>
    </cfRule>
  </conditionalFormatting>
  <conditionalFormatting sqref="E100">
    <cfRule type="expression" dxfId="5520" priority="3565">
      <formula>_xlfn.ISFORMULA(E100)=TRUE</formula>
    </cfRule>
  </conditionalFormatting>
  <conditionalFormatting sqref="E102">
    <cfRule type="expression" dxfId="5519" priority="3564">
      <formula>_xlfn.ISFORMULA(E102)=TRUE</formula>
    </cfRule>
  </conditionalFormatting>
  <conditionalFormatting sqref="E104">
    <cfRule type="expression" dxfId="5518" priority="1707">
      <formula>_xlfn.ISFORMULA(E104)=TRUE</formula>
    </cfRule>
  </conditionalFormatting>
  <conditionalFormatting sqref="E106">
    <cfRule type="expression" dxfId="5517" priority="3563">
      <formula>_xlfn.ISFORMULA(E106)=TRUE</formula>
    </cfRule>
  </conditionalFormatting>
  <conditionalFormatting sqref="E108">
    <cfRule type="expression" dxfId="5516" priority="3562">
      <formula>_xlfn.ISFORMULA(E108)=TRUE</formula>
    </cfRule>
  </conditionalFormatting>
  <conditionalFormatting sqref="E109">
    <cfRule type="expression" dxfId="5515" priority="9394">
      <formula>_xlfn.ISFORMULA(E109)=TRUE</formula>
    </cfRule>
  </conditionalFormatting>
  <conditionalFormatting sqref="E110">
    <cfRule type="expression" dxfId="5514" priority="3429">
      <formula>_xlfn.ISFORMULA(E110)=TRUE</formula>
    </cfRule>
  </conditionalFormatting>
  <conditionalFormatting sqref="E111">
    <cfRule type="expression" dxfId="5513" priority="3428">
      <formula>_xlfn.ISFORMULA(E111)=TRUE</formula>
    </cfRule>
  </conditionalFormatting>
  <conditionalFormatting sqref="E113:E115">
    <cfRule type="expression" dxfId="5512" priority="3403">
      <formula>_xlfn.ISFORMULA(E113)=TRUE</formula>
    </cfRule>
  </conditionalFormatting>
  <conditionalFormatting sqref="E117">
    <cfRule type="expression" dxfId="5511" priority="8999">
      <formula>_xlfn.ISFORMULA(E117)=TRUE</formula>
    </cfRule>
  </conditionalFormatting>
  <conditionalFormatting sqref="E118">
    <cfRule type="expression" dxfId="5510" priority="3299">
      <formula>_xlfn.ISFORMULA(E118)=TRUE</formula>
    </cfRule>
    <cfRule type="expression" dxfId="5509" priority="3300">
      <formula>_xlfn.ISFORMULA(E118)=TRUE</formula>
    </cfRule>
  </conditionalFormatting>
  <conditionalFormatting sqref="E119">
    <cfRule type="expression" dxfId="5508" priority="3297">
      <formula>_xlfn.ISFORMULA(E119)=TRUE</formula>
    </cfRule>
    <cfRule type="expression" dxfId="5507" priority="3298">
      <formula>_xlfn.ISFORMULA(E119)=TRUE</formula>
    </cfRule>
  </conditionalFormatting>
  <conditionalFormatting sqref="E120">
    <cfRule type="expression" dxfId="5506" priority="3295">
      <formula>_xlfn.ISFORMULA(E120)=TRUE</formula>
    </cfRule>
    <cfRule type="expression" dxfId="5505" priority="3296">
      <formula>_xlfn.ISFORMULA(E120)=TRUE</formula>
    </cfRule>
  </conditionalFormatting>
  <conditionalFormatting sqref="E123 E127 E131 E135">
    <cfRule type="expression" dxfId="5504" priority="3251">
      <formula>_xlfn.ISFORMULA(E123)=TRUE</formula>
    </cfRule>
    <cfRule type="expression" dxfId="5503" priority="3252">
      <formula>_xlfn.ISFORMULA(E123)=TRUE</formula>
    </cfRule>
  </conditionalFormatting>
  <conditionalFormatting sqref="E124 E128 E132 E136">
    <cfRule type="expression" dxfId="5502" priority="3238">
      <formula>_xlfn.ISFORMULA(E124)=TRUE</formula>
    </cfRule>
    <cfRule type="expression" dxfId="5501" priority="3237">
      <formula>_xlfn.ISFORMULA(E124)=TRUE</formula>
    </cfRule>
  </conditionalFormatting>
  <conditionalFormatting sqref="E125 E129 E133 E137">
    <cfRule type="expression" dxfId="5500" priority="3235">
      <formula>_xlfn.ISFORMULA(E125)=TRUE</formula>
    </cfRule>
    <cfRule type="expression" dxfId="5499" priority="3236">
      <formula>_xlfn.ISFORMULA(E125)=TRUE</formula>
    </cfRule>
  </conditionalFormatting>
  <conditionalFormatting sqref="E126 E130 E134">
    <cfRule type="expression" dxfId="5498" priority="3234">
      <formula>_xlfn.ISFORMULA(E126)=TRUE</formula>
    </cfRule>
    <cfRule type="expression" dxfId="5497" priority="3233">
      <formula>_xlfn.ISFORMULA(E126)=TRUE</formula>
    </cfRule>
  </conditionalFormatting>
  <conditionalFormatting sqref="E140">
    <cfRule type="expression" dxfId="5496" priority="3171">
      <formula>_xlfn.ISFORMULA(E140)=TRUE</formula>
    </cfRule>
    <cfRule type="expression" dxfId="5495" priority="3172">
      <formula>_xlfn.ISFORMULA(E140)=TRUE</formula>
    </cfRule>
  </conditionalFormatting>
  <conditionalFormatting sqref="E141">
    <cfRule type="expression" dxfId="5494" priority="3170">
      <formula>_xlfn.ISFORMULA(E141)=TRUE</formula>
    </cfRule>
    <cfRule type="expression" dxfId="5493" priority="3169">
      <formula>_xlfn.ISFORMULA(E141)=TRUE</formula>
    </cfRule>
  </conditionalFormatting>
  <conditionalFormatting sqref="E142">
    <cfRule type="expression" dxfId="5492" priority="1668">
      <formula>_xlfn.ISFORMULA(E142)=TRUE</formula>
    </cfRule>
    <cfRule type="expression" dxfId="5491" priority="1667">
      <formula>_xlfn.ISFORMULA(E142)=TRUE</formula>
    </cfRule>
  </conditionalFormatting>
  <conditionalFormatting sqref="E143">
    <cfRule type="expression" dxfId="5490" priority="6998">
      <formula>_xlfn.ISFORMULA(E143)=TRUE</formula>
    </cfRule>
  </conditionalFormatting>
  <conditionalFormatting sqref="E144">
    <cfRule type="expression" dxfId="5489" priority="1653">
      <formula>_xlfn.ISFORMULA(E144)=TRUE</formula>
    </cfRule>
    <cfRule type="expression" dxfId="5488" priority="1654">
      <formula>_xlfn.ISFORMULA(E144)=TRUE</formula>
    </cfRule>
  </conditionalFormatting>
  <conditionalFormatting sqref="E145">
    <cfRule type="expression" dxfId="5487" priority="1651">
      <formula>_xlfn.ISFORMULA(E145)=TRUE</formula>
    </cfRule>
    <cfRule type="expression" dxfId="5486" priority="1652">
      <formula>_xlfn.ISFORMULA(E145)=TRUE</formula>
    </cfRule>
  </conditionalFormatting>
  <conditionalFormatting sqref="E146">
    <cfRule type="expression" dxfId="5485" priority="1649">
      <formula>_xlfn.ISFORMULA(E146)=TRUE</formula>
    </cfRule>
    <cfRule type="expression" dxfId="5484" priority="1650">
      <formula>_xlfn.ISFORMULA(E146)=TRUE</formula>
    </cfRule>
  </conditionalFormatting>
  <conditionalFormatting sqref="E147">
    <cfRule type="expression" dxfId="5483" priority="1647">
      <formula>_xlfn.ISFORMULA(E147)=TRUE</formula>
    </cfRule>
    <cfRule type="expression" dxfId="5482" priority="1648">
      <formula>_xlfn.ISFORMULA(E147)=TRUE</formula>
    </cfRule>
  </conditionalFormatting>
  <conditionalFormatting sqref="E148">
    <cfRule type="expression" dxfId="5481" priority="1645">
      <formula>_xlfn.ISFORMULA(E148)=TRUE</formula>
    </cfRule>
    <cfRule type="expression" dxfId="5480" priority="1646">
      <formula>_xlfn.ISFORMULA(E148)=TRUE</formula>
    </cfRule>
  </conditionalFormatting>
  <conditionalFormatting sqref="E149">
    <cfRule type="expression" dxfId="5479" priority="1643">
      <formula>_xlfn.ISFORMULA(E149)=TRUE</formula>
    </cfRule>
    <cfRule type="expression" dxfId="5478" priority="1644">
      <formula>_xlfn.ISFORMULA(E149)=TRUE</formula>
    </cfRule>
  </conditionalFormatting>
  <conditionalFormatting sqref="E150">
    <cfRule type="expression" dxfId="5477" priority="1642">
      <formula>_xlfn.ISFORMULA(E150)=TRUE</formula>
    </cfRule>
    <cfRule type="expression" dxfId="5476" priority="1641">
      <formula>_xlfn.ISFORMULA(E150)=TRUE</formula>
    </cfRule>
  </conditionalFormatting>
  <conditionalFormatting sqref="E151">
    <cfRule type="expression" dxfId="5475" priority="1640">
      <formula>_xlfn.ISFORMULA(E151)=TRUE</formula>
    </cfRule>
    <cfRule type="expression" dxfId="5474" priority="1639">
      <formula>_xlfn.ISFORMULA(E151)=TRUE</formula>
    </cfRule>
  </conditionalFormatting>
  <conditionalFormatting sqref="E152">
    <cfRule type="expression" dxfId="5473" priority="1638">
      <formula>_xlfn.ISFORMULA(E152)=TRUE</formula>
    </cfRule>
    <cfRule type="expression" dxfId="5472" priority="1637">
      <formula>_xlfn.ISFORMULA(E152)=TRUE</formula>
    </cfRule>
  </conditionalFormatting>
  <conditionalFormatting sqref="E153">
    <cfRule type="expression" dxfId="5471" priority="1663">
      <formula>_xlfn.ISFORMULA(E153)=TRUE</formula>
    </cfRule>
    <cfRule type="expression" dxfId="5470" priority="1666">
      <formula>_xlfn.ISFORMULA(E153)=TRUE</formula>
    </cfRule>
    <cfRule type="expression" dxfId="5469" priority="1664">
      <formula>_xlfn.ISFORMULA(E153)=TRUE</formula>
    </cfRule>
    <cfRule type="expression" dxfId="5468" priority="1665">
      <formula>_xlfn.ISFORMULA(E153)=TRUE</formula>
    </cfRule>
  </conditionalFormatting>
  <conditionalFormatting sqref="E154:E155">
    <cfRule type="expression" dxfId="5467" priority="6679">
      <formula>_xlfn.ISFORMULA(E154)=TRUE</formula>
    </cfRule>
  </conditionalFormatting>
  <conditionalFormatting sqref="E157">
    <cfRule type="expression" dxfId="5466" priority="1633">
      <formula>_xlfn.ISFORMULA(E157)=TRUE</formula>
    </cfRule>
    <cfRule type="expression" dxfId="5465" priority="1634">
      <formula>_xlfn.ISFORMULA(E157)=TRUE</formula>
    </cfRule>
  </conditionalFormatting>
  <conditionalFormatting sqref="E158">
    <cfRule type="expression" dxfId="5464" priority="1635">
      <formula>_xlfn.ISFORMULA(E158)=TRUE</formula>
    </cfRule>
    <cfRule type="expression" dxfId="5463" priority="1636">
      <formula>_xlfn.ISFORMULA(E158)=TRUE</formula>
    </cfRule>
  </conditionalFormatting>
  <conditionalFormatting sqref="E159">
    <cfRule type="expression" dxfId="5462" priority="1631">
      <formula>_xlfn.ISFORMULA(E159)=TRUE</formula>
    </cfRule>
    <cfRule type="expression" dxfId="5461" priority="1632">
      <formula>_xlfn.ISFORMULA(E159)=TRUE</formula>
    </cfRule>
  </conditionalFormatting>
  <conditionalFormatting sqref="E160">
    <cfRule type="expression" dxfId="5460" priority="1630">
      <formula>_xlfn.ISFORMULA(E160)=TRUE</formula>
    </cfRule>
    <cfRule type="expression" dxfId="5459" priority="1629">
      <formula>_xlfn.ISFORMULA(E160)=TRUE</formula>
    </cfRule>
  </conditionalFormatting>
  <conditionalFormatting sqref="E161">
    <cfRule type="expression" dxfId="5458" priority="1626">
      <formula>_xlfn.ISFORMULA(E161)=TRUE</formula>
    </cfRule>
    <cfRule type="expression" dxfId="5457" priority="1625">
      <formula>_xlfn.ISFORMULA(E161)=TRUE</formula>
    </cfRule>
  </conditionalFormatting>
  <conditionalFormatting sqref="E162">
    <cfRule type="expression" dxfId="5456" priority="1661">
      <formula>_xlfn.ISFORMULA(E162)=TRUE</formula>
    </cfRule>
    <cfRule type="expression" dxfId="5455" priority="1659">
      <formula>_xlfn.ISFORMULA(E162)=TRUE</formula>
    </cfRule>
    <cfRule type="expression" dxfId="5454" priority="1660">
      <formula>_xlfn.ISFORMULA(E162)=TRUE</formula>
    </cfRule>
    <cfRule type="expression" dxfId="5453" priority="1662">
      <formula>_xlfn.ISFORMULA(E162)=TRUE</formula>
    </cfRule>
  </conditionalFormatting>
  <conditionalFormatting sqref="E163">
    <cfRule type="expression" dxfId="5452" priority="1622">
      <formula>_xlfn.ISFORMULA(E163)=TRUE</formula>
    </cfRule>
    <cfRule type="expression" dxfId="5451" priority="1621">
      <formula>_xlfn.ISFORMULA(E163)=TRUE</formula>
    </cfRule>
  </conditionalFormatting>
  <conditionalFormatting sqref="E164">
    <cfRule type="expression" dxfId="5450" priority="1624">
      <formula>_xlfn.ISFORMULA(E164)=TRUE</formula>
    </cfRule>
    <cfRule type="expression" dxfId="5449" priority="1623">
      <formula>_xlfn.ISFORMULA(E164)=TRUE</formula>
    </cfRule>
  </conditionalFormatting>
  <conditionalFormatting sqref="E165">
    <cfRule type="expression" dxfId="5448" priority="1619">
      <formula>_xlfn.ISFORMULA(E165)=TRUE</formula>
    </cfRule>
    <cfRule type="expression" dxfId="5447" priority="1620">
      <formula>_xlfn.ISFORMULA(E165)=TRUE</formula>
    </cfRule>
  </conditionalFormatting>
  <conditionalFormatting sqref="E166">
    <cfRule type="expression" dxfId="5446" priority="1618">
      <formula>_xlfn.ISFORMULA(E166)=TRUE</formula>
    </cfRule>
    <cfRule type="expression" dxfId="5445" priority="1617">
      <formula>_xlfn.ISFORMULA(E166)=TRUE</formula>
    </cfRule>
  </conditionalFormatting>
  <conditionalFormatting sqref="E167">
    <cfRule type="expression" dxfId="5444" priority="1616">
      <formula>_xlfn.ISFORMULA(E167)=TRUE</formula>
    </cfRule>
    <cfRule type="expression" dxfId="5443" priority="1615">
      <formula>_xlfn.ISFORMULA(E167)=TRUE</formula>
    </cfRule>
  </conditionalFormatting>
  <conditionalFormatting sqref="E168">
    <cfRule type="expression" dxfId="5442" priority="1655">
      <formula>_xlfn.ISFORMULA(E168)=TRUE</formula>
    </cfRule>
    <cfRule type="expression" dxfId="5441" priority="1658">
      <formula>_xlfn.ISFORMULA(E168)=TRUE</formula>
    </cfRule>
    <cfRule type="expression" dxfId="5440" priority="1657">
      <formula>_xlfn.ISFORMULA(E168)=TRUE</formula>
    </cfRule>
    <cfRule type="expression" dxfId="5439" priority="1656">
      <formula>_xlfn.ISFORMULA(E168)=TRUE</formula>
    </cfRule>
  </conditionalFormatting>
  <conditionalFormatting sqref="E169">
    <cfRule type="expression" dxfId="5438" priority="1614">
      <formula>_xlfn.ISFORMULA(E169)=TRUE</formula>
    </cfRule>
    <cfRule type="expression" dxfId="5437" priority="1613">
      <formula>_xlfn.ISFORMULA(E169)=TRUE</formula>
    </cfRule>
  </conditionalFormatting>
  <conditionalFormatting sqref="E170">
    <cfRule type="expression" dxfId="5436" priority="1611">
      <formula>_xlfn.ISFORMULA(E170)=TRUE</formula>
    </cfRule>
    <cfRule type="expression" dxfId="5435" priority="1612">
      <formula>_xlfn.ISFORMULA(E170)=TRUE</formula>
    </cfRule>
  </conditionalFormatting>
  <conditionalFormatting sqref="E171">
    <cfRule type="expression" dxfId="5434" priority="1609">
      <formula>_xlfn.ISFORMULA(E171)=TRUE</formula>
    </cfRule>
    <cfRule type="expression" dxfId="5433" priority="1610">
      <formula>_xlfn.ISFORMULA(E171)=TRUE</formula>
    </cfRule>
  </conditionalFormatting>
  <conditionalFormatting sqref="E174 E176 E178">
    <cfRule type="expression" dxfId="5432" priority="1605">
      <formula>_xlfn.ISFORMULA(E174)=TRUE</formula>
    </cfRule>
    <cfRule type="expression" dxfId="5431" priority="1606">
      <formula>_xlfn.ISFORMULA(E174)=TRUE</formula>
    </cfRule>
  </conditionalFormatting>
  <conditionalFormatting sqref="E175 E177">
    <cfRule type="expression" dxfId="5430" priority="1603">
      <formula>_xlfn.ISFORMULA(E175)=TRUE</formula>
    </cfRule>
    <cfRule type="expression" dxfId="5429" priority="1604">
      <formula>_xlfn.ISFORMULA(E175)=TRUE</formula>
    </cfRule>
  </conditionalFormatting>
  <conditionalFormatting sqref="E179">
    <cfRule type="expression" dxfId="5428" priority="1601">
      <formula>_xlfn.ISFORMULA(E179)=TRUE</formula>
    </cfRule>
    <cfRule type="expression" dxfId="5427" priority="1599">
      <formula>_xlfn.ISFORMULA(E179)=TRUE</formula>
    </cfRule>
    <cfRule type="expression" dxfId="5426" priority="1600">
      <formula>_xlfn.ISFORMULA(E179)=TRUE</formula>
    </cfRule>
    <cfRule type="expression" dxfId="5425" priority="1602">
      <formula>_xlfn.ISFORMULA(E179)=TRUE</formula>
    </cfRule>
  </conditionalFormatting>
  <conditionalFormatting sqref="E180">
    <cfRule type="expression" dxfId="5424" priority="1594">
      <formula>_xlfn.ISFORMULA(E180)=TRUE</formula>
    </cfRule>
    <cfRule type="expression" dxfId="5423" priority="1593">
      <formula>_xlfn.ISFORMULA(E180)=TRUE</formula>
    </cfRule>
  </conditionalFormatting>
  <conditionalFormatting sqref="E181">
    <cfRule type="expression" dxfId="5422" priority="1591">
      <formula>_xlfn.ISFORMULA(E181)=TRUE</formula>
    </cfRule>
    <cfRule type="expression" dxfId="5421" priority="1592">
      <formula>_xlfn.ISFORMULA(E181)=TRUE</formula>
    </cfRule>
  </conditionalFormatting>
  <conditionalFormatting sqref="E182">
    <cfRule type="expression" dxfId="5420" priority="1590">
      <formula>_xlfn.ISFORMULA(E182)=TRUE</formula>
    </cfRule>
    <cfRule type="expression" dxfId="5419" priority="1589">
      <formula>_xlfn.ISFORMULA(E182)=TRUE</formula>
    </cfRule>
  </conditionalFormatting>
  <conditionalFormatting sqref="E183">
    <cfRule type="expression" dxfId="5418" priority="1598">
      <formula>_xlfn.ISFORMULA(E183)=TRUE</formula>
    </cfRule>
    <cfRule type="expression" dxfId="5417" priority="1595">
      <formula>_xlfn.ISFORMULA(E183)=TRUE</formula>
    </cfRule>
    <cfRule type="expression" dxfId="5416" priority="1596">
      <formula>_xlfn.ISFORMULA(E183)=TRUE</formula>
    </cfRule>
    <cfRule type="expression" dxfId="5415" priority="1597">
      <formula>_xlfn.ISFORMULA(E183)=TRUE</formula>
    </cfRule>
  </conditionalFormatting>
  <conditionalFormatting sqref="E184">
    <cfRule type="expression" dxfId="5414" priority="1588">
      <formula>_xlfn.ISFORMULA(E184)=TRUE</formula>
    </cfRule>
    <cfRule type="expression" dxfId="5413" priority="1587">
      <formula>_xlfn.ISFORMULA(E184)=TRUE</formula>
    </cfRule>
  </conditionalFormatting>
  <conditionalFormatting sqref="E185">
    <cfRule type="expression" dxfId="5412" priority="1586">
      <formula>_xlfn.ISFORMULA(E185)=TRUE</formula>
    </cfRule>
    <cfRule type="expression" dxfId="5411" priority="1585">
      <formula>_xlfn.ISFORMULA(E185)=TRUE</formula>
    </cfRule>
  </conditionalFormatting>
  <conditionalFormatting sqref="E186">
    <cfRule type="expression" dxfId="5410" priority="1584">
      <formula>_xlfn.ISFORMULA(E186)=TRUE</formula>
    </cfRule>
    <cfRule type="expression" dxfId="5409" priority="1583">
      <formula>_xlfn.ISFORMULA(E186)=TRUE</formula>
    </cfRule>
  </conditionalFormatting>
  <conditionalFormatting sqref="E187">
    <cfRule type="expression" dxfId="5408" priority="1581">
      <formula>_xlfn.ISFORMULA(E187)=TRUE</formula>
    </cfRule>
    <cfRule type="expression" dxfId="5407" priority="1582">
      <formula>_xlfn.ISFORMULA(E187)=TRUE</formula>
    </cfRule>
  </conditionalFormatting>
  <conditionalFormatting sqref="E188">
    <cfRule type="expression" dxfId="5406" priority="1579">
      <formula>_xlfn.ISFORMULA(E188)=TRUE</formula>
    </cfRule>
    <cfRule type="expression" dxfId="5405" priority="1580">
      <formula>_xlfn.ISFORMULA(E188)=TRUE</formula>
    </cfRule>
  </conditionalFormatting>
  <conditionalFormatting sqref="E191 E194 E197 E200">
    <cfRule type="expression" dxfId="5404" priority="1578">
      <formula>_xlfn.ISFORMULA(E191)=TRUE</formula>
    </cfRule>
    <cfRule type="expression" dxfId="5403" priority="1577">
      <formula>_xlfn.ISFORMULA(E191)=TRUE</formula>
    </cfRule>
  </conditionalFormatting>
  <conditionalFormatting sqref="E192 E195 E198 E201">
    <cfRule type="expression" dxfId="5402" priority="1575">
      <formula>_xlfn.ISFORMULA(E192)=TRUE</formula>
    </cfRule>
    <cfRule type="expression" dxfId="5401" priority="1576">
      <formula>_xlfn.ISFORMULA(E192)=TRUE</formula>
    </cfRule>
  </conditionalFormatting>
  <conditionalFormatting sqref="E193 E196 E199">
    <cfRule type="expression" dxfId="5400" priority="1574">
      <formula>_xlfn.ISFORMULA(E193)=TRUE</formula>
    </cfRule>
    <cfRule type="expression" dxfId="5399" priority="1573">
      <formula>_xlfn.ISFORMULA(E193)=TRUE</formula>
    </cfRule>
  </conditionalFormatting>
  <conditionalFormatting sqref="E216:E219">
    <cfRule type="expression" dxfId="5398" priority="1015">
      <formula>_xlfn.ISFORMULA(E216)=TRUE</formula>
    </cfRule>
  </conditionalFormatting>
  <conditionalFormatting sqref="E220:E223">
    <cfRule type="expression" dxfId="5397" priority="1014">
      <formula>_xlfn.ISFORMULA(E220)=TRUE</formula>
    </cfRule>
  </conditionalFormatting>
  <conditionalFormatting sqref="E224">
    <cfRule type="expression" dxfId="5396" priority="1013">
      <formula>_xlfn.ISFORMULA(E224)=TRUE</formula>
    </cfRule>
  </conditionalFormatting>
  <conditionalFormatting sqref="E227:E231">
    <cfRule type="expression" dxfId="5395" priority="1012">
      <formula>_xlfn.ISFORMULA(E227)=TRUE</formula>
    </cfRule>
  </conditionalFormatting>
  <conditionalFormatting sqref="E246:E256">
    <cfRule type="expression" dxfId="5394" priority="14262">
      <formula>_xlfn.ISFORMULA(E246)=TRUE</formula>
    </cfRule>
  </conditionalFormatting>
  <conditionalFormatting sqref="E259 E267">
    <cfRule type="expression" dxfId="5393" priority="839">
      <formula>_xlfn.ISFORMULA(E259)=TRUE</formula>
    </cfRule>
    <cfRule type="expression" dxfId="5392" priority="846">
      <formula>_xlfn.ISFORMULA(E259)=TRUE</formula>
    </cfRule>
    <cfRule type="expression" dxfId="5391" priority="852">
      <formula>_xlfn.ISFORMULA(E259)=TRUE</formula>
    </cfRule>
    <cfRule type="expression" dxfId="5390" priority="882">
      <formula>_xlfn.ISFORMULA(E259)=TRUE</formula>
    </cfRule>
    <cfRule type="expression" dxfId="5389" priority="912">
      <formula>_xlfn.ISFORMULA(E259)=TRUE</formula>
    </cfRule>
    <cfRule type="expression" dxfId="5388" priority="861">
      <formula>_xlfn.ISFORMULA(E259)=TRUE</formula>
    </cfRule>
    <cfRule type="expression" dxfId="5387" priority="906">
      <formula>_xlfn.ISFORMULA(E259)=TRUE</formula>
    </cfRule>
    <cfRule type="expression" dxfId="5386" priority="831">
      <formula>_xlfn.ISFORMULA(E259)=TRUE</formula>
    </cfRule>
    <cfRule type="expression" dxfId="5385" priority="867">
      <formula>_xlfn.ISFORMULA(E259)=TRUE</formula>
    </cfRule>
    <cfRule type="expression" dxfId="5384" priority="921">
      <formula>_xlfn.ISFORMULA(E259)=TRUE</formula>
    </cfRule>
    <cfRule type="expression" dxfId="5383" priority="927">
      <formula>_xlfn.ISFORMULA(E259)=TRUE</formula>
    </cfRule>
    <cfRule type="expression" dxfId="5382" priority="897">
      <formula>_xlfn.ISFORMULA(E259)=TRUE</formula>
    </cfRule>
    <cfRule type="expression" dxfId="5381" priority="938">
      <formula>_xlfn.ISFORMULA(E259)=TRUE</formula>
    </cfRule>
    <cfRule type="expression" dxfId="5380" priority="891">
      <formula>_xlfn.ISFORMULA(E259)=TRUE</formula>
    </cfRule>
    <cfRule type="expression" dxfId="5379" priority="876">
      <formula>_xlfn.ISFORMULA(E259)=TRUE</formula>
    </cfRule>
    <cfRule type="expression" dxfId="5378" priority="944">
      <formula>_xlfn.ISFORMULA(E259)=TRUE</formula>
    </cfRule>
  </conditionalFormatting>
  <conditionalFormatting sqref="E260 E268">
    <cfRule type="expression" dxfId="5377" priority="763">
      <formula>_xlfn.ISFORMULA(E260)=TRUE</formula>
    </cfRule>
    <cfRule type="expression" dxfId="5376" priority="712">
      <formula>_xlfn.ISFORMULA(E260)=TRUE</formula>
    </cfRule>
    <cfRule type="expression" dxfId="5375" priority="748">
      <formula>_xlfn.ISFORMULA(E260)=TRUE</formula>
    </cfRule>
    <cfRule type="expression" dxfId="5374" priority="772">
      <formula>_xlfn.ISFORMULA(E260)=TRUE</formula>
    </cfRule>
    <cfRule type="expression" dxfId="5373" priority="757">
      <formula>_xlfn.ISFORMULA(E260)=TRUE</formula>
    </cfRule>
    <cfRule type="expression" dxfId="5372" priority="778">
      <formula>_xlfn.ISFORMULA(E260)=TRUE</formula>
    </cfRule>
    <cfRule type="expression" dxfId="5371" priority="720">
      <formula>_xlfn.ISFORMULA(E260)=TRUE</formula>
    </cfRule>
    <cfRule type="expression" dxfId="5370" priority="742">
      <formula>_xlfn.ISFORMULA(E260)=TRUE</formula>
    </cfRule>
    <cfRule type="expression" dxfId="5369" priority="825">
      <formula>_xlfn.ISFORMULA(E260)=TRUE</formula>
    </cfRule>
    <cfRule type="expression" dxfId="5368" priority="787">
      <formula>_xlfn.ISFORMULA(E260)=TRUE</formula>
    </cfRule>
    <cfRule type="expression" dxfId="5367" priority="819">
      <formula>_xlfn.ISFORMULA(E260)=TRUE</formula>
    </cfRule>
    <cfRule type="expression" dxfId="5366" priority="727">
      <formula>_xlfn.ISFORMULA(E260)=TRUE</formula>
    </cfRule>
    <cfRule type="expression" dxfId="5365" priority="793">
      <formula>_xlfn.ISFORMULA(E260)=TRUE</formula>
    </cfRule>
    <cfRule type="expression" dxfId="5364" priority="802">
      <formula>_xlfn.ISFORMULA(E260)=TRUE</formula>
    </cfRule>
    <cfRule type="expression" dxfId="5363" priority="733">
      <formula>_xlfn.ISFORMULA(E260)=TRUE</formula>
    </cfRule>
    <cfRule type="expression" dxfId="5362" priority="808">
      <formula>_xlfn.ISFORMULA(E260)=TRUE</formula>
    </cfRule>
  </conditionalFormatting>
  <conditionalFormatting sqref="E261 E269">
    <cfRule type="expression" dxfId="5361" priority="601">
      <formula>_xlfn.ISFORMULA(E261)=TRUE</formula>
    </cfRule>
    <cfRule type="expression" dxfId="5360" priority="700">
      <formula>_xlfn.ISFORMULA(E261)=TRUE</formula>
    </cfRule>
    <cfRule type="expression" dxfId="5359" priority="593">
      <formula>_xlfn.ISFORMULA(E261)=TRUE</formula>
    </cfRule>
    <cfRule type="expression" dxfId="5358" priority="644">
      <formula>_xlfn.ISFORMULA(E261)=TRUE</formula>
    </cfRule>
    <cfRule type="expression" dxfId="5357" priority="623">
      <formula>_xlfn.ISFORMULA(E261)=TRUE</formula>
    </cfRule>
    <cfRule type="expression" dxfId="5356" priority="614">
      <formula>_xlfn.ISFORMULA(E261)=TRUE</formula>
    </cfRule>
    <cfRule type="expression" dxfId="5355" priority="706">
      <formula>_xlfn.ISFORMULA(E261)=TRUE</formula>
    </cfRule>
    <cfRule type="expression" dxfId="5354" priority="629">
      <formula>_xlfn.ISFORMULA(E261)=TRUE</formula>
    </cfRule>
    <cfRule type="expression" dxfId="5353" priority="668">
      <formula>_xlfn.ISFORMULA(E261)=TRUE</formula>
    </cfRule>
    <cfRule type="expression" dxfId="5352" priority="674">
      <formula>_xlfn.ISFORMULA(E261)=TRUE</formula>
    </cfRule>
    <cfRule type="expression" dxfId="5351" priority="659">
      <formula>_xlfn.ISFORMULA(E261)=TRUE</formula>
    </cfRule>
    <cfRule type="expression" dxfId="5350" priority="653">
      <formula>_xlfn.ISFORMULA(E261)=TRUE</formula>
    </cfRule>
    <cfRule type="expression" dxfId="5349" priority="608">
      <formula>_xlfn.ISFORMULA(E261)=TRUE</formula>
    </cfRule>
    <cfRule type="expression" dxfId="5348" priority="689">
      <formula>_xlfn.ISFORMULA(E261)=TRUE</formula>
    </cfRule>
    <cfRule type="expression" dxfId="5347" priority="638">
      <formula>_xlfn.ISFORMULA(E261)=TRUE</formula>
    </cfRule>
    <cfRule type="expression" dxfId="5346" priority="683">
      <formula>_xlfn.ISFORMULA(E261)=TRUE</formula>
    </cfRule>
  </conditionalFormatting>
  <conditionalFormatting sqref="E262:E266">
    <cfRule type="expression" dxfId="5345" priority="587">
      <formula>_xlfn.ISFORMULA(E262)=TRUE</formula>
    </cfRule>
    <cfRule type="expression" dxfId="5344" priority="489">
      <formula>_xlfn.ISFORMULA(E262)=TRUE</formula>
    </cfRule>
    <cfRule type="expression" dxfId="5343" priority="581">
      <formula>_xlfn.ISFORMULA(E262)=TRUE</formula>
    </cfRule>
    <cfRule type="expression" dxfId="5342" priority="570">
      <formula>_xlfn.ISFORMULA(E262)=TRUE</formula>
    </cfRule>
    <cfRule type="expression" dxfId="5341" priority="564">
      <formula>_xlfn.ISFORMULA(E262)=TRUE</formula>
    </cfRule>
    <cfRule type="expression" dxfId="5340" priority="474">
      <formula>_xlfn.ISFORMULA(E262)=TRUE</formula>
    </cfRule>
    <cfRule type="expression" dxfId="5339" priority="555">
      <formula>_xlfn.ISFORMULA(E262)=TRUE</formula>
    </cfRule>
    <cfRule type="expression" dxfId="5338" priority="540">
      <formula>_xlfn.ISFORMULA(E262)=TRUE</formula>
    </cfRule>
    <cfRule type="expression" dxfId="5337" priority="482">
      <formula>_xlfn.ISFORMULA(E262)=TRUE</formula>
    </cfRule>
    <cfRule type="expression" dxfId="5336" priority="534">
      <formula>_xlfn.ISFORMULA(E262)=TRUE</formula>
    </cfRule>
    <cfRule type="expression" dxfId="5335" priority="525">
      <formula>_xlfn.ISFORMULA(E262)=TRUE</formula>
    </cfRule>
    <cfRule type="expression" dxfId="5334" priority="510">
      <formula>_xlfn.ISFORMULA(E262)=TRUE</formula>
    </cfRule>
    <cfRule type="expression" dxfId="5333" priority="519">
      <formula>_xlfn.ISFORMULA(E262)=TRUE</formula>
    </cfRule>
    <cfRule type="expression" dxfId="5332" priority="504">
      <formula>_xlfn.ISFORMULA(E262)=TRUE</formula>
    </cfRule>
    <cfRule type="expression" dxfId="5331" priority="495">
      <formula>_xlfn.ISFORMULA(E262)=TRUE</formula>
    </cfRule>
    <cfRule type="expression" dxfId="5330" priority="549">
      <formula>_xlfn.ISFORMULA(E262)=TRUE</formula>
    </cfRule>
  </conditionalFormatting>
  <conditionalFormatting sqref="E320">
    <cfRule type="expression" dxfId="5329" priority="418">
      <formula>_xlfn.ISFORMULA(E320)=TRUE</formula>
    </cfRule>
    <cfRule type="expression" dxfId="5328" priority="419">
      <formula>_xlfn.ISFORMULA(E320)=TRUE</formula>
    </cfRule>
  </conditionalFormatting>
  <conditionalFormatting sqref="E321">
    <cfRule type="expression" dxfId="5327" priority="376">
      <formula>_xlfn.ISFORMULA(E321)=TRUE</formula>
    </cfRule>
    <cfRule type="expression" dxfId="5326" priority="375">
      <formula>_xlfn.ISFORMULA(E321)=TRUE</formula>
    </cfRule>
  </conditionalFormatting>
  <conditionalFormatting sqref="E322">
    <cfRule type="expression" dxfId="5325" priority="258">
      <formula>_xlfn.ISFORMULA(E322)=TRUE</formula>
    </cfRule>
    <cfRule type="expression" dxfId="5324" priority="257">
      <formula>_xlfn.ISFORMULA(E322)=TRUE</formula>
    </cfRule>
  </conditionalFormatting>
  <conditionalFormatting sqref="E323">
    <cfRule type="expression" dxfId="5323" priority="208">
      <formula>_xlfn.ISFORMULA(E323)=TRUE</formula>
    </cfRule>
    <cfRule type="expression" dxfId="5322" priority="209">
      <formula>_xlfn.ISFORMULA(E323)=TRUE</formula>
    </cfRule>
  </conditionalFormatting>
  <conditionalFormatting sqref="E324">
    <cfRule type="expression" dxfId="5321" priority="187">
      <formula>_xlfn.ISFORMULA(E324)=TRUE</formula>
    </cfRule>
    <cfRule type="expression" dxfId="5320" priority="186">
      <formula>_xlfn.ISFORMULA(E324)=TRUE</formula>
    </cfRule>
  </conditionalFormatting>
  <conditionalFormatting sqref="E325">
    <cfRule type="expression" dxfId="5319" priority="154">
      <formula>_xlfn.ISFORMULA(E325)=TRUE</formula>
    </cfRule>
    <cfRule type="expression" dxfId="5318" priority="153">
      <formula>_xlfn.ISFORMULA(E325)=TRUE</formula>
    </cfRule>
  </conditionalFormatting>
  <conditionalFormatting sqref="E327 G327:H327">
    <cfRule type="expression" dxfId="5317" priority="74">
      <formula>_xlfn.ISFORMULA(E327)=TRUE</formula>
    </cfRule>
  </conditionalFormatting>
  <conditionalFormatting sqref="E12:F12">
    <cfRule type="expression" dxfId="5316" priority="4296">
      <formula>_xlfn.ISFORMULA(E12)=TRUE</formula>
    </cfRule>
    <cfRule type="expression" dxfId="5315" priority="4548">
      <formula>_xlfn.ISFORMULA(E12)=TRUE</formula>
    </cfRule>
    <cfRule type="expression" dxfId="5314" priority="4180">
      <formula>_xlfn.ISFORMULA(E12)=TRUE</formula>
    </cfRule>
  </conditionalFormatting>
  <conditionalFormatting sqref="E13:F13">
    <cfRule type="expression" dxfId="5313" priority="4464">
      <formula>_xlfn.ISFORMULA(E13)=TRUE</formula>
    </cfRule>
    <cfRule type="expression" dxfId="5312" priority="4136">
      <formula>_xlfn.ISFORMULA(E13)=TRUE</formula>
    </cfRule>
    <cfRule type="expression" dxfId="5311" priority="4339">
      <formula>_xlfn.ISFORMULA(E13)=TRUE</formula>
    </cfRule>
  </conditionalFormatting>
  <conditionalFormatting sqref="E14:F14">
    <cfRule type="expression" dxfId="5310" priority="4295">
      <formula>_xlfn.ISFORMULA(E14)=TRUE</formula>
    </cfRule>
    <cfRule type="expression" dxfId="5309" priority="4179">
      <formula>_xlfn.ISFORMULA(E14)=TRUE</formula>
    </cfRule>
  </conditionalFormatting>
  <conditionalFormatting sqref="E14:F15">
    <cfRule type="expression" dxfId="5308" priority="4364">
      <formula>_xlfn.ISFORMULA(E14)=TRUE</formula>
    </cfRule>
  </conditionalFormatting>
  <conditionalFormatting sqref="E15:F15">
    <cfRule type="expression" dxfId="5307" priority="4135">
      <formula>_xlfn.ISFORMULA(E15)=TRUE</formula>
    </cfRule>
  </conditionalFormatting>
  <conditionalFormatting sqref="E19:F20 E36:F36">
    <cfRule type="expression" dxfId="5306" priority="14519">
      <formula>_xlfn.ISFORMULA(E19)=TRUE</formula>
    </cfRule>
  </conditionalFormatting>
  <conditionalFormatting sqref="E78:F78">
    <cfRule type="expression" dxfId="5305" priority="3793">
      <formula>_xlfn.ISFORMULA(E78)=TRUE</formula>
    </cfRule>
  </conditionalFormatting>
  <conditionalFormatting sqref="E9:G9">
    <cfRule type="expression" dxfId="5304" priority="13974">
      <formula>_xlfn.ISFORMULA(E9)=TRUE</formula>
    </cfRule>
  </conditionalFormatting>
  <conditionalFormatting sqref="E12:G12">
    <cfRule type="expression" dxfId="5303" priority="13883">
      <formula>_xlfn.ISFORMULA(E12)=TRUE</formula>
    </cfRule>
  </conditionalFormatting>
  <conditionalFormatting sqref="E15:G15">
    <cfRule type="expression" dxfId="5302" priority="12807">
      <formula>_xlfn.ISFORMULA(E15)=TRUE</formula>
    </cfRule>
  </conditionalFormatting>
  <conditionalFormatting sqref="E77:G77">
    <cfRule type="expression" dxfId="5301" priority="3786">
      <formula>_xlfn.ISFORMULA(E77)=TRUE</formula>
    </cfRule>
  </conditionalFormatting>
  <conditionalFormatting sqref="E79:G79">
    <cfRule type="expression" dxfId="5300" priority="3784">
      <formula>_xlfn.ISFORMULA(E79)=TRUE</formula>
    </cfRule>
  </conditionalFormatting>
  <conditionalFormatting sqref="E172:G172">
    <cfRule type="expression" dxfId="5299" priority="5720">
      <formula>_xlfn.ISFORMULA(E172)=TRUE</formula>
    </cfRule>
    <cfRule type="expression" dxfId="5298" priority="5690">
      <formula>_xlfn.ISFORMULA(E172)=TRUE</formula>
    </cfRule>
    <cfRule type="expression" dxfId="5297" priority="5660">
      <formula>_xlfn.ISFORMULA(E172)=TRUE</formula>
    </cfRule>
    <cfRule type="expression" dxfId="5296" priority="5675">
      <formula>_xlfn.ISFORMULA(E172)=TRUE</formula>
    </cfRule>
    <cfRule type="expression" dxfId="5295" priority="5735">
      <formula>_xlfn.ISFORMULA(E172)=TRUE</formula>
    </cfRule>
    <cfRule type="expression" dxfId="5294" priority="5705">
      <formula>_xlfn.ISFORMULA(E172)=TRUE</formula>
    </cfRule>
    <cfRule type="expression" dxfId="5293" priority="5645">
      <formula>_xlfn.ISFORMULA(E172)=TRUE</formula>
    </cfRule>
  </conditionalFormatting>
  <conditionalFormatting sqref="E259:G259 E267:G267">
    <cfRule type="expression" dxfId="5292" priority="886">
      <formula>_xlfn.ISFORMULA(E259)=TRUE</formula>
    </cfRule>
    <cfRule type="expression" dxfId="5291" priority="901">
      <formula>_xlfn.ISFORMULA(E259)=TRUE</formula>
    </cfRule>
    <cfRule type="expression" dxfId="5290" priority="871">
      <formula>_xlfn.ISFORMULA(E259)=TRUE</formula>
    </cfRule>
    <cfRule type="expression" dxfId="5289" priority="856">
      <formula>_xlfn.ISFORMULA(E259)=TRUE</formula>
    </cfRule>
    <cfRule type="expression" dxfId="5288" priority="916">
      <formula>_xlfn.ISFORMULA(E259)=TRUE</formula>
    </cfRule>
    <cfRule type="expression" dxfId="5287" priority="931">
      <formula>_xlfn.ISFORMULA(E259)=TRUE</formula>
    </cfRule>
  </conditionalFormatting>
  <conditionalFormatting sqref="E259:G259 I259 E267:G267 I267">
    <cfRule type="expression" dxfId="5286" priority="945">
      <formula>_xlfn.ISFORMULA(E259)=TRUE</formula>
    </cfRule>
  </conditionalFormatting>
  <conditionalFormatting sqref="E260:G260 E268:G268">
    <cfRule type="expression" dxfId="5285" priority="767">
      <formula>_xlfn.ISFORMULA(E260)=TRUE</formula>
    </cfRule>
    <cfRule type="expression" dxfId="5284" priority="782">
      <formula>_xlfn.ISFORMULA(E260)=TRUE</formula>
    </cfRule>
    <cfRule type="expression" dxfId="5283" priority="812">
      <formula>_xlfn.ISFORMULA(E260)=TRUE</formula>
    </cfRule>
    <cfRule type="expression" dxfId="5282" priority="797">
      <formula>_xlfn.ISFORMULA(E260)=TRUE</formula>
    </cfRule>
    <cfRule type="expression" dxfId="5281" priority="737">
      <formula>_xlfn.ISFORMULA(E260)=TRUE</formula>
    </cfRule>
    <cfRule type="expression" dxfId="5280" priority="752">
      <formula>_xlfn.ISFORMULA(E260)=TRUE</formula>
    </cfRule>
  </conditionalFormatting>
  <conditionalFormatting sqref="E260:G260 I260 E268:G268 I268">
    <cfRule type="expression" dxfId="5279" priority="826">
      <formula>_xlfn.ISFORMULA(E260)=TRUE</formula>
    </cfRule>
  </conditionalFormatting>
  <conditionalFormatting sqref="E261:G261 E269:G269">
    <cfRule type="expression" dxfId="5278" priority="678">
      <formula>_xlfn.ISFORMULA(E261)=TRUE</formula>
    </cfRule>
    <cfRule type="expression" dxfId="5277" priority="663">
      <formula>_xlfn.ISFORMULA(E261)=TRUE</formula>
    </cfRule>
    <cfRule type="expression" dxfId="5276" priority="648">
      <formula>_xlfn.ISFORMULA(E261)=TRUE</formula>
    </cfRule>
    <cfRule type="expression" dxfId="5275" priority="633">
      <formula>_xlfn.ISFORMULA(E261)=TRUE</formula>
    </cfRule>
    <cfRule type="expression" dxfId="5274" priority="693">
      <formula>_xlfn.ISFORMULA(E261)=TRUE</formula>
    </cfRule>
    <cfRule type="expression" dxfId="5273" priority="618">
      <formula>_xlfn.ISFORMULA(E261)=TRUE</formula>
    </cfRule>
  </conditionalFormatting>
  <conditionalFormatting sqref="E261:G261 I261 E269:G269 I269">
    <cfRule type="expression" dxfId="5272" priority="707">
      <formula>_xlfn.ISFORMULA(E261)=TRUE</formula>
    </cfRule>
  </conditionalFormatting>
  <conditionalFormatting sqref="E262:G266 I262:I266">
    <cfRule type="expression" dxfId="5271" priority="588">
      <formula>_xlfn.ISFORMULA(E262)=TRUE</formula>
    </cfRule>
  </conditionalFormatting>
  <conditionalFormatting sqref="E262:G266">
    <cfRule type="expression" dxfId="5270" priority="544">
      <formula>_xlfn.ISFORMULA(E262)=TRUE</formula>
    </cfRule>
    <cfRule type="expression" dxfId="5269" priority="499">
      <formula>_xlfn.ISFORMULA(E262)=TRUE</formula>
    </cfRule>
    <cfRule type="expression" dxfId="5268" priority="529">
      <formula>_xlfn.ISFORMULA(E262)=TRUE</formula>
    </cfRule>
    <cfRule type="expression" dxfId="5267" priority="574">
      <formula>_xlfn.ISFORMULA(E262)=TRUE</formula>
    </cfRule>
    <cfRule type="expression" dxfId="5266" priority="514">
      <formula>_xlfn.ISFORMULA(E262)=TRUE</formula>
    </cfRule>
    <cfRule type="expression" dxfId="5265" priority="559">
      <formula>_xlfn.ISFORMULA(E262)=TRUE</formula>
    </cfRule>
  </conditionalFormatting>
  <conditionalFormatting sqref="E3:H3 E12:H13 G19 G41 G43 G45 G54:H54">
    <cfRule type="expression" dxfId="5264" priority="14518">
      <formula>_xlfn.ISFORMULA(E3)=TRUE</formula>
    </cfRule>
  </conditionalFormatting>
  <conditionalFormatting sqref="E14:H14">
    <cfRule type="expression" dxfId="5263" priority="12706">
      <formula>_xlfn.ISFORMULA(E14)=TRUE</formula>
    </cfRule>
  </conditionalFormatting>
  <conditionalFormatting sqref="E15:H18">
    <cfRule type="expression" dxfId="5262" priority="13775">
      <formula>_xlfn.ISFORMULA(E15)=TRUE</formula>
    </cfRule>
  </conditionalFormatting>
  <conditionalFormatting sqref="E99:H99">
    <cfRule type="expression" dxfId="5261" priority="9937">
      <formula>_xlfn.ISFORMULA(E99)=TRUE</formula>
    </cfRule>
    <cfRule type="expression" dxfId="5260" priority="9912">
      <formula>_xlfn.ISFORMULA(E99)=TRUE</formula>
    </cfRule>
  </conditionalFormatting>
  <conditionalFormatting sqref="E101:H101">
    <cfRule type="expression" dxfId="5259" priority="9843">
      <formula>_xlfn.ISFORMULA(E101)=TRUE</formula>
    </cfRule>
    <cfRule type="expression" dxfId="5258" priority="9868">
      <formula>_xlfn.ISFORMULA(E101)=TRUE</formula>
    </cfRule>
  </conditionalFormatting>
  <conditionalFormatting sqref="E103:H103">
    <cfRule type="expression" dxfId="5257" priority="9657">
      <formula>_xlfn.ISFORMULA(E103)=TRUE</formula>
    </cfRule>
  </conditionalFormatting>
  <conditionalFormatting sqref="E112:H112">
    <cfRule type="expression" dxfId="5256" priority="9207">
      <formula>_xlfn.ISFORMULA(E112)=TRUE</formula>
    </cfRule>
  </conditionalFormatting>
  <conditionalFormatting sqref="E116:H116">
    <cfRule type="expression" dxfId="5255" priority="9092">
      <formula>_xlfn.ISFORMULA(E116)=TRUE</formula>
    </cfRule>
    <cfRule type="expression" dxfId="5254" priority="9067">
      <formula>_xlfn.ISFORMULA(E116)=TRUE</formula>
    </cfRule>
  </conditionalFormatting>
  <conditionalFormatting sqref="E121:H121">
    <cfRule type="expression" dxfId="5253" priority="8367">
      <formula>_xlfn.ISFORMULA(E121)=TRUE</formula>
    </cfRule>
  </conditionalFormatting>
  <conditionalFormatting sqref="E122:H122">
    <cfRule type="expression" dxfId="5252" priority="8017">
      <formula>_xlfn.ISFORMULA(E122)=TRUE</formula>
    </cfRule>
    <cfRule type="expression" dxfId="5251" priority="7762">
      <formula>_xlfn.ISFORMULA(E122)=TRUE</formula>
    </cfRule>
    <cfRule type="expression" dxfId="5250" priority="7737">
      <formula>_xlfn.ISFORMULA(E122)=TRUE</formula>
    </cfRule>
  </conditionalFormatting>
  <conditionalFormatting sqref="E138:H138">
    <cfRule type="expression" dxfId="5249" priority="7129">
      <formula>_xlfn.ISFORMULA(E138)=TRUE</formula>
    </cfRule>
  </conditionalFormatting>
  <conditionalFormatting sqref="E233:H235">
    <cfRule type="expression" dxfId="5248" priority="2715">
      <formula>_xlfn.ISFORMULA(E233)=TRUE</formula>
    </cfRule>
    <cfRule type="expression" dxfId="5247" priority="2716">
      <formula>_xlfn.ISFORMULA(E233)=TRUE</formula>
    </cfRule>
  </conditionalFormatting>
  <conditionalFormatting sqref="E259:I259 E267:I267">
    <cfRule type="expression" dxfId="5246" priority="829">
      <formula>_xlfn.ISFORMULA(E259)=TRUE</formula>
    </cfRule>
  </conditionalFormatting>
  <conditionalFormatting sqref="E260:I260 E268:I268">
    <cfRule type="expression" dxfId="5245" priority="710">
      <formula>_xlfn.ISFORMULA(E260)=TRUE</formula>
    </cfRule>
  </conditionalFormatting>
  <conditionalFormatting sqref="E261:I261 E269:I269">
    <cfRule type="expression" dxfId="5244" priority="591">
      <formula>_xlfn.ISFORMULA(E261)=TRUE</formula>
    </cfRule>
  </conditionalFormatting>
  <conditionalFormatting sqref="E262:I266">
    <cfRule type="expression" dxfId="5243" priority="472">
      <formula>_xlfn.ISFORMULA(E262)=TRUE</formula>
    </cfRule>
  </conditionalFormatting>
  <conditionalFormatting sqref="E291:K292">
    <cfRule type="expression" dxfId="5242" priority="14280">
      <formula>_xlfn.ISFORMULA(E291)=TRUE</formula>
    </cfRule>
  </conditionalFormatting>
  <conditionalFormatting sqref="F4">
    <cfRule type="expression" dxfId="5241" priority="469">
      <formula>_xlfn.ISFORMULA(F4)=TRUE</formula>
    </cfRule>
    <cfRule type="expression" dxfId="5240" priority="470">
      <formula>_xlfn.ISFORMULA(F4)=TRUE</formula>
    </cfRule>
    <cfRule type="expression" dxfId="5239" priority="468">
      <formula>IF(ISBLANK($D4),,IF($F4&lt;&gt;0,"ЛОЖЬ","ИСТИНА"))</formula>
    </cfRule>
    <cfRule type="expression" dxfId="5238" priority="467">
      <formula>IF(ISBLANK($D4),,IF($F4&lt;&gt;0,"ЛОЖЬ","ИСТИНА"))</formula>
    </cfRule>
  </conditionalFormatting>
  <conditionalFormatting sqref="F5">
    <cfRule type="expression" dxfId="5237" priority="14037">
      <formula>_xlfn.ISFORMULA(F5)=TRUE</formula>
    </cfRule>
  </conditionalFormatting>
  <conditionalFormatting sqref="F6">
    <cfRule type="expression" dxfId="5236" priority="466">
      <formula>_xlfn.ISFORMULA(F6)=TRUE</formula>
    </cfRule>
    <cfRule type="expression" dxfId="5235" priority="463">
      <formula>IF(ISBLANK($D6),,IF($F6&lt;&gt;0,"ЛОЖЬ","ИСТИНА"))</formula>
    </cfRule>
    <cfRule type="expression" dxfId="5234" priority="465">
      <formula>_xlfn.ISFORMULA(F6)=TRUE</formula>
    </cfRule>
    <cfRule type="expression" dxfId="5233" priority="464">
      <formula>IF(ISBLANK($D6),,IF($F6&lt;&gt;0,"ЛОЖЬ","ИСТИНА"))</formula>
    </cfRule>
  </conditionalFormatting>
  <conditionalFormatting sqref="F7">
    <cfRule type="expression" dxfId="5232" priority="14012">
      <formula>_xlfn.ISFORMULA(F7)=TRUE</formula>
    </cfRule>
  </conditionalFormatting>
  <conditionalFormatting sqref="F8">
    <cfRule type="expression" dxfId="5231" priority="459">
      <formula>IF(ISBLANK($D8),,IF($F8&lt;&gt;0,"ЛОЖЬ","ИСТИНА"))</formula>
    </cfRule>
    <cfRule type="expression" dxfId="5230" priority="462">
      <formula>_xlfn.ISFORMULA(F8)=TRUE</formula>
    </cfRule>
    <cfRule type="expression" dxfId="5229" priority="461">
      <formula>_xlfn.ISFORMULA(F8)=TRUE</formula>
    </cfRule>
    <cfRule type="expression" dxfId="5228" priority="460">
      <formula>IF(ISBLANK($D8),,IF($F8&lt;&gt;0,"ЛОЖЬ","ИСТИНА"))</formula>
    </cfRule>
  </conditionalFormatting>
  <conditionalFormatting sqref="F10">
    <cfRule type="expression" dxfId="5227" priority="455">
      <formula>IF(ISBLANK($D10),,IF($F10&lt;&gt;0,"ЛОЖЬ","ИСТИНА"))</formula>
    </cfRule>
    <cfRule type="expression" dxfId="5226" priority="456">
      <formula>IF(ISBLANK($D10),,IF($F10&lt;&gt;0,"ЛОЖЬ","ИСТИНА"))</formula>
    </cfRule>
    <cfRule type="expression" dxfId="5225" priority="457">
      <formula>_xlfn.ISFORMULA(F10)=TRUE</formula>
    </cfRule>
    <cfRule type="expression" dxfId="5224" priority="458">
      <formula>_xlfn.ISFORMULA(F10)=TRUE</formula>
    </cfRule>
  </conditionalFormatting>
  <conditionalFormatting sqref="F11">
    <cfRule type="expression" dxfId="5223" priority="451">
      <formula>IF(ISBLANK($D11),,IF($F11&lt;&gt;0,"ЛОЖЬ","ИСТИНА"))</formula>
    </cfRule>
    <cfRule type="expression" dxfId="5222" priority="452">
      <formula>IF(ISBLANK($D11),,IF($F11&lt;&gt;0,"ЛОЖЬ","ИСТИНА"))</formula>
    </cfRule>
    <cfRule type="expression" dxfId="5221" priority="453">
      <formula>_xlfn.ISFORMULA(F11)=TRUE</formula>
    </cfRule>
    <cfRule type="expression" dxfId="5220" priority="454">
      <formula>_xlfn.ISFORMULA(F11)=TRUE</formula>
    </cfRule>
  </conditionalFormatting>
  <conditionalFormatting sqref="F12">
    <cfRule type="expression" dxfId="5219" priority="4292">
      <formula>_xlfn.ISFORMULA(F12)=TRUE</formula>
    </cfRule>
    <cfRule type="expression" dxfId="5218" priority="4338">
      <formula>_xlfn.ISFORMULA(F12)=TRUE</formula>
    </cfRule>
    <cfRule type="expression" dxfId="5217" priority="4540">
      <formula>_xlfn.ISFORMULA(F12)=TRUE</formula>
    </cfRule>
    <cfRule type="expression" dxfId="5216" priority="4334">
      <formula>_xlfn.ISFORMULA(F12)=TRUE</formula>
    </cfRule>
    <cfRule type="expression" dxfId="5215" priority="4333">
      <formula>_xlfn.ISFORMULA(F12)=TRUE</formula>
    </cfRule>
    <cfRule type="expression" dxfId="5214" priority="4293">
      <formula>_xlfn.ISFORMULA(F12)=TRUE</formula>
    </cfRule>
    <cfRule type="expression" dxfId="5213" priority="4291">
      <formula>_xlfn.ISFORMULA(F12)=TRUE</formula>
    </cfRule>
    <cfRule type="expression" dxfId="5212" priority="4177">
      <formula>_xlfn.ISFORMULA(F12)=TRUE</formula>
    </cfRule>
    <cfRule type="expression" dxfId="5211" priority="4176">
      <formula>_xlfn.ISFORMULA(F12)=TRUE</formula>
    </cfRule>
    <cfRule type="expression" dxfId="5210" priority="4175">
      <formula>_xlfn.ISFORMULA(F12)=TRUE</formula>
    </cfRule>
    <cfRule type="expression" dxfId="5209" priority="4459">
      <formula>_xlfn.ISFORMULA(F12)=TRUE</formula>
    </cfRule>
    <cfRule type="expression" dxfId="5208" priority="4463">
      <formula>_xlfn.ISFORMULA(F12)=TRUE</formula>
    </cfRule>
    <cfRule type="expression" dxfId="5207" priority="4539">
      <formula>_xlfn.ISFORMULA(F12)=TRUE</formula>
    </cfRule>
    <cfRule type="expression" dxfId="5206" priority="4458">
      <formula>_xlfn.ISFORMULA(F12)=TRUE</formula>
    </cfRule>
    <cfRule type="expression" dxfId="5205" priority="4541">
      <formula>_xlfn.ISFORMULA(F12)=TRUE</formula>
    </cfRule>
  </conditionalFormatting>
  <conditionalFormatting sqref="F13">
    <cfRule type="expression" dxfId="5204" priority="4173">
      <formula>_xlfn.ISFORMULA(F13)=TRUE</formula>
    </cfRule>
    <cfRule type="expression" dxfId="5203" priority="4174">
      <formula>_xlfn.ISFORMULA(F13)=TRUE</formula>
    </cfRule>
    <cfRule type="expression" dxfId="5202" priority="4455">
      <formula>_xlfn.ISFORMULA(F13)=TRUE</formula>
    </cfRule>
    <cfRule type="expression" dxfId="5201" priority="4456">
      <formula>_xlfn.ISFORMULA(F13)=TRUE</formula>
    </cfRule>
    <cfRule type="expression" dxfId="5200" priority="4330">
      <formula>_xlfn.ISFORMULA(F13)=TRUE</formula>
    </cfRule>
    <cfRule type="expression" dxfId="5199" priority="4178">
      <formula>_xlfn.ISFORMULA(F13)=TRUE</formula>
    </cfRule>
    <cfRule type="expression" dxfId="5198" priority="4457">
      <formula>_xlfn.ISFORMULA(F13)=TRUE</formula>
    </cfRule>
    <cfRule type="expression" dxfId="5197" priority="4131">
      <formula>_xlfn.ISFORMULA(F13)=TRUE</formula>
    </cfRule>
    <cfRule type="expression" dxfId="5196" priority="4132">
      <formula>_xlfn.ISFORMULA(F13)=TRUE</formula>
    </cfRule>
    <cfRule type="expression" dxfId="5195" priority="4331">
      <formula>_xlfn.ISFORMULA(F13)=TRUE</formula>
    </cfRule>
    <cfRule type="expression" dxfId="5194" priority="4332">
      <formula>_xlfn.ISFORMULA(F13)=TRUE</formula>
    </cfRule>
    <cfRule type="expression" dxfId="5193" priority="4133">
      <formula>_xlfn.ISFORMULA(F13)=TRUE</formula>
    </cfRule>
    <cfRule type="expression" dxfId="5192" priority="4289">
      <formula>_xlfn.ISFORMULA(F13)=TRUE</formula>
    </cfRule>
    <cfRule type="expression" dxfId="5191" priority="4290">
      <formula>_xlfn.ISFORMULA(F13)=TRUE</formula>
    </cfRule>
    <cfRule type="expression" dxfId="5190" priority="4294">
      <formula>_xlfn.ISFORMULA(F13)=TRUE</formula>
    </cfRule>
  </conditionalFormatting>
  <conditionalFormatting sqref="F14">
    <cfRule type="expression" dxfId="5189" priority="4129">
      <formula>_xlfn.ISFORMULA(F14)=TRUE</formula>
    </cfRule>
    <cfRule type="expression" dxfId="5188" priority="4286">
      <formula>_xlfn.ISFORMULA(F14)=TRUE</formula>
    </cfRule>
    <cfRule type="expression" dxfId="5187" priority="4287">
      <formula>_xlfn.ISFORMULA(F14)=TRUE</formula>
    </cfRule>
    <cfRule type="expression" dxfId="5186" priority="4170">
      <formula>_xlfn.ISFORMULA(F14)=TRUE</formula>
    </cfRule>
    <cfRule type="expression" dxfId="5185" priority="4288">
      <formula>_xlfn.ISFORMULA(F14)=TRUE</formula>
    </cfRule>
    <cfRule type="expression" dxfId="5184" priority="4134">
      <formula>_xlfn.ISFORMULA(F14)=TRUE</formula>
    </cfRule>
    <cfRule type="expression" dxfId="5183" priority="4171">
      <formula>_xlfn.ISFORMULA(F14)=TRUE</formula>
    </cfRule>
    <cfRule type="expression" dxfId="5182" priority="4130">
      <formula>_xlfn.ISFORMULA(F14)=TRUE</formula>
    </cfRule>
    <cfRule type="expression" dxfId="5181" priority="4172">
      <formula>_xlfn.ISFORMULA(F14)=TRUE</formula>
    </cfRule>
  </conditionalFormatting>
  <conditionalFormatting sqref="F15">
    <cfRule type="expression" dxfId="5180" priority="4127">
      <formula>_xlfn.ISFORMULA(F15)=TRUE</formula>
    </cfRule>
    <cfRule type="expression" dxfId="5179" priority="4126">
      <formula>_xlfn.ISFORMULA(F15)=TRUE</formula>
    </cfRule>
    <cfRule type="expression" dxfId="5178" priority="4128">
      <formula>_xlfn.ISFORMULA(F15)=TRUE</formula>
    </cfRule>
  </conditionalFormatting>
  <conditionalFormatting sqref="F16">
    <cfRule type="expression" dxfId="5177" priority="4223">
      <formula>_xlfn.ISFORMULA(F16)=TRUE</formula>
    </cfRule>
    <cfRule type="expression" dxfId="5176" priority="4224">
      <formula>_xlfn.ISFORMULA(F16)=TRUE</formula>
    </cfRule>
    <cfRule type="expression" dxfId="5175" priority="4242">
      <formula>_xlfn.ISFORMULA(F16)=TRUE</formula>
    </cfRule>
    <cfRule type="expression" dxfId="5174" priority="4196">
      <formula>_xlfn.ISFORMULA(F16)=TRUE</formula>
    </cfRule>
    <cfRule type="expression" dxfId="5173" priority="4197">
      <formula>_xlfn.ISFORMULA(F16)=TRUE</formula>
    </cfRule>
    <cfRule type="expression" dxfId="5172" priority="4198">
      <formula>_xlfn.ISFORMULA(F16)=TRUE</formula>
    </cfRule>
    <cfRule type="expression" dxfId="5171" priority="4241">
      <formula>_xlfn.ISFORMULA(F16)=TRUE</formula>
    </cfRule>
  </conditionalFormatting>
  <conditionalFormatting sqref="F17">
    <cfRule type="expression" dxfId="5170" priority="4072">
      <formula>_xlfn.ISFORMULA(F17)=TRUE</formula>
    </cfRule>
    <cfRule type="expression" dxfId="5169" priority="4071">
      <formula>_xlfn.ISFORMULA(F17)=TRUE</formula>
    </cfRule>
    <cfRule type="expression" dxfId="5168" priority="4070">
      <formula>_xlfn.ISFORMULA(F17)=TRUE</formula>
    </cfRule>
    <cfRule type="expression" dxfId="5167" priority="4069">
      <formula>_xlfn.ISFORMULA(F17)=TRUE</formula>
    </cfRule>
    <cfRule type="expression" dxfId="5166" priority="4068">
      <formula>_xlfn.ISFORMULA(F17)=TRUE</formula>
    </cfRule>
    <cfRule type="expression" dxfId="5165" priority="4067">
      <formula>_xlfn.ISFORMULA(F17)=TRUE</formula>
    </cfRule>
    <cfRule type="expression" dxfId="5164" priority="4066">
      <formula>_xlfn.ISFORMULA(F17)=TRUE</formula>
    </cfRule>
  </conditionalFormatting>
  <conditionalFormatting sqref="F21 F25 F29 F33">
    <cfRule type="expression" dxfId="5163" priority="12841">
      <formula>_xlfn.ISFORMULA(F21)=TRUE</formula>
    </cfRule>
  </conditionalFormatting>
  <conditionalFormatting sqref="F22 F26 F30 F34">
    <cfRule type="expression" dxfId="5162" priority="4065">
      <formula>_xlfn.ISFORMULA(F22)=TRUE</formula>
    </cfRule>
    <cfRule type="expression" dxfId="5161" priority="4064">
      <formula>_xlfn.ISFORMULA(F22)=TRUE</formula>
    </cfRule>
    <cfRule type="expression" dxfId="5160" priority="4063">
      <formula>_xlfn.ISFORMULA(F22)=TRUE</formula>
    </cfRule>
    <cfRule type="expression" dxfId="5159" priority="4061">
      <formula>_xlfn.ISFORMULA(F22)=TRUE</formula>
    </cfRule>
    <cfRule type="expression" dxfId="5158" priority="4062">
      <formula>_xlfn.ISFORMULA(F22)=TRUE</formula>
    </cfRule>
  </conditionalFormatting>
  <conditionalFormatting sqref="F23 F27 F31 F35">
    <cfRule type="expression" dxfId="5157" priority="4056">
      <formula>_xlfn.ISFORMULA(F23)=TRUE</formula>
    </cfRule>
    <cfRule type="expression" dxfId="5156" priority="4060">
      <formula>_xlfn.ISFORMULA(F23)=TRUE</formula>
    </cfRule>
    <cfRule type="expression" dxfId="5155" priority="4058">
      <formula>_xlfn.ISFORMULA(F23)=TRUE</formula>
    </cfRule>
    <cfRule type="expression" dxfId="5154" priority="4059">
      <formula>_xlfn.ISFORMULA(F23)=TRUE</formula>
    </cfRule>
    <cfRule type="expression" dxfId="5153" priority="4057">
      <formula>_xlfn.ISFORMULA(F23)=TRUE</formula>
    </cfRule>
  </conditionalFormatting>
  <conditionalFormatting sqref="F24 F28 F32">
    <cfRule type="expression" dxfId="5152" priority="4052">
      <formula>_xlfn.ISFORMULA(F24)=TRUE</formula>
    </cfRule>
    <cfRule type="expression" dxfId="5151" priority="4053">
      <formula>_xlfn.ISFORMULA(F24)=TRUE</formula>
    </cfRule>
    <cfRule type="expression" dxfId="5150" priority="4054">
      <formula>_xlfn.ISFORMULA(F24)=TRUE</formula>
    </cfRule>
    <cfRule type="expression" dxfId="5149" priority="4055">
      <formula>_xlfn.ISFORMULA(F24)=TRUE</formula>
    </cfRule>
    <cfRule type="expression" dxfId="5148" priority="4051">
      <formula>_xlfn.ISFORMULA(F24)=TRUE</formula>
    </cfRule>
  </conditionalFormatting>
  <conditionalFormatting sqref="F37">
    <cfRule type="expression" dxfId="5147" priority="1128">
      <formula>_xlfn.ISFORMULA(F37)=TRUE</formula>
    </cfRule>
    <cfRule type="expression" dxfId="5146" priority="1125">
      <formula>_xlfn.ISFORMULA(F37)=TRUE</formula>
    </cfRule>
    <cfRule type="expression" dxfId="5145" priority="1124">
      <formula>_xlfn.ISFORMULA(F37)=TRUE</formula>
    </cfRule>
    <cfRule type="expression" dxfId="5144" priority="1127">
      <formula>_xlfn.ISFORMULA(F37)=TRUE</formula>
    </cfRule>
    <cfRule type="expression" dxfId="5143" priority="1126">
      <formula>_xlfn.ISFORMULA(F37)=TRUE</formula>
    </cfRule>
  </conditionalFormatting>
  <conditionalFormatting sqref="F38 F42 F46 F50">
    <cfRule type="expression" dxfId="5142" priority="2681">
      <formula>_xlfn.ISFORMULA(F38)=TRUE</formula>
    </cfRule>
    <cfRule type="expression" dxfId="5141" priority="2682">
      <formula>_xlfn.ISFORMULA(F38)=TRUE</formula>
    </cfRule>
    <cfRule type="expression" dxfId="5140" priority="2683">
      <formula>_xlfn.ISFORMULA(F38)=TRUE</formula>
    </cfRule>
    <cfRule type="expression" dxfId="5139" priority="2685">
      <formula>_xlfn.ISFORMULA(F38)=TRUE</formula>
    </cfRule>
    <cfRule type="expression" dxfId="5138" priority="2684">
      <formula>_xlfn.ISFORMULA(F38)=TRUE</formula>
    </cfRule>
  </conditionalFormatting>
  <conditionalFormatting sqref="F39 F43 F47 F51">
    <cfRule type="expression" dxfId="5137" priority="2676">
      <formula>_xlfn.ISFORMULA(F39)=TRUE</formula>
    </cfRule>
    <cfRule type="expression" dxfId="5136" priority="2677">
      <formula>_xlfn.ISFORMULA(F39)=TRUE</formula>
    </cfRule>
    <cfRule type="expression" dxfId="5135" priority="2678">
      <formula>_xlfn.ISFORMULA(F39)=TRUE</formula>
    </cfRule>
    <cfRule type="expression" dxfId="5134" priority="2679">
      <formula>_xlfn.ISFORMULA(F39)=TRUE</formula>
    </cfRule>
    <cfRule type="expression" dxfId="5133" priority="2680">
      <formula>_xlfn.ISFORMULA(F39)=TRUE</formula>
    </cfRule>
  </conditionalFormatting>
  <conditionalFormatting sqref="F40 F44 F48 F52">
    <cfRule type="expression" dxfId="5132" priority="2672">
      <formula>_xlfn.ISFORMULA(F40)=TRUE</formula>
    </cfRule>
    <cfRule type="expression" dxfId="5131" priority="2671">
      <formula>_xlfn.ISFORMULA(F40)=TRUE</formula>
    </cfRule>
    <cfRule type="expression" dxfId="5130" priority="2674">
      <formula>_xlfn.ISFORMULA(F40)=TRUE</formula>
    </cfRule>
    <cfRule type="expression" dxfId="5129" priority="2675">
      <formula>_xlfn.ISFORMULA(F40)=TRUE</formula>
    </cfRule>
    <cfRule type="expression" dxfId="5128" priority="2673">
      <formula>_xlfn.ISFORMULA(F40)=TRUE</formula>
    </cfRule>
  </conditionalFormatting>
  <conditionalFormatting sqref="F41 F45 F49">
    <cfRule type="expression" dxfId="5127" priority="2666">
      <formula>_xlfn.ISFORMULA(F41)=TRUE</formula>
    </cfRule>
    <cfRule type="expression" dxfId="5126" priority="2670">
      <formula>_xlfn.ISFORMULA(F41)=TRUE</formula>
    </cfRule>
    <cfRule type="expression" dxfId="5125" priority="2669">
      <formula>_xlfn.ISFORMULA(F41)=TRUE</formula>
    </cfRule>
    <cfRule type="expression" dxfId="5124" priority="2668">
      <formula>_xlfn.ISFORMULA(F41)=TRUE</formula>
    </cfRule>
    <cfRule type="expression" dxfId="5123" priority="2667">
      <formula>_xlfn.ISFORMULA(F41)=TRUE</formula>
    </cfRule>
  </conditionalFormatting>
  <conditionalFormatting sqref="F53">
    <cfRule type="expression" dxfId="5122" priority="12144">
      <formula>_xlfn.ISFORMULA(F53)=TRUE</formula>
    </cfRule>
  </conditionalFormatting>
  <conditionalFormatting sqref="F54">
    <cfRule type="expression" dxfId="5121" priority="1082">
      <formula>_xlfn.ISFORMULA(F54)=TRUE</formula>
    </cfRule>
    <cfRule type="expression" dxfId="5120" priority="1079">
      <formula>_xlfn.ISFORMULA(F54)=TRUE</formula>
    </cfRule>
    <cfRule type="expression" dxfId="5119" priority="1081">
      <formula>_xlfn.ISFORMULA(F54)=TRUE</formula>
    </cfRule>
    <cfRule type="expression" dxfId="5118" priority="1080">
      <formula>_xlfn.ISFORMULA(F54)=TRUE</formula>
    </cfRule>
    <cfRule type="expression" dxfId="5117" priority="1083">
      <formula>_xlfn.ISFORMULA(F54)=TRUE</formula>
    </cfRule>
  </conditionalFormatting>
  <conditionalFormatting sqref="F55 F59 F63 F67">
    <cfRule type="expression" dxfId="5116" priority="2665">
      <formula>_xlfn.ISFORMULA(F55)=TRUE</formula>
    </cfRule>
    <cfRule type="expression" dxfId="5115" priority="2661">
      <formula>_xlfn.ISFORMULA(F55)=TRUE</formula>
    </cfRule>
    <cfRule type="expression" dxfId="5114" priority="2663">
      <formula>_xlfn.ISFORMULA(F55)=TRUE</formula>
    </cfRule>
    <cfRule type="expression" dxfId="5113" priority="2664">
      <formula>_xlfn.ISFORMULA(F55)=TRUE</formula>
    </cfRule>
    <cfRule type="expression" dxfId="5112" priority="2662">
      <formula>_xlfn.ISFORMULA(F55)=TRUE</formula>
    </cfRule>
  </conditionalFormatting>
  <conditionalFormatting sqref="F56">
    <cfRule type="expression" dxfId="5111" priority="1078">
      <formula>_xlfn.ISFORMULA(F56)=TRUE</formula>
    </cfRule>
    <cfRule type="expression" dxfId="5110" priority="1076">
      <formula>_xlfn.ISFORMULA(F56)=TRUE</formula>
    </cfRule>
    <cfRule type="expression" dxfId="5109" priority="1075">
      <formula>_xlfn.ISFORMULA(F56)=TRUE</formula>
    </cfRule>
    <cfRule type="expression" dxfId="5108" priority="1074">
      <formula>_xlfn.ISFORMULA(F56)=TRUE</formula>
    </cfRule>
    <cfRule type="expression" dxfId="5107" priority="1077">
      <formula>_xlfn.ISFORMULA(F56)=TRUE</formula>
    </cfRule>
  </conditionalFormatting>
  <conditionalFormatting sqref="F57 F61 F65">
    <cfRule type="expression" dxfId="5106" priority="2655">
      <formula>_xlfn.ISFORMULA(F57)=TRUE</formula>
    </cfRule>
    <cfRule type="expression" dxfId="5105" priority="2651">
      <formula>_xlfn.ISFORMULA(F57)=TRUE</formula>
    </cfRule>
    <cfRule type="expression" dxfId="5104" priority="2653">
      <formula>_xlfn.ISFORMULA(F57)=TRUE</formula>
    </cfRule>
    <cfRule type="expression" dxfId="5103" priority="2654">
      <formula>_xlfn.ISFORMULA(F57)=TRUE</formula>
    </cfRule>
    <cfRule type="expression" dxfId="5102" priority="2652">
      <formula>_xlfn.ISFORMULA(F57)=TRUE</formula>
    </cfRule>
  </conditionalFormatting>
  <conditionalFormatting sqref="F58 F62 F66">
    <cfRule type="expression" dxfId="5101" priority="2646">
      <formula>_xlfn.ISFORMULA(F58)=TRUE</formula>
    </cfRule>
    <cfRule type="expression" dxfId="5100" priority="2650">
      <formula>_xlfn.ISFORMULA(F58)=TRUE</formula>
    </cfRule>
    <cfRule type="expression" dxfId="5099" priority="2649">
      <formula>_xlfn.ISFORMULA(F58)=TRUE</formula>
    </cfRule>
    <cfRule type="expression" dxfId="5098" priority="2648">
      <formula>_xlfn.ISFORMULA(F58)=TRUE</formula>
    </cfRule>
    <cfRule type="expression" dxfId="5097" priority="2647">
      <formula>_xlfn.ISFORMULA(F58)=TRUE</formula>
    </cfRule>
  </conditionalFormatting>
  <conditionalFormatting sqref="F60 F64">
    <cfRule type="expression" dxfId="5096" priority="2660">
      <formula>_xlfn.ISFORMULA(F60)=TRUE</formula>
    </cfRule>
    <cfRule type="expression" dxfId="5095" priority="2657">
      <formula>_xlfn.ISFORMULA(F60)=TRUE</formula>
    </cfRule>
    <cfRule type="expression" dxfId="5094" priority="2656">
      <formula>_xlfn.ISFORMULA(F60)=TRUE</formula>
    </cfRule>
    <cfRule type="expression" dxfId="5093" priority="2658">
      <formula>_xlfn.ISFORMULA(F60)=TRUE</formula>
    </cfRule>
    <cfRule type="expression" dxfId="5092" priority="2659">
      <formula>_xlfn.ISFORMULA(F60)=TRUE</formula>
    </cfRule>
  </conditionalFormatting>
  <conditionalFormatting sqref="F68">
    <cfRule type="expression" dxfId="5091" priority="1523">
      <formula>_xlfn.ISFORMULA(F68)=TRUE</formula>
    </cfRule>
    <cfRule type="expression" dxfId="5090" priority="1524">
      <formula>_xlfn.ISFORMULA(F68)=TRUE</formula>
    </cfRule>
    <cfRule type="expression" dxfId="5089" priority="1525">
      <formula>_xlfn.ISFORMULA(F68)=TRUE</formula>
    </cfRule>
    <cfRule type="expression" dxfId="5088" priority="1526">
      <formula>_xlfn.ISFORMULA(F68)=TRUE</formula>
    </cfRule>
    <cfRule type="expression" dxfId="5087" priority="1527">
      <formula>_xlfn.ISFORMULA(F68)=TRUE</formula>
    </cfRule>
  </conditionalFormatting>
  <conditionalFormatting sqref="F69">
    <cfRule type="expression" dxfId="5086" priority="1456">
      <formula>_xlfn.ISFORMULA(F69)=TRUE</formula>
    </cfRule>
    <cfRule type="expression" dxfId="5085" priority="1457">
      <formula>_xlfn.ISFORMULA(F69)=TRUE</formula>
    </cfRule>
    <cfRule type="expression" dxfId="5084" priority="1458">
      <formula>_xlfn.ISFORMULA(F69)=TRUE</formula>
    </cfRule>
    <cfRule type="expression" dxfId="5083" priority="1459">
      <formula>_xlfn.ISFORMULA(F69)=TRUE</formula>
    </cfRule>
    <cfRule type="expression" dxfId="5082" priority="1460">
      <formula>_xlfn.ISFORMULA(F69)=TRUE</formula>
    </cfRule>
  </conditionalFormatting>
  <conditionalFormatting sqref="F70">
    <cfRule type="expression" dxfId="5081" priority="1032">
      <formula>_xlfn.ISFORMULA(F70)=TRUE</formula>
    </cfRule>
    <cfRule type="expression" dxfId="5080" priority="1033">
      <formula>_xlfn.ISFORMULA(F70)=TRUE</formula>
    </cfRule>
    <cfRule type="expression" dxfId="5079" priority="1035">
      <formula>_xlfn.ISFORMULA(F70)=TRUE</formula>
    </cfRule>
    <cfRule type="expression" dxfId="5078" priority="1036">
      <formula>_xlfn.ISFORMULA(F70)=TRUE</formula>
    </cfRule>
    <cfRule type="expression" dxfId="5077" priority="1034">
      <formula>_xlfn.ISFORMULA(F70)=TRUE</formula>
    </cfRule>
  </conditionalFormatting>
  <conditionalFormatting sqref="F72">
    <cfRule type="expression" dxfId="5076" priority="2640">
      <formula>_xlfn.ISFORMULA(F72)=TRUE</formula>
    </cfRule>
    <cfRule type="expression" dxfId="5075" priority="2638">
      <formula>_xlfn.ISFORMULA(F72)=TRUE</formula>
    </cfRule>
    <cfRule type="expression" dxfId="5074" priority="2636">
      <formula>_xlfn.ISFORMULA(F72)=TRUE</formula>
    </cfRule>
    <cfRule type="expression" dxfId="5073" priority="2637">
      <formula>_xlfn.ISFORMULA(F72)=TRUE</formula>
    </cfRule>
    <cfRule type="expression" dxfId="5072" priority="2639">
      <formula>_xlfn.ISFORMULA(F72)=TRUE</formula>
    </cfRule>
  </conditionalFormatting>
  <conditionalFormatting sqref="F73">
    <cfRule type="expression" dxfId="5071" priority="2634">
      <formula>_xlfn.ISFORMULA(F73)=TRUE</formula>
    </cfRule>
    <cfRule type="expression" dxfId="5070" priority="2635">
      <formula>_xlfn.ISFORMULA(F73)=TRUE</formula>
    </cfRule>
    <cfRule type="expression" dxfId="5069" priority="2633">
      <formula>_xlfn.ISFORMULA(F73)=TRUE</formula>
    </cfRule>
    <cfRule type="expression" dxfId="5068" priority="2632">
      <formula>_xlfn.ISFORMULA(F73)=TRUE</formula>
    </cfRule>
    <cfRule type="expression" dxfId="5067" priority="2631">
      <formula>_xlfn.ISFORMULA(F73)=TRUE</formula>
    </cfRule>
  </conditionalFormatting>
  <conditionalFormatting sqref="F74">
    <cfRule type="expression" dxfId="5066" priority="2628">
      <formula>_xlfn.ISFORMULA(F74)=TRUE</formula>
    </cfRule>
    <cfRule type="expression" dxfId="5065" priority="2626">
      <formula>_xlfn.ISFORMULA(F74)=TRUE</formula>
    </cfRule>
    <cfRule type="expression" dxfId="5064" priority="2627">
      <formula>_xlfn.ISFORMULA(F74)=TRUE</formula>
    </cfRule>
    <cfRule type="expression" dxfId="5063" priority="2630">
      <formula>_xlfn.ISFORMULA(F74)=TRUE</formula>
    </cfRule>
    <cfRule type="expression" dxfId="5062" priority="2629">
      <formula>_xlfn.ISFORMULA(F74)=TRUE</formula>
    </cfRule>
  </conditionalFormatting>
  <conditionalFormatting sqref="F75">
    <cfRule type="expression" dxfId="5061" priority="2645">
      <formula>_xlfn.ISFORMULA(F75)=TRUE</formula>
    </cfRule>
    <cfRule type="expression" dxfId="5060" priority="2644">
      <formula>_xlfn.ISFORMULA(F75)=TRUE</formula>
    </cfRule>
    <cfRule type="expression" dxfId="5059" priority="2643">
      <formula>_xlfn.ISFORMULA(F75)=TRUE</formula>
    </cfRule>
    <cfRule type="expression" dxfId="5058" priority="2642">
      <formula>_xlfn.ISFORMULA(F75)=TRUE</formula>
    </cfRule>
    <cfRule type="expression" dxfId="5057" priority="2641">
      <formula>_xlfn.ISFORMULA(F75)=TRUE</formula>
    </cfRule>
  </conditionalFormatting>
  <conditionalFormatting sqref="F81">
    <cfRule type="expression" dxfId="5056" priority="2616">
      <formula>_xlfn.ISFORMULA(F81)=TRUE</formula>
    </cfRule>
    <cfRule type="expression" dxfId="5055" priority="2617">
      <formula>_xlfn.ISFORMULA(F81)=TRUE</formula>
    </cfRule>
    <cfRule type="expression" dxfId="5054" priority="2618">
      <formula>_xlfn.ISFORMULA(F81)=TRUE</formula>
    </cfRule>
    <cfRule type="expression" dxfId="5053" priority="2620">
      <formula>_xlfn.ISFORMULA(F81)=TRUE</formula>
    </cfRule>
    <cfRule type="expression" dxfId="5052" priority="2619">
      <formula>_xlfn.ISFORMULA(F81)=TRUE</formula>
    </cfRule>
  </conditionalFormatting>
  <conditionalFormatting sqref="F82">
    <cfRule type="expression" dxfId="5051" priority="2612">
      <formula>_xlfn.ISFORMULA(F82)=TRUE</formula>
    </cfRule>
    <cfRule type="expression" dxfId="5050" priority="2614">
      <formula>_xlfn.ISFORMULA(F82)=TRUE</formula>
    </cfRule>
    <cfRule type="expression" dxfId="5049" priority="2615">
      <formula>_xlfn.ISFORMULA(F82)=TRUE</formula>
    </cfRule>
    <cfRule type="expression" dxfId="5048" priority="2611">
      <formula>_xlfn.ISFORMULA(F82)=TRUE</formula>
    </cfRule>
    <cfRule type="expression" dxfId="5047" priority="2613">
      <formula>_xlfn.ISFORMULA(F82)=TRUE</formula>
    </cfRule>
  </conditionalFormatting>
  <conditionalFormatting sqref="F83">
    <cfRule type="expression" dxfId="5046" priority="2596">
      <formula>_xlfn.ISFORMULA(F83)=TRUE</formula>
    </cfRule>
    <cfRule type="expression" dxfId="5045" priority="2599">
      <formula>_xlfn.ISFORMULA(F83)=TRUE</formula>
    </cfRule>
    <cfRule type="expression" dxfId="5044" priority="2598">
      <formula>_xlfn.ISFORMULA(F83)=TRUE</formula>
    </cfRule>
    <cfRule type="expression" dxfId="5043" priority="2597">
      <formula>_xlfn.ISFORMULA(F83)=TRUE</formula>
    </cfRule>
    <cfRule type="expression" dxfId="5042" priority="2600">
      <formula>_xlfn.ISFORMULA(F83)=TRUE</formula>
    </cfRule>
  </conditionalFormatting>
  <conditionalFormatting sqref="F84">
    <cfRule type="expression" dxfId="5041" priority="2591">
      <formula>_xlfn.ISFORMULA(F84)=TRUE</formula>
    </cfRule>
    <cfRule type="expression" dxfId="5040" priority="2592">
      <formula>_xlfn.ISFORMULA(F84)=TRUE</formula>
    </cfRule>
    <cfRule type="expression" dxfId="5039" priority="2595">
      <formula>_xlfn.ISFORMULA(F84)=TRUE</formula>
    </cfRule>
    <cfRule type="expression" dxfId="5038" priority="2594">
      <formula>_xlfn.ISFORMULA(F84)=TRUE</formula>
    </cfRule>
    <cfRule type="expression" dxfId="5037" priority="2593">
      <formula>_xlfn.ISFORMULA(F84)=TRUE</formula>
    </cfRule>
  </conditionalFormatting>
  <conditionalFormatting sqref="F85">
    <cfRule type="expression" dxfId="5036" priority="2588">
      <formula>_xlfn.ISFORMULA(F85)=TRUE</formula>
    </cfRule>
    <cfRule type="expression" dxfId="5035" priority="2589">
      <formula>_xlfn.ISFORMULA(F85)=TRUE</formula>
    </cfRule>
    <cfRule type="expression" dxfId="5034" priority="2590">
      <formula>_xlfn.ISFORMULA(F85)=TRUE</formula>
    </cfRule>
    <cfRule type="expression" dxfId="5033" priority="2587">
      <formula>_xlfn.ISFORMULA(F85)=TRUE</formula>
    </cfRule>
    <cfRule type="expression" dxfId="5032" priority="2586">
      <formula>_xlfn.ISFORMULA(F85)=TRUE</formula>
    </cfRule>
  </conditionalFormatting>
  <conditionalFormatting sqref="F86">
    <cfRule type="expression" dxfId="5031" priority="2601">
      <formula>_xlfn.ISFORMULA(F86)=TRUE</formula>
    </cfRule>
    <cfRule type="expression" dxfId="5030" priority="2602">
      <formula>_xlfn.ISFORMULA(F86)=TRUE</formula>
    </cfRule>
    <cfRule type="expression" dxfId="5029" priority="2603">
      <formula>_xlfn.ISFORMULA(F86)=TRUE</formula>
    </cfRule>
    <cfRule type="expression" dxfId="5028" priority="2605">
      <formula>_xlfn.ISFORMULA(F86)=TRUE</formula>
    </cfRule>
    <cfRule type="expression" dxfId="5027" priority="2604">
      <formula>_xlfn.ISFORMULA(F86)=TRUE</formula>
    </cfRule>
  </conditionalFormatting>
  <conditionalFormatting sqref="F89">
    <cfRule type="expression" dxfId="5026" priority="2580">
      <formula>_xlfn.ISFORMULA(F89)=TRUE</formula>
    </cfRule>
    <cfRule type="expression" dxfId="5025" priority="2576">
      <formula>_xlfn.ISFORMULA(F89)=TRUE</formula>
    </cfRule>
    <cfRule type="expression" dxfId="5024" priority="2577">
      <formula>_xlfn.ISFORMULA(F89)=TRUE</formula>
    </cfRule>
    <cfRule type="expression" dxfId="5023" priority="2578">
      <formula>_xlfn.ISFORMULA(F89)=TRUE</formula>
    </cfRule>
    <cfRule type="expression" dxfId="5022" priority="2579">
      <formula>_xlfn.ISFORMULA(F89)=TRUE</formula>
    </cfRule>
  </conditionalFormatting>
  <conditionalFormatting sqref="F90">
    <cfRule type="expression" dxfId="5021" priority="2556">
      <formula>_xlfn.ISFORMULA(F90)=TRUE</formula>
    </cfRule>
    <cfRule type="expression" dxfId="5020" priority="2560">
      <formula>_xlfn.ISFORMULA(F90)=TRUE</formula>
    </cfRule>
    <cfRule type="expression" dxfId="5019" priority="2559">
      <formula>_xlfn.ISFORMULA(F90)=TRUE</formula>
    </cfRule>
    <cfRule type="expression" dxfId="5018" priority="2558">
      <formula>_xlfn.ISFORMULA(F90)=TRUE</formula>
    </cfRule>
    <cfRule type="expression" dxfId="5017" priority="2557">
      <formula>_xlfn.ISFORMULA(F90)=TRUE</formula>
    </cfRule>
  </conditionalFormatting>
  <conditionalFormatting sqref="F91">
    <cfRule type="expression" dxfId="5016" priority="2553">
      <formula>_xlfn.ISFORMULA(F91)=TRUE</formula>
    </cfRule>
    <cfRule type="expression" dxfId="5015" priority="2554">
      <formula>_xlfn.ISFORMULA(F91)=TRUE</formula>
    </cfRule>
    <cfRule type="expression" dxfId="5014" priority="2555">
      <formula>_xlfn.ISFORMULA(F91)=TRUE</formula>
    </cfRule>
    <cfRule type="expression" dxfId="5013" priority="2551">
      <formula>_xlfn.ISFORMULA(F91)=TRUE</formula>
    </cfRule>
    <cfRule type="expression" dxfId="5012" priority="2552">
      <formula>_xlfn.ISFORMULA(F91)=TRUE</formula>
    </cfRule>
  </conditionalFormatting>
  <conditionalFormatting sqref="F92">
    <cfRule type="expression" dxfId="5011" priority="2546">
      <formula>_xlfn.ISFORMULA(F92)=TRUE</formula>
    </cfRule>
    <cfRule type="expression" dxfId="5010" priority="2547">
      <formula>_xlfn.ISFORMULA(F92)=TRUE</formula>
    </cfRule>
    <cfRule type="expression" dxfId="5009" priority="2548">
      <formula>_xlfn.ISFORMULA(F92)=TRUE</formula>
    </cfRule>
    <cfRule type="expression" dxfId="5008" priority="2549">
      <formula>_xlfn.ISFORMULA(F92)=TRUE</formula>
    </cfRule>
    <cfRule type="expression" dxfId="5007" priority="2550">
      <formula>_xlfn.ISFORMULA(F92)=TRUE</formula>
    </cfRule>
  </conditionalFormatting>
  <conditionalFormatting sqref="F93">
    <cfRule type="expression" dxfId="5006" priority="2565">
      <formula>_xlfn.ISFORMULA(F93)=TRUE</formula>
    </cfRule>
    <cfRule type="expression" dxfId="5005" priority="2564">
      <formula>_xlfn.ISFORMULA(F93)=TRUE</formula>
    </cfRule>
    <cfRule type="expression" dxfId="5004" priority="2563">
      <formula>_xlfn.ISFORMULA(F93)=TRUE</formula>
    </cfRule>
    <cfRule type="expression" dxfId="5003" priority="2562">
      <formula>_xlfn.ISFORMULA(F93)=TRUE</formula>
    </cfRule>
    <cfRule type="expression" dxfId="5002" priority="2561">
      <formula>_xlfn.ISFORMULA(F93)=TRUE</formula>
    </cfRule>
  </conditionalFormatting>
  <conditionalFormatting sqref="F95">
    <cfRule type="expression" dxfId="5001" priority="2541">
      <formula>_xlfn.ISFORMULA(F95)=TRUE</formula>
    </cfRule>
    <cfRule type="expression" dxfId="5000" priority="2542">
      <formula>_xlfn.ISFORMULA(F95)=TRUE</formula>
    </cfRule>
    <cfRule type="expression" dxfId="4999" priority="2543">
      <formula>_xlfn.ISFORMULA(F95)=TRUE</formula>
    </cfRule>
    <cfRule type="expression" dxfId="4998" priority="2544">
      <formula>_xlfn.ISFORMULA(F95)=TRUE</formula>
    </cfRule>
    <cfRule type="expression" dxfId="4997" priority="2545">
      <formula>_xlfn.ISFORMULA(F95)=TRUE</formula>
    </cfRule>
  </conditionalFormatting>
  <conditionalFormatting sqref="F96">
    <cfRule type="expression" dxfId="4996" priority="2539">
      <formula>_xlfn.ISFORMULA(F96)=TRUE</formula>
    </cfRule>
    <cfRule type="expression" dxfId="4995" priority="2537">
      <formula>_xlfn.ISFORMULA(F96)=TRUE</formula>
    </cfRule>
    <cfRule type="expression" dxfId="4994" priority="2536">
      <formula>_xlfn.ISFORMULA(F96)=TRUE</formula>
    </cfRule>
    <cfRule type="expression" dxfId="4993" priority="2538">
      <formula>_xlfn.ISFORMULA(F96)=TRUE</formula>
    </cfRule>
    <cfRule type="expression" dxfId="4992" priority="2540">
      <formula>_xlfn.ISFORMULA(F96)=TRUE</formula>
    </cfRule>
  </conditionalFormatting>
  <conditionalFormatting sqref="F97">
    <cfRule type="expression" dxfId="4991" priority="23">
      <formula>_xlfn.ISFORMULA(F97)=TRUE</formula>
    </cfRule>
    <cfRule type="expression" dxfId="4990" priority="24">
      <formula>_xlfn.ISFORMULA(F97)=TRUE</formula>
    </cfRule>
    <cfRule type="expression" dxfId="4989" priority="25">
      <formula>_xlfn.ISFORMULA(F97)=TRUE</formula>
    </cfRule>
    <cfRule type="expression" dxfId="4988" priority="27">
      <formula>_xlfn.ISFORMULA(F97)=TRUE</formula>
    </cfRule>
    <cfRule type="expression" dxfId="4987" priority="26">
      <formula>_xlfn.ISFORMULA(F97)=TRUE</formula>
    </cfRule>
  </conditionalFormatting>
  <conditionalFormatting sqref="F98">
    <cfRule type="expression" dxfId="4986" priority="2534">
      <formula>_xlfn.ISFORMULA(F98)=TRUE</formula>
    </cfRule>
    <cfRule type="expression" dxfId="4985" priority="2533">
      <formula>_xlfn.ISFORMULA(F98)=TRUE</formula>
    </cfRule>
    <cfRule type="expression" dxfId="4984" priority="2535">
      <formula>_xlfn.ISFORMULA(F98)=TRUE</formula>
    </cfRule>
    <cfRule type="expression" dxfId="4983" priority="2532">
      <formula>_xlfn.ISFORMULA(F98)=TRUE</formula>
    </cfRule>
    <cfRule type="expression" dxfId="4982" priority="2531">
      <formula>_xlfn.ISFORMULA(F98)=TRUE</formula>
    </cfRule>
  </conditionalFormatting>
  <conditionalFormatting sqref="F100">
    <cfRule type="expression" dxfId="4981" priority="2529">
      <formula>_xlfn.ISFORMULA(F100)=TRUE</formula>
    </cfRule>
    <cfRule type="expression" dxfId="4980" priority="2527">
      <formula>_xlfn.ISFORMULA(F100)=TRUE</formula>
    </cfRule>
    <cfRule type="expression" dxfId="4979" priority="2526">
      <formula>_xlfn.ISFORMULA(F100)=TRUE</formula>
    </cfRule>
    <cfRule type="expression" dxfId="4978" priority="2530">
      <formula>_xlfn.ISFORMULA(F100)=TRUE</formula>
    </cfRule>
    <cfRule type="expression" dxfId="4977" priority="2528">
      <formula>_xlfn.ISFORMULA(F100)=TRUE</formula>
    </cfRule>
  </conditionalFormatting>
  <conditionalFormatting sqref="F102">
    <cfRule type="expression" dxfId="4976" priority="2525">
      <formula>_xlfn.ISFORMULA(F102)=TRUE</formula>
    </cfRule>
    <cfRule type="expression" dxfId="4975" priority="2524">
      <formula>_xlfn.ISFORMULA(F102)=TRUE</formula>
    </cfRule>
    <cfRule type="expression" dxfId="4974" priority="2523">
      <formula>_xlfn.ISFORMULA(F102)=TRUE</formula>
    </cfRule>
    <cfRule type="expression" dxfId="4973" priority="2522">
      <formula>_xlfn.ISFORMULA(F102)=TRUE</formula>
    </cfRule>
    <cfRule type="expression" dxfId="4972" priority="2521">
      <formula>_xlfn.ISFORMULA(F102)=TRUE</formula>
    </cfRule>
  </conditionalFormatting>
  <conditionalFormatting sqref="F104">
    <cfRule type="expression" dxfId="4971" priority="1700">
      <formula>_xlfn.ISFORMULA(F104)=TRUE</formula>
    </cfRule>
    <cfRule type="expression" dxfId="4970" priority="1699">
      <formula>_xlfn.ISFORMULA(F104)=TRUE</formula>
    </cfRule>
    <cfRule type="expression" dxfId="4969" priority="1698">
      <formula>_xlfn.ISFORMULA(F104)=TRUE</formula>
    </cfRule>
    <cfRule type="expression" dxfId="4968" priority="1697">
      <formula>_xlfn.ISFORMULA(F104)=TRUE</formula>
    </cfRule>
    <cfRule type="expression" dxfId="4967" priority="1696">
      <formula>_xlfn.ISFORMULA(F104)=TRUE</formula>
    </cfRule>
  </conditionalFormatting>
  <conditionalFormatting sqref="F106">
    <cfRule type="expression" dxfId="4966" priority="2519">
      <formula>_xlfn.ISFORMULA(F106)=TRUE</formula>
    </cfRule>
    <cfRule type="expression" dxfId="4965" priority="2518">
      <formula>_xlfn.ISFORMULA(F106)=TRUE</formula>
    </cfRule>
    <cfRule type="expression" dxfId="4964" priority="2517">
      <formula>_xlfn.ISFORMULA(F106)=TRUE</formula>
    </cfRule>
    <cfRule type="expression" dxfId="4963" priority="2516">
      <formula>_xlfn.ISFORMULA(F106)=TRUE</formula>
    </cfRule>
    <cfRule type="expression" dxfId="4962" priority="2520">
      <formula>_xlfn.ISFORMULA(F106)=TRUE</formula>
    </cfRule>
  </conditionalFormatting>
  <conditionalFormatting sqref="F108">
    <cfRule type="expression" dxfId="4961" priority="2511">
      <formula>_xlfn.ISFORMULA(F108)=TRUE</formula>
    </cfRule>
    <cfRule type="expression" dxfId="4960" priority="2512">
      <formula>_xlfn.ISFORMULA(F108)=TRUE</formula>
    </cfRule>
    <cfRule type="expression" dxfId="4959" priority="2515">
      <formula>_xlfn.ISFORMULA(F108)=TRUE</formula>
    </cfRule>
    <cfRule type="expression" dxfId="4958" priority="2514">
      <formula>_xlfn.ISFORMULA(F108)=TRUE</formula>
    </cfRule>
    <cfRule type="expression" dxfId="4957" priority="2513">
      <formula>_xlfn.ISFORMULA(F108)=TRUE</formula>
    </cfRule>
  </conditionalFormatting>
  <conditionalFormatting sqref="F110">
    <cfRule type="expression" dxfId="4956" priority="2510">
      <formula>_xlfn.ISFORMULA(F110)=TRUE</formula>
    </cfRule>
    <cfRule type="expression" dxfId="4955" priority="2509">
      <formula>_xlfn.ISFORMULA(F110)=TRUE</formula>
    </cfRule>
    <cfRule type="expression" dxfId="4954" priority="2508">
      <formula>_xlfn.ISFORMULA(F110)=TRUE</formula>
    </cfRule>
    <cfRule type="expression" dxfId="4953" priority="2507">
      <formula>_xlfn.ISFORMULA(F110)=TRUE</formula>
    </cfRule>
    <cfRule type="expression" dxfId="4952" priority="2506">
      <formula>_xlfn.ISFORMULA(F110)=TRUE</formula>
    </cfRule>
  </conditionalFormatting>
  <conditionalFormatting sqref="F111">
    <cfRule type="expression" dxfId="4951" priority="2505">
      <formula>_xlfn.ISFORMULA(F111)=TRUE</formula>
    </cfRule>
    <cfRule type="expression" dxfId="4950" priority="2501">
      <formula>_xlfn.ISFORMULA(F111)=TRUE</formula>
    </cfRule>
    <cfRule type="expression" dxfId="4949" priority="2502">
      <formula>_xlfn.ISFORMULA(F111)=TRUE</formula>
    </cfRule>
    <cfRule type="expression" dxfId="4948" priority="2503">
      <formula>_xlfn.ISFORMULA(F111)=TRUE</formula>
    </cfRule>
    <cfRule type="expression" dxfId="4947" priority="2504">
      <formula>_xlfn.ISFORMULA(F111)=TRUE</formula>
    </cfRule>
  </conditionalFormatting>
  <conditionalFormatting sqref="F113">
    <cfRule type="expression" dxfId="4946" priority="2477">
      <formula>_xlfn.ISFORMULA(F113)=TRUE</formula>
    </cfRule>
    <cfRule type="expression" dxfId="4945" priority="2476">
      <formula>_xlfn.ISFORMULA(F113)=TRUE</formula>
    </cfRule>
    <cfRule type="expression" dxfId="4944" priority="2480">
      <formula>_xlfn.ISFORMULA(F113)=TRUE</formula>
    </cfRule>
    <cfRule type="expression" dxfId="4943" priority="2479">
      <formula>_xlfn.ISFORMULA(F113)=TRUE</formula>
    </cfRule>
    <cfRule type="expression" dxfId="4942" priority="2478">
      <formula>_xlfn.ISFORMULA(F113)=TRUE</formula>
    </cfRule>
  </conditionalFormatting>
  <conditionalFormatting sqref="F114">
    <cfRule type="expression" dxfId="4941" priority="2467">
      <formula>_xlfn.ISFORMULA(F114)=TRUE</formula>
    </cfRule>
    <cfRule type="expression" dxfId="4940" priority="2468">
      <formula>_xlfn.ISFORMULA(F114)=TRUE</formula>
    </cfRule>
    <cfRule type="expression" dxfId="4939" priority="2469">
      <formula>_xlfn.ISFORMULA(F114)=TRUE</formula>
    </cfRule>
    <cfRule type="expression" dxfId="4938" priority="2466">
      <formula>_xlfn.ISFORMULA(F114)=TRUE</formula>
    </cfRule>
    <cfRule type="expression" dxfId="4937" priority="2470">
      <formula>_xlfn.ISFORMULA(F114)=TRUE</formula>
    </cfRule>
  </conditionalFormatting>
  <conditionalFormatting sqref="F115">
    <cfRule type="expression" dxfId="4936" priority="2465">
      <formula>_xlfn.ISFORMULA(F115)=TRUE</formula>
    </cfRule>
    <cfRule type="expression" dxfId="4935" priority="2464">
      <formula>_xlfn.ISFORMULA(F115)=TRUE</formula>
    </cfRule>
    <cfRule type="expression" dxfId="4934" priority="2463">
      <formula>_xlfn.ISFORMULA(F115)=TRUE</formula>
    </cfRule>
    <cfRule type="expression" dxfId="4933" priority="2462">
      <formula>_xlfn.ISFORMULA(F115)=TRUE</formula>
    </cfRule>
    <cfRule type="expression" dxfId="4932" priority="2461">
      <formula>_xlfn.ISFORMULA(F115)=TRUE</formula>
    </cfRule>
  </conditionalFormatting>
  <conditionalFormatting sqref="F117">
    <cfRule type="expression" dxfId="4931" priority="2497">
      <formula>_xlfn.ISFORMULA(F117)=TRUE</formula>
    </cfRule>
    <cfRule type="expression" dxfId="4930" priority="2500">
      <formula>_xlfn.ISFORMULA(F117)=TRUE</formula>
    </cfRule>
    <cfRule type="expression" dxfId="4929" priority="2498">
      <formula>_xlfn.ISFORMULA(F117)=TRUE</formula>
    </cfRule>
    <cfRule type="expression" dxfId="4928" priority="2499">
      <formula>_xlfn.ISFORMULA(F117)=TRUE</formula>
    </cfRule>
    <cfRule type="expression" dxfId="4927" priority="2496">
      <formula>_xlfn.ISFORMULA(F117)=TRUE</formula>
    </cfRule>
  </conditionalFormatting>
  <conditionalFormatting sqref="F118">
    <cfRule type="expression" dxfId="4926" priority="2495">
      <formula>_xlfn.ISFORMULA(F118)=TRUE</formula>
    </cfRule>
    <cfRule type="expression" dxfId="4925" priority="2491">
      <formula>_xlfn.ISFORMULA(F118)=TRUE</formula>
    </cfRule>
    <cfRule type="expression" dxfId="4924" priority="2493">
      <formula>_xlfn.ISFORMULA(F118)=TRUE</formula>
    </cfRule>
    <cfRule type="expression" dxfId="4923" priority="2492">
      <formula>_xlfn.ISFORMULA(F118)=TRUE</formula>
    </cfRule>
    <cfRule type="expression" dxfId="4922" priority="2494">
      <formula>_xlfn.ISFORMULA(F118)=TRUE</formula>
    </cfRule>
  </conditionalFormatting>
  <conditionalFormatting sqref="F119">
    <cfRule type="expression" dxfId="4921" priority="2490">
      <formula>_xlfn.ISFORMULA(F119)=TRUE</formula>
    </cfRule>
    <cfRule type="expression" dxfId="4920" priority="2486">
      <formula>_xlfn.ISFORMULA(F119)=TRUE</formula>
    </cfRule>
    <cfRule type="expression" dxfId="4919" priority="2489">
      <formula>_xlfn.ISFORMULA(F119)=TRUE</formula>
    </cfRule>
    <cfRule type="expression" dxfId="4918" priority="2488">
      <formula>_xlfn.ISFORMULA(F119)=TRUE</formula>
    </cfRule>
    <cfRule type="expression" dxfId="4917" priority="2487">
      <formula>_xlfn.ISFORMULA(F119)=TRUE</formula>
    </cfRule>
  </conditionalFormatting>
  <conditionalFormatting sqref="F120">
    <cfRule type="expression" dxfId="4916" priority="2481">
      <formula>_xlfn.ISFORMULA(F120)=TRUE</formula>
    </cfRule>
    <cfRule type="expression" dxfId="4915" priority="2485">
      <formula>_xlfn.ISFORMULA(F120)=TRUE</formula>
    </cfRule>
    <cfRule type="expression" dxfId="4914" priority="2484">
      <formula>_xlfn.ISFORMULA(F120)=TRUE</formula>
    </cfRule>
    <cfRule type="expression" dxfId="4913" priority="2483">
      <formula>_xlfn.ISFORMULA(F120)=TRUE</formula>
    </cfRule>
    <cfRule type="expression" dxfId="4912" priority="2482">
      <formula>_xlfn.ISFORMULA(F120)=TRUE</formula>
    </cfRule>
  </conditionalFormatting>
  <conditionalFormatting sqref="F123 F125 F127 F129 F131 F133 F135 F137">
    <cfRule type="expression" dxfId="4911" priority="2456">
      <formula>_xlfn.ISFORMULA(F123)=TRUE</formula>
    </cfRule>
    <cfRule type="expression" dxfId="4910" priority="2460">
      <formula>_xlfn.ISFORMULA(F123)=TRUE</formula>
    </cfRule>
    <cfRule type="expression" dxfId="4909" priority="2457">
      <formula>_xlfn.ISFORMULA(F123)=TRUE</formula>
    </cfRule>
    <cfRule type="expression" dxfId="4908" priority="2458">
      <formula>_xlfn.ISFORMULA(F123)=TRUE</formula>
    </cfRule>
    <cfRule type="expression" dxfId="4907" priority="2459">
      <formula>_xlfn.ISFORMULA(F123)=TRUE</formula>
    </cfRule>
  </conditionalFormatting>
  <conditionalFormatting sqref="F124 F126 F128 F130 F132 F134 F136">
    <cfRule type="expression" dxfId="4906" priority="2455">
      <formula>_xlfn.ISFORMULA(F124)=TRUE</formula>
    </cfRule>
    <cfRule type="expression" dxfId="4905" priority="2454">
      <formula>_xlfn.ISFORMULA(F124)=TRUE</formula>
    </cfRule>
    <cfRule type="expression" dxfId="4904" priority="2451">
      <formula>_xlfn.ISFORMULA(F124)=TRUE</formula>
    </cfRule>
    <cfRule type="expression" dxfId="4903" priority="2452">
      <formula>_xlfn.ISFORMULA(F124)=TRUE</formula>
    </cfRule>
    <cfRule type="expression" dxfId="4902" priority="2453">
      <formula>_xlfn.ISFORMULA(F124)=TRUE</formula>
    </cfRule>
  </conditionalFormatting>
  <conditionalFormatting sqref="F140 F142 F144 F148 F152 F146 F150 F154">
    <cfRule type="expression" dxfId="4901" priority="2445">
      <formula>_xlfn.ISFORMULA(F140)=TRUE</formula>
    </cfRule>
    <cfRule type="expression" dxfId="4900" priority="2441">
      <formula>_xlfn.ISFORMULA(F140)=TRUE</formula>
    </cfRule>
    <cfRule type="expression" dxfId="4899" priority="2442">
      <formula>_xlfn.ISFORMULA(F140)=TRUE</formula>
    </cfRule>
    <cfRule type="expression" dxfId="4898" priority="2443">
      <formula>_xlfn.ISFORMULA(F140)=TRUE</formula>
    </cfRule>
    <cfRule type="expression" dxfId="4897" priority="2444">
      <formula>_xlfn.ISFORMULA(F140)=TRUE</formula>
    </cfRule>
  </conditionalFormatting>
  <conditionalFormatting sqref="F141 F143 F145 F149 F153 F147 F151">
    <cfRule type="expression" dxfId="4896" priority="2446">
      <formula>_xlfn.ISFORMULA(F141)=TRUE</formula>
    </cfRule>
    <cfRule type="expression" dxfId="4895" priority="2447">
      <formula>_xlfn.ISFORMULA(F141)=TRUE</formula>
    </cfRule>
    <cfRule type="expression" dxfId="4894" priority="2448">
      <formula>_xlfn.ISFORMULA(F141)=TRUE</formula>
    </cfRule>
    <cfRule type="expression" dxfId="4893" priority="2449">
      <formula>_xlfn.ISFORMULA(F141)=TRUE</formula>
    </cfRule>
    <cfRule type="expression" dxfId="4892" priority="2450">
      <formula>_xlfn.ISFORMULA(F141)=TRUE</formula>
    </cfRule>
  </conditionalFormatting>
  <conditionalFormatting sqref="F155">
    <cfRule type="expression" dxfId="4891" priority="6678">
      <formula>IF(ISBLANK($D155),,IF($F155&lt;&gt;0,"ЛОЖЬ","ИСТИНА"))</formula>
    </cfRule>
    <cfRule type="expression" dxfId="4890" priority="6677">
      <formula>IF(ISBLANK($D155),,IF($F155&lt;&gt;0,"ЛОЖЬ","ИСТИНА"))</formula>
    </cfRule>
  </conditionalFormatting>
  <conditionalFormatting sqref="F157 F171 F159:F160 F162:F163 F165:F166 F168:F169">
    <cfRule type="expression" dxfId="4889" priority="2435">
      <formula>_xlfn.ISFORMULA(F157)=TRUE</formula>
    </cfRule>
    <cfRule type="expression" dxfId="4888" priority="2431">
      <formula>_xlfn.ISFORMULA(F157)=TRUE</formula>
    </cfRule>
    <cfRule type="expression" dxfId="4887" priority="2432">
      <formula>_xlfn.ISFORMULA(F157)=TRUE</formula>
    </cfRule>
    <cfRule type="expression" dxfId="4886" priority="2433">
      <formula>_xlfn.ISFORMULA(F157)=TRUE</formula>
    </cfRule>
    <cfRule type="expression" dxfId="4885" priority="2434">
      <formula>_xlfn.ISFORMULA(F157)=TRUE</formula>
    </cfRule>
  </conditionalFormatting>
  <conditionalFormatting sqref="F158 F161 F164 F167 F170">
    <cfRule type="expression" dxfId="4884" priority="2436">
      <formula>_xlfn.ISFORMULA(F158)=TRUE</formula>
    </cfRule>
    <cfRule type="expression" dxfId="4883" priority="2437">
      <formula>_xlfn.ISFORMULA(F158)=TRUE</formula>
    </cfRule>
    <cfRule type="expression" dxfId="4882" priority="2438">
      <formula>_xlfn.ISFORMULA(F158)=TRUE</formula>
    </cfRule>
    <cfRule type="expression" dxfId="4881" priority="2439">
      <formula>_xlfn.ISFORMULA(F158)=TRUE</formula>
    </cfRule>
    <cfRule type="expression" dxfId="4880" priority="2440">
      <formula>_xlfn.ISFORMULA(F158)=TRUE</formula>
    </cfRule>
  </conditionalFormatting>
  <conditionalFormatting sqref="F174 F176:F177 F179:F180 F182:F183 F185:F186 F188">
    <cfRule type="expression" dxfId="4879" priority="2423">
      <formula>_xlfn.ISFORMULA(F174)=TRUE</formula>
    </cfRule>
    <cfRule type="expression" dxfId="4878" priority="2422">
      <formula>_xlfn.ISFORMULA(F174)=TRUE</formula>
    </cfRule>
    <cfRule type="expression" dxfId="4877" priority="2421">
      <formula>_xlfn.ISFORMULA(F174)=TRUE</formula>
    </cfRule>
    <cfRule type="expression" dxfId="4876" priority="2425">
      <formula>_xlfn.ISFORMULA(F174)=TRUE</formula>
    </cfRule>
    <cfRule type="expression" dxfId="4875" priority="2424">
      <formula>_xlfn.ISFORMULA(F174)=TRUE</formula>
    </cfRule>
  </conditionalFormatting>
  <conditionalFormatting sqref="F175 F178 F181 F184 F187">
    <cfRule type="expression" dxfId="4874" priority="2430">
      <formula>_xlfn.ISFORMULA(F175)=TRUE</formula>
    </cfRule>
    <cfRule type="expression" dxfId="4873" priority="2429">
      <formula>_xlfn.ISFORMULA(F175)=TRUE</formula>
    </cfRule>
    <cfRule type="expression" dxfId="4872" priority="2428">
      <formula>_xlfn.ISFORMULA(F175)=TRUE</formula>
    </cfRule>
    <cfRule type="expression" dxfId="4871" priority="2427">
      <formula>_xlfn.ISFORMULA(F175)=TRUE</formula>
    </cfRule>
    <cfRule type="expression" dxfId="4870" priority="2426">
      <formula>_xlfn.ISFORMULA(F175)=TRUE</formula>
    </cfRule>
  </conditionalFormatting>
  <conditionalFormatting sqref="F191:F201">
    <cfRule type="expression" dxfId="4869" priority="2420">
      <formula>_xlfn.ISFORMULA(F191)=TRUE</formula>
    </cfRule>
    <cfRule type="expression" dxfId="4868" priority="2419">
      <formula>_xlfn.ISFORMULA(F191)=TRUE</formula>
    </cfRule>
    <cfRule type="expression" dxfId="4867" priority="2417">
      <formula>_xlfn.ISFORMULA(F191)=TRUE</formula>
    </cfRule>
    <cfRule type="expression" dxfId="4866" priority="2416">
      <formula>_xlfn.ISFORMULA(F191)=TRUE</formula>
    </cfRule>
    <cfRule type="expression" dxfId="4865" priority="2418">
      <formula>_xlfn.ISFORMULA(F191)=TRUE</formula>
    </cfRule>
  </conditionalFormatting>
  <conditionalFormatting sqref="F207">
    <cfRule type="expression" dxfId="4864" priority="948">
      <formula>_xlfn.ISFORMULA(F207)=TRUE</formula>
    </cfRule>
  </conditionalFormatting>
  <conditionalFormatting sqref="F216:F222 A225:C231 F227:F231">
    <cfRule type="expression" dxfId="4863" priority="14301">
      <formula>_xlfn.ISFORMULA(A216)=TRUE</formula>
    </cfRule>
  </conditionalFormatting>
  <conditionalFormatting sqref="F223">
    <cfRule type="expression" dxfId="4862" priority="1016">
      <formula>_xlfn.ISFORMULA(F223)=TRUE</formula>
    </cfRule>
    <cfRule type="expression" dxfId="4861" priority="1017">
      <formula>_xlfn.ISFORMULA(F223)=TRUE</formula>
    </cfRule>
  </conditionalFormatting>
  <conditionalFormatting sqref="F233:F235">
    <cfRule type="expression" dxfId="4860" priority="2713">
      <formula>IF(ISBLANK($D233),,IF($F233&lt;&gt;0,"ЛОЖЬ","ИСТИНА"))</formula>
    </cfRule>
    <cfRule type="expression" dxfId="4859" priority="2714">
      <formula>IF(ISBLANK($D233),,IF($F233&lt;&gt;0,"ЛОЖЬ","ИСТИНА"))</formula>
    </cfRule>
  </conditionalFormatting>
  <conditionalFormatting sqref="F237">
    <cfRule type="expression" dxfId="4858" priority="2412">
      <formula>IF(ISBLANK($D237),,IF($F237&lt;&gt;0,"ЛОЖЬ","ИСТИНА"))</formula>
    </cfRule>
    <cfRule type="expression" dxfId="4857" priority="2413">
      <formula>IF(ISBLANK($D237),,IF($F237&lt;&gt;0,"ЛОЖЬ","ИСТИНА"))</formula>
    </cfRule>
    <cfRule type="expression" dxfId="4856" priority="2414">
      <formula>_xlfn.ISFORMULA(F237)=TRUE</formula>
    </cfRule>
    <cfRule type="expression" dxfId="4855" priority="2415">
      <formula>_xlfn.ISFORMULA(F237)=TRUE</formula>
    </cfRule>
  </conditionalFormatting>
  <conditionalFormatting sqref="F238">
    <cfRule type="expression" dxfId="4854" priority="2408">
      <formula>IF(ISBLANK($D238),,IF($F238&lt;&gt;0,"ЛОЖЬ","ИСТИНА"))</formula>
    </cfRule>
    <cfRule type="expression" dxfId="4853" priority="2409">
      <formula>IF(ISBLANK($D238),,IF($F238&lt;&gt;0,"ЛОЖЬ","ИСТИНА"))</formula>
    </cfRule>
    <cfRule type="expression" dxfId="4852" priority="2410">
      <formula>_xlfn.ISFORMULA(F238)=TRUE</formula>
    </cfRule>
    <cfRule type="expression" dxfId="4851" priority="2411">
      <formula>_xlfn.ISFORMULA(F238)=TRUE</formula>
    </cfRule>
  </conditionalFormatting>
  <conditionalFormatting sqref="F239">
    <cfRule type="expression" dxfId="4850" priority="2407">
      <formula>_xlfn.ISFORMULA(F239)=TRUE</formula>
    </cfRule>
    <cfRule type="expression" dxfId="4849" priority="2406">
      <formula>_xlfn.ISFORMULA(F239)=TRUE</formula>
    </cfRule>
    <cfRule type="expression" dxfId="4848" priority="2405">
      <formula>IF(ISBLANK($D239),,IF($F239&lt;&gt;0,"ЛОЖЬ","ИСТИНА"))</formula>
    </cfRule>
    <cfRule type="expression" dxfId="4847" priority="2404">
      <formula>IF(ISBLANK($D239),,IF($F239&lt;&gt;0,"ЛОЖЬ","ИСТИНА"))</formula>
    </cfRule>
  </conditionalFormatting>
  <conditionalFormatting sqref="F242:F246">
    <cfRule type="expression" dxfId="4846" priority="2401">
      <formula>IF(ISBLANK($D242),,IF($F242&lt;&gt;0,"ЛОЖЬ","ИСТИНА"))</formula>
    </cfRule>
    <cfRule type="expression" dxfId="4845" priority="2402">
      <formula>_xlfn.ISFORMULA(F242)=TRUE</formula>
    </cfRule>
    <cfRule type="expression" dxfId="4844" priority="2403">
      <formula>_xlfn.ISFORMULA(F242)=TRUE</formula>
    </cfRule>
    <cfRule type="expression" dxfId="4843" priority="2400">
      <formula>IF(ISBLANK($D242),,IF($F242&lt;&gt;0,"ЛОЖЬ","ИСТИНА"))</formula>
    </cfRule>
  </conditionalFormatting>
  <conditionalFormatting sqref="F249:F255">
    <cfRule type="expression" dxfId="4842" priority="2335">
      <formula>_xlfn.ISFORMULA(F249)=TRUE</formula>
    </cfRule>
  </conditionalFormatting>
  <conditionalFormatting sqref="F259 F267">
    <cfRule type="expression" dxfId="4841" priority="895">
      <formula>_xlfn.ISFORMULA(F259)=TRUE</formula>
    </cfRule>
    <cfRule type="expression" dxfId="4840" priority="936">
      <formula>_xlfn.ISFORMULA(F259)=TRUE</formula>
    </cfRule>
    <cfRule type="expression" dxfId="4839" priority="835">
      <formula>_xlfn.ISFORMULA(F259)=TRUE</formula>
    </cfRule>
    <cfRule type="expression" dxfId="4838" priority="930">
      <formula>_xlfn.ISFORMULA(F259)=TRUE</formula>
    </cfRule>
    <cfRule type="expression" dxfId="4837" priority="880">
      <formula>_xlfn.ISFORMULA(F259)=TRUE</formula>
    </cfRule>
    <cfRule type="expression" dxfId="4836" priority="915">
      <formula>_xlfn.ISFORMULA(F259)=TRUE</formula>
    </cfRule>
    <cfRule type="expression" dxfId="4835" priority="885">
      <formula>_xlfn.ISFORMULA(F259)=TRUE</formula>
    </cfRule>
    <cfRule type="expression" dxfId="4834" priority="910">
      <formula>_xlfn.ISFORMULA(F259)=TRUE</formula>
    </cfRule>
    <cfRule type="expression" dxfId="4833" priority="900">
      <formula>_xlfn.ISFORMULA(F259)=TRUE</formula>
    </cfRule>
    <cfRule type="expression" dxfId="4832" priority="870">
      <formula>_xlfn.ISFORMULA(F259)=TRUE</formula>
    </cfRule>
    <cfRule type="expression" dxfId="4831" priority="855">
      <formula>_xlfn.ISFORMULA(F259)=TRUE</formula>
    </cfRule>
    <cfRule type="expression" dxfId="4830" priority="850">
      <formula>_xlfn.ISFORMULA(F259)=TRUE</formula>
    </cfRule>
    <cfRule type="expression" dxfId="4829" priority="942">
      <formula>_xlfn.ISFORMULA(F259)=TRUE</formula>
    </cfRule>
    <cfRule type="expression" dxfId="4828" priority="925">
      <formula>_xlfn.ISFORMULA(F259)=TRUE</formula>
    </cfRule>
    <cfRule type="expression" dxfId="4827" priority="842">
      <formula>_xlfn.ISFORMULA(F259)=TRUE</formula>
    </cfRule>
    <cfRule type="expression" dxfId="4826" priority="865">
      <formula>_xlfn.ISFORMULA(F259)=TRUE</formula>
    </cfRule>
  </conditionalFormatting>
  <conditionalFormatting sqref="F260 F268">
    <cfRule type="expression" dxfId="4825" priority="731">
      <formula>_xlfn.ISFORMULA(F260)=TRUE</formula>
    </cfRule>
    <cfRule type="expression" dxfId="4824" priority="766">
      <formula>_xlfn.ISFORMULA(F260)=TRUE</formula>
    </cfRule>
    <cfRule type="expression" dxfId="4823" priority="776">
      <formula>_xlfn.ISFORMULA(F260)=TRUE</formula>
    </cfRule>
    <cfRule type="expression" dxfId="4822" priority="716">
      <formula>_xlfn.ISFORMULA(F260)=TRUE</formula>
    </cfRule>
    <cfRule type="expression" dxfId="4821" priority="751">
      <formula>_xlfn.ISFORMULA(F260)=TRUE</formula>
    </cfRule>
    <cfRule type="expression" dxfId="4820" priority="736">
      <formula>_xlfn.ISFORMULA(F260)=TRUE</formula>
    </cfRule>
    <cfRule type="expression" dxfId="4819" priority="746">
      <formula>_xlfn.ISFORMULA(F260)=TRUE</formula>
    </cfRule>
    <cfRule type="expression" dxfId="4818" priority="806">
      <formula>_xlfn.ISFORMULA(F260)=TRUE</formula>
    </cfRule>
    <cfRule type="expression" dxfId="4817" priority="796">
      <formula>_xlfn.ISFORMULA(F260)=TRUE</formula>
    </cfRule>
    <cfRule type="expression" dxfId="4816" priority="723">
      <formula>_xlfn.ISFORMULA(F260)=TRUE</formula>
    </cfRule>
    <cfRule type="expression" dxfId="4815" priority="791">
      <formula>_xlfn.ISFORMULA(F260)=TRUE</formula>
    </cfRule>
    <cfRule type="expression" dxfId="4814" priority="817">
      <formula>_xlfn.ISFORMULA(F260)=TRUE</formula>
    </cfRule>
    <cfRule type="expression" dxfId="4813" priority="811">
      <formula>_xlfn.ISFORMULA(F260)=TRUE</formula>
    </cfRule>
    <cfRule type="expression" dxfId="4812" priority="761">
      <formula>_xlfn.ISFORMULA(F260)=TRUE</formula>
    </cfRule>
    <cfRule type="expression" dxfId="4811" priority="823">
      <formula>_xlfn.ISFORMULA(F260)=TRUE</formula>
    </cfRule>
    <cfRule type="expression" dxfId="4810" priority="781">
      <formula>_xlfn.ISFORMULA(F260)=TRUE</formula>
    </cfRule>
  </conditionalFormatting>
  <conditionalFormatting sqref="F261 F269">
    <cfRule type="expression" dxfId="4809" priority="627">
      <formula>_xlfn.ISFORMULA(F261)=TRUE</formula>
    </cfRule>
    <cfRule type="expression" dxfId="4808" priority="692">
      <formula>_xlfn.ISFORMULA(F261)=TRUE</formula>
    </cfRule>
    <cfRule type="expression" dxfId="4807" priority="704">
      <formula>_xlfn.ISFORMULA(F261)=TRUE</formula>
    </cfRule>
    <cfRule type="expression" dxfId="4806" priority="687">
      <formula>_xlfn.ISFORMULA(F261)=TRUE</formula>
    </cfRule>
    <cfRule type="expression" dxfId="4805" priority="677">
      <formula>_xlfn.ISFORMULA(F261)=TRUE</formula>
    </cfRule>
    <cfRule type="expression" dxfId="4804" priority="672">
      <formula>_xlfn.ISFORMULA(F261)=TRUE</formula>
    </cfRule>
    <cfRule type="expression" dxfId="4803" priority="597">
      <formula>_xlfn.ISFORMULA(F261)=TRUE</formula>
    </cfRule>
    <cfRule type="expression" dxfId="4802" priority="662">
      <formula>_xlfn.ISFORMULA(F261)=TRUE</formula>
    </cfRule>
    <cfRule type="expression" dxfId="4801" priority="604">
      <formula>_xlfn.ISFORMULA(F261)=TRUE</formula>
    </cfRule>
    <cfRule type="expression" dxfId="4800" priority="657">
      <formula>_xlfn.ISFORMULA(F261)=TRUE</formula>
    </cfRule>
    <cfRule type="expression" dxfId="4799" priority="612">
      <formula>_xlfn.ISFORMULA(F261)=TRUE</formula>
    </cfRule>
    <cfRule type="expression" dxfId="4798" priority="617">
      <formula>_xlfn.ISFORMULA(F261)=TRUE</formula>
    </cfRule>
    <cfRule type="expression" dxfId="4797" priority="647">
      <formula>_xlfn.ISFORMULA(F261)=TRUE</formula>
    </cfRule>
    <cfRule type="expression" dxfId="4796" priority="642">
      <formula>_xlfn.ISFORMULA(F261)=TRUE</formula>
    </cfRule>
    <cfRule type="expression" dxfId="4795" priority="698">
      <formula>_xlfn.ISFORMULA(F261)=TRUE</formula>
    </cfRule>
    <cfRule type="expression" dxfId="4794" priority="632">
      <formula>_xlfn.ISFORMULA(F261)=TRUE</formula>
    </cfRule>
  </conditionalFormatting>
  <conditionalFormatting sqref="F262:F266">
    <cfRule type="expression" dxfId="4793" priority="498">
      <formula>_xlfn.ISFORMULA(F262)=TRUE</formula>
    </cfRule>
    <cfRule type="expression" dxfId="4792" priority="585">
      <formula>_xlfn.ISFORMULA(F262)=TRUE</formula>
    </cfRule>
    <cfRule type="expression" dxfId="4791" priority="579">
      <formula>_xlfn.ISFORMULA(F262)=TRUE</formula>
    </cfRule>
    <cfRule type="expression" dxfId="4790" priority="573">
      <formula>_xlfn.ISFORMULA(F262)=TRUE</formula>
    </cfRule>
    <cfRule type="expression" dxfId="4789" priority="528">
      <formula>_xlfn.ISFORMULA(F262)=TRUE</formula>
    </cfRule>
    <cfRule type="expression" dxfId="4788" priority="523">
      <formula>_xlfn.ISFORMULA(F262)=TRUE</formula>
    </cfRule>
    <cfRule type="expression" dxfId="4787" priority="568">
      <formula>_xlfn.ISFORMULA(F262)=TRUE</formula>
    </cfRule>
    <cfRule type="expression" dxfId="4786" priority="513">
      <formula>_xlfn.ISFORMULA(F262)=TRUE</formula>
    </cfRule>
    <cfRule type="expression" dxfId="4785" priority="493">
      <formula>_xlfn.ISFORMULA(F262)=TRUE</formula>
    </cfRule>
    <cfRule type="expression" dxfId="4784" priority="538">
      <formula>_xlfn.ISFORMULA(F262)=TRUE</formula>
    </cfRule>
    <cfRule type="expression" dxfId="4783" priority="508">
      <formula>_xlfn.ISFORMULA(F262)=TRUE</formula>
    </cfRule>
    <cfRule type="expression" dxfId="4782" priority="478">
      <formula>_xlfn.ISFORMULA(F262)=TRUE</formula>
    </cfRule>
    <cfRule type="expression" dxfId="4781" priority="558">
      <formula>_xlfn.ISFORMULA(F262)=TRUE</formula>
    </cfRule>
    <cfRule type="expression" dxfId="4780" priority="543">
      <formula>_xlfn.ISFORMULA(F262)=TRUE</formula>
    </cfRule>
    <cfRule type="expression" dxfId="4779" priority="485">
      <formula>_xlfn.ISFORMULA(F262)=TRUE</formula>
    </cfRule>
    <cfRule type="expression" dxfId="4778" priority="553">
      <formula>_xlfn.ISFORMULA(F262)=TRUE</formula>
    </cfRule>
  </conditionalFormatting>
  <conditionalFormatting sqref="F320">
    <cfRule type="expression" dxfId="4777" priority="417">
      <formula>_xlfn.ISFORMULA(F320)=TRUE</formula>
    </cfRule>
    <cfRule type="expression" dxfId="4776" priority="413">
      <formula>_xlfn.ISFORMULA(F320)=TRUE</formula>
    </cfRule>
    <cfRule type="expression" dxfId="4775" priority="415">
      <formula>_xlfn.ISFORMULA(F320)=TRUE</formula>
    </cfRule>
    <cfRule type="expression" dxfId="4774" priority="416">
      <formula>_xlfn.ISFORMULA(F320)=TRUE</formula>
    </cfRule>
    <cfRule type="expression" dxfId="4773" priority="414">
      <formula>_xlfn.ISFORMULA(F320)=TRUE</formula>
    </cfRule>
  </conditionalFormatting>
  <conditionalFormatting sqref="F321">
    <cfRule type="expression" dxfId="4772" priority="360">
      <formula>_xlfn.ISFORMULA(F321)=TRUE</formula>
    </cfRule>
    <cfRule type="expression" dxfId="4771" priority="358">
      <formula>_xlfn.ISFORMULA(F321)=TRUE</formula>
    </cfRule>
    <cfRule type="expression" dxfId="4770" priority="362">
      <formula>_xlfn.ISFORMULA(F321)=TRUE</formula>
    </cfRule>
    <cfRule type="expression" dxfId="4769" priority="361">
      <formula>_xlfn.ISFORMULA(F321)=TRUE</formula>
    </cfRule>
    <cfRule type="expression" dxfId="4768" priority="359">
      <formula>_xlfn.ISFORMULA(F321)=TRUE</formula>
    </cfRule>
  </conditionalFormatting>
  <conditionalFormatting sqref="F322">
    <cfRule type="expression" dxfId="4767" priority="261">
      <formula>_xlfn.ISFORMULA(F322)=TRUE</formula>
    </cfRule>
    <cfRule type="expression" dxfId="4766" priority="262">
      <formula>_xlfn.ISFORMULA(F322)=TRUE</formula>
    </cfRule>
    <cfRule type="expression" dxfId="4765" priority="263">
      <formula>_xlfn.ISFORMULA(F322)=TRUE</formula>
    </cfRule>
    <cfRule type="expression" dxfId="4764" priority="260">
      <formula>_xlfn.ISFORMULA(F322)=TRUE</formula>
    </cfRule>
    <cfRule type="expression" dxfId="4763" priority="259">
      <formula>_xlfn.ISFORMULA(F322)=TRUE</formula>
    </cfRule>
  </conditionalFormatting>
  <conditionalFormatting sqref="F323">
    <cfRule type="expression" dxfId="4762" priority="214">
      <formula>_xlfn.ISFORMULA(F323)=TRUE</formula>
    </cfRule>
    <cfRule type="expression" dxfId="4761" priority="213">
      <formula>_xlfn.ISFORMULA(F323)=TRUE</formula>
    </cfRule>
    <cfRule type="expression" dxfId="4760" priority="212">
      <formula>_xlfn.ISFORMULA(F323)=TRUE</formula>
    </cfRule>
    <cfRule type="expression" dxfId="4759" priority="211">
      <formula>_xlfn.ISFORMULA(F323)=TRUE</formula>
    </cfRule>
    <cfRule type="expression" dxfId="4758" priority="210">
      <formula>_xlfn.ISFORMULA(F323)=TRUE</formula>
    </cfRule>
  </conditionalFormatting>
  <conditionalFormatting sqref="F324">
    <cfRule type="expression" dxfId="4757" priority="185">
      <formula>_xlfn.ISFORMULA(F324)=TRUE</formula>
    </cfRule>
    <cfRule type="expression" dxfId="4756" priority="182">
      <formula>_xlfn.ISFORMULA(F324)=TRUE</formula>
    </cfRule>
    <cfRule type="expression" dxfId="4755" priority="183">
      <formula>_xlfn.ISFORMULA(F324)=TRUE</formula>
    </cfRule>
    <cfRule type="expression" dxfId="4754" priority="184">
      <formula>_xlfn.ISFORMULA(F324)=TRUE</formula>
    </cfRule>
    <cfRule type="expression" dxfId="4753" priority="181">
      <formula>_xlfn.ISFORMULA(F324)=TRUE</formula>
    </cfRule>
  </conditionalFormatting>
  <conditionalFormatting sqref="F325">
    <cfRule type="expression" dxfId="4752" priority="152">
      <formula>_xlfn.ISFORMULA(F325)=TRUE</formula>
    </cfRule>
    <cfRule type="expression" dxfId="4751" priority="149">
      <formula>_xlfn.ISFORMULA(F325)=TRUE</formula>
    </cfRule>
    <cfRule type="expression" dxfId="4750" priority="150">
      <formula>_xlfn.ISFORMULA(F325)=TRUE</formula>
    </cfRule>
    <cfRule type="expression" dxfId="4749" priority="151">
      <formula>_xlfn.ISFORMULA(F325)=TRUE</formula>
    </cfRule>
    <cfRule type="expression" dxfId="4748" priority="148">
      <formula>_xlfn.ISFORMULA(F325)=TRUE</formula>
    </cfRule>
  </conditionalFormatting>
  <conditionalFormatting sqref="F326">
    <cfRule type="expression" dxfId="4747" priority="107">
      <formula>_xlfn.ISFORMULA(F326)=TRUE</formula>
    </cfRule>
    <cfRule type="expression" dxfId="4746" priority="108">
      <formula>_xlfn.ISFORMULA(F326)=TRUE</formula>
    </cfRule>
    <cfRule type="expression" dxfId="4745" priority="106">
      <formula>_xlfn.ISFORMULA(F326)=TRUE</formula>
    </cfRule>
    <cfRule type="expression" dxfId="4744" priority="109">
      <formula>_xlfn.ISFORMULA(F326)=TRUE</formula>
    </cfRule>
    <cfRule type="expression" dxfId="4743" priority="105">
      <formula>_xlfn.ISFORMULA(F326)=TRUE</formula>
    </cfRule>
  </conditionalFormatting>
  <conditionalFormatting sqref="F327">
    <cfRule type="expression" dxfId="4742" priority="69">
      <formula>_xlfn.ISFORMULA(F327)=TRUE</formula>
    </cfRule>
    <cfRule type="expression" dxfId="4741" priority="68">
      <formula>_xlfn.ISFORMULA(F327)=TRUE</formula>
    </cfRule>
    <cfRule type="expression" dxfId="4740" priority="71">
      <formula>_xlfn.ISFORMULA(F327)=TRUE</formula>
    </cfRule>
    <cfRule type="expression" dxfId="4739" priority="70">
      <formula>_xlfn.ISFORMULA(F327)=TRUE</formula>
    </cfRule>
    <cfRule type="expression" dxfId="4738" priority="72">
      <formula>_xlfn.ISFORMULA(F327)=TRUE</formula>
    </cfRule>
  </conditionalFormatting>
  <conditionalFormatting sqref="F15:G18">
    <cfRule type="expression" dxfId="4737" priority="13767">
      <formula>_xlfn.ISFORMULA(F15)=TRUE</formula>
    </cfRule>
  </conditionalFormatting>
  <conditionalFormatting sqref="F76:G76">
    <cfRule type="expression" dxfId="4736" priority="11287">
      <formula>_xlfn.ISFORMULA(F76)=TRUE</formula>
    </cfRule>
  </conditionalFormatting>
  <conditionalFormatting sqref="F80:G80">
    <cfRule type="expression" dxfId="4735" priority="11039">
      <formula>_xlfn.ISFORMULA(F80)=TRUE</formula>
    </cfRule>
  </conditionalFormatting>
  <conditionalFormatting sqref="F94:G94">
    <cfRule type="expression" dxfId="4734" priority="10191">
      <formula>_xlfn.ISFORMULA(F94)=TRUE</formula>
    </cfRule>
  </conditionalFormatting>
  <conditionalFormatting sqref="F101:G101">
    <cfRule type="expression" dxfId="4733" priority="9835">
      <formula>_xlfn.ISFORMULA(F101)=TRUE</formula>
    </cfRule>
  </conditionalFormatting>
  <conditionalFormatting sqref="F107:G107">
    <cfRule type="expression" dxfId="4732" priority="9557">
      <formula>_xlfn.ISFORMULA(F107)=TRUE</formula>
    </cfRule>
  </conditionalFormatting>
  <conditionalFormatting sqref="F109:G109">
    <cfRule type="expression" dxfId="4731" priority="9423">
      <formula>_xlfn.ISFORMULA(F109)=TRUE</formula>
    </cfRule>
  </conditionalFormatting>
  <conditionalFormatting sqref="F112:G112">
    <cfRule type="expression" dxfId="4730" priority="9199">
      <formula>_xlfn.ISFORMULA(F112)=TRUE</formula>
    </cfRule>
  </conditionalFormatting>
  <conditionalFormatting sqref="F116:G116">
    <cfRule type="expression" dxfId="4729" priority="9059">
      <formula>_xlfn.ISFORMULA(F116)=TRUE</formula>
    </cfRule>
  </conditionalFormatting>
  <conditionalFormatting sqref="F121:G121">
    <cfRule type="expression" dxfId="4728" priority="8359">
      <formula>_xlfn.ISFORMULA(F121)=TRUE</formula>
    </cfRule>
  </conditionalFormatting>
  <conditionalFormatting sqref="F122:G122">
    <cfRule type="expression" dxfId="4727" priority="8009">
      <formula>_xlfn.ISFORMULA(F122)=TRUE</formula>
    </cfRule>
    <cfRule type="expression" dxfId="4726" priority="7729">
      <formula>_xlfn.ISFORMULA(F122)=TRUE</formula>
    </cfRule>
  </conditionalFormatting>
  <conditionalFormatting sqref="F76:H76">
    <cfRule type="expression" dxfId="4725" priority="11295">
      <formula>_xlfn.ISFORMULA(F76)=TRUE</formula>
    </cfRule>
    <cfRule type="expression" dxfId="4724" priority="11319">
      <formula>_xlfn.ISFORMULA(F76)=TRUE</formula>
    </cfRule>
  </conditionalFormatting>
  <conditionalFormatting sqref="F80:H80">
    <cfRule type="expression" dxfId="4723" priority="11047">
      <formula>_xlfn.ISFORMULA(F80)=TRUE</formula>
    </cfRule>
    <cfRule type="expression" dxfId="4722" priority="11071">
      <formula>_xlfn.ISFORMULA(F80)=TRUE</formula>
    </cfRule>
  </conditionalFormatting>
  <conditionalFormatting sqref="F87:H87">
    <cfRule type="expression" dxfId="4721" priority="10583">
      <formula>_xlfn.ISFORMULA(F87)=TRUE</formula>
    </cfRule>
    <cfRule type="expression" dxfId="4720" priority="10596">
      <formula>_xlfn.ISFORMULA(F87)=TRUE</formula>
    </cfRule>
    <cfRule type="expression" dxfId="4719" priority="10620">
      <formula>_xlfn.ISFORMULA(F87)=TRUE</formula>
    </cfRule>
  </conditionalFormatting>
  <conditionalFormatting sqref="F94:H94">
    <cfRule type="expression" dxfId="4718" priority="10199">
      <formula>_xlfn.ISFORMULA(F94)=TRUE</formula>
    </cfRule>
    <cfRule type="expression" dxfId="4717" priority="10223">
      <formula>_xlfn.ISFORMULA(F94)=TRUE</formula>
    </cfRule>
  </conditionalFormatting>
  <conditionalFormatting sqref="F99:H99">
    <cfRule type="expression" dxfId="4716" priority="9898">
      <formula>_xlfn.ISFORMULA(F99)=TRUE</formula>
    </cfRule>
  </conditionalFormatting>
  <conditionalFormatting sqref="F103:H103">
    <cfRule type="expression" dxfId="4715" priority="9736">
      <formula>_xlfn.ISFORMULA(F103)=TRUE</formula>
    </cfRule>
    <cfRule type="expression" dxfId="4714" priority="9711">
      <formula>_xlfn.ISFORMULA(F103)=TRUE</formula>
    </cfRule>
  </conditionalFormatting>
  <conditionalFormatting sqref="F107:H107">
    <cfRule type="expression" dxfId="4713" priority="9565">
      <formula>_xlfn.ISFORMULA(F107)=TRUE</formula>
    </cfRule>
  </conditionalFormatting>
  <conditionalFormatting sqref="F109:H109">
    <cfRule type="expression" dxfId="4712" priority="9431">
      <formula>_xlfn.ISFORMULA(F109)=TRUE</formula>
    </cfRule>
  </conditionalFormatting>
  <conditionalFormatting sqref="G3 G19 G41 G43 G45 G54 G12:G13">
    <cfRule type="expression" dxfId="4711" priority="14516">
      <formula>IF(ISBLANK($D3),,IF($F3&lt;&gt;0,"ЛОЖЬ","ИСТИНА"))</formula>
    </cfRule>
  </conditionalFormatting>
  <conditionalFormatting sqref="G4:G6">
    <cfRule type="expression" dxfId="4710" priority="14034">
      <formula>IF(ISBLANK($D4),,IF($F4&lt;&gt;0,"ЛОЖЬ","ИСТИНА"))</formula>
    </cfRule>
  </conditionalFormatting>
  <conditionalFormatting sqref="G7:G9">
    <cfRule type="expression" dxfId="4709" priority="14011">
      <formula>IF(ISBLANK($D7),,IF($F7&lt;&gt;0,"ЛОЖЬ","ИСТИНА"))</formula>
    </cfRule>
  </conditionalFormatting>
  <conditionalFormatting sqref="G9">
    <cfRule type="expression" dxfId="4708" priority="13973">
      <formula>IF(ISBLANK($D9),,IF($F9&lt;&gt;0,"ЛОЖЬ","ИСТИНА"))</formula>
    </cfRule>
    <cfRule type="expression" dxfId="4707" priority="13972">
      <formula>IF(ISBLANK($D9),,IF($F9&lt;&gt;0,"ЛОЖЬ","ИСТИНА"))</formula>
    </cfRule>
    <cfRule type="expression" dxfId="4706" priority="13975">
      <formula>IF(ISBLANK($D9),,IF($F9&lt;&gt;0,"ЛОЖЬ","ИСТИНА"))</formula>
    </cfRule>
  </conditionalFormatting>
  <conditionalFormatting sqref="G10">
    <cfRule type="expression" dxfId="4705" priority="4537">
      <formula>IF(ISBLANK($D10),,IF($F10&lt;&gt;0,"ЛОЖЬ","ИСТИНА"))</formula>
    </cfRule>
    <cfRule type="expression" dxfId="4704" priority="13885">
      <formula>IF(ISBLANK($D10),,IF($F10&lt;&gt;0,"ЛОЖЬ","ИСТИНА"))</formula>
    </cfRule>
    <cfRule type="expression" dxfId="4703" priority="13886">
      <formula>IF(ISBLANK($D10),,IF($F10&lt;&gt;0,"ЛОЖЬ","ИСТИНА"))</formula>
    </cfRule>
    <cfRule type="expression" dxfId="4702" priority="13887">
      <formula>_xlfn.ISFORMULA(G10)=TRUE</formula>
    </cfRule>
    <cfRule type="expression" dxfId="4701" priority="13888">
      <formula>IF(ISBLANK($D10),,IF($F10&lt;&gt;0,"ЛОЖЬ","ИСТИНА"))</formula>
    </cfRule>
    <cfRule type="expression" dxfId="4700" priority="4534">
      <formula>IF(ISBLANK($D10),,IF($F10&lt;&gt;0,"ЛОЖЬ","ИСТИНА"))</formula>
    </cfRule>
    <cfRule type="expression" dxfId="4699" priority="4535">
      <formula>IF(ISBLANK($D10),,IF($F10&lt;&gt;0,"ЛОЖЬ","ИСТИНА"))</formula>
    </cfRule>
    <cfRule type="expression" dxfId="4698" priority="4536">
      <formula>_xlfn.ISFORMULA(G10)=TRUE</formula>
    </cfRule>
    <cfRule type="expression" dxfId="4697" priority="13976">
      <formula>IF(ISBLANK($D10),,IF($F10&lt;&gt;0,"ЛОЖЬ","ИСТИНА"))</formula>
    </cfRule>
  </conditionalFormatting>
  <conditionalFormatting sqref="G10:G11">
    <cfRule type="expression" dxfId="4696" priority="4349">
      <formula>IF(ISBLANK($D10),,IF($F10&lt;&gt;0,"ЛОЖЬ","ИСТИНА"))</formula>
    </cfRule>
  </conditionalFormatting>
  <conditionalFormatting sqref="G11">
    <cfRule type="expression" dxfId="4695" priority="13970">
      <formula>_xlfn.ISFORMULA(G11)=TRUE</formula>
    </cfRule>
    <cfRule type="expression" dxfId="4694" priority="13971">
      <formula>IF(ISBLANK($D11),,IF($F11&lt;&gt;0,"ЛОЖЬ","ИСТИНА"))</formula>
    </cfRule>
    <cfRule type="expression" dxfId="4693" priority="4326">
      <formula>IF(ISBLANK($D11),,IF($F11&lt;&gt;0,"ЛОЖЬ","ИСТИНА"))</formula>
    </cfRule>
    <cfRule type="expression" dxfId="4692" priority="13889">
      <formula>IF(ISBLANK($D11),,IF($F11&lt;&gt;0,"ЛОЖЬ","ИСТИНА"))</formula>
    </cfRule>
    <cfRule type="expression" dxfId="4691" priority="4328">
      <formula>IF(ISBLANK($D11),,IF($F11&lt;&gt;0,"ЛОЖЬ","ИСТИНА"))</formula>
    </cfRule>
    <cfRule type="expression" dxfId="4690" priority="4538">
      <formula>IF(ISBLANK($D11),,IF($F11&lt;&gt;0,"ЛОЖЬ","ИСТИНА"))</formula>
    </cfRule>
    <cfRule type="expression" dxfId="4689" priority="4453">
      <formula>IF(ISBLANK($D11),,IF($F11&lt;&gt;0,"ЛОЖЬ","ИСТИНА"))</formula>
    </cfRule>
    <cfRule type="expression" dxfId="4688" priority="4452">
      <formula>_xlfn.ISFORMULA(G11)=TRUE</formula>
    </cfRule>
    <cfRule type="expression" dxfId="4687" priority="4451">
      <formula>IF(ISBLANK($D11),,IF($F11&lt;&gt;0,"ЛОЖЬ","ИСТИНА"))</formula>
    </cfRule>
    <cfRule type="expression" dxfId="4686" priority="4450">
      <formula>IF(ISBLANK($D11),,IF($F11&lt;&gt;0,"ЛОЖЬ","ИСТИНА"))</formula>
    </cfRule>
    <cfRule type="expression" dxfId="4685" priority="13969">
      <formula>IF(ISBLANK($D11),,IF($F11&lt;&gt;0,"ЛОЖЬ","ИСТИНА"))</formula>
    </cfRule>
    <cfRule type="expression" dxfId="4684" priority="13968">
      <formula>IF(ISBLANK($D11),,IF($F11&lt;&gt;0,"ЛОЖЬ","ИСТИНА"))</formula>
    </cfRule>
    <cfRule type="expression" dxfId="4683" priority="4325">
      <formula>IF(ISBLANK($D11),,IF($F11&lt;&gt;0,"ЛОЖЬ","ИСТИНА"))</formula>
    </cfRule>
    <cfRule type="expression" dxfId="4682" priority="4327">
      <formula>_xlfn.ISFORMULA(G11)=TRUE</formula>
    </cfRule>
  </conditionalFormatting>
  <conditionalFormatting sqref="G12">
    <cfRule type="expression" dxfId="4681" priority="4533">
      <formula>IF(ISBLANK($D12),,IF($F12&lt;&gt;0,"ЛОЖЬ","ИСТИНА"))</formula>
    </cfRule>
    <cfRule type="expression" dxfId="4680" priority="4166">
      <formula>IF(ISBLANK($D12),,IF($F12&lt;&gt;0,"ЛОЖЬ","ИСТИНА"))</formula>
    </cfRule>
    <cfRule type="expression" dxfId="4679" priority="4454">
      <formula>IF(ISBLANK($D12),,IF($F12&lt;&gt;0,"ЛОЖЬ","ИСТИНА"))</formula>
    </cfRule>
    <cfRule type="expression" dxfId="4678" priority="4281">
      <formula>IF(ISBLANK($D12),,IF($F12&lt;&gt;0,"ЛОЖЬ","ИСТИНА"))</formula>
    </cfRule>
    <cfRule type="expression" dxfId="4677" priority="4167">
      <formula>_xlfn.ISFORMULA(G12)=TRUE</formula>
    </cfRule>
    <cfRule type="expression" dxfId="4676" priority="4530">
      <formula>IF(ISBLANK($D12),,IF($F12&lt;&gt;0,"ЛОЖЬ","ИСТИНА"))</formula>
    </cfRule>
    <cfRule type="expression" dxfId="4675" priority="4531">
      <formula>IF(ISBLANK($D12),,IF($F12&lt;&gt;0,"ЛОЖЬ","ИСТИНА"))</formula>
    </cfRule>
    <cfRule type="expression" dxfId="4674" priority="13882">
      <formula>IF(ISBLANK($D12),,IF($F12&lt;&gt;0,"ЛОЖЬ","ИСТИНА"))</formula>
    </cfRule>
    <cfRule type="expression" dxfId="4673" priority="4283">
      <formula>_xlfn.ISFORMULA(G12)=TRUE</formula>
    </cfRule>
    <cfRule type="expression" dxfId="4672" priority="4532">
      <formula>_xlfn.ISFORMULA(G12)=TRUE</formula>
    </cfRule>
    <cfRule type="expression" dxfId="4671" priority="4282">
      <formula>IF(ISBLANK($D12),,IF($F12&lt;&gt;0,"ЛОЖЬ","ИСТИНА"))</formula>
    </cfRule>
    <cfRule type="expression" dxfId="4670" priority="4168">
      <formula>IF(ISBLANK($D12),,IF($F12&lt;&gt;0,"ЛОЖЬ","ИСТИНА"))</formula>
    </cfRule>
    <cfRule type="expression" dxfId="4669" priority="13884">
      <formula>IF(ISBLANK($D12),,IF($F12&lt;&gt;0,"ЛОЖЬ","ИСТИНА"))</formula>
    </cfRule>
    <cfRule type="expression" dxfId="4668" priority="4284">
      <formula>IF(ISBLANK($D12),,IF($F12&lt;&gt;0,"ЛОЖЬ","ИСТИНА"))</formula>
    </cfRule>
    <cfRule type="expression" dxfId="4667" priority="4329">
      <formula>IF(ISBLANK($D12),,IF($F12&lt;&gt;0,"ЛОЖЬ","ИСТИНА"))</formula>
    </cfRule>
    <cfRule type="expression" dxfId="4666" priority="4165">
      <formula>IF(ISBLANK($D12),,IF($F12&lt;&gt;0,"ЛОЖЬ","ИСТИНА"))</formula>
    </cfRule>
    <cfRule type="expression" dxfId="4665" priority="13881">
      <formula>IF(ISBLANK($D12),,IF($F12&lt;&gt;0,"ЛОЖЬ","ИСТИНА"))</formula>
    </cfRule>
  </conditionalFormatting>
  <conditionalFormatting sqref="G13">
    <cfRule type="expression" dxfId="4664" priority="4121">
      <formula>IF(ISBLANK($D13),,IF($F13&lt;&gt;0,"ЛОЖЬ","ИСТИНА"))</formula>
    </cfRule>
    <cfRule type="expression" dxfId="4663" priority="4122">
      <formula>IF(ISBLANK($D13),,IF($F13&lt;&gt;0,"ЛОЖЬ","ИСТИНА"))</formula>
    </cfRule>
    <cfRule type="expression" dxfId="4662" priority="4123">
      <formula>_xlfn.ISFORMULA(G13)=TRUE</formula>
    </cfRule>
    <cfRule type="expression" dxfId="4661" priority="4124">
      <formula>IF(ISBLANK($D13),,IF($F13&lt;&gt;0,"ЛОЖЬ","ИСТИНА"))</formula>
    </cfRule>
    <cfRule type="expression" dxfId="4660" priority="4324">
      <formula>IF(ISBLANK($D13),,IF($F13&lt;&gt;0,"ЛОЖЬ","ИСТИНА"))</formula>
    </cfRule>
    <cfRule type="expression" dxfId="4659" priority="4323">
      <formula>_xlfn.ISFORMULA(G13)=TRUE</formula>
    </cfRule>
    <cfRule type="expression" dxfId="4658" priority="4322">
      <formula>IF(ISBLANK($D13),,IF($F13&lt;&gt;0,"ЛОЖЬ","ИСТИНА"))</formula>
    </cfRule>
    <cfRule type="expression" dxfId="4657" priority="4285">
      <formula>IF(ISBLANK($D13),,IF($F13&lt;&gt;0,"ЛОЖЬ","ИСТИНА"))</formula>
    </cfRule>
    <cfRule type="expression" dxfId="4656" priority="4169">
      <formula>IF(ISBLANK($D13),,IF($F13&lt;&gt;0,"ЛОЖЬ","ИСТИНА"))</formula>
    </cfRule>
    <cfRule type="expression" dxfId="4655" priority="4321">
      <formula>IF(ISBLANK($D13),,IF($F13&lt;&gt;0,"ЛОЖЬ","ИСТИНА"))</formula>
    </cfRule>
    <cfRule type="expression" dxfId="4654" priority="4449">
      <formula>IF(ISBLANK($D13),,IF($F13&lt;&gt;0,"ЛОЖЬ","ИСТИНА"))</formula>
    </cfRule>
    <cfRule type="expression" dxfId="4653" priority="4448">
      <formula>_xlfn.ISFORMULA(G13)=TRUE</formula>
    </cfRule>
    <cfRule type="expression" dxfId="4652" priority="4447">
      <formula>IF(ISBLANK($D13),,IF($F13&lt;&gt;0,"ЛОЖЬ","ИСТИНА"))</formula>
    </cfRule>
    <cfRule type="expression" dxfId="4651" priority="4446">
      <formula>IF(ISBLANK($D13),,IF($F13&lt;&gt;0,"ЛОЖЬ","ИСТИНА"))</formula>
    </cfRule>
  </conditionalFormatting>
  <conditionalFormatting sqref="G14">
    <cfRule type="expression" dxfId="4650" priority="4125">
      <formula>IF(ISBLANK($D14),,IF($F14&lt;&gt;0,"ЛОЖЬ","ИСТИНА"))</formula>
    </cfRule>
    <cfRule type="expression" dxfId="4649" priority="4162">
      <formula>IF(ISBLANK($D14),,IF($F14&lt;&gt;0,"ЛОЖЬ","ИСТИНА"))</formula>
    </cfRule>
    <cfRule type="expression" dxfId="4648" priority="4161">
      <formula>IF(ISBLANK($D14),,IF($F14&lt;&gt;0,"ЛОЖЬ","ИСТИНА"))</formula>
    </cfRule>
    <cfRule type="expression" dxfId="4647" priority="4277">
      <formula>IF(ISBLANK($D14),,IF($F14&lt;&gt;0,"ЛОЖЬ","ИСТИНА"))</formula>
    </cfRule>
    <cfRule type="expression" dxfId="4646" priority="12705">
      <formula>IF(ISBLANK($D14),,IF($F14&lt;&gt;0,"ЛОЖЬ","ИСТИНА"))</formula>
    </cfRule>
    <cfRule type="expression" dxfId="4645" priority="12703">
      <formula>IF(ISBLANK($D14),,IF($F14&lt;&gt;0,"ЛОЖЬ","ИСТИНА"))</formula>
    </cfRule>
    <cfRule type="expression" dxfId="4644" priority="12704">
      <formula>IF(ISBLANK($D14),,IF($F14&lt;&gt;0,"ЛОЖЬ","ИСТИНА"))</formula>
    </cfRule>
    <cfRule type="expression" dxfId="4643" priority="12768">
      <formula>IF(ISBLANK($D14),,IF($F14&lt;&gt;0,"ЛОЖЬ","ИСТИНА"))</formula>
    </cfRule>
    <cfRule type="expression" dxfId="4642" priority="12737">
      <formula>IF(ISBLANK($D14),,IF($F14&lt;&gt;0,"ЛОЖЬ","ИСТИНА"))</formula>
    </cfRule>
    <cfRule type="expression" dxfId="4641" priority="12736">
      <formula>IF(ISBLANK($D14),,IF($F14&lt;&gt;0,"ЛОЖЬ","ИСТИНА"))</formula>
    </cfRule>
    <cfRule type="expression" dxfId="4640" priority="12735">
      <formula>IF(ISBLANK($D14),,IF($F14&lt;&gt;0,"ЛОЖЬ","ИСТИНА"))</formula>
    </cfRule>
    <cfRule type="expression" dxfId="4639" priority="4163">
      <formula>_xlfn.ISFORMULA(G14)=TRUE</formula>
    </cfRule>
    <cfRule type="expression" dxfId="4638" priority="4280">
      <formula>IF(ISBLANK($D14),,IF($F14&lt;&gt;0,"ЛОЖЬ","ИСТИНА"))</formula>
    </cfRule>
    <cfRule type="expression" dxfId="4637" priority="4279">
      <formula>_xlfn.ISFORMULA(G14)=TRUE</formula>
    </cfRule>
    <cfRule type="expression" dxfId="4636" priority="12770">
      <formula>IF(ISBLANK($D14),,IF($F14&lt;&gt;0,"ЛОЖЬ","ИСТИНА"))</formula>
    </cfRule>
    <cfRule type="expression" dxfId="4635" priority="4164">
      <formula>IF(ISBLANK($D14),,IF($F14&lt;&gt;0,"ЛОЖЬ","ИСТИНА"))</formula>
    </cfRule>
    <cfRule type="expression" dxfId="4634" priority="12769">
      <formula>IF(ISBLANK($D14),,IF($F14&lt;&gt;0,"ЛОЖЬ","ИСТИНА"))</formula>
    </cfRule>
    <cfRule type="expression" dxfId="4633" priority="4278">
      <formula>IF(ISBLANK($D14),,IF($F14&lt;&gt;0,"ЛОЖЬ","ИСТИНА"))</formula>
    </cfRule>
  </conditionalFormatting>
  <conditionalFormatting sqref="G14:G15">
    <cfRule type="expression" dxfId="4632" priority="4362">
      <formula>IF(ISBLANK($D14),,IF($F14&lt;&gt;0,"ЛОЖЬ","ИСТИНА"))</formula>
    </cfRule>
  </conditionalFormatting>
  <conditionalFormatting sqref="G15">
    <cfRule type="expression" dxfId="4631" priority="12808">
      <formula>IF(ISBLANK($D15),,IF($F15&lt;&gt;0,"ЛОЖЬ","ИСТИНА"))</formula>
    </cfRule>
    <cfRule type="expression" dxfId="4630" priority="12814">
      <formula>IF(ISBLANK($D15),,IF($F15&lt;&gt;0,"ЛОЖЬ","ИСТИНА"))</formula>
    </cfRule>
    <cfRule type="expression" dxfId="4629" priority="4117">
      <formula>IF(ISBLANK($D15),,IF($F15&lt;&gt;0,"ЛОЖЬ","ИСТИНА"))</formula>
    </cfRule>
    <cfRule type="expression" dxfId="4628" priority="4118">
      <formula>IF(ISBLANK($D15),,IF($F15&lt;&gt;0,"ЛОЖЬ","ИСТИНА"))</formula>
    </cfRule>
    <cfRule type="expression" dxfId="4627" priority="4119">
      <formula>_xlfn.ISFORMULA(G15)=TRUE</formula>
    </cfRule>
    <cfRule type="expression" dxfId="4626" priority="12806">
      <formula>IF(ISBLANK($D15),,IF($F15&lt;&gt;0,"ЛОЖЬ","ИСТИНА"))</formula>
    </cfRule>
    <cfRule type="expression" dxfId="4625" priority="4120">
      <formula>IF(ISBLANK($D15),,IF($F15&lt;&gt;0,"ЛОЖЬ","ИСТИНА"))</formula>
    </cfRule>
    <cfRule type="expression" dxfId="4624" priority="12805">
      <formula>IF(ISBLANK($D15),,IF($F15&lt;&gt;0,"ЛОЖЬ","ИСТИНА"))</formula>
    </cfRule>
  </conditionalFormatting>
  <conditionalFormatting sqref="G15:G18">
    <cfRule type="expression" dxfId="4623" priority="13774">
      <formula>IF(ISBLANK($D15),,IF($F15&lt;&gt;0,"ЛОЖЬ","ИСТИНА"))</formula>
    </cfRule>
    <cfRule type="expression" dxfId="4622" priority="13768">
      <formula>IF(ISBLANK($D15),,IF($F15&lt;&gt;0,"ЛОЖЬ","ИСТИНА"))</formula>
    </cfRule>
    <cfRule type="expression" dxfId="4621" priority="13766">
      <formula>IF(ISBLANK($D15),,IF($F15&lt;&gt;0,"ЛОЖЬ","ИСТИНА"))</formula>
    </cfRule>
    <cfRule type="expression" dxfId="4620" priority="13765">
      <formula>IF(ISBLANK($D15),,IF($F15&lt;&gt;0,"ЛОЖЬ","ИСТИНА"))</formula>
    </cfRule>
  </conditionalFormatting>
  <conditionalFormatting sqref="G16">
    <cfRule type="expression" dxfId="4619" priority="4220">
      <formula>IF(ISBLANK($D16),,IF($F16&lt;&gt;0,"ЛОЖЬ","ИСТИНА"))</formula>
    </cfRule>
    <cfRule type="expression" dxfId="4618" priority="4221">
      <formula>IF(ISBLANK($D16),,IF($F16&lt;&gt;0,"ЛОЖЬ","ИСТИНА"))</formula>
    </cfRule>
    <cfRule type="expression" dxfId="4617" priority="4222">
      <formula>IF(ISBLANK($D16),,IF($F16&lt;&gt;0,"ЛОЖЬ","ИСТИНА"))</formula>
    </cfRule>
    <cfRule type="expression" dxfId="4616" priority="4238">
      <formula>IF(ISBLANK($D16),,IF($F16&lt;&gt;0,"ЛОЖЬ","ИСТИНА"))</formula>
    </cfRule>
    <cfRule type="expression" dxfId="4615" priority="4239">
      <formula>IF(ISBLANK($D16),,IF($F16&lt;&gt;0,"ЛОЖЬ","ИСТИНА"))</formula>
    </cfRule>
    <cfRule type="expression" dxfId="4614" priority="4240">
      <formula>IF(ISBLANK($D16),,IF($F16&lt;&gt;0,"ЛОЖЬ","ИСТИНА"))</formula>
    </cfRule>
    <cfRule type="expression" dxfId="4613" priority="4193">
      <formula>IF(ISBLANK($D16),,IF($F16&lt;&gt;0,"ЛОЖЬ","ИСТИНА"))</formula>
    </cfRule>
    <cfRule type="expression" dxfId="4612" priority="4195">
      <formula>IF(ISBLANK($D16),,IF($F16&lt;&gt;0,"ЛОЖЬ","ИСТИНА"))</formula>
    </cfRule>
    <cfRule type="expression" dxfId="4611" priority="4194">
      <formula>IF(ISBLANK($D16),,IF($F16&lt;&gt;0,"ЛОЖЬ","ИСТИНА"))</formula>
    </cfRule>
  </conditionalFormatting>
  <conditionalFormatting sqref="G20 G36 G29:G30">
    <cfRule type="expression" dxfId="4610" priority="1424">
      <formula>IF(ISBLANK($D20),,IF($F20&lt;&gt;0,"ЛОЖЬ","ИСТИНА"))</formula>
    </cfRule>
  </conditionalFormatting>
  <conditionalFormatting sqref="G21:G23">
    <cfRule type="expression" dxfId="4609" priority="1423">
      <formula>IF(ISBLANK($D21),,IF($F21&lt;&gt;0,"ЛОЖЬ","ИСТИНА"))</formula>
    </cfRule>
  </conditionalFormatting>
  <conditionalFormatting sqref="G24:G26">
    <cfRule type="expression" dxfId="4608" priority="1418">
      <formula>IF(ISBLANK($D24),,IF($F24&lt;&gt;0,"ЛОЖЬ","ИСТИНА"))</formula>
    </cfRule>
  </conditionalFormatting>
  <conditionalFormatting sqref="G26">
    <cfRule type="expression" dxfId="4607" priority="1411">
      <formula>_xlfn.ISFORMULA(G26)=TRUE</formula>
    </cfRule>
    <cfRule type="expression" dxfId="4606" priority="1412">
      <formula>IF(ISBLANK($D26),,IF($F26&lt;&gt;0,"ЛОЖЬ","ИСТИНА"))</formula>
    </cfRule>
    <cfRule type="expression" dxfId="4605" priority="1409">
      <formula>IF(ISBLANK($D26),,IF($F26&lt;&gt;0,"ЛОЖЬ","ИСТИНА"))</formula>
    </cfRule>
    <cfRule type="expression" dxfId="4604" priority="1410">
      <formula>IF(ISBLANK($D26),,IF($F26&lt;&gt;0,"ЛОЖЬ","ИСТИНА"))</formula>
    </cfRule>
  </conditionalFormatting>
  <conditionalFormatting sqref="G27">
    <cfRule type="expression" dxfId="4603" priority="1308">
      <formula>IF(ISBLANK($D27),,IF($F27&lt;&gt;0,"ЛОЖЬ","ИСТИНА"))</formula>
    </cfRule>
    <cfRule type="expression" dxfId="4602" priority="1413">
      <formula>IF(ISBLANK($D27),,IF($F27&lt;&gt;0,"ЛОЖЬ","ИСТИНА"))</formula>
    </cfRule>
    <cfRule type="expression" dxfId="4601" priority="1384">
      <formula>_xlfn.ISFORMULA(G27)=TRUE</formula>
    </cfRule>
    <cfRule type="expression" dxfId="4600" priority="1382">
      <formula>IF(ISBLANK($D27),,IF($F27&lt;&gt;0,"ЛОЖЬ","ИСТИНА"))</formula>
    </cfRule>
    <cfRule type="expression" dxfId="4599" priority="1385">
      <formula>IF(ISBLANK($D27),,IF($F27&lt;&gt;0,"ЛОЖЬ","ИСТИНА"))</formula>
    </cfRule>
    <cfRule type="expression" dxfId="4598" priority="1311">
      <formula>IF(ISBLANK($D27),,IF($F27&lt;&gt;0,"ЛОЖЬ","ИСТИНА"))</formula>
    </cfRule>
    <cfRule type="expression" dxfId="4597" priority="1310">
      <formula>_xlfn.ISFORMULA(G27)=TRUE</formula>
    </cfRule>
    <cfRule type="expression" dxfId="4596" priority="1309">
      <formula>IF(ISBLANK($D27),,IF($F27&lt;&gt;0,"ЛОЖЬ","ИСТИНА"))</formula>
    </cfRule>
    <cfRule type="expression" dxfId="4595" priority="1383">
      <formula>IF(ISBLANK($D27),,IF($F27&lt;&gt;0,"ЛОЖЬ","ИСТИНА"))</formula>
    </cfRule>
  </conditionalFormatting>
  <conditionalFormatting sqref="G27:G28">
    <cfRule type="expression" dxfId="4594" priority="1256">
      <formula>IF(ISBLANK($D27),,IF($F27&lt;&gt;0,"ЛОЖЬ","ИСТИНА"))</formula>
    </cfRule>
  </conditionalFormatting>
  <conditionalFormatting sqref="G28">
    <cfRule type="expression" dxfId="4593" priority="1251">
      <formula>IF(ISBLANK($D28),,IF($F28&lt;&gt;0,"ЛОЖЬ","ИСТИНА"))</formula>
    </cfRule>
    <cfRule type="expression" dxfId="4592" priority="1252">
      <formula>_xlfn.ISFORMULA(G28)=TRUE</formula>
    </cfRule>
    <cfRule type="expression" dxfId="4591" priority="1253">
      <formula>IF(ISBLANK($D28),,IF($F28&lt;&gt;0,"ЛОЖЬ","ИСТИНА"))</formula>
    </cfRule>
    <cfRule type="expression" dxfId="4590" priority="1281">
      <formula>IF(ISBLANK($D28),,IF($F28&lt;&gt;0,"ЛОЖЬ","ИСТИНА"))</formula>
    </cfRule>
    <cfRule type="expression" dxfId="4589" priority="1282">
      <formula>IF(ISBLANK($D28),,IF($F28&lt;&gt;0,"ЛОЖЬ","ИСТИНА"))</formula>
    </cfRule>
    <cfRule type="expression" dxfId="4588" priority="1283">
      <formula>_xlfn.ISFORMULA(G28)=TRUE</formula>
    </cfRule>
    <cfRule type="expression" dxfId="4587" priority="1284">
      <formula>IF(ISBLANK($D28),,IF($F28&lt;&gt;0,"ЛОЖЬ","ИСТИНА"))</formula>
    </cfRule>
    <cfRule type="expression" dxfId="4586" priority="1312">
      <formula>IF(ISBLANK($D28),,IF($F28&lt;&gt;0,"ЛОЖЬ","ИСТИНА"))</formula>
    </cfRule>
    <cfRule type="expression" dxfId="4585" priority="1386">
      <formula>IF(ISBLANK($D28),,IF($F28&lt;&gt;0,"ЛОЖЬ","ИСТИНА"))</formula>
    </cfRule>
    <cfRule type="expression" dxfId="4584" priority="1405">
      <formula>IF(ISBLANK($D28),,IF($F28&lt;&gt;0,"ЛОЖЬ","ИСТИНА"))</formula>
    </cfRule>
    <cfRule type="expression" dxfId="4583" priority="1406">
      <formula>IF(ISBLANK($D28),,IF($F28&lt;&gt;0,"ЛОЖЬ","ИСТИНА"))</formula>
    </cfRule>
    <cfRule type="expression" dxfId="4582" priority="1407">
      <formula>_xlfn.ISFORMULA(G28)=TRUE</formula>
    </cfRule>
    <cfRule type="expression" dxfId="4581" priority="1408">
      <formula>IF(ISBLANK($D28),,IF($F28&lt;&gt;0,"ЛОЖЬ","ИСТИНА"))</formula>
    </cfRule>
    <cfRule type="expression" dxfId="4580" priority="1250">
      <formula>IF(ISBLANK($D28),,IF($F28&lt;&gt;0,"ЛОЖЬ","ИСТИНА"))</formula>
    </cfRule>
  </conditionalFormatting>
  <conditionalFormatting sqref="G29">
    <cfRule type="expression" dxfId="4579" priority="1305">
      <formula>IF(ISBLANK($D29),,IF($F29&lt;&gt;0,"ЛОЖЬ","ИСТИНА"))</formula>
    </cfRule>
    <cfRule type="expression" dxfId="4578" priority="1233">
      <formula>IF(ISBLANK($D29),,IF($F29&lt;&gt;0,"ЛОЖЬ","ИСТИНА"))</formula>
    </cfRule>
    <cfRule type="expression" dxfId="4577" priority="1198">
      <formula>_xlfn.ISFORMULA(G29)=TRUE</formula>
    </cfRule>
    <cfRule type="expression" dxfId="4576" priority="1254">
      <formula>IF(ISBLANK($D29),,IF($F29&lt;&gt;0,"ЛОЖЬ","ИСТИНА"))</formula>
    </cfRule>
    <cfRule type="expression" dxfId="4575" priority="1197">
      <formula>IF(ISBLANK($D29),,IF($F29&lt;&gt;0,"ЛОЖЬ","ИСТИНА"))</formula>
    </cfRule>
    <cfRule type="expression" dxfId="4574" priority="1285">
      <formula>IF(ISBLANK($D29),,IF($F29&lt;&gt;0,"ЛОЖЬ","ИСТИНА"))</formula>
    </cfRule>
    <cfRule type="expression" dxfId="4573" priority="1304">
      <formula>IF(ISBLANK($D29),,IF($F29&lt;&gt;0,"ЛОЖЬ","ИСТИНА"))</formula>
    </cfRule>
    <cfRule type="expression" dxfId="4572" priority="1232">
      <formula>IF(ISBLANK($D29),,IF($F29&lt;&gt;0,"ЛОЖЬ","ИСТИНА"))</formula>
    </cfRule>
    <cfRule type="expression" dxfId="4571" priority="1307">
      <formula>IF(ISBLANK($D29),,IF($F29&lt;&gt;0,"ЛОЖЬ","ИСТИНА"))</formula>
    </cfRule>
    <cfRule type="expression" dxfId="4570" priority="1306">
      <formula>_xlfn.ISFORMULA(G29)=TRUE</formula>
    </cfRule>
    <cfRule type="expression" dxfId="4569" priority="1234">
      <formula>_xlfn.ISFORMULA(G29)=TRUE</formula>
    </cfRule>
    <cfRule type="expression" dxfId="4568" priority="1196">
      <formula>IF(ISBLANK($D29),,IF($F29&lt;&gt;0,"ЛОЖЬ","ИСТИНА"))</formula>
    </cfRule>
    <cfRule type="expression" dxfId="4567" priority="1378">
      <formula>IF(ISBLANK($D29),,IF($F29&lt;&gt;0,"ЛОЖЬ","ИСТИНА"))</formula>
    </cfRule>
    <cfRule type="expression" dxfId="4566" priority="1199">
      <formula>IF(ISBLANK($D29),,IF($F29&lt;&gt;0,"ЛОЖЬ","ИСТИНА"))</formula>
    </cfRule>
    <cfRule type="expression" dxfId="4565" priority="1235">
      <formula>IF(ISBLANK($D29),,IF($F29&lt;&gt;0,"ЛОЖЬ","ИСТИНА"))</formula>
    </cfRule>
    <cfRule type="expression" dxfId="4564" priority="1381">
      <formula>IF(ISBLANK($D29),,IF($F29&lt;&gt;0,"ЛОЖЬ","ИСТИНА"))</formula>
    </cfRule>
    <cfRule type="expression" dxfId="4563" priority="1380">
      <formula>_xlfn.ISFORMULA(G29)=TRUE</formula>
    </cfRule>
    <cfRule type="expression" dxfId="4562" priority="1379">
      <formula>IF(ISBLANK($D29),,IF($F29&lt;&gt;0,"ЛОЖЬ","ИСТИНА"))</formula>
    </cfRule>
  </conditionalFormatting>
  <conditionalFormatting sqref="G30">
    <cfRule type="expression" dxfId="4561" priority="1200">
      <formula>IF(ISBLANK($D30),,IF($F30&lt;&gt;0,"ЛОЖЬ","ИСТИНА"))</formula>
    </cfRule>
    <cfRule type="expression" dxfId="4560" priority="1247">
      <formula>IF(ISBLANK($D30),,IF($F30&lt;&gt;0,"ЛОЖЬ","ИСТИНА"))</formula>
    </cfRule>
    <cfRule type="expression" dxfId="4559" priority="1249">
      <formula>IF(ISBLANK($D30),,IF($F30&lt;&gt;0,"ЛОЖЬ","ИСТИНА"))</formula>
    </cfRule>
    <cfRule type="expression" dxfId="4558" priority="1277">
      <formula>IF(ISBLANK($D30),,IF($F30&lt;&gt;0,"ЛОЖЬ","ИСТИНА"))</formula>
    </cfRule>
    <cfRule type="expression" dxfId="4557" priority="1278">
      <formula>IF(ISBLANK($D30),,IF($F30&lt;&gt;0,"ЛОЖЬ","ИСТИНА"))</formula>
    </cfRule>
    <cfRule type="expression" dxfId="4556" priority="1248">
      <formula>_xlfn.ISFORMULA(G30)=TRUE</formula>
    </cfRule>
    <cfRule type="expression" dxfId="4555" priority="1279">
      <formula>_xlfn.ISFORMULA(G30)=TRUE</formula>
    </cfRule>
    <cfRule type="expression" dxfId="4554" priority="1280">
      <formula>IF(ISBLANK($D30),,IF($F30&lt;&gt;0,"ЛОЖЬ","ИСТИНА"))</formula>
    </cfRule>
    <cfRule type="expression" dxfId="4553" priority="1236">
      <formula>IF(ISBLANK($D30),,IF($F30&lt;&gt;0,"ЛОЖЬ","ИСТИНА"))</formula>
    </cfRule>
    <cfRule type="expression" dxfId="4552" priority="1246">
      <formula>IF(ISBLANK($D30),,IF($F30&lt;&gt;0,"ЛОЖЬ","ИСТИНА"))</formula>
    </cfRule>
    <cfRule type="expression" dxfId="4551" priority="1178">
      <formula>IF(ISBLANK($D30),,IF($F30&lt;&gt;0,"ЛОЖЬ","ИСТИНА"))</formula>
    </cfRule>
    <cfRule type="expression" dxfId="4550" priority="1179">
      <formula>IF(ISBLANK($D30),,IF($F30&lt;&gt;0,"ЛОЖЬ","ИСТИНА"))</formula>
    </cfRule>
    <cfRule type="expression" dxfId="4549" priority="1180">
      <formula>_xlfn.ISFORMULA(G30)=TRUE</formula>
    </cfRule>
    <cfRule type="expression" dxfId="4548" priority="1181">
      <formula>IF(ISBLANK($D30),,IF($F30&lt;&gt;0,"ЛОЖЬ","ИСТИНА"))</formula>
    </cfRule>
  </conditionalFormatting>
  <conditionalFormatting sqref="G31">
    <cfRule type="expression" dxfId="4547" priority="1321">
      <formula>IF(ISBLANK($D31),,IF($F31&lt;&gt;0,"ЛОЖЬ","ИСТИНА"))</formula>
    </cfRule>
    <cfRule type="expression" dxfId="4546" priority="1320">
      <formula>IF(ISBLANK($D31),,IF($F31&lt;&gt;0,"ЛОЖЬ","ИСТИНА"))</formula>
    </cfRule>
    <cfRule type="expression" dxfId="4545" priority="1231">
      <formula>IF(ISBLANK($D31),,IF($F31&lt;&gt;0,"ЛОЖЬ","ИСТИНА"))</formula>
    </cfRule>
    <cfRule type="expression" dxfId="4544" priority="1228">
      <formula>IF(ISBLANK($D31),,IF($F31&lt;&gt;0,"ЛОЖЬ","ИСТИНА"))</formula>
    </cfRule>
    <cfRule type="expression" dxfId="4543" priority="1336">
      <formula>IF(ISBLANK($D31),,IF($F31&lt;&gt;0,"ЛОЖЬ","ИСТИНА"))</formula>
    </cfRule>
    <cfRule type="expression" dxfId="4542" priority="1230">
      <formula>_xlfn.ISFORMULA(G31)=TRUE</formula>
    </cfRule>
    <cfRule type="expression" dxfId="4541" priority="1229">
      <formula>IF(ISBLANK($D31),,IF($F31&lt;&gt;0,"ЛОЖЬ","ИСТИНА"))</formula>
    </cfRule>
    <cfRule type="expression" dxfId="4540" priority="1192">
      <formula>IF(ISBLANK($D31),,IF($F31&lt;&gt;0,"ЛОЖЬ","ИСТИНА"))</formula>
    </cfRule>
    <cfRule type="expression" dxfId="4539" priority="1193">
      <formula>IF(ISBLANK($D31),,IF($F31&lt;&gt;0,"ЛОЖЬ","ИСТИНА"))</formula>
    </cfRule>
    <cfRule type="expression" dxfId="4538" priority="1194">
      <formula>_xlfn.ISFORMULA(G31)=TRUE</formula>
    </cfRule>
    <cfRule type="expression" dxfId="4537" priority="1195">
      <formula>IF(ISBLANK($D31),,IF($F31&lt;&gt;0,"ЛОЖЬ","ИСТИНА"))</formula>
    </cfRule>
    <cfRule type="expression" dxfId="4536" priority="1182">
      <formula>IF(ISBLANK($D31),,IF($F31&lt;&gt;0,"ЛОЖЬ","ИСТИНА"))</formula>
    </cfRule>
    <cfRule type="expression" dxfId="4535" priority="1337">
      <formula>IF(ISBLANK($D31),,IF($F31&lt;&gt;0,"ЛОЖЬ","ИСТИНА"))</formula>
    </cfRule>
    <cfRule type="expression" dxfId="4534" priority="1328">
      <formula>IF(ISBLANK($D31),,IF($F31&lt;&gt;0,"ЛОЖЬ","ИСТИНА"))</formula>
    </cfRule>
    <cfRule type="expression" dxfId="4533" priority="1327">
      <formula>IF(ISBLANK($D31),,IF($F31&lt;&gt;0,"ЛОЖЬ","ИСТИНА"))</formula>
    </cfRule>
    <cfRule type="expression" dxfId="4532" priority="1326">
      <formula>IF(ISBLANK($D31),,IF($F31&lt;&gt;0,"ЛОЖЬ","ИСТИНА"))</formula>
    </cfRule>
    <cfRule type="expression" dxfId="4531" priority="1322">
      <formula>IF(ISBLANK($D31),,IF($F31&lt;&gt;0,"ЛОЖЬ","ИСТИНА"))</formula>
    </cfRule>
    <cfRule type="expression" dxfId="4530" priority="1338">
      <formula>IF(ISBLANK($D31),,IF($F31&lt;&gt;0,"ЛОЖЬ","ИСТИНА"))</formula>
    </cfRule>
  </conditionalFormatting>
  <conditionalFormatting sqref="G31:G32">
    <cfRule type="expression" dxfId="4529" priority="1257">
      <formula>IF(ISBLANK($D31),,IF($F31&lt;&gt;0,"ЛОЖЬ","ИСТИНА"))</formula>
    </cfRule>
  </conditionalFormatting>
  <conditionalFormatting sqref="G32">
    <cfRule type="expression" dxfId="4528" priority="1344">
      <formula>IF(ISBLANK($D32),,IF($F32&lt;&gt;0,"ЛОЖЬ","ИСТИНА"))</formula>
    </cfRule>
    <cfRule type="expression" dxfId="4527" priority="1347">
      <formula>IF(ISBLANK($D32),,IF($F32&lt;&gt;0,"ЛОЖЬ","ИСТИНА"))</formula>
    </cfRule>
    <cfRule type="expression" dxfId="4526" priority="1346">
      <formula>IF(ISBLANK($D32),,IF($F32&lt;&gt;0,"ЛОЖЬ","ИСТИНА"))</formula>
    </cfRule>
    <cfRule type="expression" dxfId="4525" priority="1345">
      <formula>_xlfn.ISFORMULA(G32)=TRUE</formula>
    </cfRule>
    <cfRule type="expression" dxfId="4524" priority="1174">
      <formula>IF(ISBLANK($D32),,IF($F32&lt;&gt;0,"ЛОЖЬ","ИСТИНА"))</formula>
    </cfRule>
    <cfRule type="expression" dxfId="4523" priority="1176">
      <formula>_xlfn.ISFORMULA(G32)=TRUE</formula>
    </cfRule>
    <cfRule type="expression" dxfId="4522" priority="1177">
      <formula>IF(ISBLANK($D32),,IF($F32&lt;&gt;0,"ЛОЖЬ","ИСТИНА"))</formula>
    </cfRule>
    <cfRule type="expression" dxfId="4521" priority="1343">
      <formula>IF(ISBLANK($D32),,IF($F32&lt;&gt;0,"ЛОЖЬ","ИСТИНА"))</formula>
    </cfRule>
    <cfRule type="expression" dxfId="4520" priority="1175">
      <formula>IF(ISBLANK($D32),,IF($F32&lt;&gt;0,"ЛОЖЬ","ИСТИНА"))</formula>
    </cfRule>
  </conditionalFormatting>
  <conditionalFormatting sqref="G32:G35">
    <cfRule type="expression" dxfId="4519" priority="1354">
      <formula>IF(ISBLANK($D32),,IF($F32&lt;&gt;0,"ЛОЖЬ","ИСТИНА"))</formula>
    </cfRule>
    <cfRule type="expression" dxfId="4518" priority="1357">
      <formula>IF(ISBLANK($D32),,IF($F32&lt;&gt;0,"ЛОЖЬ","ИСТИНА"))</formula>
    </cfRule>
    <cfRule type="expression" dxfId="4517" priority="1356">
      <formula>IF(ISBLANK($D32),,IF($F32&lt;&gt;0,"ЛОЖЬ","ИСТИНА"))</formula>
    </cfRule>
    <cfRule type="expression" dxfId="4516" priority="1355">
      <formula>_xlfn.ISFORMULA(G32)=TRUE</formula>
    </cfRule>
    <cfRule type="expression" dxfId="4515" priority="1353">
      <formula>IF(ISBLANK($D32),,IF($F32&lt;&gt;0,"ЛОЖЬ","ИСТИНА"))</formula>
    </cfRule>
  </conditionalFormatting>
  <conditionalFormatting sqref="G33">
    <cfRule type="expression" dxfId="4514" priority="1205">
      <formula>IF(ISBLANK($D33),,IF($F33&lt;&gt;0,"ЛОЖЬ","ИСТИНА"))</formula>
    </cfRule>
    <cfRule type="expression" dxfId="4513" priority="1216">
      <formula>IF(ISBLANK($D33),,IF($F33&lt;&gt;0,"ЛОЖЬ","ИСТИНА"))</formula>
    </cfRule>
    <cfRule type="expression" dxfId="4512" priority="1212">
      <formula>IF(ISBLANK($D33),,IF($F33&lt;&gt;0,"ЛОЖЬ","ИСТИНА"))</formula>
    </cfRule>
    <cfRule type="expression" dxfId="4511" priority="1204">
      <formula>IF(ISBLANK($D33),,IF($F33&lt;&gt;0,"ЛОЖЬ","ИСТИНА"))</formula>
    </cfRule>
    <cfRule type="expression" dxfId="4510" priority="1210">
      <formula>IF(ISBLANK($D33),,IF($F33&lt;&gt;0,"ЛОЖЬ","ИСТИНА"))</formula>
    </cfRule>
    <cfRule type="expression" dxfId="4509" priority="1218">
      <formula>IF(ISBLANK($D33),,IF($F33&lt;&gt;0,"ЛОЖЬ","ИСТИНА"))</formula>
    </cfRule>
    <cfRule type="expression" dxfId="4508" priority="1206">
      <formula>IF(ISBLANK($D33),,IF($F33&lt;&gt;0,"ЛОЖЬ","ИСТИНА"))</formula>
    </cfRule>
    <cfRule type="expression" dxfId="4507" priority="1217">
      <formula>IF(ISBLANK($D33),,IF($F33&lt;&gt;0,"ЛОЖЬ","ИСТИНА"))</formula>
    </cfRule>
    <cfRule type="expression" dxfId="4506" priority="1211">
      <formula>IF(ISBLANK($D33),,IF($F33&lt;&gt;0,"ЛОЖЬ","ИСТИНА"))</formula>
    </cfRule>
  </conditionalFormatting>
  <conditionalFormatting sqref="G37">
    <cfRule type="expression" dxfId="4505" priority="1146">
      <formula>IF(ISBLANK($D37),,IF($F37&lt;&gt;0,"ЛОЖЬ","ИСТИНА"))</formula>
    </cfRule>
    <cfRule type="expression" dxfId="4504" priority="1145">
      <formula>IF(ISBLANK($D37),,IF($F37&lt;&gt;0,"ЛОЖЬ","ИСТИНА"))</formula>
    </cfRule>
    <cfRule type="expression" dxfId="4503" priority="1130">
      <formula>IF(ISBLANK($D37),,IF($F37&lt;&gt;0,"ЛОЖЬ","ИСТИНА"))</formula>
    </cfRule>
  </conditionalFormatting>
  <conditionalFormatting sqref="G38">
    <cfRule type="expression" dxfId="4502" priority="12663">
      <formula>IF(ISBLANK($D38),,IF($F38&lt;&gt;0,"ЛОЖЬ","ИСТИНА"))</formula>
    </cfRule>
    <cfRule type="expression" dxfId="4501" priority="12629">
      <formula>IF(ISBLANK($D38),,IF($F38&lt;&gt;0,"ЛОЖЬ","ИСТИНА"))</formula>
    </cfRule>
    <cfRule type="expression" dxfId="4500" priority="12664">
      <formula>IF(ISBLANK($D38),,IF($F38&lt;&gt;0,"ЛОЖЬ","ИСТИНА"))</formula>
    </cfRule>
  </conditionalFormatting>
  <conditionalFormatting sqref="G39">
    <cfRule type="expression" dxfId="4499" priority="12685">
      <formula>IF(ISBLANK($D39),,IF($F39&lt;&gt;0,"ЛОЖЬ","ИСТИНА"))</formula>
    </cfRule>
    <cfRule type="expression" dxfId="4498" priority="12638">
      <formula>IF(ISBLANK($D39),,IF($F39&lt;&gt;0,"ЛОЖЬ","ИСТИНА"))</formula>
    </cfRule>
  </conditionalFormatting>
  <conditionalFormatting sqref="G40">
    <cfRule type="expression" dxfId="4497" priority="12599">
      <formula>IF(ISBLANK($D40),,IF($F40&lt;&gt;0,"ЛОЖЬ","ИСТИНА"))</formula>
    </cfRule>
    <cfRule type="expression" dxfId="4496" priority="12597">
      <formula>IF(ISBLANK($D40),,IF($F40&lt;&gt;0,"ЛОЖЬ","ИСТИНА"))</formula>
    </cfRule>
    <cfRule type="expression" dxfId="4495" priority="12558">
      <formula>IF(ISBLANK($D40),,IF($F40&lt;&gt;0,"ЛОЖЬ","ИСТИНА"))</formula>
    </cfRule>
    <cfRule type="expression" dxfId="4494" priority="12559">
      <formula>IF(ISBLANK($D40),,IF($F40&lt;&gt;0,"ЛОЖЬ","ИСТИНА"))</formula>
    </cfRule>
    <cfRule type="expression" dxfId="4493" priority="12598">
      <formula>IF(ISBLANK($D40),,IF($F40&lt;&gt;0,"ЛОЖЬ","ИСТИНА"))</formula>
    </cfRule>
  </conditionalFormatting>
  <conditionalFormatting sqref="G42">
    <cfRule type="expression" dxfId="4492" priority="12533">
      <formula>IF(ISBLANK($D42),,IF($G42&lt;&gt;0,"ЛОЖЬ","ИСТИНА"))</formula>
    </cfRule>
    <cfRule type="expression" dxfId="4491" priority="12534">
      <formula>_xlfn.ISFORMULA(G42)=TRUE</formula>
    </cfRule>
  </conditionalFormatting>
  <conditionalFormatting sqref="G44">
    <cfRule type="expression" dxfId="4490" priority="12514">
      <formula>IF(ISBLANK($D44),,IF($G44&lt;&gt;0,"ЛОЖЬ","ИСТИНА"))</formula>
    </cfRule>
    <cfRule type="expression" dxfId="4489" priority="12515">
      <formula>_xlfn.ISFORMULA(G44)=TRUE</formula>
    </cfRule>
  </conditionalFormatting>
  <conditionalFormatting sqref="G46">
    <cfRule type="expression" dxfId="4488" priority="12509">
      <formula>IF(ISBLANK($D46),,IF($F46&lt;&gt;0,"ЛОЖЬ","ИСТИНА"))</formula>
    </cfRule>
    <cfRule type="expression" dxfId="4487" priority="12484">
      <formula>IF(ISBLANK($D46),,IF($F46&lt;&gt;0,"ЛОЖЬ","ИСТИНА"))</formula>
    </cfRule>
    <cfRule type="expression" dxfId="4486" priority="12478">
      <formula>IF(ISBLANK($D46),,IF($F46&lt;&gt;0,"ЛОЖЬ","ИСТИНА"))</formula>
    </cfRule>
    <cfRule type="expression" dxfId="4485" priority="12477">
      <formula>_xlfn.ISFORMULA(G46)=TRUE</formula>
    </cfRule>
    <cfRule type="expression" dxfId="4484" priority="12476">
      <formula>IF(ISBLANK($D46),,IF($F46&lt;&gt;0,"ЛОЖЬ","ИСТИНА"))</formula>
    </cfRule>
    <cfRule type="expression" dxfId="4483" priority="12475">
      <formula>IF(ISBLANK($D46),,IF($F46&lt;&gt;0,"ЛОЖЬ","ИСТИНА"))</formula>
    </cfRule>
  </conditionalFormatting>
  <conditionalFormatting sqref="G47:G48">
    <cfRule type="expression" dxfId="4482" priority="12411">
      <formula>IF(ISBLANK($D47),,IF($F47&lt;&gt;0,"ЛОЖЬ","ИСТИНА"))</formula>
    </cfRule>
    <cfRule type="expression" dxfId="4481" priority="12436">
      <formula>IF(ISBLANK($D47),,IF($F47&lt;&gt;0,"ЛОЖЬ","ИСТИНА"))</formula>
    </cfRule>
    <cfRule type="expression" dxfId="4480" priority="12403">
      <formula>IF(ISBLANK($D47),,IF($F47&lt;&gt;0,"ЛОЖЬ","ИСТИНА"))</formula>
    </cfRule>
    <cfRule type="expression" dxfId="4479" priority="12402">
      <formula>IF(ISBLANK($D47),,IF($F47&lt;&gt;0,"ЛОЖЬ","ИСТИНА"))</formula>
    </cfRule>
    <cfRule type="expression" dxfId="4478" priority="12404">
      <formula>_xlfn.ISFORMULA(G47)=TRUE</formula>
    </cfRule>
    <cfRule type="expression" dxfId="4477" priority="12405">
      <formula>IF(ISBLANK($D47),,IF($F47&lt;&gt;0,"ЛОЖЬ","ИСТИНА"))</formula>
    </cfRule>
  </conditionalFormatting>
  <conditionalFormatting sqref="G49">
    <cfRule type="expression" dxfId="4476" priority="12346">
      <formula>IF(ISBLANK($D49),,IF($F49&lt;&gt;0,"ЛОЖЬ","ИСТИНА"))</formula>
    </cfRule>
    <cfRule type="expression" dxfId="4475" priority="12348">
      <formula>IF(ISBLANK($D49),,IF($F49&lt;&gt;0,"ЛОЖЬ","ИСТИНА"))</formula>
    </cfRule>
    <cfRule type="expression" dxfId="4474" priority="12354">
      <formula>IF(ISBLANK($D49),,IF($F49&lt;&gt;0,"ЛОЖЬ","ИСТИНА"))</formula>
    </cfRule>
    <cfRule type="expression" dxfId="4473" priority="12379">
      <formula>IF(ISBLANK($D49),,IF($F49&lt;&gt;0,"ЛОЖЬ","ИСТИНА"))</formula>
    </cfRule>
    <cfRule type="expression" dxfId="4472" priority="12347">
      <formula>_xlfn.ISFORMULA(G49)=TRUE</formula>
    </cfRule>
    <cfRule type="expression" dxfId="4471" priority="12345">
      <formula>IF(ISBLANK($D49),,IF($F49&lt;&gt;0,"ЛОЖЬ","ИСТИНА"))</formula>
    </cfRule>
  </conditionalFormatting>
  <conditionalFormatting sqref="G50">
    <cfRule type="expression" dxfId="4470" priority="12316">
      <formula>IF(ISBLANK($D50),,IF($F50&lt;&gt;0,"ЛОЖЬ","ИСТИНА"))</formula>
    </cfRule>
    <cfRule type="expression" dxfId="4469" priority="12285">
      <formula>IF(ISBLANK($D50),,IF($F50&lt;&gt;0,"ЛОЖЬ","ИСТИНА"))</formula>
    </cfRule>
    <cfRule type="expression" dxfId="4468" priority="12282">
      <formula>IF(ISBLANK($D50),,IF($F50&lt;&gt;0,"ЛОЖЬ","ИСТИНА"))</formula>
    </cfRule>
    <cfRule type="expression" dxfId="4467" priority="12283">
      <formula>IF(ISBLANK($D50),,IF($F50&lt;&gt;0,"ЛОЖЬ","ИСТИНА"))</formula>
    </cfRule>
    <cfRule type="expression" dxfId="4466" priority="12284">
      <formula>_xlfn.ISFORMULA(G50)=TRUE</formula>
    </cfRule>
    <cfRule type="expression" dxfId="4465" priority="12291">
      <formula>IF(ISBLANK($D50),,IF($F50&lt;&gt;0,"ЛОЖЬ","ИСТИНА"))</formula>
    </cfRule>
  </conditionalFormatting>
  <conditionalFormatting sqref="G51:G52">
    <cfRule type="expression" dxfId="4464" priority="12211">
      <formula>IF(ISBLANK($D51),,IF($F51&lt;&gt;0,"ЛОЖЬ","ИСТИНА"))</formula>
    </cfRule>
    <cfRule type="expression" dxfId="4463" priority="12213">
      <formula>_xlfn.ISFORMULA(G51)=TRUE</formula>
    </cfRule>
    <cfRule type="expression" dxfId="4462" priority="12214">
      <formula>IF(ISBLANK($D51),,IF($F51&lt;&gt;0,"ЛОЖЬ","ИСТИНА"))</formula>
    </cfRule>
    <cfRule type="expression" dxfId="4461" priority="12220">
      <formula>IF(ISBLANK($D51),,IF($F51&lt;&gt;0,"ЛОЖЬ","ИСТИНА"))</formula>
    </cfRule>
    <cfRule type="expression" dxfId="4460" priority="12212">
      <formula>IF(ISBLANK($D51),,IF($F51&lt;&gt;0,"ЛОЖЬ","ИСТИНА"))</formula>
    </cfRule>
    <cfRule type="expression" dxfId="4459" priority="12244">
      <formula>IF(ISBLANK($D51),,IF($F51&lt;&gt;0,"ЛОЖЬ","ИСТИНА"))</formula>
    </cfRule>
  </conditionalFormatting>
  <conditionalFormatting sqref="G53">
    <cfRule type="expression" dxfId="4458" priority="1110">
      <formula>_xlfn.ISFORMULA(G53)=TRUE</formula>
    </cfRule>
    <cfRule type="expression" dxfId="4457" priority="1111">
      <formula>IF(ISBLANK($D53),,IF($F53&lt;&gt;0,"ЛОЖЬ","ИСТИНА"))</formula>
    </cfRule>
    <cfRule type="expression" dxfId="4456" priority="1112">
      <formula>IF(ISBLANK($D53),,IF($F53&lt;&gt;0,"ЛОЖЬ","ИСТИНА"))</formula>
    </cfRule>
    <cfRule type="expression" dxfId="4455" priority="1113">
      <formula>_xlfn.ISFORMULA(G53)=TRUE</formula>
    </cfRule>
    <cfRule type="expression" dxfId="4454" priority="1114">
      <formula>IF(ISBLANK($D53),,IF($F53&lt;&gt;0,"ЛОЖЬ","ИСТИНА"))</formula>
    </cfRule>
    <cfRule type="expression" dxfId="4453" priority="1115">
      <formula>_xlfn.ISFORMULA(G53)=TRUE</formula>
    </cfRule>
    <cfRule type="expression" dxfId="4452" priority="1108">
      <formula>IF(ISBLANK($D53),,IF($F53&lt;&gt;0,"ЛОЖЬ","ИСТИНА"))</formula>
    </cfRule>
    <cfRule type="expression" dxfId="4451" priority="1107">
      <formula>_xlfn.ISFORMULA(G53)=TRUE</formula>
    </cfRule>
    <cfRule type="expression" dxfId="4450" priority="1105">
      <formula>_xlfn.ISFORMULA(G53)=TRUE</formula>
    </cfRule>
    <cfRule type="expression" dxfId="4449" priority="1106">
      <formula>_xlfn.ISFORMULA(G53)=TRUE</formula>
    </cfRule>
    <cfRule type="expression" dxfId="4448" priority="1109">
      <formula>IF(ISBLANK($D53),,IF($F53&lt;&gt;0,"ЛОЖЬ","ИСТИНА"))</formula>
    </cfRule>
  </conditionalFormatting>
  <conditionalFormatting sqref="G55">
    <cfRule type="expression" dxfId="4447" priority="12075">
      <formula>IF(ISBLANK($D55),,IF($F55&lt;&gt;0,"ЛОЖЬ","ИСТИНА"))</formula>
    </cfRule>
    <cfRule type="expression" dxfId="4446" priority="12077">
      <formula>_xlfn.ISFORMULA(G55)=TRUE</formula>
    </cfRule>
    <cfRule type="expression" dxfId="4445" priority="12078">
      <formula>IF(ISBLANK($D55),,IF($F55&lt;&gt;0,"ЛОЖЬ","ИСТИНА"))</formula>
    </cfRule>
    <cfRule type="expression" dxfId="4444" priority="12084">
      <formula>IF(ISBLANK($D55),,IF($F55&lt;&gt;0,"ЛОЖЬ","ИСТИНА"))</formula>
    </cfRule>
    <cfRule type="expression" dxfId="4443" priority="12085">
      <formula>_xlfn.ISFORMULA(G55)=TRUE</formula>
    </cfRule>
    <cfRule type="expression" dxfId="4442" priority="12108">
      <formula>IF(ISBLANK($D55),,IF($F55&lt;&gt;0,"ЛОЖЬ","ИСТИНА"))</formula>
    </cfRule>
    <cfRule type="expression" dxfId="4441" priority="12109">
      <formula>_xlfn.ISFORMULA(G55)=TRUE</formula>
    </cfRule>
    <cfRule type="expression" dxfId="4440" priority="12076">
      <formula>IF(ISBLANK($D55),,IF($F55&lt;&gt;0,"ЛОЖЬ","ИСТИНА"))</formula>
    </cfRule>
  </conditionalFormatting>
  <conditionalFormatting sqref="G55:G56">
    <cfRule type="expression" dxfId="4439" priority="12044">
      <formula>_xlfn.ISFORMULA(G55)=TRUE</formula>
    </cfRule>
  </conditionalFormatting>
  <conditionalFormatting sqref="G56">
    <cfRule type="expression" dxfId="4438" priority="12013">
      <formula>IF(ISBLANK($D56),,IF($F56&lt;&gt;0,"ЛОЖЬ","ИСТИНА"))</formula>
    </cfRule>
    <cfRule type="expression" dxfId="4437" priority="12019">
      <formula>IF(ISBLANK($D56),,IF($F56&lt;&gt;0,"ЛОЖЬ","ИСТИНА"))</formula>
    </cfRule>
    <cfRule type="expression" dxfId="4436" priority="12020">
      <formula>_xlfn.ISFORMULA(G56)=TRUE</formula>
    </cfRule>
    <cfRule type="expression" dxfId="4435" priority="12043">
      <formula>IF(ISBLANK($D56),,IF($F56&lt;&gt;0,"ЛОЖЬ","ИСТИНА"))</formula>
    </cfRule>
    <cfRule type="expression" dxfId="4434" priority="12010">
      <formula>IF(ISBLANK($D56),,IF($F56&lt;&gt;0,"ЛОЖЬ","ИСТИНА"))</formula>
    </cfRule>
    <cfRule type="expression" dxfId="4433" priority="12011">
      <formula>IF(ISBLANK($D56),,IF($F56&lt;&gt;0,"ЛОЖЬ","ИСТИНА"))</formula>
    </cfRule>
    <cfRule type="expression" dxfId="4432" priority="12012">
      <formula>_xlfn.ISFORMULA(G56)=TRUE</formula>
    </cfRule>
  </conditionalFormatting>
  <conditionalFormatting sqref="G56:G57">
    <cfRule type="expression" dxfId="4431" priority="11985">
      <formula>_xlfn.ISFORMULA(G56)=TRUE</formula>
    </cfRule>
  </conditionalFormatting>
  <conditionalFormatting sqref="G57">
    <cfRule type="expression" dxfId="4430" priority="11960">
      <formula>IF(ISBLANK($D57),,IF($F57&lt;&gt;0,"ЛОЖЬ","ИСТИНА"))</formula>
    </cfRule>
    <cfRule type="expression" dxfId="4429" priority="11954">
      <formula>IF(ISBLANK($D57),,IF($F57&lt;&gt;0,"ЛОЖЬ","ИСТИНА"))</formula>
    </cfRule>
    <cfRule type="expression" dxfId="4428" priority="11953">
      <formula>_xlfn.ISFORMULA(G57)=TRUE</formula>
    </cfRule>
    <cfRule type="expression" dxfId="4427" priority="11952">
      <formula>IF(ISBLANK($D57),,IF($F57&lt;&gt;0,"ЛОЖЬ","ИСТИНА"))</formula>
    </cfRule>
    <cfRule type="expression" dxfId="4426" priority="11951">
      <formula>IF(ISBLANK($D57),,IF($F57&lt;&gt;0,"ЛОЖЬ","ИСТИНА"))</formula>
    </cfRule>
    <cfRule type="expression" dxfId="4425" priority="11984">
      <formula>IF(ISBLANK($D57),,IF($F57&lt;&gt;0,"ЛОЖЬ","ИСТИНА"))</formula>
    </cfRule>
    <cfRule type="expression" dxfId="4424" priority="11961">
      <formula>_xlfn.ISFORMULA(G57)=TRUE</formula>
    </cfRule>
  </conditionalFormatting>
  <conditionalFormatting sqref="G57:G58">
    <cfRule type="expression" dxfId="4423" priority="11922">
      <formula>_xlfn.ISFORMULA(G57)=TRUE</formula>
    </cfRule>
  </conditionalFormatting>
  <conditionalFormatting sqref="G58">
    <cfRule type="expression" dxfId="4422" priority="11891">
      <formula>IF(ISBLANK($D58),,IF($F58&lt;&gt;0,"ЛОЖЬ","ИСТИНА"))</formula>
    </cfRule>
    <cfRule type="expression" dxfId="4421" priority="11889">
      <formula>IF(ISBLANK($D58),,IF($F58&lt;&gt;0,"ЛОЖЬ","ИСТИНА"))</formula>
    </cfRule>
    <cfRule type="expression" dxfId="4420" priority="11921">
      <formula>IF(ISBLANK($D58),,IF($F58&lt;&gt;0,"ЛОЖЬ","ИСТИНА"))</formula>
    </cfRule>
    <cfRule type="expression" dxfId="4419" priority="11898">
      <formula>_xlfn.ISFORMULA(G58)=TRUE</formula>
    </cfRule>
    <cfRule type="expression" dxfId="4418" priority="11890">
      <formula>_xlfn.ISFORMULA(G58)=TRUE</formula>
    </cfRule>
    <cfRule type="expression" dxfId="4417" priority="11897">
      <formula>IF(ISBLANK($D58),,IF($F58&lt;&gt;0,"ЛОЖЬ","ИСТИНА"))</formula>
    </cfRule>
    <cfRule type="expression" dxfId="4416" priority="11888">
      <formula>IF(ISBLANK($D58),,IF($F58&lt;&gt;0,"ЛОЖЬ","ИСТИНА"))</formula>
    </cfRule>
  </conditionalFormatting>
  <conditionalFormatting sqref="G58:G60">
    <cfRule type="expression" dxfId="4415" priority="11855">
      <formula>_xlfn.ISFORMULA(G58)=TRUE</formula>
    </cfRule>
  </conditionalFormatting>
  <conditionalFormatting sqref="G59:G60">
    <cfRule type="expression" dxfId="4414" priority="11823">
      <formula>_xlfn.ISFORMULA(G59)=TRUE</formula>
    </cfRule>
    <cfRule type="expression" dxfId="4413" priority="11822">
      <formula>IF(ISBLANK($D59),,IF($F59&lt;&gt;0,"ЛОЖЬ","ИСТИНА"))</formula>
    </cfRule>
    <cfRule type="expression" dxfId="4412" priority="11821">
      <formula>IF(ISBLANK($D59),,IF($F59&lt;&gt;0,"ЛОЖЬ","ИСТИНА"))</formula>
    </cfRule>
    <cfRule type="expression" dxfId="4411" priority="11854">
      <formula>IF(ISBLANK($D59),,IF($F59&lt;&gt;0,"ЛОЖЬ","ИСТИНА"))</formula>
    </cfRule>
    <cfRule type="expression" dxfId="4410" priority="11831">
      <formula>_xlfn.ISFORMULA(G59)=TRUE</formula>
    </cfRule>
    <cfRule type="expression" dxfId="4409" priority="11830">
      <formula>IF(ISBLANK($D59),,IF($F59&lt;&gt;0,"ЛОЖЬ","ИСТИНА"))</formula>
    </cfRule>
    <cfRule type="expression" dxfId="4408" priority="11824">
      <formula>IF(ISBLANK($D59),,IF($F59&lt;&gt;0,"ЛОЖЬ","ИСТИНА"))</formula>
    </cfRule>
  </conditionalFormatting>
  <conditionalFormatting sqref="G59:G61">
    <cfRule type="expression" dxfId="4407" priority="11797">
      <formula>_xlfn.ISFORMULA(G59)=TRUE</formula>
    </cfRule>
  </conditionalFormatting>
  <conditionalFormatting sqref="G61">
    <cfRule type="expression" dxfId="4406" priority="11796">
      <formula>IF(ISBLANK($D61),,IF($F61&lt;&gt;0,"ЛОЖЬ","ИСТИНА"))</formula>
    </cfRule>
    <cfRule type="expression" dxfId="4405" priority="11773">
      <formula>_xlfn.ISFORMULA(G61)=TRUE</formula>
    </cfRule>
    <cfRule type="expression" dxfId="4404" priority="11765">
      <formula>_xlfn.ISFORMULA(G61)=TRUE</formula>
    </cfRule>
    <cfRule type="expression" dxfId="4403" priority="11772">
      <formula>IF(ISBLANK($D61),,IF($F61&lt;&gt;0,"ЛОЖЬ","ИСТИНА"))</formula>
    </cfRule>
    <cfRule type="expression" dxfId="4402" priority="11766">
      <formula>IF(ISBLANK($D61),,IF($F61&lt;&gt;0,"ЛОЖЬ","ИСТИНА"))</formula>
    </cfRule>
    <cfRule type="expression" dxfId="4401" priority="11764">
      <formula>IF(ISBLANK($D61),,IF($F61&lt;&gt;0,"ЛОЖЬ","ИСТИНА"))</formula>
    </cfRule>
    <cfRule type="expression" dxfId="4400" priority="11763">
      <formula>IF(ISBLANK($D61),,IF($F61&lt;&gt;0,"ЛОЖЬ","ИСТИНА"))</formula>
    </cfRule>
    <cfRule type="expression" dxfId="4399" priority="11760">
      <formula>_xlfn.ISFORMULA(G61)=TRUE</formula>
    </cfRule>
  </conditionalFormatting>
  <conditionalFormatting sqref="G62 G64 G71">
    <cfRule type="expression" dxfId="4398" priority="14229">
      <formula>IF(ISBLANK($D62),,IF($F62&lt;&gt;0,"ЛОЖЬ","ИСТИНА"))</formula>
    </cfRule>
  </conditionalFormatting>
  <conditionalFormatting sqref="G62">
    <cfRule type="expression" dxfId="4397" priority="14230">
      <formula>_xlfn.ISFORMULA(G62)=TRUE</formula>
    </cfRule>
  </conditionalFormatting>
  <conditionalFormatting sqref="G63">
    <cfRule type="expression" dxfId="4396" priority="11697">
      <formula>_xlfn.ISFORMULA(G63)=TRUE</formula>
    </cfRule>
    <cfRule type="expression" dxfId="4395" priority="11700">
      <formula>IF(ISBLANK($D63),,IF($F63&lt;&gt;0,"ЛОЖЬ","ИСТИНА"))</formula>
    </cfRule>
    <cfRule type="expression" dxfId="4394" priority="11701">
      <formula>IF(ISBLANK($D63),,IF($F63&lt;&gt;0,"ЛОЖЬ","ИСТИНА"))</formula>
    </cfRule>
    <cfRule type="expression" dxfId="4393" priority="11702">
      <formula>_xlfn.ISFORMULA(G63)=TRUE</formula>
    </cfRule>
    <cfRule type="expression" dxfId="4392" priority="11710">
      <formula>_xlfn.ISFORMULA(G63)=TRUE</formula>
    </cfRule>
    <cfRule type="expression" dxfId="4391" priority="11703">
      <formula>IF(ISBLANK($D63),,IF($F63&lt;&gt;0,"ЛОЖЬ","ИСТИНА"))</formula>
    </cfRule>
    <cfRule type="expression" dxfId="4390" priority="11709">
      <formula>IF(ISBLANK($D63),,IF($F63&lt;&gt;0,"ЛОЖЬ","ИСТИНА"))</formula>
    </cfRule>
    <cfRule type="expression" dxfId="4389" priority="11734">
      <formula>_xlfn.ISFORMULA(G63)=TRUE</formula>
    </cfRule>
    <cfRule type="expression" dxfId="4388" priority="11733">
      <formula>IF(ISBLANK($D63),,IF($F63&lt;&gt;0,"ЛОЖЬ","ИСТИНА"))</formula>
    </cfRule>
  </conditionalFormatting>
  <conditionalFormatting sqref="G64 F71:H71">
    <cfRule type="expression" dxfId="4387" priority="14241">
      <formula>_xlfn.ISFORMULA(F64)=TRUE</formula>
    </cfRule>
  </conditionalFormatting>
  <conditionalFormatting sqref="G65">
    <cfRule type="expression" dxfId="4386" priority="11640">
      <formula>IF(ISBLANK($D65),,IF($F65&lt;&gt;0,"ЛОЖЬ","ИСТИНА"))</formula>
    </cfRule>
    <cfRule type="expression" dxfId="4385" priority="11671">
      <formula>_xlfn.ISFORMULA(G65)=TRUE</formula>
    </cfRule>
    <cfRule type="expression" dxfId="4384" priority="11670">
      <formula>IF(ISBLANK($D65),,IF($F65&lt;&gt;0,"ЛОЖЬ","ИСТИНА"))</formula>
    </cfRule>
    <cfRule type="expression" dxfId="4383" priority="11647">
      <formula>_xlfn.ISFORMULA(G65)=TRUE</formula>
    </cfRule>
    <cfRule type="expression" dxfId="4382" priority="11646">
      <formula>IF(ISBLANK($D65),,IF($F65&lt;&gt;0,"ЛОЖЬ","ИСТИНА"))</formula>
    </cfRule>
    <cfRule type="expression" dxfId="4381" priority="11639">
      <formula>_xlfn.ISFORMULA(G65)=TRUE</formula>
    </cfRule>
    <cfRule type="expression" dxfId="4380" priority="11638">
      <formula>IF(ISBLANK($D65),,IF($F65&lt;&gt;0,"ЛОЖЬ","ИСТИНА"))</formula>
    </cfRule>
    <cfRule type="expression" dxfId="4379" priority="11637">
      <formula>IF(ISBLANK($D65),,IF($F65&lt;&gt;0,"ЛОЖЬ","ИСТИНА"))</formula>
    </cfRule>
  </conditionalFormatting>
  <conditionalFormatting sqref="G65:G67">
    <cfRule type="expression" dxfId="4378" priority="11605">
      <formula>_xlfn.ISFORMULA(G65)=TRUE</formula>
    </cfRule>
  </conditionalFormatting>
  <conditionalFormatting sqref="G66:G67">
    <cfRule type="expression" dxfId="4377" priority="11593">
      <formula>IF(ISBLANK($D66),,IF($F66&lt;&gt;0,"ЛОЖЬ","ИСТИНА"))</formula>
    </cfRule>
    <cfRule type="expression" dxfId="4376" priority="11600">
      <formula>_xlfn.ISFORMULA(G66)=TRUE</formula>
    </cfRule>
    <cfRule type="expression" dxfId="4375" priority="11592">
      <formula>_xlfn.ISFORMULA(G66)=TRUE</formula>
    </cfRule>
    <cfRule type="expression" dxfId="4374" priority="11590">
      <formula>IF(ISBLANK($D66),,IF($F66&lt;&gt;0,"ЛОЖЬ","ИСТИНА"))</formula>
    </cfRule>
    <cfRule type="expression" dxfId="4373" priority="11591">
      <formula>IF(ISBLANK($D66),,IF($F66&lt;&gt;0,"ЛОЖЬ","ИСТИНА"))</formula>
    </cfRule>
    <cfRule type="expression" dxfId="4372" priority="11599">
      <formula>IF(ISBLANK($D66),,IF($F66&lt;&gt;0,"ЛОЖЬ","ИСТИНА"))</formula>
    </cfRule>
    <cfRule type="expression" dxfId="4371" priority="11604">
      <formula>IF(ISBLANK($D66),,IF($F66&lt;&gt;0,"ЛОЖЬ","ИСТИНА"))</formula>
    </cfRule>
    <cfRule type="expression" dxfId="4370" priority="11587">
      <formula>_xlfn.ISFORMULA(G66)=TRUE</formula>
    </cfRule>
  </conditionalFormatting>
  <conditionalFormatting sqref="G68">
    <cfRule type="expression" dxfId="4369" priority="1565">
      <formula>IF(ISBLANK($D68),,IF($F68&lt;&gt;0,"ЛОЖЬ","ИСТИНА"))</formula>
    </cfRule>
    <cfRule type="expression" dxfId="4368" priority="1543">
      <formula>IF(ISBLANK($D68),,IF($F68&lt;&gt;0,"ЛОЖЬ","ИСТИНА"))</formula>
    </cfRule>
    <cfRule type="expression" dxfId="4367" priority="1540">
      <formula>IF(ISBLANK($D68),,IF($F68&lt;&gt;0,"ЛОЖЬ","ИСТИНА"))</formula>
    </cfRule>
    <cfRule type="expression" dxfId="4366" priority="1541">
      <formula>_xlfn.ISFORMULA(G68)=TRUE</formula>
    </cfRule>
    <cfRule type="expression" dxfId="4365" priority="1542">
      <formula>IF(ISBLANK($D68),,IF($F68&lt;&gt;0,"ЛОЖЬ","ИСТИНА"))</formula>
    </cfRule>
    <cfRule type="expression" dxfId="4364" priority="1539">
      <formula>IF(ISBLANK($D68),,IF($F68&lt;&gt;0,"ЛОЖЬ","ИСТИНА"))</formula>
    </cfRule>
    <cfRule type="expression" dxfId="4363" priority="1564">
      <formula>IF(ISBLANK($D68),,IF($F68&lt;&gt;0,"ЛОЖЬ","ИСТИНА"))</formula>
    </cfRule>
    <cfRule type="expression" dxfId="4362" priority="1563">
      <formula>_xlfn.ISFORMULA(G68)=TRUE</formula>
    </cfRule>
    <cfRule type="expression" dxfId="4361" priority="1562">
      <formula>IF(ISBLANK($D68),,IF($F68&lt;&gt;0,"ЛОЖЬ","ИСТИНА"))</formula>
    </cfRule>
    <cfRule type="expression" dxfId="4360" priority="1561">
      <formula>IF(ISBLANK($D68),,IF($F68&lt;&gt;0,"ЛОЖЬ","ИСТИНА"))</formula>
    </cfRule>
  </conditionalFormatting>
  <conditionalFormatting sqref="G69">
    <cfRule type="expression" dxfId="4359" priority="1474">
      <formula>_xlfn.ISFORMULA(G69)=TRUE</formula>
    </cfRule>
    <cfRule type="expression" dxfId="4358" priority="1475">
      <formula>IF(ISBLANK($D69),,IF($F69&lt;&gt;0,"ЛОЖЬ","ИСТИНА"))</formula>
    </cfRule>
    <cfRule type="expression" dxfId="4357" priority="1476">
      <formula>IF(ISBLANK($D69),,IF($F69&lt;&gt;0,"ЛОЖЬ","ИСТИНА"))</formula>
    </cfRule>
    <cfRule type="expression" dxfId="4356" priority="1489">
      <formula>IF(ISBLANK($D69),,IF($F69&lt;&gt;0,"ЛОЖЬ","ИСТИНА"))</formula>
    </cfRule>
    <cfRule type="expression" dxfId="4355" priority="1491">
      <formula>_xlfn.ISFORMULA(G69)=TRUE</formula>
    </cfRule>
    <cfRule type="expression" dxfId="4354" priority="1492">
      <formula>IF(ISBLANK($D69),,IF($F69&lt;&gt;0,"ЛОЖЬ","ИСТИНА"))</formula>
    </cfRule>
    <cfRule type="expression" dxfId="4353" priority="1493">
      <formula>IF(ISBLANK($D69),,IF($F69&lt;&gt;0,"ЛОЖЬ","ИСТИНА"))</formula>
    </cfRule>
    <cfRule type="expression" dxfId="4352" priority="1490">
      <formula>IF(ISBLANK($D69),,IF($F69&lt;&gt;0,"ЛОЖЬ","ИСТИНА"))</formula>
    </cfRule>
    <cfRule type="expression" dxfId="4351" priority="1473">
      <formula>IF(ISBLANK($D69),,IF($F69&lt;&gt;0,"ЛОЖЬ","ИСТИНА"))</formula>
    </cfRule>
    <cfRule type="expression" dxfId="4350" priority="1472">
      <formula>IF(ISBLANK($D69),,IF($F69&lt;&gt;0,"ЛОЖЬ","ИСТИНА"))</formula>
    </cfRule>
  </conditionalFormatting>
  <conditionalFormatting sqref="G70">
    <cfRule type="expression" dxfId="4349" priority="1056">
      <formula>IF(ISBLANK($D70),,IF($F70&lt;&gt;0,"ЛОЖЬ","ИСТИНА"))</formula>
    </cfRule>
    <cfRule type="expression" dxfId="4348" priority="1055">
      <formula>IF(ISBLANK($D70),,IF($F70&lt;&gt;0,"ЛОЖЬ","ИСТИНА"))</formula>
    </cfRule>
    <cfRule type="expression" dxfId="4347" priority="1054">
      <formula>_xlfn.ISFORMULA(G70)=TRUE</formula>
    </cfRule>
    <cfRule type="expression" dxfId="4346" priority="1053">
      <formula>IF(ISBLANK($D70),,IF($F70&lt;&gt;0,"ЛОЖЬ","ИСТИНА"))</formula>
    </cfRule>
    <cfRule type="expression" dxfId="4345" priority="1052">
      <formula>IF(ISBLANK($D70),,IF($F70&lt;&gt;0,"ЛОЖЬ","ИСТИНА"))</formula>
    </cfRule>
    <cfRule type="expression" dxfId="4344" priority="1059">
      <formula>IF(ISBLANK($D70),,IF($F70&lt;&gt;0,"ЛОЖЬ","ИСТИНА"))</formula>
    </cfRule>
  </conditionalFormatting>
  <conditionalFormatting sqref="G72">
    <cfRule type="expression" dxfId="4343" priority="3831">
      <formula>IF(ISBLANK($D72),,IF($F72&lt;&gt;0,"ЛОЖЬ","ИСТИНА"))</formula>
    </cfRule>
    <cfRule type="expression" dxfId="4342" priority="3832">
      <formula>IF(ISBLANK($D72),,IF($F72&lt;&gt;0,"ЛОЖЬ","ИСТИНА"))</formula>
    </cfRule>
    <cfRule type="expression" dxfId="4341" priority="3824">
      <formula>IF(ISBLANK($D72),,IF($F72&lt;&gt;0,"ЛОЖЬ","ИСТИНА"))</formula>
    </cfRule>
  </conditionalFormatting>
  <conditionalFormatting sqref="G73">
    <cfRule type="expression" dxfId="4340" priority="3884">
      <formula>IF(ISBLANK($D73),,IF($F73&lt;&gt;0,"ЛОЖЬ","ИСТИНА"))</formula>
    </cfRule>
    <cfRule type="expression" dxfId="4339" priority="3897">
      <formula>IF(ISBLANK($D73),,IF($F73&lt;&gt;0,"ЛОЖЬ","ИСТИНА"))</formula>
    </cfRule>
    <cfRule type="expression" dxfId="4338" priority="3896">
      <formula>IF(ISBLANK($D73),,IF($F73&lt;&gt;0,"ЛОЖЬ","ИСТИНА"))</formula>
    </cfRule>
  </conditionalFormatting>
  <conditionalFormatting sqref="G74">
    <cfRule type="expression" dxfId="4337" priority="3888">
      <formula>IF(ISBLANK($D74),,IF($F74&lt;&gt;0,"ЛОЖЬ","ИСТИНА"))</formula>
    </cfRule>
    <cfRule type="expression" dxfId="4336" priority="3912">
      <formula>IF(ISBLANK($D74),,IF($F74&lt;&gt;0,"ЛОЖЬ","ИСТИНА"))</formula>
    </cfRule>
  </conditionalFormatting>
  <conditionalFormatting sqref="G75">
    <cfRule type="expression" dxfId="4335" priority="3842">
      <formula>IF(ISBLANK($D75),,IF($F75&lt;&gt;0,"ЛОЖЬ","ИСТИНА"))</formula>
    </cfRule>
    <cfRule type="expression" dxfId="4334" priority="3841">
      <formula>IF(ISBLANK($D75),,IF($F75&lt;&gt;0,"ЛОЖЬ","ИСТИНА"))</formula>
    </cfRule>
    <cfRule type="expression" dxfId="4333" priority="3863">
      <formula>IF(ISBLANK($D75),,IF($F75&lt;&gt;0,"ЛОЖЬ","ИСТИНА"))</formula>
    </cfRule>
    <cfRule type="expression" dxfId="4332" priority="3862">
      <formula>IF(ISBLANK($D75),,IF($F75&lt;&gt;0,"ЛОЖЬ","ИСТИНА"))</formula>
    </cfRule>
    <cfRule type="expression" dxfId="4331" priority="3861">
      <formula>IF(ISBLANK($D75),,IF($F75&lt;&gt;0,"ЛОЖЬ","ИСТИНА"))</formula>
    </cfRule>
  </conditionalFormatting>
  <conditionalFormatting sqref="G76">
    <cfRule type="expression" dxfId="4330" priority="11285">
      <formula>IF(ISBLANK($D76),,IF($F76&lt;&gt;0,"ЛОЖЬ","ИСТИНА"))</formula>
    </cfRule>
    <cfRule type="expression" dxfId="4329" priority="11286">
      <formula>IF(ISBLANK($D76),,IF($F76&lt;&gt;0,"ЛОЖЬ","ИСТИНА"))</formula>
    </cfRule>
    <cfRule type="expression" dxfId="4328" priority="11318">
      <formula>IF(ISBLANK($D76),,IF($F76&lt;&gt;0,"ЛОЖЬ","ИСТИНА"))</formula>
    </cfRule>
    <cfRule type="expression" dxfId="4327" priority="11288">
      <formula>IF(ISBLANK($D76),,IF($F76&lt;&gt;0,"ЛОЖЬ","ИСТИНА"))</formula>
    </cfRule>
    <cfRule type="expression" dxfId="4326" priority="11294">
      <formula>IF(ISBLANK($D76),,IF($F76&lt;&gt;0,"ЛОЖЬ","ИСТИНА"))</formula>
    </cfRule>
  </conditionalFormatting>
  <conditionalFormatting sqref="G77">
    <cfRule type="expression" dxfId="4325" priority="3785">
      <formula>IF(ISBLANK($D77),,IF($G77&lt;&gt;0,"ЛОЖЬ","ИСТИНА"))</formula>
    </cfRule>
  </conditionalFormatting>
  <conditionalFormatting sqref="G78">
    <cfRule type="expression" dxfId="4324" priority="3792">
      <formula>_xlfn.ISFORMULA(G78)=TRUE</formula>
    </cfRule>
    <cfRule type="expression" dxfId="4323" priority="3791">
      <formula>IF(ISBLANK($D78),,IF($F78&lt;&gt;0,"ЛОЖЬ","ИСТИНА"))</formula>
    </cfRule>
  </conditionalFormatting>
  <conditionalFormatting sqref="G79">
    <cfRule type="expression" dxfId="4322" priority="3783">
      <formula>IF(ISBLANK($D79),,IF($G79&lt;&gt;0,"ЛОЖЬ","ИСТИНА"))</formula>
    </cfRule>
  </conditionalFormatting>
  <conditionalFormatting sqref="G80">
    <cfRule type="expression" dxfId="4321" priority="11070">
      <formula>IF(ISBLANK($D80),,IF($F80&lt;&gt;0,"ЛОЖЬ","ИСТИНА"))</formula>
    </cfRule>
    <cfRule type="expression" dxfId="4320" priority="11046">
      <formula>IF(ISBLANK($D80),,IF($F80&lt;&gt;0,"ЛОЖЬ","ИСТИНА"))</formula>
    </cfRule>
    <cfRule type="expression" dxfId="4319" priority="11037">
      <formula>IF(ISBLANK($D80),,IF($F80&lt;&gt;0,"ЛОЖЬ","ИСТИНА"))</formula>
    </cfRule>
    <cfRule type="expression" dxfId="4318" priority="11038">
      <formula>IF(ISBLANK($D80),,IF($F80&lt;&gt;0,"ЛОЖЬ","ИСТИНА"))</formula>
    </cfRule>
    <cfRule type="expression" dxfId="4317" priority="11040">
      <formula>IF(ISBLANK($D80),,IF($F80&lt;&gt;0,"ЛОЖЬ","ИСТИНА"))</formula>
    </cfRule>
  </conditionalFormatting>
  <conditionalFormatting sqref="G81">
    <cfRule type="expression" dxfId="4316" priority="11011">
      <formula>IF(ISBLANK($D81),,IF($F81&lt;&gt;0,"ЛОЖЬ","ИСТИНА"))</formula>
    </cfRule>
    <cfRule type="expression" dxfId="4315" priority="10987">
      <formula>IF(ISBLANK($D81),,IF($F81&lt;&gt;0,"ЛОЖЬ","ИСТИНА"))</formula>
    </cfRule>
    <cfRule type="expression" dxfId="4314" priority="10981">
      <formula>IF(ISBLANK($D81),,IF($F81&lt;&gt;0,"ЛОЖЬ","ИСТИНА"))</formula>
    </cfRule>
    <cfRule type="expression" dxfId="4313" priority="10978">
      <formula>IF(ISBLANK($D81),,IF($F81&lt;&gt;0,"ЛОЖЬ","ИСТИНА"))</formula>
    </cfRule>
    <cfRule type="expression" dxfId="4312" priority="10980">
      <formula>_xlfn.ISFORMULA(G81)=TRUE</formula>
    </cfRule>
    <cfRule type="expression" dxfId="4311" priority="10979">
      <formula>IF(ISBLANK($D81),,IF($F81&lt;&gt;0,"ЛОЖЬ","ИСТИНА"))</formula>
    </cfRule>
  </conditionalFormatting>
  <conditionalFormatting sqref="G82">
    <cfRule type="expression" dxfId="4310" priority="10946">
      <formula>IF(ISBLANK($D82),,IF($F82&lt;&gt;0,"ЛОЖЬ","ИСТИНА"))</formula>
    </cfRule>
    <cfRule type="expression" dxfId="4309" priority="10913">
      <formula>IF(ISBLANK($D82),,IF($F82&lt;&gt;0,"ЛОЖЬ","ИСТИНА"))</formula>
    </cfRule>
    <cfRule type="expression" dxfId="4308" priority="10914">
      <formula>IF(ISBLANK($D82),,IF($F82&lt;&gt;0,"ЛОЖЬ","ИСТИНА"))</formula>
    </cfRule>
    <cfRule type="expression" dxfId="4307" priority="10915">
      <formula>_xlfn.ISFORMULA(G82)=TRUE</formula>
    </cfRule>
    <cfRule type="expression" dxfId="4306" priority="10916">
      <formula>IF(ISBLANK($D82),,IF($F82&lt;&gt;0,"ЛОЖЬ","ИСТИНА"))</formula>
    </cfRule>
    <cfRule type="expression" dxfId="4305" priority="10922">
      <formula>IF(ISBLANK($D82),,IF($F82&lt;&gt;0,"ЛОЖЬ","ИСТИНА"))</formula>
    </cfRule>
  </conditionalFormatting>
  <conditionalFormatting sqref="G83">
    <cfRule type="expression" dxfId="4304" priority="10887">
      <formula>IF(ISBLANK($D83),,IF($F83&lt;&gt;0,"ЛОЖЬ","ИСТИНА"))</formula>
    </cfRule>
    <cfRule type="expression" dxfId="4303" priority="10854">
      <formula>IF(ISBLANK($D83),,IF($F83&lt;&gt;0,"ЛОЖЬ","ИСТИНА"))</formula>
    </cfRule>
    <cfRule type="expression" dxfId="4302" priority="10855">
      <formula>IF(ISBLANK($D83),,IF($F83&lt;&gt;0,"ЛОЖЬ","ИСТИНА"))</formula>
    </cfRule>
    <cfRule type="expression" dxfId="4301" priority="10856">
      <formula>_xlfn.ISFORMULA(G83)=TRUE</formula>
    </cfRule>
    <cfRule type="expression" dxfId="4300" priority="10857">
      <formula>IF(ISBLANK($D83),,IF($F83&lt;&gt;0,"ЛОЖЬ","ИСТИНА"))</formula>
    </cfRule>
    <cfRule type="expression" dxfId="4299" priority="10863">
      <formula>IF(ISBLANK($D83),,IF($F83&lt;&gt;0,"ЛОЖЬ","ИСТИНА"))</formula>
    </cfRule>
  </conditionalFormatting>
  <conditionalFormatting sqref="G84">
    <cfRule type="expression" dxfId="4298" priority="10791">
      <formula>_xlfn.ISFORMULA(G84)=TRUE</formula>
    </cfRule>
    <cfRule type="expression" dxfId="4297" priority="10792">
      <formula>IF(ISBLANK($D84),,IF($F84&lt;&gt;0,"ЛОЖЬ","ИСТИНА"))</formula>
    </cfRule>
    <cfRule type="expression" dxfId="4296" priority="10789">
      <formula>IF(ISBLANK($D84),,IF($F84&lt;&gt;0,"ЛОЖЬ","ИСТИНА"))</formula>
    </cfRule>
    <cfRule type="expression" dxfId="4295" priority="10798">
      <formula>IF(ISBLANK($D84),,IF($F84&lt;&gt;0,"ЛОЖЬ","ИСТИНА"))</formula>
    </cfRule>
    <cfRule type="expression" dxfId="4294" priority="10822">
      <formula>IF(ISBLANK($D84),,IF($F84&lt;&gt;0,"ЛОЖЬ","ИСТИНА"))</formula>
    </cfRule>
    <cfRule type="expression" dxfId="4293" priority="10790">
      <formula>IF(ISBLANK($D84),,IF($F84&lt;&gt;0,"ЛОЖЬ","ИСТИНА"))</formula>
    </cfRule>
  </conditionalFormatting>
  <conditionalFormatting sqref="G85">
    <cfRule type="expression" dxfId="4292" priority="10731">
      <formula>IF(ISBLANK($D85),,IF($F85&lt;&gt;0,"ЛОЖЬ","ИСТИНА"))</formula>
    </cfRule>
    <cfRule type="expression" dxfId="4291" priority="10730">
      <formula>IF(ISBLANK($D85),,IF($F85&lt;&gt;0,"ЛОЖЬ","ИСТИНА"))</formula>
    </cfRule>
    <cfRule type="expression" dxfId="4290" priority="10763">
      <formula>IF(ISBLANK($D85),,IF($F85&lt;&gt;0,"ЛОЖЬ","ИСТИНА"))</formula>
    </cfRule>
    <cfRule type="expression" dxfId="4289" priority="10764">
      <formula>_xlfn.ISFORMULA(G85)=TRUE</formula>
    </cfRule>
    <cfRule type="expression" dxfId="4288" priority="10740">
      <formula>_xlfn.ISFORMULA(G85)=TRUE</formula>
    </cfRule>
    <cfRule type="expression" dxfId="4287" priority="10739">
      <formula>IF(ISBLANK($D85),,IF($F85&lt;&gt;0,"ЛОЖЬ","ИСТИНА"))</formula>
    </cfRule>
    <cfRule type="expression" dxfId="4286" priority="10733">
      <formula>IF(ISBLANK($D85),,IF($F85&lt;&gt;0,"ЛОЖЬ","ИСТИНА"))</formula>
    </cfRule>
    <cfRule type="expression" dxfId="4285" priority="10732">
      <formula>_xlfn.ISFORMULA(G85)=TRUE</formula>
    </cfRule>
  </conditionalFormatting>
  <conditionalFormatting sqref="G85:G86">
    <cfRule type="expression" dxfId="4284" priority="10679">
      <formula>_xlfn.ISFORMULA(G85)=TRUE</formula>
    </cfRule>
  </conditionalFormatting>
  <conditionalFormatting sqref="G86">
    <cfRule type="expression" dxfId="4283" priority="10655">
      <formula>_xlfn.ISFORMULA(G86)=TRUE</formula>
    </cfRule>
    <cfRule type="expression" dxfId="4282" priority="10654">
      <formula>IF(ISBLANK($D86),,IF($F86&lt;&gt;0,"ЛОЖЬ","ИСТИНА"))</formula>
    </cfRule>
    <cfRule type="expression" dxfId="4281" priority="10646">
      <formula>IF(ISBLANK($D86),,IF($F86&lt;&gt;0,"ЛОЖЬ","ИСТИНА"))</formula>
    </cfRule>
    <cfRule type="expression" dxfId="4280" priority="10678">
      <formula>IF(ISBLANK($D86),,IF($F86&lt;&gt;0,"ЛОЖЬ","ИСТИНА"))</formula>
    </cfRule>
    <cfRule type="expression" dxfId="4279" priority="10647">
      <formula>_xlfn.ISFORMULA(G86)=TRUE</formula>
    </cfRule>
    <cfRule type="expression" dxfId="4278" priority="10645">
      <formula>IF(ISBLANK($D86),,IF($F86&lt;&gt;0,"ЛОЖЬ","ИСТИНА"))</formula>
    </cfRule>
    <cfRule type="expression" dxfId="4277" priority="10648">
      <formula>IF(ISBLANK($D86),,IF($F86&lt;&gt;0,"ЛОЖЬ","ИСТИНА"))</formula>
    </cfRule>
  </conditionalFormatting>
  <conditionalFormatting sqref="G86:G87">
    <cfRule type="expression" dxfId="4276" priority="10588">
      <formula>_xlfn.ISFORMULA(G86)=TRUE</formula>
    </cfRule>
  </conditionalFormatting>
  <conditionalFormatting sqref="G87">
    <cfRule type="expression" dxfId="4275" priority="10587">
      <formula>IF(ISBLANK($D87),,IF($F87&lt;&gt;0,"ЛОЖЬ","ИСТИНА"))</formula>
    </cfRule>
    <cfRule type="expression" dxfId="4274" priority="10589">
      <formula>IF(ISBLANK($D87),,IF($F87&lt;&gt;0,"ЛОЖЬ","ИСТИНА"))</formula>
    </cfRule>
    <cfRule type="expression" dxfId="4273" priority="10595">
      <formula>IF(ISBLANK($D87),,IF($F87&lt;&gt;0,"ЛОЖЬ","ИСТИНА"))</formula>
    </cfRule>
    <cfRule type="expression" dxfId="4272" priority="10619">
      <formula>IF(ISBLANK($D87),,IF($F87&lt;&gt;0,"ЛОЖЬ","ИСТИНА"))</formula>
    </cfRule>
    <cfRule type="expression" dxfId="4271" priority="10586">
      <formula>IF(ISBLANK($D87),,IF($F87&lt;&gt;0,"ЛОЖЬ","ИСТИНА"))</formula>
    </cfRule>
  </conditionalFormatting>
  <conditionalFormatting sqref="G88 G100 G105 G122 G139 G148 G152 G156 G164 G173 G319 G291:G292 G308:G309 G236:G258 G186:G206 G208:G232 G270:G281 G324:G326 G328:G494">
    <cfRule type="expression" dxfId="4270" priority="14254">
      <formula>IF(ISBLANK($D88),,IF($G88&lt;&gt;0,"ЛОЖЬ","ИСТИНА"))</formula>
    </cfRule>
  </conditionalFormatting>
  <conditionalFormatting sqref="G89">
    <cfRule type="expression" dxfId="4269" priority="3782">
      <formula>_xlfn.ISFORMULA(G89)=TRUE</formula>
    </cfRule>
    <cfRule type="expression" dxfId="4268" priority="3775">
      <formula>IF(ISBLANK($D89),,IF($F89&lt;&gt;0,"ЛОЖЬ","ИСТИНА"))</formula>
    </cfRule>
    <cfRule type="expression" dxfId="4267" priority="3781">
      <formula>IF(ISBLANK($D89),,IF($F89&lt;&gt;0,"ЛОЖЬ","ИСТИНА"))</formula>
    </cfRule>
    <cfRule type="expression" dxfId="4266" priority="3780">
      <formula>_xlfn.ISFORMULA(G89)=TRUE</formula>
    </cfRule>
    <cfRule type="expression" dxfId="4265" priority="3779">
      <formula>IF(ISBLANK($D89),,IF($F89&lt;&gt;0,"ЛОЖЬ","ИСТИНА"))</formula>
    </cfRule>
    <cfRule type="expression" dxfId="4264" priority="3778">
      <formula>IF(ISBLANK($D89),,IF($F89&lt;&gt;0,"ЛОЖЬ","ИСТИНА"))</formula>
    </cfRule>
    <cfRule type="expression" dxfId="4263" priority="3777">
      <formula>_xlfn.ISFORMULA(G89)=TRUE</formula>
    </cfRule>
    <cfRule type="expression" dxfId="4262" priority="3776">
      <formula>IF(ISBLANK($D89),,IF($F89&lt;&gt;0,"ЛОЖЬ","ИСТИНА"))</formula>
    </cfRule>
    <cfRule type="expression" dxfId="4261" priority="3774">
      <formula>_xlfn.ISFORMULA(G89)=TRUE</formula>
    </cfRule>
    <cfRule type="expression" dxfId="4260" priority="3773">
      <formula>_xlfn.ISFORMULA(G89)=TRUE</formula>
    </cfRule>
    <cfRule type="expression" dxfId="4259" priority="3772">
      <formula>_xlfn.ISFORMULA(G89)=TRUE</formula>
    </cfRule>
  </conditionalFormatting>
  <conditionalFormatting sqref="G90">
    <cfRule type="expression" dxfId="4258" priority="3765">
      <formula>IF(ISBLANK($D90),,IF($F90&lt;&gt;0,"ЛОЖЬ","ИСТИНА"))</formula>
    </cfRule>
    <cfRule type="expression" dxfId="4257" priority="3770">
      <formula>IF(ISBLANK($D90),,IF($F90&lt;&gt;0,"ЛОЖЬ","ИСТИНА"))</formula>
    </cfRule>
    <cfRule type="expression" dxfId="4256" priority="3771">
      <formula>_xlfn.ISFORMULA(G90)=TRUE</formula>
    </cfRule>
    <cfRule type="expression" dxfId="4255" priority="3769">
      <formula>_xlfn.ISFORMULA(G90)=TRUE</formula>
    </cfRule>
    <cfRule type="expression" dxfId="4254" priority="3768">
      <formula>IF(ISBLANK($D90),,IF($F90&lt;&gt;0,"ЛОЖЬ","ИСТИНА"))</formula>
    </cfRule>
    <cfRule type="expression" dxfId="4253" priority="3767">
      <formula>IF(ISBLANK($D90),,IF($F90&lt;&gt;0,"ЛОЖЬ","ИСТИНА"))</formula>
    </cfRule>
    <cfRule type="expression" dxfId="4252" priority="3766">
      <formula>_xlfn.ISFORMULA(G90)=TRUE</formula>
    </cfRule>
    <cfRule type="expression" dxfId="4251" priority="3764">
      <formula>IF(ISBLANK($D90),,IF($F90&lt;&gt;0,"ЛОЖЬ","ИСТИНА"))</formula>
    </cfRule>
    <cfRule type="expression" dxfId="4250" priority="3763">
      <formula>_xlfn.ISFORMULA(G90)=TRUE</formula>
    </cfRule>
    <cfRule type="expression" dxfId="4249" priority="3762">
      <formula>_xlfn.ISFORMULA(G90)=TRUE</formula>
    </cfRule>
    <cfRule type="expression" dxfId="4248" priority="3761">
      <formula>_xlfn.ISFORMULA(G90)=TRUE</formula>
    </cfRule>
  </conditionalFormatting>
  <conditionalFormatting sqref="G91">
    <cfRule type="expression" dxfId="4247" priority="3751">
      <formula>_xlfn.ISFORMULA(G91)=TRUE</formula>
    </cfRule>
    <cfRule type="expression" dxfId="4246" priority="3759">
      <formula>IF(ISBLANK($D91),,IF($F91&lt;&gt;0,"ЛОЖЬ","ИСТИНА"))</formula>
    </cfRule>
    <cfRule type="expression" dxfId="4245" priority="3760">
      <formula>_xlfn.ISFORMULA(G91)=TRUE</formula>
    </cfRule>
    <cfRule type="expression" dxfId="4244" priority="3757">
      <formula>IF(ISBLANK($D91),,IF($F91&lt;&gt;0,"ЛОЖЬ","ИСТИНА"))</formula>
    </cfRule>
    <cfRule type="expression" dxfId="4243" priority="3753">
      <formula>IF(ISBLANK($D91),,IF($F91&lt;&gt;0,"ЛОЖЬ","ИСТИНА"))</formula>
    </cfRule>
    <cfRule type="expression" dxfId="4242" priority="3750">
      <formula>_xlfn.ISFORMULA(G91)=TRUE</formula>
    </cfRule>
    <cfRule type="expression" dxfId="4241" priority="3755">
      <formula>_xlfn.ISFORMULA(G91)=TRUE</formula>
    </cfRule>
    <cfRule type="expression" dxfId="4240" priority="3752">
      <formula>_xlfn.ISFORMULA(G91)=TRUE</formula>
    </cfRule>
    <cfRule type="expression" dxfId="4239" priority="3754">
      <formula>IF(ISBLANK($D91),,IF($F91&lt;&gt;0,"ЛОЖЬ","ИСТИНА"))</formula>
    </cfRule>
    <cfRule type="expression" dxfId="4238" priority="3756">
      <formula>IF(ISBLANK($D91),,IF($F91&lt;&gt;0,"ЛОЖЬ","ИСТИНА"))</formula>
    </cfRule>
    <cfRule type="expression" dxfId="4237" priority="3758">
      <formula>_xlfn.ISFORMULA(G91)=TRUE</formula>
    </cfRule>
  </conditionalFormatting>
  <conditionalFormatting sqref="G92">
    <cfRule type="expression" dxfId="4236" priority="3740">
      <formula>_xlfn.ISFORMULA(G92)=TRUE</formula>
    </cfRule>
    <cfRule type="expression" dxfId="4235" priority="3741">
      <formula>_xlfn.ISFORMULA(G92)=TRUE</formula>
    </cfRule>
    <cfRule type="expression" dxfId="4234" priority="3742">
      <formula>IF(ISBLANK($D92),,IF($F92&lt;&gt;0,"ЛОЖЬ","ИСТИНА"))</formula>
    </cfRule>
    <cfRule type="expression" dxfId="4233" priority="3743">
      <formula>IF(ISBLANK($D92),,IF($F92&lt;&gt;0,"ЛОЖЬ","ИСТИНА"))</formula>
    </cfRule>
    <cfRule type="expression" dxfId="4232" priority="3744">
      <formula>_xlfn.ISFORMULA(G92)=TRUE</formula>
    </cfRule>
    <cfRule type="expression" dxfId="4231" priority="3745">
      <formula>IF(ISBLANK($D92),,IF($F92&lt;&gt;0,"ЛОЖЬ","ИСТИНА"))</formula>
    </cfRule>
    <cfRule type="expression" dxfId="4230" priority="3746">
      <formula>IF(ISBLANK($D92),,IF($F92&lt;&gt;0,"ЛОЖЬ","ИСТИНА"))</formula>
    </cfRule>
    <cfRule type="expression" dxfId="4229" priority="3747">
      <formula>_xlfn.ISFORMULA(G92)=TRUE</formula>
    </cfRule>
    <cfRule type="expression" dxfId="4228" priority="3748">
      <formula>IF(ISBLANK($D92),,IF($F92&lt;&gt;0,"ЛОЖЬ","ИСТИНА"))</formula>
    </cfRule>
    <cfRule type="expression" dxfId="4227" priority="3749">
      <formula>_xlfn.ISFORMULA(G92)=TRUE</formula>
    </cfRule>
    <cfRule type="expression" dxfId="4226" priority="3739">
      <formula>_xlfn.ISFORMULA(G92)=TRUE</formula>
    </cfRule>
  </conditionalFormatting>
  <conditionalFormatting sqref="G93">
    <cfRule type="expression" dxfId="4225" priority="3728">
      <formula>_xlfn.ISFORMULA(G93)=TRUE</formula>
    </cfRule>
    <cfRule type="expression" dxfId="4224" priority="3729">
      <formula>_xlfn.ISFORMULA(G93)=TRUE</formula>
    </cfRule>
    <cfRule type="expression" dxfId="4223" priority="3730">
      <formula>_xlfn.ISFORMULA(G93)=TRUE</formula>
    </cfRule>
    <cfRule type="expression" dxfId="4222" priority="3731">
      <formula>IF(ISBLANK($D93),,IF($F93&lt;&gt;0,"ЛОЖЬ","ИСТИНА"))</formula>
    </cfRule>
    <cfRule type="expression" dxfId="4221" priority="3732">
      <formula>IF(ISBLANK($D93),,IF($F93&lt;&gt;0,"ЛОЖЬ","ИСТИНА"))</formula>
    </cfRule>
    <cfRule type="expression" dxfId="4220" priority="3733">
      <formula>_xlfn.ISFORMULA(G93)=TRUE</formula>
    </cfRule>
    <cfRule type="expression" dxfId="4219" priority="3735">
      <formula>IF(ISBLANK($D93),,IF($F93&lt;&gt;0,"ЛОЖЬ","ИСТИНА"))</formula>
    </cfRule>
    <cfRule type="expression" dxfId="4218" priority="3736">
      <formula>_xlfn.ISFORMULA(G93)=TRUE</formula>
    </cfRule>
    <cfRule type="expression" dxfId="4217" priority="3737">
      <formula>IF(ISBLANK($D93),,IF($F93&lt;&gt;0,"ЛОЖЬ","ИСТИНА"))</formula>
    </cfRule>
    <cfRule type="expression" dxfId="4216" priority="3734">
      <formula>IF(ISBLANK($D93),,IF($F93&lt;&gt;0,"ЛОЖЬ","ИСТИНА"))</formula>
    </cfRule>
    <cfRule type="expression" dxfId="4215" priority="3738">
      <formula>_xlfn.ISFORMULA(G93)=TRUE</formula>
    </cfRule>
  </conditionalFormatting>
  <conditionalFormatting sqref="G94">
    <cfRule type="expression" dxfId="4214" priority="10222">
      <formula>IF(ISBLANK($D94),,IF($F94&lt;&gt;0,"ЛОЖЬ","ИСТИНА"))</formula>
    </cfRule>
    <cfRule type="expression" dxfId="4213" priority="10198">
      <formula>IF(ISBLANK($D94),,IF($F94&lt;&gt;0,"ЛОЖЬ","ИСТИНА"))</formula>
    </cfRule>
    <cfRule type="expression" dxfId="4212" priority="10190">
      <formula>IF(ISBLANK($D94),,IF($F94&lt;&gt;0,"ЛОЖЬ","ИСТИНА"))</formula>
    </cfRule>
    <cfRule type="expression" dxfId="4211" priority="10189">
      <formula>IF(ISBLANK($D94),,IF($F94&lt;&gt;0,"ЛОЖЬ","ИСТИНА"))</formula>
    </cfRule>
    <cfRule type="expression" dxfId="4210" priority="10192">
      <formula>IF(ISBLANK($D94),,IF($F94&lt;&gt;0,"ЛОЖЬ","ИСТИНА"))</formula>
    </cfRule>
  </conditionalFormatting>
  <conditionalFormatting sqref="G95:G96">
    <cfRule type="expression" dxfId="4209" priority="10137">
      <formula>IF(ISBLANK($D95),,IF($F95&lt;&gt;0,"ЛОЖЬ","ИСТИНА"))</formula>
    </cfRule>
    <cfRule type="expression" dxfId="4208" priority="10112">
      <formula>IF(ISBLANK($D95),,IF($F95&lt;&gt;0,"ЛОЖЬ","ИСТИНА"))</formula>
    </cfRule>
    <cfRule type="expression" dxfId="4207" priority="10106">
      <formula>IF(ISBLANK($D95),,IF($F95&lt;&gt;0,"ЛОЖЬ","ИСТИНА"))</formula>
    </cfRule>
    <cfRule type="expression" dxfId="4206" priority="10105">
      <formula>_xlfn.ISFORMULA(G95)=TRUE</formula>
    </cfRule>
    <cfRule type="expression" dxfId="4205" priority="10104">
      <formula>IF(ISBLANK($D95),,IF($F95&lt;&gt;0,"ЛОЖЬ","ИСТИНА"))</formula>
    </cfRule>
    <cfRule type="expression" dxfId="4204" priority="10103">
      <formula>IF(ISBLANK($D95),,IF($F95&lt;&gt;0,"ЛОЖЬ","ИСТИНА"))</formula>
    </cfRule>
  </conditionalFormatting>
  <conditionalFormatting sqref="G97">
    <cfRule type="expression" dxfId="4203" priority="10035">
      <formula>IF(ISBLANK($D97),,IF($F97&lt;&gt;0,"ЛОЖЬ","ИСТИНА"))</formula>
    </cfRule>
    <cfRule type="expression" dxfId="4202" priority="10036">
      <formula>_xlfn.ISFORMULA(G97)=TRUE</formula>
    </cfRule>
    <cfRule type="expression" dxfId="4201" priority="10037">
      <formula>IF(ISBLANK($D97),,IF($F97&lt;&gt;0,"ЛОЖЬ","ИСТИНА"))</formula>
    </cfRule>
    <cfRule type="expression" dxfId="4200" priority="10043">
      <formula>IF(ISBLANK($D97),,IF($F97&lt;&gt;0,"ЛОЖЬ","ИСТИНА"))</formula>
    </cfRule>
    <cfRule type="expression" dxfId="4199" priority="10068">
      <formula>IF(ISBLANK($D97),,IF($F97&lt;&gt;0,"ЛОЖЬ","ИСТИНА"))</formula>
    </cfRule>
    <cfRule type="expression" dxfId="4198" priority="10034">
      <formula>IF(ISBLANK($D97),,IF($F97&lt;&gt;0,"ЛОЖЬ","ИСТИНА"))</formula>
    </cfRule>
  </conditionalFormatting>
  <conditionalFormatting sqref="G98">
    <cfRule type="expression" dxfId="4197" priority="9972">
      <formula>IF(ISBLANK($D98),,IF($F98&lt;&gt;0,"ЛОЖЬ","ИСТИНА"))</formula>
    </cfRule>
    <cfRule type="expression" dxfId="4196" priority="9974">
      <formula>IF(ISBLANK($D98),,IF($F98&lt;&gt;0,"ЛОЖЬ","ИСТИНА"))</formula>
    </cfRule>
    <cfRule type="expression" dxfId="4195" priority="9981">
      <formula>_xlfn.ISFORMULA(G98)=TRUE</formula>
    </cfRule>
    <cfRule type="expression" dxfId="4194" priority="9973">
      <formula>_xlfn.ISFORMULA(G98)=TRUE</formula>
    </cfRule>
    <cfRule type="expression" dxfId="4193" priority="10006">
      <formula>_xlfn.ISFORMULA(G98)=TRUE</formula>
    </cfRule>
    <cfRule type="expression" dxfId="4192" priority="10005">
      <formula>IF(ISBLANK($D98),,IF($F98&lt;&gt;0,"ЛОЖЬ","ИСТИНА"))</formula>
    </cfRule>
    <cfRule type="expression" dxfId="4191" priority="9980">
      <formula>IF(ISBLANK($D98),,IF($F98&lt;&gt;0,"ЛОЖЬ","ИСТИНА"))</formula>
    </cfRule>
    <cfRule type="expression" dxfId="4190" priority="9971">
      <formula>IF(ISBLANK($D98),,IF($F98&lt;&gt;0,"ЛОЖЬ","ИСТИНА"))</formula>
    </cfRule>
  </conditionalFormatting>
  <conditionalFormatting sqref="G98:G99">
    <cfRule type="expression" dxfId="4189" priority="9904">
      <formula>_xlfn.ISFORMULA(G98)=TRUE</formula>
    </cfRule>
  </conditionalFormatting>
  <conditionalFormatting sqref="G99">
    <cfRule type="expression" dxfId="4188" priority="9936">
      <formula>IF(ISBLANK($D99),,IF($F99&lt;&gt;0,"ЛОЖЬ","ИСТИНА"))</formula>
    </cfRule>
    <cfRule type="expression" dxfId="4187" priority="9905">
      <formula>IF(ISBLANK($D99),,IF($F99&lt;&gt;0,"ЛОЖЬ","ИСТИНА"))</formula>
    </cfRule>
    <cfRule type="expression" dxfId="4186" priority="9911">
      <formula>IF(ISBLANK($D99),,IF($F99&lt;&gt;0,"ЛОЖЬ","ИСТИНА"))</formula>
    </cfRule>
    <cfRule type="expression" dxfId="4185" priority="9902">
      <formula>IF(ISBLANK($D99),,IF($F99&lt;&gt;0,"ЛОЖЬ","ИСТИНА"))</formula>
    </cfRule>
    <cfRule type="expression" dxfId="4184" priority="9903">
      <formula>IF(ISBLANK($D99),,IF($F99&lt;&gt;0,"ЛОЖЬ","ИСТИНА"))</formula>
    </cfRule>
  </conditionalFormatting>
  <conditionalFormatting sqref="G101">
    <cfRule type="expression" dxfId="4183" priority="9842">
      <formula>IF(ISBLANK($D101),,IF($F101&lt;&gt;0,"ЛОЖЬ","ИСТИНА"))</formula>
    </cfRule>
    <cfRule type="expression" dxfId="4182" priority="9834">
      <formula>IF(ISBLANK($D101),,IF($F101&lt;&gt;0,"ЛОЖЬ","ИСТИНА"))</formula>
    </cfRule>
    <cfRule type="expression" dxfId="4181" priority="9833">
      <formula>IF(ISBLANK($D101),,IF($F101&lt;&gt;0,"ЛОЖЬ","ИСТИНА"))</formula>
    </cfRule>
    <cfRule type="expression" dxfId="4180" priority="9836">
      <formula>IF(ISBLANK($D101),,IF($F101&lt;&gt;0,"ЛОЖЬ","ИСТИНА"))</formula>
    </cfRule>
    <cfRule type="expression" dxfId="4179" priority="9867">
      <formula>IF(ISBLANK($D101),,IF($F101&lt;&gt;0,"ЛОЖЬ","ИСТИНА"))</formula>
    </cfRule>
  </conditionalFormatting>
  <conditionalFormatting sqref="G102">
    <cfRule type="expression" dxfId="4178" priority="9770">
      <formula>IF(ISBLANK($D102),,IF($F102&lt;&gt;0,"ЛОЖЬ","ИСТИНА"))</formula>
    </cfRule>
    <cfRule type="expression" dxfId="4177" priority="9771">
      <formula>IF(ISBLANK($D102),,IF($F102&lt;&gt;0,"ЛОЖЬ","ИСТИНА"))</formula>
    </cfRule>
    <cfRule type="expression" dxfId="4176" priority="9772">
      <formula>_xlfn.ISFORMULA(G102)=TRUE</formula>
    </cfRule>
    <cfRule type="expression" dxfId="4175" priority="9773">
      <formula>IF(ISBLANK($D102),,IF($F102&lt;&gt;0,"ЛОЖЬ","ИСТИНА"))</formula>
    </cfRule>
    <cfRule type="expression" dxfId="4174" priority="9779">
      <formula>IF(ISBLANK($D102),,IF($F102&lt;&gt;0,"ЛОЖЬ","ИСТИНА"))</formula>
    </cfRule>
    <cfRule type="expression" dxfId="4173" priority="9780">
      <formula>_xlfn.ISFORMULA(G102)=TRUE</formula>
    </cfRule>
    <cfRule type="expression" dxfId="4172" priority="9805">
      <formula>_xlfn.ISFORMULA(G102)=TRUE</formula>
    </cfRule>
    <cfRule type="expression" dxfId="4171" priority="9804">
      <formula>IF(ISBLANK($D102),,IF($F102&lt;&gt;0,"ЛОЖЬ","ИСТИНА"))</formula>
    </cfRule>
  </conditionalFormatting>
  <conditionalFormatting sqref="G102:G103">
    <cfRule type="expression" dxfId="4170" priority="9703">
      <formula>_xlfn.ISFORMULA(G102)=TRUE</formula>
    </cfRule>
  </conditionalFormatting>
  <conditionalFormatting sqref="G103">
    <cfRule type="expression" dxfId="4169" priority="9710">
      <formula>IF(ISBLANK($D103),,IF($F103&lt;&gt;0,"ЛОЖЬ","ИСТИНА"))</formula>
    </cfRule>
    <cfRule type="expression" dxfId="4168" priority="9735">
      <formula>IF(ISBLANK($D103),,IF($F103&lt;&gt;0,"ЛОЖЬ","ИСТИНА"))</formula>
    </cfRule>
    <cfRule type="expression" dxfId="4167" priority="9702">
      <formula>IF(ISBLANK($D103),,IF($F103&lt;&gt;0,"ЛОЖЬ","ИСТИНА"))</formula>
    </cfRule>
    <cfRule type="expression" dxfId="4166" priority="9701">
      <formula>IF(ISBLANK($D103),,IF($F103&lt;&gt;0,"ЛОЖЬ","ИСТИНА"))</formula>
    </cfRule>
    <cfRule type="expression" dxfId="4165" priority="9704">
      <formula>IF(ISBLANK($D103),,IF($F103&lt;&gt;0,"ЛОЖЬ","ИСТИНА"))</formula>
    </cfRule>
  </conditionalFormatting>
  <conditionalFormatting sqref="G104">
    <cfRule type="expression" dxfId="4164" priority="1718">
      <formula>_xlfn.ISFORMULA(G104)=TRUE</formula>
    </cfRule>
    <cfRule type="expression" dxfId="4163" priority="1708">
      <formula>_xlfn.ISFORMULA(G104)=TRUE</formula>
    </cfRule>
    <cfRule type="expression" dxfId="4162" priority="1709">
      <formula>_xlfn.ISFORMULA(G104)=TRUE</formula>
    </cfRule>
    <cfRule type="expression" dxfId="4161" priority="1710">
      <formula>_xlfn.ISFORMULA(G104)=TRUE</formula>
    </cfRule>
    <cfRule type="expression" dxfId="4160" priority="1711">
      <formula>IF(ISBLANK($D104),,IF($F104&lt;&gt;0,"ЛОЖЬ","ИСТИНА"))</formula>
    </cfRule>
    <cfRule type="expression" dxfId="4159" priority="1712">
      <formula>IF(ISBLANK($D104),,IF($F104&lt;&gt;0,"ЛОЖЬ","ИСТИНА"))</formula>
    </cfRule>
    <cfRule type="expression" dxfId="4158" priority="1713">
      <formula>_xlfn.ISFORMULA(G104)=TRUE</formula>
    </cfRule>
    <cfRule type="expression" dxfId="4157" priority="1714">
      <formula>IF(ISBLANK($D104),,IF($F104&lt;&gt;0,"ЛОЖЬ","ИСТИНА"))</formula>
    </cfRule>
    <cfRule type="expression" dxfId="4156" priority="1715">
      <formula>IF(ISBLANK($D104),,IF($F104&lt;&gt;0,"ЛОЖЬ","ИСТИНА"))</formula>
    </cfRule>
    <cfRule type="expression" dxfId="4155" priority="1716">
      <formula>_xlfn.ISFORMULA(G104)=TRUE</formula>
    </cfRule>
    <cfRule type="expression" dxfId="4154" priority="1717">
      <formula>IF(ISBLANK($D104),,IF($F104&lt;&gt;0,"ЛОЖЬ","ИСТИНА"))</formula>
    </cfRule>
  </conditionalFormatting>
  <conditionalFormatting sqref="G106">
    <cfRule type="expression" dxfId="4153" priority="9615">
      <formula>IF(ISBLANK($D106),,IF($F106&lt;&gt;0,"ЛОЖЬ","ИСТИНА"))</formula>
    </cfRule>
    <cfRule type="expression" dxfId="4152" priority="9614">
      <formula>_xlfn.ISFORMULA(G106)=TRUE</formula>
    </cfRule>
    <cfRule type="expression" dxfId="4151" priority="9613">
      <formula>IF(ISBLANK($D106),,IF($F106&lt;&gt;0,"ЛОЖЬ","ИСТИНА"))</formula>
    </cfRule>
    <cfRule type="expression" dxfId="4150" priority="9612">
      <formula>IF(ISBLANK($D106),,IF($F106&lt;&gt;0,"ЛОЖЬ","ИСТИНА"))</formula>
    </cfRule>
    <cfRule type="expression" dxfId="4149" priority="9621">
      <formula>IF(ISBLANK($D106),,IF($F106&lt;&gt;0,"ЛОЖЬ","ИСТИНА"))</formula>
    </cfRule>
    <cfRule type="expression" dxfId="4148" priority="9646">
      <formula>IF(ISBLANK($D106),,IF($F106&lt;&gt;0,"ЛОЖЬ","ИСТИНА"))</formula>
    </cfRule>
  </conditionalFormatting>
  <conditionalFormatting sqref="G107">
    <cfRule type="expression" dxfId="4147" priority="9588">
      <formula>IF(ISBLANK($D107),,IF($F107&lt;&gt;0,"ЛОЖЬ","ИСТИНА"))</formula>
    </cfRule>
    <cfRule type="expression" dxfId="4146" priority="9564">
      <formula>IF(ISBLANK($D107),,IF($F107&lt;&gt;0,"ЛОЖЬ","ИСТИНА"))</formula>
    </cfRule>
    <cfRule type="expression" dxfId="4145" priority="9558">
      <formula>IF(ISBLANK($D107),,IF($F107&lt;&gt;0,"ЛОЖЬ","ИСТИНА"))</formula>
    </cfRule>
    <cfRule type="expression" dxfId="4144" priority="9555">
      <formula>IF(ISBLANK($D107),,IF($F107&lt;&gt;0,"ЛОЖЬ","ИСТИНА"))</formula>
    </cfRule>
    <cfRule type="expression" dxfId="4143" priority="9556">
      <formula>IF(ISBLANK($D107),,IF($F107&lt;&gt;0,"ЛОЖЬ","ИСТИНА"))</formula>
    </cfRule>
  </conditionalFormatting>
  <conditionalFormatting sqref="G108">
    <cfRule type="expression" dxfId="4142" priority="9494">
      <formula>_xlfn.ISFORMULA(G108)=TRUE</formula>
    </cfRule>
    <cfRule type="expression" dxfId="4141" priority="9525">
      <formula>IF(ISBLANK($D108),,IF($F108&lt;&gt;0,"ЛОЖЬ","ИСТИНА"))</formula>
    </cfRule>
    <cfRule type="expression" dxfId="4140" priority="9493">
      <formula>IF(ISBLANK($D108),,IF($F108&lt;&gt;0,"ЛОЖЬ","ИСТИНА"))</formula>
    </cfRule>
    <cfRule type="expression" dxfId="4139" priority="9492">
      <formula>IF(ISBLANK($D108),,IF($F108&lt;&gt;0,"ЛОЖЬ","ИСТИНА"))</formula>
    </cfRule>
    <cfRule type="expression" dxfId="4138" priority="9495">
      <formula>IF(ISBLANK($D108),,IF($F108&lt;&gt;0,"ЛОЖЬ","ИСТИНА"))</formula>
    </cfRule>
    <cfRule type="expression" dxfId="4137" priority="9501">
      <formula>IF(ISBLANK($D108),,IF($F108&lt;&gt;0,"ЛОЖЬ","ИСТИНА"))</formula>
    </cfRule>
  </conditionalFormatting>
  <conditionalFormatting sqref="G109">
    <cfRule type="expression" dxfId="4136" priority="9454">
      <formula>IF(ISBLANK($D109),,IF($F109&lt;&gt;0,"ЛОЖЬ","ИСТИНА"))</formula>
    </cfRule>
    <cfRule type="expression" dxfId="4135" priority="9430">
      <formula>IF(ISBLANK($D109),,IF($F109&lt;&gt;0,"ЛОЖЬ","ИСТИНА"))</formula>
    </cfRule>
    <cfRule type="expression" dxfId="4134" priority="9421">
      <formula>IF(ISBLANK($D109),,IF($F109&lt;&gt;0,"ЛОЖЬ","ИСТИНА"))</formula>
    </cfRule>
    <cfRule type="expression" dxfId="4133" priority="9422">
      <formula>IF(ISBLANK($D109),,IF($F109&lt;&gt;0,"ЛОЖЬ","ИСТИНА"))</formula>
    </cfRule>
    <cfRule type="expression" dxfId="4132" priority="9424">
      <formula>IF(ISBLANK($D109),,IF($F109&lt;&gt;0,"ЛОЖЬ","ИСТИНА"))</formula>
    </cfRule>
  </conditionalFormatting>
  <conditionalFormatting sqref="G110">
    <cfRule type="expression" dxfId="4131" priority="9371">
      <formula>IF(ISBLANK($D110),,IF($F110&lt;&gt;0,"ЛОЖЬ","ИСТИНА"))</formula>
    </cfRule>
    <cfRule type="expression" dxfId="4130" priority="9346">
      <formula>IF(ISBLANK($D110),,IF($F110&lt;&gt;0,"ЛОЖЬ","ИСТИНА"))</formula>
    </cfRule>
    <cfRule type="expression" dxfId="4129" priority="9340">
      <formula>IF(ISBLANK($D110),,IF($F110&lt;&gt;0,"ЛОЖЬ","ИСТИНА"))</formula>
    </cfRule>
    <cfRule type="expression" dxfId="4128" priority="9339">
      <formula>_xlfn.ISFORMULA(G110)=TRUE</formula>
    </cfRule>
    <cfRule type="expression" dxfId="4127" priority="9338">
      <formula>IF(ISBLANK($D110),,IF($F110&lt;&gt;0,"ЛОЖЬ","ИСТИНА"))</formula>
    </cfRule>
    <cfRule type="expression" dxfId="4126" priority="9337">
      <formula>IF(ISBLANK($D110),,IF($F110&lt;&gt;0,"ЛОЖЬ","ИСТИНА"))</formula>
    </cfRule>
  </conditionalFormatting>
  <conditionalFormatting sqref="G111">
    <cfRule type="expression" dxfId="4125" priority="9270">
      <formula>IF(ISBLANK($D111),,IF($F111&lt;&gt;0,"ЛОЖЬ","ИСТИНА"))</formula>
    </cfRule>
    <cfRule type="expression" dxfId="4124" priority="9269">
      <formula>_xlfn.ISFORMULA(G111)=TRUE</formula>
    </cfRule>
    <cfRule type="expression" dxfId="4123" priority="9301">
      <formula>IF(ISBLANK($D111),,IF($F111&lt;&gt;0,"ЛОЖЬ","ИСТИНА"))</formula>
    </cfRule>
    <cfRule type="expression" dxfId="4122" priority="9267">
      <formula>IF(ISBLANK($D111),,IF($F111&lt;&gt;0,"ЛОЖЬ","ИСТИНА"))</formula>
    </cfRule>
    <cfRule type="expression" dxfId="4121" priority="9268">
      <formula>IF(ISBLANK($D111),,IF($F111&lt;&gt;0,"ЛОЖЬ","ИСТИНА"))</formula>
    </cfRule>
    <cfRule type="expression" dxfId="4120" priority="9276">
      <formula>IF(ISBLANK($D111),,IF($F111&lt;&gt;0,"ЛОЖЬ","ИСТИНА"))</formula>
    </cfRule>
  </conditionalFormatting>
  <conditionalFormatting sqref="G112">
    <cfRule type="expression" dxfId="4119" priority="9231">
      <formula>IF(ISBLANK($D112),,IF($F112&lt;&gt;0,"ЛОЖЬ","ИСТИНА"))</formula>
    </cfRule>
    <cfRule type="expression" dxfId="4118" priority="9200">
      <formula>IF(ISBLANK($D112),,IF($F112&lt;&gt;0,"ЛОЖЬ","ИСТИНА"))</formula>
    </cfRule>
    <cfRule type="expression" dxfId="4117" priority="9206">
      <formula>IF(ISBLANK($D112),,IF($F112&lt;&gt;0,"ЛОЖЬ","ИСТИНА"))</formula>
    </cfRule>
    <cfRule type="expression" dxfId="4116" priority="9198">
      <formula>IF(ISBLANK($D112),,IF($F112&lt;&gt;0,"ЛОЖЬ","ИСТИНА"))</formula>
    </cfRule>
    <cfRule type="expression" dxfId="4115" priority="9197">
      <formula>IF(ISBLANK($D112),,IF($F112&lt;&gt;0,"ЛОЖЬ","ИСТИНА"))</formula>
    </cfRule>
  </conditionalFormatting>
  <conditionalFormatting sqref="G113:G115">
    <cfRule type="expression" dxfId="4114" priority="3389">
      <formula>IF(ISBLANK($D113),,IF($F113&lt;&gt;0,"ЛОЖЬ","ИСТИНА"))</formula>
    </cfRule>
    <cfRule type="expression" dxfId="4113" priority="3390">
      <formula>IF(ISBLANK($D113),,IF($F113&lt;&gt;0,"ЛОЖЬ","ИСТИНА"))</formula>
    </cfRule>
    <cfRule type="expression" dxfId="4112" priority="3391">
      <formula>_xlfn.ISFORMULA(G113)=TRUE</formula>
    </cfRule>
    <cfRule type="expression" dxfId="4111" priority="3392">
      <formula>IF(ISBLANK($D113),,IF($F113&lt;&gt;0,"ЛОЖЬ","ИСТИНА"))</formula>
    </cfRule>
    <cfRule type="expression" dxfId="4110" priority="3397">
      <formula>IF(ISBLANK($D113),,IF($F113&lt;&gt;0,"ЛОЖЬ","ИСТИНА"))</formula>
    </cfRule>
    <cfRule type="expression" dxfId="4109" priority="3400">
      <formula>IF(ISBLANK($D113),,IF($F113&lt;&gt;0,"ЛОЖЬ","ИСТИНА"))</formula>
    </cfRule>
  </conditionalFormatting>
  <conditionalFormatting sqref="G116">
    <cfRule type="expression" dxfId="4108" priority="9057">
      <formula>IF(ISBLANK($D116),,IF($F116&lt;&gt;0,"ЛОЖЬ","ИСТИНА"))</formula>
    </cfRule>
    <cfRule type="expression" dxfId="4107" priority="9058">
      <formula>IF(ISBLANK($D116),,IF($F116&lt;&gt;0,"ЛОЖЬ","ИСТИНА"))</formula>
    </cfRule>
    <cfRule type="expression" dxfId="4106" priority="9060">
      <formula>IF(ISBLANK($D116),,IF($F116&lt;&gt;0,"ЛОЖЬ","ИСТИНА"))</formula>
    </cfRule>
    <cfRule type="expression" dxfId="4105" priority="9091">
      <formula>IF(ISBLANK($D116),,IF($F116&lt;&gt;0,"ЛОЖЬ","ИСТИНА"))</formula>
    </cfRule>
    <cfRule type="expression" dxfId="4104" priority="9066">
      <formula>IF(ISBLANK($D116),,IF($F116&lt;&gt;0,"ЛОЖЬ","ИСТИНА"))</formula>
    </cfRule>
  </conditionalFormatting>
  <conditionalFormatting sqref="G117:G119">
    <cfRule type="expression" dxfId="4103" priority="3264">
      <formula>IF(ISBLANK($D117),,IF($F117&lt;&gt;0,"ЛОЖЬ","ИСТИНА"))</formula>
    </cfRule>
    <cfRule type="expression" dxfId="4102" priority="3263">
      <formula>IF(ISBLANK($D117),,IF($F117&lt;&gt;0,"ЛОЖЬ","ИСТИНА"))</formula>
    </cfRule>
    <cfRule type="expression" dxfId="4101" priority="3265">
      <formula>_xlfn.ISFORMULA(G117)=TRUE</formula>
    </cfRule>
    <cfRule type="expression" dxfId="4100" priority="3266">
      <formula>IF(ISBLANK($D117),,IF($F117&lt;&gt;0,"ЛОЖЬ","ИСТИНА"))</formula>
    </cfRule>
    <cfRule type="expression" dxfId="4099" priority="3267">
      <formula>IF(ISBLANK($D117),,IF($F117&lt;&gt;0,"ЛОЖЬ","ИСТИНА"))</formula>
    </cfRule>
    <cfRule type="expression" dxfId="4098" priority="3269">
      <formula>IF(ISBLANK($D117),,IF($F117&lt;&gt;0,"ЛОЖЬ","ИСТИНА"))</formula>
    </cfRule>
  </conditionalFormatting>
  <conditionalFormatting sqref="G120">
    <cfRule type="expression" dxfId="4097" priority="8778">
      <formula>IF(ISBLANK($D120),,IF($F120&lt;&gt;0,"ЛОЖЬ","ИСТИНА"))</formula>
    </cfRule>
    <cfRule type="expression" dxfId="4096" priority="8811">
      <formula>IF(ISBLANK($D120),,IF($F120&lt;&gt;0,"ЛОЖЬ","ИСТИНА"))</formula>
    </cfRule>
    <cfRule type="expression" dxfId="4095" priority="8786">
      <formula>IF(ISBLANK($D120),,IF($F120&lt;&gt;0,"ЛОЖЬ","ИСТИНА"))</formula>
    </cfRule>
    <cfRule type="expression" dxfId="4094" priority="8780">
      <formula>IF(ISBLANK($D120),,IF($F120&lt;&gt;0,"ЛОЖЬ","ИСТИНА"))</formula>
    </cfRule>
    <cfRule type="expression" dxfId="4093" priority="8777">
      <formula>IF(ISBLANK($D120),,IF($F120&lt;&gt;0,"ЛОЖЬ","ИСТИНА"))</formula>
    </cfRule>
    <cfRule type="expression" dxfId="4092" priority="8779">
      <formula>_xlfn.ISFORMULA(G120)=TRUE</formula>
    </cfRule>
  </conditionalFormatting>
  <conditionalFormatting sqref="G121">
    <cfRule type="expression" dxfId="4091" priority="8360">
      <formula>IF(ISBLANK($D121),,IF($F121&lt;&gt;0,"ЛОЖЬ","ИСТИНА"))</formula>
    </cfRule>
    <cfRule type="expression" dxfId="4090" priority="8357">
      <formula>IF(ISBLANK($D121),,IF($F121&lt;&gt;0,"ЛОЖЬ","ИСТИНА"))</formula>
    </cfRule>
    <cfRule type="expression" dxfId="4089" priority="8366">
      <formula>IF(ISBLANK($D121),,IF($F121&lt;&gt;0,"ЛОЖЬ","ИСТИНА"))</formula>
    </cfRule>
    <cfRule type="expression" dxfId="4088" priority="8391">
      <formula>IF(ISBLANK($D121),,IF($F121&lt;&gt;0,"ЛОЖЬ","ИСТИНА"))</formula>
    </cfRule>
    <cfRule type="expression" dxfId="4087" priority="8358">
      <formula>IF(ISBLANK($D121),,IF($F121&lt;&gt;0,"ЛОЖЬ","ИСТИНА"))</formula>
    </cfRule>
  </conditionalFormatting>
  <conditionalFormatting sqref="G122">
    <cfRule type="expression" dxfId="4086" priority="8010">
      <formula>IF(ISBLANK($D122),,IF($F122&lt;&gt;0,"ЛОЖЬ","ИСТИНА"))</formula>
    </cfRule>
    <cfRule type="expression" dxfId="4085" priority="8008">
      <formula>IF(ISBLANK($D122),,IF($F122&lt;&gt;0,"ЛОЖЬ","ИСТИНА"))</formula>
    </cfRule>
    <cfRule type="expression" dxfId="4084" priority="8007">
      <formula>IF(ISBLANK($D122),,IF($F122&lt;&gt;0,"ЛОЖЬ","ИСТИНА"))</formula>
    </cfRule>
    <cfRule type="expression" dxfId="4083" priority="7761">
      <formula>IF(ISBLANK($D122),,IF($F122&lt;&gt;0,"ЛОЖЬ","ИСТИНА"))</formula>
    </cfRule>
    <cfRule type="expression" dxfId="4082" priority="7730">
      <formula>IF(ISBLANK($D122),,IF($F122&lt;&gt;0,"ЛОЖЬ","ИСТИНА"))</formula>
    </cfRule>
    <cfRule type="expression" dxfId="4081" priority="7728">
      <formula>IF(ISBLANK($D122),,IF($F122&lt;&gt;0,"ЛОЖЬ","ИСТИНА"))</formula>
    </cfRule>
    <cfRule type="expression" dxfId="4080" priority="7727">
      <formula>IF(ISBLANK($D122),,IF($F122&lt;&gt;0,"ЛОЖЬ","ИСТИНА"))</formula>
    </cfRule>
    <cfRule type="expression" dxfId="4079" priority="7736">
      <formula>IF(ISBLANK($D122),,IF($F122&lt;&gt;0,"ЛОЖЬ","ИСТИНА"))</formula>
    </cfRule>
    <cfRule type="expression" dxfId="4078" priority="8041">
      <formula>IF(ISBLANK($D122),,IF($F122&lt;&gt;0,"ЛОЖЬ","ИСТИНА"))</formula>
    </cfRule>
    <cfRule type="expression" dxfId="4077" priority="8016">
      <formula>IF(ISBLANK($D122),,IF($F122&lt;&gt;0,"ЛОЖЬ","ИСТИНА"))</formula>
    </cfRule>
  </conditionalFormatting>
  <conditionalFormatting sqref="G123:G125 G127:G129 G131:G133 G135:G137">
    <cfRule type="expression" dxfId="4076" priority="3204">
      <formula>IF(ISBLANK($D123),,IF($F123&lt;&gt;0,"ЛОЖЬ","ИСТИНА"))</formula>
    </cfRule>
    <cfRule type="expression" dxfId="4075" priority="3207">
      <formula>IF(ISBLANK($D123),,IF($F123&lt;&gt;0,"ЛОЖЬ","ИСТИНА"))</formula>
    </cfRule>
    <cfRule type="expression" dxfId="4074" priority="3201">
      <formula>IF(ISBLANK($D123),,IF($F123&lt;&gt;0,"ЛОЖЬ","ИСТИНА"))</formula>
    </cfRule>
    <cfRule type="expression" dxfId="4073" priority="3202">
      <formula>IF(ISBLANK($D123),,IF($F123&lt;&gt;0,"ЛОЖЬ","ИСТИНА"))</formula>
    </cfRule>
    <cfRule type="expression" dxfId="4072" priority="3203">
      <formula>_xlfn.ISFORMULA(G123)=TRUE</formula>
    </cfRule>
    <cfRule type="expression" dxfId="4071" priority="3205">
      <formula>IF(ISBLANK($D123),,IF($F123&lt;&gt;0,"ЛОЖЬ","ИСТИНА"))</formula>
    </cfRule>
  </conditionalFormatting>
  <conditionalFormatting sqref="G126 G130 G134">
    <cfRule type="expression" dxfId="4070" priority="3243">
      <formula>IF(ISBLANK($D126),,IF($F126&lt;&gt;0,"ЛОЖЬ","ИСТИНА"))</formula>
    </cfRule>
    <cfRule type="expression" dxfId="4069" priority="3244">
      <formula>IF(ISBLANK($D126),,IF($F126&lt;&gt;0,"ЛОЖЬ","ИСТИНА"))</formula>
    </cfRule>
    <cfRule type="expression" dxfId="4068" priority="3245">
      <formula>_xlfn.ISFORMULA(G126)=TRUE</formula>
    </cfRule>
    <cfRule type="expression" dxfId="4067" priority="3246">
      <formula>IF(ISBLANK($D126),,IF($F126&lt;&gt;0,"ЛОЖЬ","ИСТИНА"))</formula>
    </cfRule>
    <cfRule type="expression" dxfId="4066" priority="3247">
      <formula>IF(ISBLANK($D126),,IF($F126&lt;&gt;0,"ЛОЖЬ","ИСТИНА"))</formula>
    </cfRule>
    <cfRule type="expression" dxfId="4065" priority="3249">
      <formula>IF(ISBLANK($D126),,IF($F126&lt;&gt;0,"ЛОЖЬ","ИСТИНА"))</formula>
    </cfRule>
  </conditionalFormatting>
  <conditionalFormatting sqref="G138">
    <cfRule type="expression" dxfId="4064" priority="7127">
      <formula>IF(ISBLANK($D138),,IF($F138&lt;&gt;0,"ЛОЖЬ","ИСТИНА"))</formula>
    </cfRule>
    <cfRule type="expression" dxfId="4063" priority="7126">
      <formula>IF(ISBLANK($D138),,IF($F138&lt;&gt;0,"ЛОЖЬ","ИСТИНА"))</formula>
    </cfRule>
    <cfRule type="expression" dxfId="4062" priority="7125">
      <formula>IF(ISBLANK($D138),,IF($F138&lt;&gt;0,"ЛОЖЬ","ИСТИНА"))</formula>
    </cfRule>
    <cfRule type="expression" dxfId="4061" priority="7128">
      <formula>IF(ISBLANK($D138),,IF($F138&lt;&gt;0,"ЛОЖЬ","ИСТИНА"))</formula>
    </cfRule>
  </conditionalFormatting>
  <conditionalFormatting sqref="G140:G141">
    <cfRule type="expression" dxfId="4060" priority="3153">
      <formula>IF(ISBLANK($D140),,IF($F140&lt;&gt;0,"ЛОЖЬ","ИСТИНА"))</formula>
    </cfRule>
    <cfRule type="expression" dxfId="4059" priority="3149">
      <formula>IF(ISBLANK($D140),,IF($F140&lt;&gt;0,"ЛОЖЬ","ИСТИНА"))</formula>
    </cfRule>
    <cfRule type="expression" dxfId="4058" priority="3155">
      <formula>IF(ISBLANK($D140),,IF($F140&lt;&gt;0,"ЛОЖЬ","ИСТИНА"))</formula>
    </cfRule>
    <cfRule type="expression" dxfId="4057" priority="3152">
      <formula>IF(ISBLANK($D140),,IF($F140&lt;&gt;0,"ЛОЖЬ","ИСТИНА"))</formula>
    </cfRule>
    <cfRule type="expression" dxfId="4056" priority="3151">
      <formula>_xlfn.ISFORMULA(G140)=TRUE</formula>
    </cfRule>
    <cfRule type="expression" dxfId="4055" priority="3150">
      <formula>IF(ISBLANK($D140),,IF($F140&lt;&gt;0,"ЛОЖЬ","ИСТИНА"))</formula>
    </cfRule>
  </conditionalFormatting>
  <conditionalFormatting sqref="G142:G143">
    <cfRule type="expression" dxfId="4054" priority="7054">
      <formula>IF(ISBLANK($D142),,IF($F142&lt;&gt;0,"ЛОЖЬ","ИСТИНА"))</formula>
    </cfRule>
    <cfRule type="expression" dxfId="4053" priority="7055">
      <formula>IF(ISBLANK($D142),,IF($F142&lt;&gt;0,"ЛОЖЬ","ИСТИНА"))</formula>
    </cfRule>
    <cfRule type="expression" dxfId="4052" priority="7056">
      <formula>_xlfn.ISFORMULA(G142)=TRUE</formula>
    </cfRule>
    <cfRule type="expression" dxfId="4051" priority="7052">
      <formula>IF(ISBLANK($D142),,IF($F142&lt;&gt;0,"ЛОЖЬ","ИСТИНА"))</formula>
    </cfRule>
    <cfRule type="expression" dxfId="4050" priority="7053">
      <formula>IF(ISBLANK($D142),,IF($F142&lt;&gt;0,"ЛОЖЬ","ИСТИНА"))</formula>
    </cfRule>
  </conditionalFormatting>
  <conditionalFormatting sqref="G144">
    <cfRule type="expression" dxfId="4049" priority="6994">
      <formula>_xlfn.ISFORMULA(G144)=TRUE</formula>
    </cfRule>
    <cfRule type="expression" dxfId="4048" priority="6991">
      <formula>IF(ISBLANK($D144),,IF($F144&lt;&gt;0,"ЛОЖЬ","ИСТИНА"))</formula>
    </cfRule>
    <cfRule type="expression" dxfId="4047" priority="6990">
      <formula>IF(ISBLANK($D144),,IF($F144&lt;&gt;0,"ЛОЖЬ","ИСТИНА"))</formula>
    </cfRule>
    <cfRule type="expression" dxfId="4046" priority="6992">
      <formula>IF(ISBLANK($D144),,IF($F144&lt;&gt;0,"ЛОЖЬ","ИСТИНА"))</formula>
    </cfRule>
    <cfRule type="expression" dxfId="4045" priority="6993">
      <formula>IF(ISBLANK($D144),,IF($F144&lt;&gt;0,"ЛОЖЬ","ИСТИНА"))</formula>
    </cfRule>
  </conditionalFormatting>
  <conditionalFormatting sqref="G145:G146">
    <cfRule type="expression" dxfId="4044" priority="6930">
      <formula>IF(ISBLANK($D145),,IF($F145&lt;&gt;0,"ЛОЖЬ","ИСТИНА"))</formula>
    </cfRule>
    <cfRule type="expression" dxfId="4043" priority="6931">
      <formula>IF(ISBLANK($D145),,IF($F145&lt;&gt;0,"ЛОЖЬ","ИСТИНА"))</formula>
    </cfRule>
    <cfRule type="expression" dxfId="4042" priority="6933">
      <formula>IF(ISBLANK($D145),,IF($F145&lt;&gt;0,"ЛОЖЬ","ИСТИНА"))</formula>
    </cfRule>
    <cfRule type="expression" dxfId="4041" priority="6934">
      <formula>_xlfn.ISFORMULA(G145)=TRUE</formula>
    </cfRule>
    <cfRule type="expression" dxfId="4040" priority="6932">
      <formula>IF(ISBLANK($D145),,IF($F145&lt;&gt;0,"ЛОЖЬ","ИСТИНА"))</formula>
    </cfRule>
  </conditionalFormatting>
  <conditionalFormatting sqref="G147">
    <cfRule type="expression" dxfId="4039" priority="6877">
      <formula>IF(ISBLANK($D147),,IF($F147&lt;&gt;0,"ЛОЖЬ","ИСТИНА"))</formula>
    </cfRule>
    <cfRule type="expression" dxfId="4038" priority="6878">
      <formula>IF(ISBLANK($D147),,IF($F147&lt;&gt;0,"ЛОЖЬ","ИСТИНА"))</formula>
    </cfRule>
    <cfRule type="expression" dxfId="4037" priority="6879">
      <formula>IF(ISBLANK($D147),,IF($F147&lt;&gt;0,"ЛОЖЬ","ИСТИНА"))</formula>
    </cfRule>
    <cfRule type="expression" dxfId="4036" priority="6880">
      <formula>_xlfn.ISFORMULA(G147)=TRUE</formula>
    </cfRule>
    <cfRule type="expression" dxfId="4035" priority="6876">
      <formula>IF(ISBLANK($D147),,IF($F147&lt;&gt;0,"ЛОЖЬ","ИСТИНА"))</formula>
    </cfRule>
  </conditionalFormatting>
  <conditionalFormatting sqref="G149:G151">
    <cfRule type="expression" dxfId="4034" priority="6820">
      <formula>_xlfn.ISFORMULA(G149)=TRUE</formula>
    </cfRule>
  </conditionalFormatting>
  <conditionalFormatting sqref="G153:G154 F155:H155">
    <cfRule type="expression" dxfId="4033" priority="6675">
      <formula>_xlfn.ISFORMULA(F153)=TRUE</formula>
    </cfRule>
  </conditionalFormatting>
  <conditionalFormatting sqref="G157:G163">
    <cfRule type="expression" dxfId="4032" priority="6160">
      <formula>_xlfn.ISFORMULA(G157)=TRUE</formula>
    </cfRule>
  </conditionalFormatting>
  <conditionalFormatting sqref="G165">
    <cfRule type="expression" dxfId="4031" priority="6028">
      <formula>IF(ISBLANK($D165),,IF($G165&lt;&gt;0,"ЛОЖЬ","ИСТИНА"))</formula>
    </cfRule>
    <cfRule type="expression" dxfId="4030" priority="6029">
      <formula>_xlfn.ISFORMULA(G165)=TRUE</formula>
    </cfRule>
    <cfRule type="expression" dxfId="4029" priority="6031">
      <formula>IF(ISBLANK($D165),,IF($G165&lt;&gt;0,"ЛОЖЬ","ИСТИНА"))</formula>
    </cfRule>
    <cfRule type="expression" dxfId="4028" priority="6033">
      <formula>_xlfn.ISFORMULA(G165)=TRUE</formula>
    </cfRule>
    <cfRule type="expression" dxfId="4027" priority="6037">
      <formula>IF(ISBLANK($D165),,IF($G165&lt;&gt;0,"ЛОЖЬ","ИСТИНА"))</formula>
    </cfRule>
    <cfRule type="expression" dxfId="4026" priority="6042">
      <formula>_xlfn.ISFORMULA(G165)=TRUE</formula>
    </cfRule>
    <cfRule type="expression" dxfId="4025" priority="6043">
      <formula>IF(ISBLANK($D165),,IF($G165&lt;&gt;0,"ЛОЖЬ","ИСТИНА"))</formula>
    </cfRule>
    <cfRule type="expression" dxfId="4024" priority="6044">
      <formula>_xlfn.ISFORMULA(G165)=TRUE</formula>
    </cfRule>
    <cfRule type="expression" dxfId="4023" priority="6048">
      <formula>_xlfn.ISFORMULA(G165)=TRUE</formula>
    </cfRule>
    <cfRule type="expression" dxfId="4022" priority="6052">
      <formula>IF(ISBLANK($D165),,IF($G165&lt;&gt;0,"ЛОЖЬ","ИСТИНА"))</formula>
    </cfRule>
    <cfRule type="expression" dxfId="4021" priority="6057">
      <formula>_xlfn.ISFORMULA(G165)=TRUE</formula>
    </cfRule>
    <cfRule type="expression" dxfId="4020" priority="6058">
      <formula>IF(ISBLANK($D165),,IF($G165&lt;&gt;0,"ЛОЖЬ","ИСТИНА"))</formula>
    </cfRule>
    <cfRule type="expression" dxfId="4019" priority="6003">
      <formula>_xlfn.ISFORMULA(G165)=TRUE</formula>
    </cfRule>
    <cfRule type="expression" dxfId="4018" priority="6061">
      <formula>IF(ISBLANK($D165),,IF($G165&lt;&gt;0,"ЛОЖЬ","ИСТИНА"))</formula>
    </cfRule>
    <cfRule type="expression" dxfId="4017" priority="5978">
      <formula>IF(ISBLANK($D165),,IF($G165&lt;&gt;0,"ЛОЖЬ","ИСТИНА"))</formula>
    </cfRule>
    <cfRule type="expression" dxfId="4016" priority="5979">
      <formula>_xlfn.ISFORMULA(G165)=TRUE</formula>
    </cfRule>
    <cfRule type="expression" dxfId="4015" priority="5983">
      <formula>IF(ISBLANK($D165),,IF($G165&lt;&gt;0,"ЛОЖЬ","ИСТИНА"))</formula>
    </cfRule>
    <cfRule type="expression" dxfId="4014" priority="5984">
      <formula>_xlfn.ISFORMULA(G165)=TRUE</formula>
    </cfRule>
    <cfRule type="expression" dxfId="4013" priority="5987">
      <formula>IF(ISBLANK($D165),,IF($G165&lt;&gt;0,"ЛОЖЬ","ИСТИНА"))</formula>
    </cfRule>
    <cfRule type="expression" dxfId="4012" priority="5990">
      <formula>_xlfn.ISFORMULA(G165)=TRUE</formula>
    </cfRule>
    <cfRule type="expression" dxfId="4011" priority="5998">
      <formula>IF(ISBLANK($D165),,IF($G165&lt;&gt;0,"ЛОЖЬ","ИСТИНА"))</formula>
    </cfRule>
    <cfRule type="expression" dxfId="4010" priority="5999">
      <formula>_xlfn.ISFORMULA(G165)=TRUE</formula>
    </cfRule>
    <cfRule type="expression" dxfId="4009" priority="6001">
      <formula>IF(ISBLANK($D165),,IF($G165&lt;&gt;0,"ЛОЖЬ","ИСТИНА"))</formula>
    </cfRule>
    <cfRule type="expression" dxfId="4008" priority="6007">
      <formula>IF(ISBLANK($D165),,IF($G165&lt;&gt;0,"ЛОЖЬ","ИСТИНА"))</formula>
    </cfRule>
    <cfRule type="expression" dxfId="4007" priority="6013">
      <formula>IF(ISBLANK($D165),,IF($G165&lt;&gt;0,"ЛОЖЬ","ИСТИНА"))</formula>
    </cfRule>
    <cfRule type="expression" dxfId="4006" priority="6096">
      <formula>IF(ISBLANK($D165),,IF($G165&lt;&gt;0,"ЛОЖЬ","ИСТИНА"))</formula>
    </cfRule>
    <cfRule type="expression" dxfId="4005" priority="6014">
      <formula>_xlfn.ISFORMULA(G165)=TRUE</formula>
    </cfRule>
    <cfRule type="expression" dxfId="4004" priority="6016">
      <formula>IF(ISBLANK($D165),,IF($G165&lt;&gt;0,"ЛОЖЬ","ИСТИНА"))</formula>
    </cfRule>
    <cfRule type="expression" dxfId="4003" priority="6018">
      <formula>_xlfn.ISFORMULA(G165)=TRUE</formula>
    </cfRule>
    <cfRule type="expression" dxfId="4002" priority="6022">
      <formula>IF(ISBLANK($D165),,IF($G165&lt;&gt;0,"ЛОЖЬ","ИСТИНА"))</formula>
    </cfRule>
    <cfRule type="expression" dxfId="4001" priority="6027">
      <formula>_xlfn.ISFORMULA(G165)=TRUE</formula>
    </cfRule>
    <cfRule type="expression" dxfId="4000" priority="6091">
      <formula>_xlfn.ISFORMULA(G165)=TRUE</formula>
    </cfRule>
    <cfRule type="expression" dxfId="3999" priority="6090">
      <formula>IF(ISBLANK($D165),,IF($G165&lt;&gt;0,"ЛОЖЬ","ИСТИНА"))</formula>
    </cfRule>
    <cfRule type="expression" dxfId="3998" priority="6085">
      <formula>_xlfn.ISFORMULA(G165)=TRUE</formula>
    </cfRule>
    <cfRule type="expression" dxfId="3997" priority="6084">
      <formula>IF(ISBLANK($D165),,IF($G165&lt;&gt;0,"ЛОЖЬ","ИСТИНА"))</formula>
    </cfRule>
    <cfRule type="expression" dxfId="3996" priority="6046">
      <formula>IF(ISBLANK($D165),,IF($G165&lt;&gt;0,"ЛОЖЬ","ИСТИНА"))</formula>
    </cfRule>
    <cfRule type="expression" dxfId="3995" priority="6083">
      <formula>_xlfn.ISFORMULA(G165)=TRUE</formula>
    </cfRule>
    <cfRule type="expression" dxfId="3994" priority="6082">
      <formula>IF(ISBLANK($D165),,IF($G165&lt;&gt;0,"ЛОЖЬ","ИСТИНА"))</formula>
    </cfRule>
    <cfRule type="expression" dxfId="3993" priority="6078">
      <formula>_xlfn.ISFORMULA(G165)=TRUE</formula>
    </cfRule>
    <cfRule type="expression" dxfId="3992" priority="6076">
      <formula>IF(ISBLANK($D165),,IF($G165&lt;&gt;0,"ЛОЖЬ","ИСТИНА"))</formula>
    </cfRule>
    <cfRule type="expression" dxfId="3991" priority="6074">
      <formula>_xlfn.ISFORMULA(G165)=TRUE</formula>
    </cfRule>
    <cfRule type="expression" dxfId="3990" priority="6073">
      <formula>IF(ISBLANK($D165),,IF($G165&lt;&gt;0,"ЛОЖЬ","ИСТИНА"))</formula>
    </cfRule>
    <cfRule type="expression" dxfId="3989" priority="6072">
      <formula>_xlfn.ISFORMULA(G165)=TRUE</formula>
    </cfRule>
    <cfRule type="expression" dxfId="3988" priority="6067">
      <formula>IF(ISBLANK($D165),,IF($G165&lt;&gt;0,"ЛОЖЬ","ИСТИНА"))</formula>
    </cfRule>
    <cfRule type="expression" dxfId="3987" priority="6063">
      <formula>_xlfn.ISFORMULA(G165)=TRUE</formula>
    </cfRule>
    <cfRule type="expression" dxfId="3986" priority="6059">
      <formula>_xlfn.ISFORMULA(G165)=TRUE</formula>
    </cfRule>
    <cfRule type="expression" dxfId="3985" priority="6012">
      <formula>_xlfn.ISFORMULA(G165)=TRUE</formula>
    </cfRule>
  </conditionalFormatting>
  <conditionalFormatting sqref="G166">
    <cfRule type="expression" dxfId="3984" priority="5895">
      <formula>_xlfn.ISFORMULA(G166)=TRUE</formula>
    </cfRule>
    <cfRule type="expression" dxfId="3983" priority="5897">
      <formula>IF(ISBLANK($D166),,IF($G166&lt;&gt;0,"ЛОЖЬ","ИСТИНА"))</formula>
    </cfRule>
    <cfRule type="expression" dxfId="3982" priority="5899">
      <formula>_xlfn.ISFORMULA(G166)=TRUE</formula>
    </cfRule>
    <cfRule type="expression" dxfId="3981" priority="5903">
      <formula>IF(ISBLANK($D166),,IF($G166&lt;&gt;0,"ЛОЖЬ","ИСТИНА"))</formula>
    </cfRule>
    <cfRule type="expression" dxfId="3980" priority="5966">
      <formula>_xlfn.ISFORMULA(G166)=TRUE</formula>
    </cfRule>
    <cfRule type="expression" dxfId="3979" priority="5908">
      <formula>_xlfn.ISFORMULA(G166)=TRUE</formula>
    </cfRule>
    <cfRule type="expression" dxfId="3978" priority="5909">
      <formula>IF(ISBLANK($D166),,IF($G166&lt;&gt;0,"ЛОЖЬ","ИСТИНА"))</formula>
    </cfRule>
    <cfRule type="expression" dxfId="3977" priority="5910">
      <formula>_xlfn.ISFORMULA(G166)=TRUE</formula>
    </cfRule>
    <cfRule type="expression" dxfId="3976" priority="5971">
      <formula>IF(ISBLANK($D166),,IF($G166&lt;&gt;0,"ЛОЖЬ","ИСТИНА"))</formula>
    </cfRule>
    <cfRule type="expression" dxfId="3975" priority="5972">
      <formula>_xlfn.ISFORMULA(G166)=TRUE</formula>
    </cfRule>
    <cfRule type="expression" dxfId="3974" priority="5977">
      <formula>IF(ISBLANK($D166),,IF($G166&lt;&gt;0,"ЛОЖЬ","ИСТИНА"))</formula>
    </cfRule>
    <cfRule type="expression" dxfId="3973" priority="5894">
      <formula>IF(ISBLANK($D166),,IF($G166&lt;&gt;0,"ЛОЖЬ","ИСТИНА"))</formula>
    </cfRule>
    <cfRule type="expression" dxfId="3972" priority="5893">
      <formula>_xlfn.ISFORMULA(G166)=TRUE</formula>
    </cfRule>
    <cfRule type="expression" dxfId="3971" priority="5859">
      <formula>IF(ISBLANK($D166),,IF($G166&lt;&gt;0,"ЛОЖЬ","ИСТИНА"))</formula>
    </cfRule>
    <cfRule type="expression" dxfId="3970" priority="5860">
      <formula>_xlfn.ISFORMULA(G166)=TRUE</formula>
    </cfRule>
    <cfRule type="expression" dxfId="3969" priority="5912">
      <formula>IF(ISBLANK($D166),,IF($G166&lt;&gt;0,"ЛОЖЬ","ИСТИНА"))</formula>
    </cfRule>
    <cfRule type="expression" dxfId="3968" priority="5864">
      <formula>IF(ISBLANK($D166),,IF($G166&lt;&gt;0,"ЛОЖЬ","ИСТИНА"))</formula>
    </cfRule>
    <cfRule type="expression" dxfId="3967" priority="5865">
      <formula>_xlfn.ISFORMULA(G166)=TRUE</formula>
    </cfRule>
    <cfRule type="expression" dxfId="3966" priority="5868">
      <formula>IF(ISBLANK($D166),,IF($G166&lt;&gt;0,"ЛОЖЬ","ИСТИНА"))</formula>
    </cfRule>
    <cfRule type="expression" dxfId="3965" priority="5914">
      <formula>_xlfn.ISFORMULA(G166)=TRUE</formula>
    </cfRule>
    <cfRule type="expression" dxfId="3964" priority="5918">
      <formula>IF(ISBLANK($D166),,IF($G166&lt;&gt;0,"ЛОЖЬ","ИСТИНА"))</formula>
    </cfRule>
    <cfRule type="expression" dxfId="3963" priority="5923">
      <formula>_xlfn.ISFORMULA(G166)=TRUE</formula>
    </cfRule>
    <cfRule type="expression" dxfId="3962" priority="5924">
      <formula>IF(ISBLANK($D166),,IF($G166&lt;&gt;0,"ЛОЖЬ","ИСТИНА"))</formula>
    </cfRule>
    <cfRule type="expression" dxfId="3961" priority="5925">
      <formula>_xlfn.ISFORMULA(G166)=TRUE</formula>
    </cfRule>
    <cfRule type="expression" dxfId="3960" priority="5927">
      <formula>IF(ISBLANK($D166),,IF($G166&lt;&gt;0,"ЛОЖЬ","ИСТИНА"))</formula>
    </cfRule>
    <cfRule type="expression" dxfId="3959" priority="5929">
      <formula>_xlfn.ISFORMULA(G166)=TRUE</formula>
    </cfRule>
    <cfRule type="expression" dxfId="3958" priority="5933">
      <formula>IF(ISBLANK($D166),,IF($G166&lt;&gt;0,"ЛОЖЬ","ИСТИНА"))</formula>
    </cfRule>
    <cfRule type="expression" dxfId="3957" priority="5938">
      <formula>_xlfn.ISFORMULA(G166)=TRUE</formula>
    </cfRule>
    <cfRule type="expression" dxfId="3956" priority="5871">
      <formula>_xlfn.ISFORMULA(G166)=TRUE</formula>
    </cfRule>
    <cfRule type="expression" dxfId="3955" priority="5939">
      <formula>IF(ISBLANK($D166),,IF($G166&lt;&gt;0,"ЛОЖЬ","ИСТИНА"))</formula>
    </cfRule>
    <cfRule type="expression" dxfId="3954" priority="5879">
      <formula>IF(ISBLANK($D166),,IF($G166&lt;&gt;0,"ЛОЖЬ","ИСТИНА"))</formula>
    </cfRule>
    <cfRule type="expression" dxfId="3953" priority="5880">
      <formula>_xlfn.ISFORMULA(G166)=TRUE</formula>
    </cfRule>
    <cfRule type="expression" dxfId="3952" priority="5882">
      <formula>IF(ISBLANK($D166),,IF($G166&lt;&gt;0,"ЛОЖЬ","ИСТИНА"))</formula>
    </cfRule>
    <cfRule type="expression" dxfId="3951" priority="5884">
      <formula>_xlfn.ISFORMULA(G166)=TRUE</formula>
    </cfRule>
    <cfRule type="expression" dxfId="3950" priority="5940">
      <formula>_xlfn.ISFORMULA(G166)=TRUE</formula>
    </cfRule>
    <cfRule type="expression" dxfId="3949" priority="5942">
      <formula>IF(ISBLANK($D166),,IF($G166&lt;&gt;0,"ЛОЖЬ","ИСТИНА"))</formula>
    </cfRule>
    <cfRule type="expression" dxfId="3948" priority="5944">
      <formula>_xlfn.ISFORMULA(G166)=TRUE</formula>
    </cfRule>
    <cfRule type="expression" dxfId="3947" priority="5948">
      <formula>IF(ISBLANK($D166),,IF($G166&lt;&gt;0,"ЛОЖЬ","ИСТИНА"))</formula>
    </cfRule>
    <cfRule type="expression" dxfId="3946" priority="5888">
      <formula>IF(ISBLANK($D166),,IF($G166&lt;&gt;0,"ЛОЖЬ","ИСТИНА"))</formula>
    </cfRule>
    <cfRule type="expression" dxfId="3945" priority="5953">
      <formula>_xlfn.ISFORMULA(G166)=TRUE</formula>
    </cfRule>
    <cfRule type="expression" dxfId="3944" priority="5954">
      <formula>IF(ISBLANK($D166),,IF($G166&lt;&gt;0,"ЛОЖЬ","ИСТИНА"))</formula>
    </cfRule>
    <cfRule type="expression" dxfId="3943" priority="5955">
      <formula>_xlfn.ISFORMULA(G166)=TRUE</formula>
    </cfRule>
    <cfRule type="expression" dxfId="3942" priority="5957">
      <formula>IF(ISBLANK($D166),,IF($G166&lt;&gt;0,"ЛОЖЬ","ИСТИНА"))</formula>
    </cfRule>
    <cfRule type="expression" dxfId="3941" priority="5959">
      <formula>_xlfn.ISFORMULA(G166)=TRUE</formula>
    </cfRule>
    <cfRule type="expression" dxfId="3940" priority="5963">
      <formula>IF(ISBLANK($D166),,IF($G166&lt;&gt;0,"ЛОЖЬ","ИСТИНА"))</formula>
    </cfRule>
    <cfRule type="expression" dxfId="3939" priority="5964">
      <formula>_xlfn.ISFORMULA(G166)=TRUE</formula>
    </cfRule>
    <cfRule type="expression" dxfId="3938" priority="5965">
      <formula>IF(ISBLANK($D166),,IF($G166&lt;&gt;0,"ЛОЖЬ","ИСТИНА"))</formula>
    </cfRule>
  </conditionalFormatting>
  <conditionalFormatting sqref="G167">
    <cfRule type="expression" dxfId="3937" priority="5840">
      <formula>_xlfn.ISFORMULA(G167)=TRUE</formula>
    </cfRule>
    <cfRule type="expression" dxfId="3936" priority="5838">
      <formula>IF(ISBLANK($D167),,IF($G167&lt;&gt;0,"ЛОЖЬ","ИСТИНА"))</formula>
    </cfRule>
    <cfRule type="expression" dxfId="3935" priority="5836">
      <formula>_xlfn.ISFORMULA(G167)=TRUE</formula>
    </cfRule>
    <cfRule type="expression" dxfId="3934" priority="5835">
      <formula>IF(ISBLANK($D167),,IF($G167&lt;&gt;0,"ЛОЖЬ","ИСТИНА"))</formula>
    </cfRule>
    <cfRule type="expression" dxfId="3933" priority="5834">
      <formula>_xlfn.ISFORMULA(G167)=TRUE</formula>
    </cfRule>
    <cfRule type="expression" dxfId="3932" priority="5829">
      <formula>IF(ISBLANK($D167),,IF($G167&lt;&gt;0,"ЛОЖЬ","ИСТИНА"))</formula>
    </cfRule>
    <cfRule type="expression" dxfId="3931" priority="5825">
      <formula>_xlfn.ISFORMULA(G167)=TRUE</formula>
    </cfRule>
    <cfRule type="expression" dxfId="3930" priority="5823">
      <formula>IF(ISBLANK($D167),,IF($G167&lt;&gt;0,"ЛОЖЬ","ИСТИНА"))</formula>
    </cfRule>
    <cfRule type="expression" dxfId="3929" priority="5821">
      <formula>_xlfn.ISFORMULA(G167)=TRUE</formula>
    </cfRule>
    <cfRule type="expression" dxfId="3928" priority="5820">
      <formula>IF(ISBLANK($D167),,IF($G167&lt;&gt;0,"ЛОЖЬ","ИСТИНА"))</formula>
    </cfRule>
    <cfRule type="expression" dxfId="3927" priority="5819">
      <formula>_xlfn.ISFORMULA(G167)=TRUE</formula>
    </cfRule>
    <cfRule type="expression" dxfId="3926" priority="5814">
      <formula>IF(ISBLANK($D167),,IF($G167&lt;&gt;0,"ЛОЖЬ","ИСТИНА"))</formula>
    </cfRule>
    <cfRule type="expression" dxfId="3925" priority="5810">
      <formula>_xlfn.ISFORMULA(G167)=TRUE</formula>
    </cfRule>
    <cfRule type="expression" dxfId="3924" priority="5808">
      <formula>IF(ISBLANK($D167),,IF($G167&lt;&gt;0,"ЛОЖЬ","ИСТИНА"))</formula>
    </cfRule>
    <cfRule type="expression" dxfId="3923" priority="5806">
      <formula>_xlfn.ISFORMULA(G167)=TRUE</formula>
    </cfRule>
    <cfRule type="expression" dxfId="3922" priority="5805">
      <formula>IF(ISBLANK($D167),,IF($G167&lt;&gt;0,"ЛОЖЬ","ИСТИНА"))</formula>
    </cfRule>
    <cfRule type="expression" dxfId="3921" priority="5804">
      <formula>_xlfn.ISFORMULA(G167)=TRUE</formula>
    </cfRule>
    <cfRule type="expression" dxfId="3920" priority="5799">
      <formula>IF(ISBLANK($D167),,IF($G167&lt;&gt;0,"ЛОЖЬ","ИСТИНА"))</formula>
    </cfRule>
    <cfRule type="expression" dxfId="3919" priority="5844">
      <formula>IF(ISBLANK($D167),,IF($G167&lt;&gt;0,"ЛОЖЬ","ИСТИНА"))</formula>
    </cfRule>
    <cfRule type="expression" dxfId="3918" priority="5795">
      <formula>_xlfn.ISFORMULA(G167)=TRUE</formula>
    </cfRule>
    <cfRule type="expression" dxfId="3917" priority="5793">
      <formula>IF(ISBLANK($D167),,IF($G167&lt;&gt;0,"ЛОЖЬ","ИСТИНА"))</formula>
    </cfRule>
    <cfRule type="expression" dxfId="3916" priority="5791">
      <formula>_xlfn.ISFORMULA(G167)=TRUE</formula>
    </cfRule>
    <cfRule type="expression" dxfId="3915" priority="5790">
      <formula>IF(ISBLANK($D167),,IF($G167&lt;&gt;0,"ЛОЖЬ","ИСТИНА"))</formula>
    </cfRule>
    <cfRule type="expression" dxfId="3914" priority="5789">
      <formula>_xlfn.ISFORMULA(G167)=TRUE</formula>
    </cfRule>
    <cfRule type="expression" dxfId="3913" priority="5784">
      <formula>IF(ISBLANK($D167),,IF($G167&lt;&gt;0,"ЛОЖЬ","ИСТИНА"))</formula>
    </cfRule>
    <cfRule type="expression" dxfId="3912" priority="5780">
      <formula>_xlfn.ISFORMULA(G167)=TRUE</formula>
    </cfRule>
    <cfRule type="expression" dxfId="3911" priority="5778">
      <formula>IF(ISBLANK($D167),,IF($G167&lt;&gt;0,"ЛОЖЬ","ИСТИНА"))</formula>
    </cfRule>
    <cfRule type="expression" dxfId="3910" priority="5776">
      <formula>_xlfn.ISFORMULA(G167)=TRUE</formula>
    </cfRule>
    <cfRule type="expression" dxfId="3909" priority="5775">
      <formula>IF(ISBLANK($D167),,IF($G167&lt;&gt;0,"ЛОЖЬ","ИСТИНА"))</formula>
    </cfRule>
    <cfRule type="expression" dxfId="3908" priority="5774">
      <formula>_xlfn.ISFORMULA(G167)=TRUE</formula>
    </cfRule>
    <cfRule type="expression" dxfId="3907" priority="5769">
      <formula>IF(ISBLANK($D167),,IF($G167&lt;&gt;0,"ЛОЖЬ","ИСТИНА"))</formula>
    </cfRule>
    <cfRule type="expression" dxfId="3906" priority="5765">
      <formula>_xlfn.ISFORMULA(G167)=TRUE</formula>
    </cfRule>
    <cfRule type="expression" dxfId="3905" priority="5763">
      <formula>IF(ISBLANK($D167),,IF($G167&lt;&gt;0,"ЛОЖЬ","ИСТИНА"))</formula>
    </cfRule>
    <cfRule type="expression" dxfId="3904" priority="5761">
      <formula>_xlfn.ISFORMULA(G167)=TRUE</formula>
    </cfRule>
    <cfRule type="expression" dxfId="3903" priority="5760">
      <formula>IF(ISBLANK($D167),,IF($G167&lt;&gt;0,"ЛОЖЬ","ИСТИНА"))</formula>
    </cfRule>
    <cfRule type="expression" dxfId="3902" priority="5752">
      <formula>_xlfn.ISFORMULA(G167)=TRUE</formula>
    </cfRule>
    <cfRule type="expression" dxfId="3901" priority="5746">
      <formula>_xlfn.ISFORMULA(G167)=TRUE</formula>
    </cfRule>
    <cfRule type="expression" dxfId="3900" priority="5745">
      <formula>IF(ISBLANK($D167),,IF($G167&lt;&gt;0,"ЛОЖЬ","ИСТИНА"))</formula>
    </cfRule>
    <cfRule type="expression" dxfId="3899" priority="5740">
      <formula>IF(ISBLANK($D167),,IF($G167&lt;&gt;0,"ЛОЖЬ","ИСТИНА"))</formula>
    </cfRule>
    <cfRule type="expression" dxfId="3898" priority="5741">
      <formula>_xlfn.ISFORMULA(G167)=TRUE</formula>
    </cfRule>
    <cfRule type="expression" dxfId="3897" priority="5749">
      <formula>IF(ISBLANK($D167),,IF($G167&lt;&gt;0,"ЛОЖЬ","ИСТИНА"))</formula>
    </cfRule>
    <cfRule type="expression" dxfId="3896" priority="5845">
      <formula>_xlfn.ISFORMULA(G167)=TRUE</formula>
    </cfRule>
    <cfRule type="expression" dxfId="3895" priority="5846">
      <formula>IF(ISBLANK($D167),,IF($G167&lt;&gt;0,"ЛОЖЬ","ИСТИНА"))</formula>
    </cfRule>
    <cfRule type="expression" dxfId="3894" priority="5847">
      <formula>_xlfn.ISFORMULA(G167)=TRUE</formula>
    </cfRule>
    <cfRule type="expression" dxfId="3893" priority="5852">
      <formula>IF(ISBLANK($D167),,IF($G167&lt;&gt;0,"ЛОЖЬ","ИСТИНА"))</formula>
    </cfRule>
    <cfRule type="expression" dxfId="3892" priority="5853">
      <formula>_xlfn.ISFORMULA(G167)=TRUE</formula>
    </cfRule>
    <cfRule type="expression" dxfId="3891" priority="5858">
      <formula>IF(ISBLANK($D167),,IF($G167&lt;&gt;0,"ЛОЖЬ","ИСТИНА"))</formula>
    </cfRule>
  </conditionalFormatting>
  <conditionalFormatting sqref="G168:G172 E172:H172">
    <cfRule type="expression" dxfId="3890" priority="5622">
      <formula>_xlfn.ISFORMULA(E168)=TRUE</formula>
    </cfRule>
  </conditionalFormatting>
  <conditionalFormatting sqref="G168:G172">
    <cfRule type="expression" dxfId="3889" priority="5641">
      <formula>IF(ISBLANK($D168),,IF($G168&lt;&gt;0,"ЛОЖЬ","ИСТИНА"))</formula>
    </cfRule>
    <cfRule type="expression" dxfId="3888" priority="5642">
      <formula>_xlfn.ISFORMULA(G168)=TRUE</formula>
    </cfRule>
    <cfRule type="expression" dxfId="3887" priority="5644">
      <formula>IF(ISBLANK($D168),,IF($G168&lt;&gt;0,"ЛОЖЬ","ИСТИНА"))</formula>
    </cfRule>
    <cfRule type="expression" dxfId="3886" priority="5646">
      <formula>_xlfn.ISFORMULA(G168)=TRUE</formula>
    </cfRule>
    <cfRule type="expression" dxfId="3885" priority="5650">
      <formula>IF(ISBLANK($D168),,IF($G168&lt;&gt;0,"ЛОЖЬ","ИСТИНА"))</formula>
    </cfRule>
    <cfRule type="expression" dxfId="3884" priority="5655">
      <formula>_xlfn.ISFORMULA(G168)=TRUE</formula>
    </cfRule>
    <cfRule type="expression" dxfId="3883" priority="5656">
      <formula>IF(ISBLANK($D168),,IF($G168&lt;&gt;0,"ЛОЖЬ","ИСТИНА"))</formula>
    </cfRule>
    <cfRule type="expression" dxfId="3882" priority="5657">
      <formula>_xlfn.ISFORMULA(G168)=TRUE</formula>
    </cfRule>
    <cfRule type="expression" dxfId="3881" priority="5659">
      <formula>IF(ISBLANK($D168),,IF($G168&lt;&gt;0,"ЛОЖЬ","ИСТИНА"))</formula>
    </cfRule>
    <cfRule type="expression" dxfId="3880" priority="5661">
      <formula>_xlfn.ISFORMULA(G168)=TRUE</formula>
    </cfRule>
    <cfRule type="expression" dxfId="3879" priority="5670">
      <formula>_xlfn.ISFORMULA(G168)=TRUE</formula>
    </cfRule>
    <cfRule type="expression" dxfId="3878" priority="5671">
      <formula>IF(ISBLANK($D168),,IF($G168&lt;&gt;0,"ЛОЖЬ","ИСТИНА"))</formula>
    </cfRule>
    <cfRule type="expression" dxfId="3877" priority="5672">
      <formula>_xlfn.ISFORMULA(G168)=TRUE</formula>
    </cfRule>
    <cfRule type="expression" dxfId="3876" priority="5674">
      <formula>IF(ISBLANK($D168),,IF($G168&lt;&gt;0,"ЛОЖЬ","ИСТИНА"))</formula>
    </cfRule>
    <cfRule type="expression" dxfId="3875" priority="5676">
      <formula>_xlfn.ISFORMULA(G168)=TRUE</formula>
    </cfRule>
    <cfRule type="expression" dxfId="3874" priority="5680">
      <formula>IF(ISBLANK($D168),,IF($G168&lt;&gt;0,"ЛОЖЬ","ИСТИНА"))</formula>
    </cfRule>
    <cfRule type="expression" dxfId="3873" priority="5685">
      <formula>_xlfn.ISFORMULA(G168)=TRUE</formula>
    </cfRule>
    <cfRule type="expression" dxfId="3872" priority="5686">
      <formula>IF(ISBLANK($D168),,IF($G168&lt;&gt;0,"ЛОЖЬ","ИСТИНА"))</formula>
    </cfRule>
    <cfRule type="expression" dxfId="3871" priority="5687">
      <formula>_xlfn.ISFORMULA(G168)=TRUE</formula>
    </cfRule>
    <cfRule type="expression" dxfId="3870" priority="5689">
      <formula>IF(ISBLANK($D168),,IF($G168&lt;&gt;0,"ЛОЖЬ","ИСТИНА"))</formula>
    </cfRule>
    <cfRule type="expression" dxfId="3869" priority="5691">
      <formula>_xlfn.ISFORMULA(G168)=TRUE</formula>
    </cfRule>
    <cfRule type="expression" dxfId="3868" priority="5695">
      <formula>IF(ISBLANK($D168),,IF($G168&lt;&gt;0,"ЛОЖЬ","ИСТИНА"))</formula>
    </cfRule>
    <cfRule type="expression" dxfId="3867" priority="5700">
      <formula>_xlfn.ISFORMULA(G168)=TRUE</formula>
    </cfRule>
    <cfRule type="expression" dxfId="3866" priority="5701">
      <formula>IF(ISBLANK($D168),,IF($G168&lt;&gt;0,"ЛОЖЬ","ИСТИНА"))</formula>
    </cfRule>
    <cfRule type="expression" dxfId="3865" priority="5702">
      <formula>_xlfn.ISFORMULA(G168)=TRUE</formula>
    </cfRule>
    <cfRule type="expression" dxfId="3864" priority="5704">
      <formula>IF(ISBLANK($D168),,IF($G168&lt;&gt;0,"ЛОЖЬ","ИСТИНА"))</formula>
    </cfRule>
    <cfRule type="expression" dxfId="3863" priority="5665">
      <formula>IF(ISBLANK($D168),,IF($G168&lt;&gt;0,"ЛОЖЬ","ИСТИНА"))</formula>
    </cfRule>
    <cfRule type="expression" dxfId="3862" priority="5710">
      <formula>IF(ISBLANK($D168),,IF($G168&lt;&gt;0,"ЛОЖЬ","ИСТИНА"))</formula>
    </cfRule>
    <cfRule type="expression" dxfId="3861" priority="5715">
      <formula>_xlfn.ISFORMULA(G168)=TRUE</formula>
    </cfRule>
    <cfRule type="expression" dxfId="3860" priority="5717">
      <formula>_xlfn.ISFORMULA(G168)=TRUE</formula>
    </cfRule>
    <cfRule type="expression" dxfId="3859" priority="5719">
      <formula>IF(ISBLANK($D168),,IF($G168&lt;&gt;0,"ЛОЖЬ","ИСТИНА"))</formula>
    </cfRule>
    <cfRule type="expression" dxfId="3858" priority="5721">
      <formula>_xlfn.ISFORMULA(G168)=TRUE</formula>
    </cfRule>
    <cfRule type="expression" dxfId="3857" priority="5725">
      <formula>IF(ISBLANK($D168),,IF($G168&lt;&gt;0,"ЛОЖЬ","ИСТИНА"))</formula>
    </cfRule>
    <cfRule type="expression" dxfId="3856" priority="5726">
      <formula>_xlfn.ISFORMULA(G168)=TRUE</formula>
    </cfRule>
    <cfRule type="expression" dxfId="3855" priority="5727">
      <formula>IF(ISBLANK($D168),,IF($G168&lt;&gt;0,"ЛОЖЬ","ИСТИНА"))</formula>
    </cfRule>
    <cfRule type="expression" dxfId="3854" priority="5733">
      <formula>IF(ISBLANK($D168),,IF($G168&lt;&gt;0,"ЛОЖЬ","ИСТИНА"))</formula>
    </cfRule>
    <cfRule type="expression" dxfId="3853" priority="5734">
      <formula>_xlfn.ISFORMULA(G168)=TRUE</formula>
    </cfRule>
    <cfRule type="expression" dxfId="3852" priority="5739">
      <formula>IF(ISBLANK($D168),,IF($G168&lt;&gt;0,"ЛОЖЬ","ИСТИНА"))</formula>
    </cfRule>
    <cfRule type="expression" dxfId="3851" priority="5706">
      <formula>_xlfn.ISFORMULA(G168)=TRUE</formula>
    </cfRule>
    <cfRule type="expression" dxfId="3850" priority="5621">
      <formula>IF(ISBLANK($D168),,IF($G168&lt;&gt;0,"ЛОЖЬ","ИСТИНА"))</formula>
    </cfRule>
    <cfRule type="expression" dxfId="3849" priority="5626">
      <formula>IF(ISBLANK($D168),,IF($G168&lt;&gt;0,"ЛОЖЬ","ИСТИНА"))</formula>
    </cfRule>
    <cfRule type="expression" dxfId="3848" priority="5627">
      <formula>_xlfn.ISFORMULA(G168)=TRUE</formula>
    </cfRule>
    <cfRule type="expression" dxfId="3847" priority="5728">
      <formula>_xlfn.ISFORMULA(G168)=TRUE</formula>
    </cfRule>
    <cfRule type="expression" dxfId="3846" priority="5630">
      <formula>IF(ISBLANK($D168),,IF($G168&lt;&gt;0,"ЛОЖЬ","ИСТИНА"))</formula>
    </cfRule>
    <cfRule type="expression" dxfId="3845" priority="5633">
      <formula>_xlfn.ISFORMULA(G168)=TRUE</formula>
    </cfRule>
    <cfRule type="expression" dxfId="3844" priority="5716">
      <formula>IF(ISBLANK($D168),,IF($G168&lt;&gt;0,"ЛОЖЬ","ИСТИНА"))</formula>
    </cfRule>
  </conditionalFormatting>
  <conditionalFormatting sqref="G174">
    <cfRule type="expression" dxfId="3843" priority="5605">
      <formula>_xlfn.ISFORMULA(G174)=TRUE</formula>
    </cfRule>
    <cfRule type="expression" dxfId="3842" priority="5604">
      <formula>IF(ISBLANK($D174),,IF($G174&lt;&gt;0,"ЛОЖЬ","ИСТИНА"))</formula>
    </cfRule>
    <cfRule type="expression" dxfId="3841" priority="5603">
      <formula>_xlfn.ISFORMULA(G174)=TRUE</formula>
    </cfRule>
    <cfRule type="expression" dxfId="3840" priority="5602">
      <formula>IF(ISBLANK($D173),,IF($G174&lt;&gt;0,"ЛОЖЬ","ИСТИНА"))</formula>
    </cfRule>
    <cfRule type="expression" dxfId="3839" priority="5552">
      <formula>_xlfn.ISFORMULA(G174)=TRUE</formula>
    </cfRule>
    <cfRule type="expression" dxfId="3838" priority="5516">
      <formula>IF(ISBLANK($D174),,IF($G174&lt;&gt;0,"ЛОЖЬ","ИСТИНА"))</formula>
    </cfRule>
    <cfRule type="expression" dxfId="3837" priority="5515">
      <formula>_xlfn.ISFORMULA(G174)=TRUE</formula>
    </cfRule>
    <cfRule type="expression" dxfId="3836" priority="5514">
      <formula>IF(ISBLANK($D174),,IF($G174&lt;&gt;0,"ЛОЖЬ","ИСТИНА"))</formula>
    </cfRule>
    <cfRule type="expression" dxfId="3835" priority="5507">
      <formula>IF(ISBLANK($D174),,IF($G174&lt;&gt;0,"ЛОЖЬ","ИСТИНА"))</formula>
    </cfRule>
    <cfRule type="expression" dxfId="3834" priority="5508">
      <formula>_xlfn.ISFORMULA(G174)=TRUE</formula>
    </cfRule>
    <cfRule type="expression" dxfId="3833" priority="5521">
      <formula>IF(ISBLANK($D174),,IF($G174&lt;&gt;0,"ЛОЖЬ","ИСТИНА"))</formula>
    </cfRule>
    <cfRule type="expression" dxfId="3832" priority="5501">
      <formula>_xlfn.ISFORMULA(G174)=TRUE</formula>
    </cfRule>
    <cfRule type="expression" dxfId="3831" priority="5512">
      <formula>_xlfn.ISFORMULA(G174)=TRUE</formula>
    </cfRule>
    <cfRule type="expression" dxfId="3830" priority="5511">
      <formula>IF(ISBLANK($D174),,IF($G174&lt;&gt;0,"ЛОЖЬ","ИСТИНА"))</formula>
    </cfRule>
    <cfRule type="expression" dxfId="3829" priority="5510">
      <formula>_xlfn.ISFORMULA(G174)=TRUE</formula>
    </cfRule>
    <cfRule type="expression" dxfId="3828" priority="5535">
      <formula>IF(ISBLANK($D174),,IF($G174&lt;&gt;0,"ЛОЖЬ","ИСТИНА"))</formula>
    </cfRule>
    <cfRule type="expression" dxfId="3827" priority="5533">
      <formula>IF(ISBLANK($D174),,IF($G174&lt;&gt;0,"ЛОЖЬ","ИСТИНА"))</formula>
    </cfRule>
    <cfRule type="expression" dxfId="3826" priority="5503">
      <formula>_xlfn.ISFORMULA(G174)=TRUE</formula>
    </cfRule>
    <cfRule type="expression" dxfId="3825" priority="5502">
      <formula>IF(ISBLANK($D174),,IF($G174&lt;&gt;0,"ЛОЖЬ","ИСТИНА"))</formula>
    </cfRule>
    <cfRule type="expression" dxfId="3824" priority="5504">
      <formula>IF(ISBLANK($D174),,IF($G174&lt;&gt;0,"ЛОЖЬ","ИСТИНА"))</formula>
    </cfRule>
    <cfRule type="expression" dxfId="3823" priority="5500">
      <formula>IF(ISBLANK($D174),,IF($G174&lt;&gt;0,"ЛОЖЬ","ИСТИНА"))</formula>
    </cfRule>
    <cfRule type="expression" dxfId="3822" priority="5498">
      <formula>_xlfn.ISFORMULA(G174)=TRUE</formula>
    </cfRule>
    <cfRule type="expression" dxfId="3821" priority="5497">
      <formula>IF(ISBLANK($D174),,IF($G174&lt;&gt;0,"ЛОЖЬ","ИСТИНА"))</formula>
    </cfRule>
    <cfRule type="expression" dxfId="3820" priority="5496">
      <formula>_xlfn.ISFORMULA(G174)=TRUE</formula>
    </cfRule>
    <cfRule type="expression" dxfId="3819" priority="5495">
      <formula>IF(ISBLANK($D174),,IF($G174&lt;&gt;0,"ЛОЖЬ","ИСТИНА"))</formula>
    </cfRule>
    <cfRule type="expression" dxfId="3818" priority="5494">
      <formula>_xlfn.ISFORMULA(G174)=TRUE</formula>
    </cfRule>
    <cfRule type="expression" dxfId="3817" priority="5493">
      <formula>IF(ISBLANK($D174),,IF($G174&lt;&gt;0,"ЛОЖЬ","ИСТИНА"))</formula>
    </cfRule>
    <cfRule type="expression" dxfId="3816" priority="5491">
      <formula>_xlfn.ISFORMULA(G174)=TRUE</formula>
    </cfRule>
    <cfRule type="expression" dxfId="3815" priority="5490">
      <formula>IF(ISBLANK($D174),,IF($G174&lt;&gt;0,"ЛОЖЬ","ИСТИНА"))</formula>
    </cfRule>
    <cfRule type="expression" dxfId="3814" priority="5489">
      <formula>_xlfn.ISFORMULA(G174)=TRUE</formula>
    </cfRule>
    <cfRule type="expression" dxfId="3813" priority="5488">
      <formula>IF(ISBLANK($D174),,IF($G174&lt;&gt;0,"ЛОЖЬ","ИСТИНА"))</formula>
    </cfRule>
    <cfRule type="expression" dxfId="3812" priority="5485">
      <formula>_xlfn.ISFORMULA(G174)=TRUE</formula>
    </cfRule>
    <cfRule type="expression" dxfId="3811" priority="5484">
      <formula>IF(ISBLANK($D174),,IF($G174&lt;&gt;0,"ЛОЖЬ","ИСТИНА"))</formula>
    </cfRule>
    <cfRule type="expression" dxfId="3810" priority="5483">
      <formula>_xlfn.ISFORMULA(G174)=TRUE</formula>
    </cfRule>
    <cfRule type="expression" dxfId="3809" priority="5519">
      <formula>_xlfn.ISFORMULA(G174)=TRUE</formula>
    </cfRule>
    <cfRule type="expression" dxfId="3808" priority="5534">
      <formula>_xlfn.ISFORMULA(G174)=TRUE</formula>
    </cfRule>
    <cfRule type="expression" dxfId="3807" priority="5505">
      <formula>_xlfn.ISFORMULA(G174)=TRUE</formula>
    </cfRule>
    <cfRule type="expression" dxfId="3806" priority="5518">
      <formula>IF(ISBLANK($D174),,IF($G174&lt;&gt;0,"ЛОЖЬ","ИСТИНА"))</formula>
    </cfRule>
    <cfRule type="expression" dxfId="3805" priority="5517">
      <formula>_xlfn.ISFORMULA(G174)=TRUE</formula>
    </cfRule>
    <cfRule type="expression" dxfId="3804" priority="5609">
      <formula>_xlfn.ISFORMULA(G174)=TRUE</formula>
    </cfRule>
    <cfRule type="expression" dxfId="3803" priority="5608">
      <formula>IF(ISBLANK($D174),,IF($G174&lt;&gt;0,"ЛОЖЬ","ИСТИНА"))</formula>
    </cfRule>
    <cfRule type="expression" dxfId="3802" priority="5482">
      <formula>IF(ISBLANK($D174),,IF($G174&lt;&gt;0,"ЛОЖЬ","ИСТИНА"))</formula>
    </cfRule>
    <cfRule type="expression" dxfId="3801" priority="5522">
      <formula>_xlfn.ISFORMULA(G174)=TRUE</formula>
    </cfRule>
    <cfRule type="expression" dxfId="3800" priority="5523">
      <formula>IF(ISBLANK($D174),,IF($G174&lt;&gt;0,"ЛОЖЬ","ИСТИНА"))</formula>
    </cfRule>
    <cfRule type="expression" dxfId="3799" priority="5524">
      <formula>_xlfn.ISFORMULA(G174)=TRUE</formula>
    </cfRule>
    <cfRule type="expression" dxfId="3798" priority="5525">
      <formula>IF(ISBLANK($D174),,IF($G174&lt;&gt;0,"ЛОЖЬ","ИСТИНА"))</formula>
    </cfRule>
    <cfRule type="expression" dxfId="3797" priority="5526">
      <formula>_xlfn.ISFORMULA(G174)=TRUE</formula>
    </cfRule>
    <cfRule type="expression" dxfId="3796" priority="5528">
      <formula>IF(ISBLANK($D174),,IF($G174&lt;&gt;0,"ЛОЖЬ","ИСТИНА"))</formula>
    </cfRule>
    <cfRule type="expression" dxfId="3795" priority="5529">
      <formula>_xlfn.ISFORMULA(G174)=TRUE</formula>
    </cfRule>
    <cfRule type="expression" dxfId="3794" priority="5530">
      <formula>IF(ISBLANK($D174),,IF($G174&lt;&gt;0,"ЛОЖЬ","ИСТИНА"))</formula>
    </cfRule>
    <cfRule type="expression" dxfId="3793" priority="5509">
      <formula>IF(ISBLANK($D174),,IF($G174&lt;&gt;0,"ЛОЖЬ","ИСТИНА"))</formula>
    </cfRule>
    <cfRule type="expression" dxfId="3792" priority="5531">
      <formula>_xlfn.ISFORMULA(G174)=TRUE</formula>
    </cfRule>
    <cfRule type="expression" dxfId="3791" priority="5607">
      <formula>IF(ISBLANK($D174),,IF($G174&lt;&gt;0,"ЛОЖЬ","ИСТИНА"))</formula>
    </cfRule>
  </conditionalFormatting>
  <conditionalFormatting sqref="G174:G175">
    <cfRule type="expression" dxfId="3790" priority="5433">
      <formula>_xlfn.ISFORMULA(G174)=TRUE</formula>
    </cfRule>
  </conditionalFormatting>
  <conditionalFormatting sqref="G175">
    <cfRule type="expression" dxfId="3789" priority="5329">
      <formula>_xlfn.ISFORMULA(G175)=TRUE</formula>
    </cfRule>
    <cfRule type="expression" dxfId="3788" priority="5331">
      <formula>IF(ISBLANK($D175),,IF($G175&lt;&gt;0,"ЛОЖЬ","ИСТИНА"))</formula>
    </cfRule>
    <cfRule type="expression" dxfId="3787" priority="5308">
      <formula>IF(ISBLANK($D175),,IF($G175&lt;&gt;0,"ЛОЖЬ","ИСТИНА"))</formula>
    </cfRule>
    <cfRule type="expression" dxfId="3786" priority="5307">
      <formula>_xlfn.ISFORMULA(G175)=TRUE</formula>
    </cfRule>
    <cfRule type="expression" dxfId="3785" priority="5426">
      <formula>IF(ISBLANK($D174),,IF($G175&lt;&gt;0,"ЛОЖЬ","ИСТИНА"))</formula>
    </cfRule>
    <cfRule type="expression" dxfId="3784" priority="5427">
      <formula>_xlfn.ISFORMULA(G175)=TRUE</formula>
    </cfRule>
    <cfRule type="expression" dxfId="3783" priority="5359">
      <formula>IF(ISBLANK($D175),,IF($G175&lt;&gt;0,"ЛОЖЬ","ИСТИНА"))</formula>
    </cfRule>
    <cfRule type="expression" dxfId="3782" priority="5340">
      <formula>IF(ISBLANK($D175),,IF($G175&lt;&gt;0,"ЛОЖЬ","ИСТИНА"))</formula>
    </cfRule>
    <cfRule type="expression" dxfId="3781" priority="5428">
      <formula>IF(ISBLANK($D175),,IF($G175&lt;&gt;0,"ЛОЖЬ","ИСТИНА"))</formula>
    </cfRule>
    <cfRule type="expression" dxfId="3780" priority="5348">
      <formula>_xlfn.ISFORMULA(G175)=TRUE</formula>
    </cfRule>
    <cfRule type="expression" dxfId="3779" priority="5349">
      <formula>IF(ISBLANK($D175),,IF($G175&lt;&gt;0,"ЛОЖЬ","ИСТИНА"))</formula>
    </cfRule>
    <cfRule type="expression" dxfId="3778" priority="5336">
      <formula>_xlfn.ISFORMULA(G175)=TRUE</formula>
    </cfRule>
    <cfRule type="expression" dxfId="3777" priority="5350">
      <formula>_xlfn.ISFORMULA(G175)=TRUE</formula>
    </cfRule>
    <cfRule type="expression" dxfId="3776" priority="5429">
      <formula>_xlfn.ISFORMULA(G175)=TRUE</formula>
    </cfRule>
    <cfRule type="expression" dxfId="3775" priority="5341">
      <formula>_xlfn.ISFORMULA(G175)=TRUE</formula>
    </cfRule>
    <cfRule type="expression" dxfId="3774" priority="5334">
      <formula>_xlfn.ISFORMULA(G175)=TRUE</formula>
    </cfRule>
    <cfRule type="expression" dxfId="3773" priority="5328">
      <formula>IF(ISBLANK($D175),,IF($G175&lt;&gt;0,"ЛОЖЬ","ИСТИНА"))</formula>
    </cfRule>
    <cfRule type="expression" dxfId="3772" priority="5327">
      <formula>_xlfn.ISFORMULA(G175)=TRUE</formula>
    </cfRule>
    <cfRule type="expression" dxfId="3771" priority="5326">
      <formula>IF(ISBLANK($D175),,IF($G175&lt;&gt;0,"ЛОЖЬ","ИСТИНА"))</formula>
    </cfRule>
    <cfRule type="expression" dxfId="3770" priority="5325">
      <formula>_xlfn.ISFORMULA(G175)=TRUE</formula>
    </cfRule>
    <cfRule type="expression" dxfId="3769" priority="5324">
      <formula>IF(ISBLANK($D175),,IF($G175&lt;&gt;0,"ЛОЖЬ","ИСТИНА"))</formula>
    </cfRule>
    <cfRule type="expression" dxfId="3768" priority="5342">
      <formula>IF(ISBLANK($D175),,IF($G175&lt;&gt;0,"ЛОЖЬ","ИСТИНА"))</formula>
    </cfRule>
    <cfRule type="expression" dxfId="3767" priority="5322">
      <formula>_xlfn.ISFORMULA(G175)=TRUE</formula>
    </cfRule>
    <cfRule type="expression" dxfId="3766" priority="5321">
      <formula>IF(ISBLANK($D175),,IF($G175&lt;&gt;0,"ЛОЖЬ","ИСТИНА"))</formula>
    </cfRule>
    <cfRule type="expression" dxfId="3765" priority="5320">
      <formula>_xlfn.ISFORMULA(G175)=TRUE</formula>
    </cfRule>
    <cfRule type="expression" dxfId="3764" priority="5319">
      <formula>IF(ISBLANK($D175),,IF($G175&lt;&gt;0,"ЛОЖЬ","ИСТИНА"))</formula>
    </cfRule>
    <cfRule type="expression" dxfId="3763" priority="5318">
      <formula>_xlfn.ISFORMULA(G175)=TRUE</formula>
    </cfRule>
    <cfRule type="expression" dxfId="3762" priority="5343">
      <formula>_xlfn.ISFORMULA(G175)=TRUE</formula>
    </cfRule>
    <cfRule type="expression" dxfId="3761" priority="5345">
      <formula>IF(ISBLANK($D175),,IF($G175&lt;&gt;0,"ЛОЖЬ","ИСТИНА"))</formula>
    </cfRule>
    <cfRule type="expression" dxfId="3760" priority="5338">
      <formula>IF(ISBLANK($D175),,IF($G175&lt;&gt;0,"ЛОЖЬ","ИСТИНА"))</formula>
    </cfRule>
    <cfRule type="expression" dxfId="3759" priority="5352">
      <formula>IF(ISBLANK($D175),,IF($G175&lt;&gt;0,"ЛОЖЬ","ИСТИНА"))</formula>
    </cfRule>
    <cfRule type="expression" dxfId="3758" priority="5353">
      <formula>_xlfn.ISFORMULA(G175)=TRUE</formula>
    </cfRule>
    <cfRule type="expression" dxfId="3757" priority="5317">
      <formula>IF(ISBLANK($D175),,IF($G175&lt;&gt;0,"ЛОЖЬ","ИСТИНА"))</formula>
    </cfRule>
    <cfRule type="expression" dxfId="3756" priority="5354">
      <formula>IF(ISBLANK($D175),,IF($G175&lt;&gt;0,"ЛОЖЬ","ИСТИНА"))</formula>
    </cfRule>
    <cfRule type="expression" dxfId="3755" priority="5355">
      <formula>_xlfn.ISFORMULA(G175)=TRUE</formula>
    </cfRule>
    <cfRule type="expression" dxfId="3754" priority="5315">
      <formula>_xlfn.ISFORMULA(G175)=TRUE</formula>
    </cfRule>
    <cfRule type="expression" dxfId="3753" priority="5314">
      <formula>IF(ISBLANK($D175),,IF($G175&lt;&gt;0,"ЛОЖЬ","ИСТИНА"))</formula>
    </cfRule>
    <cfRule type="expression" dxfId="3752" priority="5313">
      <formula>_xlfn.ISFORMULA(G175)=TRUE</formula>
    </cfRule>
    <cfRule type="expression" dxfId="3751" priority="5312">
      <formula>IF(ISBLANK($D175),,IF($G175&lt;&gt;0,"ЛОЖЬ","ИСТИНА"))</formula>
    </cfRule>
    <cfRule type="expression" dxfId="3750" priority="5309">
      <formula>_xlfn.ISFORMULA(G175)=TRUE</formula>
    </cfRule>
    <cfRule type="expression" dxfId="3749" priority="5339">
      <formula>_xlfn.ISFORMULA(G175)=TRUE</formula>
    </cfRule>
    <cfRule type="expression" dxfId="3748" priority="5306">
      <formula>IF(ISBLANK($D175),,IF($G175&lt;&gt;0,"ЛОЖЬ","ИСТИНА"))</formula>
    </cfRule>
    <cfRule type="expression" dxfId="3747" priority="5357">
      <formula>IF(ISBLANK($D175),,IF($G175&lt;&gt;0,"ЛОЖЬ","ИСТИНА"))</formula>
    </cfRule>
    <cfRule type="expression" dxfId="3746" priority="5358">
      <formula>_xlfn.ISFORMULA(G175)=TRUE</formula>
    </cfRule>
    <cfRule type="expression" dxfId="3745" priority="5431">
      <formula>IF(ISBLANK($D175),,IF($G175&lt;&gt;0,"ЛОЖЬ","ИСТИНА"))</formula>
    </cfRule>
    <cfRule type="expression" dxfId="3744" priority="5432">
      <formula>IF(ISBLANK($D175),,IF($G175&lt;&gt;0,"ЛОЖЬ","ИСТИНА"))</formula>
    </cfRule>
    <cfRule type="expression" dxfId="3743" priority="5376">
      <formula>_xlfn.ISFORMULA(G175)=TRUE</formula>
    </cfRule>
    <cfRule type="expression" dxfId="3742" priority="5347">
      <formula>IF(ISBLANK($D175),,IF($G175&lt;&gt;0,"ЛОЖЬ","ИСТИНА"))</formula>
    </cfRule>
    <cfRule type="expression" dxfId="3741" priority="5335">
      <formula>IF(ISBLANK($D175),,IF($G175&lt;&gt;0,"ЛОЖЬ","ИСТИНА"))</formula>
    </cfRule>
    <cfRule type="expression" dxfId="3740" priority="5333">
      <formula>IF(ISBLANK($D175),,IF($G175&lt;&gt;0,"ЛОЖЬ","ИСТИНА"))</formula>
    </cfRule>
    <cfRule type="expression" dxfId="3739" priority="5332">
      <formula>_xlfn.ISFORMULA(G175)=TRUE</formula>
    </cfRule>
    <cfRule type="expression" dxfId="3738" priority="5346">
      <formula>_xlfn.ISFORMULA(G175)=TRUE</formula>
    </cfRule>
  </conditionalFormatting>
  <conditionalFormatting sqref="G175:G178">
    <cfRule type="expression" dxfId="3737" priority="4907">
      <formula>_xlfn.ISFORMULA(G175)=TRUE</formula>
    </cfRule>
  </conditionalFormatting>
  <conditionalFormatting sqref="G176">
    <cfRule type="expression" dxfId="3736" priority="4779">
      <formula>_xlfn.ISFORMULA(G176)=TRUE</formula>
    </cfRule>
    <cfRule type="expression" dxfId="3735" priority="4803">
      <formula>_xlfn.ISFORMULA(G176)=TRUE</formula>
    </cfRule>
    <cfRule type="expression" dxfId="3734" priority="4802">
      <formula>IF(ISBLANK($D176),,IF($G176&lt;&gt;0,"ЛОЖЬ","ИСТИНА"))</formula>
    </cfRule>
    <cfRule type="expression" dxfId="3733" priority="4801">
      <formula>_xlfn.ISFORMULA(G176)=TRUE</formula>
    </cfRule>
    <cfRule type="expression" dxfId="3732" priority="4800">
      <formula>IF(ISBLANK($D176),,IF($G176&lt;&gt;0,"ЛОЖЬ","ИСТИНА"))</formula>
    </cfRule>
    <cfRule type="expression" dxfId="3731" priority="4799">
      <formula>_xlfn.ISFORMULA(G176)=TRUE</formula>
    </cfRule>
    <cfRule type="expression" dxfId="3730" priority="4798">
      <formula>IF(ISBLANK($D176),,IF($G176&lt;&gt;0,"ЛОЖЬ","ИСТИНА"))</formula>
    </cfRule>
    <cfRule type="expression" dxfId="3729" priority="4789">
      <formula>_xlfn.ISFORMULA(G176)=TRUE</formula>
    </cfRule>
    <cfRule type="expression" dxfId="3728" priority="4788">
      <formula>IF(ISBLANK($D176),,IF($G176&lt;&gt;0,"ЛОЖЬ","ИСТИНА"))</formula>
    </cfRule>
    <cfRule type="expression" dxfId="3727" priority="4796">
      <formula>_xlfn.ISFORMULA(G176)=TRUE</formula>
    </cfRule>
    <cfRule type="expression" dxfId="3726" priority="4795">
      <formula>IF(ISBLANK($D176),,IF($G176&lt;&gt;0,"ЛОЖЬ","ИСТИНА"))</formula>
    </cfRule>
    <cfRule type="expression" dxfId="3725" priority="4787">
      <formula>_xlfn.ISFORMULA(G176)=TRUE</formula>
    </cfRule>
    <cfRule type="expression" dxfId="3724" priority="4829">
      <formula>_xlfn.ISFORMULA(G176)=TRUE</formula>
    </cfRule>
    <cfRule type="expression" dxfId="3723" priority="4824">
      <formula>_xlfn.ISFORMULA(G176)=TRUE</formula>
    </cfRule>
    <cfRule type="expression" dxfId="3722" priority="4786">
      <formula>IF(ISBLANK($D176),,IF($G176&lt;&gt;0,"ЛОЖЬ","ИСТИНА"))</formula>
    </cfRule>
    <cfRule type="expression" dxfId="3721" priority="4782">
      <formula>IF(ISBLANK($D176),,IF($G176&lt;&gt;0,"ЛОЖЬ","ИСТИНА"))</formula>
    </cfRule>
    <cfRule type="expression" dxfId="3720" priority="4823">
      <formula>IF(ISBLANK($D176),,IF($G176&lt;&gt;0,"ЛОЖЬ","ИСТИНА"))</formula>
    </cfRule>
    <cfRule type="expression" dxfId="3719" priority="4781">
      <formula>_xlfn.ISFORMULA(G176)=TRUE</formula>
    </cfRule>
    <cfRule type="expression" dxfId="3718" priority="4827">
      <formula>_xlfn.ISFORMULA(G176)=TRUE</formula>
    </cfRule>
    <cfRule type="expression" dxfId="3717" priority="4826">
      <formula>IF(ISBLANK($D176),,IF($G176&lt;&gt;0,"ЛОЖЬ","ИСТИНА"))</formula>
    </cfRule>
    <cfRule type="expression" dxfId="3716" priority="4828">
      <formula>IF(ISBLANK($D176),,IF($G176&lt;&gt;0,"ЛОЖЬ","ИСТИНА"))</formula>
    </cfRule>
    <cfRule type="expression" dxfId="3715" priority="4814">
      <formula>IF(ISBLANK($D176),,IF($G176&lt;&gt;0,"ЛОЖЬ","ИСТИНА"))</formula>
    </cfRule>
    <cfRule type="expression" dxfId="3714" priority="4783">
      <formula>_xlfn.ISFORMULA(G176)=TRUE</formula>
    </cfRule>
    <cfRule type="expression" dxfId="3713" priority="4821">
      <formula>IF(ISBLANK($D176),,IF($G176&lt;&gt;0,"ЛОЖЬ","ИСТИНА"))</formula>
    </cfRule>
    <cfRule type="expression" dxfId="3712" priority="4831">
      <formula>IF(ISBLANK($D176),,IF($G176&lt;&gt;0,"ЛОЖЬ","ИСТИНА"))</formula>
    </cfRule>
    <cfRule type="expression" dxfId="3711" priority="4905">
      <formula>IF(ISBLANK($D176),,IF($G176&lt;&gt;0,"ЛОЖЬ","ИСТИНА"))</formula>
    </cfRule>
    <cfRule type="expression" dxfId="3710" priority="4832">
      <formula>_xlfn.ISFORMULA(G176)=TRUE</formula>
    </cfRule>
    <cfRule type="expression" dxfId="3709" priority="4833">
      <formula>IF(ISBLANK($D176),,IF($G176&lt;&gt;0,"ЛОЖЬ","ИСТИНА"))</formula>
    </cfRule>
    <cfRule type="expression" dxfId="3708" priority="4850">
      <formula>_xlfn.ISFORMULA(G176)=TRUE</formula>
    </cfRule>
    <cfRule type="expression" dxfId="3707" priority="4900">
      <formula>IF(ISBLANK($D175),,IF($G176&lt;&gt;0,"ЛОЖЬ","ИСТИНА"))</formula>
    </cfRule>
    <cfRule type="expression" dxfId="3706" priority="4901">
      <formula>_xlfn.ISFORMULA(G176)=TRUE</formula>
    </cfRule>
    <cfRule type="expression" dxfId="3705" priority="4902">
      <formula>IF(ISBLANK($D176),,IF($G176&lt;&gt;0,"ЛОЖЬ","ИСТИНА"))</formula>
    </cfRule>
    <cfRule type="expression" dxfId="3704" priority="4903">
      <formula>_xlfn.ISFORMULA(G176)=TRUE</formula>
    </cfRule>
    <cfRule type="expression" dxfId="3703" priority="4906">
      <formula>IF(ISBLANK($D176),,IF($G176&lt;&gt;0,"ЛОЖЬ","ИСТИНА"))</formula>
    </cfRule>
    <cfRule type="expression" dxfId="3702" priority="4822">
      <formula>_xlfn.ISFORMULA(G176)=TRUE</formula>
    </cfRule>
    <cfRule type="expression" dxfId="3701" priority="4820">
      <formula>_xlfn.ISFORMULA(G176)=TRUE</formula>
    </cfRule>
    <cfRule type="expression" dxfId="3700" priority="4819">
      <formula>IF(ISBLANK($D176),,IF($G176&lt;&gt;0,"ЛОЖЬ","ИСТИНА"))</formula>
    </cfRule>
    <cfRule type="expression" dxfId="3699" priority="4817">
      <formula>_xlfn.ISFORMULA(G176)=TRUE</formula>
    </cfRule>
    <cfRule type="expression" dxfId="3698" priority="4816">
      <formula>IF(ISBLANK($D176),,IF($G176&lt;&gt;0,"ЛОЖЬ","ИСТИНА"))</formula>
    </cfRule>
    <cfRule type="expression" dxfId="3697" priority="4815">
      <formula>_xlfn.ISFORMULA(G176)=TRUE</formula>
    </cfRule>
    <cfRule type="expression" dxfId="3696" priority="4780">
      <formula>IF(ISBLANK($D176),,IF($G176&lt;&gt;0,"ЛОЖЬ","ИСТИНА"))</formula>
    </cfRule>
    <cfRule type="expression" dxfId="3695" priority="4813">
      <formula>_xlfn.ISFORMULA(G176)=TRUE</formula>
    </cfRule>
    <cfRule type="expression" dxfId="3694" priority="4794">
      <formula>_xlfn.ISFORMULA(G176)=TRUE</formula>
    </cfRule>
    <cfRule type="expression" dxfId="3693" priority="4812">
      <formula>IF(ISBLANK($D176),,IF($G176&lt;&gt;0,"ЛОЖЬ","ИСТИНА"))</formula>
    </cfRule>
    <cfRule type="expression" dxfId="3692" priority="4810">
      <formula>_xlfn.ISFORMULA(G176)=TRUE</formula>
    </cfRule>
    <cfRule type="expression" dxfId="3691" priority="4809">
      <formula>IF(ISBLANK($D176),,IF($G176&lt;&gt;0,"ЛОЖЬ","ИСТИНА"))</formula>
    </cfRule>
    <cfRule type="expression" dxfId="3690" priority="4793">
      <formula>IF(ISBLANK($D176),,IF($G176&lt;&gt;0,"ЛОЖЬ","ИСТИНА"))</formula>
    </cfRule>
    <cfRule type="expression" dxfId="3689" priority="4792">
      <formula>_xlfn.ISFORMULA(G176)=TRUE</formula>
    </cfRule>
    <cfRule type="expression" dxfId="3688" priority="4791">
      <formula>IF(ISBLANK($D176),,IF($G176&lt;&gt;0,"ЛОЖЬ","ИСТИНА"))</formula>
    </cfRule>
    <cfRule type="expression" dxfId="3687" priority="4808">
      <formula>_xlfn.ISFORMULA(G176)=TRUE</formula>
    </cfRule>
    <cfRule type="expression" dxfId="3686" priority="4807">
      <formula>IF(ISBLANK($D176),,IF($G176&lt;&gt;0,"ЛОЖЬ","ИСТИНА"))</formula>
    </cfRule>
    <cfRule type="expression" dxfId="3685" priority="4806">
      <formula>_xlfn.ISFORMULA(G176)=TRUE</formula>
    </cfRule>
    <cfRule type="expression" dxfId="3684" priority="4805">
      <formula>IF(ISBLANK($D176),,IF($G176&lt;&gt;0,"ЛОЖЬ","ИСТИНА"))</formula>
    </cfRule>
  </conditionalFormatting>
  <conditionalFormatting sqref="G177:G178">
    <cfRule type="expression" dxfId="3683" priority="5170">
      <formula>_xlfn.ISFORMULA(G177)=TRUE</formula>
    </cfRule>
    <cfRule type="expression" dxfId="3682" priority="5171">
      <formula>IF(ISBLANK($D177),,IF($G177&lt;&gt;0,"ЛОЖЬ","ИСТИНА"))</formula>
    </cfRule>
    <cfRule type="expression" dxfId="3681" priority="5251">
      <formula>_xlfn.ISFORMULA(G177)=TRUE</formula>
    </cfRule>
    <cfRule type="expression" dxfId="3680" priority="5256">
      <formula>IF(ISBLANK($D177),,IF($G177&lt;&gt;0,"ЛОЖЬ","ИСТИНА"))</formula>
    </cfRule>
    <cfRule type="expression" dxfId="3679" priority="5172">
      <formula>_xlfn.ISFORMULA(G177)=TRUE</formula>
    </cfRule>
    <cfRule type="expression" dxfId="3678" priority="5181">
      <formula>IF(ISBLANK($D177),,IF($G177&lt;&gt;0,"ЛОЖЬ","ИСТИНА"))</formula>
    </cfRule>
    <cfRule type="expression" dxfId="3677" priority="5250">
      <formula>IF(ISBLANK($D176),,IF($G177&lt;&gt;0,"ЛОЖЬ","ИСТИНА"))</formula>
    </cfRule>
    <cfRule type="expression" dxfId="3676" priority="5200">
      <formula>_xlfn.ISFORMULA(G177)=TRUE</formula>
    </cfRule>
    <cfRule type="expression" dxfId="3675" priority="5179">
      <formula>_xlfn.ISFORMULA(G177)=TRUE</formula>
    </cfRule>
    <cfRule type="expression" dxfId="3674" priority="5183">
      <formula>IF(ISBLANK($D177),,IF($G177&lt;&gt;0,"ЛОЖЬ","ИСТИНА"))</formula>
    </cfRule>
    <cfRule type="expression" dxfId="3673" priority="5159">
      <formula>IF(ISBLANK($D177),,IF($G177&lt;&gt;0,"ЛОЖЬ","ИСТИНА"))</formula>
    </cfRule>
    <cfRule type="expression" dxfId="3672" priority="5173">
      <formula>IF(ISBLANK($D177),,IF($G177&lt;&gt;0,"ЛОЖЬ","ИСТИНА"))</formula>
    </cfRule>
    <cfRule type="expression" dxfId="3671" priority="5174">
      <formula>_xlfn.ISFORMULA(G177)=TRUE</formula>
    </cfRule>
    <cfRule type="expression" dxfId="3670" priority="5176">
      <formula>IF(ISBLANK($D177),,IF($G177&lt;&gt;0,"ЛОЖЬ","ИСТИНА"))</formula>
    </cfRule>
    <cfRule type="expression" dxfId="3669" priority="5158">
      <formula>_xlfn.ISFORMULA(G177)=TRUE</formula>
    </cfRule>
    <cfRule type="expression" dxfId="3668" priority="5157">
      <formula>IF(ISBLANK($D177),,IF($G177&lt;&gt;0,"ЛОЖЬ","ИСТИНА"))</formula>
    </cfRule>
    <cfRule type="expression" dxfId="3667" priority="5156">
      <formula>_xlfn.ISFORMULA(G177)=TRUE</formula>
    </cfRule>
    <cfRule type="expression" dxfId="3666" priority="5155">
      <formula>IF(ISBLANK($D177),,IF($G177&lt;&gt;0,"ЛОЖЬ","ИСТИНА"))</formula>
    </cfRule>
    <cfRule type="expression" dxfId="3665" priority="5160">
      <formula>_xlfn.ISFORMULA(G177)=TRUE</formula>
    </cfRule>
    <cfRule type="expression" dxfId="3664" priority="5153">
      <formula>_xlfn.ISFORMULA(G177)=TRUE</formula>
    </cfRule>
    <cfRule type="expression" dxfId="3663" priority="5152">
      <formula>IF(ISBLANK($D177),,IF($G177&lt;&gt;0,"ЛОЖЬ","ИСТИНА"))</formula>
    </cfRule>
    <cfRule type="expression" dxfId="3662" priority="5151">
      <formula>_xlfn.ISFORMULA(G177)=TRUE</formula>
    </cfRule>
    <cfRule type="expression" dxfId="3661" priority="5150">
      <formula>IF(ISBLANK($D177),,IF($G177&lt;&gt;0,"ЛОЖЬ","ИСТИНА"))</formula>
    </cfRule>
    <cfRule type="expression" dxfId="3660" priority="5149">
      <formula>_xlfn.ISFORMULA(G177)=TRUE</formula>
    </cfRule>
    <cfRule type="expression" dxfId="3659" priority="5148">
      <formula>IF(ISBLANK($D177),,IF($G177&lt;&gt;0,"ЛОЖЬ","ИСТИНА"))</formula>
    </cfRule>
    <cfRule type="expression" dxfId="3658" priority="5177">
      <formula>_xlfn.ISFORMULA(G177)=TRUE</formula>
    </cfRule>
    <cfRule type="expression" dxfId="3657" priority="5182">
      <formula>_xlfn.ISFORMULA(G177)=TRUE</formula>
    </cfRule>
    <cfRule type="expression" dxfId="3656" priority="5146">
      <formula>_xlfn.ISFORMULA(G177)=TRUE</formula>
    </cfRule>
    <cfRule type="expression" dxfId="3655" priority="5145">
      <formula>IF(ISBLANK($D177),,IF($G177&lt;&gt;0,"ЛОЖЬ","ИСТИНА"))</formula>
    </cfRule>
    <cfRule type="expression" dxfId="3654" priority="5144">
      <formula>_xlfn.ISFORMULA(G177)=TRUE</formula>
    </cfRule>
    <cfRule type="expression" dxfId="3653" priority="5143">
      <formula>IF(ISBLANK($D177),,IF($G177&lt;&gt;0,"ЛОЖЬ","ИСТИНА"))</formula>
    </cfRule>
    <cfRule type="expression" dxfId="3652" priority="5142">
      <formula>_xlfn.ISFORMULA(G177)=TRUE</formula>
    </cfRule>
    <cfRule type="expression" dxfId="3651" priority="5141">
      <formula>IF(ISBLANK($D177),,IF($G177&lt;&gt;0,"ЛОЖЬ","ИСТИНА"))</formula>
    </cfRule>
    <cfRule type="expression" dxfId="3650" priority="5163">
      <formula>_xlfn.ISFORMULA(G177)=TRUE</formula>
    </cfRule>
    <cfRule type="expression" dxfId="3649" priority="5252">
      <formula>IF(ISBLANK($D177),,IF($G177&lt;&gt;0,"ЛОЖЬ","ИСТИНА"))</formula>
    </cfRule>
    <cfRule type="expression" dxfId="3648" priority="5136">
      <formula>IF(ISBLANK($D177),,IF($G177&lt;&gt;0,"ЛОЖЬ","ИСТИНА"))</formula>
    </cfRule>
    <cfRule type="expression" dxfId="3647" priority="5139">
      <formula>_xlfn.ISFORMULA(G177)=TRUE</formula>
    </cfRule>
    <cfRule type="expression" dxfId="3646" priority="5255">
      <formula>IF(ISBLANK($D177),,IF($G177&lt;&gt;0,"ЛОЖЬ","ИСТИНА"))</formula>
    </cfRule>
    <cfRule type="expression" dxfId="3645" priority="5130">
      <formula>IF(ISBLANK($D177),,IF($G177&lt;&gt;0,"ЛОЖЬ","ИСТИНА"))</formula>
    </cfRule>
    <cfRule type="expression" dxfId="3644" priority="5162">
      <formula>IF(ISBLANK($D177),,IF($G177&lt;&gt;0,"ЛОЖЬ","ИСТИНА"))</formula>
    </cfRule>
    <cfRule type="expression" dxfId="3643" priority="5166">
      <formula>IF(ISBLANK($D177),,IF($G177&lt;&gt;0,"ЛОЖЬ","ИСТИНА"))</formula>
    </cfRule>
    <cfRule type="expression" dxfId="3642" priority="5167">
      <formula>_xlfn.ISFORMULA(G177)=TRUE</formula>
    </cfRule>
    <cfRule type="expression" dxfId="3641" priority="5169">
      <formula>IF(ISBLANK($D177),,IF($G177&lt;&gt;0,"ЛОЖЬ","ИСТИНА"))</formula>
    </cfRule>
    <cfRule type="expression" dxfId="3640" priority="5178">
      <formula>IF(ISBLANK($D177),,IF($G177&lt;&gt;0,"ЛОЖЬ","ИСТИНА"))</formula>
    </cfRule>
    <cfRule type="expression" dxfId="3639" priority="5137">
      <formula>_xlfn.ISFORMULA(G177)=TRUE</formula>
    </cfRule>
    <cfRule type="expression" dxfId="3638" priority="5138">
      <formula>IF(ISBLANK($D177),,IF($G177&lt;&gt;0,"ЛОЖЬ","ИСТИНА"))</formula>
    </cfRule>
    <cfRule type="expression" dxfId="3637" priority="5164">
      <formula>IF(ISBLANK($D177),,IF($G177&lt;&gt;0,"ЛОЖЬ","ИСТИНА"))</formula>
    </cfRule>
    <cfRule type="expression" dxfId="3636" priority="5165">
      <formula>_xlfn.ISFORMULA(G177)=TRUE</formula>
    </cfRule>
    <cfRule type="expression" dxfId="3635" priority="5133">
      <formula>_xlfn.ISFORMULA(G177)=TRUE</formula>
    </cfRule>
    <cfRule type="expression" dxfId="3634" priority="5132">
      <formula>IF(ISBLANK($D177),,IF($G177&lt;&gt;0,"ЛОЖЬ","ИСТИНА"))</formula>
    </cfRule>
    <cfRule type="expression" dxfId="3633" priority="5257">
      <formula>_xlfn.ISFORMULA(G177)=TRUE</formula>
    </cfRule>
    <cfRule type="expression" dxfId="3632" priority="5131">
      <formula>_xlfn.ISFORMULA(G177)=TRUE</formula>
    </cfRule>
    <cfRule type="expression" dxfId="3631" priority="5253">
      <formula>_xlfn.ISFORMULA(G177)=TRUE</formula>
    </cfRule>
  </conditionalFormatting>
  <conditionalFormatting sqref="G179">
    <cfRule type="expression" dxfId="3630" priority="4632">
      <formula>_xlfn.ISFORMULA(G179)=TRUE</formula>
    </cfRule>
    <cfRule type="expression" dxfId="3629" priority="4726">
      <formula>IF(ISBLANK($D178),,IF($G179&lt;&gt;0,"ЛОЖЬ","ИСТИНА"))</formula>
    </cfRule>
    <cfRule type="expression" dxfId="3628" priority="4727">
      <formula>_xlfn.ISFORMULA(G179)=TRUE</formula>
    </cfRule>
    <cfRule type="expression" dxfId="3627" priority="4728">
      <formula>IF(ISBLANK($D179),,IF($G179&lt;&gt;0,"ЛОЖЬ","ИСТИНА"))</formula>
    </cfRule>
    <cfRule type="expression" dxfId="3626" priority="4729">
      <formula>_xlfn.ISFORMULA(G179)=TRUE</formula>
    </cfRule>
    <cfRule type="expression" dxfId="3625" priority="4731">
      <formula>IF(ISBLANK($D179),,IF($G179&lt;&gt;0,"ЛОЖЬ","ИСТИНА"))</formula>
    </cfRule>
    <cfRule type="expression" dxfId="3624" priority="4732">
      <formula>IF(ISBLANK($D179),,IF($G179&lt;&gt;0,"ЛОЖЬ","ИСТИНА"))</formula>
    </cfRule>
    <cfRule type="expression" dxfId="3623" priority="4618">
      <formula>_xlfn.ISFORMULA(G179)=TRUE</formula>
    </cfRule>
    <cfRule type="expression" dxfId="3622" priority="4619">
      <formula>IF(ISBLANK($D179),,IF($G179&lt;&gt;0,"ЛОЖЬ","ИСТИНА"))</formula>
    </cfRule>
    <cfRule type="expression" dxfId="3621" priority="4620">
      <formula>_xlfn.ISFORMULA(G179)=TRUE</formula>
    </cfRule>
    <cfRule type="expression" dxfId="3620" priority="4621">
      <formula>IF(ISBLANK($D179),,IF($G179&lt;&gt;0,"ЛОЖЬ","ИСТИНА"))</formula>
    </cfRule>
    <cfRule type="expression" dxfId="3619" priority="4622">
      <formula>_xlfn.ISFORMULA(G179)=TRUE</formula>
    </cfRule>
    <cfRule type="expression" dxfId="3618" priority="4624">
      <formula>IF(ISBLANK($D179),,IF($G179&lt;&gt;0,"ЛОЖЬ","ИСТИНА"))</formula>
    </cfRule>
    <cfRule type="expression" dxfId="3617" priority="4625">
      <formula>_xlfn.ISFORMULA(G179)=TRUE</formula>
    </cfRule>
    <cfRule type="expression" dxfId="3616" priority="4626">
      <formula>IF(ISBLANK($D179),,IF($G179&lt;&gt;0,"ЛОЖЬ","ИСТИНА"))</formula>
    </cfRule>
    <cfRule type="expression" dxfId="3615" priority="4627">
      <formula>_xlfn.ISFORMULA(G179)=TRUE</formula>
    </cfRule>
    <cfRule type="expression" dxfId="3614" priority="4653">
      <formula>_xlfn.ISFORMULA(G179)=TRUE</formula>
    </cfRule>
    <cfRule type="expression" dxfId="3613" priority="4605">
      <formula>_xlfn.ISFORMULA(G179)=TRUE</formula>
    </cfRule>
    <cfRule type="expression" dxfId="3612" priority="4631">
      <formula>IF(ISBLANK($D179),,IF($G179&lt;&gt;0,"ЛОЖЬ","ИСТИНА"))</formula>
    </cfRule>
    <cfRule type="expression" dxfId="3611" priority="4652">
      <formula>IF(ISBLANK($D179),,IF($G179&lt;&gt;0,"ЛОЖЬ","ИСТИНА"))</formula>
    </cfRule>
    <cfRule type="expression" dxfId="3610" priority="4650">
      <formula>_xlfn.ISFORMULA(G179)=TRUE</formula>
    </cfRule>
    <cfRule type="expression" dxfId="3609" priority="4649">
      <formula>IF(ISBLANK($D179),,IF($G179&lt;&gt;0,"ЛОЖЬ","ИСТИНА"))</formula>
    </cfRule>
    <cfRule type="expression" dxfId="3608" priority="4648">
      <formula>_xlfn.ISFORMULA(G179)=TRUE</formula>
    </cfRule>
    <cfRule type="expression" dxfId="3607" priority="4647">
      <formula>IF(ISBLANK($D179),,IF($G179&lt;&gt;0,"ЛОЖЬ","ИСТИНА"))</formula>
    </cfRule>
    <cfRule type="expression" dxfId="3606" priority="4629">
      <formula>_xlfn.ISFORMULA(G179)=TRUE</formula>
    </cfRule>
    <cfRule type="expression" dxfId="3605" priority="4646">
      <formula>_xlfn.ISFORMULA(G179)=TRUE</formula>
    </cfRule>
    <cfRule type="expression" dxfId="3604" priority="4645">
      <formula>IF(ISBLANK($D179),,IF($G179&lt;&gt;0,"ЛОЖЬ","ИСТИНА"))</formula>
    </cfRule>
    <cfRule type="expression" dxfId="3603" priority="4642">
      <formula>IF(ISBLANK($D179),,IF($G179&lt;&gt;0,"ЛОЖЬ","ИСТИНА"))</formula>
    </cfRule>
    <cfRule type="expression" dxfId="3602" priority="4641">
      <formula>_xlfn.ISFORMULA(G179)=TRUE</formula>
    </cfRule>
    <cfRule type="expression" dxfId="3601" priority="4640">
      <formula>IF(ISBLANK($D179),,IF($G179&lt;&gt;0,"ЛОЖЬ","ИСТИНА"))</formula>
    </cfRule>
    <cfRule type="expression" dxfId="3600" priority="4639">
      <formula>_xlfn.ISFORMULA(G179)=TRUE</formula>
    </cfRule>
    <cfRule type="expression" dxfId="3599" priority="4606">
      <formula>IF(ISBLANK($D179),,IF($G179&lt;&gt;0,"ЛОЖЬ","ИСТИНА"))</formula>
    </cfRule>
    <cfRule type="expression" dxfId="3598" priority="4638">
      <formula>IF(ISBLANK($D179),,IF($G179&lt;&gt;0,"ЛОЖЬ","ИСТИНА"))</formula>
    </cfRule>
    <cfRule type="expression" dxfId="3597" priority="4636">
      <formula>_xlfn.ISFORMULA(G179)=TRUE</formula>
    </cfRule>
    <cfRule type="expression" dxfId="3596" priority="4635">
      <formula>IF(ISBLANK($D179),,IF($G179&lt;&gt;0,"ЛОЖЬ","ИСТИНА"))</formula>
    </cfRule>
    <cfRule type="expression" dxfId="3595" priority="4643">
      <formula>_xlfn.ISFORMULA(G179)=TRUE</formula>
    </cfRule>
    <cfRule type="expression" dxfId="3594" priority="4614">
      <formula>IF(ISBLANK($D179),,IF($G179&lt;&gt;0,"ЛОЖЬ","ИСТИНА"))</formula>
    </cfRule>
    <cfRule type="expression" dxfId="3593" priority="4615">
      <formula>_xlfn.ISFORMULA(G179)=TRUE</formula>
    </cfRule>
    <cfRule type="expression" dxfId="3592" priority="4613">
      <formula>_xlfn.ISFORMULA(G179)=TRUE</formula>
    </cfRule>
    <cfRule type="expression" dxfId="3591" priority="4654">
      <formula>IF(ISBLANK($D179),,IF($G179&lt;&gt;0,"ЛОЖЬ","ИСТИНА"))</formula>
    </cfRule>
    <cfRule type="expression" dxfId="3590" priority="4633">
      <formula>IF(ISBLANK($D179),,IF($G179&lt;&gt;0,"ЛОЖЬ","ИСТИНА"))</formula>
    </cfRule>
    <cfRule type="expression" dxfId="3589" priority="4628">
      <formula>IF(ISBLANK($D179),,IF($G179&lt;&gt;0,"ЛОЖЬ","ИСТИНА"))</formula>
    </cfRule>
    <cfRule type="expression" dxfId="3588" priority="4655">
      <formula>_xlfn.ISFORMULA(G179)=TRUE</formula>
    </cfRule>
    <cfRule type="expression" dxfId="3587" priority="4657">
      <formula>IF(ISBLANK($D179),,IF($G179&lt;&gt;0,"ЛОЖЬ","ИСТИНА"))</formula>
    </cfRule>
    <cfRule type="expression" dxfId="3586" priority="4658">
      <formula>_xlfn.ISFORMULA(G179)=TRUE</formula>
    </cfRule>
    <cfRule type="expression" dxfId="3585" priority="4659">
      <formula>IF(ISBLANK($D179),,IF($G179&lt;&gt;0,"ЛОЖЬ","ИСТИНА"))</formula>
    </cfRule>
    <cfRule type="expression" dxfId="3584" priority="4676">
      <formula>_xlfn.ISFORMULA(G179)=TRUE</formula>
    </cfRule>
    <cfRule type="expression" dxfId="3583" priority="4634">
      <formula>_xlfn.ISFORMULA(G179)=TRUE</formula>
    </cfRule>
    <cfRule type="expression" dxfId="3582" priority="4617">
      <formula>IF(ISBLANK($D179),,IF($G179&lt;&gt;0,"ЛОЖЬ","ИСТИНА"))</formula>
    </cfRule>
    <cfRule type="expression" dxfId="3581" priority="4607">
      <formula>_xlfn.ISFORMULA(G179)=TRUE</formula>
    </cfRule>
    <cfRule type="expression" dxfId="3580" priority="4608">
      <formula>IF(ISBLANK($D179),,IF($G179&lt;&gt;0,"ЛОЖЬ","ИСТИНА"))</formula>
    </cfRule>
    <cfRule type="expression" dxfId="3579" priority="4609">
      <formula>_xlfn.ISFORMULA(G179)=TRUE</formula>
    </cfRule>
    <cfRule type="expression" dxfId="3578" priority="4610">
      <formula>_xlfn.ISFORMULA(G179)=TRUE</formula>
    </cfRule>
    <cfRule type="expression" dxfId="3577" priority="4611">
      <formula>_xlfn.ISFORMULA(G179)=TRUE</formula>
    </cfRule>
    <cfRule type="expression" dxfId="3576" priority="4612">
      <formula>IF(ISBLANK($D179),,IF($G179&lt;&gt;0,"ЛОЖЬ","ИСТИНА"))</formula>
    </cfRule>
  </conditionalFormatting>
  <conditionalFormatting sqref="G179:G185">
    <cfRule type="expression" dxfId="3575" priority="4733">
      <formula>_xlfn.ISFORMULA(G179)=TRUE</formula>
    </cfRule>
  </conditionalFormatting>
  <conditionalFormatting sqref="G180:G185">
    <cfRule type="expression" dxfId="3574" priority="5007">
      <formula>IF(ISBLANK($D180),,IF($G180&lt;&gt;0,"ЛОЖЬ","ИСТИНА"))</formula>
    </cfRule>
    <cfRule type="expression" dxfId="3573" priority="4976">
      <formula>IF(ISBLANK($D180),,IF($G180&lt;&gt;0,"ЛОЖЬ","ИСТИНА"))</formula>
    </cfRule>
    <cfRule type="expression" dxfId="3572" priority="4977">
      <formula>_xlfn.ISFORMULA(G180)=TRUE</formula>
    </cfRule>
    <cfRule type="expression" dxfId="3571" priority="5079">
      <formula>IF(ISBLANK($D180),,IF($G180&lt;&gt;0,"ЛОЖЬ","ИСТИНА"))</formula>
    </cfRule>
    <cfRule type="expression" dxfId="3570" priority="5006">
      <formula>_xlfn.ISFORMULA(G180)=TRUE</formula>
    </cfRule>
    <cfRule type="expression" dxfId="3569" priority="5074">
      <formula>IF(ISBLANK($D179),,IF($G180&lt;&gt;0,"ЛОЖЬ","ИСТИНА"))</formula>
    </cfRule>
    <cfRule type="expression" dxfId="3568" priority="5075">
      <formula>_xlfn.ISFORMULA(G180)=TRUE</formula>
    </cfRule>
    <cfRule type="expression" dxfId="3567" priority="4975">
      <formula>_xlfn.ISFORMULA(G180)=TRUE</formula>
    </cfRule>
    <cfRule type="expression" dxfId="3566" priority="4989">
      <formula>_xlfn.ISFORMULA(G180)=TRUE</formula>
    </cfRule>
    <cfRule type="expression" dxfId="3565" priority="4974">
      <formula>IF(ISBLANK($D180),,IF($G180&lt;&gt;0,"ЛОЖЬ","ИСТИНА"))</formula>
    </cfRule>
    <cfRule type="expression" dxfId="3564" priority="5076">
      <formula>IF(ISBLANK($D180),,IF($G180&lt;&gt;0,"ЛОЖЬ","ИСТИНА"))</formula>
    </cfRule>
    <cfRule type="expression" dxfId="3563" priority="5080">
      <formula>IF(ISBLANK($D180),,IF($G180&lt;&gt;0,"ЛОЖЬ","ИСТИНА"))</formula>
    </cfRule>
    <cfRule type="expression" dxfId="3562" priority="4979">
      <formula>IF(ISBLANK($D180),,IF($G180&lt;&gt;0,"ЛОЖЬ","ИСТИНА"))</formula>
    </cfRule>
    <cfRule type="expression" dxfId="3561" priority="4954">
      <formula>IF(ISBLANK($D180),,IF($G180&lt;&gt;0,"ЛОЖЬ","ИСТИНА"))</formula>
    </cfRule>
    <cfRule type="expression" dxfId="3560" priority="4955">
      <formula>_xlfn.ISFORMULA(G180)=TRUE</formula>
    </cfRule>
    <cfRule type="expression" dxfId="3559" priority="4956">
      <formula>IF(ISBLANK($D180),,IF($G180&lt;&gt;0,"ЛОЖЬ","ИСТИНА"))</formula>
    </cfRule>
    <cfRule type="expression" dxfId="3558" priority="5077">
      <formula>_xlfn.ISFORMULA(G180)=TRUE</formula>
    </cfRule>
    <cfRule type="expression" dxfId="3557" priority="5005">
      <formula>IF(ISBLANK($D180),,IF($G180&lt;&gt;0,"ЛОЖЬ","ИСТИНА"))</formula>
    </cfRule>
    <cfRule type="expression" dxfId="3556" priority="5081">
      <formula>_xlfn.ISFORMULA(G180)=TRUE</formula>
    </cfRule>
    <cfRule type="expression" dxfId="3555" priority="5003">
      <formula>_xlfn.ISFORMULA(G180)=TRUE</formula>
    </cfRule>
    <cfRule type="expression" dxfId="3554" priority="4991">
      <formula>_xlfn.ISFORMULA(G180)=TRUE</formula>
    </cfRule>
    <cfRule type="expression" dxfId="3553" priority="5002">
      <formula>IF(ISBLANK($D180),,IF($G180&lt;&gt;0,"ЛОЖЬ","ИСТИНА"))</formula>
    </cfRule>
    <cfRule type="expression" dxfId="3552" priority="4981">
      <formula>IF(ISBLANK($D180),,IF($G180&lt;&gt;0,"ЛОЖЬ","ИСТИНА"))</formula>
    </cfRule>
    <cfRule type="expression" dxfId="3551" priority="4987">
      <formula>_xlfn.ISFORMULA(G180)=TRUE</formula>
    </cfRule>
    <cfRule type="expression" dxfId="3550" priority="4957">
      <formula>_xlfn.ISFORMULA(G180)=TRUE</formula>
    </cfRule>
    <cfRule type="expression" dxfId="3549" priority="4960">
      <formula>IF(ISBLANK($D180),,IF($G180&lt;&gt;0,"ЛОЖЬ","ИСТИНА"))</formula>
    </cfRule>
    <cfRule type="expression" dxfId="3548" priority="4961">
      <formula>_xlfn.ISFORMULA(G180)=TRUE</formula>
    </cfRule>
    <cfRule type="expression" dxfId="3547" priority="4962">
      <formula>IF(ISBLANK($D180),,IF($G180&lt;&gt;0,"ЛОЖЬ","ИСТИНА"))</formula>
    </cfRule>
    <cfRule type="expression" dxfId="3546" priority="4986">
      <formula>IF(ISBLANK($D180),,IF($G180&lt;&gt;0,"ЛОЖЬ","ИСТИНА"))</formula>
    </cfRule>
    <cfRule type="expression" dxfId="3545" priority="5001">
      <formula>_xlfn.ISFORMULA(G180)=TRUE</formula>
    </cfRule>
    <cfRule type="expression" dxfId="3544" priority="4982">
      <formula>_xlfn.ISFORMULA(G180)=TRUE</formula>
    </cfRule>
    <cfRule type="expression" dxfId="3543" priority="5000">
      <formula>IF(ISBLANK($D180),,IF($G180&lt;&gt;0,"ЛОЖЬ","ИСТИНА"))</formula>
    </cfRule>
    <cfRule type="expression" dxfId="3542" priority="4998">
      <formula>_xlfn.ISFORMULA(G180)=TRUE</formula>
    </cfRule>
    <cfRule type="expression" dxfId="3541" priority="4997">
      <formula>IF(ISBLANK($D180),,IF($G180&lt;&gt;0,"ЛОЖЬ","ИСТИНА"))</formula>
    </cfRule>
    <cfRule type="expression" dxfId="3540" priority="4973">
      <formula>_xlfn.ISFORMULA(G180)=TRUE</formula>
    </cfRule>
    <cfRule type="expression" dxfId="3539" priority="4996">
      <formula>_xlfn.ISFORMULA(G180)=TRUE</formula>
    </cfRule>
    <cfRule type="expression" dxfId="3538" priority="4995">
      <formula>IF(ISBLANK($D180),,IF($G180&lt;&gt;0,"ЛОЖЬ","ИСТИНА"))</formula>
    </cfRule>
    <cfRule type="expression" dxfId="3537" priority="4994">
      <formula>_xlfn.ISFORMULA(G180)=TRUE</formula>
    </cfRule>
    <cfRule type="expression" dxfId="3536" priority="4980">
      <formula>_xlfn.ISFORMULA(G180)=TRUE</formula>
    </cfRule>
    <cfRule type="expression" dxfId="3535" priority="4983">
      <formula>IF(ISBLANK($D180),,IF($G180&lt;&gt;0,"ЛОЖЬ","ИСТИНА"))</formula>
    </cfRule>
    <cfRule type="expression" dxfId="3534" priority="4984">
      <formula>_xlfn.ISFORMULA(G180)=TRUE</formula>
    </cfRule>
    <cfRule type="expression" dxfId="3533" priority="5024">
      <formula>_xlfn.ISFORMULA(G180)=TRUE</formula>
    </cfRule>
    <cfRule type="expression" dxfId="3532" priority="4988">
      <formula>IF(ISBLANK($D180),,IF($G180&lt;&gt;0,"ЛОЖЬ","ИСТИНА"))</formula>
    </cfRule>
    <cfRule type="expression" dxfId="3531" priority="4963">
      <formula>_xlfn.ISFORMULA(G180)=TRUE</formula>
    </cfRule>
    <cfRule type="expression" dxfId="3530" priority="4965">
      <formula>IF(ISBLANK($D180),,IF($G180&lt;&gt;0,"ЛОЖЬ","ИСТИНА"))</formula>
    </cfRule>
    <cfRule type="expression" dxfId="3529" priority="4966">
      <formula>_xlfn.ISFORMULA(G180)=TRUE</formula>
    </cfRule>
    <cfRule type="expression" dxfId="3528" priority="4967">
      <formula>IF(ISBLANK($D180),,IF($G180&lt;&gt;0,"ЛОЖЬ","ИСТИНА"))</formula>
    </cfRule>
    <cfRule type="expression" dxfId="3527" priority="4972">
      <formula>IF(ISBLANK($D180),,IF($G180&lt;&gt;0,"ЛОЖЬ","ИСТИНА"))</formula>
    </cfRule>
    <cfRule type="expression" dxfId="3526" priority="4970">
      <formula>_xlfn.ISFORMULA(G180)=TRUE</formula>
    </cfRule>
    <cfRule type="expression" dxfId="3525" priority="4969">
      <formula>IF(ISBLANK($D180),,IF($G180&lt;&gt;0,"ЛОЖЬ","ИСТИНА"))</formula>
    </cfRule>
    <cfRule type="expression" dxfId="3524" priority="4990">
      <formula>IF(ISBLANK($D180),,IF($G180&lt;&gt;0,"ЛОЖЬ","ИСТИНА"))</formula>
    </cfRule>
    <cfRule type="expression" dxfId="3523" priority="4993">
      <formula>IF(ISBLANK($D180),,IF($G180&lt;&gt;0,"ЛОЖЬ","ИСТИНА"))</formula>
    </cfRule>
    <cfRule type="expression" dxfId="3522" priority="4968">
      <formula>_xlfn.ISFORMULA(G180)=TRUE</formula>
    </cfRule>
  </conditionalFormatting>
  <conditionalFormatting sqref="G207">
    <cfRule type="expression" dxfId="3521" priority="947">
      <formula>IF(ISBLANK($D207),,IF($G207&lt;&gt;0,"ЛОЖЬ","ИСТИНА"))</formula>
    </cfRule>
  </conditionalFormatting>
  <conditionalFormatting sqref="G249">
    <cfRule type="expression" dxfId="3520" priority="2334">
      <formula>_xlfn.ISFORMULA(G249)=TRUE</formula>
    </cfRule>
  </conditionalFormatting>
  <conditionalFormatting sqref="G259 G267">
    <cfRule type="expression" dxfId="3519" priority="940">
      <formula>IF(ISBLANK($D259),,IF($G259&lt;&gt;0,"ЛОЖЬ","ИСТИНА"))</formula>
    </cfRule>
    <cfRule type="expression" dxfId="3518" priority="941">
      <formula>_xlfn.ISFORMULA(G259)=TRUE</formula>
    </cfRule>
    <cfRule type="expression" dxfId="3517" priority="868">
      <formula>_xlfn.ISFORMULA(G259)=TRUE</formula>
    </cfRule>
    <cfRule type="expression" dxfId="3516" priority="866">
      <formula>IF(ISBLANK($D259),,IF($G259&lt;&gt;0,"ЛОЖЬ","ИСТИНА"))</formula>
    </cfRule>
    <cfRule type="expression" dxfId="3515" priority="864">
      <formula>_xlfn.ISFORMULA(G259)=TRUE</formula>
    </cfRule>
    <cfRule type="expression" dxfId="3514" priority="863">
      <formula>IF(ISBLANK($D259),,IF($G259&lt;&gt;0,"ЛОЖЬ","ИСТИНА"))</formula>
    </cfRule>
    <cfRule type="expression" dxfId="3513" priority="869">
      <formula>_xlfn.ISFORMULA(G259)=TRUE</formula>
    </cfRule>
    <cfRule type="expression" dxfId="3512" priority="872">
      <formula>IF(ISBLANK($D259),,IF($G259&lt;&gt;0,"ЛОЖЬ","ИСТИНА"))</formula>
    </cfRule>
    <cfRule type="expression" dxfId="3511" priority="828">
      <formula>IF(ISBLANK($D259),,IF($G259&lt;&gt;0,"ЛОЖЬ","ИСТИНА"))</formula>
    </cfRule>
    <cfRule type="expression" dxfId="3510" priority="832">
      <formula>_xlfn.ISFORMULA(G259)=TRUE</formula>
    </cfRule>
    <cfRule type="expression" dxfId="3509" priority="857">
      <formula>IF(ISBLANK($D259),,IF($G259&lt;&gt;0,"ЛОЖЬ","ИСТИНА"))</formula>
    </cfRule>
    <cfRule type="expression" dxfId="3508" priority="854">
      <formula>_xlfn.ISFORMULA(G259)=TRUE</formula>
    </cfRule>
    <cfRule type="expression" dxfId="3507" priority="853">
      <formula>_xlfn.ISFORMULA(G259)=TRUE</formula>
    </cfRule>
    <cfRule type="expression" dxfId="3506" priority="851">
      <formula>IF(ISBLANK($D259),,IF($G259&lt;&gt;0,"ЛОЖЬ","ИСТИНА"))</formula>
    </cfRule>
    <cfRule type="expression" dxfId="3505" priority="833">
      <formula>IF(ISBLANK($D259),,IF($G259&lt;&gt;0,"ЛОЖЬ","ИСТИНА"))</formula>
    </cfRule>
    <cfRule type="expression" dxfId="3504" priority="834">
      <formula>_xlfn.ISFORMULA(G259)=TRUE</formula>
    </cfRule>
    <cfRule type="expression" dxfId="3503" priority="837">
      <formula>IF(ISBLANK($D259),,IF($G259&lt;&gt;0,"ЛОЖЬ","ИСТИНА"))</formula>
    </cfRule>
    <cfRule type="expression" dxfId="3502" priority="840">
      <formula>_xlfn.ISFORMULA(G259)=TRUE</formula>
    </cfRule>
    <cfRule type="expression" dxfId="3501" priority="841">
      <formula>_xlfn.ISFORMULA(G259)=TRUE</formula>
    </cfRule>
    <cfRule type="expression" dxfId="3500" priority="849">
      <formula>_xlfn.ISFORMULA(G259)=TRUE</formula>
    </cfRule>
    <cfRule type="expression" dxfId="3499" priority="848">
      <formula>IF(ISBLANK($D259),,IF($G259&lt;&gt;0,"ЛОЖЬ","ИСТИНА"))</formula>
    </cfRule>
    <cfRule type="expression" dxfId="3498" priority="847">
      <formula>_xlfn.ISFORMULA(G259)=TRUE</formula>
    </cfRule>
    <cfRule type="expression" dxfId="3497" priority="877">
      <formula>_xlfn.ISFORMULA(G259)=TRUE</formula>
    </cfRule>
    <cfRule type="expression" dxfId="3496" priority="878">
      <formula>IF(ISBLANK($D259),,IF($G259&lt;&gt;0,"ЛОЖЬ","ИСТИНА"))</formula>
    </cfRule>
    <cfRule type="expression" dxfId="3495" priority="879">
      <formula>_xlfn.ISFORMULA(G259)=TRUE</formula>
    </cfRule>
    <cfRule type="expression" dxfId="3494" priority="881">
      <formula>IF(ISBLANK($D259),,IF($G259&lt;&gt;0,"ЛОЖЬ","ИСТИНА"))</formula>
    </cfRule>
    <cfRule type="expression" dxfId="3493" priority="883">
      <formula>_xlfn.ISFORMULA(G259)=TRUE</formula>
    </cfRule>
    <cfRule type="expression" dxfId="3492" priority="884">
      <formula>_xlfn.ISFORMULA(G259)=TRUE</formula>
    </cfRule>
    <cfRule type="expression" dxfId="3491" priority="887">
      <formula>IF(ISBLANK($D259),,IF($G259&lt;&gt;0,"ЛОЖЬ","ИСТИНА"))</formula>
    </cfRule>
    <cfRule type="expression" dxfId="3490" priority="892">
      <formula>_xlfn.ISFORMULA(G259)=TRUE</formula>
    </cfRule>
    <cfRule type="expression" dxfId="3489" priority="893">
      <formula>IF(ISBLANK($D259),,IF($G259&lt;&gt;0,"ЛОЖЬ","ИСТИНА"))</formula>
    </cfRule>
    <cfRule type="expression" dxfId="3488" priority="894">
      <formula>_xlfn.ISFORMULA(G259)=TRUE</formula>
    </cfRule>
    <cfRule type="expression" dxfId="3487" priority="896">
      <formula>IF(ISBLANK($D259),,IF($G259&lt;&gt;0,"ЛОЖЬ","ИСТИНА"))</formula>
    </cfRule>
    <cfRule type="expression" dxfId="3486" priority="898">
      <formula>_xlfn.ISFORMULA(G259)=TRUE</formula>
    </cfRule>
    <cfRule type="expression" dxfId="3485" priority="946">
      <formula>IF(ISBLANK($D259),,IF($G259&lt;&gt;0,"ЛОЖЬ","ИСТИНА"))</formula>
    </cfRule>
    <cfRule type="expression" dxfId="3484" priority="899">
      <formula>_xlfn.ISFORMULA(G259)=TRUE</formula>
    </cfRule>
    <cfRule type="expression" dxfId="3483" priority="902">
      <formula>IF(ISBLANK($D259),,IF($G259&lt;&gt;0,"ЛОЖЬ","ИСТИНА"))</formula>
    </cfRule>
    <cfRule type="expression" dxfId="3482" priority="907">
      <formula>_xlfn.ISFORMULA(G259)=TRUE</formula>
    </cfRule>
    <cfRule type="expression" dxfId="3481" priority="908">
      <formula>IF(ISBLANK($D259),,IF($G259&lt;&gt;0,"ЛОЖЬ","ИСТИНА"))</formula>
    </cfRule>
    <cfRule type="expression" dxfId="3480" priority="909">
      <formula>_xlfn.ISFORMULA(G259)=TRUE</formula>
    </cfRule>
    <cfRule type="expression" dxfId="3479" priority="911">
      <formula>IF(ISBLANK($D259),,IF($G259&lt;&gt;0,"ЛОЖЬ","ИСТИНА"))</formula>
    </cfRule>
    <cfRule type="expression" dxfId="3478" priority="913">
      <formula>_xlfn.ISFORMULA(G259)=TRUE</formula>
    </cfRule>
    <cfRule type="expression" dxfId="3477" priority="914">
      <formula>_xlfn.ISFORMULA(G259)=TRUE</formula>
    </cfRule>
    <cfRule type="expression" dxfId="3476" priority="917">
      <formula>IF(ISBLANK($D259),,IF($G259&lt;&gt;0,"ЛОЖЬ","ИСТИНА"))</formula>
    </cfRule>
    <cfRule type="expression" dxfId="3475" priority="922">
      <formula>_xlfn.ISFORMULA(G259)=TRUE</formula>
    </cfRule>
    <cfRule type="expression" dxfId="3474" priority="923">
      <formula>IF(ISBLANK($D259),,IF($G259&lt;&gt;0,"ЛОЖЬ","ИСТИНА"))</formula>
    </cfRule>
    <cfRule type="expression" dxfId="3473" priority="924">
      <formula>_xlfn.ISFORMULA(G259)=TRUE</formula>
    </cfRule>
    <cfRule type="expression" dxfId="3472" priority="926">
      <formula>IF(ISBLANK($D259),,IF($G259&lt;&gt;0,"ЛОЖЬ","ИСТИНА"))</formula>
    </cfRule>
    <cfRule type="expression" dxfId="3471" priority="862">
      <formula>_xlfn.ISFORMULA(G259)=TRUE</formula>
    </cfRule>
    <cfRule type="expression" dxfId="3470" priority="928">
      <formula>_xlfn.ISFORMULA(G259)=TRUE</formula>
    </cfRule>
    <cfRule type="expression" dxfId="3469" priority="929">
      <formula>_xlfn.ISFORMULA(G259)=TRUE</formula>
    </cfRule>
    <cfRule type="expression" dxfId="3468" priority="932">
      <formula>IF(ISBLANK($D259),,IF($G259&lt;&gt;0,"ЛОЖЬ","ИСТИНА"))</formula>
    </cfRule>
    <cfRule type="expression" dxfId="3467" priority="933">
      <formula>_xlfn.ISFORMULA(G259)=TRUE</formula>
    </cfRule>
    <cfRule type="expression" dxfId="3466" priority="934">
      <formula>IF(ISBLANK($D259),,IF($G259&lt;&gt;0,"ЛОЖЬ","ИСТИНА"))</formula>
    </cfRule>
    <cfRule type="expression" dxfId="3465" priority="935">
      <formula>_xlfn.ISFORMULA(G259)=TRUE</formula>
    </cfRule>
    <cfRule type="expression" dxfId="3464" priority="939">
      <formula>_xlfn.ISFORMULA(G259)=TRUE</formula>
    </cfRule>
  </conditionalFormatting>
  <conditionalFormatting sqref="G260 G268">
    <cfRule type="expression" dxfId="3463" priority="734">
      <formula>_xlfn.ISFORMULA(G260)=TRUE</formula>
    </cfRule>
    <cfRule type="expression" dxfId="3462" priority="803">
      <formula>_xlfn.ISFORMULA(G260)=TRUE</formula>
    </cfRule>
    <cfRule type="expression" dxfId="3461" priority="718">
      <formula>IF(ISBLANK($D260),,IF($G260&lt;&gt;0,"ЛОЖЬ","ИСТИНА"))</formula>
    </cfRule>
    <cfRule type="expression" dxfId="3460" priority="780">
      <formula>_xlfn.ISFORMULA(G260)=TRUE</formula>
    </cfRule>
    <cfRule type="expression" dxfId="3459" priority="783">
      <formula>IF(ISBLANK($D260),,IF($G260&lt;&gt;0,"ЛОЖЬ","ИСТИНА"))</formula>
    </cfRule>
    <cfRule type="expression" dxfId="3458" priority="721">
      <formula>_xlfn.ISFORMULA(G260)=TRUE</formula>
    </cfRule>
    <cfRule type="expression" dxfId="3457" priority="735">
      <formula>_xlfn.ISFORMULA(G260)=TRUE</formula>
    </cfRule>
    <cfRule type="expression" dxfId="3456" priority="788">
      <formula>_xlfn.ISFORMULA(G260)=TRUE</formula>
    </cfRule>
    <cfRule type="expression" dxfId="3455" priority="738">
      <formula>IF(ISBLANK($D260),,IF($G260&lt;&gt;0,"ЛОЖЬ","ИСТИНА"))</formula>
    </cfRule>
    <cfRule type="expression" dxfId="3454" priority="743">
      <formula>_xlfn.ISFORMULA(G260)=TRUE</formula>
    </cfRule>
    <cfRule type="expression" dxfId="3453" priority="744">
      <formula>IF(ISBLANK($D260),,IF($G260&lt;&gt;0,"ЛОЖЬ","ИСТИНА"))</formula>
    </cfRule>
    <cfRule type="expression" dxfId="3452" priority="745">
      <formula>_xlfn.ISFORMULA(G260)=TRUE</formula>
    </cfRule>
    <cfRule type="expression" dxfId="3451" priority="747">
      <formula>IF(ISBLANK($D260),,IF($G260&lt;&gt;0,"ЛОЖЬ","ИСТИНА"))</formula>
    </cfRule>
    <cfRule type="expression" dxfId="3450" priority="789">
      <formula>IF(ISBLANK($D260),,IF($G260&lt;&gt;0,"ЛОЖЬ","ИСТИНА"))</formula>
    </cfRule>
    <cfRule type="expression" dxfId="3449" priority="749">
      <formula>_xlfn.ISFORMULA(G260)=TRUE</formula>
    </cfRule>
    <cfRule type="expression" dxfId="3448" priority="792">
      <formula>IF(ISBLANK($D260),,IF($G260&lt;&gt;0,"ЛОЖЬ","ИСТИНА"))</formula>
    </cfRule>
    <cfRule type="expression" dxfId="3447" priority="750">
      <formula>_xlfn.ISFORMULA(G260)=TRUE</formula>
    </cfRule>
    <cfRule type="expression" dxfId="3446" priority="722">
      <formula>_xlfn.ISFORMULA(G260)=TRUE</formula>
    </cfRule>
    <cfRule type="expression" dxfId="3445" priority="728">
      <formula>_xlfn.ISFORMULA(G260)=TRUE</formula>
    </cfRule>
    <cfRule type="expression" dxfId="3444" priority="753">
      <formula>IF(ISBLANK($D260),,IF($G260&lt;&gt;0,"ЛОЖЬ","ИСТИНА"))</formula>
    </cfRule>
    <cfRule type="expression" dxfId="3443" priority="758">
      <formula>_xlfn.ISFORMULA(G260)=TRUE</formula>
    </cfRule>
    <cfRule type="expression" dxfId="3442" priority="759">
      <formula>IF(ISBLANK($D260),,IF($G260&lt;&gt;0,"ЛОЖЬ","ИСТИНА"))</formula>
    </cfRule>
    <cfRule type="expression" dxfId="3441" priority="729">
      <formula>IF(ISBLANK($D260),,IF($G260&lt;&gt;0,"ЛОЖЬ","ИСТИНА"))</formula>
    </cfRule>
    <cfRule type="expression" dxfId="3440" priority="760">
      <formula>_xlfn.ISFORMULA(G260)=TRUE</formula>
    </cfRule>
    <cfRule type="expression" dxfId="3439" priority="762">
      <formula>IF(ISBLANK($D260),,IF($G260&lt;&gt;0,"ЛОЖЬ","ИСТИНА"))</formula>
    </cfRule>
    <cfRule type="expression" dxfId="3438" priority="764">
      <formula>_xlfn.ISFORMULA(G260)=TRUE</formula>
    </cfRule>
    <cfRule type="expression" dxfId="3437" priority="765">
      <formula>_xlfn.ISFORMULA(G260)=TRUE</formula>
    </cfRule>
    <cfRule type="expression" dxfId="3436" priority="730">
      <formula>_xlfn.ISFORMULA(G260)=TRUE</formula>
    </cfRule>
    <cfRule type="expression" dxfId="3435" priority="827">
      <formula>IF(ISBLANK($D260),,IF($G260&lt;&gt;0,"ЛОЖЬ","ИСТИНА"))</formula>
    </cfRule>
    <cfRule type="expression" dxfId="3434" priority="822">
      <formula>_xlfn.ISFORMULA(G260)=TRUE</formula>
    </cfRule>
    <cfRule type="expression" dxfId="3433" priority="794">
      <formula>_xlfn.ISFORMULA(G260)=TRUE</formula>
    </cfRule>
    <cfRule type="expression" dxfId="3432" priority="768">
      <formula>IF(ISBLANK($D260),,IF($G260&lt;&gt;0,"ЛОЖЬ","ИСТИНА"))</formula>
    </cfRule>
    <cfRule type="expression" dxfId="3431" priority="798">
      <formula>IF(ISBLANK($D260),,IF($G260&lt;&gt;0,"ЛОЖЬ","ИСТИНА"))</formula>
    </cfRule>
    <cfRule type="expression" dxfId="3430" priority="821">
      <formula>IF(ISBLANK($D260),,IF($G260&lt;&gt;0,"ЛОЖЬ","ИСТИНА"))</formula>
    </cfRule>
    <cfRule type="expression" dxfId="3429" priority="795">
      <formula>_xlfn.ISFORMULA(G260)=TRUE</formula>
    </cfRule>
    <cfRule type="expression" dxfId="3428" priority="820">
      <formula>_xlfn.ISFORMULA(G260)=TRUE</formula>
    </cfRule>
    <cfRule type="expression" dxfId="3427" priority="816">
      <formula>_xlfn.ISFORMULA(G260)=TRUE</formula>
    </cfRule>
    <cfRule type="expression" dxfId="3426" priority="790">
      <formula>_xlfn.ISFORMULA(G260)=TRUE</formula>
    </cfRule>
    <cfRule type="expression" dxfId="3425" priority="815">
      <formula>IF(ISBLANK($D260),,IF($G260&lt;&gt;0,"ЛОЖЬ","ИСТИНА"))</formula>
    </cfRule>
    <cfRule type="expression" dxfId="3424" priority="773">
      <formula>_xlfn.ISFORMULA(G260)=TRUE</formula>
    </cfRule>
    <cfRule type="expression" dxfId="3423" priority="774">
      <formula>IF(ISBLANK($D260),,IF($G260&lt;&gt;0,"ЛОЖЬ","ИСТИНА"))</formula>
    </cfRule>
    <cfRule type="expression" dxfId="3422" priority="814">
      <formula>_xlfn.ISFORMULA(G260)=TRUE</formula>
    </cfRule>
    <cfRule type="expression" dxfId="3421" priority="709">
      <formula>IF(ISBLANK($D260),,IF($G260&lt;&gt;0,"ЛОЖЬ","ИСТИНА"))</formula>
    </cfRule>
    <cfRule type="expression" dxfId="3420" priority="713">
      <formula>_xlfn.ISFORMULA(G260)=TRUE</formula>
    </cfRule>
    <cfRule type="expression" dxfId="3419" priority="813">
      <formula>IF(ISBLANK($D260),,IF($G260&lt;&gt;0,"ЛОЖЬ","ИСТИНА"))</formula>
    </cfRule>
    <cfRule type="expression" dxfId="3418" priority="714">
      <formula>IF(ISBLANK($D260),,IF($G260&lt;&gt;0,"ЛОЖЬ","ИСТИНА"))</formula>
    </cfRule>
    <cfRule type="expression" dxfId="3417" priority="732">
      <formula>IF(ISBLANK($D260),,IF($G260&lt;&gt;0,"ЛОЖЬ","ИСТИНА"))</formula>
    </cfRule>
    <cfRule type="expression" dxfId="3416" priority="715">
      <formula>_xlfn.ISFORMULA(G260)=TRUE</formula>
    </cfRule>
    <cfRule type="expression" dxfId="3415" priority="810">
      <formula>_xlfn.ISFORMULA(G260)=TRUE</formula>
    </cfRule>
    <cfRule type="expression" dxfId="3414" priority="809">
      <formula>_xlfn.ISFORMULA(G260)=TRUE</formula>
    </cfRule>
    <cfRule type="expression" dxfId="3413" priority="807">
      <formula>IF(ISBLANK($D260),,IF($G260&lt;&gt;0,"ЛОЖЬ","ИСТИНА"))</formula>
    </cfRule>
    <cfRule type="expression" dxfId="3412" priority="805">
      <formula>_xlfn.ISFORMULA(G260)=TRUE</formula>
    </cfRule>
    <cfRule type="expression" dxfId="3411" priority="804">
      <formula>IF(ISBLANK($D260),,IF($G260&lt;&gt;0,"ЛОЖЬ","ИСТИНА"))</formula>
    </cfRule>
    <cfRule type="expression" dxfId="3410" priority="775">
      <formula>_xlfn.ISFORMULA(G260)=TRUE</formula>
    </cfRule>
    <cfRule type="expression" dxfId="3409" priority="777">
      <formula>IF(ISBLANK($D260),,IF($G260&lt;&gt;0,"ЛОЖЬ","ИСТИНА"))</formula>
    </cfRule>
    <cfRule type="expression" dxfId="3408" priority="779">
      <formula>_xlfn.ISFORMULA(G260)=TRUE</formula>
    </cfRule>
  </conditionalFormatting>
  <conditionalFormatting sqref="G261 G269">
    <cfRule type="expression" dxfId="3407" priority="691">
      <formula>_xlfn.ISFORMULA(G261)=TRUE</formula>
    </cfRule>
    <cfRule type="expression" dxfId="3406" priority="694">
      <formula>IF(ISBLANK($D261),,IF($G261&lt;&gt;0,"ЛОЖЬ","ИСТИНА"))</formula>
    </cfRule>
    <cfRule type="expression" dxfId="3405" priority="695">
      <formula>_xlfn.ISFORMULA(G261)=TRUE</formula>
    </cfRule>
    <cfRule type="expression" dxfId="3404" priority="609">
      <formula>_xlfn.ISFORMULA(G261)=TRUE</formula>
    </cfRule>
    <cfRule type="expression" dxfId="3403" priority="696">
      <formula>IF(ISBLANK($D261),,IF($G261&lt;&gt;0,"ЛОЖЬ","ИСТИНА"))</formula>
    </cfRule>
    <cfRule type="expression" dxfId="3402" priority="697">
      <formula>_xlfn.ISFORMULA(G261)=TRUE</formula>
    </cfRule>
    <cfRule type="expression" dxfId="3401" priority="603">
      <formula>_xlfn.ISFORMULA(G261)=TRUE</formula>
    </cfRule>
    <cfRule type="expression" dxfId="3400" priority="599">
      <formula>IF(ISBLANK($D261),,IF($G261&lt;&gt;0,"ЛОЖЬ","ИСТИНА"))</formula>
    </cfRule>
    <cfRule type="expression" dxfId="3399" priority="701">
      <formula>_xlfn.ISFORMULA(G261)=TRUE</formula>
    </cfRule>
    <cfRule type="expression" dxfId="3398" priority="702">
      <formula>IF(ISBLANK($D261),,IF($G261&lt;&gt;0,"ЛОЖЬ","ИСТИНА"))</formula>
    </cfRule>
    <cfRule type="expression" dxfId="3397" priority="703">
      <formula>_xlfn.ISFORMULA(G261)=TRUE</formula>
    </cfRule>
    <cfRule type="expression" dxfId="3396" priority="708">
      <formula>IF(ISBLANK($D261),,IF($G261&lt;&gt;0,"ЛОЖЬ","ИСТИНА"))</formula>
    </cfRule>
    <cfRule type="expression" dxfId="3395" priority="596">
      <formula>_xlfn.ISFORMULA(G261)=TRUE</formula>
    </cfRule>
    <cfRule type="expression" dxfId="3394" priority="656">
      <formula>_xlfn.ISFORMULA(G261)=TRUE</formula>
    </cfRule>
    <cfRule type="expression" dxfId="3393" priority="595">
      <formula>IF(ISBLANK($D261),,IF($G261&lt;&gt;0,"ЛОЖЬ","ИСТИНА"))</formula>
    </cfRule>
    <cfRule type="expression" dxfId="3392" priority="594">
      <formula>_xlfn.ISFORMULA(G261)=TRUE</formula>
    </cfRule>
    <cfRule type="expression" dxfId="3391" priority="613">
      <formula>IF(ISBLANK($D261),,IF($G261&lt;&gt;0,"ЛОЖЬ","ИСТИНА"))</formula>
    </cfRule>
    <cfRule type="expression" dxfId="3390" priority="590">
      <formula>IF(ISBLANK($D261),,IF($G261&lt;&gt;0,"ЛОЖЬ","ИСТИНА"))</formula>
    </cfRule>
    <cfRule type="expression" dxfId="3389" priority="602">
      <formula>_xlfn.ISFORMULA(G261)=TRUE</formula>
    </cfRule>
    <cfRule type="expression" dxfId="3388" priority="690">
      <formula>_xlfn.ISFORMULA(G261)=TRUE</formula>
    </cfRule>
    <cfRule type="expression" dxfId="3387" priority="688">
      <formula>IF(ISBLANK($D261),,IF($G261&lt;&gt;0,"ЛОЖЬ","ИСТИНА"))</formula>
    </cfRule>
    <cfRule type="expression" dxfId="3386" priority="686">
      <formula>_xlfn.ISFORMULA(G261)=TRUE</formula>
    </cfRule>
    <cfRule type="expression" dxfId="3385" priority="685">
      <formula>IF(ISBLANK($D261),,IF($G261&lt;&gt;0,"ЛОЖЬ","ИСТИНА"))</formula>
    </cfRule>
    <cfRule type="expression" dxfId="3384" priority="684">
      <formula>_xlfn.ISFORMULA(G261)=TRUE</formula>
    </cfRule>
    <cfRule type="expression" dxfId="3383" priority="679">
      <formula>IF(ISBLANK($D261),,IF($G261&lt;&gt;0,"ЛОЖЬ","ИСТИНА"))</formula>
    </cfRule>
    <cfRule type="expression" dxfId="3382" priority="676">
      <formula>_xlfn.ISFORMULA(G261)=TRUE</formula>
    </cfRule>
    <cfRule type="expression" dxfId="3381" priority="675">
      <formula>_xlfn.ISFORMULA(G261)=TRUE</formula>
    </cfRule>
    <cfRule type="expression" dxfId="3380" priority="673">
      <formula>IF(ISBLANK($D261),,IF($G261&lt;&gt;0,"ЛОЖЬ","ИСТИНА"))</formula>
    </cfRule>
    <cfRule type="expression" dxfId="3379" priority="671">
      <formula>_xlfn.ISFORMULA(G261)=TRUE</formula>
    </cfRule>
    <cfRule type="expression" dxfId="3378" priority="670">
      <formula>IF(ISBLANK($D261),,IF($G261&lt;&gt;0,"ЛОЖЬ","ИСТИНА"))</formula>
    </cfRule>
    <cfRule type="expression" dxfId="3377" priority="669">
      <formula>_xlfn.ISFORMULA(G261)=TRUE</formula>
    </cfRule>
    <cfRule type="expression" dxfId="3376" priority="664">
      <formula>IF(ISBLANK($D261),,IF($G261&lt;&gt;0,"ЛОЖЬ","ИСТИНА"))</formula>
    </cfRule>
    <cfRule type="expression" dxfId="3375" priority="661">
      <formula>_xlfn.ISFORMULA(G261)=TRUE</formula>
    </cfRule>
    <cfRule type="expression" dxfId="3374" priority="660">
      <formula>_xlfn.ISFORMULA(G261)=TRUE</formula>
    </cfRule>
    <cfRule type="expression" dxfId="3373" priority="658">
      <formula>IF(ISBLANK($D261),,IF($G261&lt;&gt;0,"ЛОЖЬ","ИСТИНА"))</formula>
    </cfRule>
    <cfRule type="expression" dxfId="3372" priority="655">
      <formula>IF(ISBLANK($D261),,IF($G261&lt;&gt;0,"ЛОЖЬ","ИСТИНА"))</formula>
    </cfRule>
    <cfRule type="expression" dxfId="3371" priority="654">
      <formula>_xlfn.ISFORMULA(G261)=TRUE</formula>
    </cfRule>
    <cfRule type="expression" dxfId="3370" priority="649">
      <formula>IF(ISBLANK($D261),,IF($G261&lt;&gt;0,"ЛОЖЬ","ИСТИНА"))</formula>
    </cfRule>
    <cfRule type="expression" dxfId="3369" priority="646">
      <formula>_xlfn.ISFORMULA(G261)=TRUE</formula>
    </cfRule>
    <cfRule type="expression" dxfId="3368" priority="645">
      <formula>_xlfn.ISFORMULA(G261)=TRUE</formula>
    </cfRule>
    <cfRule type="expression" dxfId="3367" priority="643">
      <formula>IF(ISBLANK($D261),,IF($G261&lt;&gt;0,"ЛОЖЬ","ИСТИНА"))</formula>
    </cfRule>
    <cfRule type="expression" dxfId="3366" priority="641">
      <formula>_xlfn.ISFORMULA(G261)=TRUE</formula>
    </cfRule>
    <cfRule type="expression" dxfId="3365" priority="640">
      <formula>IF(ISBLANK($D261),,IF($G261&lt;&gt;0,"ЛОЖЬ","ИСТИНА"))</formula>
    </cfRule>
    <cfRule type="expression" dxfId="3364" priority="639">
      <formula>_xlfn.ISFORMULA(G261)=TRUE</formula>
    </cfRule>
    <cfRule type="expression" dxfId="3363" priority="634">
      <formula>IF(ISBLANK($D261),,IF($G261&lt;&gt;0,"ЛОЖЬ","ИСТИНА"))</formula>
    </cfRule>
    <cfRule type="expression" dxfId="3362" priority="631">
      <formula>_xlfn.ISFORMULA(G261)=TRUE</formula>
    </cfRule>
    <cfRule type="expression" dxfId="3361" priority="630">
      <formula>_xlfn.ISFORMULA(G261)=TRUE</formula>
    </cfRule>
    <cfRule type="expression" dxfId="3360" priority="628">
      <formula>IF(ISBLANK($D261),,IF($G261&lt;&gt;0,"ЛОЖЬ","ИСТИНА"))</formula>
    </cfRule>
    <cfRule type="expression" dxfId="3359" priority="626">
      <formula>_xlfn.ISFORMULA(G261)=TRUE</formula>
    </cfRule>
    <cfRule type="expression" dxfId="3358" priority="625">
      <formula>IF(ISBLANK($D261),,IF($G261&lt;&gt;0,"ЛОЖЬ","ИСТИНА"))</formula>
    </cfRule>
    <cfRule type="expression" dxfId="3357" priority="624">
      <formula>_xlfn.ISFORMULA(G261)=TRUE</formula>
    </cfRule>
    <cfRule type="expression" dxfId="3356" priority="619">
      <formula>IF(ISBLANK($D261),,IF($G261&lt;&gt;0,"ЛОЖЬ","ИСТИНА"))</formula>
    </cfRule>
    <cfRule type="expression" dxfId="3355" priority="616">
      <formula>_xlfn.ISFORMULA(G261)=TRUE</formula>
    </cfRule>
    <cfRule type="expression" dxfId="3354" priority="615">
      <formula>_xlfn.ISFORMULA(G261)=TRUE</formula>
    </cfRule>
    <cfRule type="expression" dxfId="3353" priority="611">
      <formula>_xlfn.ISFORMULA(G261)=TRUE</formula>
    </cfRule>
    <cfRule type="expression" dxfId="3352" priority="610">
      <formula>IF(ISBLANK($D261),,IF($G261&lt;&gt;0,"ЛОЖЬ","ИСТИНА"))</formula>
    </cfRule>
  </conditionalFormatting>
  <conditionalFormatting sqref="G262:G266">
    <cfRule type="expression" dxfId="3351" priority="500">
      <formula>IF(ISBLANK($D262),,IF($G262&lt;&gt;0,"ЛОЖЬ","ИСТИНА"))</formula>
    </cfRule>
    <cfRule type="expression" dxfId="3350" priority="497">
      <formula>_xlfn.ISFORMULA(G262)=TRUE</formula>
    </cfRule>
    <cfRule type="expression" dxfId="3349" priority="496">
      <formula>_xlfn.ISFORMULA(G262)=TRUE</formula>
    </cfRule>
    <cfRule type="expression" dxfId="3348" priority="494">
      <formula>IF(ISBLANK($D262),,IF($G262&lt;&gt;0,"ЛОЖЬ","ИСТИНА"))</formula>
    </cfRule>
    <cfRule type="expression" dxfId="3347" priority="492">
      <formula>_xlfn.ISFORMULA(G262)=TRUE</formula>
    </cfRule>
    <cfRule type="expression" dxfId="3346" priority="491">
      <formula>IF(ISBLANK($D262),,IF($G262&lt;&gt;0,"ЛОЖЬ","ИСТИНА"))</formula>
    </cfRule>
    <cfRule type="expression" dxfId="3345" priority="490">
      <formula>_xlfn.ISFORMULA(G262)=TRUE</formula>
    </cfRule>
    <cfRule type="expression" dxfId="3344" priority="484">
      <formula>_xlfn.ISFORMULA(G262)=TRUE</formula>
    </cfRule>
    <cfRule type="expression" dxfId="3343" priority="483">
      <formula>_xlfn.ISFORMULA(G262)=TRUE</formula>
    </cfRule>
    <cfRule type="expression" dxfId="3342" priority="477">
      <formula>_xlfn.ISFORMULA(G262)=TRUE</formula>
    </cfRule>
    <cfRule type="expression" dxfId="3341" priority="476">
      <formula>IF(ISBLANK($D262),,IF($G262&lt;&gt;0,"ЛОЖЬ","ИСТИНА"))</formula>
    </cfRule>
    <cfRule type="expression" dxfId="3340" priority="475">
      <formula>_xlfn.ISFORMULA(G262)=TRUE</formula>
    </cfRule>
    <cfRule type="expression" dxfId="3339" priority="471">
      <formula>IF(ISBLANK($D262),,IF($G262&lt;&gt;0,"ЛОЖЬ","ИСТИНА"))</formula>
    </cfRule>
    <cfRule type="expression" dxfId="3338" priority="589">
      <formula>IF(ISBLANK($D262),,IF($G262&lt;&gt;0,"ЛОЖЬ","ИСТИНА"))</formula>
    </cfRule>
    <cfRule type="expression" dxfId="3337" priority="584">
      <formula>_xlfn.ISFORMULA(G262)=TRUE</formula>
    </cfRule>
    <cfRule type="expression" dxfId="3336" priority="583">
      <formula>IF(ISBLANK($D262),,IF($G262&lt;&gt;0,"ЛОЖЬ","ИСТИНА"))</formula>
    </cfRule>
    <cfRule type="expression" dxfId="3335" priority="582">
      <formula>_xlfn.ISFORMULA(G262)=TRUE</formula>
    </cfRule>
    <cfRule type="expression" dxfId="3334" priority="480">
      <formula>IF(ISBLANK($D262),,IF($G262&lt;&gt;0,"ЛОЖЬ","ИСТИНА"))</formula>
    </cfRule>
    <cfRule type="expression" dxfId="3333" priority="554">
      <formula>IF(ISBLANK($D262),,IF($G262&lt;&gt;0,"ЛОЖЬ","ИСТИНА"))</formula>
    </cfRule>
    <cfRule type="expression" dxfId="3332" priority="536">
      <formula>IF(ISBLANK($D262),,IF($G262&lt;&gt;0,"ЛОЖЬ","ИСТИНА"))</formula>
    </cfRule>
    <cfRule type="expression" dxfId="3331" priority="578">
      <formula>_xlfn.ISFORMULA(G262)=TRUE</formula>
    </cfRule>
    <cfRule type="expression" dxfId="3330" priority="577">
      <formula>IF(ISBLANK($D262),,IF($G262&lt;&gt;0,"ЛОЖЬ","ИСТИНА"))</formula>
    </cfRule>
    <cfRule type="expression" dxfId="3329" priority="576">
      <formula>_xlfn.ISFORMULA(G262)=TRUE</formula>
    </cfRule>
    <cfRule type="expression" dxfId="3328" priority="575">
      <formula>IF(ISBLANK($D262),,IF($G262&lt;&gt;0,"ЛОЖЬ","ИСТИНА"))</formula>
    </cfRule>
    <cfRule type="expression" dxfId="3327" priority="572">
      <formula>_xlfn.ISFORMULA(G262)=TRUE</formula>
    </cfRule>
    <cfRule type="expression" dxfId="3326" priority="571">
      <formula>_xlfn.ISFORMULA(G262)=TRUE</formula>
    </cfRule>
    <cfRule type="expression" dxfId="3325" priority="569">
      <formula>IF(ISBLANK($D262),,IF($G262&lt;&gt;0,"ЛОЖЬ","ИСТИНА"))</formula>
    </cfRule>
    <cfRule type="expression" dxfId="3324" priority="567">
      <formula>_xlfn.ISFORMULA(G262)=TRUE</formula>
    </cfRule>
    <cfRule type="expression" dxfId="3323" priority="566">
      <formula>IF(ISBLANK($D262),,IF($G262&lt;&gt;0,"ЛОЖЬ","ИСТИНА"))</formula>
    </cfRule>
    <cfRule type="expression" dxfId="3322" priority="565">
      <formula>_xlfn.ISFORMULA(G262)=TRUE</formula>
    </cfRule>
    <cfRule type="expression" dxfId="3321" priority="560">
      <formula>IF(ISBLANK($D262),,IF($G262&lt;&gt;0,"ЛОЖЬ","ИСТИНА"))</formula>
    </cfRule>
    <cfRule type="expression" dxfId="3320" priority="557">
      <formula>_xlfn.ISFORMULA(G262)=TRUE</formula>
    </cfRule>
    <cfRule type="expression" dxfId="3319" priority="556">
      <formula>_xlfn.ISFORMULA(G262)=TRUE</formula>
    </cfRule>
    <cfRule type="expression" dxfId="3318" priority="552">
      <formula>_xlfn.ISFORMULA(G262)=TRUE</formula>
    </cfRule>
    <cfRule type="expression" dxfId="3317" priority="551">
      <formula>IF(ISBLANK($D262),,IF($G262&lt;&gt;0,"ЛОЖЬ","ИСТИНА"))</formula>
    </cfRule>
    <cfRule type="expression" dxfId="3316" priority="550">
      <formula>_xlfn.ISFORMULA(G262)=TRUE</formula>
    </cfRule>
    <cfRule type="expression" dxfId="3315" priority="545">
      <formula>IF(ISBLANK($D262),,IF($G262&lt;&gt;0,"ЛОЖЬ","ИСТИНА"))</formula>
    </cfRule>
    <cfRule type="expression" dxfId="3314" priority="542">
      <formula>_xlfn.ISFORMULA(G262)=TRUE</formula>
    </cfRule>
    <cfRule type="expression" dxfId="3313" priority="541">
      <formula>_xlfn.ISFORMULA(G262)=TRUE</formula>
    </cfRule>
    <cfRule type="expression" dxfId="3312" priority="539">
      <formula>IF(ISBLANK($D262),,IF($G262&lt;&gt;0,"ЛОЖЬ","ИСТИНА"))</formula>
    </cfRule>
    <cfRule type="expression" dxfId="3311" priority="537">
      <formula>_xlfn.ISFORMULA(G262)=TRUE</formula>
    </cfRule>
    <cfRule type="expression" dxfId="3310" priority="535">
      <formula>_xlfn.ISFORMULA(G262)=TRUE</formula>
    </cfRule>
    <cfRule type="expression" dxfId="3309" priority="530">
      <formula>IF(ISBLANK($D262),,IF($G262&lt;&gt;0,"ЛОЖЬ","ИСТИНА"))</formula>
    </cfRule>
    <cfRule type="expression" dxfId="3308" priority="527">
      <formula>_xlfn.ISFORMULA(G262)=TRUE</formula>
    </cfRule>
    <cfRule type="expression" dxfId="3307" priority="526">
      <formula>_xlfn.ISFORMULA(G262)=TRUE</formula>
    </cfRule>
    <cfRule type="expression" dxfId="3306" priority="524">
      <formula>IF(ISBLANK($D262),,IF($G262&lt;&gt;0,"ЛОЖЬ","ИСТИНА"))</formula>
    </cfRule>
    <cfRule type="expression" dxfId="3305" priority="522">
      <formula>_xlfn.ISFORMULA(G262)=TRUE</formula>
    </cfRule>
    <cfRule type="expression" dxfId="3304" priority="521">
      <formula>IF(ISBLANK($D262),,IF($G262&lt;&gt;0,"ЛОЖЬ","ИСТИНА"))</formula>
    </cfRule>
    <cfRule type="expression" dxfId="3303" priority="520">
      <formula>_xlfn.ISFORMULA(G262)=TRUE</formula>
    </cfRule>
    <cfRule type="expression" dxfId="3302" priority="515">
      <formula>IF(ISBLANK($D262),,IF($G262&lt;&gt;0,"ЛОЖЬ","ИСТИНА"))</formula>
    </cfRule>
    <cfRule type="expression" dxfId="3301" priority="512">
      <formula>_xlfn.ISFORMULA(G262)=TRUE</formula>
    </cfRule>
    <cfRule type="expression" dxfId="3300" priority="511">
      <formula>_xlfn.ISFORMULA(G262)=TRUE</formula>
    </cfRule>
    <cfRule type="expression" dxfId="3299" priority="509">
      <formula>IF(ISBLANK($D262),,IF($G262&lt;&gt;0,"ЛОЖЬ","ИСТИНА"))</formula>
    </cfRule>
    <cfRule type="expression" dxfId="3298" priority="507">
      <formula>_xlfn.ISFORMULA(G262)=TRUE</formula>
    </cfRule>
    <cfRule type="expression" dxfId="3297" priority="506">
      <formula>IF(ISBLANK($D262),,IF($G262&lt;&gt;0,"ЛОЖЬ","ИСТИНА"))</formula>
    </cfRule>
    <cfRule type="expression" dxfId="3296" priority="505">
      <formula>_xlfn.ISFORMULA(G262)=TRUE</formula>
    </cfRule>
  </conditionalFormatting>
  <conditionalFormatting sqref="G320">
    <cfRule type="expression" dxfId="3295" priority="425">
      <formula>IF(ISBLANK($D320),,IF($F320&lt;&gt;0,"ЛОЖЬ","ИСТИНА"))</formula>
    </cfRule>
    <cfRule type="expression" dxfId="3294" priority="428">
      <formula>IF(ISBLANK($D320),,IF($F320&lt;&gt;0,"ЛОЖЬ","ИСТИНА"))</formula>
    </cfRule>
    <cfRule type="expression" dxfId="3293" priority="427">
      <formula>IF(ISBLANK($D320),,IF($F320&lt;&gt;0,"ЛОЖЬ","ИСТИНА"))</formula>
    </cfRule>
    <cfRule type="expression" dxfId="3292" priority="426">
      <formula>_xlfn.ISFORMULA(G320)=TRUE</formula>
    </cfRule>
    <cfRule type="expression" dxfId="3291" priority="430">
      <formula>IF(ISBLANK($D320),,IF($F320&lt;&gt;0,"ЛОЖЬ","ИСТИНА"))</formula>
    </cfRule>
    <cfRule type="expression" dxfId="3290" priority="424">
      <formula>IF(ISBLANK($D320),,IF($F320&lt;&gt;0,"ЛОЖЬ","ИСТИНА"))</formula>
    </cfRule>
  </conditionalFormatting>
  <conditionalFormatting sqref="G321">
    <cfRule type="expression" dxfId="3289" priority="367">
      <formula>IF(ISBLANK($D321),,IF($F321&lt;&gt;0,"ЛОЖЬ","ИСТИНА"))</formula>
    </cfRule>
    <cfRule type="expression" dxfId="3288" priority="368">
      <formula>IF(ISBLANK($D321),,IF($F321&lt;&gt;0,"ЛОЖЬ","ИСТИНА"))</formula>
    </cfRule>
    <cfRule type="expression" dxfId="3287" priority="369">
      <formula>_xlfn.ISFORMULA(G321)=TRUE</formula>
    </cfRule>
    <cfRule type="expression" dxfId="3286" priority="370">
      <formula>IF(ISBLANK($D321),,IF($F321&lt;&gt;0,"ЛОЖЬ","ИСТИНА"))</formula>
    </cfRule>
    <cfRule type="expression" dxfId="3285" priority="373">
      <formula>IF(ISBLANK($D321),,IF($F321&lt;&gt;0,"ЛОЖЬ","ИСТИНА"))</formula>
    </cfRule>
    <cfRule type="expression" dxfId="3284" priority="371">
      <formula>IF(ISBLANK($D321),,IF($F321&lt;&gt;0,"ЛОЖЬ","ИСТИНА"))</formula>
    </cfRule>
  </conditionalFormatting>
  <conditionalFormatting sqref="G322">
    <cfRule type="expression" dxfId="3283" priority="304">
      <formula>_xlfn.ISFORMULA(G322)=TRUE</formula>
    </cfRule>
    <cfRule type="expression" dxfId="3282" priority="305">
      <formula>_xlfn.ISFORMULA(G322)=TRUE</formula>
    </cfRule>
  </conditionalFormatting>
  <conditionalFormatting sqref="G323">
    <cfRule type="expression" dxfId="3281" priority="256">
      <formula>_xlfn.ISFORMULA(G323)=TRUE</formula>
    </cfRule>
    <cfRule type="expression" dxfId="3280" priority="255">
      <formula>_xlfn.ISFORMULA(G323)=TRUE</formula>
    </cfRule>
  </conditionalFormatting>
  <conditionalFormatting sqref="G327">
    <cfRule type="expression" dxfId="3279" priority="73">
      <formula>IF(ISBLANK($D327),,IF($G327&lt;&gt;0,"ЛОЖЬ","ИСТИНА"))</formula>
    </cfRule>
  </conditionalFormatting>
  <conditionalFormatting sqref="G497:G1000">
    <cfRule type="expression" dxfId="3278" priority="14568">
      <formula>IF(ISBLANK($D497),,IF($G497&lt;&gt;0,"ЛОЖЬ","ИСТИНА"))</formula>
    </cfRule>
  </conditionalFormatting>
  <conditionalFormatting sqref="G4:H9">
    <cfRule type="expression" dxfId="3277" priority="14010">
      <formula>_xlfn.ISFORMULA(G4)=TRUE</formula>
    </cfRule>
  </conditionalFormatting>
  <conditionalFormatting sqref="G9:H11">
    <cfRule type="expression" dxfId="3276" priority="13961">
      <formula>_xlfn.ISFORMULA(G9)=TRUE</formula>
    </cfRule>
  </conditionalFormatting>
  <conditionalFormatting sqref="G10:H10">
    <cfRule type="expression" dxfId="3275" priority="4527">
      <formula>_xlfn.ISFORMULA(G10)=TRUE</formula>
    </cfRule>
    <cfRule type="expression" dxfId="3274" priority="4526">
      <formula>_xlfn.ISFORMULA(G10)=TRUE</formula>
    </cfRule>
    <cfRule type="expression" dxfId="3273" priority="4528">
      <formula>_xlfn.ISFORMULA(G10)=TRUE</formula>
    </cfRule>
  </conditionalFormatting>
  <conditionalFormatting sqref="G10:H11">
    <cfRule type="expression" dxfId="3272" priority="4348">
      <formula>_xlfn.ISFORMULA(G10)=TRUE</formula>
    </cfRule>
  </conditionalFormatting>
  <conditionalFormatting sqref="G10:H12">
    <cfRule type="expression" dxfId="3271" priority="13874">
      <formula>_xlfn.ISFORMULA(G10)=TRUE</formula>
    </cfRule>
  </conditionalFormatting>
  <conditionalFormatting sqref="G11:H11">
    <cfRule type="expression" dxfId="3270" priority="4318">
      <formula>_xlfn.ISFORMULA(G11)=TRUE</formula>
    </cfRule>
    <cfRule type="expression" dxfId="3269" priority="4319">
      <formula>_xlfn.ISFORMULA(G11)=TRUE</formula>
    </cfRule>
    <cfRule type="expression" dxfId="3268" priority="4529">
      <formula>_xlfn.ISFORMULA(G11)=TRUE</formula>
    </cfRule>
    <cfRule type="expression" dxfId="3267" priority="4444">
      <formula>_xlfn.ISFORMULA(G11)=TRUE</formula>
    </cfRule>
    <cfRule type="expression" dxfId="3266" priority="4317">
      <formula>_xlfn.ISFORMULA(G11)=TRUE</formula>
    </cfRule>
    <cfRule type="expression" dxfId="3265" priority="4443">
      <formula>_xlfn.ISFORMULA(G11)=TRUE</formula>
    </cfRule>
    <cfRule type="expression" dxfId="3264" priority="4442">
      <formula>_xlfn.ISFORMULA(G11)=TRUE</formula>
    </cfRule>
  </conditionalFormatting>
  <conditionalFormatting sqref="G12:H12">
    <cfRule type="expression" dxfId="3263" priority="4275">
      <formula>_xlfn.ISFORMULA(G12)=TRUE</formula>
    </cfRule>
    <cfRule type="expression" dxfId="3262" priority="4273">
      <formula>_xlfn.ISFORMULA(G12)=TRUE</formula>
    </cfRule>
    <cfRule type="expression" dxfId="3261" priority="4274">
      <formula>_xlfn.ISFORMULA(G12)=TRUE</formula>
    </cfRule>
    <cfRule type="expression" dxfId="3260" priority="4445">
      <formula>_xlfn.ISFORMULA(G12)=TRUE</formula>
    </cfRule>
    <cfRule type="expression" dxfId="3259" priority="4157">
      <formula>_xlfn.ISFORMULA(G12)=TRUE</formula>
    </cfRule>
    <cfRule type="expression" dxfId="3258" priority="4320">
      <formula>_xlfn.ISFORMULA(G12)=TRUE</formula>
    </cfRule>
    <cfRule type="expression" dxfId="3257" priority="4524">
      <formula>_xlfn.ISFORMULA(G12)=TRUE</formula>
    </cfRule>
    <cfRule type="expression" dxfId="3256" priority="4523">
      <formula>_xlfn.ISFORMULA(G12)=TRUE</formula>
    </cfRule>
    <cfRule type="expression" dxfId="3255" priority="4158">
      <formula>_xlfn.ISFORMULA(G12)=TRUE</formula>
    </cfRule>
    <cfRule type="expression" dxfId="3254" priority="4159">
      <formula>_xlfn.ISFORMULA(G12)=TRUE</formula>
    </cfRule>
    <cfRule type="expression" dxfId="3253" priority="4525">
      <formula>_xlfn.ISFORMULA(G12)=TRUE</formula>
    </cfRule>
  </conditionalFormatting>
  <conditionalFormatting sqref="G13:H13">
    <cfRule type="expression" dxfId="3252" priority="4315">
      <formula>_xlfn.ISFORMULA(G13)=TRUE</formula>
    </cfRule>
    <cfRule type="expression" dxfId="3251" priority="4314">
      <formula>_xlfn.ISFORMULA(G13)=TRUE</formula>
    </cfRule>
    <cfRule type="expression" dxfId="3250" priority="4276">
      <formula>_xlfn.ISFORMULA(G13)=TRUE</formula>
    </cfRule>
    <cfRule type="expression" dxfId="3249" priority="4113">
      <formula>_xlfn.ISFORMULA(G13)=TRUE</formula>
    </cfRule>
    <cfRule type="expression" dxfId="3248" priority="4114">
      <formula>_xlfn.ISFORMULA(G13)=TRUE</formula>
    </cfRule>
    <cfRule type="expression" dxfId="3247" priority="4115">
      <formula>_xlfn.ISFORMULA(G13)=TRUE</formula>
    </cfRule>
    <cfRule type="expression" dxfId="3246" priority="4160">
      <formula>_xlfn.ISFORMULA(G13)=TRUE</formula>
    </cfRule>
    <cfRule type="expression" dxfId="3245" priority="4441">
      <formula>_xlfn.ISFORMULA(G13)=TRUE</formula>
    </cfRule>
    <cfRule type="expression" dxfId="3244" priority="4316">
      <formula>_xlfn.ISFORMULA(G13)=TRUE</formula>
    </cfRule>
    <cfRule type="expression" dxfId="3243" priority="4440">
      <formula>_xlfn.ISFORMULA(G13)=TRUE</formula>
    </cfRule>
    <cfRule type="expression" dxfId="3242" priority="4439">
      <formula>_xlfn.ISFORMULA(G13)=TRUE</formula>
    </cfRule>
  </conditionalFormatting>
  <conditionalFormatting sqref="G14:H14">
    <cfRule type="expression" dxfId="3241" priority="4156">
      <formula>_xlfn.ISFORMULA(G14)=TRUE</formula>
    </cfRule>
    <cfRule type="expression" dxfId="3240" priority="4155">
      <formula>_xlfn.ISFORMULA(G14)=TRUE</formula>
    </cfRule>
    <cfRule type="expression" dxfId="3239" priority="4154">
      <formula>_xlfn.ISFORMULA(G14)=TRUE</formula>
    </cfRule>
    <cfRule type="expression" dxfId="3238" priority="4116">
      <formula>_xlfn.ISFORMULA(G14)=TRUE</formula>
    </cfRule>
    <cfRule type="expression" dxfId="3237" priority="4270">
      <formula>_xlfn.ISFORMULA(G14)=TRUE</formula>
    </cfRule>
    <cfRule type="expression" dxfId="3236" priority="4271">
      <formula>_xlfn.ISFORMULA(G14)=TRUE</formula>
    </cfRule>
    <cfRule type="expression" dxfId="3235" priority="4272">
      <formula>_xlfn.ISFORMULA(G14)=TRUE</formula>
    </cfRule>
    <cfRule type="expression" dxfId="3234" priority="12700">
      <formula>_xlfn.ISFORMULA(G14)=TRUE</formula>
    </cfRule>
  </conditionalFormatting>
  <conditionalFormatting sqref="G14:H15">
    <cfRule type="expression" dxfId="3233" priority="12765">
      <formula>_xlfn.ISFORMULA(G14)=TRUE</formula>
    </cfRule>
    <cfRule type="expression" dxfId="3232" priority="4363">
      <formula>_xlfn.ISFORMULA(G14)=TRUE</formula>
    </cfRule>
  </conditionalFormatting>
  <conditionalFormatting sqref="G15:H15">
    <cfRule type="expression" dxfId="3231" priority="4111">
      <formula>_xlfn.ISFORMULA(G15)=TRUE</formula>
    </cfRule>
    <cfRule type="expression" dxfId="3230" priority="4110">
      <formula>_xlfn.ISFORMULA(G15)=TRUE</formula>
    </cfRule>
    <cfRule type="expression" dxfId="3229" priority="4112">
      <formula>_xlfn.ISFORMULA(G15)=TRUE</formula>
    </cfRule>
  </conditionalFormatting>
  <conditionalFormatting sqref="G15:H18">
    <cfRule type="expression" dxfId="3228" priority="12815">
      <formula>_xlfn.ISFORMULA(G15)=TRUE</formula>
    </cfRule>
  </conditionalFormatting>
  <conditionalFormatting sqref="G16:H16">
    <cfRule type="expression" dxfId="3227" priority="4219">
      <formula>_xlfn.ISFORMULA(G16)=TRUE</formula>
    </cfRule>
    <cfRule type="expression" dxfId="3226" priority="4218">
      <formula>_xlfn.ISFORMULA(G16)=TRUE</formula>
    </cfRule>
    <cfRule type="expression" dxfId="3225" priority="4237">
      <formula>_xlfn.ISFORMULA(G16)=TRUE</formula>
    </cfRule>
    <cfRule type="expression" dxfId="3224" priority="4235">
      <formula>_xlfn.ISFORMULA(G16)=TRUE</formula>
    </cfRule>
    <cfRule type="expression" dxfId="3223" priority="4190">
      <formula>_xlfn.ISFORMULA(G16)=TRUE</formula>
    </cfRule>
    <cfRule type="expression" dxfId="3222" priority="4191">
      <formula>_xlfn.ISFORMULA(G16)=TRUE</formula>
    </cfRule>
    <cfRule type="expression" dxfId="3221" priority="4192">
      <formula>_xlfn.ISFORMULA(G16)=TRUE</formula>
    </cfRule>
    <cfRule type="expression" dxfId="3220" priority="4217">
      <formula>_xlfn.ISFORMULA(G16)=TRUE</formula>
    </cfRule>
    <cfRule type="expression" dxfId="3219" priority="4236">
      <formula>_xlfn.ISFORMULA(G16)=TRUE</formula>
    </cfRule>
  </conditionalFormatting>
  <conditionalFormatting sqref="G20:H20 G29:H30 G36">
    <cfRule type="expression" dxfId="3218" priority="1425">
      <formula>_xlfn.ISFORMULA(G20)=TRUE</formula>
    </cfRule>
  </conditionalFormatting>
  <conditionalFormatting sqref="G21:H23">
    <cfRule type="expression" dxfId="3217" priority="1422">
      <formula>_xlfn.ISFORMULA(G21)=TRUE</formula>
    </cfRule>
  </conditionalFormatting>
  <conditionalFormatting sqref="G24:H26">
    <cfRule type="expression" dxfId="3216" priority="1417">
      <formula>_xlfn.ISFORMULA(G24)=TRUE</formula>
    </cfRule>
  </conditionalFormatting>
  <conditionalFormatting sqref="G26:H26">
    <cfRule type="expression" dxfId="3215" priority="1403">
      <formula>_xlfn.ISFORMULA(G26)=TRUE</formula>
    </cfRule>
    <cfRule type="expression" dxfId="3214" priority="1401">
      <formula>_xlfn.ISFORMULA(G26)=TRUE</formula>
    </cfRule>
    <cfRule type="expression" dxfId="3213" priority="1402">
      <formula>_xlfn.ISFORMULA(G26)=TRUE</formula>
    </cfRule>
  </conditionalFormatting>
  <conditionalFormatting sqref="G27:H27">
    <cfRule type="expression" dxfId="3212" priority="1404">
      <formula>_xlfn.ISFORMULA(G27)=TRUE</formula>
    </cfRule>
    <cfRule type="expression" dxfId="3211" priority="1376">
      <formula>_xlfn.ISFORMULA(G27)=TRUE</formula>
    </cfRule>
    <cfRule type="expression" dxfId="3210" priority="1300">
      <formula>_xlfn.ISFORMULA(G27)=TRUE</formula>
    </cfRule>
    <cfRule type="expression" dxfId="3209" priority="1375">
      <formula>_xlfn.ISFORMULA(G27)=TRUE</formula>
    </cfRule>
    <cfRule type="expression" dxfId="3208" priority="1302">
      <formula>_xlfn.ISFORMULA(G27)=TRUE</formula>
    </cfRule>
    <cfRule type="expression" dxfId="3207" priority="1301">
      <formula>_xlfn.ISFORMULA(G27)=TRUE</formula>
    </cfRule>
    <cfRule type="expression" dxfId="3206" priority="1374">
      <formula>_xlfn.ISFORMULA(G27)=TRUE</formula>
    </cfRule>
  </conditionalFormatting>
  <conditionalFormatting sqref="G27:H28">
    <cfRule type="expression" dxfId="3205" priority="1255">
      <formula>_xlfn.ISFORMULA(G27)=TRUE</formula>
    </cfRule>
  </conditionalFormatting>
  <conditionalFormatting sqref="G28:H28">
    <cfRule type="expression" dxfId="3204" priority="1303">
      <formula>_xlfn.ISFORMULA(G28)=TRUE</formula>
    </cfRule>
    <cfRule type="expression" dxfId="3203" priority="1273">
      <formula>_xlfn.ISFORMULA(G28)=TRUE</formula>
    </cfRule>
    <cfRule type="expression" dxfId="3202" priority="1274">
      <formula>_xlfn.ISFORMULA(G28)=TRUE</formula>
    </cfRule>
    <cfRule type="expression" dxfId="3201" priority="1275">
      <formula>_xlfn.ISFORMULA(G28)=TRUE</formula>
    </cfRule>
    <cfRule type="expression" dxfId="3200" priority="1400">
      <formula>_xlfn.ISFORMULA(G28)=TRUE</formula>
    </cfRule>
    <cfRule type="expression" dxfId="3199" priority="1399">
      <formula>_xlfn.ISFORMULA(G28)=TRUE</formula>
    </cfRule>
    <cfRule type="expression" dxfId="3198" priority="1244">
      <formula>_xlfn.ISFORMULA(G28)=TRUE</formula>
    </cfRule>
    <cfRule type="expression" dxfId="3197" priority="1243">
      <formula>_xlfn.ISFORMULA(G28)=TRUE</formula>
    </cfRule>
    <cfRule type="expression" dxfId="3196" priority="1242">
      <formula>_xlfn.ISFORMULA(G28)=TRUE</formula>
    </cfRule>
    <cfRule type="expression" dxfId="3195" priority="1398">
      <formula>_xlfn.ISFORMULA(G28)=TRUE</formula>
    </cfRule>
    <cfRule type="expression" dxfId="3194" priority="1377">
      <formula>_xlfn.ISFORMULA(G28)=TRUE</formula>
    </cfRule>
  </conditionalFormatting>
  <conditionalFormatting sqref="G29:H29">
    <cfRule type="expression" dxfId="3193" priority="1372">
      <formula>_xlfn.ISFORMULA(G29)=TRUE</formula>
    </cfRule>
    <cfRule type="expression" dxfId="3192" priority="1299">
      <formula>_xlfn.ISFORMULA(G29)=TRUE</formula>
    </cfRule>
    <cfRule type="expression" dxfId="3191" priority="1225">
      <formula>_xlfn.ISFORMULA(G29)=TRUE</formula>
    </cfRule>
    <cfRule type="expression" dxfId="3190" priority="1226">
      <formula>_xlfn.ISFORMULA(G29)=TRUE</formula>
    </cfRule>
    <cfRule type="expression" dxfId="3189" priority="1298">
      <formula>_xlfn.ISFORMULA(G29)=TRUE</formula>
    </cfRule>
    <cfRule type="expression" dxfId="3188" priority="1297">
      <formula>_xlfn.ISFORMULA(G29)=TRUE</formula>
    </cfRule>
    <cfRule type="expression" dxfId="3187" priority="1224">
      <formula>_xlfn.ISFORMULA(G29)=TRUE</formula>
    </cfRule>
    <cfRule type="expression" dxfId="3186" priority="1190">
      <formula>_xlfn.ISFORMULA(G29)=TRUE</formula>
    </cfRule>
    <cfRule type="expression" dxfId="3185" priority="1276">
      <formula>_xlfn.ISFORMULA(G29)=TRUE</formula>
    </cfRule>
    <cfRule type="expression" dxfId="3184" priority="1371">
      <formula>_xlfn.ISFORMULA(G29)=TRUE</formula>
    </cfRule>
    <cfRule type="expression" dxfId="3183" priority="1189">
      <formula>_xlfn.ISFORMULA(G29)=TRUE</formula>
    </cfRule>
    <cfRule type="expression" dxfId="3182" priority="1245">
      <formula>_xlfn.ISFORMULA(G29)=TRUE</formula>
    </cfRule>
    <cfRule type="expression" dxfId="3181" priority="1188">
      <formula>_xlfn.ISFORMULA(G29)=TRUE</formula>
    </cfRule>
    <cfRule type="expression" dxfId="3180" priority="1373">
      <formula>_xlfn.ISFORMULA(G29)=TRUE</formula>
    </cfRule>
  </conditionalFormatting>
  <conditionalFormatting sqref="G30:H30">
    <cfRule type="expression" dxfId="3179" priority="1172">
      <formula>_xlfn.ISFORMULA(G30)=TRUE</formula>
    </cfRule>
    <cfRule type="expression" dxfId="3178" priority="1191">
      <formula>_xlfn.ISFORMULA(G30)=TRUE</formula>
    </cfRule>
    <cfRule type="expression" dxfId="3177" priority="1227">
      <formula>_xlfn.ISFORMULA(G30)=TRUE</formula>
    </cfRule>
    <cfRule type="expression" dxfId="3176" priority="1271">
      <formula>_xlfn.ISFORMULA(G30)=TRUE</formula>
    </cfRule>
    <cfRule type="expression" dxfId="3175" priority="1171">
      <formula>_xlfn.ISFORMULA(G30)=TRUE</formula>
    </cfRule>
    <cfRule type="expression" dxfId="3174" priority="1170">
      <formula>_xlfn.ISFORMULA(G30)=TRUE</formula>
    </cfRule>
    <cfRule type="expression" dxfId="3173" priority="1239">
      <formula>_xlfn.ISFORMULA(G30)=TRUE</formula>
    </cfRule>
    <cfRule type="expression" dxfId="3172" priority="1272">
      <formula>_xlfn.ISFORMULA(G30)=TRUE</formula>
    </cfRule>
    <cfRule type="expression" dxfId="3171" priority="1240">
      <formula>_xlfn.ISFORMULA(G30)=TRUE</formula>
    </cfRule>
    <cfRule type="expression" dxfId="3170" priority="1270">
      <formula>_xlfn.ISFORMULA(G30)=TRUE</formula>
    </cfRule>
    <cfRule type="expression" dxfId="3169" priority="1241">
      <formula>_xlfn.ISFORMULA(G30)=TRUE</formula>
    </cfRule>
  </conditionalFormatting>
  <conditionalFormatting sqref="G31:H31">
    <cfRule type="expression" dxfId="3168" priority="1173">
      <formula>_xlfn.ISFORMULA(G31)=TRUE</formula>
    </cfRule>
    <cfRule type="expression" dxfId="3167" priority="1185">
      <formula>_xlfn.ISFORMULA(G31)=TRUE</formula>
    </cfRule>
    <cfRule type="expression" dxfId="3166" priority="1333">
      <formula>_xlfn.ISFORMULA(G31)=TRUE</formula>
    </cfRule>
    <cfRule type="expression" dxfId="3165" priority="1222">
      <formula>_xlfn.ISFORMULA(G31)=TRUE</formula>
    </cfRule>
    <cfRule type="expression" dxfId="3164" priority="1324">
      <formula>_xlfn.ISFORMULA(G31)=TRUE</formula>
    </cfRule>
    <cfRule type="expression" dxfId="3163" priority="1187">
      <formula>_xlfn.ISFORMULA(G31)=TRUE</formula>
    </cfRule>
    <cfRule type="expression" dxfId="3162" priority="1221">
      <formula>_xlfn.ISFORMULA(G31)=TRUE</formula>
    </cfRule>
    <cfRule type="expression" dxfId="3161" priority="1223">
      <formula>_xlfn.ISFORMULA(G31)=TRUE</formula>
    </cfRule>
    <cfRule type="expression" dxfId="3160" priority="1323">
      <formula>_xlfn.ISFORMULA(G31)=TRUE</formula>
    </cfRule>
    <cfRule type="expression" dxfId="3159" priority="1325">
      <formula>_xlfn.ISFORMULA(G31)=TRUE</formula>
    </cfRule>
    <cfRule type="expression" dxfId="3158" priority="1319">
      <formula>_xlfn.ISFORMULA(G31)=TRUE</formula>
    </cfRule>
    <cfRule type="expression" dxfId="3157" priority="1318">
      <formula>_xlfn.ISFORMULA(G31)=TRUE</formula>
    </cfRule>
    <cfRule type="expression" dxfId="3156" priority="1186">
      <formula>_xlfn.ISFORMULA(G31)=TRUE</formula>
    </cfRule>
    <cfRule type="expression" dxfId="3155" priority="1317">
      <formula>_xlfn.ISFORMULA(G31)=TRUE</formula>
    </cfRule>
    <cfRule type="expression" dxfId="3154" priority="1334">
      <formula>_xlfn.ISFORMULA(G31)=TRUE</formula>
    </cfRule>
    <cfRule type="expression" dxfId="3153" priority="1335">
      <formula>_xlfn.ISFORMULA(G31)=TRUE</formula>
    </cfRule>
  </conditionalFormatting>
  <conditionalFormatting sqref="G31:H32">
    <cfRule type="expression" dxfId="3152" priority="1258">
      <formula>_xlfn.ISFORMULA(G31)=TRUE</formula>
    </cfRule>
  </conditionalFormatting>
  <conditionalFormatting sqref="G32:H32">
    <cfRule type="expression" dxfId="3151" priority="1167">
      <formula>_xlfn.ISFORMULA(G32)=TRUE</formula>
    </cfRule>
    <cfRule type="expression" dxfId="3150" priority="1340">
      <formula>_xlfn.ISFORMULA(G32)=TRUE</formula>
    </cfRule>
    <cfRule type="expression" dxfId="3149" priority="1169">
      <formula>_xlfn.ISFORMULA(G32)=TRUE</formula>
    </cfRule>
    <cfRule type="expression" dxfId="3148" priority="1168">
      <formula>_xlfn.ISFORMULA(G32)=TRUE</formula>
    </cfRule>
    <cfRule type="expression" dxfId="3147" priority="1341">
      <formula>_xlfn.ISFORMULA(G32)=TRUE</formula>
    </cfRule>
    <cfRule type="expression" dxfId="3146" priority="1348">
      <formula>_xlfn.ISFORMULA(G32)=TRUE</formula>
    </cfRule>
    <cfRule type="expression" dxfId="3145" priority="1342">
      <formula>_xlfn.ISFORMULA(G32)=TRUE</formula>
    </cfRule>
  </conditionalFormatting>
  <conditionalFormatting sqref="G32:H35">
    <cfRule type="expression" dxfId="3144" priority="1351">
      <formula>_xlfn.ISFORMULA(G32)=TRUE</formula>
    </cfRule>
    <cfRule type="expression" dxfId="3143" priority="1350">
      <formula>_xlfn.ISFORMULA(G32)=TRUE</formula>
    </cfRule>
    <cfRule type="expression" dxfId="3142" priority="1352">
      <formula>_xlfn.ISFORMULA(G32)=TRUE</formula>
    </cfRule>
    <cfRule type="expression" dxfId="3141" priority="1358">
      <formula>_xlfn.ISFORMULA(G32)=TRUE</formula>
    </cfRule>
  </conditionalFormatting>
  <conditionalFormatting sqref="G33:H33">
    <cfRule type="expression" dxfId="3140" priority="1208">
      <formula>_xlfn.ISFORMULA(G33)=TRUE</formula>
    </cfRule>
    <cfRule type="expression" dxfId="3139" priority="1202">
      <formula>_xlfn.ISFORMULA(G33)=TRUE</formula>
    </cfRule>
    <cfRule type="expression" dxfId="3138" priority="1207">
      <formula>_xlfn.ISFORMULA(G33)=TRUE</formula>
    </cfRule>
    <cfRule type="expression" dxfId="3137" priority="1209">
      <formula>_xlfn.ISFORMULA(G33)=TRUE</formula>
    </cfRule>
    <cfRule type="expression" dxfId="3136" priority="1201">
      <formula>_xlfn.ISFORMULA(G33)=TRUE</formula>
    </cfRule>
    <cfRule type="expression" dxfId="3135" priority="1203">
      <formula>_xlfn.ISFORMULA(G33)=TRUE</formula>
    </cfRule>
    <cfRule type="expression" dxfId="3134" priority="1215">
      <formula>_xlfn.ISFORMULA(G33)=TRUE</formula>
    </cfRule>
    <cfRule type="expression" dxfId="3133" priority="1214">
      <formula>_xlfn.ISFORMULA(G33)=TRUE</formula>
    </cfRule>
    <cfRule type="expression" dxfId="3132" priority="1213">
      <formula>_xlfn.ISFORMULA(G33)=TRUE</formula>
    </cfRule>
  </conditionalFormatting>
  <conditionalFormatting sqref="G37:H37">
    <cfRule type="expression" dxfId="3131" priority="1144">
      <formula>_xlfn.ISFORMULA(G37)=TRUE</formula>
    </cfRule>
    <cfRule type="expression" dxfId="3130" priority="1143">
      <formula>_xlfn.ISFORMULA(G37)=TRUE</formula>
    </cfRule>
    <cfRule type="expression" dxfId="3129" priority="1129">
      <formula>_xlfn.ISFORMULA(G37)=TRUE</formula>
    </cfRule>
  </conditionalFormatting>
  <conditionalFormatting sqref="G38:H39">
    <cfRule type="expression" dxfId="3128" priority="12661">
      <formula>_xlfn.ISFORMULA(G38)=TRUE</formula>
    </cfRule>
  </conditionalFormatting>
  <conditionalFormatting sqref="G38:H40">
    <cfRule type="expression" dxfId="3127" priority="12594">
      <formula>_xlfn.ISFORMULA(G38)=TRUE</formula>
    </cfRule>
  </conditionalFormatting>
  <conditionalFormatting sqref="G40:H40">
    <cfRule type="expression" dxfId="3126" priority="12556">
      <formula>_xlfn.ISFORMULA(G40)=TRUE</formula>
    </cfRule>
  </conditionalFormatting>
  <conditionalFormatting sqref="G46:H46">
    <cfRule type="expression" dxfId="3125" priority="12510">
      <formula>_xlfn.ISFORMULA(G46)=TRUE</formula>
    </cfRule>
    <cfRule type="expression" dxfId="3124" priority="12485">
      <formula>_xlfn.ISFORMULA(G46)=TRUE</formula>
    </cfRule>
  </conditionalFormatting>
  <conditionalFormatting sqref="G46:H48">
    <cfRule type="expression" dxfId="3123" priority="12437">
      <formula>_xlfn.ISFORMULA(G46)=TRUE</formula>
    </cfRule>
  </conditionalFormatting>
  <conditionalFormatting sqref="G47:H48">
    <cfRule type="expression" dxfId="3122" priority="12412">
      <formula>_xlfn.ISFORMULA(G47)=TRUE</formula>
    </cfRule>
  </conditionalFormatting>
  <conditionalFormatting sqref="G47:H49">
    <cfRule type="expression" dxfId="3121" priority="12380">
      <formula>_xlfn.ISFORMULA(G47)=TRUE</formula>
    </cfRule>
  </conditionalFormatting>
  <conditionalFormatting sqref="G49:H49">
    <cfRule type="expression" dxfId="3120" priority="12355">
      <formula>_xlfn.ISFORMULA(G49)=TRUE</formula>
    </cfRule>
  </conditionalFormatting>
  <conditionalFormatting sqref="G49:H50">
    <cfRule type="expression" dxfId="3119" priority="12317">
      <formula>_xlfn.ISFORMULA(G49)=TRUE</formula>
    </cfRule>
  </conditionalFormatting>
  <conditionalFormatting sqref="G50:H50">
    <cfRule type="expression" dxfId="3118" priority="12292">
      <formula>_xlfn.ISFORMULA(G50)=TRUE</formula>
    </cfRule>
  </conditionalFormatting>
  <conditionalFormatting sqref="G50:H52">
    <cfRule type="expression" dxfId="3117" priority="12245">
      <formula>_xlfn.ISFORMULA(G50)=TRUE</formula>
    </cfRule>
  </conditionalFormatting>
  <conditionalFormatting sqref="G51:H52">
    <cfRule type="expression" dxfId="3116" priority="12221">
      <formula>_xlfn.ISFORMULA(G51)=TRUE</formula>
    </cfRule>
    <cfRule type="expression" dxfId="3115" priority="12208">
      <formula>_xlfn.ISFORMULA(G51)=TRUE</formula>
    </cfRule>
  </conditionalFormatting>
  <conditionalFormatting sqref="G68:H68">
    <cfRule type="expression" dxfId="3114" priority="1538">
      <formula>_xlfn.ISFORMULA(G68)=TRUE</formula>
    </cfRule>
    <cfRule type="expression" dxfId="3113" priority="1544">
      <formula>_xlfn.ISFORMULA(G68)=TRUE</formula>
    </cfRule>
    <cfRule type="expression" dxfId="3112" priority="1560">
      <formula>_xlfn.ISFORMULA(G68)=TRUE</formula>
    </cfRule>
    <cfRule type="expression" dxfId="3111" priority="1559">
      <formula>_xlfn.ISFORMULA(G68)=TRUE</formula>
    </cfRule>
    <cfRule type="expression" dxfId="3110" priority="1537">
      <formula>_xlfn.ISFORMULA(G68)=TRUE</formula>
    </cfRule>
    <cfRule type="expression" dxfId="3109" priority="1566">
      <formula>_xlfn.ISFORMULA(G68)=TRUE</formula>
    </cfRule>
    <cfRule type="expression" dxfId="3108" priority="1536">
      <formula>_xlfn.ISFORMULA(G68)=TRUE</formula>
    </cfRule>
    <cfRule type="expression" dxfId="3107" priority="1558">
      <formula>_xlfn.ISFORMULA(G68)=TRUE</formula>
    </cfRule>
  </conditionalFormatting>
  <conditionalFormatting sqref="G69:H69">
    <cfRule type="expression" dxfId="3106" priority="1488">
      <formula>_xlfn.ISFORMULA(G69)=TRUE</formula>
    </cfRule>
    <cfRule type="expression" dxfId="3105" priority="1494">
      <formula>_xlfn.ISFORMULA(G69)=TRUE</formula>
    </cfRule>
    <cfRule type="expression" dxfId="3104" priority="1477">
      <formula>_xlfn.ISFORMULA(G69)=TRUE</formula>
    </cfRule>
    <cfRule type="expression" dxfId="3103" priority="1471">
      <formula>_xlfn.ISFORMULA(G69)=TRUE</formula>
    </cfRule>
    <cfRule type="expression" dxfId="3102" priority="1486">
      <formula>_xlfn.ISFORMULA(G69)=TRUE</formula>
    </cfRule>
    <cfRule type="expression" dxfId="3101" priority="1470">
      <formula>_xlfn.ISFORMULA(G69)=TRUE</formula>
    </cfRule>
    <cfRule type="expression" dxfId="3100" priority="1469">
      <formula>_xlfn.ISFORMULA(G69)=TRUE</formula>
    </cfRule>
    <cfRule type="expression" dxfId="3099" priority="1487">
      <formula>_xlfn.ISFORMULA(G69)=TRUE</formula>
    </cfRule>
  </conditionalFormatting>
  <conditionalFormatting sqref="G70:H70">
    <cfRule type="expression" dxfId="3098" priority="1051">
      <formula>_xlfn.ISFORMULA(G70)=TRUE</formula>
    </cfRule>
    <cfRule type="expression" dxfId="3097" priority="1057">
      <formula>_xlfn.ISFORMULA(G70)=TRUE</formula>
    </cfRule>
    <cfRule type="expression" dxfId="3096" priority="1049">
      <formula>_xlfn.ISFORMULA(G70)=TRUE</formula>
    </cfRule>
    <cfRule type="expression" dxfId="3095" priority="1050">
      <formula>_xlfn.ISFORMULA(G70)=TRUE</formula>
    </cfRule>
    <cfRule type="expression" dxfId="3094" priority="1060">
      <formula>_xlfn.ISFORMULA(G70)=TRUE</formula>
    </cfRule>
  </conditionalFormatting>
  <conditionalFormatting sqref="G72:H72">
    <cfRule type="expression" dxfId="3093" priority="3830">
      <formula>_xlfn.ISFORMULA(G72)=TRUE</formula>
    </cfRule>
    <cfRule type="expression" dxfId="3092" priority="3823">
      <formula>_xlfn.ISFORMULA(G72)=TRUE</formula>
    </cfRule>
    <cfRule type="expression" dxfId="3091" priority="3829">
      <formula>_xlfn.ISFORMULA(G72)=TRUE</formula>
    </cfRule>
  </conditionalFormatting>
  <conditionalFormatting sqref="G73:H73">
    <cfRule type="expression" dxfId="3090" priority="3894">
      <formula>_xlfn.ISFORMULA(G73)=TRUE</formula>
    </cfRule>
    <cfRule type="expression" dxfId="3089" priority="3895">
      <formula>_xlfn.ISFORMULA(G73)=TRUE</formula>
    </cfRule>
    <cfRule type="expression" dxfId="3088" priority="3883">
      <formula>_xlfn.ISFORMULA(G73)=TRUE</formula>
    </cfRule>
  </conditionalFormatting>
  <conditionalFormatting sqref="G74:H74">
    <cfRule type="expression" dxfId="3087" priority="3887">
      <formula>_xlfn.ISFORMULA(G74)=TRUE</formula>
    </cfRule>
    <cfRule type="expression" dxfId="3086" priority="3911">
      <formula>_xlfn.ISFORMULA(G74)=TRUE</formula>
    </cfRule>
  </conditionalFormatting>
  <conditionalFormatting sqref="G75:H75">
    <cfRule type="expression" dxfId="3085" priority="3840">
      <formula>_xlfn.ISFORMULA(G75)=TRUE</formula>
    </cfRule>
    <cfRule type="expression" dxfId="3084" priority="3839">
      <formula>_xlfn.ISFORMULA(G75)=TRUE</formula>
    </cfRule>
    <cfRule type="expression" dxfId="3083" priority="3858">
      <formula>_xlfn.ISFORMULA(G75)=TRUE</formula>
    </cfRule>
    <cfRule type="expression" dxfId="3082" priority="3859">
      <formula>_xlfn.ISFORMULA(G75)=TRUE</formula>
    </cfRule>
    <cfRule type="expression" dxfId="3081" priority="3860">
      <formula>_xlfn.ISFORMULA(G75)=TRUE</formula>
    </cfRule>
  </conditionalFormatting>
  <conditionalFormatting sqref="G76:H76">
    <cfRule type="expression" dxfId="3080" priority="11281">
      <formula>_xlfn.ISFORMULA(G76)=TRUE</formula>
    </cfRule>
  </conditionalFormatting>
  <conditionalFormatting sqref="G80:H81">
    <cfRule type="expression" dxfId="3079" priority="11012">
      <formula>_xlfn.ISFORMULA(G80)=TRUE</formula>
    </cfRule>
  </conditionalFormatting>
  <conditionalFormatting sqref="G81:H81">
    <cfRule type="expression" dxfId="3078" priority="10988">
      <formula>_xlfn.ISFORMULA(G81)=TRUE</formula>
    </cfRule>
  </conditionalFormatting>
  <conditionalFormatting sqref="G81:H82">
    <cfRule type="expression" dxfId="3077" priority="10947">
      <formula>_xlfn.ISFORMULA(G81)=TRUE</formula>
    </cfRule>
  </conditionalFormatting>
  <conditionalFormatting sqref="G82:H82">
    <cfRule type="expression" dxfId="3076" priority="10923">
      <formula>_xlfn.ISFORMULA(G82)=TRUE</formula>
    </cfRule>
  </conditionalFormatting>
  <conditionalFormatting sqref="G82:H83">
    <cfRule type="expression" dxfId="3075" priority="10888">
      <formula>_xlfn.ISFORMULA(G82)=TRUE</formula>
    </cfRule>
  </conditionalFormatting>
  <conditionalFormatting sqref="G83:H83">
    <cfRule type="expression" dxfId="3074" priority="10864">
      <formula>_xlfn.ISFORMULA(G83)=TRUE</formula>
    </cfRule>
  </conditionalFormatting>
  <conditionalFormatting sqref="G83:H84">
    <cfRule type="expression" dxfId="3073" priority="10823">
      <formula>_xlfn.ISFORMULA(G83)=TRUE</formula>
    </cfRule>
  </conditionalFormatting>
  <conditionalFormatting sqref="G84:H84">
    <cfRule type="expression" dxfId="3072" priority="10799">
      <formula>_xlfn.ISFORMULA(G84)=TRUE</formula>
    </cfRule>
    <cfRule type="expression" dxfId="3071" priority="10786">
      <formula>_xlfn.ISFORMULA(G84)=TRUE</formula>
    </cfRule>
  </conditionalFormatting>
  <conditionalFormatting sqref="G94:H96">
    <cfRule type="expression" dxfId="3070" priority="10138">
      <formula>_xlfn.ISFORMULA(G94)=TRUE</formula>
    </cfRule>
  </conditionalFormatting>
  <conditionalFormatting sqref="G95:H96">
    <cfRule type="expression" dxfId="3069" priority="10113">
      <formula>_xlfn.ISFORMULA(G95)=TRUE</formula>
    </cfRule>
  </conditionalFormatting>
  <conditionalFormatting sqref="G95:H97">
    <cfRule type="expression" dxfId="3068" priority="10069">
      <formula>_xlfn.ISFORMULA(G95)=TRUE</formula>
    </cfRule>
  </conditionalFormatting>
  <conditionalFormatting sqref="G97:H97">
    <cfRule type="expression" dxfId="3067" priority="10030">
      <formula>_xlfn.ISFORMULA(G97)=TRUE</formula>
    </cfRule>
    <cfRule type="expression" dxfId="3066" priority="10044">
      <formula>_xlfn.ISFORMULA(G97)=TRUE</formula>
    </cfRule>
  </conditionalFormatting>
  <conditionalFormatting sqref="G101:H101">
    <cfRule type="expression" dxfId="3065" priority="9829">
      <formula>_xlfn.ISFORMULA(G101)=TRUE</formula>
    </cfRule>
  </conditionalFormatting>
  <conditionalFormatting sqref="G106:H106">
    <cfRule type="expression" dxfId="3064" priority="9647">
      <formula>_xlfn.ISFORMULA(G106)=TRUE</formula>
    </cfRule>
    <cfRule type="expression" dxfId="3063" priority="9622">
      <formula>_xlfn.ISFORMULA(G106)=TRUE</formula>
    </cfRule>
  </conditionalFormatting>
  <conditionalFormatting sqref="G106:H107">
    <cfRule type="expression" dxfId="3062" priority="9589">
      <formula>_xlfn.ISFORMULA(G106)=TRUE</formula>
    </cfRule>
  </conditionalFormatting>
  <conditionalFormatting sqref="G107:H108">
    <cfRule type="expression" dxfId="3061" priority="9526">
      <formula>_xlfn.ISFORMULA(G107)=TRUE</formula>
    </cfRule>
  </conditionalFormatting>
  <conditionalFormatting sqref="G108:H108">
    <cfRule type="expression" dxfId="3060" priority="9502">
      <formula>_xlfn.ISFORMULA(G108)=TRUE</formula>
    </cfRule>
  </conditionalFormatting>
  <conditionalFormatting sqref="G108:H109">
    <cfRule type="expression" dxfId="3059" priority="9455">
      <formula>_xlfn.ISFORMULA(G108)=TRUE</formula>
    </cfRule>
  </conditionalFormatting>
  <conditionalFormatting sqref="G109:H110">
    <cfRule type="expression" dxfId="3058" priority="9372">
      <formula>_xlfn.ISFORMULA(G109)=TRUE</formula>
    </cfRule>
  </conditionalFormatting>
  <conditionalFormatting sqref="G110:H110">
    <cfRule type="expression" dxfId="3057" priority="9347">
      <formula>_xlfn.ISFORMULA(G110)=TRUE</formula>
    </cfRule>
  </conditionalFormatting>
  <conditionalFormatting sqref="G110:H111">
    <cfRule type="expression" dxfId="3056" priority="9302">
      <formula>_xlfn.ISFORMULA(G110)=TRUE</formula>
    </cfRule>
  </conditionalFormatting>
  <conditionalFormatting sqref="G111:H111">
    <cfRule type="expression" dxfId="3055" priority="9277">
      <formula>_xlfn.ISFORMULA(G111)=TRUE</formula>
    </cfRule>
  </conditionalFormatting>
  <conditionalFormatting sqref="G111:H112">
    <cfRule type="expression" dxfId="3054" priority="9232">
      <formula>_xlfn.ISFORMULA(G111)=TRUE</formula>
    </cfRule>
  </conditionalFormatting>
  <conditionalFormatting sqref="G112:H112">
    <cfRule type="expression" dxfId="3053" priority="9193">
      <formula>_xlfn.ISFORMULA(G112)=TRUE</formula>
    </cfRule>
  </conditionalFormatting>
  <conditionalFormatting sqref="G113:H115">
    <cfRule type="expression" dxfId="3052" priority="3401">
      <formula>_xlfn.ISFORMULA(G113)=TRUE</formula>
    </cfRule>
    <cfRule type="expression" dxfId="3051" priority="3387">
      <formula>_xlfn.ISFORMULA(G113)=TRUE</formula>
    </cfRule>
    <cfRule type="expression" dxfId="3050" priority="3386">
      <formula>_xlfn.ISFORMULA(G113)=TRUE</formula>
    </cfRule>
    <cfRule type="expression" dxfId="3049" priority="3388">
      <formula>_xlfn.ISFORMULA(G113)=TRUE</formula>
    </cfRule>
    <cfRule type="expression" dxfId="3048" priority="3398">
      <formula>_xlfn.ISFORMULA(G113)=TRUE</formula>
    </cfRule>
  </conditionalFormatting>
  <conditionalFormatting sqref="G116:H116">
    <cfRule type="expression" dxfId="3047" priority="9053">
      <formula>_xlfn.ISFORMULA(G116)=TRUE</formula>
    </cfRule>
  </conditionalFormatting>
  <conditionalFormatting sqref="G117:H119">
    <cfRule type="expression" dxfId="3046" priority="3262">
      <formula>_xlfn.ISFORMULA(G117)=TRUE</formula>
    </cfRule>
    <cfRule type="expression" dxfId="3045" priority="3270">
      <formula>_xlfn.ISFORMULA(G117)=TRUE</formula>
    </cfRule>
    <cfRule type="expression" dxfId="3044" priority="3268">
      <formula>_xlfn.ISFORMULA(G117)=TRUE</formula>
    </cfRule>
    <cfRule type="expression" dxfId="3043" priority="3261">
      <formula>_xlfn.ISFORMULA(G117)=TRUE</formula>
    </cfRule>
    <cfRule type="expression" dxfId="3042" priority="3260">
      <formula>_xlfn.ISFORMULA(G117)=TRUE</formula>
    </cfRule>
  </conditionalFormatting>
  <conditionalFormatting sqref="G120:H120">
    <cfRule type="expression" dxfId="3041" priority="8812">
      <formula>_xlfn.ISFORMULA(G120)=TRUE</formula>
    </cfRule>
    <cfRule type="expression" dxfId="3040" priority="8787">
      <formula>_xlfn.ISFORMULA(G120)=TRUE</formula>
    </cfRule>
  </conditionalFormatting>
  <conditionalFormatting sqref="G120:H121">
    <cfRule type="expression" dxfId="3039" priority="8392">
      <formula>_xlfn.ISFORMULA(G120)=TRUE</formula>
    </cfRule>
  </conditionalFormatting>
  <conditionalFormatting sqref="G121:H122">
    <cfRule type="expression" dxfId="3038" priority="8042">
      <formula>_xlfn.ISFORMULA(G121)=TRUE</formula>
    </cfRule>
  </conditionalFormatting>
  <conditionalFormatting sqref="G122:H122">
    <cfRule type="expression" dxfId="3037" priority="7723">
      <formula>_xlfn.ISFORMULA(G122)=TRUE</formula>
    </cfRule>
  </conditionalFormatting>
  <conditionalFormatting sqref="G123:H125 G127:H129 G131:H133 G135:H137">
    <cfRule type="expression" dxfId="3036" priority="3208">
      <formula>_xlfn.ISFORMULA(G123)=TRUE</formula>
    </cfRule>
    <cfRule type="expression" dxfId="3035" priority="3198">
      <formula>_xlfn.ISFORMULA(G123)=TRUE</formula>
    </cfRule>
    <cfRule type="expression" dxfId="3034" priority="3199">
      <formula>_xlfn.ISFORMULA(G123)=TRUE</formula>
    </cfRule>
    <cfRule type="expression" dxfId="3033" priority="3206">
      <formula>_xlfn.ISFORMULA(G123)=TRUE</formula>
    </cfRule>
    <cfRule type="expression" dxfId="3032" priority="3200">
      <formula>_xlfn.ISFORMULA(G123)=TRUE</formula>
    </cfRule>
  </conditionalFormatting>
  <conditionalFormatting sqref="G126:H126 G130:H130 G134:H134">
    <cfRule type="expression" dxfId="3031" priority="3248">
      <formula>_xlfn.ISFORMULA(G126)=TRUE</formula>
    </cfRule>
    <cfRule type="expression" dxfId="3030" priority="3242">
      <formula>_xlfn.ISFORMULA(G126)=TRUE</formula>
    </cfRule>
    <cfRule type="expression" dxfId="3029" priority="3250">
      <formula>_xlfn.ISFORMULA(G126)=TRUE</formula>
    </cfRule>
    <cfRule type="expression" dxfId="3028" priority="3241">
      <formula>_xlfn.ISFORMULA(G126)=TRUE</formula>
    </cfRule>
    <cfRule type="expression" dxfId="3027" priority="3240">
      <formula>_xlfn.ISFORMULA(G126)=TRUE</formula>
    </cfRule>
  </conditionalFormatting>
  <conditionalFormatting sqref="G140:H141 H142:H154">
    <cfRule type="expression" dxfId="3026" priority="3154">
      <formula>_xlfn.ISFORMULA(G140)=TRUE</formula>
    </cfRule>
    <cfRule type="expression" dxfId="3025" priority="3146">
      <formula>_xlfn.ISFORMULA(G140)=TRUE</formula>
    </cfRule>
    <cfRule type="expression" dxfId="3024" priority="3148">
      <formula>_xlfn.ISFORMULA(G140)=TRUE</formula>
    </cfRule>
    <cfRule type="expression" dxfId="3023" priority="3147">
      <formula>_xlfn.ISFORMULA(G140)=TRUE</formula>
    </cfRule>
    <cfRule type="expression" dxfId="3022" priority="3156">
      <formula>_xlfn.ISFORMULA(G140)=TRUE</formula>
    </cfRule>
  </conditionalFormatting>
  <conditionalFormatting sqref="G242:H246 F247:H248 J242:J247 L246:L247">
    <cfRule type="expression" dxfId="3021" priority="14297">
      <formula>_xlfn.ISFORMULA(F242)=TRUE</formula>
    </cfRule>
  </conditionalFormatting>
  <conditionalFormatting sqref="G320:H320">
    <cfRule type="expression" dxfId="3020" priority="423">
      <formula>_xlfn.ISFORMULA(G320)=TRUE</formula>
    </cfRule>
    <cfRule type="expression" dxfId="3019" priority="422">
      <formula>_xlfn.ISFORMULA(G320)=TRUE</formula>
    </cfRule>
    <cfRule type="expression" dxfId="3018" priority="421">
      <formula>_xlfn.ISFORMULA(G320)=TRUE</formula>
    </cfRule>
    <cfRule type="expression" dxfId="3017" priority="431">
      <formula>_xlfn.ISFORMULA(G320)=TRUE</formula>
    </cfRule>
    <cfRule type="expression" dxfId="3016" priority="429">
      <formula>_xlfn.ISFORMULA(G320)=TRUE</formula>
    </cfRule>
  </conditionalFormatting>
  <conditionalFormatting sqref="G321:H321">
    <cfRule type="expression" dxfId="3015" priority="374">
      <formula>_xlfn.ISFORMULA(G321)=TRUE</formula>
    </cfRule>
    <cfRule type="expression" dxfId="3014" priority="372">
      <formula>_xlfn.ISFORMULA(G321)=TRUE</formula>
    </cfRule>
    <cfRule type="expression" dxfId="3013" priority="364">
      <formula>_xlfn.ISFORMULA(G321)=TRUE</formula>
    </cfRule>
    <cfRule type="expression" dxfId="3012" priority="366">
      <formula>_xlfn.ISFORMULA(G321)=TRUE</formula>
    </cfRule>
    <cfRule type="expression" dxfId="3011" priority="365">
      <formula>_xlfn.ISFORMULA(G321)=TRUE</formula>
    </cfRule>
  </conditionalFormatting>
  <conditionalFormatting sqref="H9:H12">
    <cfRule type="expression" dxfId="3010" priority="13872">
      <formula>_xlfn.ISFORMULA(H9)=TRUE</formula>
    </cfRule>
  </conditionalFormatting>
  <conditionalFormatting sqref="H10">
    <cfRule type="expression" dxfId="3009" priority="4522">
      <formula>_xlfn.ISFORMULA(H10)=TRUE</formula>
    </cfRule>
  </conditionalFormatting>
  <conditionalFormatting sqref="H11">
    <cfRule type="expression" dxfId="3008" priority="4313">
      <formula>_xlfn.ISFORMULA(H11)=TRUE</formula>
    </cfRule>
    <cfRule type="expression" dxfId="3007" priority="4438">
      <formula>_xlfn.ISFORMULA(H11)=TRUE</formula>
    </cfRule>
  </conditionalFormatting>
  <conditionalFormatting sqref="H12">
    <cfRule type="expression" dxfId="3006" priority="4153">
      <formula>_xlfn.ISFORMULA(H12)=TRUE</formula>
    </cfRule>
    <cfRule type="expression" dxfId="3005" priority="4521">
      <formula>_xlfn.ISFORMULA(H12)=TRUE</formula>
    </cfRule>
    <cfRule type="expression" dxfId="3004" priority="4269">
      <formula>_xlfn.ISFORMULA(H12)=TRUE</formula>
    </cfRule>
  </conditionalFormatting>
  <conditionalFormatting sqref="H13">
    <cfRule type="expression" dxfId="3003" priority="4437">
      <formula>_xlfn.ISFORMULA(H13)=TRUE</formula>
    </cfRule>
    <cfRule type="expression" dxfId="3002" priority="4109">
      <formula>_xlfn.ISFORMULA(H13)=TRUE</formula>
    </cfRule>
    <cfRule type="expression" dxfId="3001" priority="4312">
      <formula>_xlfn.ISFORMULA(H13)=TRUE</formula>
    </cfRule>
  </conditionalFormatting>
  <conditionalFormatting sqref="H14">
    <cfRule type="expression" dxfId="3000" priority="4268">
      <formula>_xlfn.ISFORMULA(H14)=TRUE</formula>
    </cfRule>
    <cfRule type="expression" dxfId="2999" priority="4152">
      <formula>_xlfn.ISFORMULA(H14)=TRUE</formula>
    </cfRule>
  </conditionalFormatting>
  <conditionalFormatting sqref="H15">
    <cfRule type="expression" dxfId="2998" priority="4108">
      <formula>_xlfn.ISFORMULA(H15)=TRUE</formula>
    </cfRule>
  </conditionalFormatting>
  <conditionalFormatting sqref="H19 J19">
    <cfRule type="expression" dxfId="2997" priority="1435">
      <formula>_xlfn.ISFORMULA(H19)=TRUE</formula>
    </cfRule>
    <cfRule type="expression" dxfId="2996" priority="1434">
      <formula>IF(ISBLANK($D19),,IF($F19&lt;&gt;0,"ЛОЖЬ","ИСТИНА"))</formula>
    </cfRule>
  </conditionalFormatting>
  <conditionalFormatting sqref="H26">
    <cfRule type="expression" dxfId="2995" priority="1397">
      <formula>_xlfn.ISFORMULA(H26)=TRUE</formula>
    </cfRule>
  </conditionalFormatting>
  <conditionalFormatting sqref="H27">
    <cfRule type="expression" dxfId="2994" priority="1370">
      <formula>_xlfn.ISFORMULA(H27)=TRUE</formula>
    </cfRule>
    <cfRule type="expression" dxfId="2993" priority="1296">
      <formula>_xlfn.ISFORMULA(H27)=TRUE</formula>
    </cfRule>
  </conditionalFormatting>
  <conditionalFormatting sqref="H28">
    <cfRule type="expression" dxfId="2992" priority="1238">
      <formula>_xlfn.ISFORMULA(H28)=TRUE</formula>
    </cfRule>
    <cfRule type="expression" dxfId="2991" priority="1269">
      <formula>_xlfn.ISFORMULA(H28)=TRUE</formula>
    </cfRule>
    <cfRule type="expression" dxfId="2990" priority="1396">
      <formula>_xlfn.ISFORMULA(H28)=TRUE</formula>
    </cfRule>
  </conditionalFormatting>
  <conditionalFormatting sqref="H29">
    <cfRule type="expression" dxfId="2989" priority="1184">
      <formula>_xlfn.ISFORMULA(H29)=TRUE</formula>
    </cfRule>
    <cfRule type="expression" dxfId="2988" priority="1369">
      <formula>_xlfn.ISFORMULA(H29)=TRUE</formula>
    </cfRule>
    <cfRule type="expression" dxfId="2987" priority="1220">
      <formula>_xlfn.ISFORMULA(H29)=TRUE</formula>
    </cfRule>
    <cfRule type="expression" dxfId="2986" priority="1295">
      <formula>_xlfn.ISFORMULA(H29)=TRUE</formula>
    </cfRule>
  </conditionalFormatting>
  <conditionalFormatting sqref="H30">
    <cfRule type="expression" dxfId="2985" priority="1268">
      <formula>_xlfn.ISFORMULA(H30)=TRUE</formula>
    </cfRule>
    <cfRule type="expression" dxfId="2984" priority="1237">
      <formula>_xlfn.ISFORMULA(H30)=TRUE</formula>
    </cfRule>
    <cfRule type="expression" dxfId="2983" priority="1166">
      <formula>_xlfn.ISFORMULA(H30)=TRUE</formula>
    </cfRule>
  </conditionalFormatting>
  <conditionalFormatting sqref="H31">
    <cfRule type="expression" dxfId="2982" priority="1219">
      <formula>_xlfn.ISFORMULA(H31)=TRUE</formula>
    </cfRule>
    <cfRule type="expression" dxfId="2981" priority="1183">
      <formula>_xlfn.ISFORMULA(H31)=TRUE</formula>
    </cfRule>
  </conditionalFormatting>
  <conditionalFormatting sqref="H32">
    <cfRule type="expression" dxfId="2980" priority="1339">
      <formula>_xlfn.ISFORMULA(H32)=TRUE</formula>
    </cfRule>
    <cfRule type="expression" dxfId="2979" priority="1165">
      <formula>_xlfn.ISFORMULA(H32)=TRUE</formula>
    </cfRule>
  </conditionalFormatting>
  <conditionalFormatting sqref="H32:H35">
    <cfRule type="expression" dxfId="2978" priority="1349">
      <formula>_xlfn.ISFORMULA(H32)=TRUE</formula>
    </cfRule>
  </conditionalFormatting>
  <conditionalFormatting sqref="H36 J36">
    <cfRule type="expression" dxfId="2977" priority="1162">
      <formula>_xlfn.ISFORMULA(H36)=TRUE</formula>
    </cfRule>
    <cfRule type="expression" dxfId="2976" priority="1161">
      <formula>IF(ISBLANK($D36),,IF($F36&lt;&gt;0,"ЛОЖЬ","ИСТИНА"))</formula>
    </cfRule>
  </conditionalFormatting>
  <conditionalFormatting sqref="H41:H52">
    <cfRule type="expression" dxfId="2975" priority="12207">
      <formula>_xlfn.ISFORMULA(H41)=TRUE</formula>
    </cfRule>
  </conditionalFormatting>
  <conditionalFormatting sqref="H53">
    <cfRule type="expression" dxfId="2974" priority="1103">
      <formula>_xlfn.ISFORMULA(H53)=TRUE</formula>
    </cfRule>
    <cfRule type="expression" dxfId="2973" priority="1102">
      <formula>_xlfn.ISFORMULA(H53)=TRUE</formula>
    </cfRule>
    <cfRule type="expression" dxfId="2972" priority="1104">
      <formula>_xlfn.ISFORMULA(H53)=TRUE</formula>
    </cfRule>
  </conditionalFormatting>
  <conditionalFormatting sqref="H55 H58 H61">
    <cfRule type="expression" dxfId="2971" priority="3993">
      <formula>_xlfn.ISFORMULA(H55)=TRUE</formula>
    </cfRule>
    <cfRule type="expression" dxfId="2970" priority="3994">
      <formula>_xlfn.ISFORMULA(H55)=TRUE</formula>
    </cfRule>
    <cfRule type="expression" dxfId="2969" priority="3991">
      <formula>_xlfn.ISFORMULA(H55)=TRUE</formula>
    </cfRule>
  </conditionalFormatting>
  <conditionalFormatting sqref="H56 H59 H62">
    <cfRule type="expression" dxfId="2968" priority="3995">
      <formula>_xlfn.ISFORMULA(H56)=TRUE</formula>
    </cfRule>
    <cfRule type="expression" dxfId="2967" priority="3992">
      <formula>_xlfn.ISFORMULA(H56)=TRUE</formula>
    </cfRule>
  </conditionalFormatting>
  <conditionalFormatting sqref="H57 H60">
    <cfRule type="expression" dxfId="2966" priority="3986">
      <formula>_xlfn.ISFORMULA(H57)=TRUE</formula>
    </cfRule>
    <cfRule type="expression" dxfId="2965" priority="3987">
      <formula>_xlfn.ISFORMULA(H57)=TRUE</formula>
    </cfRule>
    <cfRule type="expression" dxfId="2964" priority="3990">
      <formula>_xlfn.ISFORMULA(H57)=TRUE</formula>
    </cfRule>
    <cfRule type="expression" dxfId="2963" priority="3989">
      <formula>_xlfn.ISFORMULA(H57)=TRUE</formula>
    </cfRule>
    <cfRule type="expression" dxfId="2962" priority="3988">
      <formula>_xlfn.ISFORMULA(H57)=TRUE</formula>
    </cfRule>
  </conditionalFormatting>
  <conditionalFormatting sqref="H63">
    <cfRule type="expression" dxfId="2961" priority="3980">
      <formula>_xlfn.ISFORMULA(H63)=TRUE</formula>
    </cfRule>
    <cfRule type="expression" dxfId="2960" priority="3981">
      <formula>_xlfn.ISFORMULA(H63)=TRUE</formula>
    </cfRule>
    <cfRule type="expression" dxfId="2959" priority="3982">
      <formula>_xlfn.ISFORMULA(H63)=TRUE</formula>
    </cfRule>
    <cfRule type="expression" dxfId="2958" priority="3985">
      <formula>_xlfn.ISFORMULA(H63)=TRUE</formula>
    </cfRule>
    <cfRule type="expression" dxfId="2957" priority="3983">
      <formula>_xlfn.ISFORMULA(H63)=TRUE</formula>
    </cfRule>
    <cfRule type="expression" dxfId="2956" priority="3984">
      <formula>_xlfn.ISFORMULA(H63)=TRUE</formula>
    </cfRule>
  </conditionalFormatting>
  <conditionalFormatting sqref="H64:H65">
    <cfRule type="expression" dxfId="2955" priority="3979">
      <formula>_xlfn.ISFORMULA(H64)=TRUE</formula>
    </cfRule>
    <cfRule type="expression" dxfId="2954" priority="3974">
      <formula>_xlfn.ISFORMULA(H64)=TRUE</formula>
    </cfRule>
    <cfRule type="expression" dxfId="2953" priority="3975">
      <formula>_xlfn.ISFORMULA(H64)=TRUE</formula>
    </cfRule>
    <cfRule type="expression" dxfId="2952" priority="3976">
      <formula>_xlfn.ISFORMULA(H64)=TRUE</formula>
    </cfRule>
    <cfRule type="expression" dxfId="2951" priority="3977">
      <formula>_xlfn.ISFORMULA(H64)=TRUE</formula>
    </cfRule>
    <cfRule type="expression" dxfId="2950" priority="3978">
      <formula>_xlfn.ISFORMULA(H64)=TRUE</formula>
    </cfRule>
  </conditionalFormatting>
  <conditionalFormatting sqref="H66">
    <cfRule type="expression" dxfId="2949" priority="3968">
      <formula>_xlfn.ISFORMULA(H66)=TRUE</formula>
    </cfRule>
    <cfRule type="expression" dxfId="2948" priority="3969">
      <formula>_xlfn.ISFORMULA(H66)=TRUE</formula>
    </cfRule>
    <cfRule type="expression" dxfId="2947" priority="3970">
      <formula>_xlfn.ISFORMULA(H66)=TRUE</formula>
    </cfRule>
    <cfRule type="expression" dxfId="2946" priority="3972">
      <formula>_xlfn.ISFORMULA(H66)=TRUE</formula>
    </cfRule>
    <cfRule type="expression" dxfId="2945" priority="3973">
      <formula>_xlfn.ISFORMULA(H66)=TRUE</formula>
    </cfRule>
    <cfRule type="expression" dxfId="2944" priority="3971">
      <formula>_xlfn.ISFORMULA(H66)=TRUE</formula>
    </cfRule>
  </conditionalFormatting>
  <conditionalFormatting sqref="H67">
    <cfRule type="expression" dxfId="2943" priority="3963">
      <formula>_xlfn.ISFORMULA(H67)=TRUE</formula>
    </cfRule>
    <cfRule type="expression" dxfId="2942" priority="3962">
      <formula>_xlfn.ISFORMULA(H67)=TRUE</formula>
    </cfRule>
    <cfRule type="expression" dxfId="2941" priority="3967">
      <formula>_xlfn.ISFORMULA(H67)=TRUE</formula>
    </cfRule>
    <cfRule type="expression" dxfId="2940" priority="3966">
      <formula>_xlfn.ISFORMULA(H67)=TRUE</formula>
    </cfRule>
    <cfRule type="expression" dxfId="2939" priority="3965">
      <formula>_xlfn.ISFORMULA(H67)=TRUE</formula>
    </cfRule>
    <cfRule type="expression" dxfId="2938" priority="3964">
      <formula>_xlfn.ISFORMULA(H67)=TRUE</formula>
    </cfRule>
  </conditionalFormatting>
  <conditionalFormatting sqref="H68">
    <cfRule type="expression" dxfId="2937" priority="1557">
      <formula>_xlfn.ISFORMULA(H68)=TRUE</formula>
    </cfRule>
    <cfRule type="expression" dxfId="2936" priority="1535">
      <formula>_xlfn.ISFORMULA(H68)=TRUE</formula>
    </cfRule>
  </conditionalFormatting>
  <conditionalFormatting sqref="H69">
    <cfRule type="expression" dxfId="2935" priority="1468">
      <formula>_xlfn.ISFORMULA(H69)=TRUE</formula>
    </cfRule>
    <cfRule type="expression" dxfId="2934" priority="1485">
      <formula>_xlfn.ISFORMULA(H69)=TRUE</formula>
    </cfRule>
  </conditionalFormatting>
  <conditionalFormatting sqref="H70">
    <cfRule type="expression" dxfId="2933" priority="1048">
      <formula>_xlfn.ISFORMULA(H70)=TRUE</formula>
    </cfRule>
  </conditionalFormatting>
  <conditionalFormatting sqref="H77:H87">
    <cfRule type="expression" dxfId="2932" priority="10582">
      <formula>_xlfn.ISFORMULA(H77)=TRUE</formula>
    </cfRule>
  </conditionalFormatting>
  <conditionalFormatting sqref="H89 H93">
    <cfRule type="expression" dxfId="2931" priority="3716">
      <formula>_xlfn.ISFORMULA(H89)=TRUE</formula>
    </cfRule>
    <cfRule type="expression" dxfId="2930" priority="3717">
      <formula>_xlfn.ISFORMULA(H89)=TRUE</formula>
    </cfRule>
    <cfRule type="expression" dxfId="2929" priority="3712">
      <formula>_xlfn.ISFORMULA(H89)=TRUE</formula>
    </cfRule>
    <cfRule type="expression" dxfId="2928" priority="3714">
      <formula>_xlfn.ISFORMULA(H89)=TRUE</formula>
    </cfRule>
    <cfRule type="expression" dxfId="2927" priority="3713">
      <formula>_xlfn.ISFORMULA(H89)=TRUE</formula>
    </cfRule>
    <cfRule type="expression" dxfId="2926" priority="3715">
      <formula>_xlfn.ISFORMULA(H89)=TRUE</formula>
    </cfRule>
  </conditionalFormatting>
  <conditionalFormatting sqref="H90">
    <cfRule type="expression" dxfId="2925" priority="3710">
      <formula>_xlfn.ISFORMULA(H90)=TRUE</formula>
    </cfRule>
    <cfRule type="expression" dxfId="2924" priority="3706">
      <formula>_xlfn.ISFORMULA(H90)=TRUE</formula>
    </cfRule>
    <cfRule type="expression" dxfId="2923" priority="3709">
      <formula>_xlfn.ISFORMULA(H90)=TRUE</formula>
    </cfRule>
    <cfRule type="expression" dxfId="2922" priority="3711">
      <formula>_xlfn.ISFORMULA(H90)=TRUE</formula>
    </cfRule>
    <cfRule type="expression" dxfId="2921" priority="3708">
      <formula>_xlfn.ISFORMULA(H90)=TRUE</formula>
    </cfRule>
    <cfRule type="expression" dxfId="2920" priority="3707">
      <formula>_xlfn.ISFORMULA(H90)=TRUE</formula>
    </cfRule>
  </conditionalFormatting>
  <conditionalFormatting sqref="H91">
    <cfRule type="expression" dxfId="2919" priority="3703">
      <formula>_xlfn.ISFORMULA(H91)=TRUE</formula>
    </cfRule>
    <cfRule type="expression" dxfId="2918" priority="3704">
      <formula>_xlfn.ISFORMULA(H91)=TRUE</formula>
    </cfRule>
    <cfRule type="expression" dxfId="2917" priority="3705">
      <formula>_xlfn.ISFORMULA(H91)=TRUE</formula>
    </cfRule>
    <cfRule type="expression" dxfId="2916" priority="3700">
      <formula>_xlfn.ISFORMULA(H91)=TRUE</formula>
    </cfRule>
    <cfRule type="expression" dxfId="2915" priority="3701">
      <formula>_xlfn.ISFORMULA(H91)=TRUE</formula>
    </cfRule>
    <cfRule type="expression" dxfId="2914" priority="3702">
      <formula>_xlfn.ISFORMULA(H91)=TRUE</formula>
    </cfRule>
  </conditionalFormatting>
  <conditionalFormatting sqref="H92">
    <cfRule type="expression" dxfId="2913" priority="3697">
      <formula>_xlfn.ISFORMULA(H92)=TRUE</formula>
    </cfRule>
    <cfRule type="expression" dxfId="2912" priority="3695">
      <formula>_xlfn.ISFORMULA(H92)=TRUE</formula>
    </cfRule>
    <cfRule type="expression" dxfId="2911" priority="3696">
      <formula>_xlfn.ISFORMULA(H92)=TRUE</formula>
    </cfRule>
    <cfRule type="expression" dxfId="2910" priority="3698">
      <formula>_xlfn.ISFORMULA(H92)=TRUE</formula>
    </cfRule>
    <cfRule type="expression" dxfId="2909" priority="3694">
      <formula>_xlfn.ISFORMULA(H92)=TRUE</formula>
    </cfRule>
    <cfRule type="expression" dxfId="2908" priority="3699">
      <formula>_xlfn.ISFORMULA(H92)=TRUE</formula>
    </cfRule>
  </conditionalFormatting>
  <conditionalFormatting sqref="H98">
    <cfRule type="expression" dxfId="2907" priority="3531">
      <formula>_xlfn.ISFORMULA(H98)=TRUE</formula>
    </cfRule>
    <cfRule type="expression" dxfId="2906" priority="3530">
      <formula>_xlfn.ISFORMULA(H98)=TRUE</formula>
    </cfRule>
    <cfRule type="expression" dxfId="2905" priority="3529">
      <formula>_xlfn.ISFORMULA(H98)=TRUE</formula>
    </cfRule>
    <cfRule type="expression" dxfId="2904" priority="3528">
      <formula>_xlfn.ISFORMULA(H98)=TRUE</formula>
    </cfRule>
    <cfRule type="expression" dxfId="2903" priority="3527">
      <formula>_xlfn.ISFORMULA(H98)=TRUE</formula>
    </cfRule>
    <cfRule type="expression" dxfId="2902" priority="3526">
      <formula>_xlfn.ISFORMULA(H98)=TRUE</formula>
    </cfRule>
  </conditionalFormatting>
  <conditionalFormatting sqref="H100">
    <cfRule type="expression" dxfId="2901" priority="3520">
      <formula>_xlfn.ISFORMULA(H100)=TRUE</formula>
    </cfRule>
    <cfRule type="expression" dxfId="2900" priority="3521">
      <formula>_xlfn.ISFORMULA(H100)=TRUE</formula>
    </cfRule>
    <cfRule type="expression" dxfId="2899" priority="3525">
      <formula>_xlfn.ISFORMULA(H100)=TRUE</formula>
    </cfRule>
    <cfRule type="expression" dxfId="2898" priority="3524">
      <formula>_xlfn.ISFORMULA(H100)=TRUE</formula>
    </cfRule>
    <cfRule type="expression" dxfId="2897" priority="3523">
      <formula>_xlfn.ISFORMULA(H100)=TRUE</formula>
    </cfRule>
    <cfRule type="expression" dxfId="2896" priority="3522">
      <formula>_xlfn.ISFORMULA(H100)=TRUE</formula>
    </cfRule>
  </conditionalFormatting>
  <conditionalFormatting sqref="H102">
    <cfRule type="expression" dxfId="2895" priority="3519">
      <formula>_xlfn.ISFORMULA(H102)=TRUE</formula>
    </cfRule>
    <cfRule type="expression" dxfId="2894" priority="3515">
      <formula>_xlfn.ISFORMULA(H102)=TRUE</formula>
    </cfRule>
    <cfRule type="expression" dxfId="2893" priority="3514">
      <formula>_xlfn.ISFORMULA(H102)=TRUE</formula>
    </cfRule>
    <cfRule type="expression" dxfId="2892" priority="3517">
      <formula>_xlfn.ISFORMULA(H102)=TRUE</formula>
    </cfRule>
    <cfRule type="expression" dxfId="2891" priority="3516">
      <formula>_xlfn.ISFORMULA(H102)=TRUE</formula>
    </cfRule>
    <cfRule type="expression" dxfId="2890" priority="3518">
      <formula>_xlfn.ISFORMULA(H102)=TRUE</formula>
    </cfRule>
  </conditionalFormatting>
  <conditionalFormatting sqref="H104">
    <cfRule type="expression" dxfId="2889" priority="1705">
      <formula>_xlfn.ISFORMULA(H104)=TRUE</formula>
    </cfRule>
    <cfRule type="expression" dxfId="2888" priority="1706">
      <formula>_xlfn.ISFORMULA(H104)=TRUE</formula>
    </cfRule>
    <cfRule type="expression" dxfId="2887" priority="1702">
      <formula>_xlfn.ISFORMULA(H104)=TRUE</formula>
    </cfRule>
    <cfRule type="expression" dxfId="2886" priority="1701">
      <formula>_xlfn.ISFORMULA(H104)=TRUE</formula>
    </cfRule>
    <cfRule type="expression" dxfId="2885" priority="1703">
      <formula>_xlfn.ISFORMULA(H104)=TRUE</formula>
    </cfRule>
    <cfRule type="expression" dxfId="2884" priority="1704">
      <formula>_xlfn.ISFORMULA(H104)=TRUE</formula>
    </cfRule>
  </conditionalFormatting>
  <conditionalFormatting sqref="H113:H115">
    <cfRule type="expression" dxfId="2883" priority="3385">
      <formula>_xlfn.ISFORMULA(H113)=TRUE</formula>
    </cfRule>
  </conditionalFormatting>
  <conditionalFormatting sqref="H117:H119">
    <cfRule type="expression" dxfId="2882" priority="3259">
      <formula>_xlfn.ISFORMULA(H117)=TRUE</formula>
    </cfRule>
  </conditionalFormatting>
  <conditionalFormatting sqref="H123:H125 H127:H129 H131:H133 H135:H137">
    <cfRule type="expression" dxfId="2881" priority="3197">
      <formula>_xlfn.ISFORMULA(H123)=TRUE</formula>
    </cfRule>
  </conditionalFormatting>
  <conditionalFormatting sqref="H126 H130 H134">
    <cfRule type="expression" dxfId="2880" priority="3239">
      <formula>_xlfn.ISFORMULA(H126)=TRUE</formula>
    </cfRule>
  </conditionalFormatting>
  <conditionalFormatting sqref="H140:H154">
    <cfRule type="expression" dxfId="2879" priority="3145">
      <formula>_xlfn.ISFORMULA(H140)=TRUE</formula>
    </cfRule>
  </conditionalFormatting>
  <conditionalFormatting sqref="H157:H171">
    <cfRule type="expression" dxfId="2878" priority="3001">
      <formula>_xlfn.ISFORMULA(H157)=TRUE</formula>
    </cfRule>
    <cfRule type="expression" dxfId="2877" priority="3002">
      <formula>_xlfn.ISFORMULA(H157)=TRUE</formula>
    </cfRule>
    <cfRule type="expression" dxfId="2876" priority="3003">
      <formula>_xlfn.ISFORMULA(H157)=TRUE</formula>
    </cfRule>
    <cfRule type="expression" dxfId="2875" priority="3004">
      <formula>_xlfn.ISFORMULA(H157)=TRUE</formula>
    </cfRule>
    <cfRule type="expression" dxfId="2874" priority="3006">
      <formula>_xlfn.ISFORMULA(H157)=TRUE</formula>
    </cfRule>
    <cfRule type="expression" dxfId="2873" priority="3005">
      <formula>_xlfn.ISFORMULA(H157)=TRUE</formula>
    </cfRule>
  </conditionalFormatting>
  <conditionalFormatting sqref="H174:H188">
    <cfRule type="expression" dxfId="2872" priority="2999">
      <formula>_xlfn.ISFORMULA(H174)=TRUE</formula>
    </cfRule>
    <cfRule type="expression" dxfId="2871" priority="3000">
      <formula>_xlfn.ISFORMULA(H174)=TRUE</formula>
    </cfRule>
    <cfRule type="expression" dxfId="2870" priority="2996">
      <formula>_xlfn.ISFORMULA(H174)=TRUE</formula>
    </cfRule>
    <cfRule type="expression" dxfId="2869" priority="2997">
      <formula>_xlfn.ISFORMULA(H174)=TRUE</formula>
    </cfRule>
    <cfRule type="expression" dxfId="2868" priority="2998">
      <formula>_xlfn.ISFORMULA(H174)=TRUE</formula>
    </cfRule>
    <cfRule type="expression" dxfId="2867" priority="2995">
      <formula>_xlfn.ISFORMULA(H174)=TRUE</formula>
    </cfRule>
  </conditionalFormatting>
  <conditionalFormatting sqref="H191:H201">
    <cfRule type="expression" dxfId="2866" priority="2814">
      <formula>_xlfn.ISFORMULA(H191)=TRUE</formula>
    </cfRule>
    <cfRule type="expression" dxfId="2865" priority="2813">
      <formula>_xlfn.ISFORMULA(H191)=TRUE</formula>
    </cfRule>
    <cfRule type="expression" dxfId="2864" priority="2812">
      <formula>_xlfn.ISFORMULA(H191)=TRUE</formula>
    </cfRule>
    <cfRule type="expression" dxfId="2863" priority="2811">
      <formula>_xlfn.ISFORMULA(H191)=TRUE</formula>
    </cfRule>
    <cfRule type="expression" dxfId="2862" priority="2810">
      <formula>_xlfn.ISFORMULA(H191)=TRUE</formula>
    </cfRule>
    <cfRule type="expression" dxfId="2861" priority="2809">
      <formula>_xlfn.ISFORMULA(H191)=TRUE</formula>
    </cfRule>
  </conditionalFormatting>
  <conditionalFormatting sqref="H259 H267">
    <cfRule type="expression" dxfId="2860" priority="830">
      <formula>_xlfn.ISFORMULA(H259)=TRUE</formula>
    </cfRule>
  </conditionalFormatting>
  <conditionalFormatting sqref="H260 H268">
    <cfRule type="expression" dxfId="2859" priority="711">
      <formula>_xlfn.ISFORMULA(H260)=TRUE</formula>
    </cfRule>
  </conditionalFormatting>
  <conditionalFormatting sqref="H261 H269">
    <cfRule type="expression" dxfId="2858" priority="592">
      <formula>_xlfn.ISFORMULA(H261)=TRUE</formula>
    </cfRule>
  </conditionalFormatting>
  <conditionalFormatting sqref="H262:H266">
    <cfRule type="expression" dxfId="2857" priority="473">
      <formula>_xlfn.ISFORMULA(H262)=TRUE</formula>
    </cfRule>
  </conditionalFormatting>
  <conditionalFormatting sqref="H320">
    <cfRule type="expression" dxfId="2856" priority="420">
      <formula>_xlfn.ISFORMULA(H320)=TRUE</formula>
    </cfRule>
  </conditionalFormatting>
  <conditionalFormatting sqref="H321">
    <cfRule type="expression" dxfId="2855" priority="363">
      <formula>_xlfn.ISFORMULA(H321)=TRUE</formula>
    </cfRule>
  </conditionalFormatting>
  <conditionalFormatting sqref="H322">
    <cfRule type="expression" dxfId="2854" priority="265">
      <formula>_xlfn.ISFORMULA(H322)=TRUE</formula>
    </cfRule>
    <cfRule type="expression" dxfId="2853" priority="268">
      <formula>_xlfn.ISFORMULA(H322)=TRUE</formula>
    </cfRule>
    <cfRule type="expression" dxfId="2852" priority="269">
      <formula>_xlfn.ISFORMULA(H322)=TRUE</formula>
    </cfRule>
    <cfRule type="expression" dxfId="2851" priority="266">
      <formula>_xlfn.ISFORMULA(H322)=TRUE</formula>
    </cfRule>
    <cfRule type="expression" dxfId="2850" priority="267">
      <formula>_xlfn.ISFORMULA(H322)=TRUE</formula>
    </cfRule>
    <cfRule type="expression" dxfId="2849" priority="264">
      <formula>_xlfn.ISFORMULA(H322)=TRUE</formula>
    </cfRule>
  </conditionalFormatting>
  <conditionalFormatting sqref="H323">
    <cfRule type="expression" dxfId="2848" priority="220">
      <formula>_xlfn.ISFORMULA(H323)=TRUE</formula>
    </cfRule>
    <cfRule type="expression" dxfId="2847" priority="217">
      <formula>_xlfn.ISFORMULA(H323)=TRUE</formula>
    </cfRule>
    <cfRule type="expression" dxfId="2846" priority="218">
      <formula>_xlfn.ISFORMULA(H323)=TRUE</formula>
    </cfRule>
    <cfRule type="expression" dxfId="2845" priority="215">
      <formula>_xlfn.ISFORMULA(H323)=TRUE</formula>
    </cfRule>
    <cfRule type="expression" dxfId="2844" priority="219">
      <formula>_xlfn.ISFORMULA(H323)=TRUE</formula>
    </cfRule>
    <cfRule type="expression" dxfId="2843" priority="216">
      <formula>_xlfn.ISFORMULA(H323)=TRUE</formula>
    </cfRule>
  </conditionalFormatting>
  <conditionalFormatting sqref="I2">
    <cfRule type="expression" dxfId="2842" priority="1432">
      <formula>_xlfn.ISFORMULA(I2)=TRUE</formula>
    </cfRule>
  </conditionalFormatting>
  <conditionalFormatting sqref="I3">
    <cfRule type="expression" dxfId="2841" priority="1431">
      <formula>_xlfn.ISFORMULA(I3)=TRUE</formula>
    </cfRule>
    <cfRule type="expression" dxfId="2840" priority="1430">
      <formula>IF(ISBLANK($D3),,IF($F3&lt;&gt;0,"ЛОЖЬ","ИСТИНА"))</formula>
    </cfRule>
  </conditionalFormatting>
  <conditionalFormatting sqref="I4:I18">
    <cfRule type="expression" dxfId="2839" priority="1436">
      <formula>_xlfn.ISFORMULA(I4)=TRUE</formula>
    </cfRule>
    <cfRule type="expression" dxfId="2838" priority="1437">
      <formula>_xlfn.ISFORMULA(I4)=TRUE</formula>
    </cfRule>
  </conditionalFormatting>
  <conditionalFormatting sqref="I19">
    <cfRule type="expression" dxfId="2837" priority="1428">
      <formula>_xlfn.ISFORMULA(I19)=TRUE</formula>
    </cfRule>
    <cfRule type="expression" dxfId="2836" priority="1427">
      <formula>IF(ISBLANK($D19),,IF($F19&lt;&gt;0,"ЛОЖЬ","ИСТИНА"))</formula>
    </cfRule>
  </conditionalFormatting>
  <conditionalFormatting sqref="I20">
    <cfRule type="expression" dxfId="2835" priority="1159">
      <formula>IF(ISBLANK($D20),,IF($F20&lt;&gt;0,"ЛОЖЬ","ИСТИНА"))</formula>
    </cfRule>
    <cfRule type="expression" dxfId="2834" priority="1160">
      <formula>_xlfn.ISFORMULA(I20)=TRUE</formula>
    </cfRule>
  </conditionalFormatting>
  <conditionalFormatting sqref="I21:I35">
    <cfRule type="expression" dxfId="2833" priority="1164">
      <formula>_xlfn.ISFORMULA(I21)=TRUE</formula>
    </cfRule>
    <cfRule type="expression" dxfId="2832" priority="1163">
      <formula>_xlfn.ISFORMULA(I21)=TRUE</formula>
    </cfRule>
  </conditionalFormatting>
  <conditionalFormatting sqref="I36">
    <cfRule type="expression" dxfId="2831" priority="1157">
      <formula>IF(ISBLANK($D36),,IF($F36&lt;&gt;0,"ЛОЖЬ","ИСТИНА"))</formula>
    </cfRule>
    <cfRule type="expression" dxfId="2830" priority="1158">
      <formula>_xlfn.ISFORMULA(I36)=TRUE</formula>
    </cfRule>
  </conditionalFormatting>
  <conditionalFormatting sqref="I259 I267">
    <cfRule type="expression" dxfId="2829" priority="943">
      <formula>_xlfn.ISFORMULA(I259)=TRUE</formula>
    </cfRule>
    <cfRule type="expression" dxfId="2828" priority="889">
      <formula>_xlfn.ISFORMULA(I259)=TRUE</formula>
    </cfRule>
    <cfRule type="expression" dxfId="2827" priority="860">
      <formula>_xlfn.ISFORMULA(I259)=TRUE</formula>
    </cfRule>
    <cfRule type="expression" dxfId="2826" priority="844">
      <formula>_xlfn.ISFORMULA(I259)=TRUE</formula>
    </cfRule>
    <cfRule type="expression" dxfId="2825" priority="843">
      <formula>_xlfn.ISFORMULA(I259)=TRUE</formula>
    </cfRule>
    <cfRule type="expression" dxfId="2824" priority="838">
      <formula>_xlfn.ISFORMULA(I259)=TRUE</formula>
    </cfRule>
    <cfRule type="expression" dxfId="2823" priority="836">
      <formula>_xlfn.ISFORMULA(I259)=TRUE</formula>
    </cfRule>
    <cfRule type="expression" dxfId="2822" priority="873">
      <formula>_xlfn.ISFORMULA(I259)=TRUE</formula>
    </cfRule>
    <cfRule type="expression" dxfId="2821" priority="874">
      <formula>_xlfn.ISFORMULA(I259)=TRUE</formula>
    </cfRule>
    <cfRule type="expression" dxfId="2820" priority="875">
      <formula>_xlfn.ISFORMULA(I259)=TRUE</formula>
    </cfRule>
    <cfRule type="expression" dxfId="2819" priority="888">
      <formula>_xlfn.ISFORMULA(I259)=TRUE</formula>
    </cfRule>
    <cfRule type="expression" dxfId="2818" priority="890">
      <formula>_xlfn.ISFORMULA(I259)=TRUE</formula>
    </cfRule>
    <cfRule type="expression" dxfId="2817" priority="903">
      <formula>_xlfn.ISFORMULA(I259)=TRUE</formula>
    </cfRule>
    <cfRule type="expression" dxfId="2816" priority="904">
      <formula>_xlfn.ISFORMULA(I259)=TRUE</formula>
    </cfRule>
    <cfRule type="expression" dxfId="2815" priority="905">
      <formula>_xlfn.ISFORMULA(I259)=TRUE</formula>
    </cfRule>
    <cfRule type="expression" dxfId="2814" priority="918">
      <formula>_xlfn.ISFORMULA(I259)=TRUE</formula>
    </cfRule>
    <cfRule type="expression" dxfId="2813" priority="919">
      <formula>_xlfn.ISFORMULA(I259)=TRUE</formula>
    </cfRule>
    <cfRule type="expression" dxfId="2812" priority="859">
      <formula>_xlfn.ISFORMULA(I259)=TRUE</formula>
    </cfRule>
    <cfRule type="expression" dxfId="2811" priority="858">
      <formula>_xlfn.ISFORMULA(I259)=TRUE</formula>
    </cfRule>
    <cfRule type="expression" dxfId="2810" priority="845">
      <formula>_xlfn.ISFORMULA(I259)=TRUE</formula>
    </cfRule>
    <cfRule type="expression" dxfId="2809" priority="920">
      <formula>_xlfn.ISFORMULA(I259)=TRUE</formula>
    </cfRule>
    <cfRule type="expression" dxfId="2808" priority="937">
      <formula>_xlfn.ISFORMULA(I259)=TRUE</formula>
    </cfRule>
  </conditionalFormatting>
  <conditionalFormatting sqref="I260 I268">
    <cfRule type="expression" dxfId="2807" priority="799">
      <formula>_xlfn.ISFORMULA(I260)=TRUE</formula>
    </cfRule>
    <cfRule type="expression" dxfId="2806" priority="800">
      <formula>_xlfn.ISFORMULA(I260)=TRUE</formula>
    </cfRule>
    <cfRule type="expression" dxfId="2805" priority="801">
      <formula>_xlfn.ISFORMULA(I260)=TRUE</formula>
    </cfRule>
    <cfRule type="expression" dxfId="2804" priority="786">
      <formula>_xlfn.ISFORMULA(I260)=TRUE</formula>
    </cfRule>
    <cfRule type="expression" dxfId="2803" priority="785">
      <formula>_xlfn.ISFORMULA(I260)=TRUE</formula>
    </cfRule>
    <cfRule type="expression" dxfId="2802" priority="784">
      <formula>_xlfn.ISFORMULA(I260)=TRUE</formula>
    </cfRule>
    <cfRule type="expression" dxfId="2801" priority="726">
      <formula>_xlfn.ISFORMULA(I260)=TRUE</formula>
    </cfRule>
    <cfRule type="expression" dxfId="2800" priority="725">
      <formula>_xlfn.ISFORMULA(I260)=TRUE</formula>
    </cfRule>
    <cfRule type="expression" dxfId="2799" priority="756">
      <formula>_xlfn.ISFORMULA(I260)=TRUE</formula>
    </cfRule>
    <cfRule type="expression" dxfId="2798" priority="755">
      <formula>_xlfn.ISFORMULA(I260)=TRUE</formula>
    </cfRule>
    <cfRule type="expression" dxfId="2797" priority="741">
      <formula>_xlfn.ISFORMULA(I260)=TRUE</formula>
    </cfRule>
    <cfRule type="expression" dxfId="2796" priority="740">
      <formula>_xlfn.ISFORMULA(I260)=TRUE</formula>
    </cfRule>
    <cfRule type="expression" dxfId="2795" priority="739">
      <formula>_xlfn.ISFORMULA(I260)=TRUE</formula>
    </cfRule>
    <cfRule type="expression" dxfId="2794" priority="771">
      <formula>_xlfn.ISFORMULA(I260)=TRUE</formula>
    </cfRule>
    <cfRule type="expression" dxfId="2793" priority="770">
      <formula>_xlfn.ISFORMULA(I260)=TRUE</formula>
    </cfRule>
    <cfRule type="expression" dxfId="2792" priority="769">
      <formula>_xlfn.ISFORMULA(I260)=TRUE</formula>
    </cfRule>
    <cfRule type="expression" dxfId="2791" priority="824">
      <formula>_xlfn.ISFORMULA(I260)=TRUE</formula>
    </cfRule>
    <cfRule type="expression" dxfId="2790" priority="754">
      <formula>_xlfn.ISFORMULA(I260)=TRUE</formula>
    </cfRule>
    <cfRule type="expression" dxfId="2789" priority="724">
      <formula>_xlfn.ISFORMULA(I260)=TRUE</formula>
    </cfRule>
    <cfRule type="expression" dxfId="2788" priority="719">
      <formula>_xlfn.ISFORMULA(I260)=TRUE</formula>
    </cfRule>
    <cfRule type="expression" dxfId="2787" priority="818">
      <formula>_xlfn.ISFORMULA(I260)=TRUE</formula>
    </cfRule>
    <cfRule type="expression" dxfId="2786" priority="717">
      <formula>_xlfn.ISFORMULA(I260)=TRUE</formula>
    </cfRule>
  </conditionalFormatting>
  <conditionalFormatting sqref="I261 I269">
    <cfRule type="expression" dxfId="2785" priority="620">
      <formula>_xlfn.ISFORMULA(I261)=TRUE</formula>
    </cfRule>
    <cfRule type="expression" dxfId="2784" priority="621">
      <formula>_xlfn.ISFORMULA(I261)=TRUE</formula>
    </cfRule>
    <cfRule type="expression" dxfId="2783" priority="665">
      <formula>_xlfn.ISFORMULA(I261)=TRUE</formula>
    </cfRule>
    <cfRule type="expression" dxfId="2782" priority="622">
      <formula>_xlfn.ISFORMULA(I261)=TRUE</formula>
    </cfRule>
    <cfRule type="expression" dxfId="2781" priority="605">
      <formula>_xlfn.ISFORMULA(I261)=TRUE</formula>
    </cfRule>
    <cfRule type="expression" dxfId="2780" priority="666">
      <formula>_xlfn.ISFORMULA(I261)=TRUE</formula>
    </cfRule>
    <cfRule type="expression" dxfId="2779" priority="635">
      <formula>_xlfn.ISFORMULA(I261)=TRUE</formula>
    </cfRule>
    <cfRule type="expression" dxfId="2778" priority="636">
      <formula>_xlfn.ISFORMULA(I261)=TRUE</formula>
    </cfRule>
    <cfRule type="expression" dxfId="2777" priority="637">
      <formula>_xlfn.ISFORMULA(I261)=TRUE</formula>
    </cfRule>
    <cfRule type="expression" dxfId="2776" priority="607">
      <formula>_xlfn.ISFORMULA(I261)=TRUE</formula>
    </cfRule>
    <cfRule type="expression" dxfId="2775" priority="650">
      <formula>_xlfn.ISFORMULA(I261)=TRUE</formula>
    </cfRule>
    <cfRule type="expression" dxfId="2774" priority="651">
      <formula>_xlfn.ISFORMULA(I261)=TRUE</formula>
    </cfRule>
    <cfRule type="expression" dxfId="2773" priority="652">
      <formula>_xlfn.ISFORMULA(I261)=TRUE</formula>
    </cfRule>
    <cfRule type="expression" dxfId="2772" priority="606">
      <formula>_xlfn.ISFORMULA(I261)=TRUE</formula>
    </cfRule>
    <cfRule type="expression" dxfId="2771" priority="667">
      <formula>_xlfn.ISFORMULA(I261)=TRUE</formula>
    </cfRule>
    <cfRule type="expression" dxfId="2770" priority="699">
      <formula>_xlfn.ISFORMULA(I261)=TRUE</formula>
    </cfRule>
    <cfRule type="expression" dxfId="2769" priority="705">
      <formula>_xlfn.ISFORMULA(I261)=TRUE</formula>
    </cfRule>
    <cfRule type="expression" dxfId="2768" priority="680">
      <formula>_xlfn.ISFORMULA(I261)=TRUE</formula>
    </cfRule>
    <cfRule type="expression" dxfId="2767" priority="681">
      <formula>_xlfn.ISFORMULA(I261)=TRUE</formula>
    </cfRule>
    <cfRule type="expression" dxfId="2766" priority="682">
      <formula>_xlfn.ISFORMULA(I261)=TRUE</formula>
    </cfRule>
    <cfRule type="expression" dxfId="2765" priority="600">
      <formula>_xlfn.ISFORMULA(I261)=TRUE</formula>
    </cfRule>
    <cfRule type="expression" dxfId="2764" priority="598">
      <formula>_xlfn.ISFORMULA(I261)=TRUE</formula>
    </cfRule>
  </conditionalFormatting>
  <conditionalFormatting sqref="I262:I266">
    <cfRule type="expression" dxfId="2763" priority="501">
      <formula>_xlfn.ISFORMULA(I262)=TRUE</formula>
    </cfRule>
    <cfRule type="expression" dxfId="2762" priority="488">
      <formula>_xlfn.ISFORMULA(I262)=TRUE</formula>
    </cfRule>
    <cfRule type="expression" dxfId="2761" priority="502">
      <formula>_xlfn.ISFORMULA(I262)=TRUE</formula>
    </cfRule>
    <cfRule type="expression" dxfId="2760" priority="503">
      <formula>_xlfn.ISFORMULA(I262)=TRUE</formula>
    </cfRule>
    <cfRule type="expression" dxfId="2759" priority="486">
      <formula>_xlfn.ISFORMULA(I262)=TRUE</formula>
    </cfRule>
    <cfRule type="expression" dxfId="2758" priority="479">
      <formula>_xlfn.ISFORMULA(I262)=TRUE</formula>
    </cfRule>
    <cfRule type="expression" dxfId="2757" priority="531">
      <formula>_xlfn.ISFORMULA(I262)=TRUE</formula>
    </cfRule>
    <cfRule type="expression" dxfId="2756" priority="516">
      <formula>_xlfn.ISFORMULA(I262)=TRUE</formula>
    </cfRule>
    <cfRule type="expression" dxfId="2755" priority="586">
      <formula>_xlfn.ISFORMULA(I262)=TRUE</formula>
    </cfRule>
    <cfRule type="expression" dxfId="2754" priority="580">
      <formula>_xlfn.ISFORMULA(I262)=TRUE</formula>
    </cfRule>
    <cfRule type="expression" dxfId="2753" priority="562">
      <formula>_xlfn.ISFORMULA(I262)=TRUE</formula>
    </cfRule>
    <cfRule type="expression" dxfId="2752" priority="517">
      <formula>_xlfn.ISFORMULA(I262)=TRUE</formula>
    </cfRule>
    <cfRule type="expression" dxfId="2751" priority="481">
      <formula>_xlfn.ISFORMULA(I262)=TRUE</formula>
    </cfRule>
    <cfRule type="expression" dxfId="2750" priority="561">
      <formula>_xlfn.ISFORMULA(I262)=TRUE</formula>
    </cfRule>
    <cfRule type="expression" dxfId="2749" priority="548">
      <formula>_xlfn.ISFORMULA(I262)=TRUE</formula>
    </cfRule>
    <cfRule type="expression" dxfId="2748" priority="547">
      <formula>_xlfn.ISFORMULA(I262)=TRUE</formula>
    </cfRule>
    <cfRule type="expression" dxfId="2747" priority="546">
      <formula>_xlfn.ISFORMULA(I262)=TRUE</formula>
    </cfRule>
    <cfRule type="expression" dxfId="2746" priority="518">
      <formula>_xlfn.ISFORMULA(I262)=TRUE</formula>
    </cfRule>
    <cfRule type="expression" dxfId="2745" priority="533">
      <formula>_xlfn.ISFORMULA(I262)=TRUE</formula>
    </cfRule>
    <cfRule type="expression" dxfId="2744" priority="532">
      <formula>_xlfn.ISFORMULA(I262)=TRUE</formula>
    </cfRule>
    <cfRule type="expression" dxfId="2743" priority="563">
      <formula>_xlfn.ISFORMULA(I262)=TRUE</formula>
    </cfRule>
    <cfRule type="expression" dxfId="2742" priority="487">
      <formula>_xlfn.ISFORMULA(I262)=TRUE</formula>
    </cfRule>
  </conditionalFormatting>
  <conditionalFormatting sqref="I280:K280 J281:K281">
    <cfRule type="expression" dxfId="2741" priority="14293">
      <formula>_xlfn.ISFORMULA(I280)=TRUE</formula>
    </cfRule>
  </conditionalFormatting>
  <conditionalFormatting sqref="J9">
    <cfRule type="expression" dxfId="2740" priority="4556">
      <formula>_xlfn.ISFORMULA(J9)=TRUE</formula>
    </cfRule>
  </conditionalFormatting>
  <conditionalFormatting sqref="J10">
    <cfRule type="expression" dxfId="2739" priority="4510">
      <formula>_xlfn.ISFORMULA(J10)=TRUE</formula>
    </cfRule>
    <cfRule type="expression" dxfId="2738" priority="4509">
      <formula>_xlfn.ISFORMULA(J10)=TRUE</formula>
    </cfRule>
  </conditionalFormatting>
  <conditionalFormatting sqref="J11">
    <cfRule type="expression" dxfId="2737" priority="4426">
      <formula>_xlfn.ISFORMULA(J11)=TRUE</formula>
    </cfRule>
    <cfRule type="expression" dxfId="2736" priority="4425">
      <formula>_xlfn.ISFORMULA(J11)=TRUE</formula>
    </cfRule>
  </conditionalFormatting>
  <conditionalFormatting sqref="J12">
    <cfRule type="expression" dxfId="2735" priority="4507">
      <formula>_xlfn.ISFORMULA(J12)=TRUE</formula>
    </cfRule>
    <cfRule type="expression" dxfId="2734" priority="4508">
      <formula>_xlfn.ISFORMULA(J12)=TRUE</formula>
    </cfRule>
  </conditionalFormatting>
  <conditionalFormatting sqref="J13">
    <cfRule type="expression" dxfId="2733" priority="4424">
      <formula>_xlfn.ISFORMULA(J13)=TRUE</formula>
    </cfRule>
    <cfRule type="expression" dxfId="2732" priority="4423">
      <formula>_xlfn.ISFORMULA(J13)=TRUE</formula>
    </cfRule>
  </conditionalFormatting>
  <conditionalFormatting sqref="J14">
    <cfRule type="expression" dxfId="2731" priority="12694">
      <formula>_xlfn.ISFORMULA(J14)=TRUE</formula>
    </cfRule>
  </conditionalFormatting>
  <conditionalFormatting sqref="J20 J32 J29:J30">
    <cfRule type="expression" dxfId="2730" priority="1426">
      <formula>_xlfn.ISFORMULA(J20)=TRUE</formula>
    </cfRule>
  </conditionalFormatting>
  <conditionalFormatting sqref="J21">
    <cfRule type="expression" dxfId="2729" priority="1421">
      <formula>_xlfn.ISFORMULA(J21)=TRUE</formula>
    </cfRule>
  </conditionalFormatting>
  <conditionalFormatting sqref="J21:J23">
    <cfRule type="expression" dxfId="2728" priority="1419">
      <formula>_xlfn.ISFORMULA(J21)=TRUE</formula>
    </cfRule>
  </conditionalFormatting>
  <conditionalFormatting sqref="J23">
    <cfRule type="expression" dxfId="2727" priority="1420">
      <formula>_xlfn.ISFORMULA(J23)=TRUE</formula>
    </cfRule>
  </conditionalFormatting>
  <conditionalFormatting sqref="J24:J25">
    <cfRule type="expression" dxfId="2726" priority="1416">
      <formula>_xlfn.ISFORMULA(J24)=TRUE</formula>
    </cfRule>
  </conditionalFormatting>
  <conditionalFormatting sqref="J24:J26">
    <cfRule type="expression" dxfId="2725" priority="1415">
      <formula>_xlfn.ISFORMULA(J24)=TRUE</formula>
    </cfRule>
  </conditionalFormatting>
  <conditionalFormatting sqref="J25">
    <cfRule type="expression" dxfId="2724" priority="1414">
      <formula>_xlfn.ISFORMULA(J25)=TRUE</formula>
    </cfRule>
  </conditionalFormatting>
  <conditionalFormatting sqref="J26">
    <cfRule type="expression" dxfId="2723" priority="1390">
      <formula>_xlfn.ISFORMULA(J26)=TRUE</formula>
    </cfRule>
    <cfRule type="expression" dxfId="2722" priority="1313">
      <formula>_xlfn.ISFORMULA(J26)=TRUE</formula>
    </cfRule>
    <cfRule type="expression" dxfId="2721" priority="1388">
      <formula>_xlfn.ISFORMULA(J26)=TRUE</formula>
    </cfRule>
    <cfRule type="expression" dxfId="2720" priority="1393">
      <formula>_xlfn.ISFORMULA(J26)=TRUE</formula>
    </cfRule>
    <cfRule type="expression" dxfId="2719" priority="1394">
      <formula>_xlfn.ISFORMULA(J26)=TRUE</formula>
    </cfRule>
  </conditionalFormatting>
  <conditionalFormatting sqref="J27">
    <cfRule type="expression" dxfId="2718" priority="1366">
      <formula>_xlfn.ISFORMULA(J27)=TRUE</formula>
    </cfRule>
    <cfRule type="expression" dxfId="2717" priority="1361">
      <formula>_xlfn.ISFORMULA(J27)=TRUE</formula>
    </cfRule>
    <cfRule type="expression" dxfId="2716" priority="1395">
      <formula>_xlfn.ISFORMULA(J27)=TRUE</formula>
    </cfRule>
    <cfRule type="expression" dxfId="2715" priority="1367">
      <formula>_xlfn.ISFORMULA(J27)=TRUE</formula>
    </cfRule>
    <cfRule type="expression" dxfId="2714" priority="1292">
      <formula>_xlfn.ISFORMULA(J27)=TRUE</formula>
    </cfRule>
    <cfRule type="expression" dxfId="2713" priority="1289">
      <formula>_xlfn.ISFORMULA(J27)=TRUE</formula>
    </cfRule>
    <cfRule type="expression" dxfId="2712" priority="1287">
      <formula>_xlfn.ISFORMULA(J27)=TRUE</formula>
    </cfRule>
    <cfRule type="expression" dxfId="2711" priority="1363">
      <formula>_xlfn.ISFORMULA(J27)=TRUE</formula>
    </cfRule>
    <cfRule type="expression" dxfId="2710" priority="1293">
      <formula>_xlfn.ISFORMULA(J27)=TRUE</formula>
    </cfRule>
  </conditionalFormatting>
  <conditionalFormatting sqref="J28">
    <cfRule type="expression" dxfId="2709" priority="1389">
      <formula>_xlfn.ISFORMULA(J28)=TRUE</formula>
    </cfRule>
    <cfRule type="expression" dxfId="2708" priority="1266">
      <formula>_xlfn.ISFORMULA(J28)=TRUE</formula>
    </cfRule>
    <cfRule type="expression" dxfId="2707" priority="1265">
      <formula>_xlfn.ISFORMULA(J28)=TRUE</formula>
    </cfRule>
    <cfRule type="expression" dxfId="2706" priority="1387">
      <formula>_xlfn.ISFORMULA(J28)=TRUE</formula>
    </cfRule>
    <cfRule type="expression" dxfId="2705" priority="1260">
      <formula>_xlfn.ISFORMULA(J28)=TRUE</formula>
    </cfRule>
    <cfRule type="expression" dxfId="2704" priority="1294">
      <formula>_xlfn.ISFORMULA(J28)=TRUE</formula>
    </cfRule>
    <cfRule type="expression" dxfId="2703" priority="1391">
      <formula>_xlfn.ISFORMULA(J28)=TRUE</formula>
    </cfRule>
    <cfRule type="expression" dxfId="2702" priority="1392">
      <formula>_xlfn.ISFORMULA(J28)=TRUE</formula>
    </cfRule>
    <cfRule type="expression" dxfId="2701" priority="1368">
      <formula>_xlfn.ISFORMULA(J28)=TRUE</formula>
    </cfRule>
    <cfRule type="expression" dxfId="2700" priority="1262">
      <formula>_xlfn.ISFORMULA(J28)=TRUE</formula>
    </cfRule>
  </conditionalFormatting>
  <conditionalFormatting sqref="J29">
    <cfRule type="expression" dxfId="2699" priority="1360">
      <formula>_xlfn.ISFORMULA(J29)=TRUE</formula>
    </cfRule>
    <cfRule type="expression" dxfId="2698" priority="1286">
      <formula>_xlfn.ISFORMULA(J29)=TRUE</formula>
    </cfRule>
    <cfRule type="expression" dxfId="2697" priority="1362">
      <formula>_xlfn.ISFORMULA(J29)=TRUE</formula>
    </cfRule>
    <cfRule type="expression" dxfId="2696" priority="1291">
      <formula>_xlfn.ISFORMULA(J29)=TRUE</formula>
    </cfRule>
    <cfRule type="expression" dxfId="2695" priority="1364">
      <formula>_xlfn.ISFORMULA(J29)=TRUE</formula>
    </cfRule>
    <cfRule type="expression" dxfId="2694" priority="1288">
      <formula>_xlfn.ISFORMULA(J29)=TRUE</formula>
    </cfRule>
    <cfRule type="expression" dxfId="2693" priority="1365">
      <formula>_xlfn.ISFORMULA(J29)=TRUE</formula>
    </cfRule>
    <cfRule type="expression" dxfId="2692" priority="1290">
      <formula>_xlfn.ISFORMULA(J29)=TRUE</formula>
    </cfRule>
    <cfRule type="expression" dxfId="2691" priority="1267">
      <formula>_xlfn.ISFORMULA(J29)=TRUE</formula>
    </cfRule>
  </conditionalFormatting>
  <conditionalFormatting sqref="J30">
    <cfRule type="expression" dxfId="2690" priority="1264">
      <formula>_xlfn.ISFORMULA(J30)=TRUE</formula>
    </cfRule>
    <cfRule type="expression" dxfId="2689" priority="1263">
      <formula>_xlfn.ISFORMULA(J30)=TRUE</formula>
    </cfRule>
    <cfRule type="expression" dxfId="2688" priority="1259">
      <formula>_xlfn.ISFORMULA(J30)=TRUE</formula>
    </cfRule>
    <cfRule type="expression" dxfId="2687" priority="1261">
      <formula>_xlfn.ISFORMULA(J30)=TRUE</formula>
    </cfRule>
  </conditionalFormatting>
  <conditionalFormatting sqref="J31">
    <cfRule type="expression" dxfId="2686" priority="1315">
      <formula>_xlfn.ISFORMULA(J31)=TRUE</formula>
    </cfRule>
    <cfRule type="expression" dxfId="2685" priority="1314">
      <formula>_xlfn.ISFORMULA(J31)=TRUE</formula>
    </cfRule>
    <cfRule type="expression" dxfId="2684" priority="1332">
      <formula>_xlfn.ISFORMULA(J31)=TRUE</formula>
    </cfRule>
    <cfRule type="expression" dxfId="2683" priority="1331">
      <formula>_xlfn.ISFORMULA(J31)=TRUE</formula>
    </cfRule>
    <cfRule type="expression" dxfId="2682" priority="1330">
      <formula>_xlfn.ISFORMULA(J31)=TRUE</formula>
    </cfRule>
    <cfRule type="expression" dxfId="2681" priority="1329">
      <formula>_xlfn.ISFORMULA(J31)=TRUE</formula>
    </cfRule>
    <cfRule type="expression" dxfId="2680" priority="1316">
      <formula>_xlfn.ISFORMULA(J31)=TRUE</formula>
    </cfRule>
  </conditionalFormatting>
  <conditionalFormatting sqref="J32:J35">
    <cfRule type="expression" dxfId="2679" priority="1359">
      <formula>_xlfn.ISFORMULA(J32)=TRUE</formula>
    </cfRule>
  </conditionalFormatting>
  <conditionalFormatting sqref="J37">
    <cfRule type="expression" dxfId="2678" priority="1141">
      <formula>_xlfn.ISFORMULA(J37)=TRUE</formula>
    </cfRule>
    <cfRule type="expression" dxfId="2677" priority="1140">
      <formula>_xlfn.ISFORMULA(J37)=TRUE</formula>
    </cfRule>
  </conditionalFormatting>
  <conditionalFormatting sqref="J40">
    <cfRule type="expression" dxfId="2676" priority="12552">
      <formula>_xlfn.ISFORMULA(J40)=TRUE</formula>
    </cfRule>
  </conditionalFormatting>
  <conditionalFormatting sqref="J65:J67">
    <cfRule type="expression" dxfId="2675" priority="11602">
      <formula>_xlfn.ISFORMULA(J65)=TRUE</formula>
    </cfRule>
  </conditionalFormatting>
  <conditionalFormatting sqref="J68">
    <cfRule type="expression" dxfId="2674" priority="1572">
      <formula>_xlfn.ISFORMULA(J68)=TRUE</formula>
    </cfRule>
    <cfRule type="expression" dxfId="2673" priority="1550">
      <formula>_xlfn.ISFORMULA(J68)=TRUE</formula>
    </cfRule>
  </conditionalFormatting>
  <conditionalFormatting sqref="J69">
    <cfRule type="expression" dxfId="2672" priority="1478">
      <formula>_xlfn.ISFORMULA(J69)=TRUE</formula>
    </cfRule>
    <cfRule type="expression" dxfId="2671" priority="1495">
      <formula>_xlfn.ISFORMULA(J69)=TRUE</formula>
    </cfRule>
  </conditionalFormatting>
  <conditionalFormatting sqref="J70">
    <cfRule type="expression" dxfId="2670" priority="1061">
      <formula>_xlfn.ISFORMULA(J70)=TRUE</formula>
    </cfRule>
    <cfRule type="expression" dxfId="2669" priority="1058">
      <formula>_xlfn.ISFORMULA(J70)=TRUE</formula>
    </cfRule>
  </conditionalFormatting>
  <conditionalFormatting sqref="J80:J87">
    <cfRule type="expression" dxfId="2668" priority="10598">
      <formula>_xlfn.ISFORMULA(J80)=TRUE</formula>
    </cfRule>
  </conditionalFormatting>
  <conditionalFormatting sqref="J89:J99">
    <cfRule type="expression" dxfId="2667" priority="9915">
      <formula>_xlfn.ISFORMULA(J89)=TRUE</formula>
    </cfRule>
  </conditionalFormatting>
  <conditionalFormatting sqref="J101:J104">
    <cfRule type="expression" dxfId="2666" priority="9714">
      <formula>_xlfn.ISFORMULA(J101)=TRUE</formula>
    </cfRule>
  </conditionalFormatting>
  <conditionalFormatting sqref="J106:J138">
    <cfRule type="expression" dxfId="2665" priority="7173">
      <formula>_xlfn.ISFORMULA(J106)=TRUE</formula>
    </cfRule>
  </conditionalFormatting>
  <conditionalFormatting sqref="J140:J155">
    <cfRule type="expression" dxfId="2664" priority="6673">
      <formula>_xlfn.ISFORMULA(J140)=TRUE</formula>
    </cfRule>
  </conditionalFormatting>
  <conditionalFormatting sqref="J157:J160">
    <cfRule type="expression" dxfId="2663" priority="6158">
      <formula>_xlfn.ISFORMULA(J157)=TRUE</formula>
    </cfRule>
  </conditionalFormatting>
  <conditionalFormatting sqref="J162:J166">
    <cfRule type="expression" dxfId="2662" priority="6236">
      <formula>_xlfn.ISFORMULA(J162)=TRUE</formula>
    </cfRule>
  </conditionalFormatting>
  <conditionalFormatting sqref="J174:J201">
    <cfRule type="expression" dxfId="2661" priority="4895">
      <formula>_xlfn.ISFORMULA(J174)=TRUE</formula>
    </cfRule>
  </conditionalFormatting>
  <conditionalFormatting sqref="J207 G207:H207">
    <cfRule type="expression" dxfId="2660" priority="949">
      <formula>_xlfn.ISFORMULA(G207)=TRUE</formula>
    </cfRule>
  </conditionalFormatting>
  <conditionalFormatting sqref="J225:J231 D225:H226 D227:D231 F227:H231">
    <cfRule type="expression" dxfId="2659" priority="1675">
      <formula>_xlfn.ISFORMULA(D225)=TRUE</formula>
    </cfRule>
  </conditionalFormatting>
  <conditionalFormatting sqref="J320 L320">
    <cfRule type="expression" dxfId="2658" priority="432">
      <formula>_xlfn.ISFORMULA(J320)=TRUE</formula>
    </cfRule>
  </conditionalFormatting>
  <conditionalFormatting sqref="J321">
    <cfRule type="expression" dxfId="2657" priority="411">
      <formula>_xlfn.ISFORMULA(J321)=TRUE</formula>
    </cfRule>
    <cfRule type="expression" dxfId="2656" priority="409">
      <formula>_xlfn.ISFORMULA(J321)=TRUE</formula>
    </cfRule>
    <cfRule type="expression" dxfId="2655" priority="410">
      <formula>_xlfn.ISFORMULA(J321)=TRUE</formula>
    </cfRule>
    <cfRule type="expression" dxfId="2654" priority="412">
      <formula>_xlfn.ISFORMULA(J321)=TRUE</formula>
    </cfRule>
  </conditionalFormatting>
  <conditionalFormatting sqref="J322">
    <cfRule type="expression" dxfId="2653" priority="303">
      <formula>_xlfn.ISFORMULA(J322)=TRUE</formula>
    </cfRule>
  </conditionalFormatting>
  <conditionalFormatting sqref="J323">
    <cfRule type="expression" dxfId="2652" priority="254">
      <formula>_xlfn.ISFORMULA(J323)=TRUE</formula>
    </cfRule>
  </conditionalFormatting>
  <conditionalFormatting sqref="J4:K4">
    <cfRule type="expression" dxfId="2651" priority="14028">
      <formula>_xlfn.ISFORMULA(J4)=TRUE</formula>
    </cfRule>
  </conditionalFormatting>
  <conditionalFormatting sqref="J10:K10">
    <cfRule type="expression" dxfId="2650" priority="4506">
      <formula>_xlfn.ISFORMULA(J10)=TRUE</formula>
    </cfRule>
  </conditionalFormatting>
  <conditionalFormatting sqref="J11:K11">
    <cfRule type="expression" dxfId="2649" priority="4422">
      <formula>_xlfn.ISFORMULA(J11)=TRUE</formula>
    </cfRule>
  </conditionalFormatting>
  <conditionalFormatting sqref="J12:K12">
    <cfRule type="expression" dxfId="2648" priority="4505">
      <formula>_xlfn.ISFORMULA(J12)=TRUE</formula>
    </cfRule>
  </conditionalFormatting>
  <conditionalFormatting sqref="J13:K13">
    <cfRule type="expression" dxfId="2647" priority="4421">
      <formula>_xlfn.ISFORMULA(J13)=TRUE</formula>
    </cfRule>
  </conditionalFormatting>
  <conditionalFormatting sqref="J37:K37">
    <cfRule type="expression" dxfId="2646" priority="1133">
      <formula>_xlfn.ISFORMULA(J37)=TRUE</formula>
    </cfRule>
  </conditionalFormatting>
  <conditionalFormatting sqref="J38:K64">
    <cfRule type="expression" dxfId="2645" priority="10148">
      <formula>_xlfn.ISFORMULA(J38)=TRUE</formula>
    </cfRule>
  </conditionalFormatting>
  <conditionalFormatting sqref="J100:K100 K142 K165:K166 K171 K207 K210 K218">
    <cfRule type="expression" dxfId="2644" priority="10959">
      <formula>_xlfn.ISFORMULA(J100)=TRUE</formula>
    </cfRule>
  </conditionalFormatting>
  <conditionalFormatting sqref="J9:L12">
    <cfRule type="expression" dxfId="2643" priority="13850">
      <formula>_xlfn.ISFORMULA(J9)=TRUE</formula>
    </cfRule>
  </conditionalFormatting>
  <conditionalFormatting sqref="J10:L10">
    <cfRule type="expression" dxfId="2642" priority="4504">
      <formula>_xlfn.ISFORMULA(J10)=TRUE</formula>
    </cfRule>
  </conditionalFormatting>
  <conditionalFormatting sqref="J11:L11">
    <cfRule type="expression" dxfId="2641" priority="4511">
      <formula>_xlfn.ISFORMULA(J11)=TRUE</formula>
    </cfRule>
    <cfRule type="expression" dxfId="2640" priority="4420">
      <formula>_xlfn.ISFORMULA(J11)=TRUE</formula>
    </cfRule>
  </conditionalFormatting>
  <conditionalFormatting sqref="J12:L12">
    <cfRule type="expression" dxfId="2639" priority="4427">
      <formula>_xlfn.ISFORMULA(J12)=TRUE</formula>
    </cfRule>
    <cfRule type="expression" dxfId="2638" priority="4503">
      <formula>_xlfn.ISFORMULA(J12)=TRUE</formula>
    </cfRule>
  </conditionalFormatting>
  <conditionalFormatting sqref="J13:L13">
    <cfRule type="expression" dxfId="2637" priority="4419">
      <formula>_xlfn.ISFORMULA(J13)=TRUE</formula>
    </cfRule>
  </conditionalFormatting>
  <conditionalFormatting sqref="J14:L18">
    <cfRule type="expression" dxfId="2636" priority="12755">
      <formula>_xlfn.ISFORMULA(J14)=TRUE</formula>
    </cfRule>
  </conditionalFormatting>
  <conditionalFormatting sqref="J37:L37">
    <cfRule type="expression" dxfId="2635" priority="1132">
      <formula>_xlfn.ISFORMULA(J37)=TRUE</formula>
    </cfRule>
  </conditionalFormatting>
  <conditionalFormatting sqref="J72:L79">
    <cfRule type="expression" dxfId="2634" priority="11083">
      <formula>_xlfn.ISFORMULA(J72)=TRUE</formula>
    </cfRule>
  </conditionalFormatting>
  <conditionalFormatting sqref="J259:L264">
    <cfRule type="expression" dxfId="2633" priority="14295">
      <formula>_xlfn.ISFORMULA(J259)=TRUE</formula>
    </cfRule>
  </conditionalFormatting>
  <conditionalFormatting sqref="J7:M9">
    <cfRule type="expression" dxfId="2632" priority="14001">
      <formula>_xlfn.ISFORMULA(J7)=TRUE</formula>
    </cfRule>
  </conditionalFormatting>
  <conditionalFormatting sqref="J161:M161">
    <cfRule type="expression" dxfId="2631" priority="6313">
      <formula>_xlfn.ISFORMULA(J161)=TRUE</formula>
    </cfRule>
  </conditionalFormatting>
  <conditionalFormatting sqref="J4:S6">
    <cfRule type="expression" dxfId="2630" priority="14020">
      <formula>_xlfn.ISFORMULA(J4)=TRUE</formula>
    </cfRule>
  </conditionalFormatting>
  <conditionalFormatting sqref="J3:AE3 T4:AE11 J12:AE13 T14:AE14 Q15:AE19 T20:AE87 J88:AE88 T89:AE104 Q105:AE105 T106:AE121 J122:AE122 T123:AE138 J139:AE139 T140:AE155 J156:AE156 T157:AE171 J172:AE173 T174:AE202 R203:AE205 Q206:AE232 T233:AE233 Q234:AE236 T237:AE239 Q240:AE241 T242:AE246 Q247:AE247 T274:AE292 S293:AE294 T295:AE327 Q328:AE341 T342:AE343 Q344:AE358 T359:AE360 Q361:AE392 T393:AE394 Q395:AE494 T495:AE496 Q497:AE1000 M15:M20 K19:O19 K20:M20 M35 K36:M36 M37 M41 M43 M45 M54 M62 M64 M66:M71 J71:M71 L100:M100 L104:M104 M104:M105 J105:O105 L128:M128 L130:M130 M132:M134 L148:M148 L152:M152 M164:M173 L186:M192 M186:M1000 L194:M194 L196:M201 J202:O202 L203:M203 J204:M204 L205:M205 J206:O206 L207:O207 L208:M220 L222:M224 K225:M226 L227:M231 J232:O232 J233:M233 J234:O236 L237:M239 J240:O241 L243:M243 L245:M245 J248:M248 L249:M250 L253:M253 F256:M256 A257:O258 M259:O264 J265:O269 E270:O270 A271:O273 A274:M275 L291:M292 A308:M309 A319:M319 L324:M326 M328:O329 A330:O341 L342:M343 A344:O358 L359:M360 A361:O368 M369:O369 A370:O377 M378:O382 A383:O392 L393:M394 A395:O414 A415:M416 A417:O417 A418:M421 A422:O443 A444:M445 A446:O460 L461:M462 A463:O477 A478:M479 A480:O494 A497:L1000 P15:S18 Q276 Q281 Q286 Q297 Q303 Q312 Q319 A88:H88 A105:H105 A122:H122 A139:H139 A148:D148 A152:D153 A156:H156 A164:D164 A170:D172 A173:H173 A186:D188 A189:H190 A191:D201 A202:H202 A206:H206 A207:E207 A208:H215 A216:D220 A222:D224 A232:H232 A236:H236 A237:D237 A238:E239 A240:H241 A242:E245 A246:D256 A259:D269 A276:H281 D277:K280 A291:D292 A320:D325 A327:D327 A328:K329 A342:J343 A359:J360 A369:K369 A378:K382 A393:J394 C416:L417 A461:J462 G100 G148 G152 G164 G186:G206 E203:H205 G208:G224 F224:H224 G236:G258 G237:H239 G249:H254 F255:H255 G270:G276 G324:J326 G328:G494 A3:B87 A89:B96 A97:C103 A106:C121 A123:C138 A157:C163 A165:C169 J167:K167 J168:J171 A203:B203 J203 A204:C204 A205:B205 J205 O208:O215 A233:B235 J237:J239 J249:J250 J253 A270:C270 J276:K276 A282:C290 A293:C307 S295:S307 A310:C318 A326:C326 E326 I327:J327 O415:O416 O418:O421 Q249:AE273 T248:AE248">
    <cfRule type="expression" dxfId="2629" priority="14608">
      <formula>_xlfn.ISFORMULA(A3)=TRUE</formula>
    </cfRule>
  </conditionalFormatting>
  <conditionalFormatting sqref="J2:AT2 B2:H2">
    <cfRule type="expression" dxfId="2628" priority="14617">
      <formula>_xlfn.ISFORMULA(B2)=TRUE</formula>
    </cfRule>
  </conditionalFormatting>
  <conditionalFormatting sqref="K10">
    <cfRule type="expression" dxfId="2627" priority="4502">
      <formula>_xlfn.ISFORMULA(K10)=TRUE</formula>
    </cfRule>
  </conditionalFormatting>
  <conditionalFormatting sqref="K11">
    <cfRule type="expression" dxfId="2626" priority="4418">
      <formula>_xlfn.ISFORMULA(K11)=TRUE</formula>
    </cfRule>
  </conditionalFormatting>
  <conditionalFormatting sqref="K12">
    <cfRule type="expression" dxfId="2625" priority="4501">
      <formula>_xlfn.ISFORMULA(K12)=TRUE</formula>
    </cfRule>
  </conditionalFormatting>
  <conditionalFormatting sqref="K13">
    <cfRule type="expression" dxfId="2624" priority="4417">
      <formula>_xlfn.ISFORMULA(K13)=TRUE</formula>
    </cfRule>
  </conditionalFormatting>
  <conditionalFormatting sqref="K37">
    <cfRule type="expression" dxfId="2623" priority="1137">
      <formula>_xlfn.ISFORMULA(K37)=TRUE</formula>
    </cfRule>
    <cfRule type="expression" dxfId="2622" priority="1142">
      <formula>_xlfn.ISFORMULA(K37)=TRUE</formula>
    </cfRule>
    <cfRule type="expression" dxfId="2621" priority="1138">
      <formula>_xlfn.ISFORMULA(K37)=TRUE</formula>
    </cfRule>
    <cfRule type="expression" dxfId="2620" priority="1139">
      <formula>_xlfn.ISFORMULA(K37)=TRUE</formula>
    </cfRule>
  </conditionalFormatting>
  <conditionalFormatting sqref="K65:K69">
    <cfRule type="expression" dxfId="2619" priority="11575">
      <formula>_xlfn.ISFORMULA(K65)=TRUE</formula>
    </cfRule>
  </conditionalFormatting>
  <conditionalFormatting sqref="K70">
    <cfRule type="expression" dxfId="2618" priority="1040">
      <formula>_xlfn.ISFORMULA(K70)=TRUE</formula>
    </cfRule>
    <cfRule type="expression" dxfId="2617" priority="1041">
      <formula>_xlfn.ISFORMULA(K70)=TRUE</formula>
    </cfRule>
    <cfRule type="expression" dxfId="2616" priority="1043">
      <formula>_xlfn.ISFORMULA(K70)=TRUE</formula>
    </cfRule>
    <cfRule type="expression" dxfId="2615" priority="1042">
      <formula>_xlfn.ISFORMULA(K70)=TRUE</formula>
    </cfRule>
    <cfRule type="expression" dxfId="2614" priority="1039">
      <formula>_xlfn.ISFORMULA(K70)=TRUE</formula>
    </cfRule>
    <cfRule type="expression" dxfId="2613" priority="1038">
      <formula>_xlfn.ISFORMULA(K70)=TRUE</formula>
    </cfRule>
    <cfRule type="expression" dxfId="2612" priority="1037">
      <formula>_xlfn.ISFORMULA(K70)=TRUE</formula>
    </cfRule>
  </conditionalFormatting>
  <conditionalFormatting sqref="K84:K86 K89:K93 K102 K104 K106 K108 K117 K119 K123:K125 K128:K131 K133:K134 K136:K137 K140:K141 K143:K146 K148:K153 K157:K160 K162:K164 K168:K170 K174:K188 K191:K201 K203 K205 K208:K209 K211:K217 K219:K224 K227:K231 K237:K239 K242 K244:K247 K249 K320:K323">
    <cfRule type="expression" dxfId="2611" priority="35">
      <formula>_xlfn.ISFORMULA(K84)=TRUE</formula>
    </cfRule>
    <cfRule type="expression" dxfId="2610" priority="36">
      <formula>_xlfn.ISFORMULA(K84)=TRUE</formula>
    </cfRule>
    <cfRule type="expression" dxfId="2609" priority="38">
      <formula>_xlfn.ISFORMULA(K84)=TRUE</formula>
    </cfRule>
    <cfRule type="expression" dxfId="2608" priority="39">
      <formula>_xlfn.ISFORMULA(K84)=TRUE</formula>
    </cfRule>
    <cfRule type="expression" dxfId="2607" priority="40">
      <formula>_xlfn.ISFORMULA(K84)=TRUE</formula>
    </cfRule>
    <cfRule type="expression" dxfId="2606" priority="37">
      <formula>_xlfn.ISFORMULA(K84)=TRUE</formula>
    </cfRule>
  </conditionalFormatting>
  <conditionalFormatting sqref="K87">
    <cfRule type="expression" dxfId="2605" priority="10567">
      <formula>_xlfn.ISFORMULA(K87)=TRUE</formula>
    </cfRule>
  </conditionalFormatting>
  <conditionalFormatting sqref="K94:K99">
    <cfRule type="expression" dxfId="2604" priority="9878">
      <formula>_xlfn.ISFORMULA(K94)=TRUE</formula>
    </cfRule>
  </conditionalFormatting>
  <conditionalFormatting sqref="K103">
    <cfRule type="expression" dxfId="2603" priority="9677">
      <formula>_xlfn.ISFORMULA(K103)=TRUE</formula>
    </cfRule>
  </conditionalFormatting>
  <conditionalFormatting sqref="K107">
    <cfRule type="expression" dxfId="2602" priority="9536">
      <formula>_xlfn.ISFORMULA(K107)=TRUE</formula>
    </cfRule>
  </conditionalFormatting>
  <conditionalFormatting sqref="K109:K116">
    <cfRule type="expression" dxfId="2601" priority="9038">
      <formula>_xlfn.ISFORMULA(K109)=TRUE</formula>
    </cfRule>
  </conditionalFormatting>
  <conditionalFormatting sqref="K118">
    <cfRule type="expression" dxfId="2600" priority="8898">
      <formula>_xlfn.ISFORMULA(K118)=TRUE</formula>
    </cfRule>
  </conditionalFormatting>
  <conditionalFormatting sqref="K120:K122">
    <cfRule type="expression" dxfId="2599" priority="7708">
      <formula>_xlfn.ISFORMULA(K120)=TRUE</formula>
    </cfRule>
  </conditionalFormatting>
  <conditionalFormatting sqref="K126:K127">
    <cfRule type="expression" dxfId="2598" priority="7279">
      <formula>_xlfn.ISFORMULA(K126)=TRUE</formula>
    </cfRule>
  </conditionalFormatting>
  <conditionalFormatting sqref="K132">
    <cfRule type="expression" dxfId="2597" priority="7195">
      <formula>_xlfn.ISFORMULA(K132)=TRUE</formula>
    </cfRule>
  </conditionalFormatting>
  <conditionalFormatting sqref="K135 K138">
    <cfRule type="expression" dxfId="2596" priority="7138">
      <formula>_xlfn.ISFORMULA(K135)=TRUE</formula>
    </cfRule>
  </conditionalFormatting>
  <conditionalFormatting sqref="K154:K155">
    <cfRule type="expression" dxfId="2595" priority="6642">
      <formula>_xlfn.ISFORMULA(K154)=TRUE</formula>
    </cfRule>
  </conditionalFormatting>
  <conditionalFormatting sqref="K189:K190">
    <cfRule type="expression" dxfId="2594" priority="14073">
      <formula>_xlfn.ISFORMULA(K189)=TRUE</formula>
    </cfRule>
  </conditionalFormatting>
  <conditionalFormatting sqref="K243 K250 K253 K324:K327">
    <cfRule type="expression" dxfId="2593" priority="28">
      <formula>_xlfn.ISFORMULA(K243)=TRUE</formula>
    </cfRule>
    <cfRule type="expression" dxfId="2592" priority="29">
      <formula>_xlfn.ISFORMULA(K243)=TRUE</formula>
    </cfRule>
    <cfRule type="expression" dxfId="2591" priority="30">
      <formula>_xlfn.ISFORMULA(K243)=TRUE</formula>
    </cfRule>
    <cfRule type="expression" dxfId="2590" priority="32">
      <formula>_xlfn.ISFORMULA(K243)=TRUE</formula>
    </cfRule>
    <cfRule type="expression" dxfId="2589" priority="33">
      <formula>_xlfn.ISFORMULA(K243)=TRUE</formula>
    </cfRule>
    <cfRule type="expression" dxfId="2588" priority="34">
      <formula>_xlfn.ISFORMULA(K243)=TRUE</formula>
    </cfRule>
    <cfRule type="expression" dxfId="2587" priority="31">
      <formula>_xlfn.ISFORMULA(K243)=TRUE</formula>
    </cfRule>
  </conditionalFormatting>
  <conditionalFormatting sqref="K342:K343">
    <cfRule type="expression" dxfId="2586" priority="14061">
      <formula>_xlfn.ISFORMULA(K342)=TRUE</formula>
    </cfRule>
  </conditionalFormatting>
  <conditionalFormatting sqref="K359:K360">
    <cfRule type="expression" dxfId="2585" priority="14058">
      <formula>_xlfn.ISFORMULA(K359)=TRUE</formula>
    </cfRule>
  </conditionalFormatting>
  <conditionalFormatting sqref="K393:K394">
    <cfRule type="expression" dxfId="2584" priority="14055">
      <formula>_xlfn.ISFORMULA(K393)=TRUE</formula>
    </cfRule>
  </conditionalFormatting>
  <conditionalFormatting sqref="K461:K477">
    <cfRule type="expression" dxfId="2583" priority="14051">
      <formula>_xlfn.ISFORMULA(K461)=TRUE</formula>
    </cfRule>
  </conditionalFormatting>
  <conditionalFormatting sqref="K15:L15">
    <cfRule type="expression" dxfId="2582" priority="12791">
      <formula>_xlfn.ISFORMULA(K15)=TRUE</formula>
    </cfRule>
  </conditionalFormatting>
  <conditionalFormatting sqref="K21:L35 L70 J251:L252 J254:L255 L276:L290 L293:L307 L310:L318">
    <cfRule type="expression" dxfId="2581" priority="12823">
      <formula>_xlfn.ISFORMULA(J21)=TRUE</formula>
    </cfRule>
  </conditionalFormatting>
  <conditionalFormatting sqref="K80:L83">
    <cfRule type="expression" dxfId="2580" priority="10842">
      <formula>_xlfn.ISFORMULA(K80)=TRUE</formula>
    </cfRule>
  </conditionalFormatting>
  <conditionalFormatting sqref="K101:L101">
    <cfRule type="expression" dxfId="2579" priority="9809">
      <formula>_xlfn.ISFORMULA(K101)=TRUE</formula>
    </cfRule>
  </conditionalFormatting>
  <conditionalFormatting sqref="K147:M147">
    <cfRule type="expression" dxfId="2578" priority="6863">
      <formula>_xlfn.ISFORMULA(K147)=TRUE</formula>
    </cfRule>
  </conditionalFormatting>
  <conditionalFormatting sqref="L10">
    <cfRule type="expression" dxfId="2577" priority="4500">
      <formula>_xlfn.ISFORMULA(L10)=TRUE</formula>
    </cfRule>
  </conditionalFormatting>
  <conditionalFormatting sqref="L11">
    <cfRule type="expression" dxfId="2576" priority="4416">
      <formula>_xlfn.ISFORMULA(L11)=TRUE</formula>
    </cfRule>
  </conditionalFormatting>
  <conditionalFormatting sqref="L12">
    <cfRule type="expression" dxfId="2575" priority="4499">
      <formula>_xlfn.ISFORMULA(L12)=TRUE</formula>
    </cfRule>
  </conditionalFormatting>
  <conditionalFormatting sqref="L13">
    <cfRule type="expression" dxfId="2574" priority="4415">
      <formula>_xlfn.ISFORMULA(L13)=TRUE</formula>
    </cfRule>
  </conditionalFormatting>
  <conditionalFormatting sqref="L37">
    <cfRule type="expression" dxfId="2573" priority="1131">
      <formula>_xlfn.ISFORMULA(L37)=TRUE</formula>
    </cfRule>
    <cfRule type="expression" dxfId="2572" priority="1135">
      <formula>_xlfn.ISFORMULA(L37)=TRUE</formula>
    </cfRule>
    <cfRule type="expression" dxfId="2571" priority="1136">
      <formula>_xlfn.ISFORMULA(L37)=TRUE</formula>
    </cfRule>
  </conditionalFormatting>
  <conditionalFormatting sqref="L38:L67">
    <cfRule type="expression" dxfId="2570" priority="12384">
      <formula>_xlfn.ISFORMULA(L38)=TRUE</formula>
    </cfRule>
  </conditionalFormatting>
  <conditionalFormatting sqref="L68">
    <cfRule type="expression" dxfId="2569" priority="1551">
      <formula>_xlfn.ISFORMULA(L68)=TRUE</formula>
    </cfRule>
    <cfRule type="expression" dxfId="2568" priority="1531">
      <formula>_xlfn.ISFORMULA(L68)=TRUE</formula>
    </cfRule>
    <cfRule type="expression" dxfId="2567" priority="1530">
      <formula>_xlfn.ISFORMULA(L68)=TRUE</formula>
    </cfRule>
    <cfRule type="expression" dxfId="2566" priority="1529">
      <formula>_xlfn.ISFORMULA(L68)=TRUE</formula>
    </cfRule>
    <cfRule type="expression" dxfId="2565" priority="1553">
      <formula>_xlfn.ISFORMULA(L68)=TRUE</formula>
    </cfRule>
    <cfRule type="expression" dxfId="2564" priority="1552">
      <formula>_xlfn.ISFORMULA(L68)=TRUE</formula>
    </cfRule>
  </conditionalFormatting>
  <conditionalFormatting sqref="L69">
    <cfRule type="expression" dxfId="2563" priority="1480">
      <formula>_xlfn.ISFORMULA(L69)=TRUE</formula>
    </cfRule>
    <cfRule type="expression" dxfId="2562" priority="1481">
      <formula>_xlfn.ISFORMULA(L69)=TRUE</formula>
    </cfRule>
    <cfRule type="expression" dxfId="2561" priority="1462">
      <formula>_xlfn.ISFORMULA(L69)=TRUE</formula>
    </cfRule>
    <cfRule type="expression" dxfId="2560" priority="1463">
      <formula>_xlfn.ISFORMULA(L69)=TRUE</formula>
    </cfRule>
    <cfRule type="expression" dxfId="2559" priority="1464">
      <formula>_xlfn.ISFORMULA(L69)=TRUE</formula>
    </cfRule>
    <cfRule type="expression" dxfId="2558" priority="1479">
      <formula>_xlfn.ISFORMULA(L69)=TRUE</formula>
    </cfRule>
  </conditionalFormatting>
  <conditionalFormatting sqref="L84:L87">
    <cfRule type="expression" dxfId="2557" priority="10574">
      <formula>_xlfn.ISFORMULA(L84)=TRUE</formula>
    </cfRule>
  </conditionalFormatting>
  <conditionalFormatting sqref="L89:L99">
    <cfRule type="expression" dxfId="2556" priority="9890">
      <formula>_xlfn.ISFORMULA(L89)=TRUE</formula>
    </cfRule>
  </conditionalFormatting>
  <conditionalFormatting sqref="L102:L103">
    <cfRule type="expression" dxfId="2555" priority="9689">
      <formula>_xlfn.ISFORMULA(L102)=TRUE</formula>
    </cfRule>
  </conditionalFormatting>
  <conditionalFormatting sqref="L106:L127">
    <cfRule type="expression" dxfId="2554" priority="7423">
      <formula>_xlfn.ISFORMULA(L106)=TRUE</formula>
    </cfRule>
  </conditionalFormatting>
  <conditionalFormatting sqref="L132:L138">
    <cfRule type="expression" dxfId="2553" priority="7169">
      <formula>_xlfn.ISFORMULA(L132)=TRUE</formula>
    </cfRule>
  </conditionalFormatting>
  <conditionalFormatting sqref="L163:L171">
    <cfRule type="expression" dxfId="2552" priority="6173">
      <formula>_xlfn.ISFORMULA(L163)=TRUE</formula>
    </cfRule>
  </conditionalFormatting>
  <conditionalFormatting sqref="L175:L176">
    <cfRule type="expression" dxfId="2551" priority="4754">
      <formula>_xlfn.ISFORMULA(L175)=TRUE</formula>
    </cfRule>
  </conditionalFormatting>
  <conditionalFormatting sqref="L179">
    <cfRule type="expression" dxfId="2550" priority="4581">
      <formula>_xlfn.ISFORMULA(L179)=TRUE</formula>
    </cfRule>
    <cfRule type="expression" dxfId="2549" priority="4580">
      <formula>_xlfn.ISFORMULA(L179)=TRUE</formula>
    </cfRule>
  </conditionalFormatting>
  <conditionalFormatting sqref="L193">
    <cfRule type="expression" dxfId="2548" priority="14302">
      <formula>_xlfn.ISFORMULA(L193)=TRUE</formula>
    </cfRule>
  </conditionalFormatting>
  <conditionalFormatting sqref="L195">
    <cfRule type="expression" dxfId="2547" priority="14303">
      <formula>_xlfn.ISFORMULA(L195)=TRUE</formula>
    </cfRule>
  </conditionalFormatting>
  <conditionalFormatting sqref="L221">
    <cfRule type="expression" dxfId="2546" priority="14256">
      <formula>_xlfn.ISFORMULA(L221)=TRUE</formula>
    </cfRule>
  </conditionalFormatting>
  <conditionalFormatting sqref="L242">
    <cfRule type="expression" dxfId="2545" priority="14300">
      <formula>_xlfn.ISFORMULA(L242)=TRUE</formula>
    </cfRule>
  </conditionalFormatting>
  <conditionalFormatting sqref="L244">
    <cfRule type="expression" dxfId="2544" priority="14298">
      <formula>_xlfn.ISFORMULA(L244)=TRUE</formula>
    </cfRule>
  </conditionalFormatting>
  <conditionalFormatting sqref="L321">
    <cfRule type="expression" dxfId="2543" priority="407">
      <formula>_xlfn.ISFORMULA(L321)=TRUE</formula>
    </cfRule>
    <cfRule type="expression" dxfId="2542" priority="406">
      <formula>_xlfn.ISFORMULA(L321)=TRUE</formula>
    </cfRule>
    <cfRule type="expression" dxfId="2541" priority="405">
      <formula>_xlfn.ISFORMULA(L321)=TRUE</formula>
    </cfRule>
    <cfRule type="expression" dxfId="2540" priority="408">
      <formula>_xlfn.ISFORMULA(L321)=TRUE</formula>
    </cfRule>
  </conditionalFormatting>
  <conditionalFormatting sqref="L322">
    <cfRule type="expression" dxfId="2539" priority="270">
      <formula>_xlfn.ISFORMULA(L322)=TRUE</formula>
    </cfRule>
    <cfRule type="expression" dxfId="2538" priority="271">
      <formula>_xlfn.ISFORMULA(L322)=TRUE</formula>
    </cfRule>
  </conditionalFormatting>
  <conditionalFormatting sqref="L323">
    <cfRule type="expression" dxfId="2537" priority="221">
      <formula>_xlfn.ISFORMULA(L323)=TRUE</formula>
    </cfRule>
    <cfRule type="expression" dxfId="2536" priority="222">
      <formula>_xlfn.ISFORMULA(L323)=TRUE</formula>
    </cfRule>
  </conditionalFormatting>
  <conditionalFormatting sqref="L327:L329">
    <cfRule type="expression" dxfId="2535" priority="14272">
      <formula>_xlfn.ISFORMULA(L327)=TRUE</formula>
    </cfRule>
  </conditionalFormatting>
  <conditionalFormatting sqref="L369">
    <cfRule type="expression" dxfId="2534" priority="14270">
      <formula>_xlfn.ISFORMULA(L369)=TRUE</formula>
    </cfRule>
  </conditionalFormatting>
  <conditionalFormatting sqref="L378:L382">
    <cfRule type="expression" dxfId="2533" priority="14269">
      <formula>_xlfn.ISFORMULA(L378)=TRUE</formula>
    </cfRule>
  </conditionalFormatting>
  <conditionalFormatting sqref="L414:L415">
    <cfRule type="expression" dxfId="2532" priority="14266">
      <formula>_xlfn.ISFORMULA(L414)=TRUE</formula>
    </cfRule>
  </conditionalFormatting>
  <conditionalFormatting sqref="L429:L431">
    <cfRule type="expression" dxfId="2531" priority="14263">
      <formula>_xlfn.ISFORMULA(L429)=TRUE</formula>
    </cfRule>
  </conditionalFormatting>
  <conditionalFormatting sqref="L443:L444">
    <cfRule type="expression" dxfId="2530" priority="14197">
      <formula>_xlfn.ISFORMULA(L443)=TRUE</formula>
    </cfRule>
  </conditionalFormatting>
  <conditionalFormatting sqref="L446:L467">
    <cfRule type="expression" dxfId="2529" priority="14116">
      <formula>_xlfn.ISFORMULA(L446)=TRUE</formula>
    </cfRule>
  </conditionalFormatting>
  <conditionalFormatting sqref="L469:L477">
    <cfRule type="expression" dxfId="2528" priority="14076">
      <formula>_xlfn.ISFORMULA(L469)=TRUE</formula>
    </cfRule>
  </conditionalFormatting>
  <conditionalFormatting sqref="L129:M129">
    <cfRule type="expression" dxfId="2527" priority="7360">
      <formula>_xlfn.ISFORMULA(L129)=TRUE</formula>
    </cfRule>
  </conditionalFormatting>
  <conditionalFormatting sqref="L131:M131">
    <cfRule type="expression" dxfId="2526" priority="7337">
      <formula>_xlfn.ISFORMULA(L131)=TRUE</formula>
    </cfRule>
  </conditionalFormatting>
  <conditionalFormatting sqref="L140:M140">
    <cfRule type="expression" dxfId="2525" priority="7098">
      <formula>_xlfn.ISFORMULA(L140)=TRUE</formula>
    </cfRule>
  </conditionalFormatting>
  <conditionalFormatting sqref="L141:M143">
    <cfRule type="expression" dxfId="2524" priority="7039">
      <formula>_xlfn.ISFORMULA(L141)=TRUE</formula>
    </cfRule>
  </conditionalFormatting>
  <conditionalFormatting sqref="L144:M144">
    <cfRule type="expression" dxfId="2523" priority="6977">
      <formula>_xlfn.ISFORMULA(L144)=TRUE</formula>
    </cfRule>
  </conditionalFormatting>
  <conditionalFormatting sqref="L145:M146">
    <cfRule type="expression" dxfId="2522" priority="6917">
      <formula>_xlfn.ISFORMULA(L145)=TRUE</formula>
    </cfRule>
  </conditionalFormatting>
  <conditionalFormatting sqref="L149:M151">
    <cfRule type="expression" dxfId="2521" priority="6763">
      <formula>_xlfn.ISFORMULA(L149)=TRUE</formula>
    </cfRule>
  </conditionalFormatting>
  <conditionalFormatting sqref="L153:M155">
    <cfRule type="expression" dxfId="2520" priority="6613">
      <formula>_xlfn.ISFORMULA(L153)=TRUE</formula>
    </cfRule>
  </conditionalFormatting>
  <conditionalFormatting sqref="L157:M160">
    <cfRule type="expression" dxfId="2519" priority="6098">
      <formula>_xlfn.ISFORMULA(L157)=TRUE</formula>
    </cfRule>
  </conditionalFormatting>
  <conditionalFormatting sqref="L162:M162">
    <cfRule type="expression" dxfId="2518" priority="6243">
      <formula>_xlfn.ISFORMULA(L162)=TRUE</formula>
    </cfRule>
  </conditionalFormatting>
  <conditionalFormatting sqref="L174:M175">
    <cfRule type="expression" dxfId="2517" priority="5400">
      <formula>_xlfn.ISFORMULA(L174)=TRUE</formula>
    </cfRule>
  </conditionalFormatting>
  <conditionalFormatting sqref="L177:M185">
    <cfRule type="expression" dxfId="2516" priority="4700">
      <formula>_xlfn.ISFORMULA(L177)=TRUE</formula>
    </cfRule>
  </conditionalFormatting>
  <conditionalFormatting sqref="M3 M35:M37 M15:M20 M41 M43 M45 M54 M62 M64 M88 M100 M66:M71 M104:M105 M122 M128 M130 M132:M134 M139 M148 M152 M156 M164:M173 M186:M1000 M12:M13">
    <cfRule type="expression" dxfId="2515" priority="14570">
      <formula>IF($AB3&gt;4.5,"ИСТИНА","ЛОЖЬ")</formula>
    </cfRule>
  </conditionalFormatting>
  <conditionalFormatting sqref="M4:M6">
    <cfRule type="expression" dxfId="2514" priority="14025">
      <formula>IF($AB4&gt;4.5,"ИСТИНА","ЛОЖЬ")</formula>
    </cfRule>
  </conditionalFormatting>
  <conditionalFormatting sqref="M7:M9">
    <cfRule type="expression" dxfId="2513" priority="14005">
      <formula>IF($AB7&gt;4.5,"ИСТИНА","ЛОЖЬ")</formula>
    </cfRule>
  </conditionalFormatting>
  <conditionalFormatting sqref="M9:M13">
    <cfRule type="expression" dxfId="2512" priority="13936">
      <formula>IF($AB9&gt;4.5,"ИСТИНА","ЛОЖЬ")</formula>
    </cfRule>
  </conditionalFormatting>
  <conditionalFormatting sqref="M9:M14">
    <cfRule type="expression" dxfId="2511" priority="12747">
      <formula>_xlfn.ISFORMULA(M9)=TRUE</formula>
    </cfRule>
  </conditionalFormatting>
  <conditionalFormatting sqref="M14">
    <cfRule type="expression" dxfId="2510" priority="12754">
      <formula>IF($AB14&gt;4.5,"ИСТИНА","ЛОЖЬ")</formula>
    </cfRule>
  </conditionalFormatting>
  <conditionalFormatting sqref="M21 P21:R21">
    <cfRule type="expression" dxfId="2509" priority="12871">
      <formula>_xlfn.ISFORMULA(M21)=TRUE</formula>
    </cfRule>
  </conditionalFormatting>
  <conditionalFormatting sqref="M21">
    <cfRule type="expression" dxfId="2508" priority="12870">
      <formula>IF($AB21&gt;4.5,"ИСТИНА","ЛОЖЬ")</formula>
    </cfRule>
  </conditionalFormatting>
  <conditionalFormatting sqref="M22 P22:R22">
    <cfRule type="expression" dxfId="2507" priority="13701">
      <formula>_xlfn.ISFORMULA(M22)=TRUE</formula>
    </cfRule>
    <cfRule type="expression" dxfId="2506" priority="13281">
      <formula>_xlfn.ISFORMULA(M22)=TRUE</formula>
    </cfRule>
  </conditionalFormatting>
  <conditionalFormatting sqref="M22">
    <cfRule type="expression" dxfId="2505" priority="13700">
      <formula>IF($AB22&gt;4.5,"ИСТИНА","ЛОЖЬ")</formula>
    </cfRule>
    <cfRule type="expression" dxfId="2504" priority="13280">
      <formula>IF($AB22&gt;4.5,"ИСТИНА","ЛОЖЬ")</formula>
    </cfRule>
  </conditionalFormatting>
  <conditionalFormatting sqref="M23 P23:R23">
    <cfRule type="expression" dxfId="2503" priority="13237">
      <formula>_xlfn.ISFORMULA(M23)=TRUE</formula>
    </cfRule>
  </conditionalFormatting>
  <conditionalFormatting sqref="M23">
    <cfRule type="expression" dxfId="2502" priority="13236">
      <formula>IF($AB23&gt;4.5,"ИСТИНА","ЛОЖЬ")</formula>
    </cfRule>
  </conditionalFormatting>
  <conditionalFormatting sqref="M23:M28 P23:R28">
    <cfRule type="expression" dxfId="2501" priority="13658">
      <formula>_xlfn.ISFORMULA(M23)=TRUE</formula>
    </cfRule>
  </conditionalFormatting>
  <conditionalFormatting sqref="M23:M28">
    <cfRule type="expression" dxfId="2500" priority="13657">
      <formula>IF($AB23&gt;4.5,"ИСТИНА","ЛОЖЬ")</formula>
    </cfRule>
  </conditionalFormatting>
  <conditionalFormatting sqref="M28 P28:R28">
    <cfRule type="expression" dxfId="2499" priority="13615">
      <formula>_xlfn.ISFORMULA(M28)=TRUE</formula>
    </cfRule>
  </conditionalFormatting>
  <conditionalFormatting sqref="M28">
    <cfRule type="expression" dxfId="2498" priority="13614">
      <formula>IF($AB28&gt;4.5,"ИСТИНА","ЛОЖЬ")</formula>
    </cfRule>
  </conditionalFormatting>
  <conditionalFormatting sqref="M29 P29:R29">
    <cfRule type="expression" dxfId="2497" priority="13566">
      <formula>_xlfn.ISFORMULA(M29)=TRUE</formula>
    </cfRule>
    <cfRule type="expression" dxfId="2496" priority="13194">
      <formula>_xlfn.ISFORMULA(M29)=TRUE</formula>
    </cfRule>
  </conditionalFormatting>
  <conditionalFormatting sqref="M29">
    <cfRule type="expression" dxfId="2495" priority="13565">
      <formula>IF($AB29&gt;4.5,"ИСТИНА","ЛОЖЬ")</formula>
    </cfRule>
    <cfRule type="expression" dxfId="2494" priority="13193">
      <formula>IF($AB29&gt;4.5,"ИСТИНА","ЛОЖЬ")</formula>
    </cfRule>
  </conditionalFormatting>
  <conditionalFormatting sqref="M30 P30:R30">
    <cfRule type="expression" dxfId="2493" priority="13521">
      <formula>_xlfn.ISFORMULA(M30)=TRUE</formula>
    </cfRule>
    <cfRule type="expression" dxfId="2492" priority="13150">
      <formula>_xlfn.ISFORMULA(M30)=TRUE</formula>
    </cfRule>
  </conditionalFormatting>
  <conditionalFormatting sqref="M30">
    <cfRule type="expression" dxfId="2491" priority="13149">
      <formula>IF($AB30&gt;4.5,"ИСТИНА","ЛОЖЬ")</formula>
    </cfRule>
    <cfRule type="expression" dxfId="2490" priority="13520">
      <formula>IF($AB30&gt;4.5,"ИСТИНА","ЛОЖЬ")</formula>
    </cfRule>
  </conditionalFormatting>
  <conditionalFormatting sqref="M31 P31:R31">
    <cfRule type="expression" dxfId="2489" priority="13106">
      <formula>_xlfn.ISFORMULA(M31)=TRUE</formula>
    </cfRule>
    <cfRule type="expression" dxfId="2488" priority="13472">
      <formula>_xlfn.ISFORMULA(M31)=TRUE</formula>
    </cfRule>
  </conditionalFormatting>
  <conditionalFormatting sqref="M31">
    <cfRule type="expression" dxfId="2487" priority="13105">
      <formula>IF($AB31&gt;4.5,"ИСТИНА","ЛОЖЬ")</formula>
    </cfRule>
    <cfRule type="expression" dxfId="2486" priority="13471">
      <formula>IF($AB31&gt;4.5,"ИСТИНА","ЛОЖЬ")</formula>
    </cfRule>
  </conditionalFormatting>
  <conditionalFormatting sqref="M32 P32:R32">
    <cfRule type="expression" dxfId="2485" priority="13057">
      <formula>_xlfn.ISFORMULA(M32)=TRUE</formula>
    </cfRule>
    <cfRule type="expression" dxfId="2484" priority="13423">
      <formula>_xlfn.ISFORMULA(M32)=TRUE</formula>
    </cfRule>
  </conditionalFormatting>
  <conditionalFormatting sqref="M32">
    <cfRule type="expression" dxfId="2483" priority="13056">
      <formula>IF($AB32&gt;4.5,"ИСТИНА","ЛОЖЬ")</formula>
    </cfRule>
    <cfRule type="expression" dxfId="2482" priority="13422">
      <formula>IF($AB32&gt;4.5,"ИСТИНА","ЛОЖЬ")</formula>
    </cfRule>
  </conditionalFormatting>
  <conditionalFormatting sqref="M33 P33:R33">
    <cfRule type="expression" dxfId="2481" priority="13008">
      <formula>_xlfn.ISFORMULA(M33)=TRUE</formula>
    </cfRule>
    <cfRule type="expression" dxfId="2480" priority="13374">
      <formula>_xlfn.ISFORMULA(M33)=TRUE</formula>
    </cfRule>
  </conditionalFormatting>
  <conditionalFormatting sqref="M33">
    <cfRule type="expression" dxfId="2479" priority="13007">
      <formula>IF($AB33&gt;4.5,"ИСТИНА","ЛОЖЬ")</formula>
    </cfRule>
    <cfRule type="expression" dxfId="2478" priority="13373">
      <formula>IF($AB33&gt;4.5,"ИСТИНА","ЛОЖЬ")</formula>
    </cfRule>
  </conditionalFormatting>
  <conditionalFormatting sqref="M34 P34:R34">
    <cfRule type="expression" dxfId="2477" priority="12964">
      <formula>_xlfn.ISFORMULA(M34)=TRUE</formula>
    </cfRule>
    <cfRule type="expression" dxfId="2476" priority="13330">
      <formula>_xlfn.ISFORMULA(M34)=TRUE</formula>
    </cfRule>
  </conditionalFormatting>
  <conditionalFormatting sqref="M34">
    <cfRule type="expression" dxfId="2475" priority="12963">
      <formula>IF($AB34&gt;4.5,"ИСТИНА","ЛОЖЬ")</formula>
    </cfRule>
    <cfRule type="expression" dxfId="2474" priority="13329">
      <formula>IF($AB34&gt;4.5,"ИСТИНА","ЛОЖЬ")</formula>
    </cfRule>
  </conditionalFormatting>
  <conditionalFormatting sqref="M35 P35:R35">
    <cfRule type="expression" dxfId="2473" priority="12920">
      <formula>_xlfn.ISFORMULA(M35)=TRUE</formula>
    </cfRule>
  </conditionalFormatting>
  <conditionalFormatting sqref="M35">
    <cfRule type="expression" dxfId="2472" priority="12919">
      <formula>IF($AB35&gt;4.5,"ИСТИНА","ЛОЖЬ")</formula>
    </cfRule>
  </conditionalFormatting>
  <conditionalFormatting sqref="M38">
    <cfRule type="expression" dxfId="2471" priority="12650">
      <formula>IF($AB38&gt;4.5,"ИСТИНА","ЛОЖЬ")</formula>
    </cfRule>
  </conditionalFormatting>
  <conditionalFormatting sqref="M38:M40">
    <cfRule type="expression" dxfId="2470" priority="12575">
      <formula>_xlfn.ISFORMULA(M38)=TRUE</formula>
    </cfRule>
  </conditionalFormatting>
  <conditionalFormatting sqref="M39">
    <cfRule type="expression" dxfId="2469" priority="12689">
      <formula>IF($AB39&gt;4.5,"ИСТИНА","ЛОЖЬ")</formula>
    </cfRule>
  </conditionalFormatting>
  <conditionalFormatting sqref="M40">
    <cfRule type="expression" dxfId="2468" priority="12581">
      <formula>IF($AB40&gt;4.5,"ИСТИНА","ЛОЖЬ")</formula>
    </cfRule>
  </conditionalFormatting>
  <conditionalFormatting sqref="M42">
    <cfRule type="expression" dxfId="2467" priority="12542">
      <formula>IF($AB42&gt;4.5,"ИСТИНА","ЛОЖЬ")</formula>
    </cfRule>
    <cfRule type="expression" dxfId="2466" priority="12536">
      <formula>_xlfn.ISFORMULA(M42)=TRUE</formula>
    </cfRule>
  </conditionalFormatting>
  <conditionalFormatting sqref="M44">
    <cfRule type="expression" dxfId="2465" priority="12523">
      <formula>IF($AB44&gt;4.5,"ИСТИНА","ЛОЖЬ")</formula>
    </cfRule>
    <cfRule type="expression" dxfId="2464" priority="12517">
      <formula>_xlfn.ISFORMULA(M44)=TRUE</formula>
    </cfRule>
  </conditionalFormatting>
  <conditionalFormatting sqref="M46 P46:Q46">
    <cfRule type="expression" dxfId="2463" priority="12504">
      <formula>_xlfn.ISFORMULA(M46)=TRUE</formula>
    </cfRule>
  </conditionalFormatting>
  <conditionalFormatting sqref="M46">
    <cfRule type="expression" dxfId="2462" priority="12512">
      <formula>IF($AB46&gt;4.5,"ИСТИНА","ЛОЖЬ")</formula>
    </cfRule>
    <cfRule type="expression" dxfId="2461" priority="12513">
      <formula>_xlfn.ISFORMULA(M46)=TRUE</formula>
    </cfRule>
    <cfRule type="expression" dxfId="2460" priority="12503">
      <formula>IF($AB46&gt;4.5,"ИСТИНА","ЛОЖЬ")</formula>
    </cfRule>
  </conditionalFormatting>
  <conditionalFormatting sqref="M47:M48">
    <cfRule type="expression" dxfId="2459" priority="12440">
      <formula>_xlfn.ISFORMULA(M47)=TRUE</formula>
    </cfRule>
    <cfRule type="expression" dxfId="2458" priority="12430">
      <formula>IF($AB47&gt;4.5,"ИСТИНА","ЛОЖЬ")</formula>
    </cfRule>
    <cfRule type="expression" dxfId="2457" priority="12431">
      <formula>_xlfn.ISFORMULA(M47)=TRUE</formula>
    </cfRule>
    <cfRule type="expression" dxfId="2456" priority="12439">
      <formula>IF($AB47&gt;4.5,"ИСТИНА","ЛОЖЬ")</formula>
    </cfRule>
  </conditionalFormatting>
  <conditionalFormatting sqref="M49">
    <cfRule type="expression" dxfId="2455" priority="12383">
      <formula>_xlfn.ISFORMULA(M49)=TRUE</formula>
    </cfRule>
    <cfRule type="expression" dxfId="2454" priority="12374">
      <formula>_xlfn.ISFORMULA(M49)=TRUE</formula>
    </cfRule>
    <cfRule type="expression" dxfId="2453" priority="12373">
      <formula>IF($AB49&gt;4.5,"ИСТИНА","ЛОЖЬ")</formula>
    </cfRule>
    <cfRule type="expression" dxfId="2452" priority="12382">
      <formula>IF($AB49&gt;4.5,"ИСТИНА","ЛОЖЬ")</formula>
    </cfRule>
  </conditionalFormatting>
  <conditionalFormatting sqref="M50">
    <cfRule type="expression" dxfId="2451" priority="12320">
      <formula>_xlfn.ISFORMULA(M50)=TRUE</formula>
    </cfRule>
    <cfRule type="expression" dxfId="2450" priority="12319">
      <formula>IF($AB50&gt;4.5,"ИСТИНА","ЛОЖЬ")</formula>
    </cfRule>
    <cfRule type="expression" dxfId="2449" priority="12311">
      <formula>_xlfn.ISFORMULA(M50)=TRUE</formula>
    </cfRule>
    <cfRule type="expression" dxfId="2448" priority="12310">
      <formula>IF($AB50&gt;4.5,"ИСТИНА","ЛОЖЬ")</formula>
    </cfRule>
  </conditionalFormatting>
  <conditionalFormatting sqref="M51:M52">
    <cfRule type="expression" dxfId="2447" priority="12238">
      <formula>IF($AB51&gt;4.5,"ИСТИНА","ЛОЖЬ")</formula>
    </cfRule>
    <cfRule type="expression" dxfId="2446" priority="12248">
      <formula>_xlfn.ISFORMULA(M51)=TRUE</formula>
    </cfRule>
    <cfRule type="expression" dxfId="2445" priority="12247">
      <formula>IF($AB51&gt;4.5,"ИСТИНА","ЛОЖЬ")</formula>
    </cfRule>
    <cfRule type="expression" dxfId="2444" priority="12239">
      <formula>_xlfn.ISFORMULA(M51)=TRUE</formula>
    </cfRule>
  </conditionalFormatting>
  <conditionalFormatting sqref="M53 P47:P53">
    <cfRule type="expression" dxfId="2443" priority="12168">
      <formula>_xlfn.ISFORMULA(M47)=TRUE</formula>
    </cfRule>
  </conditionalFormatting>
  <conditionalFormatting sqref="M53">
    <cfRule type="expression" dxfId="2442" priority="12176">
      <formula>IF($AB53&gt;4.5,"ИСТИНА","ЛОЖЬ")</formula>
    </cfRule>
    <cfRule type="expression" dxfId="2441" priority="12167">
      <formula>IF($AB53&gt;4.5,"ИСТИНА","ЛОЖЬ")</formula>
    </cfRule>
    <cfRule type="expression" dxfId="2440" priority="12177">
      <formula>_xlfn.ISFORMULA(M53)=TRUE</formula>
    </cfRule>
  </conditionalFormatting>
  <conditionalFormatting sqref="M55">
    <cfRule type="expression" dxfId="2439" priority="12112">
      <formula>_xlfn.ISFORMULA(M55)=TRUE</formula>
    </cfRule>
    <cfRule type="expression" dxfId="2438" priority="12103">
      <formula>_xlfn.ISFORMULA(M55)=TRUE</formula>
    </cfRule>
    <cfRule type="expression" dxfId="2437" priority="12102">
      <formula>IF($AB55&gt;4.5,"ИСТИНА","ЛОЖЬ")</formula>
    </cfRule>
    <cfRule type="expression" dxfId="2436" priority="12111">
      <formula>IF($AB55&gt;4.5,"ИСТИНА","ЛОЖЬ")</formula>
    </cfRule>
  </conditionalFormatting>
  <conditionalFormatting sqref="M56">
    <cfRule type="expression" dxfId="2435" priority="12037">
      <formula>IF($AB56&gt;4.5,"ИСТИНА","ЛОЖЬ")</formula>
    </cfRule>
    <cfRule type="expression" dxfId="2434" priority="12047">
      <formula>_xlfn.ISFORMULA(M56)=TRUE</formula>
    </cfRule>
    <cfRule type="expression" dxfId="2433" priority="12046">
      <formula>IF($AB56&gt;4.5,"ИСТИНА","ЛОЖЬ")</formula>
    </cfRule>
    <cfRule type="expression" dxfId="2432" priority="12038">
      <formula>_xlfn.ISFORMULA(M56)=TRUE</formula>
    </cfRule>
  </conditionalFormatting>
  <conditionalFormatting sqref="M57">
    <cfRule type="expression" dxfId="2431" priority="11987">
      <formula>IF($AB57&gt;4.5,"ИСТИНА","ЛОЖЬ")</formula>
    </cfRule>
    <cfRule type="expression" dxfId="2430" priority="11978">
      <formula>IF($AB57&gt;4.5,"ИСТИНА","ЛОЖЬ")</formula>
    </cfRule>
    <cfRule type="expression" dxfId="2429" priority="11988">
      <formula>_xlfn.ISFORMULA(M57)=TRUE</formula>
    </cfRule>
    <cfRule type="expression" dxfId="2428" priority="11979">
      <formula>_xlfn.ISFORMULA(M57)=TRUE</formula>
    </cfRule>
  </conditionalFormatting>
  <conditionalFormatting sqref="M58">
    <cfRule type="expression" dxfId="2427" priority="11915">
      <formula>IF($AB58&gt;4.5,"ИСТИНА","ЛОЖЬ")</formula>
    </cfRule>
    <cfRule type="expression" dxfId="2426" priority="11916">
      <formula>_xlfn.ISFORMULA(M58)=TRUE</formula>
    </cfRule>
    <cfRule type="expression" dxfId="2425" priority="11924">
      <formula>IF($AB58&gt;4.5,"ИСТИНА","ЛОЖЬ")</formula>
    </cfRule>
    <cfRule type="expression" dxfId="2424" priority="11925">
      <formula>_xlfn.ISFORMULA(M58)=TRUE</formula>
    </cfRule>
  </conditionalFormatting>
  <conditionalFormatting sqref="M59:M60">
    <cfRule type="expression" dxfId="2423" priority="11849">
      <formula>_xlfn.ISFORMULA(M59)=TRUE</formula>
    </cfRule>
    <cfRule type="expression" dxfId="2422" priority="11848">
      <formula>IF($AB59&gt;4.5,"ИСТИНА","ЛОЖЬ")</formula>
    </cfRule>
    <cfRule type="expression" dxfId="2421" priority="11858">
      <formula>_xlfn.ISFORMULA(M59)=TRUE</formula>
    </cfRule>
    <cfRule type="expression" dxfId="2420" priority="11857">
      <formula>IF($AB59&gt;4.5,"ИСТИНА","ЛОЖЬ")</formula>
    </cfRule>
  </conditionalFormatting>
  <conditionalFormatting sqref="M61">
    <cfRule type="expression" dxfId="2419" priority="11791">
      <formula>_xlfn.ISFORMULA(M61)=TRUE</formula>
    </cfRule>
    <cfRule type="expression" dxfId="2418" priority="11799">
      <formula>IF($AB61&gt;4.5,"ИСТИНА","ЛОЖЬ")</formula>
    </cfRule>
    <cfRule type="expression" dxfId="2417" priority="11800">
      <formula>_xlfn.ISFORMULA(M61)=TRUE</formula>
    </cfRule>
    <cfRule type="expression" dxfId="2416" priority="11790">
      <formula>IF($AB61&gt;4.5,"ИСТИНА","ЛОЖЬ")</formula>
    </cfRule>
  </conditionalFormatting>
  <conditionalFormatting sqref="M63">
    <cfRule type="expression" dxfId="2415" priority="11736">
      <formula>IF($AB63&gt;4.5,"ИСТИНА","ЛОЖЬ")</formula>
    </cfRule>
    <cfRule type="expression" dxfId="2414" priority="11727">
      <formula>IF($AB63&gt;4.5,"ИСТИНА","ЛОЖЬ")</formula>
    </cfRule>
    <cfRule type="expression" dxfId="2413" priority="11728">
      <formula>_xlfn.ISFORMULA(M63)=TRUE</formula>
    </cfRule>
    <cfRule type="expression" dxfId="2412" priority="11737">
      <formula>_xlfn.ISFORMULA(M63)=TRUE</formula>
    </cfRule>
  </conditionalFormatting>
  <conditionalFormatting sqref="M65">
    <cfRule type="expression" dxfId="2411" priority="11664">
      <formula>IF($AB65&gt;4.5,"ИСТИНА","ЛОЖЬ")</formula>
    </cfRule>
    <cfRule type="expression" dxfId="2410" priority="11673">
      <formula>IF($AB65&gt;4.5,"ИСТИНА","ЛОЖЬ")</formula>
    </cfRule>
    <cfRule type="expression" dxfId="2409" priority="11665">
      <formula>_xlfn.ISFORMULA(M65)=TRUE</formula>
    </cfRule>
    <cfRule type="expression" dxfId="2408" priority="11674">
      <formula>_xlfn.ISFORMULA(M65)=TRUE</formula>
    </cfRule>
  </conditionalFormatting>
  <conditionalFormatting sqref="M72">
    <cfRule type="expression" dxfId="2407" priority="11569">
      <formula>IF($AB72&gt;4.5,"ИСТИНА","ЛОЖЬ")</formula>
    </cfRule>
    <cfRule type="expression" dxfId="2406" priority="11570">
      <formula>_xlfn.ISFORMULA(M72)=TRUE</formula>
    </cfRule>
    <cfRule type="expression" dxfId="2405" priority="11560">
      <formula>IF($AB72&gt;4.5,"ИСТИНА","ЛОЖЬ")</formula>
    </cfRule>
    <cfRule type="expression" dxfId="2404" priority="11561">
      <formula>_xlfn.ISFORMULA(M72)=TRUE</formula>
    </cfRule>
  </conditionalFormatting>
  <conditionalFormatting sqref="M73">
    <cfRule type="expression" dxfId="2403" priority="11510">
      <formula>IF($AB73&gt;4.5,"ИСТИНА","ЛОЖЬ")</formula>
    </cfRule>
    <cfRule type="expression" dxfId="2402" priority="11502">
      <formula>_xlfn.ISFORMULA(M73)=TRUE</formula>
    </cfRule>
    <cfRule type="expression" dxfId="2401" priority="11501">
      <formula>IF($AB73&gt;4.5,"ИСТИНА","ЛОЖЬ")</formula>
    </cfRule>
    <cfRule type="expression" dxfId="2400" priority="11511">
      <formula>_xlfn.ISFORMULA(M73)=TRUE</formula>
    </cfRule>
  </conditionalFormatting>
  <conditionalFormatting sqref="M74">
    <cfRule type="expression" dxfId="2399" priority="11445">
      <formula>IF($AB74&gt;4.5,"ИСТИНА","ЛОЖЬ")</formula>
    </cfRule>
    <cfRule type="expression" dxfId="2398" priority="11437">
      <formula>_xlfn.ISFORMULA(M74)=TRUE</formula>
    </cfRule>
    <cfRule type="expression" dxfId="2397" priority="11446">
      <formula>_xlfn.ISFORMULA(M74)=TRUE</formula>
    </cfRule>
    <cfRule type="expression" dxfId="2396" priority="11436">
      <formula>IF($AB74&gt;4.5,"ИСТИНА","ЛОЖЬ")</formula>
    </cfRule>
  </conditionalFormatting>
  <conditionalFormatting sqref="M75">
    <cfRule type="expression" dxfId="2395" priority="11377">
      <formula>IF($AB75&gt;4.5,"ИСТИНА","ЛОЖЬ")</formula>
    </cfRule>
    <cfRule type="expression" dxfId="2394" priority="11378">
      <formula>_xlfn.ISFORMULA(M75)=TRUE</formula>
    </cfRule>
    <cfRule type="expression" dxfId="2393" priority="11386">
      <formula>IF($AB75&gt;4.5,"ИСТИНА","ЛОЖЬ")</formula>
    </cfRule>
    <cfRule type="expression" dxfId="2392" priority="11387">
      <formula>_xlfn.ISFORMULA(M75)=TRUE</formula>
    </cfRule>
  </conditionalFormatting>
  <conditionalFormatting sqref="M76 O76:S76">
    <cfRule type="expression" dxfId="2391" priority="11313">
      <formula>_xlfn.ISFORMULA(M76)=TRUE</formula>
    </cfRule>
  </conditionalFormatting>
  <conditionalFormatting sqref="M76">
    <cfRule type="expression" dxfId="2390" priority="11312">
      <formula>IF($AB76&gt;4.5,"ИСТИНА","ЛОЖЬ")</formula>
    </cfRule>
    <cfRule type="expression" dxfId="2389" priority="11321">
      <formula>IF($AB76&gt;4.5,"ИСТИНА","ЛОЖЬ")</formula>
    </cfRule>
    <cfRule type="expression" dxfId="2388" priority="11322">
      <formula>_xlfn.ISFORMULA(M76)=TRUE</formula>
    </cfRule>
  </conditionalFormatting>
  <conditionalFormatting sqref="M77 P77:S77">
    <cfRule type="expression" dxfId="2387" priority="11254">
      <formula>_xlfn.ISFORMULA(M77)=TRUE</formula>
    </cfRule>
  </conditionalFormatting>
  <conditionalFormatting sqref="M77">
    <cfRule type="expression" dxfId="2386" priority="11253">
      <formula>IF($AB77&gt;4.5,"ИСТИНА","ЛОЖЬ")</formula>
    </cfRule>
    <cfRule type="expression" dxfId="2385" priority="11263">
      <formula>_xlfn.ISFORMULA(M77)=TRUE</formula>
    </cfRule>
    <cfRule type="expression" dxfId="2384" priority="11262">
      <formula>IF($AB77&gt;4.5,"ИСТИНА","ЛОЖЬ")</formula>
    </cfRule>
  </conditionalFormatting>
  <conditionalFormatting sqref="M78 P78:S78">
    <cfRule type="expression" dxfId="2383" priority="11189">
      <formula>_xlfn.ISFORMULA(M78)=TRUE</formula>
    </cfRule>
  </conditionalFormatting>
  <conditionalFormatting sqref="M78">
    <cfRule type="expression" dxfId="2382" priority="11188">
      <formula>IF($AB78&gt;4.5,"ИСТИНА","ЛОЖЬ")</formula>
    </cfRule>
    <cfRule type="expression" dxfId="2381" priority="11197">
      <formula>IF($AB78&gt;4.5,"ИСТИНА","ЛОЖЬ")</formula>
    </cfRule>
    <cfRule type="expression" dxfId="2380" priority="11198">
      <formula>_xlfn.ISFORMULA(M78)=TRUE</formula>
    </cfRule>
  </conditionalFormatting>
  <conditionalFormatting sqref="M79 P79:S79">
    <cfRule type="expression" dxfId="2379" priority="11130">
      <formula>_xlfn.ISFORMULA(M79)=TRUE</formula>
    </cfRule>
  </conditionalFormatting>
  <conditionalFormatting sqref="M79">
    <cfRule type="expression" dxfId="2378" priority="11138">
      <formula>IF($AB79&gt;4.5,"ИСТИНА","ЛОЖЬ")</formula>
    </cfRule>
    <cfRule type="expression" dxfId="2377" priority="11129">
      <formula>IF($AB79&gt;4.5,"ИСТИНА","ЛОЖЬ")</formula>
    </cfRule>
    <cfRule type="expression" dxfId="2376" priority="11139">
      <formula>_xlfn.ISFORMULA(M79)=TRUE</formula>
    </cfRule>
  </conditionalFormatting>
  <conditionalFormatting sqref="M80 P80:S80">
    <cfRule type="expression" dxfId="2375" priority="11065">
      <formula>_xlfn.ISFORMULA(M80)=TRUE</formula>
    </cfRule>
  </conditionalFormatting>
  <conditionalFormatting sqref="M80">
    <cfRule type="expression" dxfId="2374" priority="11064">
      <formula>IF($AB80&gt;4.5,"ИСТИНА","ЛОЖЬ")</formula>
    </cfRule>
    <cfRule type="expression" dxfId="2373" priority="11074">
      <formula>_xlfn.ISFORMULA(M80)=TRUE</formula>
    </cfRule>
    <cfRule type="expression" dxfId="2372" priority="11073">
      <formula>IF($AB80&gt;4.5,"ИСТИНА","ЛОЖЬ")</formula>
    </cfRule>
  </conditionalFormatting>
  <conditionalFormatting sqref="M81">
    <cfRule type="expression" dxfId="2371" priority="11005">
      <formula>IF($AB81&gt;4.5,"ИСТИНА","ЛОЖЬ")</formula>
    </cfRule>
    <cfRule type="expression" dxfId="2370" priority="11015">
      <formula>_xlfn.ISFORMULA(M81)=TRUE</formula>
    </cfRule>
    <cfRule type="expression" dxfId="2369" priority="11014">
      <formula>IF($AB81&gt;4.5,"ИСТИНА","ЛОЖЬ")</formula>
    </cfRule>
    <cfRule type="expression" dxfId="2368" priority="11006">
      <formula>_xlfn.ISFORMULA(M81)=TRUE</formula>
    </cfRule>
  </conditionalFormatting>
  <conditionalFormatting sqref="M82">
    <cfRule type="expression" dxfId="2367" priority="10941">
      <formula>_xlfn.ISFORMULA(M82)=TRUE</formula>
    </cfRule>
    <cfRule type="expression" dxfId="2366" priority="10949">
      <formula>IF($AB82&gt;4.5,"ИСТИНА","ЛОЖЬ")</formula>
    </cfRule>
    <cfRule type="expression" dxfId="2365" priority="10950">
      <formula>_xlfn.ISFORMULA(M82)=TRUE</formula>
    </cfRule>
    <cfRule type="expression" dxfId="2364" priority="10940">
      <formula>IF($AB82&gt;4.5,"ИСТИНА","ЛОЖЬ")</formula>
    </cfRule>
  </conditionalFormatting>
  <conditionalFormatting sqref="M83">
    <cfRule type="expression" dxfId="2363" priority="10891">
      <formula>_xlfn.ISFORMULA(M83)=TRUE</formula>
    </cfRule>
    <cfRule type="expression" dxfId="2362" priority="10882">
      <formula>_xlfn.ISFORMULA(M83)=TRUE</formula>
    </cfRule>
    <cfRule type="expression" dxfId="2361" priority="10881">
      <formula>IF($AB83&gt;4.5,"ИСТИНА","ЛОЖЬ")</formula>
    </cfRule>
    <cfRule type="expression" dxfId="2360" priority="10890">
      <formula>IF($AB83&gt;4.5,"ИСТИНА","ЛОЖЬ")</formula>
    </cfRule>
  </conditionalFormatting>
  <conditionalFormatting sqref="M84">
    <cfRule type="expression" dxfId="2359" priority="10825">
      <formula>IF($AB84&gt;4.5,"ИСТИНА","ЛОЖЬ")</formula>
    </cfRule>
    <cfRule type="expression" dxfId="2358" priority="10817">
      <formula>_xlfn.ISFORMULA(M84)=TRUE</formula>
    </cfRule>
    <cfRule type="expression" dxfId="2357" priority="10816">
      <formula>IF($AB84&gt;4.5,"ИСТИНА","ЛОЖЬ")</formula>
    </cfRule>
    <cfRule type="expression" dxfId="2356" priority="10826">
      <formula>_xlfn.ISFORMULA(M84)=TRUE</formula>
    </cfRule>
  </conditionalFormatting>
  <conditionalFormatting sqref="M85">
    <cfRule type="expression" dxfId="2355" priority="10758">
      <formula>_xlfn.ISFORMULA(M85)=TRUE</formula>
    </cfRule>
    <cfRule type="expression" dxfId="2354" priority="10767">
      <formula>_xlfn.ISFORMULA(M85)=TRUE</formula>
    </cfRule>
    <cfRule type="expression" dxfId="2353" priority="10766">
      <formula>IF($AB85&gt;4.5,"ИСТИНА","ЛОЖЬ")</formula>
    </cfRule>
    <cfRule type="expression" dxfId="2352" priority="10757">
      <formula>IF($AB85&gt;4.5,"ИСТИНА","ЛОЖЬ")</formula>
    </cfRule>
  </conditionalFormatting>
  <conditionalFormatting sqref="M86">
    <cfRule type="expression" dxfId="2351" priority="10673">
      <formula>_xlfn.ISFORMULA(M86)=TRUE</formula>
    </cfRule>
    <cfRule type="expression" dxfId="2350" priority="10681">
      <formula>IF($AB86&gt;4.5,"ИСТИНА","ЛОЖЬ")</formula>
    </cfRule>
    <cfRule type="expression" dxfId="2349" priority="10682">
      <formula>_xlfn.ISFORMULA(M86)=TRUE</formula>
    </cfRule>
    <cfRule type="expression" dxfId="2348" priority="10672">
      <formula>IF($AB86&gt;4.5,"ИСТИНА","ЛОЖЬ")</formula>
    </cfRule>
  </conditionalFormatting>
  <conditionalFormatting sqref="M87 O87:S87">
    <cfRule type="expression" dxfId="2347" priority="10614">
      <formula>_xlfn.ISFORMULA(M87)=TRUE</formula>
    </cfRule>
  </conditionalFormatting>
  <conditionalFormatting sqref="M87 P55:P87">
    <cfRule type="expression" dxfId="2346" priority="10623">
      <formula>_xlfn.ISFORMULA(M55)=TRUE</formula>
    </cfRule>
  </conditionalFormatting>
  <conditionalFormatting sqref="M87">
    <cfRule type="expression" dxfId="2345" priority="10613">
      <formula>IF($AB87&gt;4.5,"ИСТИНА","ЛОЖЬ")</formula>
    </cfRule>
    <cfRule type="expression" dxfId="2344" priority="10622">
      <formula>IF($AB87&gt;4.5,"ИСТИНА","ЛОЖЬ")</formula>
    </cfRule>
  </conditionalFormatting>
  <conditionalFormatting sqref="M89">
    <cfRule type="expression" dxfId="2343" priority="10524">
      <formula>_xlfn.ISFORMULA(M89)=TRUE</formula>
    </cfRule>
    <cfRule type="expression" dxfId="2342" priority="10523">
      <formula>IF($AB89&gt;4.5,"ИСТИНА","ЛОЖЬ")</formula>
    </cfRule>
    <cfRule type="expression" dxfId="2341" priority="10532">
      <formula>IF($AB89&gt;4.5,"ИСТИНА","ЛОЖЬ")</formula>
    </cfRule>
    <cfRule type="expression" dxfId="2340" priority="10533">
      <formula>_xlfn.ISFORMULA(M89)=TRUE</formula>
    </cfRule>
  </conditionalFormatting>
  <conditionalFormatting sqref="M90">
    <cfRule type="expression" dxfId="2339" priority="10474">
      <formula>_xlfn.ISFORMULA(M90)=TRUE</formula>
    </cfRule>
    <cfRule type="expression" dxfId="2338" priority="10464">
      <formula>IF($AB90&gt;4.5,"ИСТИНА","ЛОЖЬ")</formula>
    </cfRule>
    <cfRule type="expression" dxfId="2337" priority="10465">
      <formula>_xlfn.ISFORMULA(M90)=TRUE</formula>
    </cfRule>
    <cfRule type="expression" dxfId="2336" priority="10473">
      <formula>IF($AB90&gt;4.5,"ИСТИНА","ЛОЖЬ")</formula>
    </cfRule>
  </conditionalFormatting>
  <conditionalFormatting sqref="M91">
    <cfRule type="expression" dxfId="2335" priority="10399">
      <formula>IF($AB91&gt;4.5,"ИСТИНА","ЛОЖЬ")</formula>
    </cfRule>
    <cfRule type="expression" dxfId="2334" priority="10400">
      <formula>_xlfn.ISFORMULA(M91)=TRUE</formula>
    </cfRule>
    <cfRule type="expression" dxfId="2333" priority="10408">
      <formula>IF($AB91&gt;4.5,"ИСТИНА","ЛОЖЬ")</formula>
    </cfRule>
    <cfRule type="expression" dxfId="2332" priority="10409">
      <formula>_xlfn.ISFORMULA(M91)=TRUE</formula>
    </cfRule>
  </conditionalFormatting>
  <conditionalFormatting sqref="M92">
    <cfRule type="expression" dxfId="2331" priority="10349">
      <formula>IF($AB92&gt;4.5,"ИСТИНА","ЛОЖЬ")</formula>
    </cfRule>
    <cfRule type="expression" dxfId="2330" priority="10350">
      <formula>_xlfn.ISFORMULA(M92)=TRUE</formula>
    </cfRule>
    <cfRule type="expression" dxfId="2329" priority="10340">
      <formula>IF($AB92&gt;4.5,"ИСТИНА","ЛОЖЬ")</formula>
    </cfRule>
    <cfRule type="expression" dxfId="2328" priority="10341">
      <formula>_xlfn.ISFORMULA(M92)=TRUE</formula>
    </cfRule>
  </conditionalFormatting>
  <conditionalFormatting sqref="M93">
    <cfRule type="expression" dxfId="2327" priority="10284">
      <formula>IF($AB93&gt;4.5,"ИСТИНА","ЛОЖЬ")</formula>
    </cfRule>
    <cfRule type="expression" dxfId="2326" priority="10285">
      <formula>_xlfn.ISFORMULA(M93)=TRUE</formula>
    </cfRule>
    <cfRule type="expression" dxfId="2325" priority="10276">
      <formula>_xlfn.ISFORMULA(M93)=TRUE</formula>
    </cfRule>
    <cfRule type="expression" dxfId="2324" priority="10275">
      <formula>IF($AB93&gt;4.5,"ИСТИНА","ЛОЖЬ")</formula>
    </cfRule>
  </conditionalFormatting>
  <conditionalFormatting sqref="M94 O94:S94">
    <cfRule type="expression" dxfId="2323" priority="10217">
      <formula>_xlfn.ISFORMULA(M94)=TRUE</formula>
    </cfRule>
  </conditionalFormatting>
  <conditionalFormatting sqref="M94">
    <cfRule type="expression" dxfId="2322" priority="10226">
      <formula>_xlfn.ISFORMULA(M94)=TRUE</formula>
    </cfRule>
    <cfRule type="expression" dxfId="2321" priority="10225">
      <formula>IF($AB94&gt;4.5,"ИСТИНА","ЛОЖЬ")</formula>
    </cfRule>
    <cfRule type="expression" dxfId="2320" priority="10216">
      <formula>IF($AB94&gt;4.5,"ИСТИНА","ЛОЖЬ")</formula>
    </cfRule>
  </conditionalFormatting>
  <conditionalFormatting sqref="M95:M96">
    <cfRule type="expression" dxfId="2319" priority="10141">
      <formula>_xlfn.ISFORMULA(M95)=TRUE</formula>
    </cfRule>
    <cfRule type="expression" dxfId="2318" priority="10140">
      <formula>IF($AB95&gt;4.5,"ИСТИНА","ЛОЖЬ")</formula>
    </cfRule>
    <cfRule type="expression" dxfId="2317" priority="10132">
      <formula>_xlfn.ISFORMULA(M95)=TRUE</formula>
    </cfRule>
    <cfRule type="expression" dxfId="2316" priority="10131">
      <formula>IF($AB95&gt;4.5,"ИСТИНА","ЛОЖЬ")</formula>
    </cfRule>
  </conditionalFormatting>
  <conditionalFormatting sqref="M97">
    <cfRule type="expression" dxfId="2315" priority="10072">
      <formula>_xlfn.ISFORMULA(M97)=TRUE</formula>
    </cfRule>
    <cfRule type="expression" dxfId="2314" priority="10071">
      <formula>IF($AB97&gt;4.5,"ИСТИНА","ЛОЖЬ")</formula>
    </cfRule>
    <cfRule type="expression" dxfId="2313" priority="10063">
      <formula>_xlfn.ISFORMULA(M97)=TRUE</formula>
    </cfRule>
    <cfRule type="expression" dxfId="2312" priority="10062">
      <formula>IF($AB97&gt;4.5,"ИСТИНА","ЛОЖЬ")</formula>
    </cfRule>
  </conditionalFormatting>
  <conditionalFormatting sqref="M98">
    <cfRule type="expression" dxfId="2311" priority="10000">
      <formula>_xlfn.ISFORMULA(M98)=TRUE</formula>
    </cfRule>
    <cfRule type="expression" dxfId="2310" priority="9999">
      <formula>IF($AB98&gt;4.5,"ИСТИНА","ЛОЖЬ")</formula>
    </cfRule>
    <cfRule type="expression" dxfId="2309" priority="10009">
      <formula>_xlfn.ISFORMULA(M98)=TRUE</formula>
    </cfRule>
    <cfRule type="expression" dxfId="2308" priority="10008">
      <formula>IF($AB98&gt;4.5,"ИСТИНА","ЛОЖЬ")</formula>
    </cfRule>
  </conditionalFormatting>
  <conditionalFormatting sqref="M99">
    <cfRule type="expression" dxfId="2307" priority="9930">
      <formula>IF($AB99&gt;4.5,"ИСТИНА","ЛОЖЬ")</formula>
    </cfRule>
    <cfRule type="expression" dxfId="2306" priority="9939">
      <formula>IF($AB99&gt;4.5,"ИСТИНА","ЛОЖЬ")</formula>
    </cfRule>
    <cfRule type="expression" dxfId="2305" priority="9940">
      <formula>_xlfn.ISFORMULA(M99)=TRUE</formula>
    </cfRule>
  </conditionalFormatting>
  <conditionalFormatting sqref="M101">
    <cfRule type="expression" dxfId="2304" priority="9861">
      <formula>IF($AB101&gt;4.5,"ИСТИНА","ЛОЖЬ")</formula>
    </cfRule>
    <cfRule type="expression" dxfId="2303" priority="9870">
      <formula>IF($AB101&gt;4.5,"ИСТИНА","ЛОЖЬ")</formula>
    </cfRule>
    <cfRule type="expression" dxfId="2302" priority="9871">
      <formula>_xlfn.ISFORMULA(M101)=TRUE</formula>
    </cfRule>
  </conditionalFormatting>
  <conditionalFormatting sqref="M102">
    <cfRule type="expression" dxfId="2301" priority="9808">
      <formula>_xlfn.ISFORMULA(M102)=TRUE</formula>
    </cfRule>
    <cfRule type="expression" dxfId="2300" priority="9798">
      <formula>IF($AB102&gt;4.5,"ИСТИНА","ЛОЖЬ")</formula>
    </cfRule>
    <cfRule type="expression" dxfId="2299" priority="9799">
      <formula>_xlfn.ISFORMULA(M102)=TRUE</formula>
    </cfRule>
    <cfRule type="expression" dxfId="2298" priority="9807">
      <formula>IF($AB102&gt;4.5,"ИСТИНА","ЛОЖЬ")</formula>
    </cfRule>
  </conditionalFormatting>
  <conditionalFormatting sqref="M103">
    <cfRule type="expression" dxfId="2297" priority="9738">
      <formula>IF($AB103&gt;4.5,"ИСТИНА","ЛОЖЬ")</formula>
    </cfRule>
    <cfRule type="expression" dxfId="2296" priority="9729">
      <formula>IF($AB103&gt;4.5,"ИСТИНА","ЛОЖЬ")</formula>
    </cfRule>
    <cfRule type="expression" dxfId="2295" priority="9739">
      <formula>_xlfn.ISFORMULA(M103)=TRUE</formula>
    </cfRule>
  </conditionalFormatting>
  <conditionalFormatting sqref="M106">
    <cfRule type="expression" dxfId="2294" priority="9649">
      <formula>IF($AB106&gt;4.5,"ИСТИНА","ЛОЖЬ")</formula>
    </cfRule>
    <cfRule type="expression" dxfId="2293" priority="9650">
      <formula>_xlfn.ISFORMULA(M106)=TRUE</formula>
    </cfRule>
    <cfRule type="expression" dxfId="2292" priority="9641">
      <formula>_xlfn.ISFORMULA(M106)=TRUE</formula>
    </cfRule>
    <cfRule type="expression" dxfId="2291" priority="9640">
      <formula>IF($AB106&gt;4.5,"ИСТИНА","ЛОЖЬ")</formula>
    </cfRule>
  </conditionalFormatting>
  <conditionalFormatting sqref="M107">
    <cfRule type="expression" dxfId="2290" priority="9592">
      <formula>_xlfn.ISFORMULA(M107)=TRUE</formula>
    </cfRule>
    <cfRule type="expression" dxfId="2289" priority="9591">
      <formula>IF($AB107&gt;4.5,"ИСТИНА","ЛОЖЬ")</formula>
    </cfRule>
    <cfRule type="expression" dxfId="2288" priority="9582">
      <formula>IF($AB107&gt;4.5,"ИСТИНА","ЛОЖЬ")</formula>
    </cfRule>
  </conditionalFormatting>
  <conditionalFormatting sqref="M108">
    <cfRule type="expression" dxfId="2287" priority="9529">
      <formula>_xlfn.ISFORMULA(M108)=TRUE</formula>
    </cfRule>
    <cfRule type="expression" dxfId="2286" priority="9519">
      <formula>IF($AB108&gt;4.5,"ИСТИНА","ЛОЖЬ")</formula>
    </cfRule>
    <cfRule type="expression" dxfId="2285" priority="9528">
      <formula>IF($AB108&gt;4.5,"ИСТИНА","ЛОЖЬ")</formula>
    </cfRule>
    <cfRule type="expression" dxfId="2284" priority="9520">
      <formula>_xlfn.ISFORMULA(M108)=TRUE</formula>
    </cfRule>
  </conditionalFormatting>
  <conditionalFormatting sqref="M109">
    <cfRule type="expression" dxfId="2283" priority="9457">
      <formula>IF($AB109&gt;4.5,"ИСТИНА","ЛОЖЬ")</formula>
    </cfRule>
    <cfRule type="expression" dxfId="2282" priority="9458">
      <formula>_xlfn.ISFORMULA(M109)=TRUE</formula>
    </cfRule>
    <cfRule type="expression" dxfId="2281" priority="9448">
      <formula>IF($AB109&gt;4.5,"ИСТИНА","ЛОЖЬ")</formula>
    </cfRule>
  </conditionalFormatting>
  <conditionalFormatting sqref="M110 O110:R110">
    <cfRule type="expression" dxfId="2280" priority="9366">
      <formula>_xlfn.ISFORMULA(M110)=TRUE</formula>
    </cfRule>
  </conditionalFormatting>
  <conditionalFormatting sqref="M110">
    <cfRule type="expression" dxfId="2279" priority="9374">
      <formula>IF($AB110&gt;4.5,"ИСТИНА","ЛОЖЬ")</formula>
    </cfRule>
    <cfRule type="expression" dxfId="2278" priority="9375">
      <formula>_xlfn.ISFORMULA(M110)=TRUE</formula>
    </cfRule>
    <cfRule type="expression" dxfId="2277" priority="9365">
      <formula>IF($AB110&gt;4.5,"ИСТИНА","ЛОЖЬ")</formula>
    </cfRule>
  </conditionalFormatting>
  <conditionalFormatting sqref="M111">
    <cfRule type="expression" dxfId="2276" priority="9295">
      <formula>IF($AB111&gt;4.5,"ИСТИНА","ЛОЖЬ")</formula>
    </cfRule>
    <cfRule type="expression" dxfId="2275" priority="9304">
      <formula>IF($AB111&gt;4.5,"ИСТИНА","ЛОЖЬ")</formula>
    </cfRule>
    <cfRule type="expression" dxfId="2274" priority="9305">
      <formula>_xlfn.ISFORMULA(M111)=TRUE</formula>
    </cfRule>
    <cfRule type="expression" dxfId="2273" priority="9296">
      <formula>_xlfn.ISFORMULA(M111)=TRUE</formula>
    </cfRule>
  </conditionalFormatting>
  <conditionalFormatting sqref="M112:M114 N112:R112">
    <cfRule type="expression" dxfId="2272" priority="9226">
      <formula>_xlfn.ISFORMULA(M112)=TRUE</formula>
    </cfRule>
  </conditionalFormatting>
  <conditionalFormatting sqref="M112:M114">
    <cfRule type="expression" dxfId="2271" priority="9225">
      <formula>IF($AB112&gt;4.5,"ИСТИНА","ЛОЖЬ")</formula>
    </cfRule>
    <cfRule type="expression" dxfId="2270" priority="9235">
      <formula>_xlfn.ISFORMULA(M112)=TRUE</formula>
    </cfRule>
    <cfRule type="expression" dxfId="2269" priority="9234">
      <formula>IF($AB112&gt;4.5,"ИСТИНА","ЛОЖЬ")</formula>
    </cfRule>
  </conditionalFormatting>
  <conditionalFormatting sqref="M115">
    <cfRule type="expression" dxfId="2268" priority="9156">
      <formula>_xlfn.ISFORMULA(M115)=TRUE</formula>
    </cfRule>
    <cfRule type="expression" dxfId="2267" priority="9155">
      <formula>IF($AB115&gt;4.5,"ИСТИНА","ЛОЖЬ")</formula>
    </cfRule>
    <cfRule type="expression" dxfId="2266" priority="9164">
      <formula>IF($AB115&gt;4.5,"ИСТИНА","ЛОЖЬ")</formula>
    </cfRule>
    <cfRule type="expression" dxfId="2265" priority="9165">
      <formula>_xlfn.ISFORMULA(M115)=TRUE</formula>
    </cfRule>
  </conditionalFormatting>
  <conditionalFormatting sqref="M116">
    <cfRule type="expression" dxfId="2264" priority="9095">
      <formula>_xlfn.ISFORMULA(M116)=TRUE</formula>
    </cfRule>
    <cfRule type="expression" dxfId="2263" priority="9085">
      <formula>IF($AB116&gt;4.5,"ИСТИНА","ЛОЖЬ")</formula>
    </cfRule>
    <cfRule type="expression" dxfId="2262" priority="9094">
      <formula>IF($AB116&gt;4.5,"ИСТИНА","ЛОЖЬ")</formula>
    </cfRule>
  </conditionalFormatting>
  <conditionalFormatting sqref="M117 P117:R117 Q118:R120">
    <cfRule type="expression" dxfId="2261" priority="9016">
      <formula>_xlfn.ISFORMULA(M117)=TRUE</formula>
    </cfRule>
  </conditionalFormatting>
  <conditionalFormatting sqref="M117">
    <cfRule type="expression" dxfId="2260" priority="9015">
      <formula>IF($AB117&gt;4.5,"ИСТИНА","ЛОЖЬ")</formula>
    </cfRule>
    <cfRule type="expression" dxfId="2259" priority="9024">
      <formula>IF($AB117&gt;4.5,"ИСТИНА","ЛОЖЬ")</formula>
    </cfRule>
    <cfRule type="expression" dxfId="2258" priority="9025">
      <formula>_xlfn.ISFORMULA(M117)=TRUE</formula>
    </cfRule>
  </conditionalFormatting>
  <conditionalFormatting sqref="M118">
    <cfRule type="expression" dxfId="2257" priority="8946">
      <formula>_xlfn.ISFORMULA(M118)=TRUE</formula>
    </cfRule>
    <cfRule type="expression" dxfId="2256" priority="8954">
      <formula>IF($AB118&gt;4.5,"ИСТИНА","ЛОЖЬ")</formula>
    </cfRule>
    <cfRule type="expression" dxfId="2255" priority="8955">
      <formula>_xlfn.ISFORMULA(M118)=TRUE</formula>
    </cfRule>
    <cfRule type="expression" dxfId="2254" priority="8945">
      <formula>IF($AB118&gt;4.5,"ИСТИНА","ЛОЖЬ")</formula>
    </cfRule>
  </conditionalFormatting>
  <conditionalFormatting sqref="M119">
    <cfRule type="expression" dxfId="2253" priority="8876">
      <formula>_xlfn.ISFORMULA(M119)=TRUE</formula>
    </cfRule>
    <cfRule type="expression" dxfId="2252" priority="8875">
      <formula>IF($AB119&gt;4.5,"ИСТИНА","ЛОЖЬ")</formula>
    </cfRule>
    <cfRule type="expression" dxfId="2251" priority="8885">
      <formula>_xlfn.ISFORMULA(M119)=TRUE</formula>
    </cfRule>
    <cfRule type="expression" dxfId="2250" priority="8884">
      <formula>IF($AB119&gt;4.5,"ИСТИНА","ЛОЖЬ")</formula>
    </cfRule>
  </conditionalFormatting>
  <conditionalFormatting sqref="M120">
    <cfRule type="expression" dxfId="2249" priority="8814">
      <formula>IF($AB120&gt;4.5,"ИСТИНА","ЛОЖЬ")</formula>
    </cfRule>
    <cfRule type="expression" dxfId="2248" priority="8805">
      <formula>IF($AB120&gt;4.5,"ИСТИНА","ЛОЖЬ")</formula>
    </cfRule>
    <cfRule type="expression" dxfId="2247" priority="8806">
      <formula>_xlfn.ISFORMULA(M120)=TRUE</formula>
    </cfRule>
    <cfRule type="expression" dxfId="2246" priority="8815">
      <formula>_xlfn.ISFORMULA(M120)=TRUE</formula>
    </cfRule>
  </conditionalFormatting>
  <conditionalFormatting sqref="M121">
    <cfRule type="expression" dxfId="2245" priority="8395">
      <formula>_xlfn.ISFORMULA(M121)=TRUE</formula>
    </cfRule>
    <cfRule type="expression" dxfId="2244" priority="8385">
      <formula>IF($AB121&gt;4.5,"ИСТИНА","ЛОЖЬ")</formula>
    </cfRule>
    <cfRule type="expression" dxfId="2243" priority="8394">
      <formula>IF($AB121&gt;4.5,"ИСТИНА","ЛОЖЬ")</formula>
    </cfRule>
  </conditionalFormatting>
  <conditionalFormatting sqref="M122 O122:R122">
    <cfRule type="expression" dxfId="2242" priority="7756">
      <formula>_xlfn.ISFORMULA(M122)=TRUE</formula>
    </cfRule>
  </conditionalFormatting>
  <conditionalFormatting sqref="M122 P122:R122">
    <cfRule type="expression" dxfId="2241" priority="8036">
      <formula>_xlfn.ISFORMULA(M122)=TRUE</formula>
    </cfRule>
  </conditionalFormatting>
  <conditionalFormatting sqref="M122">
    <cfRule type="expression" dxfId="2240" priority="8035">
      <formula>IF($AB122&gt;4.5,"ИСТИНА","ЛОЖЬ")</formula>
    </cfRule>
    <cfRule type="expression" dxfId="2239" priority="8044">
      <formula>IF($AB122&gt;4.5,"ИСТИНА","ЛОЖЬ")</formula>
    </cfRule>
    <cfRule type="expression" dxfId="2238" priority="8045">
      <formula>_xlfn.ISFORMULA(M122)=TRUE</formula>
    </cfRule>
    <cfRule type="expression" dxfId="2237" priority="7765">
      <formula>_xlfn.ISFORMULA(M122)=TRUE</formula>
    </cfRule>
    <cfRule type="expression" dxfId="2236" priority="7764">
      <formula>IF($AB122&gt;4.5,"ИСТИНА","ЛОЖЬ")</formula>
    </cfRule>
    <cfRule type="expression" dxfId="2235" priority="7755">
      <formula>IF($AB122&gt;4.5,"ИСТИНА","ЛОЖЬ")</formula>
    </cfRule>
  </conditionalFormatting>
  <conditionalFormatting sqref="M123">
    <cfRule type="expression" dxfId="2234" priority="8324">
      <formula>IF($AB123&gt;4.5,"ИСТИНА","ЛОЖЬ")</formula>
    </cfRule>
    <cfRule type="expression" dxfId="2233" priority="8744">
      <formula>IF($AB123&gt;4.5,"ИСТИНА","ЛОЖЬ")</formula>
    </cfRule>
    <cfRule type="expression" dxfId="2232" priority="7694">
      <formula>IF($AB123&gt;4.5,"ИСТИНА","ЛОЖЬ")</formula>
    </cfRule>
    <cfRule type="expression" dxfId="2231" priority="8325">
      <formula>_xlfn.ISFORMULA(M123)=TRUE</formula>
    </cfRule>
    <cfRule type="expression" dxfId="2230" priority="7695">
      <formula>_xlfn.ISFORMULA(M123)=TRUE</formula>
    </cfRule>
    <cfRule type="expression" dxfId="2229" priority="7685">
      <formula>IF($AB123&gt;4.5,"ИСТИНА","ЛОЖЬ")</formula>
    </cfRule>
    <cfRule type="expression" dxfId="2228" priority="7974">
      <formula>IF($AB123&gt;4.5,"ИСТИНА","ЛОЖЬ")</formula>
    </cfRule>
    <cfRule type="expression" dxfId="2227" priority="8736">
      <formula>_xlfn.ISFORMULA(M123)=TRUE</formula>
    </cfRule>
    <cfRule type="expression" dxfId="2226" priority="8735">
      <formula>IF($AB123&gt;4.5,"ИСТИНА","ЛОЖЬ")</formula>
    </cfRule>
    <cfRule type="expression" dxfId="2225" priority="7965">
      <formula>IF($AB123&gt;4.5,"ИСТИНА","ЛОЖЬ")</formula>
    </cfRule>
    <cfRule type="expression" dxfId="2224" priority="7966">
      <formula>_xlfn.ISFORMULA(M123)=TRUE</formula>
    </cfRule>
    <cfRule type="expression" dxfId="2223" priority="7975">
      <formula>_xlfn.ISFORMULA(M123)=TRUE</formula>
    </cfRule>
    <cfRule type="expression" dxfId="2222" priority="8315">
      <formula>IF($AB123&gt;4.5,"ИСТИНА","ЛОЖЬ")</formula>
    </cfRule>
    <cfRule type="expression" dxfId="2221" priority="8745">
      <formula>_xlfn.ISFORMULA(M123)=TRUE</formula>
    </cfRule>
    <cfRule type="expression" dxfId="2220" priority="7686">
      <formula>_xlfn.ISFORMULA(M123)=TRUE</formula>
    </cfRule>
    <cfRule type="expression" dxfId="2219" priority="8316">
      <formula>_xlfn.ISFORMULA(M123)=TRUE</formula>
    </cfRule>
  </conditionalFormatting>
  <conditionalFormatting sqref="M124">
    <cfRule type="expression" dxfId="2218" priority="8666">
      <formula>_xlfn.ISFORMULA(M124)=TRUE</formula>
    </cfRule>
    <cfRule type="expression" dxfId="2217" priority="8665">
      <formula>IF($AB124&gt;4.5,"ИСТИНА","ЛОЖЬ")</formula>
    </cfRule>
    <cfRule type="expression" dxfId="2216" priority="7615">
      <formula>IF($AB124&gt;4.5,"ИСТИНА","ЛОЖЬ")</formula>
    </cfRule>
    <cfRule type="expression" dxfId="2215" priority="7895">
      <formula>IF($AB124&gt;4.5,"ИСТИНА","ЛОЖЬ")</formula>
    </cfRule>
    <cfRule type="expression" dxfId="2214" priority="7896">
      <formula>_xlfn.ISFORMULA(M124)=TRUE</formula>
    </cfRule>
    <cfRule type="expression" dxfId="2213" priority="7904">
      <formula>IF($AB124&gt;4.5,"ИСТИНА","ЛОЖЬ")</formula>
    </cfRule>
    <cfRule type="expression" dxfId="2212" priority="7905">
      <formula>_xlfn.ISFORMULA(M124)=TRUE</formula>
    </cfRule>
    <cfRule type="expression" dxfId="2211" priority="7616">
      <formula>_xlfn.ISFORMULA(M124)=TRUE</formula>
    </cfRule>
    <cfRule type="expression" dxfId="2210" priority="8255">
      <formula>_xlfn.ISFORMULA(M124)=TRUE</formula>
    </cfRule>
    <cfRule type="expression" dxfId="2209" priority="8254">
      <formula>IF($AB124&gt;4.5,"ИСТИНА","ЛОЖЬ")</formula>
    </cfRule>
    <cfRule type="expression" dxfId="2208" priority="8246">
      <formula>_xlfn.ISFORMULA(M124)=TRUE</formula>
    </cfRule>
    <cfRule type="expression" dxfId="2207" priority="8245">
      <formula>IF($AB124&gt;4.5,"ИСТИНА","ЛОЖЬ")</formula>
    </cfRule>
    <cfRule type="expression" dxfId="2206" priority="7624">
      <formula>IF($AB124&gt;4.5,"ИСТИНА","ЛОЖЬ")</formula>
    </cfRule>
    <cfRule type="expression" dxfId="2205" priority="7625">
      <formula>_xlfn.ISFORMULA(M124)=TRUE</formula>
    </cfRule>
    <cfRule type="expression" dxfId="2204" priority="8675">
      <formula>_xlfn.ISFORMULA(M124)=TRUE</formula>
    </cfRule>
    <cfRule type="expression" dxfId="2203" priority="8674">
      <formula>IF($AB124&gt;4.5,"ИСТИНА","ЛОЖЬ")</formula>
    </cfRule>
  </conditionalFormatting>
  <conditionalFormatting sqref="M125">
    <cfRule type="expression" dxfId="2202" priority="7546">
      <formula>_xlfn.ISFORMULA(M125)=TRUE</formula>
    </cfRule>
    <cfRule type="expression" dxfId="2201" priority="8595">
      <formula>IF($AB125&gt;4.5,"ИСТИНА","ЛОЖЬ")</formula>
    </cfRule>
    <cfRule type="expression" dxfId="2200" priority="7826">
      <formula>_xlfn.ISFORMULA(M125)=TRUE</formula>
    </cfRule>
    <cfRule type="expression" dxfId="2199" priority="7825">
      <formula>IF($AB125&gt;4.5,"ИСТИНА","ЛОЖЬ")</formula>
    </cfRule>
    <cfRule type="expression" dxfId="2198" priority="7545">
      <formula>IF($AB125&gt;4.5,"ИСТИНА","ЛОЖЬ")</formula>
    </cfRule>
    <cfRule type="expression" dxfId="2197" priority="8185">
      <formula>_xlfn.ISFORMULA(M125)=TRUE</formula>
    </cfRule>
    <cfRule type="expression" dxfId="2196" priority="8605">
      <formula>_xlfn.ISFORMULA(M125)=TRUE</formula>
    </cfRule>
    <cfRule type="expression" dxfId="2195" priority="7555">
      <formula>_xlfn.ISFORMULA(M125)=TRUE</formula>
    </cfRule>
    <cfRule type="expression" dxfId="2194" priority="8604">
      <formula>IF($AB125&gt;4.5,"ИСТИНА","ЛОЖЬ")</formula>
    </cfRule>
    <cfRule type="expression" dxfId="2193" priority="8184">
      <formula>IF($AB125&gt;4.5,"ИСТИНА","ЛОЖЬ")</formula>
    </cfRule>
    <cfRule type="expression" dxfId="2192" priority="8176">
      <formula>_xlfn.ISFORMULA(M125)=TRUE</formula>
    </cfRule>
    <cfRule type="expression" dxfId="2191" priority="8175">
      <formula>IF($AB125&gt;4.5,"ИСТИНА","ЛОЖЬ")</formula>
    </cfRule>
    <cfRule type="expression" dxfId="2190" priority="8596">
      <formula>_xlfn.ISFORMULA(M125)=TRUE</formula>
    </cfRule>
    <cfRule type="expression" dxfId="2189" priority="7835">
      <formula>_xlfn.ISFORMULA(M125)=TRUE</formula>
    </cfRule>
    <cfRule type="expression" dxfId="2188" priority="7834">
      <formula>IF($AB125&gt;4.5,"ИСТИНА","ЛОЖЬ")</formula>
    </cfRule>
    <cfRule type="expression" dxfId="2187" priority="7554">
      <formula>IF($AB125&gt;4.5,"ИСТИНА","ЛОЖЬ")</formula>
    </cfRule>
  </conditionalFormatting>
  <conditionalFormatting sqref="M126">
    <cfRule type="expression" dxfId="2186" priority="8114">
      <formula>IF($AB126&gt;4.5,"ИСТИНА","ЛОЖЬ")</formula>
    </cfRule>
    <cfRule type="expression" dxfId="2185" priority="8115">
      <formula>_xlfn.ISFORMULA(M126)=TRUE</formula>
    </cfRule>
    <cfRule type="expression" dxfId="2184" priority="8535">
      <formula>_xlfn.ISFORMULA(M126)=TRUE</formula>
    </cfRule>
    <cfRule type="expression" dxfId="2183" priority="8105">
      <formula>IF($AB126&gt;4.5,"ИСТИНА","ЛОЖЬ")</formula>
    </cfRule>
    <cfRule type="expression" dxfId="2182" priority="8526">
      <formula>_xlfn.ISFORMULA(M126)=TRUE</formula>
    </cfRule>
    <cfRule type="expression" dxfId="2181" priority="8525">
      <formula>IF($AB126&gt;4.5,"ИСТИНА","ЛОЖЬ")</formula>
    </cfRule>
    <cfRule type="expression" dxfId="2180" priority="8106">
      <formula>_xlfn.ISFORMULA(M126)=TRUE</formula>
    </cfRule>
    <cfRule type="expression" dxfId="2179" priority="8534">
      <formula>IF($AB126&gt;4.5,"ИСТИНА","ЛОЖЬ")</formula>
    </cfRule>
  </conditionalFormatting>
  <conditionalFormatting sqref="M127">
    <cfRule type="expression" dxfId="2178" priority="7483">
      <formula>_xlfn.ISFORMULA(M127)=TRUE</formula>
    </cfRule>
    <cfRule type="expression" dxfId="2177" priority="7484">
      <formula>IF($AB127&gt;4.5,"ИСТИНА","ЛОЖЬ")</formula>
    </cfRule>
  </conditionalFormatting>
  <conditionalFormatting sqref="M129">
    <cfRule type="expression" dxfId="2176" priority="7421">
      <formula>IF($AB129&gt;4.5,"ИСТИНА","ЛОЖЬ")</formula>
    </cfRule>
  </conditionalFormatting>
  <conditionalFormatting sqref="M131">
    <cfRule type="expression" dxfId="2175" priority="7336">
      <formula>IF($AB131&gt;4.5,"ИСТИНА","ЛОЖЬ")</formula>
    </cfRule>
  </conditionalFormatting>
  <conditionalFormatting sqref="M135:M138 P89:P138">
    <cfRule type="expression" dxfId="2174" priority="7190">
      <formula>_xlfn.ISFORMULA(M89)=TRUE</formula>
    </cfRule>
  </conditionalFormatting>
  <conditionalFormatting sqref="M135:M138">
    <cfRule type="expression" dxfId="2173" priority="7189">
      <formula>IF($AB135&gt;4.5,"ИСТИНА","ЛОЖЬ")</formula>
    </cfRule>
  </conditionalFormatting>
  <conditionalFormatting sqref="M140">
    <cfRule type="expression" dxfId="2172" priority="7097">
      <formula>IF($AB140&gt;4.5,"ИСТИНА","ЛОЖЬ")</formula>
    </cfRule>
  </conditionalFormatting>
  <conditionalFormatting sqref="M141:M143">
    <cfRule type="expression" dxfId="2171" priority="7038">
      <formula>IF($AB141&gt;4.5,"ИСТИНА","ЛОЖЬ")</formula>
    </cfRule>
  </conditionalFormatting>
  <conditionalFormatting sqref="M144">
    <cfRule type="expression" dxfId="2170" priority="6976">
      <formula>IF($AB144&gt;4.5,"ИСТИНА","ЛОЖЬ")</formula>
    </cfRule>
  </conditionalFormatting>
  <conditionalFormatting sqref="M145:M146">
    <cfRule type="expression" dxfId="2169" priority="6916">
      <formula>IF($AB145&gt;4.5,"ИСТИНА","ЛОЖЬ")</formula>
    </cfRule>
  </conditionalFormatting>
  <conditionalFormatting sqref="M147">
    <cfRule type="expression" dxfId="2168" priority="6862">
      <formula>IF($AB147&gt;4.5,"ИСТИНА","ЛОЖЬ")</formula>
    </cfRule>
  </conditionalFormatting>
  <conditionalFormatting sqref="M149:M151">
    <cfRule type="expression" dxfId="2167" priority="6784">
      <formula>IF($AB149&gt;4.5,"ИСТИНА","ЛОЖЬ")</formula>
    </cfRule>
  </conditionalFormatting>
  <conditionalFormatting sqref="M153">
    <cfRule type="expression" dxfId="2166" priority="6715">
      <formula>IF($AB153&gt;4.5,"ИСТИНА","ЛОЖЬ")</formula>
    </cfRule>
  </conditionalFormatting>
  <conditionalFormatting sqref="M154:M155">
    <cfRule type="expression" dxfId="2165" priority="6639">
      <formula>IF($AB154&gt;4.5,"ИСТИНА","ЛОЖЬ")</formula>
    </cfRule>
  </conditionalFormatting>
  <conditionalFormatting sqref="M157">
    <cfRule type="expression" dxfId="2164" priority="6563">
      <formula>IF($AB157&gt;4.5,"ИСТИНА","ЛОЖЬ")</formula>
    </cfRule>
  </conditionalFormatting>
  <conditionalFormatting sqref="M158">
    <cfRule type="expression" dxfId="2163" priority="6487">
      <formula>IF($AB158&gt;4.5,"ИСТИНА","ЛОЖЬ")</formula>
    </cfRule>
  </conditionalFormatting>
  <conditionalFormatting sqref="M159">
    <cfRule type="expression" dxfId="2162" priority="6411">
      <formula>IF($AB159&gt;4.5,"ИСТИНА","ЛОЖЬ")</formula>
    </cfRule>
  </conditionalFormatting>
  <conditionalFormatting sqref="M160">
    <cfRule type="expression" dxfId="2161" priority="6124">
      <formula>IF($AB160&gt;4.5,"ИСТИНА","ЛОЖЬ")</formula>
    </cfRule>
  </conditionalFormatting>
  <conditionalFormatting sqref="M161">
    <cfRule type="expression" dxfId="2160" priority="6344">
      <formula>IF($AB161&gt;4.5,"ИСТИНА","ЛОЖЬ")</formula>
    </cfRule>
  </conditionalFormatting>
  <conditionalFormatting sqref="M162">
    <cfRule type="expression" dxfId="2159" priority="6274">
      <formula>IF($AB162&gt;4.5,"ИСТИНА","ЛОЖЬ")</formula>
    </cfRule>
  </conditionalFormatting>
  <conditionalFormatting sqref="M163">
    <cfRule type="expression" dxfId="2158" priority="6178">
      <formula>_xlfn.ISFORMULA(M163)=TRUE</formula>
    </cfRule>
    <cfRule type="expression" dxfId="2157" priority="6204">
      <formula>IF($AB163&gt;4.5,"ИСТИНА","ЛОЖЬ")</formula>
    </cfRule>
  </conditionalFormatting>
  <conditionalFormatting sqref="M174">
    <cfRule type="expression" dxfId="2156" priority="5585">
      <formula>IF($AB174&gt;4.5,"ИСТИНА","ЛОЖЬ")</formula>
    </cfRule>
  </conditionalFormatting>
  <conditionalFormatting sqref="M175">
    <cfRule type="expression" dxfId="2155" priority="5411">
      <formula>IF($AB175&gt;4.5,"ИСТИНА","ЛОЖЬ")</formula>
    </cfRule>
  </conditionalFormatting>
  <conditionalFormatting sqref="M176">
    <cfRule type="expression" dxfId="2154" priority="4883">
      <formula>IF($AB176&gt;4.5,"ИСТИНА","ЛОЖЬ")</formula>
    </cfRule>
    <cfRule type="expression" dxfId="2153" priority="4874">
      <formula>_xlfn.ISFORMULA(M176)=TRUE</formula>
    </cfRule>
  </conditionalFormatting>
  <conditionalFormatting sqref="M177:M178">
    <cfRule type="expression" dxfId="2152" priority="5235">
      <formula>IF($AB177&gt;4.5,"ИСТИНА","ЛОЖЬ")</formula>
    </cfRule>
  </conditionalFormatting>
  <conditionalFormatting sqref="M179">
    <cfRule type="expression" dxfId="2151" priority="4709">
      <formula>IF($AB179&gt;4.5,"ИСТИНА","ЛОЖЬ")</formula>
    </cfRule>
  </conditionalFormatting>
  <conditionalFormatting sqref="M180:M185">
    <cfRule type="expression" dxfId="2150" priority="5059">
      <formula>IF($AB180&gt;4.5,"ИСТИНА","ЛОЖЬ")</formula>
    </cfRule>
  </conditionalFormatting>
  <conditionalFormatting sqref="M99:R99">
    <cfRule type="expression" dxfId="2149" priority="9931">
      <formula>_xlfn.ISFORMULA(M99)=TRUE</formula>
    </cfRule>
  </conditionalFormatting>
  <conditionalFormatting sqref="M101:R101">
    <cfRule type="expression" dxfId="2148" priority="9862">
      <formula>_xlfn.ISFORMULA(M101)=TRUE</formula>
    </cfRule>
  </conditionalFormatting>
  <conditionalFormatting sqref="M103:R103">
    <cfRule type="expression" dxfId="2147" priority="9730">
      <formula>_xlfn.ISFORMULA(M103)=TRUE</formula>
    </cfRule>
  </conditionalFormatting>
  <conditionalFormatting sqref="M107:R107">
    <cfRule type="expression" dxfId="2146" priority="9583">
      <formula>_xlfn.ISFORMULA(M107)=TRUE</formula>
    </cfRule>
  </conditionalFormatting>
  <conditionalFormatting sqref="M109:R109">
    <cfRule type="expression" dxfId="2145" priority="9449">
      <formula>_xlfn.ISFORMULA(M109)=TRUE</formula>
    </cfRule>
  </conditionalFormatting>
  <conditionalFormatting sqref="M116:R116">
    <cfRule type="expression" dxfId="2144" priority="9086">
      <formula>_xlfn.ISFORMULA(M116)=TRUE</formula>
    </cfRule>
  </conditionalFormatting>
  <conditionalFormatting sqref="M121:R121">
    <cfRule type="expression" dxfId="2143" priority="8386">
      <formula>_xlfn.ISFORMULA(M121)=TRUE</formula>
    </cfRule>
  </conditionalFormatting>
  <conditionalFormatting sqref="N8">
    <cfRule type="expression" dxfId="2142" priority="4088">
      <formula>_xlfn.ISFORMULA(N8)=TRUE</formula>
    </cfRule>
  </conditionalFormatting>
  <conditionalFormatting sqref="N10">
    <cfRule type="expression" dxfId="2141" priority="449">
      <formula>_xlfn.ISFORMULA(N10)=TRUE</formula>
    </cfRule>
  </conditionalFormatting>
  <conditionalFormatting sqref="N11">
    <cfRule type="expression" dxfId="2140" priority="448">
      <formula>_xlfn.ISFORMULA(N11)=TRUE</formula>
    </cfRule>
  </conditionalFormatting>
  <conditionalFormatting sqref="N47">
    <cfRule type="expression" dxfId="2139" priority="12427">
      <formula>_xlfn.ISFORMULA(N47)=TRUE</formula>
    </cfRule>
  </conditionalFormatting>
  <conditionalFormatting sqref="N208">
    <cfRule type="expression" dxfId="2138" priority="1010">
      <formula>_xlfn.ISFORMULA(N208)=TRUE</formula>
    </cfRule>
    <cfRule type="expression" dxfId="2137" priority="1009">
      <formula>_xlfn.ISFORMULA(N208)=TRUE</formula>
    </cfRule>
    <cfRule type="expression" dxfId="2136" priority="1011">
      <formula>_xlfn.ISFORMULA(N208)=TRUE</formula>
    </cfRule>
  </conditionalFormatting>
  <conditionalFormatting sqref="N209">
    <cfRule type="expression" dxfId="2135" priority="1008">
      <formula>_xlfn.ISFORMULA(N209)=TRUE</formula>
    </cfRule>
    <cfRule type="expression" dxfId="2134" priority="1007">
      <formula>_xlfn.ISFORMULA(N209)=TRUE</formula>
    </cfRule>
    <cfRule type="expression" dxfId="2133" priority="1006">
      <formula>_xlfn.ISFORMULA(N209)=TRUE</formula>
    </cfRule>
  </conditionalFormatting>
  <conditionalFormatting sqref="N210">
    <cfRule type="expression" dxfId="2132" priority="1004">
      <formula>_xlfn.ISFORMULA(N210)=TRUE</formula>
    </cfRule>
    <cfRule type="expression" dxfId="2131" priority="1003">
      <formula>_xlfn.ISFORMULA(N210)=TRUE</formula>
    </cfRule>
    <cfRule type="expression" dxfId="2130" priority="1005">
      <formula>_xlfn.ISFORMULA(N210)=TRUE</formula>
    </cfRule>
  </conditionalFormatting>
  <conditionalFormatting sqref="N211">
    <cfRule type="expression" dxfId="2129" priority="1002">
      <formula>_xlfn.ISFORMULA(N211)=TRUE</formula>
    </cfRule>
    <cfRule type="expression" dxfId="2128" priority="1001">
      <formula>_xlfn.ISFORMULA(N211)=TRUE</formula>
    </cfRule>
    <cfRule type="expression" dxfId="2127" priority="1000">
      <formula>_xlfn.ISFORMULA(N211)=TRUE</formula>
    </cfRule>
  </conditionalFormatting>
  <conditionalFormatting sqref="N216">
    <cfRule type="expression" dxfId="2126" priority="998">
      <formula>_xlfn.ISFORMULA(N216)=TRUE</formula>
    </cfRule>
    <cfRule type="expression" dxfId="2125" priority="997">
      <formula>_xlfn.ISFORMULA(N216)=TRUE</formula>
    </cfRule>
    <cfRule type="expression" dxfId="2124" priority="996">
      <formula>_xlfn.ISFORMULA(N216)=TRUE</formula>
    </cfRule>
  </conditionalFormatting>
  <conditionalFormatting sqref="N217">
    <cfRule type="expression" dxfId="2123" priority="994">
      <formula>_xlfn.ISFORMULA(N217)=TRUE</formula>
    </cfRule>
    <cfRule type="expression" dxfId="2122" priority="993">
      <formula>_xlfn.ISFORMULA(N217)=TRUE</formula>
    </cfRule>
    <cfRule type="expression" dxfId="2121" priority="995">
      <formula>_xlfn.ISFORMULA(N217)=TRUE</formula>
    </cfRule>
  </conditionalFormatting>
  <conditionalFormatting sqref="N218">
    <cfRule type="expression" dxfId="2120" priority="991">
      <formula>_xlfn.ISFORMULA(N218)=TRUE</formula>
    </cfRule>
    <cfRule type="expression" dxfId="2119" priority="992">
      <formula>_xlfn.ISFORMULA(N218)=TRUE</formula>
    </cfRule>
    <cfRule type="expression" dxfId="2118" priority="990">
      <formula>_xlfn.ISFORMULA(N218)=TRUE</formula>
    </cfRule>
  </conditionalFormatting>
  <conditionalFormatting sqref="N219">
    <cfRule type="expression" dxfId="2117" priority="987">
      <formula>_xlfn.ISFORMULA(N219)=TRUE</formula>
    </cfRule>
    <cfRule type="expression" dxfId="2116" priority="988">
      <formula>_xlfn.ISFORMULA(N219)=TRUE</formula>
    </cfRule>
    <cfRule type="expression" dxfId="2115" priority="989">
      <formula>_xlfn.ISFORMULA(N219)=TRUE</formula>
    </cfRule>
  </conditionalFormatting>
  <conditionalFormatting sqref="N220">
    <cfRule type="expression" dxfId="2114" priority="983">
      <formula>_xlfn.ISFORMULA(N220)=TRUE</formula>
    </cfRule>
    <cfRule type="expression" dxfId="2113" priority="984">
      <formula>_xlfn.ISFORMULA(N220)=TRUE</formula>
    </cfRule>
    <cfRule type="expression" dxfId="2112" priority="985">
      <formula>_xlfn.ISFORMULA(N220)=TRUE</formula>
    </cfRule>
  </conditionalFormatting>
  <conditionalFormatting sqref="N221">
    <cfRule type="expression" dxfId="2111" priority="982">
      <formula>_xlfn.ISFORMULA(N221)=TRUE</formula>
    </cfRule>
    <cfRule type="expression" dxfId="2110" priority="980">
      <formula>_xlfn.ISFORMULA(N221)=TRUE</formula>
    </cfRule>
    <cfRule type="expression" dxfId="2109" priority="981">
      <formula>_xlfn.ISFORMULA(N221)=TRUE</formula>
    </cfRule>
  </conditionalFormatting>
  <conditionalFormatting sqref="N222">
    <cfRule type="expression" dxfId="2108" priority="978">
      <formula>_xlfn.ISFORMULA(N222)=TRUE</formula>
    </cfRule>
    <cfRule type="expression" dxfId="2107" priority="979">
      <formula>_xlfn.ISFORMULA(N222)=TRUE</formula>
    </cfRule>
    <cfRule type="expression" dxfId="2106" priority="977">
      <formula>_xlfn.ISFORMULA(N222)=TRUE</formula>
    </cfRule>
  </conditionalFormatting>
  <conditionalFormatting sqref="N223">
    <cfRule type="expression" dxfId="2105" priority="974">
      <formula>_xlfn.ISFORMULA(N223)=TRUE</formula>
    </cfRule>
    <cfRule type="expression" dxfId="2104" priority="975">
      <formula>_xlfn.ISFORMULA(N223)=TRUE</formula>
    </cfRule>
    <cfRule type="expression" dxfId="2103" priority="976">
      <formula>_xlfn.ISFORMULA(N223)=TRUE</formula>
    </cfRule>
  </conditionalFormatting>
  <conditionalFormatting sqref="N224">
    <cfRule type="expression" dxfId="2102" priority="971">
      <formula>_xlfn.ISFORMULA(N224)=TRUE</formula>
    </cfRule>
    <cfRule type="expression" dxfId="2101" priority="970">
      <formula>_xlfn.ISFORMULA(N224)=TRUE</formula>
    </cfRule>
    <cfRule type="expression" dxfId="2100" priority="972">
      <formula>_xlfn.ISFORMULA(N224)=TRUE</formula>
    </cfRule>
  </conditionalFormatting>
  <conditionalFormatting sqref="N227">
    <cfRule type="expression" dxfId="2099" priority="967">
      <formula>_xlfn.ISFORMULA(N227)=TRUE</formula>
    </cfRule>
    <cfRule type="expression" dxfId="2098" priority="968">
      <formula>_xlfn.ISFORMULA(N227)=TRUE</formula>
    </cfRule>
    <cfRule type="expression" dxfId="2097" priority="966">
      <formula>_xlfn.ISFORMULA(N227)=TRUE</formula>
    </cfRule>
  </conditionalFormatting>
  <conditionalFormatting sqref="N228">
    <cfRule type="expression" dxfId="2096" priority="962">
      <formula>_xlfn.ISFORMULA(N228)=TRUE</formula>
    </cfRule>
    <cfRule type="expression" dxfId="2095" priority="963">
      <formula>_xlfn.ISFORMULA(N228)=TRUE</formula>
    </cfRule>
    <cfRule type="expression" dxfId="2094" priority="964">
      <formula>_xlfn.ISFORMULA(N228)=TRUE</formula>
    </cfRule>
  </conditionalFormatting>
  <conditionalFormatting sqref="N229">
    <cfRule type="expression" dxfId="2093" priority="960">
      <formula>_xlfn.ISFORMULA(N229)=TRUE</formula>
    </cfRule>
    <cfRule type="expression" dxfId="2092" priority="959">
      <formula>_xlfn.ISFORMULA(N229)=TRUE</formula>
    </cfRule>
    <cfRule type="expression" dxfId="2091" priority="958">
      <formula>_xlfn.ISFORMULA(N229)=TRUE</formula>
    </cfRule>
  </conditionalFormatting>
  <conditionalFormatting sqref="N230">
    <cfRule type="expression" dxfId="2090" priority="956">
      <formula>_xlfn.ISFORMULA(N230)=TRUE</formula>
    </cfRule>
    <cfRule type="expression" dxfId="2089" priority="954">
      <formula>_xlfn.ISFORMULA(N230)=TRUE</formula>
    </cfRule>
    <cfRule type="expression" dxfId="2088" priority="955">
      <formula>_xlfn.ISFORMULA(N230)=TRUE</formula>
    </cfRule>
  </conditionalFormatting>
  <conditionalFormatting sqref="N231">
    <cfRule type="expression" dxfId="2087" priority="952">
      <formula>_xlfn.ISFORMULA(N231)=TRUE</formula>
    </cfRule>
    <cfRule type="expression" dxfId="2086" priority="951">
      <formula>_xlfn.ISFORMULA(N231)=TRUE</formula>
    </cfRule>
    <cfRule type="expression" dxfId="2085" priority="950">
      <formula>_xlfn.ISFORMULA(N231)=TRUE</formula>
    </cfRule>
  </conditionalFormatting>
  <conditionalFormatting sqref="N414:N421">
    <cfRule type="expression" dxfId="2084" priority="14264">
      <formula>_xlfn.ISFORMULA(N414)=TRUE</formula>
    </cfRule>
  </conditionalFormatting>
  <conditionalFormatting sqref="N7:O7">
    <cfRule type="expression" dxfId="2083" priority="14004">
      <formula>_xlfn.ISFORMULA(N7)=TRUE</formula>
    </cfRule>
  </conditionalFormatting>
  <conditionalFormatting sqref="N9:O9">
    <cfRule type="expression" dxfId="2082" priority="13930">
      <formula>_xlfn.ISFORMULA(N9)=TRUE</formula>
    </cfRule>
  </conditionalFormatting>
  <conditionalFormatting sqref="N12:O12">
    <cfRule type="expression" dxfId="2081" priority="4496">
      <formula>_xlfn.ISFORMULA(N12)=TRUE</formula>
    </cfRule>
    <cfRule type="expression" dxfId="2080" priority="4414">
      <formula>_xlfn.ISFORMULA(N12)=TRUE</formula>
    </cfRule>
    <cfRule type="expression" dxfId="2079" priority="13841">
      <formula>_xlfn.ISFORMULA(N12)=TRUE</formula>
    </cfRule>
  </conditionalFormatting>
  <conditionalFormatting sqref="N13:O13">
    <cfRule type="expression" dxfId="2078" priority="4412">
      <formula>_xlfn.ISFORMULA(N13)=TRUE</formula>
    </cfRule>
  </conditionalFormatting>
  <conditionalFormatting sqref="N14:O14">
    <cfRule type="expression" dxfId="2077" priority="4077">
      <formula>_xlfn.ISFORMULA(N14)=TRUE</formula>
    </cfRule>
    <cfRule type="expression" dxfId="2076" priority="4076">
      <formula>_xlfn.ISFORMULA(N14)=TRUE</formula>
    </cfRule>
    <cfRule type="expression" dxfId="2075" priority="4078">
      <formula>_xlfn.ISFORMULA(N14)=TRUE</formula>
    </cfRule>
    <cfRule type="expression" dxfId="2074" priority="4082">
      <formula>_xlfn.ISFORMULA(N14)=TRUE</formula>
    </cfRule>
  </conditionalFormatting>
  <conditionalFormatting sqref="N15:O18">
    <cfRule type="expression" dxfId="2073" priority="13792">
      <formula>_xlfn.ISFORMULA(N15)=TRUE</formula>
    </cfRule>
  </conditionalFormatting>
  <conditionalFormatting sqref="N20:O36">
    <cfRule type="expression" dxfId="2072" priority="12867">
      <formula>_xlfn.ISFORMULA(N20)=TRUE</formula>
    </cfRule>
  </conditionalFormatting>
  <conditionalFormatting sqref="N48:O52">
    <cfRule type="expression" dxfId="2071" priority="12235">
      <formula>_xlfn.ISFORMULA(N48)=TRUE</formula>
    </cfRule>
  </conditionalFormatting>
  <conditionalFormatting sqref="N65:O65 N64">
    <cfRule type="expression" dxfId="2070" priority="3950">
      <formula>_xlfn.ISFORMULA(N64)=TRUE</formula>
    </cfRule>
    <cfRule type="expression" dxfId="2069" priority="3951">
      <formula>_xlfn.ISFORMULA(N64)=TRUE</formula>
    </cfRule>
    <cfRule type="expression" dxfId="2068" priority="3949">
      <formula>_xlfn.ISFORMULA(N64)=TRUE</formula>
    </cfRule>
  </conditionalFormatting>
  <conditionalFormatting sqref="N66:O66">
    <cfRule type="expression" dxfId="2067" priority="3945">
      <formula>_xlfn.ISFORMULA(N66)=TRUE</formula>
    </cfRule>
    <cfRule type="expression" dxfId="2066" priority="3944">
      <formula>_xlfn.ISFORMULA(N66)=TRUE</formula>
    </cfRule>
    <cfRule type="expression" dxfId="2065" priority="3943">
      <formula>_xlfn.ISFORMULA(N66)=TRUE</formula>
    </cfRule>
  </conditionalFormatting>
  <conditionalFormatting sqref="N67:O67">
    <cfRule type="expression" dxfId="2064" priority="3937">
      <formula>_xlfn.ISFORMULA(N67)=TRUE</formula>
    </cfRule>
    <cfRule type="expression" dxfId="2063" priority="3938">
      <formula>_xlfn.ISFORMULA(N67)=TRUE</formula>
    </cfRule>
    <cfRule type="expression" dxfId="2062" priority="3939">
      <formula>_xlfn.ISFORMULA(N67)=TRUE</formula>
    </cfRule>
  </conditionalFormatting>
  <conditionalFormatting sqref="N68:O68">
    <cfRule type="expression" dxfId="2061" priority="1516">
      <formula>_xlfn.ISFORMULA(N68)=TRUE</formula>
    </cfRule>
    <cfRule type="expression" dxfId="2060" priority="1515">
      <formula>_xlfn.ISFORMULA(N68)=TRUE</formula>
    </cfRule>
    <cfRule type="expression" dxfId="2059" priority="1517">
      <formula>_xlfn.ISFORMULA(N68)=TRUE</formula>
    </cfRule>
  </conditionalFormatting>
  <conditionalFormatting sqref="N69:O69">
    <cfRule type="expression" dxfId="2058" priority="1449">
      <formula>_xlfn.ISFORMULA(N69)=TRUE</formula>
    </cfRule>
    <cfRule type="expression" dxfId="2057" priority="1450">
      <formula>_xlfn.ISFORMULA(N69)=TRUE</formula>
    </cfRule>
    <cfRule type="expression" dxfId="2056" priority="1448">
      <formula>_xlfn.ISFORMULA(N69)=TRUE</formula>
    </cfRule>
  </conditionalFormatting>
  <conditionalFormatting sqref="N70:O70">
    <cfRule type="expression" dxfId="2055" priority="1029">
      <formula>_xlfn.ISFORMULA(N70)=TRUE</formula>
    </cfRule>
    <cfRule type="expression" dxfId="2054" priority="1030">
      <formula>_xlfn.ISFORMULA(N70)=TRUE</formula>
    </cfRule>
    <cfRule type="expression" dxfId="2053" priority="1031">
      <formula>_xlfn.ISFORMULA(N70)=TRUE</formula>
    </cfRule>
  </conditionalFormatting>
  <conditionalFormatting sqref="N71:O71">
    <cfRule type="expression" dxfId="2052" priority="14502">
      <formula>_xlfn.ISFORMULA(N71)=TRUE</formula>
    </cfRule>
  </conditionalFormatting>
  <conditionalFormatting sqref="N81:O81 N84:O84 N86:O86">
    <cfRule type="expression" dxfId="2051" priority="3630">
      <formula>_xlfn.ISFORMULA(N81)=TRUE</formula>
    </cfRule>
    <cfRule type="expression" dxfId="2050" priority="3631">
      <formula>_xlfn.ISFORMULA(N81)=TRUE</formula>
    </cfRule>
    <cfRule type="expression" dxfId="2049" priority="3632">
      <formula>_xlfn.ISFORMULA(N81)=TRUE</formula>
    </cfRule>
  </conditionalFormatting>
  <conditionalFormatting sqref="N82:O82 N85:O85">
    <cfRule type="expression" dxfId="2048" priority="3625">
      <formula>_xlfn.ISFORMULA(N82)=TRUE</formula>
    </cfRule>
    <cfRule type="expression" dxfId="2047" priority="3626">
      <formula>_xlfn.ISFORMULA(N82)=TRUE</formula>
    </cfRule>
    <cfRule type="expression" dxfId="2046" priority="3624">
      <formula>_xlfn.ISFORMULA(N82)=TRUE</formula>
    </cfRule>
  </conditionalFormatting>
  <conditionalFormatting sqref="N83:O83">
    <cfRule type="expression" dxfId="2045" priority="3618">
      <formula>_xlfn.ISFORMULA(N83)=TRUE</formula>
    </cfRule>
    <cfRule type="expression" dxfId="2044" priority="3619">
      <formula>_xlfn.ISFORMULA(N83)=TRUE</formula>
    </cfRule>
    <cfRule type="expression" dxfId="2043" priority="3620">
      <formula>_xlfn.ISFORMULA(N83)=TRUE</formula>
    </cfRule>
  </conditionalFormatting>
  <conditionalFormatting sqref="N89:O89 N92:O92">
    <cfRule type="expression" dxfId="2042" priority="3686">
      <formula>_xlfn.ISFORMULA(N89)=TRUE</formula>
    </cfRule>
    <cfRule type="expression" dxfId="2041" priority="3685">
      <formula>_xlfn.ISFORMULA(N89)=TRUE</formula>
    </cfRule>
    <cfRule type="expression" dxfId="2040" priority="3684">
      <formula>_xlfn.ISFORMULA(N89)=TRUE</formula>
    </cfRule>
  </conditionalFormatting>
  <conditionalFormatting sqref="N90:O90 N93:O93">
    <cfRule type="expression" dxfId="2039" priority="3680">
      <formula>_xlfn.ISFORMULA(N90)=TRUE</formula>
    </cfRule>
    <cfRule type="expression" dxfId="2038" priority="3679">
      <formula>_xlfn.ISFORMULA(N90)=TRUE</formula>
    </cfRule>
    <cfRule type="expression" dxfId="2037" priority="3678">
      <formula>_xlfn.ISFORMULA(N90)=TRUE</formula>
    </cfRule>
  </conditionalFormatting>
  <conditionalFormatting sqref="N91:O91">
    <cfRule type="expression" dxfId="2036" priority="3672">
      <formula>_xlfn.ISFORMULA(N91)=TRUE</formula>
    </cfRule>
    <cfRule type="expression" dxfId="2035" priority="3674">
      <formula>_xlfn.ISFORMULA(N91)=TRUE</formula>
    </cfRule>
    <cfRule type="expression" dxfId="2034" priority="3673">
      <formula>_xlfn.ISFORMULA(N91)=TRUE</formula>
    </cfRule>
  </conditionalFormatting>
  <conditionalFormatting sqref="N99:O99">
    <cfRule type="expression" dxfId="2033" priority="9927">
      <formula>_xlfn.ISFORMULA(N99)=TRUE</formula>
    </cfRule>
  </conditionalFormatting>
  <conditionalFormatting sqref="N101:O101">
    <cfRule type="expression" dxfId="2032" priority="9855">
      <formula>_xlfn.ISFORMULA(N101)=TRUE</formula>
    </cfRule>
  </conditionalFormatting>
  <conditionalFormatting sqref="N103:O103">
    <cfRule type="expression" dxfId="2031" priority="9723">
      <formula>_xlfn.ISFORMULA(N103)=TRUE</formula>
    </cfRule>
  </conditionalFormatting>
  <conditionalFormatting sqref="N107:O107">
    <cfRule type="expression" dxfId="2030" priority="9576">
      <formula>_xlfn.ISFORMULA(N107)=TRUE</formula>
    </cfRule>
  </conditionalFormatting>
  <conditionalFormatting sqref="N109:O109">
    <cfRule type="expression" dxfId="2029" priority="9442">
      <formula>_xlfn.ISFORMULA(N109)=TRUE</formula>
    </cfRule>
  </conditionalFormatting>
  <conditionalFormatting sqref="N112:O112">
    <cfRule type="expression" dxfId="2028" priority="9222">
      <formula>_xlfn.ISFORMULA(N112)=TRUE</formula>
    </cfRule>
  </conditionalFormatting>
  <conditionalFormatting sqref="N116:O116">
    <cfRule type="expression" dxfId="2027" priority="9079">
      <formula>_xlfn.ISFORMULA(N116)=TRUE</formula>
    </cfRule>
  </conditionalFormatting>
  <conditionalFormatting sqref="N121:O122">
    <cfRule type="expression" dxfId="2026" priority="7752">
      <formula>_xlfn.ISFORMULA(N121)=TRUE</formula>
    </cfRule>
  </conditionalFormatting>
  <conditionalFormatting sqref="N138:O138">
    <cfRule type="expression" dxfId="2025" priority="7168">
      <formula>_xlfn.ISFORMULA(N138)=TRUE</formula>
    </cfRule>
  </conditionalFormatting>
  <conditionalFormatting sqref="N142:O142 N144:O144 N146:O146 N148:O148 N150:O150 N152:O152 N154:O154">
    <cfRule type="expression" dxfId="2024" priority="3118">
      <formula>_xlfn.ISFORMULA(N142)=TRUE</formula>
    </cfRule>
    <cfRule type="expression" dxfId="2023" priority="3119">
      <formula>_xlfn.ISFORMULA(N142)=TRUE</formula>
    </cfRule>
    <cfRule type="expression" dxfId="2022" priority="3120">
      <formula>_xlfn.ISFORMULA(N142)=TRUE</formula>
    </cfRule>
  </conditionalFormatting>
  <conditionalFormatting sqref="N143:O143 N145:O145 N147:O147 N149:O149 N151:O151 N153:O153">
    <cfRule type="expression" dxfId="2021" priority="3114">
      <formula>_xlfn.ISFORMULA(N143)=TRUE</formula>
    </cfRule>
    <cfRule type="expression" dxfId="2020" priority="3112">
      <formula>_xlfn.ISFORMULA(N143)=TRUE</formula>
    </cfRule>
    <cfRule type="expression" dxfId="2019" priority="3113">
      <formula>_xlfn.ISFORMULA(N143)=TRUE</formula>
    </cfRule>
  </conditionalFormatting>
  <conditionalFormatting sqref="N157:O157 N159:O159 N161:O161 N163:O164 N166:O166 N168:O168 N170:O171">
    <cfRule type="expression" dxfId="2018" priority="2892">
      <formula>_xlfn.ISFORMULA(N157)=TRUE</formula>
    </cfRule>
    <cfRule type="expression" dxfId="2017" priority="2890">
      <formula>_xlfn.ISFORMULA(N157)=TRUE</formula>
    </cfRule>
    <cfRule type="expression" dxfId="2016" priority="2891">
      <formula>_xlfn.ISFORMULA(N157)=TRUE</formula>
    </cfRule>
  </conditionalFormatting>
  <conditionalFormatting sqref="N158:O158 N160:O160 N162:O162 N165:O165 N167:O167 N169:O169">
    <cfRule type="expression" dxfId="2015" priority="2896">
      <formula>_xlfn.ISFORMULA(N158)=TRUE</formula>
    </cfRule>
    <cfRule type="expression" dxfId="2014" priority="2898">
      <formula>_xlfn.ISFORMULA(N158)=TRUE</formula>
    </cfRule>
    <cfRule type="expression" dxfId="2013" priority="2897">
      <formula>_xlfn.ISFORMULA(N158)=TRUE</formula>
    </cfRule>
  </conditionalFormatting>
  <conditionalFormatting sqref="N174:O174 N176:O176 N178:O178 N180:O181 N183:O183 N185:O185 N187:O188">
    <cfRule type="expression" dxfId="2012" priority="2878">
      <formula>_xlfn.ISFORMULA(N174)=TRUE</formula>
    </cfRule>
    <cfRule type="expression" dxfId="2011" priority="2879">
      <formula>_xlfn.ISFORMULA(N174)=TRUE</formula>
    </cfRule>
    <cfRule type="expression" dxfId="2010" priority="2880">
      <formula>_xlfn.ISFORMULA(N174)=TRUE</formula>
    </cfRule>
  </conditionalFormatting>
  <conditionalFormatting sqref="N175:O175 N177:O177 N179:O179 N182:O182 N184:O184 N186:O186">
    <cfRule type="expression" dxfId="2009" priority="2886">
      <formula>_xlfn.ISFORMULA(N175)=TRUE</formula>
    </cfRule>
    <cfRule type="expression" dxfId="2008" priority="2884">
      <formula>_xlfn.ISFORMULA(N175)=TRUE</formula>
    </cfRule>
    <cfRule type="expression" dxfId="2007" priority="2885">
      <formula>_xlfn.ISFORMULA(N175)=TRUE</formula>
    </cfRule>
  </conditionalFormatting>
  <conditionalFormatting sqref="N189:O190">
    <cfRule type="expression" dxfId="2006" priority="14072">
      <formula>_xlfn.ISFORMULA(N189)=TRUE</formula>
    </cfRule>
  </conditionalFormatting>
  <conditionalFormatting sqref="N191:O191 N193:O193 N195:O195 N197:O198 N200:O200">
    <cfRule type="expression" dxfId="2005" priority="2800">
      <formula>_xlfn.ISFORMULA(N191)=TRUE</formula>
    </cfRule>
    <cfRule type="expression" dxfId="2004" priority="2802">
      <formula>_xlfn.ISFORMULA(N191)=TRUE</formula>
    </cfRule>
    <cfRule type="expression" dxfId="2003" priority="2801">
      <formula>_xlfn.ISFORMULA(N191)=TRUE</formula>
    </cfRule>
  </conditionalFormatting>
  <conditionalFormatting sqref="N192:O192 N194:O194 N196:O196 N199:O199 N201:O201">
    <cfRule type="expression" dxfId="2002" priority="2806">
      <formula>_xlfn.ISFORMULA(N192)=TRUE</formula>
    </cfRule>
    <cfRule type="expression" dxfId="2001" priority="2807">
      <formula>_xlfn.ISFORMULA(N192)=TRUE</formula>
    </cfRule>
    <cfRule type="expression" dxfId="2000" priority="2808">
      <formula>_xlfn.ISFORMULA(N192)=TRUE</formula>
    </cfRule>
  </conditionalFormatting>
  <conditionalFormatting sqref="N203:O203">
    <cfRule type="expression" dxfId="1999" priority="2728">
      <formula>_xlfn.ISFORMULA(N203)=TRUE</formula>
    </cfRule>
  </conditionalFormatting>
  <conditionalFormatting sqref="N204:O204">
    <cfRule type="expression" dxfId="1998" priority="2729">
      <formula>_xlfn.ISFORMULA(N204)=TRUE</formula>
    </cfRule>
  </conditionalFormatting>
  <conditionalFormatting sqref="N205:O205">
    <cfRule type="expression" dxfId="1997" priority="2727">
      <formula>_xlfn.ISFORMULA(N205)=TRUE</formula>
    </cfRule>
  </conditionalFormatting>
  <conditionalFormatting sqref="N274:O275">
    <cfRule type="expression" dxfId="1996" priority="14070">
      <formula>_xlfn.ISFORMULA(N274)=TRUE</formula>
    </cfRule>
  </conditionalFormatting>
  <conditionalFormatting sqref="N291:O292 N308:O309">
    <cfRule type="expression" dxfId="1995" priority="14066">
      <formula>_xlfn.ISFORMULA(N291)=TRUE</formula>
    </cfRule>
  </conditionalFormatting>
  <conditionalFormatting sqref="N342:O343">
    <cfRule type="expression" dxfId="1994" priority="14060">
      <formula>_xlfn.ISFORMULA(N342)=TRUE</formula>
    </cfRule>
  </conditionalFormatting>
  <conditionalFormatting sqref="N359:O360">
    <cfRule type="expression" dxfId="1993" priority="14057">
      <formula>_xlfn.ISFORMULA(N359)=TRUE</formula>
    </cfRule>
  </conditionalFormatting>
  <conditionalFormatting sqref="N393:O394">
    <cfRule type="expression" dxfId="1992" priority="14054">
      <formula>_xlfn.ISFORMULA(N393)=TRUE</formula>
    </cfRule>
  </conditionalFormatting>
  <conditionalFormatting sqref="N444:O445">
    <cfRule type="expression" dxfId="1991" priority="14052">
      <formula>_xlfn.ISFORMULA(N444)=TRUE</formula>
    </cfRule>
  </conditionalFormatting>
  <conditionalFormatting sqref="N461:O462">
    <cfRule type="expression" dxfId="1990" priority="14050">
      <formula>_xlfn.ISFORMULA(N461)=TRUE</formula>
    </cfRule>
  </conditionalFormatting>
  <conditionalFormatting sqref="N478:O479">
    <cfRule type="expression" dxfId="1989" priority="14049">
      <formula>_xlfn.ISFORMULA(N478)=TRUE</formula>
    </cfRule>
  </conditionalFormatting>
  <conditionalFormatting sqref="N495:O1000">
    <cfRule type="expression" dxfId="1988" priority="14047">
      <formula>_xlfn.ISFORMULA(N495)=TRUE</formula>
    </cfRule>
  </conditionalFormatting>
  <conditionalFormatting sqref="O8">
    <cfRule type="expression" dxfId="1987" priority="4087">
      <formula>_xlfn.ISFORMULA(O8)=TRUE</formula>
    </cfRule>
  </conditionalFormatting>
  <conditionalFormatting sqref="O10:O11">
    <cfRule type="expression" dxfId="1986" priority="443">
      <formula>_xlfn.ISFORMULA(O10)=TRUE</formula>
    </cfRule>
    <cfRule type="expression" dxfId="1985" priority="444">
      <formula>_xlfn.ISFORMULA(O10)=TRUE</formula>
    </cfRule>
    <cfRule type="expression" dxfId="1984" priority="441">
      <formula>_xlfn.ISFORMULA(O10)=TRUE</formula>
    </cfRule>
    <cfRule type="expression" dxfId="1983" priority="442">
      <formula>_xlfn.ISFORMULA(O10)=TRUE</formula>
    </cfRule>
  </conditionalFormatting>
  <conditionalFormatting sqref="O12">
    <cfRule type="expression" dxfId="1982" priority="4491">
      <formula>_xlfn.ISFORMULA(O12)=TRUE</formula>
    </cfRule>
    <cfRule type="expression" dxfId="1981" priority="4490">
      <formula>_xlfn.ISFORMULA(O12)=TRUE</formula>
    </cfRule>
    <cfRule type="expression" dxfId="1980" priority="4492">
      <formula>_xlfn.ISFORMULA(O12)=TRUE</formula>
    </cfRule>
  </conditionalFormatting>
  <conditionalFormatting sqref="O13">
    <cfRule type="expression" dxfId="1979" priority="4408">
      <formula>_xlfn.ISFORMULA(O13)=TRUE</formula>
    </cfRule>
    <cfRule type="expression" dxfId="1978" priority="4407">
      <formula>_xlfn.ISFORMULA(O13)=TRUE</formula>
    </cfRule>
    <cfRule type="expression" dxfId="1977" priority="4406">
      <formula>_xlfn.ISFORMULA(O13)=TRUE</formula>
    </cfRule>
  </conditionalFormatting>
  <conditionalFormatting sqref="O14">
    <cfRule type="expression" dxfId="1976" priority="4075">
      <formula>_xlfn.ISFORMULA(O14)=TRUE</formula>
    </cfRule>
    <cfRule type="expression" dxfId="1975" priority="4081">
      <formula>_xlfn.ISFORMULA(O14)=TRUE</formula>
    </cfRule>
    <cfRule type="expression" dxfId="1974" priority="4073">
      <formula>_xlfn.ISFORMULA(O14)=TRUE</formula>
    </cfRule>
    <cfRule type="expression" dxfId="1973" priority="4074">
      <formula>_xlfn.ISFORMULA(O14)=TRUE</formula>
    </cfRule>
    <cfRule type="expression" dxfId="1972" priority="4080">
      <formula>_xlfn.ISFORMULA(O14)=TRUE</formula>
    </cfRule>
    <cfRule type="expression" dxfId="1971" priority="4079">
      <formula>_xlfn.ISFORMULA(O14)=TRUE</formula>
    </cfRule>
  </conditionalFormatting>
  <conditionalFormatting sqref="O21:O35">
    <cfRule type="expression" dxfId="1970" priority="12864">
      <formula>_xlfn.ISFORMULA(O21)=TRUE</formula>
    </cfRule>
  </conditionalFormatting>
  <conditionalFormatting sqref="O37">
    <cfRule type="expression" dxfId="1969" priority="1123">
      <formula>_xlfn.ISFORMULA(O37)=TRUE</formula>
    </cfRule>
    <cfRule type="expression" dxfId="1968" priority="1122">
      <formula>_xlfn.ISFORMULA(O37)=TRUE</formula>
    </cfRule>
  </conditionalFormatting>
  <conditionalFormatting sqref="O38">
    <cfRule type="expression" dxfId="1967" priority="12625">
      <formula>_xlfn.ISFORMULA(O38)=TRUE</formula>
    </cfRule>
  </conditionalFormatting>
  <conditionalFormatting sqref="O46:O52">
    <cfRule type="expression" dxfId="1966" priority="12232">
      <formula>_xlfn.ISFORMULA(O46)=TRUE</formula>
    </cfRule>
  </conditionalFormatting>
  <conditionalFormatting sqref="O53">
    <cfRule type="expression" dxfId="1965" priority="1097">
      <formula>_xlfn.ISFORMULA(O53)=TRUE</formula>
    </cfRule>
    <cfRule type="expression" dxfId="1964" priority="1096">
      <formula>_xlfn.ISFORMULA(O53)=TRUE</formula>
    </cfRule>
  </conditionalFormatting>
  <conditionalFormatting sqref="O55 O57 O59 O61 O63">
    <cfRule type="expression" dxfId="1963" priority="3952">
      <formula>_xlfn.ISFORMULA(O55)=TRUE</formula>
    </cfRule>
    <cfRule type="expression" dxfId="1962" priority="3953">
      <formula>_xlfn.ISFORMULA(O55)=TRUE</formula>
    </cfRule>
  </conditionalFormatting>
  <conditionalFormatting sqref="O56 O58 O60 O62 O64">
    <cfRule type="expression" dxfId="1961" priority="3954">
      <formula>_xlfn.ISFORMULA(O56)=TRUE</formula>
    </cfRule>
    <cfRule type="expression" dxfId="1960" priority="3955">
      <formula>_xlfn.ISFORMULA(O56)=TRUE</formula>
    </cfRule>
  </conditionalFormatting>
  <conditionalFormatting sqref="O65">
    <cfRule type="expression" dxfId="1959" priority="3946">
      <formula>_xlfn.ISFORMULA(O65)=TRUE</formula>
    </cfRule>
    <cfRule type="expression" dxfId="1958" priority="3948">
      <formula>_xlfn.ISFORMULA(O65)=TRUE</formula>
    </cfRule>
    <cfRule type="expression" dxfId="1957" priority="3947">
      <formula>_xlfn.ISFORMULA(O65)=TRUE</formula>
    </cfRule>
  </conditionalFormatting>
  <conditionalFormatting sqref="O66">
    <cfRule type="expression" dxfId="1956" priority="3940">
      <formula>_xlfn.ISFORMULA(O66)=TRUE</formula>
    </cfRule>
    <cfRule type="expression" dxfId="1955" priority="3941">
      <formula>_xlfn.ISFORMULA(O66)=TRUE</formula>
    </cfRule>
    <cfRule type="expression" dxfId="1954" priority="3942">
      <formula>_xlfn.ISFORMULA(O66)=TRUE</formula>
    </cfRule>
  </conditionalFormatting>
  <conditionalFormatting sqref="O67">
    <cfRule type="expression" dxfId="1953" priority="3936">
      <formula>_xlfn.ISFORMULA(O67)=TRUE</formula>
    </cfRule>
    <cfRule type="expression" dxfId="1952" priority="3935">
      <formula>_xlfn.ISFORMULA(O67)=TRUE</formula>
    </cfRule>
    <cfRule type="expression" dxfId="1951" priority="3934">
      <formula>_xlfn.ISFORMULA(O67)=TRUE</formula>
    </cfRule>
  </conditionalFormatting>
  <conditionalFormatting sqref="O68">
    <cfRule type="expression" dxfId="1950" priority="1513">
      <formula>_xlfn.ISFORMULA(O68)=TRUE</formula>
    </cfRule>
    <cfRule type="expression" dxfId="1949" priority="1512">
      <formula>_xlfn.ISFORMULA(O68)=TRUE</formula>
    </cfRule>
    <cfRule type="expression" dxfId="1948" priority="1514">
      <formula>_xlfn.ISFORMULA(O68)=TRUE</formula>
    </cfRule>
  </conditionalFormatting>
  <conditionalFormatting sqref="O69">
    <cfRule type="expression" dxfId="1947" priority="1447">
      <formula>_xlfn.ISFORMULA(O69)=TRUE</formula>
    </cfRule>
    <cfRule type="expression" dxfId="1946" priority="1446">
      <formula>_xlfn.ISFORMULA(O69)=TRUE</formula>
    </cfRule>
    <cfRule type="expression" dxfId="1945" priority="1445">
      <formula>_xlfn.ISFORMULA(O69)=TRUE</formula>
    </cfRule>
  </conditionalFormatting>
  <conditionalFormatting sqref="O70">
    <cfRule type="expression" dxfId="1944" priority="1027">
      <formula>_xlfn.ISFORMULA(O70)=TRUE</formula>
    </cfRule>
    <cfRule type="expression" dxfId="1943" priority="1028">
      <formula>_xlfn.ISFORMULA(O70)=TRUE</formula>
    </cfRule>
    <cfRule type="expression" dxfId="1942" priority="1026">
      <formula>_xlfn.ISFORMULA(O70)=TRUE</formula>
    </cfRule>
  </conditionalFormatting>
  <conditionalFormatting sqref="O72">
    <cfRule type="expression" dxfId="1941" priority="3816">
      <formula>_xlfn.ISFORMULA(O72)=TRUE</formula>
    </cfRule>
    <cfRule type="expression" dxfId="1940" priority="3815">
      <formula>_xlfn.ISFORMULA(O72)=TRUE</formula>
    </cfRule>
  </conditionalFormatting>
  <conditionalFormatting sqref="O73">
    <cfRule type="expression" dxfId="1939" priority="3819">
      <formula>_xlfn.ISFORMULA(O73)=TRUE</formula>
    </cfRule>
    <cfRule type="expression" dxfId="1938" priority="3818">
      <formula>_xlfn.ISFORMULA(O73)=TRUE</formula>
    </cfRule>
  </conditionalFormatting>
  <conditionalFormatting sqref="O74">
    <cfRule type="expression" dxfId="1937" priority="3821">
      <formula>_xlfn.ISFORMULA(O74)=TRUE</formula>
    </cfRule>
    <cfRule type="expression" dxfId="1936" priority="3820">
      <formula>_xlfn.ISFORMULA(O74)=TRUE</formula>
    </cfRule>
  </conditionalFormatting>
  <conditionalFormatting sqref="O75">
    <cfRule type="expression" dxfId="1935" priority="3817">
      <formula>_xlfn.ISFORMULA(O75)=TRUE</formula>
    </cfRule>
  </conditionalFormatting>
  <conditionalFormatting sqref="O76:O80">
    <cfRule type="expression" dxfId="1934" priority="11058">
      <formula>_xlfn.ISFORMULA(O76)=TRUE</formula>
    </cfRule>
  </conditionalFormatting>
  <conditionalFormatting sqref="O81 O84 O86">
    <cfRule type="expression" dxfId="1933" priority="3627">
      <formula>_xlfn.ISFORMULA(O81)=TRUE</formula>
    </cfRule>
    <cfRule type="expression" dxfId="1932" priority="3628">
      <formula>_xlfn.ISFORMULA(O81)=TRUE</formula>
    </cfRule>
    <cfRule type="expression" dxfId="1931" priority="3629">
      <formula>_xlfn.ISFORMULA(O81)=TRUE</formula>
    </cfRule>
  </conditionalFormatting>
  <conditionalFormatting sqref="O82 O85">
    <cfRule type="expression" dxfId="1930" priority="3623">
      <formula>_xlfn.ISFORMULA(O82)=TRUE</formula>
    </cfRule>
    <cfRule type="expression" dxfId="1929" priority="3622">
      <formula>_xlfn.ISFORMULA(O82)=TRUE</formula>
    </cfRule>
    <cfRule type="expression" dxfId="1928" priority="3621">
      <formula>_xlfn.ISFORMULA(O82)=TRUE</formula>
    </cfRule>
  </conditionalFormatting>
  <conditionalFormatting sqref="O83">
    <cfRule type="expression" dxfId="1927" priority="3616">
      <formula>_xlfn.ISFORMULA(O83)=TRUE</formula>
    </cfRule>
    <cfRule type="expression" dxfId="1926" priority="3615">
      <formula>_xlfn.ISFORMULA(O83)=TRUE</formula>
    </cfRule>
    <cfRule type="expression" dxfId="1925" priority="3617">
      <formula>_xlfn.ISFORMULA(O83)=TRUE</formula>
    </cfRule>
  </conditionalFormatting>
  <conditionalFormatting sqref="O87">
    <cfRule type="expression" dxfId="1924" priority="10607">
      <formula>_xlfn.ISFORMULA(O87)=TRUE</formula>
    </cfRule>
  </conditionalFormatting>
  <conditionalFormatting sqref="O89 O92">
    <cfRule type="expression" dxfId="1923" priority="3683">
      <formula>_xlfn.ISFORMULA(O89)=TRUE</formula>
    </cfRule>
    <cfRule type="expression" dxfId="1922" priority="3682">
      <formula>_xlfn.ISFORMULA(O89)=TRUE</formula>
    </cfRule>
    <cfRule type="expression" dxfId="1921" priority="3681">
      <formula>_xlfn.ISFORMULA(O89)=TRUE</formula>
    </cfRule>
  </conditionalFormatting>
  <conditionalFormatting sqref="O90 O93">
    <cfRule type="expression" dxfId="1920" priority="3677">
      <formula>_xlfn.ISFORMULA(O90)=TRUE</formula>
    </cfRule>
    <cfRule type="expression" dxfId="1919" priority="3676">
      <formula>_xlfn.ISFORMULA(O90)=TRUE</formula>
    </cfRule>
    <cfRule type="expression" dxfId="1918" priority="3675">
      <formula>_xlfn.ISFORMULA(O90)=TRUE</formula>
    </cfRule>
  </conditionalFormatting>
  <conditionalFormatting sqref="O91">
    <cfRule type="expression" dxfId="1917" priority="3671">
      <formula>_xlfn.ISFORMULA(O91)=TRUE</formula>
    </cfRule>
    <cfRule type="expression" dxfId="1916" priority="3670">
      <formula>_xlfn.ISFORMULA(O91)=TRUE</formula>
    </cfRule>
    <cfRule type="expression" dxfId="1915" priority="3669">
      <formula>_xlfn.ISFORMULA(O91)=TRUE</formula>
    </cfRule>
  </conditionalFormatting>
  <conditionalFormatting sqref="O94">
    <cfRule type="expression" dxfId="1914" priority="10210">
      <formula>_xlfn.ISFORMULA(O94)=TRUE</formula>
    </cfRule>
  </conditionalFormatting>
  <conditionalFormatting sqref="O95">
    <cfRule type="expression" dxfId="1913" priority="3575">
      <formula>_xlfn.ISFORMULA(O95)=TRUE</formula>
    </cfRule>
    <cfRule type="expression" dxfId="1912" priority="3576">
      <formula>_xlfn.ISFORMULA(O95)=TRUE</formula>
    </cfRule>
  </conditionalFormatting>
  <conditionalFormatting sqref="O96:O97">
    <cfRule type="expression" dxfId="1911" priority="3577">
      <formula>_xlfn.ISFORMULA(O96)=TRUE</formula>
    </cfRule>
    <cfRule type="expression" dxfId="1910" priority="3578">
      <formula>_xlfn.ISFORMULA(O96)=TRUE</formula>
    </cfRule>
  </conditionalFormatting>
  <conditionalFormatting sqref="O98:O99">
    <cfRule type="expression" dxfId="1909" priority="9924">
      <formula>_xlfn.ISFORMULA(O98)=TRUE</formula>
    </cfRule>
  </conditionalFormatting>
  <conditionalFormatting sqref="O100">
    <cfRule type="expression" dxfId="1908" priority="3511">
      <formula>_xlfn.ISFORMULA(O100)=TRUE</formula>
    </cfRule>
    <cfRule type="expression" dxfId="1907" priority="3512">
      <formula>_xlfn.ISFORMULA(O100)=TRUE</formula>
    </cfRule>
    <cfRule type="expression" dxfId="1906" priority="3513">
      <formula>_xlfn.ISFORMULA(O100)=TRUE</formula>
    </cfRule>
    <cfRule type="expression" dxfId="1905" priority="3509">
      <formula>_xlfn.ISFORMULA(O100)=TRUE</formula>
    </cfRule>
    <cfRule type="expression" dxfId="1904" priority="3510">
      <formula>_xlfn.ISFORMULA(O100)=TRUE</formula>
    </cfRule>
    <cfRule type="expression" dxfId="1903" priority="3508">
      <formula>_xlfn.ISFORMULA(O100)=TRUE</formula>
    </cfRule>
  </conditionalFormatting>
  <conditionalFormatting sqref="O102">
    <cfRule type="expression" dxfId="1902" priority="3504">
      <formula>_xlfn.ISFORMULA(O102)=TRUE</formula>
    </cfRule>
    <cfRule type="expression" dxfId="1901" priority="3502">
      <formula>_xlfn.ISFORMULA(O102)=TRUE</formula>
    </cfRule>
    <cfRule type="expression" dxfId="1900" priority="3507">
      <formula>_xlfn.ISFORMULA(O102)=TRUE</formula>
    </cfRule>
    <cfRule type="expression" dxfId="1899" priority="3503">
      <formula>_xlfn.ISFORMULA(O102)=TRUE</formula>
    </cfRule>
    <cfRule type="expression" dxfId="1898" priority="3505">
      <formula>_xlfn.ISFORMULA(O102)=TRUE</formula>
    </cfRule>
    <cfRule type="expression" dxfId="1897" priority="3506">
      <formula>_xlfn.ISFORMULA(O102)=TRUE</formula>
    </cfRule>
  </conditionalFormatting>
  <conditionalFormatting sqref="O104">
    <cfRule type="expression" dxfId="1896" priority="1694">
      <formula>_xlfn.ISFORMULA(O104)=TRUE</formula>
    </cfRule>
    <cfRule type="expression" dxfId="1895" priority="1690">
      <formula>_xlfn.ISFORMULA(O104)=TRUE</formula>
    </cfRule>
    <cfRule type="expression" dxfId="1894" priority="1691">
      <formula>_xlfn.ISFORMULA(O104)=TRUE</formula>
    </cfRule>
    <cfRule type="expression" dxfId="1893" priority="1692">
      <formula>_xlfn.ISFORMULA(O104)=TRUE</formula>
    </cfRule>
    <cfRule type="expression" dxfId="1892" priority="1693">
      <formula>_xlfn.ISFORMULA(O104)=TRUE</formula>
    </cfRule>
    <cfRule type="expression" dxfId="1891" priority="1695">
      <formula>_xlfn.ISFORMULA(O104)=TRUE</formula>
    </cfRule>
  </conditionalFormatting>
  <conditionalFormatting sqref="O106">
    <cfRule type="expression" dxfId="1890" priority="3498">
      <formula>_xlfn.ISFORMULA(O106)=TRUE</formula>
    </cfRule>
    <cfRule type="expression" dxfId="1889" priority="3501">
      <formula>_xlfn.ISFORMULA(O106)=TRUE</formula>
    </cfRule>
    <cfRule type="expression" dxfId="1888" priority="3500">
      <formula>_xlfn.ISFORMULA(O106)=TRUE</formula>
    </cfRule>
    <cfRule type="expression" dxfId="1887" priority="3499">
      <formula>_xlfn.ISFORMULA(O106)=TRUE</formula>
    </cfRule>
    <cfRule type="expression" dxfId="1886" priority="3497">
      <formula>_xlfn.ISFORMULA(O106)=TRUE</formula>
    </cfRule>
    <cfRule type="expression" dxfId="1885" priority="3496">
      <formula>_xlfn.ISFORMULA(O106)=TRUE</formula>
    </cfRule>
  </conditionalFormatting>
  <conditionalFormatting sqref="O108">
    <cfRule type="expression" dxfId="1884" priority="3491">
      <formula>_xlfn.ISFORMULA(O108)=TRUE</formula>
    </cfRule>
    <cfRule type="expression" dxfId="1883" priority="3490">
      <formula>_xlfn.ISFORMULA(O108)=TRUE</formula>
    </cfRule>
    <cfRule type="expression" dxfId="1882" priority="3495">
      <formula>_xlfn.ISFORMULA(O108)=TRUE</formula>
    </cfRule>
    <cfRule type="expression" dxfId="1881" priority="3493">
      <formula>_xlfn.ISFORMULA(O108)=TRUE</formula>
    </cfRule>
    <cfRule type="expression" dxfId="1880" priority="3494">
      <formula>_xlfn.ISFORMULA(O108)=TRUE</formula>
    </cfRule>
    <cfRule type="expression" dxfId="1879" priority="3492">
      <formula>_xlfn.ISFORMULA(O108)=TRUE</formula>
    </cfRule>
  </conditionalFormatting>
  <conditionalFormatting sqref="O110:O112">
    <cfRule type="expression" dxfId="1878" priority="9219">
      <formula>_xlfn.ISFORMULA(O110)=TRUE</formula>
    </cfRule>
  </conditionalFormatting>
  <conditionalFormatting sqref="O113">
    <cfRule type="expression" dxfId="1877" priority="3379">
      <formula>_xlfn.ISFORMULA(O113)=TRUE</formula>
    </cfRule>
    <cfRule type="expression" dxfId="1876" priority="3380">
      <formula>_xlfn.ISFORMULA(O113)=TRUE</formula>
    </cfRule>
    <cfRule type="expression" dxfId="1875" priority="3384">
      <formula>_xlfn.ISFORMULA(O113)=TRUE</formula>
    </cfRule>
    <cfRule type="expression" dxfId="1874" priority="3383">
      <formula>_xlfn.ISFORMULA(O113)=TRUE</formula>
    </cfRule>
    <cfRule type="expression" dxfId="1873" priority="3382">
      <formula>_xlfn.ISFORMULA(O113)=TRUE</formula>
    </cfRule>
    <cfRule type="expression" dxfId="1872" priority="3381">
      <formula>_xlfn.ISFORMULA(O113)=TRUE</formula>
    </cfRule>
  </conditionalFormatting>
  <conditionalFormatting sqref="O114">
    <cfRule type="expression" dxfId="1871" priority="3373">
      <formula>_xlfn.ISFORMULA(O114)=TRUE</formula>
    </cfRule>
    <cfRule type="expression" dxfId="1870" priority="3374">
      <formula>_xlfn.ISFORMULA(O114)=TRUE</formula>
    </cfRule>
    <cfRule type="expression" dxfId="1869" priority="3375">
      <formula>_xlfn.ISFORMULA(O114)=TRUE</formula>
    </cfRule>
    <cfRule type="expression" dxfId="1868" priority="3376">
      <formula>_xlfn.ISFORMULA(O114)=TRUE</formula>
    </cfRule>
    <cfRule type="expression" dxfId="1867" priority="3378">
      <formula>_xlfn.ISFORMULA(O114)=TRUE</formula>
    </cfRule>
    <cfRule type="expression" dxfId="1866" priority="3377">
      <formula>_xlfn.ISFORMULA(O114)=TRUE</formula>
    </cfRule>
  </conditionalFormatting>
  <conditionalFormatting sqref="O115">
    <cfRule type="expression" dxfId="1865" priority="3372">
      <formula>_xlfn.ISFORMULA(O115)=TRUE</formula>
    </cfRule>
    <cfRule type="expression" dxfId="1864" priority="3369">
      <formula>_xlfn.ISFORMULA(O115)=TRUE</formula>
    </cfRule>
    <cfRule type="expression" dxfId="1863" priority="3368">
      <formula>_xlfn.ISFORMULA(O115)=TRUE</formula>
    </cfRule>
    <cfRule type="expression" dxfId="1862" priority="3370">
      <formula>_xlfn.ISFORMULA(O115)=TRUE</formula>
    </cfRule>
    <cfRule type="expression" dxfId="1861" priority="3367">
      <formula>_xlfn.ISFORMULA(O115)=TRUE</formula>
    </cfRule>
    <cfRule type="expression" dxfId="1860" priority="3371">
      <formula>_xlfn.ISFORMULA(O115)=TRUE</formula>
    </cfRule>
  </conditionalFormatting>
  <conditionalFormatting sqref="O117:O120">
    <cfRule type="expression" dxfId="1859" priority="3257">
      <formula>_xlfn.ISFORMULA(O117)=TRUE</formula>
    </cfRule>
    <cfRule type="expression" dxfId="1858" priority="3258">
      <formula>_xlfn.ISFORMULA(O117)=TRUE</formula>
    </cfRule>
    <cfRule type="expression" dxfId="1857" priority="3256">
      <formula>_xlfn.ISFORMULA(O117)=TRUE</formula>
    </cfRule>
    <cfRule type="expression" dxfId="1856" priority="3255">
      <formula>_xlfn.ISFORMULA(O117)=TRUE</formula>
    </cfRule>
    <cfRule type="expression" dxfId="1855" priority="3254">
      <formula>_xlfn.ISFORMULA(O117)=TRUE</formula>
    </cfRule>
    <cfRule type="expression" dxfId="1854" priority="3253">
      <formula>_xlfn.ISFORMULA(O117)=TRUE</formula>
    </cfRule>
  </conditionalFormatting>
  <conditionalFormatting sqref="O122">
    <cfRule type="expression" dxfId="1853" priority="7749">
      <formula>_xlfn.ISFORMULA(O122)=TRUE</formula>
    </cfRule>
  </conditionalFormatting>
  <conditionalFormatting sqref="O123:O137">
    <cfRule type="expression" dxfId="1852" priority="3196">
      <formula>_xlfn.ISFORMULA(O123)=TRUE</formula>
    </cfRule>
    <cfRule type="expression" dxfId="1851" priority="3195">
      <formula>_xlfn.ISFORMULA(O123)=TRUE</formula>
    </cfRule>
    <cfRule type="expression" dxfId="1850" priority="3194">
      <formula>_xlfn.ISFORMULA(O123)=TRUE</formula>
    </cfRule>
    <cfRule type="expression" dxfId="1849" priority="3192">
      <formula>_xlfn.ISFORMULA(O123)=TRUE</formula>
    </cfRule>
    <cfRule type="expression" dxfId="1848" priority="3191">
      <formula>_xlfn.ISFORMULA(O123)=TRUE</formula>
    </cfRule>
    <cfRule type="expression" dxfId="1847" priority="3193">
      <formula>_xlfn.ISFORMULA(O123)=TRUE</formula>
    </cfRule>
  </conditionalFormatting>
  <conditionalFormatting sqref="O140:O141">
    <cfRule type="expression" dxfId="1846" priority="3144">
      <formula>_xlfn.ISFORMULA(O140)=TRUE</formula>
    </cfRule>
    <cfRule type="expression" dxfId="1845" priority="3139">
      <formula>_xlfn.ISFORMULA(O140)=TRUE</formula>
    </cfRule>
    <cfRule type="expression" dxfId="1844" priority="3140">
      <formula>_xlfn.ISFORMULA(O140)=TRUE</formula>
    </cfRule>
    <cfRule type="expression" dxfId="1843" priority="3141">
      <formula>_xlfn.ISFORMULA(O140)=TRUE</formula>
    </cfRule>
    <cfRule type="expression" dxfId="1842" priority="3142">
      <formula>_xlfn.ISFORMULA(O140)=TRUE</formula>
    </cfRule>
    <cfRule type="expression" dxfId="1841" priority="3143">
      <formula>_xlfn.ISFORMULA(O140)=TRUE</formula>
    </cfRule>
  </conditionalFormatting>
  <conditionalFormatting sqref="O142 O144 O146 O148 O150 O152 O154">
    <cfRule type="expression" dxfId="1840" priority="3115">
      <formula>_xlfn.ISFORMULA(O142)=TRUE</formula>
    </cfRule>
    <cfRule type="expression" dxfId="1839" priority="3117">
      <formula>_xlfn.ISFORMULA(O142)=TRUE</formula>
    </cfRule>
    <cfRule type="expression" dxfId="1838" priority="3116">
      <formula>_xlfn.ISFORMULA(O142)=TRUE</formula>
    </cfRule>
  </conditionalFormatting>
  <conditionalFormatting sqref="O143 O145 O147 O149 O151 O153">
    <cfRule type="expression" dxfId="1837" priority="3110">
      <formula>_xlfn.ISFORMULA(O143)=TRUE</formula>
    </cfRule>
    <cfRule type="expression" dxfId="1836" priority="3111">
      <formula>_xlfn.ISFORMULA(O143)=TRUE</formula>
    </cfRule>
    <cfRule type="expression" dxfId="1835" priority="3109">
      <formula>_xlfn.ISFORMULA(O143)=TRUE</formula>
    </cfRule>
  </conditionalFormatting>
  <conditionalFormatting sqref="O155">
    <cfRule type="expression" dxfId="1834" priority="6632">
      <formula>_xlfn.ISFORMULA(O155)=TRUE</formula>
    </cfRule>
  </conditionalFormatting>
  <conditionalFormatting sqref="O157 O159 O161 O163:O164 O166 O168 O170:O171">
    <cfRule type="expression" dxfId="1833" priority="2888">
      <formula>_xlfn.ISFORMULA(O157)=TRUE</formula>
    </cfRule>
    <cfRule type="expression" dxfId="1832" priority="2887">
      <formula>_xlfn.ISFORMULA(O157)=TRUE</formula>
    </cfRule>
    <cfRule type="expression" dxfId="1831" priority="2889">
      <formula>_xlfn.ISFORMULA(O157)=TRUE</formula>
    </cfRule>
  </conditionalFormatting>
  <conditionalFormatting sqref="O158 O160 O162 O165 O167 O169">
    <cfRule type="expression" dxfId="1830" priority="2893">
      <formula>_xlfn.ISFORMULA(O158)=TRUE</formula>
    </cfRule>
    <cfRule type="expression" dxfId="1829" priority="2894">
      <formula>_xlfn.ISFORMULA(O158)=TRUE</formula>
    </cfRule>
    <cfRule type="expression" dxfId="1828" priority="2895">
      <formula>_xlfn.ISFORMULA(O158)=TRUE</formula>
    </cfRule>
  </conditionalFormatting>
  <conditionalFormatting sqref="O174 O176 O178 O180:O181 O183 O185 O187:O188">
    <cfRule type="expression" dxfId="1827" priority="2875">
      <formula>_xlfn.ISFORMULA(O174)=TRUE</formula>
    </cfRule>
    <cfRule type="expression" dxfId="1826" priority="2877">
      <formula>_xlfn.ISFORMULA(O174)=TRUE</formula>
    </cfRule>
    <cfRule type="expression" dxfId="1825" priority="2876">
      <formula>_xlfn.ISFORMULA(O174)=TRUE</formula>
    </cfRule>
  </conditionalFormatting>
  <conditionalFormatting sqref="O175 O177 O179 O182 O184 O186">
    <cfRule type="expression" dxfId="1824" priority="2881">
      <formula>_xlfn.ISFORMULA(O175)=TRUE</formula>
    </cfRule>
    <cfRule type="expression" dxfId="1823" priority="2883">
      <formula>_xlfn.ISFORMULA(O175)=TRUE</formula>
    </cfRule>
    <cfRule type="expression" dxfId="1822" priority="2882">
      <formula>_xlfn.ISFORMULA(O175)=TRUE</formula>
    </cfRule>
  </conditionalFormatting>
  <conditionalFormatting sqref="O191 O193 O195 O197:O198 O200">
    <cfRule type="expression" dxfId="1821" priority="2797">
      <formula>_xlfn.ISFORMULA(O191)=TRUE</formula>
    </cfRule>
    <cfRule type="expression" dxfId="1820" priority="2798">
      <formula>_xlfn.ISFORMULA(O191)=TRUE</formula>
    </cfRule>
    <cfRule type="expression" dxfId="1819" priority="2799">
      <formula>_xlfn.ISFORMULA(O191)=TRUE</formula>
    </cfRule>
  </conditionalFormatting>
  <conditionalFormatting sqref="O192 O194 O196 O199 O201">
    <cfRule type="expression" dxfId="1818" priority="2805">
      <formula>_xlfn.ISFORMULA(O192)=TRUE</formula>
    </cfRule>
    <cfRule type="expression" dxfId="1817" priority="2804">
      <formula>_xlfn.ISFORMULA(O192)=TRUE</formula>
    </cfRule>
    <cfRule type="expression" dxfId="1816" priority="2803">
      <formula>_xlfn.ISFORMULA(O192)=TRUE</formula>
    </cfRule>
  </conditionalFormatting>
  <conditionalFormatting sqref="O216:O219">
    <cfRule type="expression" dxfId="1815" priority="999">
      <formula>_xlfn.ISFORMULA(O216)=TRUE</formula>
    </cfRule>
  </conditionalFormatting>
  <conditionalFormatting sqref="O220:O223">
    <cfRule type="expression" dxfId="1814" priority="986">
      <formula>_xlfn.ISFORMULA(O220)=TRUE</formula>
    </cfRule>
  </conditionalFormatting>
  <conditionalFormatting sqref="O224">
    <cfRule type="expression" dxfId="1813" priority="973">
      <formula>_xlfn.ISFORMULA(O224)=TRUE</formula>
    </cfRule>
  </conditionalFormatting>
  <conditionalFormatting sqref="O225:O226">
    <cfRule type="expression" dxfId="1812" priority="1670">
      <formula>_xlfn.ISFORMULA(O225)=TRUE</formula>
    </cfRule>
  </conditionalFormatting>
  <conditionalFormatting sqref="O227">
    <cfRule type="expression" dxfId="1811" priority="969">
      <formula>_xlfn.ISFORMULA(O227)=TRUE</formula>
    </cfRule>
  </conditionalFormatting>
  <conditionalFormatting sqref="O228">
    <cfRule type="expression" dxfId="1810" priority="965">
      <formula>_xlfn.ISFORMULA(O228)=TRUE</formula>
    </cfRule>
  </conditionalFormatting>
  <conditionalFormatting sqref="O229">
    <cfRule type="expression" dxfId="1809" priority="961">
      <formula>_xlfn.ISFORMULA(O229)=TRUE</formula>
    </cfRule>
  </conditionalFormatting>
  <conditionalFormatting sqref="O230">
    <cfRule type="expression" dxfId="1808" priority="957">
      <formula>_xlfn.ISFORMULA(O230)=TRUE</formula>
    </cfRule>
  </conditionalFormatting>
  <conditionalFormatting sqref="O231">
    <cfRule type="expression" dxfId="1807" priority="953">
      <formula>_xlfn.ISFORMULA(O231)=TRUE</formula>
    </cfRule>
  </conditionalFormatting>
  <conditionalFormatting sqref="O233">
    <cfRule type="expression" dxfId="1806" priority="2706">
      <formula>_xlfn.ISFORMULA(O233)=TRUE</formula>
    </cfRule>
  </conditionalFormatting>
  <conditionalFormatting sqref="O237 O239">
    <cfRule type="expression" dxfId="1805" priority="2396">
      <formula>_xlfn.ISFORMULA(O237)=TRUE</formula>
    </cfRule>
    <cfRule type="expression" dxfId="1804" priority="2399">
      <formula>_xlfn.ISFORMULA(O237)=TRUE</formula>
    </cfRule>
    <cfRule type="expression" dxfId="1803" priority="2393">
      <formula>_xlfn.ISFORMULA(O237)=TRUE</formula>
    </cfRule>
    <cfRule type="expression" dxfId="1802" priority="2394">
      <formula>_xlfn.ISFORMULA(O237)=TRUE</formula>
    </cfRule>
    <cfRule type="expression" dxfId="1801" priority="2395">
      <formula>_xlfn.ISFORMULA(O237)=TRUE</formula>
    </cfRule>
    <cfRule type="expression" dxfId="1800" priority="2397">
      <formula>_xlfn.ISFORMULA(O237)=TRUE</formula>
    </cfRule>
    <cfRule type="expression" dxfId="1799" priority="2398">
      <formula>_xlfn.ISFORMULA(O237)=TRUE</formula>
    </cfRule>
  </conditionalFormatting>
  <conditionalFormatting sqref="O238">
    <cfRule type="expression" dxfId="1798" priority="2355">
      <formula>_xlfn.ISFORMULA(O238)=TRUE</formula>
    </cfRule>
    <cfRule type="expression" dxfId="1797" priority="2354">
      <formula>_xlfn.ISFORMULA(O238)=TRUE</formula>
    </cfRule>
    <cfRule type="expression" dxfId="1796" priority="2351">
      <formula>_xlfn.ISFORMULA(O238)=TRUE</formula>
    </cfRule>
    <cfRule type="expression" dxfId="1795" priority="2352">
      <formula>_xlfn.ISFORMULA(O238)=TRUE</formula>
    </cfRule>
    <cfRule type="expression" dxfId="1794" priority="2350">
      <formula>_xlfn.ISFORMULA(O238)=TRUE</formula>
    </cfRule>
    <cfRule type="expression" dxfId="1793" priority="2356">
      <formula>_xlfn.ISFORMULA(O238)=TRUE</formula>
    </cfRule>
    <cfRule type="expression" dxfId="1792" priority="2353">
      <formula>_xlfn.ISFORMULA(O238)=TRUE</formula>
    </cfRule>
  </conditionalFormatting>
  <conditionalFormatting sqref="O242 O244:O245">
    <cfRule type="expression" dxfId="1791" priority="2349">
      <formula>_xlfn.ISFORMULA(O242)=TRUE</formula>
    </cfRule>
    <cfRule type="expression" dxfId="1790" priority="2345">
      <formula>_xlfn.ISFORMULA(O242)=TRUE</formula>
    </cfRule>
    <cfRule type="expression" dxfId="1789" priority="2346">
      <formula>_xlfn.ISFORMULA(O242)=TRUE</formula>
    </cfRule>
    <cfRule type="expression" dxfId="1788" priority="2348">
      <formula>_xlfn.ISFORMULA(O242)=TRUE</formula>
    </cfRule>
    <cfRule type="expression" dxfId="1787" priority="2343">
      <formula>_xlfn.ISFORMULA(O242)=TRUE</formula>
    </cfRule>
    <cfRule type="expression" dxfId="1786" priority="2344">
      <formula>_xlfn.ISFORMULA(O242)=TRUE</formula>
    </cfRule>
    <cfRule type="expression" dxfId="1785" priority="2347">
      <formula>_xlfn.ISFORMULA(O242)=TRUE</formula>
    </cfRule>
  </conditionalFormatting>
  <conditionalFormatting sqref="O243 O246">
    <cfRule type="expression" dxfId="1784" priority="2341">
      <formula>_xlfn.ISFORMULA(O243)=TRUE</formula>
    </cfRule>
    <cfRule type="expression" dxfId="1783" priority="2340">
      <formula>_xlfn.ISFORMULA(O243)=TRUE</formula>
    </cfRule>
    <cfRule type="expression" dxfId="1782" priority="2338">
      <formula>_xlfn.ISFORMULA(O243)=TRUE</formula>
    </cfRule>
    <cfRule type="expression" dxfId="1781" priority="2337">
      <formula>_xlfn.ISFORMULA(O243)=TRUE</formula>
    </cfRule>
    <cfRule type="expression" dxfId="1780" priority="2342">
      <formula>_xlfn.ISFORMULA(O243)=TRUE</formula>
    </cfRule>
    <cfRule type="expression" dxfId="1779" priority="2336">
      <formula>_xlfn.ISFORMULA(O243)=TRUE</formula>
    </cfRule>
    <cfRule type="expression" dxfId="1778" priority="2339">
      <formula>_xlfn.ISFORMULA(O243)=TRUE</formula>
    </cfRule>
  </conditionalFormatting>
  <conditionalFormatting sqref="O247 N248:O256">
    <cfRule type="expression" dxfId="1777" priority="14296">
      <formula>_xlfn.ISFORMULA(N247)=TRUE</formula>
    </cfRule>
  </conditionalFormatting>
  <conditionalFormatting sqref="O276 O288">
    <cfRule type="expression" dxfId="1776" priority="2321">
      <formula>_xlfn.ISFORMULA(O276)=TRUE</formula>
    </cfRule>
    <cfRule type="expression" dxfId="1775" priority="2320">
      <formula>_xlfn.ISFORMULA(O276)=TRUE</formula>
    </cfRule>
    <cfRule type="expression" dxfId="1774" priority="2322">
      <formula>_xlfn.ISFORMULA(O276)=TRUE</formula>
    </cfRule>
    <cfRule type="expression" dxfId="1773" priority="2319">
      <formula>_xlfn.ISFORMULA(O276)=TRUE</formula>
    </cfRule>
    <cfRule type="expression" dxfId="1772" priority="2318">
      <formula>_xlfn.ISFORMULA(O276)=TRUE</formula>
    </cfRule>
  </conditionalFormatting>
  <conditionalFormatting sqref="O277 O289">
    <cfRule type="expression" dxfId="1771" priority="2317">
      <formula>_xlfn.ISFORMULA(O277)=TRUE</formula>
    </cfRule>
    <cfRule type="expression" dxfId="1770" priority="2316">
      <formula>_xlfn.ISFORMULA(O277)=TRUE</formula>
    </cfRule>
    <cfRule type="expression" dxfId="1769" priority="2315">
      <formula>_xlfn.ISFORMULA(O277)=TRUE</formula>
    </cfRule>
    <cfRule type="expression" dxfId="1768" priority="2314">
      <formula>_xlfn.ISFORMULA(O277)=TRUE</formula>
    </cfRule>
    <cfRule type="expression" dxfId="1767" priority="2313">
      <formula>_xlfn.ISFORMULA(O277)=TRUE</formula>
    </cfRule>
  </conditionalFormatting>
  <conditionalFormatting sqref="O278 O290">
    <cfRule type="expression" dxfId="1766" priority="2302">
      <formula>_xlfn.ISFORMULA(O278)=TRUE</formula>
    </cfRule>
    <cfRule type="expression" dxfId="1765" priority="2301">
      <formula>_xlfn.ISFORMULA(O278)=TRUE</formula>
    </cfRule>
    <cfRule type="expression" dxfId="1764" priority="2300">
      <formula>_xlfn.ISFORMULA(O278)=TRUE</formula>
    </cfRule>
    <cfRule type="expression" dxfId="1763" priority="2299">
      <formula>_xlfn.ISFORMULA(O278)=TRUE</formula>
    </cfRule>
    <cfRule type="expression" dxfId="1762" priority="2298">
      <formula>_xlfn.ISFORMULA(O278)=TRUE</formula>
    </cfRule>
  </conditionalFormatting>
  <conditionalFormatting sqref="O279:O280">
    <cfRule type="expression" dxfId="1761" priority="2309">
      <formula>_xlfn.ISFORMULA(O279)=TRUE</formula>
    </cfRule>
    <cfRule type="expression" dxfId="1760" priority="2312">
      <formula>_xlfn.ISFORMULA(O279)=TRUE</formula>
    </cfRule>
    <cfRule type="expression" dxfId="1759" priority="2311">
      <formula>_xlfn.ISFORMULA(O279)=TRUE</formula>
    </cfRule>
    <cfRule type="expression" dxfId="1758" priority="2310">
      <formula>_xlfn.ISFORMULA(O279)=TRUE</formula>
    </cfRule>
    <cfRule type="expression" dxfId="1757" priority="2308">
      <formula>_xlfn.ISFORMULA(O279)=TRUE</formula>
    </cfRule>
  </conditionalFormatting>
  <conditionalFormatting sqref="O281">
    <cfRule type="expression" dxfId="1756" priority="2297">
      <formula>_xlfn.ISFORMULA(O281)=TRUE</formula>
    </cfRule>
    <cfRule type="expression" dxfId="1755" priority="2296">
      <formula>_xlfn.ISFORMULA(O281)=TRUE</formula>
    </cfRule>
    <cfRule type="expression" dxfId="1754" priority="2295">
      <formula>_xlfn.ISFORMULA(O281)=TRUE</formula>
    </cfRule>
    <cfRule type="expression" dxfId="1753" priority="2294">
      <formula>_xlfn.ISFORMULA(O281)=TRUE</formula>
    </cfRule>
    <cfRule type="expression" dxfId="1752" priority="2293">
      <formula>_xlfn.ISFORMULA(O281)=TRUE</formula>
    </cfRule>
  </conditionalFormatting>
  <conditionalFormatting sqref="O282:O287">
    <cfRule type="expression" dxfId="1751" priority="2305">
      <formula>_xlfn.ISFORMULA(O282)=TRUE</formula>
    </cfRule>
    <cfRule type="expression" dxfId="1750" priority="2304">
      <formula>_xlfn.ISFORMULA(O282)=TRUE</formula>
    </cfRule>
    <cfRule type="expression" dxfId="1749" priority="2303">
      <formula>_xlfn.ISFORMULA(O282)=TRUE</formula>
    </cfRule>
    <cfRule type="expression" dxfId="1748" priority="2306">
      <formula>_xlfn.ISFORMULA(O282)=TRUE</formula>
    </cfRule>
    <cfRule type="expression" dxfId="1747" priority="2307">
      <formula>_xlfn.ISFORMULA(O282)=TRUE</formula>
    </cfRule>
  </conditionalFormatting>
  <conditionalFormatting sqref="O293 O305">
    <cfRule type="expression" dxfId="1746" priority="2288">
      <formula>_xlfn.ISFORMULA(O293)=TRUE</formula>
    </cfRule>
    <cfRule type="expression" dxfId="1745" priority="2292">
      <formula>_xlfn.ISFORMULA(O293)=TRUE</formula>
    </cfRule>
    <cfRule type="expression" dxfId="1744" priority="2289">
      <formula>_xlfn.ISFORMULA(O293)=TRUE</formula>
    </cfRule>
    <cfRule type="expression" dxfId="1743" priority="2290">
      <formula>_xlfn.ISFORMULA(O293)=TRUE</formula>
    </cfRule>
    <cfRule type="expression" dxfId="1742" priority="2291">
      <formula>_xlfn.ISFORMULA(O293)=TRUE</formula>
    </cfRule>
  </conditionalFormatting>
  <conditionalFormatting sqref="O294 O306">
    <cfRule type="expression" dxfId="1741" priority="2283">
      <formula>_xlfn.ISFORMULA(O294)=TRUE</formula>
    </cfRule>
    <cfRule type="expression" dxfId="1740" priority="2287">
      <formula>_xlfn.ISFORMULA(O294)=TRUE</formula>
    </cfRule>
    <cfRule type="expression" dxfId="1739" priority="2284">
      <formula>_xlfn.ISFORMULA(O294)=TRUE</formula>
    </cfRule>
    <cfRule type="expression" dxfId="1738" priority="2286">
      <formula>_xlfn.ISFORMULA(O294)=TRUE</formula>
    </cfRule>
    <cfRule type="expression" dxfId="1737" priority="2285">
      <formula>_xlfn.ISFORMULA(O294)=TRUE</formula>
    </cfRule>
  </conditionalFormatting>
  <conditionalFormatting sqref="O295 O307">
    <cfRule type="expression" dxfId="1736" priority="2268">
      <formula>_xlfn.ISFORMULA(O295)=TRUE</formula>
    </cfRule>
    <cfRule type="expression" dxfId="1735" priority="2271">
      <formula>_xlfn.ISFORMULA(O295)=TRUE</formula>
    </cfRule>
    <cfRule type="expression" dxfId="1734" priority="2272">
      <formula>_xlfn.ISFORMULA(O295)=TRUE</formula>
    </cfRule>
    <cfRule type="expression" dxfId="1733" priority="2270">
      <formula>_xlfn.ISFORMULA(O295)=TRUE</formula>
    </cfRule>
    <cfRule type="expression" dxfId="1732" priority="2269">
      <formula>_xlfn.ISFORMULA(O295)=TRUE</formula>
    </cfRule>
  </conditionalFormatting>
  <conditionalFormatting sqref="O296:O297">
    <cfRule type="expression" dxfId="1731" priority="2282">
      <formula>_xlfn.ISFORMULA(O296)=TRUE</formula>
    </cfRule>
    <cfRule type="expression" dxfId="1730" priority="2281">
      <formula>_xlfn.ISFORMULA(O296)=TRUE</formula>
    </cfRule>
    <cfRule type="expression" dxfId="1729" priority="2280">
      <formula>_xlfn.ISFORMULA(O296)=TRUE</formula>
    </cfRule>
    <cfRule type="expression" dxfId="1728" priority="2279">
      <formula>_xlfn.ISFORMULA(O296)=TRUE</formula>
    </cfRule>
    <cfRule type="expression" dxfId="1727" priority="2278">
      <formula>_xlfn.ISFORMULA(O296)=TRUE</formula>
    </cfRule>
  </conditionalFormatting>
  <conditionalFormatting sqref="O298">
    <cfRule type="expression" dxfId="1726" priority="2263">
      <formula>_xlfn.ISFORMULA(O298)=TRUE</formula>
    </cfRule>
    <cfRule type="expression" dxfId="1725" priority="2267">
      <formula>_xlfn.ISFORMULA(O298)=TRUE</formula>
    </cfRule>
    <cfRule type="expression" dxfId="1724" priority="2266">
      <formula>_xlfn.ISFORMULA(O298)=TRUE</formula>
    </cfRule>
    <cfRule type="expression" dxfId="1723" priority="2265">
      <formula>_xlfn.ISFORMULA(O298)=TRUE</formula>
    </cfRule>
    <cfRule type="expression" dxfId="1722" priority="2264">
      <formula>_xlfn.ISFORMULA(O298)=TRUE</formula>
    </cfRule>
  </conditionalFormatting>
  <conditionalFormatting sqref="O299:O304">
    <cfRule type="expression" dxfId="1721" priority="2273">
      <formula>_xlfn.ISFORMULA(O299)=TRUE</formula>
    </cfRule>
    <cfRule type="expression" dxfId="1720" priority="2274">
      <formula>_xlfn.ISFORMULA(O299)=TRUE</formula>
    </cfRule>
    <cfRule type="expression" dxfId="1719" priority="2276">
      <formula>_xlfn.ISFORMULA(O299)=TRUE</formula>
    </cfRule>
    <cfRule type="expression" dxfId="1718" priority="2275">
      <formula>_xlfn.ISFORMULA(O299)=TRUE</formula>
    </cfRule>
    <cfRule type="expression" dxfId="1717" priority="2277">
      <formula>_xlfn.ISFORMULA(O299)=TRUE</formula>
    </cfRule>
  </conditionalFormatting>
  <conditionalFormatting sqref="O310 O322">
    <cfRule type="expression" dxfId="1716" priority="2262">
      <formula>_xlfn.ISFORMULA(O310)=TRUE</formula>
    </cfRule>
    <cfRule type="expression" dxfId="1715" priority="2261">
      <formula>_xlfn.ISFORMULA(O310)=TRUE</formula>
    </cfRule>
    <cfRule type="expression" dxfId="1714" priority="2260">
      <formula>_xlfn.ISFORMULA(O310)=TRUE</formula>
    </cfRule>
    <cfRule type="expression" dxfId="1713" priority="2259">
      <formula>_xlfn.ISFORMULA(O310)=TRUE</formula>
    </cfRule>
    <cfRule type="expression" dxfId="1712" priority="2258">
      <formula>_xlfn.ISFORMULA(O310)=TRUE</formula>
    </cfRule>
  </conditionalFormatting>
  <conditionalFormatting sqref="O311 O323">
    <cfRule type="expression" dxfId="1711" priority="2254">
      <formula>_xlfn.ISFORMULA(O311)=TRUE</formula>
    </cfRule>
    <cfRule type="expression" dxfId="1710" priority="2257">
      <formula>_xlfn.ISFORMULA(O311)=TRUE</formula>
    </cfRule>
    <cfRule type="expression" dxfId="1709" priority="2256">
      <formula>_xlfn.ISFORMULA(O311)=TRUE</formula>
    </cfRule>
    <cfRule type="expression" dxfId="1708" priority="2255">
      <formula>_xlfn.ISFORMULA(O311)=TRUE</formula>
    </cfRule>
    <cfRule type="expression" dxfId="1707" priority="2253">
      <formula>_xlfn.ISFORMULA(O311)=TRUE</formula>
    </cfRule>
  </conditionalFormatting>
  <conditionalFormatting sqref="O312 O324">
    <cfRule type="expression" dxfId="1706" priority="2239">
      <formula>_xlfn.ISFORMULA(O312)=TRUE</formula>
    </cfRule>
    <cfRule type="expression" dxfId="1705" priority="2240">
      <formula>_xlfn.ISFORMULA(O312)=TRUE</formula>
    </cfRule>
    <cfRule type="expression" dxfId="1704" priority="2241">
      <formula>_xlfn.ISFORMULA(O312)=TRUE</formula>
    </cfRule>
    <cfRule type="expression" dxfId="1703" priority="2242">
      <formula>_xlfn.ISFORMULA(O312)=TRUE</formula>
    </cfRule>
    <cfRule type="expression" dxfId="1702" priority="2238">
      <formula>_xlfn.ISFORMULA(O312)=TRUE</formula>
    </cfRule>
  </conditionalFormatting>
  <conditionalFormatting sqref="O313:O314">
    <cfRule type="expression" dxfId="1701" priority="2250">
      <formula>_xlfn.ISFORMULA(O313)=TRUE</formula>
    </cfRule>
    <cfRule type="expression" dxfId="1700" priority="2252">
      <formula>_xlfn.ISFORMULA(O313)=TRUE</formula>
    </cfRule>
    <cfRule type="expression" dxfId="1699" priority="2251">
      <formula>_xlfn.ISFORMULA(O313)=TRUE</formula>
    </cfRule>
    <cfRule type="expression" dxfId="1698" priority="2249">
      <formula>_xlfn.ISFORMULA(O313)=TRUE</formula>
    </cfRule>
    <cfRule type="expression" dxfId="1697" priority="2248">
      <formula>_xlfn.ISFORMULA(O313)=TRUE</formula>
    </cfRule>
  </conditionalFormatting>
  <conditionalFormatting sqref="O315">
    <cfRule type="expression" dxfId="1696" priority="2234">
      <formula>_xlfn.ISFORMULA(O315)=TRUE</formula>
    </cfRule>
    <cfRule type="expression" dxfId="1695" priority="2235">
      <formula>_xlfn.ISFORMULA(O315)=TRUE</formula>
    </cfRule>
    <cfRule type="expression" dxfId="1694" priority="2233">
      <formula>_xlfn.ISFORMULA(O315)=TRUE</formula>
    </cfRule>
    <cfRule type="expression" dxfId="1693" priority="2236">
      <formula>_xlfn.ISFORMULA(O315)=TRUE</formula>
    </cfRule>
    <cfRule type="expression" dxfId="1692" priority="2237">
      <formula>_xlfn.ISFORMULA(O315)=TRUE</formula>
    </cfRule>
  </conditionalFormatting>
  <conditionalFormatting sqref="O316:O321">
    <cfRule type="expression" dxfId="1691" priority="2243">
      <formula>_xlfn.ISFORMULA(O316)=TRUE</formula>
    </cfRule>
    <cfRule type="expression" dxfId="1690" priority="2244">
      <formula>_xlfn.ISFORMULA(O316)=TRUE</formula>
    </cfRule>
    <cfRule type="expression" dxfId="1689" priority="2245">
      <formula>_xlfn.ISFORMULA(O316)=TRUE</formula>
    </cfRule>
    <cfRule type="expression" dxfId="1688" priority="2246">
      <formula>_xlfn.ISFORMULA(O316)=TRUE</formula>
    </cfRule>
    <cfRule type="expression" dxfId="1687" priority="2247">
      <formula>_xlfn.ISFORMULA(O316)=TRUE</formula>
    </cfRule>
  </conditionalFormatting>
  <conditionalFormatting sqref="O325">
    <cfRule type="expression" dxfId="1686" priority="143">
      <formula>_xlfn.ISFORMULA(O325)=TRUE</formula>
    </cfRule>
    <cfRule type="expression" dxfId="1685" priority="144">
      <formula>_xlfn.ISFORMULA(O325)=TRUE</formula>
    </cfRule>
    <cfRule type="expression" dxfId="1684" priority="145">
      <formula>_xlfn.ISFORMULA(O325)=TRUE</formula>
    </cfRule>
    <cfRule type="expression" dxfId="1683" priority="146">
      <formula>_xlfn.ISFORMULA(O325)=TRUE</formula>
    </cfRule>
    <cfRule type="expression" dxfId="1682" priority="147">
      <formula>_xlfn.ISFORMULA(O325)=TRUE</formula>
    </cfRule>
  </conditionalFormatting>
  <conditionalFormatting sqref="O326">
    <cfRule type="expression" dxfId="1681" priority="103">
      <formula>_xlfn.ISFORMULA(O326)=TRUE</formula>
    </cfRule>
    <cfRule type="expression" dxfId="1680" priority="102">
      <formula>_xlfn.ISFORMULA(O326)=TRUE</formula>
    </cfRule>
    <cfRule type="expression" dxfId="1679" priority="101">
      <formula>_xlfn.ISFORMULA(O326)=TRUE</formula>
    </cfRule>
    <cfRule type="expression" dxfId="1678" priority="100">
      <formula>_xlfn.ISFORMULA(O326)=TRUE</formula>
    </cfRule>
    <cfRule type="expression" dxfId="1677" priority="104">
      <formula>_xlfn.ISFORMULA(O326)=TRUE</formula>
    </cfRule>
  </conditionalFormatting>
  <conditionalFormatting sqref="O327">
    <cfRule type="expression" dxfId="1676" priority="64">
      <formula>_xlfn.ISFORMULA(O327)=TRUE</formula>
    </cfRule>
    <cfRule type="expression" dxfId="1675" priority="65">
      <formula>_xlfn.ISFORMULA(O327)=TRUE</formula>
    </cfRule>
    <cfRule type="expression" dxfId="1674" priority="66">
      <formula>_xlfn.ISFORMULA(O327)=TRUE</formula>
    </cfRule>
    <cfRule type="expression" dxfId="1673" priority="67">
      <formula>_xlfn.ISFORMULA(O327)=TRUE</formula>
    </cfRule>
    <cfRule type="expression" dxfId="1672" priority="63">
      <formula>_xlfn.ISFORMULA(O327)=TRUE</formula>
    </cfRule>
  </conditionalFormatting>
  <conditionalFormatting sqref="O39:P39">
    <cfRule type="expression" dxfId="1671" priority="12681">
      <formula>_xlfn.ISFORMULA(O39)=TRUE</formula>
    </cfRule>
  </conditionalFormatting>
  <conditionalFormatting sqref="O41:P42">
    <cfRule type="expression" dxfId="1670" priority="12535">
      <formula>_xlfn.ISFORMULA(O41)=TRUE</formula>
    </cfRule>
  </conditionalFormatting>
  <conditionalFormatting sqref="O44:P45">
    <cfRule type="expression" dxfId="1669" priority="12516">
      <formula>_xlfn.ISFORMULA(O44)=TRUE</formula>
    </cfRule>
  </conditionalFormatting>
  <conditionalFormatting sqref="O10:Q11">
    <cfRule type="expression" dxfId="1668" priority="447">
      <formula>_xlfn.ISFORMULA(O10)=TRUE</formula>
    </cfRule>
  </conditionalFormatting>
  <conditionalFormatting sqref="O40:Q40">
    <cfRule type="expression" dxfId="1667" priority="12574">
      <formula>_xlfn.ISFORMULA(O40)=TRUE</formula>
    </cfRule>
  </conditionalFormatting>
  <conditionalFormatting sqref="O43:Q43 Q49 Q52">
    <cfRule type="expression" dxfId="1666" priority="12576">
      <formula>_xlfn.ISFORMULA(O43)=TRUE</formula>
    </cfRule>
  </conditionalFormatting>
  <conditionalFormatting sqref="P7:P9">
    <cfRule type="expression" dxfId="1665" priority="13907">
      <formula>_xlfn.ISFORMULA(P7)=TRUE</formula>
    </cfRule>
  </conditionalFormatting>
  <conditionalFormatting sqref="P10:P11">
    <cfRule type="expression" dxfId="1664" priority="445">
      <formula>_xlfn.ISFORMULA(P10)=TRUE</formula>
    </cfRule>
  </conditionalFormatting>
  <conditionalFormatting sqref="P12:P20">
    <cfRule type="expression" dxfId="1663" priority="12746">
      <formula>_xlfn.ISFORMULA(P12)=TRUE</formula>
    </cfRule>
  </conditionalFormatting>
  <conditionalFormatting sqref="P35:P38">
    <cfRule type="expression" dxfId="1662" priority="12643">
      <formula>_xlfn.ISFORMULA(P35)=TRUE</formula>
    </cfRule>
  </conditionalFormatting>
  <conditionalFormatting sqref="P140:P155">
    <cfRule type="expression" dxfId="1661" priority="6612">
      <formula>_xlfn.ISFORMULA(P140)=TRUE</formula>
    </cfRule>
  </conditionalFormatting>
  <conditionalFormatting sqref="P157:P171">
    <cfRule type="expression" dxfId="1660" priority="6097">
      <formula>_xlfn.ISFORMULA(P157)=TRUE</formula>
    </cfRule>
  </conditionalFormatting>
  <conditionalFormatting sqref="P174:P1000">
    <cfRule type="expression" dxfId="1659" priority="4699">
      <formula>_xlfn.ISFORMULA(P174)=TRUE</formula>
    </cfRule>
  </conditionalFormatting>
  <conditionalFormatting sqref="Q3 Q88 Q105 Q122 Q139 Q156 Q172:Q173 Q276 Q297 Q312 Q328:Q341 Q344:Q358 Q361:Q392 Q395:Q494 Q497:Q1000 Q15:Q19 Q12:Q13 Q234:Q236 Q240:Q241 Q281 Q286 Q303 Q319 Q247 Q206:Q232 Q249:Q273">
    <cfRule type="expression" dxfId="1658" priority="14537">
      <formula>IF($AB3&gt;4.5,"ИСТИНА","ЛОЖЬ")</formula>
    </cfRule>
  </conditionalFormatting>
  <conditionalFormatting sqref="Q4:Q6">
    <cfRule type="expression" dxfId="1657" priority="14023">
      <formula>IF($X4&gt;4.5,"ИСТИНА","ЛОЖЬ")</formula>
    </cfRule>
  </conditionalFormatting>
  <conditionalFormatting sqref="Q7 Q9">
    <cfRule type="expression" dxfId="1656" priority="14003">
      <formula>IF($X7&gt;4.5,"ИСТИНА","ЛОЖЬ")</formula>
    </cfRule>
  </conditionalFormatting>
  <conditionalFormatting sqref="Q8">
    <cfRule type="expression" dxfId="1655" priority="4086">
      <formula>IF($X8&gt;4.5,"ИСТИНА","ЛОЖЬ")</formula>
    </cfRule>
    <cfRule type="expression" dxfId="1654" priority="4085">
      <formula>_xlfn.ISFORMULA(Q8)=TRUE</formula>
    </cfRule>
  </conditionalFormatting>
  <conditionalFormatting sqref="Q9">
    <cfRule type="expression" dxfId="1653" priority="13922">
      <formula>IF($X9&gt;4.5,"ИСТИНА","ЛОЖЬ")</formula>
    </cfRule>
    <cfRule type="expression" dxfId="1652" priority="13925">
      <formula>IF($X9&gt;4.5,"ИСТИНА","ЛОЖЬ")</formula>
    </cfRule>
    <cfRule type="expression" dxfId="1651" priority="13923">
      <formula>IF($AB9&gt;4.5,"ИСТИНА","ЛОЖЬ")</formula>
    </cfRule>
    <cfRule type="expression" dxfId="1650" priority="13924">
      <formula>IF($X9&gt;4.5,"ИСТИНА","ЛОЖЬ")</formula>
    </cfRule>
  </conditionalFormatting>
  <conditionalFormatting sqref="Q10:Q11">
    <cfRule type="expression" dxfId="1649" priority="435">
      <formula>_xlfn.ISFORMULA(Q10)=TRUE</formula>
    </cfRule>
    <cfRule type="expression" dxfId="1648" priority="436">
      <formula>_xlfn.ISFORMULA(Q10)=TRUE</formula>
    </cfRule>
    <cfRule type="expression" dxfId="1647" priority="437">
      <formula>IF($X10&gt;4.5,"ИСТИНА","ЛОЖЬ")</formula>
    </cfRule>
    <cfRule type="expression" dxfId="1646" priority="438">
      <formula>IF($AB10&gt;4.5,"ИСТИНА","ЛОЖЬ")</formula>
    </cfRule>
    <cfRule type="expression" dxfId="1645" priority="439">
      <formula>IF($X10&gt;4.5,"ИСТИНА","ЛОЖЬ")</formula>
    </cfRule>
    <cfRule type="expression" dxfId="1644" priority="433">
      <formula>_xlfn.ISFORMULA(Q10)=TRUE</formula>
    </cfRule>
    <cfRule type="expression" dxfId="1643" priority="446">
      <formula>IF($AB10&gt;4.5,"ИСТИНА","ЛОЖЬ")</formula>
    </cfRule>
    <cfRule type="expression" dxfId="1642" priority="440">
      <formula>IF($X10&gt;4.5,"ИСТИНА","ЛОЖЬ")</formula>
    </cfRule>
    <cfRule type="expression" dxfId="1641" priority="434">
      <formula>_xlfn.ISFORMULA(Q10)=TRUE</formula>
    </cfRule>
  </conditionalFormatting>
  <conditionalFormatting sqref="Q12">
    <cfRule type="expression" dxfId="1640" priority="4483">
      <formula>IF($X12&gt;4.5,"ИСТИНА","ЛОЖЬ")</formula>
    </cfRule>
    <cfRule type="expression" dxfId="1639" priority="13833">
      <formula>IF($AB12&gt;4.5,"ИСТИНА","ЛОЖЬ")</formula>
    </cfRule>
    <cfRule type="expression" dxfId="1638" priority="4405">
      <formula>IF($X12&gt;4.5,"ИСТИНА","ЛОЖЬ")</formula>
    </cfRule>
    <cfRule type="expression" dxfId="1637" priority="13832">
      <formula>IF($X12&gt;4.5,"ИСТИНА","ЛОЖЬ")</formula>
    </cfRule>
    <cfRule type="expression" dxfId="1636" priority="4484">
      <formula>IF($X12&gt;4.5,"ИСТИНА","ЛОЖЬ")</formula>
    </cfRule>
    <cfRule type="expression" dxfId="1635" priority="4481">
      <formula>IF($X12&gt;4.5,"ИСТИНА","ЛОЖЬ")</formula>
    </cfRule>
    <cfRule type="expression" dxfId="1634" priority="4482">
      <formula>IF($AB12&gt;4.5,"ИСТИНА","ЛОЖЬ")</formula>
    </cfRule>
    <cfRule type="expression" dxfId="1633" priority="13834">
      <formula>IF($X12&gt;4.5,"ИСТИНА","ЛОЖЬ")</formula>
    </cfRule>
    <cfRule type="expression" dxfId="1632" priority="13835">
      <formula>IF($X12&gt;4.5,"ИСТИНА","ЛОЖЬ")</formula>
    </cfRule>
  </conditionalFormatting>
  <conditionalFormatting sqref="Q13">
    <cfRule type="expression" dxfId="1631" priority="4399">
      <formula>IF($X13&gt;4.5,"ИСТИНА","ЛОЖЬ")</formula>
    </cfRule>
    <cfRule type="expression" dxfId="1630" priority="4400">
      <formula>IF($X13&gt;4.5,"ИСТИНА","ЛОЖЬ")</formula>
    </cfRule>
    <cfRule type="expression" dxfId="1629" priority="4397">
      <formula>IF($X13&gt;4.5,"ИСТИНА","ЛОЖЬ")</formula>
    </cfRule>
    <cfRule type="expression" dxfId="1628" priority="4398">
      <formula>IF($AB13&gt;4.5,"ИСТИНА","ЛОЖЬ")</formula>
    </cfRule>
  </conditionalFormatting>
  <conditionalFormatting sqref="Q14">
    <cfRule type="expression" dxfId="1627" priority="12751">
      <formula>IF($X14&gt;4.5,"ИСТИНА","ЛОЖЬ")</formula>
    </cfRule>
    <cfRule type="expression" dxfId="1626" priority="12750">
      <formula>IF($X14&gt;4.5,"ИСТИНА","ЛОЖЬ")</formula>
    </cfRule>
  </conditionalFormatting>
  <conditionalFormatting sqref="Q15:Q18">
    <cfRule type="expression" dxfId="1625" priority="13788">
      <formula>IF($X15&gt;4.5,"ИСТИНА","ЛОЖЬ")</formula>
    </cfRule>
    <cfRule type="expression" dxfId="1624" priority="13790">
      <formula>IF($X15&gt;4.5,"ИСТИНА","ЛОЖЬ")</formula>
    </cfRule>
    <cfRule type="expression" dxfId="1623" priority="13789">
      <formula>IF($AB15&gt;4.5,"ИСТИНА","ЛОЖЬ")</formula>
    </cfRule>
    <cfRule type="expression" dxfId="1622" priority="13791">
      <formula>IF($X15&gt;4.5,"ИСТИНА","ЛОЖЬ")</formula>
    </cfRule>
  </conditionalFormatting>
  <conditionalFormatting sqref="Q20 Q35:Q36 Q54 Q71">
    <cfRule type="expression" dxfId="1621" priority="14222">
      <formula>IF($X20&gt;4.5,"ИСТИНА","ЛОЖЬ")</formula>
    </cfRule>
  </conditionalFormatting>
  <conditionalFormatting sqref="Q21">
    <cfRule type="expression" dxfId="1620" priority="12863">
      <formula>IF($X21&gt;4.5,"ИСТИНА","ЛОЖЬ")</formula>
    </cfRule>
    <cfRule type="expression" dxfId="1619" priority="12862">
      <formula>IF($X21&gt;4.5,"ИСТИНА","ЛОЖЬ")</formula>
    </cfRule>
    <cfRule type="expression" dxfId="1618" priority="12861">
      <formula>IF($AB21&gt;4.5,"ИСТИНА","ЛОЖЬ")</formula>
    </cfRule>
    <cfRule type="expression" dxfId="1617" priority="12860">
      <formula>IF($X21&gt;4.5,"ИСТИНА","ЛОЖЬ")</formula>
    </cfRule>
    <cfRule type="expression" dxfId="1616" priority="12869">
      <formula>IF($AB21&gt;4.5,"ИСТИНА","ЛОЖЬ")</formula>
    </cfRule>
  </conditionalFormatting>
  <conditionalFormatting sqref="Q22">
    <cfRule type="expression" dxfId="1615" priority="13272">
      <formula>IF($X22&gt;4.5,"ИСТИНА","ЛОЖЬ")</formula>
    </cfRule>
    <cfRule type="expression" dxfId="1614" priority="13273">
      <formula>IF($X22&gt;4.5,"ИСТИНА","ЛОЖЬ")</formula>
    </cfRule>
    <cfRule type="expression" dxfId="1613" priority="13691">
      <formula>IF($AB22&gt;4.5,"ИСТИНА","ЛОЖЬ")</formula>
    </cfRule>
    <cfRule type="expression" dxfId="1612" priority="13271">
      <formula>IF($AB22&gt;4.5,"ИСТИНА","ЛОЖЬ")</formula>
    </cfRule>
    <cfRule type="expression" dxfId="1611" priority="13270">
      <formula>IF($X22&gt;4.5,"ИСТИНА","ЛОЖЬ")</formula>
    </cfRule>
    <cfRule type="expression" dxfId="1610" priority="13692">
      <formula>IF($X22&gt;4.5,"ИСТИНА","ЛОЖЬ")</formula>
    </cfRule>
    <cfRule type="expression" dxfId="1609" priority="13693">
      <formula>IF($X22&gt;4.5,"ИСТИНА","ЛОЖЬ")</formula>
    </cfRule>
    <cfRule type="expression" dxfId="1608" priority="13699">
      <formula>IF($AB22&gt;4.5,"ИСТИНА","ЛОЖЬ")</formula>
    </cfRule>
    <cfRule type="expression" dxfId="1607" priority="13690">
      <formula>IF($X22&gt;4.5,"ИСТИНА","ЛОЖЬ")</formula>
    </cfRule>
    <cfRule type="expression" dxfId="1606" priority="13279">
      <formula>IF($AB22&gt;4.5,"ИСТИНА","ЛОЖЬ")</formula>
    </cfRule>
  </conditionalFormatting>
  <conditionalFormatting sqref="Q23">
    <cfRule type="expression" dxfId="1605" priority="13235">
      <formula>IF($AB23&gt;4.5,"ИСТИНА","ЛОЖЬ")</formula>
    </cfRule>
    <cfRule type="expression" dxfId="1604" priority="13226">
      <formula>IF($X23&gt;4.5,"ИСТИНА","ЛОЖЬ")</formula>
    </cfRule>
    <cfRule type="expression" dxfId="1603" priority="13227">
      <formula>IF($AB23&gt;4.5,"ИСТИНА","ЛОЖЬ")</formula>
    </cfRule>
    <cfRule type="expression" dxfId="1602" priority="13228">
      <formula>IF($X23&gt;4.5,"ИСТИНА","ЛОЖЬ")</formula>
    </cfRule>
    <cfRule type="expression" dxfId="1601" priority="13229">
      <formula>IF($X23&gt;4.5,"ИСТИНА","ЛОЖЬ")</formula>
    </cfRule>
  </conditionalFormatting>
  <conditionalFormatting sqref="Q23:Q28">
    <cfRule type="expression" dxfId="1600" priority="13656">
      <formula>IF($AB23&gt;4.5,"ИСТИНА","ЛОЖЬ")</formula>
    </cfRule>
    <cfRule type="expression" dxfId="1599" priority="13650">
      <formula>IF($X23&gt;4.5,"ИСТИНА","ЛОЖЬ")</formula>
    </cfRule>
    <cfRule type="expression" dxfId="1598" priority="13649">
      <formula>IF($X23&gt;4.5,"ИСТИНА","ЛОЖЬ")</formula>
    </cfRule>
    <cfRule type="expression" dxfId="1597" priority="13647">
      <formula>IF($X23&gt;4.5,"ИСТИНА","ЛОЖЬ")</formula>
    </cfRule>
    <cfRule type="expression" dxfId="1596" priority="13648">
      <formula>IF($AB23&gt;4.5,"ИСТИНА","ЛОЖЬ")</formula>
    </cfRule>
  </conditionalFormatting>
  <conditionalFormatting sqref="Q28">
    <cfRule type="expression" dxfId="1595" priority="13607">
      <formula>IF($X28&gt;4.5,"ИСТИНА","ЛОЖЬ")</formula>
    </cfRule>
    <cfRule type="expression" dxfId="1594" priority="13606">
      <formula>IF($X28&gt;4.5,"ИСТИНА","ЛОЖЬ")</formula>
    </cfRule>
    <cfRule type="expression" dxfId="1593" priority="13605">
      <formula>IF($AB28&gt;4.5,"ИСТИНА","ЛОЖЬ")</formula>
    </cfRule>
    <cfRule type="expression" dxfId="1592" priority="13604">
      <formula>IF($X28&gt;4.5,"ИСТИНА","ЛОЖЬ")</formula>
    </cfRule>
    <cfRule type="expression" dxfId="1591" priority="13613">
      <formula>IF($AB28&gt;4.5,"ИСТИНА","ЛОЖЬ")</formula>
    </cfRule>
  </conditionalFormatting>
  <conditionalFormatting sqref="Q29">
    <cfRule type="expression" dxfId="1590" priority="13564">
      <formula>IF($AB29&gt;4.5,"ИСТИНА","ЛОЖЬ")</formula>
    </cfRule>
    <cfRule type="expression" dxfId="1589" priority="13557">
      <formula>IF($X29&gt;4.5,"ИСТИНА","ЛОЖЬ")</formula>
    </cfRule>
    <cfRule type="expression" dxfId="1588" priority="13555">
      <formula>IF($X29&gt;4.5,"ИСТИНА","ЛОЖЬ")</formula>
    </cfRule>
    <cfRule type="expression" dxfId="1587" priority="13558">
      <formula>IF($X29&gt;4.5,"ИСТИНА","ЛОЖЬ")</formula>
    </cfRule>
    <cfRule type="expression" dxfId="1586" priority="13556">
      <formula>IF($AB29&gt;4.5,"ИСТИНА","ЛОЖЬ")</formula>
    </cfRule>
    <cfRule type="expression" dxfId="1585" priority="13183">
      <formula>IF($X29&gt;4.5,"ИСТИНА","ЛОЖЬ")</formula>
    </cfRule>
    <cfRule type="expression" dxfId="1584" priority="13184">
      <formula>IF($AB29&gt;4.5,"ИСТИНА","ЛОЖЬ")</formula>
    </cfRule>
    <cfRule type="expression" dxfId="1583" priority="13186">
      <formula>IF($X29&gt;4.5,"ИСТИНА","ЛОЖЬ")</formula>
    </cfRule>
    <cfRule type="expression" dxfId="1582" priority="13192">
      <formula>IF($AB29&gt;4.5,"ИСТИНА","ЛОЖЬ")</formula>
    </cfRule>
    <cfRule type="expression" dxfId="1581" priority="13185">
      <formula>IF($X29&gt;4.5,"ИСТИНА","ЛОЖЬ")</formula>
    </cfRule>
  </conditionalFormatting>
  <conditionalFormatting sqref="Q30">
    <cfRule type="expression" dxfId="1580" priority="13513">
      <formula>IF($X30&gt;4.5,"ИСТИНА","ЛОЖЬ")</formula>
    </cfRule>
    <cfRule type="expression" dxfId="1579" priority="13512">
      <formula>IF($X30&gt;4.5,"ИСТИНА","ЛОЖЬ")</formula>
    </cfRule>
    <cfRule type="expression" dxfId="1578" priority="13511">
      <formula>IF($AB30&gt;4.5,"ИСТИНА","ЛОЖЬ")</formula>
    </cfRule>
    <cfRule type="expression" dxfId="1577" priority="13510">
      <formula>IF($X30&gt;4.5,"ИСТИНА","ЛОЖЬ")</formula>
    </cfRule>
    <cfRule type="expression" dxfId="1576" priority="13148">
      <formula>IF($AB30&gt;4.5,"ИСТИНА","ЛОЖЬ")</formula>
    </cfRule>
    <cfRule type="expression" dxfId="1575" priority="13142">
      <formula>IF($X30&gt;4.5,"ИСТИНА","ЛОЖЬ")</formula>
    </cfRule>
    <cfRule type="expression" dxfId="1574" priority="13141">
      <formula>IF($X30&gt;4.5,"ИСТИНА","ЛОЖЬ")</formula>
    </cfRule>
    <cfRule type="expression" dxfId="1573" priority="13140">
      <formula>IF($AB30&gt;4.5,"ИСТИНА","ЛОЖЬ")</formula>
    </cfRule>
    <cfRule type="expression" dxfId="1572" priority="13139">
      <formula>IF($X30&gt;4.5,"ИСТИНА","ЛОЖЬ")</formula>
    </cfRule>
    <cfRule type="expression" dxfId="1571" priority="13519">
      <formula>IF($AB30&gt;4.5,"ИСТИНА","ЛОЖЬ")</formula>
    </cfRule>
  </conditionalFormatting>
  <conditionalFormatting sqref="Q31">
    <cfRule type="expression" dxfId="1570" priority="13463">
      <formula>IF($X31&gt;4.5,"ИСТИНА","ЛОЖЬ")</formula>
    </cfRule>
    <cfRule type="expression" dxfId="1569" priority="13462">
      <formula>IF($AB31&gt;4.5,"ИСТИНА","ЛОЖЬ")</formula>
    </cfRule>
    <cfRule type="expression" dxfId="1568" priority="13461">
      <formula>IF($X31&gt;4.5,"ИСТИНА","ЛОЖЬ")</formula>
    </cfRule>
    <cfRule type="expression" dxfId="1567" priority="13104">
      <formula>IF($AB31&gt;4.5,"ИСТИНА","ЛОЖЬ")</formula>
    </cfRule>
    <cfRule type="expression" dxfId="1566" priority="13098">
      <formula>IF($X31&gt;4.5,"ИСТИНА","ЛОЖЬ")</formula>
    </cfRule>
    <cfRule type="expression" dxfId="1565" priority="13097">
      <formula>IF($X31&gt;4.5,"ИСТИНА","ЛОЖЬ")</formula>
    </cfRule>
    <cfRule type="expression" dxfId="1564" priority="13096">
      <formula>IF($AB31&gt;4.5,"ИСТИНА","ЛОЖЬ")</formula>
    </cfRule>
    <cfRule type="expression" dxfId="1563" priority="13095">
      <formula>IF($X31&gt;4.5,"ИСТИНА","ЛОЖЬ")</formula>
    </cfRule>
    <cfRule type="expression" dxfId="1562" priority="13464">
      <formula>IF($X31&gt;4.5,"ИСТИНА","ЛОЖЬ")</formula>
    </cfRule>
    <cfRule type="expression" dxfId="1561" priority="13470">
      <formula>IF($AB31&gt;4.5,"ИСТИНА","ЛОЖЬ")</formula>
    </cfRule>
  </conditionalFormatting>
  <conditionalFormatting sqref="Q32">
    <cfRule type="expression" dxfId="1560" priority="13413">
      <formula>IF($AB32&gt;4.5,"ИСТИНА","ЛОЖЬ")</formula>
    </cfRule>
    <cfRule type="expression" dxfId="1559" priority="13414">
      <formula>IF($X32&gt;4.5,"ИСТИНА","ЛОЖЬ")</formula>
    </cfRule>
    <cfRule type="expression" dxfId="1558" priority="13415">
      <formula>IF($X32&gt;4.5,"ИСТИНА","ЛОЖЬ")</formula>
    </cfRule>
    <cfRule type="expression" dxfId="1557" priority="13421">
      <formula>IF($AB32&gt;4.5,"ИСТИНА","ЛОЖЬ")</formula>
    </cfRule>
    <cfRule type="expression" dxfId="1556" priority="13049">
      <formula>IF($X32&gt;4.5,"ИСТИНА","ЛОЖЬ")</formula>
    </cfRule>
    <cfRule type="expression" dxfId="1555" priority="13048">
      <formula>IF($X32&gt;4.5,"ИСТИНА","ЛОЖЬ")</formula>
    </cfRule>
    <cfRule type="expression" dxfId="1554" priority="13047">
      <formula>IF($AB32&gt;4.5,"ИСТИНА","ЛОЖЬ")</formula>
    </cfRule>
    <cfRule type="expression" dxfId="1553" priority="13046">
      <formula>IF($X32&gt;4.5,"ИСТИНА","ЛОЖЬ")</formula>
    </cfRule>
    <cfRule type="expression" dxfId="1552" priority="13412">
      <formula>IF($X32&gt;4.5,"ИСТИНА","ЛОЖЬ")</formula>
    </cfRule>
    <cfRule type="expression" dxfId="1551" priority="13055">
      <formula>IF($AB32&gt;4.5,"ИСТИНА","ЛОЖЬ")</formula>
    </cfRule>
  </conditionalFormatting>
  <conditionalFormatting sqref="Q33">
    <cfRule type="expression" dxfId="1550" priority="13006">
      <formula>IF($AB33&gt;4.5,"ИСТИНА","ЛОЖЬ")</formula>
    </cfRule>
    <cfRule type="expression" dxfId="1549" priority="12998">
      <formula>IF($AB33&gt;4.5,"ИСТИНА","ЛОЖЬ")</formula>
    </cfRule>
    <cfRule type="expression" dxfId="1548" priority="12999">
      <formula>IF($X33&gt;4.5,"ИСТИНА","ЛОЖЬ")</formula>
    </cfRule>
    <cfRule type="expression" dxfId="1547" priority="13000">
      <formula>IF($X33&gt;4.5,"ИСТИНА","ЛОЖЬ")</formula>
    </cfRule>
    <cfRule type="expression" dxfId="1546" priority="13372">
      <formula>IF($AB33&gt;4.5,"ИСТИНА","ЛОЖЬ")</formula>
    </cfRule>
    <cfRule type="expression" dxfId="1545" priority="13366">
      <formula>IF($X33&gt;4.5,"ИСТИНА","ЛОЖЬ")</formula>
    </cfRule>
    <cfRule type="expression" dxfId="1544" priority="13365">
      <formula>IF($X33&gt;4.5,"ИСТИНА","ЛОЖЬ")</formula>
    </cfRule>
    <cfRule type="expression" dxfId="1543" priority="13363">
      <formula>IF($X33&gt;4.5,"ИСТИНА","ЛОЖЬ")</formula>
    </cfRule>
    <cfRule type="expression" dxfId="1542" priority="13364">
      <formula>IF($AB33&gt;4.5,"ИСТИНА","ЛОЖЬ")</formula>
    </cfRule>
    <cfRule type="expression" dxfId="1541" priority="12997">
      <formula>IF($X33&gt;4.5,"ИСТИНА","ЛОЖЬ")</formula>
    </cfRule>
  </conditionalFormatting>
  <conditionalFormatting sqref="Q34">
    <cfRule type="expression" dxfId="1540" priority="12962">
      <formula>IF($AB34&gt;4.5,"ИСТИНА","ЛОЖЬ")</formula>
    </cfRule>
    <cfRule type="expression" dxfId="1539" priority="12956">
      <formula>IF($X34&gt;4.5,"ИСТИНА","ЛОЖЬ")</formula>
    </cfRule>
    <cfRule type="expression" dxfId="1538" priority="12954">
      <formula>IF($AB34&gt;4.5,"ИСТИНА","ЛОЖЬ")</formula>
    </cfRule>
    <cfRule type="expression" dxfId="1537" priority="12955">
      <formula>IF($X34&gt;4.5,"ИСТИНА","ЛОЖЬ")</formula>
    </cfRule>
    <cfRule type="expression" dxfId="1536" priority="12953">
      <formula>IF($X34&gt;4.5,"ИСТИНА","ЛОЖЬ")</formula>
    </cfRule>
    <cfRule type="expression" dxfId="1535" priority="13319">
      <formula>IF($X34&gt;4.5,"ИСТИНА","ЛОЖЬ")</formula>
    </cfRule>
    <cfRule type="expression" dxfId="1534" priority="13321">
      <formula>IF($X34&gt;4.5,"ИСТИНА","ЛОЖЬ")</formula>
    </cfRule>
    <cfRule type="expression" dxfId="1533" priority="13322">
      <formula>IF($X34&gt;4.5,"ИСТИНА","ЛОЖЬ")</formula>
    </cfRule>
    <cfRule type="expression" dxfId="1532" priority="13328">
      <formula>IF($AB34&gt;4.5,"ИСТИНА","ЛОЖЬ")</formula>
    </cfRule>
    <cfRule type="expression" dxfId="1531" priority="13320">
      <formula>IF($AB34&gt;4.5,"ИСТИНА","ЛОЖЬ")</formula>
    </cfRule>
  </conditionalFormatting>
  <conditionalFormatting sqref="Q35">
    <cfRule type="expression" dxfId="1530" priority="12910">
      <formula>IF($AB35&gt;4.5,"ИСТИНА","ЛОЖЬ")</formula>
    </cfRule>
    <cfRule type="expression" dxfId="1529" priority="12909">
      <formula>IF($X35&gt;4.5,"ИСТИНА","ЛОЖЬ")</formula>
    </cfRule>
    <cfRule type="expression" dxfId="1528" priority="12911">
      <formula>IF($X35&gt;4.5,"ИСТИНА","ЛОЖЬ")</formula>
    </cfRule>
    <cfRule type="expression" dxfId="1527" priority="12912">
      <formula>IF($X35&gt;4.5,"ИСТИНА","ЛОЖЬ")</formula>
    </cfRule>
    <cfRule type="expression" dxfId="1526" priority="12918">
      <formula>IF($AB35&gt;4.5,"ИСТИНА","ЛОЖЬ")</formula>
    </cfRule>
  </conditionalFormatting>
  <conditionalFormatting sqref="Q37">
    <cfRule type="expression" dxfId="1525" priority="1116">
      <formula>_xlfn.ISFORMULA(Q37)=TRUE</formula>
    </cfRule>
    <cfRule type="expression" dxfId="1524" priority="1117">
      <formula>_xlfn.ISFORMULA(Q37)=TRUE</formula>
    </cfRule>
    <cfRule type="expression" dxfId="1523" priority="1118">
      <formula>IF($X37&gt;4.5,"ИСТИНА","ЛОЖЬ")</formula>
    </cfRule>
    <cfRule type="expression" dxfId="1522" priority="1119">
      <formula>IF($X37&gt;4.5,"ИСТИНА","ЛОЖЬ")</formula>
    </cfRule>
  </conditionalFormatting>
  <conditionalFormatting sqref="Q38 Q41 Q44 Q47 Q50">
    <cfRule type="expression" dxfId="1521" priority="4043">
      <formula>IF($X38&gt;4.5,"ИСТИНА","ЛОЖЬ")</formula>
    </cfRule>
    <cfRule type="expression" dxfId="1520" priority="4042">
      <formula>IF($X38&gt;4.5,"ИСТИНА","ЛОЖЬ")</formula>
    </cfRule>
    <cfRule type="expression" dxfId="1519" priority="4041">
      <formula>_xlfn.ISFORMULA(Q38)=TRUE</formula>
    </cfRule>
    <cfRule type="expression" dxfId="1518" priority="4040">
      <formula>_xlfn.ISFORMULA(Q38)=TRUE</formula>
    </cfRule>
  </conditionalFormatting>
  <conditionalFormatting sqref="Q39 Q42 Q45 Q48 Q51">
    <cfRule type="expression" dxfId="1517" priority="4039">
      <formula>IF($X39&gt;4.5,"ИСТИНА","ЛОЖЬ")</formula>
    </cfRule>
    <cfRule type="expression" dxfId="1516" priority="4038">
      <formula>IF($X39&gt;4.5,"ИСТИНА","ЛОЖЬ")</formula>
    </cfRule>
    <cfRule type="expression" dxfId="1515" priority="4036">
      <formula>_xlfn.ISFORMULA(Q39)=TRUE</formula>
    </cfRule>
    <cfRule type="expression" dxfId="1514" priority="4037">
      <formula>_xlfn.ISFORMULA(Q39)=TRUE</formula>
    </cfRule>
  </conditionalFormatting>
  <conditionalFormatting sqref="Q40 Q43 Q46 Q49 Q52">
    <cfRule type="expression" dxfId="1513" priority="12579">
      <formula>IF($X40&gt;4.5,"ИСТИНА","ЛОЖЬ")</formula>
    </cfRule>
    <cfRule type="expression" dxfId="1512" priority="12578">
      <formula>IF($X40&gt;4.5,"ИСТИНА","ЛОЖЬ")</formula>
    </cfRule>
  </conditionalFormatting>
  <conditionalFormatting sqref="Q53">
    <cfRule type="expression" dxfId="1511" priority="1092">
      <formula>IF($X53&gt;4.5,"ИСТИНА","ЛОЖЬ")</formula>
    </cfRule>
    <cfRule type="expression" dxfId="1510" priority="1093">
      <formula>IF($X53&gt;4.5,"ИСТИНА","ЛОЖЬ")</formula>
    </cfRule>
    <cfRule type="expression" dxfId="1509" priority="1090">
      <formula>_xlfn.ISFORMULA(Q53)=TRUE</formula>
    </cfRule>
    <cfRule type="expression" dxfId="1508" priority="1091">
      <formula>_xlfn.ISFORMULA(Q53)=TRUE</formula>
    </cfRule>
  </conditionalFormatting>
  <conditionalFormatting sqref="Q55 Q58 Q61 Q64 Q67">
    <cfRule type="expression" dxfId="1507" priority="3922">
      <formula>_xlfn.ISFORMULA(Q55)=TRUE</formula>
    </cfRule>
    <cfRule type="expression" dxfId="1506" priority="3924">
      <formula>IF($X55&gt;4.5,"ИСТИНА","ЛОЖЬ")</formula>
    </cfRule>
    <cfRule type="expression" dxfId="1505" priority="3925">
      <formula>IF($X55&gt;4.5,"ИСТИНА","ЛОЖЬ")</formula>
    </cfRule>
    <cfRule type="expression" dxfId="1504" priority="3923">
      <formula>_xlfn.ISFORMULA(Q55)=TRUE</formula>
    </cfRule>
  </conditionalFormatting>
  <conditionalFormatting sqref="Q56 Q59 Q62 Q65">
    <cfRule type="expression" dxfId="1503" priority="3921">
      <formula>IF($X56&gt;4.5,"ИСТИНА","ЛОЖЬ")</formula>
    </cfRule>
    <cfRule type="expression" dxfId="1502" priority="3919">
      <formula>_xlfn.ISFORMULA(Q56)=TRUE</formula>
    </cfRule>
    <cfRule type="expression" dxfId="1501" priority="3920">
      <formula>IF($X56&gt;4.5,"ИСТИНА","ЛОЖЬ")</formula>
    </cfRule>
    <cfRule type="expression" dxfId="1500" priority="3918">
      <formula>_xlfn.ISFORMULA(Q56)=TRUE</formula>
    </cfRule>
  </conditionalFormatting>
  <conditionalFormatting sqref="Q57 Q60 Q63 Q66">
    <cfRule type="expression" dxfId="1499" priority="3926">
      <formula>_xlfn.ISFORMULA(Q57)=TRUE</formula>
    </cfRule>
    <cfRule type="expression" dxfId="1498" priority="3927">
      <formula>_xlfn.ISFORMULA(Q57)=TRUE</formula>
    </cfRule>
    <cfRule type="expression" dxfId="1497" priority="3929">
      <formula>IF($X57&gt;4.5,"ИСТИНА","ЛОЖЬ")</formula>
    </cfRule>
    <cfRule type="expression" dxfId="1496" priority="3928">
      <formula>IF($X57&gt;4.5,"ИСТИНА","ЛОЖЬ")</formula>
    </cfRule>
  </conditionalFormatting>
  <conditionalFormatting sqref="Q68">
    <cfRule type="expression" dxfId="1495" priority="1509">
      <formula>IF($X68&gt;4.5,"ИСТИНА","ЛОЖЬ")</formula>
    </cfRule>
    <cfRule type="expression" dxfId="1494" priority="1506">
      <formula>_xlfn.ISFORMULA(Q68)=TRUE</formula>
    </cfRule>
    <cfRule type="expression" dxfId="1493" priority="1508">
      <formula>IF($X68&gt;4.5,"ИСТИНА","ЛОЖЬ")</formula>
    </cfRule>
    <cfRule type="expression" dxfId="1492" priority="1507">
      <formula>_xlfn.ISFORMULA(Q68)=TRUE</formula>
    </cfRule>
  </conditionalFormatting>
  <conditionalFormatting sqref="Q69">
    <cfRule type="expression" dxfId="1491" priority="1439">
      <formula>_xlfn.ISFORMULA(Q69)=TRUE</formula>
    </cfRule>
    <cfRule type="expression" dxfId="1490" priority="1440">
      <formula>_xlfn.ISFORMULA(Q69)=TRUE</formula>
    </cfRule>
    <cfRule type="expression" dxfId="1489" priority="1441">
      <formula>IF($X69&gt;4.5,"ИСТИНА","ЛОЖЬ")</formula>
    </cfRule>
    <cfRule type="expression" dxfId="1488" priority="1442">
      <formula>IF($X69&gt;4.5,"ИСТИНА","ЛОЖЬ")</formula>
    </cfRule>
  </conditionalFormatting>
  <conditionalFormatting sqref="Q70">
    <cfRule type="expression" dxfId="1487" priority="1023">
      <formula>IF($X70&gt;4.5,"ИСТИНА","ЛОЖЬ")</formula>
    </cfRule>
    <cfRule type="expression" dxfId="1486" priority="1022">
      <formula>IF($X70&gt;4.5,"ИСТИНА","ЛОЖЬ")</formula>
    </cfRule>
    <cfRule type="expression" dxfId="1485" priority="1021">
      <formula>_xlfn.ISFORMULA(Q70)=TRUE</formula>
    </cfRule>
    <cfRule type="expression" dxfId="1484" priority="1020">
      <formula>_xlfn.ISFORMULA(Q70)=TRUE</formula>
    </cfRule>
  </conditionalFormatting>
  <conditionalFormatting sqref="Q72">
    <cfRule type="expression" dxfId="1483" priority="3799">
      <formula>IF($X72&gt;4.5,"ИСТИНА","ЛОЖЬ")</formula>
    </cfRule>
    <cfRule type="expression" dxfId="1482" priority="3800">
      <formula>IF($X72&gt;4.5,"ИСТИНА","ЛОЖЬ")</formula>
    </cfRule>
  </conditionalFormatting>
  <conditionalFormatting sqref="Q73">
    <cfRule type="expression" dxfId="1481" priority="3810">
      <formula>IF($X73&gt;4.5,"ИСТИНА","ЛОЖЬ")</formula>
    </cfRule>
    <cfRule type="expression" dxfId="1480" priority="3809">
      <formula>IF($X73&gt;4.5,"ИСТИНА","ЛОЖЬ")</formula>
    </cfRule>
  </conditionalFormatting>
  <conditionalFormatting sqref="Q74 S74">
    <cfRule type="expression" dxfId="1479" priority="3811">
      <formula>_xlfn.ISFORMULA(Q74)=TRUE</formula>
    </cfRule>
    <cfRule type="expression" dxfId="1478" priority="3812">
      <formula>_xlfn.ISFORMULA(Q74)=TRUE</formula>
    </cfRule>
  </conditionalFormatting>
  <conditionalFormatting sqref="Q74">
    <cfRule type="expression" dxfId="1477" priority="3813">
      <formula>IF($X74&gt;4.5,"ИСТИНА","ЛОЖЬ")</formula>
    </cfRule>
    <cfRule type="expression" dxfId="1476" priority="3814">
      <formula>IF($X74&gt;4.5,"ИСТИНА","ЛОЖЬ")</formula>
    </cfRule>
  </conditionalFormatting>
  <conditionalFormatting sqref="Q75">
    <cfRule type="expression" dxfId="1475" priority="3803">
      <formula>IF($X75&gt;4.5,"ИСТИНА","ЛОЖЬ")</formula>
    </cfRule>
    <cfRule type="expression" dxfId="1474" priority="3804">
      <formula>IF($X75&gt;4.5,"ИСТИНА","ЛОЖЬ")</formula>
    </cfRule>
  </conditionalFormatting>
  <conditionalFormatting sqref="Q76">
    <cfRule type="expression" dxfId="1473" priority="11311">
      <formula>IF($AB76&gt;4.5,"ИСТИНА","ЛОЖЬ")</formula>
    </cfRule>
    <cfRule type="expression" dxfId="1472" priority="11304">
      <formula>IF($X76&gt;4.5,"ИСТИНА","ЛОЖЬ")</formula>
    </cfRule>
    <cfRule type="expression" dxfId="1471" priority="11305">
      <formula>IF($X76&gt;4.5,"ИСТИНА","ЛОЖЬ")</formula>
    </cfRule>
    <cfRule type="expression" dxfId="1470" priority="11303">
      <formula>IF($AB76&gt;4.5,"ИСТИНА","ЛОЖЬ")</formula>
    </cfRule>
    <cfRule type="expression" dxfId="1469" priority="11302">
      <formula>IF($X76&gt;4.5,"ИСТИНА","ЛОЖЬ")</formula>
    </cfRule>
    <cfRule type="expression" dxfId="1468" priority="11314">
      <formula>IF($X76&gt;4.5,"ИСТИНА","ЛОЖЬ")</formula>
    </cfRule>
  </conditionalFormatting>
  <conditionalFormatting sqref="Q77">
    <cfRule type="expression" dxfId="1467" priority="11243">
      <formula>IF($X77&gt;4.5,"ИСТИНА","ЛОЖЬ")</formula>
    </cfRule>
    <cfRule type="expression" dxfId="1466" priority="11244">
      <formula>IF($AB77&gt;4.5,"ИСТИНА","ЛОЖЬ")</formula>
    </cfRule>
    <cfRule type="expression" dxfId="1465" priority="11246">
      <formula>IF($X77&gt;4.5,"ИСТИНА","ЛОЖЬ")</formula>
    </cfRule>
    <cfRule type="expression" dxfId="1464" priority="11252">
      <formula>IF($AB77&gt;4.5,"ИСТИНА","ЛОЖЬ")</formula>
    </cfRule>
    <cfRule type="expression" dxfId="1463" priority="11255">
      <formula>IF($X77&gt;4.5,"ИСТИНА","ЛОЖЬ")</formula>
    </cfRule>
    <cfRule type="expression" dxfId="1462" priority="11245">
      <formula>IF($X77&gt;4.5,"ИСТИНА","ЛОЖЬ")</formula>
    </cfRule>
  </conditionalFormatting>
  <conditionalFormatting sqref="Q78">
    <cfRule type="expression" dxfId="1461" priority="11178">
      <formula>IF($X78&gt;4.5,"ИСТИНА","ЛОЖЬ")</formula>
    </cfRule>
    <cfRule type="expression" dxfId="1460" priority="11190">
      <formula>IF($X78&gt;4.5,"ИСТИНА","ЛОЖЬ")</formula>
    </cfRule>
    <cfRule type="expression" dxfId="1459" priority="11179">
      <formula>IF($AB78&gt;4.5,"ИСТИНА","ЛОЖЬ")</formula>
    </cfRule>
    <cfRule type="expression" dxfId="1458" priority="11180">
      <formula>IF($X78&gt;4.5,"ИСТИНА","ЛОЖЬ")</formula>
    </cfRule>
    <cfRule type="expression" dxfId="1457" priority="11181">
      <formula>IF($X78&gt;4.5,"ИСТИНА","ЛОЖЬ")</formula>
    </cfRule>
    <cfRule type="expression" dxfId="1456" priority="11187">
      <formula>IF($AB78&gt;4.5,"ИСТИНА","ЛОЖЬ")</formula>
    </cfRule>
  </conditionalFormatting>
  <conditionalFormatting sqref="Q79">
    <cfRule type="expression" dxfId="1455" priority="11131">
      <formula>IF($X79&gt;4.5,"ИСТИНА","ЛОЖЬ")</formula>
    </cfRule>
    <cfRule type="expression" dxfId="1454" priority="11128">
      <formula>IF($AB79&gt;4.5,"ИСТИНА","ЛОЖЬ")</formula>
    </cfRule>
    <cfRule type="expression" dxfId="1453" priority="11122">
      <formula>IF($X79&gt;4.5,"ИСТИНА","ЛОЖЬ")</formula>
    </cfRule>
    <cfRule type="expression" dxfId="1452" priority="11121">
      <formula>IF($X79&gt;4.5,"ИСТИНА","ЛОЖЬ")</formula>
    </cfRule>
    <cfRule type="expression" dxfId="1451" priority="11120">
      <formula>IF($AB79&gt;4.5,"ИСТИНА","ЛОЖЬ")</formula>
    </cfRule>
    <cfRule type="expression" dxfId="1450" priority="11119">
      <formula>IF($X79&gt;4.5,"ИСТИНА","ЛОЖЬ")</formula>
    </cfRule>
  </conditionalFormatting>
  <conditionalFormatting sqref="Q80">
    <cfRule type="expression" dxfId="1449" priority="11055">
      <formula>IF($AB80&gt;4.5,"ИСТИНА","ЛОЖЬ")</formula>
    </cfRule>
    <cfRule type="expression" dxfId="1448" priority="11056">
      <formula>IF($X80&gt;4.5,"ИСТИНА","ЛОЖЬ")</formula>
    </cfRule>
    <cfRule type="expression" dxfId="1447" priority="11057">
      <formula>IF($X80&gt;4.5,"ИСТИНА","ЛОЖЬ")</formula>
    </cfRule>
    <cfRule type="expression" dxfId="1446" priority="11063">
      <formula>IF($AB80&gt;4.5,"ИСТИНА","ЛОЖЬ")</formula>
    </cfRule>
    <cfRule type="expression" dxfId="1445" priority="11066">
      <formula>IF($X80&gt;4.5,"ИСТИНА","ЛОЖЬ")</formula>
    </cfRule>
    <cfRule type="expression" dxfId="1444" priority="11054">
      <formula>IF($X80&gt;4.5,"ИСТИНА","ЛОЖЬ")</formula>
    </cfRule>
  </conditionalFormatting>
  <conditionalFormatting sqref="Q81 Q84 Q86">
    <cfRule type="expression" dxfId="1443" priority="3613">
      <formula>IF($X81&gt;4.5,"ИСТИНА","ЛОЖЬ")</formula>
    </cfRule>
    <cfRule type="expression" dxfId="1442" priority="3611">
      <formula>IF($AB81&gt;4.5,"ИСТИНА","ЛОЖЬ")</formula>
    </cfRule>
    <cfRule type="expression" dxfId="1441" priority="3610">
      <formula>IF($X81&gt;4.5,"ИСТИНА","ЛОЖЬ")</formula>
    </cfRule>
    <cfRule type="expression" dxfId="1440" priority="3608">
      <formula>IF($AB81&gt;4.5,"ИСТИНА","ЛОЖЬ")</formula>
    </cfRule>
    <cfRule type="expression" dxfId="1439" priority="3609">
      <formula>IF($X81&gt;4.5,"ИСТИНА","ЛОЖЬ")</formula>
    </cfRule>
    <cfRule type="expression" dxfId="1438" priority="3607">
      <formula>IF($X81&gt;4.5,"ИСТИНА","ЛОЖЬ")</formula>
    </cfRule>
  </conditionalFormatting>
  <conditionalFormatting sqref="Q82 Q85">
    <cfRule type="expression" dxfId="1437" priority="3596">
      <formula>IF($AB82&gt;4.5,"ИСТИНА","ЛОЖЬ")</formula>
    </cfRule>
    <cfRule type="expression" dxfId="1436" priority="3598">
      <formula>IF($X82&gt;4.5,"ИСТИНА","ЛОЖЬ")</formula>
    </cfRule>
    <cfRule type="expression" dxfId="1435" priority="3597">
      <formula>IF($X82&gt;4.5,"ИСТИНА","ЛОЖЬ")</formula>
    </cfRule>
    <cfRule type="expression" dxfId="1434" priority="3599">
      <formula>IF($AB82&gt;4.5,"ИСТИНА","ЛОЖЬ")</formula>
    </cfRule>
    <cfRule type="expression" dxfId="1433" priority="3595">
      <formula>IF($X82&gt;4.5,"ИСТИНА","ЛОЖЬ")</formula>
    </cfRule>
    <cfRule type="expression" dxfId="1432" priority="3601">
      <formula>IF($X82&gt;4.5,"ИСТИНА","ЛОЖЬ")</formula>
    </cfRule>
  </conditionalFormatting>
  <conditionalFormatting sqref="Q83">
    <cfRule type="expression" dxfId="1431" priority="3587">
      <formula>IF($AB83&gt;4.5,"ИСТИНА","ЛОЖЬ")</formula>
    </cfRule>
    <cfRule type="expression" dxfId="1430" priority="3583">
      <formula>IF($X83&gt;4.5,"ИСТИНА","ЛОЖЬ")</formula>
    </cfRule>
    <cfRule type="expression" dxfId="1429" priority="3589">
      <formula>IF($X83&gt;4.5,"ИСТИНА","ЛОЖЬ")</formula>
    </cfRule>
    <cfRule type="expression" dxfId="1428" priority="3584">
      <formula>IF($AB83&gt;4.5,"ИСТИНА","ЛОЖЬ")</formula>
    </cfRule>
    <cfRule type="expression" dxfId="1427" priority="3585">
      <formula>IF($X83&gt;4.5,"ИСТИНА","ЛОЖЬ")</formula>
    </cfRule>
    <cfRule type="expression" dxfId="1426" priority="3586">
      <formula>IF($X83&gt;4.5,"ИСТИНА","ЛОЖЬ")</formula>
    </cfRule>
  </conditionalFormatting>
  <conditionalFormatting sqref="Q87">
    <cfRule type="expression" dxfId="1425" priority="10615">
      <formula>IF($X87&gt;4.5,"ИСТИНА","ЛОЖЬ")</formula>
    </cfRule>
    <cfRule type="expression" dxfId="1424" priority="10605">
      <formula>IF($X87&gt;4.5,"ИСТИНА","ЛОЖЬ")</formula>
    </cfRule>
    <cfRule type="expression" dxfId="1423" priority="10606">
      <formula>IF($X87&gt;4.5,"ИСТИНА","ЛОЖЬ")</formula>
    </cfRule>
    <cfRule type="expression" dxfId="1422" priority="10603">
      <formula>IF($X87&gt;4.5,"ИСТИНА","ЛОЖЬ")</formula>
    </cfRule>
    <cfRule type="expression" dxfId="1421" priority="10612">
      <formula>IF($AB87&gt;4.5,"ИСТИНА","ЛОЖЬ")</formula>
    </cfRule>
    <cfRule type="expression" dxfId="1420" priority="10604">
      <formula>IF($AB87&gt;4.5,"ИСТИНА","ЛОЖЬ")</formula>
    </cfRule>
  </conditionalFormatting>
  <conditionalFormatting sqref="Q89 Q92">
    <cfRule type="expression" dxfId="1419" priority="3665">
      <formula>IF($AB89&gt;4.5,"ИСТИНА","ЛОЖЬ")</formula>
    </cfRule>
    <cfRule type="expression" dxfId="1418" priority="3664">
      <formula>IF($X89&gt;4.5,"ИСТИНА","ЛОЖЬ")</formula>
    </cfRule>
    <cfRule type="expression" dxfId="1417" priority="3663">
      <formula>IF($X89&gt;4.5,"ИСТИНА","ЛОЖЬ")</formula>
    </cfRule>
    <cfRule type="expression" dxfId="1416" priority="3662">
      <formula>IF($AB89&gt;4.5,"ИСТИНА","ЛОЖЬ")</formula>
    </cfRule>
    <cfRule type="expression" dxfId="1415" priority="3661">
      <formula>IF($X89&gt;4.5,"ИСТИНА","ЛОЖЬ")</formula>
    </cfRule>
    <cfRule type="expression" dxfId="1414" priority="3667">
      <formula>IF($X89&gt;4.5,"ИСТИНА","ЛОЖЬ")</formula>
    </cfRule>
  </conditionalFormatting>
  <conditionalFormatting sqref="Q90 Q93">
    <cfRule type="expression" dxfId="1413" priority="3653">
      <formula>IF($AB90&gt;4.5,"ИСТИНА","ЛОЖЬ")</formula>
    </cfRule>
    <cfRule type="expression" dxfId="1412" priority="3649">
      <formula>IF($X90&gt;4.5,"ИСТИНА","ЛОЖЬ")</formula>
    </cfRule>
    <cfRule type="expression" dxfId="1411" priority="3655">
      <formula>IF($X90&gt;4.5,"ИСТИНА","ЛОЖЬ")</formula>
    </cfRule>
    <cfRule type="expression" dxfId="1410" priority="3652">
      <formula>IF($X90&gt;4.5,"ИСТИНА","ЛОЖЬ")</formula>
    </cfRule>
    <cfRule type="expression" dxfId="1409" priority="3651">
      <formula>IF($X90&gt;4.5,"ИСТИНА","ЛОЖЬ")</formula>
    </cfRule>
    <cfRule type="expression" dxfId="1408" priority="3650">
      <formula>IF($AB90&gt;4.5,"ИСТИНА","ЛОЖЬ")</formula>
    </cfRule>
  </conditionalFormatting>
  <conditionalFormatting sqref="Q91">
    <cfRule type="expression" dxfId="1407" priority="3643">
      <formula>IF($X91&gt;4.5,"ИСТИНА","ЛОЖЬ")</formula>
    </cfRule>
    <cfRule type="expression" dxfId="1406" priority="3639">
      <formula>IF($X91&gt;4.5,"ИСТИНА","ЛОЖЬ")</formula>
    </cfRule>
    <cfRule type="expression" dxfId="1405" priority="3641">
      <formula>IF($AB91&gt;4.5,"ИСТИНА","ЛОЖЬ")</formula>
    </cfRule>
    <cfRule type="expression" dxfId="1404" priority="3637">
      <formula>IF($X91&gt;4.5,"ИСТИНА","ЛОЖЬ")</formula>
    </cfRule>
    <cfRule type="expression" dxfId="1403" priority="3638">
      <formula>IF($AB91&gt;4.5,"ИСТИНА","ЛОЖЬ")</formula>
    </cfRule>
    <cfRule type="expression" dxfId="1402" priority="3640">
      <formula>IF($X91&gt;4.5,"ИСТИНА","ЛОЖЬ")</formula>
    </cfRule>
  </conditionalFormatting>
  <conditionalFormatting sqref="Q94">
    <cfRule type="expression" dxfId="1401" priority="10218">
      <formula>IF($X94&gt;4.5,"ИСТИНА","ЛОЖЬ")</formula>
    </cfRule>
    <cfRule type="expression" dxfId="1400" priority="10215">
      <formula>IF($AB94&gt;4.5,"ИСТИНА","ЛОЖЬ")</formula>
    </cfRule>
    <cfRule type="expression" dxfId="1399" priority="10207">
      <formula>IF($AB94&gt;4.5,"ИСТИНА","ЛОЖЬ")</formula>
    </cfRule>
    <cfRule type="expression" dxfId="1398" priority="10206">
      <formula>IF($X94&gt;4.5,"ИСТИНА","ЛОЖЬ")</formula>
    </cfRule>
    <cfRule type="expression" dxfId="1397" priority="10208">
      <formula>IF($X94&gt;4.5,"ИСТИНА","ЛОЖЬ")</formula>
    </cfRule>
    <cfRule type="expression" dxfId="1396" priority="10209">
      <formula>IF($X94&gt;4.5,"ИСТИНА","ЛОЖЬ")</formula>
    </cfRule>
  </conditionalFormatting>
  <conditionalFormatting sqref="Q95">
    <cfRule type="expression" dxfId="1395" priority="3569">
      <formula>IF($X95&gt;4.5,"ИСТИНА","ЛОЖЬ")</formula>
    </cfRule>
    <cfRule type="expression" dxfId="1394" priority="3570">
      <formula>IF($X95&gt;4.5,"ИСТИНА","ЛОЖЬ")</formula>
    </cfRule>
  </conditionalFormatting>
  <conditionalFormatting sqref="Q96">
    <cfRule type="expression" dxfId="1393" priority="3574">
      <formula>IF($X96&gt;4.5,"ИСТИНА","ЛОЖЬ")</formula>
    </cfRule>
    <cfRule type="expression" dxfId="1392" priority="3573">
      <formula>IF($X96&gt;4.5,"ИСТИНА","ЛОЖЬ")</formula>
    </cfRule>
  </conditionalFormatting>
  <conditionalFormatting sqref="Q97">
    <cfRule type="expression" dxfId="1391" priority="21">
      <formula>IF($X97&gt;4.5,"ИСТИНА","ЛОЖЬ")</formula>
    </cfRule>
    <cfRule type="expression" dxfId="1390" priority="22">
      <formula>IF($X97&gt;4.5,"ИСТИНА","ЛОЖЬ")</formula>
    </cfRule>
  </conditionalFormatting>
  <conditionalFormatting sqref="Q98">
    <cfRule type="expression" dxfId="1389" priority="3483">
      <formula>IF($AB98&gt;4.5,"ИСТИНА","ЛОЖЬ")</formula>
    </cfRule>
    <cfRule type="expression" dxfId="1388" priority="3484">
      <formula>IF($X98&gt;4.5,"ИСТИНА","ЛОЖЬ")</formula>
    </cfRule>
    <cfRule type="expression" dxfId="1387" priority="3482">
      <formula>IF($X98&gt;4.5,"ИСТИНА","ЛОЖЬ")</formula>
    </cfRule>
    <cfRule type="expression" dxfId="1386" priority="3485">
      <formula>IF($X98&gt;4.5,"ИСТИНА","ЛОЖЬ")</formula>
    </cfRule>
    <cfRule type="expression" dxfId="1385" priority="3488">
      <formula>IF($X98&gt;4.5,"ИСТИНА","ЛОЖЬ")</formula>
    </cfRule>
    <cfRule type="expression" dxfId="1384" priority="3486">
      <formula>IF($AB98&gt;4.5,"ИСТИНА","ЛОЖЬ")</formula>
    </cfRule>
  </conditionalFormatting>
  <conditionalFormatting sqref="Q99">
    <cfRule type="expression" dxfId="1383" priority="9932">
      <formula>IF($X99&gt;4.5,"ИСТИНА","ЛОЖЬ")</formula>
    </cfRule>
    <cfRule type="expression" dxfId="1382" priority="9922">
      <formula>IF($X99&gt;4.5,"ИСТИНА","ЛОЖЬ")</formula>
    </cfRule>
    <cfRule type="expression" dxfId="1381" priority="9923">
      <formula>IF($X99&gt;4.5,"ИСТИНА","ЛОЖЬ")</formula>
    </cfRule>
    <cfRule type="expression" dxfId="1380" priority="9920">
      <formula>IF($X99&gt;4.5,"ИСТИНА","ЛОЖЬ")</formula>
    </cfRule>
    <cfRule type="expression" dxfId="1379" priority="9929">
      <formula>IF($AB99&gt;4.5,"ИСТИНА","ЛОЖЬ")</formula>
    </cfRule>
    <cfRule type="expression" dxfId="1378" priority="9921">
      <formula>IF($AB99&gt;4.5,"ИСТИНА","ЛОЖЬ")</formula>
    </cfRule>
  </conditionalFormatting>
  <conditionalFormatting sqref="Q100">
    <cfRule type="expression" dxfId="1377" priority="3471">
      <formula>IF($AB100&gt;4.5,"ИСТИНА","ЛОЖЬ")</formula>
    </cfRule>
    <cfRule type="expression" dxfId="1376" priority="3470">
      <formula>IF($X100&gt;4.5,"ИСТИНА","ЛОЖЬ")</formula>
    </cfRule>
    <cfRule type="expression" dxfId="1375" priority="3474">
      <formula>IF($AB100&gt;4.5,"ИСТИНА","ЛОЖЬ")</formula>
    </cfRule>
    <cfRule type="expression" dxfId="1374" priority="3476">
      <formula>IF($X100&gt;4.5,"ИСТИНА","ЛОЖЬ")</formula>
    </cfRule>
    <cfRule type="expression" dxfId="1373" priority="3473">
      <formula>IF($X100&gt;4.5,"ИСТИНА","ЛОЖЬ")</formula>
    </cfRule>
    <cfRule type="expression" dxfId="1372" priority="3472">
      <formula>IF($X100&gt;4.5,"ИСТИНА","ЛОЖЬ")</formula>
    </cfRule>
  </conditionalFormatting>
  <conditionalFormatting sqref="Q101">
    <cfRule type="expression" dxfId="1371" priority="9853">
      <formula>IF($X101&gt;4.5,"ИСТИНА","ЛОЖЬ")</formula>
    </cfRule>
    <cfRule type="expression" dxfId="1370" priority="9852">
      <formula>IF($AB101&gt;4.5,"ИСТИНА","ЛОЖЬ")</formula>
    </cfRule>
    <cfRule type="expression" dxfId="1369" priority="9863">
      <formula>IF($X101&gt;4.5,"ИСТИНА","ЛОЖЬ")</formula>
    </cfRule>
    <cfRule type="expression" dxfId="1368" priority="9851">
      <formula>IF($X101&gt;4.5,"ИСТИНА","ЛОЖЬ")</formula>
    </cfRule>
    <cfRule type="expression" dxfId="1367" priority="9860">
      <formula>IF($AB101&gt;4.5,"ИСТИНА","ЛОЖЬ")</formula>
    </cfRule>
    <cfRule type="expression" dxfId="1366" priority="9854">
      <formula>IF($X101&gt;4.5,"ИСТИНА","ЛОЖЬ")</formula>
    </cfRule>
  </conditionalFormatting>
  <conditionalFormatting sqref="Q102">
    <cfRule type="expression" dxfId="1365" priority="3464">
      <formula>IF($X102&gt;4.5,"ИСТИНА","ЛОЖЬ")</formula>
    </cfRule>
    <cfRule type="expression" dxfId="1364" priority="3458">
      <formula>IF($X102&gt;4.5,"ИСТИНА","ЛОЖЬ")</formula>
    </cfRule>
    <cfRule type="expression" dxfId="1363" priority="3459">
      <formula>IF($AB102&gt;4.5,"ИСТИНА","ЛОЖЬ")</formula>
    </cfRule>
    <cfRule type="expression" dxfId="1362" priority="3460">
      <formula>IF($X102&gt;4.5,"ИСТИНА","ЛОЖЬ")</formula>
    </cfRule>
    <cfRule type="expression" dxfId="1361" priority="3461">
      <formula>IF($X102&gt;4.5,"ИСТИНА","ЛОЖЬ")</formula>
    </cfRule>
    <cfRule type="expression" dxfId="1360" priority="3462">
      <formula>IF($AB102&gt;4.5,"ИСТИНА","ЛОЖЬ")</formula>
    </cfRule>
  </conditionalFormatting>
  <conditionalFormatting sqref="Q103">
    <cfRule type="expression" dxfId="1359" priority="9720">
      <formula>IF($AB103&gt;4.5,"ИСТИНА","ЛОЖЬ")</formula>
    </cfRule>
    <cfRule type="expression" dxfId="1358" priority="9721">
      <formula>IF($X103&gt;4.5,"ИСТИНА","ЛОЖЬ")</formula>
    </cfRule>
    <cfRule type="expression" dxfId="1357" priority="9722">
      <formula>IF($X103&gt;4.5,"ИСТИНА","ЛОЖЬ")</formula>
    </cfRule>
    <cfRule type="expression" dxfId="1356" priority="9728">
      <formula>IF($AB103&gt;4.5,"ИСТИНА","ЛОЖЬ")</formula>
    </cfRule>
    <cfRule type="expression" dxfId="1355" priority="9719">
      <formula>IF($X103&gt;4.5,"ИСТИНА","ЛОЖЬ")</formula>
    </cfRule>
    <cfRule type="expression" dxfId="1354" priority="9731">
      <formula>IF($X103&gt;4.5,"ИСТИНА","ЛОЖЬ")</formula>
    </cfRule>
  </conditionalFormatting>
  <conditionalFormatting sqref="Q104">
    <cfRule type="expression" dxfId="1353" priority="1688">
      <formula>IF($X104&gt;4.5,"ИСТИНА","ЛОЖЬ")</formula>
    </cfRule>
    <cfRule type="expression" dxfId="1352" priority="1684">
      <formula>IF($X104&gt;4.5,"ИСТИНА","ЛОЖЬ")</formula>
    </cfRule>
    <cfRule type="expression" dxfId="1351" priority="1683">
      <formula>IF($AB104&gt;4.5,"ИСТИНА","ЛОЖЬ")</formula>
    </cfRule>
    <cfRule type="expression" dxfId="1350" priority="1686">
      <formula>IF($AB104&gt;4.5,"ИСТИНА","ЛОЖЬ")</formula>
    </cfRule>
    <cfRule type="expression" dxfId="1349" priority="1685">
      <formula>IF($X104&gt;4.5,"ИСТИНА","ЛОЖЬ")</formula>
    </cfRule>
    <cfRule type="expression" dxfId="1348" priority="1682">
      <formula>IF($X104&gt;4.5,"ИСТИНА","ЛОЖЬ")</formula>
    </cfRule>
  </conditionalFormatting>
  <conditionalFormatting sqref="Q106">
    <cfRule type="expression" dxfId="1347" priority="3452">
      <formula>IF($X106&gt;4.5,"ИСТИНА","ЛОЖЬ")</formula>
    </cfRule>
    <cfRule type="expression" dxfId="1346" priority="3450">
      <formula>IF($AB106&gt;4.5,"ИСТИНА","ЛОЖЬ")</formula>
    </cfRule>
    <cfRule type="expression" dxfId="1345" priority="3449">
      <formula>IF($X106&gt;4.5,"ИСТИНА","ЛОЖЬ")</formula>
    </cfRule>
    <cfRule type="expression" dxfId="1344" priority="3448">
      <formula>IF($X106&gt;4.5,"ИСТИНА","ЛОЖЬ")</formula>
    </cfRule>
    <cfRule type="expression" dxfId="1343" priority="3447">
      <formula>IF($AB106&gt;4.5,"ИСТИНА","ЛОЖЬ")</formula>
    </cfRule>
    <cfRule type="expression" dxfId="1342" priority="3446">
      <formula>IF($X106&gt;4.5,"ИСТИНА","ЛОЖЬ")</formula>
    </cfRule>
  </conditionalFormatting>
  <conditionalFormatting sqref="Q107">
    <cfRule type="expression" dxfId="1341" priority="9581">
      <formula>IF($AB107&gt;4.5,"ИСТИНА","ЛОЖЬ")</formula>
    </cfRule>
    <cfRule type="expression" dxfId="1340" priority="9584">
      <formula>IF($X107&gt;4.5,"ИСТИНА","ЛОЖЬ")</formula>
    </cfRule>
    <cfRule type="expression" dxfId="1339" priority="9572">
      <formula>IF($X107&gt;4.5,"ИСТИНА","ЛОЖЬ")</formula>
    </cfRule>
    <cfRule type="expression" dxfId="1338" priority="9573">
      <formula>IF($AB107&gt;4.5,"ИСТИНА","ЛОЖЬ")</formula>
    </cfRule>
    <cfRule type="expression" dxfId="1337" priority="9574">
      <formula>IF($X107&gt;4.5,"ИСТИНА","ЛОЖЬ")</formula>
    </cfRule>
    <cfRule type="expression" dxfId="1336" priority="9575">
      <formula>IF($X107&gt;4.5,"ИСТИНА","ЛОЖЬ")</formula>
    </cfRule>
  </conditionalFormatting>
  <conditionalFormatting sqref="Q108">
    <cfRule type="expression" dxfId="1335" priority="3438">
      <formula>IF($AB108&gt;4.5,"ИСТИНА","ЛОЖЬ")</formula>
    </cfRule>
    <cfRule type="expression" dxfId="1334" priority="3437">
      <formula>IF($X108&gt;4.5,"ИСТИНА","ЛОЖЬ")</formula>
    </cfRule>
    <cfRule type="expression" dxfId="1333" priority="3440">
      <formula>IF($X108&gt;4.5,"ИСТИНА","ЛОЖЬ")</formula>
    </cfRule>
    <cfRule type="expression" dxfId="1332" priority="3436">
      <formula>IF($X108&gt;4.5,"ИСТИНА","ЛОЖЬ")</formula>
    </cfRule>
    <cfRule type="expression" dxfId="1331" priority="3434">
      <formula>IF($X108&gt;4.5,"ИСТИНА","ЛОЖЬ")</formula>
    </cfRule>
    <cfRule type="expression" dxfId="1330" priority="3435">
      <formula>IF($AB108&gt;4.5,"ИСТИНА","ЛОЖЬ")</formula>
    </cfRule>
  </conditionalFormatting>
  <conditionalFormatting sqref="Q109">
    <cfRule type="expression" dxfId="1329" priority="9450">
      <formula>IF($X109&gt;4.5,"ИСТИНА","ЛОЖЬ")</formula>
    </cfRule>
    <cfRule type="expression" dxfId="1328" priority="9440">
      <formula>IF($X109&gt;4.5,"ИСТИНА","ЛОЖЬ")</formula>
    </cfRule>
    <cfRule type="expression" dxfId="1327" priority="9438">
      <formula>IF($X109&gt;4.5,"ИСТИНА","ЛОЖЬ")</formula>
    </cfRule>
    <cfRule type="expression" dxfId="1326" priority="9447">
      <formula>IF($AB109&gt;4.5,"ИСТИНА","ЛОЖЬ")</formula>
    </cfRule>
    <cfRule type="expression" dxfId="1325" priority="9441">
      <formula>IF($X109&gt;4.5,"ИСТИНА","ЛОЖЬ")</formula>
    </cfRule>
    <cfRule type="expression" dxfId="1324" priority="9439">
      <formula>IF($AB109&gt;4.5,"ИСТИНА","ЛОЖЬ")</formula>
    </cfRule>
  </conditionalFormatting>
  <conditionalFormatting sqref="Q110">
    <cfRule type="expression" dxfId="1323" priority="9355">
      <formula>IF($X110&gt;4.5,"ИСТИНА","ЛОЖЬ")</formula>
    </cfRule>
    <cfRule type="expression" dxfId="1322" priority="9356">
      <formula>IF($AB110&gt;4.5,"ИСТИНА","ЛОЖЬ")</formula>
    </cfRule>
    <cfRule type="expression" dxfId="1321" priority="9357">
      <formula>IF($X110&gt;4.5,"ИСТИНА","ЛОЖЬ")</formula>
    </cfRule>
    <cfRule type="expression" dxfId="1320" priority="9364">
      <formula>IF($AB110&gt;4.5,"ИСТИНА","ЛОЖЬ")</formula>
    </cfRule>
    <cfRule type="expression" dxfId="1319" priority="9367">
      <formula>IF($X110&gt;4.5,"ИСТИНА","ЛОЖЬ")</formula>
    </cfRule>
    <cfRule type="expression" dxfId="1318" priority="9358">
      <formula>IF($X110&gt;4.5,"ИСТИНА","ЛОЖЬ")</formula>
    </cfRule>
  </conditionalFormatting>
  <conditionalFormatting sqref="Q111">
    <cfRule type="expression" dxfId="1317" priority="3410">
      <formula>IF($X111&gt;4.5,"ИСТИНА","ЛОЖЬ")</formula>
    </cfRule>
    <cfRule type="expression" dxfId="1316" priority="3406">
      <formula>_xlfn.ISFORMULA(Q111)=TRUE</formula>
    </cfRule>
    <cfRule type="expression" dxfId="1315" priority="3415">
      <formula>_xlfn.ISFORMULA(Q111)=TRUE</formula>
    </cfRule>
    <cfRule type="expression" dxfId="1314" priority="3414">
      <formula>IF($X111&gt;4.5,"ИСТИНА","ЛОЖЬ")</formula>
    </cfRule>
    <cfRule type="expression" dxfId="1313" priority="3413">
      <formula>_xlfn.ISFORMULA(Q111)=TRUE</formula>
    </cfRule>
    <cfRule type="expression" dxfId="1312" priority="3404">
      <formula>_xlfn.ISFORMULA(Q111)=TRUE</formula>
    </cfRule>
    <cfRule type="expression" dxfId="1311" priority="3405">
      <formula>_xlfn.ISFORMULA(Q111)=TRUE</formula>
    </cfRule>
    <cfRule type="expression" dxfId="1310" priority="3409">
      <formula>IF($AB111&gt;4.5,"ИСТИНА","ЛОЖЬ")</formula>
    </cfRule>
    <cfRule type="expression" dxfId="1309" priority="3408">
      <formula>IF($X111&gt;4.5,"ИСТИНА","ЛОЖЬ")</formula>
    </cfRule>
    <cfRule type="expression" dxfId="1308" priority="3407">
      <formula>_xlfn.ISFORMULA(Q111)=TRUE</formula>
    </cfRule>
    <cfRule type="expression" dxfId="1307" priority="3411">
      <formula>IF($X111&gt;4.5,"ИСТИНА","ЛОЖЬ")</formula>
    </cfRule>
    <cfRule type="expression" dxfId="1306" priority="3412">
      <formula>IF($AB111&gt;4.5,"ИСТИНА","ЛОЖЬ")</formula>
    </cfRule>
  </conditionalFormatting>
  <conditionalFormatting sqref="Q112">
    <cfRule type="expression" dxfId="1305" priority="9216">
      <formula>IF($AB112&gt;4.5,"ИСТИНА","ЛОЖЬ")</formula>
    </cfRule>
    <cfRule type="expression" dxfId="1304" priority="9215">
      <formula>IF($X112&gt;4.5,"ИСТИНА","ЛОЖЬ")</formula>
    </cfRule>
    <cfRule type="expression" dxfId="1303" priority="9227">
      <formula>IF($X112&gt;4.5,"ИСТИНА","ЛОЖЬ")</formula>
    </cfRule>
    <cfRule type="expression" dxfId="1302" priority="9218">
      <formula>IF($X112&gt;4.5,"ИСТИНА","ЛОЖЬ")</formula>
    </cfRule>
    <cfRule type="expression" dxfId="1301" priority="9217">
      <formula>IF($X112&gt;4.5,"ИСТИНА","ЛОЖЬ")</formula>
    </cfRule>
    <cfRule type="expression" dxfId="1300" priority="9224">
      <formula>IF($AB112&gt;4.5,"ИСТИНА","ЛОЖЬ")</formula>
    </cfRule>
  </conditionalFormatting>
  <conditionalFormatting sqref="Q113">
    <cfRule type="expression" dxfId="1299" priority="3360">
      <formula>IF($AB113&gt;4.5,"ИСТИНА","ЛОЖЬ")</formula>
    </cfRule>
    <cfRule type="expression" dxfId="1298" priority="3359">
      <formula>IF($X113&gt;4.5,"ИСТИНА","ЛОЖЬ")</formula>
    </cfRule>
    <cfRule type="expression" dxfId="1297" priority="3362">
      <formula>IF($X113&gt;4.5,"ИСТИНА","ЛОЖЬ")</formula>
    </cfRule>
    <cfRule type="expression" dxfId="1296" priority="3363">
      <formula>IF($AB113&gt;4.5,"ИСТИНА","ЛОЖЬ")</formula>
    </cfRule>
    <cfRule type="expression" dxfId="1295" priority="3361">
      <formula>IF($X113&gt;4.5,"ИСТИНА","ЛОЖЬ")</formula>
    </cfRule>
    <cfRule type="expression" dxfId="1294" priority="3365">
      <formula>IF($X113&gt;4.5,"ИСТИНА","ЛОЖЬ")</formula>
    </cfRule>
  </conditionalFormatting>
  <conditionalFormatting sqref="Q114">
    <cfRule type="expression" dxfId="1293" priority="3331">
      <formula>IF($X114&gt;4.5,"ИСТИНА","ЛОЖЬ")</formula>
    </cfRule>
    <cfRule type="expression" dxfId="1292" priority="3328">
      <formula>_xlfn.ISFORMULA(Q114)=TRUE</formula>
    </cfRule>
    <cfRule type="expression" dxfId="1291" priority="3327">
      <formula>_xlfn.ISFORMULA(Q114)=TRUE</formula>
    </cfRule>
    <cfRule type="expression" dxfId="1290" priority="3326">
      <formula>_xlfn.ISFORMULA(Q114)=TRUE</formula>
    </cfRule>
    <cfRule type="expression" dxfId="1289" priority="3333">
      <formula>IF($AB114&gt;4.5,"ИСТИНА","ЛОЖЬ")</formula>
    </cfRule>
    <cfRule type="expression" dxfId="1288" priority="3330">
      <formula>IF($AB114&gt;4.5,"ИСТИНА","ЛОЖЬ")</formula>
    </cfRule>
    <cfRule type="expression" dxfId="1287" priority="3329">
      <formula>IF($X114&gt;4.5,"ИСТИНА","ЛОЖЬ")</formula>
    </cfRule>
    <cfRule type="expression" dxfId="1286" priority="3332">
      <formula>IF($X114&gt;4.5,"ИСТИНА","ЛОЖЬ")</formula>
    </cfRule>
    <cfRule type="expression" dxfId="1285" priority="3325">
      <formula>_xlfn.ISFORMULA(Q114)=TRUE</formula>
    </cfRule>
    <cfRule type="expression" dxfId="1284" priority="3334">
      <formula>_xlfn.ISFORMULA(Q114)=TRUE</formula>
    </cfRule>
    <cfRule type="expression" dxfId="1283" priority="3335">
      <formula>IF($X114&gt;4.5,"ИСТИНА","ЛОЖЬ")</formula>
    </cfRule>
    <cfRule type="expression" dxfId="1282" priority="3336">
      <formula>_xlfn.ISFORMULA(Q114)=TRUE</formula>
    </cfRule>
  </conditionalFormatting>
  <conditionalFormatting sqref="Q115">
    <cfRule type="expression" dxfId="1281" priority="3312">
      <formula>_xlfn.ISFORMULA(Q115)=TRUE</formula>
    </cfRule>
    <cfRule type="expression" dxfId="1280" priority="3311">
      <formula>IF($X115&gt;4.5,"ИСТИНА","ЛОЖЬ")</formula>
    </cfRule>
    <cfRule type="expression" dxfId="1279" priority="3301">
      <formula>_xlfn.ISFORMULA(Q115)=TRUE</formula>
    </cfRule>
    <cfRule type="expression" dxfId="1278" priority="3310">
      <formula>_xlfn.ISFORMULA(Q115)=TRUE</formula>
    </cfRule>
    <cfRule type="expression" dxfId="1277" priority="3302">
      <formula>_xlfn.ISFORMULA(Q115)=TRUE</formula>
    </cfRule>
    <cfRule type="expression" dxfId="1276" priority="3309">
      <formula>IF($AB115&gt;4.5,"ИСТИНА","ЛОЖЬ")</formula>
    </cfRule>
    <cfRule type="expression" dxfId="1275" priority="3303">
      <formula>_xlfn.ISFORMULA(Q115)=TRUE</formula>
    </cfRule>
    <cfRule type="expression" dxfId="1274" priority="3304">
      <formula>_xlfn.ISFORMULA(Q115)=TRUE</formula>
    </cfRule>
    <cfRule type="expression" dxfId="1273" priority="3305">
      <formula>IF($X115&gt;4.5,"ИСТИНА","ЛОЖЬ")</formula>
    </cfRule>
    <cfRule type="expression" dxfId="1272" priority="3308">
      <formula>IF($X115&gt;4.5,"ИСТИНА","ЛОЖЬ")</formula>
    </cfRule>
    <cfRule type="expression" dxfId="1271" priority="3306">
      <formula>IF($AB115&gt;4.5,"ИСТИНА","ЛОЖЬ")</formula>
    </cfRule>
    <cfRule type="expression" dxfId="1270" priority="3307">
      <formula>IF($X115&gt;4.5,"ИСТИНА","ЛОЖЬ")</formula>
    </cfRule>
  </conditionalFormatting>
  <conditionalFormatting sqref="Q116">
    <cfRule type="expression" dxfId="1269" priority="9076">
      <formula>IF($AB116&gt;4.5,"ИСТИНА","ЛОЖЬ")</formula>
    </cfRule>
    <cfRule type="expression" dxfId="1268" priority="9077">
      <formula>IF($X116&gt;4.5,"ИСТИНА","ЛОЖЬ")</formula>
    </cfRule>
    <cfRule type="expression" dxfId="1267" priority="9087">
      <formula>IF($X116&gt;4.5,"ИСТИНА","ЛОЖЬ")</formula>
    </cfRule>
    <cfRule type="expression" dxfId="1266" priority="9075">
      <formula>IF($X116&gt;4.5,"ИСТИНА","ЛОЖЬ")</formula>
    </cfRule>
    <cfRule type="expression" dxfId="1265" priority="9084">
      <formula>IF($AB116&gt;4.5,"ИСТИНА","ЛОЖЬ")</formula>
    </cfRule>
    <cfRule type="expression" dxfId="1264" priority="9078">
      <formula>IF($X116&gt;4.5,"ИСТИНА","ЛОЖЬ")</formula>
    </cfRule>
  </conditionalFormatting>
  <conditionalFormatting sqref="Q117:Q120">
    <cfRule type="expression" dxfId="1263" priority="9006">
      <formula>IF($AB117&gt;4.5,"ИСТИНА","ЛОЖЬ")</formula>
    </cfRule>
    <cfRule type="expression" dxfId="1262" priority="9008">
      <formula>IF($X117&gt;4.5,"ИСТИНА","ЛОЖЬ")</formula>
    </cfRule>
    <cfRule type="expression" dxfId="1261" priority="9007">
      <formula>IF($X117&gt;4.5,"ИСТИНА","ЛОЖЬ")</formula>
    </cfRule>
    <cfRule type="expression" dxfId="1260" priority="9014">
      <formula>IF($AB117&gt;4.5,"ИСТИНА","ЛОЖЬ")</formula>
    </cfRule>
    <cfRule type="expression" dxfId="1259" priority="9005">
      <formula>IF($X117&gt;4.5,"ИСТИНА","ЛОЖЬ")</formula>
    </cfRule>
    <cfRule type="expression" dxfId="1258" priority="9017">
      <formula>IF($X117&gt;4.5,"ИСТИНА","ЛОЖЬ")</formula>
    </cfRule>
  </conditionalFormatting>
  <conditionalFormatting sqref="Q121">
    <cfRule type="expression" dxfId="1257" priority="8376">
      <formula>IF($AB121&gt;4.5,"ИСТИНА","ЛОЖЬ")</formula>
    </cfRule>
    <cfRule type="expression" dxfId="1256" priority="8384">
      <formula>IF($AB121&gt;4.5,"ИСТИНА","ЛОЖЬ")</formula>
    </cfRule>
    <cfRule type="expression" dxfId="1255" priority="8375">
      <formula>IF($X121&gt;4.5,"ИСТИНА","ЛОЖЬ")</formula>
    </cfRule>
    <cfRule type="expression" dxfId="1254" priority="8387">
      <formula>IF($X121&gt;4.5,"ИСТИНА","ЛОЖЬ")</formula>
    </cfRule>
    <cfRule type="expression" dxfId="1253" priority="8378">
      <formula>IF($X121&gt;4.5,"ИСТИНА","ЛОЖЬ")</formula>
    </cfRule>
    <cfRule type="expression" dxfId="1252" priority="8377">
      <formula>IF($X121&gt;4.5,"ИСТИНА","ЛОЖЬ")</formula>
    </cfRule>
  </conditionalFormatting>
  <conditionalFormatting sqref="Q122">
    <cfRule type="expression" dxfId="1251" priority="8034">
      <formula>IF($AB122&gt;4.5,"ИСТИНА","ЛОЖЬ")</formula>
    </cfRule>
    <cfRule type="expression" dxfId="1250" priority="7747">
      <formula>IF($X122&gt;4.5,"ИСТИНА","ЛОЖЬ")</formula>
    </cfRule>
    <cfRule type="expression" dxfId="1249" priority="7748">
      <formula>IF($X122&gt;4.5,"ИСТИНА","ЛОЖЬ")</formula>
    </cfRule>
    <cfRule type="expression" dxfId="1248" priority="7745">
      <formula>IF($X122&gt;4.5,"ИСТИНА","ЛОЖЬ")</formula>
    </cfRule>
    <cfRule type="expression" dxfId="1247" priority="8025">
      <formula>IF($X122&gt;4.5,"ИСТИНА","ЛОЖЬ")</formula>
    </cfRule>
    <cfRule type="expression" dxfId="1246" priority="8026">
      <formula>IF($AB122&gt;4.5,"ИСТИНА","ЛОЖЬ")</formula>
    </cfRule>
    <cfRule type="expression" dxfId="1245" priority="8027">
      <formula>IF($X122&gt;4.5,"ИСТИНА","ЛОЖЬ")</formula>
    </cfRule>
    <cfRule type="expression" dxfId="1244" priority="8028">
      <formula>IF($X122&gt;4.5,"ИСТИНА","ЛОЖЬ")</formula>
    </cfRule>
    <cfRule type="expression" dxfId="1243" priority="7746">
      <formula>IF($AB122&gt;4.5,"ИСТИНА","ЛОЖЬ")</formula>
    </cfRule>
    <cfRule type="expression" dxfId="1242" priority="7754">
      <formula>IF($AB122&gt;4.5,"ИСТИНА","ЛОЖЬ")</formula>
    </cfRule>
    <cfRule type="expression" dxfId="1241" priority="7757">
      <formula>IF($X122&gt;4.5,"ИСТИНА","ЛОЖЬ")</formula>
    </cfRule>
    <cfRule type="expression" dxfId="1240" priority="8037">
      <formula>IF($X122&gt;4.5,"ИСТИНА","ЛОЖЬ")</formula>
    </cfRule>
  </conditionalFormatting>
  <conditionalFormatting sqref="Q123:Q137">
    <cfRule type="expression" dxfId="1239" priority="3184">
      <formula>IF($AB123&gt;4.5,"ИСТИНА","ЛОЖЬ")</formula>
    </cfRule>
    <cfRule type="expression" dxfId="1238" priority="3189">
      <formula>IF($X123&gt;4.5,"ИСТИНА","ЛОЖЬ")</formula>
    </cfRule>
    <cfRule type="expression" dxfId="1237" priority="3185">
      <formula>IF($X123&gt;4.5,"ИСТИНА","ЛОЖЬ")</formula>
    </cfRule>
    <cfRule type="expression" dxfId="1236" priority="3186">
      <formula>IF($X123&gt;4.5,"ИСТИНА","ЛОЖЬ")</formula>
    </cfRule>
    <cfRule type="expression" dxfId="1235" priority="3183">
      <formula>IF($X123&gt;4.5,"ИСТИНА","ЛОЖЬ")</formula>
    </cfRule>
    <cfRule type="expression" dxfId="1234" priority="3187">
      <formula>IF($AB123&gt;4.5,"ИСТИНА","ЛОЖЬ")</formula>
    </cfRule>
  </conditionalFormatting>
  <conditionalFormatting sqref="Q138">
    <cfRule type="expression" dxfId="1233" priority="6825">
      <formula>IF($AB138&gt;4.5,"ИСТИНА","ЛОЖЬ")</formula>
    </cfRule>
  </conditionalFormatting>
  <conditionalFormatting sqref="Q140:Q141">
    <cfRule type="expression" dxfId="1232" priority="3135">
      <formula>IF($AB140&gt;4.5,"ИСТИНА","ЛОЖЬ")</formula>
    </cfRule>
    <cfRule type="expression" dxfId="1231" priority="3137">
      <formula>IF($X140&gt;4.5,"ИСТИНА","ЛОЖЬ")</formula>
    </cfRule>
    <cfRule type="expression" dxfId="1230" priority="3133">
      <formula>IF($X140&gt;4.5,"ИСТИНА","ЛОЖЬ")</formula>
    </cfRule>
    <cfRule type="expression" dxfId="1229" priority="3131">
      <formula>IF($X140&gt;4.5,"ИСТИНА","ЛОЖЬ")</formula>
    </cfRule>
    <cfRule type="expression" dxfId="1228" priority="3132">
      <formula>IF($AB140&gt;4.5,"ИСТИНА","ЛОЖЬ")</formula>
    </cfRule>
    <cfRule type="expression" dxfId="1227" priority="3134">
      <formula>IF($X140&gt;4.5,"ИСТИНА","ЛОЖЬ")</formula>
    </cfRule>
  </conditionalFormatting>
  <conditionalFormatting sqref="Q142 Q147 Q152">
    <cfRule type="expression" dxfId="1226" priority="3107">
      <formula>IF($X142&gt;4.5,"ИСТИНА","ЛОЖЬ")</formula>
    </cfRule>
    <cfRule type="expression" dxfId="1225" priority="3103">
      <formula>IF($X142&gt;4.5,"ИСТИНА","ЛОЖЬ")</formula>
    </cfRule>
    <cfRule type="expression" dxfId="1224" priority="3105">
      <formula>IF($AB142&gt;4.5,"ИСТИНА","ЛОЖЬ")</formula>
    </cfRule>
    <cfRule type="expression" dxfId="1223" priority="3104">
      <formula>IF($X142&gt;4.5,"ИСТИНА","ЛОЖЬ")</formula>
    </cfRule>
    <cfRule type="expression" dxfId="1222" priority="3102">
      <formula>IF($AB142&gt;4.5,"ИСТИНА","ЛОЖЬ")</formula>
    </cfRule>
    <cfRule type="expression" dxfId="1221" priority="3101">
      <formula>IF($X142&gt;4.5,"ИСТИНА","ЛОЖЬ")</formula>
    </cfRule>
  </conditionalFormatting>
  <conditionalFormatting sqref="Q143 Q148 Q153">
    <cfRule type="expression" dxfId="1220" priority="3095">
      <formula>IF($X143&gt;4.5,"ИСТИНА","ЛОЖЬ")</formula>
    </cfRule>
    <cfRule type="expression" dxfId="1219" priority="3090">
      <formula>IF($AB143&gt;4.5,"ИСТИНА","ЛОЖЬ")</formula>
    </cfRule>
    <cfRule type="expression" dxfId="1218" priority="3089">
      <formula>IF($X143&gt;4.5,"ИСТИНА","ЛОЖЬ")</formula>
    </cfRule>
    <cfRule type="expression" dxfId="1217" priority="3093">
      <formula>IF($AB143&gt;4.5,"ИСТИНА","ЛОЖЬ")</formula>
    </cfRule>
    <cfRule type="expression" dxfId="1216" priority="3092">
      <formula>IF($X143&gt;4.5,"ИСТИНА","ЛОЖЬ")</formula>
    </cfRule>
    <cfRule type="expression" dxfId="1215" priority="3091">
      <formula>IF($X143&gt;4.5,"ИСТИНА","ЛОЖЬ")</formula>
    </cfRule>
  </conditionalFormatting>
  <conditionalFormatting sqref="Q144 Q149 Q154">
    <cfRule type="expression" dxfId="1214" priority="3077">
      <formula>IF($X144&gt;4.5,"ИСТИНА","ЛОЖЬ")</formula>
    </cfRule>
    <cfRule type="expression" dxfId="1213" priority="3083">
      <formula>IF($X144&gt;4.5,"ИСТИНА","ЛОЖЬ")</formula>
    </cfRule>
    <cfRule type="expression" dxfId="1212" priority="3079">
      <formula>IF($X144&gt;4.5,"ИСТИНА","ЛОЖЬ")</formula>
    </cfRule>
    <cfRule type="expression" dxfId="1211" priority="3080">
      <formula>IF($X144&gt;4.5,"ИСТИНА","ЛОЖЬ")</formula>
    </cfRule>
    <cfRule type="expression" dxfId="1210" priority="3081">
      <formula>IF($AB144&gt;4.5,"ИСТИНА","ЛОЖЬ")</formula>
    </cfRule>
    <cfRule type="expression" dxfId="1209" priority="3078">
      <formula>IF($AB144&gt;4.5,"ИСТИНА","ЛОЖЬ")</formula>
    </cfRule>
  </conditionalFormatting>
  <conditionalFormatting sqref="Q145 Q150">
    <cfRule type="expression" dxfId="1208" priority="3059">
      <formula>IF($X145&gt;4.5,"ИСТИНА","ЛОЖЬ")</formula>
    </cfRule>
    <cfRule type="expression" dxfId="1207" priority="3062">
      <formula>IF($X145&gt;4.5,"ИСТИНА","ЛОЖЬ")</formula>
    </cfRule>
    <cfRule type="expression" dxfId="1206" priority="3061">
      <formula>IF($X145&gt;4.5,"ИСТИНА","ЛОЖЬ")</formula>
    </cfRule>
    <cfRule type="expression" dxfId="1205" priority="3063">
      <formula>IF($AB145&gt;4.5,"ИСТИНА","ЛОЖЬ")</formula>
    </cfRule>
    <cfRule type="expression" dxfId="1204" priority="3065">
      <formula>IF($X145&gt;4.5,"ИСТИНА","ЛОЖЬ")</formula>
    </cfRule>
    <cfRule type="expression" dxfId="1203" priority="3060">
      <formula>IF($AB145&gt;4.5,"ИСТИНА","ЛОЖЬ")</formula>
    </cfRule>
  </conditionalFormatting>
  <conditionalFormatting sqref="Q146 Q151">
    <cfRule type="expression" dxfId="1202" priority="3043">
      <formula>IF($X146&gt;4.5,"ИСТИНА","ЛОЖЬ")</formula>
    </cfRule>
    <cfRule type="expression" dxfId="1201" priority="3044">
      <formula>IF($X146&gt;4.5,"ИСТИНА","ЛОЖЬ")</formula>
    </cfRule>
    <cfRule type="expression" dxfId="1200" priority="3045">
      <formula>IF($AB146&gt;4.5,"ИСТИНА","ЛОЖЬ")</formula>
    </cfRule>
    <cfRule type="expression" dxfId="1199" priority="3042">
      <formula>IF($AB146&gt;4.5,"ИСТИНА","ЛОЖЬ")</formula>
    </cfRule>
    <cfRule type="expression" dxfId="1198" priority="3047">
      <formula>IF($X146&gt;4.5,"ИСТИНА","ЛОЖЬ")</formula>
    </cfRule>
    <cfRule type="expression" dxfId="1197" priority="3041">
      <formula>IF($X146&gt;4.5,"ИСТИНА","ЛОЖЬ")</formula>
    </cfRule>
  </conditionalFormatting>
  <conditionalFormatting sqref="Q155">
    <cfRule type="expression" dxfId="1196" priority="6629">
      <formula>IF($X155&gt;4.5,"ИСТИНА","ЛОЖЬ")</formula>
    </cfRule>
    <cfRule type="expression" dxfId="1195" priority="6631">
      <formula>IF($X155&gt;4.5,"ИСТИНА","ЛОЖЬ")</formula>
    </cfRule>
    <cfRule type="expression" dxfId="1194" priority="6628">
      <formula>IF($X155&gt;4.5,"ИСТИНА","ЛОЖЬ")</formula>
    </cfRule>
    <cfRule type="expression" dxfId="1193" priority="6627">
      <formula>IF($X155&gt;4.5,"ИСТИНА","ЛОЖЬ")</formula>
    </cfRule>
    <cfRule type="expression" dxfId="1192" priority="6630">
      <formula>IF($X155&gt;4.5,"ИСТИНА","ЛОЖЬ")</formula>
    </cfRule>
  </conditionalFormatting>
  <conditionalFormatting sqref="Q157:Q158 Q171">
    <cfRule type="expression" dxfId="1191" priority="2993">
      <formula>IF($X157&gt;4.5,"ИСТИНА","ЛОЖЬ")</formula>
    </cfRule>
    <cfRule type="expression" dxfId="1190" priority="2991">
      <formula>IF($AB157&gt;4.5,"ИСТИНА","ЛОЖЬ")</formula>
    </cfRule>
    <cfRule type="expression" dxfId="1189" priority="2990">
      <formula>IF($X157&gt;4.5,"ИСТИНА","ЛОЖЬ")</formula>
    </cfRule>
    <cfRule type="expression" dxfId="1188" priority="2987">
      <formula>IF($X157&gt;4.5,"ИСТИНА","ЛОЖЬ")</formula>
    </cfRule>
    <cfRule type="expression" dxfId="1187" priority="2988">
      <formula>IF($AB157&gt;4.5,"ИСТИНА","ЛОЖЬ")</formula>
    </cfRule>
    <cfRule type="expression" dxfId="1186" priority="2989">
      <formula>IF($X157&gt;4.5,"ИСТИНА","ЛОЖЬ")</formula>
    </cfRule>
  </conditionalFormatting>
  <conditionalFormatting sqref="Q159 Q164 Q169">
    <cfRule type="expression" dxfId="1185" priority="2973">
      <formula>IF($AB159&gt;4.5,"ИСТИНА","ЛОЖЬ")</formula>
    </cfRule>
    <cfRule type="expression" dxfId="1184" priority="2971">
      <formula>IF($X159&gt;4.5,"ИСТИНА","ЛОЖЬ")</formula>
    </cfRule>
    <cfRule type="expression" dxfId="1183" priority="2969">
      <formula>IF($X159&gt;4.5,"ИСТИНА","ЛОЖЬ")</formula>
    </cfRule>
    <cfRule type="expression" dxfId="1182" priority="2975">
      <formula>IF($X159&gt;4.5,"ИСТИНА","ЛОЖЬ")</formula>
    </cfRule>
    <cfRule type="expression" dxfId="1181" priority="2970">
      <formula>IF($AB159&gt;4.5,"ИСТИНА","ЛОЖЬ")</formula>
    </cfRule>
    <cfRule type="expression" dxfId="1180" priority="2972">
      <formula>IF($X159&gt;4.5,"ИСТИНА","ЛОЖЬ")</formula>
    </cfRule>
  </conditionalFormatting>
  <conditionalFormatting sqref="Q160 Q165 Q170">
    <cfRule type="expression" dxfId="1179" priority="2958">
      <formula>IF($AB160&gt;4.5,"ИСТИНА","ЛОЖЬ")</formula>
    </cfRule>
    <cfRule type="expression" dxfId="1178" priority="2963">
      <formula>IF($X160&gt;4.5,"ИСТИНА","ЛОЖЬ")</formula>
    </cfRule>
    <cfRule type="expression" dxfId="1177" priority="2961">
      <formula>IF($AB160&gt;4.5,"ИСТИНА","ЛОЖЬ")</formula>
    </cfRule>
    <cfRule type="expression" dxfId="1176" priority="2960">
      <formula>IF($X160&gt;4.5,"ИСТИНА","ЛОЖЬ")</formula>
    </cfRule>
    <cfRule type="expression" dxfId="1175" priority="2957">
      <formula>IF($X160&gt;4.5,"ИСТИНА","ЛОЖЬ")</formula>
    </cfRule>
    <cfRule type="expression" dxfId="1174" priority="2959">
      <formula>IF($X160&gt;4.5,"ИСТИНА","ЛОЖЬ")</formula>
    </cfRule>
  </conditionalFormatting>
  <conditionalFormatting sqref="Q161 Q166">
    <cfRule type="expression" dxfId="1173" priority="2945">
      <formula>IF($X161&gt;4.5,"ИСТИНА","ЛОЖЬ")</formula>
    </cfRule>
    <cfRule type="expression" dxfId="1172" priority="2951">
      <formula>IF($X161&gt;4.5,"ИСТИНА","ЛОЖЬ")</formula>
    </cfRule>
    <cfRule type="expression" dxfId="1171" priority="2947">
      <formula>IF($X161&gt;4.5,"ИСТИНА","ЛОЖЬ")</formula>
    </cfRule>
    <cfRule type="expression" dxfId="1170" priority="2949">
      <formula>IF($AB161&gt;4.5,"ИСТИНА","ЛОЖЬ")</formula>
    </cfRule>
    <cfRule type="expression" dxfId="1169" priority="2948">
      <formula>IF($X161&gt;4.5,"ИСТИНА","ЛОЖЬ")</formula>
    </cfRule>
    <cfRule type="expression" dxfId="1168" priority="2946">
      <formula>IF($AB161&gt;4.5,"ИСТИНА","ЛОЖЬ")</formula>
    </cfRule>
  </conditionalFormatting>
  <conditionalFormatting sqref="Q162 Q167">
    <cfRule type="expression" dxfId="1167" priority="2930">
      <formula>IF($X162&gt;4.5,"ИСТИНА","ЛОЖЬ")</formula>
    </cfRule>
    <cfRule type="expression" dxfId="1166" priority="2931">
      <formula>IF($AB162&gt;4.5,"ИСТИНА","ЛОЖЬ")</formula>
    </cfRule>
    <cfRule type="expression" dxfId="1165" priority="2927">
      <formula>IF($X162&gt;4.5,"ИСТИНА","ЛОЖЬ")</formula>
    </cfRule>
    <cfRule type="expression" dxfId="1164" priority="2933">
      <formula>IF($X162&gt;4.5,"ИСТИНА","ЛОЖЬ")</formula>
    </cfRule>
    <cfRule type="expression" dxfId="1163" priority="2929">
      <formula>IF($X162&gt;4.5,"ИСТИНА","ЛОЖЬ")</formula>
    </cfRule>
    <cfRule type="expression" dxfId="1162" priority="2928">
      <formula>IF($AB162&gt;4.5,"ИСТИНА","ЛОЖЬ")</formula>
    </cfRule>
  </conditionalFormatting>
  <conditionalFormatting sqref="Q163 Q168">
    <cfRule type="expression" dxfId="1161" priority="2912">
      <formula>IF($X163&gt;4.5,"ИСТИНА","ЛОЖЬ")</formula>
    </cfRule>
    <cfRule type="expression" dxfId="1160" priority="2911">
      <formula>IF($X163&gt;4.5,"ИСТИНА","ЛОЖЬ")</formula>
    </cfRule>
    <cfRule type="expression" dxfId="1159" priority="2910">
      <formula>IF($AB163&gt;4.5,"ИСТИНА","ЛОЖЬ")</formula>
    </cfRule>
    <cfRule type="expression" dxfId="1158" priority="2915">
      <formula>IF($X163&gt;4.5,"ИСТИНА","ЛОЖЬ")</formula>
    </cfRule>
    <cfRule type="expression" dxfId="1157" priority="2913">
      <formula>IF($AB163&gt;4.5,"ИСТИНА","ЛОЖЬ")</formula>
    </cfRule>
    <cfRule type="expression" dxfId="1156" priority="2909">
      <formula>IF($X163&gt;4.5,"ИСТИНА","ЛОЖЬ")</formula>
    </cfRule>
  </conditionalFormatting>
  <conditionalFormatting sqref="Q174:Q175 Q178:Q179 Q182:Q183 Q186:Q188">
    <cfRule type="expression" dxfId="1155" priority="2873">
      <formula>IF($X174&gt;4.5,"ИСТИНА","ЛОЖЬ")</formula>
    </cfRule>
    <cfRule type="expression" dxfId="1154" priority="2871">
      <formula>IF($AB174&gt;4.5,"ИСТИНА","ЛОЖЬ")</formula>
    </cfRule>
    <cfRule type="expression" dxfId="1153" priority="2868">
      <formula>IF($AB174&gt;4.5,"ИСТИНА","ЛОЖЬ")</formula>
    </cfRule>
    <cfRule type="expression" dxfId="1152" priority="2869">
      <formula>IF($X174&gt;4.5,"ИСТИНА","ЛОЖЬ")</formula>
    </cfRule>
    <cfRule type="expression" dxfId="1151" priority="2870">
      <formula>IF($X174&gt;4.5,"ИСТИНА","ЛОЖЬ")</formula>
    </cfRule>
    <cfRule type="expression" dxfId="1150" priority="2867">
      <formula>IF($X174&gt;4.5,"ИСТИНА","ЛОЖЬ")</formula>
    </cfRule>
  </conditionalFormatting>
  <conditionalFormatting sqref="Q176 Q180 Q184">
    <cfRule type="expression" dxfId="1149" priority="2853">
      <formula>IF($AB176&gt;4.5,"ИСТИНА","ЛОЖЬ")</formula>
    </cfRule>
    <cfRule type="expression" dxfId="1148" priority="2850">
      <formula>IF($AB176&gt;4.5,"ИСТИНА","ЛОЖЬ")</formula>
    </cfRule>
    <cfRule type="expression" dxfId="1147" priority="2851">
      <formula>IF($X176&gt;4.5,"ИСТИНА","ЛОЖЬ")</formula>
    </cfRule>
    <cfRule type="expression" dxfId="1146" priority="2855">
      <formula>IF($X176&gt;4.5,"ИСТИНА","ЛОЖЬ")</formula>
    </cfRule>
    <cfRule type="expression" dxfId="1145" priority="2852">
      <formula>IF($X176&gt;4.5,"ИСТИНА","ЛОЖЬ")</formula>
    </cfRule>
    <cfRule type="expression" dxfId="1144" priority="2849">
      <formula>IF($X176&gt;4.5,"ИСТИНА","ЛОЖЬ")</formula>
    </cfRule>
  </conditionalFormatting>
  <conditionalFormatting sqref="Q177 Q181 Q185">
    <cfRule type="expression" dxfId="1143" priority="2843">
      <formula>IF($X177&gt;4.5,"ИСТИНА","ЛОЖЬ")</formula>
    </cfRule>
    <cfRule type="expression" dxfId="1142" priority="2839">
      <formula>IF($X177&gt;4.5,"ИСТИНА","ЛОЖЬ")</formula>
    </cfRule>
    <cfRule type="expression" dxfId="1141" priority="2840">
      <formula>IF($X177&gt;4.5,"ИСТИНА","ЛОЖЬ")</formula>
    </cfRule>
    <cfRule type="expression" dxfId="1140" priority="2838">
      <formula>IF($AB177&gt;4.5,"ИСТИНА","ЛОЖЬ")</formula>
    </cfRule>
    <cfRule type="expression" dxfId="1139" priority="2841">
      <formula>IF($AB177&gt;4.5,"ИСТИНА","ЛОЖЬ")</formula>
    </cfRule>
    <cfRule type="expression" dxfId="1138" priority="2837">
      <formula>IF($X177&gt;4.5,"ИСТИНА","ЛОЖЬ")</formula>
    </cfRule>
  </conditionalFormatting>
  <conditionalFormatting sqref="Q191:Q192 Q195:Q196 Q199:Q200">
    <cfRule type="expression" dxfId="1137" priority="2789">
      <formula>IF($X191&gt;4.5,"ИСТИНА","ЛОЖЬ")</formula>
    </cfRule>
    <cfRule type="expression" dxfId="1136" priority="2793">
      <formula>IF($AB191&gt;4.5,"ИСТИНА","ЛОЖЬ")</formula>
    </cfRule>
    <cfRule type="expression" dxfId="1135" priority="2795">
      <formula>IF($X191&gt;4.5,"ИСТИНА","ЛОЖЬ")</formula>
    </cfRule>
    <cfRule type="expression" dxfId="1134" priority="2791">
      <formula>IF($X191&gt;4.5,"ИСТИНА","ЛОЖЬ")</formula>
    </cfRule>
    <cfRule type="expression" dxfId="1133" priority="2790">
      <formula>IF($AB191&gt;4.5,"ИСТИНА","ЛОЖЬ")</formula>
    </cfRule>
    <cfRule type="expression" dxfId="1132" priority="2792">
      <formula>IF($X191&gt;4.5,"ИСТИНА","ЛОЖЬ")</formula>
    </cfRule>
  </conditionalFormatting>
  <conditionalFormatting sqref="Q193 Q197 Q201">
    <cfRule type="expression" dxfId="1131" priority="2774">
      <formula>IF($X193&gt;4.5,"ИСТИНА","ЛОЖЬ")</formula>
    </cfRule>
    <cfRule type="expression" dxfId="1130" priority="2773">
      <formula>IF($X193&gt;4.5,"ИСТИНА","ЛОЖЬ")</formula>
    </cfRule>
    <cfRule type="expression" dxfId="1129" priority="2772">
      <formula>IF($AB193&gt;4.5,"ИСТИНА","ЛОЖЬ")</formula>
    </cfRule>
    <cfRule type="expression" dxfId="1128" priority="2777">
      <formula>IF($X193&gt;4.5,"ИСТИНА","ЛОЖЬ")</formula>
    </cfRule>
    <cfRule type="expression" dxfId="1127" priority="2771">
      <formula>IF($X193&gt;4.5,"ИСТИНА","ЛОЖЬ")</formula>
    </cfRule>
    <cfRule type="expression" dxfId="1126" priority="2775">
      <formula>IF($AB193&gt;4.5,"ИСТИНА","ЛОЖЬ")</formula>
    </cfRule>
  </conditionalFormatting>
  <conditionalFormatting sqref="Q194 Q198 Q202">
    <cfRule type="expression" dxfId="1125" priority="2765">
      <formula>IF($X194&gt;4.5,"ИСТИНА","ЛОЖЬ")</formula>
    </cfRule>
    <cfRule type="expression" dxfId="1124" priority="2763">
      <formula>IF($AB194&gt;4.5,"ИСТИНА","ЛОЖЬ")</formula>
    </cfRule>
    <cfRule type="expression" dxfId="1123" priority="2761">
      <formula>IF($X194&gt;4.5,"ИСТИНА","ЛОЖЬ")</formula>
    </cfRule>
    <cfRule type="expression" dxfId="1122" priority="2760">
      <formula>IF($AB194&gt;4.5,"ИСТИНА","ЛОЖЬ")</formula>
    </cfRule>
    <cfRule type="expression" dxfId="1121" priority="2759">
      <formula>IF($X194&gt;4.5,"ИСТИНА","ЛОЖЬ")</formula>
    </cfRule>
    <cfRule type="expression" dxfId="1120" priority="2762">
      <formula>IF($X194&gt;4.5,"ИСТИНА","ЛОЖЬ")</formula>
    </cfRule>
  </conditionalFormatting>
  <conditionalFormatting sqref="Q203">
    <cfRule type="expression" dxfId="1119" priority="2724">
      <formula>_xlfn.ISFORMULA(Q203)=TRUE</formula>
    </cfRule>
    <cfRule type="expression" dxfId="1118" priority="2723">
      <formula>IF($AB203&gt;4.5,"ИСТИНА","ЛОЖЬ")</formula>
    </cfRule>
    <cfRule type="expression" dxfId="1117" priority="2722">
      <formula>_xlfn.ISFORMULA(Q203)=TRUE</formula>
    </cfRule>
    <cfRule type="expression" dxfId="1116" priority="2721">
      <formula>IF($AB203&gt;4.5,"ИСТИНА","ЛОЖЬ")</formula>
    </cfRule>
  </conditionalFormatting>
  <conditionalFormatting sqref="Q204">
    <cfRule type="expression" dxfId="1115" priority="2725">
      <formula>IF($X204&gt;4.5,"ИСТИНА","ЛОЖЬ")</formula>
    </cfRule>
    <cfRule type="expression" dxfId="1114" priority="2726">
      <formula>_xlfn.ISFORMULA(Q204)=TRUE</formula>
    </cfRule>
  </conditionalFormatting>
  <conditionalFormatting sqref="Q205">
    <cfRule type="expression" dxfId="1113" priority="2719">
      <formula>IF($AB205&gt;4.5,"ИСТИНА","ЛОЖЬ")</formula>
    </cfRule>
    <cfRule type="expression" dxfId="1112" priority="2718">
      <formula>_xlfn.ISFORMULA(Q205)=TRUE</formula>
    </cfRule>
    <cfRule type="expression" dxfId="1111" priority="2717">
      <formula>IF($AB205&gt;4.5,"ИСТИНА","ЛОЖЬ")</formula>
    </cfRule>
    <cfRule type="expression" dxfId="1110" priority="2720">
      <formula>_xlfn.ISFORMULA(Q205)=TRUE</formula>
    </cfRule>
  </conditionalFormatting>
  <conditionalFormatting sqref="Q233">
    <cfRule type="expression" dxfId="1109" priority="2705">
      <formula>IF($X233&gt;4.5,"ИСТИНА","ЛОЖЬ")</formula>
    </cfRule>
    <cfRule type="expression" dxfId="1108" priority="2704">
      <formula>IF($X233&gt;4.5,"ИСТИНА","ЛОЖЬ")</formula>
    </cfRule>
    <cfRule type="expression" dxfId="1107" priority="2703">
      <formula>IF($X233&gt;4.5,"ИСТИНА","ЛОЖЬ")</formula>
    </cfRule>
    <cfRule type="expression" dxfId="1106" priority="2702">
      <formula>IF($X233&gt;4.5,"ИСТИНА","ЛОЖЬ")</formula>
    </cfRule>
    <cfRule type="expression" dxfId="1105" priority="2701">
      <formula>IF($X233&gt;4.5,"ИСТИНА","ЛОЖЬ")</formula>
    </cfRule>
  </conditionalFormatting>
  <conditionalFormatting sqref="Q237:Q239">
    <cfRule type="expression" dxfId="1104" priority="2390">
      <formula>IF($X237&gt;4.5,"ИСТИНА","ЛОЖЬ")</formula>
    </cfRule>
    <cfRule type="expression" dxfId="1103" priority="2389">
      <formula>IF($X237&gt;4.5,"ИСТИНА","ЛОЖЬ")</formula>
    </cfRule>
    <cfRule type="expression" dxfId="1102" priority="2388">
      <formula>IF($X237&gt;4.5,"ИСТИНА","ЛОЖЬ")</formula>
    </cfRule>
    <cfRule type="expression" dxfId="1101" priority="2391">
      <formula>IF($X237&gt;4.5,"ИСТИНА","ЛОЖЬ")</formula>
    </cfRule>
    <cfRule type="expression" dxfId="1100" priority="2392">
      <formula>IF($X237&gt;4.5,"ИСТИНА","ЛОЖЬ")</formula>
    </cfRule>
  </conditionalFormatting>
  <conditionalFormatting sqref="Q242:Q246">
    <cfRule type="expression" dxfId="1099" priority="2370">
      <formula>IF($X242&gt;4.5,"ИСТИНА","ЛОЖЬ")</formula>
    </cfRule>
    <cfRule type="expression" dxfId="1098" priority="2371">
      <formula>IF($X242&gt;4.5,"ИСТИНА","ЛОЖЬ")</formula>
    </cfRule>
    <cfRule type="expression" dxfId="1097" priority="2372">
      <formula>IF($X242&gt;4.5,"ИСТИНА","ЛОЖЬ")</formula>
    </cfRule>
    <cfRule type="expression" dxfId="1096" priority="2373">
      <formula>IF($X242&gt;4.5,"ИСТИНА","ЛОЖЬ")</formula>
    </cfRule>
    <cfRule type="expression" dxfId="1095" priority="2374">
      <formula>IF($X242&gt;4.5,"ИСТИНА","ЛОЖЬ")</formula>
    </cfRule>
  </conditionalFormatting>
  <conditionalFormatting sqref="Q277">
    <cfRule type="expression" dxfId="1094" priority="2225">
      <formula>_xlfn.ISFORMULA(Q277)=TRUE</formula>
    </cfRule>
    <cfRule type="expression" dxfId="1093" priority="2232">
      <formula>_xlfn.ISFORMULA(Q277)=TRUE</formula>
    </cfRule>
    <cfRule type="expression" dxfId="1092" priority="2231">
      <formula>_xlfn.ISFORMULA(Q277)=TRUE</formula>
    </cfRule>
    <cfRule type="expression" dxfId="1091" priority="2230">
      <formula>_xlfn.ISFORMULA(Q277)=TRUE</formula>
    </cfRule>
    <cfRule type="expression" dxfId="1090" priority="2229">
      <formula>_xlfn.ISFORMULA(Q277)=TRUE</formula>
    </cfRule>
    <cfRule type="expression" dxfId="1089" priority="2227">
      <formula>_xlfn.ISFORMULA(Q277)=TRUE</formula>
    </cfRule>
    <cfRule type="expression" dxfId="1088" priority="2226">
      <formula>_xlfn.ISFORMULA(Q277)=TRUE</formula>
    </cfRule>
    <cfRule type="expression" dxfId="1087" priority="2224">
      <formula>_xlfn.ISFORMULA(Q277)=TRUE</formula>
    </cfRule>
    <cfRule type="expression" dxfId="1086" priority="2223">
      <formula>_xlfn.ISFORMULA(Q277)=TRUE</formula>
    </cfRule>
    <cfRule type="expression" dxfId="1085" priority="2228">
      <formula>_xlfn.ISFORMULA(Q277)=TRUE</formula>
    </cfRule>
  </conditionalFormatting>
  <conditionalFormatting sqref="Q278">
    <cfRule type="expression" dxfId="1084" priority="2221">
      <formula>_xlfn.ISFORMULA(Q278)=TRUE</formula>
    </cfRule>
    <cfRule type="expression" dxfId="1083" priority="2214">
      <formula>_xlfn.ISFORMULA(Q278)=TRUE</formula>
    </cfRule>
    <cfRule type="expression" dxfId="1082" priority="2213">
      <formula>_xlfn.ISFORMULA(Q278)=TRUE</formula>
    </cfRule>
    <cfRule type="expression" dxfId="1081" priority="2215">
      <formula>_xlfn.ISFORMULA(Q278)=TRUE</formula>
    </cfRule>
    <cfRule type="expression" dxfId="1080" priority="2216">
      <formula>_xlfn.ISFORMULA(Q278)=TRUE</formula>
    </cfRule>
    <cfRule type="expression" dxfId="1079" priority="2217">
      <formula>_xlfn.ISFORMULA(Q278)=TRUE</formula>
    </cfRule>
    <cfRule type="expression" dxfId="1078" priority="2218">
      <formula>_xlfn.ISFORMULA(Q278)=TRUE</formula>
    </cfRule>
    <cfRule type="expression" dxfId="1077" priority="2219">
      <formula>_xlfn.ISFORMULA(Q278)=TRUE</formula>
    </cfRule>
    <cfRule type="expression" dxfId="1076" priority="2220">
      <formula>_xlfn.ISFORMULA(Q278)=TRUE</formula>
    </cfRule>
    <cfRule type="expression" dxfId="1075" priority="2222">
      <formula>_xlfn.ISFORMULA(Q278)=TRUE</formula>
    </cfRule>
  </conditionalFormatting>
  <conditionalFormatting sqref="Q279">
    <cfRule type="expression" dxfId="1074" priority="2210">
      <formula>_xlfn.ISFORMULA(Q279)=TRUE</formula>
    </cfRule>
    <cfRule type="expression" dxfId="1073" priority="2203">
      <formula>_xlfn.ISFORMULA(Q279)=TRUE</formula>
    </cfRule>
    <cfRule type="expression" dxfId="1072" priority="2211">
      <formula>_xlfn.ISFORMULA(Q279)=TRUE</formula>
    </cfRule>
    <cfRule type="expression" dxfId="1071" priority="2204">
      <formula>_xlfn.ISFORMULA(Q279)=TRUE</formula>
    </cfRule>
    <cfRule type="expression" dxfId="1070" priority="2205">
      <formula>_xlfn.ISFORMULA(Q279)=TRUE</formula>
    </cfRule>
    <cfRule type="expression" dxfId="1069" priority="2206">
      <formula>_xlfn.ISFORMULA(Q279)=TRUE</formula>
    </cfRule>
    <cfRule type="expression" dxfId="1068" priority="2207">
      <formula>_xlfn.ISFORMULA(Q279)=TRUE</formula>
    </cfRule>
    <cfRule type="expression" dxfId="1067" priority="2208">
      <formula>_xlfn.ISFORMULA(Q279)=TRUE</formula>
    </cfRule>
    <cfRule type="expression" dxfId="1066" priority="2212">
      <formula>_xlfn.ISFORMULA(Q279)=TRUE</formula>
    </cfRule>
    <cfRule type="expression" dxfId="1065" priority="2209">
      <formula>_xlfn.ISFORMULA(Q279)=TRUE</formula>
    </cfRule>
  </conditionalFormatting>
  <conditionalFormatting sqref="Q280">
    <cfRule type="expression" dxfId="1064" priority="2199">
      <formula>_xlfn.ISFORMULA(Q280)=TRUE</formula>
    </cfRule>
    <cfRule type="expression" dxfId="1063" priority="2202">
      <formula>_xlfn.ISFORMULA(Q280)=TRUE</formula>
    </cfRule>
    <cfRule type="expression" dxfId="1062" priority="2201">
      <formula>_xlfn.ISFORMULA(Q280)=TRUE</formula>
    </cfRule>
    <cfRule type="expression" dxfId="1061" priority="2200">
      <formula>_xlfn.ISFORMULA(Q280)=TRUE</formula>
    </cfRule>
    <cfRule type="expression" dxfId="1060" priority="2198">
      <formula>_xlfn.ISFORMULA(Q280)=TRUE</formula>
    </cfRule>
    <cfRule type="expression" dxfId="1059" priority="2197">
      <formula>_xlfn.ISFORMULA(Q280)=TRUE</formula>
    </cfRule>
    <cfRule type="expression" dxfId="1058" priority="2196">
      <formula>_xlfn.ISFORMULA(Q280)=TRUE</formula>
    </cfRule>
    <cfRule type="expression" dxfId="1057" priority="2195">
      <formula>_xlfn.ISFORMULA(Q280)=TRUE</formula>
    </cfRule>
    <cfRule type="expression" dxfId="1056" priority="2194">
      <formula>_xlfn.ISFORMULA(Q280)=TRUE</formula>
    </cfRule>
    <cfRule type="expression" dxfId="1055" priority="2193">
      <formula>_xlfn.ISFORMULA(Q280)=TRUE</formula>
    </cfRule>
  </conditionalFormatting>
  <conditionalFormatting sqref="Q282">
    <cfRule type="expression" dxfId="1054" priority="2186">
      <formula>_xlfn.ISFORMULA(Q282)=TRUE</formula>
    </cfRule>
    <cfRule type="expression" dxfId="1053" priority="2183">
      <formula>_xlfn.ISFORMULA(Q282)=TRUE</formula>
    </cfRule>
    <cfRule type="expression" dxfId="1052" priority="2184">
      <formula>_xlfn.ISFORMULA(Q282)=TRUE</formula>
    </cfRule>
    <cfRule type="expression" dxfId="1051" priority="2185">
      <formula>_xlfn.ISFORMULA(Q282)=TRUE</formula>
    </cfRule>
    <cfRule type="expression" dxfId="1050" priority="2190">
      <formula>_xlfn.ISFORMULA(Q282)=TRUE</formula>
    </cfRule>
    <cfRule type="expression" dxfId="1049" priority="2187">
      <formula>_xlfn.ISFORMULA(Q282)=TRUE</formula>
    </cfRule>
    <cfRule type="expression" dxfId="1048" priority="2188">
      <formula>_xlfn.ISFORMULA(Q282)=TRUE</formula>
    </cfRule>
    <cfRule type="expression" dxfId="1047" priority="2189">
      <formula>_xlfn.ISFORMULA(Q282)=TRUE</formula>
    </cfRule>
    <cfRule type="expression" dxfId="1046" priority="2191">
      <formula>_xlfn.ISFORMULA(Q282)=TRUE</formula>
    </cfRule>
    <cfRule type="expression" dxfId="1045" priority="2192">
      <formula>_xlfn.ISFORMULA(Q282)=TRUE</formula>
    </cfRule>
  </conditionalFormatting>
  <conditionalFormatting sqref="Q283">
    <cfRule type="expression" dxfId="1044" priority="2181">
      <formula>_xlfn.ISFORMULA(Q283)=TRUE</formula>
    </cfRule>
    <cfRule type="expression" dxfId="1043" priority="2182">
      <formula>_xlfn.ISFORMULA(Q283)=TRUE</formula>
    </cfRule>
    <cfRule type="expression" dxfId="1042" priority="2180">
      <formula>_xlfn.ISFORMULA(Q283)=TRUE</formula>
    </cfRule>
    <cfRule type="expression" dxfId="1041" priority="2173">
      <formula>_xlfn.ISFORMULA(Q283)=TRUE</formula>
    </cfRule>
    <cfRule type="expression" dxfId="1040" priority="2174">
      <formula>_xlfn.ISFORMULA(Q283)=TRUE</formula>
    </cfRule>
    <cfRule type="expression" dxfId="1039" priority="2175">
      <formula>_xlfn.ISFORMULA(Q283)=TRUE</formula>
    </cfRule>
    <cfRule type="expression" dxfId="1038" priority="2176">
      <formula>_xlfn.ISFORMULA(Q283)=TRUE</formula>
    </cfRule>
    <cfRule type="expression" dxfId="1037" priority="2177">
      <formula>_xlfn.ISFORMULA(Q283)=TRUE</formula>
    </cfRule>
    <cfRule type="expression" dxfId="1036" priority="2178">
      <formula>_xlfn.ISFORMULA(Q283)=TRUE</formula>
    </cfRule>
    <cfRule type="expression" dxfId="1035" priority="2179">
      <formula>_xlfn.ISFORMULA(Q283)=TRUE</formula>
    </cfRule>
  </conditionalFormatting>
  <conditionalFormatting sqref="Q284">
    <cfRule type="expression" dxfId="1034" priority="2163">
      <formula>_xlfn.ISFORMULA(Q284)=TRUE</formula>
    </cfRule>
    <cfRule type="expression" dxfId="1033" priority="2170">
      <formula>_xlfn.ISFORMULA(Q284)=TRUE</formula>
    </cfRule>
    <cfRule type="expression" dxfId="1032" priority="2168">
      <formula>_xlfn.ISFORMULA(Q284)=TRUE</formula>
    </cfRule>
    <cfRule type="expression" dxfId="1031" priority="2171">
      <formula>_xlfn.ISFORMULA(Q284)=TRUE</formula>
    </cfRule>
    <cfRule type="expression" dxfId="1030" priority="2167">
      <formula>_xlfn.ISFORMULA(Q284)=TRUE</formula>
    </cfRule>
    <cfRule type="expression" dxfId="1029" priority="2166">
      <formula>_xlfn.ISFORMULA(Q284)=TRUE</formula>
    </cfRule>
    <cfRule type="expression" dxfId="1028" priority="2172">
      <formula>_xlfn.ISFORMULA(Q284)=TRUE</formula>
    </cfRule>
    <cfRule type="expression" dxfId="1027" priority="2165">
      <formula>_xlfn.ISFORMULA(Q284)=TRUE</formula>
    </cfRule>
    <cfRule type="expression" dxfId="1026" priority="2164">
      <formula>_xlfn.ISFORMULA(Q284)=TRUE</formula>
    </cfRule>
    <cfRule type="expression" dxfId="1025" priority="2169">
      <formula>_xlfn.ISFORMULA(Q284)=TRUE</formula>
    </cfRule>
  </conditionalFormatting>
  <conditionalFormatting sqref="Q285">
    <cfRule type="expression" dxfId="1024" priority="2161">
      <formula>_xlfn.ISFORMULA(Q285)=TRUE</formula>
    </cfRule>
    <cfRule type="expression" dxfId="1023" priority="2157">
      <formula>_xlfn.ISFORMULA(Q285)=TRUE</formula>
    </cfRule>
    <cfRule type="expression" dxfId="1022" priority="2162">
      <formula>_xlfn.ISFORMULA(Q285)=TRUE</formula>
    </cfRule>
    <cfRule type="expression" dxfId="1021" priority="2160">
      <formula>_xlfn.ISFORMULA(Q285)=TRUE</formula>
    </cfRule>
    <cfRule type="expression" dxfId="1020" priority="2153">
      <formula>_xlfn.ISFORMULA(Q285)=TRUE</formula>
    </cfRule>
    <cfRule type="expression" dxfId="1019" priority="2159">
      <formula>_xlfn.ISFORMULA(Q285)=TRUE</formula>
    </cfRule>
    <cfRule type="expression" dxfId="1018" priority="2158">
      <formula>_xlfn.ISFORMULA(Q285)=TRUE</formula>
    </cfRule>
    <cfRule type="expression" dxfId="1017" priority="2154">
      <formula>_xlfn.ISFORMULA(Q285)=TRUE</formula>
    </cfRule>
    <cfRule type="expression" dxfId="1016" priority="2155">
      <formula>_xlfn.ISFORMULA(Q285)=TRUE</formula>
    </cfRule>
    <cfRule type="expression" dxfId="1015" priority="2156">
      <formula>_xlfn.ISFORMULA(Q285)=TRUE</formula>
    </cfRule>
  </conditionalFormatting>
  <conditionalFormatting sqref="Q287">
    <cfRule type="expression" dxfId="1014" priority="2148">
      <formula>_xlfn.ISFORMULA(Q287)=TRUE</formula>
    </cfRule>
    <cfRule type="expression" dxfId="1013" priority="2151">
      <formula>_xlfn.ISFORMULA(Q287)=TRUE</formula>
    </cfRule>
    <cfRule type="expression" dxfId="1012" priority="2152">
      <formula>_xlfn.ISFORMULA(Q287)=TRUE</formula>
    </cfRule>
    <cfRule type="expression" dxfId="1011" priority="2145">
      <formula>_xlfn.ISFORMULA(Q287)=TRUE</formula>
    </cfRule>
    <cfRule type="expression" dxfId="1010" priority="2146">
      <formula>_xlfn.ISFORMULA(Q287)=TRUE</formula>
    </cfRule>
    <cfRule type="expression" dxfId="1009" priority="2147">
      <formula>_xlfn.ISFORMULA(Q287)=TRUE</formula>
    </cfRule>
    <cfRule type="expression" dxfId="1008" priority="2144">
      <formula>_xlfn.ISFORMULA(Q287)=TRUE</formula>
    </cfRule>
    <cfRule type="expression" dxfId="1007" priority="2143">
      <formula>_xlfn.ISFORMULA(Q287)=TRUE</formula>
    </cfRule>
    <cfRule type="expression" dxfId="1006" priority="2150">
      <formula>_xlfn.ISFORMULA(Q287)=TRUE</formula>
    </cfRule>
    <cfRule type="expression" dxfId="1005" priority="2149">
      <formula>_xlfn.ISFORMULA(Q287)=TRUE</formula>
    </cfRule>
  </conditionalFormatting>
  <conditionalFormatting sqref="Q288">
    <cfRule type="expression" dxfId="1004" priority="2133">
      <formula>_xlfn.ISFORMULA(Q288)=TRUE</formula>
    </cfRule>
    <cfRule type="expression" dxfId="1003" priority="2142">
      <formula>_xlfn.ISFORMULA(Q288)=TRUE</formula>
    </cfRule>
    <cfRule type="expression" dxfId="1002" priority="2141">
      <formula>_xlfn.ISFORMULA(Q288)=TRUE</formula>
    </cfRule>
    <cfRule type="expression" dxfId="1001" priority="2140">
      <formula>_xlfn.ISFORMULA(Q288)=TRUE</formula>
    </cfRule>
    <cfRule type="expression" dxfId="1000" priority="2139">
      <formula>_xlfn.ISFORMULA(Q288)=TRUE</formula>
    </cfRule>
    <cfRule type="expression" dxfId="999" priority="2137">
      <formula>_xlfn.ISFORMULA(Q288)=TRUE</formula>
    </cfRule>
    <cfRule type="expression" dxfId="998" priority="2136">
      <formula>_xlfn.ISFORMULA(Q288)=TRUE</formula>
    </cfRule>
    <cfRule type="expression" dxfId="997" priority="2135">
      <formula>_xlfn.ISFORMULA(Q288)=TRUE</formula>
    </cfRule>
    <cfRule type="expression" dxfId="996" priority="2134">
      <formula>_xlfn.ISFORMULA(Q288)=TRUE</formula>
    </cfRule>
    <cfRule type="expression" dxfId="995" priority="2138">
      <formula>_xlfn.ISFORMULA(Q288)=TRUE</formula>
    </cfRule>
  </conditionalFormatting>
  <conditionalFormatting sqref="Q289">
    <cfRule type="expression" dxfId="994" priority="2132">
      <formula>_xlfn.ISFORMULA(Q289)=TRUE</formula>
    </cfRule>
    <cfRule type="expression" dxfId="993" priority="2131">
      <formula>_xlfn.ISFORMULA(Q289)=TRUE</formula>
    </cfRule>
    <cfRule type="expression" dxfId="992" priority="2130">
      <formula>_xlfn.ISFORMULA(Q289)=TRUE</formula>
    </cfRule>
    <cfRule type="expression" dxfId="991" priority="2129">
      <formula>_xlfn.ISFORMULA(Q289)=TRUE</formula>
    </cfRule>
    <cfRule type="expression" dxfId="990" priority="2128">
      <formula>_xlfn.ISFORMULA(Q289)=TRUE</formula>
    </cfRule>
    <cfRule type="expression" dxfId="989" priority="2127">
      <formula>_xlfn.ISFORMULA(Q289)=TRUE</formula>
    </cfRule>
    <cfRule type="expression" dxfId="988" priority="2126">
      <formula>_xlfn.ISFORMULA(Q289)=TRUE</formula>
    </cfRule>
    <cfRule type="expression" dxfId="987" priority="2125">
      <formula>_xlfn.ISFORMULA(Q289)=TRUE</formula>
    </cfRule>
    <cfRule type="expression" dxfId="986" priority="2124">
      <formula>_xlfn.ISFORMULA(Q289)=TRUE</formula>
    </cfRule>
    <cfRule type="expression" dxfId="985" priority="2123">
      <formula>_xlfn.ISFORMULA(Q289)=TRUE</formula>
    </cfRule>
  </conditionalFormatting>
  <conditionalFormatting sqref="Q290">
    <cfRule type="expression" dxfId="984" priority="2113">
      <formula>_xlfn.ISFORMULA(Q290)=TRUE</formula>
    </cfRule>
    <cfRule type="expression" dxfId="983" priority="2114">
      <formula>_xlfn.ISFORMULA(Q290)=TRUE</formula>
    </cfRule>
    <cfRule type="expression" dxfId="982" priority="2116">
      <formula>_xlfn.ISFORMULA(Q290)=TRUE</formula>
    </cfRule>
    <cfRule type="expression" dxfId="981" priority="2117">
      <formula>_xlfn.ISFORMULA(Q290)=TRUE</formula>
    </cfRule>
    <cfRule type="expression" dxfId="980" priority="2118">
      <formula>_xlfn.ISFORMULA(Q290)=TRUE</formula>
    </cfRule>
    <cfRule type="expression" dxfId="979" priority="2119">
      <formula>_xlfn.ISFORMULA(Q290)=TRUE</formula>
    </cfRule>
    <cfRule type="expression" dxfId="978" priority="2120">
      <formula>_xlfn.ISFORMULA(Q290)=TRUE</formula>
    </cfRule>
    <cfRule type="expression" dxfId="977" priority="2121">
      <formula>_xlfn.ISFORMULA(Q290)=TRUE</formula>
    </cfRule>
    <cfRule type="expression" dxfId="976" priority="2122">
      <formula>_xlfn.ISFORMULA(Q290)=TRUE</formula>
    </cfRule>
    <cfRule type="expression" dxfId="975" priority="2115">
      <formula>_xlfn.ISFORMULA(Q290)=TRUE</formula>
    </cfRule>
  </conditionalFormatting>
  <conditionalFormatting sqref="Q293">
    <cfRule type="expression" dxfId="974" priority="2110">
      <formula>_xlfn.ISFORMULA(Q293)=TRUE</formula>
    </cfRule>
    <cfRule type="expression" dxfId="973" priority="2103">
      <formula>_xlfn.ISFORMULA(Q293)=TRUE</formula>
    </cfRule>
    <cfRule type="expression" dxfId="972" priority="2104">
      <formula>_xlfn.ISFORMULA(Q293)=TRUE</formula>
    </cfRule>
    <cfRule type="expression" dxfId="971" priority="2105">
      <formula>_xlfn.ISFORMULA(Q293)=TRUE</formula>
    </cfRule>
    <cfRule type="expression" dxfId="970" priority="2106">
      <formula>_xlfn.ISFORMULA(Q293)=TRUE</formula>
    </cfRule>
    <cfRule type="expression" dxfId="969" priority="2107">
      <formula>_xlfn.ISFORMULA(Q293)=TRUE</formula>
    </cfRule>
    <cfRule type="expression" dxfId="968" priority="2108">
      <formula>_xlfn.ISFORMULA(Q293)=TRUE</formula>
    </cfRule>
    <cfRule type="expression" dxfId="967" priority="2109">
      <formula>_xlfn.ISFORMULA(Q293)=TRUE</formula>
    </cfRule>
    <cfRule type="expression" dxfId="966" priority="2111">
      <formula>_xlfn.ISFORMULA(Q293)=TRUE</formula>
    </cfRule>
    <cfRule type="expression" dxfId="965" priority="2112">
      <formula>_xlfn.ISFORMULA(Q293)=TRUE</formula>
    </cfRule>
  </conditionalFormatting>
  <conditionalFormatting sqref="Q294">
    <cfRule type="expression" dxfId="964" priority="2098">
      <formula>_xlfn.ISFORMULA(Q294)=TRUE</formula>
    </cfRule>
    <cfRule type="expression" dxfId="963" priority="2097">
      <formula>_xlfn.ISFORMULA(Q294)=TRUE</formula>
    </cfRule>
    <cfRule type="expression" dxfId="962" priority="2096">
      <formula>_xlfn.ISFORMULA(Q294)=TRUE</formula>
    </cfRule>
    <cfRule type="expression" dxfId="961" priority="2095">
      <formula>_xlfn.ISFORMULA(Q294)=TRUE</formula>
    </cfRule>
    <cfRule type="expression" dxfId="960" priority="2094">
      <formula>_xlfn.ISFORMULA(Q294)=TRUE</formula>
    </cfRule>
    <cfRule type="expression" dxfId="959" priority="2093">
      <formula>_xlfn.ISFORMULA(Q294)=TRUE</formula>
    </cfRule>
    <cfRule type="expression" dxfId="958" priority="2100">
      <formula>_xlfn.ISFORMULA(Q294)=TRUE</formula>
    </cfRule>
    <cfRule type="expression" dxfId="957" priority="2101">
      <formula>_xlfn.ISFORMULA(Q294)=TRUE</formula>
    </cfRule>
    <cfRule type="expression" dxfId="956" priority="2102">
      <formula>_xlfn.ISFORMULA(Q294)=TRUE</formula>
    </cfRule>
    <cfRule type="expression" dxfId="955" priority="2099">
      <formula>_xlfn.ISFORMULA(Q294)=TRUE</formula>
    </cfRule>
  </conditionalFormatting>
  <conditionalFormatting sqref="Q295">
    <cfRule type="expression" dxfId="954" priority="2088">
      <formula>_xlfn.ISFORMULA(Q295)=TRUE</formula>
    </cfRule>
    <cfRule type="expression" dxfId="953" priority="2089">
      <formula>_xlfn.ISFORMULA(Q295)=TRUE</formula>
    </cfRule>
    <cfRule type="expression" dxfId="952" priority="2090">
      <formula>_xlfn.ISFORMULA(Q295)=TRUE</formula>
    </cfRule>
    <cfRule type="expression" dxfId="951" priority="2091">
      <formula>_xlfn.ISFORMULA(Q295)=TRUE</formula>
    </cfRule>
    <cfRule type="expression" dxfId="950" priority="2092">
      <formula>_xlfn.ISFORMULA(Q295)=TRUE</formula>
    </cfRule>
    <cfRule type="expression" dxfId="949" priority="2083">
      <formula>_xlfn.ISFORMULA(Q295)=TRUE</formula>
    </cfRule>
    <cfRule type="expression" dxfId="948" priority="2084">
      <formula>_xlfn.ISFORMULA(Q295)=TRUE</formula>
    </cfRule>
    <cfRule type="expression" dxfId="947" priority="2085">
      <formula>_xlfn.ISFORMULA(Q295)=TRUE</formula>
    </cfRule>
    <cfRule type="expression" dxfId="946" priority="2086">
      <formula>_xlfn.ISFORMULA(Q295)=TRUE</formula>
    </cfRule>
    <cfRule type="expression" dxfId="945" priority="2087">
      <formula>_xlfn.ISFORMULA(Q295)=TRUE</formula>
    </cfRule>
  </conditionalFormatting>
  <conditionalFormatting sqref="Q296">
    <cfRule type="expression" dxfId="944" priority="2078">
      <formula>_xlfn.ISFORMULA(Q296)=TRUE</formula>
    </cfRule>
    <cfRule type="expression" dxfId="943" priority="2073">
      <formula>_xlfn.ISFORMULA(Q296)=TRUE</formula>
    </cfRule>
    <cfRule type="expression" dxfId="942" priority="2076">
      <formula>_xlfn.ISFORMULA(Q296)=TRUE</formula>
    </cfRule>
    <cfRule type="expression" dxfId="941" priority="2077">
      <formula>_xlfn.ISFORMULA(Q296)=TRUE</formula>
    </cfRule>
    <cfRule type="expression" dxfId="940" priority="2079">
      <formula>_xlfn.ISFORMULA(Q296)=TRUE</formula>
    </cfRule>
    <cfRule type="expression" dxfId="939" priority="2081">
      <formula>_xlfn.ISFORMULA(Q296)=TRUE</formula>
    </cfRule>
    <cfRule type="expression" dxfId="938" priority="2082">
      <formula>_xlfn.ISFORMULA(Q296)=TRUE</formula>
    </cfRule>
    <cfRule type="expression" dxfId="937" priority="2080">
      <formula>_xlfn.ISFORMULA(Q296)=TRUE</formula>
    </cfRule>
    <cfRule type="expression" dxfId="936" priority="2075">
      <formula>_xlfn.ISFORMULA(Q296)=TRUE</formula>
    </cfRule>
    <cfRule type="expression" dxfId="935" priority="2074">
      <formula>_xlfn.ISFORMULA(Q296)=TRUE</formula>
    </cfRule>
  </conditionalFormatting>
  <conditionalFormatting sqref="Q298">
    <cfRule type="expression" dxfId="934" priority="2063">
      <formula>_xlfn.ISFORMULA(Q298)=TRUE</formula>
    </cfRule>
    <cfRule type="expression" dxfId="933" priority="2065">
      <formula>_xlfn.ISFORMULA(Q298)=TRUE</formula>
    </cfRule>
    <cfRule type="expression" dxfId="932" priority="2064">
      <formula>_xlfn.ISFORMULA(Q298)=TRUE</formula>
    </cfRule>
    <cfRule type="expression" dxfId="931" priority="2072">
      <formula>_xlfn.ISFORMULA(Q298)=TRUE</formula>
    </cfRule>
    <cfRule type="expression" dxfId="930" priority="2071">
      <formula>_xlfn.ISFORMULA(Q298)=TRUE</formula>
    </cfRule>
    <cfRule type="expression" dxfId="929" priority="2070">
      <formula>_xlfn.ISFORMULA(Q298)=TRUE</formula>
    </cfRule>
    <cfRule type="expression" dxfId="928" priority="2069">
      <formula>_xlfn.ISFORMULA(Q298)=TRUE</formula>
    </cfRule>
    <cfRule type="expression" dxfId="927" priority="2068">
      <formula>_xlfn.ISFORMULA(Q298)=TRUE</formula>
    </cfRule>
    <cfRule type="expression" dxfId="926" priority="2067">
      <formula>_xlfn.ISFORMULA(Q298)=TRUE</formula>
    </cfRule>
    <cfRule type="expression" dxfId="925" priority="2066">
      <formula>_xlfn.ISFORMULA(Q298)=TRUE</formula>
    </cfRule>
  </conditionalFormatting>
  <conditionalFormatting sqref="Q299">
    <cfRule type="expression" dxfId="924" priority="2057">
      <formula>_xlfn.ISFORMULA(Q299)=TRUE</formula>
    </cfRule>
    <cfRule type="expression" dxfId="923" priority="2062">
      <formula>_xlfn.ISFORMULA(Q299)=TRUE</formula>
    </cfRule>
    <cfRule type="expression" dxfId="922" priority="2058">
      <formula>_xlfn.ISFORMULA(Q299)=TRUE</formula>
    </cfRule>
    <cfRule type="expression" dxfId="921" priority="2056">
      <formula>_xlfn.ISFORMULA(Q299)=TRUE</formula>
    </cfRule>
    <cfRule type="expression" dxfId="920" priority="2061">
      <formula>_xlfn.ISFORMULA(Q299)=TRUE</formula>
    </cfRule>
    <cfRule type="expression" dxfId="919" priority="2059">
      <formula>_xlfn.ISFORMULA(Q299)=TRUE</formula>
    </cfRule>
    <cfRule type="expression" dxfId="918" priority="2060">
      <formula>_xlfn.ISFORMULA(Q299)=TRUE</formula>
    </cfRule>
    <cfRule type="expression" dxfId="917" priority="2055">
      <formula>_xlfn.ISFORMULA(Q299)=TRUE</formula>
    </cfRule>
    <cfRule type="expression" dxfId="916" priority="2053">
      <formula>_xlfn.ISFORMULA(Q299)=TRUE</formula>
    </cfRule>
    <cfRule type="expression" dxfId="915" priority="2054">
      <formula>_xlfn.ISFORMULA(Q299)=TRUE</formula>
    </cfRule>
  </conditionalFormatting>
  <conditionalFormatting sqref="Q300">
    <cfRule type="expression" dxfId="914" priority="2048">
      <formula>_xlfn.ISFORMULA(Q300)=TRUE</formula>
    </cfRule>
    <cfRule type="expression" dxfId="913" priority="2049">
      <formula>_xlfn.ISFORMULA(Q300)=TRUE</formula>
    </cfRule>
    <cfRule type="expression" dxfId="912" priority="2050">
      <formula>_xlfn.ISFORMULA(Q300)=TRUE</formula>
    </cfRule>
    <cfRule type="expression" dxfId="911" priority="2051">
      <formula>_xlfn.ISFORMULA(Q300)=TRUE</formula>
    </cfRule>
    <cfRule type="expression" dxfId="910" priority="2052">
      <formula>_xlfn.ISFORMULA(Q300)=TRUE</formula>
    </cfRule>
    <cfRule type="expression" dxfId="909" priority="2043">
      <formula>_xlfn.ISFORMULA(Q300)=TRUE</formula>
    </cfRule>
    <cfRule type="expression" dxfId="908" priority="2045">
      <formula>_xlfn.ISFORMULA(Q300)=TRUE</formula>
    </cfRule>
    <cfRule type="expression" dxfId="907" priority="2046">
      <formula>_xlfn.ISFORMULA(Q300)=TRUE</formula>
    </cfRule>
    <cfRule type="expression" dxfId="906" priority="2047">
      <formula>_xlfn.ISFORMULA(Q300)=TRUE</formula>
    </cfRule>
    <cfRule type="expression" dxfId="905" priority="2044">
      <formula>_xlfn.ISFORMULA(Q300)=TRUE</formula>
    </cfRule>
  </conditionalFormatting>
  <conditionalFormatting sqref="Q301">
    <cfRule type="expression" dxfId="904" priority="2034">
      <formula>_xlfn.ISFORMULA(Q301)=TRUE</formula>
    </cfRule>
    <cfRule type="expression" dxfId="903" priority="2033">
      <formula>_xlfn.ISFORMULA(Q301)=TRUE</formula>
    </cfRule>
    <cfRule type="expression" dxfId="902" priority="2041">
      <formula>_xlfn.ISFORMULA(Q301)=TRUE</formula>
    </cfRule>
    <cfRule type="expression" dxfId="901" priority="2042">
      <formula>_xlfn.ISFORMULA(Q301)=TRUE</formula>
    </cfRule>
    <cfRule type="expression" dxfId="900" priority="2039">
      <formula>_xlfn.ISFORMULA(Q301)=TRUE</formula>
    </cfRule>
    <cfRule type="expression" dxfId="899" priority="2036">
      <formula>_xlfn.ISFORMULA(Q301)=TRUE</formula>
    </cfRule>
    <cfRule type="expression" dxfId="898" priority="2035">
      <formula>_xlfn.ISFORMULA(Q301)=TRUE</formula>
    </cfRule>
    <cfRule type="expression" dxfId="897" priority="2037">
      <formula>_xlfn.ISFORMULA(Q301)=TRUE</formula>
    </cfRule>
    <cfRule type="expression" dxfId="896" priority="2038">
      <formula>_xlfn.ISFORMULA(Q301)=TRUE</formula>
    </cfRule>
    <cfRule type="expression" dxfId="895" priority="2040">
      <formula>_xlfn.ISFORMULA(Q301)=TRUE</formula>
    </cfRule>
  </conditionalFormatting>
  <conditionalFormatting sqref="Q302">
    <cfRule type="expression" dxfId="894" priority="1991">
      <formula>_xlfn.ISFORMULA(Q302)=TRUE</formula>
    </cfRule>
    <cfRule type="expression" dxfId="893" priority="1992">
      <formula>_xlfn.ISFORMULA(Q302)=TRUE</formula>
    </cfRule>
    <cfRule type="expression" dxfId="892" priority="1987">
      <formula>_xlfn.ISFORMULA(Q302)=TRUE</formula>
    </cfRule>
    <cfRule type="expression" dxfId="891" priority="1990">
      <formula>_xlfn.ISFORMULA(Q302)=TRUE</formula>
    </cfRule>
    <cfRule type="expression" dxfId="890" priority="1989">
      <formula>_xlfn.ISFORMULA(Q302)=TRUE</formula>
    </cfRule>
    <cfRule type="expression" dxfId="889" priority="1988">
      <formula>_xlfn.ISFORMULA(Q302)=TRUE</formula>
    </cfRule>
    <cfRule type="expression" dxfId="888" priority="1986">
      <formula>_xlfn.ISFORMULA(Q302)=TRUE</formula>
    </cfRule>
    <cfRule type="expression" dxfId="887" priority="1985">
      <formula>_xlfn.ISFORMULA(Q302)=TRUE</formula>
    </cfRule>
    <cfRule type="expression" dxfId="886" priority="1984">
      <formula>_xlfn.ISFORMULA(Q302)=TRUE</formula>
    </cfRule>
    <cfRule type="expression" dxfId="885" priority="1983">
      <formula>_xlfn.ISFORMULA(Q302)=TRUE</formula>
    </cfRule>
  </conditionalFormatting>
  <conditionalFormatting sqref="Q304">
    <cfRule type="expression" dxfId="884" priority="2032">
      <formula>_xlfn.ISFORMULA(Q304)=TRUE</formula>
    </cfRule>
    <cfRule type="expression" dxfId="883" priority="2031">
      <formula>_xlfn.ISFORMULA(Q304)=TRUE</formula>
    </cfRule>
    <cfRule type="expression" dxfId="882" priority="2029">
      <formula>_xlfn.ISFORMULA(Q304)=TRUE</formula>
    </cfRule>
    <cfRule type="expression" dxfId="881" priority="2030">
      <formula>_xlfn.ISFORMULA(Q304)=TRUE</formula>
    </cfRule>
    <cfRule type="expression" dxfId="880" priority="2028">
      <formula>_xlfn.ISFORMULA(Q304)=TRUE</formula>
    </cfRule>
    <cfRule type="expression" dxfId="879" priority="2027">
      <formula>_xlfn.ISFORMULA(Q304)=TRUE</formula>
    </cfRule>
    <cfRule type="expression" dxfId="878" priority="2026">
      <formula>_xlfn.ISFORMULA(Q304)=TRUE</formula>
    </cfRule>
    <cfRule type="expression" dxfId="877" priority="2025">
      <formula>_xlfn.ISFORMULA(Q304)=TRUE</formula>
    </cfRule>
    <cfRule type="expression" dxfId="876" priority="2024">
      <formula>_xlfn.ISFORMULA(Q304)=TRUE</formula>
    </cfRule>
    <cfRule type="expression" dxfId="875" priority="2023">
      <formula>_xlfn.ISFORMULA(Q304)=TRUE</formula>
    </cfRule>
  </conditionalFormatting>
  <conditionalFormatting sqref="Q305">
    <cfRule type="expression" dxfId="874" priority="2017">
      <formula>_xlfn.ISFORMULA(Q305)=TRUE</formula>
    </cfRule>
    <cfRule type="expression" dxfId="873" priority="2016">
      <formula>_xlfn.ISFORMULA(Q305)=TRUE</formula>
    </cfRule>
    <cfRule type="expression" dxfId="872" priority="2020">
      <formula>_xlfn.ISFORMULA(Q305)=TRUE</formula>
    </cfRule>
    <cfRule type="expression" dxfId="871" priority="2021">
      <formula>_xlfn.ISFORMULA(Q305)=TRUE</formula>
    </cfRule>
    <cfRule type="expression" dxfId="870" priority="2022">
      <formula>_xlfn.ISFORMULA(Q305)=TRUE</formula>
    </cfRule>
    <cfRule type="expression" dxfId="869" priority="2018">
      <formula>_xlfn.ISFORMULA(Q305)=TRUE</formula>
    </cfRule>
    <cfRule type="expression" dxfId="868" priority="2015">
      <formula>_xlfn.ISFORMULA(Q305)=TRUE</formula>
    </cfRule>
    <cfRule type="expression" dxfId="867" priority="2013">
      <formula>_xlfn.ISFORMULA(Q305)=TRUE</formula>
    </cfRule>
    <cfRule type="expression" dxfId="866" priority="2019">
      <formula>_xlfn.ISFORMULA(Q305)=TRUE</formula>
    </cfRule>
    <cfRule type="expression" dxfId="865" priority="2014">
      <formula>_xlfn.ISFORMULA(Q305)=TRUE</formula>
    </cfRule>
  </conditionalFormatting>
  <conditionalFormatting sqref="Q306">
    <cfRule type="expression" dxfId="864" priority="2007">
      <formula>_xlfn.ISFORMULA(Q306)=TRUE</formula>
    </cfRule>
    <cfRule type="expression" dxfId="863" priority="2010">
      <formula>_xlfn.ISFORMULA(Q306)=TRUE</formula>
    </cfRule>
    <cfRule type="expression" dxfId="862" priority="2006">
      <formula>_xlfn.ISFORMULA(Q306)=TRUE</formula>
    </cfRule>
    <cfRule type="expression" dxfId="861" priority="2003">
      <formula>_xlfn.ISFORMULA(Q306)=TRUE</formula>
    </cfRule>
    <cfRule type="expression" dxfId="860" priority="2005">
      <formula>_xlfn.ISFORMULA(Q306)=TRUE</formula>
    </cfRule>
    <cfRule type="expression" dxfId="859" priority="2004">
      <formula>_xlfn.ISFORMULA(Q306)=TRUE</formula>
    </cfRule>
    <cfRule type="expression" dxfId="858" priority="2012">
      <formula>_xlfn.ISFORMULA(Q306)=TRUE</formula>
    </cfRule>
    <cfRule type="expression" dxfId="857" priority="2011">
      <formula>_xlfn.ISFORMULA(Q306)=TRUE</formula>
    </cfRule>
    <cfRule type="expression" dxfId="856" priority="2009">
      <formula>_xlfn.ISFORMULA(Q306)=TRUE</formula>
    </cfRule>
    <cfRule type="expression" dxfId="855" priority="2008">
      <formula>_xlfn.ISFORMULA(Q306)=TRUE</formula>
    </cfRule>
  </conditionalFormatting>
  <conditionalFormatting sqref="Q307">
    <cfRule type="expression" dxfId="854" priority="1999">
      <formula>_xlfn.ISFORMULA(Q307)=TRUE</formula>
    </cfRule>
    <cfRule type="expression" dxfId="853" priority="1997">
      <formula>_xlfn.ISFORMULA(Q307)=TRUE</formula>
    </cfRule>
    <cfRule type="expression" dxfId="852" priority="1995">
      <formula>_xlfn.ISFORMULA(Q307)=TRUE</formula>
    </cfRule>
    <cfRule type="expression" dxfId="851" priority="1994">
      <formula>_xlfn.ISFORMULA(Q307)=TRUE</formula>
    </cfRule>
    <cfRule type="expression" dxfId="850" priority="1993">
      <formula>_xlfn.ISFORMULA(Q307)=TRUE</formula>
    </cfRule>
    <cfRule type="expression" dxfId="849" priority="2002">
      <formula>_xlfn.ISFORMULA(Q307)=TRUE</formula>
    </cfRule>
    <cfRule type="expression" dxfId="848" priority="2001">
      <formula>_xlfn.ISFORMULA(Q307)=TRUE</formula>
    </cfRule>
    <cfRule type="expression" dxfId="847" priority="2000">
      <formula>_xlfn.ISFORMULA(Q307)=TRUE</formula>
    </cfRule>
    <cfRule type="expression" dxfId="846" priority="1996">
      <formula>_xlfn.ISFORMULA(Q307)=TRUE</formula>
    </cfRule>
    <cfRule type="expression" dxfId="845" priority="1998">
      <formula>_xlfn.ISFORMULA(Q307)=TRUE</formula>
    </cfRule>
  </conditionalFormatting>
  <conditionalFormatting sqref="Q310">
    <cfRule type="expression" dxfId="844" priority="1973">
      <formula>_xlfn.ISFORMULA(Q310)=TRUE</formula>
    </cfRule>
    <cfRule type="expression" dxfId="843" priority="1976">
      <formula>_xlfn.ISFORMULA(Q310)=TRUE</formula>
    </cfRule>
    <cfRule type="expression" dxfId="842" priority="1982">
      <formula>_xlfn.ISFORMULA(Q310)=TRUE</formula>
    </cfRule>
    <cfRule type="expression" dxfId="841" priority="1975">
      <formula>_xlfn.ISFORMULA(Q310)=TRUE</formula>
    </cfRule>
    <cfRule type="expression" dxfId="840" priority="1974">
      <formula>_xlfn.ISFORMULA(Q310)=TRUE</formula>
    </cfRule>
    <cfRule type="expression" dxfId="839" priority="1980">
      <formula>_xlfn.ISFORMULA(Q310)=TRUE</formula>
    </cfRule>
    <cfRule type="expression" dxfId="838" priority="1981">
      <formula>_xlfn.ISFORMULA(Q310)=TRUE</formula>
    </cfRule>
    <cfRule type="expression" dxfId="837" priority="1978">
      <formula>_xlfn.ISFORMULA(Q310)=TRUE</formula>
    </cfRule>
    <cfRule type="expression" dxfId="836" priority="1979">
      <formula>_xlfn.ISFORMULA(Q310)=TRUE</formula>
    </cfRule>
    <cfRule type="expression" dxfId="835" priority="1977">
      <formula>_xlfn.ISFORMULA(Q310)=TRUE</formula>
    </cfRule>
  </conditionalFormatting>
  <conditionalFormatting sqref="Q311">
    <cfRule type="expression" dxfId="834" priority="1967">
      <formula>_xlfn.ISFORMULA(Q311)=TRUE</formula>
    </cfRule>
    <cfRule type="expression" dxfId="833" priority="1963">
      <formula>_xlfn.ISFORMULA(Q311)=TRUE</formula>
    </cfRule>
    <cfRule type="expression" dxfId="832" priority="1970">
      <formula>_xlfn.ISFORMULA(Q311)=TRUE</formula>
    </cfRule>
    <cfRule type="expression" dxfId="831" priority="1969">
      <formula>_xlfn.ISFORMULA(Q311)=TRUE</formula>
    </cfRule>
    <cfRule type="expression" dxfId="830" priority="1971">
      <formula>_xlfn.ISFORMULA(Q311)=TRUE</formula>
    </cfRule>
    <cfRule type="expression" dxfId="829" priority="1968">
      <formula>_xlfn.ISFORMULA(Q311)=TRUE</formula>
    </cfRule>
    <cfRule type="expression" dxfId="828" priority="1966">
      <formula>_xlfn.ISFORMULA(Q311)=TRUE</formula>
    </cfRule>
    <cfRule type="expression" dxfId="827" priority="1965">
      <formula>_xlfn.ISFORMULA(Q311)=TRUE</formula>
    </cfRule>
    <cfRule type="expression" dxfId="826" priority="1972">
      <formula>_xlfn.ISFORMULA(Q311)=TRUE</formula>
    </cfRule>
    <cfRule type="expression" dxfId="825" priority="1964">
      <formula>_xlfn.ISFORMULA(Q311)=TRUE</formula>
    </cfRule>
  </conditionalFormatting>
  <conditionalFormatting sqref="Q313">
    <cfRule type="expression" dxfId="824" priority="1962">
      <formula>_xlfn.ISFORMULA(Q313)=TRUE</formula>
    </cfRule>
    <cfRule type="expression" dxfId="823" priority="1961">
      <formula>_xlfn.ISFORMULA(Q313)=TRUE</formula>
    </cfRule>
    <cfRule type="expression" dxfId="822" priority="1960">
      <formula>_xlfn.ISFORMULA(Q313)=TRUE</formula>
    </cfRule>
    <cfRule type="expression" dxfId="821" priority="1959">
      <formula>_xlfn.ISFORMULA(Q313)=TRUE</formula>
    </cfRule>
    <cfRule type="expression" dxfId="820" priority="1958">
      <formula>_xlfn.ISFORMULA(Q313)=TRUE</formula>
    </cfRule>
    <cfRule type="expression" dxfId="819" priority="1957">
      <formula>_xlfn.ISFORMULA(Q313)=TRUE</formula>
    </cfRule>
    <cfRule type="expression" dxfId="818" priority="1956">
      <formula>_xlfn.ISFORMULA(Q313)=TRUE</formula>
    </cfRule>
    <cfRule type="expression" dxfId="817" priority="1955">
      <formula>_xlfn.ISFORMULA(Q313)=TRUE</formula>
    </cfRule>
    <cfRule type="expression" dxfId="816" priority="1954">
      <formula>_xlfn.ISFORMULA(Q313)=TRUE</formula>
    </cfRule>
    <cfRule type="expression" dxfId="815" priority="1953">
      <formula>_xlfn.ISFORMULA(Q313)=TRUE</formula>
    </cfRule>
  </conditionalFormatting>
  <conditionalFormatting sqref="Q314">
    <cfRule type="expression" dxfId="814" priority="1952">
      <formula>_xlfn.ISFORMULA(Q314)=TRUE</formula>
    </cfRule>
    <cfRule type="expression" dxfId="813" priority="1951">
      <formula>_xlfn.ISFORMULA(Q314)=TRUE</formula>
    </cfRule>
    <cfRule type="expression" dxfId="812" priority="1950">
      <formula>_xlfn.ISFORMULA(Q314)=TRUE</formula>
    </cfRule>
    <cfRule type="expression" dxfId="811" priority="1949">
      <formula>_xlfn.ISFORMULA(Q314)=TRUE</formula>
    </cfRule>
    <cfRule type="expression" dxfId="810" priority="1948">
      <formula>_xlfn.ISFORMULA(Q314)=TRUE</formula>
    </cfRule>
    <cfRule type="expression" dxfId="809" priority="1947">
      <formula>_xlfn.ISFORMULA(Q314)=TRUE</formula>
    </cfRule>
    <cfRule type="expression" dxfId="808" priority="1946">
      <formula>_xlfn.ISFORMULA(Q314)=TRUE</formula>
    </cfRule>
    <cfRule type="expression" dxfId="807" priority="1945">
      <formula>_xlfn.ISFORMULA(Q314)=TRUE</formula>
    </cfRule>
    <cfRule type="expression" dxfId="806" priority="1944">
      <formula>_xlfn.ISFORMULA(Q314)=TRUE</formula>
    </cfRule>
    <cfRule type="expression" dxfId="805" priority="1943">
      <formula>_xlfn.ISFORMULA(Q314)=TRUE</formula>
    </cfRule>
  </conditionalFormatting>
  <conditionalFormatting sqref="Q315">
    <cfRule type="expression" dxfId="804" priority="1939">
      <formula>_xlfn.ISFORMULA(Q315)=TRUE</formula>
    </cfRule>
    <cfRule type="expression" dxfId="803" priority="1935">
      <formula>_xlfn.ISFORMULA(Q315)=TRUE</formula>
    </cfRule>
    <cfRule type="expression" dxfId="802" priority="1936">
      <formula>_xlfn.ISFORMULA(Q315)=TRUE</formula>
    </cfRule>
    <cfRule type="expression" dxfId="801" priority="1940">
      <formula>_xlfn.ISFORMULA(Q315)=TRUE</formula>
    </cfRule>
    <cfRule type="expression" dxfId="800" priority="1937">
      <formula>_xlfn.ISFORMULA(Q315)=TRUE</formula>
    </cfRule>
    <cfRule type="expression" dxfId="799" priority="1934">
      <formula>_xlfn.ISFORMULA(Q315)=TRUE</formula>
    </cfRule>
    <cfRule type="expression" dxfId="798" priority="1938">
      <formula>_xlfn.ISFORMULA(Q315)=TRUE</formula>
    </cfRule>
    <cfRule type="expression" dxfId="797" priority="1933">
      <formula>_xlfn.ISFORMULA(Q315)=TRUE</formula>
    </cfRule>
    <cfRule type="expression" dxfId="796" priority="1941">
      <formula>_xlfn.ISFORMULA(Q315)=TRUE</formula>
    </cfRule>
    <cfRule type="expression" dxfId="795" priority="1942">
      <formula>_xlfn.ISFORMULA(Q315)=TRUE</formula>
    </cfRule>
  </conditionalFormatting>
  <conditionalFormatting sqref="Q316">
    <cfRule type="expression" dxfId="794" priority="1924">
      <formula>_xlfn.ISFORMULA(Q316)=TRUE</formula>
    </cfRule>
    <cfRule type="expression" dxfId="793" priority="1923">
      <formula>_xlfn.ISFORMULA(Q316)=TRUE</formula>
    </cfRule>
    <cfRule type="expression" dxfId="792" priority="1926">
      <formula>_xlfn.ISFORMULA(Q316)=TRUE</formula>
    </cfRule>
    <cfRule type="expression" dxfId="791" priority="1932">
      <formula>_xlfn.ISFORMULA(Q316)=TRUE</formula>
    </cfRule>
    <cfRule type="expression" dxfId="790" priority="1931">
      <formula>_xlfn.ISFORMULA(Q316)=TRUE</formula>
    </cfRule>
    <cfRule type="expression" dxfId="789" priority="1930">
      <formula>_xlfn.ISFORMULA(Q316)=TRUE</formula>
    </cfRule>
    <cfRule type="expression" dxfId="788" priority="1929">
      <formula>_xlfn.ISFORMULA(Q316)=TRUE</formula>
    </cfRule>
    <cfRule type="expression" dxfId="787" priority="1928">
      <formula>_xlfn.ISFORMULA(Q316)=TRUE</formula>
    </cfRule>
    <cfRule type="expression" dxfId="786" priority="1927">
      <formula>_xlfn.ISFORMULA(Q316)=TRUE</formula>
    </cfRule>
    <cfRule type="expression" dxfId="785" priority="1925">
      <formula>_xlfn.ISFORMULA(Q316)=TRUE</formula>
    </cfRule>
  </conditionalFormatting>
  <conditionalFormatting sqref="Q317">
    <cfRule type="expression" dxfId="784" priority="1916">
      <formula>_xlfn.ISFORMULA(Q317)=TRUE</formula>
    </cfRule>
    <cfRule type="expression" dxfId="783" priority="1920">
      <formula>_xlfn.ISFORMULA(Q317)=TRUE</formula>
    </cfRule>
    <cfRule type="expression" dxfId="782" priority="1913">
      <formula>_xlfn.ISFORMULA(Q317)=TRUE</formula>
    </cfRule>
    <cfRule type="expression" dxfId="781" priority="1921">
      <formula>_xlfn.ISFORMULA(Q317)=TRUE</formula>
    </cfRule>
    <cfRule type="expression" dxfId="780" priority="1922">
      <formula>_xlfn.ISFORMULA(Q317)=TRUE</formula>
    </cfRule>
    <cfRule type="expression" dxfId="779" priority="1915">
      <formula>_xlfn.ISFORMULA(Q317)=TRUE</formula>
    </cfRule>
    <cfRule type="expression" dxfId="778" priority="1919">
      <formula>_xlfn.ISFORMULA(Q317)=TRUE</formula>
    </cfRule>
    <cfRule type="expression" dxfId="777" priority="1914">
      <formula>_xlfn.ISFORMULA(Q317)=TRUE</formula>
    </cfRule>
    <cfRule type="expression" dxfId="776" priority="1917">
      <formula>_xlfn.ISFORMULA(Q317)=TRUE</formula>
    </cfRule>
    <cfRule type="expression" dxfId="775" priority="1918">
      <formula>_xlfn.ISFORMULA(Q317)=TRUE</formula>
    </cfRule>
  </conditionalFormatting>
  <conditionalFormatting sqref="Q318">
    <cfRule type="expression" dxfId="774" priority="1912">
      <formula>_xlfn.ISFORMULA(Q318)=TRUE</formula>
    </cfRule>
    <cfRule type="expression" dxfId="773" priority="1907">
      <formula>_xlfn.ISFORMULA(Q318)=TRUE</formula>
    </cfRule>
    <cfRule type="expression" dxfId="772" priority="1911">
      <formula>_xlfn.ISFORMULA(Q318)=TRUE</formula>
    </cfRule>
    <cfRule type="expression" dxfId="771" priority="1910">
      <formula>_xlfn.ISFORMULA(Q318)=TRUE</formula>
    </cfRule>
    <cfRule type="expression" dxfId="770" priority="1909">
      <formula>_xlfn.ISFORMULA(Q318)=TRUE</formula>
    </cfRule>
    <cfRule type="expression" dxfId="769" priority="1908">
      <formula>_xlfn.ISFORMULA(Q318)=TRUE</formula>
    </cfRule>
    <cfRule type="expression" dxfId="768" priority="1906">
      <formula>_xlfn.ISFORMULA(Q318)=TRUE</formula>
    </cfRule>
    <cfRule type="expression" dxfId="767" priority="1905">
      <formula>_xlfn.ISFORMULA(Q318)=TRUE</formula>
    </cfRule>
    <cfRule type="expression" dxfId="766" priority="1904">
      <formula>_xlfn.ISFORMULA(Q318)=TRUE</formula>
    </cfRule>
    <cfRule type="expression" dxfId="765" priority="1903">
      <formula>_xlfn.ISFORMULA(Q318)=TRUE</formula>
    </cfRule>
  </conditionalFormatting>
  <conditionalFormatting sqref="Q320">
    <cfRule type="expression" dxfId="764" priority="357">
      <formula>_xlfn.ISFORMULA(Q320)=TRUE</formula>
    </cfRule>
    <cfRule type="expression" dxfId="763" priority="356">
      <formula>_xlfn.ISFORMULA(Q320)=TRUE</formula>
    </cfRule>
    <cfRule type="expression" dxfId="762" priority="355">
      <formula>_xlfn.ISFORMULA(Q320)=TRUE</formula>
    </cfRule>
    <cfRule type="expression" dxfId="761" priority="354">
      <formula>_xlfn.ISFORMULA(Q320)=TRUE</formula>
    </cfRule>
    <cfRule type="expression" dxfId="760" priority="353">
      <formula>_xlfn.ISFORMULA(Q320)=TRUE</formula>
    </cfRule>
    <cfRule type="expression" dxfId="759" priority="352">
      <formula>_xlfn.ISFORMULA(Q320)=TRUE</formula>
    </cfRule>
    <cfRule type="expression" dxfId="758" priority="351">
      <formula>_xlfn.ISFORMULA(Q320)=TRUE</formula>
    </cfRule>
    <cfRule type="expression" dxfId="757" priority="350">
      <formula>_xlfn.ISFORMULA(Q320)=TRUE</formula>
    </cfRule>
    <cfRule type="expression" dxfId="756" priority="349">
      <formula>_xlfn.ISFORMULA(Q320)=TRUE</formula>
    </cfRule>
    <cfRule type="expression" dxfId="755" priority="348">
      <formula>_xlfn.ISFORMULA(Q320)=TRUE</formula>
    </cfRule>
  </conditionalFormatting>
  <conditionalFormatting sqref="Q321">
    <cfRule type="expression" dxfId="754" priority="337">
      <formula>_xlfn.ISFORMULA(Q321)=TRUE</formula>
    </cfRule>
    <cfRule type="expression" dxfId="753" priority="336">
      <formula>_xlfn.ISFORMULA(Q321)=TRUE</formula>
    </cfRule>
    <cfRule type="expression" dxfId="752" priority="335">
      <formula>_xlfn.ISFORMULA(Q321)=TRUE</formula>
    </cfRule>
    <cfRule type="expression" dxfId="751" priority="334">
      <formula>_xlfn.ISFORMULA(Q321)=TRUE</formula>
    </cfRule>
    <cfRule type="expression" dxfId="750" priority="333">
      <formula>_xlfn.ISFORMULA(Q321)=TRUE</formula>
    </cfRule>
    <cfRule type="expression" dxfId="749" priority="332">
      <formula>_xlfn.ISFORMULA(Q321)=TRUE</formula>
    </cfRule>
    <cfRule type="expression" dxfId="748" priority="331">
      <formula>_xlfn.ISFORMULA(Q321)=TRUE</formula>
    </cfRule>
    <cfRule type="expression" dxfId="747" priority="330">
      <formula>_xlfn.ISFORMULA(Q321)=TRUE</formula>
    </cfRule>
    <cfRule type="expression" dxfId="746" priority="329">
      <formula>_xlfn.ISFORMULA(Q321)=TRUE</formula>
    </cfRule>
    <cfRule type="expression" dxfId="745" priority="328">
      <formula>_xlfn.ISFORMULA(Q321)=TRUE</formula>
    </cfRule>
  </conditionalFormatting>
  <conditionalFormatting sqref="Q322">
    <cfRule type="expression" dxfId="744" priority="207">
      <formula>_xlfn.ISFORMULA(Q322)=TRUE</formula>
    </cfRule>
    <cfRule type="expression" dxfId="743" priority="206">
      <formula>_xlfn.ISFORMULA(Q322)=TRUE</formula>
    </cfRule>
    <cfRule type="expression" dxfId="742" priority="205">
      <formula>_xlfn.ISFORMULA(Q322)=TRUE</formula>
    </cfRule>
    <cfRule type="expression" dxfId="741" priority="204">
      <formula>_xlfn.ISFORMULA(Q322)=TRUE</formula>
    </cfRule>
    <cfRule type="expression" dxfId="740" priority="203">
      <formula>_xlfn.ISFORMULA(Q322)=TRUE</formula>
    </cfRule>
    <cfRule type="expression" dxfId="739" priority="202">
      <formula>_xlfn.ISFORMULA(Q322)=TRUE</formula>
    </cfRule>
    <cfRule type="expression" dxfId="738" priority="198">
      <formula>_xlfn.ISFORMULA(Q322)=TRUE</formula>
    </cfRule>
    <cfRule type="expression" dxfId="737" priority="200">
      <formula>_xlfn.ISFORMULA(Q322)=TRUE</formula>
    </cfRule>
    <cfRule type="expression" dxfId="736" priority="199">
      <formula>_xlfn.ISFORMULA(Q322)=TRUE</formula>
    </cfRule>
    <cfRule type="expression" dxfId="735" priority="201">
      <formula>_xlfn.ISFORMULA(Q322)=TRUE</formula>
    </cfRule>
  </conditionalFormatting>
  <conditionalFormatting sqref="Q323">
    <cfRule type="expression" dxfId="734" priority="188">
      <formula>_xlfn.ISFORMULA(Q323)=TRUE</formula>
    </cfRule>
    <cfRule type="expression" dxfId="733" priority="190">
      <formula>_xlfn.ISFORMULA(Q323)=TRUE</formula>
    </cfRule>
    <cfRule type="expression" dxfId="732" priority="191">
      <formula>_xlfn.ISFORMULA(Q323)=TRUE</formula>
    </cfRule>
    <cfRule type="expression" dxfId="731" priority="192">
      <formula>_xlfn.ISFORMULA(Q323)=TRUE</formula>
    </cfRule>
    <cfRule type="expression" dxfId="730" priority="193">
      <formula>_xlfn.ISFORMULA(Q323)=TRUE</formula>
    </cfRule>
    <cfRule type="expression" dxfId="729" priority="194">
      <formula>_xlfn.ISFORMULA(Q323)=TRUE</formula>
    </cfRule>
    <cfRule type="expression" dxfId="728" priority="195">
      <formula>_xlfn.ISFORMULA(Q323)=TRUE</formula>
    </cfRule>
    <cfRule type="expression" dxfId="727" priority="196">
      <formula>_xlfn.ISFORMULA(Q323)=TRUE</formula>
    </cfRule>
    <cfRule type="expression" dxfId="726" priority="197">
      <formula>_xlfn.ISFORMULA(Q323)=TRUE</formula>
    </cfRule>
    <cfRule type="expression" dxfId="725" priority="189">
      <formula>_xlfn.ISFORMULA(Q323)=TRUE</formula>
    </cfRule>
  </conditionalFormatting>
  <conditionalFormatting sqref="Q324">
    <cfRule type="expression" dxfId="724" priority="180">
      <formula>_xlfn.ISFORMULA(Q324)=TRUE</formula>
    </cfRule>
    <cfRule type="expression" dxfId="723" priority="179">
      <formula>_xlfn.ISFORMULA(Q324)=TRUE</formula>
    </cfRule>
    <cfRule type="expression" dxfId="722" priority="178">
      <formula>_xlfn.ISFORMULA(Q324)=TRUE</formula>
    </cfRule>
    <cfRule type="expression" dxfId="721" priority="176">
      <formula>_xlfn.ISFORMULA(Q324)=TRUE</formula>
    </cfRule>
    <cfRule type="expression" dxfId="720" priority="175">
      <formula>_xlfn.ISFORMULA(Q324)=TRUE</formula>
    </cfRule>
    <cfRule type="expression" dxfId="719" priority="171">
      <formula>_xlfn.ISFORMULA(Q324)=TRUE</formula>
    </cfRule>
    <cfRule type="expression" dxfId="718" priority="174">
      <formula>_xlfn.ISFORMULA(Q324)=TRUE</formula>
    </cfRule>
    <cfRule type="expression" dxfId="717" priority="177">
      <formula>_xlfn.ISFORMULA(Q324)=TRUE</formula>
    </cfRule>
    <cfRule type="expression" dxfId="716" priority="173">
      <formula>_xlfn.ISFORMULA(Q324)=TRUE</formula>
    </cfRule>
    <cfRule type="expression" dxfId="715" priority="172">
      <formula>_xlfn.ISFORMULA(Q324)=TRUE</formula>
    </cfRule>
  </conditionalFormatting>
  <conditionalFormatting sqref="Q325">
    <cfRule type="expression" dxfId="714" priority="123">
      <formula>_xlfn.ISFORMULA(Q325)=TRUE</formula>
    </cfRule>
    <cfRule type="expression" dxfId="713" priority="129">
      <formula>_xlfn.ISFORMULA(Q325)=TRUE</formula>
    </cfRule>
    <cfRule type="expression" dxfId="712" priority="125">
      <formula>_xlfn.ISFORMULA(Q325)=TRUE</formula>
    </cfRule>
    <cfRule type="expression" dxfId="711" priority="126">
      <formula>_xlfn.ISFORMULA(Q325)=TRUE</formula>
    </cfRule>
    <cfRule type="expression" dxfId="710" priority="127">
      <formula>_xlfn.ISFORMULA(Q325)=TRUE</formula>
    </cfRule>
    <cfRule type="expression" dxfId="709" priority="128">
      <formula>_xlfn.ISFORMULA(Q325)=TRUE</formula>
    </cfRule>
    <cfRule type="expression" dxfId="708" priority="130">
      <formula>_xlfn.ISFORMULA(Q325)=TRUE</formula>
    </cfRule>
    <cfRule type="expression" dxfId="707" priority="131">
      <formula>_xlfn.ISFORMULA(Q325)=TRUE</formula>
    </cfRule>
    <cfRule type="expression" dxfId="706" priority="124">
      <formula>_xlfn.ISFORMULA(Q325)=TRUE</formula>
    </cfRule>
    <cfRule type="expression" dxfId="705" priority="122">
      <formula>_xlfn.ISFORMULA(Q325)=TRUE</formula>
    </cfRule>
  </conditionalFormatting>
  <conditionalFormatting sqref="Q326">
    <cfRule type="expression" dxfId="704" priority="86">
      <formula>_xlfn.ISFORMULA(Q326)=TRUE</formula>
    </cfRule>
    <cfRule type="expression" dxfId="703" priority="85">
      <formula>_xlfn.ISFORMULA(Q326)=TRUE</formula>
    </cfRule>
    <cfRule type="expression" dxfId="702" priority="79">
      <formula>_xlfn.ISFORMULA(Q326)=TRUE</formula>
    </cfRule>
    <cfRule type="expression" dxfId="701" priority="87">
      <formula>_xlfn.ISFORMULA(Q326)=TRUE</formula>
    </cfRule>
    <cfRule type="expression" dxfId="700" priority="80">
      <formula>_xlfn.ISFORMULA(Q326)=TRUE</formula>
    </cfRule>
    <cfRule type="expression" dxfId="699" priority="84">
      <formula>_xlfn.ISFORMULA(Q326)=TRUE</formula>
    </cfRule>
    <cfRule type="expression" dxfId="698" priority="81">
      <formula>_xlfn.ISFORMULA(Q326)=TRUE</formula>
    </cfRule>
    <cfRule type="expression" dxfId="697" priority="82">
      <formula>_xlfn.ISFORMULA(Q326)=TRUE</formula>
    </cfRule>
    <cfRule type="expression" dxfId="696" priority="83">
      <formula>_xlfn.ISFORMULA(Q326)=TRUE</formula>
    </cfRule>
    <cfRule type="expression" dxfId="695" priority="88">
      <formula>_xlfn.ISFORMULA(Q326)=TRUE</formula>
    </cfRule>
  </conditionalFormatting>
  <conditionalFormatting sqref="Q327">
    <cfRule type="expression" dxfId="694" priority="48">
      <formula>_xlfn.ISFORMULA(Q327)=TRUE</formula>
    </cfRule>
    <cfRule type="expression" dxfId="693" priority="45">
      <formula>_xlfn.ISFORMULA(Q327)=TRUE</formula>
    </cfRule>
    <cfRule type="expression" dxfId="692" priority="51">
      <formula>_xlfn.ISFORMULA(Q327)=TRUE</formula>
    </cfRule>
    <cfRule type="expression" dxfId="691" priority="42">
      <formula>_xlfn.ISFORMULA(Q327)=TRUE</formula>
    </cfRule>
    <cfRule type="expression" dxfId="690" priority="44">
      <formula>_xlfn.ISFORMULA(Q327)=TRUE</formula>
    </cfRule>
    <cfRule type="expression" dxfId="689" priority="43">
      <formula>_xlfn.ISFORMULA(Q327)=TRUE</formula>
    </cfRule>
    <cfRule type="expression" dxfId="688" priority="46">
      <formula>_xlfn.ISFORMULA(Q327)=TRUE</formula>
    </cfRule>
    <cfRule type="expression" dxfId="687" priority="47">
      <formula>_xlfn.ISFORMULA(Q327)=TRUE</formula>
    </cfRule>
    <cfRule type="expression" dxfId="686" priority="49">
      <formula>_xlfn.ISFORMULA(Q327)=TRUE</formula>
    </cfRule>
    <cfRule type="expression" dxfId="685" priority="50">
      <formula>_xlfn.ISFORMULA(Q327)=TRUE</formula>
    </cfRule>
  </conditionalFormatting>
  <conditionalFormatting sqref="Q21:R23">
    <cfRule type="expression" dxfId="684" priority="12856">
      <formula>_xlfn.ISFORMULA(Q21)=TRUE</formula>
    </cfRule>
  </conditionalFormatting>
  <conditionalFormatting sqref="Q22:R28">
    <cfRule type="expression" dxfId="683" priority="13643">
      <formula>_xlfn.ISFORMULA(Q22)=TRUE</formula>
    </cfRule>
  </conditionalFormatting>
  <conditionalFormatting sqref="Q28:R34">
    <cfRule type="expression" dxfId="682" priority="13315">
      <formula>_xlfn.ISFORMULA(Q28)=TRUE</formula>
    </cfRule>
  </conditionalFormatting>
  <conditionalFormatting sqref="Q29:R35">
    <cfRule type="expression" dxfId="681" priority="12905">
      <formula>_xlfn.ISFORMULA(Q29)=TRUE</formula>
    </cfRule>
  </conditionalFormatting>
  <conditionalFormatting sqref="Q99:R99">
    <cfRule type="expression" dxfId="680" priority="9934">
      <formula>_xlfn.ISFORMULA(Q99)=TRUE</formula>
    </cfRule>
  </conditionalFormatting>
  <conditionalFormatting sqref="Q101:R101">
    <cfRule type="expression" dxfId="679" priority="9865">
      <formula>_xlfn.ISFORMULA(Q101)=TRUE</formula>
    </cfRule>
  </conditionalFormatting>
  <conditionalFormatting sqref="Q103:R103">
    <cfRule type="expression" dxfId="678" priority="9733">
      <formula>_xlfn.ISFORMULA(Q103)=TRUE</formula>
    </cfRule>
  </conditionalFormatting>
  <conditionalFormatting sqref="Q107:R107">
    <cfRule type="expression" dxfId="677" priority="9586">
      <formula>_xlfn.ISFORMULA(Q107)=TRUE</formula>
    </cfRule>
  </conditionalFormatting>
  <conditionalFormatting sqref="Q109:R109">
    <cfRule type="expression" dxfId="676" priority="9452">
      <formula>_xlfn.ISFORMULA(Q109)=TRUE</formula>
    </cfRule>
  </conditionalFormatting>
  <conditionalFormatting sqref="Q110:R110">
    <cfRule type="expression" dxfId="675" priority="9369">
      <formula>_xlfn.ISFORMULA(Q110)=TRUE</formula>
    </cfRule>
  </conditionalFormatting>
  <conditionalFormatting sqref="Q112:R112">
    <cfRule type="expression" dxfId="674" priority="9229">
      <formula>_xlfn.ISFORMULA(Q112)=TRUE</formula>
    </cfRule>
  </conditionalFormatting>
  <conditionalFormatting sqref="Q113:R113">
    <cfRule type="expression" dxfId="673" priority="3358">
      <formula>_xlfn.ISFORMULA(Q113)=TRUE</formula>
    </cfRule>
    <cfRule type="expression" dxfId="672" priority="3366">
      <formula>_xlfn.ISFORMULA(Q113)=TRUE</formula>
    </cfRule>
    <cfRule type="expression" dxfId="671" priority="3355">
      <formula>_xlfn.ISFORMULA(Q113)=TRUE</formula>
    </cfRule>
    <cfRule type="expression" dxfId="670" priority="3364">
      <formula>_xlfn.ISFORMULA(Q113)=TRUE</formula>
    </cfRule>
    <cfRule type="expression" dxfId="669" priority="3356">
      <formula>_xlfn.ISFORMULA(Q113)=TRUE</formula>
    </cfRule>
    <cfRule type="expression" dxfId="668" priority="3357">
      <formula>_xlfn.ISFORMULA(Q113)=TRUE</formula>
    </cfRule>
  </conditionalFormatting>
  <conditionalFormatting sqref="Q116:R116">
    <cfRule type="expression" dxfId="667" priority="9089">
      <formula>_xlfn.ISFORMULA(Q116)=TRUE</formula>
    </cfRule>
  </conditionalFormatting>
  <conditionalFormatting sqref="Q117:R120">
    <cfRule type="expression" dxfId="666" priority="9019">
      <formula>_xlfn.ISFORMULA(Q117)=TRUE</formula>
    </cfRule>
  </conditionalFormatting>
  <conditionalFormatting sqref="Q121:R121">
    <cfRule type="expression" dxfId="665" priority="8389">
      <formula>_xlfn.ISFORMULA(Q121)=TRUE</formula>
    </cfRule>
  </conditionalFormatting>
  <conditionalFormatting sqref="Q122:R122">
    <cfRule type="expression" dxfId="664" priority="8039">
      <formula>_xlfn.ISFORMULA(Q122)=TRUE</formula>
    </cfRule>
    <cfRule type="expression" dxfId="663" priority="7759">
      <formula>_xlfn.ISFORMULA(Q122)=TRUE</formula>
    </cfRule>
  </conditionalFormatting>
  <conditionalFormatting sqref="Q123:R137">
    <cfRule type="expression" dxfId="662" priority="3190">
      <formula>_xlfn.ISFORMULA(Q123)=TRUE</formula>
    </cfRule>
    <cfRule type="expression" dxfId="661" priority="3188">
      <formula>_xlfn.ISFORMULA(Q123)=TRUE</formula>
    </cfRule>
    <cfRule type="expression" dxfId="660" priority="3182">
      <formula>_xlfn.ISFORMULA(Q123)=TRUE</formula>
    </cfRule>
    <cfRule type="expression" dxfId="659" priority="3181">
      <formula>_xlfn.ISFORMULA(Q123)=TRUE</formula>
    </cfRule>
    <cfRule type="expression" dxfId="658" priority="3180">
      <formula>_xlfn.ISFORMULA(Q123)=TRUE</formula>
    </cfRule>
    <cfRule type="expression" dxfId="657" priority="3179">
      <formula>_xlfn.ISFORMULA(Q123)=TRUE</formula>
    </cfRule>
  </conditionalFormatting>
  <conditionalFormatting sqref="Q140:R141">
    <cfRule type="expression" dxfId="656" priority="3127">
      <formula>_xlfn.ISFORMULA(Q140)=TRUE</formula>
    </cfRule>
    <cfRule type="expression" dxfId="655" priority="3128">
      <formula>_xlfn.ISFORMULA(Q140)=TRUE</formula>
    </cfRule>
    <cfRule type="expression" dxfId="654" priority="3129">
      <formula>_xlfn.ISFORMULA(Q140)=TRUE</formula>
    </cfRule>
    <cfRule type="expression" dxfId="653" priority="3138">
      <formula>_xlfn.ISFORMULA(Q140)=TRUE</formula>
    </cfRule>
    <cfRule type="expression" dxfId="652" priority="3136">
      <formula>_xlfn.ISFORMULA(Q140)=TRUE</formula>
    </cfRule>
    <cfRule type="expression" dxfId="651" priority="3130">
      <formula>_xlfn.ISFORMULA(Q140)=TRUE</formula>
    </cfRule>
  </conditionalFormatting>
  <conditionalFormatting sqref="Q142:R142 Q147:R147 Q152:R152">
    <cfRule type="expression" dxfId="650" priority="3106">
      <formula>_xlfn.ISFORMULA(Q142)=TRUE</formula>
    </cfRule>
    <cfRule type="expression" dxfId="649" priority="3108">
      <formula>_xlfn.ISFORMULA(Q142)=TRUE</formula>
    </cfRule>
    <cfRule type="expression" dxfId="648" priority="3097">
      <formula>_xlfn.ISFORMULA(Q142)=TRUE</formula>
    </cfRule>
    <cfRule type="expression" dxfId="647" priority="3098">
      <formula>_xlfn.ISFORMULA(Q142)=TRUE</formula>
    </cfRule>
    <cfRule type="expression" dxfId="646" priority="3099">
      <formula>_xlfn.ISFORMULA(Q142)=TRUE</formula>
    </cfRule>
    <cfRule type="expression" dxfId="645" priority="3100">
      <formula>_xlfn.ISFORMULA(Q142)=TRUE</formula>
    </cfRule>
  </conditionalFormatting>
  <conditionalFormatting sqref="Q143:R143 Q148:R148 Q153:R153">
    <cfRule type="expression" dxfId="644" priority="3087">
      <formula>_xlfn.ISFORMULA(Q143)=TRUE</formula>
    </cfRule>
    <cfRule type="expression" dxfId="643" priority="3094">
      <formula>_xlfn.ISFORMULA(Q143)=TRUE</formula>
    </cfRule>
    <cfRule type="expression" dxfId="642" priority="3085">
      <formula>_xlfn.ISFORMULA(Q143)=TRUE</formula>
    </cfRule>
    <cfRule type="expression" dxfId="641" priority="3086">
      <formula>_xlfn.ISFORMULA(Q143)=TRUE</formula>
    </cfRule>
    <cfRule type="expression" dxfId="640" priority="3088">
      <formula>_xlfn.ISFORMULA(Q143)=TRUE</formula>
    </cfRule>
    <cfRule type="expression" dxfId="639" priority="3096">
      <formula>_xlfn.ISFORMULA(Q143)=TRUE</formula>
    </cfRule>
  </conditionalFormatting>
  <conditionalFormatting sqref="Q144:R144 Q149:R149 Q154:R154">
    <cfRule type="expression" dxfId="638" priority="3074">
      <formula>_xlfn.ISFORMULA(Q144)=TRUE</formula>
    </cfRule>
    <cfRule type="expression" dxfId="637" priority="3082">
      <formula>_xlfn.ISFORMULA(Q144)=TRUE</formula>
    </cfRule>
    <cfRule type="expression" dxfId="636" priority="3073">
      <formula>_xlfn.ISFORMULA(Q144)=TRUE</formula>
    </cfRule>
    <cfRule type="expression" dxfId="635" priority="3075">
      <formula>_xlfn.ISFORMULA(Q144)=TRUE</formula>
    </cfRule>
    <cfRule type="expression" dxfId="634" priority="3076">
      <formula>_xlfn.ISFORMULA(Q144)=TRUE</formula>
    </cfRule>
    <cfRule type="expression" dxfId="633" priority="3084">
      <formula>_xlfn.ISFORMULA(Q144)=TRUE</formula>
    </cfRule>
  </conditionalFormatting>
  <conditionalFormatting sqref="Q145:R145 Q150:R150">
    <cfRule type="expression" dxfId="632" priority="3057">
      <formula>_xlfn.ISFORMULA(Q145)=TRUE</formula>
    </cfRule>
    <cfRule type="expression" dxfId="631" priority="3056">
      <formula>_xlfn.ISFORMULA(Q145)=TRUE</formula>
    </cfRule>
    <cfRule type="expression" dxfId="630" priority="3064">
      <formula>_xlfn.ISFORMULA(Q145)=TRUE</formula>
    </cfRule>
    <cfRule type="expression" dxfId="629" priority="3055">
      <formula>_xlfn.ISFORMULA(Q145)=TRUE</formula>
    </cfRule>
    <cfRule type="expression" dxfId="628" priority="3066">
      <formula>_xlfn.ISFORMULA(Q145)=TRUE</formula>
    </cfRule>
    <cfRule type="expression" dxfId="627" priority="3058">
      <formula>_xlfn.ISFORMULA(Q145)=TRUE</formula>
    </cfRule>
  </conditionalFormatting>
  <conditionalFormatting sqref="Q146:R146 Q151:R151">
    <cfRule type="expression" dxfId="626" priority="3040">
      <formula>_xlfn.ISFORMULA(Q146)=TRUE</formula>
    </cfRule>
    <cfRule type="expression" dxfId="625" priority="3037">
      <formula>_xlfn.ISFORMULA(Q146)=TRUE</formula>
    </cfRule>
    <cfRule type="expression" dxfId="624" priority="3039">
      <formula>_xlfn.ISFORMULA(Q146)=TRUE</formula>
    </cfRule>
    <cfRule type="expression" dxfId="623" priority="3038">
      <formula>_xlfn.ISFORMULA(Q146)=TRUE</formula>
    </cfRule>
    <cfRule type="expression" dxfId="622" priority="3048">
      <formula>_xlfn.ISFORMULA(Q146)=TRUE</formula>
    </cfRule>
    <cfRule type="expression" dxfId="621" priority="3046">
      <formula>_xlfn.ISFORMULA(Q146)=TRUE</formula>
    </cfRule>
  </conditionalFormatting>
  <conditionalFormatting sqref="Q157:R158 Q171:R171">
    <cfRule type="expression" dxfId="620" priority="2992">
      <formula>_xlfn.ISFORMULA(Q157)=TRUE</formula>
    </cfRule>
    <cfRule type="expression" dxfId="619" priority="2994">
      <formula>_xlfn.ISFORMULA(Q157)=TRUE</formula>
    </cfRule>
    <cfRule type="expression" dxfId="618" priority="2986">
      <formula>_xlfn.ISFORMULA(Q157)=TRUE</formula>
    </cfRule>
    <cfRule type="expression" dxfId="617" priority="2983">
      <formula>_xlfn.ISFORMULA(Q157)=TRUE</formula>
    </cfRule>
    <cfRule type="expression" dxfId="616" priority="2985">
      <formula>_xlfn.ISFORMULA(Q157)=TRUE</formula>
    </cfRule>
    <cfRule type="expression" dxfId="615" priority="2984">
      <formula>_xlfn.ISFORMULA(Q157)=TRUE</formula>
    </cfRule>
  </conditionalFormatting>
  <conditionalFormatting sqref="Q159:R159 Q164:R164 Q169:R169">
    <cfRule type="expression" dxfId="614" priority="2968">
      <formula>_xlfn.ISFORMULA(Q159)=TRUE</formula>
    </cfRule>
    <cfRule type="expression" dxfId="613" priority="2967">
      <formula>_xlfn.ISFORMULA(Q159)=TRUE</formula>
    </cfRule>
    <cfRule type="expression" dxfId="612" priority="2965">
      <formula>_xlfn.ISFORMULA(Q159)=TRUE</formula>
    </cfRule>
    <cfRule type="expression" dxfId="611" priority="2974">
      <formula>_xlfn.ISFORMULA(Q159)=TRUE</formula>
    </cfRule>
    <cfRule type="expression" dxfId="610" priority="2976">
      <formula>_xlfn.ISFORMULA(Q159)=TRUE</formula>
    </cfRule>
    <cfRule type="expression" dxfId="609" priority="2966">
      <formula>_xlfn.ISFORMULA(Q159)=TRUE</formula>
    </cfRule>
  </conditionalFormatting>
  <conditionalFormatting sqref="Q160:R160 Q165:R165 Q170:R170">
    <cfRule type="expression" dxfId="608" priority="2955">
      <formula>_xlfn.ISFORMULA(Q160)=TRUE</formula>
    </cfRule>
    <cfRule type="expression" dxfId="607" priority="2954">
      <formula>_xlfn.ISFORMULA(Q160)=TRUE</formula>
    </cfRule>
    <cfRule type="expression" dxfId="606" priority="2956">
      <formula>_xlfn.ISFORMULA(Q160)=TRUE</formula>
    </cfRule>
    <cfRule type="expression" dxfId="605" priority="2953">
      <formula>_xlfn.ISFORMULA(Q160)=TRUE</formula>
    </cfRule>
    <cfRule type="expression" dxfId="604" priority="2962">
      <formula>_xlfn.ISFORMULA(Q160)=TRUE</formula>
    </cfRule>
    <cfRule type="expression" dxfId="603" priority="2964">
      <formula>_xlfn.ISFORMULA(Q160)=TRUE</formula>
    </cfRule>
  </conditionalFormatting>
  <conditionalFormatting sqref="Q161:R161 Q166:R166">
    <cfRule type="expression" dxfId="602" priority="2943">
      <formula>_xlfn.ISFORMULA(Q161)=TRUE</formula>
    </cfRule>
    <cfRule type="expression" dxfId="601" priority="2941">
      <formula>_xlfn.ISFORMULA(Q161)=TRUE</formula>
    </cfRule>
    <cfRule type="expression" dxfId="600" priority="2942">
      <formula>_xlfn.ISFORMULA(Q161)=TRUE</formula>
    </cfRule>
    <cfRule type="expression" dxfId="599" priority="2950">
      <formula>_xlfn.ISFORMULA(Q161)=TRUE</formula>
    </cfRule>
    <cfRule type="expression" dxfId="598" priority="2944">
      <formula>_xlfn.ISFORMULA(Q161)=TRUE</formula>
    </cfRule>
    <cfRule type="expression" dxfId="597" priority="2952">
      <formula>_xlfn.ISFORMULA(Q161)=TRUE</formula>
    </cfRule>
  </conditionalFormatting>
  <conditionalFormatting sqref="Q162:R162 Q167:R167">
    <cfRule type="expression" dxfId="596" priority="2932">
      <formula>_xlfn.ISFORMULA(Q162)=TRUE</formula>
    </cfRule>
    <cfRule type="expression" dxfId="595" priority="2924">
      <formula>_xlfn.ISFORMULA(Q162)=TRUE</formula>
    </cfRule>
    <cfRule type="expression" dxfId="594" priority="2923">
      <formula>_xlfn.ISFORMULA(Q162)=TRUE</formula>
    </cfRule>
    <cfRule type="expression" dxfId="593" priority="2926">
      <formula>_xlfn.ISFORMULA(Q162)=TRUE</formula>
    </cfRule>
    <cfRule type="expression" dxfId="592" priority="2934">
      <formula>_xlfn.ISFORMULA(Q162)=TRUE</formula>
    </cfRule>
    <cfRule type="expression" dxfId="591" priority="2925">
      <formula>_xlfn.ISFORMULA(Q162)=TRUE</formula>
    </cfRule>
  </conditionalFormatting>
  <conditionalFormatting sqref="Q163:R163 Q168:R168">
    <cfRule type="expression" dxfId="590" priority="2907">
      <formula>_xlfn.ISFORMULA(Q163)=TRUE</formula>
    </cfRule>
    <cfRule type="expression" dxfId="589" priority="2908">
      <formula>_xlfn.ISFORMULA(Q163)=TRUE</formula>
    </cfRule>
    <cfRule type="expression" dxfId="588" priority="2906">
      <formula>_xlfn.ISFORMULA(Q163)=TRUE</formula>
    </cfRule>
    <cfRule type="expression" dxfId="587" priority="2905">
      <formula>_xlfn.ISFORMULA(Q163)=TRUE</formula>
    </cfRule>
    <cfRule type="expression" dxfId="586" priority="2916">
      <formula>_xlfn.ISFORMULA(Q163)=TRUE</formula>
    </cfRule>
    <cfRule type="expression" dxfId="585" priority="2914">
      <formula>_xlfn.ISFORMULA(Q163)=TRUE</formula>
    </cfRule>
  </conditionalFormatting>
  <conditionalFormatting sqref="Q174:R175 Q178:R179 Q182:R183 Q186:R188">
    <cfRule type="expression" dxfId="584" priority="2865">
      <formula>_xlfn.ISFORMULA(Q174)=TRUE</formula>
    </cfRule>
    <cfRule type="expression" dxfId="583" priority="2874">
      <formula>_xlfn.ISFORMULA(Q174)=TRUE</formula>
    </cfRule>
    <cfRule type="expression" dxfId="582" priority="2866">
      <formula>_xlfn.ISFORMULA(Q174)=TRUE</formula>
    </cfRule>
    <cfRule type="expression" dxfId="581" priority="2872">
      <formula>_xlfn.ISFORMULA(Q174)=TRUE</formula>
    </cfRule>
    <cfRule type="expression" dxfId="580" priority="2863">
      <formula>_xlfn.ISFORMULA(Q174)=TRUE</formula>
    </cfRule>
    <cfRule type="expression" dxfId="579" priority="2864">
      <formula>_xlfn.ISFORMULA(Q174)=TRUE</formula>
    </cfRule>
  </conditionalFormatting>
  <conditionalFormatting sqref="Q176:R176 Q180:R180 Q184:R184">
    <cfRule type="expression" dxfId="578" priority="2846">
      <formula>_xlfn.ISFORMULA(Q176)=TRUE</formula>
    </cfRule>
    <cfRule type="expression" dxfId="577" priority="2848">
      <formula>_xlfn.ISFORMULA(Q176)=TRUE</formula>
    </cfRule>
    <cfRule type="expression" dxfId="576" priority="2847">
      <formula>_xlfn.ISFORMULA(Q176)=TRUE</formula>
    </cfRule>
    <cfRule type="expression" dxfId="575" priority="2856">
      <formula>_xlfn.ISFORMULA(Q176)=TRUE</formula>
    </cfRule>
    <cfRule type="expression" dxfId="574" priority="2854">
      <formula>_xlfn.ISFORMULA(Q176)=TRUE</formula>
    </cfRule>
    <cfRule type="expression" dxfId="573" priority="2845">
      <formula>_xlfn.ISFORMULA(Q176)=TRUE</formula>
    </cfRule>
  </conditionalFormatting>
  <conditionalFormatting sqref="Q177:R177 Q181:R181 Q185:R185">
    <cfRule type="expression" dxfId="572" priority="2842">
      <formula>_xlfn.ISFORMULA(Q177)=TRUE</formula>
    </cfRule>
    <cfRule type="expression" dxfId="571" priority="2834">
      <formula>_xlfn.ISFORMULA(Q177)=TRUE</formula>
    </cfRule>
    <cfRule type="expression" dxfId="570" priority="2844">
      <formula>_xlfn.ISFORMULA(Q177)=TRUE</formula>
    </cfRule>
    <cfRule type="expression" dxfId="569" priority="2833">
      <formula>_xlfn.ISFORMULA(Q177)=TRUE</formula>
    </cfRule>
    <cfRule type="expression" dxfId="568" priority="2835">
      <formula>_xlfn.ISFORMULA(Q177)=TRUE</formula>
    </cfRule>
    <cfRule type="expression" dxfId="567" priority="2836">
      <formula>_xlfn.ISFORMULA(Q177)=TRUE</formula>
    </cfRule>
  </conditionalFormatting>
  <conditionalFormatting sqref="Q191:R192 Q195:R196 Q199:R200">
    <cfRule type="expression" dxfId="566" priority="2794">
      <formula>_xlfn.ISFORMULA(Q191)=TRUE</formula>
    </cfRule>
    <cfRule type="expression" dxfId="565" priority="2796">
      <formula>_xlfn.ISFORMULA(Q191)=TRUE</formula>
    </cfRule>
    <cfRule type="expression" dxfId="564" priority="2787">
      <formula>_xlfn.ISFORMULA(Q191)=TRUE</formula>
    </cfRule>
    <cfRule type="expression" dxfId="563" priority="2786">
      <formula>_xlfn.ISFORMULA(Q191)=TRUE</formula>
    </cfRule>
    <cfRule type="expression" dxfId="562" priority="2788">
      <formula>_xlfn.ISFORMULA(Q191)=TRUE</formula>
    </cfRule>
    <cfRule type="expression" dxfId="561" priority="2785">
      <formula>_xlfn.ISFORMULA(Q191)=TRUE</formula>
    </cfRule>
  </conditionalFormatting>
  <conditionalFormatting sqref="Q193:R193 Q197:R197 Q201:R201">
    <cfRule type="expression" dxfId="560" priority="2778">
      <formula>_xlfn.ISFORMULA(Q193)=TRUE</formula>
    </cfRule>
    <cfRule type="expression" dxfId="559" priority="2767">
      <formula>_xlfn.ISFORMULA(Q193)=TRUE</formula>
    </cfRule>
    <cfRule type="expression" dxfId="558" priority="2768">
      <formula>_xlfn.ISFORMULA(Q193)=TRUE</formula>
    </cfRule>
    <cfRule type="expression" dxfId="557" priority="2769">
      <formula>_xlfn.ISFORMULA(Q193)=TRUE</formula>
    </cfRule>
    <cfRule type="expression" dxfId="556" priority="2770">
      <formula>_xlfn.ISFORMULA(Q193)=TRUE</formula>
    </cfRule>
    <cfRule type="expression" dxfId="555" priority="2776">
      <formula>_xlfn.ISFORMULA(Q193)=TRUE</formula>
    </cfRule>
  </conditionalFormatting>
  <conditionalFormatting sqref="Q194:R194 Q198:R198 Q202:R202">
    <cfRule type="expression" dxfId="554" priority="2766">
      <formula>_xlfn.ISFORMULA(Q194)=TRUE</formula>
    </cfRule>
    <cfRule type="expression" dxfId="553" priority="2758">
      <formula>_xlfn.ISFORMULA(Q194)=TRUE</formula>
    </cfRule>
    <cfRule type="expression" dxfId="552" priority="2757">
      <formula>_xlfn.ISFORMULA(Q194)=TRUE</formula>
    </cfRule>
    <cfRule type="expression" dxfId="551" priority="2756">
      <formula>_xlfn.ISFORMULA(Q194)=TRUE</formula>
    </cfRule>
    <cfRule type="expression" dxfId="550" priority="2764">
      <formula>_xlfn.ISFORMULA(Q194)=TRUE</formula>
    </cfRule>
    <cfRule type="expression" dxfId="549" priority="2755">
      <formula>_xlfn.ISFORMULA(Q194)=TRUE</formula>
    </cfRule>
  </conditionalFormatting>
  <conditionalFormatting sqref="Q9:S9 Q7:S7">
    <cfRule type="expression" dxfId="548" priority="14002">
      <formula>_xlfn.ISFORMULA(Q7)=TRUE</formula>
    </cfRule>
  </conditionalFormatting>
  <conditionalFormatting sqref="Q9:S9">
    <cfRule type="expression" dxfId="547" priority="13913">
      <formula>_xlfn.ISFORMULA(Q9)=TRUE</formula>
    </cfRule>
  </conditionalFormatting>
  <conditionalFormatting sqref="Q12:S12">
    <cfRule type="expression" dxfId="546" priority="4474">
      <formula>_xlfn.ISFORMULA(Q12)=TRUE</formula>
    </cfRule>
    <cfRule type="expression" dxfId="545" priority="4473">
      <formula>_xlfn.ISFORMULA(Q12)=TRUE</formula>
    </cfRule>
    <cfRule type="expression" dxfId="544" priority="4475">
      <formula>_xlfn.ISFORMULA(Q12)=TRUE</formula>
    </cfRule>
    <cfRule type="expression" dxfId="543" priority="13823">
      <formula>_xlfn.ISFORMULA(Q12)=TRUE</formula>
    </cfRule>
    <cfRule type="expression" dxfId="542" priority="4396">
      <formula>_xlfn.ISFORMULA(Q12)=TRUE</formula>
    </cfRule>
    <cfRule type="expression" dxfId="541" priority="4472">
      <formula>_xlfn.ISFORMULA(Q12)=TRUE</formula>
    </cfRule>
  </conditionalFormatting>
  <conditionalFormatting sqref="Q13:S13">
    <cfRule type="expression" dxfId="540" priority="4388">
      <formula>_xlfn.ISFORMULA(Q13)=TRUE</formula>
    </cfRule>
    <cfRule type="expression" dxfId="539" priority="4389">
      <formula>_xlfn.ISFORMULA(Q13)=TRUE</formula>
    </cfRule>
    <cfRule type="expression" dxfId="538" priority="4391">
      <formula>_xlfn.ISFORMULA(Q13)=TRUE</formula>
    </cfRule>
    <cfRule type="expression" dxfId="537" priority="4390">
      <formula>_xlfn.ISFORMULA(Q13)=TRUE</formula>
    </cfRule>
  </conditionalFormatting>
  <conditionalFormatting sqref="Q14:S18">
    <cfRule type="expression" dxfId="536" priority="12748">
      <formula>_xlfn.ISFORMULA(Q14)=TRUE</formula>
    </cfRule>
  </conditionalFormatting>
  <conditionalFormatting sqref="Q20:S20 Q35:R35 Q36:S36 O54:Q54 Q71:S71">
    <cfRule type="expression" dxfId="535" priority="14496">
      <formula>_xlfn.ISFORMULA(O20)=TRUE</formula>
    </cfRule>
  </conditionalFormatting>
  <conditionalFormatting sqref="Q72:S72">
    <cfRule type="expression" dxfId="534" priority="3797">
      <formula>_xlfn.ISFORMULA(Q72)=TRUE</formula>
    </cfRule>
    <cfRule type="expression" dxfId="533" priority="3798">
      <formula>_xlfn.ISFORMULA(Q72)=TRUE</formula>
    </cfRule>
  </conditionalFormatting>
  <conditionalFormatting sqref="Q73:S73">
    <cfRule type="expression" dxfId="532" priority="3807">
      <formula>_xlfn.ISFORMULA(Q73)=TRUE</formula>
    </cfRule>
    <cfRule type="expression" dxfId="531" priority="3808">
      <formula>_xlfn.ISFORMULA(Q73)=TRUE</formula>
    </cfRule>
  </conditionalFormatting>
  <conditionalFormatting sqref="Q75:S75">
    <cfRule type="expression" dxfId="530" priority="3802">
      <formula>_xlfn.ISFORMULA(Q75)=TRUE</formula>
    </cfRule>
    <cfRule type="expression" dxfId="529" priority="3801">
      <formula>_xlfn.ISFORMULA(Q75)=TRUE</formula>
    </cfRule>
  </conditionalFormatting>
  <conditionalFormatting sqref="Q76:S76">
    <cfRule type="expression" dxfId="528" priority="11316">
      <formula>_xlfn.ISFORMULA(Q76)=TRUE</formula>
    </cfRule>
  </conditionalFormatting>
  <conditionalFormatting sqref="Q76:S77">
    <cfRule type="expression" dxfId="527" priority="11257">
      <formula>_xlfn.ISFORMULA(Q76)=TRUE</formula>
    </cfRule>
  </conditionalFormatting>
  <conditionalFormatting sqref="Q77:S78">
    <cfRule type="expression" dxfId="526" priority="11192">
      <formula>_xlfn.ISFORMULA(Q77)=TRUE</formula>
    </cfRule>
  </conditionalFormatting>
  <conditionalFormatting sqref="Q78:S79">
    <cfRule type="expression" dxfId="525" priority="11133">
      <formula>_xlfn.ISFORMULA(Q78)=TRUE</formula>
    </cfRule>
  </conditionalFormatting>
  <conditionalFormatting sqref="Q79:S80">
    <cfRule type="expression" dxfId="524" priority="11068">
      <formula>_xlfn.ISFORMULA(Q79)=TRUE</formula>
    </cfRule>
  </conditionalFormatting>
  <conditionalFormatting sqref="Q80:S80">
    <cfRule type="expression" dxfId="523" priority="11050">
      <formula>_xlfn.ISFORMULA(Q80)=TRUE</formula>
    </cfRule>
  </conditionalFormatting>
  <conditionalFormatting sqref="Q81:S81 Q84:S84 Q86:S86">
    <cfRule type="expression" dxfId="522" priority="3604">
      <formula>_xlfn.ISFORMULA(Q81)=TRUE</formula>
    </cfRule>
    <cfRule type="expression" dxfId="521" priority="3603">
      <formula>_xlfn.ISFORMULA(Q81)=TRUE</formula>
    </cfRule>
    <cfRule type="expression" dxfId="520" priority="3605">
      <formula>_xlfn.ISFORMULA(Q81)=TRUE</formula>
    </cfRule>
    <cfRule type="expression" dxfId="519" priority="3606">
      <formula>_xlfn.ISFORMULA(Q81)=TRUE</formula>
    </cfRule>
    <cfRule type="expression" dxfId="518" priority="3614">
      <formula>_xlfn.ISFORMULA(Q81)=TRUE</formula>
    </cfRule>
    <cfRule type="expression" dxfId="517" priority="3612">
      <formula>_xlfn.ISFORMULA(Q81)=TRUE</formula>
    </cfRule>
  </conditionalFormatting>
  <conditionalFormatting sqref="Q82:S82 Q85:S85">
    <cfRule type="expression" dxfId="516" priority="3602">
      <formula>_xlfn.ISFORMULA(Q82)=TRUE</formula>
    </cfRule>
    <cfRule type="expression" dxfId="515" priority="3591">
      <formula>_xlfn.ISFORMULA(Q82)=TRUE</formula>
    </cfRule>
    <cfRule type="expression" dxfId="514" priority="3594">
      <formula>_xlfn.ISFORMULA(Q82)=TRUE</formula>
    </cfRule>
    <cfRule type="expression" dxfId="513" priority="3592">
      <formula>_xlfn.ISFORMULA(Q82)=TRUE</formula>
    </cfRule>
    <cfRule type="expression" dxfId="512" priority="3593">
      <formula>_xlfn.ISFORMULA(Q82)=TRUE</formula>
    </cfRule>
    <cfRule type="expression" dxfId="511" priority="3600">
      <formula>_xlfn.ISFORMULA(Q82)=TRUE</formula>
    </cfRule>
  </conditionalFormatting>
  <conditionalFormatting sqref="Q83:S83">
    <cfRule type="expression" dxfId="510" priority="3590">
      <formula>_xlfn.ISFORMULA(Q83)=TRUE</formula>
    </cfRule>
    <cfRule type="expression" dxfId="509" priority="3588">
      <formula>_xlfn.ISFORMULA(Q83)=TRUE</formula>
    </cfRule>
    <cfRule type="expression" dxfId="508" priority="3579">
      <formula>_xlfn.ISFORMULA(Q83)=TRUE</formula>
    </cfRule>
    <cfRule type="expression" dxfId="507" priority="3582">
      <formula>_xlfn.ISFORMULA(Q83)=TRUE</formula>
    </cfRule>
    <cfRule type="expression" dxfId="506" priority="3580">
      <formula>_xlfn.ISFORMULA(Q83)=TRUE</formula>
    </cfRule>
    <cfRule type="expression" dxfId="505" priority="3581">
      <formula>_xlfn.ISFORMULA(Q83)=TRUE</formula>
    </cfRule>
  </conditionalFormatting>
  <conditionalFormatting sqref="Q87:S87">
    <cfRule type="expression" dxfId="504" priority="10599">
      <formula>_xlfn.ISFORMULA(Q87)=TRUE</formula>
    </cfRule>
    <cfRule type="expression" dxfId="503" priority="10617">
      <formula>_xlfn.ISFORMULA(Q87)=TRUE</formula>
    </cfRule>
  </conditionalFormatting>
  <conditionalFormatting sqref="Q89:S89 Q92:S92">
    <cfRule type="expression" dxfId="502" priority="3668">
      <formula>_xlfn.ISFORMULA(Q89)=TRUE</formula>
    </cfRule>
    <cfRule type="expression" dxfId="501" priority="3660">
      <formula>_xlfn.ISFORMULA(Q89)=TRUE</formula>
    </cfRule>
    <cfRule type="expression" dxfId="500" priority="3666">
      <formula>_xlfn.ISFORMULA(Q89)=TRUE</formula>
    </cfRule>
    <cfRule type="expression" dxfId="499" priority="3659">
      <formula>_xlfn.ISFORMULA(Q89)=TRUE</formula>
    </cfRule>
    <cfRule type="expression" dxfId="498" priority="3658">
      <formula>_xlfn.ISFORMULA(Q89)=TRUE</formula>
    </cfRule>
    <cfRule type="expression" dxfId="497" priority="3657">
      <formula>_xlfn.ISFORMULA(Q89)=TRUE</formula>
    </cfRule>
  </conditionalFormatting>
  <conditionalFormatting sqref="Q90:S90 Q93:S93">
    <cfRule type="expression" dxfId="496" priority="3656">
      <formula>_xlfn.ISFORMULA(Q90)=TRUE</formula>
    </cfRule>
    <cfRule type="expression" dxfId="495" priority="3654">
      <formula>_xlfn.ISFORMULA(Q90)=TRUE</formula>
    </cfRule>
    <cfRule type="expression" dxfId="494" priority="3646">
      <formula>_xlfn.ISFORMULA(Q90)=TRUE</formula>
    </cfRule>
    <cfRule type="expression" dxfId="493" priority="3647">
      <formula>_xlfn.ISFORMULA(Q90)=TRUE</formula>
    </cfRule>
    <cfRule type="expression" dxfId="492" priority="3648">
      <formula>_xlfn.ISFORMULA(Q90)=TRUE</formula>
    </cfRule>
    <cfRule type="expression" dxfId="491" priority="3645">
      <formula>_xlfn.ISFORMULA(Q90)=TRUE</formula>
    </cfRule>
  </conditionalFormatting>
  <conditionalFormatting sqref="Q91:S91">
    <cfRule type="expression" dxfId="490" priority="3635">
      <formula>_xlfn.ISFORMULA(Q91)=TRUE</formula>
    </cfRule>
    <cfRule type="expression" dxfId="489" priority="3636">
      <formula>_xlfn.ISFORMULA(Q91)=TRUE</formula>
    </cfRule>
    <cfRule type="expression" dxfId="488" priority="3644">
      <formula>_xlfn.ISFORMULA(Q91)=TRUE</formula>
    </cfRule>
    <cfRule type="expression" dxfId="487" priority="3633">
      <formula>_xlfn.ISFORMULA(Q91)=TRUE</formula>
    </cfRule>
    <cfRule type="expression" dxfId="486" priority="3634">
      <formula>_xlfn.ISFORMULA(Q91)=TRUE</formula>
    </cfRule>
    <cfRule type="expression" dxfId="485" priority="3642">
      <formula>_xlfn.ISFORMULA(Q91)=TRUE</formula>
    </cfRule>
  </conditionalFormatting>
  <conditionalFormatting sqref="Q94:S94">
    <cfRule type="expression" dxfId="484" priority="10220">
      <formula>_xlfn.ISFORMULA(Q94)=TRUE</formula>
    </cfRule>
    <cfRule type="expression" dxfId="483" priority="10202">
      <formula>_xlfn.ISFORMULA(Q94)=TRUE</formula>
    </cfRule>
  </conditionalFormatting>
  <conditionalFormatting sqref="Q95:S95">
    <cfRule type="expression" dxfId="482" priority="3568">
      <formula>_xlfn.ISFORMULA(Q95)=TRUE</formula>
    </cfRule>
    <cfRule type="expression" dxfId="481" priority="3567">
      <formula>_xlfn.ISFORMULA(Q95)=TRUE</formula>
    </cfRule>
  </conditionalFormatting>
  <conditionalFormatting sqref="Q96:S96">
    <cfRule type="expression" dxfId="480" priority="3572">
      <formula>_xlfn.ISFORMULA(Q96)=TRUE</formula>
    </cfRule>
    <cfRule type="expression" dxfId="479" priority="3571">
      <formula>_xlfn.ISFORMULA(Q96)=TRUE</formula>
    </cfRule>
  </conditionalFormatting>
  <conditionalFormatting sqref="Q97:S97">
    <cfRule type="expression" dxfId="478" priority="19">
      <formula>_xlfn.ISFORMULA(Q97)=TRUE</formula>
    </cfRule>
    <cfRule type="expression" dxfId="477" priority="20">
      <formula>_xlfn.ISFORMULA(Q97)=TRUE</formula>
    </cfRule>
  </conditionalFormatting>
  <conditionalFormatting sqref="Q98:S98">
    <cfRule type="expression" dxfId="476" priority="3480">
      <formula>_xlfn.ISFORMULA(Q98)=TRUE</formula>
    </cfRule>
    <cfRule type="expression" dxfId="475" priority="3479">
      <formula>_xlfn.ISFORMULA(Q98)=TRUE</formula>
    </cfRule>
    <cfRule type="expression" dxfId="474" priority="3478">
      <formula>_xlfn.ISFORMULA(Q98)=TRUE</formula>
    </cfRule>
    <cfRule type="expression" dxfId="473" priority="3489">
      <formula>_xlfn.ISFORMULA(Q98)=TRUE</formula>
    </cfRule>
    <cfRule type="expression" dxfId="472" priority="3487">
      <formula>_xlfn.ISFORMULA(Q98)=TRUE</formula>
    </cfRule>
    <cfRule type="expression" dxfId="471" priority="3481">
      <formula>_xlfn.ISFORMULA(Q98)=TRUE</formula>
    </cfRule>
  </conditionalFormatting>
  <conditionalFormatting sqref="Q99:S99">
    <cfRule type="expression" dxfId="470" priority="9671">
      <formula>_xlfn.ISFORMULA(Q99)=TRUE</formula>
    </cfRule>
  </conditionalFormatting>
  <conditionalFormatting sqref="Q100:S100">
    <cfRule type="expression" dxfId="469" priority="3477">
      <formula>_xlfn.ISFORMULA(Q100)=TRUE</formula>
    </cfRule>
    <cfRule type="expression" dxfId="468" priority="3475">
      <formula>_xlfn.ISFORMULA(Q100)=TRUE</formula>
    </cfRule>
    <cfRule type="expression" dxfId="467" priority="3468">
      <formula>_xlfn.ISFORMULA(Q100)=TRUE</formula>
    </cfRule>
    <cfRule type="expression" dxfId="466" priority="3466">
      <formula>_xlfn.ISFORMULA(Q100)=TRUE</formula>
    </cfRule>
    <cfRule type="expression" dxfId="465" priority="3469">
      <formula>_xlfn.ISFORMULA(Q100)=TRUE</formula>
    </cfRule>
    <cfRule type="expression" dxfId="464" priority="3467">
      <formula>_xlfn.ISFORMULA(Q100)=TRUE</formula>
    </cfRule>
  </conditionalFormatting>
  <conditionalFormatting sqref="Q101:S101 Q103:S103">
    <cfRule type="expression" dxfId="463" priority="9665">
      <formula>_xlfn.ISFORMULA(Q101)=TRUE</formula>
    </cfRule>
  </conditionalFormatting>
  <conditionalFormatting sqref="Q102:S102">
    <cfRule type="expression" dxfId="462" priority="3454">
      <formula>_xlfn.ISFORMULA(Q102)=TRUE</formula>
    </cfRule>
    <cfRule type="expression" dxfId="461" priority="3457">
      <formula>_xlfn.ISFORMULA(Q102)=TRUE</formula>
    </cfRule>
    <cfRule type="expression" dxfId="460" priority="3456">
      <formula>_xlfn.ISFORMULA(Q102)=TRUE</formula>
    </cfRule>
    <cfRule type="expression" dxfId="459" priority="3463">
      <formula>_xlfn.ISFORMULA(Q102)=TRUE</formula>
    </cfRule>
    <cfRule type="expression" dxfId="458" priority="3465">
      <formula>_xlfn.ISFORMULA(Q102)=TRUE</formula>
    </cfRule>
    <cfRule type="expression" dxfId="457" priority="3455">
      <formula>_xlfn.ISFORMULA(Q102)=TRUE</formula>
    </cfRule>
  </conditionalFormatting>
  <conditionalFormatting sqref="Q104:S104">
    <cfRule type="expression" dxfId="456" priority="1687">
      <formula>_xlfn.ISFORMULA(Q104)=TRUE</formula>
    </cfRule>
    <cfRule type="expression" dxfId="455" priority="1689">
      <formula>_xlfn.ISFORMULA(Q104)=TRUE</formula>
    </cfRule>
    <cfRule type="expression" dxfId="454" priority="1680">
      <formula>_xlfn.ISFORMULA(Q104)=TRUE</formula>
    </cfRule>
    <cfRule type="expression" dxfId="453" priority="1678">
      <formula>_xlfn.ISFORMULA(Q104)=TRUE</formula>
    </cfRule>
    <cfRule type="expression" dxfId="452" priority="1679">
      <formula>_xlfn.ISFORMULA(Q104)=TRUE</formula>
    </cfRule>
    <cfRule type="expression" dxfId="451" priority="1681">
      <formula>_xlfn.ISFORMULA(Q104)=TRUE</formula>
    </cfRule>
  </conditionalFormatting>
  <conditionalFormatting sqref="Q106:S106">
    <cfRule type="expression" dxfId="450" priority="3443">
      <formula>_xlfn.ISFORMULA(Q106)=TRUE</formula>
    </cfRule>
    <cfRule type="expression" dxfId="449" priority="3453">
      <formula>_xlfn.ISFORMULA(Q106)=TRUE</formula>
    </cfRule>
    <cfRule type="expression" dxfId="448" priority="3442">
      <formula>_xlfn.ISFORMULA(Q106)=TRUE</formula>
    </cfRule>
    <cfRule type="expression" dxfId="447" priority="3451">
      <formula>_xlfn.ISFORMULA(Q106)=TRUE</formula>
    </cfRule>
    <cfRule type="expression" dxfId="446" priority="3445">
      <formula>_xlfn.ISFORMULA(Q106)=TRUE</formula>
    </cfRule>
    <cfRule type="expression" dxfId="445" priority="3444">
      <formula>_xlfn.ISFORMULA(Q106)=TRUE</formula>
    </cfRule>
  </conditionalFormatting>
  <conditionalFormatting sqref="Q107:S107">
    <cfRule type="expression" dxfId="444" priority="9467">
      <formula>_xlfn.ISFORMULA(Q107)=TRUE</formula>
    </cfRule>
  </conditionalFormatting>
  <conditionalFormatting sqref="Q108:S108">
    <cfRule type="expression" dxfId="443" priority="3439">
      <formula>_xlfn.ISFORMULA(Q108)=TRUE</formula>
    </cfRule>
    <cfRule type="expression" dxfId="442" priority="3432">
      <formula>_xlfn.ISFORMULA(Q108)=TRUE</formula>
    </cfRule>
    <cfRule type="expression" dxfId="441" priority="3431">
      <formula>_xlfn.ISFORMULA(Q108)=TRUE</formula>
    </cfRule>
    <cfRule type="expression" dxfId="440" priority="3430">
      <formula>_xlfn.ISFORMULA(Q108)=TRUE</formula>
    </cfRule>
    <cfRule type="expression" dxfId="439" priority="3441">
      <formula>_xlfn.ISFORMULA(Q108)=TRUE</formula>
    </cfRule>
    <cfRule type="expression" dxfId="438" priority="3433">
      <formula>_xlfn.ISFORMULA(Q108)=TRUE</formula>
    </cfRule>
  </conditionalFormatting>
  <conditionalFormatting sqref="Q109:S110">
    <cfRule type="expression" dxfId="437" priority="9312">
      <formula>_xlfn.ISFORMULA(Q109)=TRUE</formula>
    </cfRule>
  </conditionalFormatting>
  <conditionalFormatting sqref="Q112:S112">
    <cfRule type="expression" dxfId="436" priority="9172">
      <formula>_xlfn.ISFORMULA(Q112)=TRUE</formula>
    </cfRule>
  </conditionalFormatting>
  <conditionalFormatting sqref="Q116:S122">
    <cfRule type="expression" dxfId="435" priority="7982">
      <formula>_xlfn.ISFORMULA(Q116)=TRUE</formula>
    </cfRule>
  </conditionalFormatting>
  <conditionalFormatting sqref="Q122:S122">
    <cfRule type="expression" dxfId="434" priority="7702">
      <formula>_xlfn.ISFORMULA(Q122)=TRUE</formula>
    </cfRule>
  </conditionalFormatting>
  <conditionalFormatting sqref="Q138:S138">
    <cfRule type="expression" dxfId="433" priority="6824">
      <formula>_xlfn.ISFORMULA(Q138)=TRUE</formula>
    </cfRule>
  </conditionalFormatting>
  <conditionalFormatting sqref="Q155:S155">
    <cfRule type="expression" dxfId="432" priority="6614">
      <formula>_xlfn.ISFORMULA(Q155)=TRUE</formula>
    </cfRule>
  </conditionalFormatting>
  <conditionalFormatting sqref="Q189:S190">
    <cfRule type="expression" dxfId="431" priority="14071">
      <formula>_xlfn.ISFORMULA(Q189)=TRUE</formula>
    </cfRule>
  </conditionalFormatting>
  <conditionalFormatting sqref="Q233:S233">
    <cfRule type="expression" dxfId="430" priority="2697">
      <formula>_xlfn.ISFORMULA(Q233)=TRUE</formula>
    </cfRule>
    <cfRule type="expression" dxfId="429" priority="2696">
      <formula>_xlfn.ISFORMULA(Q233)=TRUE</formula>
    </cfRule>
    <cfRule type="expression" dxfId="428" priority="2698">
      <formula>_xlfn.ISFORMULA(Q233)=TRUE</formula>
    </cfRule>
    <cfRule type="expression" dxfId="427" priority="2699">
      <formula>_xlfn.ISFORMULA(Q233)=TRUE</formula>
    </cfRule>
    <cfRule type="expression" dxfId="426" priority="2700">
      <formula>_xlfn.ISFORMULA(Q233)=TRUE</formula>
    </cfRule>
  </conditionalFormatting>
  <conditionalFormatting sqref="Q237:S239">
    <cfRule type="expression" dxfId="425" priority="2383">
      <formula>_xlfn.ISFORMULA(Q237)=TRUE</formula>
    </cfRule>
    <cfRule type="expression" dxfId="424" priority="2385">
      <formula>_xlfn.ISFORMULA(Q237)=TRUE</formula>
    </cfRule>
    <cfRule type="expression" dxfId="423" priority="2384">
      <formula>_xlfn.ISFORMULA(Q237)=TRUE</formula>
    </cfRule>
    <cfRule type="expression" dxfId="422" priority="2387">
      <formula>_xlfn.ISFORMULA(Q237)=TRUE</formula>
    </cfRule>
    <cfRule type="expression" dxfId="421" priority="2386">
      <formula>_xlfn.ISFORMULA(Q237)=TRUE</formula>
    </cfRule>
  </conditionalFormatting>
  <conditionalFormatting sqref="Q242:S246">
    <cfRule type="expression" dxfId="420" priority="2365">
      <formula>_xlfn.ISFORMULA(Q242)=TRUE</formula>
    </cfRule>
    <cfRule type="expression" dxfId="419" priority="2366">
      <formula>_xlfn.ISFORMULA(Q242)=TRUE</formula>
    </cfRule>
    <cfRule type="expression" dxfId="418" priority="2367">
      <formula>_xlfn.ISFORMULA(Q242)=TRUE</formula>
    </cfRule>
    <cfRule type="expression" dxfId="417" priority="2368">
      <formula>_xlfn.ISFORMULA(Q242)=TRUE</formula>
    </cfRule>
    <cfRule type="expression" dxfId="416" priority="2369">
      <formula>_xlfn.ISFORMULA(Q242)=TRUE</formula>
    </cfRule>
  </conditionalFormatting>
  <conditionalFormatting sqref="Q274:S275">
    <cfRule type="expression" dxfId="415" priority="14069">
      <formula>_xlfn.ISFORMULA(Q274)=TRUE</formula>
    </cfRule>
  </conditionalFormatting>
  <conditionalFormatting sqref="Q291:S292">
    <cfRule type="expression" dxfId="414" priority="14067">
      <formula>_xlfn.ISFORMULA(Q291)=TRUE</formula>
    </cfRule>
  </conditionalFormatting>
  <conditionalFormatting sqref="Q308:S309">
    <cfRule type="expression" dxfId="413" priority="14065">
      <formula>_xlfn.ISFORMULA(Q308)=TRUE</formula>
    </cfRule>
  </conditionalFormatting>
  <conditionalFormatting sqref="Q342:S343">
    <cfRule type="expression" dxfId="412" priority="14059">
      <formula>_xlfn.ISFORMULA(Q342)=TRUE</formula>
    </cfRule>
  </conditionalFormatting>
  <conditionalFormatting sqref="Q359:S360">
    <cfRule type="expression" dxfId="411" priority="14056">
      <formula>_xlfn.ISFORMULA(Q359)=TRUE</formula>
    </cfRule>
  </conditionalFormatting>
  <conditionalFormatting sqref="Q393:S394">
    <cfRule type="expression" dxfId="410" priority="14053">
      <formula>_xlfn.ISFORMULA(Q393)=TRUE</formula>
    </cfRule>
  </conditionalFormatting>
  <conditionalFormatting sqref="Q495:S496">
    <cfRule type="expression" dxfId="409" priority="14046">
      <formula>_xlfn.ISFORMULA(Q495)=TRUE</formula>
    </cfRule>
  </conditionalFormatting>
  <conditionalFormatting sqref="R8">
    <cfRule type="expression" dxfId="408" priority="4084">
      <formula>_xlfn.ISFORMULA(R8)=TRUE</formula>
    </cfRule>
  </conditionalFormatting>
  <conditionalFormatting sqref="R53">
    <cfRule type="expression" dxfId="407" priority="1095">
      <formula>_xlfn.ISFORMULA(R53)=TRUE</formula>
    </cfRule>
    <cfRule type="expression" dxfId="406" priority="1094">
      <formula>_xlfn.ISFORMULA(R53)=TRUE</formula>
    </cfRule>
  </conditionalFormatting>
  <conditionalFormatting sqref="R54">
    <cfRule type="expression" dxfId="405" priority="1070">
      <formula>_xlfn.ISFORMULA(R54)=TRUE</formula>
    </cfRule>
    <cfRule type="expression" dxfId="404" priority="1071">
      <formula>_xlfn.ISFORMULA(R54)=TRUE</formula>
    </cfRule>
  </conditionalFormatting>
  <conditionalFormatting sqref="R74">
    <cfRule type="expression" dxfId="403" priority="3806">
      <formula>_xlfn.ISFORMULA(R74)=TRUE</formula>
    </cfRule>
    <cfRule type="expression" dxfId="402" priority="3805">
      <formula>_xlfn.ISFORMULA(R74)=TRUE</formula>
    </cfRule>
  </conditionalFormatting>
  <conditionalFormatting sqref="R114">
    <cfRule type="expression" dxfId="401" priority="3344">
      <formula>_xlfn.ISFORMULA(R114)=TRUE</formula>
    </cfRule>
    <cfRule type="expression" dxfId="400" priority="3345">
      <formula>_xlfn.ISFORMULA(R114)=TRUE</formula>
    </cfRule>
    <cfRule type="expression" dxfId="399" priority="3347">
      <formula>_xlfn.ISFORMULA(R114)=TRUE</formula>
    </cfRule>
    <cfRule type="expression" dxfId="398" priority="3346">
      <formula>_xlfn.ISFORMULA(R114)=TRUE</formula>
    </cfRule>
    <cfRule type="expression" dxfId="397" priority="3348">
      <formula>_xlfn.ISFORMULA(R114)=TRUE</formula>
    </cfRule>
    <cfRule type="expression" dxfId="396" priority="3343">
      <formula>_xlfn.ISFORMULA(R114)=TRUE</formula>
    </cfRule>
  </conditionalFormatting>
  <conditionalFormatting sqref="R115">
    <cfRule type="expression" dxfId="395" priority="3319">
      <formula>_xlfn.ISFORMULA(R115)=TRUE</formula>
    </cfRule>
    <cfRule type="expression" dxfId="394" priority="3324">
      <formula>_xlfn.ISFORMULA(R115)=TRUE</formula>
    </cfRule>
    <cfRule type="expression" dxfId="393" priority="3320">
      <formula>_xlfn.ISFORMULA(R115)=TRUE</formula>
    </cfRule>
    <cfRule type="expression" dxfId="392" priority="3323">
      <formula>_xlfn.ISFORMULA(R115)=TRUE</formula>
    </cfRule>
    <cfRule type="expression" dxfId="391" priority="3322">
      <formula>_xlfn.ISFORMULA(R115)=TRUE</formula>
    </cfRule>
    <cfRule type="expression" dxfId="390" priority="3321">
      <formula>_xlfn.ISFORMULA(R115)=TRUE</formula>
    </cfRule>
  </conditionalFormatting>
  <conditionalFormatting sqref="R276">
    <cfRule type="expression" dxfId="389" priority="1832">
      <formula>_xlfn.ISFORMULA(R276)=TRUE</formula>
    </cfRule>
    <cfRule type="expression" dxfId="388" priority="1841">
      <formula>_xlfn.ISFORMULA(R276)=TRUE</formula>
    </cfRule>
    <cfRule type="expression" dxfId="387" priority="1833">
      <formula>_xlfn.ISFORMULA(R276)=TRUE</formula>
    </cfRule>
    <cfRule type="expression" dxfId="386" priority="1840">
      <formula>_xlfn.ISFORMULA(R276)=TRUE</formula>
    </cfRule>
    <cfRule type="expression" dxfId="385" priority="1839">
      <formula>_xlfn.ISFORMULA(R276)=TRUE</formula>
    </cfRule>
    <cfRule type="expression" dxfId="384" priority="1838">
      <formula>_xlfn.ISFORMULA(R276)=TRUE</formula>
    </cfRule>
    <cfRule type="expression" dxfId="383" priority="1837">
      <formula>_xlfn.ISFORMULA(R276)=TRUE</formula>
    </cfRule>
    <cfRule type="expression" dxfId="382" priority="1836">
      <formula>_xlfn.ISFORMULA(R276)=TRUE</formula>
    </cfRule>
    <cfRule type="expression" dxfId="381" priority="1835">
      <formula>_xlfn.ISFORMULA(R276)=TRUE</formula>
    </cfRule>
    <cfRule type="expression" dxfId="380" priority="1834">
      <formula>_xlfn.ISFORMULA(R276)=TRUE</formula>
    </cfRule>
  </conditionalFormatting>
  <conditionalFormatting sqref="R277">
    <cfRule type="expression" dxfId="379" priority="1831">
      <formula>_xlfn.ISFORMULA(R277)=TRUE</formula>
    </cfRule>
    <cfRule type="expression" dxfId="378" priority="1830">
      <formula>_xlfn.ISFORMULA(R277)=TRUE</formula>
    </cfRule>
    <cfRule type="expression" dxfId="377" priority="1829">
      <formula>_xlfn.ISFORMULA(R277)=TRUE</formula>
    </cfRule>
    <cfRule type="expression" dxfId="376" priority="1828">
      <formula>_xlfn.ISFORMULA(R277)=TRUE</formula>
    </cfRule>
    <cfRule type="expression" dxfId="375" priority="1826">
      <formula>_xlfn.ISFORMULA(R277)=TRUE</formula>
    </cfRule>
    <cfRule type="expression" dxfId="374" priority="1825">
      <formula>_xlfn.ISFORMULA(R277)=TRUE</formula>
    </cfRule>
    <cfRule type="expression" dxfId="373" priority="1824">
      <formula>_xlfn.ISFORMULA(R277)=TRUE</formula>
    </cfRule>
    <cfRule type="expression" dxfId="372" priority="1822">
      <formula>_xlfn.ISFORMULA(R277)=TRUE</formula>
    </cfRule>
    <cfRule type="expression" dxfId="371" priority="1823">
      <formula>_xlfn.ISFORMULA(R277)=TRUE</formula>
    </cfRule>
    <cfRule type="expression" dxfId="370" priority="1827">
      <formula>_xlfn.ISFORMULA(R277)=TRUE</formula>
    </cfRule>
  </conditionalFormatting>
  <conditionalFormatting sqref="R278">
    <cfRule type="expression" dxfId="369" priority="1797">
      <formula>_xlfn.ISFORMULA(R278)=TRUE</formula>
    </cfRule>
    <cfRule type="expression" dxfId="368" priority="1799">
      <formula>_xlfn.ISFORMULA(R278)=TRUE</formula>
    </cfRule>
    <cfRule type="expression" dxfId="367" priority="1800">
      <formula>_xlfn.ISFORMULA(R278)=TRUE</formula>
    </cfRule>
    <cfRule type="expression" dxfId="366" priority="1801">
      <formula>_xlfn.ISFORMULA(R278)=TRUE</formula>
    </cfRule>
    <cfRule type="expression" dxfId="365" priority="1795">
      <formula>_xlfn.ISFORMULA(R278)=TRUE</formula>
    </cfRule>
    <cfRule type="expression" dxfId="364" priority="1792">
      <formula>_xlfn.ISFORMULA(R278)=TRUE</formula>
    </cfRule>
    <cfRule type="expression" dxfId="363" priority="1793">
      <formula>_xlfn.ISFORMULA(R278)=TRUE</formula>
    </cfRule>
    <cfRule type="expression" dxfId="362" priority="1794">
      <formula>_xlfn.ISFORMULA(R278)=TRUE</formula>
    </cfRule>
    <cfRule type="expression" dxfId="361" priority="1796">
      <formula>_xlfn.ISFORMULA(R278)=TRUE</formula>
    </cfRule>
    <cfRule type="expression" dxfId="360" priority="1798">
      <formula>_xlfn.ISFORMULA(R278)=TRUE</formula>
    </cfRule>
  </conditionalFormatting>
  <conditionalFormatting sqref="R279:R280">
    <cfRule type="expression" dxfId="359" priority="1815">
      <formula>_xlfn.ISFORMULA(R279)=TRUE</formula>
    </cfRule>
    <cfRule type="expression" dxfId="358" priority="1816">
      <formula>_xlfn.ISFORMULA(R279)=TRUE</formula>
    </cfRule>
    <cfRule type="expression" dxfId="357" priority="1821">
      <formula>_xlfn.ISFORMULA(R279)=TRUE</formula>
    </cfRule>
    <cfRule type="expression" dxfId="356" priority="1820">
      <formula>_xlfn.ISFORMULA(R279)=TRUE</formula>
    </cfRule>
    <cfRule type="expression" dxfId="355" priority="1813">
      <formula>_xlfn.ISFORMULA(R279)=TRUE</formula>
    </cfRule>
    <cfRule type="expression" dxfId="354" priority="1814">
      <formula>_xlfn.ISFORMULA(R279)=TRUE</formula>
    </cfRule>
    <cfRule type="expression" dxfId="353" priority="1819">
      <formula>_xlfn.ISFORMULA(R279)=TRUE</formula>
    </cfRule>
    <cfRule type="expression" dxfId="352" priority="1817">
      <formula>_xlfn.ISFORMULA(R279)=TRUE</formula>
    </cfRule>
    <cfRule type="expression" dxfId="351" priority="1818">
      <formula>_xlfn.ISFORMULA(R279)=TRUE</formula>
    </cfRule>
    <cfRule type="expression" dxfId="350" priority="1812">
      <formula>_xlfn.ISFORMULA(R279)=TRUE</formula>
    </cfRule>
  </conditionalFormatting>
  <conditionalFormatting sqref="R281">
    <cfRule type="expression" dxfId="349" priority="1783">
      <formula>_xlfn.ISFORMULA(R281)=TRUE</formula>
    </cfRule>
    <cfRule type="expression" dxfId="348" priority="1788">
      <formula>_xlfn.ISFORMULA(R281)=TRUE</formula>
    </cfRule>
    <cfRule type="expression" dxfId="347" priority="1787">
      <formula>_xlfn.ISFORMULA(R281)=TRUE</formula>
    </cfRule>
    <cfRule type="expression" dxfId="346" priority="1791">
      <formula>_xlfn.ISFORMULA(R281)=TRUE</formula>
    </cfRule>
    <cfRule type="expression" dxfId="345" priority="1789">
      <formula>_xlfn.ISFORMULA(R281)=TRUE</formula>
    </cfRule>
    <cfRule type="expression" dxfId="344" priority="1786">
      <formula>_xlfn.ISFORMULA(R281)=TRUE</formula>
    </cfRule>
    <cfRule type="expression" dxfId="343" priority="1785">
      <formula>_xlfn.ISFORMULA(R281)=TRUE</formula>
    </cfRule>
    <cfRule type="expression" dxfId="342" priority="1784">
      <formula>_xlfn.ISFORMULA(R281)=TRUE</formula>
    </cfRule>
    <cfRule type="expression" dxfId="341" priority="1782">
      <formula>_xlfn.ISFORMULA(R281)=TRUE</formula>
    </cfRule>
    <cfRule type="expression" dxfId="340" priority="1790">
      <formula>_xlfn.ISFORMULA(R281)=TRUE</formula>
    </cfRule>
  </conditionalFormatting>
  <conditionalFormatting sqref="R282:R290">
    <cfRule type="expression" dxfId="339" priority="1811">
      <formula>_xlfn.ISFORMULA(R282)=TRUE</formula>
    </cfRule>
    <cfRule type="expression" dxfId="338" priority="1802">
      <formula>_xlfn.ISFORMULA(R282)=TRUE</formula>
    </cfRule>
    <cfRule type="expression" dxfId="337" priority="1803">
      <formula>_xlfn.ISFORMULA(R282)=TRUE</formula>
    </cfRule>
    <cfRule type="expression" dxfId="336" priority="1804">
      <formula>_xlfn.ISFORMULA(R282)=TRUE</formula>
    </cfRule>
    <cfRule type="expression" dxfId="335" priority="1805">
      <formula>_xlfn.ISFORMULA(R282)=TRUE</formula>
    </cfRule>
    <cfRule type="expression" dxfId="334" priority="1806">
      <formula>_xlfn.ISFORMULA(R282)=TRUE</formula>
    </cfRule>
    <cfRule type="expression" dxfId="333" priority="1807">
      <formula>_xlfn.ISFORMULA(R282)=TRUE</formula>
    </cfRule>
    <cfRule type="expression" dxfId="332" priority="1808">
      <formula>_xlfn.ISFORMULA(R282)=TRUE</formula>
    </cfRule>
    <cfRule type="expression" dxfId="331" priority="1809">
      <formula>_xlfn.ISFORMULA(R282)=TRUE</formula>
    </cfRule>
    <cfRule type="expression" dxfId="330" priority="1810">
      <formula>_xlfn.ISFORMULA(R282)=TRUE</formula>
    </cfRule>
  </conditionalFormatting>
  <conditionalFormatting sqref="R293">
    <cfRule type="expression" dxfId="329" priority="1898">
      <formula>_xlfn.ISFORMULA(R293)=TRUE</formula>
    </cfRule>
    <cfRule type="expression" dxfId="328" priority="1894">
      <formula>_xlfn.ISFORMULA(R293)=TRUE</formula>
    </cfRule>
    <cfRule type="expression" dxfId="327" priority="1893">
      <formula>_xlfn.ISFORMULA(R293)=TRUE</formula>
    </cfRule>
    <cfRule type="expression" dxfId="326" priority="1901">
      <formula>_xlfn.ISFORMULA(R293)=TRUE</formula>
    </cfRule>
    <cfRule type="expression" dxfId="325" priority="1899">
      <formula>_xlfn.ISFORMULA(R293)=TRUE</formula>
    </cfRule>
    <cfRule type="expression" dxfId="324" priority="1897">
      <formula>_xlfn.ISFORMULA(R293)=TRUE</formula>
    </cfRule>
    <cfRule type="expression" dxfId="323" priority="1896">
      <formula>_xlfn.ISFORMULA(R293)=TRUE</formula>
    </cfRule>
    <cfRule type="expression" dxfId="322" priority="1902">
      <formula>_xlfn.ISFORMULA(R293)=TRUE</formula>
    </cfRule>
    <cfRule type="expression" dxfId="321" priority="1895">
      <formula>_xlfn.ISFORMULA(R293)=TRUE</formula>
    </cfRule>
    <cfRule type="expression" dxfId="320" priority="1900">
      <formula>_xlfn.ISFORMULA(R293)=TRUE</formula>
    </cfRule>
  </conditionalFormatting>
  <conditionalFormatting sqref="R294">
    <cfRule type="expression" dxfId="319" priority="1883">
      <formula>_xlfn.ISFORMULA(R294)=TRUE</formula>
    </cfRule>
    <cfRule type="expression" dxfId="318" priority="1884">
      <formula>_xlfn.ISFORMULA(R294)=TRUE</formula>
    </cfRule>
    <cfRule type="expression" dxfId="317" priority="1892">
      <formula>_xlfn.ISFORMULA(R294)=TRUE</formula>
    </cfRule>
    <cfRule type="expression" dxfId="316" priority="1886">
      <formula>_xlfn.ISFORMULA(R294)=TRUE</formula>
    </cfRule>
    <cfRule type="expression" dxfId="315" priority="1885">
      <formula>_xlfn.ISFORMULA(R294)=TRUE</formula>
    </cfRule>
    <cfRule type="expression" dxfId="314" priority="1887">
      <formula>_xlfn.ISFORMULA(R294)=TRUE</formula>
    </cfRule>
    <cfRule type="expression" dxfId="313" priority="1888">
      <formula>_xlfn.ISFORMULA(R294)=TRUE</formula>
    </cfRule>
    <cfRule type="expression" dxfId="312" priority="1889">
      <formula>_xlfn.ISFORMULA(R294)=TRUE</formula>
    </cfRule>
    <cfRule type="expression" dxfId="311" priority="1890">
      <formula>_xlfn.ISFORMULA(R294)=TRUE</formula>
    </cfRule>
    <cfRule type="expression" dxfId="310" priority="1891">
      <formula>_xlfn.ISFORMULA(R294)=TRUE</formula>
    </cfRule>
  </conditionalFormatting>
  <conditionalFormatting sqref="R295">
    <cfRule type="expression" dxfId="309" priority="1854">
      <formula>_xlfn.ISFORMULA(R295)=TRUE</formula>
    </cfRule>
    <cfRule type="expression" dxfId="308" priority="1856">
      <formula>_xlfn.ISFORMULA(R295)=TRUE</formula>
    </cfRule>
    <cfRule type="expression" dxfId="307" priority="1860">
      <formula>_xlfn.ISFORMULA(R295)=TRUE</formula>
    </cfRule>
    <cfRule type="expression" dxfId="306" priority="1862">
      <formula>_xlfn.ISFORMULA(R295)=TRUE</formula>
    </cfRule>
    <cfRule type="expression" dxfId="305" priority="1861">
      <formula>_xlfn.ISFORMULA(R295)=TRUE</formula>
    </cfRule>
    <cfRule type="expression" dxfId="304" priority="1857">
      <formula>_xlfn.ISFORMULA(R295)=TRUE</formula>
    </cfRule>
    <cfRule type="expression" dxfId="303" priority="1858">
      <formula>_xlfn.ISFORMULA(R295)=TRUE</formula>
    </cfRule>
    <cfRule type="expression" dxfId="302" priority="1859">
      <formula>_xlfn.ISFORMULA(R295)=TRUE</formula>
    </cfRule>
    <cfRule type="expression" dxfId="301" priority="1855">
      <formula>_xlfn.ISFORMULA(R295)=TRUE</formula>
    </cfRule>
    <cfRule type="expression" dxfId="300" priority="1853">
      <formula>_xlfn.ISFORMULA(R295)=TRUE</formula>
    </cfRule>
  </conditionalFormatting>
  <conditionalFormatting sqref="R296:R297">
    <cfRule type="expression" dxfId="299" priority="1882">
      <formula>_xlfn.ISFORMULA(R296)=TRUE</formula>
    </cfRule>
    <cfRule type="expression" dxfId="298" priority="1881">
      <formula>_xlfn.ISFORMULA(R296)=TRUE</formula>
    </cfRule>
    <cfRule type="expression" dxfId="297" priority="1880">
      <formula>_xlfn.ISFORMULA(R296)=TRUE</formula>
    </cfRule>
    <cfRule type="expression" dxfId="296" priority="1879">
      <formula>_xlfn.ISFORMULA(R296)=TRUE</formula>
    </cfRule>
    <cfRule type="expression" dxfId="295" priority="1875">
      <formula>_xlfn.ISFORMULA(R296)=TRUE</formula>
    </cfRule>
    <cfRule type="expression" dxfId="294" priority="1873">
      <formula>_xlfn.ISFORMULA(R296)=TRUE</formula>
    </cfRule>
    <cfRule type="expression" dxfId="293" priority="1876">
      <formula>_xlfn.ISFORMULA(R296)=TRUE</formula>
    </cfRule>
    <cfRule type="expression" dxfId="292" priority="1877">
      <formula>_xlfn.ISFORMULA(R296)=TRUE</formula>
    </cfRule>
    <cfRule type="expression" dxfId="291" priority="1878">
      <formula>_xlfn.ISFORMULA(R296)=TRUE</formula>
    </cfRule>
    <cfRule type="expression" dxfId="290" priority="1874">
      <formula>_xlfn.ISFORMULA(R296)=TRUE</formula>
    </cfRule>
  </conditionalFormatting>
  <conditionalFormatting sqref="R298">
    <cfRule type="expression" dxfId="289" priority="1847">
      <formula>_xlfn.ISFORMULA(R298)=TRUE</formula>
    </cfRule>
    <cfRule type="expression" dxfId="288" priority="1845">
      <formula>_xlfn.ISFORMULA(R298)=TRUE</formula>
    </cfRule>
    <cfRule type="expression" dxfId="287" priority="1844">
      <formula>_xlfn.ISFORMULA(R298)=TRUE</formula>
    </cfRule>
    <cfRule type="expression" dxfId="286" priority="1843">
      <formula>_xlfn.ISFORMULA(R298)=TRUE</formula>
    </cfRule>
    <cfRule type="expression" dxfId="285" priority="1846">
      <formula>_xlfn.ISFORMULA(R298)=TRUE</formula>
    </cfRule>
    <cfRule type="expression" dxfId="284" priority="1852">
      <formula>_xlfn.ISFORMULA(R298)=TRUE</formula>
    </cfRule>
    <cfRule type="expression" dxfId="283" priority="1851">
      <formula>_xlfn.ISFORMULA(R298)=TRUE</formula>
    </cfRule>
    <cfRule type="expression" dxfId="282" priority="1850">
      <formula>_xlfn.ISFORMULA(R298)=TRUE</formula>
    </cfRule>
    <cfRule type="expression" dxfId="281" priority="1849">
      <formula>_xlfn.ISFORMULA(R298)=TRUE</formula>
    </cfRule>
    <cfRule type="expression" dxfId="280" priority="1848">
      <formula>_xlfn.ISFORMULA(R298)=TRUE</formula>
    </cfRule>
  </conditionalFormatting>
  <conditionalFormatting sqref="R299:R307">
    <cfRule type="expression" dxfId="279" priority="1866">
      <formula>_xlfn.ISFORMULA(R299)=TRUE</formula>
    </cfRule>
    <cfRule type="expression" dxfId="278" priority="1863">
      <formula>_xlfn.ISFORMULA(R299)=TRUE</formula>
    </cfRule>
    <cfRule type="expression" dxfId="277" priority="1867">
      <formula>_xlfn.ISFORMULA(R299)=TRUE</formula>
    </cfRule>
    <cfRule type="expression" dxfId="276" priority="1868">
      <formula>_xlfn.ISFORMULA(R299)=TRUE</formula>
    </cfRule>
    <cfRule type="expression" dxfId="275" priority="1869">
      <formula>_xlfn.ISFORMULA(R299)=TRUE</formula>
    </cfRule>
    <cfRule type="expression" dxfId="274" priority="1870">
      <formula>_xlfn.ISFORMULA(R299)=TRUE</formula>
    </cfRule>
    <cfRule type="expression" dxfId="273" priority="1871">
      <formula>_xlfn.ISFORMULA(R299)=TRUE</formula>
    </cfRule>
    <cfRule type="expression" dxfId="272" priority="1872">
      <formula>_xlfn.ISFORMULA(R299)=TRUE</formula>
    </cfRule>
    <cfRule type="expression" dxfId="271" priority="1864">
      <formula>_xlfn.ISFORMULA(R299)=TRUE</formula>
    </cfRule>
    <cfRule type="expression" dxfId="270" priority="1865">
      <formula>_xlfn.ISFORMULA(R299)=TRUE</formula>
    </cfRule>
  </conditionalFormatting>
  <conditionalFormatting sqref="R310">
    <cfRule type="expression" dxfId="269" priority="1780">
      <formula>_xlfn.ISFORMULA(R310)=TRUE</formula>
    </cfRule>
    <cfRule type="expression" dxfId="268" priority="1774">
      <formula>_xlfn.ISFORMULA(R310)=TRUE</formula>
    </cfRule>
    <cfRule type="expression" dxfId="267" priority="1773">
      <formula>_xlfn.ISFORMULA(R310)=TRUE</formula>
    </cfRule>
    <cfRule type="expression" dxfId="266" priority="1775">
      <formula>_xlfn.ISFORMULA(R310)=TRUE</formula>
    </cfRule>
    <cfRule type="expression" dxfId="265" priority="1771">
      <formula>_xlfn.ISFORMULA(R310)=TRUE</formula>
    </cfRule>
    <cfRule type="expression" dxfId="264" priority="1777">
      <formula>_xlfn.ISFORMULA(R310)=TRUE</formula>
    </cfRule>
    <cfRule type="expression" dxfId="263" priority="1778">
      <formula>_xlfn.ISFORMULA(R310)=TRUE</formula>
    </cfRule>
    <cfRule type="expression" dxfId="262" priority="1779">
      <formula>_xlfn.ISFORMULA(R310)=TRUE</formula>
    </cfRule>
    <cfRule type="expression" dxfId="261" priority="1776">
      <formula>_xlfn.ISFORMULA(R310)=TRUE</formula>
    </cfRule>
    <cfRule type="expression" dxfId="260" priority="1772">
      <formula>_xlfn.ISFORMULA(R310)=TRUE</formula>
    </cfRule>
  </conditionalFormatting>
  <conditionalFormatting sqref="R311">
    <cfRule type="expression" dxfId="259" priority="1763">
      <formula>_xlfn.ISFORMULA(R311)=TRUE</formula>
    </cfRule>
    <cfRule type="expression" dxfId="258" priority="1762">
      <formula>_xlfn.ISFORMULA(R311)=TRUE</formula>
    </cfRule>
    <cfRule type="expression" dxfId="257" priority="1761">
      <formula>_xlfn.ISFORMULA(R311)=TRUE</formula>
    </cfRule>
    <cfRule type="expression" dxfId="256" priority="1766">
      <formula>_xlfn.ISFORMULA(R311)=TRUE</formula>
    </cfRule>
    <cfRule type="expression" dxfId="255" priority="1770">
      <formula>_xlfn.ISFORMULA(R311)=TRUE</formula>
    </cfRule>
    <cfRule type="expression" dxfId="254" priority="1769">
      <formula>_xlfn.ISFORMULA(R311)=TRUE</formula>
    </cfRule>
    <cfRule type="expression" dxfId="253" priority="1768">
      <formula>_xlfn.ISFORMULA(R311)=TRUE</formula>
    </cfRule>
    <cfRule type="expression" dxfId="252" priority="1767">
      <formula>_xlfn.ISFORMULA(R311)=TRUE</formula>
    </cfRule>
    <cfRule type="expression" dxfId="251" priority="1765">
      <formula>_xlfn.ISFORMULA(R311)=TRUE</formula>
    </cfRule>
    <cfRule type="expression" dxfId="250" priority="1764">
      <formula>_xlfn.ISFORMULA(R311)=TRUE</formula>
    </cfRule>
  </conditionalFormatting>
  <conditionalFormatting sqref="R312">
    <cfRule type="expression" dxfId="249" priority="1735">
      <formula>_xlfn.ISFORMULA(R312)=TRUE</formula>
    </cfRule>
    <cfRule type="expression" dxfId="248" priority="1732">
      <formula>_xlfn.ISFORMULA(R312)=TRUE</formula>
    </cfRule>
    <cfRule type="expression" dxfId="247" priority="1733">
      <formula>_xlfn.ISFORMULA(R312)=TRUE</formula>
    </cfRule>
    <cfRule type="expression" dxfId="246" priority="1734">
      <formula>_xlfn.ISFORMULA(R312)=TRUE</formula>
    </cfRule>
    <cfRule type="expression" dxfId="245" priority="1736">
      <formula>_xlfn.ISFORMULA(R312)=TRUE</formula>
    </cfRule>
    <cfRule type="expression" dxfId="244" priority="1737">
      <formula>_xlfn.ISFORMULA(R312)=TRUE</formula>
    </cfRule>
    <cfRule type="expression" dxfId="243" priority="1738">
      <formula>_xlfn.ISFORMULA(R312)=TRUE</formula>
    </cfRule>
    <cfRule type="expression" dxfId="242" priority="1731">
      <formula>_xlfn.ISFORMULA(R312)=TRUE</formula>
    </cfRule>
    <cfRule type="expression" dxfId="241" priority="1739">
      <formula>_xlfn.ISFORMULA(R312)=TRUE</formula>
    </cfRule>
    <cfRule type="expression" dxfId="240" priority="1740">
      <formula>_xlfn.ISFORMULA(R312)=TRUE</formula>
    </cfRule>
  </conditionalFormatting>
  <conditionalFormatting sqref="R313:R314">
    <cfRule type="expression" dxfId="239" priority="1757">
      <formula>_xlfn.ISFORMULA(R313)=TRUE</formula>
    </cfRule>
    <cfRule type="expression" dxfId="238" priority="1754">
      <formula>_xlfn.ISFORMULA(R313)=TRUE</formula>
    </cfRule>
    <cfRule type="expression" dxfId="237" priority="1753">
      <formula>_xlfn.ISFORMULA(R313)=TRUE</formula>
    </cfRule>
    <cfRule type="expression" dxfId="236" priority="1752">
      <formula>_xlfn.ISFORMULA(R313)=TRUE</formula>
    </cfRule>
    <cfRule type="expression" dxfId="235" priority="1756">
      <formula>_xlfn.ISFORMULA(R313)=TRUE</formula>
    </cfRule>
    <cfRule type="expression" dxfId="234" priority="1755">
      <formula>_xlfn.ISFORMULA(R313)=TRUE</formula>
    </cfRule>
    <cfRule type="expression" dxfId="233" priority="1751">
      <formula>_xlfn.ISFORMULA(R313)=TRUE</formula>
    </cfRule>
    <cfRule type="expression" dxfId="232" priority="1760">
      <formula>_xlfn.ISFORMULA(R313)=TRUE</formula>
    </cfRule>
    <cfRule type="expression" dxfId="231" priority="1759">
      <formula>_xlfn.ISFORMULA(R313)=TRUE</formula>
    </cfRule>
    <cfRule type="expression" dxfId="230" priority="1758">
      <formula>_xlfn.ISFORMULA(R313)=TRUE</formula>
    </cfRule>
  </conditionalFormatting>
  <conditionalFormatting sqref="R315">
    <cfRule type="expression" dxfId="229" priority="1727">
      <formula>_xlfn.ISFORMULA(R315)=TRUE</formula>
    </cfRule>
    <cfRule type="expression" dxfId="228" priority="1730">
      <formula>_xlfn.ISFORMULA(R315)=TRUE</formula>
    </cfRule>
    <cfRule type="expression" dxfId="227" priority="1729">
      <formula>_xlfn.ISFORMULA(R315)=TRUE</formula>
    </cfRule>
    <cfRule type="expression" dxfId="226" priority="1728">
      <formula>_xlfn.ISFORMULA(R315)=TRUE</formula>
    </cfRule>
    <cfRule type="expression" dxfId="225" priority="1726">
      <formula>_xlfn.ISFORMULA(R315)=TRUE</formula>
    </cfRule>
    <cfRule type="expression" dxfId="224" priority="1725">
      <formula>_xlfn.ISFORMULA(R315)=TRUE</formula>
    </cfRule>
    <cfRule type="expression" dxfId="223" priority="1724">
      <formula>_xlfn.ISFORMULA(R315)=TRUE</formula>
    </cfRule>
    <cfRule type="expression" dxfId="222" priority="1723">
      <formula>_xlfn.ISFORMULA(R315)=TRUE</formula>
    </cfRule>
    <cfRule type="expression" dxfId="221" priority="1722">
      <formula>_xlfn.ISFORMULA(R315)=TRUE</formula>
    </cfRule>
    <cfRule type="expression" dxfId="220" priority="1721">
      <formula>_xlfn.ISFORMULA(R315)=TRUE</formula>
    </cfRule>
  </conditionalFormatting>
  <conditionalFormatting sqref="R316:R324">
    <cfRule type="expression" dxfId="219" priority="1744">
      <formula>_xlfn.ISFORMULA(R316)=TRUE</formula>
    </cfRule>
    <cfRule type="expression" dxfId="218" priority="1745">
      <formula>_xlfn.ISFORMULA(R316)=TRUE</formula>
    </cfRule>
    <cfRule type="expression" dxfId="217" priority="1748">
      <formula>_xlfn.ISFORMULA(R316)=TRUE</formula>
    </cfRule>
    <cfRule type="expression" dxfId="216" priority="1746">
      <formula>_xlfn.ISFORMULA(R316)=TRUE</formula>
    </cfRule>
    <cfRule type="expression" dxfId="215" priority="1747">
      <formula>_xlfn.ISFORMULA(R316)=TRUE</formula>
    </cfRule>
    <cfRule type="expression" dxfId="214" priority="1749">
      <formula>_xlfn.ISFORMULA(R316)=TRUE</formula>
    </cfRule>
    <cfRule type="expression" dxfId="213" priority="1750">
      <formula>_xlfn.ISFORMULA(R316)=TRUE</formula>
    </cfRule>
    <cfRule type="expression" dxfId="212" priority="1742">
      <formula>_xlfn.ISFORMULA(R316)=TRUE</formula>
    </cfRule>
    <cfRule type="expression" dxfId="211" priority="1741">
      <formula>_xlfn.ISFORMULA(R316)=TRUE</formula>
    </cfRule>
    <cfRule type="expression" dxfId="210" priority="1743">
      <formula>_xlfn.ISFORMULA(R316)=TRUE</formula>
    </cfRule>
  </conditionalFormatting>
  <conditionalFormatting sqref="R325">
    <cfRule type="expression" dxfId="209" priority="141">
      <formula>_xlfn.ISFORMULA(R325)=TRUE</formula>
    </cfRule>
    <cfRule type="expression" dxfId="208" priority="136">
      <formula>_xlfn.ISFORMULA(R325)=TRUE</formula>
    </cfRule>
    <cfRule type="expression" dxfId="207" priority="135">
      <formula>_xlfn.ISFORMULA(R325)=TRUE</formula>
    </cfRule>
    <cfRule type="expression" dxfId="206" priority="134">
      <formula>_xlfn.ISFORMULA(R325)=TRUE</formula>
    </cfRule>
    <cfRule type="expression" dxfId="205" priority="133">
      <formula>_xlfn.ISFORMULA(R325)=TRUE</formula>
    </cfRule>
    <cfRule type="expression" dxfId="204" priority="132">
      <formula>_xlfn.ISFORMULA(R325)=TRUE</formula>
    </cfRule>
    <cfRule type="expression" dxfId="203" priority="140">
      <formula>_xlfn.ISFORMULA(R325)=TRUE</formula>
    </cfRule>
    <cfRule type="expression" dxfId="202" priority="139">
      <formula>_xlfn.ISFORMULA(R325)=TRUE</formula>
    </cfRule>
    <cfRule type="expression" dxfId="201" priority="138">
      <formula>_xlfn.ISFORMULA(R325)=TRUE</formula>
    </cfRule>
    <cfRule type="expression" dxfId="200" priority="137">
      <formula>_xlfn.ISFORMULA(R325)=TRUE</formula>
    </cfRule>
  </conditionalFormatting>
  <conditionalFormatting sqref="R326">
    <cfRule type="expression" dxfId="199" priority="92">
      <formula>_xlfn.ISFORMULA(R326)=TRUE</formula>
    </cfRule>
    <cfRule type="expression" dxfId="198" priority="98">
      <formula>_xlfn.ISFORMULA(R326)=TRUE</formula>
    </cfRule>
    <cfRule type="expression" dxfId="197" priority="96">
      <formula>_xlfn.ISFORMULA(R326)=TRUE</formula>
    </cfRule>
    <cfRule type="expression" dxfId="196" priority="95">
      <formula>_xlfn.ISFORMULA(R326)=TRUE</formula>
    </cfRule>
    <cfRule type="expression" dxfId="195" priority="94">
      <formula>_xlfn.ISFORMULA(R326)=TRUE</formula>
    </cfRule>
    <cfRule type="expression" dxfId="194" priority="91">
      <formula>_xlfn.ISFORMULA(R326)=TRUE</formula>
    </cfRule>
    <cfRule type="expression" dxfId="193" priority="97">
      <formula>_xlfn.ISFORMULA(R326)=TRUE</formula>
    </cfRule>
    <cfRule type="expression" dxfId="192" priority="89">
      <formula>_xlfn.ISFORMULA(R326)=TRUE</formula>
    </cfRule>
    <cfRule type="expression" dxfId="191" priority="90">
      <formula>_xlfn.ISFORMULA(R326)=TRUE</formula>
    </cfRule>
    <cfRule type="expression" dxfId="190" priority="93">
      <formula>_xlfn.ISFORMULA(R326)=TRUE</formula>
    </cfRule>
  </conditionalFormatting>
  <conditionalFormatting sqref="R327">
    <cfRule type="expression" dxfId="189" priority="53">
      <formula>_xlfn.ISFORMULA(R327)=TRUE</formula>
    </cfRule>
    <cfRule type="expression" dxfId="188" priority="61">
      <formula>_xlfn.ISFORMULA(R327)=TRUE</formula>
    </cfRule>
    <cfRule type="expression" dxfId="187" priority="52">
      <formula>_xlfn.ISFORMULA(R327)=TRUE</formula>
    </cfRule>
    <cfRule type="expression" dxfId="186" priority="60">
      <formula>_xlfn.ISFORMULA(R327)=TRUE</formula>
    </cfRule>
    <cfRule type="expression" dxfId="185" priority="57">
      <formula>_xlfn.ISFORMULA(R327)=TRUE</formula>
    </cfRule>
    <cfRule type="expression" dxfId="184" priority="56">
      <formula>_xlfn.ISFORMULA(R327)=TRUE</formula>
    </cfRule>
    <cfRule type="expression" dxfId="183" priority="55">
      <formula>_xlfn.ISFORMULA(R327)=TRUE</formula>
    </cfRule>
    <cfRule type="expression" dxfId="182" priority="59">
      <formula>_xlfn.ISFORMULA(R327)=TRUE</formula>
    </cfRule>
    <cfRule type="expression" dxfId="181" priority="54">
      <formula>_xlfn.ISFORMULA(R327)=TRUE</formula>
    </cfRule>
    <cfRule type="expression" dxfId="180" priority="58">
      <formula>_xlfn.ISFORMULA(R327)=TRUE</formula>
    </cfRule>
  </conditionalFormatting>
  <conditionalFormatting sqref="R10:S10">
    <cfRule type="expression" dxfId="179" priority="4477">
      <formula>_xlfn.ISFORMULA(R10)=TRUE</formula>
    </cfRule>
    <cfRule type="expression" dxfId="178" priority="4479">
      <formula>_xlfn.ISFORMULA(R10)=TRUE</formula>
    </cfRule>
    <cfRule type="expression" dxfId="177" priority="4478">
      <formula>_xlfn.ISFORMULA(R10)=TRUE</formula>
    </cfRule>
    <cfRule type="expression" dxfId="176" priority="4476">
      <formula>_xlfn.ISFORMULA(R10)=TRUE</formula>
    </cfRule>
  </conditionalFormatting>
  <conditionalFormatting sqref="R10:S11">
    <cfRule type="expression" dxfId="175" priority="13827">
      <formula>_xlfn.ISFORMULA(R10)=TRUE</formula>
    </cfRule>
  </conditionalFormatting>
  <conditionalFormatting sqref="R11:S11">
    <cfRule type="expression" dxfId="174" priority="4393">
      <formula>_xlfn.ISFORMULA(R11)=TRUE</formula>
    </cfRule>
    <cfRule type="expression" dxfId="173" priority="4395">
      <formula>_xlfn.ISFORMULA(R11)=TRUE</formula>
    </cfRule>
    <cfRule type="expression" dxfId="172" priority="4394">
      <formula>_xlfn.ISFORMULA(R11)=TRUE</formula>
    </cfRule>
    <cfRule type="expression" dxfId="171" priority="4480">
      <formula>_xlfn.ISFORMULA(R11)=TRUE</formula>
    </cfRule>
    <cfRule type="expression" dxfId="170" priority="4392">
      <formula>_xlfn.ISFORMULA(R11)=TRUE</formula>
    </cfRule>
  </conditionalFormatting>
  <conditionalFormatting sqref="R37:S37">
    <cfRule type="expression" dxfId="169" priority="1120">
      <formula>_xlfn.ISFORMULA(R37)=TRUE</formula>
    </cfRule>
    <cfRule type="expression" dxfId="168" priority="1121">
      <formula>_xlfn.ISFORMULA(R37)=TRUE</formula>
    </cfRule>
  </conditionalFormatting>
  <conditionalFormatting sqref="R38:S52">
    <cfRule type="expression" dxfId="167" priority="12645">
      <formula>_xlfn.ISFORMULA(R38)=TRUE</formula>
    </cfRule>
  </conditionalFormatting>
  <conditionalFormatting sqref="R55:S55 R56:R67 S57 S59 S61 S63 S65 S67">
    <cfRule type="expression" dxfId="166" priority="3931">
      <formula>_xlfn.ISFORMULA(R55)=TRUE</formula>
    </cfRule>
    <cfRule type="expression" dxfId="165" priority="3930">
      <formula>_xlfn.ISFORMULA(R55)=TRUE</formula>
    </cfRule>
  </conditionalFormatting>
  <conditionalFormatting sqref="R68:S68">
    <cfRule type="expression" dxfId="164" priority="1511">
      <formula>_xlfn.ISFORMULA(R68)=TRUE</formula>
    </cfRule>
    <cfRule type="expression" dxfId="163" priority="1510">
      <formula>_xlfn.ISFORMULA(R68)=TRUE</formula>
    </cfRule>
  </conditionalFormatting>
  <conditionalFormatting sqref="R69:S69">
    <cfRule type="expression" dxfId="162" priority="1444">
      <formula>_xlfn.ISFORMULA(R69)=TRUE</formula>
    </cfRule>
    <cfRule type="expression" dxfId="161" priority="1443">
      <formula>_xlfn.ISFORMULA(R69)=TRUE</formula>
    </cfRule>
  </conditionalFormatting>
  <conditionalFormatting sqref="R70:S70">
    <cfRule type="expression" dxfId="160" priority="1025">
      <formula>_xlfn.ISFORMULA(R70)=TRUE</formula>
    </cfRule>
    <cfRule type="expression" dxfId="159" priority="1024">
      <formula>_xlfn.ISFORMULA(R70)=TRUE</formula>
    </cfRule>
  </conditionalFormatting>
  <conditionalFormatting sqref="R111:S111">
    <cfRule type="expression" dxfId="158" priority="9242">
      <formula>_xlfn.ISFORMULA(R111)=TRUE</formula>
    </cfRule>
  </conditionalFormatting>
  <conditionalFormatting sqref="R233:S233">
    <cfRule type="expression" dxfId="157" priority="2689">
      <formula>_xlfn.ISFORMULA(R233)=TRUE</formula>
    </cfRule>
    <cfRule type="expression" dxfId="156" priority="2693">
      <formula>_xlfn.ISFORMULA(R233)=TRUE</formula>
    </cfRule>
    <cfRule type="expression" dxfId="155" priority="2694">
      <formula>_xlfn.ISFORMULA(R233)=TRUE</formula>
    </cfRule>
    <cfRule type="expression" dxfId="154" priority="2695">
      <formula>_xlfn.ISFORMULA(R233)=TRUE</formula>
    </cfRule>
    <cfRule type="expression" dxfId="153" priority="2688">
      <formula>_xlfn.ISFORMULA(R233)=TRUE</formula>
    </cfRule>
    <cfRule type="expression" dxfId="152" priority="2690">
      <formula>_xlfn.ISFORMULA(R233)=TRUE</formula>
    </cfRule>
    <cfRule type="expression" dxfId="151" priority="2691">
      <formula>_xlfn.ISFORMULA(R233)=TRUE</formula>
    </cfRule>
    <cfRule type="expression" dxfId="150" priority="2692">
      <formula>_xlfn.ISFORMULA(R233)=TRUE</formula>
    </cfRule>
  </conditionalFormatting>
  <conditionalFormatting sqref="R237:S239">
    <cfRule type="expression" dxfId="149" priority="2378">
      <formula>_xlfn.ISFORMULA(R237)=TRUE</formula>
    </cfRule>
    <cfRule type="expression" dxfId="148" priority="2379">
      <formula>_xlfn.ISFORMULA(R237)=TRUE</formula>
    </cfRule>
    <cfRule type="expression" dxfId="147" priority="2380">
      <formula>_xlfn.ISFORMULA(R237)=TRUE</formula>
    </cfRule>
    <cfRule type="expression" dxfId="146" priority="2381">
      <formula>_xlfn.ISFORMULA(R237)=TRUE</formula>
    </cfRule>
    <cfRule type="expression" dxfId="145" priority="2382">
      <formula>_xlfn.ISFORMULA(R237)=TRUE</formula>
    </cfRule>
    <cfRule type="expression" dxfId="144" priority="2376">
      <formula>_xlfn.ISFORMULA(R237)=TRUE</formula>
    </cfRule>
    <cfRule type="expression" dxfId="143" priority="2375">
      <formula>_xlfn.ISFORMULA(R237)=TRUE</formula>
    </cfRule>
    <cfRule type="expression" dxfId="142" priority="2377">
      <formula>_xlfn.ISFORMULA(R237)=TRUE</formula>
    </cfRule>
  </conditionalFormatting>
  <conditionalFormatting sqref="R242:S246">
    <cfRule type="expression" dxfId="141" priority="2364">
      <formula>_xlfn.ISFORMULA(R242)=TRUE</formula>
    </cfRule>
    <cfRule type="expression" dxfId="140" priority="2363">
      <formula>_xlfn.ISFORMULA(R242)=TRUE</formula>
    </cfRule>
    <cfRule type="expression" dxfId="139" priority="2362">
      <formula>_xlfn.ISFORMULA(R242)=TRUE</formula>
    </cfRule>
    <cfRule type="expression" dxfId="138" priority="2361">
      <formula>_xlfn.ISFORMULA(R242)=TRUE</formula>
    </cfRule>
    <cfRule type="expression" dxfId="137" priority="2360">
      <formula>_xlfn.ISFORMULA(R242)=TRUE</formula>
    </cfRule>
    <cfRule type="expression" dxfId="136" priority="2359">
      <formula>_xlfn.ISFORMULA(R242)=TRUE</formula>
    </cfRule>
    <cfRule type="expression" dxfId="135" priority="2358">
      <formula>_xlfn.ISFORMULA(R242)=TRUE</formula>
    </cfRule>
    <cfRule type="expression" dxfId="134" priority="2357">
      <formula>_xlfn.ISFORMULA(R242)=TRUE</formula>
    </cfRule>
  </conditionalFormatting>
  <conditionalFormatting sqref="S8">
    <cfRule type="expression" dxfId="133" priority="4083">
      <formula>_xlfn.ISFORMULA(S8)=TRUE</formula>
    </cfRule>
  </conditionalFormatting>
  <conditionalFormatting sqref="S21:S35">
    <cfRule type="expression" dxfId="132" priority="10560">
      <formula>_xlfn.ISFORMULA(S21)=TRUE</formula>
    </cfRule>
  </conditionalFormatting>
  <conditionalFormatting sqref="S53">
    <cfRule type="expression" dxfId="131" priority="12153">
      <formula>_xlfn.ISFORMULA(S53)=TRUE</formula>
    </cfRule>
  </conditionalFormatting>
  <conditionalFormatting sqref="S54">
    <cfRule type="expression" dxfId="130" priority="1072">
      <formula>_xlfn.ISFORMULA(S54)=TRUE</formula>
    </cfRule>
    <cfRule type="expression" dxfId="129" priority="1073">
      <formula>_xlfn.ISFORMULA(S54)=TRUE</formula>
    </cfRule>
  </conditionalFormatting>
  <conditionalFormatting sqref="S56 S58 S60 S62 S64 S66">
    <cfRule type="expression" dxfId="128" priority="3933">
      <formula>_xlfn.ISFORMULA(S56)=TRUE</formula>
    </cfRule>
    <cfRule type="expression" dxfId="127" priority="3932">
      <formula>_xlfn.ISFORMULA(S56)=TRUE</formula>
    </cfRule>
  </conditionalFormatting>
  <conditionalFormatting sqref="S113">
    <cfRule type="expression" dxfId="126" priority="3349">
      <formula>_xlfn.ISFORMULA(S113)=TRUE</formula>
    </cfRule>
    <cfRule type="expression" dxfId="125" priority="3350">
      <formula>_xlfn.ISFORMULA(S113)=TRUE</formula>
    </cfRule>
    <cfRule type="expression" dxfId="124" priority="3352">
      <formula>_xlfn.ISFORMULA(S113)=TRUE</formula>
    </cfRule>
    <cfRule type="expression" dxfId="123" priority="3351">
      <formula>_xlfn.ISFORMULA(S113)=TRUE</formula>
    </cfRule>
    <cfRule type="expression" dxfId="122" priority="3354">
      <formula>_xlfn.ISFORMULA(S113)=TRUE</formula>
    </cfRule>
    <cfRule type="expression" dxfId="121" priority="3353">
      <formula>_xlfn.ISFORMULA(S113)=TRUE</formula>
    </cfRule>
  </conditionalFormatting>
  <conditionalFormatting sqref="S114">
    <cfRule type="expression" dxfId="120" priority="3338">
      <formula>_xlfn.ISFORMULA(S114)=TRUE</formula>
    </cfRule>
    <cfRule type="expression" dxfId="119" priority="3342">
      <formula>_xlfn.ISFORMULA(S114)=TRUE</formula>
    </cfRule>
    <cfRule type="expression" dxfId="118" priority="3341">
      <formula>_xlfn.ISFORMULA(S114)=TRUE</formula>
    </cfRule>
    <cfRule type="expression" dxfId="117" priority="3340">
      <formula>_xlfn.ISFORMULA(S114)=TRUE</formula>
    </cfRule>
    <cfRule type="expression" dxfId="116" priority="3337">
      <formula>_xlfn.ISFORMULA(S114)=TRUE</formula>
    </cfRule>
    <cfRule type="expression" dxfId="115" priority="3339">
      <formula>_xlfn.ISFORMULA(S114)=TRUE</formula>
    </cfRule>
  </conditionalFormatting>
  <conditionalFormatting sqref="S115">
    <cfRule type="expression" dxfId="114" priority="3313">
      <formula>_xlfn.ISFORMULA(S115)=TRUE</formula>
    </cfRule>
    <cfRule type="expression" dxfId="113" priority="3314">
      <formula>_xlfn.ISFORMULA(S115)=TRUE</formula>
    </cfRule>
    <cfRule type="expression" dxfId="112" priority="3315">
      <formula>_xlfn.ISFORMULA(S115)=TRUE</formula>
    </cfRule>
    <cfRule type="expression" dxfId="111" priority="3316">
      <formula>_xlfn.ISFORMULA(S115)=TRUE</formula>
    </cfRule>
    <cfRule type="expression" dxfId="110" priority="3317">
      <formula>_xlfn.ISFORMULA(S115)=TRUE</formula>
    </cfRule>
    <cfRule type="expression" dxfId="109" priority="3318">
      <formula>_xlfn.ISFORMULA(S115)=TRUE</formula>
    </cfRule>
  </conditionalFormatting>
  <conditionalFormatting sqref="S123:S137">
    <cfRule type="expression" dxfId="108" priority="3176">
      <formula>_xlfn.ISFORMULA(S123)=TRUE</formula>
    </cfRule>
    <cfRule type="expression" dxfId="107" priority="3177">
      <formula>_xlfn.ISFORMULA(S123)=TRUE</formula>
    </cfRule>
    <cfRule type="expression" dxfId="106" priority="3174">
      <formula>_xlfn.ISFORMULA(S123)=TRUE</formula>
    </cfRule>
    <cfRule type="expression" dxfId="105" priority="3178">
      <formula>_xlfn.ISFORMULA(S123)=TRUE</formula>
    </cfRule>
    <cfRule type="expression" dxfId="104" priority="3175">
      <formula>_xlfn.ISFORMULA(S123)=TRUE</formula>
    </cfRule>
    <cfRule type="expression" dxfId="103" priority="3173">
      <formula>_xlfn.ISFORMULA(S123)=TRUE</formula>
    </cfRule>
  </conditionalFormatting>
  <conditionalFormatting sqref="S140:S141">
    <cfRule type="expression" dxfId="102" priority="3124">
      <formula>_xlfn.ISFORMULA(S140)=TRUE</formula>
    </cfRule>
    <cfRule type="expression" dxfId="101" priority="3122">
      <formula>_xlfn.ISFORMULA(S140)=TRUE</formula>
    </cfRule>
    <cfRule type="expression" dxfId="100" priority="3123">
      <formula>_xlfn.ISFORMULA(S140)=TRUE</formula>
    </cfRule>
    <cfRule type="expression" dxfId="99" priority="3121">
      <formula>_xlfn.ISFORMULA(S140)=TRUE</formula>
    </cfRule>
    <cfRule type="expression" dxfId="98" priority="3126">
      <formula>_xlfn.ISFORMULA(S140)=TRUE</formula>
    </cfRule>
    <cfRule type="expression" dxfId="97" priority="3125">
      <formula>_xlfn.ISFORMULA(S140)=TRUE</formula>
    </cfRule>
  </conditionalFormatting>
  <conditionalFormatting sqref="S142:S144 S147:S149 S152:S154">
    <cfRule type="expression" dxfId="96" priority="3069">
      <formula>_xlfn.ISFORMULA(S142)=TRUE</formula>
    </cfRule>
    <cfRule type="expression" dxfId="95" priority="3067">
      <formula>_xlfn.ISFORMULA(S142)=TRUE</formula>
    </cfRule>
    <cfRule type="expression" dxfId="94" priority="3070">
      <formula>_xlfn.ISFORMULA(S142)=TRUE</formula>
    </cfRule>
    <cfRule type="expression" dxfId="93" priority="3071">
      <formula>_xlfn.ISFORMULA(S142)=TRUE</formula>
    </cfRule>
    <cfRule type="expression" dxfId="92" priority="3072">
      <formula>_xlfn.ISFORMULA(S142)=TRUE</formula>
    </cfRule>
    <cfRule type="expression" dxfId="91" priority="3068">
      <formula>_xlfn.ISFORMULA(S142)=TRUE</formula>
    </cfRule>
  </conditionalFormatting>
  <conditionalFormatting sqref="S145 S150">
    <cfRule type="expression" dxfId="90" priority="3054">
      <formula>_xlfn.ISFORMULA(S145)=TRUE</formula>
    </cfRule>
    <cfRule type="expression" dxfId="89" priority="3051">
      <formula>_xlfn.ISFORMULA(S145)=TRUE</formula>
    </cfRule>
    <cfRule type="expression" dxfId="88" priority="3050">
      <formula>_xlfn.ISFORMULA(S145)=TRUE</formula>
    </cfRule>
    <cfRule type="expression" dxfId="87" priority="3053">
      <formula>_xlfn.ISFORMULA(S145)=TRUE</formula>
    </cfRule>
    <cfRule type="expression" dxfId="86" priority="3049">
      <formula>_xlfn.ISFORMULA(S145)=TRUE</formula>
    </cfRule>
    <cfRule type="expression" dxfId="85" priority="3052">
      <formula>_xlfn.ISFORMULA(S145)=TRUE</formula>
    </cfRule>
  </conditionalFormatting>
  <conditionalFormatting sqref="S146 S151">
    <cfRule type="expression" dxfId="84" priority="3036">
      <formula>_xlfn.ISFORMULA(S146)=TRUE</formula>
    </cfRule>
    <cfRule type="expression" dxfId="83" priority="3035">
      <formula>_xlfn.ISFORMULA(S146)=TRUE</formula>
    </cfRule>
    <cfRule type="expression" dxfId="82" priority="3033">
      <formula>_xlfn.ISFORMULA(S146)=TRUE</formula>
    </cfRule>
    <cfRule type="expression" dxfId="81" priority="3031">
      <formula>_xlfn.ISFORMULA(S146)=TRUE</formula>
    </cfRule>
    <cfRule type="expression" dxfId="80" priority="3034">
      <formula>_xlfn.ISFORMULA(S146)=TRUE</formula>
    </cfRule>
    <cfRule type="expression" dxfId="79" priority="3032">
      <formula>_xlfn.ISFORMULA(S146)=TRUE</formula>
    </cfRule>
  </conditionalFormatting>
  <conditionalFormatting sqref="S157:S158 S171">
    <cfRule type="expression" dxfId="78" priority="2977">
      <formula>_xlfn.ISFORMULA(S157)=TRUE</formula>
    </cfRule>
    <cfRule type="expression" dxfId="77" priority="2980">
      <formula>_xlfn.ISFORMULA(S157)=TRUE</formula>
    </cfRule>
    <cfRule type="expression" dxfId="76" priority="2982">
      <formula>_xlfn.ISFORMULA(S157)=TRUE</formula>
    </cfRule>
    <cfRule type="expression" dxfId="75" priority="2981">
      <formula>_xlfn.ISFORMULA(S157)=TRUE</formula>
    </cfRule>
    <cfRule type="expression" dxfId="74" priority="2979">
      <formula>_xlfn.ISFORMULA(S157)=TRUE</formula>
    </cfRule>
    <cfRule type="expression" dxfId="73" priority="2978">
      <formula>_xlfn.ISFORMULA(S157)=TRUE</formula>
    </cfRule>
  </conditionalFormatting>
  <conditionalFormatting sqref="S159:S161 S164:S166 S169:S170">
    <cfRule type="expression" dxfId="72" priority="2940">
      <formula>_xlfn.ISFORMULA(S159)=TRUE</formula>
    </cfRule>
    <cfRule type="expression" dxfId="71" priority="2938">
      <formula>_xlfn.ISFORMULA(S159)=TRUE</formula>
    </cfRule>
    <cfRule type="expression" dxfId="70" priority="2939">
      <formula>_xlfn.ISFORMULA(S159)=TRUE</formula>
    </cfRule>
    <cfRule type="expression" dxfId="69" priority="2937">
      <formula>_xlfn.ISFORMULA(S159)=TRUE</formula>
    </cfRule>
    <cfRule type="expression" dxfId="68" priority="2936">
      <formula>_xlfn.ISFORMULA(S159)=TRUE</formula>
    </cfRule>
    <cfRule type="expression" dxfId="67" priority="2935">
      <formula>_xlfn.ISFORMULA(S159)=TRUE</formula>
    </cfRule>
  </conditionalFormatting>
  <conditionalFormatting sqref="S162 S167">
    <cfRule type="expression" dxfId="66" priority="2922">
      <formula>_xlfn.ISFORMULA(S162)=TRUE</formula>
    </cfRule>
    <cfRule type="expression" dxfId="65" priority="2917">
      <formula>_xlfn.ISFORMULA(S162)=TRUE</formula>
    </cfRule>
    <cfRule type="expression" dxfId="64" priority="2920">
      <formula>_xlfn.ISFORMULA(S162)=TRUE</formula>
    </cfRule>
    <cfRule type="expression" dxfId="63" priority="2919">
      <formula>_xlfn.ISFORMULA(S162)=TRUE</formula>
    </cfRule>
    <cfRule type="expression" dxfId="62" priority="2918">
      <formula>_xlfn.ISFORMULA(S162)=TRUE</formula>
    </cfRule>
    <cfRule type="expression" dxfId="61" priority="2921">
      <formula>_xlfn.ISFORMULA(S162)=TRUE</formula>
    </cfRule>
  </conditionalFormatting>
  <conditionalFormatting sqref="S163 S168">
    <cfRule type="expression" dxfId="60" priority="2902">
      <formula>_xlfn.ISFORMULA(S163)=TRUE</formula>
    </cfRule>
    <cfRule type="expression" dxfId="59" priority="2901">
      <formula>_xlfn.ISFORMULA(S163)=TRUE</formula>
    </cfRule>
    <cfRule type="expression" dxfId="58" priority="2904">
      <formula>_xlfn.ISFORMULA(S163)=TRUE</formula>
    </cfRule>
    <cfRule type="expression" dxfId="57" priority="2903">
      <formula>_xlfn.ISFORMULA(S163)=TRUE</formula>
    </cfRule>
    <cfRule type="expression" dxfId="56" priority="2900">
      <formula>_xlfn.ISFORMULA(S163)=TRUE</formula>
    </cfRule>
    <cfRule type="expression" dxfId="55" priority="2899">
      <formula>_xlfn.ISFORMULA(S163)=TRUE</formula>
    </cfRule>
  </conditionalFormatting>
  <conditionalFormatting sqref="S174:S175 S178:S179 S182:S183 S186:S188">
    <cfRule type="expression" dxfId="54" priority="2859">
      <formula>_xlfn.ISFORMULA(S174)=TRUE</formula>
    </cfRule>
    <cfRule type="expression" dxfId="53" priority="2860">
      <formula>_xlfn.ISFORMULA(S174)=TRUE</formula>
    </cfRule>
    <cfRule type="expression" dxfId="52" priority="2857">
      <formula>_xlfn.ISFORMULA(S174)=TRUE</formula>
    </cfRule>
    <cfRule type="expression" dxfId="51" priority="2862">
      <formula>_xlfn.ISFORMULA(S174)=TRUE</formula>
    </cfRule>
    <cfRule type="expression" dxfId="50" priority="2861">
      <formula>_xlfn.ISFORMULA(S174)=TRUE</formula>
    </cfRule>
    <cfRule type="expression" dxfId="49" priority="2858">
      <formula>_xlfn.ISFORMULA(S174)=TRUE</formula>
    </cfRule>
  </conditionalFormatting>
  <conditionalFormatting sqref="S176:S177 S180:S181 S184:S185">
    <cfRule type="expression" dxfId="48" priority="2828">
      <formula>_xlfn.ISFORMULA(S176)=TRUE</formula>
    </cfRule>
    <cfRule type="expression" dxfId="47" priority="2829">
      <formula>_xlfn.ISFORMULA(S176)=TRUE</formula>
    </cfRule>
    <cfRule type="expression" dxfId="46" priority="2830">
      <formula>_xlfn.ISFORMULA(S176)=TRUE</formula>
    </cfRule>
    <cfRule type="expression" dxfId="45" priority="2832">
      <formula>_xlfn.ISFORMULA(S176)=TRUE</formula>
    </cfRule>
    <cfRule type="expression" dxfId="44" priority="2831">
      <formula>_xlfn.ISFORMULA(S176)=TRUE</formula>
    </cfRule>
    <cfRule type="expression" dxfId="43" priority="2827">
      <formula>_xlfn.ISFORMULA(S176)=TRUE</formula>
    </cfRule>
  </conditionalFormatting>
  <conditionalFormatting sqref="S191:S192 S195:S196 S199:S200">
    <cfRule type="expression" dxfId="42" priority="2781">
      <formula>_xlfn.ISFORMULA(S191)=TRUE</formula>
    </cfRule>
    <cfRule type="expression" dxfId="41" priority="2783">
      <formula>_xlfn.ISFORMULA(S191)=TRUE</formula>
    </cfRule>
    <cfRule type="expression" dxfId="40" priority="2779">
      <formula>_xlfn.ISFORMULA(S191)=TRUE</formula>
    </cfRule>
    <cfRule type="expression" dxfId="39" priority="2784">
      <formula>_xlfn.ISFORMULA(S191)=TRUE</formula>
    </cfRule>
    <cfRule type="expression" dxfId="38" priority="2780">
      <formula>_xlfn.ISFORMULA(S191)=TRUE</formula>
    </cfRule>
    <cfRule type="expression" dxfId="37" priority="2782">
      <formula>_xlfn.ISFORMULA(S191)=TRUE</formula>
    </cfRule>
  </conditionalFormatting>
  <conditionalFormatting sqref="S193:S194 S197:S198 S201:S202">
    <cfRule type="expression" dxfId="36" priority="2753">
      <formula>_xlfn.ISFORMULA(S193)=TRUE</formula>
    </cfRule>
    <cfRule type="expression" dxfId="35" priority="2750">
      <formula>_xlfn.ISFORMULA(S193)=TRUE</formula>
    </cfRule>
    <cfRule type="expression" dxfId="34" priority="2754">
      <formula>_xlfn.ISFORMULA(S193)=TRUE</formula>
    </cfRule>
    <cfRule type="expression" dxfId="33" priority="2751">
      <formula>_xlfn.ISFORMULA(S193)=TRUE</formula>
    </cfRule>
    <cfRule type="expression" dxfId="32" priority="2749">
      <formula>_xlfn.ISFORMULA(S193)=TRUE</formula>
    </cfRule>
    <cfRule type="expression" dxfId="31" priority="2752">
      <formula>_xlfn.ISFORMULA(S193)=TRUE</formula>
    </cfRule>
  </conditionalFormatting>
  <conditionalFormatting sqref="S276:S290">
    <cfRule type="expression" dxfId="30" priority="1842">
      <formula>_xlfn.ISFORMULA(S276)=TRUE</formula>
    </cfRule>
  </conditionalFormatting>
  <conditionalFormatting sqref="S310:S324">
    <cfRule type="expression" dxfId="29" priority="1781">
      <formula>_xlfn.ISFORMULA(S310)=TRUE</formula>
    </cfRule>
  </conditionalFormatting>
  <conditionalFormatting sqref="S325">
    <cfRule type="expression" dxfId="28" priority="142">
      <formula>_xlfn.ISFORMULA(S325)=TRUE</formula>
    </cfRule>
  </conditionalFormatting>
  <conditionalFormatting sqref="S326">
    <cfRule type="expression" dxfId="27" priority="99">
      <formula>_xlfn.ISFORMULA(S326)=TRUE</formula>
    </cfRule>
  </conditionalFormatting>
  <conditionalFormatting sqref="S327">
    <cfRule type="expression" dxfId="26" priority="62">
      <formula>_xlfn.ISFORMULA(S327)=TRUE</formula>
    </cfRule>
  </conditionalFormatting>
  <conditionalFormatting sqref="V2">
    <cfRule type="expression" dxfId="25" priority="14603">
      <formula>IF(VLOOKUP(1,$AF$3:$AF$503,1,FALSE)=1,"ИСТИНА","ЛОЖЬ")</formula>
    </cfRule>
  </conditionalFormatting>
  <conditionalFormatting sqref="V3:V1000">
    <cfRule type="expression" dxfId="24" priority="14605">
      <formula>IF($AB3&gt;4.5,"ИСТИНА","ЛОЖЬ")</formula>
    </cfRule>
  </conditionalFormatting>
  <conditionalFormatting sqref="AB3:AB37">
    <cfRule type="expression" dxfId="23" priority="14606">
      <formula>IF($AB3&gt;4.5,"ИСТИНА","ЛОЖЬ")</formula>
    </cfRule>
  </conditionalFormatting>
  <conditionalFormatting sqref="AF3:AT1000">
    <cfRule type="expression" dxfId="22" priority="14532">
      <formula>_xlfn.ISFORMULA(AF3)=TRUE</formula>
    </cfRule>
  </conditionalFormatting>
  <conditionalFormatting sqref="Q248">
    <cfRule type="expression" dxfId="21" priority="14">
      <formula>IF($X248&gt;4.5,"ИСТИНА","ЛОЖЬ")</formula>
    </cfRule>
    <cfRule type="expression" dxfId="20" priority="15">
      <formula>IF($X248&gt;4.5,"ИСТИНА","ЛОЖЬ")</formula>
    </cfRule>
    <cfRule type="expression" dxfId="19" priority="16">
      <formula>IF($X248&gt;4.5,"ИСТИНА","ЛОЖЬ")</formula>
    </cfRule>
    <cfRule type="expression" dxfId="18" priority="17">
      <formula>IF($X248&gt;4.5,"ИСТИНА","ЛОЖЬ")</formula>
    </cfRule>
    <cfRule type="expression" dxfId="17" priority="18">
      <formula>IF($X248&gt;4.5,"ИСТИНА","ЛОЖЬ")</formula>
    </cfRule>
  </conditionalFormatting>
  <conditionalFormatting sqref="Q248:S248">
    <cfRule type="expression" dxfId="16" priority="9">
      <formula>_xlfn.ISFORMULA(Q248)=TRUE</formula>
    </cfRule>
    <cfRule type="expression" dxfId="15" priority="10">
      <formula>_xlfn.ISFORMULA(Q248)=TRUE</formula>
    </cfRule>
    <cfRule type="expression" dxfId="14" priority="11">
      <formula>_xlfn.ISFORMULA(Q248)=TRUE</formula>
    </cfRule>
    <cfRule type="expression" dxfId="13" priority="12">
      <formula>_xlfn.ISFORMULA(Q248)=TRUE</formula>
    </cfRule>
    <cfRule type="expression" dxfId="12" priority="13">
      <formula>_xlfn.ISFORMULA(Q248)=TRUE</formula>
    </cfRule>
  </conditionalFormatting>
  <conditionalFormatting sqref="R248:S248">
    <cfRule type="expression" dxfId="4" priority="1">
      <formula>_xlfn.ISFORMULA(R248)=TRUE</formula>
    </cfRule>
    <cfRule type="expression" dxfId="5" priority="2">
      <formula>_xlfn.ISFORMULA(R248)=TRUE</formula>
    </cfRule>
    <cfRule type="expression" dxfId="6" priority="3">
      <formula>_xlfn.ISFORMULA(R248)=TRUE</formula>
    </cfRule>
    <cfRule type="expression" dxfId="7" priority="4">
      <formula>_xlfn.ISFORMULA(R248)=TRUE</formula>
    </cfRule>
    <cfRule type="expression" dxfId="8" priority="5">
      <formula>_xlfn.ISFORMULA(R248)=TRUE</formula>
    </cfRule>
    <cfRule type="expression" dxfId="9" priority="6">
      <formula>_xlfn.ISFORMULA(R248)=TRUE</formula>
    </cfRule>
    <cfRule type="expression" dxfId="10" priority="7">
      <formula>_xlfn.ISFORMULA(R248)=TRUE</formula>
    </cfRule>
    <cfRule type="expression" dxfId="11" priority="8">
      <formula>_xlfn.ISFORMULA(R248)=TRUE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dimension ref="A1:U1000"/>
  <sheetViews>
    <sheetView topLeftCell="A264" workbookViewId="0">
      <selection activeCell="H282" sqref="H282"/>
    </sheetView>
  </sheetViews>
  <sheetFormatPr defaultRowHeight="15" x14ac:dyDescent="0.25"/>
  <cols>
    <col min="6" max="7" width="15.5703125" style="60" customWidth="1"/>
    <col min="8" max="8" width="18.42578125" style="60" customWidth="1"/>
    <col min="10" max="10" width="55.5703125" bestFit="1" customWidth="1"/>
    <col min="12" max="12" width="10.140625" bestFit="1" customWidth="1"/>
    <col min="14" max="14" width="13.28515625" bestFit="1" customWidth="1"/>
    <col min="15" max="15" width="33.140625" customWidth="1"/>
    <col min="16" max="16" width="27.85546875" bestFit="1" customWidth="1"/>
    <col min="17" max="17" width="14.85546875" bestFit="1" customWidth="1"/>
    <col min="18" max="18" width="14.42578125" customWidth="1"/>
    <col min="19" max="21" width="13.5703125" customWidth="1"/>
  </cols>
  <sheetData>
    <row r="1" spans="1:21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 s="60">
        <v>6</v>
      </c>
      <c r="G1" s="60">
        <v>7</v>
      </c>
      <c r="H1" s="60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45.75" thickBot="1" x14ac:dyDescent="0.3">
      <c r="A2" s="53" t="s">
        <v>37</v>
      </c>
      <c r="B2" s="53" t="s">
        <v>38</v>
      </c>
      <c r="C2" s="53" t="s">
        <v>39</v>
      </c>
      <c r="D2" s="53" t="s">
        <v>63</v>
      </c>
      <c r="E2" s="53" t="s">
        <v>129</v>
      </c>
      <c r="F2" s="68" t="s">
        <v>12</v>
      </c>
      <c r="G2" s="68" t="s">
        <v>132</v>
      </c>
      <c r="H2" s="68" t="s">
        <v>0</v>
      </c>
      <c r="I2" s="24" t="s">
        <v>225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</row>
    <row r="3" spans="1:21" x14ac:dyDescent="0.25">
      <c r="A3" s="7" t="str">
        <f>IF(B3=B4,"",B3)</f>
        <v/>
      </c>
      <c r="B3" s="7">
        <f>IF(C3=1,MAX(B2:$B$2)+1,IF(F3=0,"",B2))</f>
        <v>1</v>
      </c>
      <c r="C3" s="7">
        <f>COUNTIF($F$2:$F3,F3)</f>
        <v>1</v>
      </c>
      <c r="D3" s="7">
        <f>IF(F3=0,0,MAX($D$2:D2)+1)</f>
        <v>1</v>
      </c>
      <c r="E3" s="7">
        <f>IF(H3=0,0,MAX($E$2:E2)+1)</f>
        <v>0</v>
      </c>
      <c r="F3" s="65" t="s">
        <v>356</v>
      </c>
      <c r="G3" s="65"/>
      <c r="H3" s="63"/>
      <c r="I3" s="7" t="e">
        <f>IFERROR(VLOOKUP(H3,H$2:H2,1,FALSE),VLOOKUP(H3,H4:H$478,1,FALSE))</f>
        <v>#N/A</v>
      </c>
      <c r="J3" s="7" t="str">
        <f t="shared" ref="J3:J66" si="0">IF($H3=0,"",VLOOKUP($H3,Исходные_данные,36,FALSE))</f>
        <v/>
      </c>
      <c r="K3" s="7" t="str">
        <f t="shared" ref="K3:K66" si="1">IF($H3=0,"",VLOOKUP($H3,Исходные_данные,37,FALSE))</f>
        <v/>
      </c>
      <c r="L3" s="7" t="str">
        <f t="shared" ref="L3:L66" si="2">IF($H3=0,"",VLOOKUP($H3,Исходные_данные,38,FALSE))</f>
        <v/>
      </c>
      <c r="M3" s="19" t="str">
        <f t="shared" ref="M3" si="3">IFERROR(VLOOKUP(H3,Нагрузка_диапазон_1,4,FALSE),"")</f>
        <v/>
      </c>
      <c r="N3" s="7" t="str">
        <f t="shared" ref="N3:N66" si="4">IF($H3=0,"",VLOOKUP($H3,Исходные_данные,39,FALSE))</f>
        <v/>
      </c>
      <c r="O3" s="7"/>
      <c r="P3" s="7" t="str">
        <f t="shared" ref="P3:P66" si="5">IF($H3=0,"",VLOOKUP($H3,Исходные_данные,41,FALSE))</f>
        <v/>
      </c>
      <c r="Q3" s="7" t="str">
        <f t="shared" ref="Q3:Q66" si="6">IF($H3=0,"",VLOOKUP($H3,Исходные_данные,8,FALSE))</f>
        <v/>
      </c>
      <c r="R3" s="7">
        <f t="shared" ref="R3" si="7">IF(Q3=3,"L1,L2,L3",0)</f>
        <v>0</v>
      </c>
      <c r="S3" s="7">
        <f t="shared" ref="S3" si="8">IF(C3=1,1,IF(Q3=3,S2,IF(S2=3,1,S2+1)))</f>
        <v>1</v>
      </c>
      <c r="T3" s="7" t="str">
        <f t="shared" ref="T3" si="9">IF(R3=0,"L"&amp;S3,R3)</f>
        <v>L1</v>
      </c>
      <c r="U3" s="7" t="str">
        <f t="shared" ref="U3:U66" si="10">IF($H3=0,"",VLOOKUP($H3,Исходные_данные,31,FALSE))</f>
        <v/>
      </c>
    </row>
    <row r="4" spans="1:21" x14ac:dyDescent="0.25">
      <c r="A4" s="7" t="str">
        <f t="shared" ref="A4:A67" si="11">IF(B4=B5,"",B4)</f>
        <v/>
      </c>
      <c r="B4" s="7">
        <f>IF(C4=1,MAX(B$2:$B3)+1,IF(F4=0,"",B3))</f>
        <v>1</v>
      </c>
      <c r="C4" s="7">
        <f>COUNTIF($F$2:$F4,F4)</f>
        <v>2</v>
      </c>
      <c r="D4" s="7">
        <f>IF(F4=0,0,MAX($D$2:D3)+1)</f>
        <v>2</v>
      </c>
      <c r="E4" s="7">
        <f>IF(H4=0,0,MAX($E$2:E3)+1)</f>
        <v>1</v>
      </c>
      <c r="F4" s="65" t="s">
        <v>356</v>
      </c>
      <c r="G4" s="59"/>
      <c r="H4" s="59"/>
      <c r="I4" s="7" t="e">
        <f>IFERROR(VLOOKUP(H4,H$2:H3,1,FALSE),VLOOKUP(H4,H5:H$478,1,FALSE))</f>
        <v>#N/A</v>
      </c>
      <c r="J4" s="7" t="str">
        <f t="shared" si="0"/>
        <v xml:space="preserve">Основной ввод </v>
      </c>
      <c r="K4" s="7">
        <f t="shared" si="1"/>
        <v>128.26</v>
      </c>
      <c r="L4" s="7">
        <f t="shared" si="2"/>
        <v>84.412999999999982</v>
      </c>
      <c r="M4" s="19">
        <f t="shared" ref="M4" si="12">IFERROR(VLOOKUP(H4,Нагрузка_диапазон_1,4,FALSE),"")</f>
        <v>0</v>
      </c>
      <c r="N4" s="7" t="str">
        <f t="shared" si="4"/>
        <v>Ввод.1</v>
      </c>
      <c r="O4" s="7"/>
      <c r="P4" s="7" t="str">
        <f t="shared" si="5"/>
        <v>ВВГнг(А)-LS (5х16)
L=19-0,91%</v>
      </c>
      <c r="Q4" s="7">
        <f t="shared" si="6"/>
        <v>3</v>
      </c>
      <c r="R4" s="7" t="str">
        <f t="shared" ref="R4:R67" si="13">IF(Q4=3,"L1,L2,L3",0)</f>
        <v>L1,L2,L3</v>
      </c>
      <c r="S4" s="7">
        <f t="shared" ref="S4:S67" si="14">IF(C4=1,1,IF(Q4=3,S3,IF(S3=3,1,S3+1)))</f>
        <v>1</v>
      </c>
      <c r="T4" s="7" t="str">
        <f t="shared" ref="T4:T67" si="15">IF(R4=0,"L"&amp;S4,R4)</f>
        <v>L1,L2,L3</v>
      </c>
      <c r="U4" s="7" t="str">
        <f t="shared" si="10"/>
        <v>ВВГнг(А)-LS (5х16)</v>
      </c>
    </row>
    <row r="5" spans="1:21" x14ac:dyDescent="0.25">
      <c r="A5" s="7" t="str">
        <f t="shared" si="11"/>
        <v/>
      </c>
      <c r="B5" s="7">
        <f>IF(C5=1,MAX(B$2:$B4)+1,IF(F5=0,"",B4))</f>
        <v>1</v>
      </c>
      <c r="C5" s="7">
        <f>COUNTIF($F$2:$F5,F5)</f>
        <v>3</v>
      </c>
      <c r="D5" s="7">
        <f>IF(F5=0,0,MAX($D$2:D4)+1)</f>
        <v>3</v>
      </c>
      <c r="E5" s="7">
        <f>IF(H5=0,0,MAX($E$2:E4)+1)</f>
        <v>0</v>
      </c>
      <c r="F5" s="65" t="s">
        <v>356</v>
      </c>
      <c r="G5" s="59"/>
      <c r="H5" s="102"/>
      <c r="I5" s="7" t="e">
        <f>IFERROR(VLOOKUP(H5,H$2:H4,1,FALSE),VLOOKUP(H5,H6:H$478,1,FALSE))</f>
        <v>#N/A</v>
      </c>
      <c r="J5" s="7" t="str">
        <f t="shared" si="0"/>
        <v/>
      </c>
      <c r="K5" s="7" t="str">
        <f t="shared" si="1"/>
        <v/>
      </c>
      <c r="L5" s="7" t="str">
        <f t="shared" si="2"/>
        <v/>
      </c>
      <c r="M5" s="19" t="str">
        <f t="shared" ref="M5:M68" si="16">IFERROR(VLOOKUP(H5,Нагрузка_диапазон_1,4,FALSE),"")</f>
        <v/>
      </c>
      <c r="N5" s="7" t="str">
        <f t="shared" si="4"/>
        <v/>
      </c>
      <c r="O5" s="7"/>
      <c r="P5" s="7" t="str">
        <f t="shared" si="5"/>
        <v/>
      </c>
      <c r="Q5" s="7" t="str">
        <f t="shared" si="6"/>
        <v/>
      </c>
      <c r="R5" s="7">
        <f t="shared" si="13"/>
        <v>0</v>
      </c>
      <c r="S5" s="7">
        <f t="shared" si="14"/>
        <v>2</v>
      </c>
      <c r="T5" s="7" t="str">
        <f t="shared" si="15"/>
        <v>L2</v>
      </c>
      <c r="U5" s="7" t="str">
        <f t="shared" si="10"/>
        <v/>
      </c>
    </row>
    <row r="6" spans="1:21" x14ac:dyDescent="0.25">
      <c r="A6" s="7" t="str">
        <f t="shared" si="11"/>
        <v/>
      </c>
      <c r="B6" s="7">
        <f>IF(C6=1,MAX(B$2:$B5)+1,IF(F6=0,"",B5))</f>
        <v>1</v>
      </c>
      <c r="C6" s="7">
        <f>COUNTIF($F$2:$F6,F6)</f>
        <v>4</v>
      </c>
      <c r="D6" s="7">
        <f>IF(F6=0,0,MAX($D$2:D5)+1)</f>
        <v>4</v>
      </c>
      <c r="E6" s="7">
        <f>IF(H6=0,0,MAX($E$2:E5)+1)</f>
        <v>0</v>
      </c>
      <c r="F6" s="65" t="s">
        <v>356</v>
      </c>
      <c r="G6" s="59"/>
      <c r="H6" s="102"/>
      <c r="I6" s="7" t="e">
        <f>IFERROR(VLOOKUP(H6,H$2:H5,1,FALSE),VLOOKUP(H6,H7:H$478,1,FALSE))</f>
        <v>#N/A</v>
      </c>
      <c r="J6" s="7" t="str">
        <f t="shared" si="0"/>
        <v/>
      </c>
      <c r="K6" s="7" t="str">
        <f t="shared" si="1"/>
        <v/>
      </c>
      <c r="L6" s="7" t="str">
        <f t="shared" si="2"/>
        <v/>
      </c>
      <c r="M6" s="19" t="str">
        <f t="shared" si="16"/>
        <v/>
      </c>
      <c r="N6" s="7" t="str">
        <f t="shared" si="4"/>
        <v/>
      </c>
      <c r="O6" s="7"/>
      <c r="P6" s="7" t="str">
        <f t="shared" si="5"/>
        <v/>
      </c>
      <c r="Q6" s="7" t="str">
        <f t="shared" si="6"/>
        <v/>
      </c>
      <c r="R6" s="7">
        <f t="shared" si="13"/>
        <v>0</v>
      </c>
      <c r="S6" s="7">
        <f t="shared" si="14"/>
        <v>3</v>
      </c>
      <c r="T6" s="7" t="str">
        <f t="shared" si="15"/>
        <v>L3</v>
      </c>
      <c r="U6" s="7" t="str">
        <f t="shared" si="10"/>
        <v/>
      </c>
    </row>
    <row r="7" spans="1:21" x14ac:dyDescent="0.25">
      <c r="A7" s="7" t="str">
        <f t="shared" si="11"/>
        <v/>
      </c>
      <c r="B7" s="7">
        <f>IF(C7=1,MAX(B$2:$B6)+1,IF(F7=0,"",B6))</f>
        <v>1</v>
      </c>
      <c r="C7" s="7">
        <f>COUNTIF($F$2:$F7,F7)</f>
        <v>5</v>
      </c>
      <c r="D7" s="7">
        <f>IF(F7=0,0,MAX($D$2:D6)+1)</f>
        <v>5</v>
      </c>
      <c r="E7" s="7">
        <f>IF(H7=0,0,MAX($E$2:E6)+1)</f>
        <v>0</v>
      </c>
      <c r="F7" s="65" t="s">
        <v>356</v>
      </c>
      <c r="G7" s="59"/>
      <c r="H7" s="59"/>
      <c r="I7" s="7" t="e">
        <f>IFERROR(VLOOKUP(H7,H$2:H6,1,FALSE),VLOOKUP(H7,H8:H$478,1,FALSE))</f>
        <v>#N/A</v>
      </c>
      <c r="J7" s="7" t="str">
        <f t="shared" si="0"/>
        <v/>
      </c>
      <c r="K7" s="7" t="str">
        <f t="shared" si="1"/>
        <v/>
      </c>
      <c r="L7" s="7" t="str">
        <f t="shared" si="2"/>
        <v/>
      </c>
      <c r="M7" s="19" t="str">
        <f t="shared" si="16"/>
        <v/>
      </c>
      <c r="N7" s="7" t="str">
        <f t="shared" si="4"/>
        <v/>
      </c>
      <c r="O7" s="7"/>
      <c r="P7" s="7" t="str">
        <f t="shared" si="5"/>
        <v/>
      </c>
      <c r="Q7" s="7" t="str">
        <f t="shared" si="6"/>
        <v/>
      </c>
      <c r="R7" s="7">
        <f t="shared" si="13"/>
        <v>0</v>
      </c>
      <c r="S7" s="7">
        <f t="shared" si="14"/>
        <v>1</v>
      </c>
      <c r="T7" s="7" t="str">
        <f t="shared" si="15"/>
        <v>L1</v>
      </c>
      <c r="U7" s="7" t="str">
        <f t="shared" si="10"/>
        <v/>
      </c>
    </row>
    <row r="8" spans="1:21" x14ac:dyDescent="0.25">
      <c r="A8" s="7" t="str">
        <f t="shared" si="11"/>
        <v/>
      </c>
      <c r="B8" s="7">
        <f>IF(C8=1,MAX(B$2:$B7)+1,IF(F8=0,"",B7))</f>
        <v>1</v>
      </c>
      <c r="C8" s="7">
        <f>COUNTIF($F$2:$F8,F8)</f>
        <v>6</v>
      </c>
      <c r="D8" s="7">
        <f>IF(F8=0,0,MAX($D$2:D7)+1)</f>
        <v>6</v>
      </c>
      <c r="E8" s="7">
        <f>IF(H8=0,0,MAX($E$2:E7)+1)</f>
        <v>0</v>
      </c>
      <c r="F8" s="65" t="s">
        <v>356</v>
      </c>
      <c r="G8" s="59"/>
      <c r="H8" s="102"/>
      <c r="I8" s="7" t="e">
        <f>IFERROR(VLOOKUP(H8,H$2:H7,1,FALSE),VLOOKUP(H8,H9:H$478,1,FALSE))</f>
        <v>#N/A</v>
      </c>
      <c r="J8" s="7" t="str">
        <f t="shared" si="0"/>
        <v/>
      </c>
      <c r="K8" s="7" t="str">
        <f t="shared" si="1"/>
        <v/>
      </c>
      <c r="L8" s="7" t="str">
        <f t="shared" si="2"/>
        <v/>
      </c>
      <c r="M8" s="19" t="str">
        <f t="shared" si="16"/>
        <v/>
      </c>
      <c r="N8" s="7" t="str">
        <f t="shared" si="4"/>
        <v/>
      </c>
      <c r="O8" s="7"/>
      <c r="P8" s="7" t="str">
        <f t="shared" si="5"/>
        <v/>
      </c>
      <c r="Q8" s="7" t="str">
        <f t="shared" si="6"/>
        <v/>
      </c>
      <c r="R8" s="7">
        <f t="shared" si="13"/>
        <v>0</v>
      </c>
      <c r="S8" s="7">
        <f t="shared" si="14"/>
        <v>2</v>
      </c>
      <c r="T8" s="7" t="str">
        <f t="shared" si="15"/>
        <v>L2</v>
      </c>
      <c r="U8" s="7" t="str">
        <f t="shared" si="10"/>
        <v/>
      </c>
    </row>
    <row r="9" spans="1:21" x14ac:dyDescent="0.25">
      <c r="A9" s="7" t="str">
        <f t="shared" si="11"/>
        <v/>
      </c>
      <c r="B9" s="7">
        <f>IF(C9=1,MAX(B$2:$B8)+1,IF(F9=0,"",B8))</f>
        <v>1</v>
      </c>
      <c r="C9" s="7">
        <f>COUNTIF($F$2:$F9,F9)</f>
        <v>7</v>
      </c>
      <c r="D9" s="7">
        <f>IF(F9=0,0,MAX($D$2:D8)+1)</f>
        <v>7</v>
      </c>
      <c r="E9" s="7">
        <f>IF(H9=0,0,MAX($E$2:E8)+1)</f>
        <v>2</v>
      </c>
      <c r="F9" s="65" t="s">
        <v>356</v>
      </c>
      <c r="G9" s="59"/>
      <c r="H9" s="102"/>
      <c r="I9" s="7" t="e">
        <f>IFERROR(VLOOKUP(H9,H$2:H8,1,FALSE),VLOOKUP(H9,H10:H$478,1,FALSE))</f>
        <v>#N/A</v>
      </c>
      <c r="J9" s="7" t="str">
        <f t="shared" si="0"/>
        <v>Реле напряжения</v>
      </c>
      <c r="K9" s="7">
        <f t="shared" si="1"/>
        <v>0.02</v>
      </c>
      <c r="L9" s="7">
        <f t="shared" si="2"/>
        <v>0.01</v>
      </c>
      <c r="M9" s="19">
        <f t="shared" si="16"/>
        <v>0</v>
      </c>
      <c r="N9" s="7" t="str">
        <f t="shared" si="4"/>
        <v>KV-1</v>
      </c>
      <c r="O9" s="7"/>
      <c r="P9" s="7" t="e">
        <f t="shared" si="5"/>
        <v>#N/A</v>
      </c>
      <c r="Q9" s="7">
        <f t="shared" si="6"/>
        <v>3</v>
      </c>
      <c r="R9" s="7" t="str">
        <f t="shared" si="13"/>
        <v>L1,L2,L3</v>
      </c>
      <c r="S9" s="7">
        <f t="shared" si="14"/>
        <v>2</v>
      </c>
      <c r="T9" s="7" t="str">
        <f t="shared" si="15"/>
        <v>L1,L2,L3</v>
      </c>
      <c r="U9" s="7" t="e">
        <f t="shared" si="10"/>
        <v>#N/A</v>
      </c>
    </row>
    <row r="10" spans="1:21" x14ac:dyDescent="0.25">
      <c r="A10" s="7" t="str">
        <f t="shared" si="11"/>
        <v/>
      </c>
      <c r="B10" s="7">
        <f>IF(C10=1,MAX(B$2:$B9)+1,IF(F10=0,"",B9))</f>
        <v>1</v>
      </c>
      <c r="C10" s="7">
        <f>COUNTIF($F$2:$F10,F10)</f>
        <v>8</v>
      </c>
      <c r="D10" s="7">
        <f>IF(F10=0,0,MAX($D$2:D9)+1)</f>
        <v>8</v>
      </c>
      <c r="E10" s="7">
        <f>IF(H10=0,0,MAX($E$2:E9)+1)</f>
        <v>0</v>
      </c>
      <c r="F10" s="65" t="s">
        <v>356</v>
      </c>
      <c r="G10" s="59"/>
      <c r="H10" s="102"/>
      <c r="I10" s="7" t="e">
        <f>IFERROR(VLOOKUP(H10,H$2:H9,1,FALSE),VLOOKUP(H10,H11:H$478,1,FALSE))</f>
        <v>#N/A</v>
      </c>
      <c r="J10" s="7" t="str">
        <f t="shared" si="0"/>
        <v/>
      </c>
      <c r="K10" s="7" t="str">
        <f t="shared" si="1"/>
        <v/>
      </c>
      <c r="L10" s="7" t="str">
        <f t="shared" si="2"/>
        <v/>
      </c>
      <c r="M10" s="19" t="str">
        <f t="shared" si="16"/>
        <v/>
      </c>
      <c r="N10" s="7" t="str">
        <f t="shared" si="4"/>
        <v/>
      </c>
      <c r="O10" s="7"/>
      <c r="P10" s="7" t="str">
        <f t="shared" si="5"/>
        <v/>
      </c>
      <c r="Q10" s="7" t="str">
        <f t="shared" si="6"/>
        <v/>
      </c>
      <c r="R10" s="7">
        <f t="shared" si="13"/>
        <v>0</v>
      </c>
      <c r="S10" s="7">
        <f t="shared" si="14"/>
        <v>3</v>
      </c>
      <c r="T10" s="7" t="str">
        <f t="shared" si="15"/>
        <v>L3</v>
      </c>
      <c r="U10" s="7" t="str">
        <f t="shared" si="10"/>
        <v/>
      </c>
    </row>
    <row r="11" spans="1:21" x14ac:dyDescent="0.25">
      <c r="A11" s="7" t="str">
        <f t="shared" si="11"/>
        <v/>
      </c>
      <c r="B11" s="7">
        <f>IF(C11=1,MAX(B$2:$B10)+1,IF(F11=0,"",B10))</f>
        <v>1</v>
      </c>
      <c r="C11" s="7">
        <f>COUNTIF($F$2:$F11,F11)</f>
        <v>9</v>
      </c>
      <c r="D11" s="7">
        <f>IF(F11=0,0,MAX($D$2:D10)+1)</f>
        <v>9</v>
      </c>
      <c r="E11" s="7">
        <f>IF(H11=0,0,MAX($E$2:E10)+1)</f>
        <v>0</v>
      </c>
      <c r="F11" s="65" t="s">
        <v>356</v>
      </c>
      <c r="G11" s="59"/>
      <c r="H11" s="102"/>
      <c r="I11" s="7" t="e">
        <f>IFERROR(VLOOKUP(H11,H$2:H10,1,FALSE),VLOOKUP(H11,H12:H$478,1,FALSE))</f>
        <v>#N/A</v>
      </c>
      <c r="J11" s="7" t="str">
        <f t="shared" si="0"/>
        <v/>
      </c>
      <c r="K11" s="7" t="str">
        <f t="shared" si="1"/>
        <v/>
      </c>
      <c r="L11" s="7" t="str">
        <f t="shared" si="2"/>
        <v/>
      </c>
      <c r="M11" s="19" t="str">
        <f t="shared" si="16"/>
        <v/>
      </c>
      <c r="N11" s="7" t="str">
        <f t="shared" si="4"/>
        <v/>
      </c>
      <c r="O11" s="7"/>
      <c r="P11" s="7" t="str">
        <f t="shared" si="5"/>
        <v/>
      </c>
      <c r="Q11" s="7" t="str">
        <f t="shared" si="6"/>
        <v/>
      </c>
      <c r="R11" s="7">
        <f t="shared" si="13"/>
        <v>0</v>
      </c>
      <c r="S11" s="7">
        <f t="shared" si="14"/>
        <v>1</v>
      </c>
      <c r="T11" s="7" t="str">
        <f t="shared" si="15"/>
        <v>L1</v>
      </c>
      <c r="U11" s="7" t="str">
        <f t="shared" si="10"/>
        <v/>
      </c>
    </row>
    <row r="12" spans="1:21" x14ac:dyDescent="0.25">
      <c r="A12" s="7" t="str">
        <f t="shared" si="11"/>
        <v/>
      </c>
      <c r="B12" s="7">
        <f>IF(C12=1,MAX(B$2:$B11)+1,IF(F12=0,"",B11))</f>
        <v>1</v>
      </c>
      <c r="C12" s="7">
        <f>COUNTIF($F$2:$F12,F12)</f>
        <v>10</v>
      </c>
      <c r="D12" s="7">
        <f>IF(F12=0,0,MAX($D$2:D11)+1)</f>
        <v>10</v>
      </c>
      <c r="E12" s="7">
        <f>IF(H12=0,0,MAX($E$2:E11)+1)</f>
        <v>0</v>
      </c>
      <c r="F12" s="65" t="s">
        <v>356</v>
      </c>
      <c r="G12" s="59"/>
      <c r="H12" s="102"/>
      <c r="I12" s="7" t="e">
        <f>IFERROR(VLOOKUP(H12,H$2:H11,1,FALSE),VLOOKUP(H12,H13:H$478,1,FALSE))</f>
        <v>#N/A</v>
      </c>
      <c r="J12" s="7" t="str">
        <f t="shared" si="0"/>
        <v/>
      </c>
      <c r="K12" s="7" t="str">
        <f t="shared" si="1"/>
        <v/>
      </c>
      <c r="L12" s="7" t="str">
        <f t="shared" si="2"/>
        <v/>
      </c>
      <c r="M12" s="19" t="str">
        <f t="shared" si="16"/>
        <v/>
      </c>
      <c r="N12" s="7" t="str">
        <f t="shared" si="4"/>
        <v/>
      </c>
      <c r="O12" s="7"/>
      <c r="P12" s="7" t="str">
        <f t="shared" si="5"/>
        <v/>
      </c>
      <c r="Q12" s="7" t="str">
        <f t="shared" si="6"/>
        <v/>
      </c>
      <c r="R12" s="7">
        <f t="shared" si="13"/>
        <v>0</v>
      </c>
      <c r="S12" s="7">
        <f t="shared" si="14"/>
        <v>2</v>
      </c>
      <c r="T12" s="7" t="str">
        <f t="shared" si="15"/>
        <v>L2</v>
      </c>
      <c r="U12" s="7" t="str">
        <f t="shared" si="10"/>
        <v/>
      </c>
    </row>
    <row r="13" spans="1:21" x14ac:dyDescent="0.25">
      <c r="A13" s="7" t="str">
        <f t="shared" si="11"/>
        <v/>
      </c>
      <c r="B13" s="7">
        <f>IF(C13=1,MAX(B$2:$B12)+1,IF(F13=0,"",B12))</f>
        <v>1</v>
      </c>
      <c r="C13" s="7">
        <f>COUNTIF($F$2:$F13,F13)</f>
        <v>11</v>
      </c>
      <c r="D13" s="7">
        <f>IF(F13=0,0,MAX($D$2:D12)+1)</f>
        <v>11</v>
      </c>
      <c r="E13" s="7">
        <f>IF(H13=0,0,MAX($E$2:E12)+1)</f>
        <v>3</v>
      </c>
      <c r="F13" s="65" t="s">
        <v>356</v>
      </c>
      <c r="G13" s="59"/>
      <c r="H13" s="102"/>
      <c r="I13" s="7" t="e">
        <f>IFERROR(VLOOKUP(H13,H$2:H12,1,FALSE),VLOOKUP(H13,H14:H$478,1,FALSE))</f>
        <v>#N/A</v>
      </c>
      <c r="J13" s="7" t="str">
        <f t="shared" si="0"/>
        <v>Питание на ИБП</v>
      </c>
      <c r="K13" s="7">
        <f t="shared" si="1"/>
        <v>9.1</v>
      </c>
      <c r="L13" s="7">
        <f t="shared" si="2"/>
        <v>2</v>
      </c>
      <c r="M13" s="19">
        <f t="shared" si="16"/>
        <v>0</v>
      </c>
      <c r="N13" s="7" t="str">
        <f t="shared" si="4"/>
        <v>На ИБП</v>
      </c>
      <c r="O13" s="7"/>
      <c r="P13" s="7" t="str">
        <f t="shared" si="5"/>
        <v>ВВГнг(А)-LS (3х2,5)
L=22-1,28%</v>
      </c>
      <c r="Q13" s="7">
        <f t="shared" si="6"/>
        <v>1</v>
      </c>
      <c r="R13" s="7">
        <f t="shared" si="13"/>
        <v>0</v>
      </c>
      <c r="S13" s="7">
        <f t="shared" si="14"/>
        <v>3</v>
      </c>
      <c r="T13" s="7" t="str">
        <f t="shared" si="15"/>
        <v>L3</v>
      </c>
      <c r="U13" s="7" t="str">
        <f t="shared" si="10"/>
        <v>ВВГнг(А)-LS (3х2,5)</v>
      </c>
    </row>
    <row r="14" spans="1:21" x14ac:dyDescent="0.25">
      <c r="A14" s="7" t="str">
        <f t="shared" si="11"/>
        <v/>
      </c>
      <c r="B14" s="7">
        <f>IF(C14=1,MAX(B$2:$B13)+1,IF(F14=0,"",B13))</f>
        <v>1</v>
      </c>
      <c r="C14" s="7">
        <f>COUNTIF($F$2:$F14,F14)</f>
        <v>12</v>
      </c>
      <c r="D14" s="7">
        <f>IF(F14=0,0,MAX($D$2:D13)+1)</f>
        <v>12</v>
      </c>
      <c r="E14" s="7">
        <f>IF(H14=0,0,MAX($E$2:E13)+1)</f>
        <v>0</v>
      </c>
      <c r="F14" s="65" t="s">
        <v>356</v>
      </c>
      <c r="G14" s="59"/>
      <c r="H14" s="102"/>
      <c r="I14" s="7" t="e">
        <f>IFERROR(VLOOKUP(H14,H$2:H13,1,FALSE),VLOOKUP(H14,H15:H$478,1,FALSE))</f>
        <v>#N/A</v>
      </c>
      <c r="J14" s="7" t="str">
        <f t="shared" si="0"/>
        <v/>
      </c>
      <c r="K14" s="7" t="str">
        <f t="shared" si="1"/>
        <v/>
      </c>
      <c r="L14" s="7" t="str">
        <f t="shared" si="2"/>
        <v/>
      </c>
      <c r="M14" s="19" t="str">
        <f t="shared" si="16"/>
        <v/>
      </c>
      <c r="N14" s="7" t="str">
        <f t="shared" si="4"/>
        <v/>
      </c>
      <c r="O14" s="7"/>
      <c r="P14" s="7" t="str">
        <f t="shared" si="5"/>
        <v/>
      </c>
      <c r="Q14" s="7" t="str">
        <f t="shared" si="6"/>
        <v/>
      </c>
      <c r="R14" s="7">
        <f t="shared" si="13"/>
        <v>0</v>
      </c>
      <c r="S14" s="7">
        <f t="shared" si="14"/>
        <v>1</v>
      </c>
      <c r="T14" s="7" t="str">
        <f t="shared" si="15"/>
        <v>L1</v>
      </c>
      <c r="U14" s="7" t="str">
        <f t="shared" si="10"/>
        <v/>
      </c>
    </row>
    <row r="15" spans="1:21" x14ac:dyDescent="0.25">
      <c r="A15" s="7" t="str">
        <f t="shared" si="11"/>
        <v/>
      </c>
      <c r="B15" s="7">
        <f>IF(C15=1,MAX(B$2:$B14)+1,IF(F15=0,"",B14))</f>
        <v>1</v>
      </c>
      <c r="C15" s="7">
        <f>COUNTIF($F$2:$F15,F15)</f>
        <v>13</v>
      </c>
      <c r="D15" s="7">
        <f>IF(F15=0,0,MAX($D$2:D14)+1)</f>
        <v>13</v>
      </c>
      <c r="E15" s="7">
        <f>IF(H15=0,0,MAX($E$2:E14)+1)</f>
        <v>0</v>
      </c>
      <c r="F15" s="65" t="s">
        <v>356</v>
      </c>
      <c r="G15" s="59"/>
      <c r="H15" s="102"/>
      <c r="I15" s="7" t="e">
        <f>IFERROR(VLOOKUP(H15,H$2:H14,1,FALSE),VLOOKUP(H15,H16:H$478,1,FALSE))</f>
        <v>#N/A</v>
      </c>
      <c r="J15" s="7" t="str">
        <f t="shared" si="0"/>
        <v/>
      </c>
      <c r="K15" s="7" t="str">
        <f t="shared" si="1"/>
        <v/>
      </c>
      <c r="L15" s="7" t="str">
        <f t="shared" si="2"/>
        <v/>
      </c>
      <c r="M15" s="19" t="str">
        <f t="shared" si="16"/>
        <v/>
      </c>
      <c r="N15" s="7" t="str">
        <f t="shared" si="4"/>
        <v/>
      </c>
      <c r="O15" s="7"/>
      <c r="P15" s="7" t="str">
        <f t="shared" si="5"/>
        <v/>
      </c>
      <c r="Q15" s="7" t="str">
        <f t="shared" si="6"/>
        <v/>
      </c>
      <c r="R15" s="7">
        <f t="shared" si="13"/>
        <v>0</v>
      </c>
      <c r="S15" s="7">
        <f t="shared" si="14"/>
        <v>2</v>
      </c>
      <c r="T15" s="7" t="str">
        <f t="shared" si="15"/>
        <v>L2</v>
      </c>
      <c r="U15" s="7" t="str">
        <f t="shared" si="10"/>
        <v/>
      </c>
    </row>
    <row r="16" spans="1:21" x14ac:dyDescent="0.25">
      <c r="A16" s="7" t="str">
        <f t="shared" si="11"/>
        <v/>
      </c>
      <c r="B16" s="7">
        <f>IF(C16=1,MAX(B$2:$B15)+1,IF(F16=0,"",B15))</f>
        <v>1</v>
      </c>
      <c r="C16" s="7">
        <f>COUNTIF($F$2:$F16,F16)</f>
        <v>14</v>
      </c>
      <c r="D16" s="7">
        <f>IF(F16=0,0,MAX($D$2:D15)+1)</f>
        <v>14</v>
      </c>
      <c r="E16" s="7">
        <f>IF(H16=0,0,MAX($E$2:E15)+1)</f>
        <v>0</v>
      </c>
      <c r="F16" s="65" t="s">
        <v>356</v>
      </c>
      <c r="G16" s="59"/>
      <c r="H16" s="102"/>
      <c r="I16" s="7" t="e">
        <f>IFERROR(VLOOKUP(H16,H$2:H15,1,FALSE),VLOOKUP(H16,H17:H$478,1,FALSE))</f>
        <v>#N/A</v>
      </c>
      <c r="J16" s="7" t="str">
        <f t="shared" si="0"/>
        <v/>
      </c>
      <c r="K16" s="7" t="str">
        <f t="shared" si="1"/>
        <v/>
      </c>
      <c r="L16" s="7" t="str">
        <f t="shared" si="2"/>
        <v/>
      </c>
      <c r="M16" s="19" t="str">
        <f t="shared" si="16"/>
        <v/>
      </c>
      <c r="N16" s="7" t="str">
        <f t="shared" si="4"/>
        <v/>
      </c>
      <c r="O16" s="7"/>
      <c r="P16" s="7" t="str">
        <f t="shared" si="5"/>
        <v/>
      </c>
      <c r="Q16" s="7" t="str">
        <f t="shared" si="6"/>
        <v/>
      </c>
      <c r="R16" s="7">
        <f t="shared" si="13"/>
        <v>0</v>
      </c>
      <c r="S16" s="7">
        <f t="shared" si="14"/>
        <v>3</v>
      </c>
      <c r="T16" s="7" t="str">
        <f t="shared" si="15"/>
        <v>L3</v>
      </c>
      <c r="U16" s="7" t="str">
        <f t="shared" si="10"/>
        <v/>
      </c>
    </row>
    <row r="17" spans="1:21" x14ac:dyDescent="0.25">
      <c r="A17" s="7" t="str">
        <f t="shared" si="11"/>
        <v/>
      </c>
      <c r="B17" s="7">
        <f>IF(C17=1,MAX(B$2:$B16)+1,IF(F17=0,"",B16))</f>
        <v>1</v>
      </c>
      <c r="C17" s="7">
        <f>COUNTIF($F$2:$F17,F17)</f>
        <v>15</v>
      </c>
      <c r="D17" s="7">
        <f>IF(F17=0,0,MAX($D$2:D16)+1)</f>
        <v>15</v>
      </c>
      <c r="E17" s="7">
        <f>IF(H17=0,0,MAX($E$2:E16)+1)</f>
        <v>4</v>
      </c>
      <c r="F17" s="65" t="s">
        <v>356</v>
      </c>
      <c r="G17" s="59"/>
      <c r="H17" s="102"/>
      <c r="I17" s="7" t="e">
        <f>IFERROR(VLOOKUP(H17,H$2:H16,1,FALSE),VLOOKUP(H17,H18:H$478,1,FALSE))</f>
        <v>#N/A</v>
      </c>
      <c r="J17" s="7" t="str">
        <f t="shared" si="0"/>
        <v>Питание от ИБП</v>
      </c>
      <c r="K17" s="7">
        <f t="shared" si="1"/>
        <v>9.1</v>
      </c>
      <c r="L17" s="7">
        <f t="shared" si="2"/>
        <v>2</v>
      </c>
      <c r="M17" s="19">
        <f t="shared" si="16"/>
        <v>0</v>
      </c>
      <c r="N17" s="7" t="str">
        <f t="shared" si="4"/>
        <v>От ИБП</v>
      </c>
      <c r="O17" s="7"/>
      <c r="P17" s="7" t="str">
        <f t="shared" si="5"/>
        <v>ВВГнг(А)-LS (3х2,5)
L=22-1,28%</v>
      </c>
      <c r="Q17" s="7">
        <f t="shared" si="6"/>
        <v>1</v>
      </c>
      <c r="R17" s="7">
        <f t="shared" si="13"/>
        <v>0</v>
      </c>
      <c r="S17" s="7">
        <f t="shared" si="14"/>
        <v>1</v>
      </c>
      <c r="T17" s="7" t="str">
        <f t="shared" si="15"/>
        <v>L1</v>
      </c>
      <c r="U17" s="7" t="str">
        <f t="shared" si="10"/>
        <v>ВВГнг(А)-LS (3х2,5)</v>
      </c>
    </row>
    <row r="18" spans="1:21" x14ac:dyDescent="0.25">
      <c r="A18" s="7" t="str">
        <f t="shared" si="11"/>
        <v/>
      </c>
      <c r="B18" s="7">
        <f>IF(C18=1,MAX(B$2:$B17)+1,IF(F18=0,"",B17))</f>
        <v>1</v>
      </c>
      <c r="C18" s="7">
        <f>COUNTIF($F$2:$F18,F18)</f>
        <v>16</v>
      </c>
      <c r="D18" s="7">
        <f>IF(F18=0,0,MAX($D$2:D17)+1)</f>
        <v>16</v>
      </c>
      <c r="E18" s="7">
        <f>IF(H18=0,0,MAX($E$2:E17)+1)</f>
        <v>0</v>
      </c>
      <c r="F18" s="65" t="s">
        <v>356</v>
      </c>
      <c r="G18" s="59"/>
      <c r="H18" s="102"/>
      <c r="I18" s="7" t="e">
        <f>IFERROR(VLOOKUP(H18,H$2:H17,1,FALSE),VLOOKUP(H18,H19:H$478,1,FALSE))</f>
        <v>#N/A</v>
      </c>
      <c r="J18" s="7" t="str">
        <f t="shared" si="0"/>
        <v/>
      </c>
      <c r="K18" s="7" t="str">
        <f t="shared" si="1"/>
        <v/>
      </c>
      <c r="L18" s="7" t="str">
        <f t="shared" si="2"/>
        <v/>
      </c>
      <c r="M18" s="19" t="str">
        <f t="shared" si="16"/>
        <v/>
      </c>
      <c r="N18" s="7" t="str">
        <f t="shared" si="4"/>
        <v/>
      </c>
      <c r="O18" s="7"/>
      <c r="P18" s="7" t="str">
        <f t="shared" si="5"/>
        <v/>
      </c>
      <c r="Q18" s="7" t="str">
        <f t="shared" si="6"/>
        <v/>
      </c>
      <c r="R18" s="7">
        <f t="shared" si="13"/>
        <v>0</v>
      </c>
      <c r="S18" s="7">
        <f t="shared" si="14"/>
        <v>2</v>
      </c>
      <c r="T18" s="7" t="str">
        <f t="shared" si="15"/>
        <v>L2</v>
      </c>
      <c r="U18" s="7" t="str">
        <f t="shared" si="10"/>
        <v/>
      </c>
    </row>
    <row r="19" spans="1:21" s="8" customFormat="1" ht="15.75" thickBot="1" x14ac:dyDescent="0.3">
      <c r="A19" s="7" t="str">
        <f t="shared" si="11"/>
        <v/>
      </c>
      <c r="B19" s="7">
        <f>IF(C19=1,MAX(B$2:$B18)+1,IF(F19=0,"",B18))</f>
        <v>1</v>
      </c>
      <c r="C19" s="7">
        <f>COUNTIF($F$2:$F19,F19)</f>
        <v>17</v>
      </c>
      <c r="D19" s="7">
        <f>IF(F19=0,0,MAX($D$2:D18)+1)</f>
        <v>17</v>
      </c>
      <c r="E19" s="7">
        <f>IF(H19=0,0,MAX($E$2:E18)+1)</f>
        <v>0</v>
      </c>
      <c r="F19" s="64" t="s">
        <v>356</v>
      </c>
      <c r="G19" s="64"/>
      <c r="H19" s="64"/>
      <c r="I19" s="47" t="e">
        <f>IFERROR(VLOOKUP(H19,H$2:H18,1,FALSE),VLOOKUP(H19,H20:H$478,1,FALSE))</f>
        <v>#N/A</v>
      </c>
      <c r="J19" s="47" t="str">
        <f t="shared" si="0"/>
        <v/>
      </c>
      <c r="K19" s="47" t="str">
        <f t="shared" si="1"/>
        <v/>
      </c>
      <c r="L19" s="47" t="str">
        <f t="shared" si="2"/>
        <v/>
      </c>
      <c r="M19" s="52" t="str">
        <f t="shared" si="16"/>
        <v/>
      </c>
      <c r="N19" s="47" t="str">
        <f t="shared" si="4"/>
        <v/>
      </c>
      <c r="O19" s="47"/>
      <c r="P19" s="47" t="str">
        <f t="shared" si="5"/>
        <v/>
      </c>
      <c r="Q19" s="47" t="str">
        <f t="shared" si="6"/>
        <v/>
      </c>
      <c r="R19" s="47">
        <f t="shared" si="13"/>
        <v>0</v>
      </c>
      <c r="S19" s="47">
        <f t="shared" si="14"/>
        <v>3</v>
      </c>
      <c r="T19" s="47" t="str">
        <f t="shared" si="15"/>
        <v>L3</v>
      </c>
      <c r="U19" s="47" t="str">
        <f t="shared" si="10"/>
        <v/>
      </c>
    </row>
    <row r="20" spans="1:21" x14ac:dyDescent="0.25">
      <c r="A20" s="7" t="str">
        <f t="shared" si="11"/>
        <v/>
      </c>
      <c r="B20" s="7">
        <f>IF(C20=1,MAX(B$2:$B19)+1,IF(F20=0,"",B19))</f>
        <v>1</v>
      </c>
      <c r="C20" s="7">
        <f>COUNTIF($F$2:$F20,F20)</f>
        <v>18</v>
      </c>
      <c r="D20" s="7">
        <f>IF(F20=0,0,MAX($D$2:D19)+1)</f>
        <v>18</v>
      </c>
      <c r="E20" s="7">
        <f>IF(H20=0,0,MAX($E$2:E19)+1)</f>
        <v>0</v>
      </c>
      <c r="F20" s="65" t="s">
        <v>356</v>
      </c>
      <c r="G20" s="65"/>
      <c r="H20" s="63"/>
      <c r="I20" s="7" t="e">
        <f>IFERROR(VLOOKUP(H20,H$2:H19,1,FALSE),VLOOKUP(H20,H21:H$478,1,FALSE))</f>
        <v>#N/A</v>
      </c>
      <c r="J20" s="7" t="str">
        <f t="shared" si="0"/>
        <v/>
      </c>
      <c r="K20" s="7" t="str">
        <f t="shared" si="1"/>
        <v/>
      </c>
      <c r="L20" s="7" t="str">
        <f t="shared" si="2"/>
        <v/>
      </c>
      <c r="M20" s="19" t="str">
        <f t="shared" si="16"/>
        <v/>
      </c>
      <c r="N20" s="7" t="str">
        <f t="shared" si="4"/>
        <v/>
      </c>
      <c r="O20" s="7"/>
      <c r="P20" s="7" t="str">
        <f t="shared" si="5"/>
        <v/>
      </c>
      <c r="Q20" s="7" t="str">
        <f t="shared" si="6"/>
        <v/>
      </c>
      <c r="R20" s="7">
        <f t="shared" si="13"/>
        <v>0</v>
      </c>
      <c r="S20" s="7">
        <f t="shared" si="14"/>
        <v>1</v>
      </c>
      <c r="T20" s="7" t="str">
        <f t="shared" si="15"/>
        <v>L1</v>
      </c>
      <c r="U20" s="7" t="str">
        <f t="shared" si="10"/>
        <v/>
      </c>
    </row>
    <row r="21" spans="1:21" x14ac:dyDescent="0.25">
      <c r="A21" s="7" t="str">
        <f t="shared" si="11"/>
        <v/>
      </c>
      <c r="B21" s="7">
        <f>IF(C21=1,MAX(B$2:$B20)+1,IF(F21=0,"",B20))</f>
        <v>1</v>
      </c>
      <c r="C21" s="7">
        <f>COUNTIF($F$2:$F21,F21)</f>
        <v>19</v>
      </c>
      <c r="D21" s="7">
        <f>IF(F21=0,0,MAX($D$2:D20)+1)</f>
        <v>19</v>
      </c>
      <c r="E21" s="7">
        <f>IF(H21=0,0,MAX($E$2:E20)+1)</f>
        <v>5</v>
      </c>
      <c r="F21" s="65" t="s">
        <v>356</v>
      </c>
      <c r="G21" s="59"/>
      <c r="H21" s="102"/>
      <c r="I21" s="7" t="e">
        <f>IFERROR(VLOOKUP(H21,H$2:H20,1,FALSE),VLOOKUP(H21,H22:H$478,1,FALSE))</f>
        <v>#N/A</v>
      </c>
      <c r="J21" s="7" t="str">
        <f t="shared" si="0"/>
        <v>Розеточная группа  Пом. №01</v>
      </c>
      <c r="K21" s="7">
        <f t="shared" si="1"/>
        <v>0.55000000000000004</v>
      </c>
      <c r="L21" s="7">
        <f t="shared" si="2"/>
        <v>0.12</v>
      </c>
      <c r="M21" s="19" t="str">
        <f t="shared" si="16"/>
        <v>L1</v>
      </c>
      <c r="N21" s="7" t="str">
        <f t="shared" si="4"/>
        <v>R.1.01.1</v>
      </c>
      <c r="O21" s="7"/>
      <c r="P21" s="7" t="str">
        <f t="shared" si="5"/>
        <v>ВВГнг(А)-LS (3х2,5)
L=20-0,05%</v>
      </c>
      <c r="Q21" s="7">
        <f t="shared" si="6"/>
        <v>1</v>
      </c>
      <c r="R21" s="7">
        <f t="shared" si="13"/>
        <v>0</v>
      </c>
      <c r="S21" s="7">
        <f t="shared" si="14"/>
        <v>2</v>
      </c>
      <c r="T21" s="7" t="str">
        <f t="shared" si="15"/>
        <v>L2</v>
      </c>
      <c r="U21" s="7" t="str">
        <f t="shared" si="10"/>
        <v>ВВГнг(А)-LS (3х2,5)</v>
      </c>
    </row>
    <row r="22" spans="1:21" x14ac:dyDescent="0.25">
      <c r="A22" s="7" t="str">
        <f t="shared" si="11"/>
        <v/>
      </c>
      <c r="B22" s="7">
        <f>IF(C22=1,MAX(B$2:$B21)+1,IF(F22=0,"",B21))</f>
        <v>1</v>
      </c>
      <c r="C22" s="7">
        <f>COUNTIF($F$2:$F22,F22)</f>
        <v>20</v>
      </c>
      <c r="D22" s="7">
        <f>IF(F22=0,0,MAX($D$2:D21)+1)</f>
        <v>20</v>
      </c>
      <c r="E22" s="7">
        <f>IF(H22=0,0,MAX($E$2:E21)+1)</f>
        <v>6</v>
      </c>
      <c r="F22" s="65" t="s">
        <v>356</v>
      </c>
      <c r="G22" s="59"/>
      <c r="H22" s="102"/>
      <c r="I22" s="7" t="e">
        <f>IFERROR(VLOOKUP(H22,H$2:H21,1,FALSE),VLOOKUP(H22,H23:H$478,1,FALSE))</f>
        <v>#N/A</v>
      </c>
      <c r="J22" s="7" t="str">
        <f t="shared" si="0"/>
        <v>Розеточная группа  Пом. №03</v>
      </c>
      <c r="K22" s="7">
        <f t="shared" si="1"/>
        <v>1.1000000000000001</v>
      </c>
      <c r="L22" s="7">
        <f t="shared" si="2"/>
        <v>0.24</v>
      </c>
      <c r="M22" s="19" t="str">
        <f t="shared" si="16"/>
        <v>L3</v>
      </c>
      <c r="N22" s="7" t="str">
        <f t="shared" si="4"/>
        <v>R.1.03.1</v>
      </c>
      <c r="O22" s="7"/>
      <c r="P22" s="7" t="str">
        <f t="shared" si="5"/>
        <v>ВВГнг(А)-LS (3х2,5)
L=25-0,08%</v>
      </c>
      <c r="Q22" s="7">
        <f t="shared" si="6"/>
        <v>1</v>
      </c>
      <c r="R22" s="7">
        <f t="shared" si="13"/>
        <v>0</v>
      </c>
      <c r="S22" s="7">
        <f t="shared" si="14"/>
        <v>3</v>
      </c>
      <c r="T22" s="7" t="str">
        <f t="shared" si="15"/>
        <v>L3</v>
      </c>
      <c r="U22" s="7" t="str">
        <f t="shared" si="10"/>
        <v>ВВГнг(А)-LS (3х2,5)</v>
      </c>
    </row>
    <row r="23" spans="1:21" x14ac:dyDescent="0.25">
      <c r="A23" s="7" t="str">
        <f t="shared" si="11"/>
        <v/>
      </c>
      <c r="B23" s="7">
        <f>IF(C23=1,MAX(B$2:$B22)+1,IF(F23=0,"",B22))</f>
        <v>1</v>
      </c>
      <c r="C23" s="7">
        <f>COUNTIF($F$2:$F23,F23)</f>
        <v>21</v>
      </c>
      <c r="D23" s="7">
        <f>IF(F23=0,0,MAX($D$2:D22)+1)</f>
        <v>21</v>
      </c>
      <c r="E23" s="7">
        <f>IF(H23=0,0,MAX($E$2:E22)+1)</f>
        <v>7</v>
      </c>
      <c r="F23" s="65" t="s">
        <v>356</v>
      </c>
      <c r="G23" s="59"/>
      <c r="H23" s="102"/>
      <c r="I23" s="7" t="e">
        <f>IFERROR(VLOOKUP(H23,H$2:H22,1,FALSE),VLOOKUP(H23,H24:H$478,1,FALSE))</f>
        <v>#N/A</v>
      </c>
      <c r="J23" s="7" t="str">
        <f t="shared" si="0"/>
        <v>Розеточная группа  Пом. №04</v>
      </c>
      <c r="K23" s="7">
        <f t="shared" si="1"/>
        <v>0.55000000000000004</v>
      </c>
      <c r="L23" s="7">
        <f t="shared" si="2"/>
        <v>0.12</v>
      </c>
      <c r="M23" s="19" t="str">
        <f t="shared" si="16"/>
        <v>L1</v>
      </c>
      <c r="N23" s="7" t="str">
        <f t="shared" si="4"/>
        <v>R.1.04.1</v>
      </c>
      <c r="O23" s="7"/>
      <c r="P23" s="7" t="str">
        <f t="shared" si="5"/>
        <v>ВВГнг(А)-LS (3х2,5)
L=22-0,06%</v>
      </c>
      <c r="Q23" s="7">
        <f t="shared" si="6"/>
        <v>1</v>
      </c>
      <c r="R23" s="7">
        <f t="shared" si="13"/>
        <v>0</v>
      </c>
      <c r="S23" s="7">
        <f t="shared" si="14"/>
        <v>1</v>
      </c>
      <c r="T23" s="7" t="str">
        <f t="shared" si="15"/>
        <v>L1</v>
      </c>
      <c r="U23" s="7" t="str">
        <f t="shared" si="10"/>
        <v>ВВГнг(А)-LS (3х2,5)</v>
      </c>
    </row>
    <row r="24" spans="1:21" x14ac:dyDescent="0.25">
      <c r="A24" s="7" t="str">
        <f t="shared" si="11"/>
        <v/>
      </c>
      <c r="B24" s="7">
        <f>IF(C24=1,MAX(B$2:$B23)+1,IF(F24=0,"",B23))</f>
        <v>1</v>
      </c>
      <c r="C24" s="7">
        <f>COUNTIF($F$2:$F24,F24)</f>
        <v>22</v>
      </c>
      <c r="D24" s="7">
        <f>IF(F24=0,0,MAX($D$2:D23)+1)</f>
        <v>22</v>
      </c>
      <c r="E24" s="7">
        <f>IF(H24=0,0,MAX($E$2:E23)+1)</f>
        <v>8</v>
      </c>
      <c r="F24" s="65" t="s">
        <v>356</v>
      </c>
      <c r="G24" s="59"/>
      <c r="H24" s="102"/>
      <c r="I24" s="7" t="e">
        <f>IFERROR(VLOOKUP(H24,H$2:H23,1,FALSE),VLOOKUP(H24,H25:H$478,1,FALSE))</f>
        <v>#N/A</v>
      </c>
      <c r="J24" s="7" t="str">
        <f t="shared" si="0"/>
        <v>Розеточная группа  Пом. №05</v>
      </c>
      <c r="K24" s="7">
        <f t="shared" si="1"/>
        <v>0.55000000000000004</v>
      </c>
      <c r="L24" s="7">
        <f t="shared" si="2"/>
        <v>0.12</v>
      </c>
      <c r="M24" s="19" t="str">
        <f t="shared" si="16"/>
        <v>L2</v>
      </c>
      <c r="N24" s="7" t="str">
        <f t="shared" si="4"/>
        <v>R.1.05.1</v>
      </c>
      <c r="O24" s="7"/>
      <c r="P24" s="7" t="str">
        <f t="shared" si="5"/>
        <v>ВВГнг(А)-LS (3х2,5)
L=20-0,05%</v>
      </c>
      <c r="Q24" s="7">
        <f t="shared" si="6"/>
        <v>1</v>
      </c>
      <c r="R24" s="7">
        <f t="shared" si="13"/>
        <v>0</v>
      </c>
      <c r="S24" s="7">
        <f t="shared" si="14"/>
        <v>2</v>
      </c>
      <c r="T24" s="7" t="str">
        <f t="shared" si="15"/>
        <v>L2</v>
      </c>
      <c r="U24" s="7" t="str">
        <f t="shared" si="10"/>
        <v>ВВГнг(А)-LS (3х2,5)</v>
      </c>
    </row>
    <row r="25" spans="1:21" x14ac:dyDescent="0.25">
      <c r="A25" s="7" t="str">
        <f t="shared" si="11"/>
        <v/>
      </c>
      <c r="B25" s="7">
        <f>IF(C25=1,MAX(B$2:$B24)+1,IF(F25=0,"",B24))</f>
        <v>1</v>
      </c>
      <c r="C25" s="7">
        <f>COUNTIF($F$2:$F25,F25)</f>
        <v>23</v>
      </c>
      <c r="D25" s="7">
        <f>IF(F25=0,0,MAX($D$2:D24)+1)</f>
        <v>23</v>
      </c>
      <c r="E25" s="7">
        <f>IF(H25=0,0,MAX($E$2:E24)+1)</f>
        <v>9</v>
      </c>
      <c r="F25" s="65" t="s">
        <v>356</v>
      </c>
      <c r="G25" s="59"/>
      <c r="H25" s="102"/>
      <c r="I25" s="7" t="e">
        <f>IFERROR(VLOOKUP(H25,H$2:H24,1,FALSE),VLOOKUP(H25,H26:H$478,1,FALSE))</f>
        <v>#N/A</v>
      </c>
      <c r="J25" s="7" t="str">
        <f t="shared" si="0"/>
        <v>Розеточная группа  Пом. №06</v>
      </c>
      <c r="K25" s="7">
        <f t="shared" si="1"/>
        <v>0.55000000000000004</v>
      </c>
      <c r="L25" s="7">
        <f t="shared" si="2"/>
        <v>0.12</v>
      </c>
      <c r="M25" s="19" t="str">
        <f t="shared" si="16"/>
        <v>L3</v>
      </c>
      <c r="N25" s="7" t="str">
        <f t="shared" si="4"/>
        <v>R.1.06.1</v>
      </c>
      <c r="O25" s="7"/>
      <c r="P25" s="7" t="str">
        <f t="shared" si="5"/>
        <v>ВВГнг(А)-LS (3х2,5)
L=23-0,06%</v>
      </c>
      <c r="Q25" s="7">
        <f t="shared" si="6"/>
        <v>1</v>
      </c>
      <c r="R25" s="7">
        <f t="shared" si="13"/>
        <v>0</v>
      </c>
      <c r="S25" s="7">
        <f t="shared" si="14"/>
        <v>3</v>
      </c>
      <c r="T25" s="7" t="str">
        <f t="shared" si="15"/>
        <v>L3</v>
      </c>
      <c r="U25" s="7" t="str">
        <f t="shared" si="10"/>
        <v>ВВГнг(А)-LS (3х2,5)</v>
      </c>
    </row>
    <row r="26" spans="1:21" x14ac:dyDescent="0.25">
      <c r="A26" s="7" t="str">
        <f t="shared" si="11"/>
        <v/>
      </c>
      <c r="B26" s="7">
        <f>IF(C26=1,MAX(B$2:$B25)+1,IF(F26=0,"",B25))</f>
        <v>1</v>
      </c>
      <c r="C26" s="7">
        <f>COUNTIF($F$2:$F26,F26)</f>
        <v>24</v>
      </c>
      <c r="D26" s="7">
        <f>IF(F26=0,0,MAX($D$2:D25)+1)</f>
        <v>24</v>
      </c>
      <c r="E26" s="7">
        <f>IF(H26=0,0,MAX($E$2:E25)+1)</f>
        <v>10</v>
      </c>
      <c r="F26" s="65" t="s">
        <v>356</v>
      </c>
      <c r="G26" s="59"/>
      <c r="H26" s="102"/>
      <c r="I26" s="7" t="e">
        <f>IFERROR(VLOOKUP(H26,H$2:H25,1,FALSE),VLOOKUP(H26,H27:H$478,1,FALSE))</f>
        <v>#N/A</v>
      </c>
      <c r="J26" s="7" t="str">
        <f t="shared" si="0"/>
        <v>Розеточная группа  Пом. №07</v>
      </c>
      <c r="K26" s="7">
        <f t="shared" si="1"/>
        <v>1.1000000000000001</v>
      </c>
      <c r="L26" s="7">
        <f t="shared" si="2"/>
        <v>0.24</v>
      </c>
      <c r="M26" s="19" t="str">
        <f t="shared" si="16"/>
        <v>L1</v>
      </c>
      <c r="N26" s="7" t="str">
        <f t="shared" si="4"/>
        <v>R.1.07.1</v>
      </c>
      <c r="O26" s="7"/>
      <c r="P26" s="7" t="str">
        <f t="shared" si="5"/>
        <v>ВВГнг(А)-LS (3х2,5)
L=34-0,14%</v>
      </c>
      <c r="Q26" s="7">
        <f t="shared" si="6"/>
        <v>1</v>
      </c>
      <c r="R26" s="7">
        <f t="shared" si="13"/>
        <v>0</v>
      </c>
      <c r="S26" s="7">
        <f t="shared" si="14"/>
        <v>1</v>
      </c>
      <c r="T26" s="7" t="str">
        <f t="shared" si="15"/>
        <v>L1</v>
      </c>
      <c r="U26" s="7" t="str">
        <f t="shared" si="10"/>
        <v>ВВГнг(А)-LS (3х2,5)</v>
      </c>
    </row>
    <row r="27" spans="1:21" x14ac:dyDescent="0.25">
      <c r="A27" s="7" t="str">
        <f t="shared" si="11"/>
        <v/>
      </c>
      <c r="B27" s="7">
        <f>IF(C27=1,MAX(B$2:$B26)+1,IF(F27=0,"",B26))</f>
        <v>1</v>
      </c>
      <c r="C27" s="7">
        <f>COUNTIF($F$2:$F27,F27)</f>
        <v>25</v>
      </c>
      <c r="D27" s="7">
        <f>IF(F27=0,0,MAX($D$2:D26)+1)</f>
        <v>25</v>
      </c>
      <c r="E27" s="7">
        <f>IF(H27=0,0,MAX($E$2:E26)+1)</f>
        <v>11</v>
      </c>
      <c r="F27" s="65" t="s">
        <v>356</v>
      </c>
      <c r="G27" s="59"/>
      <c r="H27" s="102"/>
      <c r="I27" s="7" t="e">
        <f>IFERROR(VLOOKUP(H27,H$2:H26,1,FALSE),VLOOKUP(H27,H28:H$478,1,FALSE))</f>
        <v>#N/A</v>
      </c>
      <c r="J27" s="7" t="str">
        <f t="shared" si="0"/>
        <v>Розеточная группа  Пом. №07</v>
      </c>
      <c r="K27" s="7">
        <f t="shared" si="1"/>
        <v>0.82000000000000006</v>
      </c>
      <c r="L27" s="7">
        <f t="shared" si="2"/>
        <v>0.18</v>
      </c>
      <c r="M27" s="19" t="str">
        <f t="shared" si="16"/>
        <v>L2</v>
      </c>
      <c r="N27" s="7" t="str">
        <f t="shared" si="4"/>
        <v>R.1.07.2</v>
      </c>
      <c r="O27" s="7"/>
      <c r="P27" s="7" t="str">
        <f t="shared" si="5"/>
        <v>ВВГнг(А)-LS (3х2,5)
L=31-0,11%</v>
      </c>
      <c r="Q27" s="7">
        <f t="shared" si="6"/>
        <v>1</v>
      </c>
      <c r="R27" s="7">
        <f t="shared" si="13"/>
        <v>0</v>
      </c>
      <c r="S27" s="7">
        <f t="shared" si="14"/>
        <v>2</v>
      </c>
      <c r="T27" s="7" t="str">
        <f t="shared" si="15"/>
        <v>L2</v>
      </c>
      <c r="U27" s="7" t="str">
        <f t="shared" si="10"/>
        <v>ВВГнг(А)-LS (3х2,5)</v>
      </c>
    </row>
    <row r="28" spans="1:21" x14ac:dyDescent="0.25">
      <c r="A28" s="7" t="str">
        <f t="shared" si="11"/>
        <v/>
      </c>
      <c r="B28" s="7">
        <f>IF(C28=1,MAX(B$2:$B27)+1,IF(F28=0,"",B27))</f>
        <v>1</v>
      </c>
      <c r="C28" s="7">
        <f>COUNTIF($F$2:$F28,F28)</f>
        <v>26</v>
      </c>
      <c r="D28" s="7">
        <f>IF(F28=0,0,MAX($D$2:D27)+1)</f>
        <v>26</v>
      </c>
      <c r="E28" s="7">
        <f>IF(H28=0,0,MAX($E$2:E27)+1)</f>
        <v>12</v>
      </c>
      <c r="F28" s="65" t="s">
        <v>356</v>
      </c>
      <c r="G28" s="59"/>
      <c r="H28" s="102"/>
      <c r="I28" s="7" t="e">
        <f>IFERROR(VLOOKUP(H28,H$2:H27,1,FALSE),VLOOKUP(H28,H29:H$478,1,FALSE))</f>
        <v>#N/A</v>
      </c>
      <c r="J28" s="7" t="str">
        <f t="shared" si="0"/>
        <v>Розеточная группа  Пом. №07</v>
      </c>
      <c r="K28" s="7">
        <f t="shared" si="1"/>
        <v>0.82000000000000006</v>
      </c>
      <c r="L28" s="7">
        <f t="shared" si="2"/>
        <v>0.18</v>
      </c>
      <c r="M28" s="19" t="str">
        <f t="shared" si="16"/>
        <v>L3</v>
      </c>
      <c r="N28" s="7" t="str">
        <f t="shared" si="4"/>
        <v>R.1.07.3</v>
      </c>
      <c r="O28" s="7"/>
      <c r="P28" s="7" t="str">
        <f t="shared" si="5"/>
        <v>ВВГнг(А)-LS (3х2,5)
L=33-0,13%</v>
      </c>
      <c r="Q28" s="7">
        <f t="shared" si="6"/>
        <v>1</v>
      </c>
      <c r="R28" s="7">
        <f t="shared" si="13"/>
        <v>0</v>
      </c>
      <c r="S28" s="7">
        <f t="shared" si="14"/>
        <v>3</v>
      </c>
      <c r="T28" s="7" t="str">
        <f t="shared" si="15"/>
        <v>L3</v>
      </c>
      <c r="U28" s="7" t="str">
        <f t="shared" si="10"/>
        <v>ВВГнг(А)-LS (3х2,5)</v>
      </c>
    </row>
    <row r="29" spans="1:21" x14ac:dyDescent="0.25">
      <c r="A29" s="7" t="str">
        <f t="shared" si="11"/>
        <v/>
      </c>
      <c r="B29" s="7">
        <f>IF(C29=1,MAX(B$2:$B28)+1,IF(F29=0,"",B28))</f>
        <v>1</v>
      </c>
      <c r="C29" s="7">
        <f>COUNTIF($F$2:$F29,F29)</f>
        <v>27</v>
      </c>
      <c r="D29" s="7">
        <f>IF(F29=0,0,MAX($D$2:D28)+1)</f>
        <v>27</v>
      </c>
      <c r="E29" s="7">
        <f>IF(H29=0,0,MAX($E$2:E28)+1)</f>
        <v>13</v>
      </c>
      <c r="F29" s="65" t="s">
        <v>356</v>
      </c>
      <c r="G29" s="59"/>
      <c r="H29" s="102"/>
      <c r="I29" s="7" t="e">
        <f>IFERROR(VLOOKUP(H29,H$2:H28,1,FALSE),VLOOKUP(H29,H30:H$478,1,FALSE))</f>
        <v>#N/A</v>
      </c>
      <c r="J29" s="7" t="str">
        <f t="shared" si="0"/>
        <v>Розеточная группа  Пом. №08</v>
      </c>
      <c r="K29" s="7">
        <f t="shared" si="1"/>
        <v>2.46</v>
      </c>
      <c r="L29" s="7">
        <f t="shared" si="2"/>
        <v>0.54</v>
      </c>
      <c r="M29" s="19" t="str">
        <f t="shared" si="16"/>
        <v>L1</v>
      </c>
      <c r="N29" s="7" t="str">
        <f t="shared" si="4"/>
        <v>R.1.08.1</v>
      </c>
      <c r="O29" s="7"/>
      <c r="P29" s="7" t="str">
        <f t="shared" si="5"/>
        <v>ВВГнг(А)-LS (3х2,5)
L=74-0,63%</v>
      </c>
      <c r="Q29" s="7">
        <f t="shared" si="6"/>
        <v>1</v>
      </c>
      <c r="R29" s="7">
        <f t="shared" si="13"/>
        <v>0</v>
      </c>
      <c r="S29" s="7">
        <f t="shared" si="14"/>
        <v>1</v>
      </c>
      <c r="T29" s="7" t="str">
        <f t="shared" si="15"/>
        <v>L1</v>
      </c>
      <c r="U29" s="7" t="str">
        <f t="shared" si="10"/>
        <v>ВВГнг(А)-LS (3х2,5)</v>
      </c>
    </row>
    <row r="30" spans="1:21" x14ac:dyDescent="0.25">
      <c r="A30" s="7" t="str">
        <f t="shared" si="11"/>
        <v/>
      </c>
      <c r="B30" s="7">
        <f>IF(C30=1,MAX(B$2:$B29)+1,IF(F30=0,"",B29))</f>
        <v>1</v>
      </c>
      <c r="C30" s="7">
        <f>COUNTIF($F$2:$F30,F30)</f>
        <v>28</v>
      </c>
      <c r="D30" s="7">
        <f>IF(F30=0,0,MAX($D$2:D29)+1)</f>
        <v>28</v>
      </c>
      <c r="E30" s="7">
        <f>IF(H30=0,0,MAX($E$2:E29)+1)</f>
        <v>14</v>
      </c>
      <c r="F30" s="65" t="s">
        <v>356</v>
      </c>
      <c r="G30" s="59"/>
      <c r="H30" s="102"/>
      <c r="I30" s="7" t="e">
        <f>IFERROR(VLOOKUP(H30,H$2:H29,1,FALSE),VLOOKUP(H30,H31:H$478,1,FALSE))</f>
        <v>#N/A</v>
      </c>
      <c r="J30" s="7" t="str">
        <f t="shared" si="0"/>
        <v>Розеточная группа  Пом. №08</v>
      </c>
      <c r="K30" s="7">
        <f t="shared" si="1"/>
        <v>1.1000000000000001</v>
      </c>
      <c r="L30" s="7">
        <f t="shared" si="2"/>
        <v>0.24</v>
      </c>
      <c r="M30" s="19" t="str">
        <f t="shared" si="16"/>
        <v>L2</v>
      </c>
      <c r="N30" s="7" t="str">
        <f t="shared" si="4"/>
        <v>R.1.08.2</v>
      </c>
      <c r="O30" s="7"/>
      <c r="P30" s="7" t="str">
        <f t="shared" si="5"/>
        <v>ВВГнг(А)-LS (3х2,5)
L=43-0,21%</v>
      </c>
      <c r="Q30" s="7">
        <f t="shared" si="6"/>
        <v>1</v>
      </c>
      <c r="R30" s="7">
        <f t="shared" si="13"/>
        <v>0</v>
      </c>
      <c r="S30" s="7">
        <f t="shared" si="14"/>
        <v>2</v>
      </c>
      <c r="T30" s="7" t="str">
        <f t="shared" si="15"/>
        <v>L2</v>
      </c>
      <c r="U30" s="7" t="str">
        <f t="shared" si="10"/>
        <v>ВВГнг(А)-LS (3х2,5)</v>
      </c>
    </row>
    <row r="31" spans="1:21" x14ac:dyDescent="0.25">
      <c r="A31" s="7" t="str">
        <f t="shared" si="11"/>
        <v/>
      </c>
      <c r="B31" s="7">
        <f>IF(C31=1,MAX(B$2:$B30)+1,IF(F31=0,"",B30))</f>
        <v>1</v>
      </c>
      <c r="C31" s="7">
        <f>COUNTIF($F$2:$F31,F31)</f>
        <v>29</v>
      </c>
      <c r="D31" s="7">
        <f>IF(F31=0,0,MAX($D$2:D30)+1)</f>
        <v>29</v>
      </c>
      <c r="E31" s="7">
        <f>IF(H31=0,0,MAX($E$2:E30)+1)</f>
        <v>15</v>
      </c>
      <c r="F31" s="65" t="s">
        <v>356</v>
      </c>
      <c r="G31" s="59"/>
      <c r="H31" s="102"/>
      <c r="I31" s="7" t="e">
        <f>IFERROR(VLOOKUP(H31,H$2:H30,1,FALSE),VLOOKUP(H31,H32:H$478,1,FALSE))</f>
        <v>#N/A</v>
      </c>
      <c r="J31" s="7" t="str">
        <f t="shared" si="0"/>
        <v>Розеточная группа  Пом. №08 Проектор</v>
      </c>
      <c r="K31" s="7">
        <f t="shared" si="1"/>
        <v>1.37</v>
      </c>
      <c r="L31" s="7">
        <f t="shared" si="2"/>
        <v>0.3</v>
      </c>
      <c r="M31" s="19" t="str">
        <f t="shared" si="16"/>
        <v>L3</v>
      </c>
      <c r="N31" s="7" t="str">
        <f t="shared" si="4"/>
        <v>R.1.08.4</v>
      </c>
      <c r="O31" s="7"/>
      <c r="P31" s="7" t="str">
        <f t="shared" si="5"/>
        <v>ВВГнг(А)-LS (3х2,5)
L=31-0,26%</v>
      </c>
      <c r="Q31" s="7">
        <f t="shared" si="6"/>
        <v>1</v>
      </c>
      <c r="R31" s="7">
        <f t="shared" si="13"/>
        <v>0</v>
      </c>
      <c r="S31" s="7">
        <f t="shared" si="14"/>
        <v>3</v>
      </c>
      <c r="T31" s="7" t="str">
        <f t="shared" si="15"/>
        <v>L3</v>
      </c>
      <c r="U31" s="7" t="str">
        <f t="shared" si="10"/>
        <v>ВВГнг(А)-LS (3х2,5)</v>
      </c>
    </row>
    <row r="32" spans="1:21" x14ac:dyDescent="0.25">
      <c r="A32" s="7" t="str">
        <f t="shared" si="11"/>
        <v/>
      </c>
      <c r="B32" s="7">
        <f>IF(C32=1,MAX(B$2:$B31)+1,IF(F32=0,"",B31))</f>
        <v>1</v>
      </c>
      <c r="C32" s="7">
        <f>COUNTIF($F$2:$F32,F32)</f>
        <v>30</v>
      </c>
      <c r="D32" s="7">
        <f>IF(F32=0,0,MAX($D$2:D31)+1)</f>
        <v>30</v>
      </c>
      <c r="E32" s="7">
        <f>IF(H32=0,0,MAX($E$2:E31)+1)</f>
        <v>16</v>
      </c>
      <c r="F32" s="65" t="s">
        <v>356</v>
      </c>
      <c r="G32" s="59"/>
      <c r="H32" s="102"/>
      <c r="I32" s="7" t="e">
        <f>IFERROR(VLOOKUP(H32,H$2:H31,1,FALSE),VLOOKUP(H32,H33:H$478,1,FALSE))</f>
        <v>#N/A</v>
      </c>
      <c r="J32" s="7" t="str">
        <f t="shared" si="0"/>
        <v>Резерв</v>
      </c>
      <c r="K32" s="7">
        <f t="shared" si="1"/>
        <v>0</v>
      </c>
      <c r="L32" s="7">
        <f t="shared" si="2"/>
        <v>0</v>
      </c>
      <c r="M32" s="19" t="str">
        <f t="shared" si="16"/>
        <v>L1</v>
      </c>
      <c r="N32" s="7" t="str">
        <f t="shared" si="4"/>
        <v>R.1.08.5</v>
      </c>
      <c r="O32" s="7"/>
      <c r="P32" s="7" t="str">
        <f t="shared" si="5"/>
        <v>ВВГнг(А)-LS (3х2,5)
L=28-0%</v>
      </c>
      <c r="Q32" s="7">
        <f t="shared" si="6"/>
        <v>1</v>
      </c>
      <c r="R32" s="7">
        <f t="shared" si="13"/>
        <v>0</v>
      </c>
      <c r="S32" s="7">
        <f t="shared" si="14"/>
        <v>1</v>
      </c>
      <c r="T32" s="7" t="str">
        <f t="shared" si="15"/>
        <v>L1</v>
      </c>
      <c r="U32" s="7" t="str">
        <f t="shared" si="10"/>
        <v>ВВГнг(А)-LS (3х2,5)</v>
      </c>
    </row>
    <row r="33" spans="1:21" x14ac:dyDescent="0.25">
      <c r="A33" s="7" t="str">
        <f t="shared" si="11"/>
        <v/>
      </c>
      <c r="B33" s="7">
        <f>IF(C33=1,MAX(B$2:$B32)+1,IF(F33=0,"",B32))</f>
        <v>1</v>
      </c>
      <c r="C33" s="7">
        <f>COUNTIF($F$2:$F33,F33)</f>
        <v>31</v>
      </c>
      <c r="D33" s="7">
        <f>IF(F33=0,0,MAX($D$2:D32)+1)</f>
        <v>31</v>
      </c>
      <c r="E33" s="7">
        <f>IF(H33=0,0,MAX($E$2:E32)+1)</f>
        <v>17</v>
      </c>
      <c r="F33" s="65" t="s">
        <v>356</v>
      </c>
      <c r="G33" s="59"/>
      <c r="H33" s="102"/>
      <c r="I33" s="7" t="e">
        <f>IFERROR(VLOOKUP(H33,H$2:H32,1,FALSE),VLOOKUP(H33,H34:H$478,1,FALSE))</f>
        <v>#N/A</v>
      </c>
      <c r="J33" s="7" t="str">
        <f t="shared" si="0"/>
        <v>Розеточная группа  Пом. №08</v>
      </c>
      <c r="K33" s="7">
        <f t="shared" si="1"/>
        <v>0.82000000000000006</v>
      </c>
      <c r="L33" s="7">
        <f t="shared" si="2"/>
        <v>0.18</v>
      </c>
      <c r="M33" s="19" t="str">
        <f t="shared" si="16"/>
        <v>L2</v>
      </c>
      <c r="N33" s="7" t="str">
        <f t="shared" si="4"/>
        <v>R.1.08.6</v>
      </c>
      <c r="O33" s="7"/>
      <c r="P33" s="7" t="str">
        <f t="shared" si="5"/>
        <v>ВВГнг(А)-LS (3х2,5)
L=31-0,11%</v>
      </c>
      <c r="Q33" s="7">
        <f t="shared" si="6"/>
        <v>1</v>
      </c>
      <c r="R33" s="7">
        <f t="shared" si="13"/>
        <v>0</v>
      </c>
      <c r="S33" s="7">
        <f t="shared" si="14"/>
        <v>2</v>
      </c>
      <c r="T33" s="7" t="str">
        <f t="shared" si="15"/>
        <v>L2</v>
      </c>
      <c r="U33" s="7" t="str">
        <f t="shared" si="10"/>
        <v>ВВГнг(А)-LS (3х2,5)</v>
      </c>
    </row>
    <row r="34" spans="1:21" x14ac:dyDescent="0.25">
      <c r="A34" s="7" t="str">
        <f t="shared" si="11"/>
        <v/>
      </c>
      <c r="B34" s="7">
        <f>IF(C34=1,MAX(B$2:$B33)+1,IF(F34=0,"",B33))</f>
        <v>1</v>
      </c>
      <c r="C34" s="7">
        <f>COUNTIF($F$2:$F34,F34)</f>
        <v>32</v>
      </c>
      <c r="D34" s="7">
        <f>IF(F34=0,0,MAX($D$2:D33)+1)</f>
        <v>32</v>
      </c>
      <c r="E34" s="7">
        <f>IF(H34=0,0,MAX($E$2:E33)+1)</f>
        <v>18</v>
      </c>
      <c r="F34" s="65" t="s">
        <v>356</v>
      </c>
      <c r="G34" s="59"/>
      <c r="H34" s="102"/>
      <c r="I34" s="7" t="e">
        <f>IFERROR(VLOOKUP(H34,H$2:H33,1,FALSE),VLOOKUP(H34,H35:H$478,1,FALSE))</f>
        <v>#N/A</v>
      </c>
      <c r="J34" s="7" t="str">
        <f t="shared" si="0"/>
        <v>Розеточная группа  Пом. №11</v>
      </c>
      <c r="K34" s="7">
        <f t="shared" si="1"/>
        <v>0.82000000000000006</v>
      </c>
      <c r="L34" s="7">
        <f t="shared" si="2"/>
        <v>0.18</v>
      </c>
      <c r="M34" s="19" t="str">
        <f t="shared" si="16"/>
        <v>L3</v>
      </c>
      <c r="N34" s="7" t="str">
        <f t="shared" si="4"/>
        <v>R.1.11.1</v>
      </c>
      <c r="O34" s="7"/>
      <c r="P34" s="7" t="str">
        <f t="shared" si="5"/>
        <v>ВВГнг(А)-LS (3х2,5)
L=37-0,15%</v>
      </c>
      <c r="Q34" s="7">
        <f t="shared" si="6"/>
        <v>1</v>
      </c>
      <c r="R34" s="7">
        <f t="shared" si="13"/>
        <v>0</v>
      </c>
      <c r="S34" s="7">
        <f t="shared" si="14"/>
        <v>3</v>
      </c>
      <c r="T34" s="7" t="str">
        <f t="shared" si="15"/>
        <v>L3</v>
      </c>
      <c r="U34" s="7" t="str">
        <f t="shared" si="10"/>
        <v>ВВГнг(А)-LS (3х2,5)</v>
      </c>
    </row>
    <row r="35" spans="1:21" x14ac:dyDescent="0.25">
      <c r="A35" s="7" t="str">
        <f t="shared" si="11"/>
        <v/>
      </c>
      <c r="B35" s="7">
        <f>IF(C35=1,MAX(B$2:$B34)+1,IF(F35=0,"",B34))</f>
        <v>1</v>
      </c>
      <c r="C35" s="7">
        <f>COUNTIF($F$2:$F35,F35)</f>
        <v>33</v>
      </c>
      <c r="D35" s="7">
        <f>IF(F35=0,0,MAX($D$2:D34)+1)</f>
        <v>33</v>
      </c>
      <c r="E35" s="7">
        <f>IF(H35=0,0,MAX($E$2:E34)+1)</f>
        <v>0</v>
      </c>
      <c r="F35" s="65" t="s">
        <v>356</v>
      </c>
      <c r="G35" s="59"/>
      <c r="H35" s="102"/>
      <c r="I35" s="7" t="e">
        <f>IFERROR(VLOOKUP(H35,H$2:H34,1,FALSE),VLOOKUP(H35,H36:H$478,1,FALSE))</f>
        <v>#N/A</v>
      </c>
      <c r="J35" s="7" t="str">
        <f t="shared" si="0"/>
        <v/>
      </c>
      <c r="K35" s="7" t="str">
        <f t="shared" si="1"/>
        <v/>
      </c>
      <c r="L35" s="7" t="str">
        <f t="shared" si="2"/>
        <v/>
      </c>
      <c r="M35" s="19" t="str">
        <f t="shared" si="16"/>
        <v/>
      </c>
      <c r="N35" s="7" t="str">
        <f t="shared" si="4"/>
        <v/>
      </c>
      <c r="O35" s="7"/>
      <c r="P35" s="7" t="str">
        <f t="shared" si="5"/>
        <v/>
      </c>
      <c r="Q35" s="7" t="str">
        <f t="shared" si="6"/>
        <v/>
      </c>
      <c r="R35" s="7">
        <f t="shared" si="13"/>
        <v>0</v>
      </c>
      <c r="S35" s="7">
        <f t="shared" si="14"/>
        <v>1</v>
      </c>
      <c r="T35" s="7" t="str">
        <f t="shared" si="15"/>
        <v>L1</v>
      </c>
      <c r="U35" s="7" t="str">
        <f t="shared" si="10"/>
        <v/>
      </c>
    </row>
    <row r="36" spans="1:21" s="8" customFormat="1" ht="15.75" thickBot="1" x14ac:dyDescent="0.3">
      <c r="A36" s="7" t="str">
        <f t="shared" si="11"/>
        <v/>
      </c>
      <c r="B36" s="7">
        <f>IF(C36=1,MAX(B$2:$B35)+1,IF(F36=0,"",B35))</f>
        <v>1</v>
      </c>
      <c r="C36" s="7">
        <f>COUNTIF($F$2:$F36,F36)</f>
        <v>34</v>
      </c>
      <c r="D36" s="7">
        <f>IF(F36=0,0,MAX($D$2:D35)+1)</f>
        <v>34</v>
      </c>
      <c r="E36" s="7">
        <f>IF(H36=0,0,MAX($E$2:E35)+1)</f>
        <v>0</v>
      </c>
      <c r="F36" s="64" t="s">
        <v>356</v>
      </c>
      <c r="G36" s="64"/>
      <c r="H36" s="102"/>
      <c r="I36" s="47" t="e">
        <f>IFERROR(VLOOKUP(H36,H$2:H35,1,FALSE),VLOOKUP(H36,H37:H$478,1,FALSE))</f>
        <v>#N/A</v>
      </c>
      <c r="J36" s="47" t="str">
        <f t="shared" si="0"/>
        <v/>
      </c>
      <c r="K36" s="47" t="str">
        <f t="shared" si="1"/>
        <v/>
      </c>
      <c r="L36" s="47" t="str">
        <f t="shared" si="2"/>
        <v/>
      </c>
      <c r="M36" s="52" t="str">
        <f t="shared" si="16"/>
        <v/>
      </c>
      <c r="N36" s="47" t="str">
        <f t="shared" si="4"/>
        <v/>
      </c>
      <c r="O36" s="47"/>
      <c r="P36" s="47" t="str">
        <f t="shared" si="5"/>
        <v/>
      </c>
      <c r="Q36" s="47" t="str">
        <f t="shared" si="6"/>
        <v/>
      </c>
      <c r="R36" s="47">
        <f t="shared" si="13"/>
        <v>0</v>
      </c>
      <c r="S36" s="47">
        <f t="shared" si="14"/>
        <v>2</v>
      </c>
      <c r="T36" s="47" t="str">
        <f t="shared" si="15"/>
        <v>L2</v>
      </c>
      <c r="U36" s="47" t="str">
        <f t="shared" si="10"/>
        <v/>
      </c>
    </row>
    <row r="37" spans="1:21" x14ac:dyDescent="0.25">
      <c r="A37" s="7" t="str">
        <f t="shared" si="11"/>
        <v/>
      </c>
      <c r="B37" s="7">
        <f>IF(C37=1,MAX(B$2:$B36)+1,IF(F37=0,"",B36))</f>
        <v>1</v>
      </c>
      <c r="C37" s="7">
        <f>COUNTIF($F$2:$F37,F37)</f>
        <v>35</v>
      </c>
      <c r="D37" s="7">
        <f>IF(F37=0,0,MAX($D$2:D36)+1)</f>
        <v>35</v>
      </c>
      <c r="E37" s="7">
        <f>IF(H37=0,0,MAX($E$2:E36)+1)</f>
        <v>0</v>
      </c>
      <c r="F37" s="65" t="s">
        <v>356</v>
      </c>
      <c r="G37" s="65"/>
      <c r="H37" s="102"/>
      <c r="I37" s="7" t="e">
        <f>IFERROR(VLOOKUP(H37,H$2:H36,1,FALSE),VLOOKUP(H37,H38:H$478,1,FALSE))</f>
        <v>#N/A</v>
      </c>
      <c r="J37" s="7" t="str">
        <f t="shared" si="0"/>
        <v/>
      </c>
      <c r="K37" s="7" t="str">
        <f t="shared" si="1"/>
        <v/>
      </c>
      <c r="L37" s="7" t="str">
        <f t="shared" si="2"/>
        <v/>
      </c>
      <c r="M37" s="19" t="str">
        <f t="shared" si="16"/>
        <v/>
      </c>
      <c r="N37" s="7" t="str">
        <f t="shared" si="4"/>
        <v/>
      </c>
      <c r="O37" s="7"/>
      <c r="P37" s="7" t="str">
        <f t="shared" si="5"/>
        <v/>
      </c>
      <c r="Q37" s="7" t="str">
        <f t="shared" si="6"/>
        <v/>
      </c>
      <c r="R37" s="7">
        <f t="shared" si="13"/>
        <v>0</v>
      </c>
      <c r="S37" s="7">
        <f t="shared" si="14"/>
        <v>3</v>
      </c>
      <c r="T37" s="7" t="str">
        <f t="shared" si="15"/>
        <v>L3</v>
      </c>
      <c r="U37" s="7" t="str">
        <f t="shared" si="10"/>
        <v/>
      </c>
    </row>
    <row r="38" spans="1:21" x14ac:dyDescent="0.25">
      <c r="A38" s="7" t="str">
        <f t="shared" si="11"/>
        <v/>
      </c>
      <c r="B38" s="7">
        <f>IF(C38=1,MAX(B$2:$B37)+1,IF(F38=0,"",B37))</f>
        <v>1</v>
      </c>
      <c r="C38" s="7">
        <f>COUNTIF($F$2:$F38,F38)</f>
        <v>36</v>
      </c>
      <c r="D38" s="7">
        <f>IF(F38=0,0,MAX($D$2:D37)+1)</f>
        <v>36</v>
      </c>
      <c r="E38" s="7">
        <f>IF(H38=0,0,MAX($E$2:E37)+1)</f>
        <v>19</v>
      </c>
      <c r="F38" s="65" t="s">
        <v>356</v>
      </c>
      <c r="G38" s="59"/>
      <c r="H38" s="102"/>
      <c r="I38" s="7" t="e">
        <f>IFERROR(VLOOKUP(H38,H$2:H37,1,FALSE),VLOOKUP(H38,H39:H$478,1,FALSE))</f>
        <v>#N/A</v>
      </c>
      <c r="J38" s="7" t="str">
        <f t="shared" si="0"/>
        <v>Розеточная группа  Пом. №11</v>
      </c>
      <c r="K38" s="7">
        <f t="shared" si="1"/>
        <v>0.82000000000000006</v>
      </c>
      <c r="L38" s="7">
        <f t="shared" si="2"/>
        <v>0.18</v>
      </c>
      <c r="M38" s="19" t="str">
        <f t="shared" si="16"/>
        <v>L1</v>
      </c>
      <c r="N38" s="7" t="str">
        <f t="shared" si="4"/>
        <v>R.1.11.3</v>
      </c>
      <c r="O38" s="7"/>
      <c r="P38" s="7" t="str">
        <f t="shared" si="5"/>
        <v>ВВГнг(А)-LS (3х2,5)
L=36-0,14%</v>
      </c>
      <c r="Q38" s="7">
        <f t="shared" si="6"/>
        <v>1</v>
      </c>
      <c r="R38" s="7">
        <f t="shared" si="13"/>
        <v>0</v>
      </c>
      <c r="S38" s="7">
        <f t="shared" si="14"/>
        <v>1</v>
      </c>
      <c r="T38" s="7" t="str">
        <f t="shared" si="15"/>
        <v>L1</v>
      </c>
      <c r="U38" s="7" t="str">
        <f t="shared" si="10"/>
        <v>ВВГнг(А)-LS (3х2,5)</v>
      </c>
    </row>
    <row r="39" spans="1:21" x14ac:dyDescent="0.25">
      <c r="A39" s="7" t="str">
        <f t="shared" si="11"/>
        <v/>
      </c>
      <c r="B39" s="7">
        <f>IF(C39=1,MAX(B$2:$B38)+1,IF(F39=0,"",B38))</f>
        <v>1</v>
      </c>
      <c r="C39" s="7">
        <f>COUNTIF($F$2:$F39,F39)</f>
        <v>37</v>
      </c>
      <c r="D39" s="7">
        <f>IF(F39=0,0,MAX($D$2:D38)+1)</f>
        <v>37</v>
      </c>
      <c r="E39" s="7">
        <f>IF(H39=0,0,MAX($E$2:E38)+1)</f>
        <v>20</v>
      </c>
      <c r="F39" s="65" t="s">
        <v>356</v>
      </c>
      <c r="G39" s="59"/>
      <c r="H39" s="102"/>
      <c r="I39" s="7" t="e">
        <f>IFERROR(VLOOKUP(H39,H$2:H38,1,FALSE),VLOOKUP(H39,H40:H$478,1,FALSE))</f>
        <v>#N/A</v>
      </c>
      <c r="J39" s="7" t="str">
        <f t="shared" si="0"/>
        <v>Розеточная группа  Пом. №12</v>
      </c>
      <c r="K39" s="7">
        <f t="shared" si="1"/>
        <v>0.55000000000000004</v>
      </c>
      <c r="L39" s="7">
        <f t="shared" si="2"/>
        <v>0.12</v>
      </c>
      <c r="M39" s="19" t="str">
        <f t="shared" si="16"/>
        <v>L2</v>
      </c>
      <c r="N39" s="7" t="str">
        <f t="shared" si="4"/>
        <v>R.1.12.1</v>
      </c>
      <c r="O39" s="7"/>
      <c r="P39" s="7" t="str">
        <f t="shared" si="5"/>
        <v>ВВГнг(А)-LS (3х2,5)
L=25-0,07%</v>
      </c>
      <c r="Q39" s="7">
        <f t="shared" si="6"/>
        <v>1</v>
      </c>
      <c r="R39" s="7">
        <f t="shared" si="13"/>
        <v>0</v>
      </c>
      <c r="S39" s="7">
        <f t="shared" si="14"/>
        <v>2</v>
      </c>
      <c r="T39" s="7" t="str">
        <f t="shared" si="15"/>
        <v>L2</v>
      </c>
      <c r="U39" s="7" t="str">
        <f t="shared" si="10"/>
        <v>ВВГнг(А)-LS (3х2,5)</v>
      </c>
    </row>
    <row r="40" spans="1:21" x14ac:dyDescent="0.25">
      <c r="A40" s="7" t="str">
        <f t="shared" si="11"/>
        <v/>
      </c>
      <c r="B40" s="7">
        <f>IF(C40=1,MAX(B$2:$B39)+1,IF(F40=0,"",B39))</f>
        <v>1</v>
      </c>
      <c r="C40" s="7">
        <f>COUNTIF($F$2:$F40,F40)</f>
        <v>38</v>
      </c>
      <c r="D40" s="7">
        <f>IF(F40=0,0,MAX($D$2:D39)+1)</f>
        <v>38</v>
      </c>
      <c r="E40" s="7">
        <f>IF(H40=0,0,MAX($E$2:E39)+1)</f>
        <v>21</v>
      </c>
      <c r="F40" s="65" t="s">
        <v>356</v>
      </c>
      <c r="G40" s="59"/>
      <c r="H40" s="102"/>
      <c r="I40" s="7" t="e">
        <f>IFERROR(VLOOKUP(H40,H$2:H39,1,FALSE),VLOOKUP(H40,H41:H$478,1,FALSE))</f>
        <v>#N/A</v>
      </c>
      <c r="J40" s="7" t="str">
        <f t="shared" si="0"/>
        <v>Розеточная группа  Пом. №12</v>
      </c>
      <c r="K40" s="7">
        <f t="shared" si="1"/>
        <v>1.1000000000000001</v>
      </c>
      <c r="L40" s="7">
        <f t="shared" si="2"/>
        <v>0.24</v>
      </c>
      <c r="M40" s="19" t="str">
        <f t="shared" si="16"/>
        <v>L3</v>
      </c>
      <c r="N40" s="7" t="str">
        <f t="shared" si="4"/>
        <v>R.1.12.2</v>
      </c>
      <c r="O40" s="7"/>
      <c r="P40" s="7" t="str">
        <f t="shared" si="5"/>
        <v>ВВГнг(А)-LS (3х2,5)
L=38-0,17%</v>
      </c>
      <c r="Q40" s="7">
        <f t="shared" si="6"/>
        <v>1</v>
      </c>
      <c r="R40" s="7">
        <f t="shared" si="13"/>
        <v>0</v>
      </c>
      <c r="S40" s="7">
        <f t="shared" si="14"/>
        <v>3</v>
      </c>
      <c r="T40" s="7" t="str">
        <f t="shared" si="15"/>
        <v>L3</v>
      </c>
      <c r="U40" s="7" t="str">
        <f t="shared" si="10"/>
        <v>ВВГнг(А)-LS (3х2,5)</v>
      </c>
    </row>
    <row r="41" spans="1:21" x14ac:dyDescent="0.25">
      <c r="A41" s="7" t="str">
        <f t="shared" si="11"/>
        <v/>
      </c>
      <c r="B41" s="7">
        <f>IF(C41=1,MAX(B$2:$B40)+1,IF(F41=0,"",B40))</f>
        <v>1</v>
      </c>
      <c r="C41" s="7">
        <f>COUNTIF($F$2:$F41,F41)</f>
        <v>39</v>
      </c>
      <c r="D41" s="7">
        <f>IF(F41=0,0,MAX($D$2:D40)+1)</f>
        <v>39</v>
      </c>
      <c r="E41" s="7">
        <f>IF(H41=0,0,MAX($E$2:E40)+1)</f>
        <v>22</v>
      </c>
      <c r="F41" s="65" t="s">
        <v>356</v>
      </c>
      <c r="G41" s="59"/>
      <c r="H41" s="102"/>
      <c r="I41" s="7" t="e">
        <f>IFERROR(VLOOKUP(H41,H$2:H40,1,FALSE),VLOOKUP(H41,H42:H$478,1,FALSE))</f>
        <v>#N/A</v>
      </c>
      <c r="J41" s="7" t="str">
        <f t="shared" si="0"/>
        <v>Розеточная группа  Пом. №13</v>
      </c>
      <c r="K41" s="7">
        <f t="shared" si="1"/>
        <v>0.55000000000000004</v>
      </c>
      <c r="L41" s="7">
        <f t="shared" si="2"/>
        <v>0.12</v>
      </c>
      <c r="M41" s="19" t="str">
        <f t="shared" si="16"/>
        <v>L1</v>
      </c>
      <c r="N41" s="7" t="str">
        <f t="shared" si="4"/>
        <v>R.1.13.1</v>
      </c>
      <c r="O41" s="7"/>
      <c r="P41" s="7" t="str">
        <f t="shared" si="5"/>
        <v>ВВГнг(А)-LS (3х2,5)
L=30-0,09%</v>
      </c>
      <c r="Q41" s="7">
        <f t="shared" si="6"/>
        <v>1</v>
      </c>
      <c r="R41" s="7">
        <f t="shared" si="13"/>
        <v>0</v>
      </c>
      <c r="S41" s="7">
        <f t="shared" si="14"/>
        <v>1</v>
      </c>
      <c r="T41" s="7" t="str">
        <f t="shared" si="15"/>
        <v>L1</v>
      </c>
      <c r="U41" s="7" t="str">
        <f t="shared" si="10"/>
        <v>ВВГнг(А)-LS (3х2,5)</v>
      </c>
    </row>
    <row r="42" spans="1:21" x14ac:dyDescent="0.25">
      <c r="A42" s="7" t="str">
        <f t="shared" si="11"/>
        <v/>
      </c>
      <c r="B42" s="7">
        <f>IF(C42=1,MAX(B$2:$B41)+1,IF(F42=0,"",B41))</f>
        <v>1</v>
      </c>
      <c r="C42" s="7">
        <f>COUNTIF($F$2:$F42,F42)</f>
        <v>40</v>
      </c>
      <c r="D42" s="7">
        <f>IF(F42=0,0,MAX($D$2:D41)+1)</f>
        <v>40</v>
      </c>
      <c r="E42" s="7">
        <f>IF(H42=0,0,MAX($E$2:E41)+1)</f>
        <v>23</v>
      </c>
      <c r="F42" s="65" t="s">
        <v>356</v>
      </c>
      <c r="G42" s="59"/>
      <c r="H42" s="102"/>
      <c r="I42" s="7" t="e">
        <f>IFERROR(VLOOKUP(H42,H$2:H41,1,FALSE),VLOOKUP(H42,H43:H$478,1,FALSE))</f>
        <v>#N/A</v>
      </c>
      <c r="J42" s="7" t="str">
        <f t="shared" si="0"/>
        <v>Розеточная группа  Пом. №14</v>
      </c>
      <c r="K42" s="7">
        <f t="shared" si="1"/>
        <v>1.64</v>
      </c>
      <c r="L42" s="7">
        <f t="shared" si="2"/>
        <v>0.36</v>
      </c>
      <c r="M42" s="19" t="str">
        <f t="shared" si="16"/>
        <v>L2</v>
      </c>
      <c r="N42" s="7" t="str">
        <f t="shared" si="4"/>
        <v>R.1.14.1</v>
      </c>
      <c r="O42" s="7"/>
      <c r="P42" s="7" t="str">
        <f t="shared" si="5"/>
        <v>ВВГнг(А)-LS (3х2,5)
L=70-0,51%</v>
      </c>
      <c r="Q42" s="7">
        <f t="shared" si="6"/>
        <v>1</v>
      </c>
      <c r="R42" s="7">
        <f t="shared" si="13"/>
        <v>0</v>
      </c>
      <c r="S42" s="7">
        <f t="shared" si="14"/>
        <v>2</v>
      </c>
      <c r="T42" s="7" t="str">
        <f t="shared" si="15"/>
        <v>L2</v>
      </c>
      <c r="U42" s="7" t="str">
        <f t="shared" si="10"/>
        <v>ВВГнг(А)-LS (3х2,5)</v>
      </c>
    </row>
    <row r="43" spans="1:21" x14ac:dyDescent="0.25">
      <c r="A43" s="7" t="str">
        <f t="shared" si="11"/>
        <v/>
      </c>
      <c r="B43" s="7">
        <f>IF(C43=1,MAX(B$2:$B42)+1,IF(F43=0,"",B42))</f>
        <v>1</v>
      </c>
      <c r="C43" s="7">
        <f>COUNTIF($F$2:$F43,F43)</f>
        <v>41</v>
      </c>
      <c r="D43" s="7">
        <f>IF(F43=0,0,MAX($D$2:D42)+1)</f>
        <v>41</v>
      </c>
      <c r="E43" s="7">
        <f>IF(H43=0,0,MAX($E$2:E42)+1)</f>
        <v>24</v>
      </c>
      <c r="F43" s="65" t="s">
        <v>356</v>
      </c>
      <c r="G43" s="59"/>
      <c r="H43" s="102"/>
      <c r="I43" s="7" t="e">
        <f>IFERROR(VLOOKUP(H43,H$2:H42,1,FALSE),VLOOKUP(H43,H44:H$478,1,FALSE))</f>
        <v>#N/A</v>
      </c>
      <c r="J43" s="7" t="str">
        <f t="shared" si="0"/>
        <v>Розеточная группа  Пом. №14</v>
      </c>
      <c r="K43" s="7">
        <f t="shared" si="1"/>
        <v>2.46</v>
      </c>
      <c r="L43" s="7">
        <f t="shared" si="2"/>
        <v>0.54</v>
      </c>
      <c r="M43" s="19" t="str">
        <f t="shared" si="16"/>
        <v>L3</v>
      </c>
      <c r="N43" s="7" t="str">
        <f t="shared" si="4"/>
        <v>R.1.14.10</v>
      </c>
      <c r="O43" s="7"/>
      <c r="P43" s="7" t="str">
        <f t="shared" si="5"/>
        <v>ВВГнг(А)-LS (3х2,5)
L=59-0,4%</v>
      </c>
      <c r="Q43" s="7">
        <f t="shared" si="6"/>
        <v>1</v>
      </c>
      <c r="R43" s="7">
        <f t="shared" si="13"/>
        <v>0</v>
      </c>
      <c r="S43" s="7">
        <f t="shared" si="14"/>
        <v>3</v>
      </c>
      <c r="T43" s="7" t="str">
        <f t="shared" si="15"/>
        <v>L3</v>
      </c>
      <c r="U43" s="7" t="str">
        <f t="shared" si="10"/>
        <v>ВВГнг(А)-LS (3х2,5)</v>
      </c>
    </row>
    <row r="44" spans="1:21" x14ac:dyDescent="0.25">
      <c r="A44" s="7" t="str">
        <f t="shared" si="11"/>
        <v/>
      </c>
      <c r="B44" s="7">
        <f>IF(C44=1,MAX(B$2:$B43)+1,IF(F44=0,"",B43))</f>
        <v>1</v>
      </c>
      <c r="C44" s="7">
        <f>COUNTIF($F$2:$F44,F44)</f>
        <v>42</v>
      </c>
      <c r="D44" s="7">
        <f>IF(F44=0,0,MAX($D$2:D43)+1)</f>
        <v>42</v>
      </c>
      <c r="E44" s="7">
        <f>IF(H44=0,0,MAX($E$2:E43)+1)</f>
        <v>25</v>
      </c>
      <c r="F44" s="65" t="s">
        <v>356</v>
      </c>
      <c r="G44" s="59"/>
      <c r="H44" s="102"/>
      <c r="I44" s="7" t="e">
        <f>IFERROR(VLOOKUP(H44,H$2:H43,1,FALSE),VLOOKUP(H44,H45:H$478,1,FALSE))</f>
        <v>#N/A</v>
      </c>
      <c r="J44" s="7" t="str">
        <f t="shared" si="0"/>
        <v>Розеточная группа  Пом. №14</v>
      </c>
      <c r="K44" s="7">
        <f t="shared" si="1"/>
        <v>0.55000000000000004</v>
      </c>
      <c r="L44" s="7">
        <f t="shared" si="2"/>
        <v>0.12</v>
      </c>
      <c r="M44" s="19" t="str">
        <f t="shared" si="16"/>
        <v>L1</v>
      </c>
      <c r="N44" s="7" t="str">
        <f t="shared" si="4"/>
        <v>R.1.14.11</v>
      </c>
      <c r="O44" s="7"/>
      <c r="P44" s="7" t="str">
        <f t="shared" si="5"/>
        <v>ВВГнг(А)-LS (3х2,5)
L=21-0,06%</v>
      </c>
      <c r="Q44" s="7">
        <f t="shared" si="6"/>
        <v>1</v>
      </c>
      <c r="R44" s="7">
        <f t="shared" si="13"/>
        <v>0</v>
      </c>
      <c r="S44" s="7">
        <f t="shared" si="14"/>
        <v>1</v>
      </c>
      <c r="T44" s="7" t="str">
        <f t="shared" si="15"/>
        <v>L1</v>
      </c>
      <c r="U44" s="7" t="str">
        <f t="shared" si="10"/>
        <v>ВВГнг(А)-LS (3х2,5)</v>
      </c>
    </row>
    <row r="45" spans="1:21" x14ac:dyDescent="0.25">
      <c r="A45" s="7" t="str">
        <f t="shared" si="11"/>
        <v/>
      </c>
      <c r="B45" s="7">
        <f>IF(C45=1,MAX(B$2:$B44)+1,IF(F45=0,"",B44))</f>
        <v>1</v>
      </c>
      <c r="C45" s="7">
        <f>COUNTIF($F$2:$F45,F45)</f>
        <v>43</v>
      </c>
      <c r="D45" s="7">
        <f>IF(F45=0,0,MAX($D$2:D44)+1)</f>
        <v>43</v>
      </c>
      <c r="E45" s="7">
        <f>IF(H45=0,0,MAX($E$2:E44)+1)</f>
        <v>26</v>
      </c>
      <c r="F45" s="65" t="s">
        <v>356</v>
      </c>
      <c r="G45" s="59"/>
      <c r="H45" s="102"/>
      <c r="I45" s="7" t="e">
        <f>IFERROR(VLOOKUP(H45,H$2:H44,1,FALSE),VLOOKUP(H45,H46:H$478,1,FALSE))</f>
        <v>#N/A</v>
      </c>
      <c r="J45" s="7" t="str">
        <f t="shared" si="0"/>
        <v>Розеточная группа  Пом. №14</v>
      </c>
      <c r="K45" s="7">
        <f t="shared" si="1"/>
        <v>0.55000000000000004</v>
      </c>
      <c r="L45" s="7">
        <f t="shared" si="2"/>
        <v>0.12</v>
      </c>
      <c r="M45" s="19" t="str">
        <f t="shared" si="16"/>
        <v>L2</v>
      </c>
      <c r="N45" s="7" t="str">
        <f t="shared" si="4"/>
        <v>R.1.14.12</v>
      </c>
      <c r="O45" s="7"/>
      <c r="P45" s="7" t="str">
        <f t="shared" si="5"/>
        <v>ВВГнг(А)-LS (3х2,5)
L=22-0,06%</v>
      </c>
      <c r="Q45" s="7">
        <f t="shared" si="6"/>
        <v>1</v>
      </c>
      <c r="R45" s="7">
        <f t="shared" si="13"/>
        <v>0</v>
      </c>
      <c r="S45" s="7">
        <f t="shared" si="14"/>
        <v>2</v>
      </c>
      <c r="T45" s="7" t="str">
        <f t="shared" si="15"/>
        <v>L2</v>
      </c>
      <c r="U45" s="7" t="str">
        <f t="shared" si="10"/>
        <v>ВВГнг(А)-LS (3х2,5)</v>
      </c>
    </row>
    <row r="46" spans="1:21" x14ac:dyDescent="0.25">
      <c r="A46" s="7" t="str">
        <f t="shared" si="11"/>
        <v/>
      </c>
      <c r="B46" s="7">
        <f>IF(C46=1,MAX(B$2:$B45)+1,IF(F46=0,"",B45))</f>
        <v>1</v>
      </c>
      <c r="C46" s="7">
        <f>COUNTIF($F$2:$F46,F46)</f>
        <v>44</v>
      </c>
      <c r="D46" s="7">
        <f>IF(F46=0,0,MAX($D$2:D45)+1)</f>
        <v>44</v>
      </c>
      <c r="E46" s="7">
        <f>IF(H46=0,0,MAX($E$2:E45)+1)</f>
        <v>27</v>
      </c>
      <c r="F46" s="65" t="s">
        <v>356</v>
      </c>
      <c r="G46" s="59"/>
      <c r="H46" s="102"/>
      <c r="I46" s="7" t="e">
        <f>IFERROR(VLOOKUP(H46,H$2:H45,1,FALSE),VLOOKUP(H46,H47:H$478,1,FALSE))</f>
        <v>#N/A</v>
      </c>
      <c r="J46" s="7" t="str">
        <f t="shared" si="0"/>
        <v>Розеточная группа  Пом. №14</v>
      </c>
      <c r="K46" s="7">
        <f t="shared" si="1"/>
        <v>1.37</v>
      </c>
      <c r="L46" s="7">
        <f t="shared" si="2"/>
        <v>0.3</v>
      </c>
      <c r="M46" s="19" t="str">
        <f t="shared" si="16"/>
        <v>L3</v>
      </c>
      <c r="N46" s="7" t="str">
        <f t="shared" si="4"/>
        <v>R.1.14.3</v>
      </c>
      <c r="O46" s="7"/>
      <c r="P46" s="7" t="str">
        <f t="shared" si="5"/>
        <v>ВВГнг(А)-LS (3х2,5)
L=36-0,16%</v>
      </c>
      <c r="Q46" s="7">
        <f t="shared" si="6"/>
        <v>1</v>
      </c>
      <c r="R46" s="7">
        <f t="shared" si="13"/>
        <v>0</v>
      </c>
      <c r="S46" s="7">
        <f t="shared" si="14"/>
        <v>3</v>
      </c>
      <c r="T46" s="7" t="str">
        <f t="shared" si="15"/>
        <v>L3</v>
      </c>
      <c r="U46" s="7" t="str">
        <f t="shared" si="10"/>
        <v>ВВГнг(А)-LS (3х2,5)</v>
      </c>
    </row>
    <row r="47" spans="1:21" x14ac:dyDescent="0.25">
      <c r="A47" s="7" t="str">
        <f t="shared" si="11"/>
        <v/>
      </c>
      <c r="B47" s="7">
        <f>IF(C47=1,MAX(B$2:$B46)+1,IF(F47=0,"",B46))</f>
        <v>1</v>
      </c>
      <c r="C47" s="7">
        <f>COUNTIF($F$2:$F47,F47)</f>
        <v>45</v>
      </c>
      <c r="D47" s="7">
        <f>IF(F47=0,0,MAX($D$2:D46)+1)</f>
        <v>45</v>
      </c>
      <c r="E47" s="7">
        <f>IF(H47=0,0,MAX($E$2:E46)+1)</f>
        <v>28</v>
      </c>
      <c r="F47" s="65" t="s">
        <v>356</v>
      </c>
      <c r="G47" s="59"/>
      <c r="H47" s="102"/>
      <c r="I47" s="7" t="e">
        <f>IFERROR(VLOOKUP(H47,H$2:H46,1,FALSE),VLOOKUP(H47,H48:H$478,1,FALSE))</f>
        <v>#N/A</v>
      </c>
      <c r="J47" s="7" t="str">
        <f t="shared" si="0"/>
        <v>Розеточная группа  Пом. №14 Холодильник, морозильник</v>
      </c>
      <c r="K47" s="7">
        <f t="shared" si="1"/>
        <v>1.82</v>
      </c>
      <c r="L47" s="7">
        <f t="shared" si="2"/>
        <v>0.4</v>
      </c>
      <c r="M47" s="19" t="str">
        <f t="shared" si="16"/>
        <v>L1</v>
      </c>
      <c r="N47" s="7" t="str">
        <f t="shared" si="4"/>
        <v>R.1.14.4</v>
      </c>
      <c r="O47" s="7"/>
      <c r="P47" s="7" t="str">
        <f t="shared" si="5"/>
        <v>ВВГнг(А)-LS (3х2,5)
L=20-0,21%</v>
      </c>
      <c r="Q47" s="7">
        <f t="shared" si="6"/>
        <v>1</v>
      </c>
      <c r="R47" s="7">
        <f t="shared" si="13"/>
        <v>0</v>
      </c>
      <c r="S47" s="7">
        <f t="shared" si="14"/>
        <v>1</v>
      </c>
      <c r="T47" s="7" t="str">
        <f t="shared" si="15"/>
        <v>L1</v>
      </c>
      <c r="U47" s="7" t="str">
        <f t="shared" si="10"/>
        <v>ВВГнг(А)-LS (3х2,5)</v>
      </c>
    </row>
    <row r="48" spans="1:21" x14ac:dyDescent="0.25">
      <c r="A48" s="7" t="str">
        <f t="shared" si="11"/>
        <v/>
      </c>
      <c r="B48" s="7">
        <f>IF(C48=1,MAX(B$2:$B47)+1,IF(F48=0,"",B47))</f>
        <v>1</v>
      </c>
      <c r="C48" s="7">
        <f>COUNTIF($F$2:$F48,F48)</f>
        <v>46</v>
      </c>
      <c r="D48" s="7">
        <f>IF(F48=0,0,MAX($D$2:D47)+1)</f>
        <v>46</v>
      </c>
      <c r="E48" s="7">
        <f>IF(H48=0,0,MAX($E$2:E47)+1)</f>
        <v>29</v>
      </c>
      <c r="F48" s="65" t="s">
        <v>356</v>
      </c>
      <c r="G48" s="59"/>
      <c r="H48" s="102"/>
      <c r="I48" s="7" t="e">
        <f>IFERROR(VLOOKUP(H48,H$2:H47,1,FALSE),VLOOKUP(H48,H49:H$478,1,FALSE))</f>
        <v>#N/A</v>
      </c>
      <c r="J48" s="7" t="str">
        <f t="shared" si="0"/>
        <v>Розеточная группа  Пом. №14 Вытяжка</v>
      </c>
      <c r="K48" s="7">
        <f t="shared" si="1"/>
        <v>0.91</v>
      </c>
      <c r="L48" s="7">
        <f t="shared" si="2"/>
        <v>0.2</v>
      </c>
      <c r="M48" s="19" t="str">
        <f t="shared" si="16"/>
        <v>L2</v>
      </c>
      <c r="N48" s="7" t="str">
        <f t="shared" si="4"/>
        <v>R.1.14.5</v>
      </c>
      <c r="O48" s="7"/>
      <c r="P48" s="7" t="str">
        <f t="shared" si="5"/>
        <v>ВВГнг(А)-LS (3х2,5)
L=19-0,1%</v>
      </c>
      <c r="Q48" s="7">
        <f t="shared" si="6"/>
        <v>1</v>
      </c>
      <c r="R48" s="7">
        <f t="shared" si="13"/>
        <v>0</v>
      </c>
      <c r="S48" s="7">
        <f t="shared" si="14"/>
        <v>2</v>
      </c>
      <c r="T48" s="7" t="str">
        <f t="shared" si="15"/>
        <v>L2</v>
      </c>
      <c r="U48" s="7" t="str">
        <f t="shared" si="10"/>
        <v>ВВГнг(А)-LS (3х2,5)</v>
      </c>
    </row>
    <row r="49" spans="1:21" x14ac:dyDescent="0.25">
      <c r="A49" s="7" t="str">
        <f t="shared" si="11"/>
        <v/>
      </c>
      <c r="B49" s="7">
        <f>IF(C49=1,MAX(B$2:$B48)+1,IF(F49=0,"",B48))</f>
        <v>1</v>
      </c>
      <c r="C49" s="7">
        <f>COUNTIF($F$2:$F49,F49)</f>
        <v>47</v>
      </c>
      <c r="D49" s="7">
        <f>IF(F49=0,0,MAX($D$2:D48)+1)</f>
        <v>47</v>
      </c>
      <c r="E49" s="7">
        <f>IF(H49=0,0,MAX($E$2:E48)+1)</f>
        <v>30</v>
      </c>
      <c r="F49" s="65" t="s">
        <v>356</v>
      </c>
      <c r="G49" s="102"/>
      <c r="H49" s="102"/>
      <c r="I49" s="7" t="e">
        <f>IFERROR(VLOOKUP(H49,H$2:H48,1,FALSE),VLOOKUP(H49,H50:H$478,1,FALSE))</f>
        <v>#N/A</v>
      </c>
      <c r="J49" s="7" t="str">
        <f t="shared" si="0"/>
        <v>Розеточная группа  Пом. №14</v>
      </c>
      <c r="K49" s="7">
        <f t="shared" si="1"/>
        <v>0.55000000000000004</v>
      </c>
      <c r="L49" s="7">
        <f t="shared" si="2"/>
        <v>0.12</v>
      </c>
      <c r="M49" s="19" t="str">
        <f t="shared" si="16"/>
        <v>L3</v>
      </c>
      <c r="N49" s="7" t="str">
        <f t="shared" si="4"/>
        <v>R.1.14.6</v>
      </c>
      <c r="O49" s="7"/>
      <c r="P49" s="7" t="str">
        <f t="shared" si="5"/>
        <v>ВВГнг(А)-LS (3х2,5)
L=24-0,07%</v>
      </c>
      <c r="Q49" s="7">
        <f t="shared" si="6"/>
        <v>1</v>
      </c>
      <c r="R49" s="7">
        <f t="shared" si="13"/>
        <v>0</v>
      </c>
      <c r="S49" s="7">
        <f t="shared" si="14"/>
        <v>3</v>
      </c>
      <c r="T49" s="7" t="str">
        <f t="shared" si="15"/>
        <v>L3</v>
      </c>
      <c r="U49" s="7" t="str">
        <f t="shared" si="10"/>
        <v>ВВГнг(А)-LS (3х2,5)</v>
      </c>
    </row>
    <row r="50" spans="1:21" x14ac:dyDescent="0.25">
      <c r="A50" s="7" t="str">
        <f t="shared" si="11"/>
        <v/>
      </c>
      <c r="B50" s="7">
        <f>IF(C50=1,MAX(B$2:$B49)+1,IF(F50=0,"",B49))</f>
        <v>1</v>
      </c>
      <c r="C50" s="7">
        <f>COUNTIF($F$2:$F50,F50)</f>
        <v>48</v>
      </c>
      <c r="D50" s="7">
        <f>IF(F50=0,0,MAX($D$2:D49)+1)</f>
        <v>48</v>
      </c>
      <c r="E50" s="7">
        <f>IF(H50=0,0,MAX($E$2:E49)+1)</f>
        <v>31</v>
      </c>
      <c r="F50" s="65" t="s">
        <v>356</v>
      </c>
      <c r="G50" s="102"/>
      <c r="H50" s="102"/>
      <c r="I50" s="7" t="e">
        <f>IFERROR(VLOOKUP(H50,H$2:H49,1,FALSE),VLOOKUP(H50,H51:H$478,1,FALSE))</f>
        <v>#N/A</v>
      </c>
      <c r="J50" s="7" t="str">
        <f t="shared" si="0"/>
        <v>Розеточная группа  Пом. №14 ПММ</v>
      </c>
      <c r="K50" s="7">
        <f t="shared" si="1"/>
        <v>10.91</v>
      </c>
      <c r="L50" s="7">
        <f t="shared" si="2"/>
        <v>2.4</v>
      </c>
      <c r="M50" s="19" t="str">
        <f t="shared" si="16"/>
        <v>L1</v>
      </c>
      <c r="N50" s="7" t="str">
        <f t="shared" si="4"/>
        <v>R.1.14.7</v>
      </c>
      <c r="O50" s="7"/>
      <c r="P50" s="7" t="str">
        <f t="shared" si="5"/>
        <v>ВВГнг(А)-LS (3х2,5)
L=19-1,19%</v>
      </c>
      <c r="Q50" s="7">
        <f t="shared" si="6"/>
        <v>1</v>
      </c>
      <c r="R50" s="7">
        <f t="shared" si="13"/>
        <v>0</v>
      </c>
      <c r="S50" s="7">
        <f t="shared" si="14"/>
        <v>1</v>
      </c>
      <c r="T50" s="7" t="str">
        <f t="shared" si="15"/>
        <v>L1</v>
      </c>
      <c r="U50" s="7" t="str">
        <f t="shared" si="10"/>
        <v>ВВГнг(А)-LS (3х2,5)</v>
      </c>
    </row>
    <row r="51" spans="1:21" ht="15.75" thickBot="1" x14ac:dyDescent="0.3">
      <c r="A51" s="7" t="str">
        <f t="shared" si="11"/>
        <v/>
      </c>
      <c r="B51" s="7">
        <f>IF(C51=1,MAX(B$2:$B50)+1,IF(F51=0,"",B50))</f>
        <v>1</v>
      </c>
      <c r="C51" s="7">
        <f>COUNTIF($F$2:$F51,F51)</f>
        <v>49</v>
      </c>
      <c r="D51" s="7">
        <f>IF(F51=0,0,MAX($D$2:D50)+1)</f>
        <v>49</v>
      </c>
      <c r="E51" s="7">
        <f>IF(H51=0,0,MAX($E$2:E50)+1)</f>
        <v>32</v>
      </c>
      <c r="F51" s="65" t="s">
        <v>356</v>
      </c>
      <c r="G51" s="59"/>
      <c r="H51" s="103"/>
      <c r="I51" s="7" t="e">
        <f>IFERROR(VLOOKUP(H51,H$2:H50,1,FALSE),VLOOKUP(H51,H52:H$478,1,FALSE))</f>
        <v>#N/A</v>
      </c>
      <c r="J51" s="7" t="str">
        <f t="shared" si="0"/>
        <v>Розеточная группа  Пом. №14 Духовка с СВЧ</v>
      </c>
      <c r="K51" s="7">
        <f t="shared" si="1"/>
        <v>12.049999999999999</v>
      </c>
      <c r="L51" s="7">
        <f t="shared" si="2"/>
        <v>2.65</v>
      </c>
      <c r="M51" s="19" t="str">
        <f t="shared" si="16"/>
        <v>L2</v>
      </c>
      <c r="N51" s="7" t="str">
        <f t="shared" si="4"/>
        <v>R.1.14.13</v>
      </c>
      <c r="O51" s="7"/>
      <c r="P51" s="7" t="str">
        <f t="shared" si="5"/>
        <v>ВВГнг(А)-LS (3х2,5)
L=16-1,08%</v>
      </c>
      <c r="Q51" s="7">
        <f t="shared" si="6"/>
        <v>1</v>
      </c>
      <c r="R51" s="7">
        <f t="shared" si="13"/>
        <v>0</v>
      </c>
      <c r="S51" s="7">
        <f t="shared" si="14"/>
        <v>2</v>
      </c>
      <c r="T51" s="7" t="str">
        <f t="shared" si="15"/>
        <v>L2</v>
      </c>
      <c r="U51" s="7" t="str">
        <f t="shared" si="10"/>
        <v>ВВГнг(А)-LS (3х2,5)</v>
      </c>
    </row>
    <row r="52" spans="1:21" ht="15.75" thickBot="1" x14ac:dyDescent="0.3">
      <c r="A52" s="7" t="str">
        <f t="shared" si="11"/>
        <v/>
      </c>
      <c r="B52" s="7">
        <f>IF(C52=1,MAX(B$2:$B51)+1,IF(F52=0,"",B51))</f>
        <v>1</v>
      </c>
      <c r="C52" s="7">
        <f>COUNTIF($F$2:$F52,F52)</f>
        <v>50</v>
      </c>
      <c r="D52" s="7">
        <f>IF(F52=0,0,MAX($D$2:D51)+1)</f>
        <v>50</v>
      </c>
      <c r="E52" s="7">
        <f>IF(H52=0,0,MAX($E$2:E51)+1)</f>
        <v>0</v>
      </c>
      <c r="F52" s="65" t="s">
        <v>356</v>
      </c>
      <c r="G52" s="59"/>
      <c r="H52" s="103"/>
      <c r="I52" s="7" t="e">
        <f>IFERROR(VLOOKUP(H52,H$2:H51,1,FALSE),VLOOKUP(H52,H53:H$478,1,FALSE))</f>
        <v>#N/A</v>
      </c>
      <c r="J52" s="7" t="str">
        <f>IF($H52=0,"",VLOOKUP($H52,Исходные_данные,36,FALSE))</f>
        <v/>
      </c>
      <c r="K52" s="7" t="str">
        <f>IF($H52=0,"",VLOOKUP($H52,Исходные_данные,37,FALSE))</f>
        <v/>
      </c>
      <c r="L52" s="7" t="str">
        <f>IF($H52=0,"",VLOOKUP($H52,Исходные_данные,38,FALSE))</f>
        <v/>
      </c>
      <c r="M52" s="19" t="str">
        <f>IFERROR(VLOOKUP(H52,Нагрузка_диапазон_1,4,FALSE),"")</f>
        <v/>
      </c>
      <c r="N52" s="7" t="str">
        <f>IF($H52=0,"",VLOOKUP($H52,Исходные_данные,39,FALSE))</f>
        <v/>
      </c>
      <c r="O52" s="7"/>
      <c r="P52" s="7" t="str">
        <f>IF($H52=0,"",VLOOKUP($H52,Исходные_данные,41,FALSE))</f>
        <v/>
      </c>
      <c r="Q52" s="7" t="str">
        <f>IF($H52=0,"",VLOOKUP($H52,Исходные_данные,8,FALSE))</f>
        <v/>
      </c>
      <c r="R52" s="7">
        <f t="shared" si="13"/>
        <v>0</v>
      </c>
      <c r="S52" s="7">
        <f t="shared" si="14"/>
        <v>3</v>
      </c>
      <c r="T52" s="7" t="str">
        <f t="shared" si="15"/>
        <v>L3</v>
      </c>
      <c r="U52" s="7" t="str">
        <f>IF($H52=0,"",VLOOKUP($H52,Исходные_данные,31,FALSE))</f>
        <v/>
      </c>
    </row>
    <row r="53" spans="1:21" s="8" customFormat="1" ht="15.75" thickBot="1" x14ac:dyDescent="0.3">
      <c r="A53" s="7" t="str">
        <f t="shared" si="11"/>
        <v/>
      </c>
      <c r="B53" s="7">
        <f>IF(C53=1,MAX(B$2:$B52)+1,IF(F53=0,"",B52))</f>
        <v>1</v>
      </c>
      <c r="C53" s="7">
        <f>COUNTIF($F$2:$F53,F53)</f>
        <v>51</v>
      </c>
      <c r="D53" s="7">
        <f>IF(F53=0,0,MAX($D$2:D52)+1)</f>
        <v>51</v>
      </c>
      <c r="E53" s="7">
        <f>IF(H53=0,0,MAX($E$2:E52)+1)</f>
        <v>0</v>
      </c>
      <c r="F53" s="64" t="s">
        <v>356</v>
      </c>
      <c r="G53" s="64"/>
      <c r="H53" s="103"/>
      <c r="I53" s="47" t="e">
        <f>IFERROR(VLOOKUP(H53,H$2:H52,1,FALSE),VLOOKUP(H53,H54:H$478,1,FALSE))</f>
        <v>#N/A</v>
      </c>
      <c r="J53" s="47" t="str">
        <f>IF($H53=0,"",VLOOKUP($H53,Исходные_данные,36,FALSE))</f>
        <v/>
      </c>
      <c r="K53" s="47" t="str">
        <f>IF($H53=0,"",VLOOKUP($H53,Исходные_данные,37,FALSE))</f>
        <v/>
      </c>
      <c r="L53" s="47" t="str">
        <f>IF($H53=0,"",VLOOKUP($H53,Исходные_данные,38,FALSE))</f>
        <v/>
      </c>
      <c r="M53" s="52" t="str">
        <f>IFERROR(VLOOKUP(H53,Нагрузка_диапазон_1,4,FALSE),"")</f>
        <v/>
      </c>
      <c r="N53" s="47" t="str">
        <f>IF($H53=0,"",VLOOKUP($H53,Исходные_данные,39,FALSE))</f>
        <v/>
      </c>
      <c r="O53" s="47"/>
      <c r="P53" s="47" t="str">
        <f>IF($H53=0,"",VLOOKUP($H53,Исходные_данные,41,FALSE))</f>
        <v/>
      </c>
      <c r="Q53" s="47" t="str">
        <f>IF($H53=0,"",VLOOKUP($H53,Исходные_данные,8,FALSE))</f>
        <v/>
      </c>
      <c r="R53" s="47">
        <f t="shared" si="13"/>
        <v>0</v>
      </c>
      <c r="S53" s="47">
        <f t="shared" si="14"/>
        <v>1</v>
      </c>
      <c r="T53" s="47" t="str">
        <f t="shared" si="15"/>
        <v>L1</v>
      </c>
      <c r="U53" s="47" t="str">
        <f>IF($H53=0,"",VLOOKUP($H53,Исходные_данные,31,FALSE))</f>
        <v/>
      </c>
    </row>
    <row r="54" spans="1:21" x14ac:dyDescent="0.25">
      <c r="A54" s="7" t="str">
        <f t="shared" si="11"/>
        <v/>
      </c>
      <c r="B54" s="7">
        <f>IF(C54=1,MAX(B$2:$B53)+1,IF(F54=0,"",B53))</f>
        <v>1</v>
      </c>
      <c r="C54" s="7">
        <f>COUNTIF($F$2:$F54,F54)</f>
        <v>52</v>
      </c>
      <c r="D54" s="7">
        <f>IF(F54=0,0,MAX($D$2:D53)+1)</f>
        <v>52</v>
      </c>
      <c r="E54" s="7">
        <f>IF(H54=0,0,MAX($E$2:E53)+1)</f>
        <v>0</v>
      </c>
      <c r="F54" s="65" t="s">
        <v>356</v>
      </c>
      <c r="G54" s="65"/>
      <c r="H54" s="102"/>
      <c r="I54" s="7" t="e">
        <f>IFERROR(VLOOKUP(H54,H$2:H53,1,FALSE),VLOOKUP(H54,H55:H$478,1,FALSE))</f>
        <v>#N/A</v>
      </c>
      <c r="J54" s="7" t="str">
        <f t="shared" si="0"/>
        <v/>
      </c>
      <c r="K54" s="7" t="str">
        <f t="shared" si="1"/>
        <v/>
      </c>
      <c r="L54" s="7" t="str">
        <f t="shared" si="2"/>
        <v/>
      </c>
      <c r="M54" s="19" t="str">
        <f t="shared" si="16"/>
        <v/>
      </c>
      <c r="N54" s="7" t="str">
        <f t="shared" si="4"/>
        <v/>
      </c>
      <c r="O54" s="7"/>
      <c r="P54" s="7" t="str">
        <f t="shared" si="5"/>
        <v/>
      </c>
      <c r="Q54" s="7" t="str">
        <f t="shared" si="6"/>
        <v/>
      </c>
      <c r="R54" s="7">
        <f t="shared" si="13"/>
        <v>0</v>
      </c>
      <c r="S54" s="7">
        <f t="shared" si="14"/>
        <v>2</v>
      </c>
      <c r="T54" s="7" t="str">
        <f t="shared" si="15"/>
        <v>L2</v>
      </c>
      <c r="U54" s="7" t="str">
        <f t="shared" si="10"/>
        <v/>
      </c>
    </row>
    <row r="55" spans="1:21" x14ac:dyDescent="0.25">
      <c r="A55" s="7" t="str">
        <f t="shared" si="11"/>
        <v/>
      </c>
      <c r="B55" s="7">
        <f>IF(C55=1,MAX(B$2:$B54)+1,IF(F55=0,"",B54))</f>
        <v>1</v>
      </c>
      <c r="C55" s="7">
        <f>COUNTIF($F$2:$F55,F55)</f>
        <v>53</v>
      </c>
      <c r="D55" s="7">
        <f>IF(F55=0,0,MAX($D$2:D54)+1)</f>
        <v>53</v>
      </c>
      <c r="E55" s="7">
        <f>IF(H55=0,0,MAX($E$2:E54)+1)</f>
        <v>33</v>
      </c>
      <c r="F55" s="65" t="s">
        <v>356</v>
      </c>
      <c r="G55" s="59"/>
      <c r="H55" s="102"/>
      <c r="I55" s="7" t="e">
        <f>IFERROR(VLOOKUP(H55,H$2:H54,1,FALSE),VLOOKUP(H55,H56:H$478,1,FALSE))</f>
        <v>#N/A</v>
      </c>
      <c r="J55" s="7" t="str">
        <f t="shared" si="0"/>
        <v>Розеточная группа  Пом. №14 Варочная панель 2</v>
      </c>
      <c r="K55" s="7">
        <f t="shared" si="1"/>
        <v>16.73</v>
      </c>
      <c r="L55" s="7">
        <f t="shared" si="2"/>
        <v>3.68</v>
      </c>
      <c r="M55" s="19" t="str">
        <f t="shared" si="16"/>
        <v>L3</v>
      </c>
      <c r="N55" s="7" t="str">
        <f t="shared" si="4"/>
        <v>R.1.14.14</v>
      </c>
      <c r="O55" s="7"/>
      <c r="P55" s="7" t="str">
        <f t="shared" si="5"/>
        <v>ВВГнг(А)-LS (3х4)
L=18-1,08%</v>
      </c>
      <c r="Q55" s="7">
        <f t="shared" si="6"/>
        <v>1</v>
      </c>
      <c r="R55" s="7">
        <f t="shared" si="13"/>
        <v>0</v>
      </c>
      <c r="S55" s="7">
        <f t="shared" si="14"/>
        <v>3</v>
      </c>
      <c r="T55" s="7" t="str">
        <f t="shared" si="15"/>
        <v>L3</v>
      </c>
      <c r="U55" s="7" t="str">
        <f t="shared" si="10"/>
        <v>ВВГнг(А)-LS (3х4)</v>
      </c>
    </row>
    <row r="56" spans="1:21" x14ac:dyDescent="0.25">
      <c r="A56" s="7" t="str">
        <f t="shared" si="11"/>
        <v/>
      </c>
      <c r="B56" s="7">
        <f>IF(C56=1,MAX(B$2:$B55)+1,IF(F56=0,"",B55))</f>
        <v>1</v>
      </c>
      <c r="C56" s="7">
        <f>COUNTIF($F$2:$F56,F56)</f>
        <v>54</v>
      </c>
      <c r="D56" s="7">
        <f>IF(F56=0,0,MAX($D$2:D55)+1)</f>
        <v>54</v>
      </c>
      <c r="E56" s="7">
        <f>IF(H56=0,0,MAX($E$2:E55)+1)</f>
        <v>34</v>
      </c>
      <c r="F56" s="65" t="s">
        <v>356</v>
      </c>
      <c r="G56" s="59"/>
      <c r="H56" s="102"/>
      <c r="I56" s="7" t="e">
        <f>IFERROR(VLOOKUP(H56,H$2:H55,1,FALSE),VLOOKUP(H56,H57:H$478,1,FALSE))</f>
        <v>#N/A</v>
      </c>
      <c r="J56" s="7" t="str">
        <f t="shared" si="0"/>
        <v>Розеточная группа  Пом. №14 Кофемашина</v>
      </c>
      <c r="K56" s="7">
        <f t="shared" si="1"/>
        <v>6.8199999999999994</v>
      </c>
      <c r="L56" s="7">
        <f t="shared" si="2"/>
        <v>1.5</v>
      </c>
      <c r="M56" s="19" t="str">
        <f t="shared" si="16"/>
        <v>L1</v>
      </c>
      <c r="N56" s="7" t="str">
        <f t="shared" si="4"/>
        <v>R.1.14.8</v>
      </c>
      <c r="O56" s="7"/>
      <c r="P56" s="7" t="str">
        <f t="shared" si="5"/>
        <v>ВВГнг(А)-LS (3х2,5)
L=16-0,62%</v>
      </c>
      <c r="Q56" s="7">
        <f t="shared" si="6"/>
        <v>1</v>
      </c>
      <c r="R56" s="7">
        <f t="shared" si="13"/>
        <v>0</v>
      </c>
      <c r="S56" s="7">
        <f t="shared" si="14"/>
        <v>1</v>
      </c>
      <c r="T56" s="7" t="str">
        <f t="shared" si="15"/>
        <v>L1</v>
      </c>
      <c r="U56" s="7" t="str">
        <f t="shared" si="10"/>
        <v>ВВГнг(А)-LS (3х2,5)</v>
      </c>
    </row>
    <row r="57" spans="1:21" x14ac:dyDescent="0.25">
      <c r="A57" s="7" t="str">
        <f t="shared" si="11"/>
        <v/>
      </c>
      <c r="B57" s="7">
        <f>IF(C57=1,MAX(B$2:$B56)+1,IF(F57=0,"",B56))</f>
        <v>1</v>
      </c>
      <c r="C57" s="7">
        <f>COUNTIF($F$2:$F57,F57)</f>
        <v>55</v>
      </c>
      <c r="D57" s="7">
        <f>IF(F57=0,0,MAX($D$2:D56)+1)</f>
        <v>55</v>
      </c>
      <c r="E57" s="7">
        <f>IF(H57=0,0,MAX($E$2:E56)+1)</f>
        <v>35</v>
      </c>
      <c r="F57" s="65" t="s">
        <v>356</v>
      </c>
      <c r="G57" s="59"/>
      <c r="H57" s="102"/>
      <c r="I57" s="7" t="e">
        <f>IFERROR(VLOOKUP(H57,H$2:H56,1,FALSE),VLOOKUP(H57,H58:H$478,1,FALSE))</f>
        <v>#N/A</v>
      </c>
      <c r="J57" s="7" t="str">
        <f t="shared" si="0"/>
        <v>Розеточная группа  Пом. №14 Варочная панель 1</v>
      </c>
      <c r="K57" s="7">
        <f t="shared" si="1"/>
        <v>16.73</v>
      </c>
      <c r="L57" s="7">
        <f t="shared" si="2"/>
        <v>3.68</v>
      </c>
      <c r="M57" s="19" t="str">
        <f t="shared" si="16"/>
        <v>L2</v>
      </c>
      <c r="N57" s="7" t="str">
        <f t="shared" si="4"/>
        <v>R.1.14.9</v>
      </c>
      <c r="O57" s="7"/>
      <c r="P57" s="7" t="str">
        <f t="shared" si="5"/>
        <v>ВВГнг(А)-LS (3х4)
L=18-1,08%</v>
      </c>
      <c r="Q57" s="7">
        <f t="shared" si="6"/>
        <v>1</v>
      </c>
      <c r="R57" s="7">
        <f t="shared" si="13"/>
        <v>0</v>
      </c>
      <c r="S57" s="7">
        <f t="shared" si="14"/>
        <v>2</v>
      </c>
      <c r="T57" s="7" t="str">
        <f t="shared" si="15"/>
        <v>L2</v>
      </c>
      <c r="U57" s="7" t="str">
        <f t="shared" si="10"/>
        <v>ВВГнг(А)-LS (3х4)</v>
      </c>
    </row>
    <row r="58" spans="1:21" x14ac:dyDescent="0.25">
      <c r="A58" s="7" t="str">
        <f t="shared" si="11"/>
        <v/>
      </c>
      <c r="B58" s="7">
        <f>IF(C58=1,MAX(B$2:$B57)+1,IF(F58=0,"",B57))</f>
        <v>1</v>
      </c>
      <c r="C58" s="7">
        <f>COUNTIF($F$2:$F58,F58)</f>
        <v>56</v>
      </c>
      <c r="D58" s="7">
        <f>IF(F58=0,0,MAX($D$2:D57)+1)</f>
        <v>56</v>
      </c>
      <c r="E58" s="7">
        <f>IF(H58=0,0,MAX($E$2:E57)+1)</f>
        <v>36</v>
      </c>
      <c r="F58" s="65" t="s">
        <v>356</v>
      </c>
      <c r="G58" s="59"/>
      <c r="H58" s="102"/>
      <c r="I58" s="7" t="e">
        <f>IFERROR(VLOOKUP(H58,H$2:H57,1,FALSE),VLOOKUP(H58,H59:H$478,1,FALSE))</f>
        <v>#N/A</v>
      </c>
      <c r="J58" s="7" t="str">
        <f t="shared" si="0"/>
        <v>Розеточная группа  Пом. №15 Стиральная машина</v>
      </c>
      <c r="K58" s="7">
        <f t="shared" si="1"/>
        <v>9.1</v>
      </c>
      <c r="L58" s="7">
        <f t="shared" si="2"/>
        <v>2</v>
      </c>
      <c r="M58" s="19" t="str">
        <f t="shared" si="16"/>
        <v>L3</v>
      </c>
      <c r="N58" s="7" t="str">
        <f t="shared" si="4"/>
        <v>R.1.15.1</v>
      </c>
      <c r="O58" s="7"/>
      <c r="P58" s="7" t="str">
        <f t="shared" si="5"/>
        <v>ВВГнг(А)-LS (3х2,5)
L=27-1,46%</v>
      </c>
      <c r="Q58" s="7">
        <f t="shared" si="6"/>
        <v>1</v>
      </c>
      <c r="R58" s="7">
        <f t="shared" si="13"/>
        <v>0</v>
      </c>
      <c r="S58" s="7">
        <f t="shared" si="14"/>
        <v>3</v>
      </c>
      <c r="T58" s="7" t="str">
        <f t="shared" si="15"/>
        <v>L3</v>
      </c>
      <c r="U58" s="7" t="str">
        <f t="shared" si="10"/>
        <v>ВВГнг(А)-LS (3х2,5)</v>
      </c>
    </row>
    <row r="59" spans="1:21" x14ac:dyDescent="0.25">
      <c r="A59" s="7" t="str">
        <f t="shared" si="11"/>
        <v/>
      </c>
      <c r="B59" s="7">
        <f>IF(C59=1,MAX(B$2:$B58)+1,IF(F59=0,"",B58))</f>
        <v>1</v>
      </c>
      <c r="C59" s="7">
        <f>COUNTIF($F$2:$F59,F59)</f>
        <v>57</v>
      </c>
      <c r="D59" s="7">
        <f>IF(F59=0,0,MAX($D$2:D58)+1)</f>
        <v>57</v>
      </c>
      <c r="E59" s="7">
        <f>IF(H59=0,0,MAX($E$2:E58)+1)</f>
        <v>37</v>
      </c>
      <c r="F59" s="65" t="s">
        <v>356</v>
      </c>
      <c r="G59" s="59"/>
      <c r="H59" s="102"/>
      <c r="I59" s="7" t="e">
        <f>IFERROR(VLOOKUP(H59,H$2:H58,1,FALSE),VLOOKUP(H59,H60:H$478,1,FALSE))</f>
        <v>#N/A</v>
      </c>
      <c r="J59" s="7" t="str">
        <f t="shared" si="0"/>
        <v>Розеточная группа  Пом. №15 Сушильная машина</v>
      </c>
      <c r="K59" s="7">
        <f t="shared" si="1"/>
        <v>11.37</v>
      </c>
      <c r="L59" s="7">
        <f t="shared" si="2"/>
        <v>2.5</v>
      </c>
      <c r="M59" s="19" t="str">
        <f t="shared" si="16"/>
        <v>L1</v>
      </c>
      <c r="N59" s="7" t="str">
        <f t="shared" si="4"/>
        <v>R.1.15.2</v>
      </c>
      <c r="O59" s="7"/>
      <c r="P59" s="7" t="str">
        <f t="shared" si="5"/>
        <v>ВВГнг(А)-LS (3х2,5)
L=27-1,82%</v>
      </c>
      <c r="Q59" s="7">
        <f t="shared" si="6"/>
        <v>1</v>
      </c>
      <c r="R59" s="7">
        <f t="shared" si="13"/>
        <v>0</v>
      </c>
      <c r="S59" s="7">
        <f t="shared" si="14"/>
        <v>1</v>
      </c>
      <c r="T59" s="7" t="str">
        <f t="shared" si="15"/>
        <v>L1</v>
      </c>
      <c r="U59" s="7" t="str">
        <f t="shared" si="10"/>
        <v>ВВГнг(А)-LS (3х2,5)</v>
      </c>
    </row>
    <row r="60" spans="1:21" x14ac:dyDescent="0.25">
      <c r="A60" s="7" t="str">
        <f t="shared" si="11"/>
        <v/>
      </c>
      <c r="B60" s="7">
        <f>IF(C60=1,MAX(B$2:$B59)+1,IF(F60=0,"",B59))</f>
        <v>1</v>
      </c>
      <c r="C60" s="7">
        <f>COUNTIF($F$2:$F60,F60)</f>
        <v>58</v>
      </c>
      <c r="D60" s="7">
        <f>IF(F60=0,0,MAX($D$2:D59)+1)</f>
        <v>58</v>
      </c>
      <c r="E60" s="7">
        <f>IF(H60=0,0,MAX($E$2:E59)+1)</f>
        <v>38</v>
      </c>
      <c r="F60" s="65" t="s">
        <v>356</v>
      </c>
      <c r="G60" s="59"/>
      <c r="H60" s="102"/>
      <c r="I60" s="7" t="e">
        <f>IFERROR(VLOOKUP(H60,H$2:H59,1,FALSE),VLOOKUP(H60,H61:H$478,1,FALSE))</f>
        <v>#N/A</v>
      </c>
      <c r="J60" s="7" t="str">
        <f t="shared" si="0"/>
        <v>Розеточная группа  Пом. №15</v>
      </c>
      <c r="K60" s="7">
        <f t="shared" si="1"/>
        <v>1.1000000000000001</v>
      </c>
      <c r="L60" s="7">
        <f t="shared" si="2"/>
        <v>0.24</v>
      </c>
      <c r="M60" s="19" t="str">
        <f t="shared" si="16"/>
        <v>L2</v>
      </c>
      <c r="N60" s="7" t="str">
        <f t="shared" si="4"/>
        <v>R.1.15.3</v>
      </c>
      <c r="O60" s="7"/>
      <c r="P60" s="7" t="str">
        <f t="shared" si="5"/>
        <v>ВВГнг(А)-LS (3х2,5)
L=44-0,21%</v>
      </c>
      <c r="Q60" s="7">
        <f t="shared" si="6"/>
        <v>1</v>
      </c>
      <c r="R60" s="7">
        <f t="shared" si="13"/>
        <v>0</v>
      </c>
      <c r="S60" s="7">
        <f t="shared" si="14"/>
        <v>2</v>
      </c>
      <c r="T60" s="7" t="str">
        <f t="shared" si="15"/>
        <v>L2</v>
      </c>
      <c r="U60" s="7" t="str">
        <f t="shared" si="10"/>
        <v>ВВГнг(А)-LS (3х2,5)</v>
      </c>
    </row>
    <row r="61" spans="1:21" x14ac:dyDescent="0.25">
      <c r="A61" s="7" t="str">
        <f t="shared" si="11"/>
        <v/>
      </c>
      <c r="B61" s="7">
        <f>IF(C61=1,MAX(B$2:$B60)+1,IF(F61=0,"",B60))</f>
        <v>1</v>
      </c>
      <c r="C61" s="7">
        <f>COUNTIF($F$2:$F61,F61)</f>
        <v>59</v>
      </c>
      <c r="D61" s="7">
        <f>IF(F61=0,0,MAX($D$2:D60)+1)</f>
        <v>59</v>
      </c>
      <c r="E61" s="7">
        <f>IF(H61=0,0,MAX($E$2:E60)+1)</f>
        <v>39</v>
      </c>
      <c r="F61" s="65" t="s">
        <v>356</v>
      </c>
      <c r="G61" s="59"/>
      <c r="H61" s="102"/>
      <c r="I61" s="7" t="e">
        <f>IFERROR(VLOOKUP(H61,H$2:H60,1,FALSE),VLOOKUP(H61,H62:H$478,1,FALSE))</f>
        <v>#N/A</v>
      </c>
      <c r="J61" s="7" t="str">
        <f t="shared" si="0"/>
        <v>Розеточная группа  Пом. №16</v>
      </c>
      <c r="K61" s="7">
        <f t="shared" si="1"/>
        <v>0.28000000000000003</v>
      </c>
      <c r="L61" s="7">
        <f t="shared" si="2"/>
        <v>0.06</v>
      </c>
      <c r="M61" s="19" t="str">
        <f t="shared" si="16"/>
        <v>L3</v>
      </c>
      <c r="N61" s="7" t="str">
        <f t="shared" si="4"/>
        <v>R.1.16.1</v>
      </c>
      <c r="O61" s="7"/>
      <c r="P61" s="7" t="str">
        <f t="shared" si="5"/>
        <v>ВВГнг(А)-LS (3х2,5)
L=27-0,05%</v>
      </c>
      <c r="Q61" s="7">
        <f t="shared" si="6"/>
        <v>1</v>
      </c>
      <c r="R61" s="7">
        <f t="shared" si="13"/>
        <v>0</v>
      </c>
      <c r="S61" s="7">
        <f t="shared" si="14"/>
        <v>3</v>
      </c>
      <c r="T61" s="7" t="str">
        <f t="shared" si="15"/>
        <v>L3</v>
      </c>
      <c r="U61" s="7" t="str">
        <f t="shared" si="10"/>
        <v>ВВГнг(А)-LS (3х2,5)</v>
      </c>
    </row>
    <row r="62" spans="1:21" x14ac:dyDescent="0.25">
      <c r="A62" s="7" t="str">
        <f t="shared" si="11"/>
        <v/>
      </c>
      <c r="B62" s="7">
        <f>IF(C62=1,MAX(B$2:$B61)+1,IF(F62=0,"",B61))</f>
        <v>1</v>
      </c>
      <c r="C62" s="7">
        <f>COUNTIF($F$2:$F62,F62)</f>
        <v>60</v>
      </c>
      <c r="D62" s="7">
        <f>IF(F62=0,0,MAX($D$2:D61)+1)</f>
        <v>60</v>
      </c>
      <c r="E62" s="7">
        <f>IF(H62=0,0,MAX($E$2:E61)+1)</f>
        <v>40</v>
      </c>
      <c r="F62" s="65" t="s">
        <v>356</v>
      </c>
      <c r="G62" s="59"/>
      <c r="H62" s="102"/>
      <c r="I62" s="7" t="e">
        <f>IFERROR(VLOOKUP(H62,H$2:H61,1,FALSE),VLOOKUP(H62,H63:H$478,1,FALSE))</f>
        <v>#N/A</v>
      </c>
      <c r="J62" s="7" t="str">
        <f t="shared" si="0"/>
        <v>Розеточная группа  Пом. №17</v>
      </c>
      <c r="K62" s="7">
        <f t="shared" si="1"/>
        <v>0.28000000000000003</v>
      </c>
      <c r="L62" s="7">
        <f t="shared" si="2"/>
        <v>0.06</v>
      </c>
      <c r="M62" s="19" t="str">
        <f t="shared" si="16"/>
        <v>L1</v>
      </c>
      <c r="N62" s="7" t="str">
        <f t="shared" si="4"/>
        <v>R.1.17.1</v>
      </c>
      <c r="O62" s="7"/>
      <c r="P62" s="7" t="str">
        <f t="shared" si="5"/>
        <v>ВВГнг(А)-LS (3х2,5)
L=30-0,05%</v>
      </c>
      <c r="Q62" s="7">
        <f t="shared" si="6"/>
        <v>1</v>
      </c>
      <c r="R62" s="7">
        <f t="shared" si="13"/>
        <v>0</v>
      </c>
      <c r="S62" s="7">
        <f t="shared" si="14"/>
        <v>1</v>
      </c>
      <c r="T62" s="7" t="str">
        <f t="shared" si="15"/>
        <v>L1</v>
      </c>
      <c r="U62" s="7" t="str">
        <f t="shared" si="10"/>
        <v>ВВГнг(А)-LS (3х2,5)</v>
      </c>
    </row>
    <row r="63" spans="1:21" x14ac:dyDescent="0.25">
      <c r="A63" s="7" t="str">
        <f t="shared" si="11"/>
        <v/>
      </c>
      <c r="B63" s="7">
        <f>IF(C63=1,MAX(B$2:$B62)+1,IF(F63=0,"",B62))</f>
        <v>1</v>
      </c>
      <c r="C63" s="7">
        <f>COUNTIF($F$2:$F63,F63)</f>
        <v>61</v>
      </c>
      <c r="D63" s="7">
        <f>IF(F63=0,0,MAX($D$2:D62)+1)</f>
        <v>61</v>
      </c>
      <c r="E63" s="7">
        <f>IF(H63=0,0,MAX($E$2:E62)+1)</f>
        <v>41</v>
      </c>
      <c r="F63" s="65" t="s">
        <v>356</v>
      </c>
      <c r="G63" s="59"/>
      <c r="H63" s="102"/>
      <c r="I63" s="7" t="e">
        <f>IFERROR(VLOOKUP(H63,H$2:H62,1,FALSE),VLOOKUP(H63,H64:H$478,1,FALSE))</f>
        <v>#N/A</v>
      </c>
      <c r="J63" s="7" t="str">
        <f t="shared" si="0"/>
        <v>Розеточная группа  Пом. №18</v>
      </c>
      <c r="K63" s="7">
        <f t="shared" si="1"/>
        <v>0.28000000000000003</v>
      </c>
      <c r="L63" s="7">
        <f t="shared" si="2"/>
        <v>0.06</v>
      </c>
      <c r="M63" s="19" t="str">
        <f t="shared" si="16"/>
        <v>L2</v>
      </c>
      <c r="N63" s="7" t="str">
        <f t="shared" si="4"/>
        <v>R.1.18.1</v>
      </c>
      <c r="O63" s="7"/>
      <c r="P63" s="7" t="str">
        <f t="shared" si="5"/>
        <v>ВВГнг(А)-LS (3х2,5)
L=26-0,05%</v>
      </c>
      <c r="Q63" s="7">
        <f t="shared" si="6"/>
        <v>1</v>
      </c>
      <c r="R63" s="7">
        <f t="shared" si="13"/>
        <v>0</v>
      </c>
      <c r="S63" s="7">
        <f t="shared" si="14"/>
        <v>2</v>
      </c>
      <c r="T63" s="7" t="str">
        <f t="shared" si="15"/>
        <v>L2</v>
      </c>
      <c r="U63" s="7" t="str">
        <f t="shared" si="10"/>
        <v>ВВГнг(А)-LS (3х2,5)</v>
      </c>
    </row>
    <row r="64" spans="1:21" x14ac:dyDescent="0.25">
      <c r="A64" s="7" t="str">
        <f t="shared" si="11"/>
        <v/>
      </c>
      <c r="B64" s="7">
        <f>IF(C64=1,MAX(B$2:$B63)+1,IF(F64=0,"",B63))</f>
        <v>1</v>
      </c>
      <c r="C64" s="7">
        <f>COUNTIF($F$2:$F64,F64)</f>
        <v>62</v>
      </c>
      <c r="D64" s="7">
        <f>IF(F64=0,0,MAX($D$2:D63)+1)</f>
        <v>62</v>
      </c>
      <c r="E64" s="7">
        <f>IF(H64=0,0,MAX($E$2:E63)+1)</f>
        <v>42</v>
      </c>
      <c r="F64" s="65" t="s">
        <v>356</v>
      </c>
      <c r="G64" s="59"/>
      <c r="H64" s="102"/>
      <c r="I64" s="7" t="e">
        <f>IFERROR(VLOOKUP(H64,H$2:H63,1,FALSE),VLOOKUP(H64,H65:H$478,1,FALSE))</f>
        <v>#N/A</v>
      </c>
      <c r="J64" s="7" t="str">
        <f t="shared" si="0"/>
        <v>Розеточная группа  Пом. №19</v>
      </c>
      <c r="K64" s="7">
        <f t="shared" si="1"/>
        <v>1.64</v>
      </c>
      <c r="L64" s="7">
        <f t="shared" si="2"/>
        <v>0.36</v>
      </c>
      <c r="M64" s="19" t="str">
        <f t="shared" si="16"/>
        <v>L3</v>
      </c>
      <c r="N64" s="7" t="str">
        <f t="shared" si="4"/>
        <v>R.1.19.1</v>
      </c>
      <c r="O64" s="7"/>
      <c r="P64" s="7" t="str">
        <f t="shared" si="5"/>
        <v>ВВГнг(А)-LS (3х2,5)
L=55-0,35%</v>
      </c>
      <c r="Q64" s="7">
        <f t="shared" si="6"/>
        <v>1</v>
      </c>
      <c r="R64" s="7">
        <f t="shared" si="13"/>
        <v>0</v>
      </c>
      <c r="S64" s="7">
        <f t="shared" si="14"/>
        <v>3</v>
      </c>
      <c r="T64" s="7" t="str">
        <f t="shared" si="15"/>
        <v>L3</v>
      </c>
      <c r="U64" s="7" t="str">
        <f t="shared" si="10"/>
        <v>ВВГнг(А)-LS (3х2,5)</v>
      </c>
    </row>
    <row r="65" spans="1:21" x14ac:dyDescent="0.25">
      <c r="A65" s="7" t="str">
        <f t="shared" si="11"/>
        <v/>
      </c>
      <c r="B65" s="7">
        <f>IF(C65=1,MAX(B$2:$B64)+1,IF(F65=0,"",B64))</f>
        <v>1</v>
      </c>
      <c r="C65" s="7">
        <f>COUNTIF($F$2:$F65,F65)</f>
        <v>63</v>
      </c>
      <c r="D65" s="7">
        <f>IF(F65=0,0,MAX($D$2:D64)+1)</f>
        <v>63</v>
      </c>
      <c r="E65" s="7">
        <f>IF(H65=0,0,MAX($E$2:E64)+1)</f>
        <v>43</v>
      </c>
      <c r="F65" s="65" t="s">
        <v>356</v>
      </c>
      <c r="G65" s="59"/>
      <c r="H65" s="102"/>
      <c r="I65" s="7" t="e">
        <f>IFERROR(VLOOKUP(H65,H$2:H64,1,FALSE),VLOOKUP(H65,H66:H$478,1,FALSE))</f>
        <v>#N/A</v>
      </c>
      <c r="J65" s="7" t="str">
        <f t="shared" si="0"/>
        <v>Розеточная группа  Пом. №20</v>
      </c>
      <c r="K65" s="7">
        <f t="shared" si="1"/>
        <v>1.64</v>
      </c>
      <c r="L65" s="7">
        <f t="shared" si="2"/>
        <v>0.36</v>
      </c>
      <c r="M65" s="19" t="str">
        <f t="shared" si="16"/>
        <v>L1</v>
      </c>
      <c r="N65" s="7" t="str">
        <f t="shared" si="4"/>
        <v>R.1.20.1</v>
      </c>
      <c r="O65" s="7"/>
      <c r="P65" s="7" t="str">
        <f t="shared" si="5"/>
        <v>ВВГнг(А)-LS (3х2,5)
L=54-0,34%</v>
      </c>
      <c r="Q65" s="7">
        <f t="shared" si="6"/>
        <v>1</v>
      </c>
      <c r="R65" s="7">
        <f t="shared" si="13"/>
        <v>0</v>
      </c>
      <c r="S65" s="7">
        <f t="shared" si="14"/>
        <v>1</v>
      </c>
      <c r="T65" s="7" t="str">
        <f t="shared" si="15"/>
        <v>L1</v>
      </c>
      <c r="U65" s="7" t="str">
        <f t="shared" si="10"/>
        <v>ВВГнг(А)-LS (3х2,5)</v>
      </c>
    </row>
    <row r="66" spans="1:21" x14ac:dyDescent="0.25">
      <c r="A66" s="7" t="str">
        <f t="shared" si="11"/>
        <v/>
      </c>
      <c r="B66" s="7">
        <f>IF(C66=1,MAX(B$2:$B65)+1,IF(F66=0,"",B65))</f>
        <v>1</v>
      </c>
      <c r="C66" s="7">
        <f>COUNTIF($F$2:$F66,F66)</f>
        <v>64</v>
      </c>
      <c r="D66" s="7">
        <f>IF(F66=0,0,MAX($D$2:D65)+1)</f>
        <v>64</v>
      </c>
      <c r="E66" s="7">
        <f>IF(H66=0,0,MAX($E$2:E65)+1)</f>
        <v>44</v>
      </c>
      <c r="F66" s="65" t="s">
        <v>356</v>
      </c>
      <c r="G66" s="59"/>
      <c r="H66" s="102"/>
      <c r="I66" s="7" t="e">
        <f>IFERROR(VLOOKUP(H66,H$2:H65,1,FALSE),VLOOKUP(H66,H67:H$478,1,FALSE))</f>
        <v>#N/A</v>
      </c>
      <c r="J66" s="7" t="str">
        <f t="shared" si="0"/>
        <v>Розеточная группа  Пом. №21</v>
      </c>
      <c r="K66" s="7">
        <f t="shared" si="1"/>
        <v>0.82000000000000006</v>
      </c>
      <c r="L66" s="7">
        <f t="shared" si="2"/>
        <v>0.18</v>
      </c>
      <c r="M66" s="19" t="str">
        <f t="shared" si="16"/>
        <v>L2</v>
      </c>
      <c r="N66" s="7" t="str">
        <f t="shared" si="4"/>
        <v>R.1.21.1</v>
      </c>
      <c r="O66" s="7"/>
      <c r="P66" s="7" t="str">
        <f t="shared" si="5"/>
        <v>ВВГнг(А)-LS (3х2,5)
L=38-0,15%</v>
      </c>
      <c r="Q66" s="7">
        <f t="shared" si="6"/>
        <v>1</v>
      </c>
      <c r="R66" s="7">
        <f t="shared" si="13"/>
        <v>0</v>
      </c>
      <c r="S66" s="7">
        <f t="shared" si="14"/>
        <v>2</v>
      </c>
      <c r="T66" s="7" t="str">
        <f t="shared" si="15"/>
        <v>L2</v>
      </c>
      <c r="U66" s="7" t="str">
        <f t="shared" si="10"/>
        <v>ВВГнг(А)-LS (3х2,5)</v>
      </c>
    </row>
    <row r="67" spans="1:21" x14ac:dyDescent="0.25">
      <c r="A67" s="7" t="str">
        <f t="shared" si="11"/>
        <v/>
      </c>
      <c r="B67" s="7">
        <f>IF(C67=1,MAX(B$2:$B66)+1,IF(F67=0,"",B66))</f>
        <v>1</v>
      </c>
      <c r="C67" s="7">
        <f>COUNTIF($F$2:$F67,F67)</f>
        <v>65</v>
      </c>
      <c r="D67" s="7">
        <f>IF(F67=0,0,MAX($D$2:D66)+1)</f>
        <v>65</v>
      </c>
      <c r="E67" s="7">
        <f>IF(H67=0,0,MAX($E$2:E66)+1)</f>
        <v>45</v>
      </c>
      <c r="F67" s="65" t="s">
        <v>356</v>
      </c>
      <c r="G67" s="59"/>
      <c r="H67" s="104"/>
      <c r="I67" s="7" t="e">
        <f>IFERROR(VLOOKUP(H67,H$2:H66,1,FALSE),VLOOKUP(H67,H68:H$478,1,FALSE))</f>
        <v>#N/A</v>
      </c>
      <c r="J67" s="7" t="str">
        <f t="shared" ref="J67:J130" si="17">IF($H67=0,"",VLOOKUP($H67,Исходные_данные,36,FALSE))</f>
        <v>Щит усиления соловой связи</v>
      </c>
      <c r="K67" s="7">
        <f t="shared" ref="K67:K130" si="18">IF($H67=0,"",VLOOKUP($H67,Исходные_данные,37,FALSE))</f>
        <v>1.37</v>
      </c>
      <c r="L67" s="7">
        <f t="shared" ref="L67:L130" si="19">IF($H67=0,"",VLOOKUP($H67,Исходные_данные,38,FALSE))</f>
        <v>0.3</v>
      </c>
      <c r="M67" s="19" t="str">
        <f t="shared" si="16"/>
        <v>L3</v>
      </c>
      <c r="N67" s="7" t="str">
        <f t="shared" ref="N67:N130" si="20">IF($H67=0,"",VLOOKUP($H67,Исходные_данные,39,FALSE))</f>
        <v>R.GSM</v>
      </c>
      <c r="O67" s="7"/>
      <c r="P67" s="7" t="str">
        <f t="shared" ref="P67:P130" si="21">IF($H67=0,"",VLOOKUP($H67,Исходные_данные,41,FALSE))</f>
        <v>ВВГнг(А)-LS (3х2,5)
L=4-0,04%</v>
      </c>
      <c r="Q67" s="7">
        <f t="shared" ref="Q67:Q130" si="22">IF($H67=0,"",VLOOKUP($H67,Исходные_данные,8,FALSE))</f>
        <v>1</v>
      </c>
      <c r="R67" s="7">
        <f t="shared" si="13"/>
        <v>0</v>
      </c>
      <c r="S67" s="7">
        <f t="shared" si="14"/>
        <v>3</v>
      </c>
      <c r="T67" s="7" t="str">
        <f t="shared" si="15"/>
        <v>L3</v>
      </c>
      <c r="U67" s="7" t="str">
        <f t="shared" ref="U67:U130" si="23">IF($H67=0,"",VLOOKUP($H67,Исходные_данные,31,FALSE))</f>
        <v>ВВГнг(А)-LS (3х2,5)</v>
      </c>
    </row>
    <row r="68" spans="1:21" x14ac:dyDescent="0.25">
      <c r="A68" s="7" t="str">
        <f t="shared" ref="A68:A131" si="24">IF(B68=B69,"",B68)</f>
        <v/>
      </c>
      <c r="B68" s="7">
        <f>IF(C68=1,MAX(B$2:$B67)+1,IF(F68=0,"",B67))</f>
        <v>1</v>
      </c>
      <c r="C68" s="7">
        <f>COUNTIF($F$2:$F68,F68)</f>
        <v>66</v>
      </c>
      <c r="D68" s="7">
        <f>IF(F68=0,0,MAX($D$2:D67)+1)</f>
        <v>66</v>
      </c>
      <c r="E68" s="7">
        <f>IF(H68=0,0,MAX($E$2:E67)+1)</f>
        <v>46</v>
      </c>
      <c r="F68" s="65" t="s">
        <v>356</v>
      </c>
      <c r="G68" s="59"/>
      <c r="H68" s="102"/>
      <c r="I68" s="7" t="e">
        <f>IFERROR(VLOOKUP(H68,H$2:H67,1,FALSE),VLOOKUP(H68,H69:H$478,1,FALSE))</f>
        <v>#N/A</v>
      </c>
      <c r="J68" s="7" t="str">
        <f t="shared" si="17"/>
        <v>Щит охранно-пожарной сигнализации</v>
      </c>
      <c r="K68" s="7">
        <f t="shared" si="18"/>
        <v>1.37</v>
      </c>
      <c r="L68" s="7">
        <f t="shared" si="19"/>
        <v>0.3</v>
      </c>
      <c r="M68" s="19" t="str">
        <f t="shared" si="16"/>
        <v>L1</v>
      </c>
      <c r="N68" s="7" t="str">
        <f t="shared" si="20"/>
        <v>R.ЩОПС</v>
      </c>
      <c r="O68" s="7"/>
      <c r="P68" s="7" t="str">
        <f t="shared" si="21"/>
        <v>ВВГнг(А)-LS (3х2,5)
L=4-0,04%</v>
      </c>
      <c r="Q68" s="7">
        <f t="shared" si="22"/>
        <v>1</v>
      </c>
      <c r="R68" s="7">
        <f t="shared" ref="R68:R131" si="25">IF(Q68=3,"L1,L2,L3",0)</f>
        <v>0</v>
      </c>
      <c r="S68" s="7">
        <f t="shared" ref="S68:S131" si="26">IF(C68=1,1,IF(Q68=3,S67,IF(S67=3,1,S67+1)))</f>
        <v>1</v>
      </c>
      <c r="T68" s="7" t="str">
        <f t="shared" ref="T68:T131" si="27">IF(R68=0,"L"&amp;S68,R68)</f>
        <v>L1</v>
      </c>
      <c r="U68" s="7" t="str">
        <f t="shared" si="23"/>
        <v>ВВГнг(А)-LS (3х2,5)</v>
      </c>
    </row>
    <row r="69" spans="1:21" x14ac:dyDescent="0.25">
      <c r="A69" s="7" t="str">
        <f t="shared" si="24"/>
        <v/>
      </c>
      <c r="B69" s="7">
        <f>IF(C69=1,MAX(B$2:$B68)+1,IF(F69=0,"",B68))</f>
        <v>1</v>
      </c>
      <c r="C69" s="7">
        <f>COUNTIF($F$2:$F69,F69)</f>
        <v>67</v>
      </c>
      <c r="D69" s="7">
        <f>IF(F69=0,0,MAX($D$2:D68)+1)</f>
        <v>67</v>
      </c>
      <c r="E69" s="7">
        <f>IF(H69=0,0,MAX($E$2:E68)+1)</f>
        <v>47</v>
      </c>
      <c r="F69" s="65" t="s">
        <v>356</v>
      </c>
      <c r="G69" s="59"/>
      <c r="H69" s="102"/>
      <c r="I69" s="7" t="e">
        <f>IFERROR(VLOOKUP(H69,H$2:H68,1,FALSE),VLOOKUP(H69,H70:H$478,1,FALSE))</f>
        <v>#N/A</v>
      </c>
      <c r="J69" s="7" t="str">
        <f t="shared" si="17"/>
        <v>Розеточная группа  Пом. №14 Измельчитель</v>
      </c>
      <c r="K69" s="7">
        <f t="shared" si="18"/>
        <v>1.82</v>
      </c>
      <c r="L69" s="7">
        <f t="shared" si="19"/>
        <v>0.4</v>
      </c>
      <c r="M69" s="19" t="str">
        <f t="shared" ref="M69:M132" si="28">IFERROR(VLOOKUP(H69,Нагрузка_диапазон_1,4,FALSE),"")</f>
        <v>L2</v>
      </c>
      <c r="N69" s="7" t="str">
        <f t="shared" si="20"/>
        <v>R.1.14.15</v>
      </c>
      <c r="O69" s="7"/>
      <c r="P69" s="7" t="str">
        <f t="shared" si="21"/>
        <v>ВВГнг(А)-LS (3х2,5)
L=19-0,2%</v>
      </c>
      <c r="Q69" s="7">
        <f t="shared" si="22"/>
        <v>1</v>
      </c>
      <c r="R69" s="7">
        <f t="shared" si="25"/>
        <v>0</v>
      </c>
      <c r="S69" s="7">
        <f t="shared" si="26"/>
        <v>2</v>
      </c>
      <c r="T69" s="7" t="str">
        <f t="shared" si="27"/>
        <v>L2</v>
      </c>
      <c r="U69" s="7" t="str">
        <f t="shared" si="23"/>
        <v>ВВГнг(А)-LS (3х2,5)</v>
      </c>
    </row>
    <row r="70" spans="1:21" s="8" customFormat="1" ht="15.75" thickBot="1" x14ac:dyDescent="0.3">
      <c r="A70" s="7" t="str">
        <f t="shared" si="24"/>
        <v/>
      </c>
      <c r="B70" s="7">
        <f>IF(C70=1,MAX(B$2:$B69)+1,IF(F70=0,"",B69))</f>
        <v>1</v>
      </c>
      <c r="C70" s="7">
        <f>COUNTIF($F$2:$F70,F70)</f>
        <v>68</v>
      </c>
      <c r="D70" s="7">
        <f>IF(F70=0,0,MAX($D$2:D69)+1)</f>
        <v>68</v>
      </c>
      <c r="E70" s="7">
        <f>IF(H70=0,0,MAX($E$2:E69)+1)</f>
        <v>0</v>
      </c>
      <c r="F70" s="64" t="s">
        <v>356</v>
      </c>
      <c r="G70" s="64"/>
      <c r="H70" s="59"/>
      <c r="I70" s="47" t="e">
        <f>IFERROR(VLOOKUP(H70,H$2:H69,1,FALSE),VLOOKUP(H70,H71:H$478,1,FALSE))</f>
        <v>#N/A</v>
      </c>
      <c r="J70" s="47" t="str">
        <f t="shared" si="17"/>
        <v/>
      </c>
      <c r="K70" s="47" t="str">
        <f t="shared" si="18"/>
        <v/>
      </c>
      <c r="L70" s="47" t="str">
        <f t="shared" si="19"/>
        <v/>
      </c>
      <c r="M70" s="52" t="str">
        <f t="shared" si="28"/>
        <v/>
      </c>
      <c r="N70" s="47" t="str">
        <f t="shared" si="20"/>
        <v/>
      </c>
      <c r="O70" s="47"/>
      <c r="P70" s="47" t="str">
        <f t="shared" si="21"/>
        <v/>
      </c>
      <c r="Q70" s="47" t="str">
        <f t="shared" si="22"/>
        <v/>
      </c>
      <c r="R70" s="47">
        <f t="shared" si="25"/>
        <v>0</v>
      </c>
      <c r="S70" s="47">
        <f t="shared" si="26"/>
        <v>3</v>
      </c>
      <c r="T70" s="47" t="str">
        <f t="shared" si="27"/>
        <v>L3</v>
      </c>
      <c r="U70" s="47" t="str">
        <f t="shared" si="23"/>
        <v/>
      </c>
    </row>
    <row r="71" spans="1:21" x14ac:dyDescent="0.25">
      <c r="A71" s="7" t="str">
        <f t="shared" si="24"/>
        <v/>
      </c>
      <c r="B71" s="7">
        <f>IF(C71=1,MAX(B$2:$B70)+1,IF(F71=0,"",B70))</f>
        <v>1</v>
      </c>
      <c r="C71" s="7">
        <f>COUNTIF($F$2:$F71,F71)</f>
        <v>69</v>
      </c>
      <c r="D71" s="7">
        <f>IF(F71=0,0,MAX($D$2:D70)+1)</f>
        <v>69</v>
      </c>
      <c r="E71" s="7">
        <f>IF(H71=0,0,MAX($E$2:E70)+1)</f>
        <v>0</v>
      </c>
      <c r="F71" s="65" t="s">
        <v>356</v>
      </c>
      <c r="G71" s="59"/>
      <c r="H71" s="63"/>
      <c r="I71" s="7" t="e">
        <f>IFERROR(VLOOKUP(H71,H$2:H70,1,FALSE),VLOOKUP(H71,H72:H$478,1,FALSE))</f>
        <v>#N/A</v>
      </c>
      <c r="J71" s="7" t="str">
        <f t="shared" si="17"/>
        <v/>
      </c>
      <c r="K71" s="7" t="str">
        <f t="shared" si="18"/>
        <v/>
      </c>
      <c r="L71" s="7" t="str">
        <f t="shared" si="19"/>
        <v/>
      </c>
      <c r="M71" s="19" t="str">
        <f t="shared" si="28"/>
        <v/>
      </c>
      <c r="N71" s="7" t="str">
        <f t="shared" si="20"/>
        <v/>
      </c>
      <c r="O71" s="7"/>
      <c r="P71" s="7" t="str">
        <f t="shared" si="21"/>
        <v/>
      </c>
      <c r="Q71" s="7" t="str">
        <f t="shared" si="22"/>
        <v/>
      </c>
      <c r="R71" s="7">
        <f t="shared" si="25"/>
        <v>0</v>
      </c>
      <c r="S71" s="7">
        <f t="shared" si="26"/>
        <v>1</v>
      </c>
      <c r="T71" s="7" t="str">
        <f t="shared" si="27"/>
        <v>L1</v>
      </c>
      <c r="U71" s="7" t="str">
        <f t="shared" si="23"/>
        <v/>
      </c>
    </row>
    <row r="72" spans="1:21" x14ac:dyDescent="0.25">
      <c r="A72" s="7" t="str">
        <f t="shared" si="24"/>
        <v/>
      </c>
      <c r="B72" s="7">
        <f>IF(C72=1,MAX(B$2:$B71)+1,IF(F72=0,"",B71))</f>
        <v>1</v>
      </c>
      <c r="C72" s="7">
        <f>COUNTIF($F$2:$F72,F72)</f>
        <v>70</v>
      </c>
      <c r="D72" s="7">
        <f>IF(F72=0,0,MAX($D$2:D71)+1)</f>
        <v>70</v>
      </c>
      <c r="E72" s="7">
        <f>IF(H72=0,0,MAX($E$2:E71)+1)</f>
        <v>48</v>
      </c>
      <c r="F72" s="65" t="s">
        <v>356</v>
      </c>
      <c r="G72" s="59"/>
      <c r="H72" s="102"/>
      <c r="I72" s="7" t="e">
        <f>IFERROR(VLOOKUP(H72,H$2:H71,1,FALSE),VLOOKUP(H72,H73:H$478,1,FALSE))</f>
        <v>#N/A</v>
      </c>
      <c r="J72" s="7" t="str">
        <f t="shared" si="17"/>
        <v>Шкаф слаботочных систем</v>
      </c>
      <c r="K72" s="7">
        <f t="shared" si="18"/>
        <v>4.55</v>
      </c>
      <c r="L72" s="7">
        <f t="shared" si="19"/>
        <v>1</v>
      </c>
      <c r="M72" s="19" t="str">
        <f t="shared" si="28"/>
        <v>L2</v>
      </c>
      <c r="N72" s="7" t="str">
        <f t="shared" si="20"/>
        <v>R.ШТК</v>
      </c>
      <c r="O72" s="7"/>
      <c r="P72" s="7" t="str">
        <f t="shared" si="21"/>
        <v>ВВГнг(А)-LS (3х2,5)
L=4-0,12%</v>
      </c>
      <c r="Q72" s="7">
        <f t="shared" si="22"/>
        <v>1</v>
      </c>
      <c r="R72" s="7">
        <f t="shared" si="25"/>
        <v>0</v>
      </c>
      <c r="S72" s="7">
        <f t="shared" si="26"/>
        <v>2</v>
      </c>
      <c r="T72" s="7" t="str">
        <f t="shared" si="27"/>
        <v>L2</v>
      </c>
      <c r="U72" s="7" t="str">
        <f t="shared" si="23"/>
        <v>ВВГнг(А)-LS (3х2,5)</v>
      </c>
    </row>
    <row r="73" spans="1:21" x14ac:dyDescent="0.25">
      <c r="A73" s="7" t="str">
        <f t="shared" si="24"/>
        <v/>
      </c>
      <c r="B73" s="7">
        <f>IF(C73=1,MAX(B$2:$B72)+1,IF(F73=0,"",B72))</f>
        <v>1</v>
      </c>
      <c r="C73" s="7">
        <f>COUNTIF($F$2:$F73,F73)</f>
        <v>71</v>
      </c>
      <c r="D73" s="7">
        <f>IF(F73=0,0,MAX($D$2:D72)+1)</f>
        <v>71</v>
      </c>
      <c r="E73" s="7">
        <f>IF(H73=0,0,MAX($E$2:E72)+1)</f>
        <v>49</v>
      </c>
      <c r="F73" s="65" t="s">
        <v>356</v>
      </c>
      <c r="G73" s="59"/>
      <c r="H73" s="102"/>
      <c r="I73" s="7" t="e">
        <f>IFERROR(VLOOKUP(H73,H$2:H72,1,FALSE),VLOOKUP(H73,H74:H$478,1,FALSE))</f>
        <v>#N/A</v>
      </c>
      <c r="J73" s="7" t="str">
        <f t="shared" si="17"/>
        <v>Питание системы автоматизации</v>
      </c>
      <c r="K73" s="7">
        <f t="shared" si="18"/>
        <v>0.23</v>
      </c>
      <c r="L73" s="7">
        <f t="shared" si="19"/>
        <v>0.05</v>
      </c>
      <c r="M73" s="19" t="str">
        <f t="shared" si="28"/>
        <v>L3</v>
      </c>
      <c r="N73" s="7" t="str">
        <f t="shared" si="20"/>
        <v>АСУ</v>
      </c>
      <c r="O73" s="7"/>
      <c r="P73" s="7" t="str">
        <f t="shared" si="21"/>
        <v>ПуГВ (1х2,5)
L=4-0,01%</v>
      </c>
      <c r="Q73" s="7">
        <f t="shared" si="22"/>
        <v>1</v>
      </c>
      <c r="R73" s="7">
        <f t="shared" si="25"/>
        <v>0</v>
      </c>
      <c r="S73" s="7">
        <f t="shared" si="26"/>
        <v>3</v>
      </c>
      <c r="T73" s="7" t="str">
        <f t="shared" si="27"/>
        <v>L3</v>
      </c>
      <c r="U73" s="7" t="str">
        <f t="shared" si="23"/>
        <v>ПуГВ (1х2,5)</v>
      </c>
    </row>
    <row r="74" spans="1:21" x14ac:dyDescent="0.25">
      <c r="A74" s="7" t="str">
        <f t="shared" si="24"/>
        <v/>
      </c>
      <c r="B74" s="7">
        <f>IF(C74=1,MAX(B$2:$B73)+1,IF(F74=0,"",B73))</f>
        <v>1</v>
      </c>
      <c r="C74" s="7">
        <f>COUNTIF($F$2:$F74,F74)</f>
        <v>72</v>
      </c>
      <c r="D74" s="7">
        <f>IF(F74=0,0,MAX($D$2:D73)+1)</f>
        <v>72</v>
      </c>
      <c r="E74" s="7">
        <f>IF(H74=0,0,MAX($E$2:E73)+1)</f>
        <v>0</v>
      </c>
      <c r="F74" s="65" t="s">
        <v>356</v>
      </c>
      <c r="G74" s="59"/>
      <c r="H74" s="102"/>
      <c r="I74" s="7" t="e">
        <f>IFERROR(VLOOKUP(H74,H$2:H73,1,FALSE),VLOOKUP(H74,H75:H$478,1,FALSE))</f>
        <v>#N/A</v>
      </c>
      <c r="J74" s="7" t="str">
        <f t="shared" si="17"/>
        <v/>
      </c>
      <c r="K74" s="7" t="str">
        <f t="shared" si="18"/>
        <v/>
      </c>
      <c r="L74" s="7" t="str">
        <f t="shared" si="19"/>
        <v/>
      </c>
      <c r="M74" s="19" t="str">
        <f t="shared" si="28"/>
        <v/>
      </c>
      <c r="N74" s="7" t="str">
        <f t="shared" si="20"/>
        <v/>
      </c>
      <c r="O74" s="7"/>
      <c r="P74" s="7" t="str">
        <f t="shared" si="21"/>
        <v/>
      </c>
      <c r="Q74" s="7" t="str">
        <f t="shared" si="22"/>
        <v/>
      </c>
      <c r="R74" s="7">
        <f t="shared" si="25"/>
        <v>0</v>
      </c>
      <c r="S74" s="7">
        <f t="shared" si="26"/>
        <v>1</v>
      </c>
      <c r="T74" s="7" t="str">
        <f t="shared" si="27"/>
        <v>L1</v>
      </c>
      <c r="U74" s="7" t="str">
        <f t="shared" si="23"/>
        <v/>
      </c>
    </row>
    <row r="75" spans="1:21" x14ac:dyDescent="0.25">
      <c r="A75" s="7" t="str">
        <f t="shared" si="24"/>
        <v/>
      </c>
      <c r="B75" s="7">
        <f>IF(C75=1,MAX(B$2:$B74)+1,IF(F75=0,"",B74))</f>
        <v>1</v>
      </c>
      <c r="C75" s="7">
        <f>COUNTIF($F$2:$F75,F75)</f>
        <v>73</v>
      </c>
      <c r="D75" s="7">
        <f>IF(F75=0,0,MAX($D$2:D74)+1)</f>
        <v>73</v>
      </c>
      <c r="E75" s="7">
        <f>IF(H75=0,0,MAX($E$2:E74)+1)</f>
        <v>50</v>
      </c>
      <c r="F75" s="65" t="s">
        <v>356</v>
      </c>
      <c r="G75" s="59"/>
      <c r="H75" s="102"/>
      <c r="I75" s="7" t="e">
        <f>IFERROR(VLOOKUP(H75,H$2:H74,1,FALSE),VLOOKUP(H75,H76:H$478,1,FALSE))</f>
        <v>#N/A</v>
      </c>
      <c r="J75" s="7" t="str">
        <f t="shared" si="17"/>
        <v xml:space="preserve">Блок питания шины KNX </v>
      </c>
      <c r="K75" s="7" t="e">
        <f t="shared" si="18"/>
        <v>#N/A</v>
      </c>
      <c r="L75" s="7">
        <f t="shared" si="19"/>
        <v>0.1</v>
      </c>
      <c r="M75" s="19" t="str">
        <f t="shared" si="28"/>
        <v>L2</v>
      </c>
      <c r="N75" s="7" t="str">
        <f t="shared" si="20"/>
        <v>PS-KNX.1</v>
      </c>
      <c r="O75" s="7"/>
      <c r="P75" s="7" t="e">
        <f t="shared" si="21"/>
        <v>#N/A</v>
      </c>
      <c r="Q75" s="7">
        <f t="shared" si="22"/>
        <v>0</v>
      </c>
      <c r="R75" s="7">
        <f t="shared" si="25"/>
        <v>0</v>
      </c>
      <c r="S75" s="7">
        <f t="shared" si="26"/>
        <v>2</v>
      </c>
      <c r="T75" s="7" t="str">
        <f t="shared" si="27"/>
        <v>L2</v>
      </c>
      <c r="U75" s="7" t="e">
        <f t="shared" si="23"/>
        <v>#N/A</v>
      </c>
    </row>
    <row r="76" spans="1:21" x14ac:dyDescent="0.25">
      <c r="A76" s="7" t="str">
        <f t="shared" si="24"/>
        <v/>
      </c>
      <c r="B76" s="7">
        <f>IF(C76=1,MAX(B$2:$B75)+1,IF(F76=0,"",B75))</f>
        <v>1</v>
      </c>
      <c r="C76" s="7">
        <f>COUNTIF($F$2:$F76,F76)</f>
        <v>74</v>
      </c>
      <c r="D76" s="7">
        <f>IF(F76=0,0,MAX($D$2:D75)+1)</f>
        <v>74</v>
      </c>
      <c r="E76" s="7">
        <f>IF(H76=0,0,MAX($E$2:E75)+1)</f>
        <v>0</v>
      </c>
      <c r="F76" s="65" t="s">
        <v>356</v>
      </c>
      <c r="G76" s="59"/>
      <c r="H76" s="102"/>
      <c r="I76" s="7" t="e">
        <f>IFERROR(VLOOKUP(H76,H$2:H75,1,FALSE),VLOOKUP(H76,H77:H$478,1,FALSE))</f>
        <v>#N/A</v>
      </c>
      <c r="J76" s="7" t="str">
        <f t="shared" si="17"/>
        <v/>
      </c>
      <c r="K76" s="7" t="str">
        <f t="shared" si="18"/>
        <v/>
      </c>
      <c r="L76" s="7" t="str">
        <f t="shared" si="19"/>
        <v/>
      </c>
      <c r="M76" s="19" t="str">
        <f t="shared" si="28"/>
        <v/>
      </c>
      <c r="N76" s="7" t="str">
        <f t="shared" si="20"/>
        <v/>
      </c>
      <c r="O76" s="7"/>
      <c r="P76" s="7" t="str">
        <f t="shared" si="21"/>
        <v/>
      </c>
      <c r="Q76" s="7" t="str">
        <f t="shared" si="22"/>
        <v/>
      </c>
      <c r="R76" s="7">
        <f t="shared" si="25"/>
        <v>0</v>
      </c>
      <c r="S76" s="7">
        <f t="shared" si="26"/>
        <v>3</v>
      </c>
      <c r="T76" s="7" t="str">
        <f t="shared" si="27"/>
        <v>L3</v>
      </c>
      <c r="U76" s="7" t="str">
        <f t="shared" si="23"/>
        <v/>
      </c>
    </row>
    <row r="77" spans="1:21" x14ac:dyDescent="0.25">
      <c r="A77" s="7" t="str">
        <f t="shared" si="24"/>
        <v/>
      </c>
      <c r="B77" s="7">
        <f>IF(C77=1,MAX(B$2:$B76)+1,IF(F77=0,"",B76))</f>
        <v>1</v>
      </c>
      <c r="C77" s="7">
        <f>COUNTIF($F$2:$F77,F77)</f>
        <v>75</v>
      </c>
      <c r="D77" s="7">
        <f>IF(F77=0,0,MAX($D$2:D76)+1)</f>
        <v>75</v>
      </c>
      <c r="E77" s="7">
        <f>IF(H77=0,0,MAX($E$2:E76)+1)</f>
        <v>51</v>
      </c>
      <c r="F77" s="65" t="s">
        <v>356</v>
      </c>
      <c r="G77" s="59"/>
      <c r="H77" s="102"/>
      <c r="I77" s="7" t="e">
        <f>IFERROR(VLOOKUP(H77,H$2:H76,1,FALSE),VLOOKUP(H77,H78:H$478,1,FALSE))</f>
        <v>#N/A</v>
      </c>
      <c r="J77" s="7" t="str">
        <f t="shared" si="17"/>
        <v xml:space="preserve">Процессор </v>
      </c>
      <c r="K77" s="7" t="e">
        <f t="shared" si="18"/>
        <v>#N/A</v>
      </c>
      <c r="L77" s="7">
        <f t="shared" si="19"/>
        <v>0.1</v>
      </c>
      <c r="M77" s="19" t="str">
        <f t="shared" si="28"/>
        <v>L1</v>
      </c>
      <c r="N77" s="7" t="str">
        <f t="shared" si="20"/>
        <v>LC.1</v>
      </c>
      <c r="O77" s="7"/>
      <c r="P77" s="7" t="e">
        <f t="shared" si="21"/>
        <v>#N/A</v>
      </c>
      <c r="Q77" s="7">
        <f t="shared" si="22"/>
        <v>0</v>
      </c>
      <c r="R77" s="7">
        <f t="shared" si="25"/>
        <v>0</v>
      </c>
      <c r="S77" s="7">
        <f t="shared" si="26"/>
        <v>1</v>
      </c>
      <c r="T77" s="7" t="str">
        <f t="shared" si="27"/>
        <v>L1</v>
      </c>
      <c r="U77" s="7" t="e">
        <f t="shared" si="23"/>
        <v>#N/A</v>
      </c>
    </row>
    <row r="78" spans="1:21" x14ac:dyDescent="0.25">
      <c r="A78" s="7" t="str">
        <f t="shared" si="24"/>
        <v/>
      </c>
      <c r="B78" s="7">
        <f>IF(C78=1,MAX(B$2:$B77)+1,IF(F78=0,"",B77))</f>
        <v>1</v>
      </c>
      <c r="C78" s="7">
        <f>COUNTIF($F$2:$F78,F78)</f>
        <v>76</v>
      </c>
      <c r="D78" s="7">
        <f>IF(F78=0,0,MAX($D$2:D77)+1)</f>
        <v>76</v>
      </c>
      <c r="E78" s="7">
        <f>IF(H78=0,0,MAX($E$2:E77)+1)</f>
        <v>0</v>
      </c>
      <c r="F78" s="65" t="s">
        <v>356</v>
      </c>
      <c r="G78" s="59"/>
      <c r="H78" s="102"/>
      <c r="I78" s="7" t="e">
        <f>IFERROR(VLOOKUP(H78,H$2:H77,1,FALSE),VLOOKUP(H78,H79:H$478,1,FALSE))</f>
        <v>#N/A</v>
      </c>
      <c r="J78" s="7" t="str">
        <f t="shared" si="17"/>
        <v/>
      </c>
      <c r="K78" s="7" t="str">
        <f t="shared" si="18"/>
        <v/>
      </c>
      <c r="L78" s="7" t="str">
        <f t="shared" si="19"/>
        <v/>
      </c>
      <c r="M78" s="19" t="str">
        <f t="shared" si="28"/>
        <v/>
      </c>
      <c r="N78" s="7" t="str">
        <f t="shared" si="20"/>
        <v/>
      </c>
      <c r="O78" s="7"/>
      <c r="P78" s="7" t="str">
        <f t="shared" si="21"/>
        <v/>
      </c>
      <c r="Q78" s="7" t="str">
        <f t="shared" si="22"/>
        <v/>
      </c>
      <c r="R78" s="7">
        <f t="shared" si="25"/>
        <v>0</v>
      </c>
      <c r="S78" s="7">
        <f t="shared" si="26"/>
        <v>2</v>
      </c>
      <c r="T78" s="7" t="str">
        <f t="shared" si="27"/>
        <v>L2</v>
      </c>
      <c r="U78" s="7" t="str">
        <f t="shared" si="23"/>
        <v/>
      </c>
    </row>
    <row r="79" spans="1:21" x14ac:dyDescent="0.25">
      <c r="A79" s="7" t="str">
        <f t="shared" si="24"/>
        <v/>
      </c>
      <c r="B79" s="7">
        <f>IF(C79=1,MAX(B$2:$B78)+1,IF(F79=0,"",B78))</f>
        <v>1</v>
      </c>
      <c r="C79" s="7">
        <f>COUNTIF($F$2:$F79,F79)</f>
        <v>77</v>
      </c>
      <c r="D79" s="7">
        <f>IF(F79=0,0,MAX($D$2:D78)+1)</f>
        <v>77</v>
      </c>
      <c r="E79" s="7">
        <f>IF(H79=0,0,MAX($E$2:E78)+1)</f>
        <v>52</v>
      </c>
      <c r="F79" s="65" t="s">
        <v>356</v>
      </c>
      <c r="G79" s="59"/>
      <c r="H79" s="102"/>
      <c r="I79" s="7" t="e">
        <f>IFERROR(VLOOKUP(H79,H$2:H78,1,FALSE),VLOOKUP(H79,H80:H$478,1,FALSE))</f>
        <v>#N/A</v>
      </c>
      <c r="J79" s="7" t="str">
        <f t="shared" si="17"/>
        <v>Вытяжной вентилятор  Пом. №03</v>
      </c>
      <c r="K79" s="7">
        <f t="shared" si="18"/>
        <v>0.14000000000000001</v>
      </c>
      <c r="L79" s="7">
        <f t="shared" si="19"/>
        <v>0.03</v>
      </c>
      <c r="M79" s="19" t="str">
        <f t="shared" si="28"/>
        <v>L3</v>
      </c>
      <c r="N79" s="7" t="str">
        <f t="shared" si="20"/>
        <v>В.1.03.1-(В.6)</v>
      </c>
      <c r="O79" s="7"/>
      <c r="P79" s="7" t="str">
        <f t="shared" si="21"/>
        <v>ВВГнг(А)-LS (3х1,5)
L=17-0,03%</v>
      </c>
      <c r="Q79" s="7">
        <f t="shared" si="22"/>
        <v>1</v>
      </c>
      <c r="R79" s="7">
        <f t="shared" si="25"/>
        <v>0</v>
      </c>
      <c r="S79" s="7">
        <f t="shared" si="26"/>
        <v>3</v>
      </c>
      <c r="T79" s="7" t="str">
        <f t="shared" si="27"/>
        <v>L3</v>
      </c>
      <c r="U79" s="7" t="str">
        <f t="shared" si="23"/>
        <v>ВВГнг(А)-LS (3х1,5)</v>
      </c>
    </row>
    <row r="80" spans="1:21" x14ac:dyDescent="0.25">
      <c r="A80" s="7" t="str">
        <f t="shared" si="24"/>
        <v/>
      </c>
      <c r="B80" s="7">
        <f>IF(C80=1,MAX(B$2:$B79)+1,IF(F80=0,"",B79))</f>
        <v>1</v>
      </c>
      <c r="C80" s="7">
        <f>COUNTIF($F$2:$F80,F80)</f>
        <v>78</v>
      </c>
      <c r="D80" s="7">
        <f>IF(F80=0,0,MAX($D$2:D79)+1)</f>
        <v>78</v>
      </c>
      <c r="E80" s="7">
        <f>IF(H80=0,0,MAX($E$2:E79)+1)</f>
        <v>53</v>
      </c>
      <c r="F80" s="65" t="s">
        <v>356</v>
      </c>
      <c r="G80" s="59"/>
      <c r="H80" s="102"/>
      <c r="I80" s="7" t="e">
        <f>IFERROR(VLOOKUP(H80,H$2:H79,1,FALSE),VLOOKUP(H80,H81:H$478,1,FALSE))</f>
        <v>#N/A</v>
      </c>
      <c r="J80" s="7" t="str">
        <f t="shared" si="17"/>
        <v>Вытяжной вентилятор  Пом. №03</v>
      </c>
      <c r="K80" s="7">
        <f t="shared" si="18"/>
        <v>0.14000000000000001</v>
      </c>
      <c r="L80" s="7">
        <f t="shared" si="19"/>
        <v>0.03</v>
      </c>
      <c r="M80" s="19" t="str">
        <f t="shared" si="28"/>
        <v>L1</v>
      </c>
      <c r="N80" s="7" t="str">
        <f t="shared" si="20"/>
        <v>В.1.03.2-(В.7)</v>
      </c>
      <c r="O80" s="7"/>
      <c r="P80" s="7" t="str">
        <f t="shared" si="21"/>
        <v>ВВГнг(А)-LS (3х1,5)
L=18-0,03%</v>
      </c>
      <c r="Q80" s="7">
        <f t="shared" si="22"/>
        <v>1</v>
      </c>
      <c r="R80" s="7">
        <f t="shared" si="25"/>
        <v>0</v>
      </c>
      <c r="S80" s="7">
        <f t="shared" si="26"/>
        <v>1</v>
      </c>
      <c r="T80" s="7" t="str">
        <f t="shared" si="27"/>
        <v>L1</v>
      </c>
      <c r="U80" s="7" t="str">
        <f t="shared" si="23"/>
        <v>ВВГнг(А)-LS (3х1,5)</v>
      </c>
    </row>
    <row r="81" spans="1:21" x14ac:dyDescent="0.25">
      <c r="A81" s="7" t="str">
        <f t="shared" si="24"/>
        <v/>
      </c>
      <c r="B81" s="7">
        <f>IF(C81=1,MAX(B$2:$B80)+1,IF(F81=0,"",B80))</f>
        <v>1</v>
      </c>
      <c r="C81" s="7">
        <f>COUNTIF($F$2:$F81,F81)</f>
        <v>79</v>
      </c>
      <c r="D81" s="7">
        <f>IF(F81=0,0,MAX($D$2:D80)+1)</f>
        <v>79</v>
      </c>
      <c r="E81" s="7">
        <f>IF(H81=0,0,MAX($E$2:E80)+1)</f>
        <v>54</v>
      </c>
      <c r="F81" s="65" t="s">
        <v>356</v>
      </c>
      <c r="G81" s="59"/>
      <c r="H81" s="102"/>
      <c r="I81" s="7" t="e">
        <f>IFERROR(VLOOKUP(H81,H$2:H80,1,FALSE),VLOOKUP(H81,H82:H$478,1,FALSE))</f>
        <v>#N/A</v>
      </c>
      <c r="J81" s="7" t="str">
        <f t="shared" si="17"/>
        <v>Вытяжной вентилятор  Пом. №03</v>
      </c>
      <c r="K81" s="7">
        <f t="shared" si="18"/>
        <v>0.14000000000000001</v>
      </c>
      <c r="L81" s="7">
        <f t="shared" si="19"/>
        <v>0.03</v>
      </c>
      <c r="M81" s="19" t="str">
        <f t="shared" si="28"/>
        <v>L2</v>
      </c>
      <c r="N81" s="7" t="str">
        <f t="shared" si="20"/>
        <v>В.1.03.3-(В.8)</v>
      </c>
      <c r="O81" s="7"/>
      <c r="P81" s="7" t="str">
        <f t="shared" si="21"/>
        <v>ВВГнг(А)-LS (3х1,5)
L=18-0,03%</v>
      </c>
      <c r="Q81" s="7">
        <f t="shared" si="22"/>
        <v>1</v>
      </c>
      <c r="R81" s="7">
        <f t="shared" si="25"/>
        <v>0</v>
      </c>
      <c r="S81" s="7">
        <f t="shared" si="26"/>
        <v>2</v>
      </c>
      <c r="T81" s="7" t="str">
        <f t="shared" si="27"/>
        <v>L2</v>
      </c>
      <c r="U81" s="7" t="str">
        <f t="shared" si="23"/>
        <v>ВВГнг(А)-LS (3х1,5)</v>
      </c>
    </row>
    <row r="82" spans="1:21" x14ac:dyDescent="0.25">
      <c r="A82" s="7" t="str">
        <f t="shared" si="24"/>
        <v/>
      </c>
      <c r="B82" s="7">
        <f>IF(C82=1,MAX(B$2:$B81)+1,IF(F82=0,"",B81))</f>
        <v>1</v>
      </c>
      <c r="C82" s="7">
        <f>COUNTIF($F$2:$F82,F82)</f>
        <v>80</v>
      </c>
      <c r="D82" s="7">
        <f>IF(F82=0,0,MAX($D$2:D81)+1)</f>
        <v>80</v>
      </c>
      <c r="E82" s="7">
        <f>IF(H82=0,0,MAX($E$2:E81)+1)</f>
        <v>55</v>
      </c>
      <c r="F82" s="65" t="s">
        <v>356</v>
      </c>
      <c r="G82" s="59"/>
      <c r="H82" s="102"/>
      <c r="I82" s="7" t="e">
        <f>IFERROR(VLOOKUP(H82,H$2:H81,1,FALSE),VLOOKUP(H82,H83:H$478,1,FALSE))</f>
        <v>#N/A</v>
      </c>
      <c r="J82" s="7" t="str">
        <f t="shared" si="17"/>
        <v>Вытяжной вентилятор  Пом. №04</v>
      </c>
      <c r="K82" s="7">
        <f t="shared" si="18"/>
        <v>6.0000000000000005E-2</v>
      </c>
      <c r="L82" s="7">
        <f t="shared" si="19"/>
        <v>1.2999999999999999E-2</v>
      </c>
      <c r="M82" s="19" t="str">
        <f t="shared" si="28"/>
        <v>L3</v>
      </c>
      <c r="N82" s="7" t="str">
        <f t="shared" si="20"/>
        <v>В.1.04.1-(В.4)</v>
      </c>
      <c r="O82" s="7"/>
      <c r="P82" s="7" t="str">
        <f t="shared" si="21"/>
        <v>ВВГнг(А)-LS (3х1,5)
L=23-0,02%</v>
      </c>
      <c r="Q82" s="7">
        <f t="shared" si="22"/>
        <v>1</v>
      </c>
      <c r="R82" s="7">
        <f t="shared" si="25"/>
        <v>0</v>
      </c>
      <c r="S82" s="7">
        <f t="shared" si="26"/>
        <v>3</v>
      </c>
      <c r="T82" s="7" t="str">
        <f t="shared" si="27"/>
        <v>L3</v>
      </c>
      <c r="U82" s="7" t="str">
        <f t="shared" si="23"/>
        <v>ВВГнг(А)-LS (3х1,5)</v>
      </c>
    </row>
    <row r="83" spans="1:21" x14ac:dyDescent="0.25">
      <c r="A83" s="7" t="str">
        <f t="shared" si="24"/>
        <v/>
      </c>
      <c r="B83" s="7">
        <f>IF(C83=1,MAX(B$2:$B82)+1,IF(F83=0,"",B82))</f>
        <v>1</v>
      </c>
      <c r="C83" s="7">
        <f>COUNTIF($F$2:$F83,F83)</f>
        <v>81</v>
      </c>
      <c r="D83" s="7">
        <f>IF(F83=0,0,MAX($D$2:D82)+1)</f>
        <v>81</v>
      </c>
      <c r="E83" s="7">
        <f>IF(H83=0,0,MAX($E$2:E82)+1)</f>
        <v>56</v>
      </c>
      <c r="F83" s="65" t="s">
        <v>356</v>
      </c>
      <c r="G83" s="59"/>
      <c r="H83" s="102"/>
      <c r="I83" s="7" t="e">
        <f>IFERROR(VLOOKUP(H83,H$2:H82,1,FALSE),VLOOKUP(H83,H84:H$478,1,FALSE))</f>
        <v>#N/A</v>
      </c>
      <c r="J83" s="7" t="str">
        <f t="shared" si="17"/>
        <v>Вытяжной вентилятор  Пом. №05</v>
      </c>
      <c r="K83" s="7">
        <f t="shared" si="18"/>
        <v>6.0000000000000005E-2</v>
      </c>
      <c r="L83" s="7">
        <f t="shared" si="19"/>
        <v>1.2999999999999999E-2</v>
      </c>
      <c r="M83" s="19" t="str">
        <f t="shared" si="28"/>
        <v>L1</v>
      </c>
      <c r="N83" s="7" t="str">
        <f t="shared" si="20"/>
        <v>В.1.05.1-(В.5)</v>
      </c>
      <c r="O83" s="7"/>
      <c r="P83" s="7" t="str">
        <f t="shared" si="21"/>
        <v>ВВГнг(А)-LS (3х1,5)
L=22-0,02%</v>
      </c>
      <c r="Q83" s="7">
        <f t="shared" si="22"/>
        <v>1</v>
      </c>
      <c r="R83" s="7">
        <f t="shared" si="25"/>
        <v>0</v>
      </c>
      <c r="S83" s="7">
        <f t="shared" si="26"/>
        <v>1</v>
      </c>
      <c r="T83" s="7" t="str">
        <f t="shared" si="27"/>
        <v>L1</v>
      </c>
      <c r="U83" s="7" t="str">
        <f t="shared" si="23"/>
        <v>ВВГнг(А)-LS (3х1,5)</v>
      </c>
    </row>
    <row r="84" spans="1:21" x14ac:dyDescent="0.25">
      <c r="A84" s="7" t="str">
        <f t="shared" si="24"/>
        <v/>
      </c>
      <c r="B84" s="7">
        <f>IF(C84=1,MAX(B$2:$B83)+1,IF(F84=0,"",B83))</f>
        <v>1</v>
      </c>
      <c r="C84" s="7">
        <f>COUNTIF($F$2:$F84,F84)</f>
        <v>82</v>
      </c>
      <c r="D84" s="7">
        <f>IF(F84=0,0,MAX($D$2:D83)+1)</f>
        <v>82</v>
      </c>
      <c r="E84" s="7">
        <f>IF(H84=0,0,MAX($E$2:E83)+1)</f>
        <v>57</v>
      </c>
      <c r="F84" s="65" t="s">
        <v>356</v>
      </c>
      <c r="G84" s="59"/>
      <c r="H84" s="102"/>
      <c r="I84" s="7" t="e">
        <f>IFERROR(VLOOKUP(H84,H$2:H83,1,FALSE),VLOOKUP(H84,H85:H$478,1,FALSE))</f>
        <v>#N/A</v>
      </c>
      <c r="J84" s="7" t="str">
        <f t="shared" si="17"/>
        <v>Вытяжной вентилятор  Пом. №11</v>
      </c>
      <c r="K84" s="7">
        <f t="shared" si="18"/>
        <v>0</v>
      </c>
      <c r="L84" s="7">
        <f t="shared" si="19"/>
        <v>0</v>
      </c>
      <c r="M84" s="19" t="str">
        <f t="shared" si="28"/>
        <v>L2</v>
      </c>
      <c r="N84" s="7" t="str">
        <f t="shared" si="20"/>
        <v>В.1.11.1-(В.9)</v>
      </c>
      <c r="O84" s="7"/>
      <c r="P84" s="7" t="str">
        <f t="shared" si="21"/>
        <v>ВВГнг(А)-LS (3х1,5)
L=21-0%</v>
      </c>
      <c r="Q84" s="7">
        <f t="shared" si="22"/>
        <v>1</v>
      </c>
      <c r="R84" s="7">
        <f t="shared" si="25"/>
        <v>0</v>
      </c>
      <c r="S84" s="7">
        <f t="shared" si="26"/>
        <v>2</v>
      </c>
      <c r="T84" s="7" t="str">
        <f t="shared" si="27"/>
        <v>L2</v>
      </c>
      <c r="U84" s="7" t="str">
        <f t="shared" si="23"/>
        <v>ВВГнг(А)-LS (3х1,5)</v>
      </c>
    </row>
    <row r="85" spans="1:21" x14ac:dyDescent="0.25">
      <c r="A85" s="7" t="str">
        <f t="shared" si="24"/>
        <v/>
      </c>
      <c r="B85" s="7">
        <f>IF(C85=1,MAX(B$2:$B84)+1,IF(F85=0,"",B84))</f>
        <v>1</v>
      </c>
      <c r="C85" s="7">
        <f>COUNTIF($F$2:$F85,F85)</f>
        <v>83</v>
      </c>
      <c r="D85" s="7">
        <f>IF(F85=0,0,MAX($D$2:D84)+1)</f>
        <v>83</v>
      </c>
      <c r="E85" s="7">
        <f>IF(H85=0,0,MAX($E$2:E84)+1)</f>
        <v>58</v>
      </c>
      <c r="F85" s="65" t="s">
        <v>356</v>
      </c>
      <c r="G85" s="59"/>
      <c r="H85" s="102"/>
      <c r="I85" s="7" t="e">
        <f>IFERROR(VLOOKUP(H85,H$2:H84,1,FALSE),VLOOKUP(H85,H86:H$478,1,FALSE))</f>
        <v>#N/A</v>
      </c>
      <c r="J85" s="7" t="str">
        <f t="shared" si="17"/>
        <v>Вытяжной вентилятор  Пом. №11</v>
      </c>
      <c r="K85" s="7">
        <f t="shared" si="18"/>
        <v>0.14000000000000001</v>
      </c>
      <c r="L85" s="7">
        <f t="shared" si="19"/>
        <v>0.03</v>
      </c>
      <c r="M85" s="19" t="str">
        <f t="shared" si="28"/>
        <v>L3</v>
      </c>
      <c r="N85" s="7" t="str">
        <f t="shared" si="20"/>
        <v>В.1.11.2-(В.10)</v>
      </c>
      <c r="O85" s="7"/>
      <c r="P85" s="7" t="str">
        <f t="shared" si="21"/>
        <v>ВВГнг(А)-LS (3х1,5)
L=21-0,03%</v>
      </c>
      <c r="Q85" s="7">
        <f t="shared" si="22"/>
        <v>1</v>
      </c>
      <c r="R85" s="7">
        <f t="shared" si="25"/>
        <v>0</v>
      </c>
      <c r="S85" s="7">
        <f t="shared" si="26"/>
        <v>3</v>
      </c>
      <c r="T85" s="7" t="str">
        <f t="shared" si="27"/>
        <v>L3</v>
      </c>
      <c r="U85" s="7" t="str">
        <f t="shared" si="23"/>
        <v>ВВГнг(А)-LS (3х1,5)</v>
      </c>
    </row>
    <row r="86" spans="1:21" x14ac:dyDescent="0.25">
      <c r="A86" s="7" t="str">
        <f t="shared" si="24"/>
        <v/>
      </c>
      <c r="B86" s="7">
        <f>IF(C86=1,MAX(B$2:$B85)+1,IF(F86=0,"",B85))</f>
        <v>1</v>
      </c>
      <c r="C86" s="7">
        <f>COUNTIF($F$2:$F86,F86)</f>
        <v>84</v>
      </c>
      <c r="D86" s="7">
        <f>IF(F86=0,0,MAX($D$2:D85)+1)</f>
        <v>84</v>
      </c>
      <c r="E86" s="7">
        <f>IF(H86=0,0,MAX($E$2:E85)+1)</f>
        <v>59</v>
      </c>
      <c r="F86" s="65" t="s">
        <v>356</v>
      </c>
      <c r="G86" s="59"/>
      <c r="H86" s="102"/>
      <c r="I86" s="7" t="e">
        <f>IFERROR(VLOOKUP(H86,H$2:H85,1,FALSE),VLOOKUP(H86,H87:H$478,1,FALSE))</f>
        <v>#N/A</v>
      </c>
      <c r="J86" s="7" t="str">
        <f t="shared" si="17"/>
        <v>Вытяжной вентилятор  Пом. №11</v>
      </c>
      <c r="K86" s="7">
        <f t="shared" si="18"/>
        <v>0.14000000000000001</v>
      </c>
      <c r="L86" s="7">
        <f t="shared" si="19"/>
        <v>0.03</v>
      </c>
      <c r="M86" s="19" t="str">
        <f t="shared" si="28"/>
        <v>L2</v>
      </c>
      <c r="N86" s="7" t="str">
        <f t="shared" si="20"/>
        <v>В.1.11.3-(В.11)</v>
      </c>
      <c r="O86" s="7"/>
      <c r="P86" s="7" t="str">
        <f t="shared" si="21"/>
        <v>ВВГнг(А)-LS (3х1,5)
L=21-0,03%</v>
      </c>
      <c r="Q86" s="7">
        <f t="shared" si="22"/>
        <v>1</v>
      </c>
      <c r="R86" s="7">
        <f t="shared" si="25"/>
        <v>0</v>
      </c>
      <c r="S86" s="7">
        <f t="shared" si="26"/>
        <v>1</v>
      </c>
      <c r="T86" s="7" t="str">
        <f t="shared" si="27"/>
        <v>L1</v>
      </c>
      <c r="U86" s="7" t="str">
        <f t="shared" si="23"/>
        <v>ВВГнг(А)-LS (3х1,5)</v>
      </c>
    </row>
    <row r="87" spans="1:21" s="8" customFormat="1" ht="15.75" thickBot="1" x14ac:dyDescent="0.3">
      <c r="A87" s="7" t="str">
        <f t="shared" si="24"/>
        <v/>
      </c>
      <c r="B87" s="7">
        <f>IF(C87=1,MAX(B$2:$B86)+1,IF(F87=0,"",B86))</f>
        <v>1</v>
      </c>
      <c r="C87" s="7">
        <f>COUNTIF($F$2:$F87,F87)</f>
        <v>85</v>
      </c>
      <c r="D87" s="7">
        <f>IF(F87=0,0,MAX($D$2:D86)+1)</f>
        <v>85</v>
      </c>
      <c r="E87" s="7">
        <f>IF(H87=0,0,MAX($E$2:E86)+1)</f>
        <v>0</v>
      </c>
      <c r="F87" s="64" t="s">
        <v>356</v>
      </c>
      <c r="G87" s="64"/>
      <c r="H87" s="102"/>
      <c r="I87" s="47" t="e">
        <f>IFERROR(VLOOKUP(H87,H$2:H86,1,FALSE),VLOOKUP(H87,H88:H$478,1,FALSE))</f>
        <v>#N/A</v>
      </c>
      <c r="J87" s="47" t="str">
        <f t="shared" si="17"/>
        <v/>
      </c>
      <c r="K87" s="47" t="str">
        <f t="shared" si="18"/>
        <v/>
      </c>
      <c r="L87" s="47" t="str">
        <f t="shared" si="19"/>
        <v/>
      </c>
      <c r="M87" s="52" t="str">
        <f t="shared" si="28"/>
        <v/>
      </c>
      <c r="N87" s="47" t="str">
        <f t="shared" si="20"/>
        <v/>
      </c>
      <c r="O87" s="47"/>
      <c r="P87" s="47" t="str">
        <f t="shared" si="21"/>
        <v/>
      </c>
      <c r="Q87" s="47" t="str">
        <f t="shared" si="22"/>
        <v/>
      </c>
      <c r="R87" s="47">
        <f t="shared" si="25"/>
        <v>0</v>
      </c>
      <c r="S87" s="47">
        <f t="shared" si="26"/>
        <v>2</v>
      </c>
      <c r="T87" s="47" t="str">
        <f t="shared" si="27"/>
        <v>L2</v>
      </c>
      <c r="U87" s="47" t="str">
        <f t="shared" si="23"/>
        <v/>
      </c>
    </row>
    <row r="88" spans="1:21" x14ac:dyDescent="0.25">
      <c r="A88" s="7" t="str">
        <f t="shared" si="24"/>
        <v/>
      </c>
      <c r="B88" s="7">
        <f>IF(C88=1,MAX(B$2:$B87)+1,IF(F88=0,"",B87))</f>
        <v>1</v>
      </c>
      <c r="C88" s="7">
        <f>COUNTIF($F$2:$F88,F88)</f>
        <v>86</v>
      </c>
      <c r="D88" s="7">
        <f>IF(F88=0,0,MAX($D$2:D87)+1)</f>
        <v>86</v>
      </c>
      <c r="E88" s="7">
        <f>IF(H88=0,0,MAX($E$2:E87)+1)</f>
        <v>60</v>
      </c>
      <c r="F88" s="65" t="s">
        <v>356</v>
      </c>
      <c r="G88" s="65"/>
      <c r="H88" s="102"/>
      <c r="I88" s="7" t="e">
        <f>IFERROR(VLOOKUP(H88,H$2:H87,1,FALSE),VLOOKUP(H88,H89:H$478,1,FALSE))</f>
        <v>#N/A</v>
      </c>
      <c r="J88" s="7" t="str">
        <f t="shared" si="17"/>
        <v>Вытяжной вентилятор  Пом. №15</v>
      </c>
      <c r="K88" s="7">
        <f t="shared" si="18"/>
        <v>6.0000000000000005E-2</v>
      </c>
      <c r="L88" s="7">
        <f t="shared" si="19"/>
        <v>1.2999999999999999E-2</v>
      </c>
      <c r="M88" s="19" t="str">
        <f t="shared" si="28"/>
        <v>L2</v>
      </c>
      <c r="N88" s="7" t="str">
        <f t="shared" si="20"/>
        <v>В.1.15.1-(В.3)</v>
      </c>
      <c r="O88" s="7"/>
      <c r="P88" s="7" t="str">
        <f t="shared" si="21"/>
        <v>ВВГнг(А)-LS (3х1,5)
L=38-0,03%</v>
      </c>
      <c r="Q88" s="7">
        <f t="shared" si="22"/>
        <v>1</v>
      </c>
      <c r="R88" s="7">
        <f t="shared" si="25"/>
        <v>0</v>
      </c>
      <c r="S88" s="7">
        <f t="shared" si="26"/>
        <v>3</v>
      </c>
      <c r="T88" s="7" t="str">
        <f t="shared" si="27"/>
        <v>L3</v>
      </c>
      <c r="U88" s="7" t="str">
        <f t="shared" si="23"/>
        <v>ВВГнг(А)-LS (3х1,5)</v>
      </c>
    </row>
    <row r="89" spans="1:21" x14ac:dyDescent="0.25">
      <c r="A89" s="7" t="str">
        <f t="shared" si="24"/>
        <v/>
      </c>
      <c r="B89" s="7">
        <f>IF(C89=1,MAX(B$2:$B88)+1,IF(F89=0,"",B88))</f>
        <v>1</v>
      </c>
      <c r="C89" s="7">
        <f>COUNTIF($F$2:$F89,F89)</f>
        <v>87</v>
      </c>
      <c r="D89" s="7">
        <f>IF(F89=0,0,MAX($D$2:D88)+1)</f>
        <v>87</v>
      </c>
      <c r="E89" s="7">
        <f>IF(H89=0,0,MAX($E$2:E88)+1)</f>
        <v>61</v>
      </c>
      <c r="F89" s="65" t="s">
        <v>356</v>
      </c>
      <c r="G89" s="59"/>
      <c r="H89" s="102"/>
      <c r="I89" s="7" t="e">
        <f>IFERROR(VLOOKUP(H89,H$2:H88,1,FALSE),VLOOKUP(H89,H90:H$478,1,FALSE))</f>
        <v>#N/A</v>
      </c>
      <c r="J89" s="7" t="str">
        <f t="shared" si="17"/>
        <v>Вытяжной вентилятор  Пом. №17</v>
      </c>
      <c r="K89" s="7">
        <f t="shared" si="18"/>
        <v>0.14000000000000001</v>
      </c>
      <c r="L89" s="7">
        <f t="shared" si="19"/>
        <v>0.03</v>
      </c>
      <c r="M89" s="19" t="str">
        <f t="shared" si="28"/>
        <v>L2</v>
      </c>
      <c r="N89" s="7" t="str">
        <f t="shared" si="20"/>
        <v>В.1.17.1-(В.1)</v>
      </c>
      <c r="O89" s="7"/>
      <c r="P89" s="7" t="str">
        <f t="shared" si="21"/>
        <v>ВВГнг(А)-LS (3х1,5)
L=44-0,07%</v>
      </c>
      <c r="Q89" s="7">
        <f t="shared" si="22"/>
        <v>1</v>
      </c>
      <c r="R89" s="7">
        <f t="shared" si="25"/>
        <v>0</v>
      </c>
      <c r="S89" s="7">
        <f t="shared" si="26"/>
        <v>1</v>
      </c>
      <c r="T89" s="7" t="str">
        <f t="shared" si="27"/>
        <v>L1</v>
      </c>
      <c r="U89" s="7" t="str">
        <f t="shared" si="23"/>
        <v>ВВГнг(А)-LS (3х1,5)</v>
      </c>
    </row>
    <row r="90" spans="1:21" x14ac:dyDescent="0.25">
      <c r="A90" s="7" t="str">
        <f t="shared" si="24"/>
        <v/>
      </c>
      <c r="B90" s="7">
        <f>IF(C90=1,MAX(B$2:$B89)+1,IF(F90=0,"",B89))</f>
        <v>1</v>
      </c>
      <c r="C90" s="7">
        <f>COUNTIF($F$2:$F90,F90)</f>
        <v>88</v>
      </c>
      <c r="D90" s="7">
        <f>IF(F90=0,0,MAX($D$2:D89)+1)</f>
        <v>88</v>
      </c>
      <c r="E90" s="7">
        <f>IF(H90=0,0,MAX($E$2:E89)+1)</f>
        <v>62</v>
      </c>
      <c r="F90" s="65" t="s">
        <v>356</v>
      </c>
      <c r="G90" s="59"/>
      <c r="H90" s="102"/>
      <c r="I90" s="7" t="e">
        <f>IFERROR(VLOOKUP(H90,H$2:H89,1,FALSE),VLOOKUP(H90,H91:H$478,1,FALSE))</f>
        <v>#N/A</v>
      </c>
      <c r="J90" s="7" t="str">
        <f t="shared" si="17"/>
        <v>Вытяжной вентилятор  Пом. №17</v>
      </c>
      <c r="K90" s="7">
        <f t="shared" si="18"/>
        <v>0.14000000000000001</v>
      </c>
      <c r="L90" s="7">
        <f t="shared" si="19"/>
        <v>0.03</v>
      </c>
      <c r="M90" s="19" t="str">
        <f t="shared" si="28"/>
        <v>L2</v>
      </c>
      <c r="N90" s="7" t="str">
        <f t="shared" si="20"/>
        <v>В.1.17.2-(В.2)</v>
      </c>
      <c r="O90" s="7"/>
      <c r="P90" s="7" t="str">
        <f t="shared" si="21"/>
        <v>ВВГнг(А)-LS (3х1,5)
L=44-0,07%</v>
      </c>
      <c r="Q90" s="7">
        <f t="shared" si="22"/>
        <v>1</v>
      </c>
      <c r="R90" s="7">
        <f t="shared" si="25"/>
        <v>0</v>
      </c>
      <c r="S90" s="7">
        <f t="shared" si="26"/>
        <v>2</v>
      </c>
      <c r="T90" s="7" t="str">
        <f t="shared" si="27"/>
        <v>L2</v>
      </c>
      <c r="U90" s="7" t="str">
        <f t="shared" si="23"/>
        <v>ВВГнг(А)-LS (3х1,5)</v>
      </c>
    </row>
    <row r="91" spans="1:21" x14ac:dyDescent="0.25">
      <c r="A91" s="7" t="str">
        <f t="shared" si="24"/>
        <v/>
      </c>
      <c r="B91" s="7">
        <f>IF(C91=1,MAX(B$2:$B90)+1,IF(F91=0,"",B90))</f>
        <v>1</v>
      </c>
      <c r="C91" s="7">
        <f>COUNTIF($F$2:$F91,F91)</f>
        <v>89</v>
      </c>
      <c r="D91" s="7">
        <f>IF(F91=0,0,MAX($D$2:D90)+1)</f>
        <v>89</v>
      </c>
      <c r="E91" s="7">
        <f>IF(H91=0,0,MAX($E$2:E90)+1)</f>
        <v>63</v>
      </c>
      <c r="F91" s="65" t="s">
        <v>356</v>
      </c>
      <c r="G91" s="59"/>
      <c r="H91" s="102"/>
      <c r="I91" s="7" t="e">
        <f>IFERROR(VLOOKUP(H91,H$2:H90,1,FALSE),VLOOKUP(H91,H92:H$478,1,FALSE))</f>
        <v>#N/A</v>
      </c>
      <c r="J91" s="7" t="str">
        <f t="shared" si="17"/>
        <v>Шаровый электрокран  Пом. №03</v>
      </c>
      <c r="K91" s="7">
        <f t="shared" si="18"/>
        <v>0.23</v>
      </c>
      <c r="L91" s="7">
        <f t="shared" si="19"/>
        <v>0.05</v>
      </c>
      <c r="M91" s="19" t="str">
        <f t="shared" si="28"/>
        <v>L2</v>
      </c>
      <c r="N91" s="7" t="str">
        <f t="shared" si="20"/>
        <v>ЭK.1.03.1</v>
      </c>
      <c r="O91" s="7"/>
      <c r="P91" s="7" t="str">
        <f t="shared" si="21"/>
        <v>ВВГнг(А)-LS (5х1,5)
L=18-0,05%</v>
      </c>
      <c r="Q91" s="7">
        <f t="shared" si="22"/>
        <v>1</v>
      </c>
      <c r="R91" s="7">
        <f t="shared" si="25"/>
        <v>0</v>
      </c>
      <c r="S91" s="7">
        <f t="shared" si="26"/>
        <v>3</v>
      </c>
      <c r="T91" s="7" t="str">
        <f t="shared" si="27"/>
        <v>L3</v>
      </c>
      <c r="U91" s="7" t="str">
        <f t="shared" si="23"/>
        <v>ВВГнг(А)-LS (5х1,5)</v>
      </c>
    </row>
    <row r="92" spans="1:21" x14ac:dyDescent="0.25">
      <c r="A92" s="7" t="str">
        <f t="shared" si="24"/>
        <v/>
      </c>
      <c r="B92" s="7">
        <f>IF(C92=1,MAX(B$2:$B91)+1,IF(F92=0,"",B91))</f>
        <v>1</v>
      </c>
      <c r="C92" s="7">
        <f>COUNTIF($F$2:$F92,F92)</f>
        <v>90</v>
      </c>
      <c r="D92" s="7">
        <f>IF(F92=0,0,MAX($D$2:D91)+1)</f>
        <v>90</v>
      </c>
      <c r="E92" s="7">
        <f>IF(H92=0,0,MAX($E$2:E91)+1)</f>
        <v>0</v>
      </c>
      <c r="F92" s="65" t="s">
        <v>356</v>
      </c>
      <c r="G92" s="59"/>
      <c r="H92" s="102"/>
      <c r="I92" s="7" t="e">
        <f>IFERROR(VLOOKUP(H92,H$2:H91,1,FALSE),VLOOKUP(H92,H93:H$478,1,FALSE))</f>
        <v>#N/A</v>
      </c>
      <c r="J92" s="7" t="str">
        <f t="shared" si="17"/>
        <v/>
      </c>
      <c r="K92" s="7" t="str">
        <f t="shared" si="18"/>
        <v/>
      </c>
      <c r="L92" s="7" t="str">
        <f t="shared" si="19"/>
        <v/>
      </c>
      <c r="M92" s="19" t="str">
        <f t="shared" si="28"/>
        <v/>
      </c>
      <c r="N92" s="7" t="str">
        <f t="shared" si="20"/>
        <v/>
      </c>
      <c r="O92" s="7"/>
      <c r="P92" s="7" t="str">
        <f t="shared" si="21"/>
        <v/>
      </c>
      <c r="Q92" s="7" t="str">
        <f t="shared" si="22"/>
        <v/>
      </c>
      <c r="R92" s="7">
        <f t="shared" si="25"/>
        <v>0</v>
      </c>
      <c r="S92" s="7">
        <f t="shared" si="26"/>
        <v>1</v>
      </c>
      <c r="T92" s="7" t="str">
        <f t="shared" si="27"/>
        <v>L1</v>
      </c>
      <c r="U92" s="7" t="str">
        <f t="shared" si="23"/>
        <v/>
      </c>
    </row>
    <row r="93" spans="1:21" x14ac:dyDescent="0.25">
      <c r="A93" s="7" t="str">
        <f t="shared" si="24"/>
        <v/>
      </c>
      <c r="B93" s="7">
        <f>IF(C93=1,MAX(B$2:$B92)+1,IF(F93=0,"",B92))</f>
        <v>1</v>
      </c>
      <c r="C93" s="7">
        <f>COUNTIF($F$2:$F93,F93)</f>
        <v>91</v>
      </c>
      <c r="D93" s="7">
        <f>IF(F93=0,0,MAX($D$2:D92)+1)</f>
        <v>91</v>
      </c>
      <c r="E93" s="7">
        <f>IF(H93=0,0,MAX($E$2:E92)+1)</f>
        <v>64</v>
      </c>
      <c r="F93" s="65" t="s">
        <v>356</v>
      </c>
      <c r="G93" s="59"/>
      <c r="H93" s="102"/>
      <c r="I93" s="7" t="e">
        <f>IFERROR(VLOOKUP(H93,H$2:H92,1,FALSE),VLOOKUP(H93,H94:H$478,1,FALSE))</f>
        <v>#N/A</v>
      </c>
      <c r="J93" s="7" t="str">
        <f t="shared" si="17"/>
        <v>Шаровый электрокран  Пом. №04</v>
      </c>
      <c r="K93" s="7">
        <f t="shared" si="18"/>
        <v>0.23</v>
      </c>
      <c r="L93" s="7">
        <f t="shared" si="19"/>
        <v>0.05</v>
      </c>
      <c r="M93" s="19" t="str">
        <f t="shared" si="28"/>
        <v>L2</v>
      </c>
      <c r="N93" s="7" t="str">
        <f t="shared" si="20"/>
        <v>ЭK.1.04.1</v>
      </c>
      <c r="O93" s="7"/>
      <c r="P93" s="7" t="str">
        <f t="shared" si="21"/>
        <v>ВВГнг(А)-LS (5х1,5)
L=25-0,06%</v>
      </c>
      <c r="Q93" s="7">
        <f t="shared" si="22"/>
        <v>1</v>
      </c>
      <c r="R93" s="7">
        <f t="shared" si="25"/>
        <v>0</v>
      </c>
      <c r="S93" s="7">
        <f t="shared" si="26"/>
        <v>2</v>
      </c>
      <c r="T93" s="7" t="str">
        <f t="shared" si="27"/>
        <v>L2</v>
      </c>
      <c r="U93" s="7" t="str">
        <f t="shared" si="23"/>
        <v>ВВГнг(А)-LS (5х1,5)</v>
      </c>
    </row>
    <row r="94" spans="1:21" x14ac:dyDescent="0.25">
      <c r="A94" s="7" t="str">
        <f t="shared" si="24"/>
        <v/>
      </c>
      <c r="B94" s="7">
        <f>IF(C94=1,MAX(B$2:$B93)+1,IF(F94=0,"",B93))</f>
        <v>1</v>
      </c>
      <c r="C94" s="7">
        <f>COUNTIF($F$2:$F94,F94)</f>
        <v>92</v>
      </c>
      <c r="D94" s="7">
        <f>IF(F94=0,0,MAX($D$2:D93)+1)</f>
        <v>92</v>
      </c>
      <c r="E94" s="7">
        <f>IF(H94=0,0,MAX($E$2:E93)+1)</f>
        <v>0</v>
      </c>
      <c r="F94" s="65" t="s">
        <v>356</v>
      </c>
      <c r="G94" s="59"/>
      <c r="H94" s="102"/>
      <c r="I94" s="7" t="e">
        <f>IFERROR(VLOOKUP(H94,H$2:H93,1,FALSE),VLOOKUP(H94,H95:H$478,1,FALSE))</f>
        <v>#N/A</v>
      </c>
      <c r="J94" s="7" t="str">
        <f t="shared" si="17"/>
        <v/>
      </c>
      <c r="K94" s="7" t="str">
        <f t="shared" si="18"/>
        <v/>
      </c>
      <c r="L94" s="7" t="str">
        <f t="shared" si="19"/>
        <v/>
      </c>
      <c r="M94" s="19" t="str">
        <f t="shared" si="28"/>
        <v/>
      </c>
      <c r="N94" s="7" t="str">
        <f t="shared" si="20"/>
        <v/>
      </c>
      <c r="O94" s="7"/>
      <c r="P94" s="7" t="str">
        <f t="shared" si="21"/>
        <v/>
      </c>
      <c r="Q94" s="7" t="str">
        <f t="shared" si="22"/>
        <v/>
      </c>
      <c r="R94" s="7">
        <f t="shared" si="25"/>
        <v>0</v>
      </c>
      <c r="S94" s="7">
        <f t="shared" si="26"/>
        <v>3</v>
      </c>
      <c r="T94" s="7" t="str">
        <f t="shared" si="27"/>
        <v>L3</v>
      </c>
      <c r="U94" s="7" t="str">
        <f t="shared" si="23"/>
        <v/>
      </c>
    </row>
    <row r="95" spans="1:21" x14ac:dyDescent="0.25">
      <c r="A95" s="7" t="str">
        <f t="shared" si="24"/>
        <v/>
      </c>
      <c r="B95" s="7">
        <f>IF(C95=1,MAX(B$2:$B94)+1,IF(F95=0,"",B94))</f>
        <v>1</v>
      </c>
      <c r="C95" s="7">
        <f>COUNTIF($F$2:$F95,F95)</f>
        <v>93</v>
      </c>
      <c r="D95" s="7">
        <f>IF(F95=0,0,MAX($D$2:D94)+1)</f>
        <v>93</v>
      </c>
      <c r="E95" s="7">
        <f>IF(H95=0,0,MAX($E$2:E94)+1)</f>
        <v>65</v>
      </c>
      <c r="F95" s="65" t="s">
        <v>356</v>
      </c>
      <c r="G95" s="59"/>
      <c r="H95" s="102"/>
      <c r="I95" s="7" t="e">
        <f>IFERROR(VLOOKUP(H95,H$2:H94,1,FALSE),VLOOKUP(H95,H96:H$478,1,FALSE))</f>
        <v>#N/A</v>
      </c>
      <c r="J95" s="7" t="str">
        <f t="shared" si="17"/>
        <v>Шаровый электрокран  Пом. №11</v>
      </c>
      <c r="K95" s="7">
        <f t="shared" si="18"/>
        <v>0.23</v>
      </c>
      <c r="L95" s="7">
        <f t="shared" si="19"/>
        <v>0.05</v>
      </c>
      <c r="M95" s="19" t="str">
        <f t="shared" si="28"/>
        <v>L2</v>
      </c>
      <c r="N95" s="7" t="str">
        <f t="shared" si="20"/>
        <v>ЭK.1.11.1</v>
      </c>
      <c r="O95" s="7"/>
      <c r="P95" s="7" t="str">
        <f t="shared" si="21"/>
        <v>ВВГнг(А)-LS (5х1,5)
L=23-0,06%</v>
      </c>
      <c r="Q95" s="7">
        <f t="shared" si="22"/>
        <v>1</v>
      </c>
      <c r="R95" s="7">
        <f t="shared" si="25"/>
        <v>0</v>
      </c>
      <c r="S95" s="7">
        <f t="shared" si="26"/>
        <v>1</v>
      </c>
      <c r="T95" s="7" t="str">
        <f t="shared" si="27"/>
        <v>L1</v>
      </c>
      <c r="U95" s="7" t="str">
        <f t="shared" si="23"/>
        <v>ВВГнг(А)-LS (5х1,5)</v>
      </c>
    </row>
    <row r="96" spans="1:21" x14ac:dyDescent="0.25">
      <c r="A96" s="7" t="str">
        <f t="shared" si="24"/>
        <v/>
      </c>
      <c r="B96" s="7">
        <f>IF(C96=1,MAX(B$2:$B95)+1,IF(F96=0,"",B95))</f>
        <v>1</v>
      </c>
      <c r="C96" s="7">
        <f>COUNTIF($F$2:$F96,F96)</f>
        <v>94</v>
      </c>
      <c r="D96" s="7">
        <f>IF(F96=0,0,MAX($D$2:D95)+1)</f>
        <v>94</v>
      </c>
      <c r="E96" s="7">
        <f>IF(H96=0,0,MAX($E$2:E95)+1)</f>
        <v>0</v>
      </c>
      <c r="F96" s="65" t="s">
        <v>356</v>
      </c>
      <c r="G96" s="59"/>
      <c r="H96" s="102"/>
      <c r="I96" s="7" t="e">
        <f>IFERROR(VLOOKUP(H96,H$2:H95,1,FALSE),VLOOKUP(H96,H97:H$478,1,FALSE))</f>
        <v>#N/A</v>
      </c>
      <c r="J96" s="7" t="str">
        <f t="shared" si="17"/>
        <v/>
      </c>
      <c r="K96" s="7" t="str">
        <f t="shared" si="18"/>
        <v/>
      </c>
      <c r="L96" s="7" t="str">
        <f t="shared" si="19"/>
        <v/>
      </c>
      <c r="M96" s="19" t="str">
        <f t="shared" si="28"/>
        <v/>
      </c>
      <c r="N96" s="7" t="str">
        <f t="shared" si="20"/>
        <v/>
      </c>
      <c r="O96" s="7"/>
      <c r="P96" s="7" t="str">
        <f t="shared" si="21"/>
        <v/>
      </c>
      <c r="Q96" s="7" t="str">
        <f t="shared" si="22"/>
        <v/>
      </c>
      <c r="R96" s="7">
        <f t="shared" si="25"/>
        <v>0</v>
      </c>
      <c r="S96" s="7">
        <f t="shared" si="26"/>
        <v>2</v>
      </c>
      <c r="T96" s="7" t="str">
        <f t="shared" si="27"/>
        <v>L2</v>
      </c>
      <c r="U96" s="7" t="str">
        <f t="shared" si="23"/>
        <v/>
      </c>
    </row>
    <row r="97" spans="1:21" x14ac:dyDescent="0.25">
      <c r="A97" s="7" t="str">
        <f t="shared" si="24"/>
        <v/>
      </c>
      <c r="B97" s="7">
        <f>IF(C97=1,MAX(B$2:$B96)+1,IF(F97=0,"",B96))</f>
        <v>1</v>
      </c>
      <c r="C97" s="7">
        <f>COUNTIF($F$2:$F97,F97)</f>
        <v>95</v>
      </c>
      <c r="D97" s="7">
        <f>IF(F97=0,0,MAX($D$2:D96)+1)</f>
        <v>95</v>
      </c>
      <c r="E97" s="7">
        <f>IF(H97=0,0,MAX($E$2:E96)+1)</f>
        <v>66</v>
      </c>
      <c r="F97" s="65" t="s">
        <v>356</v>
      </c>
      <c r="G97" s="59"/>
      <c r="H97" s="102"/>
      <c r="I97" s="7" t="e">
        <f>IFERROR(VLOOKUP(H97,H$2:H96,1,FALSE),VLOOKUP(H97,H98:H$478,1,FALSE))</f>
        <v>#N/A</v>
      </c>
      <c r="J97" s="7" t="str">
        <f t="shared" si="17"/>
        <v>Шаровый электрокран  Пом. №05</v>
      </c>
      <c r="K97" s="7">
        <f t="shared" si="18"/>
        <v>0.23</v>
      </c>
      <c r="L97" s="7">
        <f t="shared" si="19"/>
        <v>0.05</v>
      </c>
      <c r="M97" s="19" t="str">
        <f t="shared" si="28"/>
        <v>L2</v>
      </c>
      <c r="N97" s="7" t="str">
        <f t="shared" si="20"/>
        <v>ЭK.1.05.1</v>
      </c>
      <c r="O97" s="7"/>
      <c r="P97" s="7" t="str">
        <f t="shared" si="21"/>
        <v>ВВГнг(А)-LS (5х1,5)
L=25-0,06%</v>
      </c>
      <c r="Q97" s="7">
        <f t="shared" si="22"/>
        <v>1</v>
      </c>
      <c r="R97" s="7">
        <f t="shared" si="25"/>
        <v>0</v>
      </c>
      <c r="S97" s="7">
        <f t="shared" si="26"/>
        <v>3</v>
      </c>
      <c r="T97" s="7" t="str">
        <f t="shared" si="27"/>
        <v>L3</v>
      </c>
      <c r="U97" s="7" t="str">
        <f t="shared" si="23"/>
        <v>ВВГнг(А)-LS (5х1,5)</v>
      </c>
    </row>
    <row r="98" spans="1:21" x14ac:dyDescent="0.25">
      <c r="A98" s="7" t="str">
        <f t="shared" si="24"/>
        <v/>
      </c>
      <c r="B98" s="7">
        <f>IF(C98=1,MAX(B$2:$B97)+1,IF(F98=0,"",B97))</f>
        <v>1</v>
      </c>
      <c r="C98" s="7">
        <f>COUNTIF($F$2:$F98,F98)</f>
        <v>96</v>
      </c>
      <c r="D98" s="7">
        <f>IF(F98=0,0,MAX($D$2:D97)+1)</f>
        <v>96</v>
      </c>
      <c r="E98" s="7">
        <f>IF(H98=0,0,MAX($E$2:E97)+1)</f>
        <v>0</v>
      </c>
      <c r="F98" s="65" t="s">
        <v>356</v>
      </c>
      <c r="G98" s="59"/>
      <c r="H98" s="102"/>
      <c r="I98" s="7" t="e">
        <f>IFERROR(VLOOKUP(H98,H$2:H97,1,FALSE),VLOOKUP(H98,H99:H$478,1,FALSE))</f>
        <v>#N/A</v>
      </c>
      <c r="J98" s="7" t="str">
        <f t="shared" si="17"/>
        <v/>
      </c>
      <c r="K98" s="7" t="str">
        <f t="shared" si="18"/>
        <v/>
      </c>
      <c r="L98" s="7" t="str">
        <f t="shared" si="19"/>
        <v/>
      </c>
      <c r="M98" s="19" t="str">
        <f t="shared" si="28"/>
        <v/>
      </c>
      <c r="N98" s="7" t="str">
        <f t="shared" si="20"/>
        <v/>
      </c>
      <c r="O98" s="7"/>
      <c r="P98" s="7" t="str">
        <f t="shared" si="21"/>
        <v/>
      </c>
      <c r="Q98" s="7" t="str">
        <f t="shared" si="22"/>
        <v/>
      </c>
      <c r="R98" s="7">
        <f t="shared" si="25"/>
        <v>0</v>
      </c>
      <c r="S98" s="7">
        <f t="shared" si="26"/>
        <v>1</v>
      </c>
      <c r="T98" s="7" t="str">
        <f t="shared" si="27"/>
        <v>L1</v>
      </c>
      <c r="U98" s="7" t="str">
        <f t="shared" si="23"/>
        <v/>
      </c>
    </row>
    <row r="99" spans="1:21" x14ac:dyDescent="0.25">
      <c r="A99" s="7" t="str">
        <f t="shared" si="24"/>
        <v/>
      </c>
      <c r="B99" s="7">
        <f>IF(C99=1,MAX(B$2:$B98)+1,IF(F99=0,"",B98))</f>
        <v>1</v>
      </c>
      <c r="C99" s="7">
        <f>COUNTIF($F$2:$F99,F99)</f>
        <v>97</v>
      </c>
      <c r="D99" s="7">
        <f>IF(F99=0,0,MAX($D$2:D98)+1)</f>
        <v>97</v>
      </c>
      <c r="E99" s="7">
        <f>IF(H99=0,0,MAX($E$2:E98)+1)</f>
        <v>67</v>
      </c>
      <c r="F99" s="65" t="s">
        <v>356</v>
      </c>
      <c r="G99" s="102"/>
      <c r="H99" s="102"/>
      <c r="I99" s="7" t="e">
        <f>IFERROR(VLOOKUP(H99,H$2:H98,1,FALSE),VLOOKUP(H99,H100:H$478,1,FALSE))</f>
        <v>#N/A</v>
      </c>
      <c r="J99" s="7" t="str">
        <f t="shared" si="17"/>
        <v>Шаровый электрокран  Пом. №15</v>
      </c>
      <c r="K99" s="7">
        <f t="shared" si="18"/>
        <v>0.23</v>
      </c>
      <c r="L99" s="7">
        <f t="shared" si="19"/>
        <v>0.05</v>
      </c>
      <c r="M99" s="19" t="str">
        <f t="shared" si="28"/>
        <v>L2</v>
      </c>
      <c r="N99" s="7" t="str">
        <f t="shared" si="20"/>
        <v>ЭK.1.15.1</v>
      </c>
      <c r="O99" s="7"/>
      <c r="P99" s="7" t="str">
        <f t="shared" si="21"/>
        <v>ВВГнг(А)-LS (5х1,5)
L=39-0,1%</v>
      </c>
      <c r="Q99" s="7">
        <f t="shared" si="22"/>
        <v>1</v>
      </c>
      <c r="R99" s="7">
        <f t="shared" si="25"/>
        <v>0</v>
      </c>
      <c r="S99" s="7">
        <f t="shared" si="26"/>
        <v>2</v>
      </c>
      <c r="T99" s="7" t="str">
        <f t="shared" si="27"/>
        <v>L2</v>
      </c>
      <c r="U99" s="7" t="str">
        <f t="shared" si="23"/>
        <v>ВВГнг(А)-LS (5х1,5)</v>
      </c>
    </row>
    <row r="100" spans="1:21" x14ac:dyDescent="0.25">
      <c r="A100" s="7" t="str">
        <f t="shared" si="24"/>
        <v/>
      </c>
      <c r="B100" s="7">
        <f>IF(C100=1,MAX(B$2:$B99)+1,IF(F100=0,"",B99))</f>
        <v>1</v>
      </c>
      <c r="C100" s="7">
        <f>COUNTIF($F$2:$F100,F100)</f>
        <v>98</v>
      </c>
      <c r="D100" s="7">
        <f>IF(F100=0,0,MAX($D$2:D99)+1)</f>
        <v>98</v>
      </c>
      <c r="E100" s="7">
        <f>IF(H100=0,0,MAX($E$2:E99)+1)</f>
        <v>0</v>
      </c>
      <c r="F100" s="65" t="s">
        <v>356</v>
      </c>
      <c r="G100" s="102"/>
      <c r="H100" s="102"/>
      <c r="I100" s="7" t="e">
        <f>IFERROR(VLOOKUP(H100,H$2:H99,1,FALSE),VLOOKUP(H100,H101:H$478,1,FALSE))</f>
        <v>#N/A</v>
      </c>
      <c r="J100" s="7" t="str">
        <f t="shared" si="17"/>
        <v/>
      </c>
      <c r="K100" s="7" t="str">
        <f t="shared" si="18"/>
        <v/>
      </c>
      <c r="L100" s="7" t="str">
        <f t="shared" si="19"/>
        <v/>
      </c>
      <c r="M100" s="19" t="str">
        <f t="shared" si="28"/>
        <v/>
      </c>
      <c r="N100" s="7" t="str">
        <f t="shared" si="20"/>
        <v/>
      </c>
      <c r="O100" s="7"/>
      <c r="P100" s="7" t="str">
        <f t="shared" si="21"/>
        <v/>
      </c>
      <c r="Q100" s="7" t="str">
        <f t="shared" si="22"/>
        <v/>
      </c>
      <c r="R100" s="7">
        <f t="shared" si="25"/>
        <v>0</v>
      </c>
      <c r="S100" s="7">
        <f t="shared" si="26"/>
        <v>3</v>
      </c>
      <c r="T100" s="7" t="str">
        <f t="shared" si="27"/>
        <v>L3</v>
      </c>
      <c r="U100" s="7" t="str">
        <f t="shared" si="23"/>
        <v/>
      </c>
    </row>
    <row r="101" spans="1:21" x14ac:dyDescent="0.25">
      <c r="A101" s="7" t="str">
        <f t="shared" si="24"/>
        <v/>
      </c>
      <c r="B101" s="7">
        <f>IF(C101=1,MAX(B$2:$B100)+1,IF(F101=0,"",B100))</f>
        <v>1</v>
      </c>
      <c r="C101" s="7">
        <f>COUNTIF($F$2:$F101,F101)</f>
        <v>99</v>
      </c>
      <c r="D101" s="7">
        <f>IF(F101=0,0,MAX($D$2:D100)+1)</f>
        <v>99</v>
      </c>
      <c r="E101" s="7">
        <f>IF(H101=0,0,MAX($E$2:E100)+1)</f>
        <v>68</v>
      </c>
      <c r="F101" s="65" t="s">
        <v>356</v>
      </c>
      <c r="G101" s="59"/>
      <c r="H101" s="102"/>
      <c r="I101" s="7" t="e">
        <f>IFERROR(VLOOKUP(H101,H$2:H100,1,FALSE),VLOOKUP(H101,H102:H$478,1,FALSE))</f>
        <v>#N/A</v>
      </c>
      <c r="J101" s="7" t="str">
        <f t="shared" si="17"/>
        <v>Шаровый электрокран  Пом. №17</v>
      </c>
      <c r="K101" s="7">
        <f t="shared" si="18"/>
        <v>0.23</v>
      </c>
      <c r="L101" s="7">
        <f t="shared" si="19"/>
        <v>0.05</v>
      </c>
      <c r="M101" s="19" t="str">
        <f t="shared" si="28"/>
        <v>L2</v>
      </c>
      <c r="N101" s="7" t="str">
        <f t="shared" si="20"/>
        <v>ЭK.1.17.1</v>
      </c>
      <c r="O101" s="7"/>
      <c r="P101" s="7" t="str">
        <f t="shared" si="21"/>
        <v>ВВГнг(А)-LS (5х1,5)
L=45-0,11%</v>
      </c>
      <c r="Q101" s="7">
        <f t="shared" si="22"/>
        <v>1</v>
      </c>
      <c r="R101" s="7">
        <f t="shared" si="25"/>
        <v>0</v>
      </c>
      <c r="S101" s="7">
        <f t="shared" si="26"/>
        <v>1</v>
      </c>
      <c r="T101" s="7" t="str">
        <f t="shared" si="27"/>
        <v>L1</v>
      </c>
      <c r="U101" s="7" t="str">
        <f t="shared" si="23"/>
        <v>ВВГнг(А)-LS (5х1,5)</v>
      </c>
    </row>
    <row r="102" spans="1:21" x14ac:dyDescent="0.25">
      <c r="A102" s="7" t="str">
        <f t="shared" si="24"/>
        <v/>
      </c>
      <c r="B102" s="7">
        <f>IF(C102=1,MAX(B$2:$B101)+1,IF(F102=0,"",B101))</f>
        <v>1</v>
      </c>
      <c r="C102" s="7">
        <f>COUNTIF($F$2:$F102,F102)</f>
        <v>100</v>
      </c>
      <c r="D102" s="7">
        <f>IF(F102=0,0,MAX($D$2:D101)+1)</f>
        <v>100</v>
      </c>
      <c r="E102" s="7">
        <f>IF(H102=0,0,MAX($E$2:E101)+1)</f>
        <v>0</v>
      </c>
      <c r="F102" s="65" t="s">
        <v>356</v>
      </c>
      <c r="G102" s="59"/>
      <c r="H102" s="102"/>
      <c r="I102" s="7" t="e">
        <f>IFERROR(VLOOKUP(H102,H$2:H101,1,FALSE),VLOOKUP(H102,H103:H$478,1,FALSE))</f>
        <v>#N/A</v>
      </c>
      <c r="J102" s="7" t="str">
        <f t="shared" si="17"/>
        <v/>
      </c>
      <c r="K102" s="7" t="str">
        <f t="shared" si="18"/>
        <v/>
      </c>
      <c r="L102" s="7" t="str">
        <f t="shared" si="19"/>
        <v/>
      </c>
      <c r="M102" s="19" t="str">
        <f t="shared" si="28"/>
        <v/>
      </c>
      <c r="N102" s="7" t="str">
        <f t="shared" si="20"/>
        <v/>
      </c>
      <c r="O102" s="7"/>
      <c r="P102" s="7" t="str">
        <f t="shared" si="21"/>
        <v/>
      </c>
      <c r="Q102" s="7" t="str">
        <f t="shared" si="22"/>
        <v/>
      </c>
      <c r="R102" s="7">
        <f t="shared" si="25"/>
        <v>0</v>
      </c>
      <c r="S102" s="7">
        <f t="shared" si="26"/>
        <v>2</v>
      </c>
      <c r="T102" s="7" t="str">
        <f t="shared" si="27"/>
        <v>L2</v>
      </c>
      <c r="U102" s="7" t="str">
        <f t="shared" si="23"/>
        <v/>
      </c>
    </row>
    <row r="103" spans="1:21" x14ac:dyDescent="0.25">
      <c r="A103" s="7" t="str">
        <f t="shared" si="24"/>
        <v/>
      </c>
      <c r="B103" s="7">
        <f>IF(C103=1,MAX(B$2:$B102)+1,IF(F103=0,"",B102))</f>
        <v>1</v>
      </c>
      <c r="C103" s="7">
        <f>COUNTIF($F$2:$F103,F103)</f>
        <v>101</v>
      </c>
      <c r="D103" s="7">
        <f>IF(F103=0,0,MAX($D$2:D102)+1)</f>
        <v>101</v>
      </c>
      <c r="E103" s="7">
        <f>IF(H103=0,0,MAX($E$2:E102)+1)</f>
        <v>0</v>
      </c>
      <c r="F103" s="65" t="s">
        <v>356</v>
      </c>
      <c r="G103" s="59"/>
      <c r="H103" s="129"/>
      <c r="I103" s="7" t="e">
        <f>IFERROR(VLOOKUP(H103,H$2:H102,1,FALSE),VLOOKUP(H103,H104:H$478,1,FALSE))</f>
        <v>#N/A</v>
      </c>
      <c r="J103" s="7" t="str">
        <f>IF($H103=0,"",VLOOKUP($H103,Исходные_данные,36,FALSE))</f>
        <v/>
      </c>
      <c r="K103" s="7" t="str">
        <f>IF($H103=0,"",VLOOKUP($H103,Исходные_данные,37,FALSE))</f>
        <v/>
      </c>
      <c r="L103" s="7" t="str">
        <f>IF($H103=0,"",VLOOKUP($H103,Исходные_данные,38,FALSE))</f>
        <v/>
      </c>
      <c r="M103" s="19" t="str">
        <f>IFERROR(VLOOKUP(H103,Нагрузка_диапазон_1,4,FALSE),"")</f>
        <v/>
      </c>
      <c r="N103" s="7" t="str">
        <f>IF($H103=0,"",VLOOKUP($H103,Исходные_данные,39,FALSE))</f>
        <v/>
      </c>
      <c r="O103" s="7"/>
      <c r="P103" s="7" t="str">
        <f>IF($H103=0,"",VLOOKUP($H103,Исходные_данные,41,FALSE))</f>
        <v/>
      </c>
      <c r="Q103" s="7" t="str">
        <f>IF($H103=0,"",VLOOKUP($H103,Исходные_данные,8,FALSE))</f>
        <v/>
      </c>
      <c r="R103" s="7">
        <f t="shared" si="25"/>
        <v>0</v>
      </c>
      <c r="S103" s="7">
        <f t="shared" si="26"/>
        <v>3</v>
      </c>
      <c r="T103" s="7" t="str">
        <f t="shared" si="27"/>
        <v>L3</v>
      </c>
      <c r="U103" s="7" t="str">
        <f>IF($H103=0,"",VLOOKUP($H103,Исходные_данные,31,FALSE))</f>
        <v/>
      </c>
    </row>
    <row r="104" spans="1:21" s="8" customFormat="1" ht="15.75" thickBot="1" x14ac:dyDescent="0.3">
      <c r="A104" s="7" t="str">
        <f t="shared" si="24"/>
        <v/>
      </c>
      <c r="B104" s="7">
        <f>IF(C104=1,MAX(B$2:$B103)+1,IF(F104=0,"",B103))</f>
        <v>1</v>
      </c>
      <c r="C104" s="7">
        <f>COUNTIF($F$2:$F104,F104)</f>
        <v>102</v>
      </c>
      <c r="D104" s="7">
        <f>IF(F104=0,0,MAX($D$2:D103)+1)</f>
        <v>102</v>
      </c>
      <c r="E104" s="7">
        <f>IF(H104=0,0,MAX($E$2:E103)+1)</f>
        <v>0</v>
      </c>
      <c r="F104" s="64" t="s">
        <v>356</v>
      </c>
      <c r="G104" s="64"/>
      <c r="H104" s="102"/>
      <c r="I104" s="47" t="e">
        <f>IFERROR(VLOOKUP(H104,H$2:H103,1,FALSE),VLOOKUP(H104,H105:H$478,1,FALSE))</f>
        <v>#N/A</v>
      </c>
      <c r="J104" s="47" t="str">
        <f t="shared" si="17"/>
        <v/>
      </c>
      <c r="K104" s="47" t="str">
        <f t="shared" si="18"/>
        <v/>
      </c>
      <c r="L104" s="47" t="str">
        <f t="shared" si="19"/>
        <v/>
      </c>
      <c r="M104" s="52" t="str">
        <f t="shared" si="28"/>
        <v/>
      </c>
      <c r="N104" s="47" t="str">
        <f t="shared" si="20"/>
        <v/>
      </c>
      <c r="O104" s="47"/>
      <c r="P104" s="47" t="str">
        <f t="shared" si="21"/>
        <v/>
      </c>
      <c r="Q104" s="47" t="str">
        <f t="shared" si="22"/>
        <v/>
      </c>
      <c r="R104" s="47">
        <f t="shared" si="25"/>
        <v>0</v>
      </c>
      <c r="S104" s="47">
        <f t="shared" si="26"/>
        <v>1</v>
      </c>
      <c r="T104" s="47" t="str">
        <f t="shared" si="27"/>
        <v>L1</v>
      </c>
      <c r="U104" s="47" t="str">
        <f t="shared" si="23"/>
        <v/>
      </c>
    </row>
    <row r="105" spans="1:21" x14ac:dyDescent="0.25">
      <c r="A105" s="7" t="str">
        <f t="shared" si="24"/>
        <v/>
      </c>
      <c r="B105" s="7">
        <f>IF(C105=1,MAX(B$2:$B104)+1,IF(F105=0,"",B104))</f>
        <v>1</v>
      </c>
      <c r="C105" s="7">
        <f>COUNTIF($F$2:$F105,F105)</f>
        <v>103</v>
      </c>
      <c r="D105" s="7">
        <f>IF(F105=0,0,MAX($D$2:D104)+1)</f>
        <v>103</v>
      </c>
      <c r="E105" s="7">
        <f>IF(H105=0,0,MAX($E$2:E104)+1)</f>
        <v>0</v>
      </c>
      <c r="F105" s="65" t="s">
        <v>356</v>
      </c>
      <c r="G105" s="65"/>
      <c r="H105" s="63"/>
      <c r="I105" s="7" t="e">
        <f>IFERROR(VLOOKUP(H105,H$2:H104,1,FALSE),VLOOKUP(H105,H106:H$478,1,FALSE))</f>
        <v>#N/A</v>
      </c>
      <c r="J105" s="7" t="str">
        <f t="shared" si="17"/>
        <v/>
      </c>
      <c r="K105" s="7" t="str">
        <f t="shared" si="18"/>
        <v/>
      </c>
      <c r="L105" s="7" t="str">
        <f t="shared" si="19"/>
        <v/>
      </c>
      <c r="M105" s="19" t="str">
        <f t="shared" si="28"/>
        <v/>
      </c>
      <c r="N105" s="7" t="str">
        <f t="shared" si="20"/>
        <v/>
      </c>
      <c r="O105" s="7"/>
      <c r="P105" s="7" t="str">
        <f t="shared" si="21"/>
        <v/>
      </c>
      <c r="Q105" s="7" t="str">
        <f t="shared" si="22"/>
        <v/>
      </c>
      <c r="R105" s="7">
        <f t="shared" si="25"/>
        <v>0</v>
      </c>
      <c r="S105" s="7">
        <f t="shared" si="26"/>
        <v>2</v>
      </c>
      <c r="T105" s="7" t="str">
        <f t="shared" si="27"/>
        <v>L2</v>
      </c>
      <c r="U105" s="7" t="str">
        <f t="shared" si="23"/>
        <v/>
      </c>
    </row>
    <row r="106" spans="1:21" x14ac:dyDescent="0.25">
      <c r="A106" s="7" t="str">
        <f t="shared" si="24"/>
        <v/>
      </c>
      <c r="B106" s="7">
        <f>IF(C106=1,MAX(B$2:$B105)+1,IF(F106=0,"",B105))</f>
        <v>1</v>
      </c>
      <c r="C106" s="7">
        <f>COUNTIF($F$2:$F106,F106)</f>
        <v>104</v>
      </c>
      <c r="D106" s="7">
        <f>IF(F106=0,0,MAX($D$2:D105)+1)</f>
        <v>104</v>
      </c>
      <c r="E106" s="7">
        <f>IF(H106=0,0,MAX($E$2:E105)+1)</f>
        <v>69</v>
      </c>
      <c r="F106" s="65" t="s">
        <v>356</v>
      </c>
      <c r="G106" s="59"/>
      <c r="H106" s="102"/>
      <c r="I106" s="7" t="str">
        <f>IFERROR(VLOOKUP(H106,H$2:H105,1,FALSE),VLOOKUP(H106,H107:H$478,1,FALSE))</f>
        <v>TE-O.1.05.1(К1)</v>
      </c>
      <c r="J106" s="7" t="str">
        <f t="shared" si="17"/>
        <v>Управление сервоприводом отопления   Пом. №05</v>
      </c>
      <c r="K106" s="7">
        <f t="shared" si="18"/>
        <v>0.03</v>
      </c>
      <c r="L106" s="7">
        <f t="shared" si="19"/>
        <v>5.0000000000000001E-3</v>
      </c>
      <c r="M106" s="19" t="str">
        <f t="shared" si="28"/>
        <v>L2</v>
      </c>
      <c r="N106" s="7" t="str">
        <f t="shared" si="20"/>
        <v>TE-O.1.05.1(К1)</v>
      </c>
      <c r="O106" s="7"/>
      <c r="P106" s="7" t="str">
        <f t="shared" si="21"/>
        <v>КГВВнг(А)-LS (7х0,75)
L=25-0,02%</v>
      </c>
      <c r="Q106" s="7">
        <f t="shared" si="22"/>
        <v>1</v>
      </c>
      <c r="R106" s="7">
        <f t="shared" si="25"/>
        <v>0</v>
      </c>
      <c r="S106" s="7">
        <f t="shared" si="26"/>
        <v>3</v>
      </c>
      <c r="T106" s="7" t="str">
        <f t="shared" si="27"/>
        <v>L3</v>
      </c>
      <c r="U106" s="7" t="str">
        <f t="shared" si="23"/>
        <v>КГВВнг(А)-LS (7х0,75)</v>
      </c>
    </row>
    <row r="107" spans="1:21" x14ac:dyDescent="0.25">
      <c r="A107" s="7" t="str">
        <f t="shared" si="24"/>
        <v/>
      </c>
      <c r="B107" s="7">
        <f>IF(C107=1,MAX(B$2:$B106)+1,IF(F107=0,"",B106))</f>
        <v>1</v>
      </c>
      <c r="C107" s="7">
        <f>COUNTIF($F$2:$F107,F107)</f>
        <v>105</v>
      </c>
      <c r="D107" s="7">
        <f>IF(F107=0,0,MAX($D$2:D106)+1)</f>
        <v>105</v>
      </c>
      <c r="E107" s="7">
        <f>IF(H107=0,0,MAX($E$2:E106)+1)</f>
        <v>70</v>
      </c>
      <c r="F107" s="65" t="s">
        <v>356</v>
      </c>
      <c r="G107" s="59"/>
      <c r="H107" s="102"/>
      <c r="I107" s="7" t="str">
        <f>IFERROR(VLOOKUP(H107,H$2:H106,1,FALSE),VLOOKUP(H107,H108:H$478,1,FALSE))</f>
        <v>TE-O.1.05.1(К1)</v>
      </c>
      <c r="J107" s="7" t="str">
        <f t="shared" si="17"/>
        <v>Управление сервоприводом отопления   Пом. №05</v>
      </c>
      <c r="K107" s="7">
        <f t="shared" si="18"/>
        <v>0.03</v>
      </c>
      <c r="L107" s="7">
        <f t="shared" si="19"/>
        <v>5.0000000000000001E-3</v>
      </c>
      <c r="M107" s="19" t="str">
        <f t="shared" si="28"/>
        <v>L2</v>
      </c>
      <c r="N107" s="7" t="str">
        <f t="shared" si="20"/>
        <v>TE-O.1.05.1(К1)</v>
      </c>
      <c r="O107" s="7"/>
      <c r="P107" s="7" t="str">
        <f t="shared" si="21"/>
        <v>КГВВнг(А)-LS (7х0,75)
L=25-0,02%</v>
      </c>
      <c r="Q107" s="7">
        <f t="shared" si="22"/>
        <v>1</v>
      </c>
      <c r="R107" s="7">
        <f t="shared" si="25"/>
        <v>0</v>
      </c>
      <c r="S107" s="7">
        <f t="shared" si="26"/>
        <v>1</v>
      </c>
      <c r="T107" s="7" t="str">
        <f t="shared" si="27"/>
        <v>L1</v>
      </c>
      <c r="U107" s="7" t="str">
        <f t="shared" si="23"/>
        <v>КГВВнг(А)-LS (7х0,75)</v>
      </c>
    </row>
    <row r="108" spans="1:21" x14ac:dyDescent="0.25">
      <c r="A108" s="7" t="str">
        <f t="shared" si="24"/>
        <v/>
      </c>
      <c r="B108" s="7">
        <f>IF(C108=1,MAX(B$2:$B107)+1,IF(F108=0,"",B107))</f>
        <v>1</v>
      </c>
      <c r="C108" s="7">
        <f>COUNTIF($F$2:$F108,F108)</f>
        <v>106</v>
      </c>
      <c r="D108" s="7">
        <f>IF(F108=0,0,MAX($D$2:D107)+1)</f>
        <v>106</v>
      </c>
      <c r="E108" s="7">
        <f>IF(H108=0,0,MAX($E$2:E107)+1)</f>
        <v>71</v>
      </c>
      <c r="F108" s="65" t="s">
        <v>356</v>
      </c>
      <c r="G108" s="59"/>
      <c r="H108" s="102"/>
      <c r="I108" s="7" t="str">
        <f>IFERROR(VLOOKUP(H108,H$2:H107,1,FALSE),VLOOKUP(H108,H109:H$478,1,FALSE))</f>
        <v>TE-O.1.05.1(К1)</v>
      </c>
      <c r="J108" s="7" t="str">
        <f t="shared" si="17"/>
        <v>Управление сервоприводом отопления   Пом. №05</v>
      </c>
      <c r="K108" s="7">
        <f t="shared" si="18"/>
        <v>0.03</v>
      </c>
      <c r="L108" s="7">
        <f t="shared" si="19"/>
        <v>5.0000000000000001E-3</v>
      </c>
      <c r="M108" s="19" t="str">
        <f t="shared" si="28"/>
        <v>L2</v>
      </c>
      <c r="N108" s="7" t="str">
        <f t="shared" si="20"/>
        <v>TE-O.1.05.1(К1)</v>
      </c>
      <c r="O108" s="7"/>
      <c r="P108" s="7" t="str">
        <f t="shared" si="21"/>
        <v>КГВВнг(А)-LS (7х0,75)
L=25-0,02%</v>
      </c>
      <c r="Q108" s="7">
        <f t="shared" si="22"/>
        <v>1</v>
      </c>
      <c r="R108" s="7">
        <f t="shared" si="25"/>
        <v>0</v>
      </c>
      <c r="S108" s="7">
        <f t="shared" si="26"/>
        <v>2</v>
      </c>
      <c r="T108" s="7" t="str">
        <f t="shared" si="27"/>
        <v>L2</v>
      </c>
      <c r="U108" s="7" t="str">
        <f t="shared" si="23"/>
        <v>КГВВнг(А)-LS (7х0,75)</v>
      </c>
    </row>
    <row r="109" spans="1:21" x14ac:dyDescent="0.25">
      <c r="A109" s="7" t="str">
        <f t="shared" si="24"/>
        <v/>
      </c>
      <c r="B109" s="7">
        <f>IF(C109=1,MAX(B$2:$B108)+1,IF(F109=0,"",B108))</f>
        <v>1</v>
      </c>
      <c r="C109" s="7">
        <f>COUNTIF($F$2:$F109,F109)</f>
        <v>107</v>
      </c>
      <c r="D109" s="7">
        <f>IF(F109=0,0,MAX($D$2:D108)+1)</f>
        <v>107</v>
      </c>
      <c r="E109" s="7">
        <f>IF(H109=0,0,MAX($E$2:E108)+1)</f>
        <v>72</v>
      </c>
      <c r="F109" s="65" t="s">
        <v>356</v>
      </c>
      <c r="G109" s="59"/>
      <c r="H109" s="102"/>
      <c r="I109" s="7" t="e">
        <f>IFERROR(VLOOKUP(H109,H$2:H108,1,FALSE),VLOOKUP(H109,H110:H$478,1,FALSE))</f>
        <v>#N/A</v>
      </c>
      <c r="J109" s="7" t="str">
        <f t="shared" si="17"/>
        <v>Управление сервоприводом отопления   Пом. №05</v>
      </c>
      <c r="K109" s="7">
        <f t="shared" si="18"/>
        <v>0.03</v>
      </c>
      <c r="L109" s="7">
        <f t="shared" si="19"/>
        <v>5.0000000000000001E-3</v>
      </c>
      <c r="M109" s="19" t="str">
        <f t="shared" si="28"/>
        <v>L1</v>
      </c>
      <c r="N109" s="7" t="str">
        <f t="shared" si="20"/>
        <v>TE-O.1.05.2(К2)</v>
      </c>
      <c r="O109" s="7"/>
      <c r="P109" s="7" t="str">
        <f t="shared" si="21"/>
        <v>КГВВнг(А)-LS (7х0,75)
L=25-0,02%</v>
      </c>
      <c r="Q109" s="7">
        <f t="shared" si="22"/>
        <v>1</v>
      </c>
      <c r="R109" s="7">
        <f t="shared" si="25"/>
        <v>0</v>
      </c>
      <c r="S109" s="7">
        <f t="shared" si="26"/>
        <v>3</v>
      </c>
      <c r="T109" s="7" t="str">
        <f t="shared" si="27"/>
        <v>L3</v>
      </c>
      <c r="U109" s="7" t="str">
        <f t="shared" si="23"/>
        <v>КГВВнг(А)-LS (7х0,75)</v>
      </c>
    </row>
    <row r="110" spans="1:21" x14ac:dyDescent="0.25">
      <c r="A110" s="7" t="str">
        <f t="shared" si="24"/>
        <v/>
      </c>
      <c r="B110" s="7">
        <f>IF(C110=1,MAX(B$2:$B109)+1,IF(F110=0,"",B109))</f>
        <v>1</v>
      </c>
      <c r="C110" s="7">
        <f>COUNTIF($F$2:$F110,F110)</f>
        <v>108</v>
      </c>
      <c r="D110" s="7">
        <f>IF(F110=0,0,MAX($D$2:D109)+1)</f>
        <v>108</v>
      </c>
      <c r="E110" s="7">
        <f>IF(H110=0,0,MAX($E$2:E109)+1)</f>
        <v>73</v>
      </c>
      <c r="F110" s="65" t="s">
        <v>356</v>
      </c>
      <c r="G110" s="59"/>
      <c r="H110" s="102"/>
      <c r="I110" s="7" t="str">
        <f>IFERROR(VLOOKUP(H110,H$2:H109,1,FALSE),VLOOKUP(H110,H111:H$478,1,FALSE))</f>
        <v>TE-O.1.15.1(К3)</v>
      </c>
      <c r="J110" s="7" t="str">
        <f t="shared" si="17"/>
        <v>Управление сервоприводом отопления   Пом. №15</v>
      </c>
      <c r="K110" s="7">
        <f t="shared" si="18"/>
        <v>0.03</v>
      </c>
      <c r="L110" s="7">
        <f t="shared" si="19"/>
        <v>5.0000000000000001E-3</v>
      </c>
      <c r="M110" s="19" t="str">
        <f t="shared" si="28"/>
        <v>L1</v>
      </c>
      <c r="N110" s="7" t="str">
        <f t="shared" si="20"/>
        <v>TE-O.1.15.1(К3)</v>
      </c>
      <c r="O110" s="7"/>
      <c r="P110" s="7" t="str">
        <f t="shared" si="21"/>
        <v>КГВВнг(А)-LS (7х0,75)
L=35-0,02%</v>
      </c>
      <c r="Q110" s="7">
        <f t="shared" si="22"/>
        <v>1</v>
      </c>
      <c r="R110" s="7">
        <f t="shared" si="25"/>
        <v>0</v>
      </c>
      <c r="S110" s="7">
        <f t="shared" si="26"/>
        <v>1</v>
      </c>
      <c r="T110" s="7" t="str">
        <f t="shared" si="27"/>
        <v>L1</v>
      </c>
      <c r="U110" s="7" t="str">
        <f t="shared" si="23"/>
        <v>КГВВнг(А)-LS (7х0,75)</v>
      </c>
    </row>
    <row r="111" spans="1:21" x14ac:dyDescent="0.25">
      <c r="A111" s="7" t="str">
        <f t="shared" si="24"/>
        <v/>
      </c>
      <c r="B111" s="7">
        <f>IF(C111=1,MAX(B$2:$B110)+1,IF(F111=0,"",B110))</f>
        <v>1</v>
      </c>
      <c r="C111" s="7">
        <f>COUNTIF($F$2:$F111,F111)</f>
        <v>109</v>
      </c>
      <c r="D111" s="7">
        <f>IF(F111=0,0,MAX($D$2:D110)+1)</f>
        <v>109</v>
      </c>
      <c r="E111" s="7">
        <f>IF(H111=0,0,MAX($E$2:E110)+1)</f>
        <v>74</v>
      </c>
      <c r="F111" s="65" t="s">
        <v>356</v>
      </c>
      <c r="G111" s="102"/>
      <c r="H111" s="102"/>
      <c r="I111" s="7" t="str">
        <f>IFERROR(VLOOKUP(H111,H$2:H110,1,FALSE),VLOOKUP(H111,H112:H$478,1,FALSE))</f>
        <v>TE-O.1.15.1(К3)</v>
      </c>
      <c r="J111" s="7" t="str">
        <f t="shared" si="17"/>
        <v>Управление сервоприводом отопления   Пом. №15</v>
      </c>
      <c r="K111" s="7">
        <f t="shared" si="18"/>
        <v>0.03</v>
      </c>
      <c r="L111" s="7">
        <f t="shared" si="19"/>
        <v>5.0000000000000001E-3</v>
      </c>
      <c r="M111" s="19" t="str">
        <f t="shared" si="28"/>
        <v>L1</v>
      </c>
      <c r="N111" s="7" t="str">
        <f t="shared" si="20"/>
        <v>TE-O.1.15.1(К3)</v>
      </c>
      <c r="O111" s="7"/>
      <c r="P111" s="7" t="str">
        <f t="shared" si="21"/>
        <v>КГВВнг(А)-LS (7х0,75)
L=35-0,02%</v>
      </c>
      <c r="Q111" s="7">
        <f t="shared" si="22"/>
        <v>1</v>
      </c>
      <c r="R111" s="7">
        <f t="shared" si="25"/>
        <v>0</v>
      </c>
      <c r="S111" s="7">
        <f t="shared" si="26"/>
        <v>2</v>
      </c>
      <c r="T111" s="7" t="str">
        <f t="shared" si="27"/>
        <v>L2</v>
      </c>
      <c r="U111" s="7" t="str">
        <f t="shared" si="23"/>
        <v>КГВВнг(А)-LS (7х0,75)</v>
      </c>
    </row>
    <row r="112" spans="1:21" x14ac:dyDescent="0.25">
      <c r="A112" s="7" t="str">
        <f t="shared" si="24"/>
        <v/>
      </c>
      <c r="B112" s="7">
        <f>IF(C112=1,MAX(B$2:$B111)+1,IF(F112=0,"",B111))</f>
        <v>1</v>
      </c>
      <c r="C112" s="7">
        <f>COUNTIF($F$2:$F112,F112)</f>
        <v>110</v>
      </c>
      <c r="D112" s="7">
        <f>IF(F112=0,0,MAX($D$2:D111)+1)</f>
        <v>110</v>
      </c>
      <c r="E112" s="7">
        <f>IF(H112=0,0,MAX($E$2:E111)+1)</f>
        <v>75</v>
      </c>
      <c r="F112" s="65" t="s">
        <v>356</v>
      </c>
      <c r="G112" s="102"/>
      <c r="H112" s="102"/>
      <c r="I112" s="7" t="str">
        <f>IFERROR(VLOOKUP(H112,H$2:H111,1,FALSE),VLOOKUP(H112,H113:H$478,1,FALSE))</f>
        <v>TE-O.1.15.1(К3)</v>
      </c>
      <c r="J112" s="7" t="str">
        <f t="shared" si="17"/>
        <v>Управление сервоприводом отопления   Пом. №15</v>
      </c>
      <c r="K112" s="7">
        <f t="shared" si="18"/>
        <v>0.03</v>
      </c>
      <c r="L112" s="7">
        <f t="shared" si="19"/>
        <v>5.0000000000000001E-3</v>
      </c>
      <c r="M112" s="19" t="str">
        <f t="shared" si="28"/>
        <v>L1</v>
      </c>
      <c r="N112" s="7" t="str">
        <f t="shared" si="20"/>
        <v>TE-O.1.15.1(К3)</v>
      </c>
      <c r="O112" s="7"/>
      <c r="P112" s="7" t="str">
        <f t="shared" si="21"/>
        <v>КГВВнг(А)-LS (7х0,75)
L=35-0,02%</v>
      </c>
      <c r="Q112" s="7">
        <f t="shared" si="22"/>
        <v>1</v>
      </c>
      <c r="R112" s="7">
        <f t="shared" si="25"/>
        <v>0</v>
      </c>
      <c r="S112" s="7">
        <f t="shared" si="26"/>
        <v>3</v>
      </c>
      <c r="T112" s="7" t="str">
        <f t="shared" si="27"/>
        <v>L3</v>
      </c>
      <c r="U112" s="7" t="str">
        <f t="shared" si="23"/>
        <v>КГВВнг(А)-LS (7х0,75)</v>
      </c>
    </row>
    <row r="113" spans="1:21" x14ac:dyDescent="0.25">
      <c r="A113" s="7" t="str">
        <f t="shared" si="24"/>
        <v/>
      </c>
      <c r="B113" s="7">
        <f>IF(C113=1,MAX(B$2:$B112)+1,IF(F113=0,"",B112))</f>
        <v>1</v>
      </c>
      <c r="C113" s="7">
        <f>COUNTIF($F$2:$F113,F113)</f>
        <v>111</v>
      </c>
      <c r="D113" s="7">
        <f>IF(F113=0,0,MAX($D$2:D112)+1)</f>
        <v>111</v>
      </c>
      <c r="E113" s="7">
        <f>IF(H113=0,0,MAX($E$2:E112)+1)</f>
        <v>76</v>
      </c>
      <c r="F113" s="65" t="s">
        <v>356</v>
      </c>
      <c r="G113" s="102"/>
      <c r="H113" s="102"/>
      <c r="I113" s="7" t="str">
        <f>IFERROR(VLOOKUP(H113,H$2:H112,1,FALSE),VLOOKUP(H113,H114:H$478,1,FALSE))</f>
        <v>TE-ТП.1.05.1(К4)</v>
      </c>
      <c r="J113" s="7" t="str">
        <f t="shared" si="17"/>
        <v>Управление сервоприводом теплого пола  Пом. №05</v>
      </c>
      <c r="K113" s="7">
        <f t="shared" si="18"/>
        <v>0.03</v>
      </c>
      <c r="L113" s="7">
        <f t="shared" si="19"/>
        <v>5.0000000000000001E-3</v>
      </c>
      <c r="M113" s="19" t="str">
        <f t="shared" si="28"/>
        <v>L1</v>
      </c>
      <c r="N113" s="7" t="str">
        <f t="shared" si="20"/>
        <v>TE-ТП.1.05.1(К4)</v>
      </c>
      <c r="O113" s="7"/>
      <c r="P113" s="7" t="str">
        <f t="shared" si="21"/>
        <v>КГВВнг(А)-LS (7х0,75)
L=25-0,02%</v>
      </c>
      <c r="Q113" s="7">
        <f t="shared" si="22"/>
        <v>1</v>
      </c>
      <c r="R113" s="7">
        <f t="shared" si="25"/>
        <v>0</v>
      </c>
      <c r="S113" s="7">
        <f t="shared" si="26"/>
        <v>1</v>
      </c>
      <c r="T113" s="7" t="str">
        <f t="shared" si="27"/>
        <v>L1</v>
      </c>
      <c r="U113" s="7" t="str">
        <f t="shared" si="23"/>
        <v>КГВВнг(А)-LS (7х0,75)</v>
      </c>
    </row>
    <row r="114" spans="1:21" x14ac:dyDescent="0.25">
      <c r="A114" s="7" t="str">
        <f t="shared" si="24"/>
        <v/>
      </c>
      <c r="B114" s="7">
        <f>IF(C114=1,MAX(B$2:$B113)+1,IF(F114=0,"",B113))</f>
        <v>1</v>
      </c>
      <c r="C114" s="7">
        <f>COUNTIF($F$2:$F114,F114)</f>
        <v>112</v>
      </c>
      <c r="D114" s="7">
        <f>IF(F114=0,0,MAX($D$2:D113)+1)</f>
        <v>112</v>
      </c>
      <c r="E114" s="7">
        <f>IF(H114=0,0,MAX($E$2:E113)+1)</f>
        <v>77</v>
      </c>
      <c r="F114" s="65" t="s">
        <v>356</v>
      </c>
      <c r="G114" s="59"/>
      <c r="H114" s="102"/>
      <c r="I114" s="7" t="str">
        <f>IFERROR(VLOOKUP(H114,H$2:H113,1,FALSE),VLOOKUP(H114,H115:H$478,1,FALSE))</f>
        <v>TE-ТП.1.05.1(К4)</v>
      </c>
      <c r="J114" s="7" t="str">
        <f t="shared" si="17"/>
        <v>Управление сервоприводом теплого пола  Пом. №05</v>
      </c>
      <c r="K114" s="7">
        <f t="shared" si="18"/>
        <v>0.03</v>
      </c>
      <c r="L114" s="7">
        <f t="shared" si="19"/>
        <v>5.0000000000000001E-3</v>
      </c>
      <c r="M114" s="19" t="str">
        <f t="shared" si="28"/>
        <v>L1</v>
      </c>
      <c r="N114" s="7" t="str">
        <f t="shared" si="20"/>
        <v>TE-ТП.1.05.1(К4)</v>
      </c>
      <c r="O114" s="7"/>
      <c r="P114" s="7" t="str">
        <f t="shared" si="21"/>
        <v>КГВВнг(А)-LS (7х0,75)
L=25-0,02%</v>
      </c>
      <c r="Q114" s="7">
        <f t="shared" si="22"/>
        <v>1</v>
      </c>
      <c r="R114" s="7">
        <f t="shared" si="25"/>
        <v>0</v>
      </c>
      <c r="S114" s="7">
        <f t="shared" si="26"/>
        <v>2</v>
      </c>
      <c r="T114" s="7" t="str">
        <f t="shared" si="27"/>
        <v>L2</v>
      </c>
      <c r="U114" s="7" t="str">
        <f t="shared" si="23"/>
        <v>КГВВнг(А)-LS (7х0,75)</v>
      </c>
    </row>
    <row r="115" spans="1:21" x14ac:dyDescent="0.25">
      <c r="A115" s="7" t="str">
        <f t="shared" si="24"/>
        <v/>
      </c>
      <c r="B115" s="7">
        <f>IF(C115=1,MAX(B$2:$B114)+1,IF(F115=0,"",B114))</f>
        <v>1</v>
      </c>
      <c r="C115" s="7">
        <f>COUNTIF($F$2:$F115,F115)</f>
        <v>113</v>
      </c>
      <c r="D115" s="7">
        <f>IF(F115=0,0,MAX($D$2:D114)+1)</f>
        <v>113</v>
      </c>
      <c r="E115" s="7">
        <f>IF(H115=0,0,MAX($E$2:E114)+1)</f>
        <v>78</v>
      </c>
      <c r="F115" s="65" t="s">
        <v>356</v>
      </c>
      <c r="G115" s="59"/>
      <c r="H115" s="102"/>
      <c r="I115" s="7" t="str">
        <f>IFERROR(VLOOKUP(H115,H$2:H114,1,FALSE),VLOOKUP(H115,H116:H$478,1,FALSE))</f>
        <v>TE-ТП.1.05.1(К4)</v>
      </c>
      <c r="J115" s="7" t="str">
        <f t="shared" si="17"/>
        <v>Управление сервоприводом теплого пола  Пом. №05</v>
      </c>
      <c r="K115" s="7">
        <f t="shared" si="18"/>
        <v>0.03</v>
      </c>
      <c r="L115" s="7">
        <f t="shared" si="19"/>
        <v>5.0000000000000001E-3</v>
      </c>
      <c r="M115" s="19" t="str">
        <f t="shared" si="28"/>
        <v>L1</v>
      </c>
      <c r="N115" s="7" t="str">
        <f t="shared" si="20"/>
        <v>TE-ТП.1.05.1(К4)</v>
      </c>
      <c r="O115" s="7"/>
      <c r="P115" s="7" t="str">
        <f t="shared" si="21"/>
        <v>КГВВнг(А)-LS (7х0,75)
L=25-0,02%</v>
      </c>
      <c r="Q115" s="7">
        <f t="shared" si="22"/>
        <v>1</v>
      </c>
      <c r="R115" s="7">
        <f t="shared" si="25"/>
        <v>0</v>
      </c>
      <c r="S115" s="7">
        <f t="shared" si="26"/>
        <v>3</v>
      </c>
      <c r="T115" s="7" t="str">
        <f t="shared" si="27"/>
        <v>L3</v>
      </c>
      <c r="U115" s="7" t="str">
        <f t="shared" si="23"/>
        <v>КГВВнг(А)-LS (7х0,75)</v>
      </c>
    </row>
    <row r="116" spans="1:21" x14ac:dyDescent="0.25">
      <c r="A116" s="7" t="str">
        <f t="shared" si="24"/>
        <v/>
      </c>
      <c r="B116" s="7">
        <f>IF(C116=1,MAX(B$2:$B115)+1,IF(F116=0,"",B115))</f>
        <v>1</v>
      </c>
      <c r="C116" s="7">
        <f>COUNTIF($F$2:$F116,F116)</f>
        <v>114</v>
      </c>
      <c r="D116" s="7">
        <f>IF(F116=0,0,MAX($D$2:D115)+1)</f>
        <v>114</v>
      </c>
      <c r="E116" s="7">
        <f>IF(H116=0,0,MAX($E$2:E115)+1)</f>
        <v>79</v>
      </c>
      <c r="F116" s="65" t="s">
        <v>356</v>
      </c>
      <c r="G116" s="59"/>
      <c r="H116" s="102"/>
      <c r="I116" s="7" t="str">
        <f>IFERROR(VLOOKUP(H116,H$2:H115,1,FALSE),VLOOKUP(H116,H117:H$478,1,FALSE))</f>
        <v>TE-ТП.1.05.1(К4)</v>
      </c>
      <c r="J116" s="7" t="str">
        <f t="shared" si="17"/>
        <v>Управление сервоприводом теплого пола  Пом. №05</v>
      </c>
      <c r="K116" s="7">
        <f t="shared" si="18"/>
        <v>0.03</v>
      </c>
      <c r="L116" s="7">
        <f t="shared" si="19"/>
        <v>5.0000000000000001E-3</v>
      </c>
      <c r="M116" s="19" t="str">
        <f t="shared" si="28"/>
        <v>L1</v>
      </c>
      <c r="N116" s="7" t="str">
        <f t="shared" si="20"/>
        <v>TE-ТП.1.05.1(К4)</v>
      </c>
      <c r="O116" s="7"/>
      <c r="P116" s="7" t="str">
        <f t="shared" si="21"/>
        <v>КГВВнг(А)-LS (7х0,75)
L=25-0,02%</v>
      </c>
      <c r="Q116" s="7">
        <f t="shared" si="22"/>
        <v>1</v>
      </c>
      <c r="R116" s="7">
        <f t="shared" si="25"/>
        <v>0</v>
      </c>
      <c r="S116" s="7">
        <f t="shared" si="26"/>
        <v>1</v>
      </c>
      <c r="T116" s="7" t="str">
        <f t="shared" si="27"/>
        <v>L1</v>
      </c>
      <c r="U116" s="7" t="str">
        <f t="shared" si="23"/>
        <v>КГВВнг(А)-LS (7х0,75)</v>
      </c>
    </row>
    <row r="117" spans="1:21" x14ac:dyDescent="0.25">
      <c r="A117" s="7" t="str">
        <f t="shared" si="24"/>
        <v/>
      </c>
      <c r="B117" s="7">
        <f>IF(C117=1,MAX(B$2:$B116)+1,IF(F117=0,"",B116))</f>
        <v>1</v>
      </c>
      <c r="C117" s="7">
        <f>COUNTIF($F$2:$F117,F117)</f>
        <v>115</v>
      </c>
      <c r="D117" s="7">
        <f>IF(F117=0,0,MAX($D$2:D116)+1)</f>
        <v>115</v>
      </c>
      <c r="E117" s="7">
        <f>IF(H117=0,0,MAX($E$2:E116)+1)</f>
        <v>80</v>
      </c>
      <c r="F117" s="65" t="s">
        <v>356</v>
      </c>
      <c r="G117" s="59"/>
      <c r="H117" s="102"/>
      <c r="I117" s="7" t="str">
        <f>IFERROR(VLOOKUP(H117,H$2:H116,1,FALSE),VLOOKUP(H117,H118:H$478,1,FALSE))</f>
        <v>TE-ТП.1.05.1(К4)</v>
      </c>
      <c r="J117" s="7" t="str">
        <f t="shared" si="17"/>
        <v>Управление сервоприводом теплого пола  Пом. №05</v>
      </c>
      <c r="K117" s="7">
        <f t="shared" si="18"/>
        <v>0.03</v>
      </c>
      <c r="L117" s="7">
        <f t="shared" si="19"/>
        <v>5.0000000000000001E-3</v>
      </c>
      <c r="M117" s="19" t="str">
        <f t="shared" si="28"/>
        <v>L1</v>
      </c>
      <c r="N117" s="7" t="str">
        <f t="shared" si="20"/>
        <v>TE-ТП.1.05.1(К4)</v>
      </c>
      <c r="O117" s="7"/>
      <c r="P117" s="7" t="str">
        <f t="shared" si="21"/>
        <v>КГВВнг(А)-LS (7х0,75)
L=25-0,02%</v>
      </c>
      <c r="Q117" s="7">
        <f t="shared" si="22"/>
        <v>1</v>
      </c>
      <c r="R117" s="7">
        <f t="shared" si="25"/>
        <v>0</v>
      </c>
      <c r="S117" s="7">
        <f t="shared" si="26"/>
        <v>2</v>
      </c>
      <c r="T117" s="7" t="str">
        <f t="shared" si="27"/>
        <v>L2</v>
      </c>
      <c r="U117" s="7" t="str">
        <f t="shared" si="23"/>
        <v>КГВВнг(А)-LS (7х0,75)</v>
      </c>
    </row>
    <row r="118" spans="1:21" x14ac:dyDescent="0.25">
      <c r="A118" s="7" t="str">
        <f t="shared" si="24"/>
        <v/>
      </c>
      <c r="B118" s="7">
        <f>IF(C118=1,MAX(B$2:$B117)+1,IF(F118=0,"",B117))</f>
        <v>1</v>
      </c>
      <c r="C118" s="7">
        <f>COUNTIF($F$2:$F118,F118)</f>
        <v>116</v>
      </c>
      <c r="D118" s="7">
        <f>IF(F118=0,0,MAX($D$2:D117)+1)</f>
        <v>116</v>
      </c>
      <c r="E118" s="7">
        <f>IF(H118=0,0,MAX($E$2:E117)+1)</f>
        <v>81</v>
      </c>
      <c r="F118" s="65" t="s">
        <v>356</v>
      </c>
      <c r="G118" s="59"/>
      <c r="H118" s="102"/>
      <c r="I118" s="7" t="str">
        <f>IFERROR(VLOOKUP(H118,H$2:H117,1,FALSE),VLOOKUP(H118,H119:H$478,1,FALSE))</f>
        <v>TE-ТП.1.15.1(К5)</v>
      </c>
      <c r="J118" s="7" t="str">
        <f t="shared" si="17"/>
        <v>Управление сервоприводом теплого пола  Пом. №15</v>
      </c>
      <c r="K118" s="7">
        <f t="shared" si="18"/>
        <v>0.03</v>
      </c>
      <c r="L118" s="7">
        <f t="shared" si="19"/>
        <v>5.0000000000000001E-3</v>
      </c>
      <c r="M118" s="19" t="str">
        <f t="shared" si="28"/>
        <v>L3</v>
      </c>
      <c r="N118" s="7" t="str">
        <f t="shared" si="20"/>
        <v>TE-ТП.1.15.1(К5)</v>
      </c>
      <c r="O118" s="7"/>
      <c r="P118" s="7" t="str">
        <f t="shared" si="21"/>
        <v>КГВВнг(А)-LS (7х0,75)
L=37-0,02%</v>
      </c>
      <c r="Q118" s="7">
        <f t="shared" si="22"/>
        <v>1</v>
      </c>
      <c r="R118" s="7">
        <f t="shared" si="25"/>
        <v>0</v>
      </c>
      <c r="S118" s="7">
        <f t="shared" si="26"/>
        <v>3</v>
      </c>
      <c r="T118" s="7" t="str">
        <f t="shared" si="27"/>
        <v>L3</v>
      </c>
      <c r="U118" s="7" t="str">
        <f t="shared" si="23"/>
        <v>КГВВнг(А)-LS (7х0,75)</v>
      </c>
    </row>
    <row r="119" spans="1:21" x14ac:dyDescent="0.25">
      <c r="A119" s="7" t="str">
        <f t="shared" si="24"/>
        <v/>
      </c>
      <c r="B119" s="7">
        <f>IF(C119=1,MAX(B$2:$B118)+1,IF(F119=0,"",B118))</f>
        <v>1</v>
      </c>
      <c r="C119" s="7">
        <f>COUNTIF($F$2:$F119,F119)</f>
        <v>117</v>
      </c>
      <c r="D119" s="7">
        <f>IF(F119=0,0,MAX($D$2:D118)+1)</f>
        <v>117</v>
      </c>
      <c r="E119" s="7">
        <f>IF(H119=0,0,MAX($E$2:E118)+1)</f>
        <v>82</v>
      </c>
      <c r="F119" s="65" t="s">
        <v>356</v>
      </c>
      <c r="G119" s="59"/>
      <c r="H119" s="102"/>
      <c r="I119" s="7" t="str">
        <f>IFERROR(VLOOKUP(H119,H$2:H118,1,FALSE),VLOOKUP(H119,H120:H$478,1,FALSE))</f>
        <v>TE-ТП.1.15.1(К5)</v>
      </c>
      <c r="J119" s="7" t="str">
        <f t="shared" si="17"/>
        <v>Управление сервоприводом теплого пола  Пом. №15</v>
      </c>
      <c r="K119" s="7">
        <f t="shared" si="18"/>
        <v>0.03</v>
      </c>
      <c r="L119" s="7">
        <f t="shared" si="19"/>
        <v>5.0000000000000001E-3</v>
      </c>
      <c r="M119" s="19" t="str">
        <f t="shared" si="28"/>
        <v>L3</v>
      </c>
      <c r="N119" s="7" t="str">
        <f t="shared" si="20"/>
        <v>TE-ТП.1.15.1(К5)</v>
      </c>
      <c r="O119" s="7"/>
      <c r="P119" s="7" t="str">
        <f t="shared" si="21"/>
        <v>КГВВнг(А)-LS (7х0,75)
L=37-0,02%</v>
      </c>
      <c r="Q119" s="7">
        <f t="shared" si="22"/>
        <v>1</v>
      </c>
      <c r="R119" s="7">
        <f t="shared" si="25"/>
        <v>0</v>
      </c>
      <c r="S119" s="7">
        <f t="shared" si="26"/>
        <v>1</v>
      </c>
      <c r="T119" s="7" t="str">
        <f t="shared" si="27"/>
        <v>L1</v>
      </c>
      <c r="U119" s="7" t="str">
        <f t="shared" si="23"/>
        <v>КГВВнг(А)-LS (7х0,75)</v>
      </c>
    </row>
    <row r="120" spans="1:21" x14ac:dyDescent="0.25">
      <c r="A120" s="7" t="str">
        <f t="shared" si="24"/>
        <v/>
      </c>
      <c r="B120" s="7">
        <f>IF(C120=1,MAX(B$2:$B119)+1,IF(F120=0,"",B119))</f>
        <v>1</v>
      </c>
      <c r="C120" s="7">
        <f>COUNTIF($F$2:$F120,F120)</f>
        <v>118</v>
      </c>
      <c r="D120" s="7">
        <f>IF(F120=0,0,MAX($D$2:D119)+1)</f>
        <v>118</v>
      </c>
      <c r="E120" s="7">
        <f>IF(H120=0,0,MAX($E$2:E119)+1)</f>
        <v>83</v>
      </c>
      <c r="F120" s="65" t="s">
        <v>356</v>
      </c>
      <c r="G120" s="102"/>
      <c r="H120" s="102"/>
      <c r="I120" s="7" t="str">
        <f>IFERROR(VLOOKUP(H120,H$2:H119,1,FALSE),VLOOKUP(H120,H121:H$478,1,FALSE))</f>
        <v>TE-ТП.1.15.1(К5)</v>
      </c>
      <c r="J120" s="7" t="str">
        <f t="shared" si="17"/>
        <v>Управление сервоприводом теплого пола  Пом. №15</v>
      </c>
      <c r="K120" s="7">
        <f t="shared" si="18"/>
        <v>0.03</v>
      </c>
      <c r="L120" s="7">
        <f t="shared" si="19"/>
        <v>5.0000000000000001E-3</v>
      </c>
      <c r="M120" s="19" t="str">
        <f t="shared" si="28"/>
        <v>L3</v>
      </c>
      <c r="N120" s="7" t="str">
        <f t="shared" si="20"/>
        <v>TE-ТП.1.15.1(К5)</v>
      </c>
      <c r="O120" s="7"/>
      <c r="P120" s="7" t="str">
        <f t="shared" si="21"/>
        <v>КГВВнг(А)-LS (7х0,75)
L=37-0,02%</v>
      </c>
      <c r="Q120" s="7">
        <f t="shared" si="22"/>
        <v>1</v>
      </c>
      <c r="R120" s="7">
        <f t="shared" si="25"/>
        <v>0</v>
      </c>
      <c r="S120" s="7">
        <f t="shared" si="26"/>
        <v>2</v>
      </c>
      <c r="T120" s="7" t="str">
        <f t="shared" si="27"/>
        <v>L2</v>
      </c>
      <c r="U120" s="7" t="str">
        <f t="shared" si="23"/>
        <v>КГВВнг(А)-LS (7х0,75)</v>
      </c>
    </row>
    <row r="121" spans="1:21" s="8" customFormat="1" ht="15.75" thickBot="1" x14ac:dyDescent="0.3">
      <c r="A121" s="7" t="str">
        <f t="shared" si="24"/>
        <v/>
      </c>
      <c r="B121" s="7">
        <f>IF(C121=1,MAX(B$2:$B120)+1,IF(F121=0,"",B120))</f>
        <v>1</v>
      </c>
      <c r="C121" s="7">
        <f>COUNTIF($F$2:$F121,F121)</f>
        <v>119</v>
      </c>
      <c r="D121" s="7">
        <f>IF(F121=0,0,MAX($D$2:D120)+1)</f>
        <v>119</v>
      </c>
      <c r="E121" s="7">
        <f>IF(H121=0,0,MAX($E$2:E120)+1)</f>
        <v>0</v>
      </c>
      <c r="F121" s="64" t="s">
        <v>356</v>
      </c>
      <c r="G121" s="102"/>
      <c r="H121" s="64"/>
      <c r="I121" s="47" t="e">
        <f>IFERROR(VLOOKUP(H121,H$2:H120,1,FALSE),VLOOKUP(H121,H122:H$478,1,FALSE))</f>
        <v>#N/A</v>
      </c>
      <c r="J121" s="47" t="str">
        <f t="shared" si="17"/>
        <v/>
      </c>
      <c r="K121" s="47" t="str">
        <f t="shared" si="18"/>
        <v/>
      </c>
      <c r="L121" s="47" t="str">
        <f t="shared" si="19"/>
        <v/>
      </c>
      <c r="M121" s="52" t="str">
        <f t="shared" si="28"/>
        <v/>
      </c>
      <c r="N121" s="47" t="str">
        <f t="shared" si="20"/>
        <v/>
      </c>
      <c r="O121" s="47"/>
      <c r="P121" s="47" t="str">
        <f t="shared" si="21"/>
        <v/>
      </c>
      <c r="Q121" s="47" t="str">
        <f t="shared" si="22"/>
        <v/>
      </c>
      <c r="R121" s="47">
        <f t="shared" si="25"/>
        <v>0</v>
      </c>
      <c r="S121" s="47">
        <f t="shared" si="26"/>
        <v>3</v>
      </c>
      <c r="T121" s="47" t="str">
        <f t="shared" si="27"/>
        <v>L3</v>
      </c>
      <c r="U121" s="47" t="str">
        <f t="shared" si="23"/>
        <v/>
      </c>
    </row>
    <row r="122" spans="1:21" x14ac:dyDescent="0.25">
      <c r="A122" s="7" t="str">
        <f t="shared" si="24"/>
        <v/>
      </c>
      <c r="B122" s="7">
        <f>IF(C122=1,MAX(B$2:$B121)+1,IF(F122=0,"",B121))</f>
        <v>1</v>
      </c>
      <c r="C122" s="7">
        <f>COUNTIF($F$2:$F122,F122)</f>
        <v>120</v>
      </c>
      <c r="D122" s="7">
        <f>IF(F122=0,0,MAX($D$2:D121)+1)</f>
        <v>120</v>
      </c>
      <c r="E122" s="7">
        <f>IF(H122=0,0,MAX($E$2:E121)+1)</f>
        <v>0</v>
      </c>
      <c r="F122" s="65" t="s">
        <v>356</v>
      </c>
      <c r="G122" s="65"/>
      <c r="H122" s="102"/>
      <c r="I122" s="7" t="e">
        <f>IFERROR(VLOOKUP(H122,H$2:H121,1,FALSE),VLOOKUP(H122,H123:H$478,1,FALSE))</f>
        <v>#N/A</v>
      </c>
      <c r="J122" s="7" t="str">
        <f t="shared" si="17"/>
        <v/>
      </c>
      <c r="K122" s="7" t="str">
        <f t="shared" si="18"/>
        <v/>
      </c>
      <c r="L122" s="7" t="str">
        <f t="shared" si="19"/>
        <v/>
      </c>
      <c r="M122" s="19" t="str">
        <f t="shared" si="28"/>
        <v/>
      </c>
      <c r="N122" s="7" t="str">
        <f t="shared" si="20"/>
        <v/>
      </c>
      <c r="O122" s="7"/>
      <c r="P122" s="7" t="str">
        <f t="shared" si="21"/>
        <v/>
      </c>
      <c r="Q122" s="7" t="str">
        <f t="shared" si="22"/>
        <v/>
      </c>
      <c r="R122" s="7">
        <f t="shared" si="25"/>
        <v>0</v>
      </c>
      <c r="S122" s="7">
        <f t="shared" si="26"/>
        <v>1</v>
      </c>
      <c r="T122" s="7" t="str">
        <f t="shared" si="27"/>
        <v>L1</v>
      </c>
      <c r="U122" s="7" t="str">
        <f t="shared" si="23"/>
        <v/>
      </c>
    </row>
    <row r="123" spans="1:21" x14ac:dyDescent="0.25">
      <c r="A123" s="7" t="str">
        <f t="shared" si="24"/>
        <v/>
      </c>
      <c r="B123" s="7">
        <f>IF(C123=1,MAX(B$2:$B122)+1,IF(F123=0,"",B122))</f>
        <v>1</v>
      </c>
      <c r="C123" s="7">
        <f>COUNTIF($F$2:$F123,F123)</f>
        <v>121</v>
      </c>
      <c r="D123" s="7">
        <f>IF(F123=0,0,MAX($D$2:D122)+1)</f>
        <v>121</v>
      </c>
      <c r="E123" s="7">
        <f>IF(H123=0,0,MAX($E$2:E122)+1)</f>
        <v>84</v>
      </c>
      <c r="F123" s="65" t="s">
        <v>356</v>
      </c>
      <c r="G123" s="59"/>
      <c r="H123" s="102"/>
      <c r="I123" s="7" t="e">
        <f>IFERROR(VLOOKUP(H123,H$2:H122,1,FALSE),VLOOKUP(H123,H124:H$478,1,FALSE))</f>
        <v>#N/A</v>
      </c>
      <c r="J123" s="7" t="str">
        <f t="shared" si="17"/>
        <v>Теплый пол  Пом. №13</v>
      </c>
      <c r="K123" s="7">
        <f t="shared" si="18"/>
        <v>4.0999999999999996</v>
      </c>
      <c r="L123" s="7">
        <f t="shared" si="19"/>
        <v>0.9</v>
      </c>
      <c r="M123" s="19" t="str">
        <f t="shared" si="28"/>
        <v>L2</v>
      </c>
      <c r="N123" s="7" t="str">
        <f t="shared" si="20"/>
        <v>ТП.1.13.1</v>
      </c>
      <c r="O123" s="7"/>
      <c r="P123" s="7" t="str">
        <f t="shared" si="21"/>
        <v>ВВГнг(А)-LS (3х2,5)
L=33-0,82%</v>
      </c>
      <c r="Q123" s="7">
        <f t="shared" si="22"/>
        <v>1</v>
      </c>
      <c r="R123" s="7">
        <f t="shared" si="25"/>
        <v>0</v>
      </c>
      <c r="S123" s="7">
        <f t="shared" si="26"/>
        <v>2</v>
      </c>
      <c r="T123" s="7" t="str">
        <f t="shared" si="27"/>
        <v>L2</v>
      </c>
      <c r="U123" s="7" t="str">
        <f t="shared" si="23"/>
        <v>ВВГнг(А)-LS (3х2,5)</v>
      </c>
    </row>
    <row r="124" spans="1:21" x14ac:dyDescent="0.25">
      <c r="A124" s="7" t="str">
        <f t="shared" si="24"/>
        <v/>
      </c>
      <c r="B124" s="7">
        <f>IF(C124=1,MAX(B$2:$B123)+1,IF(F124=0,"",B123))</f>
        <v>1</v>
      </c>
      <c r="C124" s="7">
        <f>COUNTIF($F$2:$F124,F124)</f>
        <v>122</v>
      </c>
      <c r="D124" s="7">
        <f>IF(F124=0,0,MAX($D$2:D123)+1)</f>
        <v>122</v>
      </c>
      <c r="E124" s="7">
        <f>IF(H124=0,0,MAX($E$2:E123)+1)</f>
        <v>85</v>
      </c>
      <c r="F124" s="65" t="s">
        <v>356</v>
      </c>
      <c r="G124" s="59"/>
      <c r="H124" s="102"/>
      <c r="I124" s="7" t="e">
        <f>IFERROR(VLOOKUP(H124,H$2:H123,1,FALSE),VLOOKUP(H124,H125:H$478,1,FALSE))</f>
        <v>#N/A</v>
      </c>
      <c r="J124" s="7" t="str">
        <f t="shared" si="17"/>
        <v>Теплый пол  Пом. №21</v>
      </c>
      <c r="K124" s="7">
        <f t="shared" si="18"/>
        <v>6.8199999999999994</v>
      </c>
      <c r="L124" s="7">
        <f t="shared" si="19"/>
        <v>1.5</v>
      </c>
      <c r="M124" s="19" t="str">
        <f t="shared" si="28"/>
        <v>L3</v>
      </c>
      <c r="N124" s="7" t="str">
        <f t="shared" si="20"/>
        <v>ТП.1.21.1</v>
      </c>
      <c r="O124" s="7"/>
      <c r="P124" s="7" t="str">
        <f t="shared" si="21"/>
        <v>ВВГнг(А)-LS (3х2,5)
L=34-1,4%</v>
      </c>
      <c r="Q124" s="7">
        <f t="shared" si="22"/>
        <v>1</v>
      </c>
      <c r="R124" s="7">
        <f t="shared" si="25"/>
        <v>0</v>
      </c>
      <c r="S124" s="7">
        <f t="shared" si="26"/>
        <v>3</v>
      </c>
      <c r="T124" s="7" t="str">
        <f t="shared" si="27"/>
        <v>L3</v>
      </c>
      <c r="U124" s="7" t="str">
        <f t="shared" si="23"/>
        <v>ВВГнг(А)-LS (3х2,5)</v>
      </c>
    </row>
    <row r="125" spans="1:21" x14ac:dyDescent="0.25">
      <c r="A125" s="7" t="str">
        <f t="shared" si="24"/>
        <v/>
      </c>
      <c r="B125" s="7">
        <f>IF(C125=1,MAX(B$2:$B124)+1,IF(F125=0,"",B124))</f>
        <v>1</v>
      </c>
      <c r="C125" s="7">
        <f>COUNTIF($F$2:$F125,F125)</f>
        <v>123</v>
      </c>
      <c r="D125" s="7">
        <f>IF(F125=0,0,MAX($D$2:D124)+1)</f>
        <v>123</v>
      </c>
      <c r="E125" s="7">
        <f>IF(H125=0,0,MAX($E$2:E124)+1)</f>
        <v>86</v>
      </c>
      <c r="F125" s="65" t="s">
        <v>356</v>
      </c>
      <c r="G125" s="59"/>
      <c r="H125" s="102"/>
      <c r="I125" s="7" t="e">
        <f>IFERROR(VLOOKUP(H125,H$2:H124,1,FALSE),VLOOKUP(H125,H126:H$478,1,FALSE))</f>
        <v>#N/A</v>
      </c>
      <c r="J125" s="7" t="str">
        <f t="shared" si="17"/>
        <v>Моторзированная нагрузка   Пом. №07</v>
      </c>
      <c r="K125" s="7">
        <f t="shared" si="18"/>
        <v>0.19</v>
      </c>
      <c r="L125" s="7">
        <f t="shared" si="19"/>
        <v>0.04</v>
      </c>
      <c r="M125" s="19" t="str">
        <f t="shared" si="28"/>
        <v>L1</v>
      </c>
      <c r="N125" s="7" t="str">
        <f t="shared" si="20"/>
        <v>SH.1.07.1</v>
      </c>
      <c r="O125" s="7"/>
      <c r="P125" s="7" t="str">
        <f t="shared" si="21"/>
        <v>КГВВнг(А)-LS (5х1,5)
L=27-0,06%</v>
      </c>
      <c r="Q125" s="7">
        <f t="shared" si="22"/>
        <v>1</v>
      </c>
      <c r="R125" s="7">
        <f t="shared" si="25"/>
        <v>0</v>
      </c>
      <c r="S125" s="7">
        <f t="shared" si="26"/>
        <v>1</v>
      </c>
      <c r="T125" s="7" t="str">
        <f t="shared" si="27"/>
        <v>L1</v>
      </c>
      <c r="U125" s="7" t="str">
        <f t="shared" si="23"/>
        <v>КГВВнг(А)-LS (5х1,5)</v>
      </c>
    </row>
    <row r="126" spans="1:21" x14ac:dyDescent="0.25">
      <c r="A126" s="7" t="str">
        <f t="shared" si="24"/>
        <v/>
      </c>
      <c r="B126" s="7">
        <f>IF(C126=1,MAX(B$2:$B125)+1,IF(F126=0,"",B125))</f>
        <v>1</v>
      </c>
      <c r="C126" s="7">
        <f>COUNTIF($F$2:$F126,F126)</f>
        <v>124</v>
      </c>
      <c r="D126" s="7">
        <f>IF(F126=0,0,MAX($D$2:D125)+1)</f>
        <v>124</v>
      </c>
      <c r="E126" s="7">
        <f>IF(H126=0,0,MAX($E$2:E125)+1)</f>
        <v>0</v>
      </c>
      <c r="F126" s="65" t="s">
        <v>356</v>
      </c>
      <c r="G126" s="59"/>
      <c r="H126" s="102"/>
      <c r="I126" s="7" t="e">
        <f>IFERROR(VLOOKUP(H126,H$2:H125,1,FALSE),VLOOKUP(H126,H127:H$478,1,FALSE))</f>
        <v>#N/A</v>
      </c>
      <c r="J126" s="7" t="str">
        <f t="shared" si="17"/>
        <v/>
      </c>
      <c r="K126" s="7" t="str">
        <f t="shared" si="18"/>
        <v/>
      </c>
      <c r="L126" s="7" t="str">
        <f t="shared" si="19"/>
        <v/>
      </c>
      <c r="M126" s="19" t="str">
        <f t="shared" si="28"/>
        <v/>
      </c>
      <c r="N126" s="7" t="str">
        <f t="shared" si="20"/>
        <v/>
      </c>
      <c r="O126" s="7"/>
      <c r="P126" s="7" t="str">
        <f t="shared" si="21"/>
        <v/>
      </c>
      <c r="Q126" s="7" t="str">
        <f t="shared" si="22"/>
        <v/>
      </c>
      <c r="R126" s="7">
        <f t="shared" si="25"/>
        <v>0</v>
      </c>
      <c r="S126" s="7">
        <f t="shared" si="26"/>
        <v>2</v>
      </c>
      <c r="T126" s="7" t="str">
        <f t="shared" si="27"/>
        <v>L2</v>
      </c>
      <c r="U126" s="7" t="str">
        <f t="shared" si="23"/>
        <v/>
      </c>
    </row>
    <row r="127" spans="1:21" x14ac:dyDescent="0.25">
      <c r="A127" s="7" t="str">
        <f t="shared" si="24"/>
        <v/>
      </c>
      <c r="B127" s="7">
        <f>IF(C127=1,MAX(B$2:$B126)+1,IF(F127=0,"",B126))</f>
        <v>1</v>
      </c>
      <c r="C127" s="7">
        <f>COUNTIF($F$2:$F127,F127)</f>
        <v>125</v>
      </c>
      <c r="D127" s="7">
        <f>IF(F127=0,0,MAX($D$2:D126)+1)</f>
        <v>125</v>
      </c>
      <c r="E127" s="7">
        <f>IF(H127=0,0,MAX($E$2:E126)+1)</f>
        <v>87</v>
      </c>
      <c r="F127" s="65" t="s">
        <v>356</v>
      </c>
      <c r="G127" s="59"/>
      <c r="H127" s="102"/>
      <c r="I127" s="7" t="e">
        <f>IFERROR(VLOOKUP(H127,H$2:H126,1,FALSE),VLOOKUP(H127,H128:H$478,1,FALSE))</f>
        <v>#N/A</v>
      </c>
      <c r="J127" s="7" t="str">
        <f t="shared" si="17"/>
        <v>Моторзированная нагрузка   Пом. №08</v>
      </c>
      <c r="K127" s="7">
        <f t="shared" si="18"/>
        <v>0.19</v>
      </c>
      <c r="L127" s="7">
        <f t="shared" si="19"/>
        <v>0.04</v>
      </c>
      <c r="M127" s="19" t="str">
        <f t="shared" si="28"/>
        <v>L3</v>
      </c>
      <c r="N127" s="7" t="str">
        <f t="shared" si="20"/>
        <v>SH.1.08.1</v>
      </c>
      <c r="O127" s="7"/>
      <c r="P127" s="7" t="str">
        <f t="shared" si="21"/>
        <v>КГВВнг(А)-LS (5х1,5)
L=24-0,05%</v>
      </c>
      <c r="Q127" s="7">
        <f t="shared" si="22"/>
        <v>1</v>
      </c>
      <c r="R127" s="7">
        <f t="shared" si="25"/>
        <v>0</v>
      </c>
      <c r="S127" s="7">
        <f t="shared" si="26"/>
        <v>3</v>
      </c>
      <c r="T127" s="7" t="str">
        <f t="shared" si="27"/>
        <v>L3</v>
      </c>
      <c r="U127" s="7" t="str">
        <f t="shared" si="23"/>
        <v>КГВВнг(А)-LS (5х1,5)</v>
      </c>
    </row>
    <row r="128" spans="1:21" x14ac:dyDescent="0.25">
      <c r="A128" s="7" t="str">
        <f t="shared" si="24"/>
        <v/>
      </c>
      <c r="B128" s="7">
        <f>IF(C128=1,MAX(B$2:$B127)+1,IF(F128=0,"",B127))</f>
        <v>1</v>
      </c>
      <c r="C128" s="7">
        <f>COUNTIF($F$2:$F128,F128)</f>
        <v>126</v>
      </c>
      <c r="D128" s="7">
        <f>IF(F128=0,0,MAX($D$2:D127)+1)</f>
        <v>126</v>
      </c>
      <c r="E128" s="7">
        <f>IF(H128=0,0,MAX($E$2:E127)+1)</f>
        <v>0</v>
      </c>
      <c r="F128" s="65" t="s">
        <v>356</v>
      </c>
      <c r="G128" s="59"/>
      <c r="H128" s="102"/>
      <c r="I128" s="7" t="e">
        <f>IFERROR(VLOOKUP(H128,H$2:H127,1,FALSE),VLOOKUP(H128,H129:H$478,1,FALSE))</f>
        <v>#N/A</v>
      </c>
      <c r="J128" s="7" t="str">
        <f t="shared" si="17"/>
        <v/>
      </c>
      <c r="K128" s="7" t="str">
        <f t="shared" si="18"/>
        <v/>
      </c>
      <c r="L128" s="7" t="str">
        <f t="shared" si="19"/>
        <v/>
      </c>
      <c r="M128" s="19" t="str">
        <f t="shared" si="28"/>
        <v/>
      </c>
      <c r="N128" s="7" t="str">
        <f t="shared" si="20"/>
        <v/>
      </c>
      <c r="O128" s="7"/>
      <c r="P128" s="7" t="str">
        <f t="shared" si="21"/>
        <v/>
      </c>
      <c r="Q128" s="7" t="str">
        <f t="shared" si="22"/>
        <v/>
      </c>
      <c r="R128" s="7">
        <f t="shared" si="25"/>
        <v>0</v>
      </c>
      <c r="S128" s="7">
        <f t="shared" si="26"/>
        <v>1</v>
      </c>
      <c r="T128" s="7" t="str">
        <f t="shared" si="27"/>
        <v>L1</v>
      </c>
      <c r="U128" s="7" t="str">
        <f t="shared" si="23"/>
        <v/>
      </c>
    </row>
    <row r="129" spans="1:21" x14ac:dyDescent="0.25">
      <c r="A129" s="7" t="str">
        <f t="shared" si="24"/>
        <v/>
      </c>
      <c r="B129" s="7">
        <f>IF(C129=1,MAX(B$2:$B128)+1,IF(F129=0,"",B128))</f>
        <v>1</v>
      </c>
      <c r="C129" s="7">
        <f>COUNTIF($F$2:$F129,F129)</f>
        <v>127</v>
      </c>
      <c r="D129" s="7">
        <f>IF(F129=0,0,MAX($D$2:D128)+1)</f>
        <v>127</v>
      </c>
      <c r="E129" s="7">
        <f>IF(H129=0,0,MAX($E$2:E128)+1)</f>
        <v>88</v>
      </c>
      <c r="F129" s="65" t="s">
        <v>356</v>
      </c>
      <c r="G129" s="59"/>
      <c r="H129" s="102"/>
      <c r="I129" s="7" t="e">
        <f>IFERROR(VLOOKUP(H129,H$2:H128,1,FALSE),VLOOKUP(H129,H130:H$478,1,FALSE))</f>
        <v>#N/A</v>
      </c>
      <c r="J129" s="7" t="str">
        <f t="shared" si="17"/>
        <v>Моторзированная нагрузка   Пом. №08</v>
      </c>
      <c r="K129" s="7">
        <f t="shared" si="18"/>
        <v>0.19</v>
      </c>
      <c r="L129" s="7">
        <f t="shared" si="19"/>
        <v>0.04</v>
      </c>
      <c r="M129" s="19" t="str">
        <f t="shared" si="28"/>
        <v>L2</v>
      </c>
      <c r="N129" s="7" t="str">
        <f t="shared" si="20"/>
        <v>SH.1.08.2</v>
      </c>
      <c r="O129" s="7"/>
      <c r="P129" s="7" t="str">
        <f t="shared" si="21"/>
        <v>КГВВнг(А)-LS (5х1,5)
L=28-0,06%</v>
      </c>
      <c r="Q129" s="7">
        <f t="shared" si="22"/>
        <v>1</v>
      </c>
      <c r="R129" s="7">
        <f t="shared" si="25"/>
        <v>0</v>
      </c>
      <c r="S129" s="7">
        <f t="shared" si="26"/>
        <v>2</v>
      </c>
      <c r="T129" s="7" t="str">
        <f t="shared" si="27"/>
        <v>L2</v>
      </c>
      <c r="U129" s="7" t="str">
        <f t="shared" si="23"/>
        <v>КГВВнг(А)-LS (5х1,5)</v>
      </c>
    </row>
    <row r="130" spans="1:21" x14ac:dyDescent="0.25">
      <c r="A130" s="7" t="str">
        <f t="shared" si="24"/>
        <v/>
      </c>
      <c r="B130" s="7">
        <f>IF(C130=1,MAX(B$2:$B129)+1,IF(F130=0,"",B129))</f>
        <v>1</v>
      </c>
      <c r="C130" s="7">
        <f>COUNTIF($F$2:$F130,F130)</f>
        <v>128</v>
      </c>
      <c r="D130" s="7">
        <f>IF(F130=0,0,MAX($D$2:D129)+1)</f>
        <v>128</v>
      </c>
      <c r="E130" s="7">
        <f>IF(H130=0,0,MAX($E$2:E129)+1)</f>
        <v>0</v>
      </c>
      <c r="F130" s="65" t="s">
        <v>356</v>
      </c>
      <c r="G130" s="59"/>
      <c r="H130" s="102"/>
      <c r="I130" s="7" t="e">
        <f>IFERROR(VLOOKUP(H130,H$2:H129,1,FALSE),VLOOKUP(H130,H131:H$478,1,FALSE))</f>
        <v>#N/A</v>
      </c>
      <c r="J130" s="7" t="str">
        <f t="shared" si="17"/>
        <v/>
      </c>
      <c r="K130" s="7" t="str">
        <f t="shared" si="18"/>
        <v/>
      </c>
      <c r="L130" s="7" t="str">
        <f t="shared" si="19"/>
        <v/>
      </c>
      <c r="M130" s="19" t="str">
        <f t="shared" si="28"/>
        <v/>
      </c>
      <c r="N130" s="7" t="str">
        <f t="shared" si="20"/>
        <v/>
      </c>
      <c r="O130" s="7"/>
      <c r="P130" s="7" t="str">
        <f t="shared" si="21"/>
        <v/>
      </c>
      <c r="Q130" s="7" t="str">
        <f t="shared" si="22"/>
        <v/>
      </c>
      <c r="R130" s="7">
        <f t="shared" si="25"/>
        <v>0</v>
      </c>
      <c r="S130" s="7">
        <f t="shared" si="26"/>
        <v>3</v>
      </c>
      <c r="T130" s="7" t="str">
        <f t="shared" si="27"/>
        <v>L3</v>
      </c>
      <c r="U130" s="7" t="str">
        <f t="shared" si="23"/>
        <v/>
      </c>
    </row>
    <row r="131" spans="1:21" x14ac:dyDescent="0.25">
      <c r="A131" s="7" t="str">
        <f t="shared" si="24"/>
        <v/>
      </c>
      <c r="B131" s="7">
        <f>IF(C131=1,MAX(B$2:$B130)+1,IF(F131=0,"",B130))</f>
        <v>1</v>
      </c>
      <c r="C131" s="7">
        <f>COUNTIF($F$2:$F131,F131)</f>
        <v>129</v>
      </c>
      <c r="D131" s="7">
        <f>IF(F131=0,0,MAX($D$2:D130)+1)</f>
        <v>129</v>
      </c>
      <c r="E131" s="7">
        <f>IF(H131=0,0,MAX($E$2:E130)+1)</f>
        <v>89</v>
      </c>
      <c r="F131" s="65" t="s">
        <v>356</v>
      </c>
      <c r="G131" s="59"/>
      <c r="H131" s="102"/>
      <c r="I131" s="7" t="e">
        <f>IFERROR(VLOOKUP(H131,H$2:H130,1,FALSE),VLOOKUP(H131,H132:H$478,1,FALSE))</f>
        <v>#N/A</v>
      </c>
      <c r="J131" s="7" t="str">
        <f t="shared" ref="J131:J194" si="29">IF($H131=0,"",VLOOKUP($H131,Исходные_данные,36,FALSE))</f>
        <v>Моторзированная нагрузка   Пом. №08</v>
      </c>
      <c r="K131" s="7">
        <f t="shared" ref="K131:K194" si="30">IF($H131=0,"",VLOOKUP($H131,Исходные_данные,37,FALSE))</f>
        <v>0.19</v>
      </c>
      <c r="L131" s="7">
        <f t="shared" ref="L131:L194" si="31">IF($H131=0,"",VLOOKUP($H131,Исходные_данные,38,FALSE))</f>
        <v>0.04</v>
      </c>
      <c r="M131" s="19" t="str">
        <f t="shared" si="28"/>
        <v>L1</v>
      </c>
      <c r="N131" s="7" t="str">
        <f t="shared" ref="N131:N194" si="32">IF($H131=0,"",VLOOKUP($H131,Исходные_данные,39,FALSE))</f>
        <v>SH.1.08.3</v>
      </c>
      <c r="O131" s="7"/>
      <c r="P131" s="7" t="str">
        <f t="shared" ref="P131:P194" si="33">IF($H131=0,"",VLOOKUP($H131,Исходные_данные,41,FALSE))</f>
        <v>КГВВнг(А)-LS (5х1,5)
L=29-0,06%</v>
      </c>
      <c r="Q131" s="7">
        <f t="shared" ref="Q131:Q194" si="34">IF($H131=0,"",VLOOKUP($H131,Исходные_данные,8,FALSE))</f>
        <v>1</v>
      </c>
      <c r="R131" s="7">
        <f t="shared" si="25"/>
        <v>0</v>
      </c>
      <c r="S131" s="7">
        <f t="shared" si="26"/>
        <v>1</v>
      </c>
      <c r="T131" s="7" t="str">
        <f t="shared" si="27"/>
        <v>L1</v>
      </c>
      <c r="U131" s="7" t="str">
        <f t="shared" ref="U131:U194" si="35">IF($H131=0,"",VLOOKUP($H131,Исходные_данные,31,FALSE))</f>
        <v>КГВВнг(А)-LS (5х1,5)</v>
      </c>
    </row>
    <row r="132" spans="1:21" x14ac:dyDescent="0.25">
      <c r="A132" s="7" t="str">
        <f t="shared" ref="A132:A180" si="36">IF(B132=B133,"",B132)</f>
        <v/>
      </c>
      <c r="B132" s="7">
        <f>IF(C132=1,MAX(B$2:$B131)+1,IF(F132=0,"",B131))</f>
        <v>1</v>
      </c>
      <c r="C132" s="7">
        <f>COUNTIF($F$2:$F132,F132)</f>
        <v>130</v>
      </c>
      <c r="D132" s="7">
        <f>IF(F132=0,0,MAX($D$2:D131)+1)</f>
        <v>130</v>
      </c>
      <c r="E132" s="7">
        <f>IF(H132=0,0,MAX($E$2:E131)+1)</f>
        <v>0</v>
      </c>
      <c r="F132" s="65" t="s">
        <v>356</v>
      </c>
      <c r="G132" s="59"/>
      <c r="H132" s="102"/>
      <c r="I132" s="7" t="e">
        <f>IFERROR(VLOOKUP(H132,H$2:H131,1,FALSE),VLOOKUP(H132,H133:H$478,1,FALSE))</f>
        <v>#N/A</v>
      </c>
      <c r="J132" s="7" t="str">
        <f t="shared" si="29"/>
        <v/>
      </c>
      <c r="K132" s="7" t="str">
        <f t="shared" si="30"/>
        <v/>
      </c>
      <c r="L132" s="7" t="str">
        <f t="shared" si="31"/>
        <v/>
      </c>
      <c r="M132" s="19" t="str">
        <f t="shared" si="28"/>
        <v/>
      </c>
      <c r="N132" s="7" t="str">
        <f t="shared" si="32"/>
        <v/>
      </c>
      <c r="O132" s="7"/>
      <c r="P132" s="7" t="str">
        <f t="shared" si="33"/>
        <v/>
      </c>
      <c r="Q132" s="7" t="str">
        <f t="shared" si="34"/>
        <v/>
      </c>
      <c r="R132" s="7">
        <f t="shared" ref="R132:R195" si="37">IF(Q132=3,"L1,L2,L3",0)</f>
        <v>0</v>
      </c>
      <c r="S132" s="7">
        <f t="shared" ref="S132:S195" si="38">IF(C132=1,1,IF(Q132=3,S131,IF(S131=3,1,S131+1)))</f>
        <v>2</v>
      </c>
      <c r="T132" s="7" t="str">
        <f t="shared" ref="T132:T195" si="39">IF(R132=0,"L"&amp;S132,R132)</f>
        <v>L2</v>
      </c>
      <c r="U132" s="7" t="str">
        <f t="shared" si="35"/>
        <v/>
      </c>
    </row>
    <row r="133" spans="1:21" x14ac:dyDescent="0.25">
      <c r="A133" s="7" t="str">
        <f t="shared" si="36"/>
        <v/>
      </c>
      <c r="B133" s="7">
        <f>IF(C133=1,MAX(B$2:$B132)+1,IF(F133=0,"",B132))</f>
        <v>1</v>
      </c>
      <c r="C133" s="7">
        <f>COUNTIF($F$2:$F133,F133)</f>
        <v>131</v>
      </c>
      <c r="D133" s="7">
        <f>IF(F133=0,0,MAX($D$2:D132)+1)</f>
        <v>131</v>
      </c>
      <c r="E133" s="7">
        <f>IF(H133=0,0,MAX($E$2:E132)+1)</f>
        <v>90</v>
      </c>
      <c r="F133" s="65" t="s">
        <v>356</v>
      </c>
      <c r="G133" s="59"/>
      <c r="H133" s="102"/>
      <c r="I133" s="7" t="e">
        <f>IFERROR(VLOOKUP(H133,H$2:H132,1,FALSE),VLOOKUP(H133,H134:H$478,1,FALSE))</f>
        <v>#N/A</v>
      </c>
      <c r="J133" s="7" t="str">
        <f t="shared" si="29"/>
        <v>Моторзированная нагрузка   Пом. №08</v>
      </c>
      <c r="K133" s="7">
        <f t="shared" si="30"/>
        <v>0.19</v>
      </c>
      <c r="L133" s="7">
        <f t="shared" si="31"/>
        <v>0.04</v>
      </c>
      <c r="M133" s="19" t="str">
        <f t="shared" ref="M133:M196" si="40">IFERROR(VLOOKUP(H133,Нагрузка_диапазон_1,4,FALSE),"")</f>
        <v>L3</v>
      </c>
      <c r="N133" s="7" t="str">
        <f t="shared" si="32"/>
        <v>SH.1.08.4</v>
      </c>
      <c r="O133" s="7"/>
      <c r="P133" s="7" t="str">
        <f t="shared" si="33"/>
        <v>КГВВнг(А)-LS (5х1,5)
L=32-0,06%</v>
      </c>
      <c r="Q133" s="7">
        <f t="shared" si="34"/>
        <v>1</v>
      </c>
      <c r="R133" s="7">
        <f t="shared" si="37"/>
        <v>0</v>
      </c>
      <c r="S133" s="7">
        <f t="shared" si="38"/>
        <v>3</v>
      </c>
      <c r="T133" s="7" t="str">
        <f t="shared" si="39"/>
        <v>L3</v>
      </c>
      <c r="U133" s="7" t="str">
        <f t="shared" si="35"/>
        <v>КГВВнг(А)-LS (5х1,5)</v>
      </c>
    </row>
    <row r="134" spans="1:21" x14ac:dyDescent="0.25">
      <c r="A134" s="7" t="str">
        <f t="shared" si="36"/>
        <v/>
      </c>
      <c r="B134" s="7">
        <f>IF(C134=1,MAX(B$2:$B133)+1,IF(F134=0,"",B133))</f>
        <v>1</v>
      </c>
      <c r="C134" s="7">
        <f>COUNTIF($F$2:$F134,F134)</f>
        <v>132</v>
      </c>
      <c r="D134" s="7">
        <f>IF(F134=0,0,MAX($D$2:D133)+1)</f>
        <v>132</v>
      </c>
      <c r="E134" s="7">
        <f>IF(H134=0,0,MAX($E$2:E133)+1)</f>
        <v>0</v>
      </c>
      <c r="F134" s="65" t="s">
        <v>356</v>
      </c>
      <c r="G134" s="59"/>
      <c r="H134" s="102"/>
      <c r="I134" s="7" t="e">
        <f>IFERROR(VLOOKUP(H134,H$2:H133,1,FALSE),VLOOKUP(H134,H135:H$478,1,FALSE))</f>
        <v>#N/A</v>
      </c>
      <c r="J134" s="7" t="str">
        <f t="shared" si="29"/>
        <v/>
      </c>
      <c r="K134" s="7" t="str">
        <f t="shared" si="30"/>
        <v/>
      </c>
      <c r="L134" s="7" t="str">
        <f t="shared" si="31"/>
        <v/>
      </c>
      <c r="M134" s="19" t="str">
        <f t="shared" si="40"/>
        <v/>
      </c>
      <c r="N134" s="7" t="str">
        <f t="shared" si="32"/>
        <v/>
      </c>
      <c r="O134" s="7"/>
      <c r="P134" s="7" t="str">
        <f t="shared" si="33"/>
        <v/>
      </c>
      <c r="Q134" s="7" t="str">
        <f t="shared" si="34"/>
        <v/>
      </c>
      <c r="R134" s="7">
        <f t="shared" si="37"/>
        <v>0</v>
      </c>
      <c r="S134" s="7">
        <f t="shared" si="38"/>
        <v>1</v>
      </c>
      <c r="T134" s="7" t="str">
        <f t="shared" si="39"/>
        <v>L1</v>
      </c>
      <c r="U134" s="7" t="str">
        <f t="shared" si="35"/>
        <v/>
      </c>
    </row>
    <row r="135" spans="1:21" x14ac:dyDescent="0.25">
      <c r="A135" s="7" t="str">
        <f t="shared" si="36"/>
        <v/>
      </c>
      <c r="B135" s="7">
        <f>IF(C135=1,MAX(B$2:$B134)+1,IF(F135=0,"",B134))</f>
        <v>1</v>
      </c>
      <c r="C135" s="7">
        <f>COUNTIF($F$2:$F135,F135)</f>
        <v>133</v>
      </c>
      <c r="D135" s="7">
        <f>IF(F135=0,0,MAX($D$2:D134)+1)</f>
        <v>133</v>
      </c>
      <c r="E135" s="7">
        <f>IF(H135=0,0,MAX($E$2:E134)+1)</f>
        <v>91</v>
      </c>
      <c r="F135" s="65" t="s">
        <v>356</v>
      </c>
      <c r="G135" s="59"/>
      <c r="H135" s="102"/>
      <c r="I135" s="7" t="e">
        <f>IFERROR(VLOOKUP(H135,H$2:H134,1,FALSE),VLOOKUP(H135,H136:H$478,1,FALSE))</f>
        <v>#N/A</v>
      </c>
      <c r="J135" s="7" t="str">
        <f t="shared" si="29"/>
        <v>Моторзированная нагрузка   Пом. №12</v>
      </c>
      <c r="K135" s="7">
        <f t="shared" si="30"/>
        <v>0.19</v>
      </c>
      <c r="L135" s="7">
        <f t="shared" si="31"/>
        <v>0.04</v>
      </c>
      <c r="M135" s="19" t="str">
        <f t="shared" si="40"/>
        <v>L2</v>
      </c>
      <c r="N135" s="7" t="str">
        <f t="shared" si="32"/>
        <v>SH.1.12.1</v>
      </c>
      <c r="O135" s="7"/>
      <c r="P135" s="7" t="str">
        <f t="shared" si="33"/>
        <v>КГВВнг(А)-LS (5х1,5)
L=28-0,06%</v>
      </c>
      <c r="Q135" s="7">
        <f t="shared" si="34"/>
        <v>1</v>
      </c>
      <c r="R135" s="7">
        <f t="shared" si="37"/>
        <v>0</v>
      </c>
      <c r="S135" s="7">
        <f t="shared" si="38"/>
        <v>2</v>
      </c>
      <c r="T135" s="7" t="str">
        <f t="shared" si="39"/>
        <v>L2</v>
      </c>
      <c r="U135" s="7" t="str">
        <f t="shared" si="35"/>
        <v>КГВВнг(А)-LS (5х1,5)</v>
      </c>
    </row>
    <row r="136" spans="1:21" x14ac:dyDescent="0.25">
      <c r="A136" s="7" t="str">
        <f t="shared" si="36"/>
        <v/>
      </c>
      <c r="B136" s="7">
        <f>IF(C136=1,MAX(B$2:$B135)+1,IF(F136=0,"",B135))</f>
        <v>1</v>
      </c>
      <c r="C136" s="7">
        <f>COUNTIF($F$2:$F136,F136)</f>
        <v>134</v>
      </c>
      <c r="D136" s="7">
        <f>IF(F136=0,0,MAX($D$2:D135)+1)</f>
        <v>134</v>
      </c>
      <c r="E136" s="7">
        <f>IF(H136=0,0,MAX($E$2:E135)+1)</f>
        <v>0</v>
      </c>
      <c r="F136" s="65" t="s">
        <v>356</v>
      </c>
      <c r="G136" s="65"/>
      <c r="H136" s="102"/>
      <c r="I136" s="7" t="e">
        <f>IFERROR(VLOOKUP(H136,H$2:H135,1,FALSE),VLOOKUP(H136,H137:H$478,1,FALSE))</f>
        <v>#N/A</v>
      </c>
      <c r="J136" s="7" t="str">
        <f t="shared" si="29"/>
        <v/>
      </c>
      <c r="K136" s="7" t="str">
        <f t="shared" si="30"/>
        <v/>
      </c>
      <c r="L136" s="7" t="str">
        <f t="shared" si="31"/>
        <v/>
      </c>
      <c r="M136" s="19" t="str">
        <f t="shared" si="40"/>
        <v/>
      </c>
      <c r="N136" s="7" t="str">
        <f t="shared" si="32"/>
        <v/>
      </c>
      <c r="O136" s="7"/>
      <c r="P136" s="7" t="str">
        <f t="shared" si="33"/>
        <v/>
      </c>
      <c r="Q136" s="7" t="str">
        <f t="shared" si="34"/>
        <v/>
      </c>
      <c r="R136" s="7">
        <f t="shared" si="37"/>
        <v>0</v>
      </c>
      <c r="S136" s="7">
        <f t="shared" si="38"/>
        <v>3</v>
      </c>
      <c r="T136" s="7" t="str">
        <f t="shared" si="39"/>
        <v>L3</v>
      </c>
      <c r="U136" s="7" t="str">
        <f t="shared" si="35"/>
        <v/>
      </c>
    </row>
    <row r="137" spans="1:21" x14ac:dyDescent="0.25">
      <c r="A137" s="7" t="str">
        <f t="shared" si="36"/>
        <v/>
      </c>
      <c r="B137" s="7">
        <f>IF(C137=1,MAX(B$2:$B136)+1,IF(F137=0,"",B136))</f>
        <v>1</v>
      </c>
      <c r="C137" s="7">
        <f>COUNTIF($F$2:$F137,F137)</f>
        <v>135</v>
      </c>
      <c r="D137" s="7">
        <f>IF(F137=0,0,MAX($D$2:D136)+1)</f>
        <v>135</v>
      </c>
      <c r="E137" s="7">
        <f>IF(H137=0,0,MAX($E$2:E136)+1)</f>
        <v>92</v>
      </c>
      <c r="F137" s="65" t="s">
        <v>356</v>
      </c>
      <c r="G137" s="59"/>
      <c r="H137" s="102"/>
      <c r="I137" s="7" t="e">
        <f>IFERROR(VLOOKUP(H137,H$2:H136,1,FALSE),VLOOKUP(H137,H138:H$478,1,FALSE))</f>
        <v>#N/A</v>
      </c>
      <c r="J137" s="7" t="str">
        <f t="shared" si="29"/>
        <v>Моторзированная нагрузка   Пом. №13</v>
      </c>
      <c r="K137" s="7">
        <f t="shared" si="30"/>
        <v>0.19</v>
      </c>
      <c r="L137" s="7">
        <f t="shared" si="31"/>
        <v>0.04</v>
      </c>
      <c r="M137" s="19" t="str">
        <f t="shared" si="40"/>
        <v>L1</v>
      </c>
      <c r="N137" s="7" t="str">
        <f t="shared" si="32"/>
        <v>SH.1.13.1</v>
      </c>
      <c r="O137" s="7"/>
      <c r="P137" s="7" t="str">
        <f t="shared" si="33"/>
        <v>КГВВнг(А)-LS (5х1,5)
L=31-0,06%</v>
      </c>
      <c r="Q137" s="7">
        <f t="shared" si="34"/>
        <v>1</v>
      </c>
      <c r="R137" s="7">
        <f t="shared" si="37"/>
        <v>0</v>
      </c>
      <c r="S137" s="7">
        <f t="shared" si="38"/>
        <v>1</v>
      </c>
      <c r="T137" s="7" t="str">
        <f t="shared" si="39"/>
        <v>L1</v>
      </c>
      <c r="U137" s="7" t="str">
        <f t="shared" si="35"/>
        <v>КГВВнг(А)-LS (5х1,5)</v>
      </c>
    </row>
    <row r="138" spans="1:21" s="8" customFormat="1" ht="15.75" thickBot="1" x14ac:dyDescent="0.3">
      <c r="A138" s="7" t="str">
        <f t="shared" si="36"/>
        <v/>
      </c>
      <c r="B138" s="7">
        <f>IF(C138=1,MAX(B$2:$B137)+1,IF(F138=0,"",B137))</f>
        <v>1</v>
      </c>
      <c r="C138" s="7">
        <f>COUNTIF($F$2:$F138,F138)</f>
        <v>136</v>
      </c>
      <c r="D138" s="7">
        <f>IF(F138=0,0,MAX($D$2:D137)+1)</f>
        <v>136</v>
      </c>
      <c r="E138" s="7">
        <f>IF(H138=0,0,MAX($E$2:E137)+1)</f>
        <v>0</v>
      </c>
      <c r="F138" s="65" t="s">
        <v>356</v>
      </c>
      <c r="G138" s="64"/>
      <c r="H138" s="102"/>
      <c r="I138" s="47" t="e">
        <f>IFERROR(VLOOKUP(H138,H$2:H137,1,FALSE),VLOOKUP(H138,H139:H$478,1,FALSE))</f>
        <v>#N/A</v>
      </c>
      <c r="J138" s="47" t="str">
        <f t="shared" si="29"/>
        <v/>
      </c>
      <c r="K138" s="47" t="str">
        <f t="shared" si="30"/>
        <v/>
      </c>
      <c r="L138" s="47" t="str">
        <f t="shared" si="31"/>
        <v/>
      </c>
      <c r="M138" s="52" t="str">
        <f t="shared" si="40"/>
        <v/>
      </c>
      <c r="N138" s="47" t="str">
        <f t="shared" si="32"/>
        <v/>
      </c>
      <c r="O138" s="47"/>
      <c r="P138" s="47" t="str">
        <f t="shared" si="33"/>
        <v/>
      </c>
      <c r="Q138" s="47" t="str">
        <f t="shared" si="34"/>
        <v/>
      </c>
      <c r="R138" s="47">
        <f t="shared" si="37"/>
        <v>0</v>
      </c>
      <c r="S138" s="47">
        <f t="shared" si="38"/>
        <v>2</v>
      </c>
      <c r="T138" s="47" t="str">
        <f t="shared" si="39"/>
        <v>L2</v>
      </c>
      <c r="U138" s="47" t="str">
        <f t="shared" si="35"/>
        <v/>
      </c>
    </row>
    <row r="139" spans="1:21" x14ac:dyDescent="0.25">
      <c r="A139" s="7" t="str">
        <f t="shared" si="36"/>
        <v/>
      </c>
      <c r="B139" s="7">
        <f>IF(C139=1,MAX(B$2:$B138)+1,IF(F139=0,"",B138))</f>
        <v>1</v>
      </c>
      <c r="C139" s="7">
        <f>COUNTIF($F$2:$F139,F139)</f>
        <v>137</v>
      </c>
      <c r="D139" s="7">
        <f>IF(F139=0,0,MAX($D$2:D138)+1)</f>
        <v>137</v>
      </c>
      <c r="E139" s="7">
        <f>IF(H139=0,0,MAX($E$2:E138)+1)</f>
        <v>0</v>
      </c>
      <c r="F139" s="65" t="s">
        <v>356</v>
      </c>
      <c r="G139" s="59"/>
      <c r="H139" s="104"/>
      <c r="I139" s="7" t="e">
        <f>IFERROR(VLOOKUP(H139,H$2:H138,1,FALSE),VLOOKUP(H139,H140:H$478,1,FALSE))</f>
        <v>#N/A</v>
      </c>
      <c r="J139" s="7" t="str">
        <f t="shared" si="29"/>
        <v/>
      </c>
      <c r="K139" s="7" t="str">
        <f t="shared" si="30"/>
        <v/>
      </c>
      <c r="L139" s="7" t="str">
        <f t="shared" si="31"/>
        <v/>
      </c>
      <c r="M139" s="19" t="str">
        <f t="shared" si="40"/>
        <v/>
      </c>
      <c r="N139" s="7" t="str">
        <f t="shared" si="32"/>
        <v/>
      </c>
      <c r="O139" s="7"/>
      <c r="P139" s="7" t="str">
        <f t="shared" si="33"/>
        <v/>
      </c>
      <c r="Q139" s="7" t="str">
        <f t="shared" si="34"/>
        <v/>
      </c>
      <c r="R139" s="7">
        <f t="shared" si="37"/>
        <v>0</v>
      </c>
      <c r="S139" s="7">
        <f t="shared" si="38"/>
        <v>3</v>
      </c>
      <c r="T139" s="7" t="str">
        <f t="shared" si="39"/>
        <v>L3</v>
      </c>
      <c r="U139" s="7" t="str">
        <f t="shared" si="35"/>
        <v/>
      </c>
    </row>
    <row r="140" spans="1:21" x14ac:dyDescent="0.25">
      <c r="A140" s="7" t="str">
        <f t="shared" si="36"/>
        <v/>
      </c>
      <c r="B140" s="7">
        <f>IF(C140=1,MAX(B$2:$B139)+1,IF(F140=0,"",B139))</f>
        <v>1</v>
      </c>
      <c r="C140" s="7">
        <f>COUNTIF($F$2:$F140,F140)</f>
        <v>138</v>
      </c>
      <c r="D140" s="7">
        <f>IF(F140=0,0,MAX($D$2:D139)+1)</f>
        <v>138</v>
      </c>
      <c r="E140" s="7">
        <f>IF(H140=0,0,MAX($E$2:E139)+1)</f>
        <v>93</v>
      </c>
      <c r="F140" s="65" t="s">
        <v>356</v>
      </c>
      <c r="G140" s="59"/>
      <c r="H140" s="102"/>
      <c r="I140" s="7" t="e">
        <f>IFERROR(VLOOKUP(H140,H$2:H139,1,FALSE),VLOOKUP(H140,H141:H$478,1,FALSE))</f>
        <v>#N/A</v>
      </c>
      <c r="J140" s="7" t="str">
        <f t="shared" si="29"/>
        <v>Моторзированная нагрузка   Пом. №14</v>
      </c>
      <c r="K140" s="7">
        <f t="shared" si="30"/>
        <v>0.19</v>
      </c>
      <c r="L140" s="7">
        <f t="shared" si="31"/>
        <v>0.04</v>
      </c>
      <c r="M140" s="19" t="str">
        <f t="shared" si="40"/>
        <v>L1</v>
      </c>
      <c r="N140" s="7" t="str">
        <f t="shared" si="32"/>
        <v>SH.1.14.1</v>
      </c>
      <c r="O140" s="7"/>
      <c r="P140" s="7" t="str">
        <f t="shared" si="33"/>
        <v>КГВВнг(А)-LS (5х1,5)
L=24-0,05%</v>
      </c>
      <c r="Q140" s="7">
        <f t="shared" si="34"/>
        <v>1</v>
      </c>
      <c r="R140" s="7">
        <f t="shared" si="37"/>
        <v>0</v>
      </c>
      <c r="S140" s="7">
        <f t="shared" si="38"/>
        <v>1</v>
      </c>
      <c r="T140" s="7" t="str">
        <f t="shared" si="39"/>
        <v>L1</v>
      </c>
      <c r="U140" s="7" t="str">
        <f t="shared" si="35"/>
        <v>КГВВнг(А)-LS (5х1,5)</v>
      </c>
    </row>
    <row r="141" spans="1:21" x14ac:dyDescent="0.25">
      <c r="A141" s="7" t="str">
        <f t="shared" si="36"/>
        <v/>
      </c>
      <c r="B141" s="7">
        <f>IF(C141=1,MAX(B$2:$B140)+1,IF(F141=0,"",B140))</f>
        <v>1</v>
      </c>
      <c r="C141" s="7">
        <f>COUNTIF($F$2:$F141,F141)</f>
        <v>139</v>
      </c>
      <c r="D141" s="7">
        <f>IF(F141=0,0,MAX($D$2:D140)+1)</f>
        <v>139</v>
      </c>
      <c r="E141" s="7">
        <f>IF(H141=0,0,MAX($E$2:E140)+1)</f>
        <v>0</v>
      </c>
      <c r="F141" s="65" t="s">
        <v>356</v>
      </c>
      <c r="G141" s="59"/>
      <c r="H141" s="102"/>
      <c r="I141" s="7" t="e">
        <f>IFERROR(VLOOKUP(H141,H$2:H140,1,FALSE),VLOOKUP(H141,H142:H$478,1,FALSE))</f>
        <v>#N/A</v>
      </c>
      <c r="J141" s="7" t="str">
        <f t="shared" si="29"/>
        <v/>
      </c>
      <c r="K141" s="7" t="str">
        <f t="shared" si="30"/>
        <v/>
      </c>
      <c r="L141" s="7" t="str">
        <f t="shared" si="31"/>
        <v/>
      </c>
      <c r="M141" s="19" t="str">
        <f t="shared" si="40"/>
        <v/>
      </c>
      <c r="N141" s="7" t="str">
        <f t="shared" si="32"/>
        <v/>
      </c>
      <c r="O141" s="7"/>
      <c r="P141" s="7" t="str">
        <f t="shared" si="33"/>
        <v/>
      </c>
      <c r="Q141" s="7" t="str">
        <f t="shared" si="34"/>
        <v/>
      </c>
      <c r="R141" s="7">
        <f t="shared" si="37"/>
        <v>0</v>
      </c>
      <c r="S141" s="7">
        <f t="shared" si="38"/>
        <v>2</v>
      </c>
      <c r="T141" s="7" t="str">
        <f t="shared" si="39"/>
        <v>L2</v>
      </c>
      <c r="U141" s="7" t="str">
        <f t="shared" si="35"/>
        <v/>
      </c>
    </row>
    <row r="142" spans="1:21" x14ac:dyDescent="0.25">
      <c r="A142" s="7" t="str">
        <f t="shared" si="36"/>
        <v/>
      </c>
      <c r="B142" s="7">
        <f>IF(C142=1,MAX(B$2:$B141)+1,IF(F142=0,"",B141))</f>
        <v>1</v>
      </c>
      <c r="C142" s="7">
        <f>COUNTIF($F$2:$F142,F142)</f>
        <v>140</v>
      </c>
      <c r="D142" s="7">
        <f>IF(F142=0,0,MAX($D$2:D141)+1)</f>
        <v>140</v>
      </c>
      <c r="E142" s="7">
        <f>IF(H142=0,0,MAX($E$2:E141)+1)</f>
        <v>94</v>
      </c>
      <c r="F142" s="65" t="s">
        <v>356</v>
      </c>
      <c r="G142" s="59"/>
      <c r="H142" s="102"/>
      <c r="I142" s="7" t="e">
        <f>IFERROR(VLOOKUP(H142,H$2:H141,1,FALSE),VLOOKUP(H142,H143:H$478,1,FALSE))</f>
        <v>#N/A</v>
      </c>
      <c r="J142" s="7" t="str">
        <f t="shared" si="29"/>
        <v>Моторзированная нагрузка   Пом. №14</v>
      </c>
      <c r="K142" s="7">
        <f t="shared" si="30"/>
        <v>0.19</v>
      </c>
      <c r="L142" s="7">
        <f t="shared" si="31"/>
        <v>0.04</v>
      </c>
      <c r="M142" s="19" t="str">
        <f t="shared" si="40"/>
        <v>L3</v>
      </c>
      <c r="N142" s="7" t="str">
        <f t="shared" si="32"/>
        <v>SH.1.14.2</v>
      </c>
      <c r="O142" s="7"/>
      <c r="P142" s="7" t="str">
        <f t="shared" si="33"/>
        <v>КГВВнг(А)-LS (5х1,5)
L=26-0,05%</v>
      </c>
      <c r="Q142" s="7">
        <f t="shared" si="34"/>
        <v>1</v>
      </c>
      <c r="R142" s="7">
        <f t="shared" si="37"/>
        <v>0</v>
      </c>
      <c r="S142" s="7">
        <f t="shared" si="38"/>
        <v>3</v>
      </c>
      <c r="T142" s="7" t="str">
        <f t="shared" si="39"/>
        <v>L3</v>
      </c>
      <c r="U142" s="7" t="str">
        <f t="shared" si="35"/>
        <v>КГВВнг(А)-LS (5х1,5)</v>
      </c>
    </row>
    <row r="143" spans="1:21" x14ac:dyDescent="0.25">
      <c r="A143" s="7" t="str">
        <f t="shared" si="36"/>
        <v/>
      </c>
      <c r="B143" s="7">
        <f>IF(C143=1,MAX(B$2:$B142)+1,IF(F143=0,"",B142))</f>
        <v>1</v>
      </c>
      <c r="C143" s="7">
        <f>COUNTIF($F$2:$F143,F143)</f>
        <v>141</v>
      </c>
      <c r="D143" s="7">
        <f>IF(F143=0,0,MAX($D$2:D142)+1)</f>
        <v>141</v>
      </c>
      <c r="E143" s="7">
        <f>IF(H143=0,0,MAX($E$2:E142)+1)</f>
        <v>0</v>
      </c>
      <c r="F143" s="65" t="s">
        <v>356</v>
      </c>
      <c r="G143" s="59"/>
      <c r="H143" s="102"/>
      <c r="I143" s="7" t="e">
        <f>IFERROR(VLOOKUP(H143,H$2:H142,1,FALSE),VLOOKUP(H143,H144:H$478,1,FALSE))</f>
        <v>#N/A</v>
      </c>
      <c r="J143" s="7" t="str">
        <f t="shared" si="29"/>
        <v/>
      </c>
      <c r="K143" s="7" t="str">
        <f t="shared" si="30"/>
        <v/>
      </c>
      <c r="L143" s="7" t="str">
        <f t="shared" si="31"/>
        <v/>
      </c>
      <c r="M143" s="19" t="str">
        <f t="shared" si="40"/>
        <v/>
      </c>
      <c r="N143" s="7" t="str">
        <f t="shared" si="32"/>
        <v/>
      </c>
      <c r="O143" s="7"/>
      <c r="P143" s="7" t="str">
        <f t="shared" si="33"/>
        <v/>
      </c>
      <c r="Q143" s="7" t="str">
        <f t="shared" si="34"/>
        <v/>
      </c>
      <c r="R143" s="7">
        <f t="shared" si="37"/>
        <v>0</v>
      </c>
      <c r="S143" s="7">
        <f t="shared" si="38"/>
        <v>1</v>
      </c>
      <c r="T143" s="7" t="str">
        <f t="shared" si="39"/>
        <v>L1</v>
      </c>
      <c r="U143" s="7" t="str">
        <f t="shared" si="35"/>
        <v/>
      </c>
    </row>
    <row r="144" spans="1:21" x14ac:dyDescent="0.25">
      <c r="A144" s="7" t="str">
        <f t="shared" si="36"/>
        <v/>
      </c>
      <c r="B144" s="7">
        <f>IF(C144=1,MAX(B$2:$B143)+1,IF(F144=0,"",B143))</f>
        <v>1</v>
      </c>
      <c r="C144" s="7">
        <f>COUNTIF($F$2:$F144,F144)</f>
        <v>142</v>
      </c>
      <c r="D144" s="7">
        <f>IF(F144=0,0,MAX($D$2:D143)+1)</f>
        <v>142</v>
      </c>
      <c r="E144" s="7">
        <f>IF(H144=0,0,MAX($E$2:E143)+1)</f>
        <v>95</v>
      </c>
      <c r="F144" s="65" t="s">
        <v>356</v>
      </c>
      <c r="G144" s="59"/>
      <c r="H144" s="102"/>
      <c r="I144" s="7" t="e">
        <f>IFERROR(VLOOKUP(H144,H$2:H143,1,FALSE),VLOOKUP(H144,H145:H$478,1,FALSE))</f>
        <v>#N/A</v>
      </c>
      <c r="J144" s="7" t="str">
        <f t="shared" si="29"/>
        <v>Моторзированная нагрузка   Пом. №19</v>
      </c>
      <c r="K144" s="7">
        <f t="shared" si="30"/>
        <v>0.19</v>
      </c>
      <c r="L144" s="7">
        <f t="shared" si="31"/>
        <v>0.04</v>
      </c>
      <c r="M144" s="19" t="str">
        <f t="shared" si="40"/>
        <v>L2</v>
      </c>
      <c r="N144" s="7" t="str">
        <f t="shared" si="32"/>
        <v>SH.1.19.1</v>
      </c>
      <c r="O144" s="7"/>
      <c r="P144" s="7" t="str">
        <f t="shared" si="33"/>
        <v>КГВВнг(А)-LS (5х1,5)
L=40-0,08%</v>
      </c>
      <c r="Q144" s="7">
        <f t="shared" si="34"/>
        <v>1</v>
      </c>
      <c r="R144" s="7">
        <f t="shared" si="37"/>
        <v>0</v>
      </c>
      <c r="S144" s="7">
        <f t="shared" si="38"/>
        <v>2</v>
      </c>
      <c r="T144" s="7" t="str">
        <f t="shared" si="39"/>
        <v>L2</v>
      </c>
      <c r="U144" s="7" t="str">
        <f t="shared" si="35"/>
        <v>КГВВнг(А)-LS (5х1,5)</v>
      </c>
    </row>
    <row r="145" spans="1:21" x14ac:dyDescent="0.25">
      <c r="A145" s="7" t="str">
        <f t="shared" si="36"/>
        <v/>
      </c>
      <c r="B145" s="7">
        <f>IF(C145=1,MAX(B$2:$B144)+1,IF(F145=0,"",B144))</f>
        <v>1</v>
      </c>
      <c r="C145" s="7">
        <f>COUNTIF($F$2:$F145,F145)</f>
        <v>143</v>
      </c>
      <c r="D145" s="7">
        <f>IF(F145=0,0,MAX($D$2:D144)+1)</f>
        <v>143</v>
      </c>
      <c r="E145" s="7">
        <f>IF(H145=0,0,MAX($E$2:E144)+1)</f>
        <v>0</v>
      </c>
      <c r="F145" s="65" t="s">
        <v>356</v>
      </c>
      <c r="G145" s="59"/>
      <c r="H145" s="102"/>
      <c r="I145" s="7" t="e">
        <f>IFERROR(VLOOKUP(H145,H$2:H144,1,FALSE),VLOOKUP(H145,H146:H$478,1,FALSE))</f>
        <v>#N/A</v>
      </c>
      <c r="J145" s="7" t="str">
        <f t="shared" si="29"/>
        <v/>
      </c>
      <c r="K145" s="7" t="str">
        <f t="shared" si="30"/>
        <v/>
      </c>
      <c r="L145" s="7" t="str">
        <f t="shared" si="31"/>
        <v/>
      </c>
      <c r="M145" s="19" t="str">
        <f t="shared" si="40"/>
        <v/>
      </c>
      <c r="N145" s="7" t="str">
        <f t="shared" si="32"/>
        <v/>
      </c>
      <c r="O145" s="7"/>
      <c r="P145" s="7" t="str">
        <f t="shared" si="33"/>
        <v/>
      </c>
      <c r="Q145" s="7" t="str">
        <f t="shared" si="34"/>
        <v/>
      </c>
      <c r="R145" s="7">
        <f t="shared" si="37"/>
        <v>0</v>
      </c>
      <c r="S145" s="7">
        <f t="shared" si="38"/>
        <v>3</v>
      </c>
      <c r="T145" s="7" t="str">
        <f t="shared" si="39"/>
        <v>L3</v>
      </c>
      <c r="U145" s="7" t="str">
        <f t="shared" si="35"/>
        <v/>
      </c>
    </row>
    <row r="146" spans="1:21" x14ac:dyDescent="0.25">
      <c r="A146" s="7" t="str">
        <f t="shared" si="36"/>
        <v/>
      </c>
      <c r="B146" s="7">
        <f>IF(C146=1,MAX(B$2:$B145)+1,IF(F146=0,"",B145))</f>
        <v>1</v>
      </c>
      <c r="C146" s="7">
        <f>COUNTIF($F$2:$F146,F146)</f>
        <v>144</v>
      </c>
      <c r="D146" s="7">
        <f>IF(F146=0,0,MAX($D$2:D145)+1)</f>
        <v>144</v>
      </c>
      <c r="E146" s="7">
        <f>IF(H146=0,0,MAX($E$2:E145)+1)</f>
        <v>96</v>
      </c>
      <c r="F146" s="65" t="s">
        <v>356</v>
      </c>
      <c r="G146" s="59"/>
      <c r="H146" s="102"/>
      <c r="I146" s="7" t="e">
        <f>IFERROR(VLOOKUP(H146,H$2:H145,1,FALSE),VLOOKUP(H146,H147:H$478,1,FALSE))</f>
        <v>#N/A</v>
      </c>
      <c r="J146" s="7" t="str">
        <f t="shared" si="29"/>
        <v>Моторзированная нагрузка   Пом. №19</v>
      </c>
      <c r="K146" s="7">
        <f t="shared" si="30"/>
        <v>0.19</v>
      </c>
      <c r="L146" s="7">
        <f t="shared" si="31"/>
        <v>0.04</v>
      </c>
      <c r="M146" s="19" t="str">
        <f t="shared" si="40"/>
        <v>L1</v>
      </c>
      <c r="N146" s="7" t="str">
        <f t="shared" si="32"/>
        <v>SH.1.19.2</v>
      </c>
      <c r="O146" s="7"/>
      <c r="P146" s="7" t="str">
        <f t="shared" si="33"/>
        <v>КГВВнг(А)-LS (5х1,5)
L=40-0,08%</v>
      </c>
      <c r="Q146" s="7">
        <f t="shared" si="34"/>
        <v>1</v>
      </c>
      <c r="R146" s="7">
        <f t="shared" si="37"/>
        <v>0</v>
      </c>
      <c r="S146" s="7">
        <f t="shared" si="38"/>
        <v>1</v>
      </c>
      <c r="T146" s="7" t="str">
        <f t="shared" si="39"/>
        <v>L1</v>
      </c>
      <c r="U146" s="7" t="str">
        <f t="shared" si="35"/>
        <v>КГВВнг(А)-LS (5х1,5)</v>
      </c>
    </row>
    <row r="147" spans="1:21" x14ac:dyDescent="0.25">
      <c r="A147" s="7" t="str">
        <f t="shared" si="36"/>
        <v/>
      </c>
      <c r="B147" s="7">
        <f>IF(C147=1,MAX(B$2:$B146)+1,IF(F147=0,"",B146))</f>
        <v>1</v>
      </c>
      <c r="C147" s="7">
        <f>COUNTIF($F$2:$F147,F147)</f>
        <v>145</v>
      </c>
      <c r="D147" s="7">
        <f>IF(F147=0,0,MAX($D$2:D146)+1)</f>
        <v>145</v>
      </c>
      <c r="E147" s="7">
        <f>IF(H147=0,0,MAX($E$2:E146)+1)</f>
        <v>0</v>
      </c>
      <c r="F147" s="65" t="s">
        <v>356</v>
      </c>
      <c r="G147" s="59"/>
      <c r="H147" s="102"/>
      <c r="I147" s="7" t="e">
        <f>IFERROR(VLOOKUP(H147,H$2:H146,1,FALSE),VLOOKUP(H147,H148:H$478,1,FALSE))</f>
        <v>#N/A</v>
      </c>
      <c r="J147" s="7" t="str">
        <f t="shared" si="29"/>
        <v/>
      </c>
      <c r="K147" s="7" t="str">
        <f t="shared" si="30"/>
        <v/>
      </c>
      <c r="L147" s="7" t="str">
        <f t="shared" si="31"/>
        <v/>
      </c>
      <c r="M147" s="19" t="str">
        <f t="shared" si="40"/>
        <v/>
      </c>
      <c r="N147" s="7" t="str">
        <f t="shared" si="32"/>
        <v/>
      </c>
      <c r="O147" s="7"/>
      <c r="P147" s="7" t="str">
        <f t="shared" si="33"/>
        <v/>
      </c>
      <c r="Q147" s="7" t="str">
        <f t="shared" si="34"/>
        <v/>
      </c>
      <c r="R147" s="7">
        <f t="shared" si="37"/>
        <v>0</v>
      </c>
      <c r="S147" s="7">
        <f t="shared" si="38"/>
        <v>2</v>
      </c>
      <c r="T147" s="7" t="str">
        <f t="shared" si="39"/>
        <v>L2</v>
      </c>
      <c r="U147" s="7" t="str">
        <f t="shared" si="35"/>
        <v/>
      </c>
    </row>
    <row r="148" spans="1:21" x14ac:dyDescent="0.25">
      <c r="A148" s="7" t="str">
        <f t="shared" si="36"/>
        <v/>
      </c>
      <c r="B148" s="7">
        <f>IF(C148=1,MAX(B$2:$B147)+1,IF(F148=0,"",B147))</f>
        <v>1</v>
      </c>
      <c r="C148" s="7">
        <f>COUNTIF($F$2:$F148,F148)</f>
        <v>146</v>
      </c>
      <c r="D148" s="7">
        <f>IF(F148=0,0,MAX($D$2:D147)+1)</f>
        <v>146</v>
      </c>
      <c r="E148" s="7">
        <f>IF(H148=0,0,MAX($E$2:E147)+1)</f>
        <v>97</v>
      </c>
      <c r="F148" s="65" t="s">
        <v>356</v>
      </c>
      <c r="G148" s="59"/>
      <c r="H148" s="102"/>
      <c r="I148" s="7" t="e">
        <f>IFERROR(VLOOKUP(H148,H$2:H147,1,FALSE),VLOOKUP(H148,H149:H$478,1,FALSE))</f>
        <v>#N/A</v>
      </c>
      <c r="J148" s="7" t="str">
        <f t="shared" si="29"/>
        <v>Моторзированная нагрузка   Пом. №20</v>
      </c>
      <c r="K148" s="7">
        <f t="shared" si="30"/>
        <v>0.19</v>
      </c>
      <c r="L148" s="7">
        <f t="shared" si="31"/>
        <v>0.04</v>
      </c>
      <c r="M148" s="19" t="str">
        <f t="shared" si="40"/>
        <v>L3</v>
      </c>
      <c r="N148" s="7" t="str">
        <f t="shared" si="32"/>
        <v>SH.1.20.1</v>
      </c>
      <c r="O148" s="7"/>
      <c r="P148" s="7" t="str">
        <f t="shared" si="33"/>
        <v>КГВВнг(А)-LS (5х1,5)
L=36-0,07%</v>
      </c>
      <c r="Q148" s="7">
        <f t="shared" si="34"/>
        <v>1</v>
      </c>
      <c r="R148" s="7">
        <f t="shared" si="37"/>
        <v>0</v>
      </c>
      <c r="S148" s="7">
        <f t="shared" si="38"/>
        <v>3</v>
      </c>
      <c r="T148" s="7" t="str">
        <f t="shared" si="39"/>
        <v>L3</v>
      </c>
      <c r="U148" s="7" t="str">
        <f t="shared" si="35"/>
        <v>КГВВнг(А)-LS (5х1,5)</v>
      </c>
    </row>
    <row r="149" spans="1:21" x14ac:dyDescent="0.25">
      <c r="A149" s="7" t="str">
        <f t="shared" si="36"/>
        <v/>
      </c>
      <c r="B149" s="7">
        <f>IF(C149=1,MAX(B$2:$B148)+1,IF(F149=0,"",B148))</f>
        <v>1</v>
      </c>
      <c r="C149" s="7">
        <f>COUNTIF($F$2:$F149,F149)</f>
        <v>147</v>
      </c>
      <c r="D149" s="7">
        <f>IF(F149=0,0,MAX($D$2:D148)+1)</f>
        <v>147</v>
      </c>
      <c r="E149" s="7">
        <f>IF(H149=0,0,MAX($E$2:E148)+1)</f>
        <v>0</v>
      </c>
      <c r="F149" s="65" t="s">
        <v>356</v>
      </c>
      <c r="G149" s="59"/>
      <c r="H149" s="102"/>
      <c r="I149" s="7" t="e">
        <f>IFERROR(VLOOKUP(H149,H$2:H148,1,FALSE),VLOOKUP(H149,H150:H$478,1,FALSE))</f>
        <v>#N/A</v>
      </c>
      <c r="J149" s="7" t="str">
        <f t="shared" si="29"/>
        <v/>
      </c>
      <c r="K149" s="7" t="str">
        <f t="shared" si="30"/>
        <v/>
      </c>
      <c r="L149" s="7" t="str">
        <f t="shared" si="31"/>
        <v/>
      </c>
      <c r="M149" s="19" t="str">
        <f t="shared" si="40"/>
        <v/>
      </c>
      <c r="N149" s="7" t="str">
        <f t="shared" si="32"/>
        <v/>
      </c>
      <c r="O149" s="7"/>
      <c r="P149" s="7" t="str">
        <f t="shared" si="33"/>
        <v/>
      </c>
      <c r="Q149" s="7" t="str">
        <f t="shared" si="34"/>
        <v/>
      </c>
      <c r="R149" s="7">
        <f t="shared" si="37"/>
        <v>0</v>
      </c>
      <c r="S149" s="7">
        <f t="shared" si="38"/>
        <v>1</v>
      </c>
      <c r="T149" s="7" t="str">
        <f t="shared" si="39"/>
        <v>L1</v>
      </c>
      <c r="U149" s="7" t="str">
        <f t="shared" si="35"/>
        <v/>
      </c>
    </row>
    <row r="150" spans="1:21" x14ac:dyDescent="0.25">
      <c r="A150" s="7" t="str">
        <f t="shared" si="36"/>
        <v/>
      </c>
      <c r="B150" s="7">
        <f>IF(C150=1,MAX(B$2:$B149)+1,IF(F150=0,"",B149))</f>
        <v>1</v>
      </c>
      <c r="C150" s="7">
        <f>COUNTIF($F$2:$F150,F150)</f>
        <v>148</v>
      </c>
      <c r="D150" s="7">
        <f>IF(F150=0,0,MAX($D$2:D149)+1)</f>
        <v>148</v>
      </c>
      <c r="E150" s="7">
        <f>IF(H150=0,0,MAX($E$2:E149)+1)</f>
        <v>98</v>
      </c>
      <c r="F150" s="65" t="s">
        <v>356</v>
      </c>
      <c r="G150" s="65"/>
      <c r="H150" s="102"/>
      <c r="I150" s="7" t="e">
        <f>IFERROR(VLOOKUP(H150,H$2:H149,1,FALSE),VLOOKUP(H150,H151:H$478,1,FALSE))</f>
        <v>#N/A</v>
      </c>
      <c r="J150" s="7" t="str">
        <f t="shared" si="29"/>
        <v>Моторзированная нагрузка   Пом. №20</v>
      </c>
      <c r="K150" s="7">
        <f t="shared" si="30"/>
        <v>0.19</v>
      </c>
      <c r="L150" s="7">
        <f t="shared" si="31"/>
        <v>0.04</v>
      </c>
      <c r="M150" s="19" t="str">
        <f t="shared" si="40"/>
        <v>L2</v>
      </c>
      <c r="N150" s="7" t="str">
        <f t="shared" si="32"/>
        <v>SH.1.20.2</v>
      </c>
      <c r="O150" s="7"/>
      <c r="P150" s="7" t="str">
        <f t="shared" si="33"/>
        <v>КГВВнг(А)-LS (5х1,5)
L=36-0,07%</v>
      </c>
      <c r="Q150" s="7">
        <f t="shared" si="34"/>
        <v>1</v>
      </c>
      <c r="R150" s="7">
        <f t="shared" si="37"/>
        <v>0</v>
      </c>
      <c r="S150" s="7">
        <f t="shared" si="38"/>
        <v>2</v>
      </c>
      <c r="T150" s="7" t="str">
        <f t="shared" si="39"/>
        <v>L2</v>
      </c>
      <c r="U150" s="7" t="str">
        <f t="shared" si="35"/>
        <v>КГВВнг(А)-LS (5х1,5)</v>
      </c>
    </row>
    <row r="151" spans="1:21" x14ac:dyDescent="0.25">
      <c r="A151" s="7" t="str">
        <f t="shared" si="36"/>
        <v/>
      </c>
      <c r="B151" s="7">
        <f>IF(C151=1,MAX(B$2:$B150)+1,IF(F151=0,"",B150))</f>
        <v>1</v>
      </c>
      <c r="C151" s="7">
        <f>COUNTIF($F$2:$F151,F151)</f>
        <v>149</v>
      </c>
      <c r="D151" s="7">
        <f>IF(F151=0,0,MAX($D$2:D150)+1)</f>
        <v>149</v>
      </c>
      <c r="E151" s="7">
        <f>IF(H151=0,0,MAX($E$2:E150)+1)</f>
        <v>0</v>
      </c>
      <c r="F151" s="65" t="s">
        <v>356</v>
      </c>
      <c r="G151" s="59"/>
      <c r="H151" s="102"/>
      <c r="I151" s="7" t="e">
        <f>IFERROR(VLOOKUP(H151,H$2:H150,1,FALSE),VLOOKUP(H151,H152:H$478,1,FALSE))</f>
        <v>#N/A</v>
      </c>
      <c r="J151" s="7" t="str">
        <f t="shared" si="29"/>
        <v/>
      </c>
      <c r="K151" s="7" t="str">
        <f t="shared" si="30"/>
        <v/>
      </c>
      <c r="L151" s="7" t="str">
        <f t="shared" si="31"/>
        <v/>
      </c>
      <c r="M151" s="19" t="str">
        <f t="shared" si="40"/>
        <v/>
      </c>
      <c r="N151" s="7" t="str">
        <f t="shared" si="32"/>
        <v/>
      </c>
      <c r="O151" s="7"/>
      <c r="P151" s="7" t="str">
        <f t="shared" si="33"/>
        <v/>
      </c>
      <c r="Q151" s="7" t="str">
        <f t="shared" si="34"/>
        <v/>
      </c>
      <c r="R151" s="7">
        <f t="shared" si="37"/>
        <v>0</v>
      </c>
      <c r="S151" s="7">
        <f t="shared" si="38"/>
        <v>3</v>
      </c>
      <c r="T151" s="7" t="str">
        <f t="shared" si="39"/>
        <v>L3</v>
      </c>
      <c r="U151" s="7" t="str">
        <f t="shared" si="35"/>
        <v/>
      </c>
    </row>
    <row r="152" spans="1:21" x14ac:dyDescent="0.25">
      <c r="A152" s="7" t="str">
        <f t="shared" si="36"/>
        <v/>
      </c>
      <c r="B152" s="7">
        <f>IF(C152=1,MAX(B$2:$B151)+1,IF(F152=0,"",B151))</f>
        <v>1</v>
      </c>
      <c r="C152" s="7">
        <f>COUNTIF($F$2:$F152,F152)</f>
        <v>150</v>
      </c>
      <c r="D152" s="7">
        <f>IF(F152=0,0,MAX($D$2:D151)+1)</f>
        <v>150</v>
      </c>
      <c r="E152" s="7">
        <f>IF(H152=0,0,MAX($E$2:E151)+1)</f>
        <v>99</v>
      </c>
      <c r="F152" s="65" t="s">
        <v>356</v>
      </c>
      <c r="G152" s="59"/>
      <c r="H152" s="102"/>
      <c r="I152" s="7" t="e">
        <f>IFERROR(VLOOKUP(H152,H$2:H151,1,FALSE),VLOOKUP(H152,H153:H$478,1,FALSE))</f>
        <v>#N/A</v>
      </c>
      <c r="J152" s="7" t="str">
        <f t="shared" si="29"/>
        <v>Моторзированная нагрузка   Пом. №21</v>
      </c>
      <c r="K152" s="7">
        <f t="shared" si="30"/>
        <v>0.19</v>
      </c>
      <c r="L152" s="7">
        <f t="shared" si="31"/>
        <v>0.04</v>
      </c>
      <c r="M152" s="19" t="str">
        <f t="shared" si="40"/>
        <v>L1</v>
      </c>
      <c r="N152" s="7" t="str">
        <f t="shared" si="32"/>
        <v>SH.1.21.1</v>
      </c>
      <c r="O152" s="7"/>
      <c r="P152" s="7" t="str">
        <f t="shared" si="33"/>
        <v>КГВВнг(А)-LS (5х1,5)
L=32-0,06%</v>
      </c>
      <c r="Q152" s="7">
        <f t="shared" si="34"/>
        <v>1</v>
      </c>
      <c r="R152" s="7">
        <f t="shared" si="37"/>
        <v>0</v>
      </c>
      <c r="S152" s="7">
        <f t="shared" si="38"/>
        <v>1</v>
      </c>
      <c r="T152" s="7" t="str">
        <f t="shared" si="39"/>
        <v>L1</v>
      </c>
      <c r="U152" s="7" t="str">
        <f t="shared" si="35"/>
        <v>КГВВнг(А)-LS (5х1,5)</v>
      </c>
    </row>
    <row r="153" spans="1:21" x14ac:dyDescent="0.25">
      <c r="A153" s="7" t="str">
        <f t="shared" si="36"/>
        <v/>
      </c>
      <c r="B153" s="7">
        <f>IF(C153=1,MAX(B$2:$B152)+1,IF(F153=0,"",B152))</f>
        <v>1</v>
      </c>
      <c r="C153" s="7">
        <f>COUNTIF($F$2:$F153,F153)</f>
        <v>151</v>
      </c>
      <c r="D153" s="7">
        <f>IF(F153=0,0,MAX($D$2:D152)+1)</f>
        <v>151</v>
      </c>
      <c r="E153" s="7">
        <f>IF(H153=0,0,MAX($E$2:E152)+1)</f>
        <v>0</v>
      </c>
      <c r="F153" s="65" t="s">
        <v>356</v>
      </c>
      <c r="G153" s="59"/>
      <c r="H153" s="102"/>
      <c r="I153" s="7" t="e">
        <f>IFERROR(VLOOKUP(H153,H$2:H152,1,FALSE),VLOOKUP(H153,H154:H$478,1,FALSE))</f>
        <v>#N/A</v>
      </c>
      <c r="J153" s="7" t="str">
        <f t="shared" si="29"/>
        <v/>
      </c>
      <c r="K153" s="7" t="str">
        <f t="shared" si="30"/>
        <v/>
      </c>
      <c r="L153" s="7" t="str">
        <f t="shared" si="31"/>
        <v/>
      </c>
      <c r="M153" s="19" t="str">
        <f t="shared" si="40"/>
        <v/>
      </c>
      <c r="N153" s="7" t="str">
        <f t="shared" si="32"/>
        <v/>
      </c>
      <c r="O153" s="7"/>
      <c r="P153" s="7" t="str">
        <f t="shared" si="33"/>
        <v/>
      </c>
      <c r="Q153" s="7" t="str">
        <f t="shared" si="34"/>
        <v/>
      </c>
      <c r="R153" s="7">
        <f t="shared" si="37"/>
        <v>0</v>
      </c>
      <c r="S153" s="7">
        <f t="shared" si="38"/>
        <v>2</v>
      </c>
      <c r="T153" s="7" t="str">
        <f t="shared" si="39"/>
        <v>L2</v>
      </c>
      <c r="U153" s="7" t="str">
        <f t="shared" si="35"/>
        <v/>
      </c>
    </row>
    <row r="154" spans="1:21" x14ac:dyDescent="0.25">
      <c r="A154" s="7" t="str">
        <f t="shared" si="36"/>
        <v/>
      </c>
      <c r="B154" s="7">
        <f>IF(C154=1,MAX(B$2:$B153)+1,IF(F154=0,"",B153))</f>
        <v>1</v>
      </c>
      <c r="C154" s="7">
        <f>COUNTIF($F$2:$F154,F154)</f>
        <v>152</v>
      </c>
      <c r="D154" s="7">
        <f>IF(F154=0,0,MAX($D$2:D153)+1)</f>
        <v>152</v>
      </c>
      <c r="E154" s="7">
        <f>IF(H154=0,0,MAX($E$2:E153)+1)</f>
        <v>100</v>
      </c>
      <c r="F154" s="65" t="s">
        <v>356</v>
      </c>
      <c r="G154" s="59"/>
      <c r="H154" s="102"/>
      <c r="I154" s="7" t="e">
        <f>IFERROR(VLOOKUP(H154,H$2:H153,1,FALSE),VLOOKUP(H154,H155:H$478,1,FALSE))</f>
        <v>#N/A</v>
      </c>
      <c r="J154" s="7" t="str">
        <f t="shared" si="29"/>
        <v>Моторзированная нагрузка   Пом. №21</v>
      </c>
      <c r="K154" s="7">
        <f t="shared" si="30"/>
        <v>0.19</v>
      </c>
      <c r="L154" s="7">
        <f t="shared" si="31"/>
        <v>0.04</v>
      </c>
      <c r="M154" s="19" t="str">
        <f t="shared" si="40"/>
        <v>L3</v>
      </c>
      <c r="N154" s="7" t="str">
        <f t="shared" si="32"/>
        <v>SH.1.21.2</v>
      </c>
      <c r="O154" s="7"/>
      <c r="P154" s="7" t="str">
        <f t="shared" si="33"/>
        <v>КГВВнг(А)-LS (5х1,5)
L=29-0,06%</v>
      </c>
      <c r="Q154" s="7">
        <f t="shared" si="34"/>
        <v>1</v>
      </c>
      <c r="R154" s="7">
        <f t="shared" si="37"/>
        <v>0</v>
      </c>
      <c r="S154" s="7">
        <f t="shared" si="38"/>
        <v>3</v>
      </c>
      <c r="T154" s="7" t="str">
        <f t="shared" si="39"/>
        <v>L3</v>
      </c>
      <c r="U154" s="7" t="str">
        <f t="shared" si="35"/>
        <v>КГВВнг(А)-LS (5х1,5)</v>
      </c>
    </row>
    <row r="155" spans="1:21" s="8" customFormat="1" ht="15.75" thickBot="1" x14ac:dyDescent="0.3">
      <c r="A155" s="7" t="str">
        <f t="shared" si="36"/>
        <v/>
      </c>
      <c r="B155" s="7">
        <f>IF(C155=1,MAX(B$2:$B154)+1,IF(F155=0,"",B154))</f>
        <v>1</v>
      </c>
      <c r="C155" s="7">
        <f>COUNTIF($F$2:$F155,F155)</f>
        <v>153</v>
      </c>
      <c r="D155" s="7">
        <f>IF(F155=0,0,MAX($D$2:D154)+1)</f>
        <v>153</v>
      </c>
      <c r="E155" s="7">
        <f>IF(H155=0,0,MAX($E$2:E154)+1)</f>
        <v>0</v>
      </c>
      <c r="F155" s="103" t="s">
        <v>356</v>
      </c>
      <c r="G155" s="64"/>
      <c r="H155" s="103"/>
      <c r="I155" s="47" t="e">
        <f>IFERROR(VLOOKUP(H155,H$2:H154,1,FALSE),VLOOKUP(H155,H156:H$478,1,FALSE))</f>
        <v>#N/A</v>
      </c>
      <c r="J155" s="47" t="str">
        <f t="shared" si="29"/>
        <v/>
      </c>
      <c r="K155" s="47" t="str">
        <f t="shared" si="30"/>
        <v/>
      </c>
      <c r="L155" s="47" t="str">
        <f t="shared" si="31"/>
        <v/>
      </c>
      <c r="M155" s="52" t="str">
        <f t="shared" si="40"/>
        <v/>
      </c>
      <c r="N155" s="47" t="str">
        <f t="shared" si="32"/>
        <v/>
      </c>
      <c r="O155" s="47"/>
      <c r="P155" s="47" t="str">
        <f t="shared" si="33"/>
        <v/>
      </c>
      <c r="Q155" s="47" t="str">
        <f t="shared" si="34"/>
        <v/>
      </c>
      <c r="R155" s="47">
        <f t="shared" si="37"/>
        <v>0</v>
      </c>
      <c r="S155" s="47">
        <f t="shared" si="38"/>
        <v>1</v>
      </c>
      <c r="T155" s="47" t="str">
        <f t="shared" si="39"/>
        <v>L1</v>
      </c>
      <c r="U155" s="47" t="str">
        <f t="shared" si="35"/>
        <v/>
      </c>
    </row>
    <row r="156" spans="1:21" x14ac:dyDescent="0.25">
      <c r="A156" s="7" t="str">
        <f t="shared" si="36"/>
        <v/>
      </c>
      <c r="B156" s="7">
        <f>IF(C156=1,MAX(B$2:$B155)+1,IF(F156=0,"",B155))</f>
        <v>1</v>
      </c>
      <c r="C156" s="7">
        <f>COUNTIF($F$2:$F156,F156)</f>
        <v>154</v>
      </c>
      <c r="D156" s="7">
        <f>IF(F156=0,0,MAX($D$2:D155)+1)</f>
        <v>154</v>
      </c>
      <c r="E156" s="7">
        <f>IF(H156=0,0,MAX($E$2:E155)+1)</f>
        <v>0</v>
      </c>
      <c r="F156" s="65" t="s">
        <v>356</v>
      </c>
      <c r="G156" s="59"/>
      <c r="H156" s="104"/>
      <c r="I156" s="7" t="e">
        <f>IFERROR(VLOOKUP(H156,H$2:H155,1,FALSE),VLOOKUP(H156,H157:H$478,1,FALSE))</f>
        <v>#N/A</v>
      </c>
      <c r="J156" s="7" t="str">
        <f t="shared" si="29"/>
        <v/>
      </c>
      <c r="K156" s="7" t="str">
        <f t="shared" si="30"/>
        <v/>
      </c>
      <c r="L156" s="7" t="str">
        <f t="shared" si="31"/>
        <v/>
      </c>
      <c r="M156" s="19" t="str">
        <f t="shared" si="40"/>
        <v/>
      </c>
      <c r="N156" s="7" t="str">
        <f t="shared" si="32"/>
        <v/>
      </c>
      <c r="O156" s="7"/>
      <c r="P156" s="7" t="str">
        <f t="shared" si="33"/>
        <v/>
      </c>
      <c r="Q156" s="7" t="str">
        <f t="shared" si="34"/>
        <v/>
      </c>
      <c r="R156" s="7">
        <f t="shared" si="37"/>
        <v>0</v>
      </c>
      <c r="S156" s="7">
        <f t="shared" si="38"/>
        <v>2</v>
      </c>
      <c r="T156" s="7" t="str">
        <f t="shared" si="39"/>
        <v>L2</v>
      </c>
      <c r="U156" s="7" t="str">
        <f t="shared" si="35"/>
        <v/>
      </c>
    </row>
    <row r="157" spans="1:21" x14ac:dyDescent="0.25">
      <c r="A157" s="7" t="str">
        <f t="shared" si="36"/>
        <v/>
      </c>
      <c r="B157" s="7">
        <f>IF(C157=1,MAX(B$2:$B156)+1,IF(F157=0,"",B156))</f>
        <v>1</v>
      </c>
      <c r="C157" s="7">
        <f>COUNTIF($F$2:$F157,F157)</f>
        <v>155</v>
      </c>
      <c r="D157" s="7">
        <f>IF(F157=0,0,MAX($D$2:D156)+1)</f>
        <v>155</v>
      </c>
      <c r="E157" s="7">
        <f>IF(H157=0,0,MAX($E$2:E156)+1)</f>
        <v>101</v>
      </c>
      <c r="F157" s="65" t="s">
        <v>356</v>
      </c>
      <c r="G157" s="59"/>
      <c r="H157" s="102"/>
      <c r="I157" s="7" t="e">
        <f>IFERROR(VLOOKUP(H157,H$2:H156,1,FALSE),VLOOKUP(H157,H158:H$478,1,FALSE))</f>
        <v>#N/A</v>
      </c>
      <c r="J157" s="7" t="str">
        <f t="shared" si="29"/>
        <v>Моторзированная нагрузка   Пом. №14</v>
      </c>
      <c r="K157" s="7">
        <f t="shared" si="30"/>
        <v>0.19</v>
      </c>
      <c r="L157" s="7">
        <f t="shared" si="31"/>
        <v>0.04</v>
      </c>
      <c r="M157" s="19" t="str">
        <f t="shared" si="40"/>
        <v>L3</v>
      </c>
      <c r="N157" s="7" t="str">
        <f t="shared" si="32"/>
        <v>SH.1.14.3</v>
      </c>
      <c r="O157" s="7"/>
      <c r="P157" s="7" t="str">
        <f t="shared" si="33"/>
        <v>КГВВнг(А)-LS (5х1,5)
L=24-0,05%</v>
      </c>
      <c r="Q157" s="7">
        <f t="shared" si="34"/>
        <v>1</v>
      </c>
      <c r="R157" s="7">
        <f t="shared" si="37"/>
        <v>0</v>
      </c>
      <c r="S157" s="7">
        <f t="shared" si="38"/>
        <v>3</v>
      </c>
      <c r="T157" s="7" t="str">
        <f t="shared" si="39"/>
        <v>L3</v>
      </c>
      <c r="U157" s="7" t="str">
        <f t="shared" si="35"/>
        <v>КГВВнг(А)-LS (5х1,5)</v>
      </c>
    </row>
    <row r="158" spans="1:21" x14ac:dyDescent="0.25">
      <c r="A158" s="7" t="str">
        <f t="shared" si="36"/>
        <v/>
      </c>
      <c r="B158" s="7">
        <f>IF(C158=1,MAX(B$2:$B157)+1,IF(F158=0,"",B157))</f>
        <v>1</v>
      </c>
      <c r="C158" s="7">
        <f>COUNTIF($F$2:$F158,F158)</f>
        <v>156</v>
      </c>
      <c r="D158" s="7">
        <f>IF(F158=0,0,MAX($D$2:D157)+1)</f>
        <v>156</v>
      </c>
      <c r="E158" s="7">
        <f>IF(H158=0,0,MAX($E$2:E157)+1)</f>
        <v>0</v>
      </c>
      <c r="F158" s="65" t="s">
        <v>356</v>
      </c>
      <c r="G158" s="59"/>
      <c r="H158" s="102"/>
      <c r="I158" s="7" t="e">
        <f>IFERROR(VLOOKUP(H158,H$2:H157,1,FALSE),VLOOKUP(H158,H159:H$478,1,FALSE))</f>
        <v>#N/A</v>
      </c>
      <c r="J158" s="7" t="str">
        <f t="shared" si="29"/>
        <v/>
      </c>
      <c r="K158" s="7" t="str">
        <f t="shared" si="30"/>
        <v/>
      </c>
      <c r="L158" s="7" t="str">
        <f t="shared" si="31"/>
        <v/>
      </c>
      <c r="M158" s="19" t="str">
        <f t="shared" si="40"/>
        <v/>
      </c>
      <c r="N158" s="7" t="str">
        <f t="shared" si="32"/>
        <v/>
      </c>
      <c r="O158" s="7"/>
      <c r="P158" s="7" t="str">
        <f t="shared" si="33"/>
        <v/>
      </c>
      <c r="Q158" s="7" t="str">
        <f t="shared" si="34"/>
        <v/>
      </c>
      <c r="R158" s="7">
        <f t="shared" si="37"/>
        <v>0</v>
      </c>
      <c r="S158" s="7">
        <f t="shared" si="38"/>
        <v>1</v>
      </c>
      <c r="T158" s="7" t="str">
        <f t="shared" si="39"/>
        <v>L1</v>
      </c>
      <c r="U158" s="7" t="str">
        <f t="shared" si="35"/>
        <v/>
      </c>
    </row>
    <row r="159" spans="1:21" x14ac:dyDescent="0.25">
      <c r="A159" s="7" t="str">
        <f t="shared" si="36"/>
        <v/>
      </c>
      <c r="B159" s="7">
        <f>IF(C159=1,MAX(B$2:$B158)+1,IF(F159=0,"",B158))</f>
        <v>1</v>
      </c>
      <c r="C159" s="7">
        <f>COUNTIF($F$2:$F159,F159)</f>
        <v>157</v>
      </c>
      <c r="D159" s="7">
        <f>IF(F159=0,0,MAX($D$2:D158)+1)</f>
        <v>157</v>
      </c>
      <c r="E159" s="7">
        <f>IF(H159=0,0,MAX($E$2:E158)+1)</f>
        <v>102</v>
      </c>
      <c r="F159" s="65" t="s">
        <v>356</v>
      </c>
      <c r="G159" s="59"/>
      <c r="H159" s="102"/>
      <c r="I159" s="7" t="e">
        <f>IFERROR(VLOOKUP(H159,H$2:H158,1,FALSE),VLOOKUP(H159,H160:H$478,1,FALSE))</f>
        <v>#N/A</v>
      </c>
      <c r="J159" s="7" t="str">
        <f t="shared" si="29"/>
        <v>Моторзированная нагрузка   Пом. №14</v>
      </c>
      <c r="K159" s="7">
        <f t="shared" si="30"/>
        <v>0.19</v>
      </c>
      <c r="L159" s="7">
        <f t="shared" si="31"/>
        <v>0.04</v>
      </c>
      <c r="M159" s="19" t="str">
        <f t="shared" si="40"/>
        <v>L2</v>
      </c>
      <c r="N159" s="7" t="str">
        <f t="shared" si="32"/>
        <v>SH.1.14.4</v>
      </c>
      <c r="O159" s="7"/>
      <c r="P159" s="7" t="str">
        <f t="shared" si="33"/>
        <v>КГВВнг(А)-LS (5х1,5)
L=26-0,05%</v>
      </c>
      <c r="Q159" s="7">
        <f t="shared" si="34"/>
        <v>1</v>
      </c>
      <c r="R159" s="7">
        <f t="shared" si="37"/>
        <v>0</v>
      </c>
      <c r="S159" s="7">
        <f t="shared" si="38"/>
        <v>2</v>
      </c>
      <c r="T159" s="7" t="str">
        <f t="shared" si="39"/>
        <v>L2</v>
      </c>
      <c r="U159" s="7" t="str">
        <f t="shared" si="35"/>
        <v>КГВВнг(А)-LS (5х1,5)</v>
      </c>
    </row>
    <row r="160" spans="1:21" x14ac:dyDescent="0.25">
      <c r="A160" s="7" t="str">
        <f t="shared" si="36"/>
        <v/>
      </c>
      <c r="B160" s="7">
        <f>IF(C160=1,MAX(B$2:$B159)+1,IF(F160=0,"",B159))</f>
        <v>1</v>
      </c>
      <c r="C160" s="7">
        <f>COUNTIF($F$2:$F160,F160)</f>
        <v>158</v>
      </c>
      <c r="D160" s="7">
        <f>IF(F160=0,0,MAX($D$2:D159)+1)</f>
        <v>158</v>
      </c>
      <c r="E160" s="7">
        <f>IF(H160=0,0,MAX($E$2:E159)+1)</f>
        <v>0</v>
      </c>
      <c r="F160" s="65" t="s">
        <v>356</v>
      </c>
      <c r="G160" s="59"/>
      <c r="H160" s="102"/>
      <c r="I160" s="7" t="e">
        <f>IFERROR(VLOOKUP(H160,H$2:H159,1,FALSE),VLOOKUP(H160,H161:H$478,1,FALSE))</f>
        <v>#N/A</v>
      </c>
      <c r="J160" s="7" t="str">
        <f t="shared" si="29"/>
        <v/>
      </c>
      <c r="K160" s="7" t="str">
        <f t="shared" si="30"/>
        <v/>
      </c>
      <c r="L160" s="7" t="str">
        <f t="shared" si="31"/>
        <v/>
      </c>
      <c r="M160" s="19" t="str">
        <f t="shared" si="40"/>
        <v/>
      </c>
      <c r="N160" s="7" t="str">
        <f t="shared" si="32"/>
        <v/>
      </c>
      <c r="O160" s="7"/>
      <c r="P160" s="7" t="str">
        <f t="shared" si="33"/>
        <v/>
      </c>
      <c r="Q160" s="7" t="str">
        <f t="shared" si="34"/>
        <v/>
      </c>
      <c r="R160" s="7">
        <f t="shared" si="37"/>
        <v>0</v>
      </c>
      <c r="S160" s="7">
        <f t="shared" si="38"/>
        <v>3</v>
      </c>
      <c r="T160" s="7" t="str">
        <f t="shared" si="39"/>
        <v>L3</v>
      </c>
      <c r="U160" s="7" t="str">
        <f t="shared" si="35"/>
        <v/>
      </c>
    </row>
    <row r="161" spans="1:21" x14ac:dyDescent="0.25">
      <c r="A161" s="7" t="str">
        <f t="shared" si="36"/>
        <v/>
      </c>
      <c r="B161" s="7">
        <f>IF(C161=1,MAX(B$2:$B160)+1,IF(F161=0,"",B160))</f>
        <v>1</v>
      </c>
      <c r="C161" s="7">
        <f>COUNTIF($F$2:$F161,F161)</f>
        <v>159</v>
      </c>
      <c r="D161" s="7">
        <f>IF(F161=0,0,MAX($D$2:D160)+1)</f>
        <v>159</v>
      </c>
      <c r="E161" s="7">
        <f>IF(H161=0,0,MAX($E$2:E160)+1)</f>
        <v>103</v>
      </c>
      <c r="F161" s="65" t="s">
        <v>356</v>
      </c>
      <c r="G161" s="59"/>
      <c r="H161" s="102"/>
      <c r="I161" s="7" t="e">
        <f>IFERROR(VLOOKUP(H161,H$2:H160,1,FALSE),VLOOKUP(H161,H162:H$478,1,FALSE))</f>
        <v>#N/A</v>
      </c>
      <c r="J161" s="7" t="str">
        <f t="shared" si="29"/>
        <v>Группа освещения  Пом. №01</v>
      </c>
      <c r="K161" s="7">
        <f t="shared" si="30"/>
        <v>0.14000000000000001</v>
      </c>
      <c r="L161" s="7">
        <f t="shared" si="31"/>
        <v>0.03</v>
      </c>
      <c r="M161" s="19" t="str">
        <f t="shared" si="40"/>
        <v>L1</v>
      </c>
      <c r="N161" s="7" t="str">
        <f t="shared" si="32"/>
        <v>L.1.01.1</v>
      </c>
      <c r="O161" s="7"/>
      <c r="P161" s="7" t="str">
        <f t="shared" si="33"/>
        <v>ВВГнг(А)-LS (3х1,5)
L=24-0,04%</v>
      </c>
      <c r="Q161" s="7">
        <f t="shared" si="34"/>
        <v>1</v>
      </c>
      <c r="R161" s="7">
        <f t="shared" si="37"/>
        <v>0</v>
      </c>
      <c r="S161" s="7">
        <f t="shared" si="38"/>
        <v>1</v>
      </c>
      <c r="T161" s="7" t="str">
        <f t="shared" si="39"/>
        <v>L1</v>
      </c>
      <c r="U161" s="7" t="str">
        <f t="shared" si="35"/>
        <v>ВВГнг(А)-LS (3х1,5)</v>
      </c>
    </row>
    <row r="162" spans="1:21" x14ac:dyDescent="0.25">
      <c r="A162" s="7" t="str">
        <f t="shared" si="36"/>
        <v/>
      </c>
      <c r="B162" s="7">
        <f>IF(C162=1,MAX(B$2:$B161)+1,IF(F162=0,"",B161))</f>
        <v>1</v>
      </c>
      <c r="C162" s="7">
        <f>COUNTIF($F$2:$F162,F162)</f>
        <v>160</v>
      </c>
      <c r="D162" s="7">
        <f>IF(F162=0,0,MAX($D$2:D161)+1)</f>
        <v>160</v>
      </c>
      <c r="E162" s="7">
        <f>IF(H162=0,0,MAX($E$2:E161)+1)</f>
        <v>104</v>
      </c>
      <c r="F162" s="65" t="s">
        <v>356</v>
      </c>
      <c r="G162" s="59"/>
      <c r="H162" s="102"/>
      <c r="I162" s="7" t="e">
        <f>IFERROR(VLOOKUP(H162,H$2:H161,1,FALSE),VLOOKUP(H162,H163:H$478,1,FALSE))</f>
        <v>#N/A</v>
      </c>
      <c r="J162" s="7" t="str">
        <f t="shared" si="29"/>
        <v>Группа освещения  Пом. №06</v>
      </c>
      <c r="K162" s="7">
        <f t="shared" si="30"/>
        <v>0.14000000000000001</v>
      </c>
      <c r="L162" s="7">
        <f t="shared" si="31"/>
        <v>0.03</v>
      </c>
      <c r="M162" s="19" t="str">
        <f t="shared" si="40"/>
        <v>L2</v>
      </c>
      <c r="N162" s="7" t="str">
        <f t="shared" si="32"/>
        <v>L.1.06.2</v>
      </c>
      <c r="O162" s="7"/>
      <c r="P162" s="7" t="str">
        <f t="shared" si="33"/>
        <v>ВВГнг(А)-LS (3х1,5)
L=33-0,05%</v>
      </c>
      <c r="Q162" s="7">
        <f t="shared" si="34"/>
        <v>1</v>
      </c>
      <c r="R162" s="7">
        <f t="shared" si="37"/>
        <v>0</v>
      </c>
      <c r="S162" s="7">
        <f t="shared" si="38"/>
        <v>2</v>
      </c>
      <c r="T162" s="7" t="str">
        <f t="shared" si="39"/>
        <v>L2</v>
      </c>
      <c r="U162" s="7" t="str">
        <f t="shared" si="35"/>
        <v>ВВГнг(А)-LS (3х1,5)</v>
      </c>
    </row>
    <row r="163" spans="1:21" x14ac:dyDescent="0.25">
      <c r="A163" s="7" t="str">
        <f t="shared" si="36"/>
        <v/>
      </c>
      <c r="B163" s="7">
        <f>IF(C163=1,MAX(B$2:$B162)+1,IF(F163=0,"",B162))</f>
        <v>1</v>
      </c>
      <c r="C163" s="7">
        <f>COUNTIF($F$2:$F163,F163)</f>
        <v>161</v>
      </c>
      <c r="D163" s="7">
        <f>IF(F163=0,0,MAX($D$2:D162)+1)</f>
        <v>161</v>
      </c>
      <c r="E163" s="7">
        <f>IF(H163=0,0,MAX($E$2:E162)+1)</f>
        <v>105</v>
      </c>
      <c r="F163" s="65" t="s">
        <v>356</v>
      </c>
      <c r="G163" s="59"/>
      <c r="H163" s="102"/>
      <c r="I163" s="7" t="e">
        <f>IFERROR(VLOOKUP(H163,H$2:H162,1,FALSE),VLOOKUP(H163,H164:H$478,1,FALSE))</f>
        <v>#N/A</v>
      </c>
      <c r="J163" s="7" t="str">
        <f t="shared" si="29"/>
        <v>Группа освещения  Пом. №11</v>
      </c>
      <c r="K163" s="7">
        <f t="shared" si="30"/>
        <v>0.14000000000000001</v>
      </c>
      <c r="L163" s="7">
        <f t="shared" si="31"/>
        <v>0.03</v>
      </c>
      <c r="M163" s="19" t="str">
        <f t="shared" si="40"/>
        <v>L3</v>
      </c>
      <c r="N163" s="7" t="str">
        <f t="shared" si="32"/>
        <v>L.1.11.3</v>
      </c>
      <c r="O163" s="7"/>
      <c r="P163" s="7" t="str">
        <f t="shared" si="33"/>
        <v>ВВГнг(А)-LS (3х1,5)
L=23-0,03%</v>
      </c>
      <c r="Q163" s="7">
        <f t="shared" si="34"/>
        <v>1</v>
      </c>
      <c r="R163" s="7">
        <f t="shared" si="37"/>
        <v>0</v>
      </c>
      <c r="S163" s="7">
        <f t="shared" si="38"/>
        <v>3</v>
      </c>
      <c r="T163" s="7" t="str">
        <f t="shared" si="39"/>
        <v>L3</v>
      </c>
      <c r="U163" s="7" t="str">
        <f t="shared" si="35"/>
        <v>ВВГнг(А)-LS (3х1,5)</v>
      </c>
    </row>
    <row r="164" spans="1:21" x14ac:dyDescent="0.25">
      <c r="A164" s="7" t="str">
        <f t="shared" si="36"/>
        <v/>
      </c>
      <c r="B164" s="7">
        <f>IF(C164=1,MAX(B$2:$B163)+1,IF(F164=0,"",B163))</f>
        <v>1</v>
      </c>
      <c r="C164" s="7">
        <f>COUNTIF($F$2:$F164,F164)</f>
        <v>162</v>
      </c>
      <c r="D164" s="7">
        <f>IF(F164=0,0,MAX($D$2:D163)+1)</f>
        <v>162</v>
      </c>
      <c r="E164" s="7">
        <f>IF(H164=0,0,MAX($E$2:E163)+1)</f>
        <v>106</v>
      </c>
      <c r="F164" s="65" t="s">
        <v>356</v>
      </c>
      <c r="G164" s="65"/>
      <c r="H164" s="102"/>
      <c r="I164" s="7" t="e">
        <f>IFERROR(VLOOKUP(H164,H$2:H163,1,FALSE),VLOOKUP(H164,H165:H$478,1,FALSE))</f>
        <v>#N/A</v>
      </c>
      <c r="J164" s="7" t="str">
        <f t="shared" si="29"/>
        <v>Группа освещения  Пом. №11</v>
      </c>
      <c r="K164" s="7">
        <f t="shared" si="30"/>
        <v>0.14000000000000001</v>
      </c>
      <c r="L164" s="7">
        <f t="shared" si="31"/>
        <v>0.03</v>
      </c>
      <c r="M164" s="19" t="str">
        <f t="shared" si="40"/>
        <v>L1</v>
      </c>
      <c r="N164" s="7" t="str">
        <f t="shared" si="32"/>
        <v>L.1.11.7</v>
      </c>
      <c r="O164" s="7"/>
      <c r="P164" s="7" t="str">
        <f t="shared" si="33"/>
        <v>ВВГнг(А)-LS (3х1,5)
L=18-0,03%</v>
      </c>
      <c r="Q164" s="7">
        <f t="shared" si="34"/>
        <v>1</v>
      </c>
      <c r="R164" s="7">
        <f t="shared" si="37"/>
        <v>0</v>
      </c>
      <c r="S164" s="7">
        <f t="shared" si="38"/>
        <v>1</v>
      </c>
      <c r="T164" s="7" t="str">
        <f t="shared" si="39"/>
        <v>L1</v>
      </c>
      <c r="U164" s="7" t="str">
        <f t="shared" si="35"/>
        <v>ВВГнг(А)-LS (3х1,5)</v>
      </c>
    </row>
    <row r="165" spans="1:21" x14ac:dyDescent="0.25">
      <c r="A165" s="7" t="str">
        <f t="shared" si="36"/>
        <v/>
      </c>
      <c r="B165" s="7">
        <f>IF(C165=1,MAX(B$2:$B164)+1,IF(F165=0,"",B164))</f>
        <v>1</v>
      </c>
      <c r="C165" s="7">
        <f>COUNTIF($F$2:$F165,F165)</f>
        <v>163</v>
      </c>
      <c r="D165" s="7">
        <f>IF(F165=0,0,MAX($D$2:D164)+1)</f>
        <v>163</v>
      </c>
      <c r="E165" s="7">
        <f>IF(H165=0,0,MAX($E$2:E164)+1)</f>
        <v>107</v>
      </c>
      <c r="F165" s="65" t="s">
        <v>356</v>
      </c>
      <c r="G165" s="59"/>
      <c r="H165" s="102"/>
      <c r="I165" s="7" t="e">
        <f>IFERROR(VLOOKUP(H165,H$2:H164,1,FALSE),VLOOKUP(H165,H166:H$478,1,FALSE))</f>
        <v>#N/A</v>
      </c>
      <c r="J165" s="7" t="str">
        <f t="shared" si="29"/>
        <v>Группа освещения  Пом. №16</v>
      </c>
      <c r="K165" s="7">
        <f t="shared" si="30"/>
        <v>0.14000000000000001</v>
      </c>
      <c r="L165" s="7">
        <f t="shared" si="31"/>
        <v>0.03</v>
      </c>
      <c r="M165" s="19" t="str">
        <f t="shared" si="40"/>
        <v>L2</v>
      </c>
      <c r="N165" s="7" t="str">
        <f t="shared" si="32"/>
        <v>L.1.16.2</v>
      </c>
      <c r="O165" s="7"/>
      <c r="P165" s="7" t="str">
        <f t="shared" si="33"/>
        <v>ВВГнг(А)-LS (3х1,5)
L=45-0,06%</v>
      </c>
      <c r="Q165" s="7">
        <f t="shared" si="34"/>
        <v>1</v>
      </c>
      <c r="R165" s="7">
        <f t="shared" si="37"/>
        <v>0</v>
      </c>
      <c r="S165" s="7">
        <f t="shared" si="38"/>
        <v>2</v>
      </c>
      <c r="T165" s="7" t="str">
        <f t="shared" si="39"/>
        <v>L2</v>
      </c>
      <c r="U165" s="7" t="str">
        <f t="shared" si="35"/>
        <v>ВВГнг(А)-LS (3х1,5)</v>
      </c>
    </row>
    <row r="166" spans="1:21" x14ac:dyDescent="0.25">
      <c r="A166" s="7" t="str">
        <f t="shared" si="36"/>
        <v/>
      </c>
      <c r="B166" s="7">
        <f>IF(C166=1,MAX(B$2:$B165)+1,IF(F166=0,"",B165))</f>
        <v>1</v>
      </c>
      <c r="C166" s="7">
        <f>COUNTIF($F$2:$F166,F166)</f>
        <v>164</v>
      </c>
      <c r="D166" s="7">
        <f>IF(F166=0,0,MAX($D$2:D165)+1)</f>
        <v>164</v>
      </c>
      <c r="E166" s="7">
        <f>IF(H166=0,0,MAX($E$2:E165)+1)</f>
        <v>108</v>
      </c>
      <c r="F166" s="65" t="s">
        <v>356</v>
      </c>
      <c r="G166" s="59"/>
      <c r="H166" s="102"/>
      <c r="I166" s="7" t="e">
        <f>IFERROR(VLOOKUP(H166,H$2:H165,1,FALSE),VLOOKUP(H166,H167:H$478,1,FALSE))</f>
        <v>#N/A</v>
      </c>
      <c r="J166" s="7" t="str">
        <f t="shared" si="29"/>
        <v>Группа освещения  Пом. №01</v>
      </c>
      <c r="K166" s="7">
        <f t="shared" si="30"/>
        <v>0.14000000000000001</v>
      </c>
      <c r="L166" s="7">
        <f t="shared" si="31"/>
        <v>0.03</v>
      </c>
      <c r="M166" s="19" t="str">
        <f t="shared" si="40"/>
        <v>L3</v>
      </c>
      <c r="N166" s="7" t="str">
        <f t="shared" si="32"/>
        <v>L.1.01.3</v>
      </c>
      <c r="O166" s="7"/>
      <c r="P166" s="7" t="str">
        <f t="shared" si="33"/>
        <v>ВВГнг(А)-LS (3х1,5)
L=20-0,03%</v>
      </c>
      <c r="Q166" s="7">
        <f t="shared" si="34"/>
        <v>1</v>
      </c>
      <c r="R166" s="7">
        <f t="shared" si="37"/>
        <v>0</v>
      </c>
      <c r="S166" s="7">
        <f t="shared" si="38"/>
        <v>3</v>
      </c>
      <c r="T166" s="7" t="str">
        <f t="shared" si="39"/>
        <v>L3</v>
      </c>
      <c r="U166" s="7" t="str">
        <f t="shared" si="35"/>
        <v>ВВГнг(А)-LS (3х1,5)</v>
      </c>
    </row>
    <row r="167" spans="1:21" x14ac:dyDescent="0.25">
      <c r="A167" s="7" t="str">
        <f t="shared" si="36"/>
        <v/>
      </c>
      <c r="B167" s="7">
        <f>IF(C167=1,MAX(B$2:$B166)+1,IF(F167=0,"",B166))</f>
        <v>1</v>
      </c>
      <c r="C167" s="7">
        <f>COUNTIF($F$2:$F167,F167)</f>
        <v>165</v>
      </c>
      <c r="D167" s="7">
        <f>IF(F167=0,0,MAX($D$2:D166)+1)</f>
        <v>165</v>
      </c>
      <c r="E167" s="7">
        <f>IF(H167=0,0,MAX($E$2:E166)+1)</f>
        <v>109</v>
      </c>
      <c r="F167" s="65" t="s">
        <v>356</v>
      </c>
      <c r="G167" s="59"/>
      <c r="H167" s="102"/>
      <c r="I167" s="7" t="e">
        <f>IFERROR(VLOOKUP(H167,H$2:H166,1,FALSE),VLOOKUP(H167,H168:H$478,1,FALSE))</f>
        <v>#N/A</v>
      </c>
      <c r="J167" s="7" t="str">
        <f t="shared" si="29"/>
        <v>Группа освещения  Пом. №02</v>
      </c>
      <c r="K167" s="7">
        <f t="shared" si="30"/>
        <v>0.14000000000000001</v>
      </c>
      <c r="L167" s="7">
        <f t="shared" si="31"/>
        <v>0.03</v>
      </c>
      <c r="M167" s="19" t="str">
        <f t="shared" si="40"/>
        <v>L1</v>
      </c>
      <c r="N167" s="7" t="str">
        <f t="shared" si="32"/>
        <v>L.1.02.1</v>
      </c>
      <c r="O167" s="7"/>
      <c r="P167" s="7" t="str">
        <f t="shared" si="33"/>
        <v>ВВГнг(А)-LS (3х1,5)
L=16-0,03%</v>
      </c>
      <c r="Q167" s="7">
        <f t="shared" si="34"/>
        <v>1</v>
      </c>
      <c r="R167" s="7">
        <f t="shared" si="37"/>
        <v>0</v>
      </c>
      <c r="S167" s="7">
        <f t="shared" si="38"/>
        <v>1</v>
      </c>
      <c r="T167" s="7" t="str">
        <f t="shared" si="39"/>
        <v>L1</v>
      </c>
      <c r="U167" s="7" t="str">
        <f t="shared" si="35"/>
        <v>ВВГнг(А)-LS (3х1,5)</v>
      </c>
    </row>
    <row r="168" spans="1:21" x14ac:dyDescent="0.25">
      <c r="A168" s="7" t="str">
        <f t="shared" si="36"/>
        <v/>
      </c>
      <c r="B168" s="7">
        <f>IF(C168=1,MAX(B$2:$B167)+1,IF(F168=0,"",B167))</f>
        <v>1</v>
      </c>
      <c r="C168" s="7">
        <f>COUNTIF($F$2:$F168,F168)</f>
        <v>166</v>
      </c>
      <c r="D168" s="7">
        <f>IF(F168=0,0,MAX($D$2:D167)+1)</f>
        <v>166</v>
      </c>
      <c r="E168" s="7">
        <f>IF(H168=0,0,MAX($E$2:E167)+1)</f>
        <v>110</v>
      </c>
      <c r="F168" s="65" t="s">
        <v>356</v>
      </c>
      <c r="G168" s="59"/>
      <c r="H168" s="129"/>
      <c r="I168" s="7" t="e">
        <f>IFERROR(VLOOKUP(H168,H$2:H167,1,FALSE),VLOOKUP(H168,H169:H$478,1,FALSE))</f>
        <v>#N/A</v>
      </c>
      <c r="J168" s="7" t="str">
        <f t="shared" si="29"/>
        <v>Питание подсветок  Пом. №17 Зеркало</v>
      </c>
      <c r="K168" s="7">
        <f t="shared" si="30"/>
        <v>0.23</v>
      </c>
      <c r="L168" s="7">
        <f t="shared" si="31"/>
        <v>0.05</v>
      </c>
      <c r="M168" s="19" t="str">
        <f t="shared" si="40"/>
        <v>L2</v>
      </c>
      <c r="N168" s="7" t="str">
        <f t="shared" si="32"/>
        <v>LD.1.17.1</v>
      </c>
      <c r="O168" s="7"/>
      <c r="P168" s="7" t="str">
        <f t="shared" si="33"/>
        <v>ВВГнг(А)-LS (3х1,5)
L=45-0,11%</v>
      </c>
      <c r="Q168" s="7">
        <f t="shared" si="34"/>
        <v>1</v>
      </c>
      <c r="R168" s="7">
        <f t="shared" si="37"/>
        <v>0</v>
      </c>
      <c r="S168" s="7">
        <f t="shared" si="38"/>
        <v>2</v>
      </c>
      <c r="T168" s="7" t="str">
        <f t="shared" si="39"/>
        <v>L2</v>
      </c>
      <c r="U168" s="7" t="str">
        <f t="shared" si="35"/>
        <v>ВВГнг(А)-LS (3х1,5)</v>
      </c>
    </row>
    <row r="169" spans="1:21" x14ac:dyDescent="0.25">
      <c r="A169" s="7" t="str">
        <f t="shared" si="36"/>
        <v/>
      </c>
      <c r="B169" s="7">
        <f>IF(C169=1,MAX(B$2:$B168)+1,IF(F169=0,"",B168))</f>
        <v>1</v>
      </c>
      <c r="C169" s="7">
        <f>COUNTIF($F$2:$F169,F169)</f>
        <v>167</v>
      </c>
      <c r="D169" s="7">
        <f>IF(F169=0,0,MAX($D$2:D168)+1)</f>
        <v>167</v>
      </c>
      <c r="E169" s="7">
        <f>IF(H169=0,0,MAX($E$2:E168)+1)</f>
        <v>111</v>
      </c>
      <c r="F169" s="65" t="s">
        <v>356</v>
      </c>
      <c r="G169" s="59"/>
      <c r="H169" s="129"/>
      <c r="I169" s="7" t="e">
        <f>IFERROR(VLOOKUP(H169,H$2:H168,1,FALSE),VLOOKUP(H169,H170:H$478,1,FALSE))</f>
        <v>#N/A</v>
      </c>
      <c r="J169" s="7" t="str">
        <f t="shared" si="29"/>
        <v>Питание подсветок  Пом. №11 Зеркало</v>
      </c>
      <c r="K169" s="7">
        <f t="shared" si="30"/>
        <v>0.23</v>
      </c>
      <c r="L169" s="7">
        <f t="shared" si="31"/>
        <v>0.05</v>
      </c>
      <c r="M169" s="19" t="str">
        <f t="shared" si="40"/>
        <v>L3</v>
      </c>
      <c r="N169" s="7" t="str">
        <f t="shared" si="32"/>
        <v>LD.1.11.2</v>
      </c>
      <c r="O169" s="7"/>
      <c r="P169" s="7" t="str">
        <f t="shared" si="33"/>
        <v>ВВГнг(А)-LS (3х1,5)
L=27-0,06%</v>
      </c>
      <c r="Q169" s="7">
        <f t="shared" si="34"/>
        <v>1</v>
      </c>
      <c r="R169" s="7">
        <f t="shared" si="37"/>
        <v>0</v>
      </c>
      <c r="S169" s="7">
        <f t="shared" si="38"/>
        <v>3</v>
      </c>
      <c r="T169" s="7" t="str">
        <f t="shared" si="39"/>
        <v>L3</v>
      </c>
      <c r="U169" s="7" t="str">
        <f t="shared" si="35"/>
        <v>ВВГнг(А)-LS (3х1,5)</v>
      </c>
    </row>
    <row r="170" spans="1:21" ht="15.75" thickBot="1" x14ac:dyDescent="0.3">
      <c r="A170" s="7" t="str">
        <f t="shared" si="36"/>
        <v/>
      </c>
      <c r="B170" s="7">
        <f>IF(C170=1,MAX(B$2:$B169)+1,IF(F170=0,"",B169))</f>
        <v>1</v>
      </c>
      <c r="C170" s="7">
        <f>COUNTIF($F$2:$F170,F170)</f>
        <v>168</v>
      </c>
      <c r="D170" s="7">
        <f>IF(F170=0,0,MAX($D$2:D169)+1)</f>
        <v>168</v>
      </c>
      <c r="E170" s="7">
        <f>IF(H170=0,0,MAX($E$2:E169)+1)</f>
        <v>112</v>
      </c>
      <c r="F170" s="65" t="s">
        <v>356</v>
      </c>
      <c r="G170" s="59"/>
      <c r="H170" s="130"/>
      <c r="I170" s="7" t="e">
        <f>IFERROR(VLOOKUP(H170,H$2:H169,1,FALSE),VLOOKUP(H170,H171:H$478,1,FALSE))</f>
        <v>#N/A</v>
      </c>
      <c r="J170" s="7" t="str">
        <f t="shared" si="29"/>
        <v>Питание подсветок  Пом. №04 Зеркало</v>
      </c>
      <c r="K170" s="7">
        <f t="shared" si="30"/>
        <v>0.23</v>
      </c>
      <c r="L170" s="7">
        <f t="shared" si="31"/>
        <v>0.05</v>
      </c>
      <c r="M170" s="19" t="str">
        <f t="shared" si="40"/>
        <v>L1</v>
      </c>
      <c r="N170" s="7" t="str">
        <f t="shared" si="32"/>
        <v>LD.1.04.1</v>
      </c>
      <c r="O170" s="7"/>
      <c r="P170" s="7" t="str">
        <f t="shared" si="33"/>
        <v>ВВГнг(А)-LS (3х1,5)
L=17-0,04%</v>
      </c>
      <c r="Q170" s="7">
        <f t="shared" si="34"/>
        <v>1</v>
      </c>
      <c r="R170" s="7">
        <f t="shared" si="37"/>
        <v>0</v>
      </c>
      <c r="S170" s="7">
        <f t="shared" si="38"/>
        <v>1</v>
      </c>
      <c r="T170" s="7" t="str">
        <f t="shared" si="39"/>
        <v>L1</v>
      </c>
      <c r="U170" s="7" t="str">
        <f t="shared" si="35"/>
        <v>ВВГнг(А)-LS (3х1,5)</v>
      </c>
    </row>
    <row r="171" spans="1:21" x14ac:dyDescent="0.25">
      <c r="A171" s="7" t="str">
        <f t="shared" si="36"/>
        <v/>
      </c>
      <c r="B171" s="7">
        <f>IF(C171=1,MAX(B$2:$B170)+1,IF(F171=0,"",B170))</f>
        <v>1</v>
      </c>
      <c r="C171" s="7">
        <f>COUNTIF($F$2:$F171,F171)</f>
        <v>169</v>
      </c>
      <c r="D171" s="7">
        <f>IF(F171=0,0,MAX($D$2:D170)+1)</f>
        <v>169</v>
      </c>
      <c r="E171" s="7">
        <f>IF(H171=0,0,MAX($E$2:E170)+1)</f>
        <v>113</v>
      </c>
      <c r="F171" s="65" t="s">
        <v>356</v>
      </c>
      <c r="G171" s="59"/>
      <c r="H171" s="131"/>
      <c r="I171" s="7" t="e">
        <f>IFERROR(VLOOKUP(H171,H$2:H170,1,FALSE),VLOOKUP(H171,H172:H$478,1,FALSE))</f>
        <v>#N/A</v>
      </c>
      <c r="J171" s="7" t="str">
        <f t="shared" si="29"/>
        <v>Питание подсветок  Пом. №05 Зеркало</v>
      </c>
      <c r="K171" s="7">
        <f t="shared" si="30"/>
        <v>0.23</v>
      </c>
      <c r="L171" s="7">
        <f t="shared" si="31"/>
        <v>0.05</v>
      </c>
      <c r="M171" s="19" t="str">
        <f t="shared" si="40"/>
        <v>L2</v>
      </c>
      <c r="N171" s="7" t="str">
        <f t="shared" si="32"/>
        <v>LD.1.05.1</v>
      </c>
      <c r="O171" s="7"/>
      <c r="P171" s="7" t="str">
        <f t="shared" si="33"/>
        <v>ВВГнг(А)-LS (3х1,5)
L=17-0,04%</v>
      </c>
      <c r="Q171" s="7">
        <f t="shared" si="34"/>
        <v>1</v>
      </c>
      <c r="R171" s="7">
        <f t="shared" si="37"/>
        <v>0</v>
      </c>
      <c r="S171" s="7">
        <f t="shared" si="38"/>
        <v>2</v>
      </c>
      <c r="T171" s="7" t="str">
        <f t="shared" si="39"/>
        <v>L2</v>
      </c>
      <c r="U171" s="7" t="str">
        <f t="shared" si="35"/>
        <v>ВВГнг(А)-LS (3х1,5)</v>
      </c>
    </row>
    <row r="172" spans="1:21" s="8" customFormat="1" ht="15.75" thickBot="1" x14ac:dyDescent="0.3">
      <c r="A172" s="7" t="str">
        <f t="shared" si="36"/>
        <v/>
      </c>
      <c r="B172" s="7">
        <f>IF(C172=1,MAX(B$2:$B171)+1,IF(F172=0,"",B171))</f>
        <v>1</v>
      </c>
      <c r="C172" s="7">
        <f>COUNTIF($F$2:$F172,F172)</f>
        <v>170</v>
      </c>
      <c r="D172" s="7">
        <f>IF(F172=0,0,MAX($D$2:D171)+1)</f>
        <v>170</v>
      </c>
      <c r="E172" s="7">
        <f>IF(H172=0,0,MAX($E$2:E171)+1)</f>
        <v>114</v>
      </c>
      <c r="F172" s="103" t="s">
        <v>356</v>
      </c>
      <c r="G172" s="64"/>
      <c r="H172" s="129"/>
      <c r="I172" s="47" t="e">
        <f>IFERROR(VLOOKUP(H172,H$2:H171,1,FALSE),VLOOKUP(H172,H173:H$478,1,FALSE))</f>
        <v>#N/A</v>
      </c>
      <c r="J172" s="47" t="str">
        <f t="shared" si="29"/>
        <v>Питание подсветок  Пом. №18 Зеркало</v>
      </c>
      <c r="K172" s="47">
        <f t="shared" si="30"/>
        <v>0.23</v>
      </c>
      <c r="L172" s="47">
        <f t="shared" si="31"/>
        <v>0.05</v>
      </c>
      <c r="M172" s="52" t="str">
        <f t="shared" si="40"/>
        <v>L3</v>
      </c>
      <c r="N172" s="47" t="str">
        <f t="shared" si="32"/>
        <v>LD.1.18.1</v>
      </c>
      <c r="O172" s="47"/>
      <c r="P172" s="47" t="str">
        <f t="shared" si="33"/>
        <v>ВВГнг(А)-LS (3х1,5)
L=41-0,1%</v>
      </c>
      <c r="Q172" s="47">
        <f t="shared" si="34"/>
        <v>1</v>
      </c>
      <c r="R172" s="47">
        <f t="shared" si="37"/>
        <v>0</v>
      </c>
      <c r="S172" s="47">
        <f t="shared" si="38"/>
        <v>3</v>
      </c>
      <c r="T172" s="47" t="str">
        <f t="shared" si="39"/>
        <v>L3</v>
      </c>
      <c r="U172" s="47" t="str">
        <f t="shared" si="35"/>
        <v>ВВГнг(А)-LS (3х1,5)</v>
      </c>
    </row>
    <row r="173" spans="1:21" x14ac:dyDescent="0.25">
      <c r="A173" s="7" t="str">
        <f t="shared" si="36"/>
        <v/>
      </c>
      <c r="B173" s="7">
        <f>IF(C173=1,MAX(B$2:$B172)+1,IF(F173=0,"",B172))</f>
        <v>1</v>
      </c>
      <c r="C173" s="7">
        <f>COUNTIF($F$2:$F173,F173)</f>
        <v>171</v>
      </c>
      <c r="D173" s="7">
        <f>IF(F173=0,0,MAX($D$2:D172)+1)</f>
        <v>171</v>
      </c>
      <c r="E173" s="7">
        <f>IF(H173=0,0,MAX($E$2:E172)+1)</f>
        <v>0</v>
      </c>
      <c r="F173" s="65" t="s">
        <v>356</v>
      </c>
      <c r="G173" s="59"/>
      <c r="H173" s="104"/>
      <c r="I173" s="7" t="e">
        <f>IFERROR(VLOOKUP(H173,H$2:H172,1,FALSE),VLOOKUP(H173,H174:H$478,1,FALSE))</f>
        <v>#N/A</v>
      </c>
      <c r="J173" s="7" t="str">
        <f t="shared" si="29"/>
        <v/>
      </c>
      <c r="K173" s="7" t="str">
        <f t="shared" si="30"/>
        <v/>
      </c>
      <c r="L173" s="7" t="str">
        <f t="shared" si="31"/>
        <v/>
      </c>
      <c r="M173" s="19" t="str">
        <f t="shared" si="40"/>
        <v/>
      </c>
      <c r="N173" s="7" t="str">
        <f t="shared" si="32"/>
        <v/>
      </c>
      <c r="O173" s="7"/>
      <c r="P173" s="7" t="str">
        <f t="shared" si="33"/>
        <v/>
      </c>
      <c r="Q173" s="7" t="str">
        <f t="shared" si="34"/>
        <v/>
      </c>
      <c r="R173" s="7">
        <f t="shared" si="37"/>
        <v>0</v>
      </c>
      <c r="S173" s="7">
        <f t="shared" si="38"/>
        <v>1</v>
      </c>
      <c r="T173" s="7" t="str">
        <f t="shared" si="39"/>
        <v>L1</v>
      </c>
      <c r="U173" s="7" t="str">
        <f t="shared" si="35"/>
        <v/>
      </c>
    </row>
    <row r="174" spans="1:21" x14ac:dyDescent="0.25">
      <c r="A174" s="7" t="str">
        <f t="shared" si="36"/>
        <v/>
      </c>
      <c r="B174" s="7">
        <f>IF(C174=1,MAX(B$2:$B173)+1,IF(F174=0,"",B173))</f>
        <v>1</v>
      </c>
      <c r="C174" s="7">
        <f>COUNTIF($F$2:$F174,F174)</f>
        <v>172</v>
      </c>
      <c r="D174" s="7">
        <f>IF(F174=0,0,MAX($D$2:D173)+1)</f>
        <v>172</v>
      </c>
      <c r="E174" s="7">
        <f>IF(H174=0,0,MAX($E$2:E173)+1)</f>
        <v>115</v>
      </c>
      <c r="F174" s="65" t="s">
        <v>356</v>
      </c>
      <c r="G174" s="59"/>
      <c r="H174" s="102"/>
      <c r="I174" s="7" t="e">
        <f>IFERROR(VLOOKUP(H174,H$2:H173,1,FALSE),VLOOKUP(H174,H175:H$478,1,FALSE))</f>
        <v>#N/A</v>
      </c>
      <c r="J174" s="7" t="str">
        <f t="shared" si="29"/>
        <v>Группа освещения  Пом. №03</v>
      </c>
      <c r="K174" s="7">
        <f t="shared" si="30"/>
        <v>0.14000000000000001</v>
      </c>
      <c r="L174" s="7">
        <f t="shared" si="31"/>
        <v>0.03</v>
      </c>
      <c r="M174" s="19" t="str">
        <f t="shared" si="40"/>
        <v>L2</v>
      </c>
      <c r="N174" s="7" t="str">
        <f t="shared" si="32"/>
        <v>L.1.03.3</v>
      </c>
      <c r="O174" s="7"/>
      <c r="P174" s="7" t="str">
        <f t="shared" si="33"/>
        <v>ВВГнг(А)-LS (3х1,5)
L=18-0,03%</v>
      </c>
      <c r="Q174" s="7">
        <f t="shared" si="34"/>
        <v>1</v>
      </c>
      <c r="R174" s="7">
        <f t="shared" si="37"/>
        <v>0</v>
      </c>
      <c r="S174" s="7">
        <f t="shared" si="38"/>
        <v>2</v>
      </c>
      <c r="T174" s="7" t="str">
        <f t="shared" si="39"/>
        <v>L2</v>
      </c>
      <c r="U174" s="7" t="str">
        <f t="shared" si="35"/>
        <v>ВВГнг(А)-LS (3х1,5)</v>
      </c>
    </row>
    <row r="175" spans="1:21" x14ac:dyDescent="0.25">
      <c r="A175" s="7" t="str">
        <f t="shared" si="36"/>
        <v/>
      </c>
      <c r="B175" s="7">
        <f>IF(C175=1,MAX(B$2:$B174)+1,IF(F175=0,"",B174))</f>
        <v>1</v>
      </c>
      <c r="C175" s="7">
        <f>COUNTIF($F$2:$F175,F175)</f>
        <v>173</v>
      </c>
      <c r="D175" s="7">
        <f>IF(F175=0,0,MAX($D$2:D174)+1)</f>
        <v>173</v>
      </c>
      <c r="E175" s="7">
        <f>IF(H175=0,0,MAX($E$2:E174)+1)</f>
        <v>116</v>
      </c>
      <c r="F175" s="65" t="s">
        <v>356</v>
      </c>
      <c r="G175" s="59"/>
      <c r="H175" s="102"/>
      <c r="I175" s="7" t="e">
        <f>IFERROR(VLOOKUP(H175,H$2:H174,1,FALSE),VLOOKUP(H175,H176:H$478,1,FALSE))</f>
        <v>#N/A</v>
      </c>
      <c r="J175" s="7" t="str">
        <f t="shared" si="29"/>
        <v>Группа освещения  Пом. №04</v>
      </c>
      <c r="K175" s="7">
        <f t="shared" si="30"/>
        <v>0.14000000000000001</v>
      </c>
      <c r="L175" s="7">
        <f t="shared" si="31"/>
        <v>0.03</v>
      </c>
      <c r="M175" s="19" t="str">
        <f t="shared" si="40"/>
        <v>L3</v>
      </c>
      <c r="N175" s="7" t="str">
        <f t="shared" si="32"/>
        <v>L.1.04.2</v>
      </c>
      <c r="O175" s="7"/>
      <c r="P175" s="7" t="str">
        <f t="shared" si="33"/>
        <v>ВВГнг(А)-LS (3х1,5)
L=24-0,04%</v>
      </c>
      <c r="Q175" s="7">
        <f t="shared" si="34"/>
        <v>1</v>
      </c>
      <c r="R175" s="7">
        <f t="shared" si="37"/>
        <v>0</v>
      </c>
      <c r="S175" s="7">
        <f t="shared" si="38"/>
        <v>3</v>
      </c>
      <c r="T175" s="7" t="str">
        <f t="shared" si="39"/>
        <v>L3</v>
      </c>
      <c r="U175" s="7" t="str">
        <f t="shared" si="35"/>
        <v>ВВГнг(А)-LS (3х1,5)</v>
      </c>
    </row>
    <row r="176" spans="1:21" x14ac:dyDescent="0.25">
      <c r="A176" s="7" t="str">
        <f t="shared" si="36"/>
        <v/>
      </c>
      <c r="B176" s="7">
        <f>IF(C176=1,MAX(B$2:$B175)+1,IF(F176=0,"",B175))</f>
        <v>1</v>
      </c>
      <c r="C176" s="7">
        <f>COUNTIF($F$2:$F176,F176)</f>
        <v>174</v>
      </c>
      <c r="D176" s="7">
        <f>IF(F176=0,0,MAX($D$2:D175)+1)</f>
        <v>174</v>
      </c>
      <c r="E176" s="7">
        <f>IF(H176=0,0,MAX($E$2:E175)+1)</f>
        <v>117</v>
      </c>
      <c r="F176" s="65" t="s">
        <v>356</v>
      </c>
      <c r="G176" s="59"/>
      <c r="H176" s="102"/>
      <c r="I176" s="7" t="e">
        <f>IFERROR(VLOOKUP(H176,H$2:H175,1,FALSE),VLOOKUP(H176,H177:H$478,1,FALSE))</f>
        <v>#N/A</v>
      </c>
      <c r="J176" s="7" t="str">
        <f t="shared" si="29"/>
        <v>Группа освещения  Пом. №05</v>
      </c>
      <c r="K176" s="7">
        <f t="shared" si="30"/>
        <v>0.14000000000000001</v>
      </c>
      <c r="L176" s="7">
        <f t="shared" si="31"/>
        <v>0.03</v>
      </c>
      <c r="M176" s="19" t="str">
        <f t="shared" si="40"/>
        <v>L1</v>
      </c>
      <c r="N176" s="7" t="str">
        <f t="shared" si="32"/>
        <v>L.1.05.2</v>
      </c>
      <c r="O176" s="7"/>
      <c r="P176" s="7" t="str">
        <f t="shared" si="33"/>
        <v>ВВГнг(А)-LS (3х1,5)
L=21-0,03%</v>
      </c>
      <c r="Q176" s="7">
        <f t="shared" si="34"/>
        <v>1</v>
      </c>
      <c r="R176" s="7">
        <f t="shared" si="37"/>
        <v>0</v>
      </c>
      <c r="S176" s="7">
        <f t="shared" si="38"/>
        <v>1</v>
      </c>
      <c r="T176" s="7" t="str">
        <f t="shared" si="39"/>
        <v>L1</v>
      </c>
      <c r="U176" s="7" t="str">
        <f t="shared" si="35"/>
        <v>ВВГнг(А)-LS (3х1,5)</v>
      </c>
    </row>
    <row r="177" spans="1:21" x14ac:dyDescent="0.25">
      <c r="A177" s="7" t="str">
        <f t="shared" si="36"/>
        <v/>
      </c>
      <c r="B177" s="7">
        <f>IF(C177=1,MAX(B$2:$B176)+1,IF(F177=0,"",B176))</f>
        <v>1</v>
      </c>
      <c r="C177" s="7">
        <f>COUNTIF($F$2:$F177,F177)</f>
        <v>175</v>
      </c>
      <c r="D177" s="7">
        <f>IF(F177=0,0,MAX($D$2:D176)+1)</f>
        <v>175</v>
      </c>
      <c r="E177" s="7">
        <f>IF(H177=0,0,MAX($E$2:E176)+1)</f>
        <v>118</v>
      </c>
      <c r="F177" s="65" t="s">
        <v>356</v>
      </c>
      <c r="G177" s="59"/>
      <c r="H177" s="102"/>
      <c r="I177" s="7" t="e">
        <f>IFERROR(VLOOKUP(H177,H$2:H176,1,FALSE),VLOOKUP(H177,H178:H$478,1,FALSE))</f>
        <v>#N/A</v>
      </c>
      <c r="J177" s="7" t="str">
        <f t="shared" si="29"/>
        <v>Группа освещения  Пом. №05</v>
      </c>
      <c r="K177" s="7">
        <f t="shared" si="30"/>
        <v>0.14000000000000001</v>
      </c>
      <c r="L177" s="7">
        <f t="shared" si="31"/>
        <v>0.03</v>
      </c>
      <c r="M177" s="19" t="str">
        <f t="shared" si="40"/>
        <v>L2</v>
      </c>
      <c r="N177" s="7" t="str">
        <f t="shared" si="32"/>
        <v>L.1.05.3</v>
      </c>
      <c r="O177" s="7"/>
      <c r="P177" s="7" t="str">
        <f t="shared" si="33"/>
        <v>ВВГнг(А)-LS (3х1,5)
L=21-0,03%</v>
      </c>
      <c r="Q177" s="7">
        <f t="shared" si="34"/>
        <v>1</v>
      </c>
      <c r="R177" s="7">
        <f t="shared" si="37"/>
        <v>0</v>
      </c>
      <c r="S177" s="7">
        <f t="shared" si="38"/>
        <v>2</v>
      </c>
      <c r="T177" s="7" t="str">
        <f t="shared" si="39"/>
        <v>L2</v>
      </c>
      <c r="U177" s="7" t="str">
        <f t="shared" si="35"/>
        <v>ВВГнг(А)-LS (3х1,5)</v>
      </c>
    </row>
    <row r="178" spans="1:21" x14ac:dyDescent="0.25">
      <c r="A178" s="7" t="str">
        <f t="shared" si="36"/>
        <v/>
      </c>
      <c r="B178" s="7">
        <f>IF(C178=1,MAX(B$2:$B177)+1,IF(F178=0,"",B177))</f>
        <v>1</v>
      </c>
      <c r="C178" s="7">
        <f>COUNTIF($F$2:$F178,F178)</f>
        <v>176</v>
      </c>
      <c r="D178" s="7">
        <f>IF(F178=0,0,MAX($D$2:D177)+1)</f>
        <v>176</v>
      </c>
      <c r="E178" s="7">
        <f>IF(H178=0,0,MAX($E$2:E177)+1)</f>
        <v>119</v>
      </c>
      <c r="F178" s="65" t="s">
        <v>356</v>
      </c>
      <c r="G178" s="65"/>
      <c r="H178" s="102"/>
      <c r="I178" s="7" t="e">
        <f>IFERROR(VLOOKUP(H178,H$2:H177,1,FALSE),VLOOKUP(H178,H179:H$478,1,FALSE))</f>
        <v>#N/A</v>
      </c>
      <c r="J178" s="7" t="str">
        <f t="shared" si="29"/>
        <v>Группа освещения  Пом. №06</v>
      </c>
      <c r="K178" s="7">
        <f t="shared" si="30"/>
        <v>0.25</v>
      </c>
      <c r="L178" s="7">
        <f t="shared" si="31"/>
        <v>5.5E-2</v>
      </c>
      <c r="M178" s="19" t="str">
        <f t="shared" si="40"/>
        <v>L3</v>
      </c>
      <c r="N178" s="7" t="str">
        <f t="shared" si="32"/>
        <v>L.1.06.1</v>
      </c>
      <c r="O178" s="7"/>
      <c r="P178" s="7" t="str">
        <f t="shared" si="33"/>
        <v>ВВГнг(А)-LS (3х1,5)
L=43-0,06%</v>
      </c>
      <c r="Q178" s="7">
        <f t="shared" si="34"/>
        <v>1</v>
      </c>
      <c r="R178" s="7">
        <f t="shared" si="37"/>
        <v>0</v>
      </c>
      <c r="S178" s="7">
        <f t="shared" si="38"/>
        <v>3</v>
      </c>
      <c r="T178" s="7" t="str">
        <f t="shared" si="39"/>
        <v>L3</v>
      </c>
      <c r="U178" s="7" t="str">
        <f t="shared" si="35"/>
        <v>ВВГнг(А)-LS (3х1,5)</v>
      </c>
    </row>
    <row r="179" spans="1:21" x14ac:dyDescent="0.25">
      <c r="A179" s="7" t="str">
        <f t="shared" si="36"/>
        <v/>
      </c>
      <c r="B179" s="7">
        <f>IF(C179=1,MAX(B$2:$B178)+1,IF(F179=0,"",B178))</f>
        <v>1</v>
      </c>
      <c r="C179" s="7">
        <f>COUNTIF($F$2:$F179,F179)</f>
        <v>177</v>
      </c>
      <c r="D179" s="7">
        <f>IF(F179=0,0,MAX($D$2:D178)+1)</f>
        <v>177</v>
      </c>
      <c r="E179" s="7">
        <f>IF(H179=0,0,MAX($E$2:E178)+1)</f>
        <v>120</v>
      </c>
      <c r="F179" s="65" t="s">
        <v>356</v>
      </c>
      <c r="G179" s="59"/>
      <c r="H179" s="102"/>
      <c r="I179" s="7" t="e">
        <f>IFERROR(VLOOKUP(H179,H$2:H178,1,FALSE),VLOOKUP(H179,H180:H$478,1,FALSE))</f>
        <v>#N/A</v>
      </c>
      <c r="J179" s="7" t="str">
        <f t="shared" si="29"/>
        <v>Группа освещения  Пом. №07</v>
      </c>
      <c r="K179" s="7">
        <f t="shared" si="30"/>
        <v>0.14000000000000001</v>
      </c>
      <c r="L179" s="7">
        <f t="shared" si="31"/>
        <v>0.03</v>
      </c>
      <c r="M179" s="19" t="str">
        <f t="shared" si="40"/>
        <v>L1</v>
      </c>
      <c r="N179" s="7" t="str">
        <f t="shared" si="32"/>
        <v>L.1.07.1</v>
      </c>
      <c r="O179" s="7"/>
      <c r="P179" s="7" t="str">
        <f t="shared" si="33"/>
        <v>ВВГнг(А)-LS (3х1,5)
L=25-0,04%</v>
      </c>
      <c r="Q179" s="7">
        <f t="shared" si="34"/>
        <v>1</v>
      </c>
      <c r="R179" s="7">
        <f t="shared" si="37"/>
        <v>0</v>
      </c>
      <c r="S179" s="7">
        <f t="shared" si="38"/>
        <v>1</v>
      </c>
      <c r="T179" s="7" t="str">
        <f t="shared" si="39"/>
        <v>L1</v>
      </c>
      <c r="U179" s="7" t="str">
        <f t="shared" si="35"/>
        <v>ВВГнг(А)-LS (3х1,5)</v>
      </c>
    </row>
    <row r="180" spans="1:21" x14ac:dyDescent="0.25">
      <c r="A180" s="7" t="str">
        <f t="shared" si="36"/>
        <v/>
      </c>
      <c r="B180" s="7">
        <f>IF(C180=1,MAX(B$2:$B179)+1,IF(F180=0,"",B179))</f>
        <v>1</v>
      </c>
      <c r="C180" s="7">
        <f>COUNTIF($F$2:$F180,F180)</f>
        <v>178</v>
      </c>
      <c r="D180" s="7">
        <f>IF(F180=0,0,MAX($D$2:D179)+1)</f>
        <v>178</v>
      </c>
      <c r="E180" s="7">
        <f>IF(H180=0,0,MAX($E$2:E179)+1)</f>
        <v>121</v>
      </c>
      <c r="F180" s="65" t="s">
        <v>356</v>
      </c>
      <c r="G180" s="59"/>
      <c r="H180" s="102"/>
      <c r="I180" s="7" t="e">
        <f>IFERROR(VLOOKUP(H180,H$2:H179,1,FALSE),VLOOKUP(H180,H181:H$478,1,FALSE))</f>
        <v>#N/A</v>
      </c>
      <c r="J180" s="7" t="str">
        <f t="shared" si="29"/>
        <v>Группа освещения  Пом. №08</v>
      </c>
      <c r="K180" s="7">
        <f t="shared" si="30"/>
        <v>0.14000000000000001</v>
      </c>
      <c r="L180" s="7">
        <f t="shared" si="31"/>
        <v>0.03</v>
      </c>
      <c r="M180" s="19" t="str">
        <f t="shared" si="40"/>
        <v>L2</v>
      </c>
      <c r="N180" s="7" t="str">
        <f t="shared" si="32"/>
        <v>L.1.08.2</v>
      </c>
      <c r="O180" s="7"/>
      <c r="P180" s="7" t="str">
        <f t="shared" si="33"/>
        <v>ВВГнг(А)-LS (3х1,5)
L=28-0,04%</v>
      </c>
      <c r="Q180" s="7">
        <f t="shared" si="34"/>
        <v>1</v>
      </c>
      <c r="R180" s="7">
        <f t="shared" si="37"/>
        <v>0</v>
      </c>
      <c r="S180" s="7">
        <f t="shared" si="38"/>
        <v>2</v>
      </c>
      <c r="T180" s="7" t="str">
        <f t="shared" si="39"/>
        <v>L2</v>
      </c>
      <c r="U180" s="7" t="str">
        <f t="shared" si="35"/>
        <v>ВВГнг(А)-LS (3х1,5)</v>
      </c>
    </row>
    <row r="181" spans="1:21" x14ac:dyDescent="0.25">
      <c r="A181" s="7" t="str">
        <f t="shared" ref="A181:A205" si="41">IF(B181=B182,"",B181)</f>
        <v/>
      </c>
      <c r="B181" s="7">
        <f>IF(C181=1,MAX(B$2:$B180)+1,IF(F181=0,"",B180))</f>
        <v>1</v>
      </c>
      <c r="C181" s="7">
        <f>COUNTIF($F$2:$F181,F181)</f>
        <v>179</v>
      </c>
      <c r="D181" s="7">
        <f>IF(F181=0,0,MAX($D$2:D180)+1)</f>
        <v>179</v>
      </c>
      <c r="E181" s="7">
        <f>IF(H181=0,0,MAX($E$2:E180)+1)</f>
        <v>0</v>
      </c>
      <c r="F181" s="65" t="s">
        <v>356</v>
      </c>
      <c r="G181" s="59"/>
      <c r="H181" s="102"/>
      <c r="I181" s="7" t="e">
        <f>IFERROR(VLOOKUP(H181,H$2:H180,1,FALSE),VLOOKUP(H181,H182:H$478,1,FALSE))</f>
        <v>#N/A</v>
      </c>
      <c r="J181" s="7" t="str">
        <f t="shared" si="29"/>
        <v/>
      </c>
      <c r="K181" s="7" t="str">
        <f t="shared" si="30"/>
        <v/>
      </c>
      <c r="L181" s="7" t="str">
        <f t="shared" si="31"/>
        <v/>
      </c>
      <c r="M181" s="19" t="str">
        <f t="shared" si="40"/>
        <v/>
      </c>
      <c r="N181" s="7" t="str">
        <f t="shared" si="32"/>
        <v/>
      </c>
      <c r="O181" s="7"/>
      <c r="P181" s="7" t="str">
        <f t="shared" si="33"/>
        <v/>
      </c>
      <c r="Q181" s="7" t="str">
        <f t="shared" si="34"/>
        <v/>
      </c>
      <c r="R181" s="7">
        <f t="shared" si="37"/>
        <v>0</v>
      </c>
      <c r="S181" s="7">
        <f t="shared" si="38"/>
        <v>3</v>
      </c>
      <c r="T181" s="7" t="str">
        <f t="shared" si="39"/>
        <v>L3</v>
      </c>
      <c r="U181" s="7" t="str">
        <f t="shared" si="35"/>
        <v/>
      </c>
    </row>
    <row r="182" spans="1:21" x14ac:dyDescent="0.25">
      <c r="A182" s="7" t="str">
        <f t="shared" si="41"/>
        <v/>
      </c>
      <c r="B182" s="7">
        <f>IF(C182=1,MAX(B$2:$B181)+1,IF(F182=0,"",B181))</f>
        <v>1</v>
      </c>
      <c r="C182" s="7">
        <f>COUNTIF($F$2:$F182,F182)</f>
        <v>180</v>
      </c>
      <c r="D182" s="7">
        <f>IF(F182=0,0,MAX($D$2:D181)+1)</f>
        <v>180</v>
      </c>
      <c r="E182" s="7">
        <f>IF(H182=0,0,MAX($E$2:E181)+1)</f>
        <v>122</v>
      </c>
      <c r="F182" s="65" t="s">
        <v>356</v>
      </c>
      <c r="G182" s="59"/>
      <c r="H182" s="102"/>
      <c r="I182" s="7" t="e">
        <f>IFERROR(VLOOKUP(H182,H$2:H181,1,FALSE),VLOOKUP(H182,H183:H$478,1,FALSE))</f>
        <v>#N/A</v>
      </c>
      <c r="J182" s="7" t="str">
        <f t="shared" si="29"/>
        <v>Группа освещения  Пом. №12</v>
      </c>
      <c r="K182" s="7">
        <f t="shared" si="30"/>
        <v>0.14000000000000001</v>
      </c>
      <c r="L182" s="7">
        <f t="shared" si="31"/>
        <v>0.03</v>
      </c>
      <c r="M182" s="19" t="str">
        <f t="shared" si="40"/>
        <v>L1</v>
      </c>
      <c r="N182" s="7" t="str">
        <f t="shared" si="32"/>
        <v>L.1.12.1</v>
      </c>
      <c r="O182" s="7"/>
      <c r="P182" s="7" t="str">
        <f t="shared" si="33"/>
        <v>ВВГнг(А)-LS (3х1,5)
L=26-0,04%</v>
      </c>
      <c r="Q182" s="7">
        <f t="shared" si="34"/>
        <v>1</v>
      </c>
      <c r="R182" s="7">
        <f t="shared" si="37"/>
        <v>0</v>
      </c>
      <c r="S182" s="7">
        <f t="shared" si="38"/>
        <v>1</v>
      </c>
      <c r="T182" s="7" t="str">
        <f t="shared" si="39"/>
        <v>L1</v>
      </c>
      <c r="U182" s="7" t="str">
        <f t="shared" si="35"/>
        <v>ВВГнг(А)-LS (3х1,5)</v>
      </c>
    </row>
    <row r="183" spans="1:21" x14ac:dyDescent="0.25">
      <c r="A183" s="7" t="str">
        <f t="shared" si="41"/>
        <v/>
      </c>
      <c r="B183" s="7">
        <f>IF(C183=1,MAX(B$2:$B182)+1,IF(F183=0,"",B182))</f>
        <v>1</v>
      </c>
      <c r="C183" s="7">
        <f>COUNTIF($F$2:$F183,F183)</f>
        <v>181</v>
      </c>
      <c r="D183" s="7">
        <f>IF(F183=0,0,MAX($D$2:D182)+1)</f>
        <v>181</v>
      </c>
      <c r="E183" s="7">
        <f>IF(H183=0,0,MAX($E$2:E182)+1)</f>
        <v>123</v>
      </c>
      <c r="F183" s="65" t="s">
        <v>356</v>
      </c>
      <c r="G183" s="59"/>
      <c r="H183" s="102"/>
      <c r="I183" s="7" t="e">
        <f>IFERROR(VLOOKUP(H183,H$2:H182,1,FALSE),VLOOKUP(H183,H184:H$478,1,FALSE))</f>
        <v>#N/A</v>
      </c>
      <c r="J183" s="7" t="str">
        <f t="shared" si="29"/>
        <v>Группа освещения  Пом. №12</v>
      </c>
      <c r="K183" s="7">
        <f t="shared" si="30"/>
        <v>0.05</v>
      </c>
      <c r="L183" s="7">
        <f t="shared" si="31"/>
        <v>0.01</v>
      </c>
      <c r="M183" s="19" t="str">
        <f t="shared" si="40"/>
        <v>L2</v>
      </c>
      <c r="N183" s="7" t="str">
        <f t="shared" si="32"/>
        <v>L.1.12.3</v>
      </c>
      <c r="O183" s="7"/>
      <c r="P183" s="7" t="str">
        <f t="shared" si="33"/>
        <v>ВВГнг(А)-LS (3х1,5)
L=23-0,02%</v>
      </c>
      <c r="Q183" s="7">
        <f t="shared" si="34"/>
        <v>1</v>
      </c>
      <c r="R183" s="7">
        <f t="shared" si="37"/>
        <v>0</v>
      </c>
      <c r="S183" s="7">
        <f t="shared" si="38"/>
        <v>2</v>
      </c>
      <c r="T183" s="7" t="str">
        <f t="shared" si="39"/>
        <v>L2</v>
      </c>
      <c r="U183" s="7" t="str">
        <f t="shared" si="35"/>
        <v>ВВГнг(А)-LS (3х1,5)</v>
      </c>
    </row>
    <row r="184" spans="1:21" x14ac:dyDescent="0.25">
      <c r="A184" s="7" t="str">
        <f t="shared" si="41"/>
        <v/>
      </c>
      <c r="B184" s="7">
        <f>IF(C184=1,MAX(B$2:$B183)+1,IF(F184=0,"",B183))</f>
        <v>1</v>
      </c>
      <c r="C184" s="7">
        <f>COUNTIF($F$2:$F184,F184)</f>
        <v>182</v>
      </c>
      <c r="D184" s="7">
        <f>IF(F184=0,0,MAX($D$2:D183)+1)</f>
        <v>182</v>
      </c>
      <c r="E184" s="7">
        <f>IF(H184=0,0,MAX($E$2:E183)+1)</f>
        <v>124</v>
      </c>
      <c r="F184" s="65" t="s">
        <v>356</v>
      </c>
      <c r="G184" s="59"/>
      <c r="H184" s="142"/>
      <c r="I184" s="7" t="e">
        <f>IFERROR(VLOOKUP(H184,H$2:H183,1,FALSE),VLOOKUP(H184,H185:H$478,1,FALSE))</f>
        <v>#N/A</v>
      </c>
      <c r="J184" s="7" t="str">
        <f t="shared" si="29"/>
        <v>Группа освещения  Пом. №11</v>
      </c>
      <c r="K184" s="7">
        <f t="shared" si="30"/>
        <v>0.05</v>
      </c>
      <c r="L184" s="7">
        <f t="shared" si="31"/>
        <v>0.01</v>
      </c>
      <c r="M184" s="19" t="str">
        <f t="shared" si="40"/>
        <v>L3</v>
      </c>
      <c r="N184" s="7" t="str">
        <f t="shared" si="32"/>
        <v>L.1.11.8</v>
      </c>
      <c r="O184" s="7"/>
      <c r="P184" s="7" t="str">
        <f t="shared" si="33"/>
        <v>ВВГнг(А)-LS (3х1,5)
L=17-0,01%</v>
      </c>
      <c r="Q184" s="7">
        <f t="shared" si="34"/>
        <v>1</v>
      </c>
      <c r="R184" s="7">
        <f t="shared" si="37"/>
        <v>0</v>
      </c>
      <c r="S184" s="7">
        <f t="shared" si="38"/>
        <v>3</v>
      </c>
      <c r="T184" s="7" t="str">
        <f t="shared" si="39"/>
        <v>L3</v>
      </c>
      <c r="U184" s="7" t="str">
        <f t="shared" si="35"/>
        <v>ВВГнг(А)-LS (3х1,5)</v>
      </c>
    </row>
    <row r="185" spans="1:21" x14ac:dyDescent="0.25">
      <c r="A185" s="7" t="str">
        <f t="shared" si="41"/>
        <v/>
      </c>
      <c r="B185" s="7">
        <f>IF(C185=1,MAX(B$2:$B184)+1,IF(F185=0,"",B184))</f>
        <v>1</v>
      </c>
      <c r="C185" s="7">
        <f>COUNTIF($F$2:$F185,F185)</f>
        <v>183</v>
      </c>
      <c r="D185" s="7">
        <f>IF(F185=0,0,MAX($D$2:D184)+1)</f>
        <v>183</v>
      </c>
      <c r="E185" s="7">
        <f>IF(H185=0,0,MAX($E$2:E184)+1)</f>
        <v>125</v>
      </c>
      <c r="F185" s="65" t="s">
        <v>356</v>
      </c>
      <c r="G185" s="59"/>
      <c r="H185" s="102"/>
      <c r="I185" s="7" t="e">
        <f>IFERROR(VLOOKUP(H185,H$2:H184,1,FALSE),VLOOKUP(H185,H186:H$478,1,FALSE))</f>
        <v>#N/A</v>
      </c>
      <c r="J185" s="7" t="str">
        <f t="shared" si="29"/>
        <v>Питание подсветок  Пом. №11</v>
      </c>
      <c r="K185" s="7">
        <f t="shared" si="30"/>
        <v>0.23</v>
      </c>
      <c r="L185" s="7">
        <f t="shared" si="31"/>
        <v>0.05</v>
      </c>
      <c r="M185" s="19" t="str">
        <f t="shared" si="40"/>
        <v>L1</v>
      </c>
      <c r="N185" s="7" t="str">
        <f t="shared" si="32"/>
        <v>LD.1.11.1</v>
      </c>
      <c r="O185" s="7"/>
      <c r="P185" s="7" t="str">
        <f t="shared" si="33"/>
        <v>ВВГнг(А)-LS (3х1,5)
L=21-0,05%</v>
      </c>
      <c r="Q185" s="7">
        <f t="shared" si="34"/>
        <v>1</v>
      </c>
      <c r="R185" s="7">
        <f t="shared" si="37"/>
        <v>0</v>
      </c>
      <c r="S185" s="7">
        <f t="shared" si="38"/>
        <v>1</v>
      </c>
      <c r="T185" s="7" t="str">
        <f t="shared" si="39"/>
        <v>L1</v>
      </c>
      <c r="U185" s="7" t="str">
        <f t="shared" si="35"/>
        <v>ВВГнг(А)-LS (3х1,5)</v>
      </c>
    </row>
    <row r="186" spans="1:21" x14ac:dyDescent="0.25">
      <c r="A186" s="7" t="str">
        <f t="shared" si="41"/>
        <v/>
      </c>
      <c r="B186" s="7">
        <f>IF(C186=1,MAX(B$2:$B185)+1,IF(F186=0,"",B185))</f>
        <v>1</v>
      </c>
      <c r="C186" s="7">
        <f>COUNTIF($F$2:$F186,F186)</f>
        <v>184</v>
      </c>
      <c r="D186" s="7">
        <f>IF(F186=0,0,MAX($D$2:D185)+1)</f>
        <v>184</v>
      </c>
      <c r="E186" s="7">
        <f>IF(H186=0,0,MAX($E$2:E185)+1)</f>
        <v>126</v>
      </c>
      <c r="F186" s="65" t="s">
        <v>356</v>
      </c>
      <c r="G186" s="59"/>
      <c r="H186" s="102"/>
      <c r="I186" s="7" t="e">
        <f>IFERROR(VLOOKUP(H186,H$2:H185,1,FALSE),VLOOKUP(H186,H187:H$478,1,FALSE))</f>
        <v>#N/A</v>
      </c>
      <c r="J186" s="7" t="str">
        <f t="shared" si="29"/>
        <v>Группа освещения  Пом. №09</v>
      </c>
      <c r="K186" s="7">
        <f t="shared" si="30"/>
        <v>0.14000000000000001</v>
      </c>
      <c r="L186" s="7">
        <f t="shared" si="31"/>
        <v>0.03</v>
      </c>
      <c r="M186" s="19" t="str">
        <f t="shared" si="40"/>
        <v/>
      </c>
      <c r="N186" s="7" t="str">
        <f t="shared" si="32"/>
        <v>L.1.09.1</v>
      </c>
      <c r="O186" s="7"/>
      <c r="P186" s="7" t="str">
        <f t="shared" si="33"/>
        <v>ВВГнг(А)-LS (3х1,5)
L=23-0,04%</v>
      </c>
      <c r="Q186" s="7">
        <f t="shared" si="34"/>
        <v>1</v>
      </c>
      <c r="R186" s="7">
        <f t="shared" si="37"/>
        <v>0</v>
      </c>
      <c r="S186" s="7">
        <f t="shared" si="38"/>
        <v>2</v>
      </c>
      <c r="T186" s="7" t="str">
        <f t="shared" si="39"/>
        <v>L2</v>
      </c>
      <c r="U186" s="7" t="str">
        <f t="shared" si="35"/>
        <v>ВВГнг(А)-LS (3х1,5)</v>
      </c>
    </row>
    <row r="187" spans="1:21" x14ac:dyDescent="0.25">
      <c r="A187" s="7" t="str">
        <f t="shared" si="41"/>
        <v/>
      </c>
      <c r="B187" s="7">
        <f>IF(C187=1,MAX(B$2:$B186)+1,IF(F187=0,"",B186))</f>
        <v>1</v>
      </c>
      <c r="C187" s="7">
        <f>COUNTIF($F$2:$F187,F187)</f>
        <v>185</v>
      </c>
      <c r="D187" s="7">
        <f>IF(F187=0,0,MAX($D$2:D186)+1)</f>
        <v>185</v>
      </c>
      <c r="E187" s="7">
        <f>IF(H187=0,0,MAX($E$2:E186)+1)</f>
        <v>127</v>
      </c>
      <c r="F187" s="65" t="s">
        <v>356</v>
      </c>
      <c r="G187" s="59"/>
      <c r="H187" s="102"/>
      <c r="I187" s="7" t="e">
        <f>IFERROR(VLOOKUP(H187,H$2:H186,1,FALSE),VLOOKUP(H187,H188:H$478,1,FALSE))</f>
        <v>#N/A</v>
      </c>
      <c r="J187" s="7" t="str">
        <f t="shared" si="29"/>
        <v>Группа освещения  Пом. №10</v>
      </c>
      <c r="K187" s="7">
        <f t="shared" si="30"/>
        <v>0.14000000000000001</v>
      </c>
      <c r="L187" s="7">
        <f t="shared" si="31"/>
        <v>0.03</v>
      </c>
      <c r="M187" s="19" t="str">
        <f t="shared" si="40"/>
        <v>L3</v>
      </c>
      <c r="N187" s="7" t="str">
        <f t="shared" si="32"/>
        <v>L.1.10.1</v>
      </c>
      <c r="O187" s="7"/>
      <c r="P187" s="7" t="str">
        <f t="shared" si="33"/>
        <v>ВВГнг(А)-LS (3х1,5)
L=19-0,03%</v>
      </c>
      <c r="Q187" s="7">
        <f t="shared" si="34"/>
        <v>1</v>
      </c>
      <c r="R187" s="7">
        <f t="shared" si="37"/>
        <v>0</v>
      </c>
      <c r="S187" s="7">
        <f t="shared" si="38"/>
        <v>3</v>
      </c>
      <c r="T187" s="7" t="str">
        <f t="shared" si="39"/>
        <v>L3</v>
      </c>
      <c r="U187" s="7" t="str">
        <f t="shared" si="35"/>
        <v>ВВГнг(А)-LS (3х1,5)</v>
      </c>
    </row>
    <row r="188" spans="1:21" x14ac:dyDescent="0.25">
      <c r="A188" s="7" t="str">
        <f t="shared" si="41"/>
        <v/>
      </c>
      <c r="B188" s="7">
        <f>IF(C188=1,MAX(B$2:$B187)+1,IF(F188=0,"",B187))</f>
        <v>1</v>
      </c>
      <c r="C188" s="7">
        <f>COUNTIF($F$2:$F188,F188)</f>
        <v>186</v>
      </c>
      <c r="D188" s="7">
        <f>IF(F188=0,0,MAX($D$2:D187)+1)</f>
        <v>186</v>
      </c>
      <c r="E188" s="7">
        <f>IF(H188=0,0,MAX($E$2:E187)+1)</f>
        <v>128</v>
      </c>
      <c r="F188" s="65" t="s">
        <v>356</v>
      </c>
      <c r="G188" s="59"/>
      <c r="H188" s="102"/>
      <c r="I188" s="7" t="e">
        <f>IFERROR(VLOOKUP(H188,H$2:H187,1,FALSE),VLOOKUP(H188,H189:H$478,1,FALSE))</f>
        <v>#N/A</v>
      </c>
      <c r="J188" s="7" t="str">
        <f t="shared" si="29"/>
        <v>Группа освещения  Пом. №11</v>
      </c>
      <c r="K188" s="7">
        <f t="shared" si="30"/>
        <v>0.14000000000000001</v>
      </c>
      <c r="L188" s="7">
        <f t="shared" si="31"/>
        <v>0.03</v>
      </c>
      <c r="M188" s="19" t="str">
        <f t="shared" si="40"/>
        <v>L1</v>
      </c>
      <c r="N188" s="7" t="str">
        <f t="shared" si="32"/>
        <v>L.1.11.2</v>
      </c>
      <c r="O188" s="7"/>
      <c r="P188" s="7" t="str">
        <f t="shared" si="33"/>
        <v>ВВГнг(А)-LS (3х1,5)
L=23-0,03%</v>
      </c>
      <c r="Q188" s="7">
        <f t="shared" si="34"/>
        <v>1</v>
      </c>
      <c r="R188" s="7">
        <f t="shared" si="37"/>
        <v>0</v>
      </c>
      <c r="S188" s="7">
        <f t="shared" si="38"/>
        <v>1</v>
      </c>
      <c r="T188" s="7" t="str">
        <f t="shared" si="39"/>
        <v>L1</v>
      </c>
      <c r="U188" s="7" t="str">
        <f t="shared" si="35"/>
        <v>ВВГнг(А)-LS (3х1,5)</v>
      </c>
    </row>
    <row r="189" spans="1:21" s="8" customFormat="1" ht="15.75" thickBot="1" x14ac:dyDescent="0.3">
      <c r="A189" s="47" t="str">
        <f t="shared" si="41"/>
        <v/>
      </c>
      <c r="B189" s="47">
        <f>IF(C189=1,MAX(B$2:$B188)+1,IF(F189=0,"",B188))</f>
        <v>1</v>
      </c>
      <c r="C189" s="47">
        <f>COUNTIF($F$2:$F189,F189)</f>
        <v>187</v>
      </c>
      <c r="D189" s="47">
        <f>IF(F189=0,0,MAX($D$2:D188)+1)</f>
        <v>187</v>
      </c>
      <c r="E189" s="47">
        <f>IF(H189=0,0,MAX($E$2:E188)+1)</f>
        <v>0</v>
      </c>
      <c r="F189" s="65" t="s">
        <v>356</v>
      </c>
      <c r="G189" s="64"/>
      <c r="H189" s="102"/>
      <c r="I189" s="47" t="e">
        <f>IFERROR(VLOOKUP(H189,H$2:H188,1,FALSE),VLOOKUP(H189,H190:H$478,1,FALSE))</f>
        <v>#N/A</v>
      </c>
      <c r="J189" s="47" t="str">
        <f t="shared" si="29"/>
        <v/>
      </c>
      <c r="K189" s="47" t="str">
        <f t="shared" si="30"/>
        <v/>
      </c>
      <c r="L189" s="47" t="str">
        <f t="shared" si="31"/>
        <v/>
      </c>
      <c r="M189" s="52" t="str">
        <f t="shared" si="40"/>
        <v/>
      </c>
      <c r="N189" s="47" t="str">
        <f t="shared" si="32"/>
        <v/>
      </c>
      <c r="O189" s="47"/>
      <c r="P189" s="47" t="str">
        <f t="shared" si="33"/>
        <v/>
      </c>
      <c r="Q189" s="47" t="str">
        <f t="shared" si="34"/>
        <v/>
      </c>
      <c r="R189" s="47">
        <f t="shared" si="37"/>
        <v>0</v>
      </c>
      <c r="S189" s="47">
        <f t="shared" si="38"/>
        <v>2</v>
      </c>
      <c r="T189" s="47" t="str">
        <f t="shared" si="39"/>
        <v>L2</v>
      </c>
      <c r="U189" s="47" t="str">
        <f t="shared" si="35"/>
        <v/>
      </c>
    </row>
    <row r="190" spans="1:21" x14ac:dyDescent="0.25">
      <c r="A190" s="7" t="str">
        <f t="shared" si="41"/>
        <v/>
      </c>
      <c r="B190" s="7">
        <f>IF(C190=1,MAX(B$2:$B189)+1,IF(F190=0,"",B189))</f>
        <v>1</v>
      </c>
      <c r="C190" s="7">
        <f>COUNTIF($F$2:$F190,F190)</f>
        <v>188</v>
      </c>
      <c r="D190" s="7">
        <f>IF(F190=0,0,MAX($D$2:D189)+1)</f>
        <v>188</v>
      </c>
      <c r="E190" s="7">
        <f>IF(H190=0,0,MAX($E$2:E189)+1)</f>
        <v>0</v>
      </c>
      <c r="F190" s="65" t="s">
        <v>356</v>
      </c>
      <c r="G190" s="59"/>
      <c r="H190" s="104"/>
      <c r="I190" s="7" t="e">
        <f>IFERROR(VLOOKUP(H190,H$2:H189,1,FALSE),VLOOKUP(H190,H191:H$478,1,FALSE))</f>
        <v>#N/A</v>
      </c>
      <c r="J190" s="7" t="str">
        <f t="shared" si="29"/>
        <v/>
      </c>
      <c r="K190" s="7" t="str">
        <f t="shared" si="30"/>
        <v/>
      </c>
      <c r="L190" s="7" t="str">
        <f t="shared" si="31"/>
        <v/>
      </c>
      <c r="M190" s="19" t="str">
        <f t="shared" si="40"/>
        <v/>
      </c>
      <c r="N190" s="7" t="str">
        <f t="shared" si="32"/>
        <v/>
      </c>
      <c r="O190" s="7"/>
      <c r="P190" s="7" t="str">
        <f t="shared" si="33"/>
        <v/>
      </c>
      <c r="Q190" s="7" t="str">
        <f t="shared" si="34"/>
        <v/>
      </c>
      <c r="R190" s="7">
        <f t="shared" si="37"/>
        <v>0</v>
      </c>
      <c r="S190" s="7">
        <f t="shared" si="38"/>
        <v>3</v>
      </c>
      <c r="T190" s="7" t="str">
        <f t="shared" si="39"/>
        <v>L3</v>
      </c>
      <c r="U190" s="7" t="str">
        <f t="shared" si="35"/>
        <v/>
      </c>
    </row>
    <row r="191" spans="1:21" x14ac:dyDescent="0.25">
      <c r="A191" s="7" t="str">
        <f t="shared" si="41"/>
        <v/>
      </c>
      <c r="B191" s="7">
        <f>IF(C191=1,MAX(B$2:$B190)+1,IF(F191=0,"",B190))</f>
        <v>1</v>
      </c>
      <c r="C191" s="7">
        <f>COUNTIF($F$2:$F191,F191)</f>
        <v>189</v>
      </c>
      <c r="D191" s="7">
        <f>IF(F191=0,0,MAX($D$2:D190)+1)</f>
        <v>189</v>
      </c>
      <c r="E191" s="7">
        <f>IF(H191=0,0,MAX($E$2:E190)+1)</f>
        <v>129</v>
      </c>
      <c r="F191" s="65" t="s">
        <v>356</v>
      </c>
      <c r="G191" s="59"/>
      <c r="H191" s="102"/>
      <c r="I191" s="7" t="e">
        <f>IFERROR(VLOOKUP(H191,H$2:H190,1,FALSE),VLOOKUP(H191,H192:H$478,1,FALSE))</f>
        <v>#N/A</v>
      </c>
      <c r="J191" s="7" t="str">
        <f t="shared" si="29"/>
        <v>Группа освещения  Пом. №11</v>
      </c>
      <c r="K191" s="7">
        <f t="shared" si="30"/>
        <v>0.14000000000000001</v>
      </c>
      <c r="L191" s="7">
        <f t="shared" si="31"/>
        <v>0.03</v>
      </c>
      <c r="M191" s="19" t="str">
        <f t="shared" si="40"/>
        <v>L1</v>
      </c>
      <c r="N191" s="7" t="str">
        <f t="shared" si="32"/>
        <v>L.1.11.6</v>
      </c>
      <c r="O191" s="7"/>
      <c r="P191" s="7" t="str">
        <f t="shared" si="33"/>
        <v>ВВГнг(А)-LS (3х1,5)
L=28-0,04%</v>
      </c>
      <c r="Q191" s="7">
        <f t="shared" si="34"/>
        <v>1</v>
      </c>
      <c r="R191" s="7">
        <f t="shared" si="37"/>
        <v>0</v>
      </c>
      <c r="S191" s="7">
        <f t="shared" si="38"/>
        <v>1</v>
      </c>
      <c r="T191" s="7" t="str">
        <f t="shared" si="39"/>
        <v>L1</v>
      </c>
      <c r="U191" s="7" t="str">
        <f t="shared" si="35"/>
        <v>ВВГнг(А)-LS (3х1,5)</v>
      </c>
    </row>
    <row r="192" spans="1:21" x14ac:dyDescent="0.25">
      <c r="A192" s="7" t="str">
        <f t="shared" si="41"/>
        <v/>
      </c>
      <c r="B192" s="7">
        <f>IF(C192=1,MAX(B$2:$B191)+1,IF(F192=0,"",B191))</f>
        <v>1</v>
      </c>
      <c r="C192" s="7">
        <f>COUNTIF($F$2:$F192,F192)</f>
        <v>190</v>
      </c>
      <c r="D192" s="7">
        <f>IF(F192=0,0,MAX($D$2:D191)+1)</f>
        <v>190</v>
      </c>
      <c r="E192" s="7">
        <f>IF(H192=0,0,MAX($E$2:E191)+1)</f>
        <v>130</v>
      </c>
      <c r="F192" s="65" t="s">
        <v>356</v>
      </c>
      <c r="G192" s="65"/>
      <c r="H192" s="102"/>
      <c r="I192" s="7" t="e">
        <f>IFERROR(VLOOKUP(H192,H$2:H191,1,FALSE),VLOOKUP(H192,H193:H$478,1,FALSE))</f>
        <v>#N/A</v>
      </c>
      <c r="J192" s="7" t="str">
        <f t="shared" si="29"/>
        <v>Группа освещения  Пом. №13</v>
      </c>
      <c r="K192" s="7">
        <f t="shared" si="30"/>
        <v>0.14000000000000001</v>
      </c>
      <c r="L192" s="7">
        <f t="shared" si="31"/>
        <v>0.03</v>
      </c>
      <c r="M192" s="19" t="str">
        <f t="shared" si="40"/>
        <v>L2</v>
      </c>
      <c r="N192" s="7" t="str">
        <f t="shared" si="32"/>
        <v>L.1.13.1</v>
      </c>
      <c r="O192" s="7"/>
      <c r="P192" s="7" t="str">
        <f t="shared" si="33"/>
        <v>ВВГнг(А)-LS (3х1,5)
L=29-0,05%</v>
      </c>
      <c r="Q192" s="7">
        <f t="shared" si="34"/>
        <v>1</v>
      </c>
      <c r="R192" s="7">
        <f t="shared" si="37"/>
        <v>0</v>
      </c>
      <c r="S192" s="7">
        <f t="shared" si="38"/>
        <v>2</v>
      </c>
      <c r="T192" s="7" t="str">
        <f t="shared" si="39"/>
        <v>L2</v>
      </c>
      <c r="U192" s="7" t="str">
        <f t="shared" si="35"/>
        <v>ВВГнг(А)-LS (3х1,5)</v>
      </c>
    </row>
    <row r="193" spans="1:21" x14ac:dyDescent="0.25">
      <c r="A193" s="7" t="str">
        <f t="shared" si="41"/>
        <v/>
      </c>
      <c r="B193" s="7">
        <f>IF(C193=1,MAX(B$2:$B192)+1,IF(F193=0,"",B192))</f>
        <v>1</v>
      </c>
      <c r="C193" s="7">
        <f>COUNTIF($F$2:$F193,F193)</f>
        <v>191</v>
      </c>
      <c r="D193" s="7">
        <f>IF(F193=0,0,MAX($D$2:D192)+1)</f>
        <v>191</v>
      </c>
      <c r="E193" s="7">
        <f>IF(H193=0,0,MAX($E$2:E192)+1)</f>
        <v>131</v>
      </c>
      <c r="F193" s="65" t="s">
        <v>356</v>
      </c>
      <c r="G193" s="59"/>
      <c r="H193" s="102"/>
      <c r="I193" s="7" t="e">
        <f>IFERROR(VLOOKUP(H193,H$2:H192,1,FALSE),VLOOKUP(H193,H194:H$478,1,FALSE))</f>
        <v>#N/A</v>
      </c>
      <c r="J193" s="7" t="str">
        <f t="shared" si="29"/>
        <v>Группа освещения  Пом. №14</v>
      </c>
      <c r="K193" s="7">
        <f t="shared" si="30"/>
        <v>0.14000000000000001</v>
      </c>
      <c r="L193" s="7">
        <f t="shared" si="31"/>
        <v>0.03</v>
      </c>
      <c r="M193" s="19" t="str">
        <f t="shared" si="40"/>
        <v>L3</v>
      </c>
      <c r="N193" s="7" t="str">
        <f t="shared" si="32"/>
        <v>L.1.14.1</v>
      </c>
      <c r="O193" s="7"/>
      <c r="P193" s="7" t="str">
        <f t="shared" si="33"/>
        <v>ВВГнг(А)-LS (3х1,5)
L=37-0,05%</v>
      </c>
      <c r="Q193" s="7">
        <f t="shared" si="34"/>
        <v>1</v>
      </c>
      <c r="R193" s="7">
        <f t="shared" si="37"/>
        <v>0</v>
      </c>
      <c r="S193" s="7">
        <f t="shared" si="38"/>
        <v>3</v>
      </c>
      <c r="T193" s="7" t="str">
        <f t="shared" si="39"/>
        <v>L3</v>
      </c>
      <c r="U193" s="7" t="str">
        <f t="shared" si="35"/>
        <v>ВВГнг(А)-LS (3х1,5)</v>
      </c>
    </row>
    <row r="194" spans="1:21" x14ac:dyDescent="0.25">
      <c r="A194" s="7" t="str">
        <f t="shared" si="41"/>
        <v/>
      </c>
      <c r="B194" s="7">
        <f>IF(C194=1,MAX(B$2:$B193)+1,IF(F194=0,"",B193))</f>
        <v>1</v>
      </c>
      <c r="C194" s="7">
        <f>COUNTIF($F$2:$F194,F194)</f>
        <v>192</v>
      </c>
      <c r="D194" s="7">
        <f>IF(F194=0,0,MAX($D$2:D193)+1)</f>
        <v>192</v>
      </c>
      <c r="E194" s="7">
        <f>IF(H194=0,0,MAX($E$2:E193)+1)</f>
        <v>132</v>
      </c>
      <c r="F194" s="65" t="s">
        <v>356</v>
      </c>
      <c r="G194" s="59"/>
      <c r="H194" s="102"/>
      <c r="I194" s="7" t="e">
        <f>IFERROR(VLOOKUP(H194,H$2:H193,1,FALSE),VLOOKUP(H194,H195:H$478,1,FALSE))</f>
        <v>#N/A</v>
      </c>
      <c r="J194" s="7" t="str">
        <f t="shared" si="29"/>
        <v>Группа освещения  Пом. №14</v>
      </c>
      <c r="K194" s="7">
        <f t="shared" si="30"/>
        <v>0.14000000000000001</v>
      </c>
      <c r="L194" s="7">
        <f t="shared" si="31"/>
        <v>0.03</v>
      </c>
      <c r="M194" s="19" t="str">
        <f t="shared" si="40"/>
        <v>L1</v>
      </c>
      <c r="N194" s="7" t="str">
        <f t="shared" si="32"/>
        <v>L.1.14.2</v>
      </c>
      <c r="O194" s="7"/>
      <c r="P194" s="7" t="str">
        <f t="shared" si="33"/>
        <v>ВВГнг(А)-LS (3х1,5)
L=32-0,05%</v>
      </c>
      <c r="Q194" s="7">
        <f t="shared" si="34"/>
        <v>1</v>
      </c>
      <c r="R194" s="7">
        <f t="shared" si="37"/>
        <v>0</v>
      </c>
      <c r="S194" s="7">
        <f t="shared" si="38"/>
        <v>1</v>
      </c>
      <c r="T194" s="7" t="str">
        <f t="shared" si="39"/>
        <v>L1</v>
      </c>
      <c r="U194" s="7" t="str">
        <f t="shared" si="35"/>
        <v>ВВГнг(А)-LS (3х1,5)</v>
      </c>
    </row>
    <row r="195" spans="1:21" x14ac:dyDescent="0.25">
      <c r="A195" s="7" t="str">
        <f t="shared" si="41"/>
        <v/>
      </c>
      <c r="B195" s="7">
        <f>IF(C195=1,MAX(B$2:$B194)+1,IF(F195=0,"",B194))</f>
        <v>1</v>
      </c>
      <c r="C195" s="7">
        <f>COUNTIF($F$2:$F195,F195)</f>
        <v>193</v>
      </c>
      <c r="D195" s="7">
        <f>IF(F195=0,0,MAX($D$2:D194)+1)</f>
        <v>193</v>
      </c>
      <c r="E195" s="7">
        <f>IF(H195=0,0,MAX($E$2:E194)+1)</f>
        <v>133</v>
      </c>
      <c r="F195" s="65" t="s">
        <v>356</v>
      </c>
      <c r="G195" s="59"/>
      <c r="H195" s="102"/>
      <c r="I195" s="7" t="e">
        <f>IFERROR(VLOOKUP(H195,H$2:H194,1,FALSE),VLOOKUP(H195,H196:H$478,1,FALSE))</f>
        <v>#N/A</v>
      </c>
      <c r="J195" s="7" t="str">
        <f t="shared" ref="J195:J258" si="42">IF($H195=0,"",VLOOKUP($H195,Исходные_данные,36,FALSE))</f>
        <v>Группа освещения  Пом. №14</v>
      </c>
      <c r="K195" s="7">
        <f t="shared" ref="K195:K258" si="43">IF($H195=0,"",VLOOKUP($H195,Исходные_данные,37,FALSE))</f>
        <v>0.14000000000000001</v>
      </c>
      <c r="L195" s="7">
        <f t="shared" ref="L195:L258" si="44">IF($H195=0,"",VLOOKUP($H195,Исходные_данные,38,FALSE))</f>
        <v>0.03</v>
      </c>
      <c r="M195" s="19" t="str">
        <f t="shared" si="40"/>
        <v>L2</v>
      </c>
      <c r="N195" s="7" t="str">
        <f t="shared" ref="N195:N258" si="45">IF($H195=0,"",VLOOKUP($H195,Исходные_данные,39,FALSE))</f>
        <v>L.1.14.6</v>
      </c>
      <c r="O195" s="7"/>
      <c r="P195" s="7" t="str">
        <f t="shared" ref="P195:P258" si="46">IF($H195=0,"",VLOOKUP($H195,Исходные_данные,41,FALSE))</f>
        <v>ВВГнг(А)-LS (3х1,5)
L=23-0,04%</v>
      </c>
      <c r="Q195" s="7">
        <f t="shared" ref="Q195:Q258" si="47">IF($H195=0,"",VLOOKUP($H195,Исходные_данные,8,FALSE))</f>
        <v>1</v>
      </c>
      <c r="R195" s="7">
        <f t="shared" si="37"/>
        <v>0</v>
      </c>
      <c r="S195" s="7">
        <f t="shared" si="38"/>
        <v>2</v>
      </c>
      <c r="T195" s="7" t="str">
        <f t="shared" si="39"/>
        <v>L2</v>
      </c>
      <c r="U195" s="7" t="str">
        <f t="shared" ref="U195:U258" si="48">IF($H195=0,"",VLOOKUP($H195,Исходные_данные,31,FALSE))</f>
        <v>ВВГнг(А)-LS (3х1,5)</v>
      </c>
    </row>
    <row r="196" spans="1:21" x14ac:dyDescent="0.25">
      <c r="A196" s="7" t="str">
        <f t="shared" si="41"/>
        <v/>
      </c>
      <c r="B196" s="7">
        <f>IF(C196=1,MAX(B$2:$B195)+1,IF(F196=0,"",B195))</f>
        <v>1</v>
      </c>
      <c r="C196" s="7">
        <f>COUNTIF($F$2:$F196,F196)</f>
        <v>194</v>
      </c>
      <c r="D196" s="7">
        <f>IF(F196=0,0,MAX($D$2:D195)+1)</f>
        <v>194</v>
      </c>
      <c r="E196" s="7">
        <f>IF(H196=0,0,MAX($E$2:E195)+1)</f>
        <v>134</v>
      </c>
      <c r="F196" s="65" t="s">
        <v>356</v>
      </c>
      <c r="G196" s="59"/>
      <c r="H196" s="102"/>
      <c r="I196" s="7" t="e">
        <f>IFERROR(VLOOKUP(H196,H$2:H195,1,FALSE),VLOOKUP(H196,H197:H$478,1,FALSE))</f>
        <v>#N/A</v>
      </c>
      <c r="J196" s="7" t="str">
        <f t="shared" si="42"/>
        <v>Группа освещения  Пом. №14</v>
      </c>
      <c r="K196" s="7">
        <f t="shared" si="43"/>
        <v>0.14000000000000001</v>
      </c>
      <c r="L196" s="7">
        <f t="shared" si="44"/>
        <v>0.03</v>
      </c>
      <c r="M196" s="19" t="str">
        <f t="shared" si="40"/>
        <v>L3</v>
      </c>
      <c r="N196" s="7" t="str">
        <f t="shared" si="45"/>
        <v>L.1.14.8</v>
      </c>
      <c r="O196" s="7"/>
      <c r="P196" s="7" t="str">
        <f t="shared" si="46"/>
        <v>ВВГнг(А)-LS (3х1,5)
L=26-0,04%</v>
      </c>
      <c r="Q196" s="7">
        <f t="shared" si="47"/>
        <v>1</v>
      </c>
      <c r="R196" s="7">
        <f t="shared" ref="R196:R259" si="49">IF(Q196=3,"L1,L2,L3",0)</f>
        <v>0</v>
      </c>
      <c r="S196" s="7">
        <f t="shared" ref="S196:S259" si="50">IF(C196=1,1,IF(Q196=3,S195,IF(S195=3,1,S195+1)))</f>
        <v>3</v>
      </c>
      <c r="T196" s="7" t="str">
        <f t="shared" ref="T196:T259" si="51">IF(R196=0,"L"&amp;S196,R196)</f>
        <v>L3</v>
      </c>
      <c r="U196" s="7" t="str">
        <f t="shared" si="48"/>
        <v>ВВГнг(А)-LS (3х1,5)</v>
      </c>
    </row>
    <row r="197" spans="1:21" x14ac:dyDescent="0.25">
      <c r="A197" s="7" t="str">
        <f t="shared" si="41"/>
        <v/>
      </c>
      <c r="B197" s="7">
        <f>IF(C197=1,MAX(B$2:$B196)+1,IF(F197=0,"",B196))</f>
        <v>1</v>
      </c>
      <c r="C197" s="7">
        <f>COUNTIF($F$2:$F197,F197)</f>
        <v>195</v>
      </c>
      <c r="D197" s="7">
        <f>IF(F197=0,0,MAX($D$2:D196)+1)</f>
        <v>195</v>
      </c>
      <c r="E197" s="7">
        <f>IF(H197=0,0,MAX($E$2:E196)+1)</f>
        <v>135</v>
      </c>
      <c r="F197" s="65" t="s">
        <v>356</v>
      </c>
      <c r="G197" s="59"/>
      <c r="H197" s="102"/>
      <c r="I197" s="7" t="e">
        <f>IFERROR(VLOOKUP(H197,H$2:H196,1,FALSE),VLOOKUP(H197,H198:H$478,1,FALSE))</f>
        <v>#N/A</v>
      </c>
      <c r="J197" s="7" t="str">
        <f t="shared" si="42"/>
        <v>Группа освещения  Пом. №14</v>
      </c>
      <c r="K197" s="7">
        <f t="shared" si="43"/>
        <v>0.14000000000000001</v>
      </c>
      <c r="L197" s="7">
        <f t="shared" si="44"/>
        <v>0.03</v>
      </c>
      <c r="M197" s="19" t="str">
        <f t="shared" ref="M197:M260" si="52">IFERROR(VLOOKUP(H197,Нагрузка_диапазон_1,4,FALSE),"")</f>
        <v>L1</v>
      </c>
      <c r="N197" s="7" t="str">
        <f t="shared" si="45"/>
        <v>L.1.14.9</v>
      </c>
      <c r="O197" s="7"/>
      <c r="P197" s="7" t="str">
        <f t="shared" si="46"/>
        <v>ВВГнг(А)-LS (3х1,5)
L=22-0,04%</v>
      </c>
      <c r="Q197" s="7">
        <f t="shared" si="47"/>
        <v>1</v>
      </c>
      <c r="R197" s="7">
        <f t="shared" si="49"/>
        <v>0</v>
      </c>
      <c r="S197" s="7">
        <f t="shared" si="50"/>
        <v>1</v>
      </c>
      <c r="T197" s="7" t="str">
        <f t="shared" si="51"/>
        <v>L1</v>
      </c>
      <c r="U197" s="7" t="str">
        <f t="shared" si="48"/>
        <v>ВВГнг(А)-LS (3х1,5)</v>
      </c>
    </row>
    <row r="198" spans="1:21" ht="15.75" thickBot="1" x14ac:dyDescent="0.3">
      <c r="A198" s="7" t="str">
        <f t="shared" si="41"/>
        <v/>
      </c>
      <c r="B198" s="7">
        <f>IF(C198=1,MAX(B$2:$B197)+1,IF(F198=0,"",B197))</f>
        <v>1</v>
      </c>
      <c r="C198" s="7">
        <f>COUNTIF($F$2:$F198,F198)</f>
        <v>196</v>
      </c>
      <c r="D198" s="7">
        <f>IF(F198=0,0,MAX($D$2:D197)+1)</f>
        <v>196</v>
      </c>
      <c r="E198" s="7">
        <f>IF(H198=0,0,MAX($E$2:E197)+1)</f>
        <v>136</v>
      </c>
      <c r="F198" s="65" t="s">
        <v>356</v>
      </c>
      <c r="G198" s="59"/>
      <c r="H198" s="103"/>
      <c r="I198" s="7" t="e">
        <f>IFERROR(VLOOKUP(H198,H$2:H197,1,FALSE),VLOOKUP(H198,H199:H$478,1,FALSE))</f>
        <v>#N/A</v>
      </c>
      <c r="J198" s="7" t="str">
        <f t="shared" si="42"/>
        <v>Группа освещения  Пом. №15</v>
      </c>
      <c r="K198" s="7">
        <f t="shared" si="43"/>
        <v>0.14000000000000001</v>
      </c>
      <c r="L198" s="7">
        <f t="shared" si="44"/>
        <v>0.03</v>
      </c>
      <c r="M198" s="19" t="str">
        <f t="shared" si="52"/>
        <v>L2</v>
      </c>
      <c r="N198" s="7" t="str">
        <f t="shared" si="45"/>
        <v>L.1.15.2</v>
      </c>
      <c r="O198" s="7"/>
      <c r="P198" s="7" t="str">
        <f t="shared" si="46"/>
        <v>ВВГнг(А)-LS (3х1,5)
L=37-0,06%</v>
      </c>
      <c r="Q198" s="7">
        <f t="shared" si="47"/>
        <v>1</v>
      </c>
      <c r="R198" s="7">
        <f t="shared" si="49"/>
        <v>0</v>
      </c>
      <c r="S198" s="7">
        <f t="shared" si="50"/>
        <v>2</v>
      </c>
      <c r="T198" s="7" t="str">
        <f t="shared" si="51"/>
        <v>L2</v>
      </c>
      <c r="U198" s="7" t="str">
        <f t="shared" si="48"/>
        <v>ВВГнг(А)-LS (3х1,5)</v>
      </c>
    </row>
    <row r="199" spans="1:21" x14ac:dyDescent="0.25">
      <c r="A199" s="7" t="str">
        <f t="shared" si="41"/>
        <v/>
      </c>
      <c r="B199" s="7">
        <f>IF(C199=1,MAX(B$2:$B198)+1,IF(F199=0,"",B198))</f>
        <v>1</v>
      </c>
      <c r="C199" s="7">
        <f>COUNTIF($F$2:$F199,F199)</f>
        <v>197</v>
      </c>
      <c r="D199" s="7">
        <f>IF(F199=0,0,MAX($D$2:D198)+1)</f>
        <v>197</v>
      </c>
      <c r="E199" s="7">
        <f>IF(H199=0,0,MAX($E$2:E198)+1)</f>
        <v>137</v>
      </c>
      <c r="F199" s="65" t="s">
        <v>356</v>
      </c>
      <c r="G199" s="59"/>
      <c r="H199" s="102"/>
      <c r="I199" s="7" t="e">
        <f>IFERROR(VLOOKUP(H199,H$2:H198,1,FALSE),VLOOKUP(H199,H200:H$478,1,FALSE))</f>
        <v>#N/A</v>
      </c>
      <c r="J199" s="7" t="str">
        <f t="shared" si="42"/>
        <v>Группа освещения  Пом. №16</v>
      </c>
      <c r="K199" s="7">
        <f t="shared" si="43"/>
        <v>0.14000000000000001</v>
      </c>
      <c r="L199" s="7">
        <f t="shared" si="44"/>
        <v>0.03</v>
      </c>
      <c r="M199" s="19" t="str">
        <f t="shared" si="52"/>
        <v>L3</v>
      </c>
      <c r="N199" s="7" t="str">
        <f t="shared" si="45"/>
        <v>L.1.16.1</v>
      </c>
      <c r="O199" s="7"/>
      <c r="P199" s="7" t="str">
        <f t="shared" si="46"/>
        <v>ВВГнг(А)-LS (3х1,5)
L=42-0,06%</v>
      </c>
      <c r="Q199" s="7">
        <f t="shared" si="47"/>
        <v>1</v>
      </c>
      <c r="R199" s="7">
        <f t="shared" si="49"/>
        <v>0</v>
      </c>
      <c r="S199" s="7">
        <f t="shared" si="50"/>
        <v>3</v>
      </c>
      <c r="T199" s="7" t="str">
        <f t="shared" si="51"/>
        <v>L3</v>
      </c>
      <c r="U199" s="7" t="str">
        <f t="shared" si="48"/>
        <v>ВВГнг(А)-LS (3х1,5)</v>
      </c>
    </row>
    <row r="200" spans="1:21" x14ac:dyDescent="0.25">
      <c r="A200" s="7" t="str">
        <f t="shared" si="41"/>
        <v/>
      </c>
      <c r="B200" s="7">
        <f>IF(C200=1,MAX(B$2:$B199)+1,IF(F200=0,"",B199))</f>
        <v>1</v>
      </c>
      <c r="C200" s="7">
        <f>COUNTIF($F$2:$F200,F200)</f>
        <v>198</v>
      </c>
      <c r="D200" s="7">
        <f>IF(F200=0,0,MAX($D$2:D199)+1)</f>
        <v>198</v>
      </c>
      <c r="E200" s="7">
        <f>IF(H200=0,0,MAX($E$2:E199)+1)</f>
        <v>138</v>
      </c>
      <c r="F200" s="65" t="s">
        <v>356</v>
      </c>
      <c r="G200" s="59"/>
      <c r="H200" s="102"/>
      <c r="I200" s="7" t="e">
        <f>IFERROR(VLOOKUP(H200,H$2:H199,1,FALSE),VLOOKUP(H200,H201:H$478,1,FALSE))</f>
        <v>#N/A</v>
      </c>
      <c r="J200" s="7" t="str">
        <f t="shared" si="42"/>
        <v>Группа освещения  Пом. №17</v>
      </c>
      <c r="K200" s="7">
        <f t="shared" si="43"/>
        <v>0.14000000000000001</v>
      </c>
      <c r="L200" s="7">
        <f t="shared" si="44"/>
        <v>0.03</v>
      </c>
      <c r="M200" s="19" t="str">
        <f t="shared" si="52"/>
        <v>L1</v>
      </c>
      <c r="N200" s="7" t="str">
        <f t="shared" si="45"/>
        <v>L.1.17.1</v>
      </c>
      <c r="O200" s="7"/>
      <c r="P200" s="7" t="str">
        <f t="shared" si="46"/>
        <v>ВВГнг(А)-LS (3х1,5)
L=46-0,07%</v>
      </c>
      <c r="Q200" s="7">
        <f t="shared" si="47"/>
        <v>1</v>
      </c>
      <c r="R200" s="7">
        <f t="shared" si="49"/>
        <v>0</v>
      </c>
      <c r="S200" s="7">
        <f t="shared" si="50"/>
        <v>1</v>
      </c>
      <c r="T200" s="7" t="str">
        <f t="shared" si="51"/>
        <v>L1</v>
      </c>
      <c r="U200" s="7" t="str">
        <f t="shared" si="48"/>
        <v>ВВГнг(А)-LS (3х1,5)</v>
      </c>
    </row>
    <row r="201" spans="1:21" x14ac:dyDescent="0.25">
      <c r="A201" s="7" t="str">
        <f t="shared" si="41"/>
        <v/>
      </c>
      <c r="B201" s="7">
        <f>IF(C201=1,MAX(B$2:$B200)+1,IF(F201=0,"",B200))</f>
        <v>1</v>
      </c>
      <c r="C201" s="7">
        <f>COUNTIF($F$2:$F201,F201)</f>
        <v>199</v>
      </c>
      <c r="D201" s="7">
        <f>IF(F201=0,0,MAX($D$2:D200)+1)</f>
        <v>199</v>
      </c>
      <c r="E201" s="7">
        <f>IF(H201=0,0,MAX($E$2:E200)+1)</f>
        <v>139</v>
      </c>
      <c r="F201" s="65" t="s">
        <v>356</v>
      </c>
      <c r="G201" s="59"/>
      <c r="H201" s="102"/>
      <c r="I201" s="7" t="e">
        <f>IFERROR(VLOOKUP(H201,H$2:H200,1,FALSE),VLOOKUP(H201,H202:H$478,1,FALSE))</f>
        <v>#N/A</v>
      </c>
      <c r="J201" s="7" t="str">
        <f t="shared" si="42"/>
        <v>Группа освещения  Пом. №17</v>
      </c>
      <c r="K201" s="7">
        <f t="shared" si="43"/>
        <v>0.14000000000000001</v>
      </c>
      <c r="L201" s="7">
        <f t="shared" si="44"/>
        <v>0.03</v>
      </c>
      <c r="M201" s="19" t="str">
        <f t="shared" si="52"/>
        <v>L2</v>
      </c>
      <c r="N201" s="7" t="str">
        <f t="shared" si="45"/>
        <v>L.1.17.2</v>
      </c>
      <c r="O201" s="7"/>
      <c r="P201" s="7" t="str">
        <f t="shared" si="46"/>
        <v>ВВГнг(А)-LS (3х1,5)
L=48-0,07%</v>
      </c>
      <c r="Q201" s="7">
        <f t="shared" si="47"/>
        <v>1</v>
      </c>
      <c r="R201" s="7">
        <f t="shared" si="49"/>
        <v>0</v>
      </c>
      <c r="S201" s="7">
        <f t="shared" si="50"/>
        <v>2</v>
      </c>
      <c r="T201" s="7" t="str">
        <f t="shared" si="51"/>
        <v>L2</v>
      </c>
      <c r="U201" s="7" t="str">
        <f t="shared" si="48"/>
        <v>ВВГнг(А)-LS (3х1,5)</v>
      </c>
    </row>
    <row r="202" spans="1:21" x14ac:dyDescent="0.25">
      <c r="A202" s="7" t="str">
        <f t="shared" si="41"/>
        <v/>
      </c>
      <c r="B202" s="7">
        <f>IF(C202=1,MAX(B$2:$B201)+1,IF(F202=0,"",B201))</f>
        <v>1</v>
      </c>
      <c r="C202" s="7">
        <f>COUNTIF($F$2:$F202,F202)</f>
        <v>200</v>
      </c>
      <c r="D202" s="7">
        <f>IF(F202=0,0,MAX($D$2:D201)+1)</f>
        <v>200</v>
      </c>
      <c r="E202" s="7">
        <f>IF(H202=0,0,MAX($E$2:E201)+1)</f>
        <v>140</v>
      </c>
      <c r="F202" s="65" t="s">
        <v>356</v>
      </c>
      <c r="G202" s="59"/>
      <c r="H202" s="102"/>
      <c r="I202" s="7" t="e">
        <f>IFERROR(VLOOKUP(H202,H$2:H201,1,FALSE),VLOOKUP(H202,H203:H$478,1,FALSE))</f>
        <v>#N/A</v>
      </c>
      <c r="J202" s="7" t="str">
        <f t="shared" si="42"/>
        <v>Группа освещения  Пом. №08</v>
      </c>
      <c r="K202" s="7">
        <f t="shared" si="43"/>
        <v>0.05</v>
      </c>
      <c r="L202" s="7">
        <f t="shared" si="44"/>
        <v>0.01</v>
      </c>
      <c r="M202" s="19" t="str">
        <f t="shared" si="52"/>
        <v>L3</v>
      </c>
      <c r="N202" s="7" t="str">
        <f t="shared" si="45"/>
        <v>L.1.08.4</v>
      </c>
      <c r="O202" s="7"/>
      <c r="P202" s="7" t="str">
        <f t="shared" si="46"/>
        <v>ВВГнг(А)-LS (3х1,5)
L=29-0,02%</v>
      </c>
      <c r="Q202" s="7">
        <f t="shared" si="47"/>
        <v>1</v>
      </c>
      <c r="R202" s="7">
        <f t="shared" si="49"/>
        <v>0</v>
      </c>
      <c r="S202" s="7">
        <f t="shared" si="50"/>
        <v>3</v>
      </c>
      <c r="T202" s="7" t="str">
        <f t="shared" si="51"/>
        <v>L3</v>
      </c>
      <c r="U202" s="7" t="str">
        <f t="shared" si="48"/>
        <v>ВВГнг(А)-LS (3х1,5)</v>
      </c>
    </row>
    <row r="203" spans="1:21" x14ac:dyDescent="0.25">
      <c r="A203" s="7" t="str">
        <f t="shared" si="41"/>
        <v/>
      </c>
      <c r="B203" s="7">
        <f>IF(C203=1,MAX(B$2:$B202)+1,IF(F203=0,"",B202))</f>
        <v>1</v>
      </c>
      <c r="C203" s="7">
        <f>COUNTIF($F$2:$F203,F203)</f>
        <v>201</v>
      </c>
      <c r="D203" s="7">
        <f>IF(F203=0,0,MAX($D$2:D202)+1)</f>
        <v>201</v>
      </c>
      <c r="E203" s="7">
        <f>IF(H203=0,0,MAX($E$2:E202)+1)</f>
        <v>141</v>
      </c>
      <c r="F203" s="65" t="s">
        <v>356</v>
      </c>
      <c r="G203" s="59"/>
      <c r="H203" s="102"/>
      <c r="I203" s="7" t="e">
        <f>IFERROR(VLOOKUP(H203,H$2:H202,1,FALSE),VLOOKUP(H203,H204:H$478,1,FALSE))</f>
        <v>#N/A</v>
      </c>
      <c r="J203" s="7" t="str">
        <f t="shared" si="42"/>
        <v>Группа освещения  Пом. №18</v>
      </c>
      <c r="K203" s="7">
        <f t="shared" si="43"/>
        <v>0.14000000000000001</v>
      </c>
      <c r="L203" s="7">
        <f t="shared" si="44"/>
        <v>0.03</v>
      </c>
      <c r="M203" s="19" t="str">
        <f t="shared" si="52"/>
        <v>L1</v>
      </c>
      <c r="N203" s="7" t="str">
        <f t="shared" si="45"/>
        <v>L.1.18.1</v>
      </c>
      <c r="O203" s="7"/>
      <c r="P203" s="7" t="str">
        <f t="shared" si="46"/>
        <v>ВВГнг(А)-LS (3х1,5)
L=40-0,06%</v>
      </c>
      <c r="Q203" s="7">
        <f t="shared" si="47"/>
        <v>1</v>
      </c>
      <c r="R203" s="7">
        <f t="shared" si="49"/>
        <v>0</v>
      </c>
      <c r="S203" s="7">
        <f t="shared" si="50"/>
        <v>1</v>
      </c>
      <c r="T203" s="7" t="str">
        <f t="shared" si="51"/>
        <v>L1</v>
      </c>
      <c r="U203" s="7" t="str">
        <f t="shared" si="48"/>
        <v>ВВГнг(А)-LS (3х1,5)</v>
      </c>
    </row>
    <row r="204" spans="1:21" x14ac:dyDescent="0.25">
      <c r="A204" s="7" t="str">
        <f t="shared" si="41"/>
        <v/>
      </c>
      <c r="B204" s="7">
        <f>IF(C204=1,MAX(B$2:$B203)+1,IF(F204=0,"",B203))</f>
        <v>1</v>
      </c>
      <c r="C204" s="7">
        <f>COUNTIF($F$2:$F204,F204)</f>
        <v>202</v>
      </c>
      <c r="D204" s="7">
        <f>IF(F204=0,0,MAX($D$2:D203)+1)</f>
        <v>202</v>
      </c>
      <c r="E204" s="7">
        <f>IF(H204=0,0,MAX($E$2:E203)+1)</f>
        <v>142</v>
      </c>
      <c r="F204" s="65" t="s">
        <v>356</v>
      </c>
      <c r="G204" s="59"/>
      <c r="H204" s="102"/>
      <c r="I204" s="7" t="e">
        <f>IFERROR(VLOOKUP(H204,H$2:H203,1,FALSE),VLOOKUP(H204,H205:H$478,1,FALSE))</f>
        <v>#N/A</v>
      </c>
      <c r="J204" s="7" t="str">
        <f t="shared" si="42"/>
        <v>Группа освещения  Пом. №18</v>
      </c>
      <c r="K204" s="7">
        <f t="shared" si="43"/>
        <v>0.14000000000000001</v>
      </c>
      <c r="L204" s="7">
        <f t="shared" si="44"/>
        <v>0.03</v>
      </c>
      <c r="M204" s="19" t="str">
        <f t="shared" si="52"/>
        <v>L2</v>
      </c>
      <c r="N204" s="7" t="str">
        <f t="shared" si="45"/>
        <v>L.1.18.2</v>
      </c>
      <c r="O204" s="7"/>
      <c r="P204" s="7" t="str">
        <f t="shared" si="46"/>
        <v>ВВГнг(А)-LS (3х1,5)
L=44-0,06%</v>
      </c>
      <c r="Q204" s="7">
        <f t="shared" si="47"/>
        <v>1</v>
      </c>
      <c r="R204" s="7">
        <f t="shared" si="49"/>
        <v>0</v>
      </c>
      <c r="S204" s="7">
        <f t="shared" si="50"/>
        <v>2</v>
      </c>
      <c r="T204" s="7" t="str">
        <f t="shared" si="51"/>
        <v>L2</v>
      </c>
      <c r="U204" s="7" t="str">
        <f t="shared" si="48"/>
        <v>ВВГнг(А)-LS (3х1,5)</v>
      </c>
    </row>
    <row r="205" spans="1:21" x14ac:dyDescent="0.25">
      <c r="A205" s="7" t="str">
        <f t="shared" si="41"/>
        <v/>
      </c>
      <c r="B205" s="7">
        <f>IF(C205=1,MAX(B$2:$B204)+1,IF(F205=0,"",B204))</f>
        <v>1</v>
      </c>
      <c r="C205" s="7">
        <f>COUNTIF($F$2:$F205,F205)</f>
        <v>203</v>
      </c>
      <c r="D205" s="7">
        <f>IF(F205=0,0,MAX($D$2:D204)+1)</f>
        <v>203</v>
      </c>
      <c r="E205" s="7">
        <f>IF(H205=0,0,MAX($E$2:E204)+1)</f>
        <v>143</v>
      </c>
      <c r="F205" s="65" t="s">
        <v>356</v>
      </c>
      <c r="G205" s="59"/>
      <c r="H205" s="102"/>
      <c r="I205" s="7" t="e">
        <f>IFERROR(VLOOKUP(H205,H$2:H204,1,FALSE),VLOOKUP(H205,H206:H$478,1,FALSE))</f>
        <v>#N/A</v>
      </c>
      <c r="J205" s="7" t="str">
        <f t="shared" si="42"/>
        <v>Группа освещения  Пом. №19</v>
      </c>
      <c r="K205" s="7">
        <f t="shared" si="43"/>
        <v>0.14000000000000001</v>
      </c>
      <c r="L205" s="7">
        <f t="shared" si="44"/>
        <v>0.03</v>
      </c>
      <c r="M205" s="19" t="str">
        <f t="shared" si="52"/>
        <v>L3</v>
      </c>
      <c r="N205" s="7" t="str">
        <f t="shared" si="45"/>
        <v>L.1.19.1</v>
      </c>
      <c r="O205" s="7"/>
      <c r="P205" s="7" t="str">
        <f t="shared" si="46"/>
        <v>ВВГнг(А)-LS (3х1,5)
L=39-0,06%</v>
      </c>
      <c r="Q205" s="7">
        <f t="shared" si="47"/>
        <v>1</v>
      </c>
      <c r="R205" s="7">
        <f t="shared" si="49"/>
        <v>0</v>
      </c>
      <c r="S205" s="7">
        <f t="shared" si="50"/>
        <v>3</v>
      </c>
      <c r="T205" s="7" t="str">
        <f t="shared" si="51"/>
        <v>L3</v>
      </c>
      <c r="U205" s="7" t="str">
        <f t="shared" si="48"/>
        <v>ВВГнг(А)-LS (3х1,5)</v>
      </c>
    </row>
    <row r="206" spans="1:21" s="8" customFormat="1" ht="15.75" thickBot="1" x14ac:dyDescent="0.3">
      <c r="A206" s="47" t="str">
        <f t="shared" ref="A206:A259" si="53">IF(B206=B207,"",B206)</f>
        <v/>
      </c>
      <c r="B206" s="47">
        <f>IF(C206=1,MAX(B$2:$B205)+1,IF(F206=0,"",B205))</f>
        <v>1</v>
      </c>
      <c r="C206" s="47">
        <f>COUNTIF($F$2:$F206,F206)</f>
        <v>204</v>
      </c>
      <c r="D206" s="47">
        <f>IF(F206=0,0,MAX($D$2:D205)+1)</f>
        <v>204</v>
      </c>
      <c r="E206" s="47">
        <f>IF(H206=0,0,MAX($E$2:E205)+1)</f>
        <v>0</v>
      </c>
      <c r="F206" s="65" t="s">
        <v>356</v>
      </c>
      <c r="G206" s="64"/>
      <c r="H206" s="103"/>
      <c r="I206" s="47" t="e">
        <f>IFERROR(VLOOKUP(H206,H$2:H205,1,FALSE),VLOOKUP(H206,H207:H$478,1,FALSE))</f>
        <v>#N/A</v>
      </c>
      <c r="J206" s="47" t="str">
        <f t="shared" si="42"/>
        <v/>
      </c>
      <c r="K206" s="47" t="str">
        <f t="shared" si="43"/>
        <v/>
      </c>
      <c r="L206" s="47" t="str">
        <f t="shared" si="44"/>
        <v/>
      </c>
      <c r="M206" s="52" t="str">
        <f t="shared" si="52"/>
        <v/>
      </c>
      <c r="N206" s="47" t="str">
        <f t="shared" si="45"/>
        <v/>
      </c>
      <c r="O206" s="47"/>
      <c r="P206" s="47" t="str">
        <f t="shared" si="46"/>
        <v/>
      </c>
      <c r="Q206" s="47" t="str">
        <f t="shared" si="47"/>
        <v/>
      </c>
      <c r="R206" s="47">
        <f t="shared" si="49"/>
        <v>0</v>
      </c>
      <c r="S206" s="47">
        <f t="shared" si="50"/>
        <v>1</v>
      </c>
      <c r="T206" s="47" t="str">
        <f t="shared" si="51"/>
        <v>L1</v>
      </c>
      <c r="U206" s="47" t="str">
        <f t="shared" si="48"/>
        <v/>
      </c>
    </row>
    <row r="207" spans="1:21" x14ac:dyDescent="0.25">
      <c r="A207" s="7" t="str">
        <f t="shared" si="53"/>
        <v/>
      </c>
      <c r="B207" s="7">
        <f>IF(C207=1,MAX(B$2:$B206)+1,IF(F207=0,"",B206))</f>
        <v>1</v>
      </c>
      <c r="C207" s="7">
        <f>COUNTIF($F$2:$F207,F207)</f>
        <v>205</v>
      </c>
      <c r="D207" s="7">
        <f>IF(F207=0,0,MAX($D$2:D206)+1)</f>
        <v>205</v>
      </c>
      <c r="E207" s="7">
        <f>IF(H207=0,0,MAX($E$2:E206)+1)</f>
        <v>0</v>
      </c>
      <c r="F207" s="65" t="s">
        <v>356</v>
      </c>
      <c r="G207" s="59"/>
      <c r="H207" s="104"/>
      <c r="I207" s="7" t="e">
        <f>IFERROR(VLOOKUP(H207,H$2:H206,1,FALSE),VLOOKUP(H207,H208:H$478,1,FALSE))</f>
        <v>#N/A</v>
      </c>
      <c r="J207" s="7" t="str">
        <f t="shared" si="42"/>
        <v/>
      </c>
      <c r="K207" s="7" t="str">
        <f t="shared" si="43"/>
        <v/>
      </c>
      <c r="L207" s="7" t="str">
        <f t="shared" si="44"/>
        <v/>
      </c>
      <c r="M207" s="19" t="str">
        <f t="shared" si="52"/>
        <v/>
      </c>
      <c r="N207" s="7" t="str">
        <f t="shared" si="45"/>
        <v/>
      </c>
      <c r="O207" s="7"/>
      <c r="P207" s="7" t="str">
        <f t="shared" si="46"/>
        <v/>
      </c>
      <c r="Q207" s="7" t="str">
        <f t="shared" si="47"/>
        <v/>
      </c>
      <c r="R207" s="7">
        <f t="shared" si="49"/>
        <v>0</v>
      </c>
      <c r="S207" s="7">
        <f t="shared" si="50"/>
        <v>2</v>
      </c>
      <c r="T207" s="7" t="str">
        <f t="shared" si="51"/>
        <v>L2</v>
      </c>
      <c r="U207" s="7" t="str">
        <f t="shared" si="48"/>
        <v/>
      </c>
    </row>
    <row r="208" spans="1:21" x14ac:dyDescent="0.25">
      <c r="A208" s="7" t="str">
        <f t="shared" si="53"/>
        <v/>
      </c>
      <c r="B208" s="7">
        <f>IF(C208=1,MAX(B$2:$B207)+1,IF(F208=0,"",B207))</f>
        <v>1</v>
      </c>
      <c r="C208" s="7">
        <f>COUNTIF($F$2:$F208,F208)</f>
        <v>206</v>
      </c>
      <c r="D208" s="7">
        <f>IF(F208=0,0,MAX($D$2:D207)+1)</f>
        <v>206</v>
      </c>
      <c r="E208" s="7">
        <f>IF(H208=0,0,MAX($E$2:E207)+1)</f>
        <v>144</v>
      </c>
      <c r="F208" s="65" t="s">
        <v>356</v>
      </c>
      <c r="G208" s="59"/>
      <c r="H208" s="102"/>
      <c r="I208" s="7" t="e">
        <f>IFERROR(VLOOKUP(H208,H$2:H207,1,FALSE),VLOOKUP(H208,H209:H$478,1,FALSE))</f>
        <v>#N/A</v>
      </c>
      <c r="J208" s="7" t="str">
        <f t="shared" si="42"/>
        <v>Группа освещения  Пом. №08</v>
      </c>
      <c r="K208" s="7">
        <f t="shared" si="43"/>
        <v>0.05</v>
      </c>
      <c r="L208" s="7">
        <f t="shared" si="44"/>
        <v>0.01</v>
      </c>
      <c r="M208" s="19" t="str">
        <f t="shared" si="52"/>
        <v>L3</v>
      </c>
      <c r="N208" s="7" t="str">
        <f t="shared" si="45"/>
        <v>L.1.08.5</v>
      </c>
      <c r="O208" s="7"/>
      <c r="P208" s="7" t="str">
        <f t="shared" si="46"/>
        <v>ВВГнг(А)-LS (3х1,5)
L=30-0,02%</v>
      </c>
      <c r="Q208" s="7">
        <f t="shared" si="47"/>
        <v>1</v>
      </c>
      <c r="R208" s="7">
        <f t="shared" si="49"/>
        <v>0</v>
      </c>
      <c r="S208" s="7">
        <f t="shared" si="50"/>
        <v>3</v>
      </c>
      <c r="T208" s="7" t="str">
        <f t="shared" si="51"/>
        <v>L3</v>
      </c>
      <c r="U208" s="7" t="str">
        <f t="shared" si="48"/>
        <v>ВВГнг(А)-LS (3х1,5)</v>
      </c>
    </row>
    <row r="209" spans="1:21" x14ac:dyDescent="0.25">
      <c r="A209" s="7" t="str">
        <f t="shared" si="53"/>
        <v/>
      </c>
      <c r="B209" s="7">
        <f>IF(C209=1,MAX(B$2:$B208)+1,IF(F209=0,"",B208))</f>
        <v>1</v>
      </c>
      <c r="C209" s="7">
        <f>COUNTIF($F$2:$F209,F209)</f>
        <v>207</v>
      </c>
      <c r="D209" s="7">
        <f>IF(F209=0,0,MAX($D$2:D208)+1)</f>
        <v>207</v>
      </c>
      <c r="E209" s="7">
        <f>IF(H209=0,0,MAX($E$2:E208)+1)</f>
        <v>145</v>
      </c>
      <c r="F209" s="65" t="s">
        <v>356</v>
      </c>
      <c r="G209" s="59"/>
      <c r="H209" s="102"/>
      <c r="I209" s="7" t="e">
        <f>IFERROR(VLOOKUP(H209,H$2:H208,1,FALSE),VLOOKUP(H209,H210:H$478,1,FALSE))</f>
        <v>#N/A</v>
      </c>
      <c r="J209" s="7" t="str">
        <f t="shared" si="42"/>
        <v>Группа освещения  Пом. №20</v>
      </c>
      <c r="K209" s="7">
        <f t="shared" si="43"/>
        <v>0.14000000000000001</v>
      </c>
      <c r="L209" s="7">
        <f t="shared" si="44"/>
        <v>0.03</v>
      </c>
      <c r="M209" s="19" t="str">
        <f t="shared" si="52"/>
        <v>L1</v>
      </c>
      <c r="N209" s="7" t="str">
        <f t="shared" si="45"/>
        <v>L.1.20.1</v>
      </c>
      <c r="O209" s="7"/>
      <c r="P209" s="7" t="str">
        <f t="shared" si="46"/>
        <v>ВВГнг(А)-LS (3х1,5)
L=35-0,05%</v>
      </c>
      <c r="Q209" s="7">
        <f t="shared" si="47"/>
        <v>1</v>
      </c>
      <c r="R209" s="7">
        <f t="shared" si="49"/>
        <v>0</v>
      </c>
      <c r="S209" s="7">
        <f t="shared" si="50"/>
        <v>1</v>
      </c>
      <c r="T209" s="7" t="str">
        <f t="shared" si="51"/>
        <v>L1</v>
      </c>
      <c r="U209" s="7" t="str">
        <f t="shared" si="48"/>
        <v>ВВГнг(А)-LS (3х1,5)</v>
      </c>
    </row>
    <row r="210" spans="1:21" x14ac:dyDescent="0.25">
      <c r="A210" s="7" t="str">
        <f t="shared" si="53"/>
        <v/>
      </c>
      <c r="B210" s="7">
        <f>IF(C210=1,MAX(B$2:$B209)+1,IF(F210=0,"",B209))</f>
        <v>1</v>
      </c>
      <c r="C210" s="7">
        <f>COUNTIF($F$2:$F210,F210)</f>
        <v>208</v>
      </c>
      <c r="D210" s="7">
        <f>IF(F210=0,0,MAX($D$2:D209)+1)</f>
        <v>208</v>
      </c>
      <c r="E210" s="7">
        <f>IF(H210=0,0,MAX($E$2:E209)+1)</f>
        <v>146</v>
      </c>
      <c r="F210" s="65" t="s">
        <v>356</v>
      </c>
      <c r="G210" s="59"/>
      <c r="H210" s="102"/>
      <c r="I210" s="7" t="e">
        <f>IFERROR(VLOOKUP(H210,H$2:H209,1,FALSE),VLOOKUP(H210,H211:H$478,1,FALSE))</f>
        <v>#N/A</v>
      </c>
      <c r="J210" s="7" t="str">
        <f t="shared" si="42"/>
        <v>Группа освещения  Пом. №21</v>
      </c>
      <c r="K210" s="7">
        <f t="shared" si="43"/>
        <v>0.14000000000000001</v>
      </c>
      <c r="L210" s="7">
        <f t="shared" si="44"/>
        <v>0.03</v>
      </c>
      <c r="M210" s="19" t="str">
        <f t="shared" si="52"/>
        <v>L2</v>
      </c>
      <c r="N210" s="7" t="str">
        <f t="shared" si="45"/>
        <v>L.1.21.1</v>
      </c>
      <c r="O210" s="7"/>
      <c r="P210" s="7" t="str">
        <f t="shared" si="46"/>
        <v>ВВГнг(А)-LS (3х1,5)
L=37-0,05%</v>
      </c>
      <c r="Q210" s="7">
        <f t="shared" si="47"/>
        <v>1</v>
      </c>
      <c r="R210" s="7">
        <f t="shared" si="49"/>
        <v>0</v>
      </c>
      <c r="S210" s="7">
        <f t="shared" si="50"/>
        <v>2</v>
      </c>
      <c r="T210" s="7" t="str">
        <f t="shared" si="51"/>
        <v>L2</v>
      </c>
      <c r="U210" s="7" t="str">
        <f t="shared" si="48"/>
        <v>ВВГнг(А)-LS (3х1,5)</v>
      </c>
    </row>
    <row r="211" spans="1:21" x14ac:dyDescent="0.25">
      <c r="A211" s="7" t="str">
        <f t="shared" si="53"/>
        <v/>
      </c>
      <c r="B211" s="7">
        <f>IF(C211=1,MAX(B$2:$B210)+1,IF(F211=0,"",B210))</f>
        <v>1</v>
      </c>
      <c r="C211" s="7">
        <f>COUNTIF($F$2:$F211,F211)</f>
        <v>209</v>
      </c>
      <c r="D211" s="7">
        <f>IF(F211=0,0,MAX($D$2:D210)+1)</f>
        <v>209</v>
      </c>
      <c r="E211" s="7">
        <f>IF(H211=0,0,MAX($E$2:E210)+1)</f>
        <v>147</v>
      </c>
      <c r="F211" s="65" t="s">
        <v>356</v>
      </c>
      <c r="G211" s="59"/>
      <c r="H211" s="102"/>
      <c r="I211" s="7" t="e">
        <f>IFERROR(VLOOKUP(H211,H$2:H210,1,FALSE),VLOOKUP(H211,H212:H$478,1,FALSE))</f>
        <v>#N/A</v>
      </c>
      <c r="J211" s="7" t="str">
        <f t="shared" si="42"/>
        <v>Группа освещения  Пом. №21</v>
      </c>
      <c r="K211" s="7">
        <f t="shared" si="43"/>
        <v>0.14000000000000001</v>
      </c>
      <c r="L211" s="7">
        <f t="shared" si="44"/>
        <v>0.03</v>
      </c>
      <c r="M211" s="19" t="str">
        <f t="shared" si="52"/>
        <v>L3</v>
      </c>
      <c r="N211" s="7" t="str">
        <f t="shared" si="45"/>
        <v>L.1.21.2</v>
      </c>
      <c r="O211" s="7"/>
      <c r="P211" s="7" t="str">
        <f t="shared" si="46"/>
        <v>ВВГнг(А)-LS (3х1,5)
L=33-0,05%</v>
      </c>
      <c r="Q211" s="7">
        <f t="shared" si="47"/>
        <v>1</v>
      </c>
      <c r="R211" s="7">
        <f t="shared" si="49"/>
        <v>0</v>
      </c>
      <c r="S211" s="7">
        <f t="shared" si="50"/>
        <v>3</v>
      </c>
      <c r="T211" s="7" t="str">
        <f t="shared" si="51"/>
        <v>L3</v>
      </c>
      <c r="U211" s="7" t="str">
        <f t="shared" si="48"/>
        <v>ВВГнг(А)-LS (3х1,5)</v>
      </c>
    </row>
    <row r="212" spans="1:21" x14ac:dyDescent="0.25">
      <c r="A212" s="7" t="str">
        <f t="shared" si="53"/>
        <v/>
      </c>
      <c r="B212" s="7">
        <f>IF(C212=1,MAX(B$2:$B211)+1,IF(F212=0,"",B211))</f>
        <v>1</v>
      </c>
      <c r="C212" s="7">
        <f>COUNTIF($F$2:$F212,F212)</f>
        <v>210</v>
      </c>
      <c r="D212" s="7">
        <f>IF(F212=0,0,MAX($D$2:D211)+1)</f>
        <v>210</v>
      </c>
      <c r="E212" s="7">
        <f>IF(H212=0,0,MAX($E$2:E211)+1)</f>
        <v>148</v>
      </c>
      <c r="F212" s="65" t="s">
        <v>356</v>
      </c>
      <c r="G212" s="102"/>
      <c r="H212" s="102"/>
      <c r="I212" s="7" t="e">
        <f>IFERROR(VLOOKUP(H212,H$2:H211,1,FALSE),VLOOKUP(H212,H213:H$478,1,FALSE))</f>
        <v>#N/A</v>
      </c>
      <c r="J212" s="7" t="str">
        <f t="shared" si="42"/>
        <v>Розеточная группа  Пом. №08 Экран</v>
      </c>
      <c r="K212" s="7">
        <f t="shared" si="43"/>
        <v>0.28000000000000003</v>
      </c>
      <c r="L212" s="7">
        <f t="shared" si="44"/>
        <v>0.06</v>
      </c>
      <c r="M212" s="19" t="str">
        <f t="shared" si="52"/>
        <v>L1</v>
      </c>
      <c r="N212" s="7" t="str">
        <f t="shared" si="45"/>
        <v>R.1.08.3</v>
      </c>
      <c r="O212" s="7"/>
      <c r="P212" s="7" t="str">
        <f t="shared" si="46"/>
        <v>ВВГнг(А)-LS (5х1,5)
L=28-0,08%</v>
      </c>
      <c r="Q212" s="7">
        <f t="shared" si="47"/>
        <v>1</v>
      </c>
      <c r="R212" s="7">
        <f t="shared" si="49"/>
        <v>0</v>
      </c>
      <c r="S212" s="7">
        <f t="shared" si="50"/>
        <v>1</v>
      </c>
      <c r="T212" s="7" t="str">
        <f t="shared" si="51"/>
        <v>L1</v>
      </c>
      <c r="U212" s="7" t="str">
        <f t="shared" si="48"/>
        <v>ВВГнг(А)-LS (5х1,5)</v>
      </c>
    </row>
    <row r="213" spans="1:21" x14ac:dyDescent="0.25">
      <c r="A213" s="7" t="str">
        <f t="shared" si="53"/>
        <v/>
      </c>
      <c r="B213" s="7">
        <f>IF(C213=1,MAX(B$2:$B212)+1,IF(F213=0,"",B212))</f>
        <v>1</v>
      </c>
      <c r="C213" s="7">
        <f>COUNTIF($F$2:$F213,F213)</f>
        <v>211</v>
      </c>
      <c r="D213" s="7">
        <f>IF(F213=0,0,MAX($D$2:D212)+1)</f>
        <v>211</v>
      </c>
      <c r="E213" s="7">
        <f>IF(H213=0,0,MAX($E$2:E212)+1)</f>
        <v>0</v>
      </c>
      <c r="F213" s="65" t="s">
        <v>356</v>
      </c>
      <c r="G213" s="102"/>
      <c r="H213" s="102"/>
      <c r="I213" s="7" t="e">
        <f>IFERROR(VLOOKUP(H213,H$2:H212,1,FALSE),VLOOKUP(H213,H214:H$478,1,FALSE))</f>
        <v>#N/A</v>
      </c>
      <c r="J213" s="7" t="str">
        <f t="shared" si="42"/>
        <v/>
      </c>
      <c r="K213" s="7" t="str">
        <f t="shared" si="43"/>
        <v/>
      </c>
      <c r="L213" s="7" t="str">
        <f t="shared" si="44"/>
        <v/>
      </c>
      <c r="M213" s="19" t="str">
        <f t="shared" si="52"/>
        <v/>
      </c>
      <c r="N213" s="7" t="str">
        <f t="shared" si="45"/>
        <v/>
      </c>
      <c r="O213" s="7"/>
      <c r="P213" s="7" t="str">
        <f t="shared" si="46"/>
        <v/>
      </c>
      <c r="Q213" s="7" t="str">
        <f t="shared" si="47"/>
        <v/>
      </c>
      <c r="R213" s="7">
        <f t="shared" si="49"/>
        <v>0</v>
      </c>
      <c r="S213" s="7">
        <f t="shared" si="50"/>
        <v>2</v>
      </c>
      <c r="T213" s="7" t="str">
        <f t="shared" si="51"/>
        <v>L2</v>
      </c>
      <c r="U213" s="7" t="str">
        <f t="shared" si="48"/>
        <v/>
      </c>
    </row>
    <row r="214" spans="1:21" x14ac:dyDescent="0.25">
      <c r="A214" s="7" t="str">
        <f t="shared" si="53"/>
        <v/>
      </c>
      <c r="B214" s="7">
        <f>IF(C214=1,MAX(B$2:$B213)+1,IF(F214=0,"",B213))</f>
        <v>1</v>
      </c>
      <c r="C214" s="7">
        <f>COUNTIF($F$2:$F214,F214)</f>
        <v>212</v>
      </c>
      <c r="D214" s="7">
        <f>IF(F214=0,0,MAX($D$2:D213)+1)</f>
        <v>212</v>
      </c>
      <c r="E214" s="7">
        <f>IF(H214=0,0,MAX($E$2:E213)+1)</f>
        <v>149</v>
      </c>
      <c r="F214" s="65" t="s">
        <v>356</v>
      </c>
      <c r="G214" s="102"/>
      <c r="H214" s="102"/>
      <c r="I214" s="7" t="e">
        <f>IFERROR(VLOOKUP(H214,H$2:H213,1,FALSE),VLOOKUP(H214,H215:H$478,1,FALSE))</f>
        <v>#N/A</v>
      </c>
      <c r="J214" s="7" t="str">
        <f t="shared" si="42"/>
        <v>Группа освещения  Пом. №01</v>
      </c>
      <c r="K214" s="7">
        <f t="shared" si="43"/>
        <v>0.16</v>
      </c>
      <c r="L214" s="7">
        <f t="shared" si="44"/>
        <v>3.5000000000000003E-2</v>
      </c>
      <c r="M214" s="19" t="str">
        <f t="shared" si="52"/>
        <v>L3</v>
      </c>
      <c r="N214" s="7" t="str">
        <f t="shared" si="45"/>
        <v>L.1.01.2</v>
      </c>
      <c r="O214" s="7"/>
      <c r="P214" s="7" t="str">
        <f t="shared" si="46"/>
        <v>ВВГнг(А)-LS (3х1,5)
L=40-0,05%</v>
      </c>
      <c r="Q214" s="7">
        <f t="shared" si="47"/>
        <v>1</v>
      </c>
      <c r="R214" s="7">
        <f t="shared" si="49"/>
        <v>0</v>
      </c>
      <c r="S214" s="7">
        <f t="shared" si="50"/>
        <v>3</v>
      </c>
      <c r="T214" s="7" t="str">
        <f t="shared" si="51"/>
        <v>L3</v>
      </c>
      <c r="U214" s="7" t="str">
        <f t="shared" si="48"/>
        <v>ВВГнг(А)-LS (3х1,5)</v>
      </c>
    </row>
    <row r="215" spans="1:21" x14ac:dyDescent="0.25">
      <c r="A215" s="7" t="str">
        <f t="shared" si="53"/>
        <v/>
      </c>
      <c r="B215" s="7">
        <f>IF(C215=1,MAX(B$2:$B214)+1,IF(F215=0,"",B214))</f>
        <v>1</v>
      </c>
      <c r="C215" s="7">
        <f>COUNTIF($F$2:$F215,F215)</f>
        <v>213</v>
      </c>
      <c r="D215" s="7">
        <f>IF(F215=0,0,MAX($D$2:D214)+1)</f>
        <v>213</v>
      </c>
      <c r="E215" s="7">
        <f>IF(H215=0,0,MAX($E$2:E214)+1)</f>
        <v>150</v>
      </c>
      <c r="F215" s="65" t="s">
        <v>356</v>
      </c>
      <c r="G215" s="59"/>
      <c r="H215" s="102"/>
      <c r="I215" s="7" t="e">
        <f>IFERROR(VLOOKUP(H215,H$2:H214,1,FALSE),VLOOKUP(H215,H216:H$478,1,FALSE))</f>
        <v>#N/A</v>
      </c>
      <c r="J215" s="7" t="str">
        <f t="shared" si="42"/>
        <v>Группа освещения  Пом. №02</v>
      </c>
      <c r="K215" s="7">
        <f t="shared" si="43"/>
        <v>0.14000000000000001</v>
      </c>
      <c r="L215" s="7">
        <f t="shared" si="44"/>
        <v>0.03</v>
      </c>
      <c r="M215" s="19" t="str">
        <f t="shared" si="52"/>
        <v>L1</v>
      </c>
      <c r="N215" s="7" t="str">
        <f t="shared" si="45"/>
        <v>L.1.02.2</v>
      </c>
      <c r="O215" s="7"/>
      <c r="P215" s="7" t="str">
        <f t="shared" si="46"/>
        <v>ВВГнг(А)-LS (3х1,5)
L=19-0,03%</v>
      </c>
      <c r="Q215" s="7">
        <f t="shared" si="47"/>
        <v>1</v>
      </c>
      <c r="R215" s="7">
        <f t="shared" si="49"/>
        <v>0</v>
      </c>
      <c r="S215" s="7">
        <f t="shared" si="50"/>
        <v>1</v>
      </c>
      <c r="T215" s="7" t="str">
        <f t="shared" si="51"/>
        <v>L1</v>
      </c>
      <c r="U215" s="7" t="str">
        <f t="shared" si="48"/>
        <v>ВВГнг(А)-LS (3х1,5)</v>
      </c>
    </row>
    <row r="216" spans="1:21" x14ac:dyDescent="0.25">
      <c r="A216" s="7" t="str">
        <f t="shared" si="53"/>
        <v/>
      </c>
      <c r="B216" s="7">
        <f>IF(C216=1,MAX(B$2:$B215)+1,IF(F216=0,"",B215))</f>
        <v>1</v>
      </c>
      <c r="C216" s="7">
        <f>COUNTIF($F$2:$F216,F216)</f>
        <v>214</v>
      </c>
      <c r="D216" s="7">
        <f>IF(F216=0,0,MAX($D$2:D215)+1)</f>
        <v>214</v>
      </c>
      <c r="E216" s="7">
        <f>IF(H216=0,0,MAX($E$2:E215)+1)</f>
        <v>151</v>
      </c>
      <c r="F216" s="65" t="s">
        <v>356</v>
      </c>
      <c r="G216" s="59"/>
      <c r="H216" s="102"/>
      <c r="I216" s="7" t="e">
        <f>IFERROR(VLOOKUP(H216,H$2:H215,1,FALSE),VLOOKUP(H216,H217:H$478,1,FALSE))</f>
        <v>#N/A</v>
      </c>
      <c r="J216" s="7" t="str">
        <f t="shared" si="42"/>
        <v>Группа освещения  Пом. №04</v>
      </c>
      <c r="K216" s="7">
        <f t="shared" si="43"/>
        <v>0.14000000000000001</v>
      </c>
      <c r="L216" s="7">
        <f t="shared" si="44"/>
        <v>0.03</v>
      </c>
      <c r="M216" s="19" t="str">
        <f t="shared" si="52"/>
        <v>L2</v>
      </c>
      <c r="N216" s="7" t="str">
        <f t="shared" si="45"/>
        <v>L.1.04.1</v>
      </c>
      <c r="O216" s="7"/>
      <c r="P216" s="7" t="str">
        <f t="shared" si="46"/>
        <v>ВВГнг(А)-LS (3х1,5)
L=32-0,04%</v>
      </c>
      <c r="Q216" s="7">
        <f t="shared" si="47"/>
        <v>1</v>
      </c>
      <c r="R216" s="7">
        <f t="shared" si="49"/>
        <v>0</v>
      </c>
      <c r="S216" s="7">
        <f t="shared" si="50"/>
        <v>2</v>
      </c>
      <c r="T216" s="7" t="str">
        <f t="shared" si="51"/>
        <v>L2</v>
      </c>
      <c r="U216" s="7" t="str">
        <f t="shared" si="48"/>
        <v>ВВГнг(А)-LS (3х1,5)</v>
      </c>
    </row>
    <row r="217" spans="1:21" x14ac:dyDescent="0.25">
      <c r="A217" s="7" t="str">
        <f t="shared" si="53"/>
        <v/>
      </c>
      <c r="B217" s="7">
        <f>IF(C217=1,MAX(B$2:$B216)+1,IF(F217=0,"",B216))</f>
        <v>1</v>
      </c>
      <c r="C217" s="7">
        <f>COUNTIF($F$2:$F217,F217)</f>
        <v>215</v>
      </c>
      <c r="D217" s="7">
        <f>IF(F217=0,0,MAX($D$2:D216)+1)</f>
        <v>215</v>
      </c>
      <c r="E217" s="7">
        <f>IF(H217=0,0,MAX($E$2:E216)+1)</f>
        <v>152</v>
      </c>
      <c r="F217" s="65" t="s">
        <v>356</v>
      </c>
      <c r="G217" s="59"/>
      <c r="H217" s="102"/>
      <c r="I217" s="7" t="e">
        <f>IFERROR(VLOOKUP(H217,H$2:H216,1,FALSE),VLOOKUP(H217,H218:H$478,1,FALSE))</f>
        <v>#N/A</v>
      </c>
      <c r="J217" s="7" t="str">
        <f t="shared" si="42"/>
        <v>Группа освещения  Пом. №05</v>
      </c>
      <c r="K217" s="7">
        <f t="shared" si="43"/>
        <v>0.14000000000000001</v>
      </c>
      <c r="L217" s="7">
        <f t="shared" si="44"/>
        <v>0.03</v>
      </c>
      <c r="M217" s="19" t="str">
        <f t="shared" si="52"/>
        <v>L3</v>
      </c>
      <c r="N217" s="7" t="str">
        <f t="shared" si="45"/>
        <v>L.1.05.1</v>
      </c>
      <c r="O217" s="7"/>
      <c r="P217" s="7" t="str">
        <f t="shared" si="46"/>
        <v>ВВГнг(А)-LS (3х1,5)
L=30-0,04%</v>
      </c>
      <c r="Q217" s="7">
        <f t="shared" si="47"/>
        <v>1</v>
      </c>
      <c r="R217" s="7">
        <f t="shared" si="49"/>
        <v>0</v>
      </c>
      <c r="S217" s="7">
        <f t="shared" si="50"/>
        <v>3</v>
      </c>
      <c r="T217" s="7" t="str">
        <f t="shared" si="51"/>
        <v>L3</v>
      </c>
      <c r="U217" s="7" t="str">
        <f t="shared" si="48"/>
        <v>ВВГнг(А)-LS (3х1,5)</v>
      </c>
    </row>
    <row r="218" spans="1:21" x14ac:dyDescent="0.25">
      <c r="A218" s="7" t="str">
        <f t="shared" si="53"/>
        <v/>
      </c>
      <c r="B218" s="7">
        <f>IF(C218=1,MAX(B$2:$B217)+1,IF(F218=0,"",B217))</f>
        <v>1</v>
      </c>
      <c r="C218" s="7">
        <f>COUNTIF($F$2:$F218,F218)</f>
        <v>216</v>
      </c>
      <c r="D218" s="7">
        <f>IF(F218=0,0,MAX($D$2:D217)+1)</f>
        <v>216</v>
      </c>
      <c r="E218" s="7">
        <f>IF(H218=0,0,MAX($E$2:E217)+1)</f>
        <v>153</v>
      </c>
      <c r="F218" s="65" t="s">
        <v>356</v>
      </c>
      <c r="G218" s="59"/>
      <c r="H218" s="102"/>
      <c r="I218" s="7" t="e">
        <f>IFERROR(VLOOKUP(H218,H$2:H217,1,FALSE),VLOOKUP(H218,H219:H$478,1,FALSE))</f>
        <v>#N/A</v>
      </c>
      <c r="J218" s="7" t="str">
        <f t="shared" si="42"/>
        <v>Группа освещения  Пом. №08</v>
      </c>
      <c r="K218" s="7">
        <f t="shared" si="43"/>
        <v>0.23</v>
      </c>
      <c r="L218" s="7">
        <f t="shared" si="44"/>
        <v>0.05</v>
      </c>
      <c r="M218" s="19" t="str">
        <f t="shared" si="52"/>
        <v>L1</v>
      </c>
      <c r="N218" s="7" t="str">
        <f t="shared" si="45"/>
        <v>L.1.08.3</v>
      </c>
      <c r="O218" s="7"/>
      <c r="P218" s="7" t="str">
        <f t="shared" si="46"/>
        <v>ВВГнг(А)-LS (3х1,5)
L=55-0,09%</v>
      </c>
      <c r="Q218" s="7">
        <f t="shared" si="47"/>
        <v>1</v>
      </c>
      <c r="R218" s="7">
        <f t="shared" si="49"/>
        <v>0</v>
      </c>
      <c r="S218" s="7">
        <f t="shared" si="50"/>
        <v>1</v>
      </c>
      <c r="T218" s="7" t="str">
        <f t="shared" si="51"/>
        <v>L1</v>
      </c>
      <c r="U218" s="7" t="str">
        <f t="shared" si="48"/>
        <v>ВВГнг(А)-LS (3х1,5)</v>
      </c>
    </row>
    <row r="219" spans="1:21" x14ac:dyDescent="0.25">
      <c r="A219" s="7" t="str">
        <f t="shared" si="53"/>
        <v/>
      </c>
      <c r="B219" s="7">
        <f>IF(C219=1,MAX(B$2:$B218)+1,IF(F219=0,"",B218))</f>
        <v>1</v>
      </c>
      <c r="C219" s="7">
        <f>COUNTIF($F$2:$F219,F219)</f>
        <v>217</v>
      </c>
      <c r="D219" s="7">
        <f>IF(F219=0,0,MAX($D$2:D218)+1)</f>
        <v>217</v>
      </c>
      <c r="E219" s="7">
        <f>IF(H219=0,0,MAX($E$2:E218)+1)</f>
        <v>154</v>
      </c>
      <c r="F219" s="65" t="s">
        <v>356</v>
      </c>
      <c r="G219" s="59"/>
      <c r="H219" s="102"/>
      <c r="I219" s="7" t="e">
        <f>IFERROR(VLOOKUP(H219,H$2:H218,1,FALSE),VLOOKUP(H219,H220:H$478,1,FALSE))</f>
        <v>#N/A</v>
      </c>
      <c r="J219" s="7" t="str">
        <f t="shared" si="42"/>
        <v>Группа освещения  Пом. №10</v>
      </c>
      <c r="K219" s="7">
        <f t="shared" si="43"/>
        <v>0.14000000000000001</v>
      </c>
      <c r="L219" s="7">
        <f t="shared" si="44"/>
        <v>0.03</v>
      </c>
      <c r="M219" s="19" t="str">
        <f t="shared" si="52"/>
        <v>L2</v>
      </c>
      <c r="N219" s="7" t="str">
        <f t="shared" si="45"/>
        <v>L.1.10.2</v>
      </c>
      <c r="O219" s="7"/>
      <c r="P219" s="7" t="str">
        <f t="shared" si="46"/>
        <v>ВВГнг(А)-LS (3х1,5)
L=30-0,04%</v>
      </c>
      <c r="Q219" s="7">
        <f t="shared" si="47"/>
        <v>1</v>
      </c>
      <c r="R219" s="7">
        <f t="shared" si="49"/>
        <v>0</v>
      </c>
      <c r="S219" s="7">
        <f t="shared" si="50"/>
        <v>2</v>
      </c>
      <c r="T219" s="7" t="str">
        <f t="shared" si="51"/>
        <v>L2</v>
      </c>
      <c r="U219" s="7" t="str">
        <f t="shared" si="48"/>
        <v>ВВГнг(А)-LS (3х1,5)</v>
      </c>
    </row>
    <row r="220" spans="1:21" x14ac:dyDescent="0.25">
      <c r="A220" s="7" t="str">
        <f t="shared" si="53"/>
        <v/>
      </c>
      <c r="B220" s="7">
        <f>IF(C220=1,MAX(B$2:$B219)+1,IF(F220=0,"",B219))</f>
        <v>1</v>
      </c>
      <c r="C220" s="7">
        <f>COUNTIF($F$2:$F220,F220)</f>
        <v>218</v>
      </c>
      <c r="D220" s="7">
        <f>IF(F220=0,0,MAX($D$2:D219)+1)</f>
        <v>218</v>
      </c>
      <c r="E220" s="7">
        <f>IF(H220=0,0,MAX($E$2:E219)+1)</f>
        <v>155</v>
      </c>
      <c r="F220" s="65" t="s">
        <v>356</v>
      </c>
      <c r="G220" s="65"/>
      <c r="H220" s="102"/>
      <c r="I220" s="7" t="e">
        <f>IFERROR(VLOOKUP(H220,H$2:H219,1,FALSE),VLOOKUP(H220,H221:H$478,1,FALSE))</f>
        <v>#N/A</v>
      </c>
      <c r="J220" s="7" t="str">
        <f t="shared" si="42"/>
        <v>Группа освещения  Пом. №11</v>
      </c>
      <c r="K220" s="7">
        <f t="shared" si="43"/>
        <v>0.12</v>
      </c>
      <c r="L220" s="7">
        <f t="shared" si="44"/>
        <v>2.5000000000000001E-2</v>
      </c>
      <c r="M220" s="19" t="str">
        <f t="shared" si="52"/>
        <v>L3</v>
      </c>
      <c r="N220" s="7" t="str">
        <f t="shared" si="45"/>
        <v>L.1.11.4</v>
      </c>
      <c r="O220" s="7"/>
      <c r="P220" s="7" t="str">
        <f t="shared" si="46"/>
        <v>ВВГнг(А)-LS (3х1,5)
L=30-0,03%</v>
      </c>
      <c r="Q220" s="7">
        <f t="shared" si="47"/>
        <v>1</v>
      </c>
      <c r="R220" s="7">
        <f t="shared" si="49"/>
        <v>0</v>
      </c>
      <c r="S220" s="7">
        <f t="shared" si="50"/>
        <v>3</v>
      </c>
      <c r="T220" s="7" t="str">
        <f t="shared" si="51"/>
        <v>L3</v>
      </c>
      <c r="U220" s="7" t="str">
        <f t="shared" si="48"/>
        <v>ВВГнг(А)-LS (3х1,5)</v>
      </c>
    </row>
    <row r="221" spans="1:21" x14ac:dyDescent="0.25">
      <c r="A221" s="7" t="str">
        <f t="shared" si="53"/>
        <v/>
      </c>
      <c r="B221" s="7">
        <f>IF(C221=1,MAX(B$2:$B220)+1,IF(F221=0,"",B220))</f>
        <v>1</v>
      </c>
      <c r="C221" s="7">
        <f>COUNTIF($F$2:$F221,F221)</f>
        <v>219</v>
      </c>
      <c r="D221" s="7">
        <f>IF(F221=0,0,MAX($D$2:D220)+1)</f>
        <v>219</v>
      </c>
      <c r="E221" s="7">
        <f>IF(H221=0,0,MAX($E$2:E220)+1)</f>
        <v>156</v>
      </c>
      <c r="F221" s="65" t="s">
        <v>356</v>
      </c>
      <c r="G221" s="59"/>
      <c r="H221" s="102"/>
      <c r="I221" s="7" t="e">
        <f>IFERROR(VLOOKUP(H221,H$2:H220,1,FALSE),VLOOKUP(H221,H222:H$478,1,FALSE))</f>
        <v>#N/A</v>
      </c>
      <c r="J221" s="7" t="str">
        <f t="shared" si="42"/>
        <v>Группа освещения  Пом. №12</v>
      </c>
      <c r="K221" s="7">
        <f t="shared" si="43"/>
        <v>0.14000000000000001</v>
      </c>
      <c r="L221" s="7">
        <f t="shared" si="44"/>
        <v>0.03</v>
      </c>
      <c r="M221" s="19" t="str">
        <f t="shared" si="52"/>
        <v>L1</v>
      </c>
      <c r="N221" s="7" t="str">
        <f t="shared" si="45"/>
        <v>L.1.12.2</v>
      </c>
      <c r="O221" s="7"/>
      <c r="P221" s="7" t="str">
        <f t="shared" si="46"/>
        <v>ВВГнг(А)-LS (3х1,5)
L=31-0,05%</v>
      </c>
      <c r="Q221" s="7">
        <f t="shared" si="47"/>
        <v>1</v>
      </c>
      <c r="R221" s="7">
        <f t="shared" si="49"/>
        <v>0</v>
      </c>
      <c r="S221" s="7">
        <f t="shared" si="50"/>
        <v>1</v>
      </c>
      <c r="T221" s="7" t="str">
        <f t="shared" si="51"/>
        <v>L1</v>
      </c>
      <c r="U221" s="7" t="str">
        <f t="shared" si="48"/>
        <v>ВВГнг(А)-LS (3х1,5)</v>
      </c>
    </row>
    <row r="222" spans="1:21" x14ac:dyDescent="0.25">
      <c r="A222" s="7" t="str">
        <f t="shared" si="53"/>
        <v/>
      </c>
      <c r="B222" s="7">
        <f>IF(C222=1,MAX(B$2:$B221)+1,IF(F222=0,"",B221))</f>
        <v>1</v>
      </c>
      <c r="C222" s="7">
        <f>COUNTIF($F$2:$F222,F222)</f>
        <v>220</v>
      </c>
      <c r="D222" s="7">
        <f>IF(F222=0,0,MAX($D$2:D221)+1)</f>
        <v>220</v>
      </c>
      <c r="E222" s="7">
        <f>IF(H222=0,0,MAX($E$2:E221)+1)</f>
        <v>157</v>
      </c>
      <c r="F222" s="65" t="s">
        <v>356</v>
      </c>
      <c r="G222" s="59"/>
      <c r="H222" s="102"/>
      <c r="I222" s="7" t="e">
        <f>IFERROR(VLOOKUP(H222,H$2:H221,1,FALSE),VLOOKUP(H222,H223:H$478,1,FALSE))</f>
        <v>#N/A</v>
      </c>
      <c r="J222" s="7" t="str">
        <f t="shared" si="42"/>
        <v>Группа освещения  Пом. №14</v>
      </c>
      <c r="K222" s="7">
        <f t="shared" si="43"/>
        <v>0.19</v>
      </c>
      <c r="L222" s="7">
        <f t="shared" si="44"/>
        <v>0.04</v>
      </c>
      <c r="M222" s="19" t="str">
        <f t="shared" si="52"/>
        <v>L2</v>
      </c>
      <c r="N222" s="7" t="str">
        <f t="shared" si="45"/>
        <v>L.1.14.3</v>
      </c>
      <c r="O222" s="7"/>
      <c r="P222" s="7" t="str">
        <f t="shared" si="46"/>
        <v>ВВГнг(А)-LS (3х1,5)
L=53-0,08%</v>
      </c>
      <c r="Q222" s="7">
        <f t="shared" si="47"/>
        <v>1</v>
      </c>
      <c r="R222" s="7">
        <f t="shared" si="49"/>
        <v>0</v>
      </c>
      <c r="S222" s="7">
        <f t="shared" si="50"/>
        <v>2</v>
      </c>
      <c r="T222" s="7" t="str">
        <f t="shared" si="51"/>
        <v>L2</v>
      </c>
      <c r="U222" s="7" t="str">
        <f t="shared" si="48"/>
        <v>ВВГнг(А)-LS (3х1,5)</v>
      </c>
    </row>
    <row r="223" spans="1:21" s="8" customFormat="1" ht="15.75" thickBot="1" x14ac:dyDescent="0.3">
      <c r="A223" s="47" t="str">
        <f t="shared" si="53"/>
        <v/>
      </c>
      <c r="B223" s="47">
        <f>IF(C223=1,MAX(B$2:$B222)+1,IF(F223=0,"",B222))</f>
        <v>1</v>
      </c>
      <c r="C223" s="47">
        <f>COUNTIF($F$2:$F223,F223)</f>
        <v>221</v>
      </c>
      <c r="D223" s="47">
        <f>IF(F223=0,0,MAX($D$2:D222)+1)</f>
        <v>221</v>
      </c>
      <c r="E223" s="47">
        <f>IF(H223=0,0,MAX($E$2:E222)+1)</f>
        <v>0</v>
      </c>
      <c r="F223" s="65" t="s">
        <v>356</v>
      </c>
      <c r="G223" s="64"/>
      <c r="H223" s="103"/>
      <c r="I223" s="47" t="e">
        <f>IFERROR(VLOOKUP(H223,H$2:H222,1,FALSE),VLOOKUP(H223,H224:H$478,1,FALSE))</f>
        <v>#N/A</v>
      </c>
      <c r="J223" s="47" t="str">
        <f t="shared" si="42"/>
        <v/>
      </c>
      <c r="K223" s="47" t="str">
        <f t="shared" si="43"/>
        <v/>
      </c>
      <c r="L223" s="47" t="str">
        <f t="shared" si="44"/>
        <v/>
      </c>
      <c r="M223" s="52" t="str">
        <f t="shared" si="52"/>
        <v/>
      </c>
      <c r="N223" s="47" t="str">
        <f t="shared" si="45"/>
        <v/>
      </c>
      <c r="O223" s="47"/>
      <c r="P223" s="47" t="str">
        <f t="shared" si="46"/>
        <v/>
      </c>
      <c r="Q223" s="47" t="str">
        <f t="shared" si="47"/>
        <v/>
      </c>
      <c r="R223" s="47">
        <f t="shared" si="49"/>
        <v>0</v>
      </c>
      <c r="S223" s="47">
        <f t="shared" si="50"/>
        <v>3</v>
      </c>
      <c r="T223" s="47" t="str">
        <f t="shared" si="51"/>
        <v>L3</v>
      </c>
      <c r="U223" s="47" t="str">
        <f t="shared" si="48"/>
        <v/>
      </c>
    </row>
    <row r="224" spans="1:21" x14ac:dyDescent="0.25">
      <c r="A224" s="7" t="str">
        <f t="shared" si="53"/>
        <v/>
      </c>
      <c r="B224" s="7">
        <f>IF(C224=1,MAX(B$2:$B223)+1,IF(F224=0,"",B223))</f>
        <v>1</v>
      </c>
      <c r="C224" s="7">
        <f>COUNTIF($F$2:$F224,F224)</f>
        <v>222</v>
      </c>
      <c r="D224" s="7">
        <f>IF(F224=0,0,MAX($D$2:D223)+1)</f>
        <v>222</v>
      </c>
      <c r="E224" s="7">
        <f>IF(H224=0,0,MAX($E$2:E223)+1)</f>
        <v>0</v>
      </c>
      <c r="F224" s="65" t="s">
        <v>356</v>
      </c>
      <c r="G224" s="59"/>
      <c r="H224" s="104"/>
      <c r="I224" s="7" t="e">
        <f>IFERROR(VLOOKUP(H224,H$2:H223,1,FALSE),VLOOKUP(H224,H225:H$478,1,FALSE))</f>
        <v>#N/A</v>
      </c>
      <c r="J224" s="7" t="str">
        <f t="shared" si="42"/>
        <v/>
      </c>
      <c r="K224" s="7" t="str">
        <f t="shared" si="43"/>
        <v/>
      </c>
      <c r="L224" s="7" t="str">
        <f t="shared" si="44"/>
        <v/>
      </c>
      <c r="M224" s="19" t="str">
        <f t="shared" si="52"/>
        <v/>
      </c>
      <c r="N224" s="7" t="str">
        <f t="shared" si="45"/>
        <v/>
      </c>
      <c r="O224" s="7"/>
      <c r="P224" s="7" t="str">
        <f t="shared" si="46"/>
        <v/>
      </c>
      <c r="Q224" s="7" t="str">
        <f t="shared" si="47"/>
        <v/>
      </c>
      <c r="R224" s="7">
        <f t="shared" si="49"/>
        <v>0</v>
      </c>
      <c r="S224" s="7">
        <f t="shared" si="50"/>
        <v>1</v>
      </c>
      <c r="T224" s="7" t="str">
        <f t="shared" si="51"/>
        <v>L1</v>
      </c>
      <c r="U224" s="7" t="str">
        <f t="shared" si="48"/>
        <v/>
      </c>
    </row>
    <row r="225" spans="1:21" x14ac:dyDescent="0.25">
      <c r="A225" s="7" t="str">
        <f t="shared" si="53"/>
        <v/>
      </c>
      <c r="B225" s="7">
        <f>IF(C225=1,MAX(B$2:$B224)+1,IF(F225=0,"",B224))</f>
        <v>1</v>
      </c>
      <c r="C225" s="7">
        <f>COUNTIF($F$2:$F225,F225)</f>
        <v>223</v>
      </c>
      <c r="D225" s="7">
        <f>IF(F225=0,0,MAX($D$2:D224)+1)</f>
        <v>223</v>
      </c>
      <c r="E225" s="7">
        <f>IF(H225=0,0,MAX($E$2:E224)+1)</f>
        <v>158</v>
      </c>
      <c r="F225" s="65" t="s">
        <v>356</v>
      </c>
      <c r="G225" s="59"/>
      <c r="H225" s="102"/>
      <c r="I225" s="7" t="e">
        <f>IFERROR(VLOOKUP(H225,H$2:H224,1,FALSE),VLOOKUP(H225,H226:H$478,1,FALSE))</f>
        <v>#N/A</v>
      </c>
      <c r="J225" s="7" t="str">
        <f t="shared" si="42"/>
        <v>Группа освещения  Пом. №14</v>
      </c>
      <c r="K225" s="7">
        <f t="shared" si="43"/>
        <v>0.14000000000000001</v>
      </c>
      <c r="L225" s="7">
        <f t="shared" si="44"/>
        <v>0.03</v>
      </c>
      <c r="M225" s="19" t="str">
        <f t="shared" si="52"/>
        <v>L2</v>
      </c>
      <c r="N225" s="7" t="str">
        <f t="shared" si="45"/>
        <v>L.1.14.4</v>
      </c>
      <c r="O225" s="7"/>
      <c r="P225" s="7" t="str">
        <f t="shared" si="46"/>
        <v>ВВГнг(А)-LS (3х1,5)
L=33-0,05%</v>
      </c>
      <c r="Q225" s="7">
        <f t="shared" si="47"/>
        <v>1</v>
      </c>
      <c r="R225" s="7">
        <f t="shared" si="49"/>
        <v>0</v>
      </c>
      <c r="S225" s="7">
        <f t="shared" si="50"/>
        <v>2</v>
      </c>
      <c r="T225" s="7" t="str">
        <f t="shared" si="51"/>
        <v>L2</v>
      </c>
      <c r="U225" s="7" t="str">
        <f t="shared" si="48"/>
        <v>ВВГнг(А)-LS (3х1,5)</v>
      </c>
    </row>
    <row r="226" spans="1:21" x14ac:dyDescent="0.25">
      <c r="A226" s="7" t="str">
        <f t="shared" si="53"/>
        <v/>
      </c>
      <c r="B226" s="7">
        <f>IF(C226=1,MAX(B$2:$B225)+1,IF(F226=0,"",B225))</f>
        <v>1</v>
      </c>
      <c r="C226" s="7">
        <f>COUNTIF($F$2:$F226,F226)</f>
        <v>224</v>
      </c>
      <c r="D226" s="7">
        <f>IF(F226=0,0,MAX($D$2:D225)+1)</f>
        <v>224</v>
      </c>
      <c r="E226" s="7">
        <f>IF(H226=0,0,MAX($E$2:E225)+1)</f>
        <v>159</v>
      </c>
      <c r="F226" s="65" t="s">
        <v>356</v>
      </c>
      <c r="G226" s="59"/>
      <c r="H226" s="102"/>
      <c r="I226" s="7" t="e">
        <f>IFERROR(VLOOKUP(H226,H$2:H225,1,FALSE),VLOOKUP(H226,H227:H$478,1,FALSE))</f>
        <v>#N/A</v>
      </c>
      <c r="J226" s="7" t="str">
        <f t="shared" si="42"/>
        <v>Группа освещения  Пом. №14</v>
      </c>
      <c r="K226" s="7">
        <f t="shared" si="43"/>
        <v>0.14000000000000001</v>
      </c>
      <c r="L226" s="7">
        <f t="shared" si="44"/>
        <v>0.03</v>
      </c>
      <c r="M226" s="19" t="str">
        <f t="shared" si="52"/>
        <v>L3</v>
      </c>
      <c r="N226" s="7" t="str">
        <f t="shared" si="45"/>
        <v>L.1.14.5</v>
      </c>
      <c r="O226" s="7"/>
      <c r="P226" s="7" t="str">
        <f t="shared" si="46"/>
        <v>ВВГнг(А)-LS (3х1,5)
L=35-0,05%</v>
      </c>
      <c r="Q226" s="7">
        <f t="shared" si="47"/>
        <v>1</v>
      </c>
      <c r="R226" s="7">
        <f t="shared" si="49"/>
        <v>0</v>
      </c>
      <c r="S226" s="7">
        <f t="shared" si="50"/>
        <v>3</v>
      </c>
      <c r="T226" s="7" t="str">
        <f t="shared" si="51"/>
        <v>L3</v>
      </c>
      <c r="U226" s="7" t="str">
        <f t="shared" si="48"/>
        <v>ВВГнг(А)-LS (3х1,5)</v>
      </c>
    </row>
    <row r="227" spans="1:21" x14ac:dyDescent="0.25">
      <c r="A227" s="7" t="str">
        <f t="shared" si="53"/>
        <v/>
      </c>
      <c r="B227" s="7">
        <f>IF(C227=1,MAX(B$2:$B226)+1,IF(F227=0,"",B226))</f>
        <v>1</v>
      </c>
      <c r="C227" s="7">
        <f>COUNTIF($F$2:$F227,F227)</f>
        <v>225</v>
      </c>
      <c r="D227" s="7">
        <f>IF(F227=0,0,MAX($D$2:D226)+1)</f>
        <v>225</v>
      </c>
      <c r="E227" s="7">
        <f>IF(H227=0,0,MAX($E$2:E226)+1)</f>
        <v>160</v>
      </c>
      <c r="F227" s="65" t="s">
        <v>356</v>
      </c>
      <c r="G227" s="59"/>
      <c r="H227" s="102"/>
      <c r="I227" s="7" t="e">
        <f>IFERROR(VLOOKUP(H227,H$2:H226,1,FALSE),VLOOKUP(H227,H228:H$478,1,FALSE))</f>
        <v>#N/A</v>
      </c>
      <c r="J227" s="7" t="str">
        <f t="shared" si="42"/>
        <v>Группа освещения  Пом. №14</v>
      </c>
      <c r="K227" s="7">
        <f t="shared" si="43"/>
        <v>0.35000000000000003</v>
      </c>
      <c r="L227" s="7">
        <f t="shared" si="44"/>
        <v>7.4999999999999997E-2</v>
      </c>
      <c r="M227" s="19" t="str">
        <f t="shared" si="52"/>
        <v>L1</v>
      </c>
      <c r="N227" s="7" t="str">
        <f t="shared" si="45"/>
        <v>L.1.14.7</v>
      </c>
      <c r="O227" s="7"/>
      <c r="P227" s="7" t="str">
        <f t="shared" si="46"/>
        <v>ВВГнг(А)-LS (3х1,5)
L=68-0,15%</v>
      </c>
      <c r="Q227" s="7">
        <f t="shared" si="47"/>
        <v>1</v>
      </c>
      <c r="R227" s="7">
        <f t="shared" si="49"/>
        <v>0</v>
      </c>
      <c r="S227" s="7">
        <f t="shared" si="50"/>
        <v>1</v>
      </c>
      <c r="T227" s="7" t="str">
        <f t="shared" si="51"/>
        <v>L1</v>
      </c>
      <c r="U227" s="7" t="str">
        <f t="shared" si="48"/>
        <v>ВВГнг(А)-LS (3х1,5)</v>
      </c>
    </row>
    <row r="228" spans="1:21" x14ac:dyDescent="0.25">
      <c r="A228" s="7" t="str">
        <f t="shared" si="53"/>
        <v/>
      </c>
      <c r="B228" s="7">
        <f>IF(C228=1,MAX(B$2:$B227)+1,IF(F228=0,"",B227))</f>
        <v>1</v>
      </c>
      <c r="C228" s="7">
        <f>COUNTIF($F$2:$F228,F228)</f>
        <v>226</v>
      </c>
      <c r="D228" s="7">
        <f>IF(F228=0,0,MAX($D$2:D227)+1)</f>
        <v>226</v>
      </c>
      <c r="E228" s="7">
        <f>IF(H228=0,0,MAX($E$2:E227)+1)</f>
        <v>161</v>
      </c>
      <c r="F228" s="65" t="s">
        <v>356</v>
      </c>
      <c r="G228" s="59"/>
      <c r="H228" s="102"/>
      <c r="I228" s="7" t="e">
        <f>IFERROR(VLOOKUP(H228,H$2:H227,1,FALSE),VLOOKUP(H228,H229:H$478,1,FALSE))</f>
        <v>#N/A</v>
      </c>
      <c r="J228" s="7" t="str">
        <f t="shared" si="42"/>
        <v>Группа освещения  Пом. №15</v>
      </c>
      <c r="K228" s="7">
        <f t="shared" si="43"/>
        <v>0.14000000000000001</v>
      </c>
      <c r="L228" s="7">
        <f t="shared" si="44"/>
        <v>0.03</v>
      </c>
      <c r="M228" s="19" t="str">
        <f t="shared" si="52"/>
        <v>L2</v>
      </c>
      <c r="N228" s="7" t="str">
        <f t="shared" si="45"/>
        <v>L.1.15.1</v>
      </c>
      <c r="O228" s="7"/>
      <c r="P228" s="7" t="str">
        <f t="shared" si="46"/>
        <v>ВВГнг(А)-LS (3х1,5)
L=46-0,06%</v>
      </c>
      <c r="Q228" s="7">
        <f t="shared" si="47"/>
        <v>1</v>
      </c>
      <c r="R228" s="7">
        <f t="shared" si="49"/>
        <v>0</v>
      </c>
      <c r="S228" s="7">
        <f t="shared" si="50"/>
        <v>2</v>
      </c>
      <c r="T228" s="7" t="str">
        <f t="shared" si="51"/>
        <v>L2</v>
      </c>
      <c r="U228" s="7" t="str">
        <f t="shared" si="48"/>
        <v>ВВГнг(А)-LS (3х1,5)</v>
      </c>
    </row>
    <row r="229" spans="1:21" x14ac:dyDescent="0.25">
      <c r="A229" s="7" t="str">
        <f t="shared" si="53"/>
        <v/>
      </c>
      <c r="B229" s="7">
        <f>IF(C229=1,MAX(B$2:$B228)+1,IF(F229=0,"",B228))</f>
        <v>1</v>
      </c>
      <c r="C229" s="7">
        <f>COUNTIF($F$2:$F229,F229)</f>
        <v>227</v>
      </c>
      <c r="D229" s="7">
        <f>IF(F229=0,0,MAX($D$2:D228)+1)</f>
        <v>227</v>
      </c>
      <c r="E229" s="7">
        <f>IF(H229=0,0,MAX($E$2:E228)+1)</f>
        <v>162</v>
      </c>
      <c r="F229" s="65" t="s">
        <v>356</v>
      </c>
      <c r="G229" s="59"/>
      <c r="H229" s="102"/>
      <c r="I229" s="7" t="e">
        <f>IFERROR(VLOOKUP(H229,H$2:H228,1,FALSE),VLOOKUP(H229,H230:H$478,1,FALSE))</f>
        <v>#N/A</v>
      </c>
      <c r="J229" s="7" t="str">
        <f t="shared" si="42"/>
        <v>Группа освещения  Пом. №17</v>
      </c>
      <c r="K229" s="7">
        <f t="shared" si="43"/>
        <v>0.14000000000000001</v>
      </c>
      <c r="L229" s="7">
        <f t="shared" si="44"/>
        <v>0.03</v>
      </c>
      <c r="M229" s="19" t="str">
        <f t="shared" si="52"/>
        <v>L3</v>
      </c>
      <c r="N229" s="7" t="str">
        <f t="shared" si="45"/>
        <v>L.1.17.3</v>
      </c>
      <c r="O229" s="7"/>
      <c r="P229" s="7" t="str">
        <f t="shared" si="46"/>
        <v>ВВГнг(А)-LS (3х1,5)
L=50-0,07%</v>
      </c>
      <c r="Q229" s="7">
        <f t="shared" si="47"/>
        <v>1</v>
      </c>
      <c r="R229" s="7">
        <f t="shared" si="49"/>
        <v>0</v>
      </c>
      <c r="S229" s="7">
        <f t="shared" si="50"/>
        <v>3</v>
      </c>
      <c r="T229" s="7" t="str">
        <f t="shared" si="51"/>
        <v>L3</v>
      </c>
      <c r="U229" s="7" t="str">
        <f t="shared" si="48"/>
        <v>ВВГнг(А)-LS (3х1,5)</v>
      </c>
    </row>
    <row r="230" spans="1:21" x14ac:dyDescent="0.25">
      <c r="A230" s="7" t="str">
        <f t="shared" si="53"/>
        <v/>
      </c>
      <c r="B230" s="7">
        <f>IF(C230=1,MAX(B$2:$B229)+1,IF(F230=0,"",B229))</f>
        <v>1</v>
      </c>
      <c r="C230" s="7">
        <f>COUNTIF($F$2:$F230,F230)</f>
        <v>228</v>
      </c>
      <c r="D230" s="7">
        <f>IF(F230=0,0,MAX($D$2:D229)+1)</f>
        <v>228</v>
      </c>
      <c r="E230" s="7">
        <f>IF(H230=0,0,MAX($E$2:E229)+1)</f>
        <v>163</v>
      </c>
      <c r="F230" s="65" t="s">
        <v>356</v>
      </c>
      <c r="G230" s="59"/>
      <c r="H230" s="102"/>
      <c r="I230" s="7" t="e">
        <f>IFERROR(VLOOKUP(H230,H$2:H229,1,FALSE),VLOOKUP(H230,H231:H$478,1,FALSE))</f>
        <v>#N/A</v>
      </c>
      <c r="J230" s="7" t="str">
        <f t="shared" si="42"/>
        <v>Группа освещения  Пом. №18</v>
      </c>
      <c r="K230" s="7">
        <f t="shared" si="43"/>
        <v>0.14000000000000001</v>
      </c>
      <c r="L230" s="7">
        <f t="shared" si="44"/>
        <v>0.03</v>
      </c>
      <c r="M230" s="19" t="str">
        <f t="shared" si="52"/>
        <v>L1</v>
      </c>
      <c r="N230" s="7" t="str">
        <f t="shared" si="45"/>
        <v>L.1.18.3</v>
      </c>
      <c r="O230" s="7"/>
      <c r="P230" s="7" t="str">
        <f t="shared" si="46"/>
        <v>ВВГнг(А)-LS (3х1,5)
L=46-0,06%</v>
      </c>
      <c r="Q230" s="7">
        <f t="shared" si="47"/>
        <v>1</v>
      </c>
      <c r="R230" s="7">
        <f t="shared" si="49"/>
        <v>0</v>
      </c>
      <c r="S230" s="7">
        <f t="shared" si="50"/>
        <v>1</v>
      </c>
      <c r="T230" s="7" t="str">
        <f t="shared" si="51"/>
        <v>L1</v>
      </c>
      <c r="U230" s="7" t="str">
        <f t="shared" si="48"/>
        <v>ВВГнг(А)-LS (3х1,5)</v>
      </c>
    </row>
    <row r="231" spans="1:21" x14ac:dyDescent="0.25">
      <c r="A231" s="7" t="str">
        <f t="shared" si="53"/>
        <v/>
      </c>
      <c r="B231" s="7">
        <f>IF(C231=1,MAX(B$2:$B230)+1,IF(F231=0,"",B230))</f>
        <v>1</v>
      </c>
      <c r="C231" s="7">
        <f>COUNTIF($F$2:$F231,F231)</f>
        <v>229</v>
      </c>
      <c r="D231" s="7">
        <f>IF(F231=0,0,MAX($D$2:D230)+1)</f>
        <v>229</v>
      </c>
      <c r="E231" s="7">
        <f>IF(H231=0,0,MAX($E$2:E230)+1)</f>
        <v>164</v>
      </c>
      <c r="F231" s="65" t="s">
        <v>356</v>
      </c>
      <c r="G231" s="59"/>
      <c r="H231" s="102"/>
      <c r="I231" s="7" t="e">
        <f>IFERROR(VLOOKUP(H231,H$2:H230,1,FALSE),VLOOKUP(H231,H232:H$478,1,FALSE))</f>
        <v>#N/A</v>
      </c>
      <c r="J231" s="7" t="str">
        <f t="shared" si="42"/>
        <v>Группа освещения  Пом. №11</v>
      </c>
      <c r="K231" s="7">
        <f t="shared" si="43"/>
        <v>0.14000000000000001</v>
      </c>
      <c r="L231" s="7">
        <f t="shared" si="44"/>
        <v>0.03</v>
      </c>
      <c r="M231" s="19" t="str">
        <f t="shared" si="52"/>
        <v>L2</v>
      </c>
      <c r="N231" s="7" t="str">
        <f t="shared" si="45"/>
        <v>L.1.11.1</v>
      </c>
      <c r="O231" s="7"/>
      <c r="P231" s="7" t="str">
        <f t="shared" si="46"/>
        <v>ВВГнг(А)-LS (3х1,5)
L=21-0,03%</v>
      </c>
      <c r="Q231" s="7">
        <f t="shared" si="47"/>
        <v>1</v>
      </c>
      <c r="R231" s="7">
        <f t="shared" si="49"/>
        <v>0</v>
      </c>
      <c r="S231" s="7">
        <f t="shared" si="50"/>
        <v>2</v>
      </c>
      <c r="T231" s="7" t="str">
        <f t="shared" si="51"/>
        <v>L2</v>
      </c>
      <c r="U231" s="7" t="str">
        <f t="shared" si="48"/>
        <v>ВВГнг(А)-LS (3х1,5)</v>
      </c>
    </row>
    <row r="232" spans="1:21" x14ac:dyDescent="0.25">
      <c r="A232" s="7" t="str">
        <f t="shared" si="53"/>
        <v/>
      </c>
      <c r="B232" s="7">
        <f>IF(C232=1,MAX(B$2:$B231)+1,IF(F232=0,"",B231))</f>
        <v>1</v>
      </c>
      <c r="C232" s="7">
        <f>COUNTIF($F$2:$F232,F232)</f>
        <v>230</v>
      </c>
      <c r="D232" s="7">
        <f>IF(F232=0,0,MAX($D$2:D231)+1)</f>
        <v>230</v>
      </c>
      <c r="E232" s="7">
        <f>IF(H232=0,0,MAX($E$2:E231)+1)</f>
        <v>165</v>
      </c>
      <c r="F232" s="65" t="s">
        <v>356</v>
      </c>
      <c r="G232" s="59"/>
      <c r="H232" s="102"/>
      <c r="I232" s="7" t="e">
        <f>IFERROR(VLOOKUP(H232,H$2:H231,1,FALSE),VLOOKUP(H232,H233:H$478,1,FALSE))</f>
        <v>#N/A</v>
      </c>
      <c r="J232" s="7" t="str">
        <f t="shared" si="42"/>
        <v>Группа освещения  Пом. №11</v>
      </c>
      <c r="K232" s="7">
        <f t="shared" si="43"/>
        <v>0.14000000000000001</v>
      </c>
      <c r="L232" s="7">
        <f t="shared" si="44"/>
        <v>0.03</v>
      </c>
      <c r="M232" s="19" t="str">
        <f t="shared" si="52"/>
        <v>L3</v>
      </c>
      <c r="N232" s="7" t="str">
        <f t="shared" si="45"/>
        <v>L.1.11.5</v>
      </c>
      <c r="O232" s="7"/>
      <c r="P232" s="7" t="str">
        <f t="shared" si="46"/>
        <v>ВВГнг(А)-LS (3х1,5)
L=26-0,04%</v>
      </c>
      <c r="Q232" s="7">
        <f t="shared" si="47"/>
        <v>1</v>
      </c>
      <c r="R232" s="7">
        <f t="shared" si="49"/>
        <v>0</v>
      </c>
      <c r="S232" s="7">
        <f t="shared" si="50"/>
        <v>3</v>
      </c>
      <c r="T232" s="7" t="str">
        <f t="shared" si="51"/>
        <v>L3</v>
      </c>
      <c r="U232" s="7" t="str">
        <f t="shared" si="48"/>
        <v>ВВГнг(А)-LS (3х1,5)</v>
      </c>
    </row>
    <row r="233" spans="1:21" x14ac:dyDescent="0.25">
      <c r="A233" s="7" t="str">
        <f t="shared" si="53"/>
        <v/>
      </c>
      <c r="B233" s="7">
        <f>IF(C233=1,MAX(B$2:$B232)+1,IF(F233=0,"",B232))</f>
        <v>1</v>
      </c>
      <c r="C233" s="7">
        <f>COUNTIF($F$2:$F233,F233)</f>
        <v>231</v>
      </c>
      <c r="D233" s="7">
        <f>IF(F233=0,0,MAX($D$2:D232)+1)</f>
        <v>231</v>
      </c>
      <c r="E233" s="7">
        <f>IF(H233=0,0,MAX($E$2:E232)+1)</f>
        <v>166</v>
      </c>
      <c r="F233" s="65" t="s">
        <v>356</v>
      </c>
      <c r="G233" s="59"/>
      <c r="H233" s="104"/>
      <c r="I233" s="7" t="e">
        <f>IFERROR(VLOOKUP(H233,H$2:H232,1,FALSE),VLOOKUP(H233,H234:H$478,1,FALSE))</f>
        <v>#N/A</v>
      </c>
      <c r="J233" s="7" t="str">
        <f t="shared" si="42"/>
        <v>Группа освещения  Пом. №08</v>
      </c>
      <c r="K233" s="7">
        <f t="shared" si="43"/>
        <v>0.14000000000000001</v>
      </c>
      <c r="L233" s="7">
        <f t="shared" si="44"/>
        <v>0.03</v>
      </c>
      <c r="M233" s="19" t="str">
        <f t="shared" si="52"/>
        <v>L1</v>
      </c>
      <c r="N233" s="7" t="str">
        <f t="shared" si="45"/>
        <v>L.1.08.1</v>
      </c>
      <c r="O233" s="7"/>
      <c r="P233" s="7" t="str">
        <f t="shared" si="46"/>
        <v>ВВГнг(А)-LS (3х1,5)
L=24-0,04%</v>
      </c>
      <c r="Q233" s="7">
        <f t="shared" si="47"/>
        <v>1</v>
      </c>
      <c r="R233" s="7">
        <f t="shared" si="49"/>
        <v>0</v>
      </c>
      <c r="S233" s="7">
        <f t="shared" si="50"/>
        <v>1</v>
      </c>
      <c r="T233" s="7" t="str">
        <f t="shared" si="51"/>
        <v>L1</v>
      </c>
      <c r="U233" s="7" t="str">
        <f t="shared" si="48"/>
        <v>ВВГнг(А)-LS (3х1,5)</v>
      </c>
    </row>
    <row r="234" spans="1:21" x14ac:dyDescent="0.25">
      <c r="A234" s="7" t="str">
        <f t="shared" si="53"/>
        <v/>
      </c>
      <c r="B234" s="7">
        <f>IF(C234=1,MAX(B$2:$B233)+1,IF(F234=0,"",B233))</f>
        <v>1</v>
      </c>
      <c r="C234" s="7">
        <f>COUNTIF($F$2:$F234,F234)</f>
        <v>232</v>
      </c>
      <c r="D234" s="7">
        <f>IF(F234=0,0,MAX($D$2:D233)+1)</f>
        <v>232</v>
      </c>
      <c r="E234" s="7">
        <f>IF(H234=0,0,MAX($E$2:E233)+1)</f>
        <v>167</v>
      </c>
      <c r="F234" s="65" t="s">
        <v>356</v>
      </c>
      <c r="G234" s="65"/>
      <c r="H234" s="142"/>
      <c r="I234" s="7" t="e">
        <f>IFERROR(VLOOKUP(H234,H$2:H233,1,FALSE),VLOOKUP(H234,H235:H$478,1,FALSE))</f>
        <v>#N/A</v>
      </c>
      <c r="J234" s="7" t="str">
        <f t="shared" si="42"/>
        <v>Группа освещения  Пом. №05</v>
      </c>
      <c r="K234" s="7">
        <f t="shared" si="43"/>
        <v>0.05</v>
      </c>
      <c r="L234" s="7">
        <f t="shared" si="44"/>
        <v>0.01</v>
      </c>
      <c r="M234" s="19" t="str">
        <f t="shared" si="52"/>
        <v>L2</v>
      </c>
      <c r="N234" s="7" t="str">
        <f t="shared" si="45"/>
        <v>L.1.05.4</v>
      </c>
      <c r="O234" s="7"/>
      <c r="P234" s="7" t="str">
        <f t="shared" si="46"/>
        <v>ВВГнг(А)-LS (3х1,5)
L=16-0,01%</v>
      </c>
      <c r="Q234" s="7">
        <f t="shared" si="47"/>
        <v>1</v>
      </c>
      <c r="R234" s="7">
        <f t="shared" si="49"/>
        <v>0</v>
      </c>
      <c r="S234" s="7">
        <f t="shared" si="50"/>
        <v>2</v>
      </c>
      <c r="T234" s="7" t="str">
        <f t="shared" si="51"/>
        <v>L2</v>
      </c>
      <c r="U234" s="7" t="str">
        <f t="shared" si="48"/>
        <v>ВВГнг(А)-LS (3х1,5)</v>
      </c>
    </row>
    <row r="235" spans="1:21" x14ac:dyDescent="0.25">
      <c r="A235" s="7" t="str">
        <f t="shared" si="53"/>
        <v/>
      </c>
      <c r="B235" s="7">
        <f>IF(C235=1,MAX(B$2:$B234)+1,IF(F235=0,"",B234))</f>
        <v>1</v>
      </c>
      <c r="C235" s="7">
        <f>COUNTIF($F$2:$F235,F235)</f>
        <v>233</v>
      </c>
      <c r="D235" s="7">
        <f>IF(F235=0,0,MAX($D$2:D234)+1)</f>
        <v>233</v>
      </c>
      <c r="E235" s="7">
        <f>IF(H235=0,0,MAX($E$2:E234)+1)</f>
        <v>0</v>
      </c>
      <c r="F235" s="65" t="s">
        <v>356</v>
      </c>
      <c r="G235" s="59"/>
      <c r="H235" s="102"/>
      <c r="I235" s="7" t="e">
        <f>IFERROR(VLOOKUP(H235,H$2:H234,1,FALSE),VLOOKUP(H235,H236:H$478,1,FALSE))</f>
        <v>#N/A</v>
      </c>
      <c r="J235" s="7" t="str">
        <f t="shared" si="42"/>
        <v/>
      </c>
      <c r="K235" s="7" t="str">
        <f t="shared" si="43"/>
        <v/>
      </c>
      <c r="L235" s="7" t="str">
        <f t="shared" si="44"/>
        <v/>
      </c>
      <c r="M235" s="19" t="str">
        <f t="shared" si="52"/>
        <v/>
      </c>
      <c r="N235" s="7" t="str">
        <f t="shared" si="45"/>
        <v/>
      </c>
      <c r="O235" s="7"/>
      <c r="P235" s="7" t="str">
        <f t="shared" si="46"/>
        <v/>
      </c>
      <c r="Q235" s="7" t="str">
        <f t="shared" si="47"/>
        <v/>
      </c>
      <c r="R235" s="7">
        <f t="shared" si="49"/>
        <v>0</v>
      </c>
      <c r="S235" s="7">
        <f t="shared" si="50"/>
        <v>3</v>
      </c>
      <c r="T235" s="7" t="str">
        <f t="shared" si="51"/>
        <v>L3</v>
      </c>
      <c r="U235" s="7" t="str">
        <f t="shared" si="48"/>
        <v/>
      </c>
    </row>
    <row r="236" spans="1:21" x14ac:dyDescent="0.25">
      <c r="A236" s="7" t="str">
        <f t="shared" si="53"/>
        <v/>
      </c>
      <c r="B236" s="7">
        <f>IF(C236=1,MAX(B$2:$B235)+1,IF(F236=0,"",B235))</f>
        <v>1</v>
      </c>
      <c r="C236" s="7">
        <f>COUNTIF($F$2:$F236,F236)</f>
        <v>234</v>
      </c>
      <c r="D236" s="7">
        <f>IF(F236=0,0,MAX($D$2:D235)+1)</f>
        <v>234</v>
      </c>
      <c r="E236" s="7">
        <f>IF(H236=0,0,MAX($E$2:E235)+1)</f>
        <v>0</v>
      </c>
      <c r="F236" s="65" t="s">
        <v>356</v>
      </c>
      <c r="G236" s="59"/>
      <c r="H236" s="102"/>
      <c r="I236" s="7" t="e">
        <f>IFERROR(VLOOKUP(H236,H$2:H235,1,FALSE),VLOOKUP(H236,H237:H$478,1,FALSE))</f>
        <v>#N/A</v>
      </c>
      <c r="J236" s="7" t="str">
        <f t="shared" si="42"/>
        <v/>
      </c>
      <c r="K236" s="7" t="str">
        <f t="shared" si="43"/>
        <v/>
      </c>
      <c r="L236" s="7" t="str">
        <f t="shared" si="44"/>
        <v/>
      </c>
      <c r="M236" s="19" t="str">
        <f t="shared" si="52"/>
        <v/>
      </c>
      <c r="N236" s="7" t="str">
        <f t="shared" si="45"/>
        <v/>
      </c>
      <c r="O236" s="7"/>
      <c r="P236" s="7" t="str">
        <f t="shared" si="46"/>
        <v/>
      </c>
      <c r="Q236" s="7" t="str">
        <f t="shared" si="47"/>
        <v/>
      </c>
      <c r="R236" s="7">
        <f t="shared" si="49"/>
        <v>0</v>
      </c>
      <c r="S236" s="7">
        <f t="shared" si="50"/>
        <v>1</v>
      </c>
      <c r="T236" s="7" t="str">
        <f t="shared" si="51"/>
        <v>L1</v>
      </c>
      <c r="U236" s="7" t="str">
        <f t="shared" si="48"/>
        <v/>
      </c>
    </row>
    <row r="237" spans="1:21" x14ac:dyDescent="0.25">
      <c r="A237" s="7" t="str">
        <f t="shared" si="53"/>
        <v/>
      </c>
      <c r="B237" s="7">
        <f>IF(C237=1,MAX(B$2:$B236)+1,IF(F237=0,"",B236))</f>
        <v>1</v>
      </c>
      <c r="C237" s="7">
        <f>COUNTIF($F$2:$F237,F237)</f>
        <v>235</v>
      </c>
      <c r="D237" s="7">
        <f>IF(F237=0,0,MAX($D$2:D236)+1)</f>
        <v>235</v>
      </c>
      <c r="E237" s="7">
        <f>IF(H237=0,0,MAX($E$2:E236)+1)</f>
        <v>0</v>
      </c>
      <c r="F237" s="65" t="s">
        <v>356</v>
      </c>
      <c r="G237" s="59"/>
      <c r="H237" s="102"/>
      <c r="I237" s="7" t="e">
        <f>IFERROR(VLOOKUP(H237,H$2:H236,1,FALSE),VLOOKUP(H237,H238:H$478,1,FALSE))</f>
        <v>#N/A</v>
      </c>
      <c r="J237" s="7" t="str">
        <f t="shared" si="42"/>
        <v/>
      </c>
      <c r="K237" s="7" t="str">
        <f t="shared" si="43"/>
        <v/>
      </c>
      <c r="L237" s="7" t="str">
        <f t="shared" si="44"/>
        <v/>
      </c>
      <c r="M237" s="19" t="str">
        <f t="shared" si="52"/>
        <v/>
      </c>
      <c r="N237" s="7" t="str">
        <f t="shared" si="45"/>
        <v/>
      </c>
      <c r="O237" s="7"/>
      <c r="P237" s="7" t="str">
        <f t="shared" si="46"/>
        <v/>
      </c>
      <c r="Q237" s="7" t="str">
        <f t="shared" si="47"/>
        <v/>
      </c>
      <c r="R237" s="7">
        <f t="shared" si="49"/>
        <v>0</v>
      </c>
      <c r="S237" s="7">
        <f t="shared" si="50"/>
        <v>2</v>
      </c>
      <c r="T237" s="7" t="str">
        <f t="shared" si="51"/>
        <v>L2</v>
      </c>
      <c r="U237" s="7" t="str">
        <f t="shared" si="48"/>
        <v/>
      </c>
    </row>
    <row r="238" spans="1:21" x14ac:dyDescent="0.25">
      <c r="A238" s="7" t="str">
        <f t="shared" si="53"/>
        <v/>
      </c>
      <c r="B238" s="7">
        <f>IF(C238=1,MAX(B$2:$B237)+1,IF(F238=0,"",B237))</f>
        <v>1</v>
      </c>
      <c r="C238" s="7">
        <f>COUNTIF($F$2:$F238,F238)</f>
        <v>236</v>
      </c>
      <c r="D238" s="7">
        <f>IF(F238=0,0,MAX($D$2:D237)+1)</f>
        <v>236</v>
      </c>
      <c r="E238" s="7">
        <f>IF(H238=0,0,MAX($E$2:E237)+1)</f>
        <v>0</v>
      </c>
      <c r="F238" s="65" t="s">
        <v>356</v>
      </c>
      <c r="G238" s="59"/>
      <c r="H238" s="102"/>
      <c r="I238" s="7" t="e">
        <f>IFERROR(VLOOKUP(H238,H$2:H237,1,FALSE),VLOOKUP(H238,H239:H$478,1,FALSE))</f>
        <v>#N/A</v>
      </c>
      <c r="J238" s="7" t="str">
        <f t="shared" si="42"/>
        <v/>
      </c>
      <c r="K238" s="7" t="str">
        <f t="shared" si="43"/>
        <v/>
      </c>
      <c r="L238" s="7" t="str">
        <f t="shared" si="44"/>
        <v/>
      </c>
      <c r="M238" s="19" t="str">
        <f t="shared" si="52"/>
        <v/>
      </c>
      <c r="N238" s="7" t="str">
        <f t="shared" si="45"/>
        <v/>
      </c>
      <c r="O238" s="7"/>
      <c r="P238" s="7" t="str">
        <f t="shared" si="46"/>
        <v/>
      </c>
      <c r="Q238" s="7" t="str">
        <f t="shared" si="47"/>
        <v/>
      </c>
      <c r="R238" s="7">
        <f t="shared" si="49"/>
        <v>0</v>
      </c>
      <c r="S238" s="7">
        <f t="shared" si="50"/>
        <v>3</v>
      </c>
      <c r="T238" s="7" t="str">
        <f t="shared" si="51"/>
        <v>L3</v>
      </c>
      <c r="U238" s="7" t="str">
        <f t="shared" si="48"/>
        <v/>
      </c>
    </row>
    <row r="239" spans="1:21" x14ac:dyDescent="0.25">
      <c r="A239" s="7" t="str">
        <f t="shared" si="53"/>
        <v/>
      </c>
      <c r="B239" s="7">
        <f>IF(C239=1,MAX(B$2:$B238)+1,IF(F239=0,"",B238))</f>
        <v>1</v>
      </c>
      <c r="C239" s="7">
        <f>COUNTIF($F$2:$F239,F239)</f>
        <v>237</v>
      </c>
      <c r="D239" s="7">
        <f>IF(F239=0,0,MAX($D$2:D238)+1)</f>
        <v>237</v>
      </c>
      <c r="E239" s="7">
        <f>IF(H239=0,0,MAX($E$2:E238)+1)</f>
        <v>0</v>
      </c>
      <c r="F239" s="65" t="s">
        <v>356</v>
      </c>
      <c r="G239" s="104"/>
      <c r="H239" s="104"/>
      <c r="I239" s="7" t="e">
        <f>IFERROR(VLOOKUP(H239,H$2:H238,1,FALSE),VLOOKUP(H239,H240:H$478,1,FALSE))</f>
        <v>#N/A</v>
      </c>
      <c r="J239" s="7" t="str">
        <f t="shared" si="42"/>
        <v/>
      </c>
      <c r="K239" s="7" t="str">
        <f t="shared" si="43"/>
        <v/>
      </c>
      <c r="L239" s="7" t="str">
        <f t="shared" si="44"/>
        <v/>
      </c>
      <c r="M239" s="19" t="str">
        <f t="shared" si="52"/>
        <v/>
      </c>
      <c r="N239" s="7" t="str">
        <f t="shared" si="45"/>
        <v/>
      </c>
      <c r="O239" s="7"/>
      <c r="P239" s="7" t="str">
        <f t="shared" si="46"/>
        <v/>
      </c>
      <c r="Q239" s="7" t="str">
        <f t="shared" si="47"/>
        <v/>
      </c>
      <c r="R239" s="7">
        <f t="shared" si="49"/>
        <v>0</v>
      </c>
      <c r="S239" s="7">
        <f t="shared" si="50"/>
        <v>1</v>
      </c>
      <c r="T239" s="7" t="str">
        <f t="shared" si="51"/>
        <v>L1</v>
      </c>
      <c r="U239" s="7" t="str">
        <f t="shared" si="48"/>
        <v/>
      </c>
    </row>
    <row r="240" spans="1:21" s="8" customFormat="1" ht="15.75" thickBot="1" x14ac:dyDescent="0.3">
      <c r="A240" s="47" t="str">
        <f t="shared" si="53"/>
        <v/>
      </c>
      <c r="B240" s="47">
        <f>IF(C240=1,MAX(B$2:$B239)+1,IF(F240=0,"",B239))</f>
        <v>1</v>
      </c>
      <c r="C240" s="47">
        <f>COUNTIF($F$2:$F240,F240)</f>
        <v>238</v>
      </c>
      <c r="D240" s="47">
        <f>IF(F240=0,0,MAX($D$2:D239)+1)</f>
        <v>238</v>
      </c>
      <c r="E240" s="47">
        <f>IF(H240=0,0,MAX($E$2:E239)+1)</f>
        <v>0</v>
      </c>
      <c r="F240" s="65" t="s">
        <v>356</v>
      </c>
      <c r="G240" s="64"/>
      <c r="H240" s="102"/>
      <c r="I240" s="47" t="e">
        <f>IFERROR(VLOOKUP(H240,H$2:H239,1,FALSE),VLOOKUP(H240,H241:H$478,1,FALSE))</f>
        <v>#N/A</v>
      </c>
      <c r="J240" s="47" t="str">
        <f t="shared" si="42"/>
        <v/>
      </c>
      <c r="K240" s="47" t="str">
        <f t="shared" si="43"/>
        <v/>
      </c>
      <c r="L240" s="47" t="str">
        <f t="shared" si="44"/>
        <v/>
      </c>
      <c r="M240" s="52" t="str">
        <f t="shared" si="52"/>
        <v/>
      </c>
      <c r="N240" s="47" t="str">
        <f t="shared" si="45"/>
        <v/>
      </c>
      <c r="O240" s="47"/>
      <c r="P240" s="47" t="str">
        <f t="shared" si="46"/>
        <v/>
      </c>
      <c r="Q240" s="47" t="str">
        <f t="shared" si="47"/>
        <v/>
      </c>
      <c r="R240" s="47">
        <f t="shared" si="49"/>
        <v>0</v>
      </c>
      <c r="S240" s="47">
        <f t="shared" si="50"/>
        <v>2</v>
      </c>
      <c r="T240" s="47" t="str">
        <f t="shared" si="51"/>
        <v>L2</v>
      </c>
      <c r="U240" s="47" t="str">
        <f t="shared" si="48"/>
        <v/>
      </c>
    </row>
    <row r="241" spans="1:21" x14ac:dyDescent="0.25">
      <c r="A241" s="7" t="str">
        <f t="shared" si="53"/>
        <v/>
      </c>
      <c r="B241" s="7">
        <f>IF(C241=1,MAX(B$2:$B240)+1,IF(F241=0,"",B240))</f>
        <v>1</v>
      </c>
      <c r="C241" s="7">
        <f>COUNTIF($F$2:$F241,F241)</f>
        <v>239</v>
      </c>
      <c r="D241" s="7">
        <f>IF(F241=0,0,MAX($D$2:D240)+1)</f>
        <v>239</v>
      </c>
      <c r="E241" s="7">
        <f>IF(H241=0,0,MAX($E$2:E240)+1)</f>
        <v>0</v>
      </c>
      <c r="F241" s="65" t="s">
        <v>356</v>
      </c>
      <c r="G241" s="59"/>
      <c r="H241" s="104"/>
      <c r="I241" s="7" t="e">
        <f>IFERROR(VLOOKUP(H241,H$2:H240,1,FALSE),VLOOKUP(H241,H242:H$478,1,FALSE))</f>
        <v>#N/A</v>
      </c>
      <c r="J241" s="7" t="str">
        <f t="shared" si="42"/>
        <v/>
      </c>
      <c r="K241" s="7" t="str">
        <f t="shared" si="43"/>
        <v/>
      </c>
      <c r="L241" s="7" t="str">
        <f t="shared" si="44"/>
        <v/>
      </c>
      <c r="M241" s="19" t="str">
        <f t="shared" si="52"/>
        <v/>
      </c>
      <c r="N241" s="7" t="str">
        <f t="shared" si="45"/>
        <v/>
      </c>
      <c r="O241" s="7"/>
      <c r="P241" s="7" t="str">
        <f t="shared" si="46"/>
        <v/>
      </c>
      <c r="Q241" s="7" t="str">
        <f t="shared" si="47"/>
        <v/>
      </c>
      <c r="R241" s="7">
        <f t="shared" si="49"/>
        <v>0</v>
      </c>
      <c r="S241" s="7">
        <f t="shared" si="50"/>
        <v>3</v>
      </c>
      <c r="T241" s="7" t="str">
        <f t="shared" si="51"/>
        <v>L3</v>
      </c>
      <c r="U241" s="7" t="str">
        <f t="shared" si="48"/>
        <v/>
      </c>
    </row>
    <row r="242" spans="1:21" x14ac:dyDescent="0.25">
      <c r="A242" s="7" t="str">
        <f t="shared" si="53"/>
        <v/>
      </c>
      <c r="B242" s="7">
        <f>IF(C242=1,MAX(B$2:$B241)+1,IF(F242=0,"",B241))</f>
        <v>1</v>
      </c>
      <c r="C242" s="7">
        <f>COUNTIF($F$2:$F242,F242)</f>
        <v>240</v>
      </c>
      <c r="D242" s="7">
        <f>IF(F242=0,0,MAX($D$2:D241)+1)</f>
        <v>240</v>
      </c>
      <c r="E242" s="7">
        <f>IF(H242=0,0,MAX($E$2:E241)+1)</f>
        <v>168</v>
      </c>
      <c r="F242" s="65" t="s">
        <v>356</v>
      </c>
      <c r="G242" s="59"/>
      <c r="H242" s="102"/>
      <c r="I242" s="7" t="e">
        <f>IFERROR(VLOOKUP(H242,H$2:H241,1,FALSE),VLOOKUP(H242,H243:H$478,1,FALSE))</f>
        <v>#N/A</v>
      </c>
      <c r="J242" s="7" t="str">
        <f t="shared" si="42"/>
        <v>Шина DALI шлейф №1, 33 балласта</v>
      </c>
      <c r="K242" s="7">
        <f t="shared" si="43"/>
        <v>0</v>
      </c>
      <c r="L242" s="7">
        <f t="shared" si="44"/>
        <v>0</v>
      </c>
      <c r="M242" s="19" t="str">
        <f t="shared" si="52"/>
        <v>L1</v>
      </c>
      <c r="N242" s="7" t="str">
        <f t="shared" si="45"/>
        <v>DALI.1.1</v>
      </c>
      <c r="O242" s="7"/>
      <c r="P242" s="7" t="str">
        <f>IF($H242=0,"",VLOOKUP($H242,Исходные_данные,41,FALSE))</f>
        <v>КГВВнг(А)-LS (2х1,5)
L=145-0%</v>
      </c>
      <c r="Q242" s="7">
        <f t="shared" si="47"/>
        <v>1</v>
      </c>
      <c r="R242" s="7">
        <f t="shared" si="49"/>
        <v>0</v>
      </c>
      <c r="S242" s="7">
        <f t="shared" si="50"/>
        <v>1</v>
      </c>
      <c r="T242" s="7" t="str">
        <f t="shared" si="51"/>
        <v>L1</v>
      </c>
      <c r="U242" s="7" t="str">
        <f t="shared" si="48"/>
        <v>КГВВнг(А)-LS (2х1,5)</v>
      </c>
    </row>
    <row r="243" spans="1:21" x14ac:dyDescent="0.25">
      <c r="A243" s="7" t="str">
        <f t="shared" si="53"/>
        <v/>
      </c>
      <c r="B243" s="7">
        <f>IF(C243=1,MAX(B$2:$B242)+1,IF(F243=0,"",B242))</f>
        <v>1</v>
      </c>
      <c r="C243" s="7">
        <f>COUNTIF($F$2:$F243,F243)</f>
        <v>241</v>
      </c>
      <c r="D243" s="7">
        <f>IF(F243=0,0,MAX($D$2:D242)+1)</f>
        <v>241</v>
      </c>
      <c r="E243" s="7">
        <f>IF(H243=0,0,MAX($E$2:E242)+1)</f>
        <v>169</v>
      </c>
      <c r="F243" s="65" t="s">
        <v>356</v>
      </c>
      <c r="G243" s="59"/>
      <c r="H243" s="102"/>
      <c r="I243" s="7" t="e">
        <f>IFERROR(VLOOKUP(H243,H$2:H242,1,FALSE),VLOOKUP(H243,H244:H$478,1,FALSE))</f>
        <v>#N/A</v>
      </c>
      <c r="J243" s="7" t="str">
        <f t="shared" si="42"/>
        <v>Шина DALI шлейф №2, 39 балластов</v>
      </c>
      <c r="K243" s="7">
        <f t="shared" si="43"/>
        <v>0</v>
      </c>
      <c r="L243" s="7">
        <f t="shared" si="44"/>
        <v>0</v>
      </c>
      <c r="M243" s="19" t="str">
        <f t="shared" si="52"/>
        <v>L2</v>
      </c>
      <c r="N243" s="7" t="str">
        <f t="shared" si="45"/>
        <v>DALI.1.2</v>
      </c>
      <c r="O243" s="7"/>
      <c r="P243" s="7" t="str">
        <f t="shared" si="46"/>
        <v>КГВВнг(А)-LS (2х1,5)
L=170-0%</v>
      </c>
      <c r="Q243" s="7">
        <f t="shared" si="47"/>
        <v>1</v>
      </c>
      <c r="R243" s="7">
        <f t="shared" si="49"/>
        <v>0</v>
      </c>
      <c r="S243" s="7">
        <f t="shared" si="50"/>
        <v>2</v>
      </c>
      <c r="T243" s="7" t="str">
        <f t="shared" si="51"/>
        <v>L2</v>
      </c>
      <c r="U243" s="7" t="str">
        <f t="shared" si="48"/>
        <v>КГВВнг(А)-LS (2х1,5)</v>
      </c>
    </row>
    <row r="244" spans="1:21" x14ac:dyDescent="0.25">
      <c r="A244" s="7" t="str">
        <f t="shared" si="53"/>
        <v/>
      </c>
      <c r="B244" s="7">
        <f>IF(C244=1,MAX(B$2:$B243)+1,IF(F244=0,"",B243))</f>
        <v>1</v>
      </c>
      <c r="C244" s="7">
        <f>COUNTIF($F$2:$F244,F244)</f>
        <v>242</v>
      </c>
      <c r="D244" s="7">
        <f>IF(F244=0,0,MAX($D$2:D243)+1)</f>
        <v>242</v>
      </c>
      <c r="E244" s="7">
        <f>IF(H244=0,0,MAX($E$2:E243)+1)</f>
        <v>170</v>
      </c>
      <c r="F244" s="65" t="s">
        <v>356</v>
      </c>
      <c r="G244" s="59"/>
      <c r="H244" s="102"/>
      <c r="I244" s="7" t="e">
        <f>IFERROR(VLOOKUP(H244,H$2:H243,1,FALSE),VLOOKUP(H244,H245:H$478,1,FALSE))</f>
        <v>#N/A</v>
      </c>
      <c r="J244" s="7" t="str">
        <f t="shared" si="42"/>
        <v>Питание подсветок  Пом. №02</v>
      </c>
      <c r="K244" s="7">
        <f t="shared" si="43"/>
        <v>0.23</v>
      </c>
      <c r="L244" s="7">
        <f t="shared" si="44"/>
        <v>0.05</v>
      </c>
      <c r="M244" s="19" t="str">
        <f t="shared" si="52"/>
        <v>L3</v>
      </c>
      <c r="N244" s="7" t="str">
        <f t="shared" si="45"/>
        <v>LD.1.02.1</v>
      </c>
      <c r="O244" s="7"/>
      <c r="P244" s="7" t="str">
        <f t="shared" si="46"/>
        <v>ВВГнг(А)-LS (3х1,5)
L=19-0,04%</v>
      </c>
      <c r="Q244" s="7">
        <f t="shared" si="47"/>
        <v>1</v>
      </c>
      <c r="R244" s="7">
        <f t="shared" si="49"/>
        <v>0</v>
      </c>
      <c r="S244" s="7">
        <f t="shared" si="50"/>
        <v>3</v>
      </c>
      <c r="T244" s="7" t="str">
        <f t="shared" si="51"/>
        <v>L3</v>
      </c>
      <c r="U244" s="7" t="str">
        <f t="shared" si="48"/>
        <v>ВВГнг(А)-LS (3х1,5)</v>
      </c>
    </row>
    <row r="245" spans="1:21" x14ac:dyDescent="0.25">
      <c r="A245" s="7" t="str">
        <f t="shared" si="53"/>
        <v/>
      </c>
      <c r="B245" s="7">
        <f>IF(C245=1,MAX(B$2:$B244)+1,IF(F245=0,"",B244))</f>
        <v>1</v>
      </c>
      <c r="C245" s="7">
        <f>COUNTIF($F$2:$F245,F245)</f>
        <v>243</v>
      </c>
      <c r="D245" s="7">
        <f>IF(F245=0,0,MAX($D$2:D244)+1)</f>
        <v>243</v>
      </c>
      <c r="E245" s="7">
        <f>IF(H245=0,0,MAX($E$2:E244)+1)</f>
        <v>171</v>
      </c>
      <c r="F245" s="65" t="s">
        <v>356</v>
      </c>
      <c r="G245" s="59"/>
      <c r="H245" s="102"/>
      <c r="I245" s="7" t="e">
        <f>IFERROR(VLOOKUP(H245,H$2:H244,1,FALSE),VLOOKUP(H245,H246:H$478,1,FALSE))</f>
        <v>#N/A</v>
      </c>
      <c r="J245" s="7" t="str">
        <f t="shared" si="42"/>
        <v>Питание подсветок  Пом. №02</v>
      </c>
      <c r="K245" s="7">
        <f t="shared" si="43"/>
        <v>0.23</v>
      </c>
      <c r="L245" s="7">
        <f t="shared" si="44"/>
        <v>0.05</v>
      </c>
      <c r="M245" s="19" t="str">
        <f t="shared" si="52"/>
        <v>L1</v>
      </c>
      <c r="N245" s="7" t="str">
        <f t="shared" si="45"/>
        <v>LD.1.02.2</v>
      </c>
      <c r="O245" s="7"/>
      <c r="P245" s="7" t="str">
        <f t="shared" si="46"/>
        <v>ВВГнг(А)-LS (3х1,5)
L=21-0,05%</v>
      </c>
      <c r="Q245" s="7">
        <f t="shared" si="47"/>
        <v>1</v>
      </c>
      <c r="R245" s="7">
        <f t="shared" si="49"/>
        <v>0</v>
      </c>
      <c r="S245" s="7">
        <f t="shared" si="50"/>
        <v>1</v>
      </c>
      <c r="T245" s="7" t="str">
        <f t="shared" si="51"/>
        <v>L1</v>
      </c>
      <c r="U245" s="7" t="str">
        <f t="shared" si="48"/>
        <v>ВВГнг(А)-LS (3х1,5)</v>
      </c>
    </row>
    <row r="246" spans="1:21" x14ac:dyDescent="0.25">
      <c r="A246" s="7" t="str">
        <f t="shared" si="53"/>
        <v/>
      </c>
      <c r="B246" s="7">
        <f>IF(C246=1,MAX(B$2:$B245)+1,IF(F246=0,"",B245))</f>
        <v>1</v>
      </c>
      <c r="C246" s="7">
        <f>COUNTIF($F$2:$F246,F246)</f>
        <v>244</v>
      </c>
      <c r="D246" s="7">
        <f>IF(F246=0,0,MAX($D$2:D245)+1)</f>
        <v>244</v>
      </c>
      <c r="E246" s="7">
        <f>IF(H246=0,0,MAX($E$2:E245)+1)</f>
        <v>172</v>
      </c>
      <c r="F246" s="65" t="s">
        <v>356</v>
      </c>
      <c r="G246" s="59"/>
      <c r="H246" s="102"/>
      <c r="I246" s="7" t="e">
        <f>IFERROR(VLOOKUP(H246,H$2:H245,1,FALSE),VLOOKUP(H246,H247:H$478,1,FALSE))</f>
        <v>#N/A</v>
      </c>
      <c r="J246" s="7" t="str">
        <f t="shared" si="42"/>
        <v>Питание подсветок  Пом. №02</v>
      </c>
      <c r="K246" s="7">
        <f t="shared" si="43"/>
        <v>0.23</v>
      </c>
      <c r="L246" s="7">
        <f t="shared" si="44"/>
        <v>0.05</v>
      </c>
      <c r="M246" s="19" t="str">
        <f t="shared" si="52"/>
        <v>L2</v>
      </c>
      <c r="N246" s="7" t="str">
        <f t="shared" si="45"/>
        <v>LD.1.02.3</v>
      </c>
      <c r="O246" s="7"/>
      <c r="P246" s="7" t="str">
        <f t="shared" si="46"/>
        <v>ВВГнг(А)-LS (3х1,5)
L=17-0,04%</v>
      </c>
      <c r="Q246" s="7">
        <f t="shared" si="47"/>
        <v>1</v>
      </c>
      <c r="R246" s="7">
        <f t="shared" si="49"/>
        <v>0</v>
      </c>
      <c r="S246" s="7">
        <f t="shared" si="50"/>
        <v>2</v>
      </c>
      <c r="T246" s="7" t="str">
        <f t="shared" si="51"/>
        <v>L2</v>
      </c>
      <c r="U246" s="7" t="str">
        <f t="shared" si="48"/>
        <v>ВВГнг(А)-LS (3х1,5)</v>
      </c>
    </row>
    <row r="247" spans="1:21" x14ac:dyDescent="0.25">
      <c r="A247" s="7" t="str">
        <f t="shared" si="53"/>
        <v/>
      </c>
      <c r="B247" s="7">
        <f>IF(C247=1,MAX(B$2:$B246)+1,IF(F247=0,"",B246))</f>
        <v>1</v>
      </c>
      <c r="C247" s="7">
        <f>COUNTIF($F$2:$F247,F247)</f>
        <v>245</v>
      </c>
      <c r="D247" s="7">
        <f>IF(F247=0,0,MAX($D$2:D246)+1)</f>
        <v>245</v>
      </c>
      <c r="E247" s="7">
        <f>IF(H247=0,0,MAX($E$2:E246)+1)</f>
        <v>173</v>
      </c>
      <c r="F247" s="65" t="s">
        <v>356</v>
      </c>
      <c r="G247" s="59"/>
      <c r="H247" s="102"/>
      <c r="I247" s="7" t="e">
        <f>IFERROR(VLOOKUP(H247,H$2:H246,1,FALSE),VLOOKUP(H247,H248:H$478,1,FALSE))</f>
        <v>#N/A</v>
      </c>
      <c r="J247" s="7" t="str">
        <f t="shared" si="42"/>
        <v>Питание подсветок  Пом. №07</v>
      </c>
      <c r="K247" s="7">
        <f t="shared" si="43"/>
        <v>0.23</v>
      </c>
      <c r="L247" s="7">
        <f t="shared" si="44"/>
        <v>0.05</v>
      </c>
      <c r="M247" s="19" t="str">
        <f t="shared" si="52"/>
        <v>L3</v>
      </c>
      <c r="N247" s="7" t="str">
        <f t="shared" si="45"/>
        <v>LD.1.07.1</v>
      </c>
      <c r="O247" s="7"/>
      <c r="P247" s="7" t="str">
        <f t="shared" si="46"/>
        <v>ВВГнг(А)-LS (3х1,5)
L=27-0,06%</v>
      </c>
      <c r="Q247" s="7">
        <f t="shared" si="47"/>
        <v>1</v>
      </c>
      <c r="R247" s="7">
        <f t="shared" si="49"/>
        <v>0</v>
      </c>
      <c r="S247" s="7">
        <f t="shared" si="50"/>
        <v>3</v>
      </c>
      <c r="T247" s="7" t="str">
        <f t="shared" si="51"/>
        <v>L3</v>
      </c>
      <c r="U247" s="7" t="str">
        <f t="shared" si="48"/>
        <v>ВВГнг(А)-LS (3х1,5)</v>
      </c>
    </row>
    <row r="248" spans="1:21" x14ac:dyDescent="0.25">
      <c r="A248" s="7" t="str">
        <f t="shared" si="53"/>
        <v/>
      </c>
      <c r="B248" s="7">
        <f>IF(C248=1,MAX(B$2:$B247)+1,IF(F248=0,"",B247))</f>
        <v>1</v>
      </c>
      <c r="C248" s="7">
        <f>COUNTIF($F$2:$F248,F248)</f>
        <v>246</v>
      </c>
      <c r="D248" s="7">
        <f>IF(F248=0,0,MAX($D$2:D247)+1)</f>
        <v>246</v>
      </c>
      <c r="E248" s="7">
        <f>IF(H248=0,0,MAX($E$2:E247)+1)</f>
        <v>174</v>
      </c>
      <c r="F248" s="65" t="s">
        <v>356</v>
      </c>
      <c r="G248" s="65"/>
      <c r="H248" s="102"/>
      <c r="I248" s="7" t="e">
        <f>IFERROR(VLOOKUP(H248,H$2:H247,1,FALSE),VLOOKUP(H248,H249:H$478,1,FALSE))</f>
        <v>#N/A</v>
      </c>
      <c r="J248" s="7" t="str">
        <f t="shared" si="42"/>
        <v>Питание подсветок  Пом. №10</v>
      </c>
      <c r="K248" s="7">
        <f t="shared" si="43"/>
        <v>0.23</v>
      </c>
      <c r="L248" s="7">
        <f t="shared" si="44"/>
        <v>0.05</v>
      </c>
      <c r="M248" s="19" t="str">
        <f t="shared" si="52"/>
        <v>L1</v>
      </c>
      <c r="N248" s="7" t="str">
        <f t="shared" si="45"/>
        <v>LD.1.10.1</v>
      </c>
      <c r="O248" s="7"/>
      <c r="P248" s="7" t="str">
        <f t="shared" si="46"/>
        <v>ВВГнг(А)-LS (3х1,5)
L=25-0,06%</v>
      </c>
      <c r="Q248" s="7">
        <f t="shared" si="47"/>
        <v>1</v>
      </c>
      <c r="R248" s="7">
        <f t="shared" si="49"/>
        <v>0</v>
      </c>
      <c r="S248" s="7">
        <f t="shared" si="50"/>
        <v>1</v>
      </c>
      <c r="T248" s="7" t="str">
        <f t="shared" si="51"/>
        <v>L1</v>
      </c>
      <c r="U248" s="7" t="str">
        <f t="shared" si="48"/>
        <v>ВВГнг(А)-LS (3х1,5)</v>
      </c>
    </row>
    <row r="249" spans="1:21" x14ac:dyDescent="0.25">
      <c r="A249" s="7" t="str">
        <f t="shared" si="53"/>
        <v/>
      </c>
      <c r="B249" s="7">
        <f>IF(C249=1,MAX(B$2:$B248)+1,IF(F249=0,"",B248))</f>
        <v>1</v>
      </c>
      <c r="C249" s="7">
        <f>COUNTIF($F$2:$F249,F249)</f>
        <v>247</v>
      </c>
      <c r="D249" s="7">
        <f>IF(F249=0,0,MAX($D$2:D248)+1)</f>
        <v>247</v>
      </c>
      <c r="E249" s="7">
        <f>IF(H249=0,0,MAX($E$2:E248)+1)</f>
        <v>175</v>
      </c>
      <c r="F249" s="65" t="s">
        <v>356</v>
      </c>
      <c r="G249" s="59"/>
      <c r="H249" s="102"/>
      <c r="I249" s="7" t="e">
        <f>IFERROR(VLOOKUP(H249,H$2:H248,1,FALSE),VLOOKUP(H249,H250:H$478,1,FALSE))</f>
        <v>#N/A</v>
      </c>
      <c r="J249" s="7" t="str">
        <f t="shared" si="42"/>
        <v>Питание подсветок  Пом. №10</v>
      </c>
      <c r="K249" s="7">
        <f t="shared" si="43"/>
        <v>0.23</v>
      </c>
      <c r="L249" s="7">
        <f t="shared" si="44"/>
        <v>0.05</v>
      </c>
      <c r="M249" s="19" t="str">
        <f t="shared" si="52"/>
        <v>L2</v>
      </c>
      <c r="N249" s="7" t="str">
        <f t="shared" si="45"/>
        <v>LD.1.10.2</v>
      </c>
      <c r="O249" s="7"/>
      <c r="P249" s="7" t="str">
        <f t="shared" si="46"/>
        <v>ВВГнг(А)-LS (3х1,5)
L=21-0,05%</v>
      </c>
      <c r="Q249" s="7">
        <f t="shared" si="47"/>
        <v>1</v>
      </c>
      <c r="R249" s="7">
        <f t="shared" si="49"/>
        <v>0</v>
      </c>
      <c r="S249" s="7">
        <f t="shared" si="50"/>
        <v>2</v>
      </c>
      <c r="T249" s="7" t="str">
        <f t="shared" si="51"/>
        <v>L2</v>
      </c>
      <c r="U249" s="7" t="str">
        <f t="shared" si="48"/>
        <v>ВВГнг(А)-LS (3х1,5)</v>
      </c>
    </row>
    <row r="250" spans="1:21" x14ac:dyDescent="0.25">
      <c r="A250" s="7" t="str">
        <f t="shared" si="53"/>
        <v/>
      </c>
      <c r="B250" s="7">
        <f>IF(C250=1,MAX(B$2:$B249)+1,IF(F250=0,"",B249))</f>
        <v>1</v>
      </c>
      <c r="C250" s="7">
        <f>COUNTIF($F$2:$F250,F250)</f>
        <v>248</v>
      </c>
      <c r="D250" s="7">
        <f>IF(F250=0,0,MAX($D$2:D249)+1)</f>
        <v>248</v>
      </c>
      <c r="E250" s="7">
        <f>IF(H250=0,0,MAX($E$2:E249)+1)</f>
        <v>176</v>
      </c>
      <c r="F250" s="65" t="s">
        <v>356</v>
      </c>
      <c r="G250" s="59"/>
      <c r="H250" s="132"/>
      <c r="I250" s="7" t="e">
        <f>IFERROR(VLOOKUP(H250,H$2:H249,1,FALSE),VLOOKUP(H250,H251:H$478,1,FALSE))</f>
        <v>#N/A</v>
      </c>
      <c r="J250" s="7" t="str">
        <f t="shared" si="42"/>
        <v>Питание подсветок  Пом. №14</v>
      </c>
      <c r="K250" s="7">
        <f t="shared" si="43"/>
        <v>0.23</v>
      </c>
      <c r="L250" s="7">
        <f t="shared" si="44"/>
        <v>0.05</v>
      </c>
      <c r="M250" s="19" t="str">
        <f t="shared" si="52"/>
        <v>L3</v>
      </c>
      <c r="N250" s="7" t="str">
        <f t="shared" si="45"/>
        <v>LD.1.14.1</v>
      </c>
      <c r="O250" s="7"/>
      <c r="P250" s="7" t="str">
        <f t="shared" si="46"/>
        <v>ВВГнг(А)-LS (3х1,5)
L=35-0,08%</v>
      </c>
      <c r="Q250" s="7">
        <f t="shared" si="47"/>
        <v>1</v>
      </c>
      <c r="R250" s="7">
        <f t="shared" si="49"/>
        <v>0</v>
      </c>
      <c r="S250" s="7">
        <f t="shared" si="50"/>
        <v>3</v>
      </c>
      <c r="T250" s="7" t="str">
        <f t="shared" si="51"/>
        <v>L3</v>
      </c>
      <c r="U250" s="7" t="str">
        <f t="shared" si="48"/>
        <v>ВВГнг(А)-LS (3х1,5)</v>
      </c>
    </row>
    <row r="251" spans="1:21" x14ac:dyDescent="0.25">
      <c r="A251" s="7" t="str">
        <f t="shared" si="53"/>
        <v/>
      </c>
      <c r="B251" s="7">
        <f>IF(C251=1,MAX(B$2:$B250)+1,IF(F251=0,"",B250))</f>
        <v>1</v>
      </c>
      <c r="C251" s="7">
        <f>COUNTIF($F$2:$F251,F251)</f>
        <v>249</v>
      </c>
      <c r="D251" s="7">
        <f>IF(F251=0,0,MAX($D$2:D250)+1)</f>
        <v>249</v>
      </c>
      <c r="E251" s="7">
        <f>IF(H251=0,0,MAX($E$2:E250)+1)</f>
        <v>177</v>
      </c>
      <c r="F251" s="65" t="s">
        <v>356</v>
      </c>
      <c r="G251" s="59"/>
      <c r="H251" s="132"/>
      <c r="I251" s="7" t="e">
        <f>IFERROR(VLOOKUP(H251,H$2:H250,1,FALSE),VLOOKUP(H251,H252:H$478,1,FALSE))</f>
        <v>#N/A</v>
      </c>
      <c r="J251" s="7" t="str">
        <f t="shared" si="42"/>
        <v>Питание подсветок  Пом. №14</v>
      </c>
      <c r="K251" s="7">
        <f t="shared" si="43"/>
        <v>0.23</v>
      </c>
      <c r="L251" s="7">
        <f t="shared" si="44"/>
        <v>0.05</v>
      </c>
      <c r="M251" s="19" t="str">
        <f t="shared" si="52"/>
        <v>L1</v>
      </c>
      <c r="N251" s="7" t="str">
        <f t="shared" si="45"/>
        <v>LD.1.14.2</v>
      </c>
      <c r="O251" s="7"/>
      <c r="P251" s="7" t="str">
        <f t="shared" si="46"/>
        <v>ВВГнг(А)-LS (3х1,5)
L=33-0,08%</v>
      </c>
      <c r="Q251" s="7">
        <f t="shared" si="47"/>
        <v>1</v>
      </c>
      <c r="R251" s="7">
        <f t="shared" si="49"/>
        <v>0</v>
      </c>
      <c r="S251" s="7">
        <f t="shared" si="50"/>
        <v>1</v>
      </c>
      <c r="T251" s="7" t="str">
        <f t="shared" si="51"/>
        <v>L1</v>
      </c>
      <c r="U251" s="7" t="str">
        <f t="shared" si="48"/>
        <v>ВВГнг(А)-LS (3х1,5)</v>
      </c>
    </row>
    <row r="252" spans="1:21" x14ac:dyDescent="0.25">
      <c r="A252" s="7" t="str">
        <f t="shared" si="53"/>
        <v/>
      </c>
      <c r="B252" s="7">
        <f>IF(C252=1,MAX(B$2:$B251)+1,IF(F252=0,"",B251))</f>
        <v>1</v>
      </c>
      <c r="C252" s="7">
        <f>COUNTIF($F$2:$F252,F252)</f>
        <v>250</v>
      </c>
      <c r="D252" s="7">
        <f>IF(F252=0,0,MAX($D$2:D251)+1)</f>
        <v>250</v>
      </c>
      <c r="E252" s="7">
        <f>IF(H252=0,0,MAX($E$2:E251)+1)</f>
        <v>178</v>
      </c>
      <c r="F252" s="65" t="s">
        <v>356</v>
      </c>
      <c r="G252" s="59"/>
      <c r="H252" s="132"/>
      <c r="I252" s="7" t="e">
        <f>IFERROR(VLOOKUP(H252,H$2:H251,1,FALSE),VLOOKUP(H252,H253:H$478,1,FALSE))</f>
        <v>#N/A</v>
      </c>
      <c r="J252" s="7" t="str">
        <f t="shared" si="42"/>
        <v>Питание подсветок  Пом. №14</v>
      </c>
      <c r="K252" s="7">
        <f t="shared" si="43"/>
        <v>0.23</v>
      </c>
      <c r="L252" s="7">
        <f t="shared" si="44"/>
        <v>0.05</v>
      </c>
      <c r="M252" s="19" t="str">
        <f t="shared" si="52"/>
        <v>L2</v>
      </c>
      <c r="N252" s="7" t="str">
        <f t="shared" si="45"/>
        <v>LD.1.14.3</v>
      </c>
      <c r="O252" s="7"/>
      <c r="P252" s="7" t="str">
        <f t="shared" si="46"/>
        <v>ВВГнг(А)-LS (3х1,5)
L=27-0,06%</v>
      </c>
      <c r="Q252" s="7">
        <f t="shared" si="47"/>
        <v>1</v>
      </c>
      <c r="R252" s="7">
        <f t="shared" si="49"/>
        <v>0</v>
      </c>
      <c r="S252" s="7">
        <f t="shared" si="50"/>
        <v>2</v>
      </c>
      <c r="T252" s="7" t="str">
        <f t="shared" si="51"/>
        <v>L2</v>
      </c>
      <c r="U252" s="7" t="str">
        <f t="shared" si="48"/>
        <v>ВВГнг(А)-LS (3х1,5)</v>
      </c>
    </row>
    <row r="253" spans="1:21" x14ac:dyDescent="0.25">
      <c r="A253" s="7" t="str">
        <f t="shared" si="53"/>
        <v/>
      </c>
      <c r="B253" s="7">
        <f>IF(C253=1,MAX(B$2:$B252)+1,IF(F253=0,"",B252))</f>
        <v>1</v>
      </c>
      <c r="C253" s="7">
        <f>COUNTIF($F$2:$F253,F253)</f>
        <v>251</v>
      </c>
      <c r="D253" s="7">
        <f>IF(F253=0,0,MAX($D$2:D252)+1)</f>
        <v>251</v>
      </c>
      <c r="E253" s="7">
        <f>IF(H253=0,0,MAX($E$2:E252)+1)</f>
        <v>179</v>
      </c>
      <c r="F253" s="65" t="s">
        <v>356</v>
      </c>
      <c r="G253" s="59"/>
      <c r="H253" s="132"/>
      <c r="I253" s="7" t="e">
        <f>IFERROR(VLOOKUP(H253,H$2:H252,1,FALSE),VLOOKUP(H253,H254:H$478,1,FALSE))</f>
        <v>#N/A</v>
      </c>
      <c r="J253" s="7" t="str">
        <f t="shared" si="42"/>
        <v>Питание подсветок  Пом. №15</v>
      </c>
      <c r="K253" s="7">
        <f t="shared" si="43"/>
        <v>0.23</v>
      </c>
      <c r="L253" s="7">
        <f t="shared" si="44"/>
        <v>0.05</v>
      </c>
      <c r="M253" s="19" t="str">
        <f t="shared" si="52"/>
        <v>L3</v>
      </c>
      <c r="N253" s="7" t="str">
        <f t="shared" si="45"/>
        <v>LD.1.15.1</v>
      </c>
      <c r="O253" s="7"/>
      <c r="P253" s="7" t="str">
        <f t="shared" si="46"/>
        <v>ВВГнг(А)-LS (3х1,5)
L=41-0,1%</v>
      </c>
      <c r="Q253" s="7">
        <f t="shared" si="47"/>
        <v>1</v>
      </c>
      <c r="R253" s="7">
        <f t="shared" si="49"/>
        <v>0</v>
      </c>
      <c r="S253" s="7">
        <f t="shared" si="50"/>
        <v>3</v>
      </c>
      <c r="T253" s="7" t="str">
        <f t="shared" si="51"/>
        <v>L3</v>
      </c>
      <c r="U253" s="7" t="str">
        <f t="shared" si="48"/>
        <v>ВВГнг(А)-LS (3х1,5)</v>
      </c>
    </row>
    <row r="254" spans="1:21" x14ac:dyDescent="0.25">
      <c r="A254" s="7" t="str">
        <f t="shared" si="53"/>
        <v/>
      </c>
      <c r="B254" s="7">
        <f>IF(C254=1,MAX(B$2:$B253)+1,IF(F254=0,"",B253))</f>
        <v>1</v>
      </c>
      <c r="C254" s="7">
        <f>COUNTIF($F$2:$F254,F254)</f>
        <v>252</v>
      </c>
      <c r="D254" s="7">
        <f>IF(F254=0,0,MAX($D$2:D253)+1)</f>
        <v>252</v>
      </c>
      <c r="E254" s="7">
        <f>IF(H254=0,0,MAX($E$2:E253)+1)</f>
        <v>180</v>
      </c>
      <c r="F254" s="65" t="s">
        <v>356</v>
      </c>
      <c r="G254" s="59"/>
      <c r="H254" s="104"/>
      <c r="I254" s="7" t="e">
        <f>IFERROR(VLOOKUP(H254,H$2:H253,1,FALSE),VLOOKUP(H254,H255:H$478,1,FALSE))</f>
        <v>#N/A</v>
      </c>
      <c r="J254" s="7" t="str">
        <f t="shared" si="42"/>
        <v>Питание подсветок  Пом. №03</v>
      </c>
      <c r="K254" s="7">
        <f t="shared" si="43"/>
        <v>0.23</v>
      </c>
      <c r="L254" s="7">
        <f t="shared" si="44"/>
        <v>0.05</v>
      </c>
      <c r="M254" s="19" t="str">
        <f t="shared" si="52"/>
        <v>L1</v>
      </c>
      <c r="N254" s="7" t="str">
        <f t="shared" si="45"/>
        <v>LD.1.03.1</v>
      </c>
      <c r="O254" s="7"/>
      <c r="P254" s="7" t="str">
        <f t="shared" si="46"/>
        <v>ВВГнг(А)-LS (3х1,5)
L=21-0,05%</v>
      </c>
      <c r="Q254" s="7">
        <f t="shared" si="47"/>
        <v>1</v>
      </c>
      <c r="R254" s="7">
        <f t="shared" si="49"/>
        <v>0</v>
      </c>
      <c r="S254" s="7">
        <f t="shared" si="50"/>
        <v>1</v>
      </c>
      <c r="T254" s="7" t="str">
        <f t="shared" si="51"/>
        <v>L1</v>
      </c>
      <c r="U254" s="7" t="str">
        <f t="shared" si="48"/>
        <v>ВВГнг(А)-LS (3х1,5)</v>
      </c>
    </row>
    <row r="255" spans="1:21" x14ac:dyDescent="0.25">
      <c r="A255" s="7" t="str">
        <f t="shared" si="53"/>
        <v/>
      </c>
      <c r="B255" s="7">
        <f>IF(C255=1,MAX(B$2:$B254)+1,IF(F255=0,"",B254))</f>
        <v>1</v>
      </c>
      <c r="C255" s="7">
        <f>COUNTIF($F$2:$F255,F255)</f>
        <v>253</v>
      </c>
      <c r="D255" s="7">
        <f>IF(F255=0,0,MAX($D$2:D254)+1)</f>
        <v>253</v>
      </c>
      <c r="E255" s="7">
        <f>IF(H255=0,0,MAX($E$2:E254)+1)</f>
        <v>181</v>
      </c>
      <c r="F255" s="65" t="s">
        <v>356</v>
      </c>
      <c r="G255" s="59"/>
      <c r="H255" s="102"/>
      <c r="I255" s="7" t="e">
        <f>IFERROR(VLOOKUP(H255,H$2:H254,1,FALSE),VLOOKUP(H255,H256:H$478,1,FALSE))</f>
        <v>#N/A</v>
      </c>
      <c r="J255" s="7" t="str">
        <f t="shared" si="42"/>
        <v>Питание подсветок  Пом. №19</v>
      </c>
      <c r="K255" s="7">
        <f t="shared" si="43"/>
        <v>0.23</v>
      </c>
      <c r="L255" s="7">
        <f t="shared" si="44"/>
        <v>0.05</v>
      </c>
      <c r="M255" s="19" t="str">
        <f t="shared" si="52"/>
        <v>L2</v>
      </c>
      <c r="N255" s="7" t="str">
        <f t="shared" si="45"/>
        <v>LD.1.19.1</v>
      </c>
      <c r="O255" s="7"/>
      <c r="P255" s="7" t="str">
        <f t="shared" si="46"/>
        <v>ВВГнг(А)-LS (3х1,5)
L=42-0,1%</v>
      </c>
      <c r="Q255" s="7">
        <f t="shared" si="47"/>
        <v>1</v>
      </c>
      <c r="R255" s="7">
        <f t="shared" si="49"/>
        <v>0</v>
      </c>
      <c r="S255" s="7">
        <f t="shared" si="50"/>
        <v>2</v>
      </c>
      <c r="T255" s="7" t="str">
        <f t="shared" si="51"/>
        <v>L2</v>
      </c>
      <c r="U255" s="7" t="str">
        <f t="shared" si="48"/>
        <v>ВВГнг(А)-LS (3х1,5)</v>
      </c>
    </row>
    <row r="256" spans="1:21" x14ac:dyDescent="0.25">
      <c r="A256" s="7" t="str">
        <f t="shared" si="53"/>
        <v/>
      </c>
      <c r="B256" s="7">
        <f>IF(C256=1,MAX(B$2:$B255)+1,IF(F256=0,"",B255))</f>
        <v>1</v>
      </c>
      <c r="C256" s="7">
        <f>COUNTIF($F$2:$F256,F256)</f>
        <v>254</v>
      </c>
      <c r="D256" s="7">
        <f>IF(F256=0,0,MAX($D$2:D255)+1)</f>
        <v>254</v>
      </c>
      <c r="E256" s="7">
        <f>IF(H256=0,0,MAX($E$2:E255)+1)</f>
        <v>182</v>
      </c>
      <c r="F256" s="65" t="s">
        <v>356</v>
      </c>
      <c r="G256" s="59"/>
      <c r="H256" s="102"/>
      <c r="I256" s="7" t="e">
        <f>IFERROR(VLOOKUP(H256,H$2:H255,1,FALSE),VLOOKUP(H256,H257:H$478,1,FALSE))</f>
        <v>#N/A</v>
      </c>
      <c r="J256" s="7" t="str">
        <f t="shared" si="42"/>
        <v>Питание подсветок  Пом. №20</v>
      </c>
      <c r="K256" s="7">
        <f t="shared" si="43"/>
        <v>0.23</v>
      </c>
      <c r="L256" s="7">
        <f t="shared" si="44"/>
        <v>0.05</v>
      </c>
      <c r="M256" s="19" t="str">
        <f t="shared" si="52"/>
        <v>L3</v>
      </c>
      <c r="N256" s="7" t="str">
        <f t="shared" si="45"/>
        <v>LD.1.20.1</v>
      </c>
      <c r="O256" s="7"/>
      <c r="P256" s="7" t="str">
        <f t="shared" si="46"/>
        <v>ВВГнг(А)-LS (3х1,5)
L=37-0,09%</v>
      </c>
      <c r="Q256" s="7">
        <f t="shared" si="47"/>
        <v>1</v>
      </c>
      <c r="R256" s="7">
        <f t="shared" si="49"/>
        <v>0</v>
      </c>
      <c r="S256" s="7">
        <f t="shared" si="50"/>
        <v>3</v>
      </c>
      <c r="T256" s="7" t="str">
        <f t="shared" si="51"/>
        <v>L3</v>
      </c>
      <c r="U256" s="7" t="str">
        <f t="shared" si="48"/>
        <v>ВВГнг(А)-LS (3х1,5)</v>
      </c>
    </row>
    <row r="257" spans="1:21" s="8" customFormat="1" ht="15.75" thickBot="1" x14ac:dyDescent="0.3">
      <c r="A257" s="47" t="str">
        <f t="shared" si="53"/>
        <v/>
      </c>
      <c r="B257" s="47">
        <f>IF(C257=1,MAX(B$2:$B256)+1,IF(F257=0,"",B256))</f>
        <v>1</v>
      </c>
      <c r="C257" s="47">
        <f>COUNTIF($F$2:$F257,F257)</f>
        <v>255</v>
      </c>
      <c r="D257" s="47">
        <f>IF(F257=0,0,MAX($D$2:D256)+1)</f>
        <v>255</v>
      </c>
      <c r="E257" s="47">
        <f>IF(H257=0,0,MAX($E$2:E256)+1)</f>
        <v>0</v>
      </c>
      <c r="F257" s="65" t="s">
        <v>356</v>
      </c>
      <c r="G257" s="64"/>
      <c r="H257" s="102"/>
      <c r="I257" s="47" t="e">
        <f>IFERROR(VLOOKUP(H257,H$2:H256,1,FALSE),VLOOKUP(H257,H258:H$478,1,FALSE))</f>
        <v>#N/A</v>
      </c>
      <c r="J257" s="47" t="str">
        <f t="shared" si="42"/>
        <v/>
      </c>
      <c r="K257" s="47" t="str">
        <f t="shared" si="43"/>
        <v/>
      </c>
      <c r="L257" s="47" t="str">
        <f t="shared" si="44"/>
        <v/>
      </c>
      <c r="M257" s="52" t="str">
        <f t="shared" si="52"/>
        <v/>
      </c>
      <c r="N257" s="47" t="str">
        <f t="shared" si="45"/>
        <v/>
      </c>
      <c r="O257" s="47"/>
      <c r="P257" s="47" t="str">
        <f t="shared" si="46"/>
        <v/>
      </c>
      <c r="Q257" s="47" t="str">
        <f t="shared" si="47"/>
        <v/>
      </c>
      <c r="R257" s="47">
        <f t="shared" si="49"/>
        <v>0</v>
      </c>
      <c r="S257" s="47">
        <f t="shared" si="50"/>
        <v>1</v>
      </c>
      <c r="T257" s="47" t="str">
        <f t="shared" si="51"/>
        <v>L1</v>
      </c>
      <c r="U257" s="47" t="str">
        <f t="shared" si="48"/>
        <v/>
      </c>
    </row>
    <row r="258" spans="1:21" x14ac:dyDescent="0.25">
      <c r="A258" s="7" t="str">
        <f t="shared" si="53"/>
        <v/>
      </c>
      <c r="B258" s="7">
        <f>IF(C258=1,MAX(B$2:$B257)+1,IF(F258=0,"",B257))</f>
        <v>1</v>
      </c>
      <c r="C258" s="7">
        <f>COUNTIF($F$2:$F258,F258)</f>
        <v>256</v>
      </c>
      <c r="D258" s="7">
        <f>IF(F258=0,0,MAX($D$2:D257)+1)</f>
        <v>256</v>
      </c>
      <c r="E258" s="7">
        <f>IF(H258=0,0,MAX($E$2:E257)+1)</f>
        <v>0</v>
      </c>
      <c r="F258" s="65" t="s">
        <v>356</v>
      </c>
      <c r="G258" s="105"/>
      <c r="H258" s="102"/>
      <c r="I258" s="7" t="e">
        <f>IFERROR(VLOOKUP(H258,H$2:H257,1,FALSE),VLOOKUP(H258,H259:H$478,1,FALSE))</f>
        <v>#N/A</v>
      </c>
      <c r="J258" s="7" t="str">
        <f t="shared" si="42"/>
        <v/>
      </c>
      <c r="K258" s="7" t="str">
        <f t="shared" si="43"/>
        <v/>
      </c>
      <c r="L258" s="7" t="str">
        <f t="shared" si="44"/>
        <v/>
      </c>
      <c r="M258" s="19" t="str">
        <f t="shared" si="52"/>
        <v/>
      </c>
      <c r="N258" s="7" t="str">
        <f t="shared" si="45"/>
        <v/>
      </c>
      <c r="O258" s="7"/>
      <c r="P258" s="7" t="str">
        <f t="shared" si="46"/>
        <v/>
      </c>
      <c r="Q258" s="7" t="str">
        <f t="shared" si="47"/>
        <v/>
      </c>
      <c r="R258" s="7">
        <f t="shared" si="49"/>
        <v>0</v>
      </c>
      <c r="S258" s="7">
        <f t="shared" si="50"/>
        <v>2</v>
      </c>
      <c r="T258" s="7" t="str">
        <f t="shared" si="51"/>
        <v>L2</v>
      </c>
      <c r="U258" s="7" t="str">
        <f t="shared" si="48"/>
        <v/>
      </c>
    </row>
    <row r="259" spans="1:21" x14ac:dyDescent="0.25">
      <c r="A259" s="7" t="str">
        <f t="shared" si="53"/>
        <v/>
      </c>
      <c r="B259" s="7">
        <f>IF(C259=1,MAX(B$2:$B258)+1,IF(F259=0,"",B258))</f>
        <v>1</v>
      </c>
      <c r="C259" s="7">
        <f>COUNTIF($F$2:$F259,F259)</f>
        <v>257</v>
      </c>
      <c r="D259" s="7">
        <f>IF(F259=0,0,MAX($D$2:D258)+1)</f>
        <v>257</v>
      </c>
      <c r="E259" s="7">
        <f>IF(H259=0,0,MAX($E$2:E258)+1)</f>
        <v>183</v>
      </c>
      <c r="F259" s="65" t="s">
        <v>356</v>
      </c>
      <c r="G259" s="102"/>
      <c r="H259" s="127"/>
      <c r="I259" s="117" t="e">
        <f>IFERROR(VLOOKUP(H259,H$2:H258,1,FALSE),VLOOKUP(H259,H260:H$478,1,FALSE))</f>
        <v>#N/A</v>
      </c>
      <c r="J259" s="7" t="str">
        <f t="shared" ref="J259:J322" si="54">IF($H259=0,"",VLOOKUP($H259,Исходные_данные,36,FALSE))</f>
        <v>Светодиодное освещение  Пом. №08</v>
      </c>
      <c r="K259" s="7">
        <f t="shared" ref="K259:K322" si="55">IF($H259=0,"",VLOOKUP($H259,Исходные_данные,37,FALSE))</f>
        <v>0.37</v>
      </c>
      <c r="L259" s="7">
        <f t="shared" ref="L259:L322" si="56">IF($H259=0,"",VLOOKUP($H259,Исходные_данные,38,FALSE))</f>
        <v>0.08</v>
      </c>
      <c r="M259" s="19" t="str">
        <f t="shared" si="52"/>
        <v>L3</v>
      </c>
      <c r="N259" s="7" t="str">
        <f t="shared" ref="N259:N322" si="57">IF($H259=0,"",VLOOKUP($H259,Исходные_данные,39,FALSE))</f>
        <v>LED.1.08.1</v>
      </c>
      <c r="O259" s="7"/>
      <c r="P259" s="7" t="str">
        <f>IF($H259=0,"",VLOOKUP($H259,Исходные_данные,41,FALSE))</f>
        <v>КГВВнг(А)-LS (2х2,5)
L=20-0,05%</v>
      </c>
      <c r="Q259" s="7">
        <f t="shared" ref="Q259:Q322" si="58">IF($H259=0,"",VLOOKUP($H259,Исходные_данные,8,FALSE))</f>
        <v>1</v>
      </c>
      <c r="R259" s="7">
        <f t="shared" si="49"/>
        <v>0</v>
      </c>
      <c r="S259" s="7">
        <f t="shared" si="50"/>
        <v>3</v>
      </c>
      <c r="T259" s="7" t="str">
        <f t="shared" si="51"/>
        <v>L3</v>
      </c>
      <c r="U259" s="7" t="str">
        <f t="shared" ref="U259:U322" si="59">IF($H259=0,"",VLOOKUP($H259,Исходные_данные,31,FALSE))</f>
        <v>КГВВнг(А)-LS (2х2,5)</v>
      </c>
    </row>
    <row r="260" spans="1:21" x14ac:dyDescent="0.25">
      <c r="A260" s="7" t="str">
        <f t="shared" ref="A260:A323" si="60">IF(B260=B261,"",B260)</f>
        <v/>
      </c>
      <c r="B260" s="7">
        <f>IF(C260=1,MAX(B$2:$B259)+1,IF(F260=0,"",B259))</f>
        <v>1</v>
      </c>
      <c r="C260" s="7">
        <f>COUNTIF($F$2:$F260,F260)</f>
        <v>258</v>
      </c>
      <c r="D260" s="7">
        <f>IF(F260=0,0,MAX($D$2:D259)+1)</f>
        <v>258</v>
      </c>
      <c r="E260" s="7">
        <f>IF(H260=0,0,MAX($E$2:E259)+1)</f>
        <v>184</v>
      </c>
      <c r="F260" s="65" t="s">
        <v>356</v>
      </c>
      <c r="G260" s="102"/>
      <c r="H260" s="127"/>
      <c r="I260" s="117" t="e">
        <f>IFERROR(VLOOKUP(H260,H$2:H259,1,FALSE),VLOOKUP(H260,H261:H$478,1,FALSE))</f>
        <v>#N/A</v>
      </c>
      <c r="J260" s="7" t="str">
        <f t="shared" si="54"/>
        <v>Светодиодное освещение  Пом. №08</v>
      </c>
      <c r="K260" s="7">
        <f t="shared" si="55"/>
        <v>0.19</v>
      </c>
      <c r="L260" s="7">
        <f t="shared" si="56"/>
        <v>0.04</v>
      </c>
      <c r="M260" s="19" t="str">
        <f t="shared" si="52"/>
        <v>L1</v>
      </c>
      <c r="N260" s="7" t="str">
        <f t="shared" si="57"/>
        <v>LED.1.08.2</v>
      </c>
      <c r="O260" s="7"/>
      <c r="P260" s="7" t="str">
        <f t="shared" ref="P260:P322" si="61">IF($H260=0,"",VLOOKUP($H260,Исходные_данные,41,FALSE))</f>
        <v>КГВВнг(А)-LS (2х2,5)
L=28-0,04%</v>
      </c>
      <c r="Q260" s="7">
        <f t="shared" si="58"/>
        <v>1</v>
      </c>
      <c r="R260" s="7">
        <f t="shared" ref="R260:R323" si="62">IF(Q260=3,"L1,L2,L3",0)</f>
        <v>0</v>
      </c>
      <c r="S260" s="7">
        <f t="shared" ref="S260:S323" si="63">IF(C260=1,1,IF(Q260=3,S259,IF(S259=3,1,S259+1)))</f>
        <v>1</v>
      </c>
      <c r="T260" s="7" t="str">
        <f t="shared" ref="T260:T323" si="64">IF(R260=0,"L"&amp;S260,R260)</f>
        <v>L1</v>
      </c>
      <c r="U260" s="7" t="str">
        <f t="shared" si="59"/>
        <v>КГВВнг(А)-LS (2х2,5)</v>
      </c>
    </row>
    <row r="261" spans="1:21" x14ac:dyDescent="0.25">
      <c r="A261" s="7" t="str">
        <f t="shared" si="60"/>
        <v/>
      </c>
      <c r="B261" s="7">
        <f>IF(C261=1,MAX(B$2:$B260)+1,IF(F261=0,"",B260))</f>
        <v>1</v>
      </c>
      <c r="C261" s="7">
        <f>COUNTIF($F$2:$F261,F261)</f>
        <v>259</v>
      </c>
      <c r="D261" s="7">
        <f>IF(F261=0,0,MAX($D$2:D260)+1)</f>
        <v>259</v>
      </c>
      <c r="E261" s="7">
        <f>IF(H261=0,0,MAX($E$2:E260)+1)</f>
        <v>185</v>
      </c>
      <c r="F261" s="65" t="s">
        <v>356</v>
      </c>
      <c r="G261" s="102"/>
      <c r="H261" s="127"/>
      <c r="I261" s="117" t="e">
        <f>IFERROR(VLOOKUP(H261,H$2:H260,1,FALSE),VLOOKUP(H261,H262:H$478,1,FALSE))</f>
        <v>#N/A</v>
      </c>
      <c r="J261" s="7" t="str">
        <f t="shared" si="54"/>
        <v>Светодиодное освещение  Пом. №08</v>
      </c>
      <c r="K261" s="7">
        <f t="shared" si="55"/>
        <v>0.19</v>
      </c>
      <c r="L261" s="7">
        <f t="shared" si="56"/>
        <v>0.04</v>
      </c>
      <c r="M261" s="19" t="str">
        <f t="shared" ref="M261:M324" si="65">IFERROR(VLOOKUP(H261,Нагрузка_диапазон_1,4,FALSE),"")</f>
        <v>L2</v>
      </c>
      <c r="N261" s="7" t="str">
        <f t="shared" si="57"/>
        <v>LED.1.08.3</v>
      </c>
      <c r="O261" s="7"/>
      <c r="P261" s="7" t="str">
        <f t="shared" si="61"/>
        <v>КГВВнг(А)-LS (2х2,5)
L=31-0,04%</v>
      </c>
      <c r="Q261" s="7">
        <f t="shared" si="58"/>
        <v>1</v>
      </c>
      <c r="R261" s="7">
        <f t="shared" si="62"/>
        <v>0</v>
      </c>
      <c r="S261" s="7">
        <f t="shared" si="63"/>
        <v>2</v>
      </c>
      <c r="T261" s="7" t="str">
        <f t="shared" si="64"/>
        <v>L2</v>
      </c>
      <c r="U261" s="7" t="str">
        <f t="shared" si="59"/>
        <v>КГВВнг(А)-LS (2х2,5)</v>
      </c>
    </row>
    <row r="262" spans="1:21" x14ac:dyDescent="0.25">
      <c r="A262" s="7" t="str">
        <f t="shared" si="60"/>
        <v/>
      </c>
      <c r="B262" s="7">
        <f>IF(C262=1,MAX(B$2:$B261)+1,IF(F262=0,"",B261))</f>
        <v>1</v>
      </c>
      <c r="C262" s="7">
        <f>COUNTIF($F$2:$F262,F262)</f>
        <v>260</v>
      </c>
      <c r="D262" s="7">
        <f>IF(F262=0,0,MAX($D$2:D261)+1)</f>
        <v>260</v>
      </c>
      <c r="E262" s="7">
        <f>IF(H262=0,0,MAX($E$2:E261)+1)</f>
        <v>186</v>
      </c>
      <c r="F262" s="65" t="s">
        <v>356</v>
      </c>
      <c r="G262" s="102"/>
      <c r="H262" s="127"/>
      <c r="I262" s="117" t="e">
        <f>IFERROR(VLOOKUP(H262,H$2:H261,1,FALSE),VLOOKUP(H262,H263:H$478,1,FALSE))</f>
        <v>#N/A</v>
      </c>
      <c r="J262" s="7" t="str">
        <f t="shared" si="54"/>
        <v>Светодиодное освещение  Пом. №08</v>
      </c>
      <c r="K262" s="7">
        <f t="shared" si="55"/>
        <v>0.32</v>
      </c>
      <c r="L262" s="7">
        <f t="shared" si="56"/>
        <v>7.0000000000000007E-2</v>
      </c>
      <c r="M262" s="19" t="str">
        <f t="shared" si="65"/>
        <v>L3</v>
      </c>
      <c r="N262" s="7" t="str">
        <f t="shared" si="57"/>
        <v>LED.1.08.4</v>
      </c>
      <c r="O262" s="7"/>
      <c r="P262" s="7" t="str">
        <f t="shared" si="61"/>
        <v>КГВВнг(А)-LS (2х2,5)
L=32-0,07%</v>
      </c>
      <c r="Q262" s="7">
        <f t="shared" si="58"/>
        <v>1</v>
      </c>
      <c r="R262" s="7">
        <f t="shared" si="62"/>
        <v>0</v>
      </c>
      <c r="S262" s="7">
        <f t="shared" si="63"/>
        <v>3</v>
      </c>
      <c r="T262" s="7" t="str">
        <f t="shared" si="64"/>
        <v>L3</v>
      </c>
      <c r="U262" s="7" t="str">
        <f t="shared" si="59"/>
        <v>КГВВнг(А)-LS (2х2,5)</v>
      </c>
    </row>
    <row r="263" spans="1:21" x14ac:dyDescent="0.25">
      <c r="A263" s="7" t="str">
        <f t="shared" si="60"/>
        <v/>
      </c>
      <c r="B263" s="7">
        <f>IF(C263=1,MAX(B$2:$B262)+1,IF(F263=0,"",B262))</f>
        <v>1</v>
      </c>
      <c r="C263" s="7">
        <f>COUNTIF($F$2:$F263,F263)</f>
        <v>261</v>
      </c>
      <c r="D263" s="7">
        <f>IF(F263=0,0,MAX($D$2:D262)+1)</f>
        <v>261</v>
      </c>
      <c r="E263" s="7">
        <f>IF(H263=0,0,MAX($E$2:E262)+1)</f>
        <v>0</v>
      </c>
      <c r="F263" s="65" t="s">
        <v>356</v>
      </c>
      <c r="G263" s="102"/>
      <c r="H263" s="127"/>
      <c r="I263" s="117" t="e">
        <f>IFERROR(VLOOKUP(H263,H$2:H262,1,FALSE),VLOOKUP(H263,H264:H$478,1,FALSE))</f>
        <v>#N/A</v>
      </c>
      <c r="J263" s="7" t="str">
        <f t="shared" si="54"/>
        <v/>
      </c>
      <c r="K263" s="7" t="str">
        <f t="shared" si="55"/>
        <v/>
      </c>
      <c r="L263" s="7" t="str">
        <f t="shared" si="56"/>
        <v/>
      </c>
      <c r="M263" s="19" t="str">
        <f t="shared" si="65"/>
        <v/>
      </c>
      <c r="N263" s="7" t="str">
        <f t="shared" si="57"/>
        <v/>
      </c>
      <c r="O263" s="7"/>
      <c r="P263" s="7" t="str">
        <f t="shared" si="61"/>
        <v/>
      </c>
      <c r="Q263" s="7" t="str">
        <f t="shared" si="58"/>
        <v/>
      </c>
      <c r="R263" s="7">
        <f t="shared" si="62"/>
        <v>0</v>
      </c>
      <c r="S263" s="7">
        <f t="shared" si="63"/>
        <v>1</v>
      </c>
      <c r="T263" s="7" t="str">
        <f t="shared" si="64"/>
        <v>L1</v>
      </c>
      <c r="U263" s="7" t="str">
        <f t="shared" si="59"/>
        <v/>
      </c>
    </row>
    <row r="264" spans="1:21" x14ac:dyDescent="0.25">
      <c r="A264" s="7" t="str">
        <f t="shared" si="60"/>
        <v/>
      </c>
      <c r="B264" s="7">
        <f>IF(C264=1,MAX(B$2:$B263)+1,IF(F264=0,"",B263))</f>
        <v>1</v>
      </c>
      <c r="C264" s="7">
        <f>COUNTIF($F$2:$F264,F264)</f>
        <v>262</v>
      </c>
      <c r="D264" s="7">
        <f>IF(F264=0,0,MAX($D$2:D263)+1)</f>
        <v>262</v>
      </c>
      <c r="E264" s="7">
        <f>IF(H264=0,0,MAX($E$2:E263)+1)</f>
        <v>0</v>
      </c>
      <c r="F264" s="65" t="s">
        <v>356</v>
      </c>
      <c r="G264" s="59"/>
      <c r="H264" s="127"/>
      <c r="I264" s="7" t="e">
        <f>IFERROR(VLOOKUP(H264,H$2:H263,1,FALSE),VLOOKUP(H264,H265:H$478,1,FALSE))</f>
        <v>#N/A</v>
      </c>
      <c r="J264" s="7" t="str">
        <f t="shared" si="54"/>
        <v/>
      </c>
      <c r="K264" s="7" t="str">
        <f t="shared" si="55"/>
        <v/>
      </c>
      <c r="L264" s="7" t="str">
        <f t="shared" si="56"/>
        <v/>
      </c>
      <c r="M264" s="19" t="str">
        <f t="shared" si="65"/>
        <v/>
      </c>
      <c r="N264" s="7" t="str">
        <f t="shared" si="57"/>
        <v/>
      </c>
      <c r="O264" s="7"/>
      <c r="P264" s="7" t="str">
        <f t="shared" si="61"/>
        <v/>
      </c>
      <c r="Q264" s="7" t="str">
        <f t="shared" si="58"/>
        <v/>
      </c>
      <c r="R264" s="7">
        <f t="shared" si="62"/>
        <v>0</v>
      </c>
      <c r="S264" s="7">
        <f t="shared" si="63"/>
        <v>2</v>
      </c>
      <c r="T264" s="7" t="str">
        <f t="shared" si="64"/>
        <v>L2</v>
      </c>
      <c r="U264" s="7" t="str">
        <f t="shared" si="59"/>
        <v/>
      </c>
    </row>
    <row r="265" spans="1:21" x14ac:dyDescent="0.25">
      <c r="A265" s="7" t="str">
        <f t="shared" si="60"/>
        <v/>
      </c>
      <c r="B265" s="7">
        <f>IF(C265=1,MAX(B$2:$B264)+1,IF(F265=0,"",B264))</f>
        <v>1</v>
      </c>
      <c r="C265" s="7">
        <f>COUNTIF($F$2:$F265,F265)</f>
        <v>263</v>
      </c>
      <c r="D265" s="7">
        <f>IF(F265=0,0,MAX($D$2:D264)+1)</f>
        <v>263</v>
      </c>
      <c r="E265" s="7">
        <f>IF(H265=0,0,MAX($E$2:E264)+1)</f>
        <v>0</v>
      </c>
      <c r="F265" s="65" t="s">
        <v>356</v>
      </c>
      <c r="G265" s="59"/>
      <c r="H265" s="127"/>
      <c r="I265" s="7" t="e">
        <f>IFERROR(VLOOKUP(H265,H$2:H264,1,FALSE),VLOOKUP(H265,H266:H$478,1,FALSE))</f>
        <v>#N/A</v>
      </c>
      <c r="J265" s="7" t="str">
        <f t="shared" si="54"/>
        <v/>
      </c>
      <c r="K265" s="7" t="str">
        <f t="shared" si="55"/>
        <v/>
      </c>
      <c r="L265" s="7" t="str">
        <f t="shared" si="56"/>
        <v/>
      </c>
      <c r="M265" s="19" t="str">
        <f t="shared" si="65"/>
        <v/>
      </c>
      <c r="N265" s="7" t="str">
        <f t="shared" si="57"/>
        <v/>
      </c>
      <c r="O265" s="7"/>
      <c r="P265" s="7" t="str">
        <f t="shared" si="61"/>
        <v/>
      </c>
      <c r="Q265" s="7" t="str">
        <f t="shared" si="58"/>
        <v/>
      </c>
      <c r="R265" s="7">
        <f t="shared" si="62"/>
        <v>0</v>
      </c>
      <c r="S265" s="7">
        <f t="shared" si="63"/>
        <v>3</v>
      </c>
      <c r="T265" s="7" t="str">
        <f t="shared" si="64"/>
        <v>L3</v>
      </c>
      <c r="U265" s="7" t="str">
        <f t="shared" si="59"/>
        <v/>
      </c>
    </row>
    <row r="266" spans="1:21" x14ac:dyDescent="0.25">
      <c r="A266" s="7" t="str">
        <f t="shared" si="60"/>
        <v/>
      </c>
      <c r="B266" s="7">
        <f>IF(C266=1,MAX(B$2:$B265)+1,IF(F266=0,"",B265))</f>
        <v>1</v>
      </c>
      <c r="C266" s="7">
        <f>COUNTIF($F$2:$F266,F266)</f>
        <v>264</v>
      </c>
      <c r="D266" s="7">
        <f>IF(F266=0,0,MAX($D$2:D265)+1)</f>
        <v>264</v>
      </c>
      <c r="E266" s="7">
        <f>IF(H266=0,0,MAX($E$2:E265)+1)</f>
        <v>0</v>
      </c>
      <c r="F266" s="65" t="s">
        <v>356</v>
      </c>
      <c r="G266" s="59"/>
      <c r="H266" s="127"/>
      <c r="I266" s="7" t="e">
        <f>IFERROR(VLOOKUP(H266,H$2:H265,1,FALSE),VLOOKUP(H266,H267:H$478,1,FALSE))</f>
        <v>#N/A</v>
      </c>
      <c r="J266" s="7" t="str">
        <f t="shared" si="54"/>
        <v/>
      </c>
      <c r="K266" s="7" t="str">
        <f t="shared" si="55"/>
        <v/>
      </c>
      <c r="L266" s="7" t="str">
        <f t="shared" si="56"/>
        <v/>
      </c>
      <c r="M266" s="19" t="str">
        <f t="shared" si="65"/>
        <v/>
      </c>
      <c r="N266" s="7" t="str">
        <f t="shared" si="57"/>
        <v/>
      </c>
      <c r="O266" s="7"/>
      <c r="P266" s="7" t="str">
        <f t="shared" si="61"/>
        <v/>
      </c>
      <c r="Q266" s="7" t="str">
        <f t="shared" si="58"/>
        <v/>
      </c>
      <c r="R266" s="7">
        <f t="shared" si="62"/>
        <v>0</v>
      </c>
      <c r="S266" s="7">
        <f t="shared" si="63"/>
        <v>1</v>
      </c>
      <c r="T266" s="7" t="str">
        <f t="shared" si="64"/>
        <v>L1</v>
      </c>
      <c r="U266" s="7" t="str">
        <f t="shared" si="59"/>
        <v/>
      </c>
    </row>
    <row r="267" spans="1:21" x14ac:dyDescent="0.25">
      <c r="A267" s="7" t="str">
        <f t="shared" si="60"/>
        <v/>
      </c>
      <c r="B267" s="7">
        <f>IF(C267=1,MAX(B$2:$B266)+1,IF(F267=0,"",B266))</f>
        <v>1</v>
      </c>
      <c r="C267" s="7">
        <f>COUNTIF($F$2:$F267,F267)</f>
        <v>265</v>
      </c>
      <c r="D267" s="7">
        <f>IF(F267=0,0,MAX($D$2:D266)+1)</f>
        <v>265</v>
      </c>
      <c r="E267" s="7">
        <f>IF(H267=0,0,MAX($E$2:E266)+1)</f>
        <v>187</v>
      </c>
      <c r="F267" s="65" t="s">
        <v>356</v>
      </c>
      <c r="G267" s="59"/>
      <c r="H267" s="102"/>
      <c r="I267" s="7" t="e">
        <f>IFERROR(VLOOKUP(H267,H$2:H266,1,FALSE),VLOOKUP(H267,H268:H$478,1,FALSE))</f>
        <v>#N/A</v>
      </c>
      <c r="J267" s="7" t="str">
        <f t="shared" si="54"/>
        <v>Питание реле контактора АПС</v>
      </c>
      <c r="K267" s="7">
        <f t="shared" si="55"/>
        <v>0.05</v>
      </c>
      <c r="L267" s="7">
        <f t="shared" si="56"/>
        <v>0.01</v>
      </c>
      <c r="M267" s="19" t="str">
        <f t="shared" si="65"/>
        <v>L2</v>
      </c>
      <c r="N267" s="7" t="str">
        <f t="shared" si="57"/>
        <v>АПС</v>
      </c>
      <c r="O267" s="7"/>
      <c r="P267" s="7" t="str">
        <f t="shared" si="61"/>
        <v>ВВГнг(А)-FRLS (3х1,5)
L=22-0,02%</v>
      </c>
      <c r="Q267" s="7">
        <f t="shared" si="58"/>
        <v>1</v>
      </c>
      <c r="R267" s="7">
        <f t="shared" si="62"/>
        <v>0</v>
      </c>
      <c r="S267" s="7">
        <f t="shared" si="63"/>
        <v>2</v>
      </c>
      <c r="T267" s="7" t="str">
        <f t="shared" si="64"/>
        <v>L2</v>
      </c>
      <c r="U267" s="7" t="str">
        <f t="shared" si="59"/>
        <v>ВВГнг(А)-FRLS (3х1,5)</v>
      </c>
    </row>
    <row r="268" spans="1:21" x14ac:dyDescent="0.25">
      <c r="A268" s="7" t="str">
        <f t="shared" si="60"/>
        <v/>
      </c>
      <c r="B268" s="7">
        <f>IF(C268=1,MAX(B$2:$B267)+1,IF(F268=0,"",B267))</f>
        <v>1</v>
      </c>
      <c r="C268" s="7">
        <f>COUNTIF($F$2:$F268,F268)</f>
        <v>266</v>
      </c>
      <c r="D268" s="7">
        <f>IF(F268=0,0,MAX($D$2:D267)+1)</f>
        <v>266</v>
      </c>
      <c r="E268" s="7">
        <f>IF(H268=0,0,MAX($E$2:E267)+1)</f>
        <v>188</v>
      </c>
      <c r="F268" s="65" t="s">
        <v>356</v>
      </c>
      <c r="G268" s="59"/>
      <c r="H268" s="102"/>
      <c r="I268" s="7" t="e">
        <f>IFERROR(VLOOKUP(H268,H$2:H267,1,FALSE),VLOOKUP(H268,H269:H$478,1,FALSE))</f>
        <v>#N/A</v>
      </c>
      <c r="J268" s="7" t="str">
        <f t="shared" si="54"/>
        <v>Реле АПС</v>
      </c>
      <c r="K268" s="7" t="e">
        <f t="shared" si="55"/>
        <v>#N/A</v>
      </c>
      <c r="L268" s="7">
        <f t="shared" si="56"/>
        <v>0</v>
      </c>
      <c r="M268" s="19" t="str">
        <f t="shared" si="65"/>
        <v>L3</v>
      </c>
      <c r="N268" s="7" t="str">
        <f t="shared" si="57"/>
        <v>РЕЛЕ</v>
      </c>
      <c r="O268" s="7"/>
      <c r="P268" s="7" t="e">
        <f t="shared" si="61"/>
        <v>#N/A</v>
      </c>
      <c r="Q268" s="7">
        <f t="shared" si="58"/>
        <v>0</v>
      </c>
      <c r="R268" s="7">
        <f t="shared" si="62"/>
        <v>0</v>
      </c>
      <c r="S268" s="7">
        <f t="shared" si="63"/>
        <v>3</v>
      </c>
      <c r="T268" s="7" t="str">
        <f t="shared" si="64"/>
        <v>L3</v>
      </c>
      <c r="U268" s="7" t="e">
        <f t="shared" si="59"/>
        <v>#N/A</v>
      </c>
    </row>
    <row r="269" spans="1:21" x14ac:dyDescent="0.25">
      <c r="A269" s="7" t="str">
        <f t="shared" si="60"/>
        <v/>
      </c>
      <c r="B269" s="7">
        <f>IF(C269=1,MAX(B$2:$B268)+1,IF(F269=0,"",B268))</f>
        <v>1</v>
      </c>
      <c r="C269" s="7">
        <f>COUNTIF($F$2:$F269,F269)</f>
        <v>267</v>
      </c>
      <c r="D269" s="7">
        <f>IF(F269=0,0,MAX($D$2:D268)+1)</f>
        <v>267</v>
      </c>
      <c r="E269" s="7">
        <f>IF(H269=0,0,MAX($E$2:E268)+1)</f>
        <v>189</v>
      </c>
      <c r="F269" s="65" t="s">
        <v>356</v>
      </c>
      <c r="G269" s="59"/>
      <c r="H269" s="102"/>
      <c r="I269" s="7" t="e">
        <f>IFERROR(VLOOKUP(H269,H$2:H268,1,FALSE),VLOOKUP(H269,H270:H$478,1,FALSE))</f>
        <v>#N/A</v>
      </c>
      <c r="J269" s="7" t="str">
        <f t="shared" si="54"/>
        <v>Контактор модульный</v>
      </c>
      <c r="K269" s="7">
        <f t="shared" si="55"/>
        <v>0</v>
      </c>
      <c r="L269" s="7">
        <f t="shared" si="56"/>
        <v>0</v>
      </c>
      <c r="M269" s="19" t="str">
        <f t="shared" si="65"/>
        <v>L1,L2,L3</v>
      </c>
      <c r="N269" s="7" t="str">
        <f t="shared" si="57"/>
        <v>КМ.1</v>
      </c>
      <c r="O269" s="7"/>
      <c r="P269" s="7" t="e">
        <f t="shared" si="61"/>
        <v>#N/A</v>
      </c>
      <c r="Q269" s="7">
        <f t="shared" si="58"/>
        <v>3</v>
      </c>
      <c r="R269" s="7" t="str">
        <f t="shared" si="62"/>
        <v>L1,L2,L3</v>
      </c>
      <c r="S269" s="7">
        <f t="shared" si="63"/>
        <v>3</v>
      </c>
      <c r="T269" s="7" t="str">
        <f t="shared" si="64"/>
        <v>L1,L2,L3</v>
      </c>
      <c r="U269" s="7" t="e">
        <f t="shared" si="59"/>
        <v>#N/A</v>
      </c>
    </row>
    <row r="270" spans="1:21" x14ac:dyDescent="0.25">
      <c r="A270" s="7" t="str">
        <f t="shared" si="60"/>
        <v/>
      </c>
      <c r="B270" s="7">
        <f>IF(C270=1,MAX(B$2:$B269)+1,IF(F270=0,"",B269))</f>
        <v>1</v>
      </c>
      <c r="C270" s="7">
        <f>COUNTIF($F$2:$F270,F270)</f>
        <v>268</v>
      </c>
      <c r="D270" s="7">
        <f>IF(F270=0,0,MAX($D$2:D269)+1)</f>
        <v>268</v>
      </c>
      <c r="E270" s="7">
        <f>IF(H270=0,0,MAX($E$2:E269)+1)</f>
        <v>0</v>
      </c>
      <c r="F270" s="65" t="s">
        <v>356</v>
      </c>
      <c r="G270" s="59"/>
      <c r="H270" s="102"/>
      <c r="I270" s="7" t="e">
        <f>IFERROR(VLOOKUP(H270,H$2:H269,1,FALSE),VLOOKUP(H270,H271:H$478,1,FALSE))</f>
        <v>#N/A</v>
      </c>
      <c r="J270" s="7" t="str">
        <f t="shared" si="54"/>
        <v/>
      </c>
      <c r="K270" s="7" t="str">
        <f t="shared" si="55"/>
        <v/>
      </c>
      <c r="L270" s="7" t="str">
        <f t="shared" si="56"/>
        <v/>
      </c>
      <c r="M270" s="19" t="str">
        <f t="shared" si="65"/>
        <v/>
      </c>
      <c r="N270" s="7" t="str">
        <f t="shared" si="57"/>
        <v/>
      </c>
      <c r="O270" s="7"/>
      <c r="P270" s="7" t="str">
        <f t="shared" si="61"/>
        <v/>
      </c>
      <c r="Q270" s="7" t="str">
        <f t="shared" si="58"/>
        <v/>
      </c>
      <c r="R270" s="7">
        <f t="shared" si="62"/>
        <v>0</v>
      </c>
      <c r="S270" s="7">
        <f t="shared" si="63"/>
        <v>1</v>
      </c>
      <c r="T270" s="7" t="str">
        <f t="shared" si="64"/>
        <v>L1</v>
      </c>
      <c r="U270" s="7" t="str">
        <f t="shared" si="59"/>
        <v/>
      </c>
    </row>
    <row r="271" spans="1:21" x14ac:dyDescent="0.25">
      <c r="A271" s="7" t="str">
        <f t="shared" si="60"/>
        <v/>
      </c>
      <c r="B271" s="7">
        <f>IF(C271=1,MAX(B$2:$B270)+1,IF(F271=0,"",B270))</f>
        <v>1</v>
      </c>
      <c r="C271" s="7">
        <f>COUNTIF($F$2:$F271,F271)</f>
        <v>269</v>
      </c>
      <c r="D271" s="7">
        <f>IF(F271=0,0,MAX($D$2:D270)+1)</f>
        <v>269</v>
      </c>
      <c r="E271" s="7">
        <f>IF(H271=0,0,MAX($E$2:E270)+1)</f>
        <v>190</v>
      </c>
      <c r="F271" s="65" t="s">
        <v>356</v>
      </c>
      <c r="G271" s="59"/>
      <c r="H271" s="102"/>
      <c r="I271" s="7" t="e">
        <f>IFERROR(VLOOKUP(H271,H$2:H270,1,FALSE),VLOOKUP(H271,H272:H$478,1,FALSE))</f>
        <v>#N/A</v>
      </c>
      <c r="J271" s="7" t="str">
        <f t="shared" si="54"/>
        <v>Внутренний блок кондиционера  Пом. №02</v>
      </c>
      <c r="K271" s="7">
        <f t="shared" si="55"/>
        <v>0.41000000000000003</v>
      </c>
      <c r="L271" s="7">
        <f t="shared" si="56"/>
        <v>0.09</v>
      </c>
      <c r="M271" s="19" t="str">
        <f t="shared" si="65"/>
        <v>L2</v>
      </c>
      <c r="N271" s="7" t="str">
        <f t="shared" si="57"/>
        <v>K.1.02.1-(К.1.5)</v>
      </c>
      <c r="O271" s="7"/>
      <c r="P271" s="7" t="str">
        <f t="shared" si="61"/>
        <v>ВВГнг(А)-LS (3х1,5)
L=18-0,08%</v>
      </c>
      <c r="Q271" s="7">
        <f t="shared" si="58"/>
        <v>1</v>
      </c>
      <c r="R271" s="7">
        <f t="shared" si="62"/>
        <v>0</v>
      </c>
      <c r="S271" s="7">
        <f t="shared" si="63"/>
        <v>2</v>
      </c>
      <c r="T271" s="7" t="str">
        <f t="shared" si="64"/>
        <v>L2</v>
      </c>
      <c r="U271" s="7" t="str">
        <f t="shared" si="59"/>
        <v>ВВГнг(А)-LS (3х1,5)</v>
      </c>
    </row>
    <row r="272" spans="1:21" x14ac:dyDescent="0.25">
      <c r="A272" s="7" t="str">
        <f t="shared" si="60"/>
        <v/>
      </c>
      <c r="B272" s="7">
        <f>IF(C272=1,MAX(B$2:$B271)+1,IF(F272=0,"",B271))</f>
        <v>1</v>
      </c>
      <c r="C272" s="7">
        <f>COUNTIF($F$2:$F272,F272)</f>
        <v>270</v>
      </c>
      <c r="D272" s="7">
        <f>IF(F272=0,0,MAX($D$2:D271)+1)</f>
        <v>270</v>
      </c>
      <c r="E272" s="7">
        <f>IF(H272=0,0,MAX($E$2:E271)+1)</f>
        <v>191</v>
      </c>
      <c r="F272" s="65" t="s">
        <v>356</v>
      </c>
      <c r="G272" s="59"/>
      <c r="H272" s="102"/>
      <c r="I272" s="7" t="e">
        <f>IFERROR(VLOOKUP(H272,H$2:H271,1,FALSE),VLOOKUP(H272,H273:H$478,1,FALSE))</f>
        <v>#N/A</v>
      </c>
      <c r="J272" s="7" t="str">
        <f t="shared" si="54"/>
        <v>Внутренний блок кондиционера  Пом. №04</v>
      </c>
      <c r="K272" s="7">
        <f t="shared" si="55"/>
        <v>0.15000000000000002</v>
      </c>
      <c r="L272" s="7">
        <f t="shared" si="56"/>
        <v>3.2000000000000001E-2</v>
      </c>
      <c r="M272" s="19" t="str">
        <f t="shared" si="65"/>
        <v>L3</v>
      </c>
      <c r="N272" s="7" t="str">
        <f t="shared" si="57"/>
        <v>K.1.04.1-(К.1.4)</v>
      </c>
      <c r="O272" s="7"/>
      <c r="P272" s="7" t="str">
        <f t="shared" si="61"/>
        <v>ВВГнг(А)-LS (3х1,5)
L=24-0,04%</v>
      </c>
      <c r="Q272" s="7">
        <f t="shared" si="58"/>
        <v>1</v>
      </c>
      <c r="R272" s="7">
        <f t="shared" si="62"/>
        <v>0</v>
      </c>
      <c r="S272" s="7">
        <f t="shared" si="63"/>
        <v>3</v>
      </c>
      <c r="T272" s="7" t="str">
        <f t="shared" si="64"/>
        <v>L3</v>
      </c>
      <c r="U272" s="7" t="str">
        <f t="shared" si="59"/>
        <v>ВВГнг(А)-LS (3х1,5)</v>
      </c>
    </row>
    <row r="273" spans="1:21" x14ac:dyDescent="0.25">
      <c r="A273" s="7" t="str">
        <f t="shared" si="60"/>
        <v/>
      </c>
      <c r="B273" s="7">
        <f>IF(C273=1,MAX(B$2:$B272)+1,IF(F273=0,"",B272))</f>
        <v>1</v>
      </c>
      <c r="C273" s="7">
        <f>COUNTIF($F$2:$F273,F273)</f>
        <v>271</v>
      </c>
      <c r="D273" s="7">
        <f>IF(F273=0,0,MAX($D$2:D272)+1)</f>
        <v>271</v>
      </c>
      <c r="E273" s="7">
        <f>IF(H273=0,0,MAX($E$2:E272)+1)</f>
        <v>192</v>
      </c>
      <c r="F273" s="65" t="s">
        <v>356</v>
      </c>
      <c r="G273" s="59"/>
      <c r="H273" s="102"/>
      <c r="I273" s="7" t="e">
        <f>IFERROR(VLOOKUP(H273,H$2:H272,1,FALSE),VLOOKUP(H273,H274:H$478,1,FALSE))</f>
        <v>#N/A</v>
      </c>
      <c r="J273" s="7" t="str">
        <f t="shared" si="54"/>
        <v>Внутренний блок кондиционера  Пом. №07</v>
      </c>
      <c r="K273" s="7">
        <f t="shared" si="55"/>
        <v>0.1</v>
      </c>
      <c r="L273" s="7">
        <f t="shared" si="56"/>
        <v>2.1999999999999999E-2</v>
      </c>
      <c r="M273" s="19" t="str">
        <f t="shared" si="65"/>
        <v>L1</v>
      </c>
      <c r="N273" s="7" t="str">
        <f t="shared" si="57"/>
        <v>K.1.07.1-(К.1.8)</v>
      </c>
      <c r="O273" s="7"/>
      <c r="P273" s="7" t="str">
        <f t="shared" si="61"/>
        <v>ВВГнг(А)-LS (3х1,5)
L=23-0,03%</v>
      </c>
      <c r="Q273" s="7">
        <f t="shared" si="58"/>
        <v>1</v>
      </c>
      <c r="R273" s="7">
        <f t="shared" si="62"/>
        <v>0</v>
      </c>
      <c r="S273" s="7">
        <f t="shared" si="63"/>
        <v>1</v>
      </c>
      <c r="T273" s="7" t="str">
        <f t="shared" si="64"/>
        <v>L1</v>
      </c>
      <c r="U273" s="7" t="str">
        <f t="shared" si="59"/>
        <v>ВВГнг(А)-LS (3х1,5)</v>
      </c>
    </row>
    <row r="274" spans="1:21" s="8" customFormat="1" ht="15.75" thickBot="1" x14ac:dyDescent="0.3">
      <c r="A274" s="47" t="str">
        <f t="shared" si="60"/>
        <v/>
      </c>
      <c r="B274" s="47">
        <f>IF(C274=1,MAX(B$2:$B273)+1,IF(F274=0,"",B273))</f>
        <v>1</v>
      </c>
      <c r="C274" s="47">
        <f>COUNTIF($F$2:$F274,F274)</f>
        <v>272</v>
      </c>
      <c r="D274" s="47">
        <f>IF(F274=0,0,MAX($D$2:D273)+1)</f>
        <v>272</v>
      </c>
      <c r="E274" s="47">
        <f>IF(H274=0,0,MAX($E$2:E273)+1)</f>
        <v>0</v>
      </c>
      <c r="F274" s="65" t="s">
        <v>356</v>
      </c>
      <c r="G274" s="64"/>
      <c r="H274" s="102"/>
      <c r="I274" s="47" t="e">
        <f>IFERROR(VLOOKUP(H274,H$2:H273,1,FALSE),VLOOKUP(H274,H275:H$478,1,FALSE))</f>
        <v>#N/A</v>
      </c>
      <c r="J274" s="47" t="str">
        <f t="shared" si="54"/>
        <v/>
      </c>
      <c r="K274" s="47" t="str">
        <f t="shared" si="55"/>
        <v/>
      </c>
      <c r="L274" s="47" t="str">
        <f t="shared" si="56"/>
        <v/>
      </c>
      <c r="M274" s="52" t="str">
        <f t="shared" si="65"/>
        <v/>
      </c>
      <c r="N274" s="47" t="str">
        <f t="shared" si="57"/>
        <v/>
      </c>
      <c r="O274" s="47"/>
      <c r="P274" s="47" t="str">
        <f t="shared" si="61"/>
        <v/>
      </c>
      <c r="Q274" s="47" t="str">
        <f t="shared" si="58"/>
        <v/>
      </c>
      <c r="R274" s="47">
        <f t="shared" si="62"/>
        <v>0</v>
      </c>
      <c r="S274" s="47">
        <f t="shared" si="63"/>
        <v>2</v>
      </c>
      <c r="T274" s="47" t="str">
        <f t="shared" si="64"/>
        <v>L2</v>
      </c>
      <c r="U274" s="47" t="str">
        <f t="shared" si="59"/>
        <v/>
      </c>
    </row>
    <row r="275" spans="1:21" x14ac:dyDescent="0.25">
      <c r="A275" s="7" t="str">
        <f t="shared" si="60"/>
        <v/>
      </c>
      <c r="B275" s="7">
        <f>IF(C275=1,MAX(B$2:$B274)+1,IF(F275=0,"",B274))</f>
        <v>1</v>
      </c>
      <c r="C275" s="7">
        <f>COUNTIF($F$2:$F275,F275)</f>
        <v>273</v>
      </c>
      <c r="D275" s="7">
        <f>IF(F275=0,0,MAX($D$2:D274)+1)</f>
        <v>273</v>
      </c>
      <c r="E275" s="7">
        <f>IF(H275=0,0,MAX($E$2:E274)+1)</f>
        <v>0</v>
      </c>
      <c r="F275" s="65" t="s">
        <v>356</v>
      </c>
      <c r="G275" s="59"/>
      <c r="H275" s="102"/>
      <c r="I275" s="7" t="e">
        <f>IFERROR(VLOOKUP(H275,H$2:H274,1,FALSE),VLOOKUP(H275,H276:H$478,1,FALSE))</f>
        <v>#N/A</v>
      </c>
      <c r="J275" s="7" t="str">
        <f t="shared" si="54"/>
        <v/>
      </c>
      <c r="K275" s="7" t="str">
        <f t="shared" si="55"/>
        <v/>
      </c>
      <c r="L275" s="7" t="str">
        <f t="shared" si="56"/>
        <v/>
      </c>
      <c r="M275" s="19" t="str">
        <f t="shared" si="65"/>
        <v/>
      </c>
      <c r="N275" s="7" t="str">
        <f t="shared" si="57"/>
        <v/>
      </c>
      <c r="O275" s="7"/>
      <c r="P275" s="7" t="str">
        <f t="shared" si="61"/>
        <v/>
      </c>
      <c r="Q275" s="7" t="str">
        <f t="shared" si="58"/>
        <v/>
      </c>
      <c r="R275" s="7">
        <f t="shared" si="62"/>
        <v>0</v>
      </c>
      <c r="S275" s="7">
        <f t="shared" si="63"/>
        <v>3</v>
      </c>
      <c r="T275" s="7" t="str">
        <f t="shared" si="64"/>
        <v>L3</v>
      </c>
      <c r="U275" s="7" t="str">
        <f t="shared" si="59"/>
        <v/>
      </c>
    </row>
    <row r="276" spans="1:21" x14ac:dyDescent="0.25">
      <c r="A276" s="7" t="str">
        <f t="shared" si="60"/>
        <v/>
      </c>
      <c r="B276" s="7">
        <f>IF(C276=1,MAX(B$2:$B275)+1,IF(F276=0,"",B275))</f>
        <v>1</v>
      </c>
      <c r="C276" s="7">
        <f>COUNTIF($F$2:$F276,F276)</f>
        <v>274</v>
      </c>
      <c r="D276" s="7">
        <f>IF(F276=0,0,MAX($D$2:D275)+1)</f>
        <v>274</v>
      </c>
      <c r="E276" s="7">
        <f>IF(H276=0,0,MAX($E$2:E275)+1)</f>
        <v>193</v>
      </c>
      <c r="F276" s="65" t="s">
        <v>356</v>
      </c>
      <c r="G276" s="65"/>
      <c r="H276" s="102"/>
      <c r="I276" s="7" t="e">
        <f>IFERROR(VLOOKUP(H276,H$2:H275,1,FALSE),VLOOKUP(H276,H277:H$478,1,FALSE))</f>
        <v>#N/A</v>
      </c>
      <c r="J276" s="7" t="str">
        <f t="shared" si="54"/>
        <v>Внутренний блок кондиционера  Пом. №10</v>
      </c>
      <c r="K276" s="7">
        <f t="shared" si="55"/>
        <v>0.41000000000000003</v>
      </c>
      <c r="L276" s="7">
        <f t="shared" si="56"/>
        <v>0.09</v>
      </c>
      <c r="M276" s="19" t="str">
        <f t="shared" si="65"/>
        <v>L1</v>
      </c>
      <c r="N276" s="7" t="str">
        <f t="shared" si="57"/>
        <v>K.1.10.1-(К.1.7)</v>
      </c>
      <c r="O276" s="7"/>
      <c r="P276" s="7" t="str">
        <f t="shared" si="61"/>
        <v>ВВГнг(А)-LS (3х1,5)
L=19-0,08%</v>
      </c>
      <c r="Q276" s="7">
        <f t="shared" si="58"/>
        <v>1</v>
      </c>
      <c r="R276" s="7">
        <f t="shared" si="62"/>
        <v>0</v>
      </c>
      <c r="S276" s="7">
        <f t="shared" si="63"/>
        <v>1</v>
      </c>
      <c r="T276" s="7" t="str">
        <f t="shared" si="64"/>
        <v>L1</v>
      </c>
      <c r="U276" s="7" t="str">
        <f t="shared" si="59"/>
        <v>ВВГнг(А)-LS (3х1,5)</v>
      </c>
    </row>
    <row r="277" spans="1:21" x14ac:dyDescent="0.25">
      <c r="A277" s="7" t="str">
        <f t="shared" si="60"/>
        <v/>
      </c>
      <c r="B277" s="7">
        <f>IF(C277=1,MAX(B$2:$B276)+1,IF(F277=0,"",B276))</f>
        <v>1</v>
      </c>
      <c r="C277" s="7">
        <f>COUNTIF($F$2:$F277,F277)</f>
        <v>275</v>
      </c>
      <c r="D277" s="7">
        <f>IF(F277=0,0,MAX($D$2:D276)+1)</f>
        <v>275</v>
      </c>
      <c r="E277" s="7">
        <f>IF(H277=0,0,MAX($E$2:E276)+1)</f>
        <v>194</v>
      </c>
      <c r="F277" s="65" t="s">
        <v>356</v>
      </c>
      <c r="G277" s="59"/>
      <c r="H277" s="102"/>
      <c r="I277" s="7" t="e">
        <f>IFERROR(VLOOKUP(H277,H$2:H276,1,FALSE),VLOOKUP(H277,H278:H$478,1,FALSE))</f>
        <v>#N/A</v>
      </c>
      <c r="J277" s="7" t="str">
        <f t="shared" si="54"/>
        <v>Внутренний блок кондиционера  Пом. №11</v>
      </c>
      <c r="K277" s="7">
        <f t="shared" si="55"/>
        <v>0.28000000000000003</v>
      </c>
      <c r="L277" s="7">
        <f t="shared" si="56"/>
        <v>0.06</v>
      </c>
      <c r="M277" s="19" t="str">
        <f t="shared" si="65"/>
        <v>L2</v>
      </c>
      <c r="N277" s="7" t="str">
        <f t="shared" si="57"/>
        <v>K.1.11.1-(К.1.6)</v>
      </c>
      <c r="O277" s="7"/>
      <c r="P277" s="7" t="str">
        <f t="shared" si="61"/>
        <v>ВВГнг(А)-LS (3х1,5)
L=20-0,06%</v>
      </c>
      <c r="Q277" s="7">
        <f t="shared" si="58"/>
        <v>1</v>
      </c>
      <c r="R277" s="7">
        <f t="shared" si="62"/>
        <v>0</v>
      </c>
      <c r="S277" s="7">
        <f t="shared" si="63"/>
        <v>2</v>
      </c>
      <c r="T277" s="7" t="str">
        <f t="shared" si="64"/>
        <v>L2</v>
      </c>
      <c r="U277" s="7" t="str">
        <f t="shared" si="59"/>
        <v>ВВГнг(А)-LS (3х1,5)</v>
      </c>
    </row>
    <row r="278" spans="1:21" x14ac:dyDescent="0.25">
      <c r="A278" s="7" t="str">
        <f t="shared" si="60"/>
        <v/>
      </c>
      <c r="B278" s="7">
        <f>IF(C278=1,MAX(B$2:$B277)+1,IF(F278=0,"",B277))</f>
        <v>1</v>
      </c>
      <c r="C278" s="7">
        <f>COUNTIF($F$2:$F278,F278)</f>
        <v>276</v>
      </c>
      <c r="D278" s="7">
        <f>IF(F278=0,0,MAX($D$2:D277)+1)</f>
        <v>276</v>
      </c>
      <c r="E278" s="7">
        <f>IF(H278=0,0,MAX($E$2:E277)+1)</f>
        <v>195</v>
      </c>
      <c r="F278" s="65" t="s">
        <v>356</v>
      </c>
      <c r="G278" s="59"/>
      <c r="H278" s="102"/>
      <c r="I278" s="7" t="e">
        <f>IFERROR(VLOOKUP(H278,H$2:H277,1,FALSE),VLOOKUP(H278,H279:H$478,1,FALSE))</f>
        <v>#N/A</v>
      </c>
      <c r="J278" s="7" t="str">
        <f t="shared" si="54"/>
        <v>Внутренний блок кондиционера  Пом. №15</v>
      </c>
      <c r="K278" s="7">
        <f t="shared" si="55"/>
        <v>0.15000000000000002</v>
      </c>
      <c r="L278" s="7">
        <f t="shared" si="56"/>
        <v>3.2000000000000001E-2</v>
      </c>
      <c r="M278" s="19" t="str">
        <f t="shared" si="65"/>
        <v>L3</v>
      </c>
      <c r="N278" s="7" t="str">
        <f t="shared" si="57"/>
        <v>K.1.15.1-(К.1.3)</v>
      </c>
      <c r="O278" s="7"/>
      <c r="P278" s="7" t="str">
        <f t="shared" si="61"/>
        <v>ВВГнг(А)-LS (3х1,5)
L=37-0,06%</v>
      </c>
      <c r="Q278" s="7">
        <f t="shared" si="58"/>
        <v>1</v>
      </c>
      <c r="R278" s="7">
        <f t="shared" si="62"/>
        <v>0</v>
      </c>
      <c r="S278" s="7">
        <f t="shared" si="63"/>
        <v>3</v>
      </c>
      <c r="T278" s="7" t="str">
        <f t="shared" si="64"/>
        <v>L3</v>
      </c>
      <c r="U278" s="7" t="str">
        <f t="shared" si="59"/>
        <v>ВВГнг(А)-LS (3х1,5)</v>
      </c>
    </row>
    <row r="279" spans="1:21" x14ac:dyDescent="0.25">
      <c r="A279" s="7" t="str">
        <f t="shared" si="60"/>
        <v/>
      </c>
      <c r="B279" s="7">
        <f>IF(C279=1,MAX(B$2:$B278)+1,IF(F279=0,"",B278))</f>
        <v>1</v>
      </c>
      <c r="C279" s="7">
        <f>COUNTIF($F$2:$F279,F279)</f>
        <v>277</v>
      </c>
      <c r="D279" s="7">
        <f>IF(F279=0,0,MAX($D$2:D278)+1)</f>
        <v>277</v>
      </c>
      <c r="E279" s="7">
        <f>IF(H279=0,0,MAX($E$2:E278)+1)</f>
        <v>196</v>
      </c>
      <c r="F279" s="65" t="s">
        <v>356</v>
      </c>
      <c r="G279" s="59"/>
      <c r="H279" s="102"/>
      <c r="I279" s="7" t="e">
        <f>IFERROR(VLOOKUP(H279,H$2:H278,1,FALSE),VLOOKUP(H279,H280:H$478,1,FALSE))</f>
        <v>#N/A</v>
      </c>
      <c r="J279" s="7" t="str">
        <f t="shared" si="54"/>
        <v>Внутренний блок кондиционера  Пом. №17</v>
      </c>
      <c r="K279" s="7">
        <f t="shared" si="55"/>
        <v>0.15000000000000002</v>
      </c>
      <c r="L279" s="7">
        <f t="shared" si="56"/>
        <v>3.2000000000000001E-2</v>
      </c>
      <c r="M279" s="19" t="str">
        <f t="shared" si="65"/>
        <v>L1</v>
      </c>
      <c r="N279" s="7" t="str">
        <f t="shared" si="57"/>
        <v>K.1.17.1-(К.1.1)</v>
      </c>
      <c r="O279" s="7"/>
      <c r="P279" s="7" t="str">
        <f t="shared" si="61"/>
        <v>ВВГнг(А)-LS (3х1,5)
L=42-0,07%</v>
      </c>
      <c r="Q279" s="7">
        <f t="shared" si="58"/>
        <v>1</v>
      </c>
      <c r="R279" s="7">
        <f t="shared" si="62"/>
        <v>0</v>
      </c>
      <c r="S279" s="7">
        <f t="shared" si="63"/>
        <v>1</v>
      </c>
      <c r="T279" s="7" t="str">
        <f t="shared" si="64"/>
        <v>L1</v>
      </c>
      <c r="U279" s="7" t="str">
        <f t="shared" si="59"/>
        <v>ВВГнг(А)-LS (3х1,5)</v>
      </c>
    </row>
    <row r="280" spans="1:21" x14ac:dyDescent="0.25">
      <c r="A280" s="7" t="str">
        <f t="shared" si="60"/>
        <v/>
      </c>
      <c r="B280" s="7">
        <f>IF(C280=1,MAX(B$2:$B279)+1,IF(F280=0,"",B279))</f>
        <v>1</v>
      </c>
      <c r="C280" s="7">
        <f>COUNTIF($F$2:$F280,F280)</f>
        <v>278</v>
      </c>
      <c r="D280" s="7">
        <f>IF(F280=0,0,MAX($D$2:D279)+1)</f>
        <v>278</v>
      </c>
      <c r="E280" s="7">
        <f>IF(H280=0,0,MAX($E$2:E279)+1)</f>
        <v>197</v>
      </c>
      <c r="F280" s="65" t="s">
        <v>356</v>
      </c>
      <c r="G280" s="59"/>
      <c r="H280" s="102"/>
      <c r="I280" s="7" t="e">
        <f>IFERROR(VLOOKUP(H280,H$2:H279,1,FALSE),VLOOKUP(H280,H281:H$478,1,FALSE))</f>
        <v>#N/A</v>
      </c>
      <c r="J280" s="7" t="str">
        <f t="shared" si="54"/>
        <v>Внутренний блок кондиционера  Пом. №18</v>
      </c>
      <c r="K280" s="7">
        <f t="shared" si="55"/>
        <v>0.24000000000000002</v>
      </c>
      <c r="L280" s="7">
        <f t="shared" si="56"/>
        <v>5.0999999999999997E-2</v>
      </c>
      <c r="M280" s="19" t="str">
        <f t="shared" si="65"/>
        <v>L2</v>
      </c>
      <c r="N280" s="7" t="str">
        <f t="shared" si="57"/>
        <v>K.1.18.1-(К.1.2)</v>
      </c>
      <c r="O280" s="7"/>
      <c r="P280" s="7" t="str">
        <f t="shared" si="61"/>
        <v>ВВГнг(А)-LS (3х1,5)
L=38-0,1%</v>
      </c>
      <c r="Q280" s="7">
        <f t="shared" si="58"/>
        <v>1</v>
      </c>
      <c r="R280" s="7">
        <f t="shared" si="62"/>
        <v>0</v>
      </c>
      <c r="S280" s="7">
        <f t="shared" si="63"/>
        <v>2</v>
      </c>
      <c r="T280" s="7" t="str">
        <f t="shared" si="64"/>
        <v>L2</v>
      </c>
      <c r="U280" s="7" t="str">
        <f t="shared" si="59"/>
        <v>ВВГнг(А)-LS (3х1,5)</v>
      </c>
    </row>
    <row r="281" spans="1:21" x14ac:dyDescent="0.25">
      <c r="A281" s="7" t="str">
        <f t="shared" si="60"/>
        <v/>
      </c>
      <c r="B281" s="7">
        <f>IF(C281=1,MAX(B$2:$B280)+1,IF(F281=0,"",B280))</f>
        <v>1</v>
      </c>
      <c r="C281" s="7">
        <f>COUNTIF($F$2:$F281,F281)</f>
        <v>279</v>
      </c>
      <c r="D281" s="7">
        <f>IF(F281=0,0,MAX($D$2:D280)+1)</f>
        <v>279</v>
      </c>
      <c r="E281" s="7">
        <f>IF(H281=0,0,MAX($E$2:E280)+1)</f>
        <v>198</v>
      </c>
      <c r="F281" s="65" t="s">
        <v>356</v>
      </c>
      <c r="G281" s="59"/>
      <c r="H281" s="102"/>
      <c r="I281" s="7" t="e">
        <f>IFERROR(VLOOKUP(H281,H$2:H280,1,FALSE),VLOOKUP(H281,H282:H$478,1,FALSE))</f>
        <v>#N/A</v>
      </c>
      <c r="J281" s="7" t="str">
        <f t="shared" si="54"/>
        <v>Приточная установка  Пом. №01</v>
      </c>
      <c r="K281" s="7">
        <f t="shared" si="55"/>
        <v>6.84</v>
      </c>
      <c r="L281" s="7">
        <f t="shared" si="56"/>
        <v>4.5</v>
      </c>
      <c r="M281" s="19" t="str">
        <f t="shared" si="65"/>
        <v>L1,L2,L3</v>
      </c>
      <c r="N281" s="7" t="str">
        <f t="shared" si="57"/>
        <v>ПУ.1.01.1-(ПУ.1)</v>
      </c>
      <c r="O281" s="7"/>
      <c r="P281" s="7" t="str">
        <f t="shared" si="61"/>
        <v>ВВГнг(А)-LS (5х4)
L=20-0,27%</v>
      </c>
      <c r="Q281" s="7">
        <f t="shared" si="58"/>
        <v>3</v>
      </c>
      <c r="R281" s="7" t="str">
        <f t="shared" si="62"/>
        <v>L1,L2,L3</v>
      </c>
      <c r="S281" s="7">
        <f t="shared" si="63"/>
        <v>2</v>
      </c>
      <c r="T281" s="7" t="str">
        <f t="shared" si="64"/>
        <v>L1,L2,L3</v>
      </c>
      <c r="U281" s="7" t="str">
        <f t="shared" si="59"/>
        <v>ВВГнг(А)-LS (5х4)</v>
      </c>
    </row>
    <row r="282" spans="1:21" x14ac:dyDescent="0.25">
      <c r="A282" s="7" t="str">
        <f t="shared" si="60"/>
        <v/>
      </c>
      <c r="B282" s="7">
        <f>IF(C282=1,MAX(B$2:$B281)+1,IF(F282=0,"",B281))</f>
        <v>1</v>
      </c>
      <c r="C282" s="7">
        <f>COUNTIF($F$2:$F282,F282)</f>
        <v>280</v>
      </c>
      <c r="D282" s="7">
        <f>IF(F282=0,0,MAX($D$2:D281)+1)</f>
        <v>280</v>
      </c>
      <c r="E282" s="7">
        <f>IF(H282=0,0,MAX($E$2:E281)+1)</f>
        <v>0</v>
      </c>
      <c r="F282" s="65" t="s">
        <v>356</v>
      </c>
      <c r="G282" s="59"/>
      <c r="H282" s="102"/>
      <c r="I282" s="7" t="e">
        <f>IFERROR(VLOOKUP(H282,H$2:H281,1,FALSE),VLOOKUP(H282,H283:H$478,1,FALSE))</f>
        <v>#N/A</v>
      </c>
      <c r="J282" s="7" t="str">
        <f t="shared" si="54"/>
        <v/>
      </c>
      <c r="K282" s="7" t="str">
        <f t="shared" si="55"/>
        <v/>
      </c>
      <c r="L282" s="7" t="str">
        <f t="shared" si="56"/>
        <v/>
      </c>
      <c r="M282" s="19" t="str">
        <f t="shared" si="65"/>
        <v/>
      </c>
      <c r="N282" s="7" t="str">
        <f t="shared" si="57"/>
        <v/>
      </c>
      <c r="O282" s="7"/>
      <c r="P282" s="7" t="str">
        <f t="shared" si="61"/>
        <v/>
      </c>
      <c r="Q282" s="7" t="str">
        <f t="shared" si="58"/>
        <v/>
      </c>
      <c r="R282" s="7">
        <f t="shared" si="62"/>
        <v>0</v>
      </c>
      <c r="S282" s="7">
        <f t="shared" si="63"/>
        <v>3</v>
      </c>
      <c r="T282" s="7" t="str">
        <f t="shared" si="64"/>
        <v>L3</v>
      </c>
      <c r="U282" s="7" t="str">
        <f t="shared" si="59"/>
        <v/>
      </c>
    </row>
    <row r="283" spans="1:21" x14ac:dyDescent="0.25">
      <c r="A283" s="7" t="str">
        <f t="shared" si="60"/>
        <v/>
      </c>
      <c r="B283" s="7">
        <f>IF(C283=1,MAX(B$2:$B282)+1,IF(F283=0,"",B282))</f>
        <v>1</v>
      </c>
      <c r="C283" s="7">
        <f>COUNTIF($F$2:$F283,F283)</f>
        <v>281</v>
      </c>
      <c r="D283" s="7">
        <f>IF(F283=0,0,MAX($D$2:D282)+1)</f>
        <v>281</v>
      </c>
      <c r="E283" s="7">
        <f>IF(H283=0,0,MAX($E$2:E282)+1)</f>
        <v>199</v>
      </c>
      <c r="F283" s="65" t="s">
        <v>356</v>
      </c>
      <c r="G283" s="59"/>
      <c r="H283" s="102"/>
      <c r="I283" s="7" t="e">
        <f>IFERROR(VLOOKUP(H283,H$2:H282,1,FALSE),VLOOKUP(H283,H284:H$478,1,FALSE))</f>
        <v>#N/A</v>
      </c>
      <c r="J283" s="7" t="str">
        <f t="shared" si="54"/>
        <v>Увлажнитель  Пом. №06</v>
      </c>
      <c r="K283" s="7">
        <f t="shared" si="55"/>
        <v>11.4</v>
      </c>
      <c r="L283" s="7">
        <f t="shared" si="56"/>
        <v>7.5</v>
      </c>
      <c r="M283" s="19" t="str">
        <f t="shared" si="65"/>
        <v>L1,L2,L3</v>
      </c>
      <c r="N283" s="7" t="str">
        <f t="shared" si="57"/>
        <v>УВ.1.06.1-(УЧ1)</v>
      </c>
      <c r="O283" s="7"/>
      <c r="P283" s="7" t="str">
        <f t="shared" si="61"/>
        <v>ВВГнг(А)-LS (5х4)
L=18-0,39%</v>
      </c>
      <c r="Q283" s="7">
        <f t="shared" si="58"/>
        <v>3</v>
      </c>
      <c r="R283" s="7" t="str">
        <f t="shared" si="62"/>
        <v>L1,L2,L3</v>
      </c>
      <c r="S283" s="7">
        <f t="shared" si="63"/>
        <v>3</v>
      </c>
      <c r="T283" s="7" t="str">
        <f t="shared" si="64"/>
        <v>L1,L2,L3</v>
      </c>
      <c r="U283" s="7" t="str">
        <f t="shared" si="59"/>
        <v>ВВГнг(А)-LS (5х4)</v>
      </c>
    </row>
    <row r="284" spans="1:21" x14ac:dyDescent="0.25">
      <c r="A284" s="7" t="str">
        <f t="shared" si="60"/>
        <v/>
      </c>
      <c r="B284" s="7">
        <f>IF(C284=1,MAX(B$2:$B283)+1,IF(F284=0,"",B283))</f>
        <v>1</v>
      </c>
      <c r="C284" s="7">
        <f>COUNTIF($F$2:$F284,F284)</f>
        <v>282</v>
      </c>
      <c r="D284" s="7">
        <f>IF(F284=0,0,MAX($D$2:D283)+1)</f>
        <v>282</v>
      </c>
      <c r="E284" s="7">
        <f>IF(H284=0,0,MAX($E$2:E283)+1)</f>
        <v>200</v>
      </c>
      <c r="F284" s="65" t="s">
        <v>356</v>
      </c>
      <c r="G284" s="59"/>
      <c r="H284" s="102"/>
      <c r="I284" s="7" t="e">
        <f>IFERROR(VLOOKUP(H284,H$2:H283,1,FALSE),VLOOKUP(H284,H285:H$478,1,FALSE))</f>
        <v>#N/A</v>
      </c>
      <c r="J284" s="7" t="str">
        <f t="shared" si="54"/>
        <v>Электрокамин  Пом. №14</v>
      </c>
      <c r="K284" s="7">
        <f t="shared" si="55"/>
        <v>4.55</v>
      </c>
      <c r="L284" s="7">
        <f t="shared" si="56"/>
        <v>1</v>
      </c>
      <c r="M284" s="19" t="str">
        <f t="shared" si="65"/>
        <v>L1</v>
      </c>
      <c r="N284" s="7" t="str">
        <f t="shared" si="57"/>
        <v>КМН.1.14.1</v>
      </c>
      <c r="O284" s="7"/>
      <c r="P284" s="7" t="str">
        <f t="shared" si="61"/>
        <v>ВВГнг(А)-LS (3х1,5)
L=16-0,73%</v>
      </c>
      <c r="Q284" s="7">
        <f t="shared" si="58"/>
        <v>1</v>
      </c>
      <c r="R284" s="7">
        <f t="shared" si="62"/>
        <v>0</v>
      </c>
      <c r="S284" s="7">
        <f t="shared" si="63"/>
        <v>1</v>
      </c>
      <c r="T284" s="7" t="str">
        <f t="shared" si="64"/>
        <v>L1</v>
      </c>
      <c r="U284" s="7" t="str">
        <f t="shared" si="59"/>
        <v>ВВГнг(А)-LS (3х1,5)</v>
      </c>
    </row>
    <row r="285" spans="1:21" x14ac:dyDescent="0.25">
      <c r="A285" s="7" t="str">
        <f t="shared" si="60"/>
        <v/>
      </c>
      <c r="B285" s="7">
        <f>IF(C285=1,MAX(B$2:$B284)+1,IF(F285=0,"",B284))</f>
        <v>1</v>
      </c>
      <c r="C285" s="7">
        <f>COUNTIF($F$2:$F285,F285)</f>
        <v>283</v>
      </c>
      <c r="D285" s="7">
        <f>IF(F285=0,0,MAX($D$2:D284)+1)</f>
        <v>283</v>
      </c>
      <c r="E285" s="7">
        <f>IF(H285=0,0,MAX($E$2:E284)+1)</f>
        <v>201</v>
      </c>
      <c r="F285" s="65" t="s">
        <v>356</v>
      </c>
      <c r="G285" s="59"/>
      <c r="H285" s="102"/>
      <c r="I285" s="7" t="e">
        <f>IFERROR(VLOOKUP(H285,H$2:H284,1,FALSE),VLOOKUP(H285,H286:H$478,1,FALSE))</f>
        <v>#N/A</v>
      </c>
      <c r="J285" s="7" t="str">
        <f t="shared" si="54"/>
        <v>Проточный водонагреватель  Пом. №03</v>
      </c>
      <c r="K285" s="7">
        <f t="shared" si="55"/>
        <v>9.1199999999999992</v>
      </c>
      <c r="L285" s="7">
        <f t="shared" si="56"/>
        <v>6</v>
      </c>
      <c r="M285" s="19" t="str">
        <f t="shared" si="65"/>
        <v>L1,L2,L3</v>
      </c>
      <c r="N285" s="7" t="str">
        <f t="shared" si="57"/>
        <v>ПН.1.03.1</v>
      </c>
      <c r="O285" s="7"/>
      <c r="P285" s="7" t="str">
        <f t="shared" si="61"/>
        <v>ВВГнг(А)-LS (3х6)
L=19-0,22%</v>
      </c>
      <c r="Q285" s="7">
        <f t="shared" si="58"/>
        <v>3</v>
      </c>
      <c r="R285" s="7" t="str">
        <f t="shared" si="62"/>
        <v>L1,L2,L3</v>
      </c>
      <c r="S285" s="7">
        <f t="shared" si="63"/>
        <v>1</v>
      </c>
      <c r="T285" s="7" t="str">
        <f t="shared" si="64"/>
        <v>L1,L2,L3</v>
      </c>
      <c r="U285" s="7" t="str">
        <f t="shared" si="59"/>
        <v>ВВГнг(А)-LS (3х6)</v>
      </c>
    </row>
    <row r="286" spans="1:21" x14ac:dyDescent="0.25">
      <c r="A286" s="7" t="str">
        <f t="shared" si="60"/>
        <v/>
      </c>
      <c r="B286" s="7">
        <f>IF(C286=1,MAX(B$2:$B285)+1,IF(F286=0,"",B285))</f>
        <v>1</v>
      </c>
      <c r="C286" s="7">
        <f>COUNTIF($F$2:$F286,F286)</f>
        <v>284</v>
      </c>
      <c r="D286" s="7">
        <f>IF(F286=0,0,MAX($D$2:D285)+1)</f>
        <v>284</v>
      </c>
      <c r="E286" s="7">
        <f>IF(H286=0,0,MAX($E$2:E285)+1)</f>
        <v>202</v>
      </c>
      <c r="F286" s="65" t="s">
        <v>356</v>
      </c>
      <c r="G286" s="59"/>
      <c r="H286" s="102"/>
      <c r="I286" s="7" t="e">
        <f>IFERROR(VLOOKUP(H286,H$2:H285,1,FALSE),VLOOKUP(H286,H287:H$478,1,FALSE))</f>
        <v>#N/A</v>
      </c>
      <c r="J286" s="7" t="str">
        <f t="shared" si="54"/>
        <v>Проточный водонагреватель  Пом. №04</v>
      </c>
      <c r="K286" s="7">
        <f t="shared" si="55"/>
        <v>9.1199999999999992</v>
      </c>
      <c r="L286" s="7">
        <f t="shared" si="56"/>
        <v>6</v>
      </c>
      <c r="M286" s="19" t="str">
        <f t="shared" si="65"/>
        <v>L1,L2,L3</v>
      </c>
      <c r="N286" s="7" t="str">
        <f t="shared" si="57"/>
        <v>ПН.1.04.1</v>
      </c>
      <c r="O286" s="7"/>
      <c r="P286" s="7" t="str">
        <f t="shared" si="61"/>
        <v>ВВГнг(А)-LS (3х6)
L=26-0,31%</v>
      </c>
      <c r="Q286" s="7">
        <f t="shared" si="58"/>
        <v>3</v>
      </c>
      <c r="R286" s="7" t="str">
        <f t="shared" si="62"/>
        <v>L1,L2,L3</v>
      </c>
      <c r="S286" s="7">
        <f t="shared" si="63"/>
        <v>1</v>
      </c>
      <c r="T286" s="7" t="str">
        <f t="shared" si="64"/>
        <v>L1,L2,L3</v>
      </c>
      <c r="U286" s="7" t="str">
        <f t="shared" si="59"/>
        <v>ВВГнг(А)-LS (3х6)</v>
      </c>
    </row>
    <row r="287" spans="1:21" x14ac:dyDescent="0.25">
      <c r="A287" s="7" t="str">
        <f t="shared" si="60"/>
        <v/>
      </c>
      <c r="B287" s="7">
        <f>IF(C287=1,MAX(B$2:$B286)+1,IF(F287=0,"",B286))</f>
        <v>1</v>
      </c>
      <c r="C287" s="7">
        <f>COUNTIF($F$2:$F287,F287)</f>
        <v>285</v>
      </c>
      <c r="D287" s="7">
        <f>IF(F287=0,0,MAX($D$2:D286)+1)</f>
        <v>285</v>
      </c>
      <c r="E287" s="7">
        <f>IF(H287=0,0,MAX($E$2:E286)+1)</f>
        <v>203</v>
      </c>
      <c r="F287" s="65" t="s">
        <v>356</v>
      </c>
      <c r="G287" s="59"/>
      <c r="H287" s="102"/>
      <c r="I287" s="7" t="e">
        <f>IFERROR(VLOOKUP(H287,H$2:H286,1,FALSE),VLOOKUP(H287,H288:H$478,1,FALSE))</f>
        <v>#N/A</v>
      </c>
      <c r="J287" s="7" t="str">
        <f t="shared" si="54"/>
        <v>Проточный водонагреватель  Пом. №05</v>
      </c>
      <c r="K287" s="7">
        <f t="shared" si="55"/>
        <v>9.1199999999999992</v>
      </c>
      <c r="L287" s="7">
        <f t="shared" si="56"/>
        <v>6</v>
      </c>
      <c r="M287" s="19" t="str">
        <f t="shared" si="65"/>
        <v>L1,L2,L3</v>
      </c>
      <c r="N287" s="7" t="str">
        <f t="shared" si="57"/>
        <v>ПН.1.05.1</v>
      </c>
      <c r="O287" s="7"/>
      <c r="P287" s="7" t="str">
        <f t="shared" si="61"/>
        <v>ВВГнг(А)-LS (3х6)
L=25-0,3%</v>
      </c>
      <c r="Q287" s="7">
        <f t="shared" si="58"/>
        <v>3</v>
      </c>
      <c r="R287" s="7" t="str">
        <f t="shared" si="62"/>
        <v>L1,L2,L3</v>
      </c>
      <c r="S287" s="7">
        <f t="shared" si="63"/>
        <v>1</v>
      </c>
      <c r="T287" s="7" t="str">
        <f t="shared" si="64"/>
        <v>L1,L2,L3</v>
      </c>
      <c r="U287" s="7" t="str">
        <f t="shared" si="59"/>
        <v>ВВГнг(А)-LS (3х6)</v>
      </c>
    </row>
    <row r="288" spans="1:21" x14ac:dyDescent="0.25">
      <c r="A288" s="7" t="str">
        <f t="shared" si="60"/>
        <v/>
      </c>
      <c r="B288" s="7">
        <f>IF(C288=1,MAX(B$2:$B287)+1,IF(F288=0,"",B287))</f>
        <v>1</v>
      </c>
      <c r="C288" s="7">
        <f>COUNTIF($F$2:$F288,F288)</f>
        <v>286</v>
      </c>
      <c r="D288" s="7">
        <f>IF(F288=0,0,MAX($D$2:D287)+1)</f>
        <v>286</v>
      </c>
      <c r="E288" s="7">
        <f>IF(H288=0,0,MAX($E$2:E287)+1)</f>
        <v>204</v>
      </c>
      <c r="F288" s="65" t="s">
        <v>356</v>
      </c>
      <c r="G288" s="59"/>
      <c r="H288" s="104"/>
      <c r="I288" s="7" t="e">
        <f>IFERROR(VLOOKUP(H288,H$2:H287,1,FALSE),VLOOKUP(H288,H289:H$478,1,FALSE))</f>
        <v>#N/A</v>
      </c>
      <c r="J288" s="7" t="str">
        <f t="shared" si="54"/>
        <v>Проточный водонагреватель  Пом. №11</v>
      </c>
      <c r="K288" s="7">
        <f t="shared" si="55"/>
        <v>9.1199999999999992</v>
      </c>
      <c r="L288" s="7">
        <f t="shared" si="56"/>
        <v>6</v>
      </c>
      <c r="M288" s="19" t="str">
        <f t="shared" si="65"/>
        <v>L1,L2,L3</v>
      </c>
      <c r="N288" s="7" t="str">
        <f t="shared" si="57"/>
        <v>ПН.1.11.1</v>
      </c>
      <c r="O288" s="7"/>
      <c r="P288" s="7" t="str">
        <f t="shared" si="61"/>
        <v>ВВГнг(А)-LS (3х6)
L=23-0,27%</v>
      </c>
      <c r="Q288" s="7">
        <f t="shared" si="58"/>
        <v>3</v>
      </c>
      <c r="R288" s="7" t="str">
        <f t="shared" si="62"/>
        <v>L1,L2,L3</v>
      </c>
      <c r="S288" s="7">
        <f t="shared" si="63"/>
        <v>1</v>
      </c>
      <c r="T288" s="7" t="str">
        <f t="shared" si="64"/>
        <v>L1,L2,L3</v>
      </c>
      <c r="U288" s="7" t="str">
        <f t="shared" si="59"/>
        <v>ВВГнг(А)-LS (3х6)</v>
      </c>
    </row>
    <row r="289" spans="1:21" x14ac:dyDescent="0.25">
      <c r="A289" s="7" t="str">
        <f t="shared" si="60"/>
        <v/>
      </c>
      <c r="B289" s="7">
        <f>IF(C289=1,MAX(B$2:$B288)+1,IF(F289=0,"",B288))</f>
        <v>1</v>
      </c>
      <c r="C289" s="7">
        <f>COUNTIF($F$2:$F289,F289)</f>
        <v>287</v>
      </c>
      <c r="D289" s="7">
        <f>IF(F289=0,0,MAX($D$2:D288)+1)</f>
        <v>287</v>
      </c>
      <c r="E289" s="7">
        <f>IF(H289=0,0,MAX($E$2:E288)+1)</f>
        <v>205</v>
      </c>
      <c r="F289" s="65" t="s">
        <v>356</v>
      </c>
      <c r="G289" s="59"/>
      <c r="H289" s="102"/>
      <c r="I289" s="7" t="e">
        <f>IFERROR(VLOOKUP(H289,H$2:H288,1,FALSE),VLOOKUP(H289,H290:H$478,1,FALSE))</f>
        <v>#N/A</v>
      </c>
      <c r="J289" s="7" t="str">
        <f t="shared" si="54"/>
        <v>Проточный водонагреватель  Пом. №15</v>
      </c>
      <c r="K289" s="7">
        <f t="shared" si="55"/>
        <v>9.1199999999999992</v>
      </c>
      <c r="L289" s="7">
        <f t="shared" si="56"/>
        <v>6</v>
      </c>
      <c r="M289" s="19" t="str">
        <f t="shared" si="65"/>
        <v>L1,L2,L3</v>
      </c>
      <c r="N289" s="7" t="str">
        <f t="shared" si="57"/>
        <v>ПН.1.15.1</v>
      </c>
      <c r="O289" s="7"/>
      <c r="P289" s="7" t="str">
        <f t="shared" si="61"/>
        <v>ВВГнг(А)-LS (3х6)
L=27-0,32%</v>
      </c>
      <c r="Q289" s="7">
        <f t="shared" si="58"/>
        <v>3</v>
      </c>
      <c r="R289" s="7" t="str">
        <f t="shared" si="62"/>
        <v>L1,L2,L3</v>
      </c>
      <c r="S289" s="7">
        <f t="shared" si="63"/>
        <v>1</v>
      </c>
      <c r="T289" s="7" t="str">
        <f t="shared" si="64"/>
        <v>L1,L2,L3</v>
      </c>
      <c r="U289" s="7" t="str">
        <f t="shared" si="59"/>
        <v>ВВГнг(А)-LS (3х6)</v>
      </c>
    </row>
    <row r="290" spans="1:21" x14ac:dyDescent="0.25">
      <c r="A290" s="7" t="str">
        <f t="shared" si="60"/>
        <v/>
      </c>
      <c r="B290" s="7">
        <f>IF(C290=1,MAX(B$2:$B289)+1,IF(F290=0,"",B289))</f>
        <v>1</v>
      </c>
      <c r="C290" s="7">
        <f>COUNTIF($F$2:$F290,F290)</f>
        <v>288</v>
      </c>
      <c r="D290" s="7">
        <f>IF(F290=0,0,MAX($D$2:D289)+1)</f>
        <v>288</v>
      </c>
      <c r="E290" s="7">
        <f>IF(H290=0,0,MAX($E$2:E289)+1)</f>
        <v>206</v>
      </c>
      <c r="F290" s="65" t="s">
        <v>356</v>
      </c>
      <c r="G290" s="65"/>
      <c r="H290" s="102"/>
      <c r="I290" s="7" t="e">
        <f>IFERROR(VLOOKUP(H290,H$2:H289,1,FALSE),VLOOKUP(H290,H291:H$478,1,FALSE))</f>
        <v>#N/A</v>
      </c>
      <c r="J290" s="7" t="str">
        <f t="shared" si="54"/>
        <v>Проточный водонагреватель  Пом. №17</v>
      </c>
      <c r="K290" s="7">
        <f t="shared" si="55"/>
        <v>9.1199999999999992</v>
      </c>
      <c r="L290" s="7">
        <f t="shared" si="56"/>
        <v>6</v>
      </c>
      <c r="M290" s="19" t="str">
        <f t="shared" si="65"/>
        <v>L1,L2,L3</v>
      </c>
      <c r="N290" s="7" t="str">
        <f t="shared" si="57"/>
        <v>ПН.1.17.1</v>
      </c>
      <c r="O290" s="7"/>
      <c r="P290" s="7" t="str">
        <f t="shared" si="61"/>
        <v>ВВГнг(А)-LS (3х6)
L=32-0,38%</v>
      </c>
      <c r="Q290" s="7">
        <f t="shared" si="58"/>
        <v>3</v>
      </c>
      <c r="R290" s="7" t="str">
        <f t="shared" si="62"/>
        <v>L1,L2,L3</v>
      </c>
      <c r="S290" s="7">
        <f t="shared" si="63"/>
        <v>1</v>
      </c>
      <c r="T290" s="7" t="str">
        <f t="shared" si="64"/>
        <v>L1,L2,L3</v>
      </c>
      <c r="U290" s="7" t="str">
        <f t="shared" si="59"/>
        <v>ВВГнг(А)-LS (3х6)</v>
      </c>
    </row>
    <row r="291" spans="1:21" s="8" customFormat="1" ht="15.75" thickBot="1" x14ac:dyDescent="0.3">
      <c r="A291" s="47" t="str">
        <f t="shared" si="60"/>
        <v/>
      </c>
      <c r="B291" s="47">
        <f>IF(C291=1,MAX(B$2:$B290)+1,IF(F291=0,"",B290))</f>
        <v>1</v>
      </c>
      <c r="C291" s="47">
        <f>COUNTIF($F$2:$F291,F291)</f>
        <v>289</v>
      </c>
      <c r="D291" s="47">
        <f>IF(F291=0,0,MAX($D$2:D290)+1)</f>
        <v>289</v>
      </c>
      <c r="E291" s="47">
        <f>IF(H291=0,0,MAX($E$2:E290)+1)</f>
        <v>0</v>
      </c>
      <c r="F291" s="65" t="s">
        <v>356</v>
      </c>
      <c r="G291" s="64"/>
      <c r="H291" s="103"/>
      <c r="I291" s="47" t="e">
        <f>IFERROR(VLOOKUP(H291,H$2:H290,1,FALSE),VLOOKUP(H291,H292:H$478,1,FALSE))</f>
        <v>#N/A</v>
      </c>
      <c r="J291" s="47" t="str">
        <f t="shared" si="54"/>
        <v/>
      </c>
      <c r="K291" s="47" t="str">
        <f t="shared" si="55"/>
        <v/>
      </c>
      <c r="L291" s="47" t="str">
        <f t="shared" si="56"/>
        <v/>
      </c>
      <c r="M291" s="52" t="str">
        <f t="shared" si="65"/>
        <v/>
      </c>
      <c r="N291" s="47" t="str">
        <f t="shared" si="57"/>
        <v/>
      </c>
      <c r="O291" s="47"/>
      <c r="P291" s="47" t="str">
        <f t="shared" si="61"/>
        <v/>
      </c>
      <c r="Q291" s="47" t="str">
        <f t="shared" si="58"/>
        <v/>
      </c>
      <c r="R291" s="47">
        <f t="shared" si="62"/>
        <v>0</v>
      </c>
      <c r="S291" s="47">
        <f t="shared" si="63"/>
        <v>2</v>
      </c>
      <c r="T291" s="47" t="str">
        <f t="shared" si="64"/>
        <v>L2</v>
      </c>
      <c r="U291" s="47" t="str">
        <f t="shared" si="59"/>
        <v/>
      </c>
    </row>
    <row r="292" spans="1:21" x14ac:dyDescent="0.25">
      <c r="A292" s="7" t="str">
        <f t="shared" si="60"/>
        <v/>
      </c>
      <c r="B292" s="7">
        <f>IF(C292=1,MAX(B$2:$B291)+1,IF(F292=0,"",B291))</f>
        <v>1</v>
      </c>
      <c r="C292" s="7">
        <f>COUNTIF($F$2:$F292,F292)</f>
        <v>290</v>
      </c>
      <c r="D292" s="7">
        <f>IF(F292=0,0,MAX($D$2:D291)+1)</f>
        <v>290</v>
      </c>
      <c r="E292" s="7">
        <f>IF(H292=0,0,MAX($E$2:E291)+1)</f>
        <v>0</v>
      </c>
      <c r="F292" s="65" t="s">
        <v>356</v>
      </c>
      <c r="G292" s="59"/>
      <c r="H292" s="63"/>
      <c r="I292" s="7" t="e">
        <f>IFERROR(VLOOKUP(H292,H$2:H291,1,FALSE),VLOOKUP(H292,H293:H$478,1,FALSE))</f>
        <v>#N/A</v>
      </c>
      <c r="J292" s="7" t="str">
        <f t="shared" si="54"/>
        <v/>
      </c>
      <c r="K292" s="7" t="str">
        <f t="shared" si="55"/>
        <v/>
      </c>
      <c r="L292" s="7" t="str">
        <f t="shared" si="56"/>
        <v/>
      </c>
      <c r="M292" s="19" t="str">
        <f t="shared" si="65"/>
        <v/>
      </c>
      <c r="N292" s="7" t="str">
        <f t="shared" si="57"/>
        <v/>
      </c>
      <c r="O292" s="7"/>
      <c r="P292" s="7" t="str">
        <f t="shared" si="61"/>
        <v/>
      </c>
      <c r="Q292" s="7" t="str">
        <f t="shared" si="58"/>
        <v/>
      </c>
      <c r="R292" s="7">
        <f t="shared" si="62"/>
        <v>0</v>
      </c>
      <c r="S292" s="7">
        <f t="shared" si="63"/>
        <v>3</v>
      </c>
      <c r="T292" s="7" t="str">
        <f t="shared" si="64"/>
        <v>L3</v>
      </c>
      <c r="U292" s="7" t="str">
        <f t="shared" si="59"/>
        <v/>
      </c>
    </row>
    <row r="293" spans="1:21" x14ac:dyDescent="0.25">
      <c r="A293" s="7" t="str">
        <f t="shared" si="60"/>
        <v/>
      </c>
      <c r="B293" s="7">
        <f>IF(C293=1,MAX(B$2:$B292)+1,IF(F293=0,"",B292))</f>
        <v>1</v>
      </c>
      <c r="C293" s="7">
        <f>COUNTIF($F$2:$F293,F293)</f>
        <v>291</v>
      </c>
      <c r="D293" s="7">
        <f>IF(F293=0,0,MAX($D$2:D292)+1)</f>
        <v>291</v>
      </c>
      <c r="E293" s="7">
        <f>IF(H293=0,0,MAX($E$2:E292)+1)</f>
        <v>0</v>
      </c>
      <c r="F293" s="65" t="s">
        <v>356</v>
      </c>
      <c r="G293" s="59"/>
      <c r="H293" s="102"/>
      <c r="I293" s="7" t="e">
        <f>IFERROR(VLOOKUP(H293,H$2:H292,1,FALSE),VLOOKUP(H293,H294:H$478,1,FALSE))</f>
        <v>#N/A</v>
      </c>
      <c r="J293" s="7" t="str">
        <f t="shared" si="54"/>
        <v/>
      </c>
      <c r="K293" s="7" t="str">
        <f t="shared" si="55"/>
        <v/>
      </c>
      <c r="L293" s="7" t="str">
        <f t="shared" si="56"/>
        <v/>
      </c>
      <c r="M293" s="19" t="str">
        <f t="shared" si="65"/>
        <v/>
      </c>
      <c r="N293" s="7" t="str">
        <f t="shared" si="57"/>
        <v/>
      </c>
      <c r="O293" s="7"/>
      <c r="P293" s="7" t="str">
        <f t="shared" si="61"/>
        <v/>
      </c>
      <c r="Q293" s="7" t="str">
        <f t="shared" si="58"/>
        <v/>
      </c>
      <c r="R293" s="7">
        <f t="shared" si="62"/>
        <v>0</v>
      </c>
      <c r="S293" s="7">
        <f t="shared" si="63"/>
        <v>1</v>
      </c>
      <c r="T293" s="7" t="str">
        <f t="shared" si="64"/>
        <v>L1</v>
      </c>
      <c r="U293" s="7" t="str">
        <f t="shared" si="59"/>
        <v/>
      </c>
    </row>
    <row r="294" spans="1:21" x14ac:dyDescent="0.25">
      <c r="A294" s="7" t="str">
        <f t="shared" si="60"/>
        <v/>
      </c>
      <c r="B294" s="7">
        <f>IF(C294=1,MAX(B$2:$B293)+1,IF(F294=0,"",B293))</f>
        <v>1</v>
      </c>
      <c r="C294" s="7">
        <f>COUNTIF($F$2:$F294,F294)</f>
        <v>292</v>
      </c>
      <c r="D294" s="7">
        <f>IF(F294=0,0,MAX($D$2:D293)+1)</f>
        <v>292</v>
      </c>
      <c r="E294" s="7">
        <f>IF(H294=0,0,MAX($E$2:E293)+1)</f>
        <v>207</v>
      </c>
      <c r="F294" s="65" t="s">
        <v>356</v>
      </c>
      <c r="G294" s="59"/>
      <c r="H294" s="102"/>
      <c r="I294" s="7" t="e">
        <f>IFERROR(VLOOKUP(H294,H$2:H293,1,FALSE),VLOOKUP(H294,H295:H$478,1,FALSE))</f>
        <v>#N/A</v>
      </c>
      <c r="J294" s="7" t="str">
        <f t="shared" si="54"/>
        <v>Дополнительный ввод</v>
      </c>
      <c r="K294" s="7">
        <f t="shared" si="55"/>
        <v>0.02</v>
      </c>
      <c r="L294" s="7">
        <f t="shared" si="56"/>
        <v>0.01</v>
      </c>
      <c r="M294" s="19" t="str">
        <f t="shared" si="65"/>
        <v>L1,L2,L3</v>
      </c>
      <c r="N294" s="7" t="str">
        <f t="shared" si="57"/>
        <v>Ввод.2</v>
      </c>
      <c r="O294" s="7"/>
      <c r="P294" s="7" t="str">
        <f t="shared" si="61"/>
        <v>ВВГнг(А)-LS (5х10)
L=18-0,01%</v>
      </c>
      <c r="Q294" s="7">
        <f t="shared" si="58"/>
        <v>3</v>
      </c>
      <c r="R294" s="7" t="str">
        <f t="shared" si="62"/>
        <v>L1,L2,L3</v>
      </c>
      <c r="S294" s="7">
        <f t="shared" si="63"/>
        <v>1</v>
      </c>
      <c r="T294" s="7" t="str">
        <f t="shared" si="64"/>
        <v>L1,L2,L3</v>
      </c>
      <c r="U294" s="7" t="str">
        <f t="shared" si="59"/>
        <v>ВВГнг(А)-LS (5х10)</v>
      </c>
    </row>
    <row r="295" spans="1:21" x14ac:dyDescent="0.25">
      <c r="A295" s="7" t="str">
        <f t="shared" si="60"/>
        <v/>
      </c>
      <c r="B295" s="7">
        <f>IF(C295=1,MAX(B$2:$B294)+1,IF(F295=0,"",B294))</f>
        <v>1</v>
      </c>
      <c r="C295" s="7">
        <f>COUNTIF($F$2:$F295,F295)</f>
        <v>293</v>
      </c>
      <c r="D295" s="7">
        <f>IF(F295=0,0,MAX($D$2:D294)+1)</f>
        <v>293</v>
      </c>
      <c r="E295" s="7">
        <f>IF(H295=0,0,MAX($E$2:E294)+1)</f>
        <v>0</v>
      </c>
      <c r="F295" s="65" t="s">
        <v>356</v>
      </c>
      <c r="G295" s="59"/>
      <c r="H295" s="102"/>
      <c r="I295" s="7" t="e">
        <f>IFERROR(VLOOKUP(H295,H$2:H294,1,FALSE),VLOOKUP(H295,H296:H$478,1,FALSE))</f>
        <v>#N/A</v>
      </c>
      <c r="J295" s="7" t="str">
        <f t="shared" si="54"/>
        <v/>
      </c>
      <c r="K295" s="7" t="str">
        <f t="shared" si="55"/>
        <v/>
      </c>
      <c r="L295" s="7" t="str">
        <f t="shared" si="56"/>
        <v/>
      </c>
      <c r="M295" s="19" t="str">
        <f t="shared" si="65"/>
        <v/>
      </c>
      <c r="N295" s="7" t="str">
        <f t="shared" si="57"/>
        <v/>
      </c>
      <c r="O295" s="7"/>
      <c r="P295" s="7" t="str">
        <f t="shared" si="61"/>
        <v/>
      </c>
      <c r="Q295" s="7" t="str">
        <f t="shared" si="58"/>
        <v/>
      </c>
      <c r="R295" s="7">
        <f t="shared" si="62"/>
        <v>0</v>
      </c>
      <c r="S295" s="7">
        <f t="shared" si="63"/>
        <v>2</v>
      </c>
      <c r="T295" s="7" t="str">
        <f t="shared" si="64"/>
        <v>L2</v>
      </c>
      <c r="U295" s="7" t="str">
        <f t="shared" si="59"/>
        <v/>
      </c>
    </row>
    <row r="296" spans="1:21" x14ac:dyDescent="0.25">
      <c r="A296" s="7" t="str">
        <f t="shared" si="60"/>
        <v/>
      </c>
      <c r="B296" s="7">
        <f>IF(C296=1,MAX(B$2:$B295)+1,IF(F296=0,"",B295))</f>
        <v>1</v>
      </c>
      <c r="C296" s="7">
        <f>COUNTIF($F$2:$F296,F296)</f>
        <v>294</v>
      </c>
      <c r="D296" s="7">
        <f>IF(F296=0,0,MAX($D$2:D295)+1)</f>
        <v>294</v>
      </c>
      <c r="E296" s="7">
        <f>IF(H296=0,0,MAX($E$2:E295)+1)</f>
        <v>208</v>
      </c>
      <c r="F296" s="65" t="s">
        <v>356</v>
      </c>
      <c r="G296" s="59"/>
      <c r="H296" s="102"/>
      <c r="I296" s="7" t="e">
        <f>IFERROR(VLOOKUP(H296,H$2:H295,1,FALSE),VLOOKUP(H296,H297:H$478,1,FALSE))</f>
        <v>#N/A</v>
      </c>
      <c r="J296" s="7" t="str">
        <f t="shared" si="54"/>
        <v>Дополнительный ввод</v>
      </c>
      <c r="K296" s="7">
        <f t="shared" si="55"/>
        <v>0.02</v>
      </c>
      <c r="L296" s="7">
        <f t="shared" si="56"/>
        <v>0.01</v>
      </c>
      <c r="M296" s="19" t="str">
        <f t="shared" si="65"/>
        <v>L1,L2,L3</v>
      </c>
      <c r="N296" s="7" t="str">
        <f t="shared" si="57"/>
        <v>Ввод.3</v>
      </c>
      <c r="O296" s="7"/>
      <c r="P296" s="7" t="str">
        <f t="shared" si="61"/>
        <v>ВВГнг(А)-LS (5х10)
L=29-0,01%</v>
      </c>
      <c r="Q296" s="7">
        <f t="shared" si="58"/>
        <v>3</v>
      </c>
      <c r="R296" s="7" t="str">
        <f t="shared" si="62"/>
        <v>L1,L2,L3</v>
      </c>
      <c r="S296" s="7">
        <f t="shared" si="63"/>
        <v>2</v>
      </c>
      <c r="T296" s="7" t="str">
        <f t="shared" si="64"/>
        <v>L1,L2,L3</v>
      </c>
      <c r="U296" s="7" t="str">
        <f t="shared" si="59"/>
        <v>ВВГнг(А)-LS (5х10)</v>
      </c>
    </row>
    <row r="297" spans="1:21" x14ac:dyDescent="0.25">
      <c r="A297" s="7" t="str">
        <f t="shared" si="60"/>
        <v/>
      </c>
      <c r="B297" s="7">
        <f>IF(C297=1,MAX(B$2:$B296)+1,IF(F297=0,"",B296))</f>
        <v>1</v>
      </c>
      <c r="C297" s="7">
        <f>COUNTIF($F$2:$F297,F297)</f>
        <v>295</v>
      </c>
      <c r="D297" s="7">
        <f>IF(F297=0,0,MAX($D$2:D296)+1)</f>
        <v>295</v>
      </c>
      <c r="E297" s="7">
        <f>IF(H297=0,0,MAX($E$2:E296)+1)</f>
        <v>0</v>
      </c>
      <c r="F297" s="65" t="s">
        <v>356</v>
      </c>
      <c r="G297" s="59"/>
      <c r="H297" s="102"/>
      <c r="I297" s="7" t="e">
        <f>IFERROR(VLOOKUP(H297,H$2:H296,1,FALSE),VLOOKUP(H297,H298:H$478,1,FALSE))</f>
        <v>#N/A</v>
      </c>
      <c r="J297" s="7" t="str">
        <f t="shared" si="54"/>
        <v/>
      </c>
      <c r="K297" s="7" t="str">
        <f t="shared" si="55"/>
        <v/>
      </c>
      <c r="L297" s="7" t="str">
        <f t="shared" si="56"/>
        <v/>
      </c>
      <c r="M297" s="19" t="str">
        <f t="shared" si="65"/>
        <v/>
      </c>
      <c r="N297" s="7" t="str">
        <f t="shared" si="57"/>
        <v/>
      </c>
      <c r="O297" s="7"/>
      <c r="P297" s="7" t="str">
        <f t="shared" si="61"/>
        <v/>
      </c>
      <c r="Q297" s="7" t="str">
        <f t="shared" si="58"/>
        <v/>
      </c>
      <c r="R297" s="7">
        <f t="shared" si="62"/>
        <v>0</v>
      </c>
      <c r="S297" s="7">
        <f t="shared" si="63"/>
        <v>3</v>
      </c>
      <c r="T297" s="7" t="str">
        <f t="shared" si="64"/>
        <v>L3</v>
      </c>
      <c r="U297" s="7" t="str">
        <f t="shared" si="59"/>
        <v/>
      </c>
    </row>
    <row r="298" spans="1:21" x14ac:dyDescent="0.25">
      <c r="A298" s="7" t="str">
        <f t="shared" si="60"/>
        <v/>
      </c>
      <c r="B298" s="7">
        <f>IF(C298=1,MAX(B$2:$B297)+1,IF(F298=0,"",B297))</f>
        <v>1</v>
      </c>
      <c r="C298" s="7">
        <f>COUNTIF($F$2:$F298,F298)</f>
        <v>296</v>
      </c>
      <c r="D298" s="7">
        <f>IF(F298=0,0,MAX($D$2:D297)+1)</f>
        <v>296</v>
      </c>
      <c r="E298" s="7">
        <f>IF(H298=0,0,MAX($E$2:E297)+1)</f>
        <v>209</v>
      </c>
      <c r="F298" s="65" t="s">
        <v>356</v>
      </c>
      <c r="G298" s="102"/>
      <c r="H298" s="102"/>
      <c r="I298" s="7" t="e">
        <f>IFERROR(VLOOKUP(H298,H$2:H297,1,FALSE),VLOOKUP(H298,H299:H$478,1,FALSE))</f>
        <v>#N/A</v>
      </c>
      <c r="J298" s="7" t="str">
        <f t="shared" si="54"/>
        <v>Датчик протечки  Пом. №04</v>
      </c>
      <c r="K298" s="7">
        <f t="shared" si="55"/>
        <v>0</v>
      </c>
      <c r="L298" s="7">
        <f t="shared" si="56"/>
        <v>0</v>
      </c>
      <c r="M298" s="19" t="str">
        <f t="shared" si="65"/>
        <v>L1</v>
      </c>
      <c r="N298" s="7" t="str">
        <f t="shared" si="57"/>
        <v>WD.1.04.1-2</v>
      </c>
      <c r="O298" s="7"/>
      <c r="P298" s="7" t="e">
        <f t="shared" si="61"/>
        <v>#N/A</v>
      </c>
      <c r="Q298" s="7">
        <f t="shared" si="58"/>
        <v>1</v>
      </c>
      <c r="R298" s="7">
        <f t="shared" si="62"/>
        <v>0</v>
      </c>
      <c r="S298" s="7">
        <f t="shared" si="63"/>
        <v>1</v>
      </c>
      <c r="T298" s="7" t="str">
        <f t="shared" si="64"/>
        <v>L1</v>
      </c>
      <c r="U298" s="7" t="e">
        <f t="shared" si="59"/>
        <v>#N/A</v>
      </c>
    </row>
    <row r="299" spans="1:21" x14ac:dyDescent="0.25">
      <c r="A299" s="7" t="str">
        <f t="shared" si="60"/>
        <v/>
      </c>
      <c r="B299" s="7">
        <f>IF(C299=1,MAX(B$2:$B298)+1,IF(F299=0,"",B298))</f>
        <v>1</v>
      </c>
      <c r="C299" s="7">
        <f>COUNTIF($F$2:$F299,F299)</f>
        <v>297</v>
      </c>
      <c r="D299" s="7">
        <f>IF(F299=0,0,MAX($D$2:D298)+1)</f>
        <v>297</v>
      </c>
      <c r="E299" s="7">
        <f>IF(H299=0,0,MAX($E$2:E298)+1)</f>
        <v>210</v>
      </c>
      <c r="F299" s="65" t="s">
        <v>356</v>
      </c>
      <c r="G299" s="102"/>
      <c r="H299" s="102"/>
      <c r="I299" s="7" t="e">
        <f>IFERROR(VLOOKUP(H299,H$2:H298,1,FALSE),VLOOKUP(H299,H300:H$478,1,FALSE))</f>
        <v>#N/A</v>
      </c>
      <c r="J299" s="7" t="str">
        <f t="shared" si="54"/>
        <v>Датчик протечки  Пом. №05</v>
      </c>
      <c r="K299" s="7">
        <f t="shared" si="55"/>
        <v>0</v>
      </c>
      <c r="L299" s="7">
        <f t="shared" si="56"/>
        <v>0</v>
      </c>
      <c r="M299" s="19" t="str">
        <f t="shared" si="65"/>
        <v>L2</v>
      </c>
      <c r="N299" s="7" t="str">
        <f t="shared" si="57"/>
        <v>WD.1.05.1-2</v>
      </c>
      <c r="O299" s="7"/>
      <c r="P299" s="7" t="e">
        <f t="shared" si="61"/>
        <v>#N/A</v>
      </c>
      <c r="Q299" s="7">
        <f t="shared" si="58"/>
        <v>1</v>
      </c>
      <c r="R299" s="7">
        <f t="shared" si="62"/>
        <v>0</v>
      </c>
      <c r="S299" s="7">
        <f t="shared" si="63"/>
        <v>2</v>
      </c>
      <c r="T299" s="7" t="str">
        <f t="shared" si="64"/>
        <v>L2</v>
      </c>
      <c r="U299" s="7" t="e">
        <f t="shared" si="59"/>
        <v>#N/A</v>
      </c>
    </row>
    <row r="300" spans="1:21" x14ac:dyDescent="0.25">
      <c r="A300" s="7" t="str">
        <f t="shared" si="60"/>
        <v/>
      </c>
      <c r="B300" s="7">
        <f>IF(C300=1,MAX(B$2:$B299)+1,IF(F300=0,"",B299))</f>
        <v>1</v>
      </c>
      <c r="C300" s="7">
        <f>COUNTIF($F$2:$F300,F300)</f>
        <v>298</v>
      </c>
      <c r="D300" s="7">
        <f>IF(F300=0,0,MAX($D$2:D299)+1)</f>
        <v>298</v>
      </c>
      <c r="E300" s="7">
        <f>IF(H300=0,0,MAX($E$2:E299)+1)</f>
        <v>211</v>
      </c>
      <c r="F300" s="65" t="s">
        <v>356</v>
      </c>
      <c r="G300" s="102"/>
      <c r="H300" s="102"/>
      <c r="I300" s="7" t="e">
        <f>IFERROR(VLOOKUP(H300,H$2:H299,1,FALSE),VLOOKUP(H300,H301:H$478,1,FALSE))</f>
        <v>#N/A</v>
      </c>
      <c r="J300" s="7" t="str">
        <f t="shared" si="54"/>
        <v>Датчик протечки  Пом. №11</v>
      </c>
      <c r="K300" s="7">
        <f t="shared" si="55"/>
        <v>0</v>
      </c>
      <c r="L300" s="7">
        <f t="shared" si="56"/>
        <v>0</v>
      </c>
      <c r="M300" s="19" t="str">
        <f t="shared" si="65"/>
        <v>L3</v>
      </c>
      <c r="N300" s="7" t="str">
        <f t="shared" si="57"/>
        <v>WD.1.11.1-3</v>
      </c>
      <c r="O300" s="7"/>
      <c r="P300" s="7" t="e">
        <f t="shared" si="61"/>
        <v>#N/A</v>
      </c>
      <c r="Q300" s="7">
        <f t="shared" si="58"/>
        <v>1</v>
      </c>
      <c r="R300" s="7">
        <f t="shared" si="62"/>
        <v>0</v>
      </c>
      <c r="S300" s="7">
        <f t="shared" si="63"/>
        <v>3</v>
      </c>
      <c r="T300" s="7" t="str">
        <f t="shared" si="64"/>
        <v>L3</v>
      </c>
      <c r="U300" s="7" t="e">
        <f t="shared" si="59"/>
        <v>#N/A</v>
      </c>
    </row>
    <row r="301" spans="1:21" x14ac:dyDescent="0.25">
      <c r="A301" s="7" t="str">
        <f t="shared" si="60"/>
        <v/>
      </c>
      <c r="B301" s="7">
        <f>IF(C301=1,MAX(B$2:$B300)+1,IF(F301=0,"",B300))</f>
        <v>1</v>
      </c>
      <c r="C301" s="7">
        <f>COUNTIF($F$2:$F301,F301)</f>
        <v>299</v>
      </c>
      <c r="D301" s="7">
        <f>IF(F301=0,0,MAX($D$2:D300)+1)</f>
        <v>299</v>
      </c>
      <c r="E301" s="7">
        <f>IF(H301=0,0,MAX($E$2:E300)+1)</f>
        <v>212</v>
      </c>
      <c r="F301" s="65" t="s">
        <v>356</v>
      </c>
      <c r="G301" s="102"/>
      <c r="H301" s="102"/>
      <c r="I301" s="7" t="e">
        <f>IFERROR(VLOOKUP(H301,H$2:H300,1,FALSE),VLOOKUP(H301,H302:H$478,1,FALSE))</f>
        <v>#N/A</v>
      </c>
      <c r="J301" s="7" t="str">
        <f t="shared" si="54"/>
        <v>Датчик протечки  Пом. №14</v>
      </c>
      <c r="K301" s="7">
        <f t="shared" si="55"/>
        <v>0</v>
      </c>
      <c r="L301" s="7">
        <f t="shared" si="56"/>
        <v>0</v>
      </c>
      <c r="M301" s="19" t="str">
        <f t="shared" si="65"/>
        <v>L1</v>
      </c>
      <c r="N301" s="7" t="str">
        <f t="shared" si="57"/>
        <v>WD.1.14.1</v>
      </c>
      <c r="O301" s="7"/>
      <c r="P301" s="7" t="e">
        <f t="shared" si="61"/>
        <v>#N/A</v>
      </c>
      <c r="Q301" s="7">
        <f t="shared" si="58"/>
        <v>1</v>
      </c>
      <c r="R301" s="7">
        <f t="shared" si="62"/>
        <v>0</v>
      </c>
      <c r="S301" s="7">
        <f t="shared" si="63"/>
        <v>1</v>
      </c>
      <c r="T301" s="7" t="str">
        <f t="shared" si="64"/>
        <v>L1</v>
      </c>
      <c r="U301" s="7" t="e">
        <f t="shared" si="59"/>
        <v>#N/A</v>
      </c>
    </row>
    <row r="302" spans="1:21" x14ac:dyDescent="0.25">
      <c r="A302" s="7" t="str">
        <f t="shared" si="60"/>
        <v/>
      </c>
      <c r="B302" s="7">
        <f>IF(C302=1,MAX(B$2:$B301)+1,IF(F302=0,"",B301))</f>
        <v>1</v>
      </c>
      <c r="C302" s="7">
        <f>COUNTIF($F$2:$F302,F302)</f>
        <v>300</v>
      </c>
      <c r="D302" s="7">
        <f>IF(F302=0,0,MAX($D$2:D301)+1)</f>
        <v>300</v>
      </c>
      <c r="E302" s="7">
        <f>IF(H302=0,0,MAX($E$2:E301)+1)</f>
        <v>213</v>
      </c>
      <c r="F302" s="65" t="s">
        <v>356</v>
      </c>
      <c r="G302" s="102"/>
      <c r="H302" s="102"/>
      <c r="I302" s="7" t="e">
        <f>IFERROR(VLOOKUP(H302,H$2:H301,1,FALSE),VLOOKUP(H302,H303:H$478,1,FALSE))</f>
        <v>#N/A</v>
      </c>
      <c r="J302" s="7" t="str">
        <f t="shared" si="54"/>
        <v>Датчик протечки  Пом. №15</v>
      </c>
      <c r="K302" s="7">
        <f t="shared" si="55"/>
        <v>0</v>
      </c>
      <c r="L302" s="7">
        <f t="shared" si="56"/>
        <v>0</v>
      </c>
      <c r="M302" s="19" t="str">
        <f t="shared" si="65"/>
        <v>L2</v>
      </c>
      <c r="N302" s="7" t="str">
        <f t="shared" si="57"/>
        <v>WD.1.15.1-2</v>
      </c>
      <c r="O302" s="7"/>
      <c r="P302" s="7" t="e">
        <f t="shared" si="61"/>
        <v>#N/A</v>
      </c>
      <c r="Q302" s="7">
        <f t="shared" si="58"/>
        <v>1</v>
      </c>
      <c r="R302" s="7">
        <f t="shared" si="62"/>
        <v>0</v>
      </c>
      <c r="S302" s="7">
        <f t="shared" si="63"/>
        <v>2</v>
      </c>
      <c r="T302" s="7" t="str">
        <f t="shared" si="64"/>
        <v>L2</v>
      </c>
      <c r="U302" s="7" t="e">
        <f t="shared" si="59"/>
        <v>#N/A</v>
      </c>
    </row>
    <row r="303" spans="1:21" x14ac:dyDescent="0.25">
      <c r="A303" s="7" t="str">
        <f t="shared" si="60"/>
        <v/>
      </c>
      <c r="B303" s="7">
        <f>IF(C303=1,MAX(B$2:$B302)+1,IF(F303=0,"",B302))</f>
        <v>1</v>
      </c>
      <c r="C303" s="7">
        <f>COUNTIF($F$2:$F303,F303)</f>
        <v>301</v>
      </c>
      <c r="D303" s="7">
        <f>IF(F303=0,0,MAX($D$2:D302)+1)</f>
        <v>301</v>
      </c>
      <c r="E303" s="7">
        <f>IF(H303=0,0,MAX($E$2:E302)+1)</f>
        <v>214</v>
      </c>
      <c r="F303" s="65" t="s">
        <v>356</v>
      </c>
      <c r="G303" s="102"/>
      <c r="H303" s="102"/>
      <c r="I303" s="7" t="e">
        <f>IFERROR(VLOOKUP(H303,H$2:H302,1,FALSE),VLOOKUP(H303,H304:H$478,1,FALSE))</f>
        <v>#N/A</v>
      </c>
      <c r="J303" s="7" t="str">
        <f t="shared" si="54"/>
        <v>Датчик протечки  Пом. №17</v>
      </c>
      <c r="K303" s="7">
        <f t="shared" si="55"/>
        <v>0</v>
      </c>
      <c r="L303" s="7">
        <f t="shared" si="56"/>
        <v>0</v>
      </c>
      <c r="M303" s="19" t="str">
        <f t="shared" si="65"/>
        <v>L3</v>
      </c>
      <c r="N303" s="7" t="str">
        <f t="shared" si="57"/>
        <v>WD.1.17.1-3</v>
      </c>
      <c r="O303" s="7"/>
      <c r="P303" s="7" t="e">
        <f t="shared" si="61"/>
        <v>#N/A</v>
      </c>
      <c r="Q303" s="7">
        <f t="shared" si="58"/>
        <v>1</v>
      </c>
      <c r="R303" s="7">
        <f t="shared" si="62"/>
        <v>0</v>
      </c>
      <c r="S303" s="7">
        <f t="shared" si="63"/>
        <v>3</v>
      </c>
      <c r="T303" s="7" t="str">
        <f t="shared" si="64"/>
        <v>L3</v>
      </c>
      <c r="U303" s="7" t="e">
        <f t="shared" si="59"/>
        <v>#N/A</v>
      </c>
    </row>
    <row r="304" spans="1:21" x14ac:dyDescent="0.25">
      <c r="A304" s="7" t="str">
        <f t="shared" si="60"/>
        <v/>
      </c>
      <c r="B304" s="7">
        <f>IF(C304=1,MAX(B$2:$B303)+1,IF(F304=0,"",B303))</f>
        <v>1</v>
      </c>
      <c r="C304" s="7">
        <f>COUNTIF($F$2:$F304,F304)</f>
        <v>302</v>
      </c>
      <c r="D304" s="7">
        <f>IF(F304=0,0,MAX($D$2:D303)+1)</f>
        <v>302</v>
      </c>
      <c r="E304" s="7">
        <f>IF(H304=0,0,MAX($E$2:E303)+1)</f>
        <v>215</v>
      </c>
      <c r="F304" s="65" t="s">
        <v>356</v>
      </c>
      <c r="G304" s="102"/>
      <c r="H304" s="102"/>
      <c r="I304" s="7" t="e">
        <f>IFERROR(VLOOKUP(H304,H$2:H303,1,FALSE),VLOOKUP(H304,H305:H$478,1,FALSE))</f>
        <v>#N/A</v>
      </c>
      <c r="J304" s="7" t="str">
        <f t="shared" si="54"/>
        <v>Датчик протечки  Пом. №18</v>
      </c>
      <c r="K304" s="7">
        <f t="shared" si="55"/>
        <v>0</v>
      </c>
      <c r="L304" s="7">
        <f t="shared" si="56"/>
        <v>0</v>
      </c>
      <c r="M304" s="19" t="str">
        <f t="shared" si="65"/>
        <v>L1</v>
      </c>
      <c r="N304" s="7" t="str">
        <f t="shared" si="57"/>
        <v>WD.1.18.1-3</v>
      </c>
      <c r="O304" s="7"/>
      <c r="P304" s="7" t="e">
        <f t="shared" si="61"/>
        <v>#N/A</v>
      </c>
      <c r="Q304" s="7">
        <f t="shared" si="58"/>
        <v>1</v>
      </c>
      <c r="R304" s="7">
        <f t="shared" si="62"/>
        <v>0</v>
      </c>
      <c r="S304" s="7">
        <f t="shared" si="63"/>
        <v>1</v>
      </c>
      <c r="T304" s="7" t="str">
        <f t="shared" si="64"/>
        <v>L1</v>
      </c>
      <c r="U304" s="7" t="e">
        <f t="shared" si="59"/>
        <v>#N/A</v>
      </c>
    </row>
    <row r="305" spans="1:21" x14ac:dyDescent="0.25">
      <c r="A305" s="7" t="str">
        <f t="shared" si="60"/>
        <v/>
      </c>
      <c r="B305" s="7">
        <f>IF(C305=1,MAX(B$2:$B304)+1,IF(F305=0,"",B304))</f>
        <v>1</v>
      </c>
      <c r="C305" s="7">
        <f>COUNTIF($F$2:$F305,F305)</f>
        <v>303</v>
      </c>
      <c r="D305" s="7">
        <f>IF(F305=0,0,MAX($D$2:D304)+1)</f>
        <v>303</v>
      </c>
      <c r="E305" s="7">
        <f>IF(H305=0,0,MAX($E$2:E304)+1)</f>
        <v>216</v>
      </c>
      <c r="F305" s="65" t="s">
        <v>356</v>
      </c>
      <c r="G305" s="102"/>
      <c r="H305" s="102"/>
      <c r="I305" s="7" t="e">
        <f>IFERROR(VLOOKUP(H305,H$2:H304,1,FALSE),VLOOKUP(H305,H306:H$478,1,FALSE))</f>
        <v>#N/A</v>
      </c>
      <c r="J305" s="7" t="str">
        <f t="shared" si="54"/>
        <v>Датчик протечки  Пом. №11</v>
      </c>
      <c r="K305" s="7">
        <f t="shared" si="55"/>
        <v>0</v>
      </c>
      <c r="L305" s="7">
        <f t="shared" si="56"/>
        <v>0</v>
      </c>
      <c r="M305" s="19" t="str">
        <f t="shared" si="65"/>
        <v>L2</v>
      </c>
      <c r="N305" s="7" t="str">
        <f t="shared" si="57"/>
        <v>WD.1.11.4-5</v>
      </c>
      <c r="O305" s="7"/>
      <c r="P305" s="7" t="e">
        <f t="shared" si="61"/>
        <v>#N/A</v>
      </c>
      <c r="Q305" s="7">
        <f t="shared" si="58"/>
        <v>1</v>
      </c>
      <c r="R305" s="7">
        <f t="shared" si="62"/>
        <v>0</v>
      </c>
      <c r="S305" s="7">
        <f t="shared" si="63"/>
        <v>2</v>
      </c>
      <c r="T305" s="7" t="str">
        <f t="shared" si="64"/>
        <v>L2</v>
      </c>
      <c r="U305" s="7" t="e">
        <f t="shared" si="59"/>
        <v>#N/A</v>
      </c>
    </row>
    <row r="306" spans="1:21" x14ac:dyDescent="0.25">
      <c r="A306" s="7" t="str">
        <f t="shared" si="60"/>
        <v/>
      </c>
      <c r="B306" s="7">
        <f>IF(C306=1,MAX(B$2:$B305)+1,IF(F306=0,"",B305))</f>
        <v>1</v>
      </c>
      <c r="C306" s="7">
        <f>COUNTIF($F$2:$F306,F306)</f>
        <v>304</v>
      </c>
      <c r="D306" s="7">
        <f>IF(F306=0,0,MAX($D$2:D305)+1)</f>
        <v>304</v>
      </c>
      <c r="E306" s="7">
        <f>IF(H306=0,0,MAX($E$2:E305)+1)</f>
        <v>0</v>
      </c>
      <c r="F306" s="65" t="s">
        <v>356</v>
      </c>
      <c r="G306" s="102"/>
      <c r="H306" s="102"/>
      <c r="I306" s="7" t="e">
        <f>IFERROR(VLOOKUP(H306,H$2:H305,1,FALSE),VLOOKUP(H306,H307:H$478,1,FALSE))</f>
        <v>#N/A</v>
      </c>
      <c r="J306" s="7" t="str">
        <f t="shared" si="54"/>
        <v/>
      </c>
      <c r="K306" s="7" t="str">
        <f t="shared" si="55"/>
        <v/>
      </c>
      <c r="L306" s="7" t="str">
        <f t="shared" si="56"/>
        <v/>
      </c>
      <c r="M306" s="19" t="str">
        <f t="shared" si="65"/>
        <v/>
      </c>
      <c r="N306" s="7" t="str">
        <f t="shared" si="57"/>
        <v/>
      </c>
      <c r="O306" s="7"/>
      <c r="P306" s="7" t="str">
        <f t="shared" si="61"/>
        <v/>
      </c>
      <c r="Q306" s="7" t="str">
        <f t="shared" si="58"/>
        <v/>
      </c>
      <c r="R306" s="7">
        <f t="shared" si="62"/>
        <v>0</v>
      </c>
      <c r="S306" s="7">
        <f t="shared" si="63"/>
        <v>3</v>
      </c>
      <c r="T306" s="7" t="str">
        <f t="shared" si="64"/>
        <v>L3</v>
      </c>
      <c r="U306" s="7" t="str">
        <f t="shared" si="59"/>
        <v/>
      </c>
    </row>
    <row r="307" spans="1:21" x14ac:dyDescent="0.25">
      <c r="A307" s="7" t="str">
        <f t="shared" si="60"/>
        <v/>
      </c>
      <c r="B307" s="7">
        <f>IF(C307=1,MAX(B$2:$B306)+1,IF(F307=0,"",B306))</f>
        <v>1</v>
      </c>
      <c r="C307" s="7">
        <f>COUNTIF($F$2:$F307,F307)</f>
        <v>305</v>
      </c>
      <c r="D307" s="7">
        <f>IF(F307=0,0,MAX($D$2:D306)+1)</f>
        <v>305</v>
      </c>
      <c r="E307" s="7">
        <f>IF(H307=0,0,MAX($E$2:E306)+1)</f>
        <v>0</v>
      </c>
      <c r="F307" s="65" t="s">
        <v>356</v>
      </c>
      <c r="G307" s="102"/>
      <c r="H307" s="102"/>
      <c r="I307" s="7" t="e">
        <f>IFERROR(VLOOKUP(H307,H$2:H306,1,FALSE),VLOOKUP(H307,H308:H$478,1,FALSE))</f>
        <v>#N/A</v>
      </c>
      <c r="J307" s="7" t="str">
        <f t="shared" si="54"/>
        <v/>
      </c>
      <c r="K307" s="7" t="str">
        <f t="shared" si="55"/>
        <v/>
      </c>
      <c r="L307" s="7" t="str">
        <f t="shared" si="56"/>
        <v/>
      </c>
      <c r="M307" s="19" t="str">
        <f t="shared" si="65"/>
        <v/>
      </c>
      <c r="N307" s="7" t="str">
        <f t="shared" si="57"/>
        <v/>
      </c>
      <c r="O307" s="7"/>
      <c r="P307" s="7" t="str">
        <f t="shared" si="61"/>
        <v/>
      </c>
      <c r="Q307" s="7" t="str">
        <f t="shared" si="58"/>
        <v/>
      </c>
      <c r="R307" s="7">
        <f t="shared" si="62"/>
        <v>0</v>
      </c>
      <c r="S307" s="7">
        <f t="shared" si="63"/>
        <v>1</v>
      </c>
      <c r="T307" s="7" t="str">
        <f t="shared" si="64"/>
        <v>L1</v>
      </c>
      <c r="U307" s="7" t="str">
        <f t="shared" si="59"/>
        <v/>
      </c>
    </row>
    <row r="308" spans="1:21" s="8" customFormat="1" ht="15.75" thickBot="1" x14ac:dyDescent="0.3">
      <c r="A308" s="47" t="str">
        <f t="shared" si="60"/>
        <v/>
      </c>
      <c r="B308" s="47">
        <f>IF(C308=1,MAX(B$2:$B307)+1,IF(F308=0,"",B307))</f>
        <v>1</v>
      </c>
      <c r="C308" s="47">
        <f>COUNTIF($F$2:$F308,F308)</f>
        <v>306</v>
      </c>
      <c r="D308" s="47">
        <f>IF(F308=0,0,MAX($D$2:D307)+1)</f>
        <v>306</v>
      </c>
      <c r="E308" s="47">
        <f>IF(H308=0,0,MAX($E$2:E307)+1)</f>
        <v>0</v>
      </c>
      <c r="F308" s="65" t="s">
        <v>356</v>
      </c>
      <c r="G308" s="102"/>
      <c r="H308" s="102"/>
      <c r="I308" s="47" t="e">
        <f>IFERROR(VLOOKUP(H308,H$2:H307,1,FALSE),VLOOKUP(H308,H309:H$478,1,FALSE))</f>
        <v>#N/A</v>
      </c>
      <c r="J308" s="47" t="str">
        <f t="shared" si="54"/>
        <v/>
      </c>
      <c r="K308" s="47" t="str">
        <f t="shared" si="55"/>
        <v/>
      </c>
      <c r="L308" s="47" t="str">
        <f t="shared" si="56"/>
        <v/>
      </c>
      <c r="M308" s="52" t="str">
        <f t="shared" si="65"/>
        <v/>
      </c>
      <c r="N308" s="47" t="str">
        <f t="shared" si="57"/>
        <v/>
      </c>
      <c r="O308" s="47"/>
      <c r="P308" s="47" t="str">
        <f t="shared" si="61"/>
        <v/>
      </c>
      <c r="Q308" s="47" t="str">
        <f t="shared" si="58"/>
        <v/>
      </c>
      <c r="R308" s="47">
        <f t="shared" si="62"/>
        <v>0</v>
      </c>
      <c r="S308" s="47">
        <f t="shared" si="63"/>
        <v>2</v>
      </c>
      <c r="T308" s="47" t="str">
        <f t="shared" si="64"/>
        <v>L2</v>
      </c>
      <c r="U308" s="47" t="str">
        <f t="shared" si="59"/>
        <v/>
      </c>
    </row>
    <row r="309" spans="1:21" x14ac:dyDescent="0.25">
      <c r="A309" s="7" t="str">
        <f t="shared" si="60"/>
        <v/>
      </c>
      <c r="B309" s="7">
        <f>IF(C309=1,MAX(B$2:$B308)+1,IF(F309=0,"",B308))</f>
        <v>1</v>
      </c>
      <c r="C309" s="7">
        <f>COUNTIF($F$2:$F309,F309)</f>
        <v>307</v>
      </c>
      <c r="D309" s="7">
        <f>IF(F309=0,0,MAX($D$2:D308)+1)</f>
        <v>307</v>
      </c>
      <c r="E309" s="7">
        <f>IF(H309=0,0,MAX($E$2:E308)+1)</f>
        <v>0</v>
      </c>
      <c r="F309" s="65" t="s">
        <v>356</v>
      </c>
      <c r="G309" s="59"/>
      <c r="H309" s="94"/>
      <c r="I309" s="7" t="e">
        <f>IFERROR(VLOOKUP(H309,H$2:H308,1,FALSE),VLOOKUP(H309,H310:H$478,1,FALSE))</f>
        <v>#N/A</v>
      </c>
      <c r="J309" s="7" t="str">
        <f t="shared" si="54"/>
        <v/>
      </c>
      <c r="K309" s="7" t="str">
        <f t="shared" si="55"/>
        <v/>
      </c>
      <c r="L309" s="7" t="str">
        <f t="shared" si="56"/>
        <v/>
      </c>
      <c r="M309" s="19" t="str">
        <f t="shared" si="65"/>
        <v/>
      </c>
      <c r="N309" s="7" t="str">
        <f t="shared" si="57"/>
        <v/>
      </c>
      <c r="O309" s="7"/>
      <c r="P309" s="7" t="str">
        <f t="shared" si="61"/>
        <v/>
      </c>
      <c r="Q309" s="7" t="str">
        <f t="shared" si="58"/>
        <v/>
      </c>
      <c r="R309" s="7">
        <f t="shared" si="62"/>
        <v>0</v>
      </c>
      <c r="S309" s="7">
        <f t="shared" si="63"/>
        <v>3</v>
      </c>
      <c r="T309" s="7" t="str">
        <f t="shared" si="64"/>
        <v>L3</v>
      </c>
      <c r="U309" s="7" t="str">
        <f t="shared" si="59"/>
        <v/>
      </c>
    </row>
    <row r="310" spans="1:21" x14ac:dyDescent="0.25">
      <c r="A310" s="7" t="str">
        <f t="shared" si="60"/>
        <v/>
      </c>
      <c r="B310" s="7">
        <f>IF(C310=1,MAX(B$2:$B309)+1,IF(F310=0,"",B309))</f>
        <v>1</v>
      </c>
      <c r="C310" s="7">
        <f>COUNTIF($F$2:$F310,F310)</f>
        <v>308</v>
      </c>
      <c r="D310" s="7">
        <f>IF(F310=0,0,MAX($D$2:D309)+1)</f>
        <v>308</v>
      </c>
      <c r="E310" s="7">
        <f>IF(H310=0,0,MAX($E$2:E309)+1)</f>
        <v>217</v>
      </c>
      <c r="F310" s="65" t="s">
        <v>356</v>
      </c>
      <c r="G310" s="116"/>
      <c r="H310" s="102"/>
      <c r="I310" s="117" t="e">
        <f>IFERROR(VLOOKUP(H310,H$2:H309,1,FALSE),VLOOKUP(H310,H311:H$478,1,FALSE))</f>
        <v>#N/A</v>
      </c>
      <c r="J310" s="7" t="str">
        <f t="shared" si="54"/>
        <v>Розеточная группа  Пом. №05 Полотенцесушитель</v>
      </c>
      <c r="K310" s="7">
        <f t="shared" si="55"/>
        <v>0.46</v>
      </c>
      <c r="L310" s="7">
        <f t="shared" si="56"/>
        <v>0.1</v>
      </c>
      <c r="M310" s="19" t="str">
        <f t="shared" si="65"/>
        <v>L1</v>
      </c>
      <c r="N310" s="7" t="str">
        <f t="shared" si="57"/>
        <v>R.1.05.2</v>
      </c>
      <c r="O310" s="7"/>
      <c r="P310" s="7" t="str">
        <f t="shared" si="61"/>
        <v>ВВГнг(А)-LS (3х2,5)
L=17-0,05%</v>
      </c>
      <c r="Q310" s="7">
        <f t="shared" si="58"/>
        <v>1</v>
      </c>
      <c r="R310" s="7">
        <f t="shared" si="62"/>
        <v>0</v>
      </c>
      <c r="S310" s="7">
        <f t="shared" si="63"/>
        <v>1</v>
      </c>
      <c r="T310" s="7" t="str">
        <f t="shared" si="64"/>
        <v>L1</v>
      </c>
      <c r="U310" s="7" t="str">
        <f t="shared" si="59"/>
        <v>ВВГнг(А)-LS (3х2,5)</v>
      </c>
    </row>
    <row r="311" spans="1:21" x14ac:dyDescent="0.25">
      <c r="A311" s="7" t="str">
        <f t="shared" si="60"/>
        <v/>
      </c>
      <c r="B311" s="7">
        <f>IF(C311=1,MAX(B$2:$B310)+1,IF(F311=0,"",B310))</f>
        <v>1</v>
      </c>
      <c r="C311" s="7">
        <f>COUNTIF($F$2:$F311,F311)</f>
        <v>309</v>
      </c>
      <c r="D311" s="7">
        <f>IF(F311=0,0,MAX($D$2:D310)+1)</f>
        <v>309</v>
      </c>
      <c r="E311" s="7">
        <f>IF(H311=0,0,MAX($E$2:E310)+1)</f>
        <v>218</v>
      </c>
      <c r="F311" s="65" t="s">
        <v>356</v>
      </c>
      <c r="G311" s="59"/>
      <c r="H311" s="102"/>
      <c r="I311" s="7" t="e">
        <f>IFERROR(VLOOKUP(H311,H$2:H310,1,FALSE),VLOOKUP(H311,H312:H$478,1,FALSE))</f>
        <v>#N/A</v>
      </c>
      <c r="J311" s="7" t="str">
        <f t="shared" si="54"/>
        <v>Розеточная группа  Пом. №11 Полотенцесушитель</v>
      </c>
      <c r="K311" s="7">
        <f t="shared" si="55"/>
        <v>0.28000000000000003</v>
      </c>
      <c r="L311" s="7">
        <f t="shared" si="56"/>
        <v>0.06</v>
      </c>
      <c r="M311" s="19" t="str">
        <f t="shared" si="65"/>
        <v>L2</v>
      </c>
      <c r="N311" s="7" t="str">
        <f t="shared" si="57"/>
        <v>R.1.11.2</v>
      </c>
      <c r="O311" s="7"/>
      <c r="P311" s="7" t="str">
        <f t="shared" si="61"/>
        <v>ВВГнг(А)-LS (3х2,5)
L=28-0,05%</v>
      </c>
      <c r="Q311" s="7">
        <f t="shared" si="58"/>
        <v>1</v>
      </c>
      <c r="R311" s="7">
        <f t="shared" si="62"/>
        <v>0</v>
      </c>
      <c r="S311" s="7">
        <f t="shared" si="63"/>
        <v>2</v>
      </c>
      <c r="T311" s="7" t="str">
        <f t="shared" si="64"/>
        <v>L2</v>
      </c>
      <c r="U311" s="7" t="str">
        <f t="shared" si="59"/>
        <v>ВВГнг(А)-LS (3х2,5)</v>
      </c>
    </row>
    <row r="312" spans="1:21" x14ac:dyDescent="0.25">
      <c r="A312" s="7" t="str">
        <f t="shared" si="60"/>
        <v/>
      </c>
      <c r="B312" s="7">
        <f>IF(C312=1,MAX(B$2:$B311)+1,IF(F312=0,"",B311))</f>
        <v>1</v>
      </c>
      <c r="C312" s="7">
        <f>COUNTIF($F$2:$F312,F312)</f>
        <v>310</v>
      </c>
      <c r="D312" s="7">
        <f>IF(F312=0,0,MAX($D$2:D311)+1)</f>
        <v>310</v>
      </c>
      <c r="E312" s="7">
        <f>IF(H312=0,0,MAX($E$2:E311)+1)</f>
        <v>219</v>
      </c>
      <c r="F312" s="65" t="s">
        <v>356</v>
      </c>
      <c r="G312" s="59"/>
      <c r="H312" s="102"/>
      <c r="I312" s="7" t="e">
        <f>IFERROR(VLOOKUP(H312,H$2:H311,1,FALSE),VLOOKUP(H312,H313:H$478,1,FALSE))</f>
        <v>#N/A</v>
      </c>
      <c r="J312" s="7" t="str">
        <f>IF($H312=0,"",VLOOKUP($H312,Исходные_данные,36,FALSE))</f>
        <v>Розеточная группа  Пом. №11 Полотенцесушитель</v>
      </c>
      <c r="K312" s="7">
        <f>IF($H312=0,"",VLOOKUP($H312,Исходные_данные,37,FALSE))</f>
        <v>0.46</v>
      </c>
      <c r="L312" s="7">
        <f>IF($H312=0,"",VLOOKUP($H312,Исходные_данные,38,FALSE))</f>
        <v>0.1</v>
      </c>
      <c r="M312" s="19" t="str">
        <f>IFERROR(VLOOKUP(H312,Нагрузка_диапазон_1,4,FALSE),"")</f>
        <v>L3</v>
      </c>
      <c r="N312" s="7" t="str">
        <f>IF($H312=0,"",VLOOKUP($H312,Исходные_данные,39,FALSE))</f>
        <v>R.1.11.4</v>
      </c>
      <c r="O312" s="7"/>
      <c r="P312" s="7" t="str">
        <f>IF($H312=0,"",VLOOKUP($H312,Исходные_данные,41,FALSE))</f>
        <v>ВВГнг(А)-LS (3х2,5)
L=29-0,07%</v>
      </c>
      <c r="Q312" s="7">
        <f>IF($H312=0,"",VLOOKUP($H312,Исходные_данные,8,FALSE))</f>
        <v>1</v>
      </c>
      <c r="R312" s="7">
        <f t="shared" si="62"/>
        <v>0</v>
      </c>
      <c r="S312" s="7">
        <f t="shared" si="63"/>
        <v>3</v>
      </c>
      <c r="T312" s="7" t="str">
        <f t="shared" si="64"/>
        <v>L3</v>
      </c>
      <c r="U312" s="7" t="str">
        <f>IF($H312=0,"",VLOOKUP($H312,Исходные_данные,31,FALSE))</f>
        <v>ВВГнг(А)-LS (3х2,5)</v>
      </c>
    </row>
    <row r="313" spans="1:21" x14ac:dyDescent="0.25">
      <c r="A313" s="7" t="str">
        <f t="shared" si="60"/>
        <v/>
      </c>
      <c r="B313" s="7">
        <f>IF(C313=1,MAX(B$2:$B312)+1,IF(F313=0,"",B312))</f>
        <v>1</v>
      </c>
      <c r="C313" s="7">
        <f>COUNTIF($F$2:$F313,F313)</f>
        <v>311</v>
      </c>
      <c r="D313" s="7">
        <f>IF(F313=0,0,MAX($D$2:D312)+1)</f>
        <v>311</v>
      </c>
      <c r="E313" s="7">
        <f>IF(H313=0,0,MAX($E$2:E312)+1)</f>
        <v>220</v>
      </c>
      <c r="F313" s="65" t="s">
        <v>356</v>
      </c>
      <c r="G313" s="59"/>
      <c r="H313" s="102"/>
      <c r="I313" s="7" t="e">
        <f>IFERROR(VLOOKUP(H313,H$2:H312,1,FALSE),VLOOKUP(H313,H314:H$478,1,FALSE))</f>
        <v>#N/A</v>
      </c>
      <c r="J313" s="7" t="str">
        <f t="shared" si="54"/>
        <v>Розеточная группа  Пом. №17 Полотенцесушитель</v>
      </c>
      <c r="K313" s="7">
        <f t="shared" si="55"/>
        <v>0.46</v>
      </c>
      <c r="L313" s="7">
        <f t="shared" si="56"/>
        <v>0.1</v>
      </c>
      <c r="M313" s="19" t="str">
        <f t="shared" si="65"/>
        <v>L1</v>
      </c>
      <c r="N313" s="7" t="str">
        <f t="shared" si="57"/>
        <v>R.1.17.2</v>
      </c>
      <c r="O313" s="7"/>
      <c r="P313" s="7" t="str">
        <f t="shared" si="61"/>
        <v>ВВГнг(А)-LS (3х2,5)
L=32-0,09%</v>
      </c>
      <c r="Q313" s="7">
        <f t="shared" si="58"/>
        <v>1</v>
      </c>
      <c r="R313" s="7">
        <f t="shared" si="62"/>
        <v>0</v>
      </c>
      <c r="S313" s="7">
        <f t="shared" si="63"/>
        <v>1</v>
      </c>
      <c r="T313" s="7" t="str">
        <f t="shared" si="64"/>
        <v>L1</v>
      </c>
      <c r="U313" s="7" t="str">
        <f t="shared" si="59"/>
        <v>ВВГнг(А)-LS (3х2,5)</v>
      </c>
    </row>
    <row r="314" spans="1:21" x14ac:dyDescent="0.25">
      <c r="A314" s="7" t="str">
        <f t="shared" si="60"/>
        <v/>
      </c>
      <c r="B314" s="7">
        <f>IF(C314=1,MAX(B$2:$B313)+1,IF(F314=0,"",B313))</f>
        <v>1</v>
      </c>
      <c r="C314" s="7">
        <f>COUNTIF($F$2:$F314,F314)</f>
        <v>312</v>
      </c>
      <c r="D314" s="7">
        <f>IF(F314=0,0,MAX($D$2:D313)+1)</f>
        <v>312</v>
      </c>
      <c r="E314" s="7">
        <f>IF(H314=0,0,MAX($E$2:E313)+1)</f>
        <v>221</v>
      </c>
      <c r="F314" s="65" t="s">
        <v>356</v>
      </c>
      <c r="G314" s="59"/>
      <c r="H314" s="102"/>
      <c r="I314" s="7" t="e">
        <f>IFERROR(VLOOKUP(H314,H$2:H313,1,FALSE),VLOOKUP(H314,H315:H$478,1,FALSE))</f>
        <v>#N/A</v>
      </c>
      <c r="J314" s="7" t="str">
        <f t="shared" si="54"/>
        <v>Розеточная группа  Пом. №18 Полотенцесушитель</v>
      </c>
      <c r="K314" s="7">
        <f t="shared" si="55"/>
        <v>0.46</v>
      </c>
      <c r="L314" s="7">
        <f t="shared" si="56"/>
        <v>0.1</v>
      </c>
      <c r="M314" s="19" t="str">
        <f t="shared" si="65"/>
        <v>L2</v>
      </c>
      <c r="N314" s="7" t="str">
        <f t="shared" si="57"/>
        <v>R.1.18.2</v>
      </c>
      <c r="O314" s="7"/>
      <c r="P314" s="7" t="str">
        <f t="shared" si="61"/>
        <v>ВВГнг(А)-LS (3х2,5)
L=28-0,08%</v>
      </c>
      <c r="Q314" s="7">
        <f t="shared" si="58"/>
        <v>1</v>
      </c>
      <c r="R314" s="7">
        <f t="shared" si="62"/>
        <v>0</v>
      </c>
      <c r="S314" s="7">
        <f t="shared" si="63"/>
        <v>2</v>
      </c>
      <c r="T314" s="7" t="str">
        <f t="shared" si="64"/>
        <v>L2</v>
      </c>
      <c r="U314" s="7" t="str">
        <f t="shared" si="59"/>
        <v>ВВГнг(А)-LS (3х2,5)</v>
      </c>
    </row>
    <row r="315" spans="1:21" x14ac:dyDescent="0.25">
      <c r="A315" s="7" t="str">
        <f t="shared" si="60"/>
        <v/>
      </c>
      <c r="B315" s="7">
        <f>IF(C315=1,MAX(B$2:$B314)+1,IF(F315=0,"",B314))</f>
        <v>1</v>
      </c>
      <c r="C315" s="7">
        <f>COUNTIF($F$2:$F315,F315)</f>
        <v>313</v>
      </c>
      <c r="D315" s="7">
        <f>IF(F315=0,0,MAX($D$2:D314)+1)</f>
        <v>313</v>
      </c>
      <c r="E315" s="7">
        <f>IF(H315=0,0,MAX($E$2:E314)+1)</f>
        <v>222</v>
      </c>
      <c r="F315" s="65" t="s">
        <v>356</v>
      </c>
      <c r="G315" s="59"/>
      <c r="H315" s="102"/>
      <c r="I315" s="7" t="e">
        <f>IFERROR(VLOOKUP(H315,H$2:H314,1,FALSE),VLOOKUP(H315,H316:H$478,1,FALSE))</f>
        <v>#N/A</v>
      </c>
      <c r="J315" s="7" t="str">
        <f t="shared" si="54"/>
        <v>Теплый пол  Пом. №11</v>
      </c>
      <c r="K315" s="7">
        <f t="shared" si="55"/>
        <v>1.37</v>
      </c>
      <c r="L315" s="7">
        <f t="shared" si="56"/>
        <v>0.3</v>
      </c>
      <c r="M315" s="19" t="str">
        <f t="shared" si="65"/>
        <v>L3</v>
      </c>
      <c r="N315" s="7" t="str">
        <f t="shared" si="57"/>
        <v>ТП.1.11.1</v>
      </c>
      <c r="O315" s="7"/>
      <c r="P315" s="7" t="str">
        <f t="shared" si="61"/>
        <v>ВВГнг(А)-LS (3х2,5)
L=22-0,18%</v>
      </c>
      <c r="Q315" s="7">
        <f t="shared" si="58"/>
        <v>1</v>
      </c>
      <c r="R315" s="7">
        <f t="shared" si="62"/>
        <v>0</v>
      </c>
      <c r="S315" s="7">
        <f t="shared" si="63"/>
        <v>3</v>
      </c>
      <c r="T315" s="7" t="str">
        <f t="shared" si="64"/>
        <v>L3</v>
      </c>
      <c r="U315" s="7" t="str">
        <f t="shared" si="59"/>
        <v>ВВГнг(А)-LS (3х2,5)</v>
      </c>
    </row>
    <row r="316" spans="1:21" x14ac:dyDescent="0.25">
      <c r="A316" s="7" t="str">
        <f t="shared" si="60"/>
        <v/>
      </c>
      <c r="B316" s="7">
        <f>IF(C316=1,MAX(B$2:$B315)+1,IF(F316=0,"",B315))</f>
        <v>1</v>
      </c>
      <c r="C316" s="7">
        <f>COUNTIF($F$2:$F316,F316)</f>
        <v>314</v>
      </c>
      <c r="D316" s="7">
        <f>IF(F316=0,0,MAX($D$2:D315)+1)</f>
        <v>314</v>
      </c>
      <c r="E316" s="7">
        <f>IF(H316=0,0,MAX($E$2:E315)+1)</f>
        <v>0</v>
      </c>
      <c r="F316" s="65" t="s">
        <v>356</v>
      </c>
      <c r="G316" s="59"/>
      <c r="H316" s="102"/>
      <c r="I316" s="7" t="e">
        <f>IFERROR(VLOOKUP(H316,H$2:H315,1,FALSE),VLOOKUP(H316,H317:H$478,1,FALSE))</f>
        <v>#N/A</v>
      </c>
      <c r="J316" s="7" t="str">
        <f t="shared" si="54"/>
        <v/>
      </c>
      <c r="K316" s="7" t="str">
        <f t="shared" si="55"/>
        <v/>
      </c>
      <c r="L316" s="7" t="str">
        <f t="shared" si="56"/>
        <v/>
      </c>
      <c r="M316" s="19" t="str">
        <f t="shared" si="65"/>
        <v/>
      </c>
      <c r="N316" s="7" t="str">
        <f t="shared" si="57"/>
        <v/>
      </c>
      <c r="O316" s="7"/>
      <c r="P316" s="7" t="str">
        <f t="shared" si="61"/>
        <v/>
      </c>
      <c r="Q316" s="7" t="str">
        <f t="shared" si="58"/>
        <v/>
      </c>
      <c r="R316" s="7">
        <f t="shared" si="62"/>
        <v>0</v>
      </c>
      <c r="S316" s="7">
        <f t="shared" si="63"/>
        <v>1</v>
      </c>
      <c r="T316" s="7" t="str">
        <f t="shared" si="64"/>
        <v>L1</v>
      </c>
      <c r="U316" s="7" t="str">
        <f t="shared" si="59"/>
        <v/>
      </c>
    </row>
    <row r="317" spans="1:21" x14ac:dyDescent="0.25">
      <c r="A317" s="7" t="str">
        <f t="shared" si="60"/>
        <v/>
      </c>
      <c r="B317" s="7">
        <f>IF(C317=1,MAX(B$2:$B316)+1,IF(F317=0,"",B316))</f>
        <v>1</v>
      </c>
      <c r="C317" s="7">
        <f>COUNTIF($F$2:$F317,F317)</f>
        <v>315</v>
      </c>
      <c r="D317" s="7">
        <f>IF(F317=0,0,MAX($D$2:D316)+1)</f>
        <v>315</v>
      </c>
      <c r="E317" s="7">
        <f>IF(H317=0,0,MAX($E$2:E316)+1)</f>
        <v>0</v>
      </c>
      <c r="F317" s="65" t="s">
        <v>356</v>
      </c>
      <c r="G317" s="59"/>
      <c r="H317" s="102"/>
      <c r="I317" s="7" t="e">
        <f>IFERROR(VLOOKUP(H317,H$2:H316,1,FALSE),VLOOKUP(H317,H318:H$478,1,FALSE))</f>
        <v>#N/A</v>
      </c>
      <c r="J317" s="7" t="str">
        <f t="shared" si="54"/>
        <v/>
      </c>
      <c r="K317" s="7" t="str">
        <f t="shared" si="55"/>
        <v/>
      </c>
      <c r="L317" s="7" t="str">
        <f t="shared" si="56"/>
        <v/>
      </c>
      <c r="M317" s="19" t="str">
        <f t="shared" si="65"/>
        <v/>
      </c>
      <c r="N317" s="7" t="str">
        <f t="shared" si="57"/>
        <v/>
      </c>
      <c r="O317" s="7"/>
      <c r="P317" s="7" t="str">
        <f t="shared" si="61"/>
        <v/>
      </c>
      <c r="Q317" s="7" t="str">
        <f t="shared" si="58"/>
        <v/>
      </c>
      <c r="R317" s="7">
        <f t="shared" si="62"/>
        <v>0</v>
      </c>
      <c r="S317" s="7">
        <f t="shared" si="63"/>
        <v>2</v>
      </c>
      <c r="T317" s="7" t="str">
        <f t="shared" si="64"/>
        <v>L2</v>
      </c>
      <c r="U317" s="7" t="str">
        <f t="shared" si="59"/>
        <v/>
      </c>
    </row>
    <row r="318" spans="1:21" x14ac:dyDescent="0.25">
      <c r="A318" s="7" t="str">
        <f t="shared" si="60"/>
        <v/>
      </c>
      <c r="B318" s="7">
        <f>IF(C318=1,MAX(B$2:$B317)+1,IF(F318=0,"",B317))</f>
        <v>1</v>
      </c>
      <c r="C318" s="7">
        <f>COUNTIF($F$2:$F318,F318)</f>
        <v>316</v>
      </c>
      <c r="D318" s="7">
        <f>IF(F318=0,0,MAX($D$2:D317)+1)</f>
        <v>316</v>
      </c>
      <c r="E318" s="7">
        <f>IF(H318=0,0,MAX($E$2:E317)+1)</f>
        <v>0</v>
      </c>
      <c r="F318" s="65" t="s">
        <v>356</v>
      </c>
      <c r="G318" s="65"/>
      <c r="H318" s="102"/>
      <c r="I318" s="7" t="e">
        <f>IFERROR(VLOOKUP(H318,H$2:H317,1,FALSE),VLOOKUP(H318,H319:H$478,1,FALSE))</f>
        <v>#N/A</v>
      </c>
      <c r="J318" s="7" t="str">
        <f t="shared" si="54"/>
        <v/>
      </c>
      <c r="K318" s="7" t="str">
        <f t="shared" si="55"/>
        <v/>
      </c>
      <c r="L318" s="7" t="str">
        <f t="shared" si="56"/>
        <v/>
      </c>
      <c r="M318" s="19" t="str">
        <f t="shared" si="65"/>
        <v/>
      </c>
      <c r="N318" s="7" t="str">
        <f t="shared" si="57"/>
        <v/>
      </c>
      <c r="O318" s="7"/>
      <c r="P318" s="7" t="str">
        <f t="shared" si="61"/>
        <v/>
      </c>
      <c r="Q318" s="7" t="str">
        <f t="shared" si="58"/>
        <v/>
      </c>
      <c r="R318" s="7">
        <f t="shared" si="62"/>
        <v>0</v>
      </c>
      <c r="S318" s="7">
        <f t="shared" si="63"/>
        <v>3</v>
      </c>
      <c r="T318" s="7" t="str">
        <f t="shared" si="64"/>
        <v>L3</v>
      </c>
      <c r="U318" s="7" t="str">
        <f t="shared" si="59"/>
        <v/>
      </c>
    </row>
    <row r="319" spans="1:21" x14ac:dyDescent="0.25">
      <c r="A319" s="7" t="str">
        <f t="shared" si="60"/>
        <v/>
      </c>
      <c r="B319" s="7">
        <f>IF(C319=1,MAX(B$2:$B318)+1,IF(F319=0,"",B318))</f>
        <v>1</v>
      </c>
      <c r="C319" s="7">
        <f>COUNTIF($F$2:$F319,F319)</f>
        <v>317</v>
      </c>
      <c r="D319" s="7">
        <f>IF(F319=0,0,MAX($D$2:D318)+1)</f>
        <v>317</v>
      </c>
      <c r="E319" s="7">
        <f>IF(H319=0,0,MAX($E$2:E318)+1)</f>
        <v>0</v>
      </c>
      <c r="F319" s="65" t="s">
        <v>356</v>
      </c>
      <c r="G319" s="59"/>
      <c r="H319" s="102"/>
      <c r="I319" s="7" t="e">
        <f>IFERROR(VLOOKUP(H319,H$2:H318,1,FALSE),VLOOKUP(H319,H320:H$478,1,FALSE))</f>
        <v>#N/A</v>
      </c>
      <c r="J319" s="7" t="str">
        <f t="shared" si="54"/>
        <v/>
      </c>
      <c r="K319" s="7" t="str">
        <f t="shared" si="55"/>
        <v/>
      </c>
      <c r="L319" s="7" t="str">
        <f t="shared" si="56"/>
        <v/>
      </c>
      <c r="M319" s="19" t="str">
        <f t="shared" si="65"/>
        <v/>
      </c>
      <c r="N319" s="7" t="str">
        <f t="shared" si="57"/>
        <v/>
      </c>
      <c r="O319" s="7"/>
      <c r="P319" s="7" t="str">
        <f t="shared" si="61"/>
        <v/>
      </c>
      <c r="Q319" s="7" t="str">
        <f t="shared" si="58"/>
        <v/>
      </c>
      <c r="R319" s="7">
        <f t="shared" si="62"/>
        <v>0</v>
      </c>
      <c r="S319" s="7">
        <f t="shared" si="63"/>
        <v>1</v>
      </c>
      <c r="T319" s="7" t="str">
        <f t="shared" si="64"/>
        <v>L1</v>
      </c>
      <c r="U319" s="7" t="str">
        <f t="shared" si="59"/>
        <v/>
      </c>
    </row>
    <row r="320" spans="1:21" x14ac:dyDescent="0.25">
      <c r="A320" s="7" t="str">
        <f t="shared" si="60"/>
        <v/>
      </c>
      <c r="B320" s="7">
        <f>IF(C320=1,MAX(B$2:$B319)+1,IF(F320=0,"",B319))</f>
        <v>1</v>
      </c>
      <c r="C320" s="7">
        <f>COUNTIF($F$2:$F320,F320)</f>
        <v>318</v>
      </c>
      <c r="D320" s="7">
        <f>IF(F320=0,0,MAX($D$2:D319)+1)</f>
        <v>318</v>
      </c>
      <c r="E320" s="7">
        <f>IF(H320=0,0,MAX($E$2:E319)+1)</f>
        <v>0</v>
      </c>
      <c r="F320" s="65" t="s">
        <v>356</v>
      </c>
      <c r="G320" s="59"/>
      <c r="H320" s="102"/>
      <c r="I320" s="7" t="e">
        <f>IFERROR(VLOOKUP(H320,H$2:H319,1,FALSE),VLOOKUP(H320,H321:H$478,1,FALSE))</f>
        <v>#N/A</v>
      </c>
      <c r="J320" s="7" t="str">
        <f t="shared" si="54"/>
        <v/>
      </c>
      <c r="K320" s="7" t="str">
        <f t="shared" si="55"/>
        <v/>
      </c>
      <c r="L320" s="7" t="str">
        <f t="shared" si="56"/>
        <v/>
      </c>
      <c r="M320" s="19" t="str">
        <f t="shared" si="65"/>
        <v/>
      </c>
      <c r="N320" s="7" t="str">
        <f t="shared" si="57"/>
        <v/>
      </c>
      <c r="O320" s="7"/>
      <c r="P320" s="7" t="str">
        <f t="shared" si="61"/>
        <v/>
      </c>
      <c r="Q320" s="7" t="str">
        <f t="shared" si="58"/>
        <v/>
      </c>
      <c r="R320" s="7">
        <f t="shared" si="62"/>
        <v>0</v>
      </c>
      <c r="S320" s="7">
        <f t="shared" si="63"/>
        <v>2</v>
      </c>
      <c r="T320" s="7" t="str">
        <f t="shared" si="64"/>
        <v>L2</v>
      </c>
      <c r="U320" s="7" t="str">
        <f t="shared" si="59"/>
        <v/>
      </c>
    </row>
    <row r="321" spans="1:21" x14ac:dyDescent="0.25">
      <c r="A321" s="7" t="str">
        <f t="shared" si="60"/>
        <v/>
      </c>
      <c r="B321" s="7">
        <f>IF(C321=1,MAX(B$2:$B320)+1,IF(F321=0,"",B320))</f>
        <v>1</v>
      </c>
      <c r="C321" s="7">
        <f>COUNTIF($F$2:$F321,F321)</f>
        <v>319</v>
      </c>
      <c r="D321" s="7">
        <f>IF(F321=0,0,MAX($D$2:D320)+1)</f>
        <v>319</v>
      </c>
      <c r="E321" s="7">
        <f>IF(H321=0,0,MAX($E$2:E320)+1)</f>
        <v>0</v>
      </c>
      <c r="F321" s="65" t="s">
        <v>356</v>
      </c>
      <c r="G321" s="59"/>
      <c r="H321" s="102"/>
      <c r="I321" s="7" t="e">
        <f>IFERROR(VLOOKUP(H321,H$2:H320,1,FALSE),VLOOKUP(H321,H322:H$478,1,FALSE))</f>
        <v>#N/A</v>
      </c>
      <c r="J321" s="7" t="str">
        <f t="shared" si="54"/>
        <v/>
      </c>
      <c r="K321" s="7" t="str">
        <f t="shared" si="55"/>
        <v/>
      </c>
      <c r="L321" s="7" t="str">
        <f t="shared" si="56"/>
        <v/>
      </c>
      <c r="M321" s="19" t="str">
        <f t="shared" si="65"/>
        <v/>
      </c>
      <c r="N321" s="7" t="str">
        <f t="shared" si="57"/>
        <v/>
      </c>
      <c r="O321" s="7"/>
      <c r="P321" s="7" t="str">
        <f t="shared" si="61"/>
        <v/>
      </c>
      <c r="Q321" s="7" t="str">
        <f t="shared" si="58"/>
        <v/>
      </c>
      <c r="R321" s="7">
        <f t="shared" si="62"/>
        <v>0</v>
      </c>
      <c r="S321" s="7">
        <f t="shared" si="63"/>
        <v>3</v>
      </c>
      <c r="T321" s="7" t="str">
        <f t="shared" si="64"/>
        <v>L3</v>
      </c>
      <c r="U321" s="7" t="str">
        <f t="shared" si="59"/>
        <v/>
      </c>
    </row>
    <row r="322" spans="1:21" x14ac:dyDescent="0.25">
      <c r="A322" s="7" t="str">
        <f t="shared" si="60"/>
        <v/>
      </c>
      <c r="B322" s="7">
        <f>IF(C322=1,MAX(B$2:$B321)+1,IF(F322=0,"",B321))</f>
        <v>1</v>
      </c>
      <c r="C322" s="7">
        <f>COUNTIF($F$2:$F322,F322)</f>
        <v>320</v>
      </c>
      <c r="D322" s="7">
        <f>IF(F322=0,0,MAX($D$2:D321)+1)</f>
        <v>320</v>
      </c>
      <c r="E322" s="7">
        <f>IF(H322=0,0,MAX($E$2:E321)+1)</f>
        <v>0</v>
      </c>
      <c r="F322" s="65" t="s">
        <v>356</v>
      </c>
      <c r="G322" s="59"/>
      <c r="H322" s="102"/>
      <c r="I322" s="7" t="e">
        <f>IFERROR(VLOOKUP(H322,H$2:H321,1,FALSE),VLOOKUP(H322,H323:H$478,1,FALSE))</f>
        <v>#N/A</v>
      </c>
      <c r="J322" s="7" t="str">
        <f t="shared" si="54"/>
        <v/>
      </c>
      <c r="K322" s="7" t="str">
        <f t="shared" si="55"/>
        <v/>
      </c>
      <c r="L322" s="7" t="str">
        <f t="shared" si="56"/>
        <v/>
      </c>
      <c r="M322" s="19" t="str">
        <f t="shared" si="65"/>
        <v/>
      </c>
      <c r="N322" s="7" t="str">
        <f t="shared" si="57"/>
        <v/>
      </c>
      <c r="O322" s="7"/>
      <c r="P322" s="7" t="str">
        <f t="shared" si="61"/>
        <v/>
      </c>
      <c r="Q322" s="7" t="str">
        <f t="shared" si="58"/>
        <v/>
      </c>
      <c r="R322" s="7">
        <f t="shared" si="62"/>
        <v>0</v>
      </c>
      <c r="S322" s="7">
        <f t="shared" si="63"/>
        <v>1</v>
      </c>
      <c r="T322" s="7" t="str">
        <f t="shared" si="64"/>
        <v>L1</v>
      </c>
      <c r="U322" s="7" t="str">
        <f t="shared" si="59"/>
        <v/>
      </c>
    </row>
    <row r="323" spans="1:21" x14ac:dyDescent="0.25">
      <c r="A323" s="7" t="str">
        <f t="shared" si="60"/>
        <v/>
      </c>
      <c r="B323" s="7">
        <f>IF(C323=1,MAX(B$2:$B322)+1,IF(F323=0,"",B322))</f>
        <v>1</v>
      </c>
      <c r="C323" s="7">
        <f>COUNTIF($F$2:$F323,F323)</f>
        <v>321</v>
      </c>
      <c r="D323" s="7">
        <f>IF(F323=0,0,MAX($D$2:D322)+1)</f>
        <v>321</v>
      </c>
      <c r="E323" s="7">
        <f>IF(H323=0,0,MAX($E$2:E322)+1)</f>
        <v>0</v>
      </c>
      <c r="F323" s="65" t="s">
        <v>356</v>
      </c>
      <c r="G323" s="59"/>
      <c r="H323" s="102"/>
      <c r="I323" s="7" t="e">
        <f>IFERROR(VLOOKUP(H323,H$2:H322,1,FALSE),VLOOKUP(H323,H324:H$478,1,FALSE))</f>
        <v>#N/A</v>
      </c>
      <c r="J323" s="7" t="str">
        <f t="shared" ref="J323:J386" si="66">IF($H323=0,"",VLOOKUP($H323,Исходные_данные,36,FALSE))</f>
        <v/>
      </c>
      <c r="K323" s="7" t="str">
        <f t="shared" ref="K323:K386" si="67">IF($H323=0,"",VLOOKUP($H323,Исходные_данные,37,FALSE))</f>
        <v/>
      </c>
      <c r="L323" s="7" t="str">
        <f t="shared" ref="L323:L386" si="68">IF($H323=0,"",VLOOKUP($H323,Исходные_данные,38,FALSE))</f>
        <v/>
      </c>
      <c r="M323" s="19" t="str">
        <f t="shared" si="65"/>
        <v/>
      </c>
      <c r="N323" s="7" t="str">
        <f t="shared" ref="N323:N386" si="69">IF($H323=0,"",VLOOKUP($H323,Исходные_данные,39,FALSE))</f>
        <v/>
      </c>
      <c r="O323" s="7"/>
      <c r="P323" s="7" t="str">
        <f t="shared" ref="P323:P386" si="70">IF($H323=0,"",VLOOKUP($H323,Исходные_данные,41,FALSE))</f>
        <v/>
      </c>
      <c r="Q323" s="7" t="str">
        <f t="shared" ref="Q323:Q386" si="71">IF($H323=0,"",VLOOKUP($H323,Исходные_данные,8,FALSE))</f>
        <v/>
      </c>
      <c r="R323" s="7">
        <f t="shared" si="62"/>
        <v>0</v>
      </c>
      <c r="S323" s="7">
        <f t="shared" si="63"/>
        <v>2</v>
      </c>
      <c r="T323" s="7" t="str">
        <f t="shared" si="64"/>
        <v>L2</v>
      </c>
      <c r="U323" s="7" t="str">
        <f t="shared" ref="U323:U386" si="72">IF($H323=0,"",VLOOKUP($H323,Исходные_данные,31,FALSE))</f>
        <v/>
      </c>
    </row>
    <row r="324" spans="1:21" x14ac:dyDescent="0.25">
      <c r="A324" s="7" t="str">
        <f t="shared" ref="A324:A387" si="73">IF(B324=B325,"",B324)</f>
        <v/>
      </c>
      <c r="B324" s="7">
        <f>IF(C324=1,MAX(B$2:$B323)+1,IF(F324=0,"",B323))</f>
        <v>1</v>
      </c>
      <c r="C324" s="7">
        <f>COUNTIF($F$2:$F324,F324)</f>
        <v>322</v>
      </c>
      <c r="D324" s="7">
        <f>IF(F324=0,0,MAX($D$2:D323)+1)</f>
        <v>322</v>
      </c>
      <c r="E324" s="7">
        <f>IF(H324=0,0,MAX($E$2:E323)+1)</f>
        <v>0</v>
      </c>
      <c r="F324" s="65" t="s">
        <v>356</v>
      </c>
      <c r="G324" s="59"/>
      <c r="H324" s="102"/>
      <c r="I324" s="7" t="e">
        <f>IFERROR(VLOOKUP(H324,H$2:H323,1,FALSE),VLOOKUP(H324,H325:H$478,1,FALSE))</f>
        <v>#N/A</v>
      </c>
      <c r="J324" s="7" t="str">
        <f t="shared" si="66"/>
        <v/>
      </c>
      <c r="K324" s="7" t="str">
        <f t="shared" si="67"/>
        <v/>
      </c>
      <c r="L324" s="7" t="str">
        <f t="shared" si="68"/>
        <v/>
      </c>
      <c r="M324" s="19" t="str">
        <f t="shared" si="65"/>
        <v/>
      </c>
      <c r="N324" s="7" t="str">
        <f t="shared" si="69"/>
        <v/>
      </c>
      <c r="O324" s="7"/>
      <c r="P324" s="7" t="str">
        <f t="shared" si="70"/>
        <v/>
      </c>
      <c r="Q324" s="7" t="str">
        <f t="shared" si="71"/>
        <v/>
      </c>
      <c r="R324" s="7">
        <f t="shared" ref="R324:R387" si="74">IF(Q324=3,"L1,L2,L3",0)</f>
        <v>0</v>
      </c>
      <c r="S324" s="7">
        <f t="shared" ref="S324:S387" si="75">IF(C324=1,1,IF(Q324=3,S323,IF(S323=3,1,S323+1)))</f>
        <v>3</v>
      </c>
      <c r="T324" s="7" t="str">
        <f t="shared" ref="T324:T387" si="76">IF(R324=0,"L"&amp;S324,R324)</f>
        <v>L3</v>
      </c>
      <c r="U324" s="7" t="str">
        <f t="shared" si="72"/>
        <v/>
      </c>
    </row>
    <row r="325" spans="1:21" s="8" customFormat="1" ht="15.75" thickBot="1" x14ac:dyDescent="0.3">
      <c r="A325" s="47" t="str">
        <f t="shared" si="73"/>
        <v/>
      </c>
      <c r="B325" s="47">
        <f>IF(C325=1,MAX(B$2:$B324)+1,IF(F325=0,"",B324))</f>
        <v>1</v>
      </c>
      <c r="C325" s="47">
        <f>COUNTIF($F$2:$F325,F325)</f>
        <v>323</v>
      </c>
      <c r="D325" s="47">
        <f>IF(F325=0,0,MAX($D$2:D324)+1)</f>
        <v>323</v>
      </c>
      <c r="E325" s="47">
        <f>IF(H325=0,0,MAX($E$2:E324)+1)</f>
        <v>0</v>
      </c>
      <c r="F325" s="65" t="s">
        <v>356</v>
      </c>
      <c r="G325" s="64"/>
      <c r="H325" s="103"/>
      <c r="I325" s="47" t="e">
        <f>IFERROR(VLOOKUP(H325,H$2:H324,1,FALSE),VLOOKUP(H325,H326:H$478,1,FALSE))</f>
        <v>#N/A</v>
      </c>
      <c r="J325" s="47" t="str">
        <f t="shared" si="66"/>
        <v/>
      </c>
      <c r="K325" s="47" t="str">
        <f t="shared" si="67"/>
        <v/>
      </c>
      <c r="L325" s="47" t="str">
        <f t="shared" si="68"/>
        <v/>
      </c>
      <c r="M325" s="52" t="str">
        <f t="shared" ref="M325:M388" si="77">IFERROR(VLOOKUP(H325,Нагрузка_диапазон_1,4,FALSE),"")</f>
        <v/>
      </c>
      <c r="N325" s="47" t="str">
        <f t="shared" si="69"/>
        <v/>
      </c>
      <c r="O325" s="47"/>
      <c r="P325" s="47" t="str">
        <f t="shared" si="70"/>
        <v/>
      </c>
      <c r="Q325" s="47" t="str">
        <f t="shared" si="71"/>
        <v/>
      </c>
      <c r="R325" s="47">
        <f t="shared" si="74"/>
        <v>0</v>
      </c>
      <c r="S325" s="47">
        <f t="shared" si="75"/>
        <v>1</v>
      </c>
      <c r="T325" s="47" t="str">
        <f t="shared" si="76"/>
        <v>L1</v>
      </c>
      <c r="U325" s="47" t="str">
        <f t="shared" si="72"/>
        <v/>
      </c>
    </row>
    <row r="326" spans="1:21" x14ac:dyDescent="0.25">
      <c r="A326" s="7" t="str">
        <f t="shared" si="73"/>
        <v/>
      </c>
      <c r="B326" s="7">
        <f>IF(C326=1,MAX(B$2:$B325)+1,IF(F326=0,"",B325))</f>
        <v>1</v>
      </c>
      <c r="C326" s="7">
        <f>COUNTIF($F$2:$F326,F326)</f>
        <v>324</v>
      </c>
      <c r="D326" s="7">
        <f>IF(F326=0,0,MAX($D$2:D325)+1)</f>
        <v>324</v>
      </c>
      <c r="E326" s="7">
        <f>IF(H326=0,0,MAX($E$2:E325)+1)</f>
        <v>0</v>
      </c>
      <c r="F326" s="65" t="s">
        <v>356</v>
      </c>
      <c r="G326" s="59"/>
      <c r="H326" s="94"/>
      <c r="I326" s="7" t="e">
        <f>IFERROR(VLOOKUP(H326,H$2:H325,1,FALSE),VLOOKUP(H326,H327:H$478,1,FALSE))</f>
        <v>#N/A</v>
      </c>
      <c r="J326" s="7" t="str">
        <f t="shared" si="66"/>
        <v/>
      </c>
      <c r="K326" s="7" t="str">
        <f t="shared" si="67"/>
        <v/>
      </c>
      <c r="L326" s="7" t="str">
        <f t="shared" si="68"/>
        <v/>
      </c>
      <c r="M326" s="19" t="str">
        <f t="shared" si="77"/>
        <v/>
      </c>
      <c r="N326" s="7" t="str">
        <f t="shared" si="69"/>
        <v/>
      </c>
      <c r="O326" s="7"/>
      <c r="P326" s="7" t="str">
        <f t="shared" si="70"/>
        <v/>
      </c>
      <c r="Q326" s="7" t="str">
        <f t="shared" si="71"/>
        <v/>
      </c>
      <c r="R326" s="7">
        <f t="shared" si="74"/>
        <v>0</v>
      </c>
      <c r="S326" s="7">
        <f t="shared" si="75"/>
        <v>2</v>
      </c>
      <c r="T326" s="7" t="str">
        <f t="shared" si="76"/>
        <v>L2</v>
      </c>
      <c r="U326" s="7" t="str">
        <f t="shared" si="72"/>
        <v/>
      </c>
    </row>
    <row r="327" spans="1:21" x14ac:dyDescent="0.25">
      <c r="A327" s="7" t="str">
        <f t="shared" si="73"/>
        <v/>
      </c>
      <c r="B327" s="7">
        <f>IF(C327=1,MAX(B$2:$B326)+1,IF(F327=0,"",B326))</f>
        <v>1</v>
      </c>
      <c r="C327" s="7">
        <f>COUNTIF($F$2:$F327,F327)</f>
        <v>325</v>
      </c>
      <c r="D327" s="7">
        <f>IF(F327=0,0,MAX($D$2:D326)+1)</f>
        <v>325</v>
      </c>
      <c r="E327" s="7">
        <f>IF(H327=0,0,MAX($E$2:E326)+1)</f>
        <v>223</v>
      </c>
      <c r="F327" s="65" t="s">
        <v>356</v>
      </c>
      <c r="G327" s="59"/>
      <c r="H327" s="102"/>
      <c r="I327" s="7" t="e">
        <f>IFERROR(VLOOKUP(H327,H$2:H326,1,FALSE),VLOOKUP(H327,H328:H$478,1,FALSE))</f>
        <v>#N/A</v>
      </c>
      <c r="J327" s="7" t="str">
        <f t="shared" si="66"/>
        <v>Коробка уравнивания потенциалов  Пом. №03</v>
      </c>
      <c r="K327" s="7">
        <f t="shared" si="67"/>
        <v>0</v>
      </c>
      <c r="L327" s="7">
        <f t="shared" si="68"/>
        <v>0</v>
      </c>
      <c r="M327" s="19" t="str">
        <f t="shared" si="77"/>
        <v>L3</v>
      </c>
      <c r="N327" s="7" t="str">
        <f t="shared" si="69"/>
        <v>КУП.1.03.1</v>
      </c>
      <c r="O327" s="7"/>
      <c r="P327" s="7" t="str">
        <f t="shared" si="70"/>
        <v>ПуГВ (1х6)
L=10-0%</v>
      </c>
      <c r="Q327" s="7">
        <f t="shared" si="71"/>
        <v>1</v>
      </c>
      <c r="R327" s="7">
        <f t="shared" si="74"/>
        <v>0</v>
      </c>
      <c r="S327" s="7">
        <f t="shared" si="75"/>
        <v>3</v>
      </c>
      <c r="T327" s="7" t="str">
        <f t="shared" si="76"/>
        <v>L3</v>
      </c>
      <c r="U327" s="7" t="str">
        <f t="shared" si="72"/>
        <v>ПуГВ (1х6)</v>
      </c>
    </row>
    <row r="328" spans="1:21" x14ac:dyDescent="0.25">
      <c r="A328" s="7" t="str">
        <f t="shared" si="73"/>
        <v/>
      </c>
      <c r="B328" s="7">
        <f>IF(C328=1,MAX(B$2:$B327)+1,IF(F328=0,"",B327))</f>
        <v>1</v>
      </c>
      <c r="C328" s="7">
        <f>COUNTIF($F$2:$F328,F328)</f>
        <v>326</v>
      </c>
      <c r="D328" s="7">
        <f>IF(F328=0,0,MAX($D$2:D327)+1)</f>
        <v>326</v>
      </c>
      <c r="E328" s="7">
        <f>IF(H328=0,0,MAX($E$2:E327)+1)</f>
        <v>224</v>
      </c>
      <c r="F328" s="65" t="s">
        <v>356</v>
      </c>
      <c r="G328" s="59"/>
      <c r="H328" s="102"/>
      <c r="I328" s="7" t="e">
        <f>IFERROR(VLOOKUP(H328,H$2:H327,1,FALSE),VLOOKUP(H328,H329:H$478,1,FALSE))</f>
        <v>#N/A</v>
      </c>
      <c r="J328" s="7" t="str">
        <f t="shared" si="66"/>
        <v>Заземляющая шина  Пом. №03</v>
      </c>
      <c r="K328" s="7">
        <f t="shared" si="67"/>
        <v>0</v>
      </c>
      <c r="L328" s="7">
        <f t="shared" si="68"/>
        <v>0</v>
      </c>
      <c r="M328" s="19" t="str">
        <f t="shared" si="77"/>
        <v>L1</v>
      </c>
      <c r="N328" s="7" t="str">
        <f t="shared" si="69"/>
        <v>PE.1.03.1</v>
      </c>
      <c r="O328" s="7"/>
      <c r="P328" s="7" t="str">
        <f t="shared" si="70"/>
        <v>ПуГВ (1х2,5)
L=4-0%</v>
      </c>
      <c r="Q328" s="7">
        <f t="shared" si="71"/>
        <v>1</v>
      </c>
      <c r="R328" s="7">
        <f t="shared" si="74"/>
        <v>0</v>
      </c>
      <c r="S328" s="7">
        <f t="shared" si="75"/>
        <v>1</v>
      </c>
      <c r="T328" s="7" t="str">
        <f t="shared" si="76"/>
        <v>L1</v>
      </c>
      <c r="U328" s="7" t="str">
        <f t="shared" si="72"/>
        <v>ПуГВ (1х2,5)</v>
      </c>
    </row>
    <row r="329" spans="1:21" x14ac:dyDescent="0.25">
      <c r="A329" s="7" t="str">
        <f t="shared" si="73"/>
        <v/>
      </c>
      <c r="B329" s="7">
        <f>IF(C329=1,MAX(B$2:$B328)+1,IF(F329=0,"",B328))</f>
        <v>1</v>
      </c>
      <c r="C329" s="7">
        <f>COUNTIF($F$2:$F329,F329)</f>
        <v>327</v>
      </c>
      <c r="D329" s="7">
        <f>IF(F329=0,0,MAX($D$2:D328)+1)</f>
        <v>327</v>
      </c>
      <c r="E329" s="7">
        <f>IF(H329=0,0,MAX($E$2:E328)+1)</f>
        <v>225</v>
      </c>
      <c r="F329" s="65" t="s">
        <v>356</v>
      </c>
      <c r="G329" s="59"/>
      <c r="H329" s="102"/>
      <c r="I329" s="7" t="e">
        <f>IFERROR(VLOOKUP(H329,H$2:H328,1,FALSE),VLOOKUP(H329,H330:H$478,1,FALSE))</f>
        <v>#N/A</v>
      </c>
      <c r="J329" s="7" t="str">
        <f t="shared" si="66"/>
        <v>Заземляющая шина  Пом. №03</v>
      </c>
      <c r="K329" s="7">
        <f t="shared" si="67"/>
        <v>0</v>
      </c>
      <c r="L329" s="7">
        <f t="shared" si="68"/>
        <v>0</v>
      </c>
      <c r="M329" s="19" t="str">
        <f t="shared" si="77"/>
        <v>L2</v>
      </c>
      <c r="N329" s="7" t="str">
        <f t="shared" si="69"/>
        <v>PE.1.03.2</v>
      </c>
      <c r="O329" s="7"/>
      <c r="P329" s="7" t="str">
        <f t="shared" si="70"/>
        <v>ПуГВ (1х2,5)
L=4-0%</v>
      </c>
      <c r="Q329" s="7">
        <f t="shared" si="71"/>
        <v>1</v>
      </c>
      <c r="R329" s="7">
        <f t="shared" si="74"/>
        <v>0</v>
      </c>
      <c r="S329" s="7">
        <f t="shared" si="75"/>
        <v>2</v>
      </c>
      <c r="T329" s="7" t="str">
        <f t="shared" si="76"/>
        <v>L2</v>
      </c>
      <c r="U329" s="7" t="str">
        <f t="shared" si="72"/>
        <v>ПуГВ (1х2,5)</v>
      </c>
    </row>
    <row r="330" spans="1:21" x14ac:dyDescent="0.25">
      <c r="A330" s="7" t="str">
        <f t="shared" si="73"/>
        <v/>
      </c>
      <c r="B330" s="7">
        <f>IF(C330=1,MAX(B$2:$B329)+1,IF(F330=0,"",B329))</f>
        <v>1</v>
      </c>
      <c r="C330" s="7">
        <f>COUNTIF($F$2:$F330,F330)</f>
        <v>328</v>
      </c>
      <c r="D330" s="7">
        <f>IF(F330=0,0,MAX($D$2:D329)+1)</f>
        <v>328</v>
      </c>
      <c r="E330" s="7">
        <f>IF(H330=0,0,MAX($E$2:E329)+1)</f>
        <v>226</v>
      </c>
      <c r="F330" s="65" t="s">
        <v>356</v>
      </c>
      <c r="G330" s="59"/>
      <c r="H330" s="102"/>
      <c r="I330" s="7" t="e">
        <f>IFERROR(VLOOKUP(H330,H$2:H329,1,FALSE),VLOOKUP(H330,H331:H$478,1,FALSE))</f>
        <v>#N/A</v>
      </c>
      <c r="J330" s="7" t="str">
        <f t="shared" si="66"/>
        <v>Заземляющая шина  Пом. №03</v>
      </c>
      <c r="K330" s="7">
        <f t="shared" si="67"/>
        <v>0</v>
      </c>
      <c r="L330" s="7">
        <f t="shared" si="68"/>
        <v>0</v>
      </c>
      <c r="M330" s="19" t="str">
        <f t="shared" si="77"/>
        <v>L3</v>
      </c>
      <c r="N330" s="7" t="str">
        <f t="shared" si="69"/>
        <v>PE.1.03.3</v>
      </c>
      <c r="O330" s="7"/>
      <c r="P330" s="7" t="str">
        <f t="shared" si="70"/>
        <v>ПуГВ (1х2,5)
L=4-0%</v>
      </c>
      <c r="Q330" s="7">
        <f t="shared" si="71"/>
        <v>1</v>
      </c>
      <c r="R330" s="7">
        <f t="shared" si="74"/>
        <v>0</v>
      </c>
      <c r="S330" s="7">
        <f t="shared" si="75"/>
        <v>3</v>
      </c>
      <c r="T330" s="7" t="str">
        <f t="shared" si="76"/>
        <v>L3</v>
      </c>
      <c r="U330" s="7" t="str">
        <f t="shared" si="72"/>
        <v>ПуГВ (1х2,5)</v>
      </c>
    </row>
    <row r="331" spans="1:21" x14ac:dyDescent="0.25">
      <c r="A331" s="7" t="str">
        <f t="shared" si="73"/>
        <v/>
      </c>
      <c r="B331" s="7">
        <f>IF(C331=1,MAX(B$2:$B330)+1,IF(F331=0,"",B330))</f>
        <v>1</v>
      </c>
      <c r="C331" s="7">
        <f>COUNTIF($F$2:$F331,F331)</f>
        <v>329</v>
      </c>
      <c r="D331" s="7">
        <f>IF(F331=0,0,MAX($D$2:D330)+1)</f>
        <v>329</v>
      </c>
      <c r="E331" s="7">
        <f>IF(H331=0,0,MAX($E$2:E330)+1)</f>
        <v>227</v>
      </c>
      <c r="F331" s="65" t="s">
        <v>356</v>
      </c>
      <c r="G331" s="59"/>
      <c r="H331" s="102"/>
      <c r="I331" s="7" t="e">
        <f>IFERROR(VLOOKUP(H331,H$2:H330,1,FALSE),VLOOKUP(H331,H332:H$478,1,FALSE))</f>
        <v>#N/A</v>
      </c>
      <c r="J331" s="7" t="str">
        <f t="shared" si="66"/>
        <v>Заземляющая шина  Пом. №03</v>
      </c>
      <c r="K331" s="7">
        <f t="shared" si="67"/>
        <v>0</v>
      </c>
      <c r="L331" s="7">
        <f t="shared" si="68"/>
        <v>0</v>
      </c>
      <c r="M331" s="19" t="str">
        <f t="shared" si="77"/>
        <v>L1</v>
      </c>
      <c r="N331" s="7" t="str">
        <f t="shared" si="69"/>
        <v>PE.1.03.4</v>
      </c>
      <c r="O331" s="7"/>
      <c r="P331" s="7" t="str">
        <f t="shared" si="70"/>
        <v>ПуГВ (1х2,5)
L=4-0%</v>
      </c>
      <c r="Q331" s="7">
        <f t="shared" si="71"/>
        <v>1</v>
      </c>
      <c r="R331" s="7">
        <f t="shared" si="74"/>
        <v>0</v>
      </c>
      <c r="S331" s="7">
        <f t="shared" si="75"/>
        <v>1</v>
      </c>
      <c r="T331" s="7" t="str">
        <f t="shared" si="76"/>
        <v>L1</v>
      </c>
      <c r="U331" s="7" t="str">
        <f t="shared" si="72"/>
        <v>ПуГВ (1х2,5)</v>
      </c>
    </row>
    <row r="332" spans="1:21" x14ac:dyDescent="0.25">
      <c r="A332" s="7" t="str">
        <f t="shared" si="73"/>
        <v/>
      </c>
      <c r="B332" s="7">
        <f>IF(C332=1,MAX(B$2:$B331)+1,IF(F332=0,"",B331))</f>
        <v>1</v>
      </c>
      <c r="C332" s="7">
        <f>COUNTIF($F$2:$F332,F332)</f>
        <v>330</v>
      </c>
      <c r="D332" s="7">
        <f>IF(F332=0,0,MAX($D$2:D331)+1)</f>
        <v>330</v>
      </c>
      <c r="E332" s="7">
        <f>IF(H332=0,0,MAX($E$2:E331)+1)</f>
        <v>228</v>
      </c>
      <c r="F332" s="65" t="s">
        <v>356</v>
      </c>
      <c r="G332" s="65"/>
      <c r="H332" s="102"/>
      <c r="I332" s="7" t="e">
        <f>IFERROR(VLOOKUP(H332,H$2:H331,1,FALSE),VLOOKUP(H332,H333:H$478,1,FALSE))</f>
        <v>#N/A</v>
      </c>
      <c r="J332" s="7" t="str">
        <f t="shared" si="66"/>
        <v>Коробка уравнивания потенциалов  Пом. №04</v>
      </c>
      <c r="K332" s="7">
        <f t="shared" si="67"/>
        <v>0</v>
      </c>
      <c r="L332" s="7">
        <f t="shared" si="68"/>
        <v>0</v>
      </c>
      <c r="M332" s="19" t="str">
        <f t="shared" si="77"/>
        <v>L2</v>
      </c>
      <c r="N332" s="7" t="str">
        <f t="shared" si="69"/>
        <v>КУП.1.04.1</v>
      </c>
      <c r="O332" s="7"/>
      <c r="P332" s="7" t="str">
        <f t="shared" si="70"/>
        <v>ПуГВ (1х6)
L=18-0%</v>
      </c>
      <c r="Q332" s="7">
        <f t="shared" si="71"/>
        <v>1</v>
      </c>
      <c r="R332" s="7">
        <f t="shared" si="74"/>
        <v>0</v>
      </c>
      <c r="S332" s="7">
        <f t="shared" si="75"/>
        <v>2</v>
      </c>
      <c r="T332" s="7" t="str">
        <f t="shared" si="76"/>
        <v>L2</v>
      </c>
      <c r="U332" s="7" t="str">
        <f t="shared" si="72"/>
        <v>ПуГВ (1х6)</v>
      </c>
    </row>
    <row r="333" spans="1:21" x14ac:dyDescent="0.25">
      <c r="A333" s="7" t="str">
        <f t="shared" si="73"/>
        <v/>
      </c>
      <c r="B333" s="7">
        <f>IF(C333=1,MAX(B$2:$B332)+1,IF(F333=0,"",B332))</f>
        <v>1</v>
      </c>
      <c r="C333" s="7">
        <f>COUNTIF($F$2:$F333,F333)</f>
        <v>331</v>
      </c>
      <c r="D333" s="7">
        <f>IF(F333=0,0,MAX($D$2:D332)+1)</f>
        <v>331</v>
      </c>
      <c r="E333" s="7">
        <f>IF(H333=0,0,MAX($E$2:E332)+1)</f>
        <v>229</v>
      </c>
      <c r="F333" s="65" t="s">
        <v>356</v>
      </c>
      <c r="G333" s="59"/>
      <c r="H333" s="102"/>
      <c r="I333" s="7" t="e">
        <f>IFERROR(VLOOKUP(H333,H$2:H332,1,FALSE),VLOOKUP(H333,H334:H$478,1,FALSE))</f>
        <v>#N/A</v>
      </c>
      <c r="J333" s="7" t="str">
        <f t="shared" si="66"/>
        <v>Заземляющая шина  Пом. №04</v>
      </c>
      <c r="K333" s="7">
        <f t="shared" si="67"/>
        <v>0</v>
      </c>
      <c r="L333" s="7">
        <f t="shared" si="68"/>
        <v>0</v>
      </c>
      <c r="M333" s="19" t="str">
        <f t="shared" si="77"/>
        <v>L3</v>
      </c>
      <c r="N333" s="7" t="str">
        <f t="shared" si="69"/>
        <v>PE.1.04.1</v>
      </c>
      <c r="O333" s="7"/>
      <c r="P333" s="7" t="str">
        <f t="shared" si="70"/>
        <v>ПуГВ (1х2,5)
L=4-0%</v>
      </c>
      <c r="Q333" s="7">
        <f t="shared" si="71"/>
        <v>1</v>
      </c>
      <c r="R333" s="7">
        <f t="shared" si="74"/>
        <v>0</v>
      </c>
      <c r="S333" s="7">
        <f t="shared" si="75"/>
        <v>3</v>
      </c>
      <c r="T333" s="7" t="str">
        <f t="shared" si="76"/>
        <v>L3</v>
      </c>
      <c r="U333" s="7" t="str">
        <f t="shared" si="72"/>
        <v>ПуГВ (1х2,5)</v>
      </c>
    </row>
    <row r="334" spans="1:21" x14ac:dyDescent="0.25">
      <c r="A334" s="7" t="str">
        <f t="shared" si="73"/>
        <v/>
      </c>
      <c r="B334" s="7">
        <f>IF(C334=1,MAX(B$2:$B333)+1,IF(F334=0,"",B333))</f>
        <v>1</v>
      </c>
      <c r="C334" s="7">
        <f>COUNTIF($F$2:$F334,F334)</f>
        <v>332</v>
      </c>
      <c r="D334" s="7">
        <f>IF(F334=0,0,MAX($D$2:D333)+1)</f>
        <v>332</v>
      </c>
      <c r="E334" s="7">
        <f>IF(H334=0,0,MAX($E$2:E333)+1)</f>
        <v>230</v>
      </c>
      <c r="F334" s="65" t="s">
        <v>356</v>
      </c>
      <c r="G334" s="59"/>
      <c r="H334" s="102"/>
      <c r="I334" s="7" t="e">
        <f>IFERROR(VLOOKUP(H334,H$2:H333,1,FALSE),VLOOKUP(H334,H335:H$478,1,FALSE))</f>
        <v>#N/A</v>
      </c>
      <c r="J334" s="7" t="str">
        <f t="shared" si="66"/>
        <v>Коробка уравнивания потенциалов  Пом. №05</v>
      </c>
      <c r="K334" s="7">
        <f t="shared" si="67"/>
        <v>0</v>
      </c>
      <c r="L334" s="7">
        <f t="shared" si="68"/>
        <v>0</v>
      </c>
      <c r="M334" s="19" t="str">
        <f t="shared" si="77"/>
        <v>L1</v>
      </c>
      <c r="N334" s="7" t="str">
        <f t="shared" si="69"/>
        <v>КУП.1.05.1</v>
      </c>
      <c r="O334" s="7"/>
      <c r="P334" s="7" t="str">
        <f t="shared" si="70"/>
        <v>ПуГВ (1х2,5)
L=14-0%</v>
      </c>
      <c r="Q334" s="7">
        <f t="shared" si="71"/>
        <v>1</v>
      </c>
      <c r="R334" s="7">
        <f t="shared" si="74"/>
        <v>0</v>
      </c>
      <c r="S334" s="7">
        <f t="shared" si="75"/>
        <v>1</v>
      </c>
      <c r="T334" s="7" t="str">
        <f t="shared" si="76"/>
        <v>L1</v>
      </c>
      <c r="U334" s="7" t="str">
        <f t="shared" si="72"/>
        <v>ПуГВ (1х2,5)</v>
      </c>
    </row>
    <row r="335" spans="1:21" x14ac:dyDescent="0.25">
      <c r="A335" s="7" t="str">
        <f t="shared" si="73"/>
        <v/>
      </c>
      <c r="B335" s="7">
        <f>IF(C335=1,MAX(B$2:$B334)+1,IF(F335=0,"",B334))</f>
        <v>1</v>
      </c>
      <c r="C335" s="7">
        <f>COUNTIF($F$2:$F335,F335)</f>
        <v>333</v>
      </c>
      <c r="D335" s="7">
        <f>IF(F335=0,0,MAX($D$2:D334)+1)</f>
        <v>333</v>
      </c>
      <c r="E335" s="7">
        <f>IF(H335=0,0,MAX($E$2:E334)+1)</f>
        <v>231</v>
      </c>
      <c r="F335" s="65" t="s">
        <v>356</v>
      </c>
      <c r="G335" s="59"/>
      <c r="H335" s="102"/>
      <c r="I335" s="7" t="e">
        <f>IFERROR(VLOOKUP(H335,H$2:H334,1,FALSE),VLOOKUP(H335,H336:H$478,1,FALSE))</f>
        <v>#N/A</v>
      </c>
      <c r="J335" s="7" t="str">
        <f t="shared" si="66"/>
        <v>Заземляющая шина  Пом. №05</v>
      </c>
      <c r="K335" s="7">
        <f t="shared" si="67"/>
        <v>0</v>
      </c>
      <c r="L335" s="7">
        <f t="shared" si="68"/>
        <v>0</v>
      </c>
      <c r="M335" s="19" t="str">
        <f t="shared" si="77"/>
        <v>L2</v>
      </c>
      <c r="N335" s="7" t="str">
        <f t="shared" si="69"/>
        <v>PE.1.05.1</v>
      </c>
      <c r="O335" s="7"/>
      <c r="P335" s="7" t="str">
        <f t="shared" si="70"/>
        <v>ПуГВ (1х2,5)
L=5-0%</v>
      </c>
      <c r="Q335" s="7">
        <f t="shared" si="71"/>
        <v>1</v>
      </c>
      <c r="R335" s="7">
        <f t="shared" si="74"/>
        <v>0</v>
      </c>
      <c r="S335" s="7">
        <f t="shared" si="75"/>
        <v>2</v>
      </c>
      <c r="T335" s="7" t="str">
        <f t="shared" si="76"/>
        <v>L2</v>
      </c>
      <c r="U335" s="7" t="str">
        <f t="shared" si="72"/>
        <v>ПуГВ (1х2,5)</v>
      </c>
    </row>
    <row r="336" spans="1:21" x14ac:dyDescent="0.25">
      <c r="A336" s="7" t="str">
        <f t="shared" si="73"/>
        <v/>
      </c>
      <c r="B336" s="7">
        <f>IF(C336=1,MAX(B$2:$B335)+1,IF(F336=0,"",B335))</f>
        <v>1</v>
      </c>
      <c r="C336" s="7">
        <f>COUNTIF($F$2:$F336,F336)</f>
        <v>334</v>
      </c>
      <c r="D336" s="7">
        <f>IF(F336=0,0,MAX($D$2:D335)+1)</f>
        <v>334</v>
      </c>
      <c r="E336" s="7">
        <f>IF(H336=0,0,MAX($E$2:E335)+1)</f>
        <v>232</v>
      </c>
      <c r="F336" s="65" t="s">
        <v>356</v>
      </c>
      <c r="G336" s="59"/>
      <c r="H336" s="102"/>
      <c r="I336" s="7" t="e">
        <f>IFERROR(VLOOKUP(H336,H$2:H335,1,FALSE),VLOOKUP(H336,H337:H$478,1,FALSE))</f>
        <v>#N/A</v>
      </c>
      <c r="J336" s="7" t="str">
        <f t="shared" si="66"/>
        <v>Заземляющая шина  Пом. №05</v>
      </c>
      <c r="K336" s="7">
        <f t="shared" si="67"/>
        <v>0</v>
      </c>
      <c r="L336" s="7">
        <f t="shared" si="68"/>
        <v>0</v>
      </c>
      <c r="M336" s="19" t="str">
        <f t="shared" si="77"/>
        <v>L3</v>
      </c>
      <c r="N336" s="7" t="str">
        <f t="shared" si="69"/>
        <v>PE.1.05.2</v>
      </c>
      <c r="O336" s="7"/>
      <c r="P336" s="7" t="str">
        <f t="shared" si="70"/>
        <v>ПуГВ (1х2,5)
L=3-0%</v>
      </c>
      <c r="Q336" s="7">
        <f t="shared" si="71"/>
        <v>1</v>
      </c>
      <c r="R336" s="7">
        <f t="shared" si="74"/>
        <v>0</v>
      </c>
      <c r="S336" s="7">
        <f t="shared" si="75"/>
        <v>3</v>
      </c>
      <c r="T336" s="7" t="str">
        <f t="shared" si="76"/>
        <v>L3</v>
      </c>
      <c r="U336" s="7" t="str">
        <f t="shared" si="72"/>
        <v>ПуГВ (1х2,5)</v>
      </c>
    </row>
    <row r="337" spans="1:21" x14ac:dyDescent="0.25">
      <c r="A337" s="7" t="str">
        <f t="shared" si="73"/>
        <v/>
      </c>
      <c r="B337" s="7">
        <f>IF(C337=1,MAX(B$2:$B336)+1,IF(F337=0,"",B336))</f>
        <v>1</v>
      </c>
      <c r="C337" s="7">
        <f>COUNTIF($F$2:$F337,F337)</f>
        <v>335</v>
      </c>
      <c r="D337" s="7">
        <f>IF(F337=0,0,MAX($D$2:D336)+1)</f>
        <v>335</v>
      </c>
      <c r="E337" s="7">
        <f>IF(H337=0,0,MAX($E$2:E336)+1)</f>
        <v>233</v>
      </c>
      <c r="F337" s="65" t="s">
        <v>356</v>
      </c>
      <c r="G337" s="59"/>
      <c r="H337" s="102"/>
      <c r="I337" s="7" t="e">
        <f>IFERROR(VLOOKUP(H337,H$2:H336,1,FALSE),VLOOKUP(H337,H338:H$478,1,FALSE))</f>
        <v>#N/A</v>
      </c>
      <c r="J337" s="7" t="str">
        <f t="shared" si="66"/>
        <v>Коробка уравнивания потенциалов  Пом. №11</v>
      </c>
      <c r="K337" s="7">
        <f t="shared" si="67"/>
        <v>0</v>
      </c>
      <c r="L337" s="7">
        <f t="shared" si="68"/>
        <v>0</v>
      </c>
      <c r="M337" s="19" t="str">
        <f t="shared" si="77"/>
        <v>L1</v>
      </c>
      <c r="N337" s="7" t="str">
        <f t="shared" si="69"/>
        <v>КУП.1.11.1</v>
      </c>
      <c r="O337" s="7"/>
      <c r="P337" s="7" t="str">
        <f t="shared" si="70"/>
        <v>ПуГВ (1х6)
L=25-0%</v>
      </c>
      <c r="Q337" s="7">
        <f t="shared" si="71"/>
        <v>1</v>
      </c>
      <c r="R337" s="7">
        <f t="shared" si="74"/>
        <v>0</v>
      </c>
      <c r="S337" s="7">
        <f t="shared" si="75"/>
        <v>1</v>
      </c>
      <c r="T337" s="7" t="str">
        <f t="shared" si="76"/>
        <v>L1</v>
      </c>
      <c r="U337" s="7" t="str">
        <f t="shared" si="72"/>
        <v>ПуГВ (1х6)</v>
      </c>
    </row>
    <row r="338" spans="1:21" x14ac:dyDescent="0.25">
      <c r="A338" s="7" t="str">
        <f t="shared" si="73"/>
        <v/>
      </c>
      <c r="B338" s="7">
        <f>IF(C338=1,MAX(B$2:$B337)+1,IF(F338=0,"",B337))</f>
        <v>1</v>
      </c>
      <c r="C338" s="7">
        <f>COUNTIF($F$2:$F338,F338)</f>
        <v>336</v>
      </c>
      <c r="D338" s="7">
        <f>IF(F338=0,0,MAX($D$2:D337)+1)</f>
        <v>336</v>
      </c>
      <c r="E338" s="7">
        <f>IF(H338=0,0,MAX($E$2:E337)+1)</f>
        <v>234</v>
      </c>
      <c r="F338" s="65" t="s">
        <v>356</v>
      </c>
      <c r="G338" s="59"/>
      <c r="H338" s="102"/>
      <c r="I338" s="7" t="e">
        <f>IFERROR(VLOOKUP(H338,H$2:H337,1,FALSE),VLOOKUP(H338,H339:H$478,1,FALSE))</f>
        <v>#N/A</v>
      </c>
      <c r="J338" s="7" t="str">
        <f t="shared" si="66"/>
        <v>Заземляющая шина  Пом. №11</v>
      </c>
      <c r="K338" s="7">
        <f t="shared" si="67"/>
        <v>0</v>
      </c>
      <c r="L338" s="7">
        <f t="shared" si="68"/>
        <v>0</v>
      </c>
      <c r="M338" s="19" t="str">
        <f t="shared" si="77"/>
        <v>L2</v>
      </c>
      <c r="N338" s="7" t="str">
        <f t="shared" si="69"/>
        <v>PE.1.11.1</v>
      </c>
      <c r="O338" s="7"/>
      <c r="P338" s="7" t="str">
        <f t="shared" si="70"/>
        <v>ПуГВ (1х2,5)
L=5-0%</v>
      </c>
      <c r="Q338" s="7">
        <f t="shared" si="71"/>
        <v>1</v>
      </c>
      <c r="R338" s="7">
        <f t="shared" si="74"/>
        <v>0</v>
      </c>
      <c r="S338" s="7">
        <f t="shared" si="75"/>
        <v>2</v>
      </c>
      <c r="T338" s="7" t="str">
        <f t="shared" si="76"/>
        <v>L2</v>
      </c>
      <c r="U338" s="7" t="str">
        <f t="shared" si="72"/>
        <v>ПуГВ (1х2,5)</v>
      </c>
    </row>
    <row r="339" spans="1:21" x14ac:dyDescent="0.25">
      <c r="A339" s="7" t="str">
        <f t="shared" si="73"/>
        <v/>
      </c>
      <c r="B339" s="7">
        <f>IF(C339=1,MAX(B$2:$B338)+1,IF(F339=0,"",B338))</f>
        <v>1</v>
      </c>
      <c r="C339" s="7">
        <f>COUNTIF($F$2:$F339,F339)</f>
        <v>337</v>
      </c>
      <c r="D339" s="7">
        <f>IF(F339=0,0,MAX($D$2:D338)+1)</f>
        <v>337</v>
      </c>
      <c r="E339" s="7">
        <f>IF(H339=0,0,MAX($E$2:E338)+1)</f>
        <v>235</v>
      </c>
      <c r="F339" s="65" t="s">
        <v>356</v>
      </c>
      <c r="G339" s="59"/>
      <c r="H339" s="102"/>
      <c r="I339" s="7" t="e">
        <f>IFERROR(VLOOKUP(H339,H$2:H338,1,FALSE),VLOOKUP(H339,H340:H$478,1,FALSE))</f>
        <v>#N/A</v>
      </c>
      <c r="J339" s="7" t="str">
        <f t="shared" si="66"/>
        <v>Заземляющая шина  Пом. №11</v>
      </c>
      <c r="K339" s="7">
        <f t="shared" si="67"/>
        <v>0</v>
      </c>
      <c r="L339" s="7">
        <f t="shared" si="68"/>
        <v>0</v>
      </c>
      <c r="M339" s="19" t="str">
        <f t="shared" si="77"/>
        <v>L3</v>
      </c>
      <c r="N339" s="7" t="str">
        <f t="shared" si="69"/>
        <v>PE.1.11.2</v>
      </c>
      <c r="O339" s="7"/>
      <c r="P339" s="7" t="str">
        <f t="shared" si="70"/>
        <v>ПуГВ (1х2,5)
L=5-0%</v>
      </c>
      <c r="Q339" s="7">
        <f t="shared" si="71"/>
        <v>1</v>
      </c>
      <c r="R339" s="7">
        <f t="shared" si="74"/>
        <v>0</v>
      </c>
      <c r="S339" s="7">
        <f t="shared" si="75"/>
        <v>3</v>
      </c>
      <c r="T339" s="7" t="str">
        <f t="shared" si="76"/>
        <v>L3</v>
      </c>
      <c r="U339" s="7" t="str">
        <f t="shared" si="72"/>
        <v>ПуГВ (1х2,5)</v>
      </c>
    </row>
    <row r="340" spans="1:21" x14ac:dyDescent="0.25">
      <c r="A340" s="7" t="str">
        <f t="shared" si="73"/>
        <v/>
      </c>
      <c r="B340" s="7">
        <f>IF(C340=1,MAX(B$2:$B339)+1,IF(F340=0,"",B339))</f>
        <v>1</v>
      </c>
      <c r="C340" s="7">
        <f>COUNTIF($F$2:$F340,F340)</f>
        <v>338</v>
      </c>
      <c r="D340" s="7">
        <f>IF(F340=0,0,MAX($D$2:D339)+1)</f>
        <v>338</v>
      </c>
      <c r="E340" s="7">
        <f>IF(H340=0,0,MAX($E$2:E339)+1)</f>
        <v>236</v>
      </c>
      <c r="F340" s="65" t="s">
        <v>356</v>
      </c>
      <c r="G340" s="59"/>
      <c r="H340" s="102"/>
      <c r="I340" s="7" t="e">
        <f>IFERROR(VLOOKUP(H340,H$2:H339,1,FALSE),VLOOKUP(H340,H341:H$478,1,FALSE))</f>
        <v>#N/A</v>
      </c>
      <c r="J340" s="7" t="str">
        <f t="shared" si="66"/>
        <v>Заземляющая шина  Пом. №11</v>
      </c>
      <c r="K340" s="7">
        <f t="shared" si="67"/>
        <v>0</v>
      </c>
      <c r="L340" s="7">
        <f t="shared" si="68"/>
        <v>0</v>
      </c>
      <c r="M340" s="19" t="str">
        <f t="shared" si="77"/>
        <v>L1</v>
      </c>
      <c r="N340" s="7" t="str">
        <f t="shared" si="69"/>
        <v>PE.1.11.3</v>
      </c>
      <c r="O340" s="7"/>
      <c r="P340" s="7" t="str">
        <f t="shared" si="70"/>
        <v>ПуГВ (1х2,5)
L=4-0%</v>
      </c>
      <c r="Q340" s="7">
        <f t="shared" si="71"/>
        <v>1</v>
      </c>
      <c r="R340" s="7">
        <f t="shared" si="74"/>
        <v>0</v>
      </c>
      <c r="S340" s="7">
        <f t="shared" si="75"/>
        <v>1</v>
      </c>
      <c r="T340" s="7" t="str">
        <f t="shared" si="76"/>
        <v>L1</v>
      </c>
      <c r="U340" s="7" t="str">
        <f t="shared" si="72"/>
        <v>ПуГВ (1х2,5)</v>
      </c>
    </row>
    <row r="341" spans="1:21" x14ac:dyDescent="0.25">
      <c r="A341" s="7" t="str">
        <f t="shared" si="73"/>
        <v/>
      </c>
      <c r="B341" s="7">
        <f>IF(C341=1,MAX(B$2:$B340)+1,IF(F341=0,"",B340))</f>
        <v>1</v>
      </c>
      <c r="C341" s="7">
        <f>COUNTIF($F$2:$F341,F341)</f>
        <v>339</v>
      </c>
      <c r="D341" s="7">
        <f>IF(F341=0,0,MAX($D$2:D340)+1)</f>
        <v>339</v>
      </c>
      <c r="E341" s="7">
        <f>IF(H341=0,0,MAX($E$2:E340)+1)</f>
        <v>237</v>
      </c>
      <c r="F341" s="65" t="s">
        <v>356</v>
      </c>
      <c r="G341" s="59"/>
      <c r="H341" s="102"/>
      <c r="I341" s="7" t="e">
        <f>IFERROR(VLOOKUP(H341,H$2:H340,1,FALSE),VLOOKUP(H341,H342:H$478,1,FALSE))</f>
        <v>#N/A</v>
      </c>
      <c r="J341" s="7" t="str">
        <f t="shared" si="66"/>
        <v>Заземляющая шина  Пом. №11</v>
      </c>
      <c r="K341" s="7">
        <f t="shared" si="67"/>
        <v>0</v>
      </c>
      <c r="L341" s="7">
        <f t="shared" si="68"/>
        <v>0</v>
      </c>
      <c r="M341" s="19" t="str">
        <f t="shared" si="77"/>
        <v>L2</v>
      </c>
      <c r="N341" s="7" t="str">
        <f t="shared" si="69"/>
        <v>PE.1.11.4</v>
      </c>
      <c r="O341" s="7"/>
      <c r="P341" s="7" t="str">
        <f t="shared" si="70"/>
        <v>ПуГВ (1х2,5)
L=5-0%</v>
      </c>
      <c r="Q341" s="7">
        <f t="shared" si="71"/>
        <v>1</v>
      </c>
      <c r="R341" s="7">
        <f t="shared" si="74"/>
        <v>0</v>
      </c>
      <c r="S341" s="7">
        <f t="shared" si="75"/>
        <v>2</v>
      </c>
      <c r="T341" s="7" t="str">
        <f t="shared" si="76"/>
        <v>L2</v>
      </c>
      <c r="U341" s="7" t="str">
        <f t="shared" si="72"/>
        <v>ПуГВ (1х2,5)</v>
      </c>
    </row>
    <row r="342" spans="1:21" s="8" customFormat="1" ht="15.75" thickBot="1" x14ac:dyDescent="0.3">
      <c r="A342" s="47" t="str">
        <f t="shared" si="73"/>
        <v/>
      </c>
      <c r="B342" s="47">
        <f>IF(C342=1,MAX(B$2:$B341)+1,IF(F342=0,"",B341))</f>
        <v>1</v>
      </c>
      <c r="C342" s="47">
        <f>COUNTIF($F$2:$F342,F342)</f>
        <v>340</v>
      </c>
      <c r="D342" s="47">
        <f>IF(F342=0,0,MAX($D$2:D341)+1)</f>
        <v>340</v>
      </c>
      <c r="E342" s="47">
        <f>IF(H342=0,0,MAX($E$2:E341)+1)</f>
        <v>0</v>
      </c>
      <c r="F342" s="65" t="s">
        <v>356</v>
      </c>
      <c r="G342" s="64"/>
      <c r="H342" s="103"/>
      <c r="I342" s="47" t="e">
        <f>IFERROR(VLOOKUP(H342,H$2:H341,1,FALSE),VLOOKUP(H342,H343:H$478,1,FALSE))</f>
        <v>#N/A</v>
      </c>
      <c r="J342" s="47" t="str">
        <f t="shared" si="66"/>
        <v/>
      </c>
      <c r="K342" s="47" t="str">
        <f t="shared" si="67"/>
        <v/>
      </c>
      <c r="L342" s="47" t="str">
        <f t="shared" si="68"/>
        <v/>
      </c>
      <c r="M342" s="52" t="str">
        <f t="shared" si="77"/>
        <v/>
      </c>
      <c r="N342" s="47" t="str">
        <f t="shared" si="69"/>
        <v/>
      </c>
      <c r="O342" s="47"/>
      <c r="P342" s="47" t="str">
        <f t="shared" si="70"/>
        <v/>
      </c>
      <c r="Q342" s="47" t="str">
        <f t="shared" si="71"/>
        <v/>
      </c>
      <c r="R342" s="47">
        <f t="shared" si="74"/>
        <v>0</v>
      </c>
      <c r="S342" s="47">
        <f t="shared" si="75"/>
        <v>3</v>
      </c>
      <c r="T342" s="47" t="str">
        <f t="shared" si="76"/>
        <v>L3</v>
      </c>
      <c r="U342" s="47" t="str">
        <f t="shared" si="72"/>
        <v/>
      </c>
    </row>
    <row r="343" spans="1:21" x14ac:dyDescent="0.25">
      <c r="A343" s="7" t="str">
        <f t="shared" si="73"/>
        <v/>
      </c>
      <c r="B343" s="7">
        <f>IF(C343=1,MAX(B$2:$B342)+1,IF(F343=0,"",B342))</f>
        <v>1</v>
      </c>
      <c r="C343" s="7">
        <f>COUNTIF($F$2:$F343,F343)</f>
        <v>341</v>
      </c>
      <c r="D343" s="7">
        <f>IF(F343=0,0,MAX($D$2:D342)+1)</f>
        <v>341</v>
      </c>
      <c r="E343" s="7">
        <f>IF(H343=0,0,MAX($E$2:E342)+1)</f>
        <v>0</v>
      </c>
      <c r="F343" s="65" t="s">
        <v>356</v>
      </c>
      <c r="G343" s="59"/>
      <c r="H343" s="94"/>
      <c r="I343" s="7" t="e">
        <f>IFERROR(VLOOKUP(H343,H$2:H342,1,FALSE),VLOOKUP(H343,H344:H$478,1,FALSE))</f>
        <v>#N/A</v>
      </c>
      <c r="J343" s="7" t="str">
        <f t="shared" si="66"/>
        <v/>
      </c>
      <c r="K343" s="7" t="str">
        <f t="shared" si="67"/>
        <v/>
      </c>
      <c r="L343" s="7" t="str">
        <f t="shared" si="68"/>
        <v/>
      </c>
      <c r="M343" s="19" t="str">
        <f t="shared" si="77"/>
        <v/>
      </c>
      <c r="N343" s="7" t="str">
        <f t="shared" si="69"/>
        <v/>
      </c>
      <c r="O343" s="7"/>
      <c r="P343" s="7" t="str">
        <f t="shared" si="70"/>
        <v/>
      </c>
      <c r="Q343" s="7" t="str">
        <f t="shared" si="71"/>
        <v/>
      </c>
      <c r="R343" s="7">
        <f t="shared" si="74"/>
        <v>0</v>
      </c>
      <c r="S343" s="7">
        <f t="shared" si="75"/>
        <v>1</v>
      </c>
      <c r="T343" s="7" t="str">
        <f t="shared" si="76"/>
        <v>L1</v>
      </c>
      <c r="U343" s="7" t="str">
        <f t="shared" si="72"/>
        <v/>
      </c>
    </row>
    <row r="344" spans="1:21" x14ac:dyDescent="0.25">
      <c r="A344" s="7" t="str">
        <f t="shared" si="73"/>
        <v/>
      </c>
      <c r="B344" s="7">
        <f>IF(C344=1,MAX(B$2:$B343)+1,IF(F344=0,"",B343))</f>
        <v>1</v>
      </c>
      <c r="C344" s="7">
        <f>COUNTIF($F$2:$F344,F344)</f>
        <v>342</v>
      </c>
      <c r="D344" s="7">
        <f>IF(F344=0,0,MAX($D$2:D343)+1)</f>
        <v>342</v>
      </c>
      <c r="E344" s="7">
        <f>IF(H344=0,0,MAX($E$2:E343)+1)</f>
        <v>238</v>
      </c>
      <c r="F344" s="65" t="s">
        <v>356</v>
      </c>
      <c r="G344" s="59"/>
      <c r="H344" s="102"/>
      <c r="I344" s="7" t="e">
        <f>IFERROR(VLOOKUP(H344,H$2:H343,1,FALSE),VLOOKUP(H344,H345:H$478,1,FALSE))</f>
        <v>#N/A</v>
      </c>
      <c r="J344" s="7" t="str">
        <f t="shared" si="66"/>
        <v>Заземляющая шина  Пом. №11</v>
      </c>
      <c r="K344" s="7">
        <f t="shared" si="67"/>
        <v>0</v>
      </c>
      <c r="L344" s="7">
        <f t="shared" si="68"/>
        <v>0</v>
      </c>
      <c r="M344" s="19" t="str">
        <f t="shared" si="77"/>
        <v>L2</v>
      </c>
      <c r="N344" s="7" t="str">
        <f t="shared" si="69"/>
        <v>PE.1.11.5</v>
      </c>
      <c r="O344" s="7"/>
      <c r="P344" s="7" t="str">
        <f t="shared" si="70"/>
        <v>ПуГВ (1х2,5)
L=6-0%</v>
      </c>
      <c r="Q344" s="7">
        <f t="shared" si="71"/>
        <v>1</v>
      </c>
      <c r="R344" s="7">
        <f t="shared" si="74"/>
        <v>0</v>
      </c>
      <c r="S344" s="7">
        <f t="shared" si="75"/>
        <v>2</v>
      </c>
      <c r="T344" s="7" t="str">
        <f t="shared" si="76"/>
        <v>L2</v>
      </c>
      <c r="U344" s="7" t="str">
        <f t="shared" si="72"/>
        <v>ПуГВ (1х2,5)</v>
      </c>
    </row>
    <row r="345" spans="1:21" x14ac:dyDescent="0.25">
      <c r="A345" s="7" t="str">
        <f t="shared" si="73"/>
        <v/>
      </c>
      <c r="B345" s="7">
        <f>IF(C345=1,MAX(B$2:$B344)+1,IF(F345=0,"",B344))</f>
        <v>1</v>
      </c>
      <c r="C345" s="7">
        <f>COUNTIF($F$2:$F345,F345)</f>
        <v>343</v>
      </c>
      <c r="D345" s="7">
        <f>IF(F345=0,0,MAX($D$2:D344)+1)</f>
        <v>343</v>
      </c>
      <c r="E345" s="7">
        <f>IF(H345=0,0,MAX($E$2:E344)+1)</f>
        <v>239</v>
      </c>
      <c r="F345" s="65" t="s">
        <v>356</v>
      </c>
      <c r="G345" s="59"/>
      <c r="H345" s="102"/>
      <c r="I345" s="7" t="e">
        <f>IFERROR(VLOOKUP(H345,H$2:H344,1,FALSE),VLOOKUP(H345,H346:H$478,1,FALSE))</f>
        <v>#N/A</v>
      </c>
      <c r="J345" s="7" t="str">
        <f t="shared" si="66"/>
        <v>Заземляющая шина  Пом. №11</v>
      </c>
      <c r="K345" s="7">
        <f t="shared" si="67"/>
        <v>0</v>
      </c>
      <c r="L345" s="7">
        <f t="shared" si="68"/>
        <v>0</v>
      </c>
      <c r="M345" s="19" t="str">
        <f t="shared" si="77"/>
        <v>L3</v>
      </c>
      <c r="N345" s="7" t="str">
        <f t="shared" si="69"/>
        <v>PE.1.11.6</v>
      </c>
      <c r="O345" s="7"/>
      <c r="P345" s="7" t="str">
        <f t="shared" si="70"/>
        <v>ПуГВ (1х2,5)
L=9-0%</v>
      </c>
      <c r="Q345" s="7">
        <f t="shared" si="71"/>
        <v>1</v>
      </c>
      <c r="R345" s="7">
        <f t="shared" si="74"/>
        <v>0</v>
      </c>
      <c r="S345" s="7">
        <f t="shared" si="75"/>
        <v>3</v>
      </c>
      <c r="T345" s="7" t="str">
        <f t="shared" si="76"/>
        <v>L3</v>
      </c>
      <c r="U345" s="7" t="str">
        <f t="shared" si="72"/>
        <v>ПуГВ (1х2,5)</v>
      </c>
    </row>
    <row r="346" spans="1:21" x14ac:dyDescent="0.25">
      <c r="A346" s="7" t="str">
        <f t="shared" si="73"/>
        <v/>
      </c>
      <c r="B346" s="7">
        <f>IF(C346=1,MAX(B$2:$B345)+1,IF(F346=0,"",B345))</f>
        <v>1</v>
      </c>
      <c r="C346" s="7">
        <f>COUNTIF($F$2:$F346,F346)</f>
        <v>344</v>
      </c>
      <c r="D346" s="7">
        <f>IF(F346=0,0,MAX($D$2:D345)+1)</f>
        <v>344</v>
      </c>
      <c r="E346" s="7">
        <f>IF(H346=0,0,MAX($E$2:E345)+1)</f>
        <v>240</v>
      </c>
      <c r="F346" s="65" t="s">
        <v>356</v>
      </c>
      <c r="G346" s="65"/>
      <c r="H346" s="102"/>
      <c r="I346" s="7" t="e">
        <f>IFERROR(VLOOKUP(H346,H$2:H345,1,FALSE),VLOOKUP(H346,H347:H$478,1,FALSE))</f>
        <v>#N/A</v>
      </c>
      <c r="J346" s="7" t="str">
        <f t="shared" si="66"/>
        <v>Заземляющая шина  Пом. №11</v>
      </c>
      <c r="K346" s="7">
        <f t="shared" si="67"/>
        <v>0</v>
      </c>
      <c r="L346" s="7">
        <f t="shared" si="68"/>
        <v>0</v>
      </c>
      <c r="M346" s="19" t="str">
        <f t="shared" si="77"/>
        <v>L1</v>
      </c>
      <c r="N346" s="7" t="str">
        <f t="shared" si="69"/>
        <v>PE.1.11.7</v>
      </c>
      <c r="O346" s="7"/>
      <c r="P346" s="7" t="str">
        <f t="shared" si="70"/>
        <v>ПуГВ (1х2,5)
L=9-0%</v>
      </c>
      <c r="Q346" s="7">
        <f t="shared" si="71"/>
        <v>1</v>
      </c>
      <c r="R346" s="7">
        <f t="shared" si="74"/>
        <v>0</v>
      </c>
      <c r="S346" s="7">
        <f t="shared" si="75"/>
        <v>1</v>
      </c>
      <c r="T346" s="7" t="str">
        <f t="shared" si="76"/>
        <v>L1</v>
      </c>
      <c r="U346" s="7" t="str">
        <f t="shared" si="72"/>
        <v>ПуГВ (1х2,5)</v>
      </c>
    </row>
    <row r="347" spans="1:21" x14ac:dyDescent="0.25">
      <c r="A347" s="7" t="str">
        <f t="shared" si="73"/>
        <v/>
      </c>
      <c r="B347" s="7">
        <f>IF(C347=1,MAX(B$2:$B346)+1,IF(F347=0,"",B346))</f>
        <v>1</v>
      </c>
      <c r="C347" s="7">
        <f>COUNTIF($F$2:$F347,F347)</f>
        <v>345</v>
      </c>
      <c r="D347" s="7">
        <f>IF(F347=0,0,MAX($D$2:D346)+1)</f>
        <v>345</v>
      </c>
      <c r="E347" s="7">
        <f>IF(H347=0,0,MAX($E$2:E346)+1)</f>
        <v>241</v>
      </c>
      <c r="F347" s="65" t="s">
        <v>356</v>
      </c>
      <c r="G347" s="59"/>
      <c r="H347" s="102"/>
      <c r="I347" s="7" t="e">
        <f>IFERROR(VLOOKUP(H347,H$2:H346,1,FALSE),VLOOKUP(H347,H348:H$478,1,FALSE))</f>
        <v>#N/A</v>
      </c>
      <c r="J347" s="7" t="str">
        <f t="shared" si="66"/>
        <v>Заземляющая шина  Пом. №11</v>
      </c>
      <c r="K347" s="7">
        <f t="shared" si="67"/>
        <v>0</v>
      </c>
      <c r="L347" s="7">
        <f t="shared" si="68"/>
        <v>0</v>
      </c>
      <c r="M347" s="19" t="str">
        <f t="shared" si="77"/>
        <v>L2</v>
      </c>
      <c r="N347" s="7" t="str">
        <f t="shared" si="69"/>
        <v>PE.1.11.8</v>
      </c>
      <c r="O347" s="7"/>
      <c r="P347" s="7" t="str">
        <f t="shared" si="70"/>
        <v>ПуГВ (1х2,5)
L=9-0%</v>
      </c>
      <c r="Q347" s="7">
        <f t="shared" si="71"/>
        <v>1</v>
      </c>
      <c r="R347" s="7">
        <f t="shared" si="74"/>
        <v>0</v>
      </c>
      <c r="S347" s="7">
        <f t="shared" si="75"/>
        <v>2</v>
      </c>
      <c r="T347" s="7" t="str">
        <f t="shared" si="76"/>
        <v>L2</v>
      </c>
      <c r="U347" s="7" t="str">
        <f t="shared" si="72"/>
        <v>ПуГВ (1х2,5)</v>
      </c>
    </row>
    <row r="348" spans="1:21" x14ac:dyDescent="0.25">
      <c r="A348" s="7" t="str">
        <f t="shared" si="73"/>
        <v/>
      </c>
      <c r="B348" s="7">
        <f>IF(C348=1,MAX(B$2:$B347)+1,IF(F348=0,"",B347))</f>
        <v>1</v>
      </c>
      <c r="C348" s="7">
        <f>COUNTIF($F$2:$F348,F348)</f>
        <v>346</v>
      </c>
      <c r="D348" s="7">
        <f>IF(F348=0,0,MAX($D$2:D347)+1)</f>
        <v>346</v>
      </c>
      <c r="E348" s="7">
        <f>IF(H348=0,0,MAX($E$2:E347)+1)</f>
        <v>242</v>
      </c>
      <c r="F348" s="65" t="s">
        <v>356</v>
      </c>
      <c r="G348" s="59"/>
      <c r="H348" s="102"/>
      <c r="I348" s="7" t="e">
        <f>IFERROR(VLOOKUP(H348,H$2:H347,1,FALSE),VLOOKUP(H348,H349:H$478,1,FALSE))</f>
        <v>#N/A</v>
      </c>
      <c r="J348" s="7" t="str">
        <f t="shared" si="66"/>
        <v>Коробка уравнивания потенциалов  Пом. №14</v>
      </c>
      <c r="K348" s="7">
        <f t="shared" si="67"/>
        <v>0</v>
      </c>
      <c r="L348" s="7">
        <f t="shared" si="68"/>
        <v>0</v>
      </c>
      <c r="M348" s="19" t="str">
        <f t="shared" si="77"/>
        <v>L3</v>
      </c>
      <c r="N348" s="7" t="str">
        <f t="shared" si="69"/>
        <v>КУП.1.14.1</v>
      </c>
      <c r="O348" s="7"/>
      <c r="P348" s="7" t="str">
        <f t="shared" si="70"/>
        <v>ПуГВ (1х6)
L=17-0%</v>
      </c>
      <c r="Q348" s="7">
        <f t="shared" si="71"/>
        <v>1</v>
      </c>
      <c r="R348" s="7">
        <f t="shared" si="74"/>
        <v>0</v>
      </c>
      <c r="S348" s="7">
        <f t="shared" si="75"/>
        <v>3</v>
      </c>
      <c r="T348" s="7" t="str">
        <f t="shared" si="76"/>
        <v>L3</v>
      </c>
      <c r="U348" s="7" t="str">
        <f t="shared" si="72"/>
        <v>ПуГВ (1х6)</v>
      </c>
    </row>
    <row r="349" spans="1:21" x14ac:dyDescent="0.25">
      <c r="A349" s="7" t="str">
        <f t="shared" si="73"/>
        <v/>
      </c>
      <c r="B349" s="7">
        <f>IF(C349=1,MAX(B$2:$B348)+1,IF(F349=0,"",B348))</f>
        <v>1</v>
      </c>
      <c r="C349" s="7">
        <f>COUNTIF($F$2:$F349,F349)</f>
        <v>347</v>
      </c>
      <c r="D349" s="7">
        <f>IF(F349=0,0,MAX($D$2:D348)+1)</f>
        <v>347</v>
      </c>
      <c r="E349" s="7">
        <f>IF(H349=0,0,MAX($E$2:E348)+1)</f>
        <v>243</v>
      </c>
      <c r="F349" s="65" t="s">
        <v>356</v>
      </c>
      <c r="G349" s="59"/>
      <c r="H349" s="102"/>
      <c r="I349" s="7" t="e">
        <f>IFERROR(VLOOKUP(H349,H$2:H348,1,FALSE),VLOOKUP(H349,H350:H$478,1,FALSE))</f>
        <v>#N/A</v>
      </c>
      <c r="J349" s="7" t="str">
        <f t="shared" si="66"/>
        <v>Заземляющая шина  Пом. №14</v>
      </c>
      <c r="K349" s="7">
        <f t="shared" si="67"/>
        <v>0</v>
      </c>
      <c r="L349" s="7">
        <f t="shared" si="68"/>
        <v>0</v>
      </c>
      <c r="M349" s="19" t="str">
        <f t="shared" si="77"/>
        <v>L1</v>
      </c>
      <c r="N349" s="7" t="str">
        <f t="shared" si="69"/>
        <v>PE.1.14.1</v>
      </c>
      <c r="O349" s="7"/>
      <c r="P349" s="7" t="str">
        <f t="shared" si="70"/>
        <v>ПуГВ (1х2,5)
L=4-0%</v>
      </c>
      <c r="Q349" s="7">
        <f t="shared" si="71"/>
        <v>1</v>
      </c>
      <c r="R349" s="7">
        <f t="shared" si="74"/>
        <v>0</v>
      </c>
      <c r="S349" s="7">
        <f t="shared" si="75"/>
        <v>1</v>
      </c>
      <c r="T349" s="7" t="str">
        <f t="shared" si="76"/>
        <v>L1</v>
      </c>
      <c r="U349" s="7" t="str">
        <f t="shared" si="72"/>
        <v>ПуГВ (1х2,5)</v>
      </c>
    </row>
    <row r="350" spans="1:21" x14ac:dyDescent="0.25">
      <c r="A350" s="7" t="str">
        <f t="shared" si="73"/>
        <v/>
      </c>
      <c r="B350" s="7">
        <f>IF(C350=1,MAX(B$2:$B349)+1,IF(F350=0,"",B349))</f>
        <v>1</v>
      </c>
      <c r="C350" s="7">
        <f>COUNTIF($F$2:$F350,F350)</f>
        <v>348</v>
      </c>
      <c r="D350" s="7">
        <f>IF(F350=0,0,MAX($D$2:D349)+1)</f>
        <v>348</v>
      </c>
      <c r="E350" s="7">
        <f>IF(H350=0,0,MAX($E$2:E349)+1)</f>
        <v>244</v>
      </c>
      <c r="F350" s="65" t="s">
        <v>356</v>
      </c>
      <c r="G350" s="59"/>
      <c r="H350" s="102"/>
      <c r="I350" s="7" t="e">
        <f>IFERROR(VLOOKUP(H350,H$2:H349,1,FALSE),VLOOKUP(H350,H351:H$478,1,FALSE))</f>
        <v>#N/A</v>
      </c>
      <c r="J350" s="7" t="str">
        <f t="shared" si="66"/>
        <v>Заземляющая шина  Пом. №14</v>
      </c>
      <c r="K350" s="7">
        <f t="shared" si="67"/>
        <v>0</v>
      </c>
      <c r="L350" s="7">
        <f t="shared" si="68"/>
        <v>0</v>
      </c>
      <c r="M350" s="19" t="str">
        <f t="shared" si="77"/>
        <v>L2</v>
      </c>
      <c r="N350" s="7" t="str">
        <f t="shared" si="69"/>
        <v>PE.1.14.2</v>
      </c>
      <c r="O350" s="7"/>
      <c r="P350" s="7" t="str">
        <f t="shared" si="70"/>
        <v>ПуГВ (1х2,5)
L=3-0%</v>
      </c>
      <c r="Q350" s="7">
        <f t="shared" si="71"/>
        <v>1</v>
      </c>
      <c r="R350" s="7">
        <f t="shared" si="74"/>
        <v>0</v>
      </c>
      <c r="S350" s="7">
        <f t="shared" si="75"/>
        <v>2</v>
      </c>
      <c r="T350" s="7" t="str">
        <f t="shared" si="76"/>
        <v>L2</v>
      </c>
      <c r="U350" s="7" t="str">
        <f t="shared" si="72"/>
        <v>ПуГВ (1х2,5)</v>
      </c>
    </row>
    <row r="351" spans="1:21" x14ac:dyDescent="0.25">
      <c r="A351" s="7" t="str">
        <f t="shared" si="73"/>
        <v/>
      </c>
      <c r="B351" s="7">
        <f>IF(C351=1,MAX(B$2:$B350)+1,IF(F351=0,"",B350))</f>
        <v>1</v>
      </c>
      <c r="C351" s="7">
        <f>COUNTIF($F$2:$F351,F351)</f>
        <v>349</v>
      </c>
      <c r="D351" s="7">
        <f>IF(F351=0,0,MAX($D$2:D350)+1)</f>
        <v>349</v>
      </c>
      <c r="E351" s="7">
        <f>IF(H351=0,0,MAX($E$2:E350)+1)</f>
        <v>245</v>
      </c>
      <c r="F351" s="65" t="s">
        <v>356</v>
      </c>
      <c r="G351" s="59"/>
      <c r="H351" s="102"/>
      <c r="I351" s="7" t="e">
        <f>IFERROR(VLOOKUP(H351,H$2:H350,1,FALSE),VLOOKUP(H351,H352:H$478,1,FALSE))</f>
        <v>#N/A</v>
      </c>
      <c r="J351" s="7" t="str">
        <f t="shared" si="66"/>
        <v>Заземляющая шина  Пом. №14</v>
      </c>
      <c r="K351" s="7">
        <f t="shared" si="67"/>
        <v>0</v>
      </c>
      <c r="L351" s="7">
        <f t="shared" si="68"/>
        <v>0</v>
      </c>
      <c r="M351" s="19" t="str">
        <f t="shared" si="77"/>
        <v>L3</v>
      </c>
      <c r="N351" s="7" t="str">
        <f t="shared" si="69"/>
        <v>PE.1.14.3</v>
      </c>
      <c r="O351" s="7"/>
      <c r="P351" s="7" t="str">
        <f t="shared" si="70"/>
        <v>ПуГВ (1х2,5)
L=3-0%</v>
      </c>
      <c r="Q351" s="7">
        <f t="shared" si="71"/>
        <v>1</v>
      </c>
      <c r="R351" s="7">
        <f t="shared" si="74"/>
        <v>0</v>
      </c>
      <c r="S351" s="7">
        <f t="shared" si="75"/>
        <v>3</v>
      </c>
      <c r="T351" s="7" t="str">
        <f t="shared" si="76"/>
        <v>L3</v>
      </c>
      <c r="U351" s="7" t="str">
        <f t="shared" si="72"/>
        <v>ПуГВ (1х2,5)</v>
      </c>
    </row>
    <row r="352" spans="1:21" x14ac:dyDescent="0.25">
      <c r="A352" s="7" t="str">
        <f t="shared" si="73"/>
        <v/>
      </c>
      <c r="B352" s="7">
        <f>IF(C352=1,MAX(B$2:$B351)+1,IF(F352=0,"",B351))</f>
        <v>1</v>
      </c>
      <c r="C352" s="7">
        <f>COUNTIF($F$2:$F352,F352)</f>
        <v>350</v>
      </c>
      <c r="D352" s="7">
        <f>IF(F352=0,0,MAX($D$2:D351)+1)</f>
        <v>350</v>
      </c>
      <c r="E352" s="7">
        <f>IF(H352=0,0,MAX($E$2:E351)+1)</f>
        <v>246</v>
      </c>
      <c r="F352" s="65" t="s">
        <v>356</v>
      </c>
      <c r="G352" s="59"/>
      <c r="H352" s="102"/>
      <c r="I352" s="7" t="e">
        <f>IFERROR(VLOOKUP(H352,H$2:H351,1,FALSE),VLOOKUP(H352,H353:H$478,1,FALSE))</f>
        <v>#N/A</v>
      </c>
      <c r="J352" s="7" t="str">
        <f t="shared" si="66"/>
        <v>Заземляющая шина  Пом. №14</v>
      </c>
      <c r="K352" s="7">
        <f t="shared" si="67"/>
        <v>0</v>
      </c>
      <c r="L352" s="7">
        <f t="shared" si="68"/>
        <v>0</v>
      </c>
      <c r="M352" s="19" t="str">
        <f t="shared" si="77"/>
        <v>L1</v>
      </c>
      <c r="N352" s="7" t="str">
        <f t="shared" si="69"/>
        <v>PE.1.14.4</v>
      </c>
      <c r="O352" s="7"/>
      <c r="P352" s="7" t="str">
        <f t="shared" si="70"/>
        <v>ПуГВ (1х2,5)
L=3-0%</v>
      </c>
      <c r="Q352" s="7">
        <f t="shared" si="71"/>
        <v>1</v>
      </c>
      <c r="R352" s="7">
        <f t="shared" si="74"/>
        <v>0</v>
      </c>
      <c r="S352" s="7">
        <f t="shared" si="75"/>
        <v>1</v>
      </c>
      <c r="T352" s="7" t="str">
        <f t="shared" si="76"/>
        <v>L1</v>
      </c>
      <c r="U352" s="7" t="str">
        <f t="shared" si="72"/>
        <v>ПуГВ (1х2,5)</v>
      </c>
    </row>
    <row r="353" spans="1:21" x14ac:dyDescent="0.25">
      <c r="A353" s="7" t="str">
        <f t="shared" si="73"/>
        <v/>
      </c>
      <c r="B353" s="7">
        <f>IF(C353=1,MAX(B$2:$B352)+1,IF(F353=0,"",B352))</f>
        <v>1</v>
      </c>
      <c r="C353" s="7">
        <f>COUNTIF($F$2:$F353,F353)</f>
        <v>351</v>
      </c>
      <c r="D353" s="7">
        <f>IF(F353=0,0,MAX($D$2:D352)+1)</f>
        <v>351</v>
      </c>
      <c r="E353" s="7">
        <f>IF(H353=0,0,MAX($E$2:E352)+1)</f>
        <v>247</v>
      </c>
      <c r="F353" s="65" t="s">
        <v>356</v>
      </c>
      <c r="G353" s="59"/>
      <c r="H353" s="102"/>
      <c r="I353" s="7" t="e">
        <f>IFERROR(VLOOKUP(H353,H$2:H352,1,FALSE),VLOOKUP(H353,H354:H$478,1,FALSE))</f>
        <v>#N/A</v>
      </c>
      <c r="J353" s="7" t="str">
        <f t="shared" si="66"/>
        <v>Заземляющая шина  Пом. №14</v>
      </c>
      <c r="K353" s="7">
        <f t="shared" si="67"/>
        <v>0</v>
      </c>
      <c r="L353" s="7">
        <f t="shared" si="68"/>
        <v>0</v>
      </c>
      <c r="M353" s="19" t="str">
        <f t="shared" si="77"/>
        <v>L2</v>
      </c>
      <c r="N353" s="7" t="str">
        <f t="shared" si="69"/>
        <v>PE.1.14.5</v>
      </c>
      <c r="O353" s="7"/>
      <c r="P353" s="7" t="str">
        <f t="shared" si="70"/>
        <v>ПуГВ (1х2,5)
L=3-0%</v>
      </c>
      <c r="Q353" s="7">
        <f t="shared" si="71"/>
        <v>1</v>
      </c>
      <c r="R353" s="7">
        <f t="shared" si="74"/>
        <v>0</v>
      </c>
      <c r="S353" s="7">
        <f t="shared" si="75"/>
        <v>2</v>
      </c>
      <c r="T353" s="7" t="str">
        <f t="shared" si="76"/>
        <v>L2</v>
      </c>
      <c r="U353" s="7" t="str">
        <f t="shared" si="72"/>
        <v>ПуГВ (1х2,5)</v>
      </c>
    </row>
    <row r="354" spans="1:21" x14ac:dyDescent="0.25">
      <c r="A354" s="7" t="str">
        <f t="shared" si="73"/>
        <v/>
      </c>
      <c r="B354" s="7">
        <f>IF(C354=1,MAX(B$2:$B353)+1,IF(F354=0,"",B353))</f>
        <v>1</v>
      </c>
      <c r="C354" s="7">
        <f>COUNTIF($F$2:$F354,F354)</f>
        <v>352</v>
      </c>
      <c r="D354" s="7">
        <f>IF(F354=0,0,MAX($D$2:D353)+1)</f>
        <v>352</v>
      </c>
      <c r="E354" s="7">
        <f>IF(H354=0,0,MAX($E$2:E353)+1)</f>
        <v>248</v>
      </c>
      <c r="F354" s="65" t="s">
        <v>356</v>
      </c>
      <c r="G354" s="59"/>
      <c r="H354" s="102"/>
      <c r="I354" s="7" t="e">
        <f>IFERROR(VLOOKUP(H354,H$2:H353,1,FALSE),VLOOKUP(H354,H355:H$478,1,FALSE))</f>
        <v>#N/A</v>
      </c>
      <c r="J354" s="7" t="str">
        <f t="shared" si="66"/>
        <v>Коробка уравнивания потенциалов  Пом. №15</v>
      </c>
      <c r="K354" s="7">
        <f t="shared" si="67"/>
        <v>0</v>
      </c>
      <c r="L354" s="7">
        <f t="shared" si="68"/>
        <v>0</v>
      </c>
      <c r="M354" s="19" t="str">
        <f t="shared" si="77"/>
        <v>L3</v>
      </c>
      <c r="N354" s="7" t="str">
        <f t="shared" si="69"/>
        <v>КУП.1.15.1</v>
      </c>
      <c r="O354" s="7"/>
      <c r="P354" s="7" t="str">
        <f t="shared" si="70"/>
        <v>ПуГВ (1х6)
L=26-0%</v>
      </c>
      <c r="Q354" s="7">
        <f t="shared" si="71"/>
        <v>1</v>
      </c>
      <c r="R354" s="7">
        <f t="shared" si="74"/>
        <v>0</v>
      </c>
      <c r="S354" s="7">
        <f t="shared" si="75"/>
        <v>3</v>
      </c>
      <c r="T354" s="7" t="str">
        <f t="shared" si="76"/>
        <v>L3</v>
      </c>
      <c r="U354" s="7" t="str">
        <f t="shared" si="72"/>
        <v>ПуГВ (1х6)</v>
      </c>
    </row>
    <row r="355" spans="1:21" x14ac:dyDescent="0.25">
      <c r="A355" s="7" t="str">
        <f t="shared" si="73"/>
        <v/>
      </c>
      <c r="B355" s="7">
        <f>IF(C355=1,MAX(B$2:$B354)+1,IF(F355=0,"",B354))</f>
        <v>1</v>
      </c>
      <c r="C355" s="7">
        <f>COUNTIF($F$2:$F355,F355)</f>
        <v>353</v>
      </c>
      <c r="D355" s="7">
        <f>IF(F355=0,0,MAX($D$2:D354)+1)</f>
        <v>353</v>
      </c>
      <c r="E355" s="7">
        <f>IF(H355=0,0,MAX($E$2:E354)+1)</f>
        <v>249</v>
      </c>
      <c r="F355" s="65" t="s">
        <v>356</v>
      </c>
      <c r="G355" s="59"/>
      <c r="H355" s="102"/>
      <c r="I355" s="7" t="e">
        <f>IFERROR(VLOOKUP(H355,H$2:H354,1,FALSE),VLOOKUP(H355,H356:H$478,1,FALSE))</f>
        <v>#N/A</v>
      </c>
      <c r="J355" s="7" t="str">
        <f t="shared" si="66"/>
        <v>Заземляющая шина  Пом. №15</v>
      </c>
      <c r="K355" s="7">
        <f t="shared" si="67"/>
        <v>0</v>
      </c>
      <c r="L355" s="7">
        <f t="shared" si="68"/>
        <v>0</v>
      </c>
      <c r="M355" s="19" t="str">
        <f t="shared" si="77"/>
        <v>L1</v>
      </c>
      <c r="N355" s="7" t="str">
        <f t="shared" si="69"/>
        <v>PE.1.15.1</v>
      </c>
      <c r="O355" s="7"/>
      <c r="P355" s="7" t="str">
        <f t="shared" si="70"/>
        <v>ПуГВ (1х2,5)
L=6-0%</v>
      </c>
      <c r="Q355" s="7">
        <f t="shared" si="71"/>
        <v>1</v>
      </c>
      <c r="R355" s="7">
        <f t="shared" si="74"/>
        <v>0</v>
      </c>
      <c r="S355" s="7">
        <f t="shared" si="75"/>
        <v>1</v>
      </c>
      <c r="T355" s="7" t="str">
        <f t="shared" si="76"/>
        <v>L1</v>
      </c>
      <c r="U355" s="7" t="str">
        <f t="shared" si="72"/>
        <v>ПуГВ (1х2,5)</v>
      </c>
    </row>
    <row r="356" spans="1:21" x14ac:dyDescent="0.25">
      <c r="A356" s="7" t="str">
        <f t="shared" si="73"/>
        <v/>
      </c>
      <c r="B356" s="7">
        <f>IF(C356=1,MAX(B$2:$B355)+1,IF(F356=0,"",B355))</f>
        <v>1</v>
      </c>
      <c r="C356" s="7">
        <f>COUNTIF($F$2:$F356,F356)</f>
        <v>354</v>
      </c>
      <c r="D356" s="7">
        <f>IF(F356=0,0,MAX($D$2:D355)+1)</f>
        <v>354</v>
      </c>
      <c r="E356" s="7">
        <f>IF(H356=0,0,MAX($E$2:E355)+1)</f>
        <v>250</v>
      </c>
      <c r="F356" s="65" t="s">
        <v>356</v>
      </c>
      <c r="G356" s="59"/>
      <c r="H356" s="102"/>
      <c r="I356" s="7" t="e">
        <f>IFERROR(VLOOKUP(H356,H$2:H355,1,FALSE),VLOOKUP(H356,H357:H$478,1,FALSE))</f>
        <v>#N/A</v>
      </c>
      <c r="J356" s="7" t="str">
        <f t="shared" si="66"/>
        <v>Заземляющая шина  Пом. №15</v>
      </c>
      <c r="K356" s="7">
        <f t="shared" si="67"/>
        <v>0</v>
      </c>
      <c r="L356" s="7">
        <f t="shared" si="68"/>
        <v>0</v>
      </c>
      <c r="M356" s="19" t="str">
        <f t="shared" si="77"/>
        <v>L2</v>
      </c>
      <c r="N356" s="7" t="str">
        <f t="shared" si="69"/>
        <v>PE.1.15.2</v>
      </c>
      <c r="O356" s="7"/>
      <c r="P356" s="7" t="str">
        <f t="shared" si="70"/>
        <v>ПуГВ (1х2,5)
L=5-0%</v>
      </c>
      <c r="Q356" s="7">
        <f t="shared" si="71"/>
        <v>1</v>
      </c>
      <c r="R356" s="7">
        <f t="shared" si="74"/>
        <v>0</v>
      </c>
      <c r="S356" s="7">
        <f t="shared" si="75"/>
        <v>2</v>
      </c>
      <c r="T356" s="7" t="str">
        <f t="shared" si="76"/>
        <v>L2</v>
      </c>
      <c r="U356" s="7" t="str">
        <f t="shared" si="72"/>
        <v>ПуГВ (1х2,5)</v>
      </c>
    </row>
    <row r="357" spans="1:21" x14ac:dyDescent="0.25">
      <c r="A357" s="7" t="str">
        <f t="shared" si="73"/>
        <v/>
      </c>
      <c r="B357" s="7">
        <f>IF(C357=1,MAX(B$2:$B356)+1,IF(F357=0,"",B356))</f>
        <v>1</v>
      </c>
      <c r="C357" s="7">
        <f>COUNTIF($F$2:$F357,F357)</f>
        <v>355</v>
      </c>
      <c r="D357" s="7">
        <f>IF(F357=0,0,MAX($D$2:D356)+1)</f>
        <v>355</v>
      </c>
      <c r="E357" s="7">
        <f>IF(H357=0,0,MAX($E$2:E356)+1)</f>
        <v>251</v>
      </c>
      <c r="F357" s="65" t="s">
        <v>356</v>
      </c>
      <c r="G357" s="59"/>
      <c r="H357" s="102"/>
      <c r="I357" s="7" t="e">
        <f>IFERROR(VLOOKUP(H357,H$2:H356,1,FALSE),VLOOKUP(H357,H358:H$478,1,FALSE))</f>
        <v>#N/A</v>
      </c>
      <c r="J357" s="7" t="str">
        <f t="shared" si="66"/>
        <v>Заземляющая шина  Пом. №15</v>
      </c>
      <c r="K357" s="7">
        <f t="shared" si="67"/>
        <v>0</v>
      </c>
      <c r="L357" s="7">
        <f t="shared" si="68"/>
        <v>0</v>
      </c>
      <c r="M357" s="19" t="str">
        <f t="shared" si="77"/>
        <v>L3</v>
      </c>
      <c r="N357" s="7" t="str">
        <f t="shared" si="69"/>
        <v>PE.1.15.3</v>
      </c>
      <c r="O357" s="7"/>
      <c r="P357" s="7" t="str">
        <f t="shared" si="70"/>
        <v>ПуГВ (1х2,5)
L=4-0%</v>
      </c>
      <c r="Q357" s="7">
        <f t="shared" si="71"/>
        <v>1</v>
      </c>
      <c r="R357" s="7">
        <f t="shared" si="74"/>
        <v>0</v>
      </c>
      <c r="S357" s="7">
        <f t="shared" si="75"/>
        <v>3</v>
      </c>
      <c r="T357" s="7" t="str">
        <f t="shared" si="76"/>
        <v>L3</v>
      </c>
      <c r="U357" s="7" t="str">
        <f t="shared" si="72"/>
        <v>ПуГВ (1х2,5)</v>
      </c>
    </row>
    <row r="358" spans="1:21" x14ac:dyDescent="0.25">
      <c r="A358" s="7" t="str">
        <f t="shared" si="73"/>
        <v/>
      </c>
      <c r="B358" s="7">
        <f>IF(C358=1,MAX(B$2:$B357)+1,IF(F358=0,"",B357))</f>
        <v>1</v>
      </c>
      <c r="C358" s="7">
        <f>COUNTIF($F$2:$F358,F358)</f>
        <v>356</v>
      </c>
      <c r="D358" s="7">
        <f>IF(F358=0,0,MAX($D$2:D357)+1)</f>
        <v>356</v>
      </c>
      <c r="E358" s="7">
        <f>IF(H358=0,0,MAX($E$2:E357)+1)</f>
        <v>252</v>
      </c>
      <c r="F358" s="65" t="s">
        <v>356</v>
      </c>
      <c r="G358" s="59"/>
      <c r="H358" s="102"/>
      <c r="I358" s="7" t="e">
        <f>IFERROR(VLOOKUP(H358,H$2:H357,1,FALSE),VLOOKUP(H358,H359:H$478,1,FALSE))</f>
        <v>#N/A</v>
      </c>
      <c r="J358" s="7" t="str">
        <f t="shared" si="66"/>
        <v>Заземляющая шина  Пом. №15</v>
      </c>
      <c r="K358" s="7">
        <f t="shared" si="67"/>
        <v>0</v>
      </c>
      <c r="L358" s="7">
        <f t="shared" si="68"/>
        <v>0</v>
      </c>
      <c r="M358" s="19" t="str">
        <f t="shared" si="77"/>
        <v>L1</v>
      </c>
      <c r="N358" s="7" t="str">
        <f t="shared" si="69"/>
        <v>PE.1.15.4</v>
      </c>
      <c r="O358" s="7"/>
      <c r="P358" s="7" t="str">
        <f t="shared" si="70"/>
        <v>ПуГВ (1х2,5)
L=4-0%</v>
      </c>
      <c r="Q358" s="7">
        <f t="shared" si="71"/>
        <v>1</v>
      </c>
      <c r="R358" s="7">
        <f t="shared" si="74"/>
        <v>0</v>
      </c>
      <c r="S358" s="7">
        <f t="shared" si="75"/>
        <v>1</v>
      </c>
      <c r="T358" s="7" t="str">
        <f t="shared" si="76"/>
        <v>L1</v>
      </c>
      <c r="U358" s="7" t="str">
        <f t="shared" si="72"/>
        <v>ПуГВ (1х2,5)</v>
      </c>
    </row>
    <row r="359" spans="1:21" s="8" customFormat="1" ht="15.75" thickBot="1" x14ac:dyDescent="0.3">
      <c r="A359" s="47" t="str">
        <f t="shared" si="73"/>
        <v/>
      </c>
      <c r="B359" s="47">
        <f>IF(C359=1,MAX(B$2:$B358)+1,IF(F359=0,"",B358))</f>
        <v>1</v>
      </c>
      <c r="C359" s="47">
        <f>COUNTIF($F$2:$F359,F359)</f>
        <v>357</v>
      </c>
      <c r="D359" s="47">
        <f>IF(F359=0,0,MAX($D$2:D358)+1)</f>
        <v>357</v>
      </c>
      <c r="E359" s="47">
        <f>IF(H359=0,0,MAX($E$2:E358)+1)</f>
        <v>0</v>
      </c>
      <c r="F359" s="65" t="s">
        <v>356</v>
      </c>
      <c r="G359" s="64"/>
      <c r="H359" s="102"/>
      <c r="I359" s="47" t="e">
        <f>IFERROR(VLOOKUP(H359,H$2:H358,1,FALSE),VLOOKUP(H359,H360:H$478,1,FALSE))</f>
        <v>#N/A</v>
      </c>
      <c r="J359" s="47" t="str">
        <f t="shared" si="66"/>
        <v/>
      </c>
      <c r="K359" s="47" t="str">
        <f t="shared" si="67"/>
        <v/>
      </c>
      <c r="L359" s="47" t="str">
        <f t="shared" si="68"/>
        <v/>
      </c>
      <c r="M359" s="52" t="str">
        <f t="shared" si="77"/>
        <v/>
      </c>
      <c r="N359" s="47" t="str">
        <f t="shared" si="69"/>
        <v/>
      </c>
      <c r="O359" s="47"/>
      <c r="P359" s="47" t="str">
        <f t="shared" si="70"/>
        <v/>
      </c>
      <c r="Q359" s="47" t="str">
        <f t="shared" si="71"/>
        <v/>
      </c>
      <c r="R359" s="47">
        <f t="shared" si="74"/>
        <v>0</v>
      </c>
      <c r="S359" s="47">
        <f t="shared" si="75"/>
        <v>2</v>
      </c>
      <c r="T359" s="47" t="str">
        <f t="shared" si="76"/>
        <v>L2</v>
      </c>
      <c r="U359" s="47" t="str">
        <f t="shared" si="72"/>
        <v/>
      </c>
    </row>
    <row r="360" spans="1:21" x14ac:dyDescent="0.25">
      <c r="A360" s="7" t="str">
        <f t="shared" si="73"/>
        <v/>
      </c>
      <c r="B360" s="7">
        <f>IF(C360=1,MAX(B$2:$B359)+1,IF(F360=0,"",B359))</f>
        <v>1</v>
      </c>
      <c r="C360" s="7">
        <f>COUNTIF($F$2:$F360,F360)</f>
        <v>358</v>
      </c>
      <c r="D360" s="7">
        <f>IF(F360=0,0,MAX($D$2:D359)+1)</f>
        <v>358</v>
      </c>
      <c r="E360" s="7">
        <f>IF(H360=0,0,MAX($E$2:E359)+1)</f>
        <v>0</v>
      </c>
      <c r="F360" s="65" t="s">
        <v>356</v>
      </c>
      <c r="G360" s="65"/>
      <c r="H360" s="102"/>
      <c r="I360" s="7" t="e">
        <f>IFERROR(VLOOKUP(H360,H$2:H359,1,FALSE),VLOOKUP(H360,H361:H$478,1,FALSE))</f>
        <v>#N/A</v>
      </c>
      <c r="J360" s="7" t="str">
        <f t="shared" si="66"/>
        <v/>
      </c>
      <c r="K360" s="7" t="str">
        <f t="shared" si="67"/>
        <v/>
      </c>
      <c r="L360" s="7" t="str">
        <f t="shared" si="68"/>
        <v/>
      </c>
      <c r="M360" s="19" t="str">
        <f t="shared" si="77"/>
        <v/>
      </c>
      <c r="N360" s="7" t="str">
        <f t="shared" si="69"/>
        <v/>
      </c>
      <c r="O360" s="7"/>
      <c r="P360" s="7" t="str">
        <f t="shared" si="70"/>
        <v/>
      </c>
      <c r="Q360" s="7" t="str">
        <f t="shared" si="71"/>
        <v/>
      </c>
      <c r="R360" s="7">
        <f t="shared" si="74"/>
        <v>0</v>
      </c>
      <c r="S360" s="7">
        <f t="shared" si="75"/>
        <v>3</v>
      </c>
      <c r="T360" s="7" t="str">
        <f t="shared" si="76"/>
        <v>L3</v>
      </c>
      <c r="U360" s="7" t="str">
        <f t="shared" si="72"/>
        <v/>
      </c>
    </row>
    <row r="361" spans="1:21" x14ac:dyDescent="0.25">
      <c r="A361" s="7" t="str">
        <f t="shared" si="73"/>
        <v/>
      </c>
      <c r="B361" s="7">
        <f>IF(C361=1,MAX(B$2:$B360)+1,IF(F361=0,"",B360))</f>
        <v>1</v>
      </c>
      <c r="C361" s="7">
        <f>COUNTIF($F$2:$F361,F361)</f>
        <v>359</v>
      </c>
      <c r="D361" s="7">
        <f>IF(F361=0,0,MAX($D$2:D360)+1)</f>
        <v>359</v>
      </c>
      <c r="E361" s="7">
        <f>IF(H361=0,0,MAX($E$2:E360)+1)</f>
        <v>253</v>
      </c>
      <c r="F361" s="65" t="s">
        <v>356</v>
      </c>
      <c r="G361" s="59"/>
      <c r="H361" s="102"/>
      <c r="I361" s="7" t="e">
        <f>IFERROR(VLOOKUP(H361,H$2:H360,1,FALSE),VLOOKUP(H361,H362:H$478,1,FALSE))</f>
        <v>#N/A</v>
      </c>
      <c r="J361" s="7" t="str">
        <f t="shared" si="66"/>
        <v>Заземляющая шина  Пом. №15</v>
      </c>
      <c r="K361" s="7">
        <f t="shared" si="67"/>
        <v>0</v>
      </c>
      <c r="L361" s="7">
        <f t="shared" si="68"/>
        <v>0</v>
      </c>
      <c r="M361" s="19" t="str">
        <f t="shared" si="77"/>
        <v>L1</v>
      </c>
      <c r="N361" s="7" t="str">
        <f t="shared" si="69"/>
        <v>PE.1.15.5</v>
      </c>
      <c r="O361" s="7"/>
      <c r="P361" s="7" t="str">
        <f t="shared" si="70"/>
        <v>ПуГВ (1х2,5)
L=3-0%</v>
      </c>
      <c r="Q361" s="7">
        <f t="shared" si="71"/>
        <v>1</v>
      </c>
      <c r="R361" s="7">
        <f t="shared" si="74"/>
        <v>0</v>
      </c>
      <c r="S361" s="7">
        <f t="shared" si="75"/>
        <v>1</v>
      </c>
      <c r="T361" s="7" t="str">
        <f t="shared" si="76"/>
        <v>L1</v>
      </c>
      <c r="U361" s="7" t="str">
        <f t="shared" si="72"/>
        <v>ПуГВ (1х2,5)</v>
      </c>
    </row>
    <row r="362" spans="1:21" x14ac:dyDescent="0.25">
      <c r="A362" s="7" t="str">
        <f t="shared" si="73"/>
        <v/>
      </c>
      <c r="B362" s="7">
        <f>IF(C362=1,MAX(B$2:$B361)+1,IF(F362=0,"",B361))</f>
        <v>1</v>
      </c>
      <c r="C362" s="7">
        <f>COUNTIF($F$2:$F362,F362)</f>
        <v>360</v>
      </c>
      <c r="D362" s="7">
        <f>IF(F362=0,0,MAX($D$2:D361)+1)</f>
        <v>360</v>
      </c>
      <c r="E362" s="7">
        <f>IF(H362=0,0,MAX($E$2:E361)+1)</f>
        <v>254</v>
      </c>
      <c r="F362" s="65" t="s">
        <v>356</v>
      </c>
      <c r="G362" s="59"/>
      <c r="H362" s="102"/>
      <c r="I362" s="7" t="e">
        <f>IFERROR(VLOOKUP(H362,H$2:H361,1,FALSE),VLOOKUP(H362,H363:H$478,1,FALSE))</f>
        <v>#N/A</v>
      </c>
      <c r="J362" s="7" t="str">
        <f t="shared" si="66"/>
        <v>Заземляющая шина  Пом. №16</v>
      </c>
      <c r="K362" s="7">
        <f t="shared" si="67"/>
        <v>0</v>
      </c>
      <c r="L362" s="7">
        <f t="shared" si="68"/>
        <v>0</v>
      </c>
      <c r="M362" s="19" t="str">
        <f t="shared" si="77"/>
        <v>L2</v>
      </c>
      <c r="N362" s="7" t="str">
        <f t="shared" si="69"/>
        <v>PE.1.16.3</v>
      </c>
      <c r="O362" s="7"/>
      <c r="P362" s="7" t="str">
        <f t="shared" si="70"/>
        <v>ПуГВ (1х2,5)
L=3-0%</v>
      </c>
      <c r="Q362" s="7">
        <f t="shared" si="71"/>
        <v>1</v>
      </c>
      <c r="R362" s="7">
        <f t="shared" si="74"/>
        <v>0</v>
      </c>
      <c r="S362" s="7">
        <f t="shared" si="75"/>
        <v>2</v>
      </c>
      <c r="T362" s="7" t="str">
        <f t="shared" si="76"/>
        <v>L2</v>
      </c>
      <c r="U362" s="7" t="str">
        <f t="shared" si="72"/>
        <v>ПуГВ (1х2,5)</v>
      </c>
    </row>
    <row r="363" spans="1:21" x14ac:dyDescent="0.25">
      <c r="A363" s="7" t="str">
        <f t="shared" si="73"/>
        <v/>
      </c>
      <c r="B363" s="7">
        <f>IF(C363=1,MAX(B$2:$B362)+1,IF(F363=0,"",B362))</f>
        <v>1</v>
      </c>
      <c r="C363" s="7">
        <f>COUNTIF($F$2:$F363,F363)</f>
        <v>361</v>
      </c>
      <c r="D363" s="7">
        <f>IF(F363=0,0,MAX($D$2:D362)+1)</f>
        <v>361</v>
      </c>
      <c r="E363" s="7">
        <f>IF(H363=0,0,MAX($E$2:E362)+1)</f>
        <v>255</v>
      </c>
      <c r="F363" s="65" t="s">
        <v>356</v>
      </c>
      <c r="G363" s="59"/>
      <c r="H363" s="102"/>
      <c r="I363" s="7" t="e">
        <f>IFERROR(VLOOKUP(H363,H$2:H362,1,FALSE),VLOOKUP(H363,H364:H$478,1,FALSE))</f>
        <v>#N/A</v>
      </c>
      <c r="J363" s="7" t="str">
        <f t="shared" si="66"/>
        <v>Коробка уравнивания потенциалов  Пом. №17</v>
      </c>
      <c r="K363" s="7">
        <f t="shared" si="67"/>
        <v>0</v>
      </c>
      <c r="L363" s="7">
        <f t="shared" si="68"/>
        <v>0</v>
      </c>
      <c r="M363" s="19" t="str">
        <f t="shared" si="77"/>
        <v>L3</v>
      </c>
      <c r="N363" s="7" t="str">
        <f t="shared" si="69"/>
        <v>КУП.1.17.1</v>
      </c>
      <c r="O363" s="7"/>
      <c r="P363" s="7" t="str">
        <f t="shared" si="70"/>
        <v>ПуГВ (1х6)
L=31-0%</v>
      </c>
      <c r="Q363" s="7">
        <f t="shared" si="71"/>
        <v>1</v>
      </c>
      <c r="R363" s="7">
        <f t="shared" si="74"/>
        <v>0</v>
      </c>
      <c r="S363" s="7">
        <f t="shared" si="75"/>
        <v>3</v>
      </c>
      <c r="T363" s="7" t="str">
        <f t="shared" si="76"/>
        <v>L3</v>
      </c>
      <c r="U363" s="7" t="str">
        <f t="shared" si="72"/>
        <v>ПуГВ (1х6)</v>
      </c>
    </row>
    <row r="364" spans="1:21" x14ac:dyDescent="0.25">
      <c r="A364" s="7" t="str">
        <f t="shared" si="73"/>
        <v/>
      </c>
      <c r="B364" s="7">
        <f>IF(C364=1,MAX(B$2:$B363)+1,IF(F364=0,"",B363))</f>
        <v>1</v>
      </c>
      <c r="C364" s="7">
        <f>COUNTIF($F$2:$F364,F364)</f>
        <v>362</v>
      </c>
      <c r="D364" s="7">
        <f>IF(F364=0,0,MAX($D$2:D363)+1)</f>
        <v>362</v>
      </c>
      <c r="E364" s="7">
        <f>IF(H364=0,0,MAX($E$2:E363)+1)</f>
        <v>256</v>
      </c>
      <c r="F364" s="65" t="s">
        <v>356</v>
      </c>
      <c r="G364" s="59"/>
      <c r="H364" s="102"/>
      <c r="I364" s="7" t="e">
        <f>IFERROR(VLOOKUP(H364,H$2:H363,1,FALSE),VLOOKUP(H364,H365:H$478,1,FALSE))</f>
        <v>#N/A</v>
      </c>
      <c r="J364" s="7" t="str">
        <f t="shared" si="66"/>
        <v>Заземляющая шина  Пом. №17</v>
      </c>
      <c r="K364" s="7">
        <f t="shared" si="67"/>
        <v>0</v>
      </c>
      <c r="L364" s="7">
        <f t="shared" si="68"/>
        <v>0</v>
      </c>
      <c r="M364" s="19" t="str">
        <f t="shared" si="77"/>
        <v>L1</v>
      </c>
      <c r="N364" s="7" t="str">
        <f t="shared" si="69"/>
        <v>PE.1.17.1</v>
      </c>
      <c r="O364" s="7"/>
      <c r="P364" s="7" t="str">
        <f t="shared" si="70"/>
        <v>ПуГВ (1х2,5)
L=3-0%</v>
      </c>
      <c r="Q364" s="7">
        <f t="shared" si="71"/>
        <v>1</v>
      </c>
      <c r="R364" s="7">
        <f t="shared" si="74"/>
        <v>0</v>
      </c>
      <c r="S364" s="7">
        <f t="shared" si="75"/>
        <v>1</v>
      </c>
      <c r="T364" s="7" t="str">
        <f t="shared" si="76"/>
        <v>L1</v>
      </c>
      <c r="U364" s="7" t="str">
        <f t="shared" si="72"/>
        <v>ПуГВ (1х2,5)</v>
      </c>
    </row>
    <row r="365" spans="1:21" x14ac:dyDescent="0.25">
      <c r="A365" s="7" t="str">
        <f t="shared" si="73"/>
        <v/>
      </c>
      <c r="B365" s="7">
        <f>IF(C365=1,MAX(B$2:$B364)+1,IF(F365=0,"",B364))</f>
        <v>1</v>
      </c>
      <c r="C365" s="7">
        <f>COUNTIF($F$2:$F365,F365)</f>
        <v>363</v>
      </c>
      <c r="D365" s="7">
        <f>IF(F365=0,0,MAX($D$2:D364)+1)</f>
        <v>363</v>
      </c>
      <c r="E365" s="7">
        <f>IF(H365=0,0,MAX($E$2:E364)+1)</f>
        <v>257</v>
      </c>
      <c r="F365" s="65" t="s">
        <v>356</v>
      </c>
      <c r="G365" s="59"/>
      <c r="H365" s="102"/>
      <c r="I365" s="7" t="e">
        <f>IFERROR(VLOOKUP(H365,H$2:H364,1,FALSE),VLOOKUP(H365,H366:H$478,1,FALSE))</f>
        <v>#N/A</v>
      </c>
      <c r="J365" s="7" t="str">
        <f t="shared" si="66"/>
        <v>Заземляющая шина  Пом. №17</v>
      </c>
      <c r="K365" s="7">
        <f t="shared" si="67"/>
        <v>0</v>
      </c>
      <c r="L365" s="7">
        <f t="shared" si="68"/>
        <v>0</v>
      </c>
      <c r="M365" s="19" t="str">
        <f t="shared" si="77"/>
        <v>L2</v>
      </c>
      <c r="N365" s="7" t="str">
        <f t="shared" si="69"/>
        <v>PE.1.17.2</v>
      </c>
      <c r="O365" s="7"/>
      <c r="P365" s="7" t="str">
        <f t="shared" si="70"/>
        <v>ПуГВ (1х2,5)
L=5-0%</v>
      </c>
      <c r="Q365" s="7">
        <f t="shared" si="71"/>
        <v>1</v>
      </c>
      <c r="R365" s="7">
        <f t="shared" si="74"/>
        <v>0</v>
      </c>
      <c r="S365" s="7">
        <f t="shared" si="75"/>
        <v>2</v>
      </c>
      <c r="T365" s="7" t="str">
        <f t="shared" si="76"/>
        <v>L2</v>
      </c>
      <c r="U365" s="7" t="str">
        <f t="shared" si="72"/>
        <v>ПуГВ (1х2,5)</v>
      </c>
    </row>
    <row r="366" spans="1:21" x14ac:dyDescent="0.25">
      <c r="A366" s="7" t="str">
        <f t="shared" si="73"/>
        <v/>
      </c>
      <c r="B366" s="7">
        <f>IF(C366=1,MAX(B$2:$B365)+1,IF(F366=0,"",B365))</f>
        <v>1</v>
      </c>
      <c r="C366" s="7">
        <f>COUNTIF($F$2:$F366,F366)</f>
        <v>364</v>
      </c>
      <c r="D366" s="7">
        <f>IF(F366=0,0,MAX($D$2:D365)+1)</f>
        <v>364</v>
      </c>
      <c r="E366" s="7">
        <f>IF(H366=0,0,MAX($E$2:E365)+1)</f>
        <v>258</v>
      </c>
      <c r="F366" s="65" t="s">
        <v>356</v>
      </c>
      <c r="G366" s="59"/>
      <c r="H366" s="102"/>
      <c r="I366" s="7" t="e">
        <f>IFERROR(VLOOKUP(H366,H$2:H365,1,FALSE),VLOOKUP(H366,H367:H$478,1,FALSE))</f>
        <v>#N/A</v>
      </c>
      <c r="J366" s="7" t="str">
        <f t="shared" si="66"/>
        <v>Заземляющая шина  Пом. №17</v>
      </c>
      <c r="K366" s="7">
        <f t="shared" si="67"/>
        <v>0</v>
      </c>
      <c r="L366" s="7">
        <f t="shared" si="68"/>
        <v>0</v>
      </c>
      <c r="M366" s="19" t="str">
        <f t="shared" si="77"/>
        <v>L3</v>
      </c>
      <c r="N366" s="7" t="str">
        <f t="shared" si="69"/>
        <v>PE.1.17.3</v>
      </c>
      <c r="O366" s="7"/>
      <c r="P366" s="7" t="str">
        <f t="shared" si="70"/>
        <v>ПуГВ (1х2,5)
L=6-0%</v>
      </c>
      <c r="Q366" s="7">
        <f t="shared" si="71"/>
        <v>1</v>
      </c>
      <c r="R366" s="7">
        <f t="shared" si="74"/>
        <v>0</v>
      </c>
      <c r="S366" s="7">
        <f t="shared" si="75"/>
        <v>3</v>
      </c>
      <c r="T366" s="7" t="str">
        <f t="shared" si="76"/>
        <v>L3</v>
      </c>
      <c r="U366" s="7" t="str">
        <f t="shared" si="72"/>
        <v>ПуГВ (1х2,5)</v>
      </c>
    </row>
    <row r="367" spans="1:21" x14ac:dyDescent="0.25">
      <c r="A367" s="7" t="str">
        <f t="shared" si="73"/>
        <v/>
      </c>
      <c r="B367" s="7">
        <f>IF(C367=1,MAX(B$2:$B366)+1,IF(F367=0,"",B366))</f>
        <v>1</v>
      </c>
      <c r="C367" s="7">
        <f>COUNTIF($F$2:$F367,F367)</f>
        <v>365</v>
      </c>
      <c r="D367" s="7">
        <f>IF(F367=0,0,MAX($D$2:D366)+1)</f>
        <v>365</v>
      </c>
      <c r="E367" s="7">
        <f>IF(H367=0,0,MAX($E$2:E366)+1)</f>
        <v>259</v>
      </c>
      <c r="F367" s="65" t="s">
        <v>356</v>
      </c>
      <c r="G367" s="59"/>
      <c r="H367" s="102"/>
      <c r="I367" s="7" t="e">
        <f>IFERROR(VLOOKUP(H367,H$2:H366,1,FALSE),VLOOKUP(H367,H368:H$478,1,FALSE))</f>
        <v>#N/A</v>
      </c>
      <c r="J367" s="7" t="str">
        <f t="shared" si="66"/>
        <v>Заземляющая шина  Пом. №18</v>
      </c>
      <c r="K367" s="7">
        <f t="shared" si="67"/>
        <v>0</v>
      </c>
      <c r="L367" s="7">
        <f t="shared" si="68"/>
        <v>0</v>
      </c>
      <c r="M367" s="19" t="str">
        <f t="shared" si="77"/>
        <v>L1</v>
      </c>
      <c r="N367" s="7" t="str">
        <f t="shared" si="69"/>
        <v>PE.1.18.1</v>
      </c>
      <c r="O367" s="7"/>
      <c r="P367" s="7" t="str">
        <f t="shared" si="70"/>
        <v>ПуГВ (1х2,5)
L=14-0%</v>
      </c>
      <c r="Q367" s="7">
        <f t="shared" si="71"/>
        <v>1</v>
      </c>
      <c r="R367" s="7">
        <f t="shared" si="74"/>
        <v>0</v>
      </c>
      <c r="S367" s="7">
        <f t="shared" si="75"/>
        <v>1</v>
      </c>
      <c r="T367" s="7" t="str">
        <f t="shared" si="76"/>
        <v>L1</v>
      </c>
      <c r="U367" s="7" t="str">
        <f t="shared" si="72"/>
        <v>ПуГВ (1х2,5)</v>
      </c>
    </row>
    <row r="368" spans="1:21" x14ac:dyDescent="0.25">
      <c r="A368" s="7" t="str">
        <f t="shared" si="73"/>
        <v/>
      </c>
      <c r="B368" s="7">
        <f>IF(C368=1,MAX(B$2:$B367)+1,IF(F368=0,"",B367))</f>
        <v>1</v>
      </c>
      <c r="C368" s="7">
        <f>COUNTIF($F$2:$F368,F368)</f>
        <v>366</v>
      </c>
      <c r="D368" s="7">
        <f>IF(F368=0,0,MAX($D$2:D367)+1)</f>
        <v>366</v>
      </c>
      <c r="E368" s="7">
        <f>IF(H368=0,0,MAX($E$2:E367)+1)</f>
        <v>260</v>
      </c>
      <c r="F368" s="65" t="s">
        <v>356</v>
      </c>
      <c r="G368" s="59"/>
      <c r="H368" s="102"/>
      <c r="I368" s="7" t="e">
        <f>IFERROR(VLOOKUP(H368,H$2:H367,1,FALSE),VLOOKUP(H368,H369:H$478,1,FALSE))</f>
        <v>#N/A</v>
      </c>
      <c r="J368" s="7" t="str">
        <f t="shared" si="66"/>
        <v>Заземляющая шина  Пом. №18</v>
      </c>
      <c r="K368" s="7">
        <f t="shared" si="67"/>
        <v>0</v>
      </c>
      <c r="L368" s="7">
        <f t="shared" si="68"/>
        <v>0</v>
      </c>
      <c r="M368" s="19" t="str">
        <f t="shared" si="77"/>
        <v>L2</v>
      </c>
      <c r="N368" s="7" t="str">
        <f t="shared" si="69"/>
        <v>PE.1.18.2</v>
      </c>
      <c r="O368" s="7"/>
      <c r="P368" s="7" t="str">
        <f t="shared" si="70"/>
        <v>ПуГВ (1х2,5)
L=13-0%</v>
      </c>
      <c r="Q368" s="7">
        <f t="shared" si="71"/>
        <v>1</v>
      </c>
      <c r="R368" s="7">
        <f t="shared" si="74"/>
        <v>0</v>
      </c>
      <c r="S368" s="7">
        <f t="shared" si="75"/>
        <v>2</v>
      </c>
      <c r="T368" s="7" t="str">
        <f t="shared" si="76"/>
        <v>L2</v>
      </c>
      <c r="U368" s="7" t="str">
        <f t="shared" si="72"/>
        <v>ПуГВ (1х2,5)</v>
      </c>
    </row>
    <row r="369" spans="1:21" x14ac:dyDescent="0.25">
      <c r="A369" s="7" t="str">
        <f t="shared" si="73"/>
        <v/>
      </c>
      <c r="B369" s="7">
        <f>IF(C369=1,MAX(B$2:$B368)+1,IF(F369=0,"",B368))</f>
        <v>1</v>
      </c>
      <c r="C369" s="7">
        <f>COUNTIF($F$2:$F369,F369)</f>
        <v>367</v>
      </c>
      <c r="D369" s="7">
        <f>IF(F369=0,0,MAX($D$2:D368)+1)</f>
        <v>367</v>
      </c>
      <c r="E369" s="7">
        <f>IF(H369=0,0,MAX($E$2:E368)+1)</f>
        <v>261</v>
      </c>
      <c r="F369" s="65" t="s">
        <v>356</v>
      </c>
      <c r="G369" s="59"/>
      <c r="H369" s="102"/>
      <c r="I369" s="7" t="e">
        <f>IFERROR(VLOOKUP(H369,H$2:H368,1,FALSE),VLOOKUP(H369,H370:H$478,1,FALSE))</f>
        <v>#N/A</v>
      </c>
      <c r="J369" s="7" t="str">
        <f t="shared" si="66"/>
        <v>Заземляющая шина  Пом. №18</v>
      </c>
      <c r="K369" s="7">
        <f t="shared" si="67"/>
        <v>0</v>
      </c>
      <c r="L369" s="7">
        <f t="shared" si="68"/>
        <v>0</v>
      </c>
      <c r="M369" s="19" t="str">
        <f t="shared" si="77"/>
        <v>L3</v>
      </c>
      <c r="N369" s="7" t="str">
        <f t="shared" si="69"/>
        <v>PE.1.18.3</v>
      </c>
      <c r="O369" s="7"/>
      <c r="P369" s="7" t="str">
        <f t="shared" si="70"/>
        <v>ПуГВ (1х2,5)
L=12-0%</v>
      </c>
      <c r="Q369" s="7">
        <f t="shared" si="71"/>
        <v>1</v>
      </c>
      <c r="R369" s="7">
        <f t="shared" si="74"/>
        <v>0</v>
      </c>
      <c r="S369" s="7">
        <f t="shared" si="75"/>
        <v>3</v>
      </c>
      <c r="T369" s="7" t="str">
        <f t="shared" si="76"/>
        <v>L3</v>
      </c>
      <c r="U369" s="7" t="str">
        <f t="shared" si="72"/>
        <v>ПуГВ (1х2,5)</v>
      </c>
    </row>
    <row r="370" spans="1:21" x14ac:dyDescent="0.25">
      <c r="A370" s="7" t="str">
        <f t="shared" si="73"/>
        <v/>
      </c>
      <c r="B370" s="7">
        <f>IF(C370=1,MAX(B$2:$B369)+1,IF(F370=0,"",B369))</f>
        <v>1</v>
      </c>
      <c r="C370" s="7">
        <f>COUNTIF($F$2:$F370,F370)</f>
        <v>368</v>
      </c>
      <c r="D370" s="7">
        <f>IF(F370=0,0,MAX($D$2:D369)+1)</f>
        <v>368</v>
      </c>
      <c r="E370" s="7">
        <f>IF(H370=0,0,MAX($E$2:E369)+1)</f>
        <v>0</v>
      </c>
      <c r="F370" s="65" t="s">
        <v>356</v>
      </c>
      <c r="G370" s="59"/>
      <c r="H370" s="102"/>
      <c r="I370" s="7" t="e">
        <f>IFERROR(VLOOKUP(H370,H$2:H369,1,FALSE),VLOOKUP(H370,H371:H$478,1,FALSE))</f>
        <v>#N/A</v>
      </c>
      <c r="J370" s="7" t="str">
        <f t="shared" si="66"/>
        <v/>
      </c>
      <c r="K370" s="7" t="str">
        <f t="shared" si="67"/>
        <v/>
      </c>
      <c r="L370" s="7" t="str">
        <f t="shared" si="68"/>
        <v/>
      </c>
      <c r="M370" s="19" t="str">
        <f t="shared" si="77"/>
        <v/>
      </c>
      <c r="N370" s="7" t="str">
        <f t="shared" si="69"/>
        <v/>
      </c>
      <c r="O370" s="7"/>
      <c r="P370" s="7" t="str">
        <f t="shared" si="70"/>
        <v/>
      </c>
      <c r="Q370" s="7" t="str">
        <f t="shared" si="71"/>
        <v/>
      </c>
      <c r="R370" s="7">
        <f t="shared" si="74"/>
        <v>0</v>
      </c>
      <c r="S370" s="7">
        <f t="shared" si="75"/>
        <v>1</v>
      </c>
      <c r="T370" s="7" t="str">
        <f t="shared" si="76"/>
        <v>L1</v>
      </c>
      <c r="U370" s="7" t="str">
        <f t="shared" si="72"/>
        <v/>
      </c>
    </row>
    <row r="371" spans="1:21" x14ac:dyDescent="0.25">
      <c r="A371" s="7" t="str">
        <f t="shared" si="73"/>
        <v/>
      </c>
      <c r="B371" s="7">
        <f>IF(C371=1,MAX(B$2:$B370)+1,IF(F371=0,"",B370))</f>
        <v>1</v>
      </c>
      <c r="C371" s="7">
        <f>COUNTIF($F$2:$F371,F371)</f>
        <v>369</v>
      </c>
      <c r="D371" s="7">
        <f>IF(F371=0,0,MAX($D$2:D370)+1)</f>
        <v>369</v>
      </c>
      <c r="E371" s="7">
        <f>IF(H371=0,0,MAX($E$2:E370)+1)</f>
        <v>0</v>
      </c>
      <c r="F371" s="65" t="s">
        <v>356</v>
      </c>
      <c r="G371" s="59"/>
      <c r="H371" s="102"/>
      <c r="I371" s="7" t="e">
        <f>IFERROR(VLOOKUP(H371,H$2:H370,1,FALSE),VLOOKUP(H371,H372:H$478,1,FALSE))</f>
        <v>#N/A</v>
      </c>
      <c r="J371" s="7" t="str">
        <f t="shared" si="66"/>
        <v/>
      </c>
      <c r="K371" s="7" t="str">
        <f t="shared" si="67"/>
        <v/>
      </c>
      <c r="L371" s="7" t="str">
        <f t="shared" si="68"/>
        <v/>
      </c>
      <c r="M371" s="19" t="str">
        <f t="shared" si="77"/>
        <v/>
      </c>
      <c r="N371" s="7" t="str">
        <f t="shared" si="69"/>
        <v/>
      </c>
      <c r="O371" s="7"/>
      <c r="P371" s="7" t="str">
        <f t="shared" si="70"/>
        <v/>
      </c>
      <c r="Q371" s="7" t="str">
        <f t="shared" si="71"/>
        <v/>
      </c>
      <c r="R371" s="7">
        <f t="shared" si="74"/>
        <v>0</v>
      </c>
      <c r="S371" s="7">
        <f t="shared" si="75"/>
        <v>2</v>
      </c>
      <c r="T371" s="7" t="str">
        <f t="shared" si="76"/>
        <v>L2</v>
      </c>
      <c r="U371" s="7" t="str">
        <f t="shared" si="72"/>
        <v/>
      </c>
    </row>
    <row r="372" spans="1:21" x14ac:dyDescent="0.25">
      <c r="A372" s="7" t="str">
        <f t="shared" si="73"/>
        <v/>
      </c>
      <c r="B372" s="7">
        <f>IF(C372=1,MAX(B$2:$B371)+1,IF(F372=0,"",B371))</f>
        <v>1</v>
      </c>
      <c r="C372" s="7">
        <f>COUNTIF($F$2:$F372,F372)</f>
        <v>370</v>
      </c>
      <c r="D372" s="7">
        <f>IF(F372=0,0,MAX($D$2:D371)+1)</f>
        <v>370</v>
      </c>
      <c r="E372" s="7">
        <f>IF(H372=0,0,MAX($E$2:E371)+1)</f>
        <v>0</v>
      </c>
      <c r="F372" s="65" t="s">
        <v>356</v>
      </c>
      <c r="G372" s="59"/>
      <c r="H372" s="102"/>
      <c r="I372" s="7" t="e">
        <f>IFERROR(VLOOKUP(H372,H$2:H371,1,FALSE),VLOOKUP(H372,H373:H$478,1,FALSE))</f>
        <v>#N/A</v>
      </c>
      <c r="J372" s="7" t="str">
        <f t="shared" si="66"/>
        <v/>
      </c>
      <c r="K372" s="7" t="str">
        <f t="shared" si="67"/>
        <v/>
      </c>
      <c r="L372" s="7" t="str">
        <f t="shared" si="68"/>
        <v/>
      </c>
      <c r="M372" s="19" t="str">
        <f t="shared" si="77"/>
        <v/>
      </c>
      <c r="N372" s="7" t="str">
        <f t="shared" si="69"/>
        <v/>
      </c>
      <c r="O372" s="7"/>
      <c r="P372" s="7" t="str">
        <f t="shared" si="70"/>
        <v/>
      </c>
      <c r="Q372" s="7" t="str">
        <f t="shared" si="71"/>
        <v/>
      </c>
      <c r="R372" s="7">
        <f t="shared" si="74"/>
        <v>0</v>
      </c>
      <c r="S372" s="7">
        <f t="shared" si="75"/>
        <v>3</v>
      </c>
      <c r="T372" s="7" t="str">
        <f t="shared" si="76"/>
        <v>L3</v>
      </c>
      <c r="U372" s="7" t="str">
        <f t="shared" si="72"/>
        <v/>
      </c>
    </row>
    <row r="373" spans="1:21" x14ac:dyDescent="0.25">
      <c r="A373" s="7" t="str">
        <f t="shared" si="73"/>
        <v/>
      </c>
      <c r="B373" s="7">
        <f>IF(C373=1,MAX(B$2:$B372)+1,IF(F373=0,"",B372))</f>
        <v>1</v>
      </c>
      <c r="C373" s="7">
        <f>COUNTIF($F$2:$F373,F373)</f>
        <v>371</v>
      </c>
      <c r="D373" s="7">
        <f>IF(F373=0,0,MAX($D$2:D372)+1)</f>
        <v>371</v>
      </c>
      <c r="E373" s="7">
        <f>IF(H373=0,0,MAX($E$2:E372)+1)</f>
        <v>0</v>
      </c>
      <c r="F373" s="65" t="s">
        <v>356</v>
      </c>
      <c r="G373" s="59"/>
      <c r="H373" s="102"/>
      <c r="I373" s="7" t="e">
        <f>IFERROR(VLOOKUP(H373,H$2:H372,1,FALSE),VLOOKUP(H373,H374:H$478,1,FALSE))</f>
        <v>#N/A</v>
      </c>
      <c r="J373" s="7" t="str">
        <f t="shared" si="66"/>
        <v/>
      </c>
      <c r="K373" s="7" t="str">
        <f t="shared" si="67"/>
        <v/>
      </c>
      <c r="L373" s="7" t="str">
        <f t="shared" si="68"/>
        <v/>
      </c>
      <c r="M373" s="19" t="str">
        <f t="shared" si="77"/>
        <v/>
      </c>
      <c r="N373" s="7" t="str">
        <f t="shared" si="69"/>
        <v/>
      </c>
      <c r="O373" s="7"/>
      <c r="P373" s="7" t="str">
        <f t="shared" si="70"/>
        <v/>
      </c>
      <c r="Q373" s="7" t="str">
        <f t="shared" si="71"/>
        <v/>
      </c>
      <c r="R373" s="7">
        <f t="shared" si="74"/>
        <v>0</v>
      </c>
      <c r="S373" s="7">
        <f t="shared" si="75"/>
        <v>1</v>
      </c>
      <c r="T373" s="7" t="str">
        <f t="shared" si="76"/>
        <v>L1</v>
      </c>
      <c r="U373" s="7" t="str">
        <f t="shared" si="72"/>
        <v/>
      </c>
    </row>
    <row r="374" spans="1:21" x14ac:dyDescent="0.25">
      <c r="A374" s="7" t="str">
        <f t="shared" si="73"/>
        <v/>
      </c>
      <c r="B374" s="7">
        <f>IF(C374=1,MAX(B$2:$B373)+1,IF(F374=0,"",B373))</f>
        <v>1</v>
      </c>
      <c r="C374" s="7">
        <f>COUNTIF($F$2:$F374,F374)</f>
        <v>372</v>
      </c>
      <c r="D374" s="7">
        <f>IF(F374=0,0,MAX($D$2:D373)+1)</f>
        <v>372</v>
      </c>
      <c r="E374" s="7">
        <f>IF(H374=0,0,MAX($E$2:E373)+1)</f>
        <v>0</v>
      </c>
      <c r="F374" s="65" t="s">
        <v>356</v>
      </c>
      <c r="G374" s="65"/>
      <c r="H374" s="102"/>
      <c r="I374" s="7" t="e">
        <f>IFERROR(VLOOKUP(H374,H$2:H373,1,FALSE),VLOOKUP(H374,H375:H$478,1,FALSE))</f>
        <v>#N/A</v>
      </c>
      <c r="J374" s="7" t="str">
        <f t="shared" si="66"/>
        <v/>
      </c>
      <c r="K374" s="7" t="str">
        <f t="shared" si="67"/>
        <v/>
      </c>
      <c r="L374" s="7" t="str">
        <f t="shared" si="68"/>
        <v/>
      </c>
      <c r="M374" s="19" t="str">
        <f t="shared" si="77"/>
        <v/>
      </c>
      <c r="N374" s="7" t="str">
        <f t="shared" si="69"/>
        <v/>
      </c>
      <c r="O374" s="7"/>
      <c r="P374" s="7" t="str">
        <f t="shared" si="70"/>
        <v/>
      </c>
      <c r="Q374" s="7" t="str">
        <f t="shared" si="71"/>
        <v/>
      </c>
      <c r="R374" s="7">
        <f t="shared" si="74"/>
        <v>0</v>
      </c>
      <c r="S374" s="7">
        <f t="shared" si="75"/>
        <v>2</v>
      </c>
      <c r="T374" s="7" t="str">
        <f t="shared" si="76"/>
        <v>L2</v>
      </c>
      <c r="U374" s="7" t="str">
        <f t="shared" si="72"/>
        <v/>
      </c>
    </row>
    <row r="375" spans="1:21" x14ac:dyDescent="0.25">
      <c r="A375" s="7" t="str">
        <f t="shared" si="73"/>
        <v/>
      </c>
      <c r="B375" s="7">
        <f>IF(C375=1,MAX(B$2:$B374)+1,IF(F375=0,"",B374))</f>
        <v>1</v>
      </c>
      <c r="C375" s="7">
        <f>COUNTIF($F$2:$F375,F375)</f>
        <v>373</v>
      </c>
      <c r="D375" s="7">
        <f>IF(F375=0,0,MAX($D$2:D374)+1)</f>
        <v>373</v>
      </c>
      <c r="E375" s="7">
        <f>IF(H375=0,0,MAX($E$2:E374)+1)</f>
        <v>0</v>
      </c>
      <c r="F375" s="65" t="s">
        <v>356</v>
      </c>
      <c r="G375" s="59"/>
      <c r="H375" s="102"/>
      <c r="I375" s="7" t="e">
        <f>IFERROR(VLOOKUP(H375,H$2:H374,1,FALSE),VLOOKUP(H375,H376:H$478,1,FALSE))</f>
        <v>#N/A</v>
      </c>
      <c r="J375" s="7" t="str">
        <f t="shared" si="66"/>
        <v/>
      </c>
      <c r="K375" s="7" t="str">
        <f t="shared" si="67"/>
        <v/>
      </c>
      <c r="L375" s="7" t="str">
        <f t="shared" si="68"/>
        <v/>
      </c>
      <c r="M375" s="19" t="str">
        <f t="shared" si="77"/>
        <v/>
      </c>
      <c r="N375" s="7" t="str">
        <f t="shared" si="69"/>
        <v/>
      </c>
      <c r="O375" s="7"/>
      <c r="P375" s="7" t="str">
        <f t="shared" si="70"/>
        <v/>
      </c>
      <c r="Q375" s="7" t="str">
        <f t="shared" si="71"/>
        <v/>
      </c>
      <c r="R375" s="7">
        <f t="shared" si="74"/>
        <v>0</v>
      </c>
      <c r="S375" s="7">
        <f t="shared" si="75"/>
        <v>3</v>
      </c>
      <c r="T375" s="7" t="str">
        <f t="shared" si="76"/>
        <v>L3</v>
      </c>
      <c r="U375" s="7" t="str">
        <f t="shared" si="72"/>
        <v/>
      </c>
    </row>
    <row r="376" spans="1:21" s="8" customFormat="1" ht="15.75" thickBot="1" x14ac:dyDescent="0.3">
      <c r="A376" s="47" t="str">
        <f t="shared" si="73"/>
        <v/>
      </c>
      <c r="B376" s="47">
        <f>IF(C376=1,MAX(B$2:$B375)+1,IF(F376=0,"",B375))</f>
        <v>1</v>
      </c>
      <c r="C376" s="47">
        <f>COUNTIF($F$2:$F376,F376)</f>
        <v>374</v>
      </c>
      <c r="D376" s="47">
        <f>IF(F376=0,0,MAX($D$2:D375)+1)</f>
        <v>374</v>
      </c>
      <c r="E376" s="47">
        <f>IF(H376=0,0,MAX($E$2:E375)+1)</f>
        <v>0</v>
      </c>
      <c r="F376" s="65" t="s">
        <v>356</v>
      </c>
      <c r="G376" s="64"/>
      <c r="H376" s="103"/>
      <c r="I376" s="47" t="e">
        <f>IFERROR(VLOOKUP(H376,H$2:H375,1,FALSE),VLOOKUP(H376,H377:H$478,1,FALSE))</f>
        <v>#N/A</v>
      </c>
      <c r="J376" s="47" t="str">
        <f t="shared" si="66"/>
        <v/>
      </c>
      <c r="K376" s="47" t="str">
        <f t="shared" si="67"/>
        <v/>
      </c>
      <c r="L376" s="47" t="str">
        <f t="shared" si="68"/>
        <v/>
      </c>
      <c r="M376" s="52" t="str">
        <f t="shared" si="77"/>
        <v/>
      </c>
      <c r="N376" s="47" t="str">
        <f t="shared" si="69"/>
        <v/>
      </c>
      <c r="O376" s="47"/>
      <c r="P376" s="47" t="str">
        <f t="shared" si="70"/>
        <v/>
      </c>
      <c r="Q376" s="47" t="str">
        <f t="shared" si="71"/>
        <v/>
      </c>
      <c r="R376" s="47">
        <f t="shared" si="74"/>
        <v>0</v>
      </c>
      <c r="S376" s="47">
        <f t="shared" si="75"/>
        <v>1</v>
      </c>
      <c r="T376" s="47" t="str">
        <f t="shared" si="76"/>
        <v>L1</v>
      </c>
      <c r="U376" s="47" t="str">
        <f t="shared" si="72"/>
        <v/>
      </c>
    </row>
    <row r="377" spans="1:21" x14ac:dyDescent="0.25">
      <c r="A377" s="7" t="str">
        <f t="shared" si="73"/>
        <v/>
      </c>
      <c r="B377" s="7">
        <f>IF(C377=1,MAX(B$2:$B376)+1,IF(F377=0,"",B376))</f>
        <v>1</v>
      </c>
      <c r="C377" s="7">
        <f>COUNTIF($F$2:$F377,F377)</f>
        <v>375</v>
      </c>
      <c r="D377" s="7">
        <f>IF(F377=0,0,MAX($D$2:D376)+1)</f>
        <v>375</v>
      </c>
      <c r="E377" s="7">
        <f>IF(H377=0,0,MAX($E$2:E376)+1)</f>
        <v>0</v>
      </c>
      <c r="F377" s="65" t="s">
        <v>356</v>
      </c>
      <c r="G377" s="59"/>
      <c r="H377" s="102"/>
      <c r="I377" s="7" t="e">
        <f>IFERROR(VLOOKUP(H377,H$2:H376,1,FALSE),VLOOKUP(H377,H378:H$478,1,FALSE))</f>
        <v>#N/A</v>
      </c>
      <c r="J377" s="7" t="str">
        <f t="shared" si="66"/>
        <v/>
      </c>
      <c r="K377" s="7" t="str">
        <f t="shared" si="67"/>
        <v/>
      </c>
      <c r="L377" s="7" t="str">
        <f t="shared" si="68"/>
        <v/>
      </c>
      <c r="M377" s="19" t="str">
        <f t="shared" si="77"/>
        <v/>
      </c>
      <c r="N377" s="7" t="str">
        <f t="shared" si="69"/>
        <v/>
      </c>
      <c r="O377" s="7"/>
      <c r="P377" s="7" t="str">
        <f t="shared" si="70"/>
        <v/>
      </c>
      <c r="Q377" s="7" t="str">
        <f t="shared" si="71"/>
        <v/>
      </c>
      <c r="R377" s="7">
        <f t="shared" si="74"/>
        <v>0</v>
      </c>
      <c r="S377" s="7">
        <f t="shared" si="75"/>
        <v>2</v>
      </c>
      <c r="T377" s="7" t="str">
        <f t="shared" si="76"/>
        <v>L2</v>
      </c>
      <c r="U377" s="7" t="str">
        <f t="shared" si="72"/>
        <v/>
      </c>
    </row>
    <row r="378" spans="1:21" x14ac:dyDescent="0.25">
      <c r="A378" s="7" t="str">
        <f t="shared" si="73"/>
        <v/>
      </c>
      <c r="B378" s="7">
        <f>IF(C378=1,MAX(B$2:$B377)+1,IF(F378=0,"",B377))</f>
        <v>1</v>
      </c>
      <c r="C378" s="7">
        <f>COUNTIF($F$2:$F378,F378)</f>
        <v>376</v>
      </c>
      <c r="D378" s="7">
        <f>IF(F378=0,0,MAX($D$2:D377)+1)</f>
        <v>376</v>
      </c>
      <c r="E378" s="7">
        <f>IF(H378=0,0,MAX($E$2:E377)+1)</f>
        <v>0</v>
      </c>
      <c r="F378" s="65" t="s">
        <v>356</v>
      </c>
      <c r="G378" s="59"/>
      <c r="H378" s="102"/>
      <c r="I378" s="7" t="e">
        <f>IFERROR(VLOOKUP(H378,H$2:H377,1,FALSE),VLOOKUP(H378,H379:H$478,1,FALSE))</f>
        <v>#N/A</v>
      </c>
      <c r="J378" s="7" t="str">
        <f t="shared" si="66"/>
        <v/>
      </c>
      <c r="K378" s="7" t="str">
        <f t="shared" si="67"/>
        <v/>
      </c>
      <c r="L378" s="7" t="str">
        <f t="shared" si="68"/>
        <v/>
      </c>
      <c r="M378" s="19" t="str">
        <f t="shared" si="77"/>
        <v/>
      </c>
      <c r="N378" s="7" t="str">
        <f t="shared" si="69"/>
        <v/>
      </c>
      <c r="O378" s="7"/>
      <c r="P378" s="7" t="str">
        <f t="shared" si="70"/>
        <v/>
      </c>
      <c r="Q378" s="7" t="str">
        <f t="shared" si="71"/>
        <v/>
      </c>
      <c r="R378" s="7">
        <f t="shared" si="74"/>
        <v>0</v>
      </c>
      <c r="S378" s="7">
        <f t="shared" si="75"/>
        <v>3</v>
      </c>
      <c r="T378" s="7" t="str">
        <f t="shared" si="76"/>
        <v>L3</v>
      </c>
      <c r="U378" s="7" t="str">
        <f t="shared" si="72"/>
        <v/>
      </c>
    </row>
    <row r="379" spans="1:21" x14ac:dyDescent="0.25">
      <c r="A379" s="7" t="str">
        <f t="shared" si="73"/>
        <v/>
      </c>
      <c r="B379" s="7">
        <f>IF(C379=1,MAX(B$2:$B378)+1,IF(F379=0,"",B378))</f>
        <v>1</v>
      </c>
      <c r="C379" s="7">
        <f>COUNTIF($F$2:$F379,F379)</f>
        <v>377</v>
      </c>
      <c r="D379" s="7">
        <f>IF(F379=0,0,MAX($D$2:D378)+1)</f>
        <v>377</v>
      </c>
      <c r="E379" s="7">
        <f>IF(H379=0,0,MAX($E$2:E378)+1)</f>
        <v>0</v>
      </c>
      <c r="F379" s="65" t="s">
        <v>356</v>
      </c>
      <c r="G379" s="59"/>
      <c r="H379" s="102"/>
      <c r="I379" s="7" t="e">
        <f>IFERROR(VLOOKUP(H379,H$2:H378,1,FALSE),VLOOKUP(H379,H380:H$478,1,FALSE))</f>
        <v>#N/A</v>
      </c>
      <c r="J379" s="7" t="str">
        <f t="shared" si="66"/>
        <v/>
      </c>
      <c r="K379" s="7" t="str">
        <f t="shared" si="67"/>
        <v/>
      </c>
      <c r="L379" s="7" t="str">
        <f t="shared" si="68"/>
        <v/>
      </c>
      <c r="M379" s="19" t="str">
        <f t="shared" si="77"/>
        <v/>
      </c>
      <c r="N379" s="7" t="str">
        <f t="shared" si="69"/>
        <v/>
      </c>
      <c r="O379" s="7"/>
      <c r="P379" s="7" t="str">
        <f t="shared" si="70"/>
        <v/>
      </c>
      <c r="Q379" s="7" t="str">
        <f t="shared" si="71"/>
        <v/>
      </c>
      <c r="R379" s="7">
        <f t="shared" si="74"/>
        <v>0</v>
      </c>
      <c r="S379" s="7">
        <f t="shared" si="75"/>
        <v>1</v>
      </c>
      <c r="T379" s="7" t="str">
        <f t="shared" si="76"/>
        <v>L1</v>
      </c>
      <c r="U379" s="7" t="str">
        <f t="shared" si="72"/>
        <v/>
      </c>
    </row>
    <row r="380" spans="1:21" x14ac:dyDescent="0.25">
      <c r="A380" s="7" t="str">
        <f t="shared" si="73"/>
        <v/>
      </c>
      <c r="B380" s="7">
        <f>IF(C380=1,MAX(B$2:$B379)+1,IF(F380=0,"",B379))</f>
        <v>1</v>
      </c>
      <c r="C380" s="7">
        <f>COUNTIF($F$2:$F380,F380)</f>
        <v>378</v>
      </c>
      <c r="D380" s="7">
        <f>IF(F380=0,0,MAX($D$2:D379)+1)</f>
        <v>378</v>
      </c>
      <c r="E380" s="7">
        <f>IF(H380=0,0,MAX($E$2:E379)+1)</f>
        <v>0</v>
      </c>
      <c r="F380" s="65" t="s">
        <v>356</v>
      </c>
      <c r="G380" s="59"/>
      <c r="H380" s="102"/>
      <c r="I380" s="7" t="e">
        <f>IFERROR(VLOOKUP(H380,H$2:H379,1,FALSE),VLOOKUP(H380,H381:H$478,1,FALSE))</f>
        <v>#N/A</v>
      </c>
      <c r="J380" s="7" t="str">
        <f t="shared" si="66"/>
        <v/>
      </c>
      <c r="K380" s="7" t="str">
        <f t="shared" si="67"/>
        <v/>
      </c>
      <c r="L380" s="7" t="str">
        <f t="shared" si="68"/>
        <v/>
      </c>
      <c r="M380" s="19" t="str">
        <f t="shared" si="77"/>
        <v/>
      </c>
      <c r="N380" s="7" t="str">
        <f t="shared" si="69"/>
        <v/>
      </c>
      <c r="O380" s="7"/>
      <c r="P380" s="7" t="str">
        <f t="shared" si="70"/>
        <v/>
      </c>
      <c r="Q380" s="7" t="str">
        <f t="shared" si="71"/>
        <v/>
      </c>
      <c r="R380" s="7">
        <f t="shared" si="74"/>
        <v>0</v>
      </c>
      <c r="S380" s="7">
        <f t="shared" si="75"/>
        <v>2</v>
      </c>
      <c r="T380" s="7" t="str">
        <f t="shared" si="76"/>
        <v>L2</v>
      </c>
      <c r="U380" s="7" t="str">
        <f t="shared" si="72"/>
        <v/>
      </c>
    </row>
    <row r="381" spans="1:21" x14ac:dyDescent="0.25">
      <c r="A381" s="7" t="str">
        <f t="shared" si="73"/>
        <v/>
      </c>
      <c r="B381" s="7">
        <f>IF(C381=1,MAX(B$2:$B380)+1,IF(F381=0,"",B380))</f>
        <v>1</v>
      </c>
      <c r="C381" s="7">
        <f>COUNTIF($F$2:$F381,F381)</f>
        <v>379</v>
      </c>
      <c r="D381" s="7">
        <f>IF(F381=0,0,MAX($D$2:D380)+1)</f>
        <v>379</v>
      </c>
      <c r="E381" s="7">
        <f>IF(H381=0,0,MAX($E$2:E380)+1)</f>
        <v>0</v>
      </c>
      <c r="F381" s="65" t="s">
        <v>356</v>
      </c>
      <c r="G381" s="59"/>
      <c r="H381" s="102"/>
      <c r="I381" s="7" t="e">
        <f>IFERROR(VLOOKUP(H381,H$2:H380,1,FALSE),VLOOKUP(H381,H382:H$478,1,FALSE))</f>
        <v>#N/A</v>
      </c>
      <c r="J381" s="7" t="str">
        <f t="shared" si="66"/>
        <v/>
      </c>
      <c r="K381" s="7" t="str">
        <f t="shared" si="67"/>
        <v/>
      </c>
      <c r="L381" s="7" t="str">
        <f t="shared" si="68"/>
        <v/>
      </c>
      <c r="M381" s="19" t="str">
        <f t="shared" si="77"/>
        <v/>
      </c>
      <c r="N381" s="7" t="str">
        <f t="shared" si="69"/>
        <v/>
      </c>
      <c r="O381" s="7"/>
      <c r="P381" s="7" t="str">
        <f t="shared" si="70"/>
        <v/>
      </c>
      <c r="Q381" s="7" t="str">
        <f t="shared" si="71"/>
        <v/>
      </c>
      <c r="R381" s="7">
        <f t="shared" si="74"/>
        <v>0</v>
      </c>
      <c r="S381" s="7">
        <f t="shared" si="75"/>
        <v>3</v>
      </c>
      <c r="T381" s="7" t="str">
        <f t="shared" si="76"/>
        <v>L3</v>
      </c>
      <c r="U381" s="7" t="str">
        <f t="shared" si="72"/>
        <v/>
      </c>
    </row>
    <row r="382" spans="1:21" x14ac:dyDescent="0.25">
      <c r="A382" s="7" t="str">
        <f t="shared" si="73"/>
        <v/>
      </c>
      <c r="B382" s="7">
        <f>IF(C382=1,MAX(B$2:$B381)+1,IF(F382=0,"",B381))</f>
        <v>1</v>
      </c>
      <c r="C382" s="7">
        <f>COUNTIF($F$2:$F382,F382)</f>
        <v>380</v>
      </c>
      <c r="D382" s="7">
        <f>IF(F382=0,0,MAX($D$2:D381)+1)</f>
        <v>380</v>
      </c>
      <c r="E382" s="7">
        <f>IF(H382=0,0,MAX($E$2:E381)+1)</f>
        <v>0</v>
      </c>
      <c r="F382" s="65" t="s">
        <v>356</v>
      </c>
      <c r="G382" s="59"/>
      <c r="H382" s="102"/>
      <c r="I382" s="7" t="e">
        <f>IFERROR(VLOOKUP(H382,H$2:H381,1,FALSE),VLOOKUP(H382,H383:H$478,1,FALSE))</f>
        <v>#N/A</v>
      </c>
      <c r="J382" s="7" t="str">
        <f t="shared" si="66"/>
        <v/>
      </c>
      <c r="K382" s="7" t="str">
        <f t="shared" si="67"/>
        <v/>
      </c>
      <c r="L382" s="7" t="str">
        <f t="shared" si="68"/>
        <v/>
      </c>
      <c r="M382" s="19" t="str">
        <f t="shared" si="77"/>
        <v/>
      </c>
      <c r="N382" s="7" t="str">
        <f t="shared" si="69"/>
        <v/>
      </c>
      <c r="O382" s="7"/>
      <c r="P382" s="7" t="str">
        <f t="shared" si="70"/>
        <v/>
      </c>
      <c r="Q382" s="7" t="str">
        <f t="shared" si="71"/>
        <v/>
      </c>
      <c r="R382" s="7">
        <f t="shared" si="74"/>
        <v>0</v>
      </c>
      <c r="S382" s="7">
        <f t="shared" si="75"/>
        <v>1</v>
      </c>
      <c r="T382" s="7" t="str">
        <f t="shared" si="76"/>
        <v>L1</v>
      </c>
      <c r="U382" s="7" t="str">
        <f t="shared" si="72"/>
        <v/>
      </c>
    </row>
    <row r="383" spans="1:21" x14ac:dyDescent="0.25">
      <c r="A383" s="7" t="str">
        <f t="shared" si="73"/>
        <v/>
      </c>
      <c r="B383" s="7">
        <f>IF(C383=1,MAX(B$2:$B382)+1,IF(F383=0,"",B382))</f>
        <v>1</v>
      </c>
      <c r="C383" s="7">
        <f>COUNTIF($F$2:$F383,F383)</f>
        <v>381</v>
      </c>
      <c r="D383" s="7">
        <f>IF(F383=0,0,MAX($D$2:D382)+1)</f>
        <v>381</v>
      </c>
      <c r="E383" s="7">
        <f>IF(H383=0,0,MAX($E$2:E382)+1)</f>
        <v>0</v>
      </c>
      <c r="F383" s="65" t="s">
        <v>356</v>
      </c>
      <c r="G383" s="59"/>
      <c r="H383" s="102"/>
      <c r="I383" s="7" t="e">
        <f>IFERROR(VLOOKUP(H383,H$2:H382,1,FALSE),VLOOKUP(H383,H384:H$478,1,FALSE))</f>
        <v>#N/A</v>
      </c>
      <c r="J383" s="7" t="str">
        <f t="shared" si="66"/>
        <v/>
      </c>
      <c r="K383" s="7" t="str">
        <f t="shared" si="67"/>
        <v/>
      </c>
      <c r="L383" s="7" t="str">
        <f t="shared" si="68"/>
        <v/>
      </c>
      <c r="M383" s="19" t="str">
        <f t="shared" si="77"/>
        <v/>
      </c>
      <c r="N383" s="7" t="str">
        <f t="shared" si="69"/>
        <v/>
      </c>
      <c r="O383" s="7"/>
      <c r="P383" s="7" t="str">
        <f t="shared" si="70"/>
        <v/>
      </c>
      <c r="Q383" s="7" t="str">
        <f t="shared" si="71"/>
        <v/>
      </c>
      <c r="R383" s="7">
        <f t="shared" si="74"/>
        <v>0</v>
      </c>
      <c r="S383" s="7">
        <f t="shared" si="75"/>
        <v>2</v>
      </c>
      <c r="T383" s="7" t="str">
        <f t="shared" si="76"/>
        <v>L2</v>
      </c>
      <c r="U383" s="7" t="str">
        <f t="shared" si="72"/>
        <v/>
      </c>
    </row>
    <row r="384" spans="1:21" x14ac:dyDescent="0.25">
      <c r="A384" s="7" t="str">
        <f t="shared" si="73"/>
        <v/>
      </c>
      <c r="B384" s="7">
        <f>IF(C384=1,MAX(B$2:$B383)+1,IF(F384=0,"",B383))</f>
        <v>1</v>
      </c>
      <c r="C384" s="7">
        <f>COUNTIF($F$2:$F384,F384)</f>
        <v>382</v>
      </c>
      <c r="D384" s="7">
        <f>IF(F384=0,0,MAX($D$2:D383)+1)</f>
        <v>382</v>
      </c>
      <c r="E384" s="7">
        <f>IF(H384=0,0,MAX($E$2:E383)+1)</f>
        <v>0</v>
      </c>
      <c r="F384" s="65" t="s">
        <v>356</v>
      </c>
      <c r="G384" s="59"/>
      <c r="H384" s="102"/>
      <c r="I384" s="7" t="e">
        <f>IFERROR(VLOOKUP(H384,H$2:H383,1,FALSE),VLOOKUP(H384,H385:H$478,1,FALSE))</f>
        <v>#N/A</v>
      </c>
      <c r="J384" s="7" t="str">
        <f t="shared" si="66"/>
        <v/>
      </c>
      <c r="K384" s="7" t="str">
        <f t="shared" si="67"/>
        <v/>
      </c>
      <c r="L384" s="7" t="str">
        <f t="shared" si="68"/>
        <v/>
      </c>
      <c r="M384" s="19" t="str">
        <f t="shared" si="77"/>
        <v/>
      </c>
      <c r="N384" s="7" t="str">
        <f t="shared" si="69"/>
        <v/>
      </c>
      <c r="O384" s="7"/>
      <c r="P384" s="7" t="str">
        <f t="shared" si="70"/>
        <v/>
      </c>
      <c r="Q384" s="7" t="str">
        <f t="shared" si="71"/>
        <v/>
      </c>
      <c r="R384" s="7">
        <f t="shared" si="74"/>
        <v>0</v>
      </c>
      <c r="S384" s="7">
        <f t="shared" si="75"/>
        <v>3</v>
      </c>
      <c r="T384" s="7" t="str">
        <f t="shared" si="76"/>
        <v>L3</v>
      </c>
      <c r="U384" s="7" t="str">
        <f t="shared" si="72"/>
        <v/>
      </c>
    </row>
    <row r="385" spans="1:21" x14ac:dyDescent="0.25">
      <c r="A385" s="7" t="str">
        <f t="shared" si="73"/>
        <v/>
      </c>
      <c r="B385" s="7">
        <f>IF(C385=1,MAX(B$2:$B384)+1,IF(F385=0,"",B384))</f>
        <v>1</v>
      </c>
      <c r="C385" s="7">
        <f>COUNTIF($F$2:$F385,F385)</f>
        <v>383</v>
      </c>
      <c r="D385" s="7">
        <f>IF(F385=0,0,MAX($D$2:D384)+1)</f>
        <v>383</v>
      </c>
      <c r="E385" s="7">
        <f>IF(H385=0,0,MAX($E$2:E384)+1)</f>
        <v>0</v>
      </c>
      <c r="F385" s="65" t="s">
        <v>356</v>
      </c>
      <c r="G385" s="59"/>
      <c r="H385" s="102"/>
      <c r="I385" s="7" t="e">
        <f>IFERROR(VLOOKUP(H385,H$2:H384,1,FALSE),VLOOKUP(H385,H386:H$478,1,FALSE))</f>
        <v>#N/A</v>
      </c>
      <c r="J385" s="7" t="str">
        <f t="shared" si="66"/>
        <v/>
      </c>
      <c r="K385" s="7" t="str">
        <f t="shared" si="67"/>
        <v/>
      </c>
      <c r="L385" s="7" t="str">
        <f t="shared" si="68"/>
        <v/>
      </c>
      <c r="M385" s="19" t="str">
        <f t="shared" si="77"/>
        <v/>
      </c>
      <c r="N385" s="7" t="str">
        <f t="shared" si="69"/>
        <v/>
      </c>
      <c r="O385" s="7"/>
      <c r="P385" s="7" t="str">
        <f t="shared" si="70"/>
        <v/>
      </c>
      <c r="Q385" s="7" t="str">
        <f t="shared" si="71"/>
        <v/>
      </c>
      <c r="R385" s="7">
        <f t="shared" si="74"/>
        <v>0</v>
      </c>
      <c r="S385" s="7">
        <f t="shared" si="75"/>
        <v>1</v>
      </c>
      <c r="T385" s="7" t="str">
        <f t="shared" si="76"/>
        <v>L1</v>
      </c>
      <c r="U385" s="7" t="str">
        <f t="shared" si="72"/>
        <v/>
      </c>
    </row>
    <row r="386" spans="1:21" x14ac:dyDescent="0.25">
      <c r="A386" s="7" t="str">
        <f t="shared" si="73"/>
        <v/>
      </c>
      <c r="B386" s="7">
        <f>IF(C386=1,MAX(B$2:$B385)+1,IF(F386=0,"",B385))</f>
        <v>1</v>
      </c>
      <c r="C386" s="7">
        <f>COUNTIF($F$2:$F386,F386)</f>
        <v>384</v>
      </c>
      <c r="D386" s="7">
        <f>IF(F386=0,0,MAX($D$2:D385)+1)</f>
        <v>384</v>
      </c>
      <c r="E386" s="7">
        <f>IF(H386=0,0,MAX($E$2:E385)+1)</f>
        <v>0</v>
      </c>
      <c r="F386" s="65" t="s">
        <v>356</v>
      </c>
      <c r="G386" s="59"/>
      <c r="H386" s="102"/>
      <c r="I386" s="7" t="e">
        <f>IFERROR(VLOOKUP(H386,H$2:H385,1,FALSE),VLOOKUP(H386,H387:H$478,1,FALSE))</f>
        <v>#N/A</v>
      </c>
      <c r="J386" s="7" t="str">
        <f t="shared" si="66"/>
        <v/>
      </c>
      <c r="K386" s="7" t="str">
        <f t="shared" si="67"/>
        <v/>
      </c>
      <c r="L386" s="7" t="str">
        <f t="shared" si="68"/>
        <v/>
      </c>
      <c r="M386" s="19" t="str">
        <f t="shared" si="77"/>
        <v/>
      </c>
      <c r="N386" s="7" t="str">
        <f t="shared" si="69"/>
        <v/>
      </c>
      <c r="O386" s="7"/>
      <c r="P386" s="7" t="str">
        <f t="shared" si="70"/>
        <v/>
      </c>
      <c r="Q386" s="7" t="str">
        <f t="shared" si="71"/>
        <v/>
      </c>
      <c r="R386" s="7">
        <f t="shared" si="74"/>
        <v>0</v>
      </c>
      <c r="S386" s="7">
        <f t="shared" si="75"/>
        <v>2</v>
      </c>
      <c r="T386" s="7" t="str">
        <f t="shared" si="76"/>
        <v>L2</v>
      </c>
      <c r="U386" s="7" t="str">
        <f t="shared" si="72"/>
        <v/>
      </c>
    </row>
    <row r="387" spans="1:21" x14ac:dyDescent="0.25">
      <c r="A387" s="7" t="str">
        <f t="shared" si="73"/>
        <v/>
      </c>
      <c r="B387" s="7">
        <f>IF(C387=1,MAX(B$2:$B386)+1,IF(F387=0,"",B386))</f>
        <v>1</v>
      </c>
      <c r="C387" s="7">
        <f>COUNTIF($F$2:$F387,F387)</f>
        <v>385</v>
      </c>
      <c r="D387" s="7">
        <f>IF(F387=0,0,MAX($D$2:D386)+1)</f>
        <v>385</v>
      </c>
      <c r="E387" s="7">
        <f>IF(H387=0,0,MAX($E$2:E386)+1)</f>
        <v>0</v>
      </c>
      <c r="F387" s="65" t="s">
        <v>356</v>
      </c>
      <c r="G387" s="59"/>
      <c r="H387" s="59"/>
      <c r="I387" s="7" t="e">
        <f>IFERROR(VLOOKUP(H387,H$2:H386,1,FALSE),VLOOKUP(H387,H388:H$478,1,FALSE))</f>
        <v>#N/A</v>
      </c>
      <c r="J387" s="7" t="str">
        <f t="shared" ref="J387:J450" si="78">IF($H387=0,"",VLOOKUP($H387,Исходные_данные,36,FALSE))</f>
        <v/>
      </c>
      <c r="K387" s="7" t="str">
        <f t="shared" ref="K387:K450" si="79">IF($H387=0,"",VLOOKUP($H387,Исходные_данные,37,FALSE))</f>
        <v/>
      </c>
      <c r="L387" s="7" t="str">
        <f t="shared" ref="L387:L450" si="80">IF($H387=0,"",VLOOKUP($H387,Исходные_данные,38,FALSE))</f>
        <v/>
      </c>
      <c r="M387" s="19" t="str">
        <f t="shared" si="77"/>
        <v/>
      </c>
      <c r="N387" s="7" t="str">
        <f t="shared" ref="N387:N450" si="81">IF($H387=0,"",VLOOKUP($H387,Исходные_данные,39,FALSE))</f>
        <v/>
      </c>
      <c r="O387" s="7"/>
      <c r="P387" s="7" t="str">
        <f t="shared" ref="P387:P450" si="82">IF($H387=0,"",VLOOKUP($H387,Исходные_данные,41,FALSE))</f>
        <v/>
      </c>
      <c r="Q387" s="7" t="str">
        <f t="shared" ref="Q387:Q450" si="83">IF($H387=0,"",VLOOKUP($H387,Исходные_данные,8,FALSE))</f>
        <v/>
      </c>
      <c r="R387" s="7">
        <f t="shared" si="74"/>
        <v>0</v>
      </c>
      <c r="S387" s="7">
        <f t="shared" si="75"/>
        <v>3</v>
      </c>
      <c r="T387" s="7" t="str">
        <f t="shared" si="76"/>
        <v>L3</v>
      </c>
      <c r="U387" s="7" t="str">
        <f t="shared" ref="U387:U450" si="84">IF($H387=0,"",VLOOKUP($H387,Исходные_данные,31,FALSE))</f>
        <v/>
      </c>
    </row>
    <row r="388" spans="1:21" x14ac:dyDescent="0.25">
      <c r="A388" s="7" t="str">
        <f t="shared" ref="A388:A451" si="85">IF(B388=B389,"",B388)</f>
        <v/>
      </c>
      <c r="B388" s="7">
        <f>IF(C388=1,MAX(B$2:$B387)+1,IF(F388=0,"",B387))</f>
        <v>1</v>
      </c>
      <c r="C388" s="7">
        <f>COUNTIF($F$2:$F388,F388)</f>
        <v>386</v>
      </c>
      <c r="D388" s="7">
        <f>IF(F388=0,0,MAX($D$2:D387)+1)</f>
        <v>386</v>
      </c>
      <c r="E388" s="7">
        <f>IF(H388=0,0,MAX($E$2:E387)+1)</f>
        <v>0</v>
      </c>
      <c r="F388" s="65" t="s">
        <v>356</v>
      </c>
      <c r="G388" s="65"/>
      <c r="H388" s="59"/>
      <c r="I388" s="7" t="e">
        <f>IFERROR(VLOOKUP(H388,H$2:H387,1,FALSE),VLOOKUP(H388,H389:H$478,1,FALSE))</f>
        <v>#N/A</v>
      </c>
      <c r="J388" s="7" t="str">
        <f t="shared" si="78"/>
        <v/>
      </c>
      <c r="K388" s="7" t="str">
        <f t="shared" si="79"/>
        <v/>
      </c>
      <c r="L388" s="7" t="str">
        <f t="shared" si="80"/>
        <v/>
      </c>
      <c r="M388" s="19" t="str">
        <f t="shared" si="77"/>
        <v/>
      </c>
      <c r="N388" s="7" t="str">
        <f t="shared" si="81"/>
        <v/>
      </c>
      <c r="O388" s="7"/>
      <c r="P388" s="7" t="str">
        <f t="shared" si="82"/>
        <v/>
      </c>
      <c r="Q388" s="7" t="str">
        <f t="shared" si="83"/>
        <v/>
      </c>
      <c r="R388" s="7">
        <f t="shared" ref="R388:R451" si="86">IF(Q388=3,"L1,L2,L3",0)</f>
        <v>0</v>
      </c>
      <c r="S388" s="7">
        <f t="shared" ref="S388:S451" si="87">IF(C388=1,1,IF(Q388=3,S387,IF(S387=3,1,S387+1)))</f>
        <v>1</v>
      </c>
      <c r="T388" s="7" t="str">
        <f t="shared" ref="T388:T451" si="88">IF(R388=0,"L"&amp;S388,R388)</f>
        <v>L1</v>
      </c>
      <c r="U388" s="7" t="str">
        <f t="shared" si="84"/>
        <v/>
      </c>
    </row>
    <row r="389" spans="1:21" x14ac:dyDescent="0.25">
      <c r="A389" s="7" t="str">
        <f t="shared" si="85"/>
        <v/>
      </c>
      <c r="B389" s="7">
        <f>IF(C389=1,MAX(B$2:$B388)+1,IF(F389=0,"",B388))</f>
        <v>1</v>
      </c>
      <c r="C389" s="7">
        <f>COUNTIF($F$2:$F389,F389)</f>
        <v>387</v>
      </c>
      <c r="D389" s="7">
        <f>IF(F389=0,0,MAX($D$2:D388)+1)</f>
        <v>387</v>
      </c>
      <c r="E389" s="7">
        <f>IF(H389=0,0,MAX($E$2:E388)+1)</f>
        <v>0</v>
      </c>
      <c r="F389" s="65" t="s">
        <v>356</v>
      </c>
      <c r="G389" s="59"/>
      <c r="H389" s="59"/>
      <c r="I389" s="7" t="e">
        <f>IFERROR(VLOOKUP(H389,H$2:H388,1,FALSE),VLOOKUP(H389,H390:H$478,1,FALSE))</f>
        <v>#N/A</v>
      </c>
      <c r="J389" s="7" t="str">
        <f t="shared" si="78"/>
        <v/>
      </c>
      <c r="K389" s="7" t="str">
        <f t="shared" si="79"/>
        <v/>
      </c>
      <c r="L389" s="7" t="str">
        <f t="shared" si="80"/>
        <v/>
      </c>
      <c r="M389" s="19" t="str">
        <f t="shared" ref="M389:M452" si="89">IFERROR(VLOOKUP(H389,Нагрузка_диапазон_1,4,FALSE),"")</f>
        <v/>
      </c>
      <c r="N389" s="7" t="str">
        <f t="shared" si="81"/>
        <v/>
      </c>
      <c r="O389" s="7"/>
      <c r="P389" s="7" t="str">
        <f t="shared" si="82"/>
        <v/>
      </c>
      <c r="Q389" s="7" t="str">
        <f t="shared" si="83"/>
        <v/>
      </c>
      <c r="R389" s="7">
        <f t="shared" si="86"/>
        <v>0</v>
      </c>
      <c r="S389" s="7">
        <f t="shared" si="87"/>
        <v>2</v>
      </c>
      <c r="T389" s="7" t="str">
        <f t="shared" si="88"/>
        <v>L2</v>
      </c>
      <c r="U389" s="7" t="str">
        <f t="shared" si="84"/>
        <v/>
      </c>
    </row>
    <row r="390" spans="1:21" x14ac:dyDescent="0.25">
      <c r="A390" s="7" t="str">
        <f t="shared" si="85"/>
        <v/>
      </c>
      <c r="B390" s="7">
        <f>IF(C390=1,MAX(B$2:$B389)+1,IF(F390=0,"",B389))</f>
        <v>1</v>
      </c>
      <c r="C390" s="7">
        <f>COUNTIF($F$2:$F390,F390)</f>
        <v>388</v>
      </c>
      <c r="D390" s="7">
        <f>IF(F390=0,0,MAX($D$2:D389)+1)</f>
        <v>388</v>
      </c>
      <c r="E390" s="7">
        <f>IF(H390=0,0,MAX($E$2:E389)+1)</f>
        <v>0</v>
      </c>
      <c r="F390" s="65" t="s">
        <v>356</v>
      </c>
      <c r="G390" s="59"/>
      <c r="H390" s="59"/>
      <c r="I390" s="7" t="e">
        <f>IFERROR(VLOOKUP(H390,H$2:H389,1,FALSE),VLOOKUP(H390,H391:H$478,1,FALSE))</f>
        <v>#N/A</v>
      </c>
      <c r="J390" s="7" t="str">
        <f t="shared" si="78"/>
        <v/>
      </c>
      <c r="K390" s="7" t="str">
        <f t="shared" si="79"/>
        <v/>
      </c>
      <c r="L390" s="7" t="str">
        <f t="shared" si="80"/>
        <v/>
      </c>
      <c r="M390" s="19" t="str">
        <f t="shared" si="89"/>
        <v/>
      </c>
      <c r="N390" s="7" t="str">
        <f t="shared" si="81"/>
        <v/>
      </c>
      <c r="O390" s="7"/>
      <c r="P390" s="7" t="str">
        <f t="shared" si="82"/>
        <v/>
      </c>
      <c r="Q390" s="7" t="str">
        <f t="shared" si="83"/>
        <v/>
      </c>
      <c r="R390" s="7">
        <f t="shared" si="86"/>
        <v>0</v>
      </c>
      <c r="S390" s="7">
        <f t="shared" si="87"/>
        <v>3</v>
      </c>
      <c r="T390" s="7" t="str">
        <f t="shared" si="88"/>
        <v>L3</v>
      </c>
      <c r="U390" s="7" t="str">
        <f t="shared" si="84"/>
        <v/>
      </c>
    </row>
    <row r="391" spans="1:21" x14ac:dyDescent="0.25">
      <c r="A391" s="7" t="str">
        <f t="shared" si="85"/>
        <v/>
      </c>
      <c r="B391" s="7">
        <f>IF(C391=1,MAX(B$2:$B390)+1,IF(F391=0,"",B390))</f>
        <v>1</v>
      </c>
      <c r="C391" s="7">
        <f>COUNTIF($F$2:$F391,F391)</f>
        <v>389</v>
      </c>
      <c r="D391" s="7">
        <f>IF(F391=0,0,MAX($D$2:D390)+1)</f>
        <v>389</v>
      </c>
      <c r="E391" s="7">
        <f>IF(H391=0,0,MAX($E$2:E390)+1)</f>
        <v>0</v>
      </c>
      <c r="F391" s="65" t="s">
        <v>356</v>
      </c>
      <c r="G391" s="59"/>
      <c r="H391" s="59"/>
      <c r="I391" s="7" t="e">
        <f>IFERROR(VLOOKUP(H391,H$2:H390,1,FALSE),VLOOKUP(H391,H392:H$478,1,FALSE))</f>
        <v>#N/A</v>
      </c>
      <c r="J391" s="7" t="str">
        <f t="shared" si="78"/>
        <v/>
      </c>
      <c r="K391" s="7" t="str">
        <f t="shared" si="79"/>
        <v/>
      </c>
      <c r="L391" s="7" t="str">
        <f t="shared" si="80"/>
        <v/>
      </c>
      <c r="M391" s="19" t="str">
        <f t="shared" si="89"/>
        <v/>
      </c>
      <c r="N391" s="7" t="str">
        <f t="shared" si="81"/>
        <v/>
      </c>
      <c r="O391" s="7"/>
      <c r="P391" s="7" t="str">
        <f t="shared" si="82"/>
        <v/>
      </c>
      <c r="Q391" s="7" t="str">
        <f t="shared" si="83"/>
        <v/>
      </c>
      <c r="R391" s="7">
        <f t="shared" si="86"/>
        <v>0</v>
      </c>
      <c r="S391" s="7">
        <f t="shared" si="87"/>
        <v>1</v>
      </c>
      <c r="T391" s="7" t="str">
        <f t="shared" si="88"/>
        <v>L1</v>
      </c>
      <c r="U391" s="7" t="str">
        <f t="shared" si="84"/>
        <v/>
      </c>
    </row>
    <row r="392" spans="1:21" x14ac:dyDescent="0.25">
      <c r="A392" s="7" t="str">
        <f t="shared" si="85"/>
        <v/>
      </c>
      <c r="B392" s="7">
        <f>IF(C392=1,MAX(B$2:$B391)+1,IF(F392=0,"",B391))</f>
        <v>1</v>
      </c>
      <c r="C392" s="7">
        <f>COUNTIF($F$2:$F392,F392)</f>
        <v>390</v>
      </c>
      <c r="D392" s="7">
        <f>IF(F392=0,0,MAX($D$2:D391)+1)</f>
        <v>390</v>
      </c>
      <c r="E392" s="7">
        <f>IF(H392=0,0,MAX($E$2:E391)+1)</f>
        <v>0</v>
      </c>
      <c r="F392" s="65" t="s">
        <v>356</v>
      </c>
      <c r="G392" s="59"/>
      <c r="H392" s="59"/>
      <c r="I392" s="7" t="e">
        <f>IFERROR(VLOOKUP(H392,H$2:H391,1,FALSE),VLOOKUP(H392,H393:H$478,1,FALSE))</f>
        <v>#N/A</v>
      </c>
      <c r="J392" s="7" t="str">
        <f t="shared" si="78"/>
        <v/>
      </c>
      <c r="K392" s="7" t="str">
        <f t="shared" si="79"/>
        <v/>
      </c>
      <c r="L392" s="7" t="str">
        <f t="shared" si="80"/>
        <v/>
      </c>
      <c r="M392" s="19" t="str">
        <f t="shared" si="89"/>
        <v/>
      </c>
      <c r="N392" s="7" t="str">
        <f t="shared" si="81"/>
        <v/>
      </c>
      <c r="O392" s="7"/>
      <c r="P392" s="7" t="str">
        <f t="shared" si="82"/>
        <v/>
      </c>
      <c r="Q392" s="7" t="str">
        <f t="shared" si="83"/>
        <v/>
      </c>
      <c r="R392" s="7">
        <f t="shared" si="86"/>
        <v>0</v>
      </c>
      <c r="S392" s="7">
        <f t="shared" si="87"/>
        <v>2</v>
      </c>
      <c r="T392" s="7" t="str">
        <f t="shared" si="88"/>
        <v>L2</v>
      </c>
      <c r="U392" s="7" t="str">
        <f t="shared" si="84"/>
        <v/>
      </c>
    </row>
    <row r="393" spans="1:21" s="8" customFormat="1" ht="15.75" thickBot="1" x14ac:dyDescent="0.3">
      <c r="A393" s="47" t="str">
        <f t="shared" si="85"/>
        <v/>
      </c>
      <c r="B393" s="47">
        <f>IF(C393=1,MAX(B$2:$B392)+1,IF(F393=0,"",B392))</f>
        <v>1</v>
      </c>
      <c r="C393" s="47">
        <f>COUNTIF($F$2:$F393,F393)</f>
        <v>391</v>
      </c>
      <c r="D393" s="47">
        <f>IF(F393=0,0,MAX($D$2:D392)+1)</f>
        <v>391</v>
      </c>
      <c r="E393" s="47">
        <f>IF(H393=0,0,MAX($E$2:E392)+1)</f>
        <v>0</v>
      </c>
      <c r="F393" s="65" t="s">
        <v>356</v>
      </c>
      <c r="G393" s="64"/>
      <c r="H393" s="64"/>
      <c r="I393" s="47" t="e">
        <f>IFERROR(VLOOKUP(H393,H$2:H392,1,FALSE),VLOOKUP(H393,H394:H$478,1,FALSE))</f>
        <v>#N/A</v>
      </c>
      <c r="J393" s="47" t="str">
        <f t="shared" si="78"/>
        <v/>
      </c>
      <c r="K393" s="47" t="str">
        <f t="shared" si="79"/>
        <v/>
      </c>
      <c r="L393" s="47" t="str">
        <f t="shared" si="80"/>
        <v/>
      </c>
      <c r="M393" s="52" t="str">
        <f t="shared" si="89"/>
        <v/>
      </c>
      <c r="N393" s="47" t="str">
        <f t="shared" si="81"/>
        <v/>
      </c>
      <c r="O393" s="47"/>
      <c r="P393" s="47" t="str">
        <f t="shared" si="82"/>
        <v/>
      </c>
      <c r="Q393" s="47" t="str">
        <f t="shared" si="83"/>
        <v/>
      </c>
      <c r="R393" s="47">
        <f t="shared" si="86"/>
        <v>0</v>
      </c>
      <c r="S393" s="47">
        <f t="shared" si="87"/>
        <v>3</v>
      </c>
      <c r="T393" s="47" t="str">
        <f t="shared" si="88"/>
        <v>L3</v>
      </c>
      <c r="U393" s="47" t="str">
        <f t="shared" si="84"/>
        <v/>
      </c>
    </row>
    <row r="394" spans="1:21" x14ac:dyDescent="0.25">
      <c r="A394" s="7" t="str">
        <f t="shared" si="85"/>
        <v/>
      </c>
      <c r="B394" s="7">
        <f>IF(C394=1,MAX(B$2:$B393)+1,IF(F394=0,"",B393))</f>
        <v>1</v>
      </c>
      <c r="C394" s="7">
        <f>COUNTIF($F$2:$F394,F394)</f>
        <v>392</v>
      </c>
      <c r="D394" s="7">
        <f>IF(F394=0,0,MAX($D$2:D393)+1)</f>
        <v>392</v>
      </c>
      <c r="E394" s="7">
        <f>IF(H394=0,0,MAX($E$2:E393)+1)</f>
        <v>0</v>
      </c>
      <c r="F394" s="65" t="s">
        <v>356</v>
      </c>
      <c r="G394" s="65"/>
      <c r="H394" s="65"/>
      <c r="I394" s="7" t="e">
        <f>IFERROR(VLOOKUP(H394,H$2:H393,1,FALSE),VLOOKUP(H394,H395:H$478,1,FALSE))</f>
        <v>#N/A</v>
      </c>
      <c r="J394" s="7" t="str">
        <f t="shared" si="78"/>
        <v/>
      </c>
      <c r="K394" s="7" t="str">
        <f t="shared" si="79"/>
        <v/>
      </c>
      <c r="L394" s="7" t="str">
        <f t="shared" si="80"/>
        <v/>
      </c>
      <c r="M394" s="19" t="str">
        <f t="shared" si="89"/>
        <v/>
      </c>
      <c r="N394" s="7" t="str">
        <f t="shared" si="81"/>
        <v/>
      </c>
      <c r="O394" s="7"/>
      <c r="P394" s="7" t="str">
        <f t="shared" si="82"/>
        <v/>
      </c>
      <c r="Q394" s="7" t="str">
        <f t="shared" si="83"/>
        <v/>
      </c>
      <c r="R394" s="7">
        <f t="shared" si="86"/>
        <v>0</v>
      </c>
      <c r="S394" s="7">
        <f t="shared" si="87"/>
        <v>1</v>
      </c>
      <c r="T394" s="7" t="str">
        <f t="shared" si="88"/>
        <v>L1</v>
      </c>
      <c r="U394" s="7" t="str">
        <f t="shared" si="84"/>
        <v/>
      </c>
    </row>
    <row r="395" spans="1:21" x14ac:dyDescent="0.25">
      <c r="A395" s="7" t="str">
        <f t="shared" si="85"/>
        <v/>
      </c>
      <c r="B395" s="7">
        <f>IF(C395=1,MAX(B$2:$B394)+1,IF(F395=0,"",B394))</f>
        <v>1</v>
      </c>
      <c r="C395" s="7">
        <f>COUNTIF($F$2:$F395,F395)</f>
        <v>393</v>
      </c>
      <c r="D395" s="7">
        <f>IF(F395=0,0,MAX($D$2:D394)+1)</f>
        <v>393</v>
      </c>
      <c r="E395" s="7">
        <f>IF(H395=0,0,MAX($E$2:E394)+1)</f>
        <v>0</v>
      </c>
      <c r="F395" s="65" t="s">
        <v>356</v>
      </c>
      <c r="G395" s="59"/>
      <c r="H395" s="59"/>
      <c r="I395" s="7" t="e">
        <f>IFERROR(VLOOKUP(H395,H$2:H394,1,FALSE),VLOOKUP(H395,H396:H$478,1,FALSE))</f>
        <v>#N/A</v>
      </c>
      <c r="J395" s="7" t="str">
        <f t="shared" si="78"/>
        <v/>
      </c>
      <c r="K395" s="7" t="str">
        <f t="shared" si="79"/>
        <v/>
      </c>
      <c r="L395" s="7" t="str">
        <f t="shared" si="80"/>
        <v/>
      </c>
      <c r="M395" s="19" t="str">
        <f t="shared" si="89"/>
        <v/>
      </c>
      <c r="N395" s="7" t="str">
        <f t="shared" si="81"/>
        <v/>
      </c>
      <c r="O395" s="7"/>
      <c r="P395" s="7" t="str">
        <f t="shared" si="82"/>
        <v/>
      </c>
      <c r="Q395" s="7" t="str">
        <f t="shared" si="83"/>
        <v/>
      </c>
      <c r="R395" s="7">
        <f t="shared" si="86"/>
        <v>0</v>
      </c>
      <c r="S395" s="7">
        <f t="shared" si="87"/>
        <v>2</v>
      </c>
      <c r="T395" s="7" t="str">
        <f t="shared" si="88"/>
        <v>L2</v>
      </c>
      <c r="U395" s="7" t="str">
        <f t="shared" si="84"/>
        <v/>
      </c>
    </row>
    <row r="396" spans="1:21" x14ac:dyDescent="0.25">
      <c r="A396" s="7" t="str">
        <f t="shared" si="85"/>
        <v/>
      </c>
      <c r="B396" s="7">
        <f>IF(C396=1,MAX(B$2:$B395)+1,IF(F396=0,"",B395))</f>
        <v>1</v>
      </c>
      <c r="C396" s="7">
        <f>COUNTIF($F$2:$F396,F396)</f>
        <v>394</v>
      </c>
      <c r="D396" s="7">
        <f>IF(F396=0,0,MAX($D$2:D395)+1)</f>
        <v>394</v>
      </c>
      <c r="E396" s="7">
        <f>IF(H396=0,0,MAX($E$2:E395)+1)</f>
        <v>0</v>
      </c>
      <c r="F396" s="65" t="s">
        <v>356</v>
      </c>
      <c r="G396" s="59"/>
      <c r="H396" s="59"/>
      <c r="I396" s="7" t="e">
        <f>IFERROR(VLOOKUP(H396,H$2:H395,1,FALSE),VLOOKUP(H396,H397:H$478,1,FALSE))</f>
        <v>#N/A</v>
      </c>
      <c r="J396" s="7" t="str">
        <f t="shared" si="78"/>
        <v/>
      </c>
      <c r="K396" s="7" t="str">
        <f t="shared" si="79"/>
        <v/>
      </c>
      <c r="L396" s="7" t="str">
        <f t="shared" si="80"/>
        <v/>
      </c>
      <c r="M396" s="19" t="str">
        <f t="shared" si="89"/>
        <v/>
      </c>
      <c r="N396" s="7" t="str">
        <f t="shared" si="81"/>
        <v/>
      </c>
      <c r="O396" s="7"/>
      <c r="P396" s="7" t="str">
        <f t="shared" si="82"/>
        <v/>
      </c>
      <c r="Q396" s="7" t="str">
        <f t="shared" si="83"/>
        <v/>
      </c>
      <c r="R396" s="7">
        <f t="shared" si="86"/>
        <v>0</v>
      </c>
      <c r="S396" s="7">
        <f t="shared" si="87"/>
        <v>3</v>
      </c>
      <c r="T396" s="7" t="str">
        <f t="shared" si="88"/>
        <v>L3</v>
      </c>
      <c r="U396" s="7" t="str">
        <f t="shared" si="84"/>
        <v/>
      </c>
    </row>
    <row r="397" spans="1:21" x14ac:dyDescent="0.25">
      <c r="A397" s="7" t="str">
        <f t="shared" si="85"/>
        <v/>
      </c>
      <c r="B397" s="7">
        <f>IF(C397=1,MAX(B$2:$B396)+1,IF(F397=0,"",B396))</f>
        <v>1</v>
      </c>
      <c r="C397" s="7">
        <f>COUNTIF($F$2:$F397,F397)</f>
        <v>395</v>
      </c>
      <c r="D397" s="7">
        <f>IF(F397=0,0,MAX($D$2:D396)+1)</f>
        <v>395</v>
      </c>
      <c r="E397" s="7">
        <f>IF(H397=0,0,MAX($E$2:E396)+1)</f>
        <v>0</v>
      </c>
      <c r="F397" s="65" t="s">
        <v>356</v>
      </c>
      <c r="G397" s="59"/>
      <c r="H397" s="59"/>
      <c r="I397" s="7" t="e">
        <f>IFERROR(VLOOKUP(H397,H$2:H396,1,FALSE),VLOOKUP(H397,H398:H$478,1,FALSE))</f>
        <v>#N/A</v>
      </c>
      <c r="J397" s="7" t="str">
        <f t="shared" si="78"/>
        <v/>
      </c>
      <c r="K397" s="7" t="str">
        <f t="shared" si="79"/>
        <v/>
      </c>
      <c r="L397" s="7" t="str">
        <f t="shared" si="80"/>
        <v/>
      </c>
      <c r="M397" s="19" t="str">
        <f t="shared" si="89"/>
        <v/>
      </c>
      <c r="N397" s="7" t="str">
        <f t="shared" si="81"/>
        <v/>
      </c>
      <c r="O397" s="7"/>
      <c r="P397" s="7" t="str">
        <f t="shared" si="82"/>
        <v/>
      </c>
      <c r="Q397" s="7" t="str">
        <f t="shared" si="83"/>
        <v/>
      </c>
      <c r="R397" s="7">
        <f t="shared" si="86"/>
        <v>0</v>
      </c>
      <c r="S397" s="7">
        <f t="shared" si="87"/>
        <v>1</v>
      </c>
      <c r="T397" s="7" t="str">
        <f t="shared" si="88"/>
        <v>L1</v>
      </c>
      <c r="U397" s="7" t="str">
        <f t="shared" si="84"/>
        <v/>
      </c>
    </row>
    <row r="398" spans="1:21" x14ac:dyDescent="0.25">
      <c r="A398" s="7" t="str">
        <f t="shared" si="85"/>
        <v/>
      </c>
      <c r="B398" s="7">
        <f>IF(C398=1,MAX(B$2:$B397)+1,IF(F398=0,"",B397))</f>
        <v>1</v>
      </c>
      <c r="C398" s="7">
        <f>COUNTIF($F$2:$F398,F398)</f>
        <v>396</v>
      </c>
      <c r="D398" s="7">
        <f>IF(F398=0,0,MAX($D$2:D397)+1)</f>
        <v>396</v>
      </c>
      <c r="E398" s="7">
        <f>IF(H398=0,0,MAX($E$2:E397)+1)</f>
        <v>0</v>
      </c>
      <c r="F398" s="65" t="s">
        <v>356</v>
      </c>
      <c r="G398" s="59"/>
      <c r="H398" s="59"/>
      <c r="I398" s="7" t="e">
        <f>IFERROR(VLOOKUP(H398,H$2:H397,1,FALSE),VLOOKUP(H398,H399:H$478,1,FALSE))</f>
        <v>#N/A</v>
      </c>
      <c r="J398" s="7" t="str">
        <f t="shared" si="78"/>
        <v/>
      </c>
      <c r="K398" s="7" t="str">
        <f t="shared" si="79"/>
        <v/>
      </c>
      <c r="L398" s="7" t="str">
        <f t="shared" si="80"/>
        <v/>
      </c>
      <c r="M398" s="19" t="str">
        <f t="shared" si="89"/>
        <v/>
      </c>
      <c r="N398" s="7" t="str">
        <f t="shared" si="81"/>
        <v/>
      </c>
      <c r="O398" s="7"/>
      <c r="P398" s="7" t="str">
        <f t="shared" si="82"/>
        <v/>
      </c>
      <c r="Q398" s="7" t="str">
        <f t="shared" si="83"/>
        <v/>
      </c>
      <c r="R398" s="7">
        <f t="shared" si="86"/>
        <v>0</v>
      </c>
      <c r="S398" s="7">
        <f t="shared" si="87"/>
        <v>2</v>
      </c>
      <c r="T398" s="7" t="str">
        <f t="shared" si="88"/>
        <v>L2</v>
      </c>
      <c r="U398" s="7" t="str">
        <f t="shared" si="84"/>
        <v/>
      </c>
    </row>
    <row r="399" spans="1:21" x14ac:dyDescent="0.25">
      <c r="A399" s="7" t="str">
        <f t="shared" si="85"/>
        <v/>
      </c>
      <c r="B399" s="7">
        <f>IF(C399=1,MAX(B$2:$B398)+1,IF(F399=0,"",B398))</f>
        <v>1</v>
      </c>
      <c r="C399" s="7">
        <f>COUNTIF($F$2:$F399,F399)</f>
        <v>397</v>
      </c>
      <c r="D399" s="7">
        <f>IF(F399=0,0,MAX($D$2:D398)+1)</f>
        <v>397</v>
      </c>
      <c r="E399" s="7">
        <f>IF(H399=0,0,MAX($E$2:E398)+1)</f>
        <v>0</v>
      </c>
      <c r="F399" s="65" t="s">
        <v>356</v>
      </c>
      <c r="G399" s="59"/>
      <c r="H399" s="59"/>
      <c r="I399" s="7" t="e">
        <f>IFERROR(VLOOKUP(H399,H$2:H398,1,FALSE),VLOOKUP(H399,H400:H$478,1,FALSE))</f>
        <v>#N/A</v>
      </c>
      <c r="J399" s="7" t="str">
        <f t="shared" si="78"/>
        <v/>
      </c>
      <c r="K399" s="7" t="str">
        <f t="shared" si="79"/>
        <v/>
      </c>
      <c r="L399" s="7" t="str">
        <f t="shared" si="80"/>
        <v/>
      </c>
      <c r="M399" s="19" t="str">
        <f t="shared" si="89"/>
        <v/>
      </c>
      <c r="N399" s="7" t="str">
        <f t="shared" si="81"/>
        <v/>
      </c>
      <c r="O399" s="7"/>
      <c r="P399" s="7" t="str">
        <f t="shared" si="82"/>
        <v/>
      </c>
      <c r="Q399" s="7" t="str">
        <f t="shared" si="83"/>
        <v/>
      </c>
      <c r="R399" s="7">
        <f t="shared" si="86"/>
        <v>0</v>
      </c>
      <c r="S399" s="7">
        <f t="shared" si="87"/>
        <v>3</v>
      </c>
      <c r="T399" s="7" t="str">
        <f t="shared" si="88"/>
        <v>L3</v>
      </c>
      <c r="U399" s="7" t="str">
        <f t="shared" si="84"/>
        <v/>
      </c>
    </row>
    <row r="400" spans="1:21" x14ac:dyDescent="0.25">
      <c r="A400" s="7" t="str">
        <f t="shared" si="85"/>
        <v/>
      </c>
      <c r="B400" s="7">
        <f>IF(C400=1,MAX(B$2:$B399)+1,IF(F400=0,"",B399))</f>
        <v>1</v>
      </c>
      <c r="C400" s="7">
        <f>COUNTIF($F$2:$F400,F400)</f>
        <v>398</v>
      </c>
      <c r="D400" s="7">
        <f>IF(F400=0,0,MAX($D$2:D399)+1)</f>
        <v>398</v>
      </c>
      <c r="E400" s="7">
        <f>IF(H400=0,0,MAX($E$2:E399)+1)</f>
        <v>0</v>
      </c>
      <c r="F400" s="65" t="s">
        <v>356</v>
      </c>
      <c r="G400" s="59"/>
      <c r="H400" s="59"/>
      <c r="I400" s="7" t="e">
        <f>IFERROR(VLOOKUP(H400,H$2:H399,1,FALSE),VLOOKUP(H400,H401:H$478,1,FALSE))</f>
        <v>#N/A</v>
      </c>
      <c r="J400" s="7" t="str">
        <f t="shared" si="78"/>
        <v/>
      </c>
      <c r="K400" s="7" t="str">
        <f t="shared" si="79"/>
        <v/>
      </c>
      <c r="L400" s="7" t="str">
        <f t="shared" si="80"/>
        <v/>
      </c>
      <c r="M400" s="19" t="str">
        <f t="shared" si="89"/>
        <v/>
      </c>
      <c r="N400" s="7" t="str">
        <f t="shared" si="81"/>
        <v/>
      </c>
      <c r="O400" s="7"/>
      <c r="P400" s="7" t="str">
        <f t="shared" si="82"/>
        <v/>
      </c>
      <c r="Q400" s="7" t="str">
        <f t="shared" si="83"/>
        <v/>
      </c>
      <c r="R400" s="7">
        <f t="shared" si="86"/>
        <v>0</v>
      </c>
      <c r="S400" s="7">
        <f t="shared" si="87"/>
        <v>1</v>
      </c>
      <c r="T400" s="7" t="str">
        <f t="shared" si="88"/>
        <v>L1</v>
      </c>
      <c r="U400" s="7" t="str">
        <f t="shared" si="84"/>
        <v/>
      </c>
    </row>
    <row r="401" spans="1:21" x14ac:dyDescent="0.25">
      <c r="A401" s="7" t="str">
        <f t="shared" si="85"/>
        <v/>
      </c>
      <c r="B401" s="7">
        <f>IF(C401=1,MAX(B$2:$B400)+1,IF(F401=0,"",B400))</f>
        <v>1</v>
      </c>
      <c r="C401" s="7">
        <f>COUNTIF($F$2:$F401,F401)</f>
        <v>399</v>
      </c>
      <c r="D401" s="7">
        <f>IF(F401=0,0,MAX($D$2:D400)+1)</f>
        <v>399</v>
      </c>
      <c r="E401" s="7">
        <f>IF(H401=0,0,MAX($E$2:E400)+1)</f>
        <v>0</v>
      </c>
      <c r="F401" s="65" t="s">
        <v>356</v>
      </c>
      <c r="G401" s="59"/>
      <c r="H401" s="59"/>
      <c r="I401" s="7" t="e">
        <f>IFERROR(VLOOKUP(H401,H$2:H400,1,FALSE),VLOOKUP(H401,H402:H$478,1,FALSE))</f>
        <v>#N/A</v>
      </c>
      <c r="J401" s="7" t="str">
        <f t="shared" si="78"/>
        <v/>
      </c>
      <c r="K401" s="7" t="str">
        <f t="shared" si="79"/>
        <v/>
      </c>
      <c r="L401" s="7" t="str">
        <f t="shared" si="80"/>
        <v/>
      </c>
      <c r="M401" s="19" t="str">
        <f t="shared" si="89"/>
        <v/>
      </c>
      <c r="N401" s="7" t="str">
        <f t="shared" si="81"/>
        <v/>
      </c>
      <c r="O401" s="7"/>
      <c r="P401" s="7" t="str">
        <f t="shared" si="82"/>
        <v/>
      </c>
      <c r="Q401" s="7" t="str">
        <f t="shared" si="83"/>
        <v/>
      </c>
      <c r="R401" s="7">
        <f t="shared" si="86"/>
        <v>0</v>
      </c>
      <c r="S401" s="7">
        <f t="shared" si="87"/>
        <v>2</v>
      </c>
      <c r="T401" s="7" t="str">
        <f t="shared" si="88"/>
        <v>L2</v>
      </c>
      <c r="U401" s="7" t="str">
        <f t="shared" si="84"/>
        <v/>
      </c>
    </row>
    <row r="402" spans="1:21" x14ac:dyDescent="0.25">
      <c r="A402" s="7" t="str">
        <f t="shared" si="85"/>
        <v/>
      </c>
      <c r="B402" s="7">
        <f>IF(C402=1,MAX(B$2:$B401)+1,IF(F402=0,"",B401))</f>
        <v>1</v>
      </c>
      <c r="C402" s="7">
        <f>COUNTIF($F$2:$F402,F402)</f>
        <v>400</v>
      </c>
      <c r="D402" s="7">
        <f>IF(F402=0,0,MAX($D$2:D401)+1)</f>
        <v>400</v>
      </c>
      <c r="E402" s="7">
        <f>IF(H402=0,0,MAX($E$2:E401)+1)</f>
        <v>0</v>
      </c>
      <c r="F402" s="65" t="s">
        <v>356</v>
      </c>
      <c r="G402" s="59"/>
      <c r="H402" s="59"/>
      <c r="I402" s="7" t="e">
        <f>IFERROR(VLOOKUP(H402,H$2:H401,1,FALSE),VLOOKUP(H402,H403:H$478,1,FALSE))</f>
        <v>#N/A</v>
      </c>
      <c r="J402" s="7" t="str">
        <f t="shared" si="78"/>
        <v/>
      </c>
      <c r="K402" s="7" t="str">
        <f t="shared" si="79"/>
        <v/>
      </c>
      <c r="L402" s="7" t="str">
        <f t="shared" si="80"/>
        <v/>
      </c>
      <c r="M402" s="19" t="str">
        <f t="shared" si="89"/>
        <v/>
      </c>
      <c r="N402" s="7" t="str">
        <f t="shared" si="81"/>
        <v/>
      </c>
      <c r="O402" s="7"/>
      <c r="P402" s="7" t="str">
        <f t="shared" si="82"/>
        <v/>
      </c>
      <c r="Q402" s="7" t="str">
        <f t="shared" si="83"/>
        <v/>
      </c>
      <c r="R402" s="7">
        <f t="shared" si="86"/>
        <v>0</v>
      </c>
      <c r="S402" s="7">
        <f t="shared" si="87"/>
        <v>3</v>
      </c>
      <c r="T402" s="7" t="str">
        <f t="shared" si="88"/>
        <v>L3</v>
      </c>
      <c r="U402" s="7" t="str">
        <f t="shared" si="84"/>
        <v/>
      </c>
    </row>
    <row r="403" spans="1:21" x14ac:dyDescent="0.25">
      <c r="A403" s="7" t="str">
        <f t="shared" si="85"/>
        <v/>
      </c>
      <c r="B403" s="7">
        <f>IF(C403=1,MAX(B$2:$B402)+1,IF(F403=0,"",B402))</f>
        <v>1</v>
      </c>
      <c r="C403" s="7">
        <f>COUNTIF($F$2:$F403,F403)</f>
        <v>401</v>
      </c>
      <c r="D403" s="7">
        <f>IF(F403=0,0,MAX($D$2:D402)+1)</f>
        <v>401</v>
      </c>
      <c r="E403" s="7">
        <f>IF(H403=0,0,MAX($E$2:E402)+1)</f>
        <v>0</v>
      </c>
      <c r="F403" s="65" t="s">
        <v>356</v>
      </c>
      <c r="G403" s="59"/>
      <c r="H403" s="59"/>
      <c r="I403" s="7" t="e">
        <f>IFERROR(VLOOKUP(H403,H$2:H402,1,FALSE),VLOOKUP(H403,H404:H$478,1,FALSE))</f>
        <v>#N/A</v>
      </c>
      <c r="J403" s="7" t="str">
        <f t="shared" si="78"/>
        <v/>
      </c>
      <c r="K403" s="7" t="str">
        <f t="shared" si="79"/>
        <v/>
      </c>
      <c r="L403" s="7" t="str">
        <f t="shared" si="80"/>
        <v/>
      </c>
      <c r="M403" s="19" t="str">
        <f t="shared" si="89"/>
        <v/>
      </c>
      <c r="N403" s="7" t="str">
        <f t="shared" si="81"/>
        <v/>
      </c>
      <c r="O403" s="7"/>
      <c r="P403" s="7" t="str">
        <f t="shared" si="82"/>
        <v/>
      </c>
      <c r="Q403" s="7" t="str">
        <f t="shared" si="83"/>
        <v/>
      </c>
      <c r="R403" s="7">
        <f t="shared" si="86"/>
        <v>0</v>
      </c>
      <c r="S403" s="7">
        <f t="shared" si="87"/>
        <v>1</v>
      </c>
      <c r="T403" s="7" t="str">
        <f t="shared" si="88"/>
        <v>L1</v>
      </c>
      <c r="U403" s="7" t="str">
        <f t="shared" si="84"/>
        <v/>
      </c>
    </row>
    <row r="404" spans="1:21" x14ac:dyDescent="0.25">
      <c r="A404" s="7" t="str">
        <f t="shared" si="85"/>
        <v/>
      </c>
      <c r="B404" s="7">
        <f>IF(C404=1,MAX(B$2:$B403)+1,IF(F404=0,"",B403))</f>
        <v>1</v>
      </c>
      <c r="C404" s="7">
        <f>COUNTIF($F$2:$F404,F404)</f>
        <v>402</v>
      </c>
      <c r="D404" s="7">
        <f>IF(F404=0,0,MAX($D$2:D403)+1)</f>
        <v>402</v>
      </c>
      <c r="E404" s="7">
        <f>IF(H404=0,0,MAX($E$2:E403)+1)</f>
        <v>0</v>
      </c>
      <c r="F404" s="65" t="s">
        <v>356</v>
      </c>
      <c r="G404" s="59"/>
      <c r="H404" s="59"/>
      <c r="I404" s="7" t="e">
        <f>IFERROR(VLOOKUP(H404,H$2:H403,1,FALSE),VLOOKUP(H404,H405:H$478,1,FALSE))</f>
        <v>#N/A</v>
      </c>
      <c r="J404" s="7" t="str">
        <f t="shared" si="78"/>
        <v/>
      </c>
      <c r="K404" s="7" t="str">
        <f t="shared" si="79"/>
        <v/>
      </c>
      <c r="L404" s="7" t="str">
        <f t="shared" si="80"/>
        <v/>
      </c>
      <c r="M404" s="19" t="str">
        <f t="shared" si="89"/>
        <v/>
      </c>
      <c r="N404" s="7" t="str">
        <f t="shared" si="81"/>
        <v/>
      </c>
      <c r="O404" s="7"/>
      <c r="P404" s="7" t="str">
        <f t="shared" si="82"/>
        <v/>
      </c>
      <c r="Q404" s="7" t="str">
        <f t="shared" si="83"/>
        <v/>
      </c>
      <c r="R404" s="7">
        <f t="shared" si="86"/>
        <v>0</v>
      </c>
      <c r="S404" s="7">
        <f t="shared" si="87"/>
        <v>2</v>
      </c>
      <c r="T404" s="7" t="str">
        <f t="shared" si="88"/>
        <v>L2</v>
      </c>
      <c r="U404" s="7" t="str">
        <f t="shared" si="84"/>
        <v/>
      </c>
    </row>
    <row r="405" spans="1:21" x14ac:dyDescent="0.25">
      <c r="A405" s="7" t="str">
        <f t="shared" si="85"/>
        <v/>
      </c>
      <c r="B405" s="7">
        <f>IF(C405=1,MAX(B$2:$B404)+1,IF(F405=0,"",B404))</f>
        <v>1</v>
      </c>
      <c r="C405" s="7">
        <f>COUNTIF($F$2:$F405,F405)</f>
        <v>403</v>
      </c>
      <c r="D405" s="7">
        <f>IF(F405=0,0,MAX($D$2:D404)+1)</f>
        <v>403</v>
      </c>
      <c r="E405" s="7">
        <f>IF(H405=0,0,MAX($E$2:E404)+1)</f>
        <v>0</v>
      </c>
      <c r="F405" s="65" t="s">
        <v>356</v>
      </c>
      <c r="G405" s="59"/>
      <c r="H405" s="59"/>
      <c r="I405" s="7" t="e">
        <f>IFERROR(VLOOKUP(H405,H$2:H404,1,FALSE),VLOOKUP(H405,H406:H$478,1,FALSE))</f>
        <v>#N/A</v>
      </c>
      <c r="J405" s="7" t="str">
        <f t="shared" si="78"/>
        <v/>
      </c>
      <c r="K405" s="7" t="str">
        <f t="shared" si="79"/>
        <v/>
      </c>
      <c r="L405" s="7" t="str">
        <f t="shared" si="80"/>
        <v/>
      </c>
      <c r="M405" s="19" t="str">
        <f t="shared" si="89"/>
        <v/>
      </c>
      <c r="N405" s="7" t="str">
        <f t="shared" si="81"/>
        <v/>
      </c>
      <c r="O405" s="7"/>
      <c r="P405" s="7" t="str">
        <f t="shared" si="82"/>
        <v/>
      </c>
      <c r="Q405" s="7" t="str">
        <f t="shared" si="83"/>
        <v/>
      </c>
      <c r="R405" s="7">
        <f t="shared" si="86"/>
        <v>0</v>
      </c>
      <c r="S405" s="7">
        <f t="shared" si="87"/>
        <v>3</v>
      </c>
      <c r="T405" s="7" t="str">
        <f t="shared" si="88"/>
        <v>L3</v>
      </c>
      <c r="U405" s="7" t="str">
        <f t="shared" si="84"/>
        <v/>
      </c>
    </row>
    <row r="406" spans="1:21" x14ac:dyDescent="0.25">
      <c r="A406" s="7" t="str">
        <f t="shared" si="85"/>
        <v/>
      </c>
      <c r="B406" s="7">
        <f>IF(C406=1,MAX(B$2:$B405)+1,IF(F406=0,"",B405))</f>
        <v>1</v>
      </c>
      <c r="C406" s="7">
        <f>COUNTIF($F$2:$F406,F406)</f>
        <v>404</v>
      </c>
      <c r="D406" s="7">
        <f>IF(F406=0,0,MAX($D$2:D405)+1)</f>
        <v>404</v>
      </c>
      <c r="E406" s="7">
        <f>IF(H406=0,0,MAX($E$2:E405)+1)</f>
        <v>0</v>
      </c>
      <c r="F406" s="65" t="s">
        <v>356</v>
      </c>
      <c r="G406" s="59"/>
      <c r="H406" s="59"/>
      <c r="I406" s="7" t="e">
        <f>IFERROR(VLOOKUP(H406,H$2:H405,1,FALSE),VLOOKUP(H406,H407:H$478,1,FALSE))</f>
        <v>#N/A</v>
      </c>
      <c r="J406" s="7" t="str">
        <f t="shared" si="78"/>
        <v/>
      </c>
      <c r="K406" s="7" t="str">
        <f t="shared" si="79"/>
        <v/>
      </c>
      <c r="L406" s="7" t="str">
        <f t="shared" si="80"/>
        <v/>
      </c>
      <c r="M406" s="19" t="str">
        <f t="shared" si="89"/>
        <v/>
      </c>
      <c r="N406" s="7" t="str">
        <f t="shared" si="81"/>
        <v/>
      </c>
      <c r="O406" s="7"/>
      <c r="P406" s="7" t="str">
        <f t="shared" si="82"/>
        <v/>
      </c>
      <c r="Q406" s="7" t="str">
        <f t="shared" si="83"/>
        <v/>
      </c>
      <c r="R406" s="7">
        <f t="shared" si="86"/>
        <v>0</v>
      </c>
      <c r="S406" s="7">
        <f t="shared" si="87"/>
        <v>1</v>
      </c>
      <c r="T406" s="7" t="str">
        <f t="shared" si="88"/>
        <v>L1</v>
      </c>
      <c r="U406" s="7" t="str">
        <f t="shared" si="84"/>
        <v/>
      </c>
    </row>
    <row r="407" spans="1:21" x14ac:dyDescent="0.25">
      <c r="A407" s="7" t="str">
        <f t="shared" si="85"/>
        <v/>
      </c>
      <c r="B407" s="7">
        <f>IF(C407=1,MAX(B$2:$B406)+1,IF(F407=0,"",B406))</f>
        <v>1</v>
      </c>
      <c r="C407" s="7">
        <f>COUNTIF($F$2:$F407,F407)</f>
        <v>405</v>
      </c>
      <c r="D407" s="7">
        <f>IF(F407=0,0,MAX($D$2:D406)+1)</f>
        <v>405</v>
      </c>
      <c r="E407" s="7">
        <f>IF(H407=0,0,MAX($E$2:E406)+1)</f>
        <v>0</v>
      </c>
      <c r="F407" s="65" t="s">
        <v>356</v>
      </c>
      <c r="G407" s="59"/>
      <c r="H407" s="59"/>
      <c r="I407" s="7" t="e">
        <f>IFERROR(VLOOKUP(H407,H$2:H406,1,FALSE),VLOOKUP(H407,H408:H$478,1,FALSE))</f>
        <v>#N/A</v>
      </c>
      <c r="J407" s="7" t="str">
        <f t="shared" si="78"/>
        <v/>
      </c>
      <c r="K407" s="7" t="str">
        <f t="shared" si="79"/>
        <v/>
      </c>
      <c r="L407" s="7" t="str">
        <f t="shared" si="80"/>
        <v/>
      </c>
      <c r="M407" s="19" t="str">
        <f t="shared" si="89"/>
        <v/>
      </c>
      <c r="N407" s="7" t="str">
        <f t="shared" si="81"/>
        <v/>
      </c>
      <c r="O407" s="7"/>
      <c r="P407" s="7" t="str">
        <f t="shared" si="82"/>
        <v/>
      </c>
      <c r="Q407" s="7" t="str">
        <f t="shared" si="83"/>
        <v/>
      </c>
      <c r="R407" s="7">
        <f t="shared" si="86"/>
        <v>0</v>
      </c>
      <c r="S407" s="7">
        <f t="shared" si="87"/>
        <v>2</v>
      </c>
      <c r="T407" s="7" t="str">
        <f t="shared" si="88"/>
        <v>L2</v>
      </c>
      <c r="U407" s="7" t="str">
        <f t="shared" si="84"/>
        <v/>
      </c>
    </row>
    <row r="408" spans="1:21" x14ac:dyDescent="0.25">
      <c r="A408" s="7" t="str">
        <f t="shared" si="85"/>
        <v/>
      </c>
      <c r="B408" s="7">
        <f>IF(C408=1,MAX(B$2:$B407)+1,IF(F408=0,"",B407))</f>
        <v>1</v>
      </c>
      <c r="C408" s="7">
        <f>COUNTIF($F$2:$F408,F408)</f>
        <v>406</v>
      </c>
      <c r="D408" s="7">
        <f>IF(F408=0,0,MAX($D$2:D407)+1)</f>
        <v>406</v>
      </c>
      <c r="E408" s="7">
        <f>IF(H408=0,0,MAX($E$2:E407)+1)</f>
        <v>0</v>
      </c>
      <c r="F408" s="65" t="s">
        <v>356</v>
      </c>
      <c r="G408" s="59"/>
      <c r="H408" s="59"/>
      <c r="I408" s="7" t="e">
        <f>IFERROR(VLOOKUP(H408,H$2:H407,1,FALSE),VLOOKUP(H408,H409:H$478,1,FALSE))</f>
        <v>#N/A</v>
      </c>
      <c r="J408" s="7" t="str">
        <f t="shared" si="78"/>
        <v/>
      </c>
      <c r="K408" s="7" t="str">
        <f t="shared" si="79"/>
        <v/>
      </c>
      <c r="L408" s="7" t="str">
        <f t="shared" si="80"/>
        <v/>
      </c>
      <c r="M408" s="19" t="str">
        <f t="shared" si="89"/>
        <v/>
      </c>
      <c r="N408" s="7" t="str">
        <f t="shared" si="81"/>
        <v/>
      </c>
      <c r="O408" s="7"/>
      <c r="P408" s="7" t="str">
        <f t="shared" si="82"/>
        <v/>
      </c>
      <c r="Q408" s="7" t="str">
        <f t="shared" si="83"/>
        <v/>
      </c>
      <c r="R408" s="7">
        <f t="shared" si="86"/>
        <v>0</v>
      </c>
      <c r="S408" s="7">
        <f t="shared" si="87"/>
        <v>3</v>
      </c>
      <c r="T408" s="7" t="str">
        <f t="shared" si="88"/>
        <v>L3</v>
      </c>
      <c r="U408" s="7" t="str">
        <f t="shared" si="84"/>
        <v/>
      </c>
    </row>
    <row r="409" spans="1:21" x14ac:dyDescent="0.25">
      <c r="A409" s="7" t="str">
        <f t="shared" si="85"/>
        <v/>
      </c>
      <c r="B409" s="7">
        <f>IF(C409=1,MAX(B$2:$B408)+1,IF(F409=0,"",B408))</f>
        <v>1</v>
      </c>
      <c r="C409" s="7">
        <f>COUNTIF($F$2:$F409,F409)</f>
        <v>407</v>
      </c>
      <c r="D409" s="7">
        <f>IF(F409=0,0,MAX($D$2:D408)+1)</f>
        <v>407</v>
      </c>
      <c r="E409" s="7">
        <f>IF(H409=0,0,MAX($E$2:E408)+1)</f>
        <v>0</v>
      </c>
      <c r="F409" s="65" t="s">
        <v>356</v>
      </c>
      <c r="G409" s="59"/>
      <c r="H409" s="59"/>
      <c r="I409" s="7" t="e">
        <f>IFERROR(VLOOKUP(H409,H$2:H408,1,FALSE),VLOOKUP(H409,H410:H$478,1,FALSE))</f>
        <v>#N/A</v>
      </c>
      <c r="J409" s="7" t="str">
        <f t="shared" si="78"/>
        <v/>
      </c>
      <c r="K409" s="7" t="str">
        <f t="shared" si="79"/>
        <v/>
      </c>
      <c r="L409" s="7" t="str">
        <f t="shared" si="80"/>
        <v/>
      </c>
      <c r="M409" s="19" t="str">
        <f t="shared" si="89"/>
        <v/>
      </c>
      <c r="N409" s="7" t="str">
        <f t="shared" si="81"/>
        <v/>
      </c>
      <c r="O409" s="7"/>
      <c r="P409" s="7" t="str">
        <f t="shared" si="82"/>
        <v/>
      </c>
      <c r="Q409" s="7" t="str">
        <f t="shared" si="83"/>
        <v/>
      </c>
      <c r="R409" s="7">
        <f t="shared" si="86"/>
        <v>0</v>
      </c>
      <c r="S409" s="7">
        <f t="shared" si="87"/>
        <v>1</v>
      </c>
      <c r="T409" s="7" t="str">
        <f t="shared" si="88"/>
        <v>L1</v>
      </c>
      <c r="U409" s="7" t="str">
        <f t="shared" si="84"/>
        <v/>
      </c>
    </row>
    <row r="410" spans="1:21" s="8" customFormat="1" ht="15.75" thickBot="1" x14ac:dyDescent="0.3">
      <c r="A410" s="47" t="str">
        <f t="shared" si="85"/>
        <v/>
      </c>
      <c r="B410" s="47">
        <f>IF(C410=1,MAX(B$2:$B409)+1,IF(F410=0,"",B409))</f>
        <v>1</v>
      </c>
      <c r="C410" s="47">
        <f>COUNTIF($F$2:$F410,F410)</f>
        <v>408</v>
      </c>
      <c r="D410" s="47">
        <f>IF(F410=0,0,MAX($D$2:D409)+1)</f>
        <v>408</v>
      </c>
      <c r="E410" s="47">
        <f>IF(H410=0,0,MAX($E$2:E409)+1)</f>
        <v>0</v>
      </c>
      <c r="F410" s="65" t="s">
        <v>356</v>
      </c>
      <c r="G410" s="64"/>
      <c r="H410" s="64"/>
      <c r="I410" s="47" t="e">
        <f>IFERROR(VLOOKUP(H410,H$2:H409,1,FALSE),VLOOKUP(H410,H411:H$478,1,FALSE))</f>
        <v>#N/A</v>
      </c>
      <c r="J410" s="47" t="str">
        <f t="shared" si="78"/>
        <v/>
      </c>
      <c r="K410" s="47" t="str">
        <f t="shared" si="79"/>
        <v/>
      </c>
      <c r="L410" s="47" t="str">
        <f t="shared" si="80"/>
        <v/>
      </c>
      <c r="M410" s="52" t="str">
        <f t="shared" si="89"/>
        <v/>
      </c>
      <c r="N410" s="47" t="str">
        <f t="shared" si="81"/>
        <v/>
      </c>
      <c r="O410" s="47"/>
      <c r="P410" s="47" t="str">
        <f t="shared" si="82"/>
        <v/>
      </c>
      <c r="Q410" s="47" t="str">
        <f t="shared" si="83"/>
        <v/>
      </c>
      <c r="R410" s="47">
        <f t="shared" si="86"/>
        <v>0</v>
      </c>
      <c r="S410" s="47">
        <f t="shared" si="87"/>
        <v>2</v>
      </c>
      <c r="T410" s="47" t="str">
        <f t="shared" si="88"/>
        <v>L2</v>
      </c>
      <c r="U410" s="47" t="str">
        <f t="shared" si="84"/>
        <v/>
      </c>
    </row>
    <row r="411" spans="1:21" x14ac:dyDescent="0.25">
      <c r="A411" s="7" t="str">
        <f t="shared" si="85"/>
        <v/>
      </c>
      <c r="B411" s="7">
        <f>IF(C411=1,MAX(B$2:$B410)+1,IF(F411=0,"",B410))</f>
        <v>1</v>
      </c>
      <c r="C411" s="7">
        <f>COUNTIF($F$2:$F411,F411)</f>
        <v>409</v>
      </c>
      <c r="D411" s="7">
        <f>IF(F411=0,0,MAX($D$2:D410)+1)</f>
        <v>409</v>
      </c>
      <c r="E411" s="7">
        <f>IF(H411=0,0,MAX($E$2:E410)+1)</f>
        <v>0</v>
      </c>
      <c r="F411" s="65" t="s">
        <v>356</v>
      </c>
      <c r="G411" s="59"/>
      <c r="H411" s="65"/>
      <c r="I411" s="7" t="e">
        <f>IFERROR(VLOOKUP(H411,H$2:H410,1,FALSE),VLOOKUP(H411,H412:H$478,1,FALSE))</f>
        <v>#N/A</v>
      </c>
      <c r="J411" s="7" t="str">
        <f t="shared" si="78"/>
        <v/>
      </c>
      <c r="K411" s="7" t="str">
        <f t="shared" si="79"/>
        <v/>
      </c>
      <c r="L411" s="7" t="str">
        <f t="shared" si="80"/>
        <v/>
      </c>
      <c r="M411" s="19" t="str">
        <f t="shared" si="89"/>
        <v/>
      </c>
      <c r="N411" s="7" t="str">
        <f t="shared" si="81"/>
        <v/>
      </c>
      <c r="O411" s="7"/>
      <c r="P411" s="7" t="str">
        <f t="shared" si="82"/>
        <v/>
      </c>
      <c r="Q411" s="7" t="str">
        <f t="shared" si="83"/>
        <v/>
      </c>
      <c r="R411" s="7">
        <f t="shared" si="86"/>
        <v>0</v>
      </c>
      <c r="S411" s="7">
        <f t="shared" si="87"/>
        <v>3</v>
      </c>
      <c r="T411" s="7" t="str">
        <f t="shared" si="88"/>
        <v>L3</v>
      </c>
      <c r="U411" s="7" t="str">
        <f t="shared" si="84"/>
        <v/>
      </c>
    </row>
    <row r="412" spans="1:21" x14ac:dyDescent="0.25">
      <c r="A412" s="7" t="str">
        <f t="shared" si="85"/>
        <v/>
      </c>
      <c r="B412" s="7">
        <f>IF(C412=1,MAX(B$2:$B411)+1,IF(F412=0,"",B411))</f>
        <v>1</v>
      </c>
      <c r="C412" s="7">
        <f>COUNTIF($F$2:$F412,F412)</f>
        <v>410</v>
      </c>
      <c r="D412" s="7">
        <f>IF(F412=0,0,MAX($D$2:D411)+1)</f>
        <v>410</v>
      </c>
      <c r="E412" s="7">
        <f>IF(H412=0,0,MAX($E$2:E411)+1)</f>
        <v>0</v>
      </c>
      <c r="F412" s="65" t="s">
        <v>356</v>
      </c>
      <c r="G412" s="59"/>
      <c r="H412" s="102"/>
      <c r="I412" s="7" t="e">
        <f>IFERROR(VLOOKUP(H412,H$2:H411,1,FALSE),VLOOKUP(H412,H413:H$478,1,FALSE))</f>
        <v>#N/A</v>
      </c>
      <c r="J412" s="7" t="str">
        <f t="shared" si="78"/>
        <v/>
      </c>
      <c r="K412" s="7" t="str">
        <f t="shared" si="79"/>
        <v/>
      </c>
      <c r="L412" s="7" t="str">
        <f t="shared" si="80"/>
        <v/>
      </c>
      <c r="M412" s="19" t="str">
        <f t="shared" si="89"/>
        <v/>
      </c>
      <c r="N412" s="7" t="str">
        <f t="shared" si="81"/>
        <v/>
      </c>
      <c r="O412" s="7"/>
      <c r="P412" s="7" t="str">
        <f t="shared" si="82"/>
        <v/>
      </c>
      <c r="Q412" s="7" t="str">
        <f t="shared" si="83"/>
        <v/>
      </c>
      <c r="R412" s="7">
        <f t="shared" si="86"/>
        <v>0</v>
      </c>
      <c r="S412" s="7">
        <f t="shared" si="87"/>
        <v>1</v>
      </c>
      <c r="T412" s="7" t="str">
        <f t="shared" si="88"/>
        <v>L1</v>
      </c>
      <c r="U412" s="7" t="str">
        <f t="shared" si="84"/>
        <v/>
      </c>
    </row>
    <row r="413" spans="1:21" x14ac:dyDescent="0.25">
      <c r="A413" s="7" t="str">
        <f t="shared" si="85"/>
        <v/>
      </c>
      <c r="B413" s="7">
        <f>IF(C413=1,MAX(B$2:$B412)+1,IF(F413=0,"",B412))</f>
        <v>1</v>
      </c>
      <c r="C413" s="7">
        <f>COUNTIF($F$2:$F413,F413)</f>
        <v>411</v>
      </c>
      <c r="D413" s="7">
        <f>IF(F413=0,0,MAX($D$2:D412)+1)</f>
        <v>411</v>
      </c>
      <c r="E413" s="7">
        <f>IF(H413=0,0,MAX($E$2:E412)+1)</f>
        <v>0</v>
      </c>
      <c r="F413" s="65" t="s">
        <v>356</v>
      </c>
      <c r="G413" s="59"/>
      <c r="H413" s="102"/>
      <c r="I413" s="7" t="e">
        <f>IFERROR(VLOOKUP(H413,H$2:H412,1,FALSE),VLOOKUP(H413,H414:H$478,1,FALSE))</f>
        <v>#N/A</v>
      </c>
      <c r="J413" s="7" t="str">
        <f t="shared" si="78"/>
        <v/>
      </c>
      <c r="K413" s="7" t="str">
        <f t="shared" si="79"/>
        <v/>
      </c>
      <c r="L413" s="7" t="str">
        <f t="shared" si="80"/>
        <v/>
      </c>
      <c r="M413" s="19" t="str">
        <f t="shared" si="89"/>
        <v/>
      </c>
      <c r="N413" s="7" t="str">
        <f t="shared" si="81"/>
        <v/>
      </c>
      <c r="O413" s="7"/>
      <c r="P413" s="7" t="str">
        <f t="shared" si="82"/>
        <v/>
      </c>
      <c r="Q413" s="7" t="str">
        <f t="shared" si="83"/>
        <v/>
      </c>
      <c r="R413" s="7">
        <f t="shared" si="86"/>
        <v>0</v>
      </c>
      <c r="S413" s="7">
        <f t="shared" si="87"/>
        <v>2</v>
      </c>
      <c r="T413" s="7" t="str">
        <f t="shared" si="88"/>
        <v>L2</v>
      </c>
      <c r="U413" s="7" t="str">
        <f t="shared" si="84"/>
        <v/>
      </c>
    </row>
    <row r="414" spans="1:21" x14ac:dyDescent="0.25">
      <c r="A414" s="7" t="str">
        <f t="shared" si="85"/>
        <v/>
      </c>
      <c r="B414" s="7">
        <f>IF(C414=1,MAX(B$2:$B413)+1,IF(F414=0,"",B413))</f>
        <v>1</v>
      </c>
      <c r="C414" s="7">
        <f>COUNTIF($F$2:$F414,F414)</f>
        <v>412</v>
      </c>
      <c r="D414" s="7">
        <f>IF(F414=0,0,MAX($D$2:D413)+1)</f>
        <v>412</v>
      </c>
      <c r="E414" s="7">
        <f>IF(H414=0,0,MAX($E$2:E413)+1)</f>
        <v>0</v>
      </c>
      <c r="F414" s="65" t="s">
        <v>356</v>
      </c>
      <c r="G414" s="59"/>
      <c r="H414" s="102"/>
      <c r="I414" s="7" t="e">
        <f>IFERROR(VLOOKUP(H414,H$2:H413,1,FALSE),VLOOKUP(H414,H415:H$478,1,FALSE))</f>
        <v>#N/A</v>
      </c>
      <c r="J414" s="7" t="str">
        <f t="shared" si="78"/>
        <v/>
      </c>
      <c r="K414" s="7" t="str">
        <f t="shared" si="79"/>
        <v/>
      </c>
      <c r="L414" s="7" t="str">
        <f t="shared" si="80"/>
        <v/>
      </c>
      <c r="M414" s="19" t="str">
        <f t="shared" si="89"/>
        <v/>
      </c>
      <c r="N414" s="7" t="str">
        <f t="shared" si="81"/>
        <v/>
      </c>
      <c r="O414" s="7"/>
      <c r="P414" s="7" t="str">
        <f t="shared" si="82"/>
        <v/>
      </c>
      <c r="Q414" s="7" t="str">
        <f t="shared" si="83"/>
        <v/>
      </c>
      <c r="R414" s="7">
        <f t="shared" si="86"/>
        <v>0</v>
      </c>
      <c r="S414" s="7">
        <f t="shared" si="87"/>
        <v>3</v>
      </c>
      <c r="T414" s="7" t="str">
        <f t="shared" si="88"/>
        <v>L3</v>
      </c>
      <c r="U414" s="7" t="str">
        <f t="shared" si="84"/>
        <v/>
      </c>
    </row>
    <row r="415" spans="1:21" x14ac:dyDescent="0.25">
      <c r="A415" s="7" t="str">
        <f t="shared" si="85"/>
        <v/>
      </c>
      <c r="B415" s="7">
        <f>IF(C415=1,MAX(B$2:$B414)+1,IF(F415=0,"",B414))</f>
        <v>1</v>
      </c>
      <c r="C415" s="7">
        <f>COUNTIF($F$2:$F415,F415)</f>
        <v>413</v>
      </c>
      <c r="D415" s="7">
        <f>IF(F415=0,0,MAX($D$2:D414)+1)</f>
        <v>413</v>
      </c>
      <c r="E415" s="7">
        <f>IF(H415=0,0,MAX($E$2:E414)+1)</f>
        <v>0</v>
      </c>
      <c r="F415" s="65" t="s">
        <v>356</v>
      </c>
      <c r="G415" s="59"/>
      <c r="H415" s="102"/>
      <c r="I415" s="7" t="e">
        <f>IFERROR(VLOOKUP(H415,H$2:H414,1,FALSE),VLOOKUP(H415,H416:H$478,1,FALSE))</f>
        <v>#N/A</v>
      </c>
      <c r="J415" s="7" t="str">
        <f t="shared" si="78"/>
        <v/>
      </c>
      <c r="K415" s="7" t="str">
        <f t="shared" si="79"/>
        <v/>
      </c>
      <c r="L415" s="7" t="str">
        <f t="shared" si="80"/>
        <v/>
      </c>
      <c r="M415" s="19" t="str">
        <f t="shared" si="89"/>
        <v/>
      </c>
      <c r="N415" s="7" t="str">
        <f t="shared" si="81"/>
        <v/>
      </c>
      <c r="O415" s="7"/>
      <c r="P415" s="7" t="str">
        <f t="shared" si="82"/>
        <v/>
      </c>
      <c r="Q415" s="7" t="str">
        <f t="shared" si="83"/>
        <v/>
      </c>
      <c r="R415" s="7">
        <f t="shared" si="86"/>
        <v>0</v>
      </c>
      <c r="S415" s="7">
        <f t="shared" si="87"/>
        <v>1</v>
      </c>
      <c r="T415" s="7" t="str">
        <f t="shared" si="88"/>
        <v>L1</v>
      </c>
      <c r="U415" s="7" t="str">
        <f t="shared" si="84"/>
        <v/>
      </c>
    </row>
    <row r="416" spans="1:21" x14ac:dyDescent="0.25">
      <c r="A416" s="7" t="str">
        <f t="shared" si="85"/>
        <v/>
      </c>
      <c r="B416" s="7">
        <f>IF(C416=1,MAX(B$2:$B415)+1,IF(F416=0,"",B415))</f>
        <v>1</v>
      </c>
      <c r="C416" s="7">
        <f>COUNTIF($F$2:$F416,F416)</f>
        <v>414</v>
      </c>
      <c r="D416" s="7">
        <f>IF(F416=0,0,MAX($D$2:D415)+1)</f>
        <v>414</v>
      </c>
      <c r="E416" s="7">
        <f>IF(H416=0,0,MAX($E$2:E415)+1)</f>
        <v>0</v>
      </c>
      <c r="F416" s="65" t="s">
        <v>356</v>
      </c>
      <c r="G416" s="65"/>
      <c r="H416" s="102"/>
      <c r="I416" s="7" t="e">
        <f>IFERROR(VLOOKUP(H416,H$2:H415,1,FALSE),VLOOKUP(H416,H417:H$478,1,FALSE))</f>
        <v>#N/A</v>
      </c>
      <c r="J416" s="7" t="str">
        <f t="shared" si="78"/>
        <v/>
      </c>
      <c r="K416" s="7" t="str">
        <f t="shared" si="79"/>
        <v/>
      </c>
      <c r="L416" s="7" t="str">
        <f t="shared" si="80"/>
        <v/>
      </c>
      <c r="M416" s="19" t="str">
        <f t="shared" si="89"/>
        <v/>
      </c>
      <c r="N416" s="7" t="str">
        <f t="shared" si="81"/>
        <v/>
      </c>
      <c r="O416" s="7"/>
      <c r="P416" s="7" t="str">
        <f t="shared" si="82"/>
        <v/>
      </c>
      <c r="Q416" s="7" t="str">
        <f t="shared" si="83"/>
        <v/>
      </c>
      <c r="R416" s="7">
        <f t="shared" si="86"/>
        <v>0</v>
      </c>
      <c r="S416" s="7">
        <f t="shared" si="87"/>
        <v>2</v>
      </c>
      <c r="T416" s="7" t="str">
        <f t="shared" si="88"/>
        <v>L2</v>
      </c>
      <c r="U416" s="7" t="str">
        <f t="shared" si="84"/>
        <v/>
      </c>
    </row>
    <row r="417" spans="1:21" x14ac:dyDescent="0.25">
      <c r="A417" s="7" t="str">
        <f t="shared" si="85"/>
        <v/>
      </c>
      <c r="B417" s="7">
        <f>IF(C417=1,MAX(B$2:$B416)+1,IF(F417=0,"",B416))</f>
        <v>1</v>
      </c>
      <c r="C417" s="7">
        <f>COUNTIF($F$2:$F417,F417)</f>
        <v>415</v>
      </c>
      <c r="D417" s="7">
        <f>IF(F417=0,0,MAX($D$2:D416)+1)</f>
        <v>415</v>
      </c>
      <c r="E417" s="7">
        <f>IF(H417=0,0,MAX($E$2:E416)+1)</f>
        <v>0</v>
      </c>
      <c r="F417" s="65" t="s">
        <v>356</v>
      </c>
      <c r="G417" s="59"/>
      <c r="H417" s="102"/>
      <c r="I417" s="7" t="e">
        <f>IFERROR(VLOOKUP(H417,H$2:H416,1,FALSE),VLOOKUP(H417,H418:H$478,1,FALSE))</f>
        <v>#N/A</v>
      </c>
      <c r="J417" s="7" t="str">
        <f t="shared" si="78"/>
        <v/>
      </c>
      <c r="K417" s="7" t="str">
        <f t="shared" si="79"/>
        <v/>
      </c>
      <c r="L417" s="7" t="str">
        <f t="shared" si="80"/>
        <v/>
      </c>
      <c r="M417" s="19" t="str">
        <f t="shared" si="89"/>
        <v/>
      </c>
      <c r="N417" s="7" t="str">
        <f t="shared" si="81"/>
        <v/>
      </c>
      <c r="O417" s="7"/>
      <c r="P417" s="7" t="str">
        <f t="shared" si="82"/>
        <v/>
      </c>
      <c r="Q417" s="7" t="str">
        <f t="shared" si="83"/>
        <v/>
      </c>
      <c r="R417" s="7">
        <f t="shared" si="86"/>
        <v>0</v>
      </c>
      <c r="S417" s="7">
        <f t="shared" si="87"/>
        <v>3</v>
      </c>
      <c r="T417" s="7" t="str">
        <f t="shared" si="88"/>
        <v>L3</v>
      </c>
      <c r="U417" s="7" t="str">
        <f t="shared" si="84"/>
        <v/>
      </c>
    </row>
    <row r="418" spans="1:21" x14ac:dyDescent="0.25">
      <c r="A418" s="7" t="str">
        <f t="shared" si="85"/>
        <v/>
      </c>
      <c r="B418" s="7">
        <f>IF(C418=1,MAX(B$2:$B417)+1,IF(F418=0,"",B417))</f>
        <v>1</v>
      </c>
      <c r="C418" s="7">
        <f>COUNTIF($F$2:$F418,F418)</f>
        <v>416</v>
      </c>
      <c r="D418" s="7">
        <f>IF(F418=0,0,MAX($D$2:D417)+1)</f>
        <v>416</v>
      </c>
      <c r="E418" s="7">
        <f>IF(H418=0,0,MAX($E$2:E417)+1)</f>
        <v>0</v>
      </c>
      <c r="F418" s="65" t="s">
        <v>356</v>
      </c>
      <c r="G418" s="59"/>
      <c r="H418" s="102"/>
      <c r="I418" s="7" t="e">
        <f>IFERROR(VLOOKUP(H418,H$2:H417,1,FALSE),VLOOKUP(H418,H419:H$478,1,FALSE))</f>
        <v>#N/A</v>
      </c>
      <c r="J418" s="7" t="str">
        <f t="shared" si="78"/>
        <v/>
      </c>
      <c r="K418" s="7" t="str">
        <f t="shared" si="79"/>
        <v/>
      </c>
      <c r="L418" s="7" t="str">
        <f t="shared" si="80"/>
        <v/>
      </c>
      <c r="M418" s="19" t="str">
        <f t="shared" si="89"/>
        <v/>
      </c>
      <c r="N418" s="7" t="str">
        <f t="shared" si="81"/>
        <v/>
      </c>
      <c r="O418" s="7"/>
      <c r="P418" s="7" t="str">
        <f t="shared" si="82"/>
        <v/>
      </c>
      <c r="Q418" s="7" t="str">
        <f t="shared" si="83"/>
        <v/>
      </c>
      <c r="R418" s="7">
        <f t="shared" si="86"/>
        <v>0</v>
      </c>
      <c r="S418" s="7">
        <f t="shared" si="87"/>
        <v>1</v>
      </c>
      <c r="T418" s="7" t="str">
        <f t="shared" si="88"/>
        <v>L1</v>
      </c>
      <c r="U418" s="7" t="str">
        <f t="shared" si="84"/>
        <v/>
      </c>
    </row>
    <row r="419" spans="1:21" x14ac:dyDescent="0.25">
      <c r="A419" s="7" t="str">
        <f t="shared" si="85"/>
        <v/>
      </c>
      <c r="B419" s="7">
        <f>IF(C419=1,MAX(B$2:$B418)+1,IF(F419=0,"",B418))</f>
        <v>1</v>
      </c>
      <c r="C419" s="7">
        <f>COUNTIF($F$2:$F419,F419)</f>
        <v>417</v>
      </c>
      <c r="D419" s="7">
        <f>IF(F419=0,0,MAX($D$2:D418)+1)</f>
        <v>417</v>
      </c>
      <c r="E419" s="7">
        <f>IF(H419=0,0,MAX($E$2:E418)+1)</f>
        <v>0</v>
      </c>
      <c r="F419" s="65" t="s">
        <v>356</v>
      </c>
      <c r="G419" s="59"/>
      <c r="H419" s="102"/>
      <c r="I419" s="7" t="e">
        <f>IFERROR(VLOOKUP(H419,H$2:H418,1,FALSE),VLOOKUP(H419,H420:H$478,1,FALSE))</f>
        <v>#N/A</v>
      </c>
      <c r="J419" s="7" t="str">
        <f t="shared" si="78"/>
        <v/>
      </c>
      <c r="K419" s="7" t="str">
        <f t="shared" si="79"/>
        <v/>
      </c>
      <c r="L419" s="7" t="str">
        <f t="shared" si="80"/>
        <v/>
      </c>
      <c r="M419" s="19" t="str">
        <f t="shared" si="89"/>
        <v/>
      </c>
      <c r="N419" s="7" t="str">
        <f t="shared" si="81"/>
        <v/>
      </c>
      <c r="O419" s="7"/>
      <c r="P419" s="7" t="str">
        <f t="shared" si="82"/>
        <v/>
      </c>
      <c r="Q419" s="7" t="str">
        <f t="shared" si="83"/>
        <v/>
      </c>
      <c r="R419" s="7">
        <f t="shared" si="86"/>
        <v>0</v>
      </c>
      <c r="S419" s="7">
        <f t="shared" si="87"/>
        <v>2</v>
      </c>
      <c r="T419" s="7" t="str">
        <f t="shared" si="88"/>
        <v>L2</v>
      </c>
      <c r="U419" s="7" t="str">
        <f t="shared" si="84"/>
        <v/>
      </c>
    </row>
    <row r="420" spans="1:21" x14ac:dyDescent="0.25">
      <c r="A420" s="7" t="str">
        <f t="shared" si="85"/>
        <v/>
      </c>
      <c r="B420" s="7">
        <f>IF(C420=1,MAX(B$2:$B419)+1,IF(F420=0,"",B419))</f>
        <v>1</v>
      </c>
      <c r="C420" s="7">
        <f>COUNTIF($F$2:$F420,F420)</f>
        <v>418</v>
      </c>
      <c r="D420" s="7">
        <f>IF(F420=0,0,MAX($D$2:D419)+1)</f>
        <v>418</v>
      </c>
      <c r="E420" s="7">
        <f>IF(H420=0,0,MAX($E$2:E419)+1)</f>
        <v>0</v>
      </c>
      <c r="F420" s="65" t="s">
        <v>356</v>
      </c>
      <c r="G420" s="59"/>
      <c r="H420" s="102"/>
      <c r="I420" s="7" t="e">
        <f>IFERROR(VLOOKUP(H420,H$2:H419,1,FALSE),VLOOKUP(H420,H421:H$478,1,FALSE))</f>
        <v>#N/A</v>
      </c>
      <c r="J420" s="7" t="str">
        <f t="shared" si="78"/>
        <v/>
      </c>
      <c r="K420" s="7" t="str">
        <f t="shared" si="79"/>
        <v/>
      </c>
      <c r="L420" s="7" t="str">
        <f t="shared" si="80"/>
        <v/>
      </c>
      <c r="M420" s="19" t="str">
        <f t="shared" si="89"/>
        <v/>
      </c>
      <c r="N420" s="7" t="str">
        <f t="shared" si="81"/>
        <v/>
      </c>
      <c r="O420" s="7"/>
      <c r="P420" s="7" t="str">
        <f t="shared" si="82"/>
        <v/>
      </c>
      <c r="Q420" s="7" t="str">
        <f t="shared" si="83"/>
        <v/>
      </c>
      <c r="R420" s="7">
        <f t="shared" si="86"/>
        <v>0</v>
      </c>
      <c r="S420" s="7">
        <f t="shared" si="87"/>
        <v>3</v>
      </c>
      <c r="T420" s="7" t="str">
        <f t="shared" si="88"/>
        <v>L3</v>
      </c>
      <c r="U420" s="7" t="str">
        <f t="shared" si="84"/>
        <v/>
      </c>
    </row>
    <row r="421" spans="1:21" x14ac:dyDescent="0.25">
      <c r="A421" s="7" t="str">
        <f t="shared" si="85"/>
        <v/>
      </c>
      <c r="B421" s="7">
        <f>IF(C421=1,MAX(B$2:$B420)+1,IF(F421=0,"",B420))</f>
        <v>1</v>
      </c>
      <c r="C421" s="7">
        <f>COUNTIF($F$2:$F421,F421)</f>
        <v>419</v>
      </c>
      <c r="D421" s="7">
        <f>IF(F421=0,0,MAX($D$2:D420)+1)</f>
        <v>419</v>
      </c>
      <c r="E421" s="7">
        <f>IF(H421=0,0,MAX($E$2:E420)+1)</f>
        <v>0</v>
      </c>
      <c r="F421" s="65" t="s">
        <v>356</v>
      </c>
      <c r="G421" s="59"/>
      <c r="H421" s="102"/>
      <c r="I421" s="7" t="e">
        <f>IFERROR(VLOOKUP(H421,H$2:H420,1,FALSE),VLOOKUP(H421,H422:H$478,1,FALSE))</f>
        <v>#N/A</v>
      </c>
      <c r="J421" s="7" t="str">
        <f t="shared" si="78"/>
        <v/>
      </c>
      <c r="K421" s="7" t="str">
        <f t="shared" si="79"/>
        <v/>
      </c>
      <c r="L421" s="7" t="str">
        <f t="shared" si="80"/>
        <v/>
      </c>
      <c r="M421" s="19" t="str">
        <f t="shared" si="89"/>
        <v/>
      </c>
      <c r="N421" s="7" t="str">
        <f t="shared" si="81"/>
        <v/>
      </c>
      <c r="O421" s="7"/>
      <c r="P421" s="7" t="str">
        <f t="shared" si="82"/>
        <v/>
      </c>
      <c r="Q421" s="7" t="str">
        <f t="shared" si="83"/>
        <v/>
      </c>
      <c r="R421" s="7">
        <f t="shared" si="86"/>
        <v>0</v>
      </c>
      <c r="S421" s="7">
        <f t="shared" si="87"/>
        <v>1</v>
      </c>
      <c r="T421" s="7" t="str">
        <f t="shared" si="88"/>
        <v>L1</v>
      </c>
      <c r="U421" s="7" t="str">
        <f t="shared" si="84"/>
        <v/>
      </c>
    </row>
    <row r="422" spans="1:21" x14ac:dyDescent="0.25">
      <c r="A422" s="7" t="str">
        <f t="shared" si="85"/>
        <v/>
      </c>
      <c r="B422" s="7">
        <f>IF(C422=1,MAX(B$2:$B421)+1,IF(F422=0,"",B421))</f>
        <v>1</v>
      </c>
      <c r="C422" s="7">
        <f>COUNTIF($F$2:$F422,F422)</f>
        <v>420</v>
      </c>
      <c r="D422" s="7">
        <f>IF(F422=0,0,MAX($D$2:D421)+1)</f>
        <v>420</v>
      </c>
      <c r="E422" s="7">
        <f>IF(H422=0,0,MAX($E$2:E421)+1)</f>
        <v>0</v>
      </c>
      <c r="F422" s="65" t="s">
        <v>356</v>
      </c>
      <c r="G422" s="59"/>
      <c r="H422" s="102"/>
      <c r="I422" s="7" t="e">
        <f>IFERROR(VLOOKUP(H422,H$2:H421,1,FALSE),VLOOKUP(H422,H423:H$478,1,FALSE))</f>
        <v>#N/A</v>
      </c>
      <c r="J422" s="7" t="str">
        <f t="shared" si="78"/>
        <v/>
      </c>
      <c r="K422" s="7" t="str">
        <f t="shared" si="79"/>
        <v/>
      </c>
      <c r="L422" s="7" t="str">
        <f t="shared" si="80"/>
        <v/>
      </c>
      <c r="M422" s="19" t="str">
        <f t="shared" si="89"/>
        <v/>
      </c>
      <c r="N422" s="7" t="str">
        <f t="shared" si="81"/>
        <v/>
      </c>
      <c r="O422" s="7"/>
      <c r="P422" s="7" t="str">
        <f t="shared" si="82"/>
        <v/>
      </c>
      <c r="Q422" s="7" t="str">
        <f t="shared" si="83"/>
        <v/>
      </c>
      <c r="R422" s="7">
        <f t="shared" si="86"/>
        <v>0</v>
      </c>
      <c r="S422" s="7">
        <f t="shared" si="87"/>
        <v>2</v>
      </c>
      <c r="T422" s="7" t="str">
        <f t="shared" si="88"/>
        <v>L2</v>
      </c>
      <c r="U422" s="7" t="str">
        <f t="shared" si="84"/>
        <v/>
      </c>
    </row>
    <row r="423" spans="1:21" x14ac:dyDescent="0.25">
      <c r="A423" s="7" t="str">
        <f t="shared" si="85"/>
        <v/>
      </c>
      <c r="B423" s="7">
        <f>IF(C423=1,MAX(B$2:$B422)+1,IF(F423=0,"",B422))</f>
        <v>1</v>
      </c>
      <c r="C423" s="7">
        <f>COUNTIF($F$2:$F423,F423)</f>
        <v>421</v>
      </c>
      <c r="D423" s="7">
        <f>IF(F423=0,0,MAX($D$2:D422)+1)</f>
        <v>421</v>
      </c>
      <c r="E423" s="7">
        <f>IF(H423=0,0,MAX($E$2:E422)+1)</f>
        <v>0</v>
      </c>
      <c r="F423" s="65" t="s">
        <v>356</v>
      </c>
      <c r="G423" s="59"/>
      <c r="H423" s="102"/>
      <c r="I423" s="7" t="e">
        <f>IFERROR(VLOOKUP(H423,H$2:H422,1,FALSE),VLOOKUP(H423,H424:H$478,1,FALSE))</f>
        <v>#N/A</v>
      </c>
      <c r="J423" s="7" t="str">
        <f t="shared" si="78"/>
        <v/>
      </c>
      <c r="K423" s="7" t="str">
        <f t="shared" si="79"/>
        <v/>
      </c>
      <c r="L423" s="7" t="str">
        <f t="shared" si="80"/>
        <v/>
      </c>
      <c r="M423" s="19" t="str">
        <f t="shared" si="89"/>
        <v/>
      </c>
      <c r="N423" s="7" t="str">
        <f t="shared" si="81"/>
        <v/>
      </c>
      <c r="O423" s="7"/>
      <c r="P423" s="7" t="str">
        <f t="shared" si="82"/>
        <v/>
      </c>
      <c r="Q423" s="7" t="str">
        <f t="shared" si="83"/>
        <v/>
      </c>
      <c r="R423" s="7">
        <f t="shared" si="86"/>
        <v>0</v>
      </c>
      <c r="S423" s="7">
        <f t="shared" si="87"/>
        <v>3</v>
      </c>
      <c r="T423" s="7" t="str">
        <f t="shared" si="88"/>
        <v>L3</v>
      </c>
      <c r="U423" s="7" t="str">
        <f t="shared" si="84"/>
        <v/>
      </c>
    </row>
    <row r="424" spans="1:21" x14ac:dyDescent="0.25">
      <c r="A424" s="7" t="str">
        <f t="shared" si="85"/>
        <v/>
      </c>
      <c r="B424" s="7">
        <f>IF(C424=1,MAX(B$2:$B423)+1,IF(F424=0,"",B423))</f>
        <v>1</v>
      </c>
      <c r="C424" s="7">
        <f>COUNTIF($F$2:$F424,F424)</f>
        <v>422</v>
      </c>
      <c r="D424" s="7">
        <f>IF(F424=0,0,MAX($D$2:D423)+1)</f>
        <v>422</v>
      </c>
      <c r="E424" s="7">
        <f>IF(H424=0,0,MAX($E$2:E423)+1)</f>
        <v>0</v>
      </c>
      <c r="F424" s="65" t="s">
        <v>356</v>
      </c>
      <c r="G424" s="59"/>
      <c r="H424" s="102"/>
      <c r="I424" s="7" t="e">
        <f>IFERROR(VLOOKUP(H424,H$2:H423,1,FALSE),VLOOKUP(H424,H425:H$478,1,FALSE))</f>
        <v>#N/A</v>
      </c>
      <c r="J424" s="7" t="str">
        <f t="shared" si="78"/>
        <v/>
      </c>
      <c r="K424" s="7" t="str">
        <f t="shared" si="79"/>
        <v/>
      </c>
      <c r="L424" s="7" t="str">
        <f t="shared" si="80"/>
        <v/>
      </c>
      <c r="M424" s="19" t="str">
        <f t="shared" si="89"/>
        <v/>
      </c>
      <c r="N424" s="7" t="str">
        <f t="shared" si="81"/>
        <v/>
      </c>
      <c r="O424" s="7"/>
      <c r="P424" s="7" t="str">
        <f t="shared" si="82"/>
        <v/>
      </c>
      <c r="Q424" s="7" t="str">
        <f t="shared" si="83"/>
        <v/>
      </c>
      <c r="R424" s="7">
        <f t="shared" si="86"/>
        <v>0</v>
      </c>
      <c r="S424" s="7">
        <f t="shared" si="87"/>
        <v>1</v>
      </c>
      <c r="T424" s="7" t="str">
        <f t="shared" si="88"/>
        <v>L1</v>
      </c>
      <c r="U424" s="7" t="str">
        <f t="shared" si="84"/>
        <v/>
      </c>
    </row>
    <row r="425" spans="1:21" x14ac:dyDescent="0.25">
      <c r="A425" s="7" t="str">
        <f t="shared" si="85"/>
        <v/>
      </c>
      <c r="B425" s="7">
        <f>IF(C425=1,MAX(B$2:$B424)+1,IF(F425=0,"",B424))</f>
        <v>1</v>
      </c>
      <c r="C425" s="7">
        <f>COUNTIF($F$2:$F425,F425)</f>
        <v>423</v>
      </c>
      <c r="D425" s="7">
        <f>IF(F425=0,0,MAX($D$2:D424)+1)</f>
        <v>423</v>
      </c>
      <c r="E425" s="7">
        <f>IF(H425=0,0,MAX($E$2:E424)+1)</f>
        <v>0</v>
      </c>
      <c r="F425" s="65" t="s">
        <v>356</v>
      </c>
      <c r="G425" s="59"/>
      <c r="H425" s="102"/>
      <c r="I425" s="7" t="e">
        <f>IFERROR(VLOOKUP(H425,H$2:H424,1,FALSE),VLOOKUP(H425,H426:H$478,1,FALSE))</f>
        <v>#N/A</v>
      </c>
      <c r="J425" s="7" t="str">
        <f t="shared" si="78"/>
        <v/>
      </c>
      <c r="K425" s="7" t="str">
        <f t="shared" si="79"/>
        <v/>
      </c>
      <c r="L425" s="7" t="str">
        <f t="shared" si="80"/>
        <v/>
      </c>
      <c r="M425" s="19" t="str">
        <f t="shared" si="89"/>
        <v/>
      </c>
      <c r="N425" s="7" t="str">
        <f t="shared" si="81"/>
        <v/>
      </c>
      <c r="O425" s="7"/>
      <c r="P425" s="7" t="str">
        <f t="shared" si="82"/>
        <v/>
      </c>
      <c r="Q425" s="7" t="str">
        <f t="shared" si="83"/>
        <v/>
      </c>
      <c r="R425" s="7">
        <f t="shared" si="86"/>
        <v>0</v>
      </c>
      <c r="S425" s="7">
        <f t="shared" si="87"/>
        <v>2</v>
      </c>
      <c r="T425" s="7" t="str">
        <f t="shared" si="88"/>
        <v>L2</v>
      </c>
      <c r="U425" s="7" t="str">
        <f t="shared" si="84"/>
        <v/>
      </c>
    </row>
    <row r="426" spans="1:21" x14ac:dyDescent="0.25">
      <c r="A426" s="7" t="str">
        <f t="shared" si="85"/>
        <v/>
      </c>
      <c r="B426" s="7">
        <f>IF(C426=1,MAX(B$2:$B425)+1,IF(F426=0,"",B425))</f>
        <v>1</v>
      </c>
      <c r="C426" s="7">
        <f>COUNTIF($F$2:$F426,F426)</f>
        <v>424</v>
      </c>
      <c r="D426" s="7">
        <f>IF(F426=0,0,MAX($D$2:D425)+1)</f>
        <v>424</v>
      </c>
      <c r="E426" s="7">
        <f>IF(H426=0,0,MAX($E$2:E425)+1)</f>
        <v>0</v>
      </c>
      <c r="F426" s="65" t="s">
        <v>356</v>
      </c>
      <c r="G426" s="59"/>
      <c r="H426" s="102"/>
      <c r="I426" s="7" t="e">
        <f>IFERROR(VLOOKUP(H426,H$2:H425,1,FALSE),VLOOKUP(H426,H427:H$478,1,FALSE))</f>
        <v>#N/A</v>
      </c>
      <c r="J426" s="7" t="str">
        <f t="shared" si="78"/>
        <v/>
      </c>
      <c r="K426" s="7" t="str">
        <f t="shared" si="79"/>
        <v/>
      </c>
      <c r="L426" s="7" t="str">
        <f t="shared" si="80"/>
        <v/>
      </c>
      <c r="M426" s="19" t="str">
        <f t="shared" si="89"/>
        <v/>
      </c>
      <c r="N426" s="7" t="str">
        <f t="shared" si="81"/>
        <v/>
      </c>
      <c r="O426" s="7"/>
      <c r="P426" s="7" t="str">
        <f t="shared" si="82"/>
        <v/>
      </c>
      <c r="Q426" s="7" t="str">
        <f t="shared" si="83"/>
        <v/>
      </c>
      <c r="R426" s="7">
        <f t="shared" si="86"/>
        <v>0</v>
      </c>
      <c r="S426" s="7">
        <f t="shared" si="87"/>
        <v>3</v>
      </c>
      <c r="T426" s="7" t="str">
        <f t="shared" si="88"/>
        <v>L3</v>
      </c>
      <c r="U426" s="7" t="str">
        <f t="shared" si="84"/>
        <v/>
      </c>
    </row>
    <row r="427" spans="1:21" s="8" customFormat="1" ht="15.75" thickBot="1" x14ac:dyDescent="0.3">
      <c r="A427" s="47" t="str">
        <f t="shared" si="85"/>
        <v/>
      </c>
      <c r="B427" s="47">
        <f>IF(C427=1,MAX(B$2:$B426)+1,IF(F427=0,"",B426))</f>
        <v>1</v>
      </c>
      <c r="C427" s="47">
        <f>COUNTIF($F$2:$F427,F427)</f>
        <v>425</v>
      </c>
      <c r="D427" s="47">
        <f>IF(F427=0,0,MAX($D$2:D426)+1)</f>
        <v>425</v>
      </c>
      <c r="E427" s="47">
        <f>IF(H427=0,0,MAX($E$2:E426)+1)</f>
        <v>0</v>
      </c>
      <c r="F427" s="65" t="s">
        <v>356</v>
      </c>
      <c r="G427" s="64"/>
      <c r="H427" s="103"/>
      <c r="I427" s="47" t="e">
        <f>IFERROR(VLOOKUP(H427,H$2:H426,1,FALSE),VLOOKUP(H427,H428:H$478,1,FALSE))</f>
        <v>#N/A</v>
      </c>
      <c r="J427" s="47" t="str">
        <f t="shared" si="78"/>
        <v/>
      </c>
      <c r="K427" s="47" t="str">
        <f t="shared" si="79"/>
        <v/>
      </c>
      <c r="L427" s="47" t="str">
        <f t="shared" si="80"/>
        <v/>
      </c>
      <c r="M427" s="52" t="str">
        <f t="shared" si="89"/>
        <v/>
      </c>
      <c r="N427" s="47" t="str">
        <f t="shared" si="81"/>
        <v/>
      </c>
      <c r="O427" s="47"/>
      <c r="P427" s="47" t="str">
        <f t="shared" si="82"/>
        <v/>
      </c>
      <c r="Q427" s="47" t="str">
        <f t="shared" si="83"/>
        <v/>
      </c>
      <c r="R427" s="47">
        <f t="shared" si="86"/>
        <v>0</v>
      </c>
      <c r="S427" s="47">
        <f t="shared" si="87"/>
        <v>1</v>
      </c>
      <c r="T427" s="47" t="str">
        <f t="shared" si="88"/>
        <v>L1</v>
      </c>
      <c r="U427" s="47" t="str">
        <f t="shared" si="84"/>
        <v/>
      </c>
    </row>
    <row r="428" spans="1:21" x14ac:dyDescent="0.25">
      <c r="A428" s="7" t="str">
        <f t="shared" si="85"/>
        <v/>
      </c>
      <c r="B428" s="7">
        <f>IF(C428=1,MAX(B$2:$B427)+1,IF(F428=0,"",B427))</f>
        <v>1</v>
      </c>
      <c r="C428" s="7">
        <f>COUNTIF($F$2:$F428,F428)</f>
        <v>426</v>
      </c>
      <c r="D428" s="7">
        <f>IF(F428=0,0,MAX($D$2:D427)+1)</f>
        <v>426</v>
      </c>
      <c r="E428" s="7">
        <f>IF(H428=0,0,MAX($E$2:E427)+1)</f>
        <v>0</v>
      </c>
      <c r="F428" s="65" t="s">
        <v>356</v>
      </c>
      <c r="G428" s="59"/>
      <c r="H428" s="63"/>
      <c r="I428" s="7" t="e">
        <f>IFERROR(VLOOKUP(H428,H$2:H427,1,FALSE),VLOOKUP(H428,H429:H$478,1,FALSE))</f>
        <v>#N/A</v>
      </c>
      <c r="J428" s="7" t="str">
        <f t="shared" si="78"/>
        <v/>
      </c>
      <c r="K428" s="7" t="str">
        <f t="shared" si="79"/>
        <v/>
      </c>
      <c r="L428" s="7" t="str">
        <f t="shared" si="80"/>
        <v/>
      </c>
      <c r="M428" s="19" t="str">
        <f t="shared" si="89"/>
        <v/>
      </c>
      <c r="N428" s="7" t="str">
        <f t="shared" si="81"/>
        <v/>
      </c>
      <c r="O428" s="7"/>
      <c r="P428" s="7" t="str">
        <f t="shared" si="82"/>
        <v/>
      </c>
      <c r="Q428" s="7" t="str">
        <f t="shared" si="83"/>
        <v/>
      </c>
      <c r="R428" s="7">
        <f t="shared" si="86"/>
        <v>0</v>
      </c>
      <c r="S428" s="7">
        <f t="shared" si="87"/>
        <v>2</v>
      </c>
      <c r="T428" s="7" t="str">
        <f t="shared" si="88"/>
        <v>L2</v>
      </c>
      <c r="U428" s="7" t="str">
        <f t="shared" si="84"/>
        <v/>
      </c>
    </row>
    <row r="429" spans="1:21" x14ac:dyDescent="0.25">
      <c r="A429" s="7" t="str">
        <f t="shared" si="85"/>
        <v/>
      </c>
      <c r="B429" s="7">
        <f>IF(C429=1,MAX(B$2:$B428)+1,IF(F429=0,"",B428))</f>
        <v>1</v>
      </c>
      <c r="C429" s="7">
        <f>COUNTIF($F$2:$F429,F429)</f>
        <v>427</v>
      </c>
      <c r="D429" s="7">
        <f>IF(F429=0,0,MAX($D$2:D428)+1)</f>
        <v>427</v>
      </c>
      <c r="E429" s="7">
        <f>IF(H429=0,0,MAX($E$2:E428)+1)</f>
        <v>0</v>
      </c>
      <c r="F429" s="65" t="s">
        <v>356</v>
      </c>
      <c r="G429" s="59"/>
      <c r="H429" s="102"/>
      <c r="I429" s="7" t="e">
        <f>IFERROR(VLOOKUP(H429,H$2:H428,1,FALSE),VLOOKUP(H429,H430:H$478,1,FALSE))</f>
        <v>#N/A</v>
      </c>
      <c r="J429" s="7" t="str">
        <f t="shared" si="78"/>
        <v/>
      </c>
      <c r="K429" s="7" t="str">
        <f t="shared" si="79"/>
        <v/>
      </c>
      <c r="L429" s="7" t="str">
        <f t="shared" si="80"/>
        <v/>
      </c>
      <c r="M429" s="19" t="str">
        <f t="shared" si="89"/>
        <v/>
      </c>
      <c r="N429" s="7" t="str">
        <f t="shared" si="81"/>
        <v/>
      </c>
      <c r="O429" s="7"/>
      <c r="P429" s="7" t="str">
        <f t="shared" si="82"/>
        <v/>
      </c>
      <c r="Q429" s="7" t="str">
        <f t="shared" si="83"/>
        <v/>
      </c>
      <c r="R429" s="7">
        <f t="shared" si="86"/>
        <v>0</v>
      </c>
      <c r="S429" s="7">
        <f t="shared" si="87"/>
        <v>3</v>
      </c>
      <c r="T429" s="7" t="str">
        <f t="shared" si="88"/>
        <v>L3</v>
      </c>
      <c r="U429" s="7" t="str">
        <f t="shared" si="84"/>
        <v/>
      </c>
    </row>
    <row r="430" spans="1:21" x14ac:dyDescent="0.25">
      <c r="A430" s="7" t="str">
        <f t="shared" si="85"/>
        <v/>
      </c>
      <c r="B430" s="7">
        <f>IF(C430=1,MAX(B$2:$B429)+1,IF(F430=0,"",B429))</f>
        <v>1</v>
      </c>
      <c r="C430" s="7">
        <f>COUNTIF($F$2:$F430,F430)</f>
        <v>428</v>
      </c>
      <c r="D430" s="7">
        <f>IF(F430=0,0,MAX($D$2:D429)+1)</f>
        <v>428</v>
      </c>
      <c r="E430" s="7">
        <f>IF(H430=0,0,MAX($E$2:E429)+1)</f>
        <v>0</v>
      </c>
      <c r="F430" s="65" t="s">
        <v>356</v>
      </c>
      <c r="G430" s="65"/>
      <c r="H430" s="102"/>
      <c r="I430" s="7" t="e">
        <f>IFERROR(VLOOKUP(H430,H$2:H429,1,FALSE),VLOOKUP(H430,H431:H$478,1,FALSE))</f>
        <v>#N/A</v>
      </c>
      <c r="J430" s="7" t="str">
        <f t="shared" si="78"/>
        <v/>
      </c>
      <c r="K430" s="7" t="str">
        <f t="shared" si="79"/>
        <v/>
      </c>
      <c r="L430" s="7" t="str">
        <f t="shared" si="80"/>
        <v/>
      </c>
      <c r="M430" s="19" t="str">
        <f t="shared" si="89"/>
        <v/>
      </c>
      <c r="N430" s="7" t="str">
        <f t="shared" si="81"/>
        <v/>
      </c>
      <c r="O430" s="7"/>
      <c r="P430" s="7" t="str">
        <f t="shared" si="82"/>
        <v/>
      </c>
      <c r="Q430" s="7" t="str">
        <f t="shared" si="83"/>
        <v/>
      </c>
      <c r="R430" s="7">
        <f t="shared" si="86"/>
        <v>0</v>
      </c>
      <c r="S430" s="7">
        <f t="shared" si="87"/>
        <v>1</v>
      </c>
      <c r="T430" s="7" t="str">
        <f t="shared" si="88"/>
        <v>L1</v>
      </c>
      <c r="U430" s="7" t="str">
        <f t="shared" si="84"/>
        <v/>
      </c>
    </row>
    <row r="431" spans="1:21" x14ac:dyDescent="0.25">
      <c r="A431" s="7" t="str">
        <f t="shared" si="85"/>
        <v/>
      </c>
      <c r="B431" s="7">
        <f>IF(C431=1,MAX(B$2:$B430)+1,IF(F431=0,"",B430))</f>
        <v>1</v>
      </c>
      <c r="C431" s="7">
        <f>COUNTIF($F$2:$F431,F431)</f>
        <v>429</v>
      </c>
      <c r="D431" s="7">
        <f>IF(F431=0,0,MAX($D$2:D430)+1)</f>
        <v>429</v>
      </c>
      <c r="E431" s="7">
        <f>IF(H431=0,0,MAX($E$2:E430)+1)</f>
        <v>0</v>
      </c>
      <c r="F431" s="65" t="s">
        <v>356</v>
      </c>
      <c r="G431" s="59"/>
      <c r="H431" s="102"/>
      <c r="I431" s="7" t="e">
        <f>IFERROR(VLOOKUP(H431,H$2:H430,1,FALSE),VLOOKUP(H431,H432:H$478,1,FALSE))</f>
        <v>#N/A</v>
      </c>
      <c r="J431" s="7" t="str">
        <f t="shared" si="78"/>
        <v/>
      </c>
      <c r="K431" s="7" t="str">
        <f t="shared" si="79"/>
        <v/>
      </c>
      <c r="L431" s="7" t="str">
        <f t="shared" si="80"/>
        <v/>
      </c>
      <c r="M431" s="19" t="str">
        <f t="shared" si="89"/>
        <v/>
      </c>
      <c r="N431" s="7" t="str">
        <f t="shared" si="81"/>
        <v/>
      </c>
      <c r="O431" s="7"/>
      <c r="P431" s="7" t="str">
        <f t="shared" si="82"/>
        <v/>
      </c>
      <c r="Q431" s="7" t="str">
        <f t="shared" si="83"/>
        <v/>
      </c>
      <c r="R431" s="7">
        <f t="shared" si="86"/>
        <v>0</v>
      </c>
      <c r="S431" s="7">
        <f t="shared" si="87"/>
        <v>2</v>
      </c>
      <c r="T431" s="7" t="str">
        <f t="shared" si="88"/>
        <v>L2</v>
      </c>
      <c r="U431" s="7" t="str">
        <f t="shared" si="84"/>
        <v/>
      </c>
    </row>
    <row r="432" spans="1:21" x14ac:dyDescent="0.25">
      <c r="A432" s="7" t="str">
        <f t="shared" si="85"/>
        <v/>
      </c>
      <c r="B432" s="7">
        <f>IF(C432=1,MAX(B$2:$B431)+1,IF(F432=0,"",B431))</f>
        <v>1</v>
      </c>
      <c r="C432" s="7">
        <f>COUNTIF($F$2:$F432,F432)</f>
        <v>430</v>
      </c>
      <c r="D432" s="7">
        <f>IF(F432=0,0,MAX($D$2:D431)+1)</f>
        <v>430</v>
      </c>
      <c r="E432" s="7">
        <f>IF(H432=0,0,MAX($E$2:E431)+1)</f>
        <v>0</v>
      </c>
      <c r="F432" s="65" t="s">
        <v>356</v>
      </c>
      <c r="G432" s="59"/>
      <c r="H432" s="102"/>
      <c r="I432" s="7" t="e">
        <f>IFERROR(VLOOKUP(H432,H$2:H431,1,FALSE),VLOOKUP(H432,H433:H$478,1,FALSE))</f>
        <v>#N/A</v>
      </c>
      <c r="J432" s="7" t="str">
        <f t="shared" si="78"/>
        <v/>
      </c>
      <c r="K432" s="7" t="str">
        <f t="shared" si="79"/>
        <v/>
      </c>
      <c r="L432" s="7" t="str">
        <f t="shared" si="80"/>
        <v/>
      </c>
      <c r="M432" s="19" t="str">
        <f t="shared" si="89"/>
        <v/>
      </c>
      <c r="N432" s="7" t="str">
        <f t="shared" si="81"/>
        <v/>
      </c>
      <c r="O432" s="7"/>
      <c r="P432" s="7" t="str">
        <f t="shared" si="82"/>
        <v/>
      </c>
      <c r="Q432" s="7" t="str">
        <f t="shared" si="83"/>
        <v/>
      </c>
      <c r="R432" s="7">
        <f t="shared" si="86"/>
        <v>0</v>
      </c>
      <c r="S432" s="7">
        <f t="shared" si="87"/>
        <v>3</v>
      </c>
      <c r="T432" s="7" t="str">
        <f t="shared" si="88"/>
        <v>L3</v>
      </c>
      <c r="U432" s="7" t="str">
        <f t="shared" si="84"/>
        <v/>
      </c>
    </row>
    <row r="433" spans="1:21" x14ac:dyDescent="0.25">
      <c r="A433" s="7" t="str">
        <f t="shared" si="85"/>
        <v/>
      </c>
      <c r="B433" s="7">
        <f>IF(C433=1,MAX(B$2:$B432)+1,IF(F433=0,"",B432))</f>
        <v>1</v>
      </c>
      <c r="C433" s="7">
        <f>COUNTIF($F$2:$F433,F433)</f>
        <v>431</v>
      </c>
      <c r="D433" s="7">
        <f>IF(F433=0,0,MAX($D$2:D432)+1)</f>
        <v>431</v>
      </c>
      <c r="E433" s="7">
        <f>IF(H433=0,0,MAX($E$2:E432)+1)</f>
        <v>0</v>
      </c>
      <c r="F433" s="65" t="s">
        <v>356</v>
      </c>
      <c r="G433" s="59"/>
      <c r="H433" s="102"/>
      <c r="I433" s="7" t="e">
        <f>IFERROR(VLOOKUP(H433,H$2:H432,1,FALSE),VLOOKUP(H433,H434:H$478,1,FALSE))</f>
        <v>#N/A</v>
      </c>
      <c r="J433" s="7" t="str">
        <f t="shared" si="78"/>
        <v/>
      </c>
      <c r="K433" s="7" t="str">
        <f t="shared" si="79"/>
        <v/>
      </c>
      <c r="L433" s="7" t="str">
        <f t="shared" si="80"/>
        <v/>
      </c>
      <c r="M433" s="19" t="str">
        <f t="shared" si="89"/>
        <v/>
      </c>
      <c r="N433" s="7" t="str">
        <f t="shared" si="81"/>
        <v/>
      </c>
      <c r="O433" s="7"/>
      <c r="P433" s="7" t="str">
        <f t="shared" si="82"/>
        <v/>
      </c>
      <c r="Q433" s="7" t="str">
        <f t="shared" si="83"/>
        <v/>
      </c>
      <c r="R433" s="7">
        <f t="shared" si="86"/>
        <v>0</v>
      </c>
      <c r="S433" s="7">
        <f t="shared" si="87"/>
        <v>1</v>
      </c>
      <c r="T433" s="7" t="str">
        <f t="shared" si="88"/>
        <v>L1</v>
      </c>
      <c r="U433" s="7" t="str">
        <f t="shared" si="84"/>
        <v/>
      </c>
    </row>
    <row r="434" spans="1:21" x14ac:dyDescent="0.25">
      <c r="A434" s="7" t="str">
        <f t="shared" si="85"/>
        <v/>
      </c>
      <c r="B434" s="7">
        <f>IF(C434=1,MAX(B$2:$B433)+1,IF(F434=0,"",B433))</f>
        <v>1</v>
      </c>
      <c r="C434" s="7">
        <f>COUNTIF($F$2:$F434,F434)</f>
        <v>432</v>
      </c>
      <c r="D434" s="7">
        <f>IF(F434=0,0,MAX($D$2:D433)+1)</f>
        <v>432</v>
      </c>
      <c r="E434" s="7">
        <f>IF(H434=0,0,MAX($E$2:E433)+1)</f>
        <v>0</v>
      </c>
      <c r="F434" s="65" t="s">
        <v>356</v>
      </c>
      <c r="G434" s="59"/>
      <c r="H434" s="102"/>
      <c r="I434" s="7" t="e">
        <f>IFERROR(VLOOKUP(H434,H$2:H433,1,FALSE),VLOOKUP(H434,H435:H$478,1,FALSE))</f>
        <v>#N/A</v>
      </c>
      <c r="J434" s="7" t="str">
        <f t="shared" si="78"/>
        <v/>
      </c>
      <c r="K434" s="7" t="str">
        <f t="shared" si="79"/>
        <v/>
      </c>
      <c r="L434" s="7" t="str">
        <f t="shared" si="80"/>
        <v/>
      </c>
      <c r="M434" s="19" t="str">
        <f t="shared" si="89"/>
        <v/>
      </c>
      <c r="N434" s="7" t="str">
        <f t="shared" si="81"/>
        <v/>
      </c>
      <c r="O434" s="7"/>
      <c r="P434" s="7" t="str">
        <f t="shared" si="82"/>
        <v/>
      </c>
      <c r="Q434" s="7" t="str">
        <f t="shared" si="83"/>
        <v/>
      </c>
      <c r="R434" s="7">
        <f t="shared" si="86"/>
        <v>0</v>
      </c>
      <c r="S434" s="7">
        <f t="shared" si="87"/>
        <v>2</v>
      </c>
      <c r="T434" s="7" t="str">
        <f t="shared" si="88"/>
        <v>L2</v>
      </c>
      <c r="U434" s="7" t="str">
        <f t="shared" si="84"/>
        <v/>
      </c>
    </row>
    <row r="435" spans="1:21" x14ac:dyDescent="0.25">
      <c r="A435" s="7" t="str">
        <f t="shared" si="85"/>
        <v/>
      </c>
      <c r="B435" s="7">
        <f>IF(C435=1,MAX(B$2:$B434)+1,IF(F435=0,"",B434))</f>
        <v>1</v>
      </c>
      <c r="C435" s="7">
        <f>COUNTIF($F$2:$F435,F435)</f>
        <v>433</v>
      </c>
      <c r="D435" s="7">
        <f>IF(F435=0,0,MAX($D$2:D434)+1)</f>
        <v>433</v>
      </c>
      <c r="E435" s="7">
        <f>IF(H435=0,0,MAX($E$2:E434)+1)</f>
        <v>0</v>
      </c>
      <c r="F435" s="65" t="s">
        <v>356</v>
      </c>
      <c r="G435" s="59"/>
      <c r="H435" s="102"/>
      <c r="I435" s="7" t="e">
        <f>IFERROR(VLOOKUP(H435,H$2:H434,1,FALSE),VLOOKUP(H435,H436:H$478,1,FALSE))</f>
        <v>#N/A</v>
      </c>
      <c r="J435" s="7" t="str">
        <f t="shared" si="78"/>
        <v/>
      </c>
      <c r="K435" s="7" t="str">
        <f t="shared" si="79"/>
        <v/>
      </c>
      <c r="L435" s="7" t="str">
        <f t="shared" si="80"/>
        <v/>
      </c>
      <c r="M435" s="19" t="str">
        <f t="shared" si="89"/>
        <v/>
      </c>
      <c r="N435" s="7" t="str">
        <f t="shared" si="81"/>
        <v/>
      </c>
      <c r="O435" s="7"/>
      <c r="P435" s="7" t="str">
        <f t="shared" si="82"/>
        <v/>
      </c>
      <c r="Q435" s="7" t="str">
        <f t="shared" si="83"/>
        <v/>
      </c>
      <c r="R435" s="7">
        <f t="shared" si="86"/>
        <v>0</v>
      </c>
      <c r="S435" s="7">
        <f t="shared" si="87"/>
        <v>3</v>
      </c>
      <c r="T435" s="7" t="str">
        <f t="shared" si="88"/>
        <v>L3</v>
      </c>
      <c r="U435" s="7" t="str">
        <f t="shared" si="84"/>
        <v/>
      </c>
    </row>
    <row r="436" spans="1:21" x14ac:dyDescent="0.25">
      <c r="A436" s="7" t="str">
        <f t="shared" si="85"/>
        <v/>
      </c>
      <c r="B436" s="7">
        <f>IF(C436=1,MAX(B$2:$B435)+1,IF(F436=0,"",B435))</f>
        <v>1</v>
      </c>
      <c r="C436" s="7">
        <f>COUNTIF($F$2:$F436,F436)</f>
        <v>434</v>
      </c>
      <c r="D436" s="7">
        <f>IF(F436=0,0,MAX($D$2:D435)+1)</f>
        <v>434</v>
      </c>
      <c r="E436" s="7">
        <f>IF(H436=0,0,MAX($E$2:E435)+1)</f>
        <v>0</v>
      </c>
      <c r="F436" s="65" t="s">
        <v>356</v>
      </c>
      <c r="G436" s="59"/>
      <c r="H436" s="102"/>
      <c r="I436" s="7" t="e">
        <f>IFERROR(VLOOKUP(H436,H$2:H435,1,FALSE),VLOOKUP(H436,H437:H$478,1,FALSE))</f>
        <v>#N/A</v>
      </c>
      <c r="J436" s="7" t="str">
        <f t="shared" si="78"/>
        <v/>
      </c>
      <c r="K436" s="7" t="str">
        <f t="shared" si="79"/>
        <v/>
      </c>
      <c r="L436" s="7" t="str">
        <f t="shared" si="80"/>
        <v/>
      </c>
      <c r="M436" s="19" t="str">
        <f t="shared" si="89"/>
        <v/>
      </c>
      <c r="N436" s="7" t="str">
        <f t="shared" si="81"/>
        <v/>
      </c>
      <c r="O436" s="7"/>
      <c r="P436" s="7" t="str">
        <f t="shared" si="82"/>
        <v/>
      </c>
      <c r="Q436" s="7" t="str">
        <f t="shared" si="83"/>
        <v/>
      </c>
      <c r="R436" s="7">
        <f t="shared" si="86"/>
        <v>0</v>
      </c>
      <c r="S436" s="7">
        <f t="shared" si="87"/>
        <v>1</v>
      </c>
      <c r="T436" s="7" t="str">
        <f t="shared" si="88"/>
        <v>L1</v>
      </c>
      <c r="U436" s="7" t="str">
        <f t="shared" si="84"/>
        <v/>
      </c>
    </row>
    <row r="437" spans="1:21" x14ac:dyDescent="0.25">
      <c r="A437" s="7" t="str">
        <f t="shared" si="85"/>
        <v/>
      </c>
      <c r="B437" s="7">
        <f>IF(C437=1,MAX(B$2:$B436)+1,IF(F437=0,"",B436))</f>
        <v>1</v>
      </c>
      <c r="C437" s="7">
        <f>COUNTIF($F$2:$F437,F437)</f>
        <v>435</v>
      </c>
      <c r="D437" s="7">
        <f>IF(F437=0,0,MAX($D$2:D436)+1)</f>
        <v>435</v>
      </c>
      <c r="E437" s="7">
        <f>IF(H437=0,0,MAX($E$2:E436)+1)</f>
        <v>0</v>
      </c>
      <c r="F437" s="65" t="s">
        <v>356</v>
      </c>
      <c r="G437" s="59"/>
      <c r="H437" s="102"/>
      <c r="I437" s="7" t="e">
        <f>IFERROR(VLOOKUP(H437,H$2:H436,1,FALSE),VLOOKUP(H437,H438:H$478,1,FALSE))</f>
        <v>#N/A</v>
      </c>
      <c r="J437" s="7" t="str">
        <f t="shared" si="78"/>
        <v/>
      </c>
      <c r="K437" s="7" t="str">
        <f t="shared" si="79"/>
        <v/>
      </c>
      <c r="L437" s="7" t="str">
        <f t="shared" si="80"/>
        <v/>
      </c>
      <c r="M437" s="19" t="str">
        <f t="shared" si="89"/>
        <v/>
      </c>
      <c r="N437" s="7" t="str">
        <f t="shared" si="81"/>
        <v/>
      </c>
      <c r="O437" s="7"/>
      <c r="P437" s="7" t="str">
        <f t="shared" si="82"/>
        <v/>
      </c>
      <c r="Q437" s="7" t="str">
        <f t="shared" si="83"/>
        <v/>
      </c>
      <c r="R437" s="7">
        <f t="shared" si="86"/>
        <v>0</v>
      </c>
      <c r="S437" s="7">
        <f t="shared" si="87"/>
        <v>2</v>
      </c>
      <c r="T437" s="7" t="str">
        <f t="shared" si="88"/>
        <v>L2</v>
      </c>
      <c r="U437" s="7" t="str">
        <f t="shared" si="84"/>
        <v/>
      </c>
    </row>
    <row r="438" spans="1:21" x14ac:dyDescent="0.25">
      <c r="A438" s="7" t="str">
        <f t="shared" si="85"/>
        <v/>
      </c>
      <c r="B438" s="7">
        <f>IF(C438=1,MAX(B$2:$B437)+1,IF(F438=0,"",B437))</f>
        <v>1</v>
      </c>
      <c r="C438" s="7">
        <f>COUNTIF($F$2:$F438,F438)</f>
        <v>436</v>
      </c>
      <c r="D438" s="7">
        <f>IF(F438=0,0,MAX($D$2:D437)+1)</f>
        <v>436</v>
      </c>
      <c r="E438" s="7">
        <f>IF(H438=0,0,MAX($E$2:E437)+1)</f>
        <v>0</v>
      </c>
      <c r="F438" s="65" t="s">
        <v>356</v>
      </c>
      <c r="G438" s="59"/>
      <c r="H438" s="102"/>
      <c r="I438" s="7" t="e">
        <f>IFERROR(VLOOKUP(H438,H$2:H437,1,FALSE),VLOOKUP(H438,H439:H$478,1,FALSE))</f>
        <v>#N/A</v>
      </c>
      <c r="J438" s="7" t="str">
        <f t="shared" si="78"/>
        <v/>
      </c>
      <c r="K438" s="7" t="str">
        <f t="shared" si="79"/>
        <v/>
      </c>
      <c r="L438" s="7" t="str">
        <f t="shared" si="80"/>
        <v/>
      </c>
      <c r="M438" s="19" t="str">
        <f t="shared" si="89"/>
        <v/>
      </c>
      <c r="N438" s="7" t="str">
        <f t="shared" si="81"/>
        <v/>
      </c>
      <c r="O438" s="7"/>
      <c r="P438" s="7" t="str">
        <f t="shared" si="82"/>
        <v/>
      </c>
      <c r="Q438" s="7" t="str">
        <f t="shared" si="83"/>
        <v/>
      </c>
      <c r="R438" s="7">
        <f t="shared" si="86"/>
        <v>0</v>
      </c>
      <c r="S438" s="7">
        <f t="shared" si="87"/>
        <v>3</v>
      </c>
      <c r="T438" s="7" t="str">
        <f t="shared" si="88"/>
        <v>L3</v>
      </c>
      <c r="U438" s="7" t="str">
        <f t="shared" si="84"/>
        <v/>
      </c>
    </row>
    <row r="439" spans="1:21" x14ac:dyDescent="0.25">
      <c r="A439" s="7" t="str">
        <f t="shared" si="85"/>
        <v/>
      </c>
      <c r="B439" s="7">
        <f>IF(C439=1,MAX(B$2:$B438)+1,IF(F439=0,"",B438))</f>
        <v>1</v>
      </c>
      <c r="C439" s="7">
        <f>COUNTIF($F$2:$F439,F439)</f>
        <v>437</v>
      </c>
      <c r="D439" s="7">
        <f>IF(F439=0,0,MAX($D$2:D438)+1)</f>
        <v>437</v>
      </c>
      <c r="E439" s="7">
        <f>IF(H439=0,0,MAX($E$2:E438)+1)</f>
        <v>0</v>
      </c>
      <c r="F439" s="65" t="s">
        <v>356</v>
      </c>
      <c r="G439" s="59"/>
      <c r="H439" s="102"/>
      <c r="I439" s="7" t="e">
        <f>IFERROR(VLOOKUP(H439,H$2:H438,1,FALSE),VLOOKUP(H439,H440:H$478,1,FALSE))</f>
        <v>#N/A</v>
      </c>
      <c r="J439" s="7" t="str">
        <f t="shared" si="78"/>
        <v/>
      </c>
      <c r="K439" s="7" t="str">
        <f t="shared" si="79"/>
        <v/>
      </c>
      <c r="L439" s="7" t="str">
        <f t="shared" si="80"/>
        <v/>
      </c>
      <c r="M439" s="19" t="str">
        <f t="shared" si="89"/>
        <v/>
      </c>
      <c r="N439" s="7" t="str">
        <f t="shared" si="81"/>
        <v/>
      </c>
      <c r="O439" s="7"/>
      <c r="P439" s="7" t="str">
        <f t="shared" si="82"/>
        <v/>
      </c>
      <c r="Q439" s="7" t="str">
        <f t="shared" si="83"/>
        <v/>
      </c>
      <c r="R439" s="7">
        <f t="shared" si="86"/>
        <v>0</v>
      </c>
      <c r="S439" s="7">
        <f t="shared" si="87"/>
        <v>1</v>
      </c>
      <c r="T439" s="7" t="str">
        <f t="shared" si="88"/>
        <v>L1</v>
      </c>
      <c r="U439" s="7" t="str">
        <f t="shared" si="84"/>
        <v/>
      </c>
    </row>
    <row r="440" spans="1:21" x14ac:dyDescent="0.25">
      <c r="A440" s="7" t="str">
        <f t="shared" si="85"/>
        <v/>
      </c>
      <c r="B440" s="7">
        <f>IF(C440=1,MAX(B$2:$B439)+1,IF(F440=0,"",B439))</f>
        <v>1</v>
      </c>
      <c r="C440" s="7">
        <f>COUNTIF($F$2:$F440,F440)</f>
        <v>438</v>
      </c>
      <c r="D440" s="7">
        <f>IF(F440=0,0,MAX($D$2:D439)+1)</f>
        <v>438</v>
      </c>
      <c r="E440" s="7">
        <f>IF(H440=0,0,MAX($E$2:E439)+1)</f>
        <v>0</v>
      </c>
      <c r="F440" s="65" t="s">
        <v>356</v>
      </c>
      <c r="G440" s="59"/>
      <c r="H440" s="102"/>
      <c r="I440" s="7" t="e">
        <f>IFERROR(VLOOKUP(H440,H$2:H439,1,FALSE),VLOOKUP(H440,H441:H$478,1,FALSE))</f>
        <v>#N/A</v>
      </c>
      <c r="J440" s="7" t="str">
        <f t="shared" si="78"/>
        <v/>
      </c>
      <c r="K440" s="7" t="str">
        <f t="shared" si="79"/>
        <v/>
      </c>
      <c r="L440" s="7" t="str">
        <f t="shared" si="80"/>
        <v/>
      </c>
      <c r="M440" s="19" t="str">
        <f t="shared" si="89"/>
        <v/>
      </c>
      <c r="N440" s="7" t="str">
        <f t="shared" si="81"/>
        <v/>
      </c>
      <c r="O440" s="7"/>
      <c r="P440" s="7" t="str">
        <f t="shared" si="82"/>
        <v/>
      </c>
      <c r="Q440" s="7" t="str">
        <f t="shared" si="83"/>
        <v/>
      </c>
      <c r="R440" s="7">
        <f t="shared" si="86"/>
        <v>0</v>
      </c>
      <c r="S440" s="7">
        <f t="shared" si="87"/>
        <v>2</v>
      </c>
      <c r="T440" s="7" t="str">
        <f t="shared" si="88"/>
        <v>L2</v>
      </c>
      <c r="U440" s="7" t="str">
        <f t="shared" si="84"/>
        <v/>
      </c>
    </row>
    <row r="441" spans="1:21" x14ac:dyDescent="0.25">
      <c r="A441" s="7" t="str">
        <f t="shared" si="85"/>
        <v/>
      </c>
      <c r="B441" s="7">
        <f>IF(C441=1,MAX(B$2:$B440)+1,IF(F441=0,"",B440))</f>
        <v>1</v>
      </c>
      <c r="C441" s="7">
        <f>COUNTIF($F$2:$F441,F441)</f>
        <v>439</v>
      </c>
      <c r="D441" s="7">
        <f>IF(F441=0,0,MAX($D$2:D440)+1)</f>
        <v>439</v>
      </c>
      <c r="E441" s="7">
        <f>IF(H441=0,0,MAX($E$2:E440)+1)</f>
        <v>0</v>
      </c>
      <c r="F441" s="65" t="s">
        <v>356</v>
      </c>
      <c r="G441" s="59"/>
      <c r="H441" s="102"/>
      <c r="I441" s="7" t="e">
        <f>IFERROR(VLOOKUP(H441,H$2:H440,1,FALSE),VLOOKUP(H441,H442:H$478,1,FALSE))</f>
        <v>#N/A</v>
      </c>
      <c r="J441" s="7" t="str">
        <f t="shared" si="78"/>
        <v/>
      </c>
      <c r="K441" s="7" t="str">
        <f t="shared" si="79"/>
        <v/>
      </c>
      <c r="L441" s="7" t="str">
        <f t="shared" si="80"/>
        <v/>
      </c>
      <c r="M441" s="19" t="str">
        <f t="shared" si="89"/>
        <v/>
      </c>
      <c r="N441" s="7" t="str">
        <f t="shared" si="81"/>
        <v/>
      </c>
      <c r="O441" s="7"/>
      <c r="P441" s="7" t="str">
        <f t="shared" si="82"/>
        <v/>
      </c>
      <c r="Q441" s="7" t="str">
        <f t="shared" si="83"/>
        <v/>
      </c>
      <c r="R441" s="7">
        <f t="shared" si="86"/>
        <v>0</v>
      </c>
      <c r="S441" s="7">
        <f t="shared" si="87"/>
        <v>3</v>
      </c>
      <c r="T441" s="7" t="str">
        <f t="shared" si="88"/>
        <v>L3</v>
      </c>
      <c r="U441" s="7" t="str">
        <f t="shared" si="84"/>
        <v/>
      </c>
    </row>
    <row r="442" spans="1:21" x14ac:dyDescent="0.25">
      <c r="A442" s="7" t="str">
        <f t="shared" si="85"/>
        <v/>
      </c>
      <c r="B442" s="7">
        <f>IF(C442=1,MAX(B$2:$B441)+1,IF(F442=0,"",B441))</f>
        <v>1</v>
      </c>
      <c r="C442" s="7">
        <f>COUNTIF($F$2:$F442,F442)</f>
        <v>440</v>
      </c>
      <c r="D442" s="7">
        <f>IF(F442=0,0,MAX($D$2:D441)+1)</f>
        <v>440</v>
      </c>
      <c r="E442" s="7">
        <f>IF(H442=0,0,MAX($E$2:E441)+1)</f>
        <v>0</v>
      </c>
      <c r="F442" s="65" t="s">
        <v>356</v>
      </c>
      <c r="G442" s="59"/>
      <c r="H442" s="102"/>
      <c r="I442" s="7" t="e">
        <f>IFERROR(VLOOKUP(H442,H$2:H441,1,FALSE),VLOOKUP(H442,H443:H$478,1,FALSE))</f>
        <v>#N/A</v>
      </c>
      <c r="J442" s="7" t="str">
        <f t="shared" si="78"/>
        <v/>
      </c>
      <c r="K442" s="7" t="str">
        <f t="shared" si="79"/>
        <v/>
      </c>
      <c r="L442" s="7" t="str">
        <f t="shared" si="80"/>
        <v/>
      </c>
      <c r="M442" s="19" t="str">
        <f t="shared" si="89"/>
        <v/>
      </c>
      <c r="N442" s="7" t="str">
        <f t="shared" si="81"/>
        <v/>
      </c>
      <c r="O442" s="7"/>
      <c r="P442" s="7" t="str">
        <f t="shared" si="82"/>
        <v/>
      </c>
      <c r="Q442" s="7" t="str">
        <f t="shared" si="83"/>
        <v/>
      </c>
      <c r="R442" s="7">
        <f t="shared" si="86"/>
        <v>0</v>
      </c>
      <c r="S442" s="7">
        <f t="shared" si="87"/>
        <v>1</v>
      </c>
      <c r="T442" s="7" t="str">
        <f t="shared" si="88"/>
        <v>L1</v>
      </c>
      <c r="U442" s="7" t="str">
        <f t="shared" si="84"/>
        <v/>
      </c>
    </row>
    <row r="443" spans="1:21" x14ac:dyDescent="0.25">
      <c r="A443" s="7" t="str">
        <f t="shared" si="85"/>
        <v/>
      </c>
      <c r="B443" s="7">
        <f>IF(C443=1,MAX(B$2:$B442)+1,IF(F443=0,"",B442))</f>
        <v>1</v>
      </c>
      <c r="C443" s="7">
        <f>COUNTIF($F$2:$F443,F443)</f>
        <v>441</v>
      </c>
      <c r="D443" s="7">
        <f>IF(F443=0,0,MAX($D$2:D442)+1)</f>
        <v>441</v>
      </c>
      <c r="E443" s="7">
        <f>IF(H443=0,0,MAX($E$2:E442)+1)</f>
        <v>0</v>
      </c>
      <c r="F443" s="65" t="s">
        <v>356</v>
      </c>
      <c r="G443" s="59"/>
      <c r="H443" s="102"/>
      <c r="I443" s="7" t="e">
        <f>IFERROR(VLOOKUP(H443,H$2:H442,1,FALSE),VLOOKUP(H443,H444:H$478,1,FALSE))</f>
        <v>#N/A</v>
      </c>
      <c r="J443" s="7" t="str">
        <f t="shared" si="78"/>
        <v/>
      </c>
      <c r="K443" s="7" t="str">
        <f t="shared" si="79"/>
        <v/>
      </c>
      <c r="L443" s="7" t="str">
        <f t="shared" si="80"/>
        <v/>
      </c>
      <c r="M443" s="19" t="str">
        <f t="shared" si="89"/>
        <v/>
      </c>
      <c r="N443" s="7" t="str">
        <f t="shared" si="81"/>
        <v/>
      </c>
      <c r="O443" s="7"/>
      <c r="P443" s="7" t="str">
        <f t="shared" si="82"/>
        <v/>
      </c>
      <c r="Q443" s="7" t="str">
        <f t="shared" si="83"/>
        <v/>
      </c>
      <c r="R443" s="7">
        <f t="shared" si="86"/>
        <v>0</v>
      </c>
      <c r="S443" s="7">
        <f t="shared" si="87"/>
        <v>2</v>
      </c>
      <c r="T443" s="7" t="str">
        <f t="shared" si="88"/>
        <v>L2</v>
      </c>
      <c r="U443" s="7" t="str">
        <f t="shared" si="84"/>
        <v/>
      </c>
    </row>
    <row r="444" spans="1:21" s="8" customFormat="1" ht="15.75" thickBot="1" x14ac:dyDescent="0.3">
      <c r="A444" s="47" t="str">
        <f t="shared" si="85"/>
        <v/>
      </c>
      <c r="B444" s="47">
        <f>IF(C444=1,MAX(B$2:$B443)+1,IF(F444=0,"",B443))</f>
        <v>1</v>
      </c>
      <c r="C444" s="47">
        <f>COUNTIF($F$2:$F444,F444)</f>
        <v>442</v>
      </c>
      <c r="D444" s="47">
        <f>IF(F444=0,0,MAX($D$2:D443)+1)</f>
        <v>442</v>
      </c>
      <c r="E444" s="47">
        <f>IF(H444=0,0,MAX($E$2:E443)+1)</f>
        <v>0</v>
      </c>
      <c r="F444" s="65" t="s">
        <v>356</v>
      </c>
      <c r="G444" s="64"/>
      <c r="H444" s="103"/>
      <c r="I444" s="47" t="e">
        <f>IFERROR(VLOOKUP(H444,H$2:H443,1,FALSE),VLOOKUP(H444,H445:H$478,1,FALSE))</f>
        <v>#N/A</v>
      </c>
      <c r="J444" s="47" t="str">
        <f t="shared" si="78"/>
        <v/>
      </c>
      <c r="K444" s="47" t="str">
        <f t="shared" si="79"/>
        <v/>
      </c>
      <c r="L444" s="47" t="str">
        <f t="shared" si="80"/>
        <v/>
      </c>
      <c r="M444" s="52" t="str">
        <f t="shared" si="89"/>
        <v/>
      </c>
      <c r="N444" s="47" t="str">
        <f t="shared" si="81"/>
        <v/>
      </c>
      <c r="O444" s="47"/>
      <c r="P444" s="47" t="str">
        <f t="shared" si="82"/>
        <v/>
      </c>
      <c r="Q444" s="47" t="str">
        <f t="shared" si="83"/>
        <v/>
      </c>
      <c r="R444" s="47">
        <f t="shared" si="86"/>
        <v>0</v>
      </c>
      <c r="S444" s="47">
        <f t="shared" si="87"/>
        <v>3</v>
      </c>
      <c r="T444" s="47" t="str">
        <f t="shared" si="88"/>
        <v>L3</v>
      </c>
      <c r="U444" s="47" t="str">
        <f t="shared" si="84"/>
        <v/>
      </c>
    </row>
    <row r="445" spans="1:21" s="8" customFormat="1" ht="15.75" thickBot="1" x14ac:dyDescent="0.3">
      <c r="A445" s="7" t="str">
        <f t="shared" si="85"/>
        <v/>
      </c>
      <c r="B445" s="7">
        <f>IF(C445=1,MAX(B$2:$B444)+1,IF(F445=0,"",B444))</f>
        <v>1</v>
      </c>
      <c r="C445" s="7">
        <f>COUNTIF($F$2:$F445,F445)</f>
        <v>443</v>
      </c>
      <c r="D445" s="7">
        <f>IF(F445=0,0,MAX($D$2:D444)+1)</f>
        <v>443</v>
      </c>
      <c r="E445" s="7">
        <f>IF(H445=0,0,MAX($E$2:E444)+1)</f>
        <v>0</v>
      </c>
      <c r="F445" s="65" t="s">
        <v>356</v>
      </c>
      <c r="G445" s="59"/>
      <c r="H445" s="102"/>
      <c r="I445" s="7" t="e">
        <f>IFERROR(VLOOKUP(H445,H$2:H444,1,FALSE),VLOOKUP(H445,H446:H$478,1,FALSE))</f>
        <v>#N/A</v>
      </c>
      <c r="J445" s="7" t="str">
        <f t="shared" si="78"/>
        <v/>
      </c>
      <c r="K445" s="7" t="str">
        <f t="shared" si="79"/>
        <v/>
      </c>
      <c r="L445" s="7" t="str">
        <f t="shared" si="80"/>
        <v/>
      </c>
      <c r="M445" s="19" t="str">
        <f t="shared" si="89"/>
        <v/>
      </c>
      <c r="N445" s="7" t="str">
        <f t="shared" si="81"/>
        <v/>
      </c>
      <c r="O445" s="7"/>
      <c r="P445" s="7" t="str">
        <f t="shared" si="82"/>
        <v/>
      </c>
      <c r="Q445" s="7" t="str">
        <f t="shared" si="83"/>
        <v/>
      </c>
      <c r="R445" s="7">
        <f t="shared" si="86"/>
        <v>0</v>
      </c>
      <c r="S445" s="7">
        <f t="shared" si="87"/>
        <v>1</v>
      </c>
      <c r="T445" s="7" t="str">
        <f t="shared" si="88"/>
        <v>L1</v>
      </c>
      <c r="U445" s="7" t="str">
        <f t="shared" si="84"/>
        <v/>
      </c>
    </row>
    <row r="446" spans="1:21" x14ac:dyDescent="0.25">
      <c r="A446" s="7" t="str">
        <f t="shared" si="85"/>
        <v/>
      </c>
      <c r="B446" s="7">
        <f>IF(C446=1,MAX(B$2:$B445)+1,IF(F446=0,"",B445))</f>
        <v>1</v>
      </c>
      <c r="C446" s="7">
        <f>COUNTIF($F$2:$F446,F446)</f>
        <v>444</v>
      </c>
      <c r="D446" s="7">
        <f>IF(F446=0,0,MAX($D$2:D445)+1)</f>
        <v>444</v>
      </c>
      <c r="E446" s="7">
        <f>IF(H446=0,0,MAX($E$2:E445)+1)</f>
        <v>0</v>
      </c>
      <c r="F446" s="65" t="s">
        <v>356</v>
      </c>
      <c r="G446" s="59"/>
      <c r="H446" s="102"/>
      <c r="I446" s="7" t="e">
        <f>IFERROR(VLOOKUP(H446,H$2:H445,1,FALSE),VLOOKUP(H446,H447:H$478,1,FALSE))</f>
        <v>#N/A</v>
      </c>
      <c r="J446" s="7" t="str">
        <f t="shared" si="78"/>
        <v/>
      </c>
      <c r="K446" s="7" t="str">
        <f t="shared" si="79"/>
        <v/>
      </c>
      <c r="L446" s="7" t="str">
        <f t="shared" si="80"/>
        <v/>
      </c>
      <c r="M446" s="19" t="str">
        <f t="shared" si="89"/>
        <v/>
      </c>
      <c r="N446" s="7" t="str">
        <f t="shared" si="81"/>
        <v/>
      </c>
      <c r="O446" s="7"/>
      <c r="P446" s="7" t="str">
        <f t="shared" si="82"/>
        <v/>
      </c>
      <c r="Q446" s="7" t="str">
        <f t="shared" si="83"/>
        <v/>
      </c>
      <c r="R446" s="7">
        <f t="shared" si="86"/>
        <v>0</v>
      </c>
      <c r="S446" s="7">
        <f t="shared" si="87"/>
        <v>2</v>
      </c>
      <c r="T446" s="7" t="str">
        <f t="shared" si="88"/>
        <v>L2</v>
      </c>
      <c r="U446" s="7" t="str">
        <f t="shared" si="84"/>
        <v/>
      </c>
    </row>
    <row r="447" spans="1:21" x14ac:dyDescent="0.25">
      <c r="A447" s="7" t="str">
        <f t="shared" si="85"/>
        <v/>
      </c>
      <c r="B447" s="7">
        <f>IF(C447=1,MAX(B$2:$B446)+1,IF(F447=0,"",B446))</f>
        <v>1</v>
      </c>
      <c r="C447" s="7">
        <f>COUNTIF($F$2:$F447,F447)</f>
        <v>445</v>
      </c>
      <c r="D447" s="7">
        <f>IF(F447=0,0,MAX($D$2:D446)+1)</f>
        <v>445</v>
      </c>
      <c r="E447" s="7">
        <f>IF(H447=0,0,MAX($E$2:E446)+1)</f>
        <v>0</v>
      </c>
      <c r="F447" s="65" t="s">
        <v>356</v>
      </c>
      <c r="G447" s="59"/>
      <c r="H447" s="102"/>
      <c r="I447" s="7" t="e">
        <f>IFERROR(VLOOKUP(H447,H$2:H446,1,FALSE),VLOOKUP(H447,H448:H$478,1,FALSE))</f>
        <v>#N/A</v>
      </c>
      <c r="J447" s="7" t="str">
        <f t="shared" si="78"/>
        <v/>
      </c>
      <c r="K447" s="7" t="str">
        <f t="shared" si="79"/>
        <v/>
      </c>
      <c r="L447" s="7" t="str">
        <f t="shared" si="80"/>
        <v/>
      </c>
      <c r="M447" s="19" t="str">
        <f t="shared" si="89"/>
        <v/>
      </c>
      <c r="N447" s="7" t="str">
        <f t="shared" si="81"/>
        <v/>
      </c>
      <c r="O447" s="7"/>
      <c r="P447" s="7" t="str">
        <f t="shared" si="82"/>
        <v/>
      </c>
      <c r="Q447" s="7" t="str">
        <f t="shared" si="83"/>
        <v/>
      </c>
      <c r="R447" s="7">
        <f t="shared" si="86"/>
        <v>0</v>
      </c>
      <c r="S447" s="7">
        <f t="shared" si="87"/>
        <v>3</v>
      </c>
      <c r="T447" s="7" t="str">
        <f t="shared" si="88"/>
        <v>L3</v>
      </c>
      <c r="U447" s="7" t="str">
        <f t="shared" si="84"/>
        <v/>
      </c>
    </row>
    <row r="448" spans="1:21" x14ac:dyDescent="0.25">
      <c r="A448" s="7" t="str">
        <f t="shared" si="85"/>
        <v/>
      </c>
      <c r="B448" s="7">
        <f>IF(C448=1,MAX(B$2:$B447)+1,IF(F448=0,"",B447))</f>
        <v>1</v>
      </c>
      <c r="C448" s="7">
        <f>COUNTIF($F$2:$F448,F448)</f>
        <v>446</v>
      </c>
      <c r="D448" s="7">
        <f>IF(F448=0,0,MAX($D$2:D447)+1)</f>
        <v>446</v>
      </c>
      <c r="E448" s="7">
        <f>IF(H448=0,0,MAX($E$2:E447)+1)</f>
        <v>0</v>
      </c>
      <c r="F448" s="65" t="s">
        <v>356</v>
      </c>
      <c r="G448" s="59"/>
      <c r="H448" s="102"/>
      <c r="I448" s="7" t="e">
        <f>IFERROR(VLOOKUP(H448,H$2:H447,1,FALSE),VLOOKUP(H448,H449:H$478,1,FALSE))</f>
        <v>#N/A</v>
      </c>
      <c r="J448" s="7" t="str">
        <f t="shared" si="78"/>
        <v/>
      </c>
      <c r="K448" s="7" t="str">
        <f t="shared" si="79"/>
        <v/>
      </c>
      <c r="L448" s="7" t="str">
        <f t="shared" si="80"/>
        <v/>
      </c>
      <c r="M448" s="19" t="str">
        <f t="shared" si="89"/>
        <v/>
      </c>
      <c r="N448" s="7" t="str">
        <f t="shared" si="81"/>
        <v/>
      </c>
      <c r="O448" s="7"/>
      <c r="P448" s="7" t="str">
        <f t="shared" si="82"/>
        <v/>
      </c>
      <c r="Q448" s="7" t="str">
        <f t="shared" si="83"/>
        <v/>
      </c>
      <c r="R448" s="7">
        <f t="shared" si="86"/>
        <v>0</v>
      </c>
      <c r="S448" s="7">
        <f t="shared" si="87"/>
        <v>1</v>
      </c>
      <c r="T448" s="7" t="str">
        <f t="shared" si="88"/>
        <v>L1</v>
      </c>
      <c r="U448" s="7" t="str">
        <f t="shared" si="84"/>
        <v/>
      </c>
    </row>
    <row r="449" spans="1:21" x14ac:dyDescent="0.25">
      <c r="A449" s="7" t="str">
        <f t="shared" si="85"/>
        <v/>
      </c>
      <c r="B449" s="7">
        <f>IF(C449=1,MAX(B$2:$B448)+1,IF(F449=0,"",B448))</f>
        <v>1</v>
      </c>
      <c r="C449" s="7">
        <f>COUNTIF($F$2:$F449,F449)</f>
        <v>447</v>
      </c>
      <c r="D449" s="7">
        <f>IF(F449=0,0,MAX($D$2:D448)+1)</f>
        <v>447</v>
      </c>
      <c r="E449" s="7">
        <f>IF(H449=0,0,MAX($E$2:E448)+1)</f>
        <v>0</v>
      </c>
      <c r="F449" s="65" t="s">
        <v>356</v>
      </c>
      <c r="G449" s="59"/>
      <c r="H449" s="102"/>
      <c r="I449" s="7" t="e">
        <f>IFERROR(VLOOKUP(H449,H$2:H448,1,FALSE),VLOOKUP(H449,H450:H$478,1,FALSE))</f>
        <v>#N/A</v>
      </c>
      <c r="J449" s="7" t="str">
        <f t="shared" si="78"/>
        <v/>
      </c>
      <c r="K449" s="7" t="str">
        <f t="shared" si="79"/>
        <v/>
      </c>
      <c r="L449" s="7" t="str">
        <f t="shared" si="80"/>
        <v/>
      </c>
      <c r="M449" s="19" t="str">
        <f t="shared" si="89"/>
        <v/>
      </c>
      <c r="N449" s="7" t="str">
        <f t="shared" si="81"/>
        <v/>
      </c>
      <c r="O449" s="7"/>
      <c r="P449" s="7" t="str">
        <f t="shared" si="82"/>
        <v/>
      </c>
      <c r="Q449" s="7" t="str">
        <f t="shared" si="83"/>
        <v/>
      </c>
      <c r="R449" s="7">
        <f t="shared" si="86"/>
        <v>0</v>
      </c>
      <c r="S449" s="7">
        <f t="shared" si="87"/>
        <v>2</v>
      </c>
      <c r="T449" s="7" t="str">
        <f t="shared" si="88"/>
        <v>L2</v>
      </c>
      <c r="U449" s="7" t="str">
        <f t="shared" si="84"/>
        <v/>
      </c>
    </row>
    <row r="450" spans="1:21" x14ac:dyDescent="0.25">
      <c r="A450" s="7" t="str">
        <f t="shared" si="85"/>
        <v/>
      </c>
      <c r="B450" s="7">
        <f>IF(C450=1,MAX(B$2:$B449)+1,IF(F450=0,"",B449))</f>
        <v>1</v>
      </c>
      <c r="C450" s="7">
        <f>COUNTIF($F$2:$F450,F450)</f>
        <v>448</v>
      </c>
      <c r="D450" s="7">
        <f>IF(F450=0,0,MAX($D$2:D449)+1)</f>
        <v>448</v>
      </c>
      <c r="E450" s="7">
        <f>IF(H450=0,0,MAX($E$2:E449)+1)</f>
        <v>0</v>
      </c>
      <c r="F450" s="65" t="s">
        <v>356</v>
      </c>
      <c r="G450" s="59"/>
      <c r="H450" s="102"/>
      <c r="I450" s="7" t="e">
        <f>IFERROR(VLOOKUP(H450,H$2:H449,1,FALSE),VLOOKUP(H450,H451:H$478,1,FALSE))</f>
        <v>#N/A</v>
      </c>
      <c r="J450" s="7" t="str">
        <f t="shared" si="78"/>
        <v/>
      </c>
      <c r="K450" s="7" t="str">
        <f t="shared" si="79"/>
        <v/>
      </c>
      <c r="L450" s="7" t="str">
        <f t="shared" si="80"/>
        <v/>
      </c>
      <c r="M450" s="19" t="str">
        <f t="shared" si="89"/>
        <v/>
      </c>
      <c r="N450" s="7" t="str">
        <f t="shared" si="81"/>
        <v/>
      </c>
      <c r="O450" s="7"/>
      <c r="P450" s="7" t="str">
        <f t="shared" si="82"/>
        <v/>
      </c>
      <c r="Q450" s="7" t="str">
        <f t="shared" si="83"/>
        <v/>
      </c>
      <c r="R450" s="7">
        <f t="shared" si="86"/>
        <v>0</v>
      </c>
      <c r="S450" s="7">
        <f t="shared" si="87"/>
        <v>3</v>
      </c>
      <c r="T450" s="7" t="str">
        <f t="shared" si="88"/>
        <v>L3</v>
      </c>
      <c r="U450" s="7" t="str">
        <f t="shared" si="84"/>
        <v/>
      </c>
    </row>
    <row r="451" spans="1:21" x14ac:dyDescent="0.25">
      <c r="A451" s="7" t="str">
        <f t="shared" si="85"/>
        <v/>
      </c>
      <c r="B451" s="7">
        <f>IF(C451=1,MAX(B$2:$B450)+1,IF(F451=0,"",B450))</f>
        <v>1</v>
      </c>
      <c r="C451" s="7">
        <f>COUNTIF($F$2:$F451,F451)</f>
        <v>449</v>
      </c>
      <c r="D451" s="7">
        <f>IF(F451=0,0,MAX($D$2:D450)+1)</f>
        <v>449</v>
      </c>
      <c r="E451" s="7">
        <f>IF(H451=0,0,MAX($E$2:E450)+1)</f>
        <v>0</v>
      </c>
      <c r="F451" s="65" t="s">
        <v>356</v>
      </c>
      <c r="G451" s="59"/>
      <c r="H451" s="102"/>
      <c r="I451" s="7" t="e">
        <f>IFERROR(VLOOKUP(H451,H$2:H450,1,FALSE),VLOOKUP(H451,H452:H$478,1,FALSE))</f>
        <v>#N/A</v>
      </c>
      <c r="J451" s="7" t="str">
        <f t="shared" ref="J451:J514" si="90">IF($H451=0,"",VLOOKUP($H451,Исходные_данные,36,FALSE))</f>
        <v/>
      </c>
      <c r="K451" s="7" t="str">
        <f t="shared" ref="K451:K514" si="91">IF($H451=0,"",VLOOKUP($H451,Исходные_данные,37,FALSE))</f>
        <v/>
      </c>
      <c r="L451" s="7" t="str">
        <f t="shared" ref="L451:L514" si="92">IF($H451=0,"",VLOOKUP($H451,Исходные_данные,38,FALSE))</f>
        <v/>
      </c>
      <c r="M451" s="19" t="str">
        <f t="shared" si="89"/>
        <v/>
      </c>
      <c r="N451" s="7" t="str">
        <f t="shared" ref="N451:N514" si="93">IF($H451=0,"",VLOOKUP($H451,Исходные_данные,39,FALSE))</f>
        <v/>
      </c>
      <c r="O451" s="7"/>
      <c r="P451" s="7" t="str">
        <f t="shared" ref="P451:P514" si="94">IF($H451=0,"",VLOOKUP($H451,Исходные_данные,41,FALSE))</f>
        <v/>
      </c>
      <c r="Q451" s="7" t="str">
        <f t="shared" ref="Q451:Q514" si="95">IF($H451=0,"",VLOOKUP($H451,Исходные_данные,8,FALSE))</f>
        <v/>
      </c>
      <c r="R451" s="7">
        <f t="shared" si="86"/>
        <v>0</v>
      </c>
      <c r="S451" s="7">
        <f t="shared" si="87"/>
        <v>1</v>
      </c>
      <c r="T451" s="7" t="str">
        <f t="shared" si="88"/>
        <v>L1</v>
      </c>
      <c r="U451" s="7" t="str">
        <f t="shared" ref="U451:U514" si="96">IF($H451=0,"",VLOOKUP($H451,Исходные_данные,31,FALSE))</f>
        <v/>
      </c>
    </row>
    <row r="452" spans="1:21" x14ac:dyDescent="0.25">
      <c r="A452" s="7" t="str">
        <f t="shared" ref="A452:A478" si="97">IF(B452=B453,"",B452)</f>
        <v/>
      </c>
      <c r="B452" s="7">
        <f>IF(C452=1,MAX(B$2:$B451)+1,IF(F452=0,"",B451))</f>
        <v>1</v>
      </c>
      <c r="C452" s="7">
        <f>COUNTIF($F$2:$F452,F452)</f>
        <v>450</v>
      </c>
      <c r="D452" s="7">
        <f>IF(F452=0,0,MAX($D$2:D451)+1)</f>
        <v>450</v>
      </c>
      <c r="E452" s="7">
        <f>IF(H452=0,0,MAX($E$2:E451)+1)</f>
        <v>0</v>
      </c>
      <c r="F452" s="65" t="s">
        <v>356</v>
      </c>
      <c r="G452" s="59"/>
      <c r="H452" s="102"/>
      <c r="I452" s="7" t="e">
        <f>IFERROR(VLOOKUP(H452,H$2:H451,1,FALSE),VLOOKUP(H452,H453:H$478,1,FALSE))</f>
        <v>#N/A</v>
      </c>
      <c r="J452" s="7" t="str">
        <f t="shared" si="90"/>
        <v/>
      </c>
      <c r="K452" s="7" t="str">
        <f t="shared" si="91"/>
        <v/>
      </c>
      <c r="L452" s="7" t="str">
        <f t="shared" si="92"/>
        <v/>
      </c>
      <c r="M452" s="19" t="str">
        <f t="shared" si="89"/>
        <v/>
      </c>
      <c r="N452" s="7" t="str">
        <f t="shared" si="93"/>
        <v/>
      </c>
      <c r="O452" s="7"/>
      <c r="P452" s="7" t="str">
        <f t="shared" si="94"/>
        <v/>
      </c>
      <c r="Q452" s="7" t="str">
        <f t="shared" si="95"/>
        <v/>
      </c>
      <c r="R452" s="7">
        <f t="shared" ref="R452:R478" si="98">IF(Q452=3,"L1,L2,L3",0)</f>
        <v>0</v>
      </c>
      <c r="S452" s="7">
        <f t="shared" ref="S452:S478" si="99">IF(C452=1,1,IF(Q452=3,S451,IF(S451=3,1,S451+1)))</f>
        <v>2</v>
      </c>
      <c r="T452" s="7" t="str">
        <f t="shared" ref="T452:T478" si="100">IF(R452=0,"L"&amp;S452,R452)</f>
        <v>L2</v>
      </c>
      <c r="U452" s="7" t="str">
        <f t="shared" si="96"/>
        <v/>
      </c>
    </row>
    <row r="453" spans="1:21" x14ac:dyDescent="0.25">
      <c r="A453" s="7" t="str">
        <f t="shared" si="97"/>
        <v/>
      </c>
      <c r="B453" s="7">
        <f>IF(C453=1,MAX(B$2:$B452)+1,IF(F453=0,"",B452))</f>
        <v>1</v>
      </c>
      <c r="C453" s="7">
        <f>COUNTIF($F$2:$F453,F453)</f>
        <v>451</v>
      </c>
      <c r="D453" s="7">
        <f>IF(F453=0,0,MAX($D$2:D452)+1)</f>
        <v>451</v>
      </c>
      <c r="E453" s="7">
        <f>IF(H453=0,0,MAX($E$2:E452)+1)</f>
        <v>0</v>
      </c>
      <c r="F453" s="65" t="s">
        <v>356</v>
      </c>
      <c r="G453" s="59"/>
      <c r="H453" s="102"/>
      <c r="I453" s="7" t="e">
        <f>IFERROR(VLOOKUP(H453,H$2:H452,1,FALSE),VLOOKUP(H453,H454:H$478,1,FALSE))</f>
        <v>#N/A</v>
      </c>
      <c r="J453" s="7" t="str">
        <f t="shared" si="90"/>
        <v/>
      </c>
      <c r="K453" s="7" t="str">
        <f t="shared" si="91"/>
        <v/>
      </c>
      <c r="L453" s="7" t="str">
        <f t="shared" si="92"/>
        <v/>
      </c>
      <c r="M453" s="19" t="str">
        <f t="shared" ref="M453:M478" si="101">IFERROR(VLOOKUP(H453,Нагрузка_диапазон_1,4,FALSE),"")</f>
        <v/>
      </c>
      <c r="N453" s="7" t="str">
        <f t="shared" si="93"/>
        <v/>
      </c>
      <c r="O453" s="7"/>
      <c r="P453" s="7" t="str">
        <f t="shared" si="94"/>
        <v/>
      </c>
      <c r="Q453" s="7" t="str">
        <f t="shared" si="95"/>
        <v/>
      </c>
      <c r="R453" s="7">
        <f t="shared" si="98"/>
        <v>0</v>
      </c>
      <c r="S453" s="7">
        <f t="shared" si="99"/>
        <v>3</v>
      </c>
      <c r="T453" s="7" t="str">
        <f t="shared" si="100"/>
        <v>L3</v>
      </c>
      <c r="U453" s="7" t="str">
        <f t="shared" si="96"/>
        <v/>
      </c>
    </row>
    <row r="454" spans="1:21" x14ac:dyDescent="0.25">
      <c r="A454" s="7" t="str">
        <f t="shared" si="97"/>
        <v/>
      </c>
      <c r="B454" s="7">
        <f>IF(C454=1,MAX(B$2:$B453)+1,IF(F454=0,"",B453))</f>
        <v>1</v>
      </c>
      <c r="C454" s="7">
        <f>COUNTIF($F$2:$F454,F454)</f>
        <v>452</v>
      </c>
      <c r="D454" s="7">
        <f>IF(F454=0,0,MAX($D$2:D453)+1)</f>
        <v>452</v>
      </c>
      <c r="E454" s="7">
        <f>IF(H454=0,0,MAX($E$2:E453)+1)</f>
        <v>0</v>
      </c>
      <c r="F454" s="65" t="s">
        <v>356</v>
      </c>
      <c r="G454" s="59"/>
      <c r="H454" s="102"/>
      <c r="I454" s="7" t="e">
        <f>IFERROR(VLOOKUP(H454,H$2:H453,1,FALSE),VLOOKUP(H454,H455:H$478,1,FALSE))</f>
        <v>#N/A</v>
      </c>
      <c r="J454" s="7" t="str">
        <f t="shared" si="90"/>
        <v/>
      </c>
      <c r="K454" s="7" t="str">
        <f t="shared" si="91"/>
        <v/>
      </c>
      <c r="L454" s="7" t="str">
        <f t="shared" si="92"/>
        <v/>
      </c>
      <c r="M454" s="19" t="str">
        <f t="shared" si="101"/>
        <v/>
      </c>
      <c r="N454" s="7" t="str">
        <f t="shared" si="93"/>
        <v/>
      </c>
      <c r="O454" s="7"/>
      <c r="P454" s="7" t="str">
        <f t="shared" si="94"/>
        <v/>
      </c>
      <c r="Q454" s="7" t="str">
        <f t="shared" si="95"/>
        <v/>
      </c>
      <c r="R454" s="7">
        <f t="shared" si="98"/>
        <v>0</v>
      </c>
      <c r="S454" s="7">
        <f t="shared" si="99"/>
        <v>1</v>
      </c>
      <c r="T454" s="7" t="str">
        <f t="shared" si="100"/>
        <v>L1</v>
      </c>
      <c r="U454" s="7" t="str">
        <f t="shared" si="96"/>
        <v/>
      </c>
    </row>
    <row r="455" spans="1:21" x14ac:dyDescent="0.25">
      <c r="A455" s="7" t="str">
        <f t="shared" si="97"/>
        <v/>
      </c>
      <c r="B455" s="7">
        <f>IF(C455=1,MAX(B$2:$B454)+1,IF(F455=0,"",B454))</f>
        <v>1</v>
      </c>
      <c r="C455" s="7">
        <f>COUNTIF($F$2:$F455,F455)</f>
        <v>453</v>
      </c>
      <c r="D455" s="7">
        <f>IF(F455=0,0,MAX($D$2:D454)+1)</f>
        <v>453</v>
      </c>
      <c r="E455" s="7">
        <f>IF(H455=0,0,MAX($E$2:E454)+1)</f>
        <v>0</v>
      </c>
      <c r="F455" s="65" t="s">
        <v>356</v>
      </c>
      <c r="G455" s="59"/>
      <c r="H455" s="102"/>
      <c r="I455" s="7" t="e">
        <f>IFERROR(VLOOKUP(H455,H$2:H454,1,FALSE),VLOOKUP(H455,H456:H$478,1,FALSE))</f>
        <v>#N/A</v>
      </c>
      <c r="J455" s="7" t="str">
        <f t="shared" si="90"/>
        <v/>
      </c>
      <c r="K455" s="7" t="str">
        <f t="shared" si="91"/>
        <v/>
      </c>
      <c r="L455" s="7" t="str">
        <f t="shared" si="92"/>
        <v/>
      </c>
      <c r="M455" s="19" t="str">
        <f t="shared" si="101"/>
        <v/>
      </c>
      <c r="N455" s="7" t="str">
        <f t="shared" si="93"/>
        <v/>
      </c>
      <c r="O455" s="7"/>
      <c r="P455" s="7" t="str">
        <f t="shared" si="94"/>
        <v/>
      </c>
      <c r="Q455" s="7" t="str">
        <f t="shared" si="95"/>
        <v/>
      </c>
      <c r="R455" s="7">
        <f t="shared" si="98"/>
        <v>0</v>
      </c>
      <c r="S455" s="7">
        <f t="shared" si="99"/>
        <v>2</v>
      </c>
      <c r="T455" s="7" t="str">
        <f t="shared" si="100"/>
        <v>L2</v>
      </c>
      <c r="U455" s="7" t="str">
        <f t="shared" si="96"/>
        <v/>
      </c>
    </row>
    <row r="456" spans="1:21" x14ac:dyDescent="0.25">
      <c r="A456" s="7" t="str">
        <f t="shared" si="97"/>
        <v/>
      </c>
      <c r="B456" s="7">
        <f>IF(C456=1,MAX(B$2:$B455)+1,IF(F456=0,"",B455))</f>
        <v>1</v>
      </c>
      <c r="C456" s="7">
        <f>COUNTIF($F$2:$F456,F456)</f>
        <v>454</v>
      </c>
      <c r="D456" s="7">
        <f>IF(F456=0,0,MAX($D$2:D455)+1)</f>
        <v>454</v>
      </c>
      <c r="E456" s="7">
        <f>IF(H456=0,0,MAX($E$2:E455)+1)</f>
        <v>0</v>
      </c>
      <c r="F456" s="65" t="s">
        <v>356</v>
      </c>
      <c r="G456" s="59"/>
      <c r="H456" s="102"/>
      <c r="I456" s="7" t="e">
        <f>IFERROR(VLOOKUP(H456,H$2:H455,1,FALSE),VLOOKUP(H456,H457:H$478,1,FALSE))</f>
        <v>#N/A</v>
      </c>
      <c r="J456" s="7" t="str">
        <f t="shared" si="90"/>
        <v/>
      </c>
      <c r="K456" s="7" t="str">
        <f t="shared" si="91"/>
        <v/>
      </c>
      <c r="L456" s="7" t="str">
        <f t="shared" si="92"/>
        <v/>
      </c>
      <c r="M456" s="19" t="str">
        <f t="shared" si="101"/>
        <v/>
      </c>
      <c r="N456" s="7" t="str">
        <f t="shared" si="93"/>
        <v/>
      </c>
      <c r="O456" s="7"/>
      <c r="P456" s="7" t="str">
        <f t="shared" si="94"/>
        <v/>
      </c>
      <c r="Q456" s="7" t="str">
        <f t="shared" si="95"/>
        <v/>
      </c>
      <c r="R456" s="7">
        <f t="shared" si="98"/>
        <v>0</v>
      </c>
      <c r="S456" s="7">
        <f t="shared" si="99"/>
        <v>3</v>
      </c>
      <c r="T456" s="7" t="str">
        <f t="shared" si="100"/>
        <v>L3</v>
      </c>
      <c r="U456" s="7" t="str">
        <f t="shared" si="96"/>
        <v/>
      </c>
    </row>
    <row r="457" spans="1:21" x14ac:dyDescent="0.25">
      <c r="A457" s="7" t="str">
        <f t="shared" si="97"/>
        <v/>
      </c>
      <c r="B457" s="7">
        <f>IF(C457=1,MAX(B$2:$B456)+1,IF(F457=0,"",B456))</f>
        <v>1</v>
      </c>
      <c r="C457" s="7">
        <f>COUNTIF($F$2:$F457,F457)</f>
        <v>455</v>
      </c>
      <c r="D457" s="7">
        <f>IF(F457=0,0,MAX($D$2:D456)+1)</f>
        <v>455</v>
      </c>
      <c r="E457" s="7">
        <f>IF(H457=0,0,MAX($E$2:E456)+1)</f>
        <v>0</v>
      </c>
      <c r="F457" s="65" t="s">
        <v>356</v>
      </c>
      <c r="G457" s="59"/>
      <c r="H457" s="102"/>
      <c r="I457" s="7" t="e">
        <f>IFERROR(VLOOKUP(H457,H$2:H456,1,FALSE),VLOOKUP(H457,H458:H$478,1,FALSE))</f>
        <v>#N/A</v>
      </c>
      <c r="J457" s="7" t="str">
        <f t="shared" si="90"/>
        <v/>
      </c>
      <c r="K457" s="7" t="str">
        <f t="shared" si="91"/>
        <v/>
      </c>
      <c r="L457" s="7" t="str">
        <f t="shared" si="92"/>
        <v/>
      </c>
      <c r="M457" s="19" t="str">
        <f t="shared" si="101"/>
        <v/>
      </c>
      <c r="N457" s="7" t="str">
        <f t="shared" si="93"/>
        <v/>
      </c>
      <c r="O457" s="7"/>
      <c r="P457" s="7" t="str">
        <f t="shared" si="94"/>
        <v/>
      </c>
      <c r="Q457" s="7" t="str">
        <f t="shared" si="95"/>
        <v/>
      </c>
      <c r="R457" s="7">
        <f t="shared" si="98"/>
        <v>0</v>
      </c>
      <c r="S457" s="7">
        <f t="shared" si="99"/>
        <v>1</v>
      </c>
      <c r="T457" s="7" t="str">
        <f t="shared" si="100"/>
        <v>L1</v>
      </c>
      <c r="U457" s="7" t="str">
        <f t="shared" si="96"/>
        <v/>
      </c>
    </row>
    <row r="458" spans="1:21" x14ac:dyDescent="0.25">
      <c r="A458" s="7" t="str">
        <f t="shared" si="97"/>
        <v/>
      </c>
      <c r="B458" s="7">
        <f>IF(C458=1,MAX(B$2:$B457)+1,IF(F458=0,"",B457))</f>
        <v>1</v>
      </c>
      <c r="C458" s="7">
        <f>COUNTIF($F$2:$F458,F458)</f>
        <v>456</v>
      </c>
      <c r="D458" s="7">
        <f>IF(F458=0,0,MAX($D$2:D457)+1)</f>
        <v>456</v>
      </c>
      <c r="E458" s="7">
        <f>IF(H458=0,0,MAX($E$2:E457)+1)</f>
        <v>0</v>
      </c>
      <c r="F458" s="65" t="s">
        <v>356</v>
      </c>
      <c r="G458" s="65"/>
      <c r="H458" s="102"/>
      <c r="I458" s="7" t="e">
        <f>IFERROR(VLOOKUP(H458,H$2:H457,1,FALSE),VLOOKUP(H458,H459:H$478,1,FALSE))</f>
        <v>#N/A</v>
      </c>
      <c r="J458" s="7" t="str">
        <f t="shared" si="90"/>
        <v/>
      </c>
      <c r="K458" s="7" t="str">
        <f t="shared" si="91"/>
        <v/>
      </c>
      <c r="L458" s="7" t="str">
        <f t="shared" si="92"/>
        <v/>
      </c>
      <c r="M458" s="19" t="str">
        <f t="shared" si="101"/>
        <v/>
      </c>
      <c r="N458" s="7" t="str">
        <f t="shared" si="93"/>
        <v/>
      </c>
      <c r="O458" s="7"/>
      <c r="P458" s="7" t="str">
        <f t="shared" si="94"/>
        <v/>
      </c>
      <c r="Q458" s="7" t="str">
        <f t="shared" si="95"/>
        <v/>
      </c>
      <c r="R458" s="7">
        <f t="shared" si="98"/>
        <v>0</v>
      </c>
      <c r="S458" s="7">
        <f t="shared" si="99"/>
        <v>2</v>
      </c>
      <c r="T458" s="7" t="str">
        <f t="shared" si="100"/>
        <v>L2</v>
      </c>
      <c r="U458" s="7" t="str">
        <f t="shared" si="96"/>
        <v/>
      </c>
    </row>
    <row r="459" spans="1:21" x14ac:dyDescent="0.25">
      <c r="A459" s="7" t="str">
        <f t="shared" si="97"/>
        <v/>
      </c>
      <c r="B459" s="7">
        <f>IF(C459=1,MAX(B$2:$B458)+1,IF(F459=0,"",B458))</f>
        <v>1</v>
      </c>
      <c r="C459" s="7">
        <f>COUNTIF($F$2:$F459,F459)</f>
        <v>457</v>
      </c>
      <c r="D459" s="7">
        <f>IF(F459=0,0,MAX($D$2:D458)+1)</f>
        <v>457</v>
      </c>
      <c r="E459" s="7">
        <f>IF(H459=0,0,MAX($E$2:E458)+1)</f>
        <v>0</v>
      </c>
      <c r="F459" s="65" t="s">
        <v>356</v>
      </c>
      <c r="G459" s="59"/>
      <c r="H459" s="102"/>
      <c r="I459" s="7" t="e">
        <f>IFERROR(VLOOKUP(H459,H$2:H458,1,FALSE),VLOOKUP(H459,H460:H$478,1,FALSE))</f>
        <v>#N/A</v>
      </c>
      <c r="J459" s="7" t="str">
        <f t="shared" si="90"/>
        <v/>
      </c>
      <c r="K459" s="7" t="str">
        <f t="shared" si="91"/>
        <v/>
      </c>
      <c r="L459" s="7" t="str">
        <f t="shared" si="92"/>
        <v/>
      </c>
      <c r="M459" s="19" t="str">
        <f t="shared" si="101"/>
        <v/>
      </c>
      <c r="N459" s="7" t="str">
        <f t="shared" si="93"/>
        <v/>
      </c>
      <c r="O459" s="7"/>
      <c r="P459" s="7" t="str">
        <f t="shared" si="94"/>
        <v/>
      </c>
      <c r="Q459" s="7" t="str">
        <f t="shared" si="95"/>
        <v/>
      </c>
      <c r="R459" s="7">
        <f t="shared" si="98"/>
        <v>0</v>
      </c>
      <c r="S459" s="7">
        <f t="shared" si="99"/>
        <v>3</v>
      </c>
      <c r="T459" s="7" t="str">
        <f t="shared" si="100"/>
        <v>L3</v>
      </c>
      <c r="U459" s="7" t="str">
        <f t="shared" si="96"/>
        <v/>
      </c>
    </row>
    <row r="460" spans="1:21" x14ac:dyDescent="0.25">
      <c r="A460" s="7" t="str">
        <f t="shared" si="97"/>
        <v/>
      </c>
      <c r="B460" s="7">
        <f>IF(C460=1,MAX(B$2:$B459)+1,IF(F460=0,"",B459))</f>
        <v>1</v>
      </c>
      <c r="C460" s="7">
        <f>COUNTIF($F$2:$F460,F460)</f>
        <v>458</v>
      </c>
      <c r="D460" s="7">
        <f>IF(F460=0,0,MAX($D$2:D459)+1)</f>
        <v>458</v>
      </c>
      <c r="E460" s="7">
        <f>IF(H460=0,0,MAX($E$2:E459)+1)</f>
        <v>0</v>
      </c>
      <c r="F460" s="65" t="s">
        <v>356</v>
      </c>
      <c r="G460" s="59"/>
      <c r="H460" s="102"/>
      <c r="I460" s="7" t="e">
        <f>IFERROR(VLOOKUP(H460,H$2:H459,1,FALSE),VLOOKUP(H460,H461:H$478,1,FALSE))</f>
        <v>#N/A</v>
      </c>
      <c r="J460" s="7" t="str">
        <f t="shared" si="90"/>
        <v/>
      </c>
      <c r="K460" s="7" t="str">
        <f t="shared" si="91"/>
        <v/>
      </c>
      <c r="L460" s="7" t="str">
        <f t="shared" si="92"/>
        <v/>
      </c>
      <c r="M460" s="19" t="str">
        <f t="shared" si="101"/>
        <v/>
      </c>
      <c r="N460" s="7" t="str">
        <f t="shared" si="93"/>
        <v/>
      </c>
      <c r="O460" s="7"/>
      <c r="P460" s="7" t="str">
        <f t="shared" si="94"/>
        <v/>
      </c>
      <c r="Q460" s="7" t="str">
        <f t="shared" si="95"/>
        <v/>
      </c>
      <c r="R460" s="7">
        <f t="shared" si="98"/>
        <v>0</v>
      </c>
      <c r="S460" s="7">
        <f t="shared" si="99"/>
        <v>1</v>
      </c>
      <c r="T460" s="7" t="str">
        <f t="shared" si="100"/>
        <v>L1</v>
      </c>
      <c r="U460" s="7" t="str">
        <f t="shared" si="96"/>
        <v/>
      </c>
    </row>
    <row r="461" spans="1:21" s="8" customFormat="1" ht="15.75" thickBot="1" x14ac:dyDescent="0.3">
      <c r="A461" s="47" t="str">
        <f t="shared" si="97"/>
        <v/>
      </c>
      <c r="B461" s="47">
        <f>IF(C461=1,MAX(B$2:$B460)+1,IF(F461=0,"",B460))</f>
        <v>1</v>
      </c>
      <c r="C461" s="47">
        <f>COUNTIF($F$2:$F461,F461)</f>
        <v>459</v>
      </c>
      <c r="D461" s="47">
        <f>IF(F461=0,0,MAX($D$2:D460)+1)</f>
        <v>459</v>
      </c>
      <c r="E461" s="47">
        <f>IF(H461=0,0,MAX($E$2:E460)+1)</f>
        <v>0</v>
      </c>
      <c r="F461" s="65" t="s">
        <v>356</v>
      </c>
      <c r="G461" s="64"/>
      <c r="H461" s="103"/>
      <c r="I461" s="47" t="e">
        <f>IFERROR(VLOOKUP(H461,H$2:H460,1,FALSE),VLOOKUP(H461,H462:H$478,1,FALSE))</f>
        <v>#N/A</v>
      </c>
      <c r="J461" s="47" t="str">
        <f t="shared" si="90"/>
        <v/>
      </c>
      <c r="K461" s="47" t="str">
        <f t="shared" si="91"/>
        <v/>
      </c>
      <c r="L461" s="47" t="str">
        <f t="shared" si="92"/>
        <v/>
      </c>
      <c r="M461" s="52" t="str">
        <f t="shared" si="101"/>
        <v/>
      </c>
      <c r="N461" s="47" t="str">
        <f t="shared" si="93"/>
        <v/>
      </c>
      <c r="O461" s="47"/>
      <c r="P461" s="47" t="str">
        <f t="shared" si="94"/>
        <v/>
      </c>
      <c r="Q461" s="47" t="str">
        <f t="shared" si="95"/>
        <v/>
      </c>
      <c r="R461" s="47">
        <f t="shared" si="98"/>
        <v>0</v>
      </c>
      <c r="S461" s="47">
        <f t="shared" si="99"/>
        <v>2</v>
      </c>
      <c r="T461" s="47" t="str">
        <f t="shared" si="100"/>
        <v>L2</v>
      </c>
      <c r="U461" s="47" t="str">
        <f t="shared" si="96"/>
        <v/>
      </c>
    </row>
    <row r="462" spans="1:21" x14ac:dyDescent="0.25">
      <c r="A462" s="7" t="str">
        <f t="shared" si="97"/>
        <v/>
      </c>
      <c r="B462" s="7">
        <f>IF(C462=1,MAX(B$2:$B461)+1,IF(F462=0,"",B461))</f>
        <v>1</v>
      </c>
      <c r="C462" s="7">
        <f>COUNTIF($F$2:$F462,F462)</f>
        <v>460</v>
      </c>
      <c r="D462" s="7">
        <f>IF(F462=0,0,MAX($D$2:D461)+1)</f>
        <v>460</v>
      </c>
      <c r="E462" s="7">
        <f>IF(H462=0,0,MAX($E$2:E461)+1)</f>
        <v>0</v>
      </c>
      <c r="F462" s="65" t="s">
        <v>356</v>
      </c>
      <c r="G462" s="65"/>
      <c r="H462" s="102"/>
      <c r="I462" s="7" t="e">
        <f>IFERROR(VLOOKUP(H462,H$2:H461,1,FALSE),VLOOKUP(H462,H463:H$478,1,FALSE))</f>
        <v>#N/A</v>
      </c>
      <c r="J462" s="7" t="str">
        <f t="shared" si="90"/>
        <v/>
      </c>
      <c r="K462" s="7" t="str">
        <f t="shared" si="91"/>
        <v/>
      </c>
      <c r="L462" s="7" t="str">
        <f t="shared" si="92"/>
        <v/>
      </c>
      <c r="M462" s="19" t="str">
        <f t="shared" si="101"/>
        <v/>
      </c>
      <c r="N462" s="7" t="str">
        <f t="shared" si="93"/>
        <v/>
      </c>
      <c r="O462" s="7"/>
      <c r="P462" s="7" t="str">
        <f t="shared" si="94"/>
        <v/>
      </c>
      <c r="Q462" s="7" t="str">
        <f t="shared" si="95"/>
        <v/>
      </c>
      <c r="R462" s="7">
        <f t="shared" si="98"/>
        <v>0</v>
      </c>
      <c r="S462" s="7">
        <f t="shared" si="99"/>
        <v>3</v>
      </c>
      <c r="T462" s="7" t="str">
        <f t="shared" si="100"/>
        <v>L3</v>
      </c>
      <c r="U462" s="7" t="str">
        <f t="shared" si="96"/>
        <v/>
      </c>
    </row>
    <row r="463" spans="1:21" x14ac:dyDescent="0.25">
      <c r="A463" s="7" t="str">
        <f t="shared" si="97"/>
        <v/>
      </c>
      <c r="B463" s="7">
        <f>IF(C463=1,MAX(B$2:$B462)+1,IF(F463=0,"",B462))</f>
        <v>1</v>
      </c>
      <c r="C463" s="7">
        <f>COUNTIF($F$2:$F463,F463)</f>
        <v>461</v>
      </c>
      <c r="D463" s="7">
        <f>IF(F463=0,0,MAX($D$2:D462)+1)</f>
        <v>461</v>
      </c>
      <c r="E463" s="7">
        <f>IF(H463=0,0,MAX($E$2:E462)+1)</f>
        <v>0</v>
      </c>
      <c r="F463" s="65" t="s">
        <v>356</v>
      </c>
      <c r="G463" s="59"/>
      <c r="H463" s="102"/>
      <c r="I463" s="7" t="e">
        <f>IFERROR(VLOOKUP(H463,H$2:H462,1,FALSE),VLOOKUP(H463,H464:H$478,1,FALSE))</f>
        <v>#N/A</v>
      </c>
      <c r="J463" s="7" t="str">
        <f t="shared" si="90"/>
        <v/>
      </c>
      <c r="K463" s="7" t="str">
        <f t="shared" si="91"/>
        <v/>
      </c>
      <c r="L463" s="7" t="str">
        <f t="shared" si="92"/>
        <v/>
      </c>
      <c r="M463" s="19" t="str">
        <f t="shared" si="101"/>
        <v/>
      </c>
      <c r="N463" s="7" t="str">
        <f t="shared" si="93"/>
        <v/>
      </c>
      <c r="O463" s="7"/>
      <c r="P463" s="7" t="str">
        <f t="shared" si="94"/>
        <v/>
      </c>
      <c r="Q463" s="7" t="str">
        <f t="shared" si="95"/>
        <v/>
      </c>
      <c r="R463" s="7">
        <f t="shared" si="98"/>
        <v>0</v>
      </c>
      <c r="S463" s="7">
        <f t="shared" si="99"/>
        <v>1</v>
      </c>
      <c r="T463" s="7" t="str">
        <f t="shared" si="100"/>
        <v>L1</v>
      </c>
      <c r="U463" s="7" t="str">
        <f t="shared" si="96"/>
        <v/>
      </c>
    </row>
    <row r="464" spans="1:21" x14ac:dyDescent="0.25">
      <c r="A464" s="7" t="str">
        <f t="shared" si="97"/>
        <v/>
      </c>
      <c r="B464" s="7">
        <f>IF(C464=1,MAX(B$2:$B463)+1,IF(F464=0,"",B463))</f>
        <v>1</v>
      </c>
      <c r="C464" s="7">
        <f>COUNTIF($F$2:$F464,F464)</f>
        <v>462</v>
      </c>
      <c r="D464" s="7">
        <f>IF(F464=0,0,MAX($D$2:D463)+1)</f>
        <v>462</v>
      </c>
      <c r="E464" s="7">
        <f>IF(H464=0,0,MAX($E$2:E463)+1)</f>
        <v>0</v>
      </c>
      <c r="F464" s="65" t="s">
        <v>356</v>
      </c>
      <c r="G464" s="59"/>
      <c r="H464" s="102"/>
      <c r="I464" s="7" t="e">
        <f>IFERROR(VLOOKUP(H464,H$2:H463,1,FALSE),VLOOKUP(H464,H465:H$478,1,FALSE))</f>
        <v>#N/A</v>
      </c>
      <c r="J464" s="7" t="str">
        <f t="shared" si="90"/>
        <v/>
      </c>
      <c r="K464" s="7" t="str">
        <f t="shared" si="91"/>
        <v/>
      </c>
      <c r="L464" s="7" t="str">
        <f t="shared" si="92"/>
        <v/>
      </c>
      <c r="M464" s="19" t="str">
        <f t="shared" si="101"/>
        <v/>
      </c>
      <c r="N464" s="7" t="str">
        <f t="shared" si="93"/>
        <v/>
      </c>
      <c r="O464" s="7"/>
      <c r="P464" s="7" t="str">
        <f t="shared" si="94"/>
        <v/>
      </c>
      <c r="Q464" s="7" t="str">
        <f t="shared" si="95"/>
        <v/>
      </c>
      <c r="R464" s="7">
        <f t="shared" si="98"/>
        <v>0</v>
      </c>
      <c r="S464" s="7">
        <f t="shared" si="99"/>
        <v>2</v>
      </c>
      <c r="T464" s="7" t="str">
        <f t="shared" si="100"/>
        <v>L2</v>
      </c>
      <c r="U464" s="7" t="str">
        <f t="shared" si="96"/>
        <v/>
      </c>
    </row>
    <row r="465" spans="1:21" x14ac:dyDescent="0.25">
      <c r="A465" s="7" t="str">
        <f t="shared" si="97"/>
        <v/>
      </c>
      <c r="B465" s="7">
        <f>IF(C465=1,MAX(B$2:$B464)+1,IF(F465=0,"",B464))</f>
        <v>1</v>
      </c>
      <c r="C465" s="7">
        <f>COUNTIF($F$2:$F465,F465)</f>
        <v>463</v>
      </c>
      <c r="D465" s="7">
        <f>IF(F465=0,0,MAX($D$2:D464)+1)</f>
        <v>463</v>
      </c>
      <c r="E465" s="7">
        <f>IF(H465=0,0,MAX($E$2:E464)+1)</f>
        <v>0</v>
      </c>
      <c r="F465" s="65" t="s">
        <v>356</v>
      </c>
      <c r="G465" s="59"/>
      <c r="H465" s="102"/>
      <c r="I465" s="7" t="e">
        <f>IFERROR(VLOOKUP(H465,H$2:H464,1,FALSE),VLOOKUP(H465,H466:H$478,1,FALSE))</f>
        <v>#N/A</v>
      </c>
      <c r="J465" s="7" t="str">
        <f t="shared" si="90"/>
        <v/>
      </c>
      <c r="K465" s="7" t="str">
        <f t="shared" si="91"/>
        <v/>
      </c>
      <c r="L465" s="7" t="str">
        <f t="shared" si="92"/>
        <v/>
      </c>
      <c r="M465" s="19" t="str">
        <f t="shared" si="101"/>
        <v/>
      </c>
      <c r="N465" s="7" t="str">
        <f t="shared" si="93"/>
        <v/>
      </c>
      <c r="O465" s="7"/>
      <c r="P465" s="7" t="str">
        <f t="shared" si="94"/>
        <v/>
      </c>
      <c r="Q465" s="7" t="str">
        <f t="shared" si="95"/>
        <v/>
      </c>
      <c r="R465" s="7">
        <f t="shared" si="98"/>
        <v>0</v>
      </c>
      <c r="S465" s="7">
        <f t="shared" si="99"/>
        <v>3</v>
      </c>
      <c r="T465" s="7" t="str">
        <f t="shared" si="100"/>
        <v>L3</v>
      </c>
      <c r="U465" s="7" t="str">
        <f t="shared" si="96"/>
        <v/>
      </c>
    </row>
    <row r="466" spans="1:21" x14ac:dyDescent="0.25">
      <c r="A466" s="7">
        <f t="shared" si="97"/>
        <v>1</v>
      </c>
      <c r="B466" s="7">
        <f>IF(C466=1,MAX(B$2:$B465)+1,IF(F466=0,"",B465))</f>
        <v>1</v>
      </c>
      <c r="C466" s="7">
        <f>COUNTIF($F$2:$F466,F466)</f>
        <v>464</v>
      </c>
      <c r="D466" s="7">
        <f>IF(F466=0,0,MAX($D$2:D465)+1)</f>
        <v>464</v>
      </c>
      <c r="E466" s="7">
        <f>IF(H466=0,0,MAX($E$2:E465)+1)</f>
        <v>0</v>
      </c>
      <c r="F466" s="65" t="s">
        <v>356</v>
      </c>
      <c r="G466" s="59"/>
      <c r="H466" s="102"/>
      <c r="I466" s="7" t="e">
        <f>IFERROR(VLOOKUP(H466,H$2:H465,1,FALSE),VLOOKUP(H466,H467:H$478,1,FALSE))</f>
        <v>#N/A</v>
      </c>
      <c r="J466" s="7" t="str">
        <f t="shared" si="90"/>
        <v/>
      </c>
      <c r="K466" s="7" t="str">
        <f t="shared" si="91"/>
        <v/>
      </c>
      <c r="L466" s="7" t="str">
        <f t="shared" si="92"/>
        <v/>
      </c>
      <c r="M466" s="19" t="str">
        <f t="shared" si="101"/>
        <v/>
      </c>
      <c r="N466" s="7" t="str">
        <f t="shared" si="93"/>
        <v/>
      </c>
      <c r="O466" s="7"/>
      <c r="P466" s="7" t="str">
        <f t="shared" si="94"/>
        <v/>
      </c>
      <c r="Q466" s="7" t="str">
        <f t="shared" si="95"/>
        <v/>
      </c>
      <c r="R466" s="7">
        <f t="shared" si="98"/>
        <v>0</v>
      </c>
      <c r="S466" s="7">
        <f t="shared" si="99"/>
        <v>1</v>
      </c>
      <c r="T466" s="7" t="str">
        <f t="shared" si="100"/>
        <v>L1</v>
      </c>
      <c r="U466" s="7" t="str">
        <f t="shared" si="96"/>
        <v/>
      </c>
    </row>
    <row r="467" spans="1:21" x14ac:dyDescent="0.25">
      <c r="A467" s="7" t="str">
        <f t="shared" si="97"/>
        <v/>
      </c>
      <c r="B467" s="7" t="str">
        <f>IF(C467=1,MAX(B$2:$B466)+1,IF(F467=0,"",B466))</f>
        <v/>
      </c>
      <c r="C467" s="7">
        <f>COUNTIF($F$2:$F467,F467)</f>
        <v>0</v>
      </c>
      <c r="D467" s="7">
        <f>IF(F467=0,0,MAX($D$2:D466)+1)</f>
        <v>0</v>
      </c>
      <c r="E467" s="7">
        <f>IF(H467=0,0,MAX($E$2:E466)+1)</f>
        <v>0</v>
      </c>
      <c r="F467" s="65"/>
      <c r="G467" s="59"/>
      <c r="H467" s="102"/>
      <c r="I467" s="7" t="e">
        <f>IFERROR(VLOOKUP(H467,H$2:H466,1,FALSE),VLOOKUP(H467,H468:H$478,1,FALSE))</f>
        <v>#N/A</v>
      </c>
      <c r="J467" s="7" t="str">
        <f t="shared" si="90"/>
        <v/>
      </c>
      <c r="K467" s="7" t="str">
        <f t="shared" si="91"/>
        <v/>
      </c>
      <c r="L467" s="7" t="str">
        <f t="shared" si="92"/>
        <v/>
      </c>
      <c r="M467" s="19" t="str">
        <f t="shared" si="101"/>
        <v/>
      </c>
      <c r="N467" s="7" t="str">
        <f t="shared" si="93"/>
        <v/>
      </c>
      <c r="O467" s="7"/>
      <c r="P467" s="7" t="str">
        <f t="shared" si="94"/>
        <v/>
      </c>
      <c r="Q467" s="7" t="str">
        <f t="shared" si="95"/>
        <v/>
      </c>
      <c r="R467" s="7">
        <f t="shared" si="98"/>
        <v>0</v>
      </c>
      <c r="S467" s="7">
        <f t="shared" si="99"/>
        <v>2</v>
      </c>
      <c r="T467" s="7" t="str">
        <f t="shared" si="100"/>
        <v>L2</v>
      </c>
      <c r="U467" s="7" t="str">
        <f t="shared" si="96"/>
        <v/>
      </c>
    </row>
    <row r="468" spans="1:21" x14ac:dyDescent="0.25">
      <c r="A468" s="7" t="str">
        <f t="shared" si="97"/>
        <v/>
      </c>
      <c r="B468" s="7" t="str">
        <f>IF(C468=1,MAX(B$2:$B467)+1,IF(F468=0,"",B467))</f>
        <v/>
      </c>
      <c r="C468" s="7">
        <f>COUNTIF($F$2:$F468,F468)</f>
        <v>0</v>
      </c>
      <c r="D468" s="7">
        <f>IF(F468=0,0,MAX($D$2:D467)+1)</f>
        <v>0</v>
      </c>
      <c r="E468" s="7">
        <f>IF(H468=0,0,MAX($E$2:E467)+1)</f>
        <v>0</v>
      </c>
      <c r="F468" s="65"/>
      <c r="G468" s="59"/>
      <c r="H468" s="102"/>
      <c r="I468" s="7" t="e">
        <f>IFERROR(VLOOKUP(H468,H$2:H467,1,FALSE),VLOOKUP(H468,H469:H$478,1,FALSE))</f>
        <v>#N/A</v>
      </c>
      <c r="J468" s="7" t="str">
        <f t="shared" si="90"/>
        <v/>
      </c>
      <c r="K468" s="7" t="str">
        <f t="shared" si="91"/>
        <v/>
      </c>
      <c r="L468" s="7" t="str">
        <f t="shared" si="92"/>
        <v/>
      </c>
      <c r="M468" s="19" t="str">
        <f t="shared" si="101"/>
        <v/>
      </c>
      <c r="N468" s="7" t="str">
        <f t="shared" si="93"/>
        <v/>
      </c>
      <c r="O468" s="7"/>
      <c r="P468" s="7" t="str">
        <f t="shared" si="94"/>
        <v/>
      </c>
      <c r="Q468" s="7" t="str">
        <f t="shared" si="95"/>
        <v/>
      </c>
      <c r="R468" s="7">
        <f t="shared" si="98"/>
        <v>0</v>
      </c>
      <c r="S468" s="7">
        <f t="shared" si="99"/>
        <v>3</v>
      </c>
      <c r="T468" s="7" t="str">
        <f t="shared" si="100"/>
        <v>L3</v>
      </c>
      <c r="U468" s="7" t="str">
        <f t="shared" si="96"/>
        <v/>
      </c>
    </row>
    <row r="469" spans="1:21" x14ac:dyDescent="0.25">
      <c r="A469" s="7" t="str">
        <f t="shared" si="97"/>
        <v/>
      </c>
      <c r="B469" s="7" t="str">
        <f>IF(C469=1,MAX(B$2:$B468)+1,IF(F469=0,"",B468))</f>
        <v/>
      </c>
      <c r="C469" s="7">
        <f>COUNTIF($F$2:$F469,F469)</f>
        <v>0</v>
      </c>
      <c r="D469" s="7">
        <f>IF(F469=0,0,MAX($D$2:D468)+1)</f>
        <v>0</v>
      </c>
      <c r="E469" s="7">
        <f>IF(H469=0,0,MAX($E$2:E468)+1)</f>
        <v>0</v>
      </c>
      <c r="F469" s="65"/>
      <c r="G469" s="59"/>
      <c r="H469" s="102"/>
      <c r="I469" s="7" t="e">
        <f>IFERROR(VLOOKUP(H469,H$2:H468,1,FALSE),VLOOKUP(H469,H470:H$478,1,FALSE))</f>
        <v>#N/A</v>
      </c>
      <c r="J469" s="7" t="str">
        <f t="shared" si="90"/>
        <v/>
      </c>
      <c r="K469" s="7" t="str">
        <f t="shared" si="91"/>
        <v/>
      </c>
      <c r="L469" s="7" t="str">
        <f t="shared" si="92"/>
        <v/>
      </c>
      <c r="M469" s="19" t="str">
        <f t="shared" si="101"/>
        <v/>
      </c>
      <c r="N469" s="7" t="str">
        <f t="shared" si="93"/>
        <v/>
      </c>
      <c r="O469" s="7"/>
      <c r="P469" s="7" t="str">
        <f t="shared" si="94"/>
        <v/>
      </c>
      <c r="Q469" s="7" t="str">
        <f t="shared" si="95"/>
        <v/>
      </c>
      <c r="R469" s="7">
        <f t="shared" si="98"/>
        <v>0</v>
      </c>
      <c r="S469" s="7">
        <f t="shared" si="99"/>
        <v>1</v>
      </c>
      <c r="T469" s="7" t="str">
        <f t="shared" si="100"/>
        <v>L1</v>
      </c>
      <c r="U469" s="7" t="str">
        <f t="shared" si="96"/>
        <v/>
      </c>
    </row>
    <row r="470" spans="1:21" x14ac:dyDescent="0.25">
      <c r="A470" s="7" t="str">
        <f t="shared" si="97"/>
        <v/>
      </c>
      <c r="B470" s="7" t="str">
        <f>IF(C470=1,MAX(B$2:$B469)+1,IF(F470=0,"",B469))</f>
        <v/>
      </c>
      <c r="C470" s="7">
        <f>COUNTIF($F$2:$F470,F470)</f>
        <v>0</v>
      </c>
      <c r="D470" s="7">
        <f>IF(F470=0,0,MAX($D$2:D469)+1)</f>
        <v>0</v>
      </c>
      <c r="E470" s="7">
        <f>IF(H470=0,0,MAX($E$2:E469)+1)</f>
        <v>0</v>
      </c>
      <c r="F470" s="65"/>
      <c r="G470" s="59"/>
      <c r="H470" s="102"/>
      <c r="I470" s="7" t="e">
        <f>IFERROR(VLOOKUP(H470,H$2:H469,1,FALSE),VLOOKUP(H470,H471:H$478,1,FALSE))</f>
        <v>#N/A</v>
      </c>
      <c r="J470" s="7" t="str">
        <f t="shared" si="90"/>
        <v/>
      </c>
      <c r="K470" s="7" t="str">
        <f t="shared" si="91"/>
        <v/>
      </c>
      <c r="L470" s="7" t="str">
        <f t="shared" si="92"/>
        <v/>
      </c>
      <c r="M470" s="19" t="str">
        <f t="shared" si="101"/>
        <v/>
      </c>
      <c r="N470" s="7" t="str">
        <f t="shared" si="93"/>
        <v/>
      </c>
      <c r="O470" s="7"/>
      <c r="P470" s="7" t="str">
        <f t="shared" si="94"/>
        <v/>
      </c>
      <c r="Q470" s="7" t="str">
        <f t="shared" si="95"/>
        <v/>
      </c>
      <c r="R470" s="7">
        <f t="shared" si="98"/>
        <v>0</v>
      </c>
      <c r="S470" s="7">
        <f t="shared" si="99"/>
        <v>2</v>
      </c>
      <c r="T470" s="7" t="str">
        <f t="shared" si="100"/>
        <v>L2</v>
      </c>
      <c r="U470" s="7" t="str">
        <f t="shared" si="96"/>
        <v/>
      </c>
    </row>
    <row r="471" spans="1:21" x14ac:dyDescent="0.25">
      <c r="A471" s="7" t="str">
        <f>IF(B471=B477,"",B471)</f>
        <v/>
      </c>
      <c r="B471" s="7" t="str">
        <f>IF(C471=1,MAX(B$2:$B470)+1,IF(F471=0,"",B470))</f>
        <v/>
      </c>
      <c r="C471" s="7">
        <f>COUNTIF($F$2:$F471,F471)</f>
        <v>0</v>
      </c>
      <c r="D471" s="7">
        <f>IF(F471=0,0,MAX($D$2:D470)+1)</f>
        <v>0</v>
      </c>
      <c r="E471" s="7">
        <f>IF(H471=0,0,MAX($E$2:E470)+1)</f>
        <v>0</v>
      </c>
      <c r="F471" s="65"/>
      <c r="G471" s="59"/>
      <c r="H471" s="102"/>
      <c r="I471" s="7" t="e">
        <f>IFERROR(VLOOKUP(H471,H$2:H470,1,FALSE),VLOOKUP(H471,H472:H$478,1,FALSE))</f>
        <v>#N/A</v>
      </c>
      <c r="J471" s="7" t="str">
        <f t="shared" si="90"/>
        <v/>
      </c>
      <c r="K471" s="7" t="str">
        <f t="shared" si="91"/>
        <v/>
      </c>
      <c r="L471" s="7" t="str">
        <f t="shared" si="92"/>
        <v/>
      </c>
      <c r="M471" s="19" t="str">
        <f t="shared" si="101"/>
        <v/>
      </c>
      <c r="N471" s="7" t="str">
        <f t="shared" si="93"/>
        <v/>
      </c>
      <c r="O471" s="7"/>
      <c r="P471" s="7" t="str">
        <f t="shared" si="94"/>
        <v/>
      </c>
      <c r="Q471" s="7" t="str">
        <f t="shared" si="95"/>
        <v/>
      </c>
      <c r="R471" s="7">
        <f t="shared" si="98"/>
        <v>0</v>
      </c>
      <c r="S471" s="7">
        <f t="shared" si="99"/>
        <v>3</v>
      </c>
      <c r="T471" s="7" t="str">
        <f t="shared" si="100"/>
        <v>L3</v>
      </c>
      <c r="U471" s="7" t="str">
        <f t="shared" si="96"/>
        <v/>
      </c>
    </row>
    <row r="472" spans="1:21" x14ac:dyDescent="0.25">
      <c r="A472" s="7" t="str">
        <f t="shared" ref="A472:A476" si="102">IF(B472=B478,"",B472)</f>
        <v/>
      </c>
      <c r="B472" s="7" t="str">
        <f>IF(C472=1,MAX(B$2:$B471)+1,IF(F472=0,"",B471))</f>
        <v/>
      </c>
      <c r="C472" s="7">
        <f>COUNTIF($F$2:$F472,F472)</f>
        <v>0</v>
      </c>
      <c r="D472" s="7">
        <f>IF(F472=0,0,MAX($D$2:D471)+1)</f>
        <v>0</v>
      </c>
      <c r="E472" s="7">
        <f>IF(H472=0,0,MAX($E$2:E471)+1)</f>
        <v>0</v>
      </c>
      <c r="F472" s="65"/>
      <c r="G472" s="59"/>
      <c r="H472" s="102"/>
      <c r="I472" s="7" t="e">
        <f>IFERROR(VLOOKUP(H472,H$2:H471,1,FALSE),VLOOKUP(H472,H473:H$478,1,FALSE))</f>
        <v>#N/A</v>
      </c>
      <c r="J472" s="7" t="str">
        <f t="shared" si="90"/>
        <v/>
      </c>
      <c r="K472" s="7" t="str">
        <f t="shared" si="91"/>
        <v/>
      </c>
      <c r="L472" s="7" t="str">
        <f t="shared" si="92"/>
        <v/>
      </c>
      <c r="M472" s="19" t="str">
        <f t="shared" si="101"/>
        <v/>
      </c>
      <c r="N472" s="7" t="str">
        <f t="shared" si="93"/>
        <v/>
      </c>
      <c r="O472" s="7"/>
      <c r="P472" s="7" t="str">
        <f t="shared" si="94"/>
        <v/>
      </c>
      <c r="Q472" s="7" t="str">
        <f t="shared" si="95"/>
        <v/>
      </c>
      <c r="R472" s="7">
        <f t="shared" si="98"/>
        <v>0</v>
      </c>
      <c r="S472" s="7">
        <f t="shared" si="99"/>
        <v>1</v>
      </c>
      <c r="T472" s="7" t="str">
        <f t="shared" si="100"/>
        <v>L1</v>
      </c>
      <c r="U472" s="7" t="str">
        <f t="shared" si="96"/>
        <v/>
      </c>
    </row>
    <row r="473" spans="1:21" x14ac:dyDescent="0.25">
      <c r="A473" s="7" t="str">
        <f t="shared" si="102"/>
        <v/>
      </c>
      <c r="B473" s="7" t="str">
        <f>IF(C473=1,MAX(B$2:$B472)+1,IF(F473=0,"",B472))</f>
        <v/>
      </c>
      <c r="C473" s="7">
        <f>COUNTIF($F$2:$F473,F473)</f>
        <v>0</v>
      </c>
      <c r="D473" s="7">
        <f>IF(F473=0,0,MAX($D$2:D472)+1)</f>
        <v>0</v>
      </c>
      <c r="E473" s="7">
        <f>IF(H473=0,0,MAX($E$2:E472)+1)</f>
        <v>0</v>
      </c>
      <c r="F473" s="65"/>
      <c r="G473" s="59"/>
      <c r="H473" s="102"/>
      <c r="I473" s="7" t="e">
        <f>IFERROR(VLOOKUP(H473,H$2:H472,1,FALSE),VLOOKUP(H473,H474:H$478,1,FALSE))</f>
        <v>#N/A</v>
      </c>
      <c r="J473" s="7" t="str">
        <f t="shared" si="90"/>
        <v/>
      </c>
      <c r="K473" s="7" t="str">
        <f t="shared" si="91"/>
        <v/>
      </c>
      <c r="L473" s="7" t="str">
        <f t="shared" si="92"/>
        <v/>
      </c>
      <c r="M473" s="19" t="str">
        <f t="shared" si="101"/>
        <v/>
      </c>
      <c r="N473" s="7" t="str">
        <f t="shared" si="93"/>
        <v/>
      </c>
      <c r="O473" s="7"/>
      <c r="P473" s="7" t="str">
        <f t="shared" si="94"/>
        <v/>
      </c>
      <c r="Q473" s="7" t="str">
        <f t="shared" si="95"/>
        <v/>
      </c>
      <c r="R473" s="7">
        <f t="shared" si="98"/>
        <v>0</v>
      </c>
      <c r="S473" s="7">
        <f t="shared" si="99"/>
        <v>2</v>
      </c>
      <c r="T473" s="7" t="str">
        <f t="shared" si="100"/>
        <v>L2</v>
      </c>
      <c r="U473" s="7" t="str">
        <f t="shared" si="96"/>
        <v/>
      </c>
    </row>
    <row r="474" spans="1:21" x14ac:dyDescent="0.25">
      <c r="A474" s="7" t="str">
        <f t="shared" si="102"/>
        <v/>
      </c>
      <c r="B474" s="7" t="str">
        <f>IF(C474=1,MAX(B$2:$B473)+1,IF(F474=0,"",B473))</f>
        <v/>
      </c>
      <c r="C474" s="7">
        <f>COUNTIF($F$2:$F474,F474)</f>
        <v>0</v>
      </c>
      <c r="D474" s="7">
        <f>IF(F474=0,0,MAX($D$2:D473)+1)</f>
        <v>0</v>
      </c>
      <c r="E474" s="7">
        <f>IF(H474=0,0,MAX($E$2:E473)+1)</f>
        <v>0</v>
      </c>
      <c r="F474" s="65"/>
      <c r="G474" s="59"/>
      <c r="H474" s="102"/>
      <c r="I474" s="7" t="e">
        <f>IFERROR(VLOOKUP(H474,H$2:H473,1,FALSE),VLOOKUP(H474,H475:H$478,1,FALSE))</f>
        <v>#N/A</v>
      </c>
      <c r="J474" s="7" t="str">
        <f t="shared" si="90"/>
        <v/>
      </c>
      <c r="K474" s="7" t="str">
        <f t="shared" si="91"/>
        <v/>
      </c>
      <c r="L474" s="7" t="str">
        <f t="shared" si="92"/>
        <v/>
      </c>
      <c r="M474" s="19" t="str">
        <f t="shared" si="101"/>
        <v/>
      </c>
      <c r="N474" s="7" t="str">
        <f t="shared" si="93"/>
        <v/>
      </c>
      <c r="O474" s="7"/>
      <c r="P474" s="7" t="str">
        <f t="shared" si="94"/>
        <v/>
      </c>
      <c r="Q474" s="7" t="str">
        <f t="shared" si="95"/>
        <v/>
      </c>
      <c r="R474" s="7">
        <f t="shared" si="98"/>
        <v>0</v>
      </c>
      <c r="S474" s="7">
        <f t="shared" si="99"/>
        <v>3</v>
      </c>
      <c r="T474" s="7" t="str">
        <f t="shared" si="100"/>
        <v>L3</v>
      </c>
      <c r="U474" s="7" t="str">
        <f t="shared" si="96"/>
        <v/>
      </c>
    </row>
    <row r="475" spans="1:21" x14ac:dyDescent="0.25">
      <c r="A475" s="7" t="str">
        <f t="shared" si="102"/>
        <v/>
      </c>
      <c r="B475" s="7" t="str">
        <f>IF(C475=1,MAX(B$2:$B474)+1,IF(F475=0,"",B474))</f>
        <v/>
      </c>
      <c r="C475" s="7">
        <f>COUNTIF($F$2:$F475,F475)</f>
        <v>0</v>
      </c>
      <c r="D475" s="7">
        <f>IF(F475=0,0,MAX($D$2:D474)+1)</f>
        <v>0</v>
      </c>
      <c r="E475" s="7">
        <f>IF(H475=0,0,MAX($E$2:E474)+1)</f>
        <v>0</v>
      </c>
      <c r="F475" s="65"/>
      <c r="G475" s="59"/>
      <c r="H475" s="102"/>
      <c r="I475" s="7" t="e">
        <f>IFERROR(VLOOKUP(H475,H$2:H474,1,FALSE),VLOOKUP(H475,H476:H$478,1,FALSE))</f>
        <v>#N/A</v>
      </c>
      <c r="J475" s="7" t="str">
        <f t="shared" si="90"/>
        <v/>
      </c>
      <c r="K475" s="7" t="str">
        <f t="shared" si="91"/>
        <v/>
      </c>
      <c r="L475" s="7" t="str">
        <f t="shared" si="92"/>
        <v/>
      </c>
      <c r="M475" s="19" t="str">
        <f t="shared" si="101"/>
        <v/>
      </c>
      <c r="N475" s="7" t="str">
        <f t="shared" si="93"/>
        <v/>
      </c>
      <c r="O475" s="7"/>
      <c r="P475" s="7" t="str">
        <f t="shared" si="94"/>
        <v/>
      </c>
      <c r="Q475" s="7" t="str">
        <f t="shared" si="95"/>
        <v/>
      </c>
      <c r="R475" s="7">
        <f t="shared" si="98"/>
        <v>0</v>
      </c>
      <c r="S475" s="7">
        <f t="shared" si="99"/>
        <v>1</v>
      </c>
      <c r="T475" s="7" t="str">
        <f t="shared" si="100"/>
        <v>L1</v>
      </c>
      <c r="U475" s="7" t="str">
        <f t="shared" si="96"/>
        <v/>
      </c>
    </row>
    <row r="476" spans="1:21" x14ac:dyDescent="0.25">
      <c r="A476" s="7" t="str">
        <f t="shared" si="102"/>
        <v/>
      </c>
      <c r="B476" s="7" t="str">
        <f>IF(C476=1,MAX(B$2:$B475)+1,IF(F476=0,"",B475))</f>
        <v/>
      </c>
      <c r="C476" s="7">
        <f>COUNTIF($F$2:$F476,F476)</f>
        <v>0</v>
      </c>
      <c r="D476" s="7">
        <f>IF(F476=0,0,MAX($D$2:D475)+1)</f>
        <v>0</v>
      </c>
      <c r="E476" s="7">
        <f>IF(H476=0,0,MAX($E$2:E475)+1)</f>
        <v>0</v>
      </c>
      <c r="F476" s="65"/>
      <c r="G476" s="59"/>
      <c r="H476" s="102"/>
      <c r="I476" s="7" t="e">
        <f>IFERROR(VLOOKUP(H476,H$2:H475,1,FALSE),VLOOKUP(H476,H477:H$478,1,FALSE))</f>
        <v>#N/A</v>
      </c>
      <c r="J476" s="7" t="str">
        <f t="shared" si="90"/>
        <v/>
      </c>
      <c r="K476" s="7" t="str">
        <f t="shared" si="91"/>
        <v/>
      </c>
      <c r="L476" s="7" t="str">
        <f t="shared" si="92"/>
        <v/>
      </c>
      <c r="M476" s="19" t="str">
        <f t="shared" si="101"/>
        <v/>
      </c>
      <c r="N476" s="7" t="str">
        <f t="shared" si="93"/>
        <v/>
      </c>
      <c r="O476" s="7"/>
      <c r="P476" s="7" t="str">
        <f t="shared" si="94"/>
        <v/>
      </c>
      <c r="Q476" s="7" t="str">
        <f t="shared" si="95"/>
        <v/>
      </c>
      <c r="R476" s="7">
        <f t="shared" si="98"/>
        <v>0</v>
      </c>
      <c r="S476" s="7">
        <f t="shared" si="99"/>
        <v>2</v>
      </c>
      <c r="T476" s="7" t="str">
        <f t="shared" si="100"/>
        <v>L2</v>
      </c>
      <c r="U476" s="7" t="str">
        <f t="shared" si="96"/>
        <v/>
      </c>
    </row>
    <row r="477" spans="1:21" x14ac:dyDescent="0.25">
      <c r="A477" s="7" t="str">
        <f t="shared" si="97"/>
        <v/>
      </c>
      <c r="B477" s="7" t="str">
        <f>IF(C477=1,MAX(B$2:$B471)+1,IF(F477=0,"",B471))</f>
        <v/>
      </c>
      <c r="C477" s="7">
        <f>COUNTIF($F$2:$F477,F477)</f>
        <v>0</v>
      </c>
      <c r="D477" s="7">
        <f>IF(F477=0,0,MAX($D$2:D471)+1)</f>
        <v>0</v>
      </c>
      <c r="E477" s="7">
        <f>IF(H477=0,0,MAX($E$2:E471)+1)</f>
        <v>0</v>
      </c>
      <c r="F477" s="65"/>
      <c r="G477" s="65"/>
      <c r="H477" s="102"/>
      <c r="I477" s="7" t="e">
        <f>IFERROR(VLOOKUP(H477,H$2:H476,1,FALSE),VLOOKUP(H477,H478:H$478,1,FALSE))</f>
        <v>#N/A</v>
      </c>
      <c r="J477" s="7" t="str">
        <f t="shared" si="90"/>
        <v/>
      </c>
      <c r="K477" s="7" t="str">
        <f t="shared" si="91"/>
        <v/>
      </c>
      <c r="L477" s="7" t="str">
        <f t="shared" si="92"/>
        <v/>
      </c>
      <c r="M477" s="19" t="str">
        <f t="shared" si="101"/>
        <v/>
      </c>
      <c r="N477" s="7" t="str">
        <f t="shared" si="93"/>
        <v/>
      </c>
      <c r="O477" s="7"/>
      <c r="P477" s="7" t="str">
        <f t="shared" si="94"/>
        <v/>
      </c>
      <c r="Q477" s="7" t="str">
        <f t="shared" si="95"/>
        <v/>
      </c>
      <c r="R477" s="7">
        <f t="shared" si="98"/>
        <v>0</v>
      </c>
      <c r="S477" s="7">
        <f t="shared" si="99"/>
        <v>3</v>
      </c>
      <c r="T477" s="7" t="str">
        <f t="shared" si="100"/>
        <v>L3</v>
      </c>
      <c r="U477" s="7" t="str">
        <f t="shared" si="96"/>
        <v/>
      </c>
    </row>
    <row r="478" spans="1:21" s="8" customFormat="1" ht="15.75" thickBot="1" x14ac:dyDescent="0.3">
      <c r="A478" s="47" t="str">
        <f t="shared" si="97"/>
        <v/>
      </c>
      <c r="B478" s="47" t="str">
        <f>IF(C478=1,MAX(B$2:$B477)+1,IF(F478=0,"",B477))</f>
        <v/>
      </c>
      <c r="C478" s="47">
        <f>COUNTIF($F$2:$F478,F478)</f>
        <v>0</v>
      </c>
      <c r="D478" s="47">
        <f>IF(F478=0,0,MAX($D$2:D477)+1)</f>
        <v>0</v>
      </c>
      <c r="E478" s="47">
        <f>IF(H478=0,0,MAX($E$2:E477)+1)</f>
        <v>0</v>
      </c>
      <c r="F478" s="95"/>
      <c r="G478" s="64"/>
      <c r="H478" s="102"/>
      <c r="I478" s="47" t="e">
        <f>IFERROR(VLOOKUP(H478,H$2:H477,1,FALSE),VLOOKUP(H478,H$478:H479,1,FALSE))</f>
        <v>#N/A</v>
      </c>
      <c r="J478" s="47" t="str">
        <f t="shared" si="90"/>
        <v/>
      </c>
      <c r="K478" s="47" t="str">
        <f t="shared" si="91"/>
        <v/>
      </c>
      <c r="L478" s="47" t="str">
        <f t="shared" si="92"/>
        <v/>
      </c>
      <c r="M478" s="52" t="str">
        <f t="shared" si="101"/>
        <v/>
      </c>
      <c r="N478" s="47" t="str">
        <f t="shared" si="93"/>
        <v/>
      </c>
      <c r="O478" s="47"/>
      <c r="P478" s="47" t="str">
        <f t="shared" si="94"/>
        <v/>
      </c>
      <c r="Q478" s="47" t="str">
        <f t="shared" si="95"/>
        <v/>
      </c>
      <c r="R478" s="47">
        <f t="shared" si="98"/>
        <v>0</v>
      </c>
      <c r="S478" s="47">
        <f t="shared" si="99"/>
        <v>1</v>
      </c>
      <c r="T478" s="47" t="str">
        <f t="shared" si="100"/>
        <v>L1</v>
      </c>
      <c r="U478" s="47" t="str">
        <f t="shared" si="96"/>
        <v/>
      </c>
    </row>
    <row r="479" spans="1:21" x14ac:dyDescent="0.25">
      <c r="A479" s="7" t="str">
        <f t="shared" ref="A479:A542" si="103">IF(B479=B480,"",B479)</f>
        <v/>
      </c>
      <c r="B479" s="7" t="str">
        <f>IF(C479=1,MAX(B$2:$B478)+1,IF(F479=0,"",B478))</f>
        <v/>
      </c>
      <c r="C479" s="7">
        <f>COUNTIF($F$2:$F479,F479)</f>
        <v>0</v>
      </c>
      <c r="D479" s="7">
        <f>IF(F479=0,0,MAX($D$2:D478)+1)</f>
        <v>0</v>
      </c>
      <c r="E479" s="7">
        <f>IF(H479=0,0,MAX($E$2:E478)+1)</f>
        <v>0</v>
      </c>
      <c r="F479" s="65"/>
      <c r="G479" s="65"/>
      <c r="H479" s="63"/>
      <c r="I479" s="7" t="e">
        <f>IFERROR(VLOOKUP(H479,H$2:H478,1,FALSE),VLOOKUP(H479,H$478:H480,1,FALSE))</f>
        <v>#N/A</v>
      </c>
      <c r="J479" s="7" t="str">
        <f t="shared" si="90"/>
        <v/>
      </c>
      <c r="K479" s="7" t="str">
        <f t="shared" si="91"/>
        <v/>
      </c>
      <c r="L479" s="7" t="str">
        <f t="shared" si="92"/>
        <v/>
      </c>
      <c r="M479" s="19" t="str">
        <f t="shared" ref="M479:M542" si="104">IFERROR(VLOOKUP(H479,Нагрузка_диапазон_1,4,FALSE),"")</f>
        <v/>
      </c>
      <c r="N479" s="7" t="str">
        <f t="shared" si="93"/>
        <v/>
      </c>
      <c r="O479" s="7"/>
      <c r="P479" s="7" t="str">
        <f t="shared" si="94"/>
        <v/>
      </c>
      <c r="Q479" s="7" t="str">
        <f t="shared" si="95"/>
        <v/>
      </c>
      <c r="R479" s="7">
        <f t="shared" ref="R479:R542" si="105">IF(Q479=3,"L1,L2,L3",0)</f>
        <v>0</v>
      </c>
      <c r="S479" s="7">
        <f t="shared" ref="S479:S542" si="106">IF(C479=1,1,IF(Q479=3,S478,IF(S478=3,1,S478+1)))</f>
        <v>2</v>
      </c>
      <c r="T479" s="7" t="str">
        <f t="shared" ref="T479:T542" si="107">IF(R479=0,"L"&amp;S479,R479)</f>
        <v>L2</v>
      </c>
      <c r="U479" s="7" t="str">
        <f t="shared" si="96"/>
        <v/>
      </c>
    </row>
    <row r="480" spans="1:21" x14ac:dyDescent="0.25">
      <c r="A480" s="4" t="str">
        <f t="shared" si="103"/>
        <v/>
      </c>
      <c r="B480" s="4" t="str">
        <f>IF(C480=1,MAX(B$2:$B479)+1,IF(F480=0,"",B479))</f>
        <v/>
      </c>
      <c r="C480" s="4">
        <f>COUNTIF($F$2:$F480,F480)</f>
        <v>0</v>
      </c>
      <c r="D480" s="4">
        <f>IF(F480=0,0,MAX($D$2:D479)+1)</f>
        <v>0</v>
      </c>
      <c r="E480" s="4">
        <f>IF(H480=0,0,MAX($E$2:E479)+1)</f>
        <v>0</v>
      </c>
      <c r="F480" s="59"/>
      <c r="G480" s="59"/>
      <c r="H480" s="104"/>
      <c r="I480" s="4" t="e">
        <f>IFERROR(VLOOKUP(H480,H$2:H479,1,FALSE),VLOOKUP(H480,H$478:H481,1,FALSE))</f>
        <v>#N/A</v>
      </c>
      <c r="J480" s="4" t="str">
        <f t="shared" si="90"/>
        <v/>
      </c>
      <c r="K480" s="4" t="str">
        <f t="shared" si="91"/>
        <v/>
      </c>
      <c r="L480" s="4" t="str">
        <f t="shared" si="92"/>
        <v/>
      </c>
      <c r="M480" s="5" t="str">
        <f t="shared" si="104"/>
        <v/>
      </c>
      <c r="N480" s="4" t="str">
        <f t="shared" si="93"/>
        <v/>
      </c>
      <c r="O480" s="4"/>
      <c r="P480" s="4" t="str">
        <f t="shared" si="94"/>
        <v/>
      </c>
      <c r="Q480" s="4" t="str">
        <f t="shared" si="95"/>
        <v/>
      </c>
      <c r="R480" s="4">
        <f t="shared" si="105"/>
        <v>0</v>
      </c>
      <c r="S480" s="4">
        <f t="shared" si="106"/>
        <v>3</v>
      </c>
      <c r="T480" s="4" t="str">
        <f t="shared" si="107"/>
        <v>L3</v>
      </c>
      <c r="U480" s="4" t="str">
        <f t="shared" si="96"/>
        <v/>
      </c>
    </row>
    <row r="481" spans="1:21" x14ac:dyDescent="0.25">
      <c r="A481" s="4" t="str">
        <f t="shared" si="103"/>
        <v/>
      </c>
      <c r="B481" s="4" t="str">
        <f>IF(C481=1,MAX(B$2:$B480)+1,IF(F481=0,"",B480))</f>
        <v/>
      </c>
      <c r="C481" s="4">
        <f>COUNTIF($F$2:$F481,F481)</f>
        <v>0</v>
      </c>
      <c r="D481" s="4">
        <f>IF(F481=0,0,MAX($D$2:D480)+1)</f>
        <v>0</v>
      </c>
      <c r="E481" s="4">
        <f>IF(H481=0,0,MAX($E$2:E480)+1)</f>
        <v>0</v>
      </c>
      <c r="F481" s="59"/>
      <c r="G481" s="59"/>
      <c r="H481" s="102"/>
      <c r="I481" s="4" t="e">
        <f>IFERROR(VLOOKUP(H481,H$2:H480,1,FALSE),VLOOKUP(H481,H$478:H482,1,FALSE))</f>
        <v>#N/A</v>
      </c>
      <c r="J481" s="4" t="str">
        <f t="shared" si="90"/>
        <v/>
      </c>
      <c r="K481" s="4" t="str">
        <f t="shared" si="91"/>
        <v/>
      </c>
      <c r="L481" s="4" t="str">
        <f t="shared" si="92"/>
        <v/>
      </c>
      <c r="M481" s="5" t="str">
        <f t="shared" si="104"/>
        <v/>
      </c>
      <c r="N481" s="4" t="str">
        <f t="shared" si="93"/>
        <v/>
      </c>
      <c r="O481" s="4"/>
      <c r="P481" s="4" t="str">
        <f t="shared" si="94"/>
        <v/>
      </c>
      <c r="Q481" s="4" t="str">
        <f t="shared" si="95"/>
        <v/>
      </c>
      <c r="R481" s="4">
        <f t="shared" si="105"/>
        <v>0</v>
      </c>
      <c r="S481" s="4">
        <f t="shared" si="106"/>
        <v>1</v>
      </c>
      <c r="T481" s="4" t="str">
        <f t="shared" si="107"/>
        <v>L1</v>
      </c>
      <c r="U481" s="4" t="str">
        <f t="shared" si="96"/>
        <v/>
      </c>
    </row>
    <row r="482" spans="1:21" x14ac:dyDescent="0.25">
      <c r="A482" s="4" t="str">
        <f t="shared" si="103"/>
        <v/>
      </c>
      <c r="B482" s="4" t="str">
        <f>IF(C482=1,MAX(B$2:$B481)+1,IF(F482=0,"",B481))</f>
        <v/>
      </c>
      <c r="C482" s="4">
        <f>COUNTIF($F$2:$F482,F482)</f>
        <v>0</v>
      </c>
      <c r="D482" s="4">
        <f>IF(F482=0,0,MAX($D$2:D481)+1)</f>
        <v>0</v>
      </c>
      <c r="E482" s="4">
        <f>IF(H482=0,0,MAX($E$2:E481)+1)</f>
        <v>0</v>
      </c>
      <c r="F482" s="59"/>
      <c r="G482" s="59"/>
      <c r="H482" s="102"/>
      <c r="I482" s="4" t="e">
        <f>IFERROR(VLOOKUP(H482,H$2:H481,1,FALSE),VLOOKUP(H482,H$478:H483,1,FALSE))</f>
        <v>#N/A</v>
      </c>
      <c r="J482" s="4" t="str">
        <f t="shared" si="90"/>
        <v/>
      </c>
      <c r="K482" s="4" t="str">
        <f t="shared" si="91"/>
        <v/>
      </c>
      <c r="L482" s="4" t="str">
        <f t="shared" si="92"/>
        <v/>
      </c>
      <c r="M482" s="5" t="str">
        <f t="shared" si="104"/>
        <v/>
      </c>
      <c r="N482" s="4" t="str">
        <f t="shared" si="93"/>
        <v/>
      </c>
      <c r="O482" s="4"/>
      <c r="P482" s="4" t="str">
        <f t="shared" si="94"/>
        <v/>
      </c>
      <c r="Q482" s="4" t="str">
        <f t="shared" si="95"/>
        <v/>
      </c>
      <c r="R482" s="4">
        <f t="shared" si="105"/>
        <v>0</v>
      </c>
      <c r="S482" s="4">
        <f t="shared" si="106"/>
        <v>2</v>
      </c>
      <c r="T482" s="4" t="str">
        <f t="shared" si="107"/>
        <v>L2</v>
      </c>
      <c r="U482" s="4" t="str">
        <f t="shared" si="96"/>
        <v/>
      </c>
    </row>
    <row r="483" spans="1:21" x14ac:dyDescent="0.25">
      <c r="A483" s="4" t="str">
        <f t="shared" si="103"/>
        <v/>
      </c>
      <c r="B483" s="4" t="str">
        <f>IF(C483=1,MAX(B$2:$B482)+1,IF(F483=0,"",B482))</f>
        <v/>
      </c>
      <c r="C483" s="4">
        <f>COUNTIF($F$2:$F483,F483)</f>
        <v>0</v>
      </c>
      <c r="D483" s="4">
        <f>IF(F483=0,0,MAX($D$2:D482)+1)</f>
        <v>0</v>
      </c>
      <c r="E483" s="4">
        <f>IF(H483=0,0,MAX($E$2:E482)+1)</f>
        <v>0</v>
      </c>
      <c r="F483" s="59"/>
      <c r="G483" s="59"/>
      <c r="H483" s="102"/>
      <c r="I483" s="4" t="e">
        <f>IFERROR(VLOOKUP(H483,H$2:H482,1,FALSE),VLOOKUP(H483,H$478:H484,1,FALSE))</f>
        <v>#N/A</v>
      </c>
      <c r="J483" s="4" t="str">
        <f t="shared" si="90"/>
        <v/>
      </c>
      <c r="K483" s="4" t="str">
        <f t="shared" si="91"/>
        <v/>
      </c>
      <c r="L483" s="4" t="str">
        <f t="shared" si="92"/>
        <v/>
      </c>
      <c r="M483" s="5" t="str">
        <f t="shared" si="104"/>
        <v/>
      </c>
      <c r="N483" s="4" t="str">
        <f t="shared" si="93"/>
        <v/>
      </c>
      <c r="O483" s="4"/>
      <c r="P483" s="4" t="str">
        <f t="shared" si="94"/>
        <v/>
      </c>
      <c r="Q483" s="4" t="str">
        <f t="shared" si="95"/>
        <v/>
      </c>
      <c r="R483" s="4">
        <f t="shared" si="105"/>
        <v>0</v>
      </c>
      <c r="S483" s="4">
        <f t="shared" si="106"/>
        <v>3</v>
      </c>
      <c r="T483" s="4" t="str">
        <f t="shared" si="107"/>
        <v>L3</v>
      </c>
      <c r="U483" s="4" t="str">
        <f t="shared" si="96"/>
        <v/>
      </c>
    </row>
    <row r="484" spans="1:21" x14ac:dyDescent="0.25">
      <c r="A484" s="4" t="str">
        <f t="shared" si="103"/>
        <v/>
      </c>
      <c r="B484" s="4" t="str">
        <f>IF(C484=1,MAX(B$2:$B483)+1,IF(F484=0,"",B483))</f>
        <v/>
      </c>
      <c r="C484" s="4">
        <f>COUNTIF($F$2:$F484,F484)</f>
        <v>0</v>
      </c>
      <c r="D484" s="4">
        <f>IF(F484=0,0,MAX($D$2:D483)+1)</f>
        <v>0</v>
      </c>
      <c r="E484" s="4">
        <f>IF(H484=0,0,MAX($E$2:E483)+1)</f>
        <v>0</v>
      </c>
      <c r="F484" s="59"/>
      <c r="G484" s="59"/>
      <c r="H484" s="102"/>
      <c r="I484" s="4" t="e">
        <f>IFERROR(VLOOKUP(H484,H$2:H483,1,FALSE),VLOOKUP(H484,H$478:H485,1,FALSE))</f>
        <v>#N/A</v>
      </c>
      <c r="J484" s="4" t="str">
        <f t="shared" si="90"/>
        <v/>
      </c>
      <c r="K484" s="4" t="str">
        <f t="shared" si="91"/>
        <v/>
      </c>
      <c r="L484" s="4" t="str">
        <f t="shared" si="92"/>
        <v/>
      </c>
      <c r="M484" s="5" t="str">
        <f t="shared" si="104"/>
        <v/>
      </c>
      <c r="N484" s="4" t="str">
        <f t="shared" si="93"/>
        <v/>
      </c>
      <c r="O484" s="4"/>
      <c r="P484" s="4" t="str">
        <f t="shared" si="94"/>
        <v/>
      </c>
      <c r="Q484" s="4" t="str">
        <f t="shared" si="95"/>
        <v/>
      </c>
      <c r="R484" s="4">
        <f t="shared" si="105"/>
        <v>0</v>
      </c>
      <c r="S484" s="4">
        <f t="shared" si="106"/>
        <v>1</v>
      </c>
      <c r="T484" s="4" t="str">
        <f t="shared" si="107"/>
        <v>L1</v>
      </c>
      <c r="U484" s="4" t="str">
        <f t="shared" si="96"/>
        <v/>
      </c>
    </row>
    <row r="485" spans="1:21" x14ac:dyDescent="0.25">
      <c r="A485" s="4" t="str">
        <f t="shared" si="103"/>
        <v/>
      </c>
      <c r="B485" s="4" t="str">
        <f>IF(C485=1,MAX(B$2:$B484)+1,IF(F485=0,"",B484))</f>
        <v/>
      </c>
      <c r="C485" s="4">
        <f>COUNTIF($F$2:$F485,F485)</f>
        <v>0</v>
      </c>
      <c r="D485" s="4">
        <f>IF(F485=0,0,MAX($D$2:D484)+1)</f>
        <v>0</v>
      </c>
      <c r="E485" s="4">
        <f>IF(H485=0,0,MAX($E$2:E484)+1)</f>
        <v>0</v>
      </c>
      <c r="F485" s="59"/>
      <c r="G485" s="59"/>
      <c r="H485" s="102"/>
      <c r="I485" s="4" t="e">
        <f>IFERROR(VLOOKUP(H485,H$2:H484,1,FALSE),VLOOKUP(H485,H$478:H486,1,FALSE))</f>
        <v>#N/A</v>
      </c>
      <c r="J485" s="4" t="str">
        <f t="shared" si="90"/>
        <v/>
      </c>
      <c r="K485" s="4" t="str">
        <f t="shared" si="91"/>
        <v/>
      </c>
      <c r="L485" s="4" t="str">
        <f t="shared" si="92"/>
        <v/>
      </c>
      <c r="M485" s="5" t="str">
        <f t="shared" si="104"/>
        <v/>
      </c>
      <c r="N485" s="4" t="str">
        <f t="shared" si="93"/>
        <v/>
      </c>
      <c r="O485" s="4"/>
      <c r="P485" s="4" t="str">
        <f t="shared" si="94"/>
        <v/>
      </c>
      <c r="Q485" s="4" t="str">
        <f t="shared" si="95"/>
        <v/>
      </c>
      <c r="R485" s="4">
        <f t="shared" si="105"/>
        <v>0</v>
      </c>
      <c r="S485" s="4">
        <f t="shared" si="106"/>
        <v>2</v>
      </c>
      <c r="T485" s="4" t="str">
        <f t="shared" si="107"/>
        <v>L2</v>
      </c>
      <c r="U485" s="4" t="str">
        <f t="shared" si="96"/>
        <v/>
      </c>
    </row>
    <row r="486" spans="1:21" x14ac:dyDescent="0.25">
      <c r="A486" s="4" t="str">
        <f t="shared" si="103"/>
        <v/>
      </c>
      <c r="B486" s="4" t="str">
        <f>IF(C486=1,MAX(B$2:$B485)+1,IF(F486=0,"",B485))</f>
        <v/>
      </c>
      <c r="C486" s="4">
        <f>COUNTIF($F$2:$F486,F486)</f>
        <v>0</v>
      </c>
      <c r="D486" s="4">
        <f>IF(F486=0,0,MAX($D$2:D485)+1)</f>
        <v>0</v>
      </c>
      <c r="E486" s="4">
        <f>IF(H486=0,0,MAX($E$2:E485)+1)</f>
        <v>0</v>
      </c>
      <c r="F486" s="59"/>
      <c r="G486" s="59"/>
      <c r="H486" s="102"/>
      <c r="I486" s="4" t="e">
        <f>IFERROR(VLOOKUP(H486,H$2:H485,1,FALSE),VLOOKUP(H486,H$478:H487,1,FALSE))</f>
        <v>#N/A</v>
      </c>
      <c r="J486" s="4" t="str">
        <f t="shared" si="90"/>
        <v/>
      </c>
      <c r="K486" s="4" t="str">
        <f t="shared" si="91"/>
        <v/>
      </c>
      <c r="L486" s="4" t="str">
        <f t="shared" si="92"/>
        <v/>
      </c>
      <c r="M486" s="5" t="str">
        <f t="shared" si="104"/>
        <v/>
      </c>
      <c r="N486" s="4" t="str">
        <f t="shared" si="93"/>
        <v/>
      </c>
      <c r="O486" s="4"/>
      <c r="P486" s="4" t="str">
        <f t="shared" si="94"/>
        <v/>
      </c>
      <c r="Q486" s="4" t="str">
        <f t="shared" si="95"/>
        <v/>
      </c>
      <c r="R486" s="4">
        <f t="shared" si="105"/>
        <v>0</v>
      </c>
      <c r="S486" s="4">
        <f t="shared" si="106"/>
        <v>3</v>
      </c>
      <c r="T486" s="4" t="str">
        <f t="shared" si="107"/>
        <v>L3</v>
      </c>
      <c r="U486" s="4" t="str">
        <f t="shared" si="96"/>
        <v/>
      </c>
    </row>
    <row r="487" spans="1:21" x14ac:dyDescent="0.25">
      <c r="A487" s="4" t="str">
        <f t="shared" si="103"/>
        <v/>
      </c>
      <c r="B487" s="4" t="str">
        <f>IF(C487=1,MAX(B$2:$B486)+1,IF(F487=0,"",B486))</f>
        <v/>
      </c>
      <c r="C487" s="4">
        <f>COUNTIF($F$2:$F487,F487)</f>
        <v>0</v>
      </c>
      <c r="D487" s="4">
        <f>IF(F487=0,0,MAX($D$2:D486)+1)</f>
        <v>0</v>
      </c>
      <c r="E487" s="4">
        <f>IF(H487=0,0,MAX($E$2:E486)+1)</f>
        <v>0</v>
      </c>
      <c r="F487" s="59"/>
      <c r="G487" s="59"/>
      <c r="H487" s="102"/>
      <c r="I487" s="4" t="e">
        <f>IFERROR(VLOOKUP(H487,H$2:H486,1,FALSE),VLOOKUP(H487,H$478:H488,1,FALSE))</f>
        <v>#N/A</v>
      </c>
      <c r="J487" s="4" t="str">
        <f t="shared" si="90"/>
        <v/>
      </c>
      <c r="K487" s="4" t="str">
        <f t="shared" si="91"/>
        <v/>
      </c>
      <c r="L487" s="4" t="str">
        <f t="shared" si="92"/>
        <v/>
      </c>
      <c r="M487" s="5" t="str">
        <f t="shared" si="104"/>
        <v/>
      </c>
      <c r="N487" s="4" t="str">
        <f t="shared" si="93"/>
        <v/>
      </c>
      <c r="O487" s="4"/>
      <c r="P487" s="4" t="str">
        <f t="shared" si="94"/>
        <v/>
      </c>
      <c r="Q487" s="4" t="str">
        <f t="shared" si="95"/>
        <v/>
      </c>
      <c r="R487" s="4">
        <f t="shared" si="105"/>
        <v>0</v>
      </c>
      <c r="S487" s="4">
        <f t="shared" si="106"/>
        <v>1</v>
      </c>
      <c r="T487" s="4" t="str">
        <f t="shared" si="107"/>
        <v>L1</v>
      </c>
      <c r="U487" s="4" t="str">
        <f t="shared" si="96"/>
        <v/>
      </c>
    </row>
    <row r="488" spans="1:21" x14ac:dyDescent="0.25">
      <c r="A488" s="4" t="str">
        <f t="shared" si="103"/>
        <v/>
      </c>
      <c r="B488" s="4" t="str">
        <f>IF(C488=1,MAX(B$2:$B487)+1,IF(F488=0,"",B487))</f>
        <v/>
      </c>
      <c r="C488" s="4">
        <f>COUNTIF($F$2:$F488,F488)</f>
        <v>0</v>
      </c>
      <c r="D488" s="4">
        <f>IF(F488=0,0,MAX($D$2:D487)+1)</f>
        <v>0</v>
      </c>
      <c r="E488" s="4">
        <f>IF(H488=0,0,MAX($E$2:E487)+1)</f>
        <v>0</v>
      </c>
      <c r="F488" s="59"/>
      <c r="G488" s="59"/>
      <c r="H488" s="102"/>
      <c r="I488" s="4" t="e">
        <f>IFERROR(VLOOKUP(H488,H$2:H487,1,FALSE),VLOOKUP(H488,H$478:H489,1,FALSE))</f>
        <v>#N/A</v>
      </c>
      <c r="J488" s="4" t="str">
        <f t="shared" si="90"/>
        <v/>
      </c>
      <c r="K488" s="4" t="str">
        <f t="shared" si="91"/>
        <v/>
      </c>
      <c r="L488" s="4" t="str">
        <f t="shared" si="92"/>
        <v/>
      </c>
      <c r="M488" s="5" t="str">
        <f t="shared" si="104"/>
        <v/>
      </c>
      <c r="N488" s="4" t="str">
        <f t="shared" si="93"/>
        <v/>
      </c>
      <c r="O488" s="4"/>
      <c r="P488" s="4" t="str">
        <f t="shared" si="94"/>
        <v/>
      </c>
      <c r="Q488" s="4" t="str">
        <f t="shared" si="95"/>
        <v/>
      </c>
      <c r="R488" s="4">
        <f t="shared" si="105"/>
        <v>0</v>
      </c>
      <c r="S488" s="4">
        <f t="shared" si="106"/>
        <v>2</v>
      </c>
      <c r="T488" s="4" t="str">
        <f t="shared" si="107"/>
        <v>L2</v>
      </c>
      <c r="U488" s="4" t="str">
        <f t="shared" si="96"/>
        <v/>
      </c>
    </row>
    <row r="489" spans="1:21" x14ac:dyDescent="0.25">
      <c r="A489" s="4" t="str">
        <f t="shared" si="103"/>
        <v/>
      </c>
      <c r="B489" s="4" t="str">
        <f>IF(C489=1,MAX(B$2:$B488)+1,IF(F489=0,"",B488))</f>
        <v/>
      </c>
      <c r="C489" s="4">
        <f>COUNTIF($F$2:$F489,F489)</f>
        <v>0</v>
      </c>
      <c r="D489" s="4">
        <f>IF(F489=0,0,MAX($D$2:D488)+1)</f>
        <v>0</v>
      </c>
      <c r="E489" s="4">
        <f>IF(H489=0,0,MAX($E$2:E488)+1)</f>
        <v>0</v>
      </c>
      <c r="F489" s="59"/>
      <c r="G489" s="59"/>
      <c r="H489" s="102"/>
      <c r="I489" s="4" t="e">
        <f>IFERROR(VLOOKUP(H489,H$2:H488,1,FALSE),VLOOKUP(H489,H$478:H490,1,FALSE))</f>
        <v>#N/A</v>
      </c>
      <c r="J489" s="4" t="str">
        <f t="shared" si="90"/>
        <v/>
      </c>
      <c r="K489" s="4" t="str">
        <f t="shared" si="91"/>
        <v/>
      </c>
      <c r="L489" s="4" t="str">
        <f t="shared" si="92"/>
        <v/>
      </c>
      <c r="M489" s="5" t="str">
        <f t="shared" si="104"/>
        <v/>
      </c>
      <c r="N489" s="4" t="str">
        <f t="shared" si="93"/>
        <v/>
      </c>
      <c r="O489" s="4"/>
      <c r="P489" s="4" t="str">
        <f t="shared" si="94"/>
        <v/>
      </c>
      <c r="Q489" s="4" t="str">
        <f t="shared" si="95"/>
        <v/>
      </c>
      <c r="R489" s="4">
        <f t="shared" si="105"/>
        <v>0</v>
      </c>
      <c r="S489" s="4">
        <f t="shared" si="106"/>
        <v>3</v>
      </c>
      <c r="T489" s="4" t="str">
        <f t="shared" si="107"/>
        <v>L3</v>
      </c>
      <c r="U489" s="4" t="str">
        <f t="shared" si="96"/>
        <v/>
      </c>
    </row>
    <row r="490" spans="1:21" x14ac:dyDescent="0.25">
      <c r="A490" s="4" t="str">
        <f t="shared" si="103"/>
        <v/>
      </c>
      <c r="B490" s="4" t="str">
        <f>IF(C490=1,MAX(B$2:$B489)+1,IF(F490=0,"",B489))</f>
        <v/>
      </c>
      <c r="C490" s="4">
        <f>COUNTIF($F$2:$F490,F490)</f>
        <v>0</v>
      </c>
      <c r="D490" s="4">
        <f>IF(F490=0,0,MAX($D$2:D489)+1)</f>
        <v>0</v>
      </c>
      <c r="E490" s="4">
        <f>IF(H490=0,0,MAX($E$2:E489)+1)</f>
        <v>0</v>
      </c>
      <c r="F490" s="59"/>
      <c r="G490" s="59"/>
      <c r="H490" s="102"/>
      <c r="I490" s="4" t="e">
        <f>IFERROR(VLOOKUP(H490,H$2:H489,1,FALSE),VLOOKUP(H490,H$478:H491,1,FALSE))</f>
        <v>#N/A</v>
      </c>
      <c r="J490" s="4" t="str">
        <f t="shared" si="90"/>
        <v/>
      </c>
      <c r="K490" s="4" t="str">
        <f t="shared" si="91"/>
        <v/>
      </c>
      <c r="L490" s="4" t="str">
        <f t="shared" si="92"/>
        <v/>
      </c>
      <c r="M490" s="5" t="str">
        <f t="shared" si="104"/>
        <v/>
      </c>
      <c r="N490" s="4" t="str">
        <f t="shared" si="93"/>
        <v/>
      </c>
      <c r="O490" s="4"/>
      <c r="P490" s="4" t="str">
        <f t="shared" si="94"/>
        <v/>
      </c>
      <c r="Q490" s="4" t="str">
        <f t="shared" si="95"/>
        <v/>
      </c>
      <c r="R490" s="4">
        <f t="shared" si="105"/>
        <v>0</v>
      </c>
      <c r="S490" s="4">
        <f t="shared" si="106"/>
        <v>1</v>
      </c>
      <c r="T490" s="4" t="str">
        <f t="shared" si="107"/>
        <v>L1</v>
      </c>
      <c r="U490" s="4" t="str">
        <f t="shared" si="96"/>
        <v/>
      </c>
    </row>
    <row r="491" spans="1:21" x14ac:dyDescent="0.25">
      <c r="A491" s="4" t="str">
        <f t="shared" si="103"/>
        <v/>
      </c>
      <c r="B491" s="4" t="str">
        <f>IF(C491=1,MAX(B$2:$B490)+1,IF(F491=0,"",B490))</f>
        <v/>
      </c>
      <c r="C491" s="4">
        <f>COUNTIF($F$2:$F491,F491)</f>
        <v>0</v>
      </c>
      <c r="D491" s="4">
        <f>IF(F491=0,0,MAX($D$2:D490)+1)</f>
        <v>0</v>
      </c>
      <c r="E491" s="4">
        <f>IF(H491=0,0,MAX($E$2:E490)+1)</f>
        <v>0</v>
      </c>
      <c r="F491" s="59"/>
      <c r="G491" s="59"/>
      <c r="H491" s="102"/>
      <c r="I491" s="4" t="e">
        <f>IFERROR(VLOOKUP(H491,H$2:H490,1,FALSE),VLOOKUP(H491,H$478:H492,1,FALSE))</f>
        <v>#N/A</v>
      </c>
      <c r="J491" s="4" t="str">
        <f t="shared" si="90"/>
        <v/>
      </c>
      <c r="K491" s="4" t="str">
        <f t="shared" si="91"/>
        <v/>
      </c>
      <c r="L491" s="4" t="str">
        <f t="shared" si="92"/>
        <v/>
      </c>
      <c r="M491" s="5" t="str">
        <f t="shared" si="104"/>
        <v/>
      </c>
      <c r="N491" s="4" t="str">
        <f t="shared" si="93"/>
        <v/>
      </c>
      <c r="O491" s="4"/>
      <c r="P491" s="4" t="str">
        <f t="shared" si="94"/>
        <v/>
      </c>
      <c r="Q491" s="4" t="str">
        <f t="shared" si="95"/>
        <v/>
      </c>
      <c r="R491" s="4">
        <f t="shared" si="105"/>
        <v>0</v>
      </c>
      <c r="S491" s="4">
        <f t="shared" si="106"/>
        <v>2</v>
      </c>
      <c r="T491" s="4" t="str">
        <f t="shared" si="107"/>
        <v>L2</v>
      </c>
      <c r="U491" s="4" t="str">
        <f t="shared" si="96"/>
        <v/>
      </c>
    </row>
    <row r="492" spans="1:21" x14ac:dyDescent="0.25">
      <c r="A492" s="4" t="str">
        <f t="shared" si="103"/>
        <v/>
      </c>
      <c r="B492" s="4" t="str">
        <f>IF(C492=1,MAX(B$2:$B491)+1,IF(F492=0,"",B491))</f>
        <v/>
      </c>
      <c r="C492" s="4">
        <f>COUNTIF($F$2:$F492,F492)</f>
        <v>0</v>
      </c>
      <c r="D492" s="4">
        <f>IF(F492=0,0,MAX($D$2:D491)+1)</f>
        <v>0</v>
      </c>
      <c r="E492" s="4">
        <f>IF(H492=0,0,MAX($E$2:E491)+1)</f>
        <v>0</v>
      </c>
      <c r="F492" s="59"/>
      <c r="G492" s="59"/>
      <c r="H492" s="102"/>
      <c r="I492" s="4" t="e">
        <f>IFERROR(VLOOKUP(H492,H$2:H491,1,FALSE),VLOOKUP(H492,H$478:H493,1,FALSE))</f>
        <v>#N/A</v>
      </c>
      <c r="J492" s="4" t="str">
        <f t="shared" si="90"/>
        <v/>
      </c>
      <c r="K492" s="4" t="str">
        <f t="shared" si="91"/>
        <v/>
      </c>
      <c r="L492" s="4" t="str">
        <f t="shared" si="92"/>
        <v/>
      </c>
      <c r="M492" s="5" t="str">
        <f t="shared" si="104"/>
        <v/>
      </c>
      <c r="N492" s="4" t="str">
        <f t="shared" si="93"/>
        <v/>
      </c>
      <c r="O492" s="4"/>
      <c r="P492" s="4" t="str">
        <f t="shared" si="94"/>
        <v/>
      </c>
      <c r="Q492" s="4" t="str">
        <f t="shared" si="95"/>
        <v/>
      </c>
      <c r="R492" s="4">
        <f t="shared" si="105"/>
        <v>0</v>
      </c>
      <c r="S492" s="4">
        <f t="shared" si="106"/>
        <v>3</v>
      </c>
      <c r="T492" s="4" t="str">
        <f t="shared" si="107"/>
        <v>L3</v>
      </c>
      <c r="U492" s="4" t="str">
        <f t="shared" si="96"/>
        <v/>
      </c>
    </row>
    <row r="493" spans="1:21" x14ac:dyDescent="0.25">
      <c r="A493" s="4" t="str">
        <f t="shared" si="103"/>
        <v/>
      </c>
      <c r="B493" s="4" t="str">
        <f>IF(C493=1,MAX(B$2:$B492)+1,IF(F493=0,"",B492))</f>
        <v/>
      </c>
      <c r="C493" s="4">
        <f>COUNTIF($F$2:$F493,F493)</f>
        <v>0</v>
      </c>
      <c r="D493" s="4">
        <f>IF(F493=0,0,MAX($D$2:D492)+1)</f>
        <v>0</v>
      </c>
      <c r="E493" s="4">
        <f>IF(H493=0,0,MAX($E$2:E492)+1)</f>
        <v>0</v>
      </c>
      <c r="F493" s="59"/>
      <c r="G493" s="59"/>
      <c r="H493" s="102"/>
      <c r="I493" s="4" t="e">
        <f>IFERROR(VLOOKUP(H493,H$2:H492,1,FALSE),VLOOKUP(H493,H$478:H494,1,FALSE))</f>
        <v>#N/A</v>
      </c>
      <c r="J493" s="4" t="str">
        <f t="shared" si="90"/>
        <v/>
      </c>
      <c r="K493" s="4" t="str">
        <f t="shared" si="91"/>
        <v/>
      </c>
      <c r="L493" s="4" t="str">
        <f t="shared" si="92"/>
        <v/>
      </c>
      <c r="M493" s="5" t="str">
        <f t="shared" si="104"/>
        <v/>
      </c>
      <c r="N493" s="4" t="str">
        <f t="shared" si="93"/>
        <v/>
      </c>
      <c r="O493" s="4"/>
      <c r="P493" s="4" t="str">
        <f t="shared" si="94"/>
        <v/>
      </c>
      <c r="Q493" s="4" t="str">
        <f t="shared" si="95"/>
        <v/>
      </c>
      <c r="R493" s="4">
        <f t="shared" si="105"/>
        <v>0</v>
      </c>
      <c r="S493" s="4">
        <f t="shared" si="106"/>
        <v>1</v>
      </c>
      <c r="T493" s="4" t="str">
        <f t="shared" si="107"/>
        <v>L1</v>
      </c>
      <c r="U493" s="4" t="str">
        <f t="shared" si="96"/>
        <v/>
      </c>
    </row>
    <row r="494" spans="1:21" x14ac:dyDescent="0.25">
      <c r="A494" s="4" t="str">
        <f t="shared" si="103"/>
        <v/>
      </c>
      <c r="B494" s="4" t="str">
        <f>IF(C494=1,MAX(B$2:$B493)+1,IF(F494=0,"",B493))</f>
        <v/>
      </c>
      <c r="C494" s="4">
        <f>COUNTIF($F$2:$F494,F494)</f>
        <v>0</v>
      </c>
      <c r="D494" s="4">
        <f>IF(F494=0,0,MAX($D$2:D493)+1)</f>
        <v>0</v>
      </c>
      <c r="E494" s="4">
        <f>IF(H494=0,0,MAX($E$2:E493)+1)</f>
        <v>0</v>
      </c>
      <c r="F494" s="59"/>
      <c r="G494" s="59"/>
      <c r="H494" s="102"/>
      <c r="I494" s="4" t="e">
        <f>IFERROR(VLOOKUP(H494,H$2:H493,1,FALSE),VLOOKUP(H494,H$478:H495,1,FALSE))</f>
        <v>#N/A</v>
      </c>
      <c r="J494" s="4" t="str">
        <f t="shared" si="90"/>
        <v/>
      </c>
      <c r="K494" s="4" t="str">
        <f t="shared" si="91"/>
        <v/>
      </c>
      <c r="L494" s="4" t="str">
        <f t="shared" si="92"/>
        <v/>
      </c>
      <c r="M494" s="5" t="str">
        <f t="shared" si="104"/>
        <v/>
      </c>
      <c r="N494" s="4" t="str">
        <f t="shared" si="93"/>
        <v/>
      </c>
      <c r="O494" s="4"/>
      <c r="P494" s="4" t="str">
        <f t="shared" si="94"/>
        <v/>
      </c>
      <c r="Q494" s="4" t="str">
        <f t="shared" si="95"/>
        <v/>
      </c>
      <c r="R494" s="4">
        <f t="shared" si="105"/>
        <v>0</v>
      </c>
      <c r="S494" s="4">
        <f t="shared" si="106"/>
        <v>2</v>
      </c>
      <c r="T494" s="4" t="str">
        <f t="shared" si="107"/>
        <v>L2</v>
      </c>
      <c r="U494" s="4" t="str">
        <f t="shared" si="96"/>
        <v/>
      </c>
    </row>
    <row r="495" spans="1:21" ht="15.75" thickBot="1" x14ac:dyDescent="0.3">
      <c r="A495" s="4" t="str">
        <f t="shared" si="103"/>
        <v/>
      </c>
      <c r="B495" s="4" t="str">
        <f>IF(C495=1,MAX(B$2:$B494)+1,IF(F495=0,"",B494))</f>
        <v/>
      </c>
      <c r="C495" s="4">
        <f>COUNTIF($F$2:$F495,F495)</f>
        <v>0</v>
      </c>
      <c r="D495" s="4">
        <f>IF(F495=0,0,MAX($D$2:D494)+1)</f>
        <v>0</v>
      </c>
      <c r="E495" s="4">
        <f>IF(H495=0,0,MAX($E$2:E494)+1)</f>
        <v>0</v>
      </c>
      <c r="F495" s="59"/>
      <c r="G495" s="59"/>
      <c r="H495" s="102"/>
      <c r="I495" s="4" t="e">
        <f>IFERROR(VLOOKUP(H495,H$2:H494,1,FALSE),VLOOKUP(H495,H$478:H496,1,FALSE))</f>
        <v>#N/A</v>
      </c>
      <c r="J495" s="4" t="str">
        <f t="shared" si="90"/>
        <v/>
      </c>
      <c r="K495" s="4" t="str">
        <f t="shared" si="91"/>
        <v/>
      </c>
      <c r="L495" s="4" t="str">
        <f t="shared" si="92"/>
        <v/>
      </c>
      <c r="M495" s="5" t="str">
        <f t="shared" si="104"/>
        <v/>
      </c>
      <c r="N495" s="4" t="str">
        <f t="shared" si="93"/>
        <v/>
      </c>
      <c r="O495" s="4"/>
      <c r="P495" s="4" t="str">
        <f t="shared" si="94"/>
        <v/>
      </c>
      <c r="Q495" s="4" t="str">
        <f t="shared" si="95"/>
        <v/>
      </c>
      <c r="R495" s="4">
        <f t="shared" si="105"/>
        <v>0</v>
      </c>
      <c r="S495" s="4">
        <f t="shared" si="106"/>
        <v>3</v>
      </c>
      <c r="T495" s="4" t="str">
        <f t="shared" si="107"/>
        <v>L3</v>
      </c>
      <c r="U495" s="4" t="str">
        <f t="shared" si="96"/>
        <v/>
      </c>
    </row>
    <row r="496" spans="1:21" x14ac:dyDescent="0.25">
      <c r="A496" s="4" t="str">
        <f t="shared" si="103"/>
        <v/>
      </c>
      <c r="B496" s="4" t="str">
        <f>IF(C496=1,MAX(B$2:$B495)+1,IF(F496=0,"",B495))</f>
        <v/>
      </c>
      <c r="C496" s="4">
        <f>COUNTIF($F$2:$F496,F496)</f>
        <v>0</v>
      </c>
      <c r="D496" s="4">
        <f>IF(F496=0,0,MAX($D$2:D495)+1)</f>
        <v>0</v>
      </c>
      <c r="E496" s="4">
        <f>IF(H496=0,0,MAX($E$2:E495)+1)</f>
        <v>0</v>
      </c>
      <c r="F496" s="59"/>
      <c r="G496" s="59"/>
      <c r="H496" s="63"/>
      <c r="I496" s="4" t="e">
        <f>IFERROR(VLOOKUP(H496,H$2:H495,1,FALSE),VLOOKUP(H496,H$478:H497,1,FALSE))</f>
        <v>#N/A</v>
      </c>
      <c r="J496" s="4" t="str">
        <f t="shared" si="90"/>
        <v/>
      </c>
      <c r="K496" s="4" t="str">
        <f t="shared" si="91"/>
        <v/>
      </c>
      <c r="L496" s="4" t="str">
        <f t="shared" si="92"/>
        <v/>
      </c>
      <c r="M496" s="5" t="str">
        <f t="shared" si="104"/>
        <v/>
      </c>
      <c r="N496" s="4" t="str">
        <f t="shared" si="93"/>
        <v/>
      </c>
      <c r="O496" s="4"/>
      <c r="P496" s="4" t="str">
        <f t="shared" si="94"/>
        <v/>
      </c>
      <c r="Q496" s="4" t="str">
        <f t="shared" si="95"/>
        <v/>
      </c>
      <c r="R496" s="4">
        <f t="shared" si="105"/>
        <v>0</v>
      </c>
      <c r="S496" s="4">
        <f t="shared" si="106"/>
        <v>1</v>
      </c>
      <c r="T496" s="4" t="str">
        <f t="shared" si="107"/>
        <v>L1</v>
      </c>
      <c r="U496" s="4" t="str">
        <f t="shared" si="96"/>
        <v/>
      </c>
    </row>
    <row r="497" spans="1:21" x14ac:dyDescent="0.25">
      <c r="A497" s="4" t="str">
        <f t="shared" si="103"/>
        <v/>
      </c>
      <c r="B497" s="4" t="str">
        <f>IF(C497=1,MAX(B$2:$B496)+1,IF(F497=0,"",B496))</f>
        <v/>
      </c>
      <c r="C497" s="4">
        <f>COUNTIF($F$2:$F497,F497)</f>
        <v>0</v>
      </c>
      <c r="D497" s="4">
        <f>IF(F497=0,0,MAX($D$2:D496)+1)</f>
        <v>0</v>
      </c>
      <c r="E497" s="4">
        <f>IF(H497=0,0,MAX($E$2:E496)+1)</f>
        <v>0</v>
      </c>
      <c r="F497" s="59"/>
      <c r="G497" s="59"/>
      <c r="H497" s="102"/>
      <c r="I497" s="4" t="e">
        <f>IFERROR(VLOOKUP(H497,H$2:H496,1,FALSE),VLOOKUP(H497,H$478:H498,1,FALSE))</f>
        <v>#N/A</v>
      </c>
      <c r="J497" s="4" t="str">
        <f t="shared" si="90"/>
        <v/>
      </c>
      <c r="K497" s="4" t="str">
        <f t="shared" si="91"/>
        <v/>
      </c>
      <c r="L497" s="4" t="str">
        <f t="shared" si="92"/>
        <v/>
      </c>
      <c r="M497" s="5" t="str">
        <f t="shared" si="104"/>
        <v/>
      </c>
      <c r="N497" s="4" t="str">
        <f t="shared" si="93"/>
        <v/>
      </c>
      <c r="O497" s="4"/>
      <c r="P497" s="4" t="str">
        <f t="shared" si="94"/>
        <v/>
      </c>
      <c r="Q497" s="4" t="str">
        <f t="shared" si="95"/>
        <v/>
      </c>
      <c r="R497" s="4">
        <f t="shared" si="105"/>
        <v>0</v>
      </c>
      <c r="S497" s="4">
        <f t="shared" si="106"/>
        <v>2</v>
      </c>
      <c r="T497" s="4" t="str">
        <f t="shared" si="107"/>
        <v>L2</v>
      </c>
      <c r="U497" s="4" t="str">
        <f t="shared" si="96"/>
        <v/>
      </c>
    </row>
    <row r="498" spans="1:21" x14ac:dyDescent="0.25">
      <c r="A498" s="4" t="str">
        <f t="shared" si="103"/>
        <v/>
      </c>
      <c r="B498" s="4" t="str">
        <f>IF(C498=1,MAX(B$2:$B497)+1,IF(F498=0,"",B497))</f>
        <v/>
      </c>
      <c r="C498" s="4">
        <f>COUNTIF($F$2:$F498,F498)</f>
        <v>0</v>
      </c>
      <c r="D498" s="4">
        <f>IF(F498=0,0,MAX($D$2:D497)+1)</f>
        <v>0</v>
      </c>
      <c r="E498" s="4">
        <f>IF(H498=0,0,MAX($E$2:E497)+1)</f>
        <v>0</v>
      </c>
      <c r="F498" s="59"/>
      <c r="G498" s="59"/>
      <c r="H498" s="102"/>
      <c r="I498" s="4" t="e">
        <f>IFERROR(VLOOKUP(H498,H$2:H497,1,FALSE),VLOOKUP(H498,H$478:H499,1,FALSE))</f>
        <v>#N/A</v>
      </c>
      <c r="J498" s="4" t="str">
        <f t="shared" si="90"/>
        <v/>
      </c>
      <c r="K498" s="4" t="str">
        <f t="shared" si="91"/>
        <v/>
      </c>
      <c r="L498" s="4" t="str">
        <f t="shared" si="92"/>
        <v/>
      </c>
      <c r="M498" s="5" t="str">
        <f t="shared" si="104"/>
        <v/>
      </c>
      <c r="N498" s="4" t="str">
        <f t="shared" si="93"/>
        <v/>
      </c>
      <c r="O498" s="4"/>
      <c r="P498" s="4" t="str">
        <f t="shared" si="94"/>
        <v/>
      </c>
      <c r="Q498" s="4" t="str">
        <f t="shared" si="95"/>
        <v/>
      </c>
      <c r="R498" s="4">
        <f t="shared" si="105"/>
        <v>0</v>
      </c>
      <c r="S498" s="4">
        <f t="shared" si="106"/>
        <v>3</v>
      </c>
      <c r="T498" s="4" t="str">
        <f t="shared" si="107"/>
        <v>L3</v>
      </c>
      <c r="U498" s="4" t="str">
        <f t="shared" si="96"/>
        <v/>
      </c>
    </row>
    <row r="499" spans="1:21" x14ac:dyDescent="0.25">
      <c r="A499" s="4" t="str">
        <f t="shared" si="103"/>
        <v/>
      </c>
      <c r="B499" s="4" t="str">
        <f>IF(C499=1,MAX(B$2:$B498)+1,IF(F499=0,"",B498))</f>
        <v/>
      </c>
      <c r="C499" s="4">
        <f>COUNTIF($F$2:$F499,F499)</f>
        <v>0</v>
      </c>
      <c r="D499" s="4">
        <f>IF(F499=0,0,MAX($D$2:D498)+1)</f>
        <v>0</v>
      </c>
      <c r="E499" s="4">
        <f>IF(H499=0,0,MAX($E$2:E498)+1)</f>
        <v>0</v>
      </c>
      <c r="F499" s="59"/>
      <c r="G499" s="59"/>
      <c r="H499" s="102"/>
      <c r="I499" s="4" t="e">
        <f>IFERROR(VLOOKUP(H499,H$2:H498,1,FALSE),VLOOKUP(H499,H$478:H500,1,FALSE))</f>
        <v>#N/A</v>
      </c>
      <c r="J499" s="4" t="str">
        <f t="shared" si="90"/>
        <v/>
      </c>
      <c r="K499" s="4" t="str">
        <f t="shared" si="91"/>
        <v/>
      </c>
      <c r="L499" s="4" t="str">
        <f t="shared" si="92"/>
        <v/>
      </c>
      <c r="M499" s="5" t="str">
        <f t="shared" si="104"/>
        <v/>
      </c>
      <c r="N499" s="4" t="str">
        <f t="shared" si="93"/>
        <v/>
      </c>
      <c r="O499" s="4"/>
      <c r="P499" s="4" t="str">
        <f t="shared" si="94"/>
        <v/>
      </c>
      <c r="Q499" s="4" t="str">
        <f t="shared" si="95"/>
        <v/>
      </c>
      <c r="R499" s="4">
        <f t="shared" si="105"/>
        <v>0</v>
      </c>
      <c r="S499" s="4">
        <f t="shared" si="106"/>
        <v>1</v>
      </c>
      <c r="T499" s="4" t="str">
        <f t="shared" si="107"/>
        <v>L1</v>
      </c>
      <c r="U499" s="4" t="str">
        <f t="shared" si="96"/>
        <v/>
      </c>
    </row>
    <row r="500" spans="1:21" x14ac:dyDescent="0.25">
      <c r="A500" s="4" t="str">
        <f t="shared" si="103"/>
        <v/>
      </c>
      <c r="B500" s="4" t="str">
        <f>IF(C500=1,MAX(B$2:$B499)+1,IF(F500=0,"",B499))</f>
        <v/>
      </c>
      <c r="C500" s="4">
        <f>COUNTIF($F$2:$F500,F500)</f>
        <v>0</v>
      </c>
      <c r="D500" s="4">
        <f>IF(F500=0,0,MAX($D$2:D499)+1)</f>
        <v>0</v>
      </c>
      <c r="E500" s="4">
        <f>IF(H500=0,0,MAX($E$2:E499)+1)</f>
        <v>0</v>
      </c>
      <c r="F500" s="59"/>
      <c r="G500" s="59"/>
      <c r="H500" s="102"/>
      <c r="I500" s="4" t="e">
        <f>IFERROR(VLOOKUP(H500,H$2:H499,1,FALSE),VLOOKUP(H500,H$478:H501,1,FALSE))</f>
        <v>#N/A</v>
      </c>
      <c r="J500" s="4" t="str">
        <f t="shared" si="90"/>
        <v/>
      </c>
      <c r="K500" s="4" t="str">
        <f t="shared" si="91"/>
        <v/>
      </c>
      <c r="L500" s="4" t="str">
        <f t="shared" si="92"/>
        <v/>
      </c>
      <c r="M500" s="5" t="str">
        <f t="shared" si="104"/>
        <v/>
      </c>
      <c r="N500" s="4" t="str">
        <f t="shared" si="93"/>
        <v/>
      </c>
      <c r="O500" s="4"/>
      <c r="P500" s="4" t="str">
        <f t="shared" si="94"/>
        <v/>
      </c>
      <c r="Q500" s="4" t="str">
        <f t="shared" si="95"/>
        <v/>
      </c>
      <c r="R500" s="4">
        <f t="shared" si="105"/>
        <v>0</v>
      </c>
      <c r="S500" s="4">
        <f t="shared" si="106"/>
        <v>2</v>
      </c>
      <c r="T500" s="4" t="str">
        <f t="shared" si="107"/>
        <v>L2</v>
      </c>
      <c r="U500" s="4" t="str">
        <f t="shared" si="96"/>
        <v/>
      </c>
    </row>
    <row r="501" spans="1:21" x14ac:dyDescent="0.25">
      <c r="A501" s="4" t="str">
        <f t="shared" si="103"/>
        <v/>
      </c>
      <c r="B501" s="4" t="str">
        <f>IF(C501=1,MAX(B$2:$B500)+1,IF(F501=0,"",B500))</f>
        <v/>
      </c>
      <c r="C501" s="4">
        <f>COUNTIF($F$2:$F501,F501)</f>
        <v>0</v>
      </c>
      <c r="D501" s="4">
        <f>IF(F501=0,0,MAX($D$2:D500)+1)</f>
        <v>0</v>
      </c>
      <c r="E501" s="4">
        <f>IF(H501=0,0,MAX($E$2:E500)+1)</f>
        <v>0</v>
      </c>
      <c r="F501" s="59"/>
      <c r="G501" s="59"/>
      <c r="H501" s="102"/>
      <c r="I501" s="4" t="e">
        <f>IFERROR(VLOOKUP(H501,H$2:H500,1,FALSE),VLOOKUP(H501,H$478:H502,1,FALSE))</f>
        <v>#N/A</v>
      </c>
      <c r="J501" s="4" t="str">
        <f t="shared" si="90"/>
        <v/>
      </c>
      <c r="K501" s="4" t="str">
        <f t="shared" si="91"/>
        <v/>
      </c>
      <c r="L501" s="4" t="str">
        <f t="shared" si="92"/>
        <v/>
      </c>
      <c r="M501" s="5" t="str">
        <f t="shared" si="104"/>
        <v/>
      </c>
      <c r="N501" s="4" t="str">
        <f t="shared" si="93"/>
        <v/>
      </c>
      <c r="O501" s="4"/>
      <c r="P501" s="4" t="str">
        <f t="shared" si="94"/>
        <v/>
      </c>
      <c r="Q501" s="4" t="str">
        <f t="shared" si="95"/>
        <v/>
      </c>
      <c r="R501" s="4">
        <f t="shared" si="105"/>
        <v>0</v>
      </c>
      <c r="S501" s="4">
        <f t="shared" si="106"/>
        <v>3</v>
      </c>
      <c r="T501" s="4" t="str">
        <f t="shared" si="107"/>
        <v>L3</v>
      </c>
      <c r="U501" s="4" t="str">
        <f t="shared" si="96"/>
        <v/>
      </c>
    </row>
    <row r="502" spans="1:21" x14ac:dyDescent="0.25">
      <c r="A502" s="4" t="str">
        <f t="shared" si="103"/>
        <v/>
      </c>
      <c r="B502" s="4" t="str">
        <f>IF(C502=1,MAX(B$2:$B501)+1,IF(F502=0,"",B501))</f>
        <v/>
      </c>
      <c r="C502" s="4">
        <f>COUNTIF($F$2:$F502,F502)</f>
        <v>0</v>
      </c>
      <c r="D502" s="4">
        <f>IF(F502=0,0,MAX($D$2:D501)+1)</f>
        <v>0</v>
      </c>
      <c r="E502" s="4">
        <f>IF(H502=0,0,MAX($E$2:E501)+1)</f>
        <v>0</v>
      </c>
      <c r="F502" s="59"/>
      <c r="G502" s="59"/>
      <c r="H502" s="102"/>
      <c r="I502" s="4" t="e">
        <f>IFERROR(VLOOKUP(H502,H$2:H501,1,FALSE),VLOOKUP(H502,H$478:H503,1,FALSE))</f>
        <v>#N/A</v>
      </c>
      <c r="J502" s="4" t="str">
        <f t="shared" si="90"/>
        <v/>
      </c>
      <c r="K502" s="4" t="str">
        <f t="shared" si="91"/>
        <v/>
      </c>
      <c r="L502" s="4" t="str">
        <f t="shared" si="92"/>
        <v/>
      </c>
      <c r="M502" s="5" t="str">
        <f t="shared" si="104"/>
        <v/>
      </c>
      <c r="N502" s="4" t="str">
        <f t="shared" si="93"/>
        <v/>
      </c>
      <c r="O502" s="4"/>
      <c r="P502" s="4" t="str">
        <f t="shared" si="94"/>
        <v/>
      </c>
      <c r="Q502" s="4" t="str">
        <f t="shared" si="95"/>
        <v/>
      </c>
      <c r="R502" s="4">
        <f t="shared" si="105"/>
        <v>0</v>
      </c>
      <c r="S502" s="4">
        <f t="shared" si="106"/>
        <v>1</v>
      </c>
      <c r="T502" s="4" t="str">
        <f t="shared" si="107"/>
        <v>L1</v>
      </c>
      <c r="U502" s="4" t="str">
        <f t="shared" si="96"/>
        <v/>
      </c>
    </row>
    <row r="503" spans="1:21" x14ac:dyDescent="0.25">
      <c r="A503" s="4" t="str">
        <f t="shared" si="103"/>
        <v/>
      </c>
      <c r="B503" s="4" t="str">
        <f>IF(C503=1,MAX(B$2:$B502)+1,IF(F503=0,"",B502))</f>
        <v/>
      </c>
      <c r="C503" s="4">
        <f>COUNTIF($F$2:$F503,F503)</f>
        <v>0</v>
      </c>
      <c r="D503" s="4">
        <f>IF(F503=0,0,MAX($D$2:D502)+1)</f>
        <v>0</v>
      </c>
      <c r="E503" s="4">
        <f>IF(H503=0,0,MAX($E$2:E502)+1)</f>
        <v>0</v>
      </c>
      <c r="F503" s="59"/>
      <c r="G503" s="59"/>
      <c r="H503" s="102"/>
      <c r="I503" s="4" t="e">
        <f>IFERROR(VLOOKUP(H503,H$2:H502,1,FALSE),VLOOKUP(H503,H$478:H504,1,FALSE))</f>
        <v>#N/A</v>
      </c>
      <c r="J503" s="4" t="str">
        <f t="shared" si="90"/>
        <v/>
      </c>
      <c r="K503" s="4" t="str">
        <f t="shared" si="91"/>
        <v/>
      </c>
      <c r="L503" s="4" t="str">
        <f t="shared" si="92"/>
        <v/>
      </c>
      <c r="M503" s="5" t="str">
        <f t="shared" si="104"/>
        <v/>
      </c>
      <c r="N503" s="4" t="str">
        <f t="shared" si="93"/>
        <v/>
      </c>
      <c r="O503" s="4"/>
      <c r="P503" s="4" t="str">
        <f t="shared" si="94"/>
        <v/>
      </c>
      <c r="Q503" s="4" t="str">
        <f t="shared" si="95"/>
        <v/>
      </c>
      <c r="R503" s="4">
        <f t="shared" si="105"/>
        <v>0</v>
      </c>
      <c r="S503" s="4">
        <f t="shared" si="106"/>
        <v>2</v>
      </c>
      <c r="T503" s="4" t="str">
        <f t="shared" si="107"/>
        <v>L2</v>
      </c>
      <c r="U503" s="4" t="str">
        <f t="shared" si="96"/>
        <v/>
      </c>
    </row>
    <row r="504" spans="1:21" x14ac:dyDescent="0.25">
      <c r="A504" s="4" t="str">
        <f t="shared" si="103"/>
        <v/>
      </c>
      <c r="B504" s="4" t="str">
        <f>IF(C504=1,MAX(B$2:$B503)+1,IF(F504=0,"",B503))</f>
        <v/>
      </c>
      <c r="C504" s="4">
        <f>COUNTIF($F$2:$F504,F504)</f>
        <v>0</v>
      </c>
      <c r="D504" s="4">
        <f>IF(F504=0,0,MAX($D$2:D503)+1)</f>
        <v>0</v>
      </c>
      <c r="E504" s="4">
        <f>IF(H504=0,0,MAX($E$2:E503)+1)</f>
        <v>0</v>
      </c>
      <c r="F504" s="59"/>
      <c r="G504" s="59"/>
      <c r="H504" s="102"/>
      <c r="I504" s="4" t="e">
        <f>IFERROR(VLOOKUP(H504,H$2:H503,1,FALSE),VLOOKUP(H504,H$478:H505,1,FALSE))</f>
        <v>#N/A</v>
      </c>
      <c r="J504" s="4" t="str">
        <f t="shared" si="90"/>
        <v/>
      </c>
      <c r="K504" s="4" t="str">
        <f t="shared" si="91"/>
        <v/>
      </c>
      <c r="L504" s="4" t="str">
        <f t="shared" si="92"/>
        <v/>
      </c>
      <c r="M504" s="5" t="str">
        <f t="shared" si="104"/>
        <v/>
      </c>
      <c r="N504" s="4" t="str">
        <f t="shared" si="93"/>
        <v/>
      </c>
      <c r="O504" s="4"/>
      <c r="P504" s="4" t="str">
        <f t="shared" si="94"/>
        <v/>
      </c>
      <c r="Q504" s="4" t="str">
        <f t="shared" si="95"/>
        <v/>
      </c>
      <c r="R504" s="4">
        <f t="shared" si="105"/>
        <v>0</v>
      </c>
      <c r="S504" s="4">
        <f t="shared" si="106"/>
        <v>3</v>
      </c>
      <c r="T504" s="4" t="str">
        <f t="shared" si="107"/>
        <v>L3</v>
      </c>
      <c r="U504" s="4" t="str">
        <f t="shared" si="96"/>
        <v/>
      </c>
    </row>
    <row r="505" spans="1:21" x14ac:dyDescent="0.25">
      <c r="A505" s="4" t="str">
        <f t="shared" si="103"/>
        <v/>
      </c>
      <c r="B505" s="4" t="str">
        <f>IF(C505=1,MAX(B$2:$B504)+1,IF(F505=0,"",B504))</f>
        <v/>
      </c>
      <c r="C505" s="4">
        <f>COUNTIF($F$2:$F505,F505)</f>
        <v>0</v>
      </c>
      <c r="D505" s="4">
        <f>IF(F505=0,0,MAX($D$2:D504)+1)</f>
        <v>0</v>
      </c>
      <c r="E505" s="4">
        <f>IF(H505=0,0,MAX($E$2:E504)+1)</f>
        <v>0</v>
      </c>
      <c r="F505" s="59"/>
      <c r="G505" s="59"/>
      <c r="H505" s="102"/>
      <c r="I505" s="4" t="e">
        <f>IFERROR(VLOOKUP(H505,H$2:H504,1,FALSE),VLOOKUP(H505,H$478:H506,1,FALSE))</f>
        <v>#N/A</v>
      </c>
      <c r="J505" s="4" t="str">
        <f t="shared" si="90"/>
        <v/>
      </c>
      <c r="K505" s="4" t="str">
        <f t="shared" si="91"/>
        <v/>
      </c>
      <c r="L505" s="4" t="str">
        <f t="shared" si="92"/>
        <v/>
      </c>
      <c r="M505" s="5" t="str">
        <f t="shared" si="104"/>
        <v/>
      </c>
      <c r="N505" s="4" t="str">
        <f t="shared" si="93"/>
        <v/>
      </c>
      <c r="O505" s="4"/>
      <c r="P505" s="4" t="str">
        <f t="shared" si="94"/>
        <v/>
      </c>
      <c r="Q505" s="4" t="str">
        <f t="shared" si="95"/>
        <v/>
      </c>
      <c r="R505" s="4">
        <f t="shared" si="105"/>
        <v>0</v>
      </c>
      <c r="S505" s="4">
        <f t="shared" si="106"/>
        <v>1</v>
      </c>
      <c r="T505" s="4" t="str">
        <f t="shared" si="107"/>
        <v>L1</v>
      </c>
      <c r="U505" s="4" t="str">
        <f t="shared" si="96"/>
        <v/>
      </c>
    </row>
    <row r="506" spans="1:21" x14ac:dyDescent="0.25">
      <c r="A506" s="4" t="str">
        <f t="shared" si="103"/>
        <v/>
      </c>
      <c r="B506" s="4" t="str">
        <f>IF(C506=1,MAX(B$2:$B505)+1,IF(F506=0,"",B505))</f>
        <v/>
      </c>
      <c r="C506" s="4">
        <f>COUNTIF($F$2:$F506,F506)</f>
        <v>0</v>
      </c>
      <c r="D506" s="4">
        <f>IF(F506=0,0,MAX($D$2:D505)+1)</f>
        <v>0</v>
      </c>
      <c r="E506" s="4">
        <f>IF(H506=0,0,MAX($E$2:E505)+1)</f>
        <v>0</v>
      </c>
      <c r="F506" s="59"/>
      <c r="G506" s="59"/>
      <c r="H506" s="102"/>
      <c r="I506" s="4" t="e">
        <f>IFERROR(VLOOKUP(H506,H$2:H505,1,FALSE),VLOOKUP(H506,H$478:H507,1,FALSE))</f>
        <v>#N/A</v>
      </c>
      <c r="J506" s="4" t="str">
        <f t="shared" si="90"/>
        <v/>
      </c>
      <c r="K506" s="4" t="str">
        <f t="shared" si="91"/>
        <v/>
      </c>
      <c r="L506" s="4" t="str">
        <f t="shared" si="92"/>
        <v/>
      </c>
      <c r="M506" s="5" t="str">
        <f t="shared" si="104"/>
        <v/>
      </c>
      <c r="N506" s="4" t="str">
        <f t="shared" si="93"/>
        <v/>
      </c>
      <c r="O506" s="4"/>
      <c r="P506" s="4" t="str">
        <f t="shared" si="94"/>
        <v/>
      </c>
      <c r="Q506" s="4" t="str">
        <f t="shared" si="95"/>
        <v/>
      </c>
      <c r="R506" s="4">
        <f t="shared" si="105"/>
        <v>0</v>
      </c>
      <c r="S506" s="4">
        <f t="shared" si="106"/>
        <v>2</v>
      </c>
      <c r="T506" s="4" t="str">
        <f t="shared" si="107"/>
        <v>L2</v>
      </c>
      <c r="U506" s="4" t="str">
        <f t="shared" si="96"/>
        <v/>
      </c>
    </row>
    <row r="507" spans="1:21" x14ac:dyDescent="0.25">
      <c r="A507" s="4" t="str">
        <f t="shared" si="103"/>
        <v/>
      </c>
      <c r="B507" s="4" t="str">
        <f>IF(C507=1,MAX(B$2:$B506)+1,IF(F507=0,"",B506))</f>
        <v/>
      </c>
      <c r="C507" s="4">
        <f>COUNTIF($F$2:$F507,F507)</f>
        <v>0</v>
      </c>
      <c r="D507" s="4">
        <f>IF(F507=0,0,MAX($D$2:D506)+1)</f>
        <v>0</v>
      </c>
      <c r="E507" s="4">
        <f>IF(H507=0,0,MAX($E$2:E506)+1)</f>
        <v>0</v>
      </c>
      <c r="F507" s="59"/>
      <c r="G507" s="59"/>
      <c r="H507" s="102"/>
      <c r="I507" s="4" t="e">
        <f>IFERROR(VLOOKUP(H507,H$2:H506,1,FALSE),VLOOKUP(H507,H$478:H508,1,FALSE))</f>
        <v>#N/A</v>
      </c>
      <c r="J507" s="4" t="str">
        <f t="shared" si="90"/>
        <v/>
      </c>
      <c r="K507" s="4" t="str">
        <f t="shared" si="91"/>
        <v/>
      </c>
      <c r="L507" s="4" t="str">
        <f t="shared" si="92"/>
        <v/>
      </c>
      <c r="M507" s="5" t="str">
        <f t="shared" si="104"/>
        <v/>
      </c>
      <c r="N507" s="4" t="str">
        <f t="shared" si="93"/>
        <v/>
      </c>
      <c r="O507" s="4"/>
      <c r="P507" s="4" t="str">
        <f t="shared" si="94"/>
        <v/>
      </c>
      <c r="Q507" s="4" t="str">
        <f t="shared" si="95"/>
        <v/>
      </c>
      <c r="R507" s="4">
        <f t="shared" si="105"/>
        <v>0</v>
      </c>
      <c r="S507" s="4">
        <f t="shared" si="106"/>
        <v>3</v>
      </c>
      <c r="T507" s="4" t="str">
        <f t="shared" si="107"/>
        <v>L3</v>
      </c>
      <c r="U507" s="4" t="str">
        <f t="shared" si="96"/>
        <v/>
      </c>
    </row>
    <row r="508" spans="1:21" x14ac:dyDescent="0.25">
      <c r="A508" s="4" t="str">
        <f t="shared" si="103"/>
        <v/>
      </c>
      <c r="B508" s="4" t="str">
        <f>IF(C508=1,MAX(B$2:$B507)+1,IF(F508=0,"",B507))</f>
        <v/>
      </c>
      <c r="C508" s="4">
        <f>COUNTIF($F$2:$F508,F508)</f>
        <v>0</v>
      </c>
      <c r="D508" s="4">
        <f>IF(F508=0,0,MAX($D$2:D507)+1)</f>
        <v>0</v>
      </c>
      <c r="E508" s="4">
        <f>IF(H508=0,0,MAX($E$2:E507)+1)</f>
        <v>0</v>
      </c>
      <c r="F508" s="59"/>
      <c r="G508" s="59"/>
      <c r="H508" s="102"/>
      <c r="I508" s="4" t="e">
        <f>IFERROR(VLOOKUP(H508,H$2:H507,1,FALSE),VLOOKUP(H508,H$478:H509,1,FALSE))</f>
        <v>#N/A</v>
      </c>
      <c r="J508" s="4" t="str">
        <f t="shared" si="90"/>
        <v/>
      </c>
      <c r="K508" s="4" t="str">
        <f t="shared" si="91"/>
        <v/>
      </c>
      <c r="L508" s="4" t="str">
        <f t="shared" si="92"/>
        <v/>
      </c>
      <c r="M508" s="5" t="str">
        <f t="shared" si="104"/>
        <v/>
      </c>
      <c r="N508" s="4" t="str">
        <f t="shared" si="93"/>
        <v/>
      </c>
      <c r="O508" s="4"/>
      <c r="P508" s="4" t="str">
        <f t="shared" si="94"/>
        <v/>
      </c>
      <c r="Q508" s="4" t="str">
        <f t="shared" si="95"/>
        <v/>
      </c>
      <c r="R508" s="4">
        <f t="shared" si="105"/>
        <v>0</v>
      </c>
      <c r="S508" s="4">
        <f t="shared" si="106"/>
        <v>1</v>
      </c>
      <c r="T508" s="4" t="str">
        <f t="shared" si="107"/>
        <v>L1</v>
      </c>
      <c r="U508" s="4" t="str">
        <f t="shared" si="96"/>
        <v/>
      </c>
    </row>
    <row r="509" spans="1:21" x14ac:dyDescent="0.25">
      <c r="A509" s="4" t="str">
        <f t="shared" si="103"/>
        <v/>
      </c>
      <c r="B509" s="4" t="str">
        <f>IF(C509=1,MAX(B$2:$B508)+1,IF(F509=0,"",B508))</f>
        <v/>
      </c>
      <c r="C509" s="4">
        <f>COUNTIF($F$2:$F509,F509)</f>
        <v>0</v>
      </c>
      <c r="D509" s="4">
        <f>IF(F509=0,0,MAX($D$2:D508)+1)</f>
        <v>0</v>
      </c>
      <c r="E509" s="4">
        <f>IF(H509=0,0,MAX($E$2:E508)+1)</f>
        <v>0</v>
      </c>
      <c r="F509" s="59"/>
      <c r="G509" s="59"/>
      <c r="H509" s="102"/>
      <c r="I509" s="4" t="e">
        <f>IFERROR(VLOOKUP(H509,H$2:H508,1,FALSE),VLOOKUP(H509,H$478:H510,1,FALSE))</f>
        <v>#N/A</v>
      </c>
      <c r="J509" s="4" t="str">
        <f t="shared" si="90"/>
        <v/>
      </c>
      <c r="K509" s="4" t="str">
        <f t="shared" si="91"/>
        <v/>
      </c>
      <c r="L509" s="4" t="str">
        <f t="shared" si="92"/>
        <v/>
      </c>
      <c r="M509" s="5" t="str">
        <f t="shared" si="104"/>
        <v/>
      </c>
      <c r="N509" s="4" t="str">
        <f t="shared" si="93"/>
        <v/>
      </c>
      <c r="O509" s="4"/>
      <c r="P509" s="4" t="str">
        <f t="shared" si="94"/>
        <v/>
      </c>
      <c r="Q509" s="4" t="str">
        <f t="shared" si="95"/>
        <v/>
      </c>
      <c r="R509" s="4">
        <f t="shared" si="105"/>
        <v>0</v>
      </c>
      <c r="S509" s="4">
        <f t="shared" si="106"/>
        <v>2</v>
      </c>
      <c r="T509" s="4" t="str">
        <f t="shared" si="107"/>
        <v>L2</v>
      </c>
      <c r="U509" s="4" t="str">
        <f t="shared" si="96"/>
        <v/>
      </c>
    </row>
    <row r="510" spans="1:21" x14ac:dyDescent="0.25">
      <c r="A510" s="4" t="str">
        <f t="shared" si="103"/>
        <v/>
      </c>
      <c r="B510" s="4" t="str">
        <f>IF(C510=1,MAX(B$2:$B509)+1,IF(F510=0,"",B509))</f>
        <v/>
      </c>
      <c r="C510" s="4">
        <f>COUNTIF($F$2:$F510,F510)</f>
        <v>0</v>
      </c>
      <c r="D510" s="4">
        <f>IF(F510=0,0,MAX($D$2:D509)+1)</f>
        <v>0</v>
      </c>
      <c r="E510" s="4">
        <f>IF(H510=0,0,MAX($E$2:E509)+1)</f>
        <v>0</v>
      </c>
      <c r="F510" s="59"/>
      <c r="G510" s="59"/>
      <c r="H510" s="102"/>
      <c r="I510" s="4" t="e">
        <f>IFERROR(VLOOKUP(H510,H$2:H509,1,FALSE),VLOOKUP(H510,H$478:H511,1,FALSE))</f>
        <v>#N/A</v>
      </c>
      <c r="J510" s="4" t="str">
        <f t="shared" si="90"/>
        <v/>
      </c>
      <c r="K510" s="4" t="str">
        <f t="shared" si="91"/>
        <v/>
      </c>
      <c r="L510" s="4" t="str">
        <f t="shared" si="92"/>
        <v/>
      </c>
      <c r="M510" s="5" t="str">
        <f t="shared" si="104"/>
        <v/>
      </c>
      <c r="N510" s="4" t="str">
        <f t="shared" si="93"/>
        <v/>
      </c>
      <c r="O510" s="4"/>
      <c r="P510" s="4" t="str">
        <f t="shared" si="94"/>
        <v/>
      </c>
      <c r="Q510" s="4" t="str">
        <f t="shared" si="95"/>
        <v/>
      </c>
      <c r="R510" s="4">
        <f t="shared" si="105"/>
        <v>0</v>
      </c>
      <c r="S510" s="4">
        <f t="shared" si="106"/>
        <v>3</v>
      </c>
      <c r="T510" s="4" t="str">
        <f t="shared" si="107"/>
        <v>L3</v>
      </c>
      <c r="U510" s="4" t="str">
        <f t="shared" si="96"/>
        <v/>
      </c>
    </row>
    <row r="511" spans="1:21" x14ac:dyDescent="0.25">
      <c r="A511" s="4" t="str">
        <f t="shared" si="103"/>
        <v/>
      </c>
      <c r="B511" s="4" t="str">
        <f>IF(C511=1,MAX(B$2:$B510)+1,IF(F511=0,"",B510))</f>
        <v/>
      </c>
      <c r="C511" s="4">
        <f>COUNTIF($F$2:$F511,F511)</f>
        <v>0</v>
      </c>
      <c r="D511" s="4">
        <f>IF(F511=0,0,MAX($D$2:D510)+1)</f>
        <v>0</v>
      </c>
      <c r="E511" s="4">
        <f>IF(H511=0,0,MAX($E$2:E510)+1)</f>
        <v>0</v>
      </c>
      <c r="F511" s="59"/>
      <c r="G511" s="59"/>
      <c r="H511" s="102"/>
      <c r="I511" s="4" t="e">
        <f>IFERROR(VLOOKUP(H511,H$2:H510,1,FALSE),VLOOKUP(H511,H$478:H512,1,FALSE))</f>
        <v>#N/A</v>
      </c>
      <c r="J511" s="4" t="str">
        <f t="shared" si="90"/>
        <v/>
      </c>
      <c r="K511" s="4" t="str">
        <f t="shared" si="91"/>
        <v/>
      </c>
      <c r="L511" s="4" t="str">
        <f t="shared" si="92"/>
        <v/>
      </c>
      <c r="M511" s="5" t="str">
        <f t="shared" si="104"/>
        <v/>
      </c>
      <c r="N511" s="4" t="str">
        <f t="shared" si="93"/>
        <v/>
      </c>
      <c r="O511" s="4"/>
      <c r="P511" s="4" t="str">
        <f t="shared" si="94"/>
        <v/>
      </c>
      <c r="Q511" s="4" t="str">
        <f t="shared" si="95"/>
        <v/>
      </c>
      <c r="R511" s="4">
        <f t="shared" si="105"/>
        <v>0</v>
      </c>
      <c r="S511" s="4">
        <f t="shared" si="106"/>
        <v>1</v>
      </c>
      <c r="T511" s="4" t="str">
        <f t="shared" si="107"/>
        <v>L1</v>
      </c>
      <c r="U511" s="4" t="str">
        <f t="shared" si="96"/>
        <v/>
      </c>
    </row>
    <row r="512" spans="1:21" ht="15.75" thickBot="1" x14ac:dyDescent="0.3">
      <c r="A512" s="4" t="str">
        <f t="shared" si="103"/>
        <v/>
      </c>
      <c r="B512" s="4" t="str">
        <f>IF(C512=1,MAX(B$2:$B511)+1,IF(F512=0,"",B511))</f>
        <v/>
      </c>
      <c r="C512" s="4">
        <f>COUNTIF($F$2:$F512,F512)</f>
        <v>0</v>
      </c>
      <c r="D512" s="4">
        <f>IF(F512=0,0,MAX($D$2:D511)+1)</f>
        <v>0</v>
      </c>
      <c r="E512" s="4">
        <f>IF(H512=0,0,MAX($E$2:E511)+1)</f>
        <v>0</v>
      </c>
      <c r="F512" s="59"/>
      <c r="G512" s="59"/>
      <c r="H512" s="102"/>
      <c r="I512" s="4" t="e">
        <f>IFERROR(VLOOKUP(H512,H$2:H511,1,FALSE),VLOOKUP(H512,H$478:H513,1,FALSE))</f>
        <v>#N/A</v>
      </c>
      <c r="J512" s="4" t="str">
        <f t="shared" si="90"/>
        <v/>
      </c>
      <c r="K512" s="4" t="str">
        <f t="shared" si="91"/>
        <v/>
      </c>
      <c r="L512" s="4" t="str">
        <f t="shared" si="92"/>
        <v/>
      </c>
      <c r="M512" s="5" t="str">
        <f t="shared" si="104"/>
        <v/>
      </c>
      <c r="N512" s="4" t="str">
        <f t="shared" si="93"/>
        <v/>
      </c>
      <c r="O512" s="4"/>
      <c r="P512" s="4" t="str">
        <f t="shared" si="94"/>
        <v/>
      </c>
      <c r="Q512" s="4" t="str">
        <f t="shared" si="95"/>
        <v/>
      </c>
      <c r="R512" s="4">
        <f t="shared" si="105"/>
        <v>0</v>
      </c>
      <c r="S512" s="4">
        <f t="shared" si="106"/>
        <v>2</v>
      </c>
      <c r="T512" s="4" t="str">
        <f t="shared" si="107"/>
        <v>L2</v>
      </c>
      <c r="U512" s="4" t="str">
        <f t="shared" si="96"/>
        <v/>
      </c>
    </row>
    <row r="513" spans="1:21" x14ac:dyDescent="0.25">
      <c r="A513" s="4" t="str">
        <f t="shared" si="103"/>
        <v/>
      </c>
      <c r="B513" s="4" t="str">
        <f>IF(C513=1,MAX(B$2:$B512)+1,IF(F513=0,"",B512))</f>
        <v/>
      </c>
      <c r="C513" s="4">
        <f>COUNTIF($F$2:$F513,F513)</f>
        <v>0</v>
      </c>
      <c r="D513" s="4">
        <f>IF(F513=0,0,MAX($D$2:D512)+1)</f>
        <v>0</v>
      </c>
      <c r="E513" s="4">
        <f>IF(H513=0,0,MAX($E$2:E512)+1)</f>
        <v>0</v>
      </c>
      <c r="F513" s="59"/>
      <c r="G513" s="59"/>
      <c r="H513" s="63"/>
      <c r="I513" s="4" t="e">
        <f>IFERROR(VLOOKUP(H513,H$2:H512,1,FALSE),VLOOKUP(H513,H$478:H514,1,FALSE))</f>
        <v>#N/A</v>
      </c>
      <c r="J513" s="4" t="str">
        <f t="shared" si="90"/>
        <v/>
      </c>
      <c r="K513" s="4" t="str">
        <f t="shared" si="91"/>
        <v/>
      </c>
      <c r="L513" s="4" t="str">
        <f t="shared" si="92"/>
        <v/>
      </c>
      <c r="M513" s="5" t="str">
        <f t="shared" si="104"/>
        <v/>
      </c>
      <c r="N513" s="4" t="str">
        <f t="shared" si="93"/>
        <v/>
      </c>
      <c r="O513" s="4"/>
      <c r="P513" s="4" t="str">
        <f t="shared" si="94"/>
        <v/>
      </c>
      <c r="Q513" s="4" t="str">
        <f t="shared" si="95"/>
        <v/>
      </c>
      <c r="R513" s="4">
        <f t="shared" si="105"/>
        <v>0</v>
      </c>
      <c r="S513" s="4">
        <f t="shared" si="106"/>
        <v>3</v>
      </c>
      <c r="T513" s="4" t="str">
        <f t="shared" si="107"/>
        <v>L3</v>
      </c>
      <c r="U513" s="4" t="str">
        <f t="shared" si="96"/>
        <v/>
      </c>
    </row>
    <row r="514" spans="1:21" x14ac:dyDescent="0.25">
      <c r="A514" s="4" t="str">
        <f t="shared" si="103"/>
        <v/>
      </c>
      <c r="B514" s="4" t="str">
        <f>IF(C514=1,MAX(B$2:$B513)+1,IF(F514=0,"",B513))</f>
        <v/>
      </c>
      <c r="C514" s="4">
        <f>COUNTIF($F$2:$F514,F514)</f>
        <v>0</v>
      </c>
      <c r="D514" s="4">
        <f>IF(F514=0,0,MAX($D$2:D513)+1)</f>
        <v>0</v>
      </c>
      <c r="E514" s="4">
        <f>IF(H514=0,0,MAX($E$2:E513)+1)</f>
        <v>0</v>
      </c>
      <c r="F514" s="59"/>
      <c r="G514" s="59"/>
      <c r="H514" s="102"/>
      <c r="I514" s="4" t="e">
        <f>IFERROR(VLOOKUP(H514,H$2:H513,1,FALSE),VLOOKUP(H514,H$478:H515,1,FALSE))</f>
        <v>#N/A</v>
      </c>
      <c r="J514" s="4" t="str">
        <f t="shared" si="90"/>
        <v/>
      </c>
      <c r="K514" s="4" t="str">
        <f t="shared" si="91"/>
        <v/>
      </c>
      <c r="L514" s="4" t="str">
        <f t="shared" si="92"/>
        <v/>
      </c>
      <c r="M514" s="5" t="str">
        <f t="shared" si="104"/>
        <v/>
      </c>
      <c r="N514" s="4" t="str">
        <f t="shared" si="93"/>
        <v/>
      </c>
      <c r="O514" s="4"/>
      <c r="P514" s="4" t="str">
        <f t="shared" si="94"/>
        <v/>
      </c>
      <c r="Q514" s="4" t="str">
        <f t="shared" si="95"/>
        <v/>
      </c>
      <c r="R514" s="4">
        <f t="shared" si="105"/>
        <v>0</v>
      </c>
      <c r="S514" s="4">
        <f t="shared" si="106"/>
        <v>1</v>
      </c>
      <c r="T514" s="4" t="str">
        <f t="shared" si="107"/>
        <v>L1</v>
      </c>
      <c r="U514" s="4" t="str">
        <f t="shared" si="96"/>
        <v/>
      </c>
    </row>
    <row r="515" spans="1:21" x14ac:dyDescent="0.25">
      <c r="A515" s="4" t="str">
        <f t="shared" si="103"/>
        <v/>
      </c>
      <c r="B515" s="4" t="str">
        <f>IF(C515=1,MAX(B$2:$B514)+1,IF(F515=0,"",B514))</f>
        <v/>
      </c>
      <c r="C515" s="4">
        <f>COUNTIF($F$2:$F515,F515)</f>
        <v>0</v>
      </c>
      <c r="D515" s="4">
        <f>IF(F515=0,0,MAX($D$2:D514)+1)</f>
        <v>0</v>
      </c>
      <c r="E515" s="4">
        <f>IF(H515=0,0,MAX($E$2:E514)+1)</f>
        <v>0</v>
      </c>
      <c r="F515" s="59"/>
      <c r="G515" s="59"/>
      <c r="H515" s="102"/>
      <c r="I515" s="4" t="e">
        <f>IFERROR(VLOOKUP(H515,H$2:H514,1,FALSE),VLOOKUP(H515,H$478:H516,1,FALSE))</f>
        <v>#N/A</v>
      </c>
      <c r="J515" s="4" t="str">
        <f t="shared" ref="J515:J578" si="108">IF($H515=0,"",VLOOKUP($H515,Исходные_данные,36,FALSE))</f>
        <v/>
      </c>
      <c r="K515" s="4" t="str">
        <f t="shared" ref="K515:K578" si="109">IF($H515=0,"",VLOOKUP($H515,Исходные_данные,37,FALSE))</f>
        <v/>
      </c>
      <c r="L515" s="4" t="str">
        <f t="shared" ref="L515:L578" si="110">IF($H515=0,"",VLOOKUP($H515,Исходные_данные,38,FALSE))</f>
        <v/>
      </c>
      <c r="M515" s="5" t="str">
        <f t="shared" si="104"/>
        <v/>
      </c>
      <c r="N515" s="4" t="str">
        <f t="shared" ref="N515:N578" si="111">IF($H515=0,"",VLOOKUP($H515,Исходные_данные,39,FALSE))</f>
        <v/>
      </c>
      <c r="O515" s="4"/>
      <c r="P515" s="4" t="str">
        <f t="shared" ref="P515:P578" si="112">IF($H515=0,"",VLOOKUP($H515,Исходные_данные,41,FALSE))</f>
        <v/>
      </c>
      <c r="Q515" s="4" t="str">
        <f t="shared" ref="Q515:Q578" si="113">IF($H515=0,"",VLOOKUP($H515,Исходные_данные,8,FALSE))</f>
        <v/>
      </c>
      <c r="R515" s="4">
        <f t="shared" si="105"/>
        <v>0</v>
      </c>
      <c r="S515" s="4">
        <f t="shared" si="106"/>
        <v>2</v>
      </c>
      <c r="T515" s="4" t="str">
        <f t="shared" si="107"/>
        <v>L2</v>
      </c>
      <c r="U515" s="4" t="str">
        <f t="shared" ref="U515:U578" si="114">IF($H515=0,"",VLOOKUP($H515,Исходные_данные,31,FALSE))</f>
        <v/>
      </c>
    </row>
    <row r="516" spans="1:21" x14ac:dyDescent="0.25">
      <c r="A516" s="4" t="str">
        <f t="shared" si="103"/>
        <v/>
      </c>
      <c r="B516" s="4" t="str">
        <f>IF(C516=1,MAX(B$2:$B515)+1,IF(F516=0,"",B515))</f>
        <v/>
      </c>
      <c r="C516" s="4">
        <f>COUNTIF($F$2:$F516,F516)</f>
        <v>0</v>
      </c>
      <c r="D516" s="4">
        <f>IF(F516=0,0,MAX($D$2:D515)+1)</f>
        <v>0</v>
      </c>
      <c r="E516" s="4">
        <f>IF(H516=0,0,MAX($E$2:E515)+1)</f>
        <v>0</v>
      </c>
      <c r="F516" s="59"/>
      <c r="G516" s="59"/>
      <c r="H516" s="102"/>
      <c r="I516" s="4" t="e">
        <f>IFERROR(VLOOKUP(H516,H$2:H515,1,FALSE),VLOOKUP(H516,H$478:H517,1,FALSE))</f>
        <v>#N/A</v>
      </c>
      <c r="J516" s="4" t="str">
        <f t="shared" si="108"/>
        <v/>
      </c>
      <c r="K516" s="4" t="str">
        <f t="shared" si="109"/>
        <v/>
      </c>
      <c r="L516" s="4" t="str">
        <f t="shared" si="110"/>
        <v/>
      </c>
      <c r="M516" s="5" t="str">
        <f t="shared" si="104"/>
        <v/>
      </c>
      <c r="N516" s="4" t="str">
        <f t="shared" si="111"/>
        <v/>
      </c>
      <c r="O516" s="4"/>
      <c r="P516" s="4" t="str">
        <f t="shared" si="112"/>
        <v/>
      </c>
      <c r="Q516" s="4" t="str">
        <f t="shared" si="113"/>
        <v/>
      </c>
      <c r="R516" s="4">
        <f t="shared" si="105"/>
        <v>0</v>
      </c>
      <c r="S516" s="4">
        <f t="shared" si="106"/>
        <v>3</v>
      </c>
      <c r="T516" s="4" t="str">
        <f t="shared" si="107"/>
        <v>L3</v>
      </c>
      <c r="U516" s="4" t="str">
        <f t="shared" si="114"/>
        <v/>
      </c>
    </row>
    <row r="517" spans="1:21" x14ac:dyDescent="0.25">
      <c r="A517" s="4" t="str">
        <f t="shared" si="103"/>
        <v/>
      </c>
      <c r="B517" s="4" t="str">
        <f>IF(C517=1,MAX(B$2:$B516)+1,IF(F517=0,"",B516))</f>
        <v/>
      </c>
      <c r="C517" s="4">
        <f>COUNTIF($F$2:$F517,F517)</f>
        <v>0</v>
      </c>
      <c r="D517" s="4">
        <f>IF(F517=0,0,MAX($D$2:D516)+1)</f>
        <v>0</v>
      </c>
      <c r="E517" s="4">
        <f>IF(H517=0,0,MAX($E$2:E516)+1)</f>
        <v>0</v>
      </c>
      <c r="F517" s="59"/>
      <c r="G517" s="59"/>
      <c r="H517" s="102"/>
      <c r="I517" s="4" t="e">
        <f>IFERROR(VLOOKUP(H517,H$2:H516,1,FALSE),VLOOKUP(H517,H$478:H518,1,FALSE))</f>
        <v>#N/A</v>
      </c>
      <c r="J517" s="4" t="str">
        <f t="shared" si="108"/>
        <v/>
      </c>
      <c r="K517" s="4" t="str">
        <f t="shared" si="109"/>
        <v/>
      </c>
      <c r="L517" s="4" t="str">
        <f t="shared" si="110"/>
        <v/>
      </c>
      <c r="M517" s="5" t="str">
        <f t="shared" si="104"/>
        <v/>
      </c>
      <c r="N517" s="4" t="str">
        <f t="shared" si="111"/>
        <v/>
      </c>
      <c r="O517" s="4"/>
      <c r="P517" s="4" t="str">
        <f t="shared" si="112"/>
        <v/>
      </c>
      <c r="Q517" s="4" t="str">
        <f t="shared" si="113"/>
        <v/>
      </c>
      <c r="R517" s="4">
        <f t="shared" si="105"/>
        <v>0</v>
      </c>
      <c r="S517" s="4">
        <f t="shared" si="106"/>
        <v>1</v>
      </c>
      <c r="T517" s="4" t="str">
        <f t="shared" si="107"/>
        <v>L1</v>
      </c>
      <c r="U517" s="4" t="str">
        <f t="shared" si="114"/>
        <v/>
      </c>
    </row>
    <row r="518" spans="1:21" x14ac:dyDescent="0.25">
      <c r="A518" s="4" t="str">
        <f t="shared" si="103"/>
        <v/>
      </c>
      <c r="B518" s="4" t="str">
        <f>IF(C518=1,MAX(B$2:$B517)+1,IF(F518=0,"",B517))</f>
        <v/>
      </c>
      <c r="C518" s="4">
        <f>COUNTIF($F$2:$F518,F518)</f>
        <v>0</v>
      </c>
      <c r="D518" s="4">
        <f>IF(F518=0,0,MAX($D$2:D517)+1)</f>
        <v>0</v>
      </c>
      <c r="E518" s="4">
        <f>IF(H518=0,0,MAX($E$2:E517)+1)</f>
        <v>0</v>
      </c>
      <c r="F518" s="59"/>
      <c r="G518" s="59"/>
      <c r="H518" s="102"/>
      <c r="I518" s="4" t="e">
        <f>IFERROR(VLOOKUP(H518,H$2:H517,1,FALSE),VLOOKUP(H518,H$478:H519,1,FALSE))</f>
        <v>#N/A</v>
      </c>
      <c r="J518" s="4" t="str">
        <f t="shared" si="108"/>
        <v/>
      </c>
      <c r="K518" s="4" t="str">
        <f t="shared" si="109"/>
        <v/>
      </c>
      <c r="L518" s="4" t="str">
        <f t="shared" si="110"/>
        <v/>
      </c>
      <c r="M518" s="5" t="str">
        <f t="shared" si="104"/>
        <v/>
      </c>
      <c r="N518" s="4" t="str">
        <f t="shared" si="111"/>
        <v/>
      </c>
      <c r="O518" s="4"/>
      <c r="P518" s="4" t="str">
        <f t="shared" si="112"/>
        <v/>
      </c>
      <c r="Q518" s="4" t="str">
        <f t="shared" si="113"/>
        <v/>
      </c>
      <c r="R518" s="4">
        <f t="shared" si="105"/>
        <v>0</v>
      </c>
      <c r="S518" s="4">
        <f t="shared" si="106"/>
        <v>2</v>
      </c>
      <c r="T518" s="4" t="str">
        <f t="shared" si="107"/>
        <v>L2</v>
      </c>
      <c r="U518" s="4" t="str">
        <f t="shared" si="114"/>
        <v/>
      </c>
    </row>
    <row r="519" spans="1:21" x14ac:dyDescent="0.25">
      <c r="A519" s="4" t="str">
        <f t="shared" si="103"/>
        <v/>
      </c>
      <c r="B519" s="4" t="str">
        <f>IF(C519=1,MAX(B$2:$B518)+1,IF(F519=0,"",B518))</f>
        <v/>
      </c>
      <c r="C519" s="4">
        <f>COUNTIF($F$2:$F519,F519)</f>
        <v>0</v>
      </c>
      <c r="D519" s="4">
        <f>IF(F519=0,0,MAX($D$2:D518)+1)</f>
        <v>0</v>
      </c>
      <c r="E519" s="4">
        <f>IF(H519=0,0,MAX($E$2:E518)+1)</f>
        <v>0</v>
      </c>
      <c r="F519" s="59"/>
      <c r="G519" s="59"/>
      <c r="H519" s="102"/>
      <c r="I519" s="4" t="e">
        <f>IFERROR(VLOOKUP(H519,H$2:H518,1,FALSE),VLOOKUP(H519,H$478:H520,1,FALSE))</f>
        <v>#N/A</v>
      </c>
      <c r="J519" s="4" t="str">
        <f t="shared" si="108"/>
        <v/>
      </c>
      <c r="K519" s="4" t="str">
        <f t="shared" si="109"/>
        <v/>
      </c>
      <c r="L519" s="4" t="str">
        <f t="shared" si="110"/>
        <v/>
      </c>
      <c r="M519" s="5" t="str">
        <f t="shared" si="104"/>
        <v/>
      </c>
      <c r="N519" s="4" t="str">
        <f t="shared" si="111"/>
        <v/>
      </c>
      <c r="O519" s="4"/>
      <c r="P519" s="4" t="str">
        <f t="shared" si="112"/>
        <v/>
      </c>
      <c r="Q519" s="4" t="str">
        <f t="shared" si="113"/>
        <v/>
      </c>
      <c r="R519" s="4">
        <f t="shared" si="105"/>
        <v>0</v>
      </c>
      <c r="S519" s="4">
        <f t="shared" si="106"/>
        <v>3</v>
      </c>
      <c r="T519" s="4" t="str">
        <f t="shared" si="107"/>
        <v>L3</v>
      </c>
      <c r="U519" s="4" t="str">
        <f t="shared" si="114"/>
        <v/>
      </c>
    </row>
    <row r="520" spans="1:21" x14ac:dyDescent="0.25">
      <c r="A520" s="4" t="str">
        <f t="shared" si="103"/>
        <v/>
      </c>
      <c r="B520" s="4" t="str">
        <f>IF(C520=1,MAX(B$2:$B519)+1,IF(F520=0,"",B519))</f>
        <v/>
      </c>
      <c r="C520" s="4">
        <f>COUNTIF($F$2:$F520,F520)</f>
        <v>0</v>
      </c>
      <c r="D520" s="4">
        <f>IF(F520=0,0,MAX($D$2:D519)+1)</f>
        <v>0</v>
      </c>
      <c r="E520" s="4">
        <f>IF(H520=0,0,MAX($E$2:E519)+1)</f>
        <v>0</v>
      </c>
      <c r="F520" s="59"/>
      <c r="G520" s="59"/>
      <c r="H520" s="102"/>
      <c r="I520" s="4" t="e">
        <f>IFERROR(VLOOKUP(H520,H$2:H519,1,FALSE),VLOOKUP(H520,H$478:H521,1,FALSE))</f>
        <v>#N/A</v>
      </c>
      <c r="J520" s="4" t="str">
        <f t="shared" si="108"/>
        <v/>
      </c>
      <c r="K520" s="4" t="str">
        <f t="shared" si="109"/>
        <v/>
      </c>
      <c r="L520" s="4" t="str">
        <f t="shared" si="110"/>
        <v/>
      </c>
      <c r="M520" s="5" t="str">
        <f t="shared" si="104"/>
        <v/>
      </c>
      <c r="N520" s="4" t="str">
        <f t="shared" si="111"/>
        <v/>
      </c>
      <c r="O520" s="4"/>
      <c r="P520" s="4" t="str">
        <f t="shared" si="112"/>
        <v/>
      </c>
      <c r="Q520" s="4" t="str">
        <f t="shared" si="113"/>
        <v/>
      </c>
      <c r="R520" s="4">
        <f t="shared" si="105"/>
        <v>0</v>
      </c>
      <c r="S520" s="4">
        <f t="shared" si="106"/>
        <v>1</v>
      </c>
      <c r="T520" s="4" t="str">
        <f t="shared" si="107"/>
        <v>L1</v>
      </c>
      <c r="U520" s="4" t="str">
        <f t="shared" si="114"/>
        <v/>
      </c>
    </row>
    <row r="521" spans="1:21" x14ac:dyDescent="0.25">
      <c r="A521" s="4" t="str">
        <f t="shared" si="103"/>
        <v/>
      </c>
      <c r="B521" s="4" t="str">
        <f>IF(C521=1,MAX(B$2:$B520)+1,IF(F521=0,"",B520))</f>
        <v/>
      </c>
      <c r="C521" s="4">
        <f>COUNTIF($F$2:$F521,F521)</f>
        <v>0</v>
      </c>
      <c r="D521" s="4">
        <f>IF(F521=0,0,MAX($D$2:D520)+1)</f>
        <v>0</v>
      </c>
      <c r="E521" s="4">
        <f>IF(H521=0,0,MAX($E$2:E520)+1)</f>
        <v>0</v>
      </c>
      <c r="F521" s="59"/>
      <c r="G521" s="59"/>
      <c r="H521" s="102"/>
      <c r="I521" s="4" t="e">
        <f>IFERROR(VLOOKUP(H521,H$2:H520,1,FALSE),VLOOKUP(H521,H$478:H522,1,FALSE))</f>
        <v>#N/A</v>
      </c>
      <c r="J521" s="4" t="str">
        <f t="shared" si="108"/>
        <v/>
      </c>
      <c r="K521" s="4" t="str">
        <f t="shared" si="109"/>
        <v/>
      </c>
      <c r="L521" s="4" t="str">
        <f t="shared" si="110"/>
        <v/>
      </c>
      <c r="M521" s="5" t="str">
        <f t="shared" si="104"/>
        <v/>
      </c>
      <c r="N521" s="4" t="str">
        <f t="shared" si="111"/>
        <v/>
      </c>
      <c r="O521" s="4"/>
      <c r="P521" s="4" t="str">
        <f t="shared" si="112"/>
        <v/>
      </c>
      <c r="Q521" s="4" t="str">
        <f t="shared" si="113"/>
        <v/>
      </c>
      <c r="R521" s="4">
        <f t="shared" si="105"/>
        <v>0</v>
      </c>
      <c r="S521" s="4">
        <f t="shared" si="106"/>
        <v>2</v>
      </c>
      <c r="T521" s="4" t="str">
        <f t="shared" si="107"/>
        <v>L2</v>
      </c>
      <c r="U521" s="4" t="str">
        <f t="shared" si="114"/>
        <v/>
      </c>
    </row>
    <row r="522" spans="1:21" x14ac:dyDescent="0.25">
      <c r="A522" s="4" t="str">
        <f t="shared" si="103"/>
        <v/>
      </c>
      <c r="B522" s="4" t="str">
        <f>IF(C522=1,MAX(B$2:$B521)+1,IF(F522=0,"",B521))</f>
        <v/>
      </c>
      <c r="C522" s="4">
        <f>COUNTIF($F$2:$F522,F522)</f>
        <v>0</v>
      </c>
      <c r="D522" s="4">
        <f>IF(F522=0,0,MAX($D$2:D521)+1)</f>
        <v>0</v>
      </c>
      <c r="E522" s="4">
        <f>IF(H522=0,0,MAX($E$2:E521)+1)</f>
        <v>0</v>
      </c>
      <c r="F522" s="59"/>
      <c r="G522" s="59"/>
      <c r="H522" s="102"/>
      <c r="I522" s="4" t="e">
        <f>IFERROR(VLOOKUP(H522,H$2:H521,1,FALSE),VLOOKUP(H522,H$478:H523,1,FALSE))</f>
        <v>#N/A</v>
      </c>
      <c r="J522" s="4" t="str">
        <f t="shared" si="108"/>
        <v/>
      </c>
      <c r="K522" s="4" t="str">
        <f t="shared" si="109"/>
        <v/>
      </c>
      <c r="L522" s="4" t="str">
        <f t="shared" si="110"/>
        <v/>
      </c>
      <c r="M522" s="5" t="str">
        <f t="shared" si="104"/>
        <v/>
      </c>
      <c r="N522" s="4" t="str">
        <f t="shared" si="111"/>
        <v/>
      </c>
      <c r="O522" s="4"/>
      <c r="P522" s="4" t="str">
        <f t="shared" si="112"/>
        <v/>
      </c>
      <c r="Q522" s="4" t="str">
        <f t="shared" si="113"/>
        <v/>
      </c>
      <c r="R522" s="4">
        <f t="shared" si="105"/>
        <v>0</v>
      </c>
      <c r="S522" s="4">
        <f t="shared" si="106"/>
        <v>3</v>
      </c>
      <c r="T522" s="4" t="str">
        <f t="shared" si="107"/>
        <v>L3</v>
      </c>
      <c r="U522" s="4" t="str">
        <f t="shared" si="114"/>
        <v/>
      </c>
    </row>
    <row r="523" spans="1:21" x14ac:dyDescent="0.25">
      <c r="A523" s="4" t="str">
        <f t="shared" si="103"/>
        <v/>
      </c>
      <c r="B523" s="4" t="str">
        <f>IF(C523=1,MAX(B$2:$B522)+1,IF(F523=0,"",B522))</f>
        <v/>
      </c>
      <c r="C523" s="4">
        <f>COUNTIF($F$2:$F523,F523)</f>
        <v>0</v>
      </c>
      <c r="D523" s="4">
        <f>IF(F523=0,0,MAX($D$2:D522)+1)</f>
        <v>0</v>
      </c>
      <c r="E523" s="4">
        <f>IF(H523=0,0,MAX($E$2:E522)+1)</f>
        <v>0</v>
      </c>
      <c r="F523" s="59"/>
      <c r="G523" s="59"/>
      <c r="H523" s="102"/>
      <c r="I523" s="4" t="e">
        <f>IFERROR(VLOOKUP(H523,H$2:H522,1,FALSE),VLOOKUP(H523,H$478:H524,1,FALSE))</f>
        <v>#N/A</v>
      </c>
      <c r="J523" s="4" t="str">
        <f t="shared" si="108"/>
        <v/>
      </c>
      <c r="K523" s="4" t="str">
        <f t="shared" si="109"/>
        <v/>
      </c>
      <c r="L523" s="4" t="str">
        <f t="shared" si="110"/>
        <v/>
      </c>
      <c r="M523" s="5" t="str">
        <f t="shared" si="104"/>
        <v/>
      </c>
      <c r="N523" s="4" t="str">
        <f t="shared" si="111"/>
        <v/>
      </c>
      <c r="O523" s="4"/>
      <c r="P523" s="4" t="str">
        <f t="shared" si="112"/>
        <v/>
      </c>
      <c r="Q523" s="4" t="str">
        <f t="shared" si="113"/>
        <v/>
      </c>
      <c r="R523" s="4">
        <f t="shared" si="105"/>
        <v>0</v>
      </c>
      <c r="S523" s="4">
        <f t="shared" si="106"/>
        <v>1</v>
      </c>
      <c r="T523" s="4" t="str">
        <f t="shared" si="107"/>
        <v>L1</v>
      </c>
      <c r="U523" s="4" t="str">
        <f t="shared" si="114"/>
        <v/>
      </c>
    </row>
    <row r="524" spans="1:21" x14ac:dyDescent="0.25">
      <c r="A524" s="4" t="str">
        <f t="shared" si="103"/>
        <v/>
      </c>
      <c r="B524" s="4" t="str">
        <f>IF(C524=1,MAX(B$2:$B523)+1,IF(F524=0,"",B523))</f>
        <v/>
      </c>
      <c r="C524" s="4">
        <f>COUNTIF($F$2:$F524,F524)</f>
        <v>0</v>
      </c>
      <c r="D524" s="4">
        <f>IF(F524=0,0,MAX($D$2:D523)+1)</f>
        <v>0</v>
      </c>
      <c r="E524" s="4">
        <f>IF(H524=0,0,MAX($E$2:E523)+1)</f>
        <v>0</v>
      </c>
      <c r="F524" s="59"/>
      <c r="G524" s="59"/>
      <c r="H524" s="102"/>
      <c r="I524" s="4" t="e">
        <f>IFERROR(VLOOKUP(H524,H$2:H523,1,FALSE),VLOOKUP(H524,H$478:H525,1,FALSE))</f>
        <v>#N/A</v>
      </c>
      <c r="J524" s="4" t="str">
        <f t="shared" si="108"/>
        <v/>
      </c>
      <c r="K524" s="4" t="str">
        <f t="shared" si="109"/>
        <v/>
      </c>
      <c r="L524" s="4" t="str">
        <f t="shared" si="110"/>
        <v/>
      </c>
      <c r="M524" s="5" t="str">
        <f t="shared" si="104"/>
        <v/>
      </c>
      <c r="N524" s="4" t="str">
        <f t="shared" si="111"/>
        <v/>
      </c>
      <c r="O524" s="4"/>
      <c r="P524" s="4" t="str">
        <f t="shared" si="112"/>
        <v/>
      </c>
      <c r="Q524" s="4" t="str">
        <f t="shared" si="113"/>
        <v/>
      </c>
      <c r="R524" s="4">
        <f t="shared" si="105"/>
        <v>0</v>
      </c>
      <c r="S524" s="4">
        <f t="shared" si="106"/>
        <v>2</v>
      </c>
      <c r="T524" s="4" t="str">
        <f t="shared" si="107"/>
        <v>L2</v>
      </c>
      <c r="U524" s="4" t="str">
        <f t="shared" si="114"/>
        <v/>
      </c>
    </row>
    <row r="525" spans="1:21" x14ac:dyDescent="0.25">
      <c r="A525" s="4" t="str">
        <f t="shared" si="103"/>
        <v/>
      </c>
      <c r="B525" s="4" t="str">
        <f>IF(C525=1,MAX(B$2:$B524)+1,IF(F525=0,"",B524))</f>
        <v/>
      </c>
      <c r="C525" s="4">
        <f>COUNTIF($F$2:$F525,F525)</f>
        <v>0</v>
      </c>
      <c r="D525" s="4">
        <f>IF(F525=0,0,MAX($D$2:D524)+1)</f>
        <v>0</v>
      </c>
      <c r="E525" s="4">
        <f>IF(H525=0,0,MAX($E$2:E524)+1)</f>
        <v>0</v>
      </c>
      <c r="F525" s="59"/>
      <c r="G525" s="59"/>
      <c r="H525" s="102"/>
      <c r="I525" s="4" t="e">
        <f>IFERROR(VLOOKUP(H525,H$2:H524,1,FALSE),VLOOKUP(H525,H$478:H526,1,FALSE))</f>
        <v>#N/A</v>
      </c>
      <c r="J525" s="4" t="str">
        <f t="shared" si="108"/>
        <v/>
      </c>
      <c r="K525" s="4" t="str">
        <f t="shared" si="109"/>
        <v/>
      </c>
      <c r="L525" s="4" t="str">
        <f t="shared" si="110"/>
        <v/>
      </c>
      <c r="M525" s="5" t="str">
        <f t="shared" si="104"/>
        <v/>
      </c>
      <c r="N525" s="4" t="str">
        <f t="shared" si="111"/>
        <v/>
      </c>
      <c r="O525" s="4"/>
      <c r="P525" s="4" t="str">
        <f t="shared" si="112"/>
        <v/>
      </c>
      <c r="Q525" s="4" t="str">
        <f t="shared" si="113"/>
        <v/>
      </c>
      <c r="R525" s="4">
        <f t="shared" si="105"/>
        <v>0</v>
      </c>
      <c r="S525" s="4">
        <f t="shared" si="106"/>
        <v>3</v>
      </c>
      <c r="T525" s="4" t="str">
        <f t="shared" si="107"/>
        <v>L3</v>
      </c>
      <c r="U525" s="4" t="str">
        <f t="shared" si="114"/>
        <v/>
      </c>
    </row>
    <row r="526" spans="1:21" x14ac:dyDescent="0.25">
      <c r="A526" s="4" t="str">
        <f t="shared" si="103"/>
        <v/>
      </c>
      <c r="B526" s="4" t="str">
        <f>IF(C526=1,MAX(B$2:$B525)+1,IF(F526=0,"",B525))</f>
        <v/>
      </c>
      <c r="C526" s="4">
        <f>COUNTIF($F$2:$F526,F526)</f>
        <v>0</v>
      </c>
      <c r="D526" s="4">
        <f>IF(F526=0,0,MAX($D$2:D525)+1)</f>
        <v>0</v>
      </c>
      <c r="E526" s="4">
        <f>IF(H526=0,0,MAX($E$2:E525)+1)</f>
        <v>0</v>
      </c>
      <c r="F526" s="59"/>
      <c r="G526" s="59"/>
      <c r="H526" s="143"/>
      <c r="I526" s="4" t="e">
        <f>IFERROR(VLOOKUP(H526,H$2:H525,1,FALSE),VLOOKUP(H526,H$478:H527,1,FALSE))</f>
        <v>#N/A</v>
      </c>
      <c r="J526" s="4" t="str">
        <f t="shared" si="108"/>
        <v/>
      </c>
      <c r="K526" s="4" t="str">
        <f t="shared" si="109"/>
        <v/>
      </c>
      <c r="L526" s="4" t="str">
        <f t="shared" si="110"/>
        <v/>
      </c>
      <c r="M526" s="5" t="str">
        <f t="shared" si="104"/>
        <v/>
      </c>
      <c r="N526" s="4" t="str">
        <f t="shared" si="111"/>
        <v/>
      </c>
      <c r="O526" s="4"/>
      <c r="P526" s="4" t="str">
        <f t="shared" si="112"/>
        <v/>
      </c>
      <c r="Q526" s="4" t="str">
        <f t="shared" si="113"/>
        <v/>
      </c>
      <c r="R526" s="4">
        <f t="shared" si="105"/>
        <v>0</v>
      </c>
      <c r="S526" s="4">
        <f t="shared" si="106"/>
        <v>1</v>
      </c>
      <c r="T526" s="4" t="str">
        <f t="shared" si="107"/>
        <v>L1</v>
      </c>
      <c r="U526" s="4" t="str">
        <f t="shared" si="114"/>
        <v/>
      </c>
    </row>
    <row r="527" spans="1:21" x14ac:dyDescent="0.25">
      <c r="A527" s="4" t="str">
        <f t="shared" si="103"/>
        <v/>
      </c>
      <c r="B527" s="4" t="str">
        <f>IF(C527=1,MAX(B$2:$B526)+1,IF(F527=0,"",B526))</f>
        <v/>
      </c>
      <c r="C527" s="4">
        <f>COUNTIF($F$2:$F527,F527)</f>
        <v>0</v>
      </c>
      <c r="D527" s="4">
        <f>IF(F527=0,0,MAX($D$2:D526)+1)</f>
        <v>0</v>
      </c>
      <c r="E527" s="4">
        <f>IF(H527=0,0,MAX($E$2:E526)+1)</f>
        <v>0</v>
      </c>
      <c r="F527" s="59"/>
      <c r="G527" s="59"/>
      <c r="H527" s="102"/>
      <c r="I527" s="4" t="e">
        <f>IFERROR(VLOOKUP(H527,H$2:H526,1,FALSE),VLOOKUP(H527,H$478:H528,1,FALSE))</f>
        <v>#N/A</v>
      </c>
      <c r="J527" s="4" t="str">
        <f t="shared" si="108"/>
        <v/>
      </c>
      <c r="K527" s="4" t="str">
        <f t="shared" si="109"/>
        <v/>
      </c>
      <c r="L527" s="4" t="str">
        <f t="shared" si="110"/>
        <v/>
      </c>
      <c r="M527" s="5" t="str">
        <f t="shared" si="104"/>
        <v/>
      </c>
      <c r="N527" s="4" t="str">
        <f t="shared" si="111"/>
        <v/>
      </c>
      <c r="O527" s="4"/>
      <c r="P527" s="4" t="str">
        <f t="shared" si="112"/>
        <v/>
      </c>
      <c r="Q527" s="4" t="str">
        <f t="shared" si="113"/>
        <v/>
      </c>
      <c r="R527" s="4">
        <f t="shared" si="105"/>
        <v>0</v>
      </c>
      <c r="S527" s="4">
        <f t="shared" si="106"/>
        <v>2</v>
      </c>
      <c r="T527" s="4" t="str">
        <f t="shared" si="107"/>
        <v>L2</v>
      </c>
      <c r="U527" s="4" t="str">
        <f t="shared" si="114"/>
        <v/>
      </c>
    </row>
    <row r="528" spans="1:21" x14ac:dyDescent="0.25">
      <c r="A528" s="4" t="str">
        <f t="shared" si="103"/>
        <v/>
      </c>
      <c r="B528" s="4" t="str">
        <f>IF(C528=1,MAX(B$2:$B527)+1,IF(F528=0,"",B527))</f>
        <v/>
      </c>
      <c r="C528" s="4">
        <f>COUNTIF($F$2:$F528,F528)</f>
        <v>0</v>
      </c>
      <c r="D528" s="4">
        <f>IF(F528=0,0,MAX($D$2:D527)+1)</f>
        <v>0</v>
      </c>
      <c r="E528" s="4">
        <f>IF(H528=0,0,MAX($E$2:E527)+1)</f>
        <v>0</v>
      </c>
      <c r="F528" s="59"/>
      <c r="G528" s="59"/>
      <c r="H528" s="143"/>
      <c r="I528" s="4" t="e">
        <f>IFERROR(VLOOKUP(H528,H$2:H527,1,FALSE),VLOOKUP(H528,H$478:H529,1,FALSE))</f>
        <v>#N/A</v>
      </c>
      <c r="J528" s="4" t="str">
        <f t="shared" si="108"/>
        <v/>
      </c>
      <c r="K528" s="4" t="str">
        <f t="shared" si="109"/>
        <v/>
      </c>
      <c r="L528" s="4" t="str">
        <f t="shared" si="110"/>
        <v/>
      </c>
      <c r="M528" s="5" t="str">
        <f t="shared" si="104"/>
        <v/>
      </c>
      <c r="N528" s="4" t="str">
        <f t="shared" si="111"/>
        <v/>
      </c>
      <c r="O528" s="4"/>
      <c r="P528" s="4" t="str">
        <f t="shared" si="112"/>
        <v/>
      </c>
      <c r="Q528" s="4" t="str">
        <f t="shared" si="113"/>
        <v/>
      </c>
      <c r="R528" s="4">
        <f t="shared" si="105"/>
        <v>0</v>
      </c>
      <c r="S528" s="4">
        <f t="shared" si="106"/>
        <v>3</v>
      </c>
      <c r="T528" s="4" t="str">
        <f t="shared" si="107"/>
        <v>L3</v>
      </c>
      <c r="U528" s="4" t="str">
        <f t="shared" si="114"/>
        <v/>
      </c>
    </row>
    <row r="529" spans="1:21" ht="15.75" thickBot="1" x14ac:dyDescent="0.3">
      <c r="A529" s="4" t="str">
        <f t="shared" si="103"/>
        <v/>
      </c>
      <c r="B529" s="4" t="str">
        <f>IF(C529=1,MAX(B$2:$B528)+1,IF(F529=0,"",B528))</f>
        <v/>
      </c>
      <c r="C529" s="4">
        <f>COUNTIF($F$2:$F529,F529)</f>
        <v>0</v>
      </c>
      <c r="D529" s="4">
        <f>IF(F529=0,0,MAX($D$2:D528)+1)</f>
        <v>0</v>
      </c>
      <c r="E529" s="4">
        <f>IF(H529=0,0,MAX($E$2:E528)+1)</f>
        <v>0</v>
      </c>
      <c r="F529" s="59"/>
      <c r="G529" s="59"/>
      <c r="H529" s="103"/>
      <c r="I529" s="4" t="e">
        <f>IFERROR(VLOOKUP(H529,H$2:H528,1,FALSE),VLOOKUP(H529,H$478:H530,1,FALSE))</f>
        <v>#N/A</v>
      </c>
      <c r="J529" s="4" t="str">
        <f t="shared" si="108"/>
        <v/>
      </c>
      <c r="K529" s="4" t="str">
        <f t="shared" si="109"/>
        <v/>
      </c>
      <c r="L529" s="4" t="str">
        <f t="shared" si="110"/>
        <v/>
      </c>
      <c r="M529" s="5" t="str">
        <f t="shared" si="104"/>
        <v/>
      </c>
      <c r="N529" s="4" t="str">
        <f t="shared" si="111"/>
        <v/>
      </c>
      <c r="O529" s="4"/>
      <c r="P529" s="4" t="str">
        <f t="shared" si="112"/>
        <v/>
      </c>
      <c r="Q529" s="4" t="str">
        <f t="shared" si="113"/>
        <v/>
      </c>
      <c r="R529" s="4">
        <f t="shared" si="105"/>
        <v>0</v>
      </c>
      <c r="S529" s="4">
        <f t="shared" si="106"/>
        <v>1</v>
      </c>
      <c r="T529" s="4" t="str">
        <f t="shared" si="107"/>
        <v>L1</v>
      </c>
      <c r="U529" s="4" t="str">
        <f t="shared" si="114"/>
        <v/>
      </c>
    </row>
    <row r="530" spans="1:21" x14ac:dyDescent="0.25">
      <c r="A530" s="4" t="str">
        <f t="shared" si="103"/>
        <v/>
      </c>
      <c r="B530" s="4" t="str">
        <f>IF(C530=1,MAX(B$2:$B529)+1,IF(F530=0,"",B529))</f>
        <v/>
      </c>
      <c r="C530" s="4">
        <f>COUNTIF($F$2:$F530,F530)</f>
        <v>0</v>
      </c>
      <c r="D530" s="4">
        <f>IF(F530=0,0,MAX($D$2:D529)+1)</f>
        <v>0</v>
      </c>
      <c r="E530" s="4">
        <f>IF(H530=0,0,MAX($E$2:E529)+1)</f>
        <v>0</v>
      </c>
      <c r="F530" s="59"/>
      <c r="G530" s="59"/>
      <c r="H530" s="102"/>
      <c r="I530" s="4" t="e">
        <f>IFERROR(VLOOKUP(H530,H$2:H529,1,FALSE),VLOOKUP(H530,H$478:H531,1,FALSE))</f>
        <v>#N/A</v>
      </c>
      <c r="J530" s="4" t="str">
        <f t="shared" si="108"/>
        <v/>
      </c>
      <c r="K530" s="4" t="str">
        <f t="shared" si="109"/>
        <v/>
      </c>
      <c r="L530" s="4" t="str">
        <f t="shared" si="110"/>
        <v/>
      </c>
      <c r="M530" s="5" t="str">
        <f t="shared" si="104"/>
        <v/>
      </c>
      <c r="N530" s="4" t="str">
        <f t="shared" si="111"/>
        <v/>
      </c>
      <c r="O530" s="4"/>
      <c r="P530" s="4" t="str">
        <f t="shared" si="112"/>
        <v/>
      </c>
      <c r="Q530" s="4" t="str">
        <f t="shared" si="113"/>
        <v/>
      </c>
      <c r="R530" s="4">
        <f t="shared" si="105"/>
        <v>0</v>
      </c>
      <c r="S530" s="4">
        <f t="shared" si="106"/>
        <v>2</v>
      </c>
      <c r="T530" s="4" t="str">
        <f t="shared" si="107"/>
        <v>L2</v>
      </c>
      <c r="U530" s="4" t="str">
        <f t="shared" si="114"/>
        <v/>
      </c>
    </row>
    <row r="531" spans="1:21" x14ac:dyDescent="0.25">
      <c r="A531" s="4" t="str">
        <f t="shared" si="103"/>
        <v/>
      </c>
      <c r="B531" s="4" t="str">
        <f>IF(C531=1,MAX(B$2:$B530)+1,IF(F531=0,"",B530))</f>
        <v/>
      </c>
      <c r="C531" s="4">
        <f>COUNTIF($F$2:$F531,F531)</f>
        <v>0</v>
      </c>
      <c r="D531" s="4">
        <f>IF(F531=0,0,MAX($D$2:D530)+1)</f>
        <v>0</v>
      </c>
      <c r="E531" s="4">
        <f>IF(H531=0,0,MAX($E$2:E530)+1)</f>
        <v>0</v>
      </c>
      <c r="F531" s="59"/>
      <c r="G531" s="59"/>
      <c r="H531" s="102"/>
      <c r="I531" s="4" t="e">
        <f>IFERROR(VLOOKUP(H531,H$2:H530,1,FALSE),VLOOKUP(H531,H$478:H532,1,FALSE))</f>
        <v>#N/A</v>
      </c>
      <c r="J531" s="4" t="str">
        <f t="shared" si="108"/>
        <v/>
      </c>
      <c r="K531" s="4" t="str">
        <f t="shared" si="109"/>
        <v/>
      </c>
      <c r="L531" s="4" t="str">
        <f t="shared" si="110"/>
        <v/>
      </c>
      <c r="M531" s="5" t="str">
        <f t="shared" si="104"/>
        <v/>
      </c>
      <c r="N531" s="4" t="str">
        <f t="shared" si="111"/>
        <v/>
      </c>
      <c r="O531" s="4"/>
      <c r="P531" s="4" t="str">
        <f t="shared" si="112"/>
        <v/>
      </c>
      <c r="Q531" s="4" t="str">
        <f t="shared" si="113"/>
        <v/>
      </c>
      <c r="R531" s="4">
        <f t="shared" si="105"/>
        <v>0</v>
      </c>
      <c r="S531" s="4">
        <f t="shared" si="106"/>
        <v>3</v>
      </c>
      <c r="T531" s="4" t="str">
        <f t="shared" si="107"/>
        <v>L3</v>
      </c>
      <c r="U531" s="4" t="str">
        <f t="shared" si="114"/>
        <v/>
      </c>
    </row>
    <row r="532" spans="1:21" x14ac:dyDescent="0.25">
      <c r="A532" s="4" t="str">
        <f t="shared" si="103"/>
        <v/>
      </c>
      <c r="B532" s="4" t="str">
        <f>IF(C532=1,MAX(B$2:$B531)+1,IF(F532=0,"",B531))</f>
        <v/>
      </c>
      <c r="C532" s="4">
        <f>COUNTIF($F$2:$F532,F532)</f>
        <v>0</v>
      </c>
      <c r="D532" s="4">
        <f>IF(F532=0,0,MAX($D$2:D531)+1)</f>
        <v>0</v>
      </c>
      <c r="E532" s="4">
        <f>IF(H532=0,0,MAX($E$2:E531)+1)</f>
        <v>0</v>
      </c>
      <c r="F532" s="59"/>
      <c r="G532" s="59"/>
      <c r="H532" s="102"/>
      <c r="I532" s="4" t="e">
        <f>IFERROR(VLOOKUP(H532,H$2:H531,1,FALSE),VLOOKUP(H532,H$478:H533,1,FALSE))</f>
        <v>#N/A</v>
      </c>
      <c r="J532" s="4" t="str">
        <f t="shared" si="108"/>
        <v/>
      </c>
      <c r="K532" s="4" t="str">
        <f t="shared" si="109"/>
        <v/>
      </c>
      <c r="L532" s="4" t="str">
        <f t="shared" si="110"/>
        <v/>
      </c>
      <c r="M532" s="5" t="str">
        <f t="shared" si="104"/>
        <v/>
      </c>
      <c r="N532" s="4" t="str">
        <f t="shared" si="111"/>
        <v/>
      </c>
      <c r="O532" s="4"/>
      <c r="P532" s="4" t="str">
        <f t="shared" si="112"/>
        <v/>
      </c>
      <c r="Q532" s="4" t="str">
        <f t="shared" si="113"/>
        <v/>
      </c>
      <c r="R532" s="4">
        <f t="shared" si="105"/>
        <v>0</v>
      </c>
      <c r="S532" s="4">
        <f t="shared" si="106"/>
        <v>1</v>
      </c>
      <c r="T532" s="4" t="str">
        <f t="shared" si="107"/>
        <v>L1</v>
      </c>
      <c r="U532" s="4" t="str">
        <f t="shared" si="114"/>
        <v/>
      </c>
    </row>
    <row r="533" spans="1:21" x14ac:dyDescent="0.25">
      <c r="A533" s="4" t="str">
        <f t="shared" si="103"/>
        <v/>
      </c>
      <c r="B533" s="4" t="str">
        <f>IF(C533=1,MAX(B$2:$B532)+1,IF(F533=0,"",B532))</f>
        <v/>
      </c>
      <c r="C533" s="4">
        <f>COUNTIF($F$2:$F533,F533)</f>
        <v>0</v>
      </c>
      <c r="D533" s="4">
        <f>IF(F533=0,0,MAX($D$2:D532)+1)</f>
        <v>0</v>
      </c>
      <c r="E533" s="4">
        <f>IF(H533=0,0,MAX($E$2:E532)+1)</f>
        <v>0</v>
      </c>
      <c r="F533" s="59"/>
      <c r="G533" s="59"/>
      <c r="H533" s="102"/>
      <c r="I533" s="4" t="e">
        <f>IFERROR(VLOOKUP(H533,H$2:H532,1,FALSE),VLOOKUP(H533,H$478:H534,1,FALSE))</f>
        <v>#N/A</v>
      </c>
      <c r="J533" s="4" t="str">
        <f t="shared" si="108"/>
        <v/>
      </c>
      <c r="K533" s="4" t="str">
        <f t="shared" si="109"/>
        <v/>
      </c>
      <c r="L533" s="4" t="str">
        <f t="shared" si="110"/>
        <v/>
      </c>
      <c r="M533" s="5" t="str">
        <f t="shared" si="104"/>
        <v/>
      </c>
      <c r="N533" s="4" t="str">
        <f t="shared" si="111"/>
        <v/>
      </c>
      <c r="O533" s="4"/>
      <c r="P533" s="4" t="str">
        <f t="shared" si="112"/>
        <v/>
      </c>
      <c r="Q533" s="4" t="str">
        <f t="shared" si="113"/>
        <v/>
      </c>
      <c r="R533" s="4">
        <f t="shared" si="105"/>
        <v>0</v>
      </c>
      <c r="S533" s="4">
        <f t="shared" si="106"/>
        <v>2</v>
      </c>
      <c r="T533" s="4" t="str">
        <f t="shared" si="107"/>
        <v>L2</v>
      </c>
      <c r="U533" s="4" t="str">
        <f t="shared" si="114"/>
        <v/>
      </c>
    </row>
    <row r="534" spans="1:21" x14ac:dyDescent="0.25">
      <c r="A534" s="4" t="str">
        <f t="shared" si="103"/>
        <v/>
      </c>
      <c r="B534" s="4" t="str">
        <f>IF(C534=1,MAX(B$2:$B533)+1,IF(F534=0,"",B533))</f>
        <v/>
      </c>
      <c r="C534" s="4">
        <f>COUNTIF($F$2:$F534,F534)</f>
        <v>0</v>
      </c>
      <c r="D534" s="4">
        <f>IF(F534=0,0,MAX($D$2:D533)+1)</f>
        <v>0</v>
      </c>
      <c r="E534" s="4">
        <f>IF(H534=0,0,MAX($E$2:E533)+1)</f>
        <v>0</v>
      </c>
      <c r="F534" s="59"/>
      <c r="G534" s="59"/>
      <c r="H534" s="143"/>
      <c r="I534" s="4" t="e">
        <f>IFERROR(VLOOKUP(H534,H$2:H533,1,FALSE),VLOOKUP(H534,H$478:H535,1,FALSE))</f>
        <v>#N/A</v>
      </c>
      <c r="J534" s="4" t="str">
        <f t="shared" si="108"/>
        <v/>
      </c>
      <c r="K534" s="4" t="str">
        <f t="shared" si="109"/>
        <v/>
      </c>
      <c r="L534" s="4" t="str">
        <f t="shared" si="110"/>
        <v/>
      </c>
      <c r="M534" s="5" t="str">
        <f t="shared" si="104"/>
        <v/>
      </c>
      <c r="N534" s="4" t="str">
        <f t="shared" si="111"/>
        <v/>
      </c>
      <c r="O534" s="4"/>
      <c r="P534" s="4" t="str">
        <f t="shared" si="112"/>
        <v/>
      </c>
      <c r="Q534" s="4" t="str">
        <f t="shared" si="113"/>
        <v/>
      </c>
      <c r="R534" s="4">
        <f t="shared" si="105"/>
        <v>0</v>
      </c>
      <c r="S534" s="4">
        <f t="shared" si="106"/>
        <v>3</v>
      </c>
      <c r="T534" s="4" t="str">
        <f t="shared" si="107"/>
        <v>L3</v>
      </c>
      <c r="U534" s="4" t="str">
        <f t="shared" si="114"/>
        <v/>
      </c>
    </row>
    <row r="535" spans="1:21" x14ac:dyDescent="0.25">
      <c r="A535" s="4" t="str">
        <f t="shared" si="103"/>
        <v/>
      </c>
      <c r="B535" s="4" t="str">
        <f>IF(C535=1,MAX(B$2:$B534)+1,IF(F535=0,"",B534))</f>
        <v/>
      </c>
      <c r="C535" s="4">
        <f>COUNTIF($F$2:$F535,F535)</f>
        <v>0</v>
      </c>
      <c r="D535" s="4">
        <f>IF(F535=0,0,MAX($D$2:D534)+1)</f>
        <v>0</v>
      </c>
      <c r="E535" s="4">
        <f>IF(H535=0,0,MAX($E$2:E534)+1)</f>
        <v>0</v>
      </c>
      <c r="F535" s="59"/>
      <c r="G535" s="59"/>
      <c r="H535" s="143"/>
      <c r="I535" s="4" t="e">
        <f>IFERROR(VLOOKUP(H535,H$2:H534,1,FALSE),VLOOKUP(H535,H$478:H536,1,FALSE))</f>
        <v>#N/A</v>
      </c>
      <c r="J535" s="4" t="str">
        <f t="shared" si="108"/>
        <v/>
      </c>
      <c r="K535" s="4" t="str">
        <f t="shared" si="109"/>
        <v/>
      </c>
      <c r="L535" s="4" t="str">
        <f t="shared" si="110"/>
        <v/>
      </c>
      <c r="M535" s="5" t="str">
        <f t="shared" si="104"/>
        <v/>
      </c>
      <c r="N535" s="4" t="str">
        <f t="shared" si="111"/>
        <v/>
      </c>
      <c r="O535" s="4"/>
      <c r="P535" s="4" t="str">
        <f t="shared" si="112"/>
        <v/>
      </c>
      <c r="Q535" s="4" t="str">
        <f t="shared" si="113"/>
        <v/>
      </c>
      <c r="R535" s="4">
        <f t="shared" si="105"/>
        <v>0</v>
      </c>
      <c r="S535" s="4">
        <f t="shared" si="106"/>
        <v>1</v>
      </c>
      <c r="T535" s="4" t="str">
        <f t="shared" si="107"/>
        <v>L1</v>
      </c>
      <c r="U535" s="4" t="str">
        <f t="shared" si="114"/>
        <v/>
      </c>
    </row>
    <row r="536" spans="1:21" x14ac:dyDescent="0.25">
      <c r="A536" s="4" t="str">
        <f t="shared" si="103"/>
        <v/>
      </c>
      <c r="B536" s="4" t="str">
        <f>IF(C536=1,MAX(B$2:$B535)+1,IF(F536=0,"",B535))</f>
        <v/>
      </c>
      <c r="C536" s="4">
        <f>COUNTIF($F$2:$F536,F536)</f>
        <v>0</v>
      </c>
      <c r="D536" s="4">
        <f>IF(F536=0,0,MAX($D$2:D535)+1)</f>
        <v>0</v>
      </c>
      <c r="E536" s="4">
        <f>IF(H536=0,0,MAX($E$2:E535)+1)</f>
        <v>0</v>
      </c>
      <c r="F536" s="59"/>
      <c r="G536" s="59"/>
      <c r="H536" s="102"/>
      <c r="I536" s="4" t="e">
        <f>IFERROR(VLOOKUP(H536,H$2:H535,1,FALSE),VLOOKUP(H536,H$478:H537,1,FALSE))</f>
        <v>#N/A</v>
      </c>
      <c r="J536" s="4" t="str">
        <f t="shared" si="108"/>
        <v/>
      </c>
      <c r="K536" s="4" t="str">
        <f t="shared" si="109"/>
        <v/>
      </c>
      <c r="L536" s="4" t="str">
        <f t="shared" si="110"/>
        <v/>
      </c>
      <c r="M536" s="5" t="str">
        <f t="shared" si="104"/>
        <v/>
      </c>
      <c r="N536" s="4" t="str">
        <f t="shared" si="111"/>
        <v/>
      </c>
      <c r="O536" s="4"/>
      <c r="P536" s="4" t="str">
        <f t="shared" si="112"/>
        <v/>
      </c>
      <c r="Q536" s="4" t="str">
        <f t="shared" si="113"/>
        <v/>
      </c>
      <c r="R536" s="4">
        <f t="shared" si="105"/>
        <v>0</v>
      </c>
      <c r="S536" s="4">
        <f t="shared" si="106"/>
        <v>2</v>
      </c>
      <c r="T536" s="4" t="str">
        <f t="shared" si="107"/>
        <v>L2</v>
      </c>
      <c r="U536" s="4" t="str">
        <f t="shared" si="114"/>
        <v/>
      </c>
    </row>
    <row r="537" spans="1:21" x14ac:dyDescent="0.25">
      <c r="A537" s="4" t="str">
        <f t="shared" si="103"/>
        <v/>
      </c>
      <c r="B537" s="4" t="str">
        <f>IF(C537=1,MAX(B$2:$B536)+1,IF(F537=0,"",B536))</f>
        <v/>
      </c>
      <c r="C537" s="4">
        <f>COUNTIF($F$2:$F537,F537)</f>
        <v>0</v>
      </c>
      <c r="D537" s="4">
        <f>IF(F537=0,0,MAX($D$2:D536)+1)</f>
        <v>0</v>
      </c>
      <c r="E537" s="4">
        <f>IF(H537=0,0,MAX($E$2:E536)+1)</f>
        <v>0</v>
      </c>
      <c r="F537" s="59"/>
      <c r="G537" s="59"/>
      <c r="H537" s="102"/>
      <c r="I537" s="4" t="e">
        <f>IFERROR(VLOOKUP(H537,H$2:H536,1,FALSE),VLOOKUP(H537,H$478:H538,1,FALSE))</f>
        <v>#N/A</v>
      </c>
      <c r="J537" s="4" t="str">
        <f t="shared" si="108"/>
        <v/>
      </c>
      <c r="K537" s="4" t="str">
        <f t="shared" si="109"/>
        <v/>
      </c>
      <c r="L537" s="4" t="str">
        <f t="shared" si="110"/>
        <v/>
      </c>
      <c r="M537" s="5" t="str">
        <f t="shared" si="104"/>
        <v/>
      </c>
      <c r="N537" s="4" t="str">
        <f t="shared" si="111"/>
        <v/>
      </c>
      <c r="O537" s="4"/>
      <c r="P537" s="4" t="str">
        <f t="shared" si="112"/>
        <v/>
      </c>
      <c r="Q537" s="4" t="str">
        <f t="shared" si="113"/>
        <v/>
      </c>
      <c r="R537" s="4">
        <f t="shared" si="105"/>
        <v>0</v>
      </c>
      <c r="S537" s="4">
        <f t="shared" si="106"/>
        <v>3</v>
      </c>
      <c r="T537" s="4" t="str">
        <f t="shared" si="107"/>
        <v>L3</v>
      </c>
      <c r="U537" s="4" t="str">
        <f t="shared" si="114"/>
        <v/>
      </c>
    </row>
    <row r="538" spans="1:21" x14ac:dyDescent="0.25">
      <c r="A538" s="4" t="str">
        <f t="shared" si="103"/>
        <v/>
      </c>
      <c r="B538" s="4" t="str">
        <f>IF(C538=1,MAX(B$2:$B537)+1,IF(F538=0,"",B537))</f>
        <v/>
      </c>
      <c r="C538" s="4">
        <f>COUNTIF($F$2:$F538,F538)</f>
        <v>0</v>
      </c>
      <c r="D538" s="4">
        <f>IF(F538=0,0,MAX($D$2:D537)+1)</f>
        <v>0</v>
      </c>
      <c r="E538" s="4">
        <f>IF(H538=0,0,MAX($E$2:E537)+1)</f>
        <v>0</v>
      </c>
      <c r="F538" s="59"/>
      <c r="G538" s="59"/>
      <c r="H538" s="102"/>
      <c r="I538" s="4" t="e">
        <f>IFERROR(VLOOKUP(H538,H$2:H537,1,FALSE),VLOOKUP(H538,H$478:H539,1,FALSE))</f>
        <v>#N/A</v>
      </c>
      <c r="J538" s="4" t="str">
        <f t="shared" si="108"/>
        <v/>
      </c>
      <c r="K538" s="4" t="str">
        <f t="shared" si="109"/>
        <v/>
      </c>
      <c r="L538" s="4" t="str">
        <f t="shared" si="110"/>
        <v/>
      </c>
      <c r="M538" s="5" t="str">
        <f t="shared" si="104"/>
        <v/>
      </c>
      <c r="N538" s="4" t="str">
        <f t="shared" si="111"/>
        <v/>
      </c>
      <c r="O538" s="4"/>
      <c r="P538" s="4" t="str">
        <f t="shared" si="112"/>
        <v/>
      </c>
      <c r="Q538" s="4" t="str">
        <f t="shared" si="113"/>
        <v/>
      </c>
      <c r="R538" s="4">
        <f t="shared" si="105"/>
        <v>0</v>
      </c>
      <c r="S538" s="4">
        <f t="shared" si="106"/>
        <v>1</v>
      </c>
      <c r="T538" s="4" t="str">
        <f t="shared" si="107"/>
        <v>L1</v>
      </c>
      <c r="U538" s="4" t="str">
        <f t="shared" si="114"/>
        <v/>
      </c>
    </row>
    <row r="539" spans="1:21" x14ac:dyDescent="0.25">
      <c r="A539" s="4" t="str">
        <f t="shared" si="103"/>
        <v/>
      </c>
      <c r="B539" s="4" t="str">
        <f>IF(C539=1,MAX(B$2:$B538)+1,IF(F539=0,"",B538))</f>
        <v/>
      </c>
      <c r="C539" s="4">
        <f>COUNTIF($F$2:$F539,F539)</f>
        <v>0</v>
      </c>
      <c r="D539" s="4">
        <f>IF(F539=0,0,MAX($D$2:D538)+1)</f>
        <v>0</v>
      </c>
      <c r="E539" s="4">
        <f>IF(H539=0,0,MAX($E$2:E538)+1)</f>
        <v>0</v>
      </c>
      <c r="F539" s="59"/>
      <c r="G539" s="59"/>
      <c r="H539" s="102"/>
      <c r="I539" s="4" t="e">
        <f>IFERROR(VLOOKUP(H539,H$2:H538,1,FALSE),VLOOKUP(H539,H$478:H540,1,FALSE))</f>
        <v>#N/A</v>
      </c>
      <c r="J539" s="4" t="str">
        <f t="shared" si="108"/>
        <v/>
      </c>
      <c r="K539" s="4" t="str">
        <f t="shared" si="109"/>
        <v/>
      </c>
      <c r="L539" s="4" t="str">
        <f t="shared" si="110"/>
        <v/>
      </c>
      <c r="M539" s="5" t="str">
        <f t="shared" si="104"/>
        <v/>
      </c>
      <c r="N539" s="4" t="str">
        <f t="shared" si="111"/>
        <v/>
      </c>
      <c r="O539" s="4"/>
      <c r="P539" s="4" t="str">
        <f t="shared" si="112"/>
        <v/>
      </c>
      <c r="Q539" s="4" t="str">
        <f t="shared" si="113"/>
        <v/>
      </c>
      <c r="R539" s="4">
        <f t="shared" si="105"/>
        <v>0</v>
      </c>
      <c r="S539" s="4">
        <f t="shared" si="106"/>
        <v>2</v>
      </c>
      <c r="T539" s="4" t="str">
        <f t="shared" si="107"/>
        <v>L2</v>
      </c>
      <c r="U539" s="4" t="str">
        <f t="shared" si="114"/>
        <v/>
      </c>
    </row>
    <row r="540" spans="1:21" x14ac:dyDescent="0.25">
      <c r="A540" s="4" t="str">
        <f t="shared" si="103"/>
        <v/>
      </c>
      <c r="B540" s="4" t="str">
        <f>IF(C540=1,MAX(B$2:$B539)+1,IF(F540=0,"",B539))</f>
        <v/>
      </c>
      <c r="C540" s="4">
        <f>COUNTIF($F$2:$F540,F540)</f>
        <v>0</v>
      </c>
      <c r="D540" s="4">
        <f>IF(F540=0,0,MAX($D$2:D539)+1)</f>
        <v>0</v>
      </c>
      <c r="E540" s="4">
        <f>IF(H540=0,0,MAX($E$2:E539)+1)</f>
        <v>0</v>
      </c>
      <c r="F540" s="59"/>
      <c r="G540" s="59"/>
      <c r="H540" s="141"/>
      <c r="I540" s="4" t="e">
        <f>IFERROR(VLOOKUP(H540,H$2:H539,1,FALSE),VLOOKUP(H540,H$478:H541,1,FALSE))</f>
        <v>#N/A</v>
      </c>
      <c r="J540" s="4" t="str">
        <f t="shared" si="108"/>
        <v/>
      </c>
      <c r="K540" s="4" t="str">
        <f t="shared" si="109"/>
        <v/>
      </c>
      <c r="L540" s="4" t="str">
        <f t="shared" si="110"/>
        <v/>
      </c>
      <c r="M540" s="5" t="str">
        <f t="shared" si="104"/>
        <v/>
      </c>
      <c r="N540" s="4" t="str">
        <f t="shared" si="111"/>
        <v/>
      </c>
      <c r="O540" s="4"/>
      <c r="P540" s="4" t="str">
        <f t="shared" si="112"/>
        <v/>
      </c>
      <c r="Q540" s="4" t="str">
        <f t="shared" si="113"/>
        <v/>
      </c>
      <c r="R540" s="4">
        <f t="shared" si="105"/>
        <v>0</v>
      </c>
      <c r="S540" s="4">
        <f t="shared" si="106"/>
        <v>3</v>
      </c>
      <c r="T540" s="4" t="str">
        <f t="shared" si="107"/>
        <v>L3</v>
      </c>
      <c r="U540" s="4" t="str">
        <f t="shared" si="114"/>
        <v/>
      </c>
    </row>
    <row r="541" spans="1:21" x14ac:dyDescent="0.25">
      <c r="A541" s="4" t="str">
        <f t="shared" si="103"/>
        <v/>
      </c>
      <c r="B541" s="4" t="str">
        <f>IF(C541=1,MAX(B$2:$B540)+1,IF(F541=0,"",B540))</f>
        <v/>
      </c>
      <c r="C541" s="4">
        <f>COUNTIF($F$2:$F541,F541)</f>
        <v>0</v>
      </c>
      <c r="D541" s="4">
        <f>IF(F541=0,0,MAX($D$2:D540)+1)</f>
        <v>0</v>
      </c>
      <c r="E541" s="4">
        <f>IF(H541=0,0,MAX($E$2:E540)+1)</f>
        <v>0</v>
      </c>
      <c r="F541" s="59"/>
      <c r="G541" s="59"/>
      <c r="H541" s="102"/>
      <c r="I541" s="4" t="e">
        <f>IFERROR(VLOOKUP(H541,H$2:H540,1,FALSE),VLOOKUP(H541,H$478:H542,1,FALSE))</f>
        <v>#N/A</v>
      </c>
      <c r="J541" s="4" t="str">
        <f t="shared" si="108"/>
        <v/>
      </c>
      <c r="K541" s="4" t="str">
        <f t="shared" si="109"/>
        <v/>
      </c>
      <c r="L541" s="4" t="str">
        <f t="shared" si="110"/>
        <v/>
      </c>
      <c r="M541" s="5" t="str">
        <f t="shared" si="104"/>
        <v/>
      </c>
      <c r="N541" s="4" t="str">
        <f t="shared" si="111"/>
        <v/>
      </c>
      <c r="O541" s="4"/>
      <c r="P541" s="4" t="str">
        <f t="shared" si="112"/>
        <v/>
      </c>
      <c r="Q541" s="4" t="str">
        <f t="shared" si="113"/>
        <v/>
      </c>
      <c r="R541" s="4">
        <f t="shared" si="105"/>
        <v>0</v>
      </c>
      <c r="S541" s="4">
        <f t="shared" si="106"/>
        <v>1</v>
      </c>
      <c r="T541" s="4" t="str">
        <f t="shared" si="107"/>
        <v>L1</v>
      </c>
      <c r="U541" s="4" t="str">
        <f t="shared" si="114"/>
        <v/>
      </c>
    </row>
    <row r="542" spans="1:21" x14ac:dyDescent="0.25">
      <c r="A542" s="4" t="str">
        <f t="shared" si="103"/>
        <v/>
      </c>
      <c r="B542" s="4" t="str">
        <f>IF(C542=1,MAX(B$2:$B541)+1,IF(F542=0,"",B541))</f>
        <v/>
      </c>
      <c r="C542" s="4">
        <f>COUNTIF($F$2:$F542,F542)</f>
        <v>0</v>
      </c>
      <c r="D542" s="4">
        <f>IF(F542=0,0,MAX($D$2:D541)+1)</f>
        <v>0</v>
      </c>
      <c r="E542" s="4">
        <f>IF(H542=0,0,MAX($E$2:E541)+1)</f>
        <v>0</v>
      </c>
      <c r="F542" s="59"/>
      <c r="G542" s="59"/>
      <c r="H542" s="102"/>
      <c r="I542" s="4" t="e">
        <f>IFERROR(VLOOKUP(H542,H$2:H541,1,FALSE),VLOOKUP(H542,H$478:H543,1,FALSE))</f>
        <v>#N/A</v>
      </c>
      <c r="J542" s="4" t="str">
        <f t="shared" si="108"/>
        <v/>
      </c>
      <c r="K542" s="4" t="str">
        <f t="shared" si="109"/>
        <v/>
      </c>
      <c r="L542" s="4" t="str">
        <f t="shared" si="110"/>
        <v/>
      </c>
      <c r="M542" s="5" t="str">
        <f t="shared" si="104"/>
        <v/>
      </c>
      <c r="N542" s="4" t="str">
        <f t="shared" si="111"/>
        <v/>
      </c>
      <c r="O542" s="4"/>
      <c r="P542" s="4" t="str">
        <f t="shared" si="112"/>
        <v/>
      </c>
      <c r="Q542" s="4" t="str">
        <f t="shared" si="113"/>
        <v/>
      </c>
      <c r="R542" s="4">
        <f t="shared" si="105"/>
        <v>0</v>
      </c>
      <c r="S542" s="4">
        <f t="shared" si="106"/>
        <v>2</v>
      </c>
      <c r="T542" s="4" t="str">
        <f t="shared" si="107"/>
        <v>L2</v>
      </c>
      <c r="U542" s="4" t="str">
        <f t="shared" si="114"/>
        <v/>
      </c>
    </row>
    <row r="543" spans="1:21" x14ac:dyDescent="0.25">
      <c r="A543" s="4" t="str">
        <f t="shared" ref="A543:A606" si="115">IF(B543=B544,"",B543)</f>
        <v/>
      </c>
      <c r="B543" s="4" t="str">
        <f>IF(C543=1,MAX(B$2:$B542)+1,IF(F543=0,"",B542))</f>
        <v/>
      </c>
      <c r="C543" s="4">
        <f>COUNTIF($F$2:$F543,F543)</f>
        <v>0</v>
      </c>
      <c r="D543" s="4">
        <f>IF(F543=0,0,MAX($D$2:D542)+1)</f>
        <v>0</v>
      </c>
      <c r="E543" s="4">
        <f>IF(H543=0,0,MAX($E$2:E542)+1)</f>
        <v>0</v>
      </c>
      <c r="F543" s="59"/>
      <c r="G543" s="59"/>
      <c r="H543" s="141"/>
      <c r="I543" s="4" t="e">
        <f>IFERROR(VLOOKUP(H543,H$2:H542,1,FALSE),VLOOKUP(H543,H$478:H544,1,FALSE))</f>
        <v>#N/A</v>
      </c>
      <c r="J543" s="4" t="str">
        <f t="shared" si="108"/>
        <v/>
      </c>
      <c r="K543" s="4" t="str">
        <f t="shared" si="109"/>
        <v/>
      </c>
      <c r="L543" s="4" t="str">
        <f t="shared" si="110"/>
        <v/>
      </c>
      <c r="M543" s="5" t="str">
        <f t="shared" ref="M543:M606" si="116">IFERROR(VLOOKUP(H543,Нагрузка_диапазон_1,4,FALSE),"")</f>
        <v/>
      </c>
      <c r="N543" s="4" t="str">
        <f t="shared" si="111"/>
        <v/>
      </c>
      <c r="O543" s="4"/>
      <c r="P543" s="4" t="str">
        <f t="shared" si="112"/>
        <v/>
      </c>
      <c r="Q543" s="4" t="str">
        <f t="shared" si="113"/>
        <v/>
      </c>
      <c r="R543" s="4">
        <f t="shared" ref="R543:R606" si="117">IF(Q543=3,"L1,L2,L3",0)</f>
        <v>0</v>
      </c>
      <c r="S543" s="4">
        <f t="shared" ref="S543:S606" si="118">IF(C543=1,1,IF(Q543=3,S542,IF(S542=3,1,S542+1)))</f>
        <v>3</v>
      </c>
      <c r="T543" s="4" t="str">
        <f t="shared" ref="T543:T606" si="119">IF(R543=0,"L"&amp;S543,R543)</f>
        <v>L3</v>
      </c>
      <c r="U543" s="4" t="str">
        <f t="shared" si="114"/>
        <v/>
      </c>
    </row>
    <row r="544" spans="1:21" x14ac:dyDescent="0.25">
      <c r="A544" s="4" t="str">
        <f t="shared" si="115"/>
        <v/>
      </c>
      <c r="B544" s="4" t="str">
        <f>IF(C544=1,MAX(B$2:$B543)+1,IF(F544=0,"",B543))</f>
        <v/>
      </c>
      <c r="C544" s="4">
        <f>COUNTIF($F$2:$F544,F544)</f>
        <v>0</v>
      </c>
      <c r="D544" s="4">
        <f>IF(F544=0,0,MAX($D$2:D543)+1)</f>
        <v>0</v>
      </c>
      <c r="E544" s="4">
        <f>IF(H544=0,0,MAX($E$2:E543)+1)</f>
        <v>0</v>
      </c>
      <c r="F544" s="59"/>
      <c r="G544" s="59"/>
      <c r="H544" s="102"/>
      <c r="I544" s="4" t="e">
        <f>IFERROR(VLOOKUP(H544,H$2:H543,1,FALSE),VLOOKUP(H544,H$478:H545,1,FALSE))</f>
        <v>#N/A</v>
      </c>
      <c r="J544" s="4" t="str">
        <f t="shared" si="108"/>
        <v/>
      </c>
      <c r="K544" s="4" t="str">
        <f t="shared" si="109"/>
        <v/>
      </c>
      <c r="L544" s="4" t="str">
        <f t="shared" si="110"/>
        <v/>
      </c>
      <c r="M544" s="5" t="str">
        <f t="shared" si="116"/>
        <v/>
      </c>
      <c r="N544" s="4" t="str">
        <f t="shared" si="111"/>
        <v/>
      </c>
      <c r="O544" s="4"/>
      <c r="P544" s="4" t="str">
        <f t="shared" si="112"/>
        <v/>
      </c>
      <c r="Q544" s="4" t="str">
        <f t="shared" si="113"/>
        <v/>
      </c>
      <c r="R544" s="4">
        <f t="shared" si="117"/>
        <v>0</v>
      </c>
      <c r="S544" s="4">
        <f t="shared" si="118"/>
        <v>1</v>
      </c>
      <c r="T544" s="4" t="str">
        <f t="shared" si="119"/>
        <v>L1</v>
      </c>
      <c r="U544" s="4" t="str">
        <f t="shared" si="114"/>
        <v/>
      </c>
    </row>
    <row r="545" spans="1:21" x14ac:dyDescent="0.25">
      <c r="A545" s="4" t="str">
        <f t="shared" si="115"/>
        <v/>
      </c>
      <c r="B545" s="4" t="str">
        <f>IF(C545=1,MAX(B$2:$B544)+1,IF(F545=0,"",B544))</f>
        <v/>
      </c>
      <c r="C545" s="4">
        <f>COUNTIF($F$2:$F545,F545)</f>
        <v>0</v>
      </c>
      <c r="D545" s="4">
        <f>IF(F545=0,0,MAX($D$2:D544)+1)</f>
        <v>0</v>
      </c>
      <c r="E545" s="4">
        <f>IF(H545=0,0,MAX($E$2:E544)+1)</f>
        <v>0</v>
      </c>
      <c r="F545" s="59"/>
      <c r="G545" s="59"/>
      <c r="H545" s="102"/>
      <c r="I545" s="4" t="e">
        <f>IFERROR(VLOOKUP(H545,H$2:H544,1,FALSE),VLOOKUP(H545,H$478:H546,1,FALSE))</f>
        <v>#N/A</v>
      </c>
      <c r="J545" s="4" t="str">
        <f t="shared" si="108"/>
        <v/>
      </c>
      <c r="K545" s="4" t="str">
        <f t="shared" si="109"/>
        <v/>
      </c>
      <c r="L545" s="4" t="str">
        <f t="shared" si="110"/>
        <v/>
      </c>
      <c r="M545" s="5" t="str">
        <f t="shared" si="116"/>
        <v/>
      </c>
      <c r="N545" s="4" t="str">
        <f t="shared" si="111"/>
        <v/>
      </c>
      <c r="O545" s="4"/>
      <c r="P545" s="4" t="str">
        <f t="shared" si="112"/>
        <v/>
      </c>
      <c r="Q545" s="4" t="str">
        <f t="shared" si="113"/>
        <v/>
      </c>
      <c r="R545" s="4">
        <f t="shared" si="117"/>
        <v>0</v>
      </c>
      <c r="S545" s="4">
        <f t="shared" si="118"/>
        <v>2</v>
      </c>
      <c r="T545" s="4" t="str">
        <f t="shared" si="119"/>
        <v>L2</v>
      </c>
      <c r="U545" s="4" t="str">
        <f t="shared" si="114"/>
        <v/>
      </c>
    </row>
    <row r="546" spans="1:21" ht="15.75" thickBot="1" x14ac:dyDescent="0.3">
      <c r="A546" s="4" t="str">
        <f t="shared" si="115"/>
        <v/>
      </c>
      <c r="B546" s="4" t="str">
        <f>IF(C546=1,MAX(B$2:$B545)+1,IF(F546=0,"",B545))</f>
        <v/>
      </c>
      <c r="C546" s="4">
        <f>COUNTIF($F$2:$F546,F546)</f>
        <v>0</v>
      </c>
      <c r="D546" s="4">
        <f>IF(F546=0,0,MAX($D$2:D545)+1)</f>
        <v>0</v>
      </c>
      <c r="E546" s="4">
        <f>IF(H546=0,0,MAX($E$2:E545)+1)</f>
        <v>0</v>
      </c>
      <c r="F546" s="59"/>
      <c r="G546" s="59"/>
      <c r="H546" s="103"/>
      <c r="I546" s="4" t="e">
        <f>IFERROR(VLOOKUP(H546,H$2:H545,1,FALSE),VLOOKUP(H546,H$478:H547,1,FALSE))</f>
        <v>#N/A</v>
      </c>
      <c r="J546" s="4" t="str">
        <f t="shared" si="108"/>
        <v/>
      </c>
      <c r="K546" s="4" t="str">
        <f t="shared" si="109"/>
        <v/>
      </c>
      <c r="L546" s="4" t="str">
        <f t="shared" si="110"/>
        <v/>
      </c>
      <c r="M546" s="5" t="str">
        <f t="shared" si="116"/>
        <v/>
      </c>
      <c r="N546" s="4" t="str">
        <f t="shared" si="111"/>
        <v/>
      </c>
      <c r="O546" s="4"/>
      <c r="P546" s="4" t="str">
        <f t="shared" si="112"/>
        <v/>
      </c>
      <c r="Q546" s="4" t="str">
        <f t="shared" si="113"/>
        <v/>
      </c>
      <c r="R546" s="4">
        <f t="shared" si="117"/>
        <v>0</v>
      </c>
      <c r="S546" s="4">
        <f t="shared" si="118"/>
        <v>3</v>
      </c>
      <c r="T546" s="4" t="str">
        <f t="shared" si="119"/>
        <v>L3</v>
      </c>
      <c r="U546" s="4" t="str">
        <f t="shared" si="114"/>
        <v/>
      </c>
    </row>
    <row r="547" spans="1:21" x14ac:dyDescent="0.25">
      <c r="A547" s="4" t="str">
        <f t="shared" si="115"/>
        <v/>
      </c>
      <c r="B547" s="4" t="str">
        <f>IF(C547=1,MAX(B$2:$B546)+1,IF(F547=0,"",B546))</f>
        <v/>
      </c>
      <c r="C547" s="4">
        <f>COUNTIF($F$2:$F547,F547)</f>
        <v>0</v>
      </c>
      <c r="D547" s="4">
        <f>IF(F547=0,0,MAX($D$2:D546)+1)</f>
        <v>0</v>
      </c>
      <c r="E547" s="4">
        <f>IF(H547=0,0,MAX($E$2:E546)+1)</f>
        <v>0</v>
      </c>
      <c r="F547" s="59"/>
      <c r="G547" s="59"/>
      <c r="H547" s="104"/>
      <c r="I547" s="4" t="e">
        <f>IFERROR(VLOOKUP(H547,H$2:H546,1,FALSE),VLOOKUP(H547,H$478:H548,1,FALSE))</f>
        <v>#N/A</v>
      </c>
      <c r="J547" s="4" t="str">
        <f t="shared" si="108"/>
        <v/>
      </c>
      <c r="K547" s="4" t="str">
        <f t="shared" si="109"/>
        <v/>
      </c>
      <c r="L547" s="4" t="str">
        <f t="shared" si="110"/>
        <v/>
      </c>
      <c r="M547" s="5" t="str">
        <f t="shared" si="116"/>
        <v/>
      </c>
      <c r="N547" s="4" t="str">
        <f t="shared" si="111"/>
        <v/>
      </c>
      <c r="O547" s="4"/>
      <c r="P547" s="4" t="str">
        <f t="shared" si="112"/>
        <v/>
      </c>
      <c r="Q547" s="4" t="str">
        <f t="shared" si="113"/>
        <v/>
      </c>
      <c r="R547" s="4">
        <f t="shared" si="117"/>
        <v>0</v>
      </c>
      <c r="S547" s="4">
        <f t="shared" si="118"/>
        <v>1</v>
      </c>
      <c r="T547" s="4" t="str">
        <f t="shared" si="119"/>
        <v>L1</v>
      </c>
      <c r="U547" s="4" t="str">
        <f t="shared" si="114"/>
        <v/>
      </c>
    </row>
    <row r="548" spans="1:21" x14ac:dyDescent="0.25">
      <c r="A548" s="4" t="str">
        <f t="shared" si="115"/>
        <v/>
      </c>
      <c r="B548" s="4" t="str">
        <f>IF(C548=1,MAX(B$2:$B547)+1,IF(F548=0,"",B547))</f>
        <v/>
      </c>
      <c r="C548" s="4">
        <f>COUNTIF($F$2:$F548,F548)</f>
        <v>0</v>
      </c>
      <c r="D548" s="4">
        <f>IF(F548=0,0,MAX($D$2:D547)+1)</f>
        <v>0</v>
      </c>
      <c r="E548" s="4">
        <f>IF(H548=0,0,MAX($E$2:E547)+1)</f>
        <v>0</v>
      </c>
      <c r="F548" s="59"/>
      <c r="G548" s="59"/>
      <c r="H548" s="102"/>
      <c r="I548" s="4" t="e">
        <f>IFERROR(VLOOKUP(H548,H$2:H547,1,FALSE),VLOOKUP(H548,H$478:H549,1,FALSE))</f>
        <v>#N/A</v>
      </c>
      <c r="J548" s="4" t="str">
        <f t="shared" si="108"/>
        <v/>
      </c>
      <c r="K548" s="4" t="str">
        <f t="shared" si="109"/>
        <v/>
      </c>
      <c r="L548" s="4" t="str">
        <f t="shared" si="110"/>
        <v/>
      </c>
      <c r="M548" s="5" t="str">
        <f t="shared" si="116"/>
        <v/>
      </c>
      <c r="N548" s="4" t="str">
        <f t="shared" si="111"/>
        <v/>
      </c>
      <c r="O548" s="4"/>
      <c r="P548" s="4" t="str">
        <f t="shared" si="112"/>
        <v/>
      </c>
      <c r="Q548" s="4" t="str">
        <f t="shared" si="113"/>
        <v/>
      </c>
      <c r="R548" s="4">
        <f t="shared" si="117"/>
        <v>0</v>
      </c>
      <c r="S548" s="4">
        <f t="shared" si="118"/>
        <v>2</v>
      </c>
      <c r="T548" s="4" t="str">
        <f t="shared" si="119"/>
        <v>L2</v>
      </c>
      <c r="U548" s="4" t="str">
        <f t="shared" si="114"/>
        <v/>
      </c>
    </row>
    <row r="549" spans="1:21" x14ac:dyDescent="0.25">
      <c r="A549" s="4" t="str">
        <f t="shared" si="115"/>
        <v/>
      </c>
      <c r="B549" s="4" t="str">
        <f>IF(C549=1,MAX(B$2:$B548)+1,IF(F549=0,"",B548))</f>
        <v/>
      </c>
      <c r="C549" s="4">
        <f>COUNTIF($F$2:$F549,F549)</f>
        <v>0</v>
      </c>
      <c r="D549" s="4">
        <f>IF(F549=0,0,MAX($D$2:D548)+1)</f>
        <v>0</v>
      </c>
      <c r="E549" s="4">
        <f>IF(H549=0,0,MAX($E$2:E548)+1)</f>
        <v>0</v>
      </c>
      <c r="F549" s="59"/>
      <c r="G549" s="59"/>
      <c r="H549" s="102"/>
      <c r="I549" s="4" t="e">
        <f>IFERROR(VLOOKUP(H549,H$2:H548,1,FALSE),VLOOKUP(H549,H$478:H550,1,FALSE))</f>
        <v>#N/A</v>
      </c>
      <c r="J549" s="4" t="str">
        <f t="shared" si="108"/>
        <v/>
      </c>
      <c r="K549" s="4" t="str">
        <f t="shared" si="109"/>
        <v/>
      </c>
      <c r="L549" s="4" t="str">
        <f t="shared" si="110"/>
        <v/>
      </c>
      <c r="M549" s="5" t="str">
        <f t="shared" si="116"/>
        <v/>
      </c>
      <c r="N549" s="4" t="str">
        <f t="shared" si="111"/>
        <v/>
      </c>
      <c r="O549" s="4"/>
      <c r="P549" s="4" t="str">
        <f t="shared" si="112"/>
        <v/>
      </c>
      <c r="Q549" s="4" t="str">
        <f t="shared" si="113"/>
        <v/>
      </c>
      <c r="R549" s="4">
        <f t="shared" si="117"/>
        <v>0</v>
      </c>
      <c r="S549" s="4">
        <f t="shared" si="118"/>
        <v>3</v>
      </c>
      <c r="T549" s="4" t="str">
        <f t="shared" si="119"/>
        <v>L3</v>
      </c>
      <c r="U549" s="4" t="str">
        <f t="shared" si="114"/>
        <v/>
      </c>
    </row>
    <row r="550" spans="1:21" x14ac:dyDescent="0.25">
      <c r="A550" s="4" t="str">
        <f t="shared" si="115"/>
        <v/>
      </c>
      <c r="B550" s="4" t="str">
        <f>IF(C550=1,MAX(B$2:$B549)+1,IF(F550=0,"",B549))</f>
        <v/>
      </c>
      <c r="C550" s="4">
        <f>COUNTIF($F$2:$F550,F550)</f>
        <v>0</v>
      </c>
      <c r="D550" s="4">
        <f>IF(F550=0,0,MAX($D$2:D549)+1)</f>
        <v>0</v>
      </c>
      <c r="E550" s="4">
        <f>IF(H550=0,0,MAX($E$2:E549)+1)</f>
        <v>0</v>
      </c>
      <c r="F550" s="59"/>
      <c r="G550" s="59"/>
      <c r="H550" s="102"/>
      <c r="I550" s="4" t="e">
        <f>IFERROR(VLOOKUP(H550,H$2:H549,1,FALSE),VLOOKUP(H550,H$478:H551,1,FALSE))</f>
        <v>#N/A</v>
      </c>
      <c r="J550" s="4" t="str">
        <f t="shared" si="108"/>
        <v/>
      </c>
      <c r="K550" s="4" t="str">
        <f t="shared" si="109"/>
        <v/>
      </c>
      <c r="L550" s="4" t="str">
        <f t="shared" si="110"/>
        <v/>
      </c>
      <c r="M550" s="5" t="str">
        <f t="shared" si="116"/>
        <v/>
      </c>
      <c r="N550" s="4" t="str">
        <f t="shared" si="111"/>
        <v/>
      </c>
      <c r="O550" s="4"/>
      <c r="P550" s="4" t="str">
        <f t="shared" si="112"/>
        <v/>
      </c>
      <c r="Q550" s="4" t="str">
        <f t="shared" si="113"/>
        <v/>
      </c>
      <c r="R550" s="4">
        <f t="shared" si="117"/>
        <v>0</v>
      </c>
      <c r="S550" s="4">
        <f t="shared" si="118"/>
        <v>1</v>
      </c>
      <c r="T550" s="4" t="str">
        <f t="shared" si="119"/>
        <v>L1</v>
      </c>
      <c r="U550" s="4" t="str">
        <f t="shared" si="114"/>
        <v/>
      </c>
    </row>
    <row r="551" spans="1:21" x14ac:dyDescent="0.25">
      <c r="A551" s="4" t="str">
        <f t="shared" si="115"/>
        <v/>
      </c>
      <c r="B551" s="4" t="str">
        <f>IF(C551=1,MAX(B$2:$B550)+1,IF(F551=0,"",B550))</f>
        <v/>
      </c>
      <c r="C551" s="4">
        <f>COUNTIF($F$2:$F551,F551)</f>
        <v>0</v>
      </c>
      <c r="D551" s="4">
        <f>IF(F551=0,0,MAX($D$2:D550)+1)</f>
        <v>0</v>
      </c>
      <c r="E551" s="4">
        <f>IF(H551=0,0,MAX($E$2:E550)+1)</f>
        <v>0</v>
      </c>
      <c r="F551" s="59"/>
      <c r="G551" s="59"/>
      <c r="H551" s="102"/>
      <c r="I551" s="4" t="e">
        <f>IFERROR(VLOOKUP(H551,H$2:H550,1,FALSE),VLOOKUP(H551,H$478:H552,1,FALSE))</f>
        <v>#N/A</v>
      </c>
      <c r="J551" s="4" t="str">
        <f t="shared" si="108"/>
        <v/>
      </c>
      <c r="K551" s="4" t="str">
        <f t="shared" si="109"/>
        <v/>
      </c>
      <c r="L551" s="4" t="str">
        <f t="shared" si="110"/>
        <v/>
      </c>
      <c r="M551" s="5" t="str">
        <f t="shared" si="116"/>
        <v/>
      </c>
      <c r="N551" s="4" t="str">
        <f t="shared" si="111"/>
        <v/>
      </c>
      <c r="O551" s="4"/>
      <c r="P551" s="4" t="str">
        <f t="shared" si="112"/>
        <v/>
      </c>
      <c r="Q551" s="4" t="str">
        <f t="shared" si="113"/>
        <v/>
      </c>
      <c r="R551" s="4">
        <f t="shared" si="117"/>
        <v>0</v>
      </c>
      <c r="S551" s="4">
        <f t="shared" si="118"/>
        <v>2</v>
      </c>
      <c r="T551" s="4" t="str">
        <f t="shared" si="119"/>
        <v>L2</v>
      </c>
      <c r="U551" s="4" t="str">
        <f t="shared" si="114"/>
        <v/>
      </c>
    </row>
    <row r="552" spans="1:21" x14ac:dyDescent="0.25">
      <c r="A552" s="4" t="str">
        <f t="shared" si="115"/>
        <v/>
      </c>
      <c r="B552" s="4" t="str">
        <f>IF(C552=1,MAX(B$2:$B551)+1,IF(F552=0,"",B551))</f>
        <v/>
      </c>
      <c r="C552" s="4">
        <f>COUNTIF($F$2:$F552,F552)</f>
        <v>0</v>
      </c>
      <c r="D552" s="4">
        <f>IF(F552=0,0,MAX($D$2:D551)+1)</f>
        <v>0</v>
      </c>
      <c r="E552" s="4">
        <f>IF(H552=0,0,MAX($E$2:E551)+1)</f>
        <v>0</v>
      </c>
      <c r="F552" s="59"/>
      <c r="G552" s="59"/>
      <c r="H552" s="102"/>
      <c r="I552" s="4" t="e">
        <f>IFERROR(VLOOKUP(H552,H$2:H551,1,FALSE),VLOOKUP(H552,H$478:H553,1,FALSE))</f>
        <v>#N/A</v>
      </c>
      <c r="J552" s="4" t="str">
        <f t="shared" si="108"/>
        <v/>
      </c>
      <c r="K552" s="4" t="str">
        <f t="shared" si="109"/>
        <v/>
      </c>
      <c r="L552" s="4" t="str">
        <f t="shared" si="110"/>
        <v/>
      </c>
      <c r="M552" s="5" t="str">
        <f t="shared" si="116"/>
        <v/>
      </c>
      <c r="N552" s="4" t="str">
        <f t="shared" si="111"/>
        <v/>
      </c>
      <c r="O552" s="4"/>
      <c r="P552" s="4" t="str">
        <f t="shared" si="112"/>
        <v/>
      </c>
      <c r="Q552" s="4" t="str">
        <f t="shared" si="113"/>
        <v/>
      </c>
      <c r="R552" s="4">
        <f t="shared" si="117"/>
        <v>0</v>
      </c>
      <c r="S552" s="4">
        <f t="shared" si="118"/>
        <v>3</v>
      </c>
      <c r="T552" s="4" t="str">
        <f t="shared" si="119"/>
        <v>L3</v>
      </c>
      <c r="U552" s="4" t="str">
        <f t="shared" si="114"/>
        <v/>
      </c>
    </row>
    <row r="553" spans="1:21" x14ac:dyDescent="0.25">
      <c r="A553" s="4" t="str">
        <f t="shared" si="115"/>
        <v/>
      </c>
      <c r="B553" s="4" t="str">
        <f>IF(C553=1,MAX(B$2:$B552)+1,IF(F553=0,"",B552))</f>
        <v/>
      </c>
      <c r="C553" s="4">
        <f>COUNTIF($F$2:$F553,F553)</f>
        <v>0</v>
      </c>
      <c r="D553" s="4">
        <f>IF(F553=0,0,MAX($D$2:D552)+1)</f>
        <v>0</v>
      </c>
      <c r="E553" s="4">
        <f>IF(H553=0,0,MAX($E$2:E552)+1)</f>
        <v>0</v>
      </c>
      <c r="F553" s="59"/>
      <c r="G553" s="59"/>
      <c r="H553" s="102"/>
      <c r="I553" s="4" t="e">
        <f>IFERROR(VLOOKUP(H553,H$2:H552,1,FALSE),VLOOKUP(H553,H$478:H554,1,FALSE))</f>
        <v>#N/A</v>
      </c>
      <c r="J553" s="4" t="str">
        <f t="shared" si="108"/>
        <v/>
      </c>
      <c r="K553" s="4" t="str">
        <f t="shared" si="109"/>
        <v/>
      </c>
      <c r="L553" s="4" t="str">
        <f t="shared" si="110"/>
        <v/>
      </c>
      <c r="M553" s="5" t="str">
        <f t="shared" si="116"/>
        <v/>
      </c>
      <c r="N553" s="4" t="str">
        <f t="shared" si="111"/>
        <v/>
      </c>
      <c r="O553" s="4"/>
      <c r="P553" s="4" t="str">
        <f t="shared" si="112"/>
        <v/>
      </c>
      <c r="Q553" s="4" t="str">
        <f t="shared" si="113"/>
        <v/>
      </c>
      <c r="R553" s="4">
        <f t="shared" si="117"/>
        <v>0</v>
      </c>
      <c r="S553" s="4">
        <f t="shared" si="118"/>
        <v>1</v>
      </c>
      <c r="T553" s="4" t="str">
        <f t="shared" si="119"/>
        <v>L1</v>
      </c>
      <c r="U553" s="4" t="str">
        <f t="shared" si="114"/>
        <v/>
      </c>
    </row>
    <row r="554" spans="1:21" x14ac:dyDescent="0.25">
      <c r="A554" s="4" t="str">
        <f t="shared" si="115"/>
        <v/>
      </c>
      <c r="B554" s="4" t="str">
        <f>IF(C554=1,MAX(B$2:$B553)+1,IF(F554=0,"",B553))</f>
        <v/>
      </c>
      <c r="C554" s="4">
        <f>COUNTIF($F$2:$F554,F554)</f>
        <v>0</v>
      </c>
      <c r="D554" s="4">
        <f>IF(F554=0,0,MAX($D$2:D553)+1)</f>
        <v>0</v>
      </c>
      <c r="E554" s="4">
        <f>IF(H554=0,0,MAX($E$2:E553)+1)</f>
        <v>0</v>
      </c>
      <c r="F554" s="59"/>
      <c r="G554" s="59"/>
      <c r="H554" s="102"/>
      <c r="I554" s="4" t="e">
        <f>IFERROR(VLOOKUP(H554,H$2:H553,1,FALSE),VLOOKUP(H554,H$478:H555,1,FALSE))</f>
        <v>#N/A</v>
      </c>
      <c r="J554" s="4" t="str">
        <f t="shared" si="108"/>
        <v/>
      </c>
      <c r="K554" s="4" t="str">
        <f t="shared" si="109"/>
        <v/>
      </c>
      <c r="L554" s="4" t="str">
        <f t="shared" si="110"/>
        <v/>
      </c>
      <c r="M554" s="5" t="str">
        <f t="shared" si="116"/>
        <v/>
      </c>
      <c r="N554" s="4" t="str">
        <f t="shared" si="111"/>
        <v/>
      </c>
      <c r="O554" s="4"/>
      <c r="P554" s="4" t="str">
        <f t="shared" si="112"/>
        <v/>
      </c>
      <c r="Q554" s="4" t="str">
        <f t="shared" si="113"/>
        <v/>
      </c>
      <c r="R554" s="4">
        <f t="shared" si="117"/>
        <v>0</v>
      </c>
      <c r="S554" s="4">
        <f t="shared" si="118"/>
        <v>2</v>
      </c>
      <c r="T554" s="4" t="str">
        <f t="shared" si="119"/>
        <v>L2</v>
      </c>
      <c r="U554" s="4" t="str">
        <f t="shared" si="114"/>
        <v/>
      </c>
    </row>
    <row r="555" spans="1:21" x14ac:dyDescent="0.25">
      <c r="A555" s="4" t="str">
        <f t="shared" si="115"/>
        <v/>
      </c>
      <c r="B555" s="4" t="str">
        <f>IF(C555=1,MAX(B$2:$B554)+1,IF(F555=0,"",B554))</f>
        <v/>
      </c>
      <c r="C555" s="4">
        <f>COUNTIF($F$2:$F555,F555)</f>
        <v>0</v>
      </c>
      <c r="D555" s="4">
        <f>IF(F555=0,0,MAX($D$2:D554)+1)</f>
        <v>0</v>
      </c>
      <c r="E555" s="4">
        <f>IF(H555=0,0,MAX($E$2:E554)+1)</f>
        <v>0</v>
      </c>
      <c r="F555" s="59"/>
      <c r="G555" s="59"/>
      <c r="H555" s="102"/>
      <c r="I555" s="4" t="e">
        <f>IFERROR(VLOOKUP(H555,H$2:H554,1,FALSE),VLOOKUP(H555,H$478:H556,1,FALSE))</f>
        <v>#N/A</v>
      </c>
      <c r="J555" s="4" t="str">
        <f t="shared" si="108"/>
        <v/>
      </c>
      <c r="K555" s="4" t="str">
        <f t="shared" si="109"/>
        <v/>
      </c>
      <c r="L555" s="4" t="str">
        <f t="shared" si="110"/>
        <v/>
      </c>
      <c r="M555" s="5" t="str">
        <f t="shared" si="116"/>
        <v/>
      </c>
      <c r="N555" s="4" t="str">
        <f t="shared" si="111"/>
        <v/>
      </c>
      <c r="O555" s="4"/>
      <c r="P555" s="4" t="str">
        <f t="shared" si="112"/>
        <v/>
      </c>
      <c r="Q555" s="4" t="str">
        <f t="shared" si="113"/>
        <v/>
      </c>
      <c r="R555" s="4">
        <f t="shared" si="117"/>
        <v>0</v>
      </c>
      <c r="S555" s="4">
        <f t="shared" si="118"/>
        <v>3</v>
      </c>
      <c r="T555" s="4" t="str">
        <f t="shared" si="119"/>
        <v>L3</v>
      </c>
      <c r="U555" s="4" t="str">
        <f t="shared" si="114"/>
        <v/>
      </c>
    </row>
    <row r="556" spans="1:21" x14ac:dyDescent="0.25">
      <c r="A556" s="4" t="str">
        <f t="shared" si="115"/>
        <v/>
      </c>
      <c r="B556" s="4" t="str">
        <f>IF(C556=1,MAX(B$2:$B555)+1,IF(F556=0,"",B555))</f>
        <v/>
      </c>
      <c r="C556" s="4">
        <f>COUNTIF($F$2:$F556,F556)</f>
        <v>0</v>
      </c>
      <c r="D556" s="4">
        <f>IF(F556=0,0,MAX($D$2:D555)+1)</f>
        <v>0</v>
      </c>
      <c r="E556" s="4">
        <f>IF(H556=0,0,MAX($E$2:E555)+1)</f>
        <v>0</v>
      </c>
      <c r="F556" s="59"/>
      <c r="G556" s="59"/>
      <c r="H556" s="102"/>
      <c r="I556" s="4" t="e">
        <f>IFERROR(VLOOKUP(H556,H$2:H555,1,FALSE),VLOOKUP(H556,H$478:H557,1,FALSE))</f>
        <v>#N/A</v>
      </c>
      <c r="J556" s="4" t="str">
        <f t="shared" si="108"/>
        <v/>
      </c>
      <c r="K556" s="4" t="str">
        <f t="shared" si="109"/>
        <v/>
      </c>
      <c r="L556" s="4" t="str">
        <f t="shared" si="110"/>
        <v/>
      </c>
      <c r="M556" s="5" t="str">
        <f t="shared" si="116"/>
        <v/>
      </c>
      <c r="N556" s="4" t="str">
        <f t="shared" si="111"/>
        <v/>
      </c>
      <c r="O556" s="4"/>
      <c r="P556" s="4" t="str">
        <f t="shared" si="112"/>
        <v/>
      </c>
      <c r="Q556" s="4" t="str">
        <f t="shared" si="113"/>
        <v/>
      </c>
      <c r="R556" s="4">
        <f t="shared" si="117"/>
        <v>0</v>
      </c>
      <c r="S556" s="4">
        <f t="shared" si="118"/>
        <v>1</v>
      </c>
      <c r="T556" s="4" t="str">
        <f t="shared" si="119"/>
        <v>L1</v>
      </c>
      <c r="U556" s="4" t="str">
        <f t="shared" si="114"/>
        <v/>
      </c>
    </row>
    <row r="557" spans="1:21" x14ac:dyDescent="0.25">
      <c r="A557" s="4" t="str">
        <f t="shared" si="115"/>
        <v/>
      </c>
      <c r="B557" s="4" t="str">
        <f>IF(C557=1,MAX(B$2:$B556)+1,IF(F557=0,"",B556))</f>
        <v/>
      </c>
      <c r="C557" s="4">
        <f>COUNTIF($F$2:$F557,F557)</f>
        <v>0</v>
      </c>
      <c r="D557" s="4">
        <f>IF(F557=0,0,MAX($D$2:D556)+1)</f>
        <v>0</v>
      </c>
      <c r="E557" s="4">
        <f>IF(H557=0,0,MAX($E$2:E556)+1)</f>
        <v>0</v>
      </c>
      <c r="F557" s="59"/>
      <c r="G557" s="59"/>
      <c r="H557" s="102"/>
      <c r="I557" s="4" t="e">
        <f>IFERROR(VLOOKUP(H557,H$2:H556,1,FALSE),VLOOKUP(H557,H$478:H558,1,FALSE))</f>
        <v>#N/A</v>
      </c>
      <c r="J557" s="4" t="str">
        <f t="shared" si="108"/>
        <v/>
      </c>
      <c r="K557" s="4" t="str">
        <f t="shared" si="109"/>
        <v/>
      </c>
      <c r="L557" s="4" t="str">
        <f t="shared" si="110"/>
        <v/>
      </c>
      <c r="M557" s="5" t="str">
        <f t="shared" si="116"/>
        <v/>
      </c>
      <c r="N557" s="4" t="str">
        <f t="shared" si="111"/>
        <v/>
      </c>
      <c r="O557" s="4"/>
      <c r="P557" s="4" t="str">
        <f t="shared" si="112"/>
        <v/>
      </c>
      <c r="Q557" s="4" t="str">
        <f t="shared" si="113"/>
        <v/>
      </c>
      <c r="R557" s="4">
        <f t="shared" si="117"/>
        <v>0</v>
      </c>
      <c r="S557" s="4">
        <f t="shared" si="118"/>
        <v>2</v>
      </c>
      <c r="T557" s="4" t="str">
        <f t="shared" si="119"/>
        <v>L2</v>
      </c>
      <c r="U557" s="4" t="str">
        <f t="shared" si="114"/>
        <v/>
      </c>
    </row>
    <row r="558" spans="1:21" x14ac:dyDescent="0.25">
      <c r="A558" s="4" t="str">
        <f t="shared" si="115"/>
        <v/>
      </c>
      <c r="B558" s="4" t="str">
        <f>IF(C558=1,MAX(B$2:$B557)+1,IF(F558=0,"",B557))</f>
        <v/>
      </c>
      <c r="C558" s="4">
        <f>COUNTIF($F$2:$F558,F558)</f>
        <v>0</v>
      </c>
      <c r="D558" s="4">
        <f>IF(F558=0,0,MAX($D$2:D557)+1)</f>
        <v>0</v>
      </c>
      <c r="E558" s="4">
        <f>IF(H558=0,0,MAX($E$2:E557)+1)</f>
        <v>0</v>
      </c>
      <c r="F558" s="59"/>
      <c r="G558" s="59"/>
      <c r="H558" s="102"/>
      <c r="I558" s="4" t="e">
        <f>IFERROR(VLOOKUP(H558,H$2:H557,1,FALSE),VLOOKUP(H558,H$478:H559,1,FALSE))</f>
        <v>#N/A</v>
      </c>
      <c r="J558" s="4" t="str">
        <f t="shared" si="108"/>
        <v/>
      </c>
      <c r="K558" s="4" t="str">
        <f t="shared" si="109"/>
        <v/>
      </c>
      <c r="L558" s="4" t="str">
        <f t="shared" si="110"/>
        <v/>
      </c>
      <c r="M558" s="5" t="str">
        <f t="shared" si="116"/>
        <v/>
      </c>
      <c r="N558" s="4" t="str">
        <f t="shared" si="111"/>
        <v/>
      </c>
      <c r="O558" s="4"/>
      <c r="P558" s="4" t="str">
        <f t="shared" si="112"/>
        <v/>
      </c>
      <c r="Q558" s="4" t="str">
        <f t="shared" si="113"/>
        <v/>
      </c>
      <c r="R558" s="4">
        <f t="shared" si="117"/>
        <v>0</v>
      </c>
      <c r="S558" s="4">
        <f t="shared" si="118"/>
        <v>3</v>
      </c>
      <c r="T558" s="4" t="str">
        <f t="shared" si="119"/>
        <v>L3</v>
      </c>
      <c r="U558" s="4" t="str">
        <f t="shared" si="114"/>
        <v/>
      </c>
    </row>
    <row r="559" spans="1:21" x14ac:dyDescent="0.25">
      <c r="A559" s="4" t="str">
        <f t="shared" si="115"/>
        <v/>
      </c>
      <c r="B559" s="4" t="str">
        <f>IF(C559=1,MAX(B$2:$B558)+1,IF(F559=0,"",B558))</f>
        <v/>
      </c>
      <c r="C559" s="4">
        <f>COUNTIF($F$2:$F559,F559)</f>
        <v>0</v>
      </c>
      <c r="D559" s="4">
        <f>IF(F559=0,0,MAX($D$2:D558)+1)</f>
        <v>0</v>
      </c>
      <c r="E559" s="4">
        <f>IF(H559=0,0,MAX($E$2:E558)+1)</f>
        <v>0</v>
      </c>
      <c r="F559" s="59"/>
      <c r="G559" s="59"/>
      <c r="H559" s="102"/>
      <c r="I559" s="4" t="e">
        <f>IFERROR(VLOOKUP(H559,H$2:H558,1,FALSE),VLOOKUP(H559,H$478:H560,1,FALSE))</f>
        <v>#N/A</v>
      </c>
      <c r="J559" s="4" t="str">
        <f t="shared" si="108"/>
        <v/>
      </c>
      <c r="K559" s="4" t="str">
        <f t="shared" si="109"/>
        <v/>
      </c>
      <c r="L559" s="4" t="str">
        <f t="shared" si="110"/>
        <v/>
      </c>
      <c r="M559" s="5" t="str">
        <f t="shared" si="116"/>
        <v/>
      </c>
      <c r="N559" s="4" t="str">
        <f t="shared" si="111"/>
        <v/>
      </c>
      <c r="O559" s="4"/>
      <c r="P559" s="4" t="str">
        <f t="shared" si="112"/>
        <v/>
      </c>
      <c r="Q559" s="4" t="str">
        <f t="shared" si="113"/>
        <v/>
      </c>
      <c r="R559" s="4">
        <f t="shared" si="117"/>
        <v>0</v>
      </c>
      <c r="S559" s="4">
        <f t="shared" si="118"/>
        <v>1</v>
      </c>
      <c r="T559" s="4" t="str">
        <f t="shared" si="119"/>
        <v>L1</v>
      </c>
      <c r="U559" s="4" t="str">
        <f t="shared" si="114"/>
        <v/>
      </c>
    </row>
    <row r="560" spans="1:21" x14ac:dyDescent="0.25">
      <c r="A560" s="4" t="str">
        <f t="shared" si="115"/>
        <v/>
      </c>
      <c r="B560" s="4" t="str">
        <f>IF(C560=1,MAX(B$2:$B559)+1,IF(F560=0,"",B559))</f>
        <v/>
      </c>
      <c r="C560" s="4">
        <f>COUNTIF($F$2:$F560,F560)</f>
        <v>0</v>
      </c>
      <c r="D560" s="4">
        <f>IF(F560=0,0,MAX($D$2:D559)+1)</f>
        <v>0</v>
      </c>
      <c r="E560" s="4">
        <f>IF(H560=0,0,MAX($E$2:E559)+1)</f>
        <v>0</v>
      </c>
      <c r="F560" s="59"/>
      <c r="G560" s="59"/>
      <c r="H560" s="102"/>
      <c r="I560" s="4" t="e">
        <f>IFERROR(VLOOKUP(H560,H$2:H559,1,FALSE),VLOOKUP(H560,H$478:H561,1,FALSE))</f>
        <v>#N/A</v>
      </c>
      <c r="J560" s="4" t="str">
        <f t="shared" si="108"/>
        <v/>
      </c>
      <c r="K560" s="4" t="str">
        <f t="shared" si="109"/>
        <v/>
      </c>
      <c r="L560" s="4" t="str">
        <f t="shared" si="110"/>
        <v/>
      </c>
      <c r="M560" s="5" t="str">
        <f t="shared" si="116"/>
        <v/>
      </c>
      <c r="N560" s="4" t="str">
        <f t="shared" si="111"/>
        <v/>
      </c>
      <c r="O560" s="4"/>
      <c r="P560" s="4" t="str">
        <f t="shared" si="112"/>
        <v/>
      </c>
      <c r="Q560" s="4" t="str">
        <f t="shared" si="113"/>
        <v/>
      </c>
      <c r="R560" s="4">
        <f t="shared" si="117"/>
        <v>0</v>
      </c>
      <c r="S560" s="4">
        <f t="shared" si="118"/>
        <v>2</v>
      </c>
      <c r="T560" s="4" t="str">
        <f t="shared" si="119"/>
        <v>L2</v>
      </c>
      <c r="U560" s="4" t="str">
        <f t="shared" si="114"/>
        <v/>
      </c>
    </row>
    <row r="561" spans="1:21" x14ac:dyDescent="0.25">
      <c r="A561" s="4" t="str">
        <f t="shared" si="115"/>
        <v/>
      </c>
      <c r="B561" s="4" t="str">
        <f>IF(C561=1,MAX(B$2:$B560)+1,IF(F561=0,"",B560))</f>
        <v/>
      </c>
      <c r="C561" s="4">
        <f>COUNTIF($F$2:$F561,F561)</f>
        <v>0</v>
      </c>
      <c r="D561" s="4">
        <f>IF(F561=0,0,MAX($D$2:D560)+1)</f>
        <v>0</v>
      </c>
      <c r="E561" s="4">
        <f>IF(H561=0,0,MAX($E$2:E560)+1)</f>
        <v>0</v>
      </c>
      <c r="F561" s="59"/>
      <c r="G561" s="59"/>
      <c r="H561" s="102"/>
      <c r="I561" s="4" t="e">
        <f>IFERROR(VLOOKUP(H561,H$2:H560,1,FALSE),VLOOKUP(H561,H$478:H562,1,FALSE))</f>
        <v>#N/A</v>
      </c>
      <c r="J561" s="4" t="str">
        <f t="shared" si="108"/>
        <v/>
      </c>
      <c r="K561" s="4" t="str">
        <f t="shared" si="109"/>
        <v/>
      </c>
      <c r="L561" s="4" t="str">
        <f t="shared" si="110"/>
        <v/>
      </c>
      <c r="M561" s="5" t="str">
        <f t="shared" si="116"/>
        <v/>
      </c>
      <c r="N561" s="4" t="str">
        <f t="shared" si="111"/>
        <v/>
      </c>
      <c r="O561" s="4"/>
      <c r="P561" s="4" t="str">
        <f t="shared" si="112"/>
        <v/>
      </c>
      <c r="Q561" s="4" t="str">
        <f t="shared" si="113"/>
        <v/>
      </c>
      <c r="R561" s="4">
        <f t="shared" si="117"/>
        <v>0</v>
      </c>
      <c r="S561" s="4">
        <f t="shared" si="118"/>
        <v>3</v>
      </c>
      <c r="T561" s="4" t="str">
        <f t="shared" si="119"/>
        <v>L3</v>
      </c>
      <c r="U561" s="4" t="str">
        <f t="shared" si="114"/>
        <v/>
      </c>
    </row>
    <row r="562" spans="1:21" x14ac:dyDescent="0.25">
      <c r="A562" s="4" t="str">
        <f t="shared" si="115"/>
        <v/>
      </c>
      <c r="B562" s="4" t="str">
        <f>IF(C562=1,MAX(B$2:$B561)+1,IF(F562=0,"",B561))</f>
        <v/>
      </c>
      <c r="C562" s="4">
        <f>COUNTIF($F$2:$F562,F562)</f>
        <v>0</v>
      </c>
      <c r="D562" s="4">
        <f>IF(F562=0,0,MAX($D$2:D561)+1)</f>
        <v>0</v>
      </c>
      <c r="E562" s="4">
        <f>IF(H562=0,0,MAX($E$2:E561)+1)</f>
        <v>0</v>
      </c>
      <c r="F562" s="59"/>
      <c r="G562" s="59"/>
      <c r="H562" s="102"/>
      <c r="I562" s="4" t="e">
        <f>IFERROR(VLOOKUP(H562,H$2:H561,1,FALSE),VLOOKUP(H562,H$478:H563,1,FALSE))</f>
        <v>#N/A</v>
      </c>
      <c r="J562" s="4" t="str">
        <f t="shared" si="108"/>
        <v/>
      </c>
      <c r="K562" s="4" t="str">
        <f t="shared" si="109"/>
        <v/>
      </c>
      <c r="L562" s="4" t="str">
        <f t="shared" si="110"/>
        <v/>
      </c>
      <c r="M562" s="5" t="str">
        <f t="shared" si="116"/>
        <v/>
      </c>
      <c r="N562" s="4" t="str">
        <f t="shared" si="111"/>
        <v/>
      </c>
      <c r="O562" s="4"/>
      <c r="P562" s="4" t="str">
        <f t="shared" si="112"/>
        <v/>
      </c>
      <c r="Q562" s="4" t="str">
        <f t="shared" si="113"/>
        <v/>
      </c>
      <c r="R562" s="4">
        <f t="shared" si="117"/>
        <v>0</v>
      </c>
      <c r="S562" s="4">
        <f t="shared" si="118"/>
        <v>1</v>
      </c>
      <c r="T562" s="4" t="str">
        <f t="shared" si="119"/>
        <v>L1</v>
      </c>
      <c r="U562" s="4" t="str">
        <f t="shared" si="114"/>
        <v/>
      </c>
    </row>
    <row r="563" spans="1:21" ht="15.75" thickBot="1" x14ac:dyDescent="0.3">
      <c r="A563" s="4" t="str">
        <f t="shared" si="115"/>
        <v/>
      </c>
      <c r="B563" s="4" t="str">
        <f>IF(C563=1,MAX(B$2:$B562)+1,IF(F563=0,"",B562))</f>
        <v/>
      </c>
      <c r="C563" s="4">
        <f>COUNTIF($F$2:$F563,F563)</f>
        <v>0</v>
      </c>
      <c r="D563" s="4">
        <f>IF(F563=0,0,MAX($D$2:D562)+1)</f>
        <v>0</v>
      </c>
      <c r="E563" s="4">
        <f>IF(H563=0,0,MAX($E$2:E562)+1)</f>
        <v>0</v>
      </c>
      <c r="F563" s="59"/>
      <c r="G563" s="59"/>
      <c r="H563" s="103"/>
      <c r="I563" s="4" t="e">
        <f>IFERROR(VLOOKUP(H563,H$2:H562,1,FALSE),VLOOKUP(H563,H$478:H564,1,FALSE))</f>
        <v>#N/A</v>
      </c>
      <c r="J563" s="4" t="str">
        <f t="shared" si="108"/>
        <v/>
      </c>
      <c r="K563" s="4" t="str">
        <f t="shared" si="109"/>
        <v/>
      </c>
      <c r="L563" s="4" t="str">
        <f t="shared" si="110"/>
        <v/>
      </c>
      <c r="M563" s="5" t="str">
        <f t="shared" si="116"/>
        <v/>
      </c>
      <c r="N563" s="4" t="str">
        <f t="shared" si="111"/>
        <v/>
      </c>
      <c r="O563" s="4"/>
      <c r="P563" s="4" t="str">
        <f t="shared" si="112"/>
        <v/>
      </c>
      <c r="Q563" s="4" t="str">
        <f t="shared" si="113"/>
        <v/>
      </c>
      <c r="R563" s="4">
        <f t="shared" si="117"/>
        <v>0</v>
      </c>
      <c r="S563" s="4">
        <f t="shared" si="118"/>
        <v>2</v>
      </c>
      <c r="T563" s="4" t="str">
        <f t="shared" si="119"/>
        <v>L2</v>
      </c>
      <c r="U563" s="4" t="str">
        <f t="shared" si="114"/>
        <v/>
      </c>
    </row>
    <row r="564" spans="1:21" x14ac:dyDescent="0.25">
      <c r="A564" s="4" t="str">
        <f t="shared" si="115"/>
        <v/>
      </c>
      <c r="B564" s="4" t="str">
        <f>IF(C564=1,MAX(B$2:$B563)+1,IF(F564=0,"",B563))</f>
        <v/>
      </c>
      <c r="C564" s="4">
        <f>COUNTIF($F$2:$F564,F564)</f>
        <v>0</v>
      </c>
      <c r="D564" s="4">
        <f>IF(F564=0,0,MAX($D$2:D563)+1)</f>
        <v>0</v>
      </c>
      <c r="E564" s="4">
        <f>IF(H564=0,0,MAX($E$2:E563)+1)</f>
        <v>0</v>
      </c>
      <c r="F564" s="59"/>
      <c r="G564" s="59"/>
      <c r="H564" s="104"/>
      <c r="I564" s="4" t="e">
        <f>IFERROR(VLOOKUP(H564,H$2:H563,1,FALSE),VLOOKUP(H564,H$478:H565,1,FALSE))</f>
        <v>#N/A</v>
      </c>
      <c r="J564" s="4" t="str">
        <f t="shared" si="108"/>
        <v/>
      </c>
      <c r="K564" s="4" t="str">
        <f t="shared" si="109"/>
        <v/>
      </c>
      <c r="L564" s="4" t="str">
        <f t="shared" si="110"/>
        <v/>
      </c>
      <c r="M564" s="5" t="str">
        <f t="shared" si="116"/>
        <v/>
      </c>
      <c r="N564" s="4" t="str">
        <f t="shared" si="111"/>
        <v/>
      </c>
      <c r="O564" s="4"/>
      <c r="P564" s="4" t="str">
        <f t="shared" si="112"/>
        <v/>
      </c>
      <c r="Q564" s="4" t="str">
        <f t="shared" si="113"/>
        <v/>
      </c>
      <c r="R564" s="4">
        <f t="shared" si="117"/>
        <v>0</v>
      </c>
      <c r="S564" s="4">
        <f t="shared" si="118"/>
        <v>3</v>
      </c>
      <c r="T564" s="4" t="str">
        <f t="shared" si="119"/>
        <v>L3</v>
      </c>
      <c r="U564" s="4" t="str">
        <f t="shared" si="114"/>
        <v/>
      </c>
    </row>
    <row r="565" spans="1:21" x14ac:dyDescent="0.25">
      <c r="A565" s="4" t="str">
        <f t="shared" si="115"/>
        <v/>
      </c>
      <c r="B565" s="4" t="str">
        <f>IF(C565=1,MAX(B$2:$B564)+1,IF(F565=0,"",B564))</f>
        <v/>
      </c>
      <c r="C565" s="4">
        <f>COUNTIF($F$2:$F565,F565)</f>
        <v>0</v>
      </c>
      <c r="D565" s="4">
        <f>IF(F565=0,0,MAX($D$2:D564)+1)</f>
        <v>0</v>
      </c>
      <c r="E565" s="4">
        <f>IF(H565=0,0,MAX($E$2:E564)+1)</f>
        <v>0</v>
      </c>
      <c r="F565" s="59"/>
      <c r="G565" s="59"/>
      <c r="H565" s="102"/>
      <c r="I565" s="4" t="e">
        <f>IFERROR(VLOOKUP(H565,H$2:H564,1,FALSE),VLOOKUP(H565,H$478:H566,1,FALSE))</f>
        <v>#N/A</v>
      </c>
      <c r="J565" s="4" t="str">
        <f t="shared" si="108"/>
        <v/>
      </c>
      <c r="K565" s="4" t="str">
        <f t="shared" si="109"/>
        <v/>
      </c>
      <c r="L565" s="4" t="str">
        <f t="shared" si="110"/>
        <v/>
      </c>
      <c r="M565" s="5" t="str">
        <f t="shared" si="116"/>
        <v/>
      </c>
      <c r="N565" s="4" t="str">
        <f t="shared" si="111"/>
        <v/>
      </c>
      <c r="O565" s="4"/>
      <c r="P565" s="4" t="str">
        <f t="shared" si="112"/>
        <v/>
      </c>
      <c r="Q565" s="4" t="str">
        <f t="shared" si="113"/>
        <v/>
      </c>
      <c r="R565" s="4">
        <f t="shared" si="117"/>
        <v>0</v>
      </c>
      <c r="S565" s="4">
        <f t="shared" si="118"/>
        <v>1</v>
      </c>
      <c r="T565" s="4" t="str">
        <f t="shared" si="119"/>
        <v>L1</v>
      </c>
      <c r="U565" s="4" t="str">
        <f t="shared" si="114"/>
        <v/>
      </c>
    </row>
    <row r="566" spans="1:21" x14ac:dyDescent="0.25">
      <c r="A566" s="4" t="str">
        <f t="shared" si="115"/>
        <v/>
      </c>
      <c r="B566" s="4" t="str">
        <f>IF(C566=1,MAX(B$2:$B565)+1,IF(F566=0,"",B565))</f>
        <v/>
      </c>
      <c r="C566" s="4">
        <f>COUNTIF($F$2:$F566,F566)</f>
        <v>0</v>
      </c>
      <c r="D566" s="4">
        <f>IF(F566=0,0,MAX($D$2:D565)+1)</f>
        <v>0</v>
      </c>
      <c r="E566" s="4">
        <f>IF(H566=0,0,MAX($E$2:E565)+1)</f>
        <v>0</v>
      </c>
      <c r="F566" s="59"/>
      <c r="G566" s="59"/>
      <c r="H566" s="102"/>
      <c r="I566" s="4" t="e">
        <f>IFERROR(VLOOKUP(H566,H$2:H565,1,FALSE),VLOOKUP(H566,H$478:H567,1,FALSE))</f>
        <v>#N/A</v>
      </c>
      <c r="J566" s="4" t="str">
        <f t="shared" si="108"/>
        <v/>
      </c>
      <c r="K566" s="4" t="str">
        <f t="shared" si="109"/>
        <v/>
      </c>
      <c r="L566" s="4" t="str">
        <f t="shared" si="110"/>
        <v/>
      </c>
      <c r="M566" s="5" t="str">
        <f t="shared" si="116"/>
        <v/>
      </c>
      <c r="N566" s="4" t="str">
        <f t="shared" si="111"/>
        <v/>
      </c>
      <c r="O566" s="4"/>
      <c r="P566" s="4" t="str">
        <f t="shared" si="112"/>
        <v/>
      </c>
      <c r="Q566" s="4" t="str">
        <f t="shared" si="113"/>
        <v/>
      </c>
      <c r="R566" s="4">
        <f t="shared" si="117"/>
        <v>0</v>
      </c>
      <c r="S566" s="4">
        <f t="shared" si="118"/>
        <v>2</v>
      </c>
      <c r="T566" s="4" t="str">
        <f t="shared" si="119"/>
        <v>L2</v>
      </c>
      <c r="U566" s="4" t="str">
        <f t="shared" si="114"/>
        <v/>
      </c>
    </row>
    <row r="567" spans="1:21" x14ac:dyDescent="0.25">
      <c r="A567" s="4" t="str">
        <f t="shared" si="115"/>
        <v/>
      </c>
      <c r="B567" s="4" t="str">
        <f>IF(C567=1,MAX(B$2:$B566)+1,IF(F567=0,"",B566))</f>
        <v/>
      </c>
      <c r="C567" s="4">
        <f>COUNTIF($F$2:$F567,F567)</f>
        <v>0</v>
      </c>
      <c r="D567" s="4">
        <f>IF(F567=0,0,MAX($D$2:D566)+1)</f>
        <v>0</v>
      </c>
      <c r="E567" s="4">
        <f>IF(H567=0,0,MAX($E$2:E566)+1)</f>
        <v>0</v>
      </c>
      <c r="F567" s="59"/>
      <c r="G567" s="59"/>
      <c r="H567" s="102"/>
      <c r="I567" s="4" t="e">
        <f>IFERROR(VLOOKUP(H567,H$2:H566,1,FALSE),VLOOKUP(H567,H$478:H568,1,FALSE))</f>
        <v>#N/A</v>
      </c>
      <c r="J567" s="4" t="str">
        <f t="shared" si="108"/>
        <v/>
      </c>
      <c r="K567" s="4" t="str">
        <f t="shared" si="109"/>
        <v/>
      </c>
      <c r="L567" s="4" t="str">
        <f t="shared" si="110"/>
        <v/>
      </c>
      <c r="M567" s="5" t="str">
        <f t="shared" si="116"/>
        <v/>
      </c>
      <c r="N567" s="4" t="str">
        <f t="shared" si="111"/>
        <v/>
      </c>
      <c r="O567" s="4"/>
      <c r="P567" s="4" t="str">
        <f t="shared" si="112"/>
        <v/>
      </c>
      <c r="Q567" s="4" t="str">
        <f t="shared" si="113"/>
        <v/>
      </c>
      <c r="R567" s="4">
        <f t="shared" si="117"/>
        <v>0</v>
      </c>
      <c r="S567" s="4">
        <f t="shared" si="118"/>
        <v>3</v>
      </c>
      <c r="T567" s="4" t="str">
        <f t="shared" si="119"/>
        <v>L3</v>
      </c>
      <c r="U567" s="4" t="str">
        <f t="shared" si="114"/>
        <v/>
      </c>
    </row>
    <row r="568" spans="1:21" x14ac:dyDescent="0.25">
      <c r="A568" s="4" t="str">
        <f t="shared" si="115"/>
        <v/>
      </c>
      <c r="B568" s="4" t="str">
        <f>IF(C568=1,MAX(B$2:$B567)+1,IF(F568=0,"",B567))</f>
        <v/>
      </c>
      <c r="C568" s="4">
        <f>COUNTIF($F$2:$F568,F568)</f>
        <v>0</v>
      </c>
      <c r="D568" s="4">
        <f>IF(F568=0,0,MAX($D$2:D567)+1)</f>
        <v>0</v>
      </c>
      <c r="E568" s="4">
        <f>IF(H568=0,0,MAX($E$2:E567)+1)</f>
        <v>0</v>
      </c>
      <c r="F568" s="59"/>
      <c r="G568" s="59"/>
      <c r="H568" s="102"/>
      <c r="I568" s="4" t="e">
        <f>IFERROR(VLOOKUP(H568,H$2:H567,1,FALSE),VLOOKUP(H568,H$478:H569,1,FALSE))</f>
        <v>#N/A</v>
      </c>
      <c r="J568" s="4" t="str">
        <f t="shared" si="108"/>
        <v/>
      </c>
      <c r="K568" s="4" t="str">
        <f t="shared" si="109"/>
        <v/>
      </c>
      <c r="L568" s="4" t="str">
        <f t="shared" si="110"/>
        <v/>
      </c>
      <c r="M568" s="5" t="str">
        <f t="shared" si="116"/>
        <v/>
      </c>
      <c r="N568" s="4" t="str">
        <f t="shared" si="111"/>
        <v/>
      </c>
      <c r="O568" s="4"/>
      <c r="P568" s="4" t="str">
        <f t="shared" si="112"/>
        <v/>
      </c>
      <c r="Q568" s="4" t="str">
        <f t="shared" si="113"/>
        <v/>
      </c>
      <c r="R568" s="4">
        <f t="shared" si="117"/>
        <v>0</v>
      </c>
      <c r="S568" s="4">
        <f t="shared" si="118"/>
        <v>1</v>
      </c>
      <c r="T568" s="4" t="str">
        <f t="shared" si="119"/>
        <v>L1</v>
      </c>
      <c r="U568" s="4" t="str">
        <f t="shared" si="114"/>
        <v/>
      </c>
    </row>
    <row r="569" spans="1:21" x14ac:dyDescent="0.25">
      <c r="A569" s="4" t="str">
        <f t="shared" si="115"/>
        <v/>
      </c>
      <c r="B569" s="4" t="str">
        <f>IF(C569=1,MAX(B$2:$B568)+1,IF(F569=0,"",B568))</f>
        <v/>
      </c>
      <c r="C569" s="4">
        <f>COUNTIF($F$2:$F569,F569)</f>
        <v>0</v>
      </c>
      <c r="D569" s="4">
        <f>IF(F569=0,0,MAX($D$2:D568)+1)</f>
        <v>0</v>
      </c>
      <c r="E569" s="4">
        <f>IF(H569=0,0,MAX($E$2:E568)+1)</f>
        <v>0</v>
      </c>
      <c r="F569" s="59"/>
      <c r="G569" s="59"/>
      <c r="H569" s="141"/>
      <c r="I569" s="4" t="e">
        <f>IFERROR(VLOOKUP(H569,H$2:H568,1,FALSE),VLOOKUP(H569,H$478:H570,1,FALSE))</f>
        <v>#N/A</v>
      </c>
      <c r="J569" s="4" t="str">
        <f t="shared" si="108"/>
        <v/>
      </c>
      <c r="K569" s="4" t="str">
        <f t="shared" si="109"/>
        <v/>
      </c>
      <c r="L569" s="4" t="str">
        <f t="shared" si="110"/>
        <v/>
      </c>
      <c r="M569" s="5" t="str">
        <f t="shared" si="116"/>
        <v/>
      </c>
      <c r="N569" s="4" t="str">
        <f t="shared" si="111"/>
        <v/>
      </c>
      <c r="O569" s="4"/>
      <c r="P569" s="4" t="str">
        <f t="shared" si="112"/>
        <v/>
      </c>
      <c r="Q569" s="4" t="str">
        <f t="shared" si="113"/>
        <v/>
      </c>
      <c r="R569" s="4">
        <f t="shared" si="117"/>
        <v>0</v>
      </c>
      <c r="S569" s="4">
        <f t="shared" si="118"/>
        <v>2</v>
      </c>
      <c r="T569" s="4" t="str">
        <f t="shared" si="119"/>
        <v>L2</v>
      </c>
      <c r="U569" s="4" t="str">
        <f t="shared" si="114"/>
        <v/>
      </c>
    </row>
    <row r="570" spans="1:21" x14ac:dyDescent="0.25">
      <c r="A570" s="4" t="str">
        <f t="shared" si="115"/>
        <v/>
      </c>
      <c r="B570" s="4" t="str">
        <f>IF(C570=1,MAX(B$2:$B569)+1,IF(F570=0,"",B569))</f>
        <v/>
      </c>
      <c r="C570" s="4">
        <f>COUNTIF($F$2:$F570,F570)</f>
        <v>0</v>
      </c>
      <c r="D570" s="4">
        <f>IF(F570=0,0,MAX($D$2:D569)+1)</f>
        <v>0</v>
      </c>
      <c r="E570" s="4">
        <f>IF(H570=0,0,MAX($E$2:E569)+1)</f>
        <v>0</v>
      </c>
      <c r="F570" s="59"/>
      <c r="G570" s="59"/>
      <c r="H570" s="102"/>
      <c r="I570" s="4" t="e">
        <f>IFERROR(VLOOKUP(H570,H$2:H569,1,FALSE),VLOOKUP(H570,H$478:H571,1,FALSE))</f>
        <v>#N/A</v>
      </c>
      <c r="J570" s="4" t="str">
        <f t="shared" si="108"/>
        <v/>
      </c>
      <c r="K570" s="4" t="str">
        <f t="shared" si="109"/>
        <v/>
      </c>
      <c r="L570" s="4" t="str">
        <f t="shared" si="110"/>
        <v/>
      </c>
      <c r="M570" s="5" t="str">
        <f t="shared" si="116"/>
        <v/>
      </c>
      <c r="N570" s="4" t="str">
        <f t="shared" si="111"/>
        <v/>
      </c>
      <c r="O570" s="4"/>
      <c r="P570" s="4" t="str">
        <f t="shared" si="112"/>
        <v/>
      </c>
      <c r="Q570" s="4" t="str">
        <f t="shared" si="113"/>
        <v/>
      </c>
      <c r="R570" s="4">
        <f t="shared" si="117"/>
        <v>0</v>
      </c>
      <c r="S570" s="4">
        <f t="shared" si="118"/>
        <v>3</v>
      </c>
      <c r="T570" s="4" t="str">
        <f t="shared" si="119"/>
        <v>L3</v>
      </c>
      <c r="U570" s="4" t="str">
        <f t="shared" si="114"/>
        <v/>
      </c>
    </row>
    <row r="571" spans="1:21" x14ac:dyDescent="0.25">
      <c r="A571" s="4" t="str">
        <f t="shared" si="115"/>
        <v/>
      </c>
      <c r="B571" s="4" t="str">
        <f>IF(C571=1,MAX(B$2:$B570)+1,IF(F571=0,"",B570))</f>
        <v/>
      </c>
      <c r="C571" s="4">
        <f>COUNTIF($F$2:$F571,F571)</f>
        <v>0</v>
      </c>
      <c r="D571" s="4">
        <f>IF(F571=0,0,MAX($D$2:D570)+1)</f>
        <v>0</v>
      </c>
      <c r="E571" s="4">
        <f>IF(H571=0,0,MAX($E$2:E570)+1)</f>
        <v>0</v>
      </c>
      <c r="F571" s="59"/>
      <c r="G571" s="59"/>
      <c r="H571" s="102"/>
      <c r="I571" s="4" t="e">
        <f>IFERROR(VLOOKUP(H571,H$2:H570,1,FALSE),VLOOKUP(H571,H$478:H572,1,FALSE))</f>
        <v>#N/A</v>
      </c>
      <c r="J571" s="4" t="str">
        <f t="shared" si="108"/>
        <v/>
      </c>
      <c r="K571" s="4" t="str">
        <f t="shared" si="109"/>
        <v/>
      </c>
      <c r="L571" s="4" t="str">
        <f t="shared" si="110"/>
        <v/>
      </c>
      <c r="M571" s="5" t="str">
        <f t="shared" si="116"/>
        <v/>
      </c>
      <c r="N571" s="4" t="str">
        <f t="shared" si="111"/>
        <v/>
      </c>
      <c r="O571" s="4"/>
      <c r="P571" s="4" t="str">
        <f t="shared" si="112"/>
        <v/>
      </c>
      <c r="Q571" s="4" t="str">
        <f t="shared" si="113"/>
        <v/>
      </c>
      <c r="R571" s="4">
        <f t="shared" si="117"/>
        <v>0</v>
      </c>
      <c r="S571" s="4">
        <f t="shared" si="118"/>
        <v>1</v>
      </c>
      <c r="T571" s="4" t="str">
        <f t="shared" si="119"/>
        <v>L1</v>
      </c>
      <c r="U571" s="4" t="str">
        <f t="shared" si="114"/>
        <v/>
      </c>
    </row>
    <row r="572" spans="1:21" x14ac:dyDescent="0.25">
      <c r="A572" s="4" t="str">
        <f t="shared" si="115"/>
        <v/>
      </c>
      <c r="B572" s="4" t="str">
        <f>IF(C572=1,MAX(B$2:$B571)+1,IF(F572=0,"",B571))</f>
        <v/>
      </c>
      <c r="C572" s="4">
        <f>COUNTIF($F$2:$F572,F572)</f>
        <v>0</v>
      </c>
      <c r="D572" s="4">
        <f>IF(F572=0,0,MAX($D$2:D571)+1)</f>
        <v>0</v>
      </c>
      <c r="E572" s="4">
        <f>IF(H572=0,0,MAX($E$2:E571)+1)</f>
        <v>0</v>
      </c>
      <c r="F572" s="59"/>
      <c r="G572" s="59"/>
      <c r="H572" s="102"/>
      <c r="I572" s="4" t="e">
        <f>IFERROR(VLOOKUP(H572,H$2:H571,1,FALSE),VLOOKUP(H572,H$478:H573,1,FALSE))</f>
        <v>#N/A</v>
      </c>
      <c r="J572" s="4" t="str">
        <f t="shared" si="108"/>
        <v/>
      </c>
      <c r="K572" s="4" t="str">
        <f t="shared" si="109"/>
        <v/>
      </c>
      <c r="L572" s="4" t="str">
        <f t="shared" si="110"/>
        <v/>
      </c>
      <c r="M572" s="5" t="str">
        <f t="shared" si="116"/>
        <v/>
      </c>
      <c r="N572" s="4" t="str">
        <f t="shared" si="111"/>
        <v/>
      </c>
      <c r="O572" s="4"/>
      <c r="P572" s="4" t="str">
        <f t="shared" si="112"/>
        <v/>
      </c>
      <c r="Q572" s="4" t="str">
        <f t="shared" si="113"/>
        <v/>
      </c>
      <c r="R572" s="4">
        <f t="shared" si="117"/>
        <v>0</v>
      </c>
      <c r="S572" s="4">
        <f t="shared" si="118"/>
        <v>2</v>
      </c>
      <c r="T572" s="4" t="str">
        <f t="shared" si="119"/>
        <v>L2</v>
      </c>
      <c r="U572" s="4" t="str">
        <f t="shared" si="114"/>
        <v/>
      </c>
    </row>
    <row r="573" spans="1:21" x14ac:dyDescent="0.25">
      <c r="A573" s="4" t="str">
        <f t="shared" si="115"/>
        <v/>
      </c>
      <c r="B573" s="4" t="str">
        <f>IF(C573=1,MAX(B$2:$B572)+1,IF(F573=0,"",B572))</f>
        <v/>
      </c>
      <c r="C573" s="4">
        <f>COUNTIF($F$2:$F573,F573)</f>
        <v>0</v>
      </c>
      <c r="D573" s="4">
        <f>IF(F573=0,0,MAX($D$2:D572)+1)</f>
        <v>0</v>
      </c>
      <c r="E573" s="4">
        <f>IF(H573=0,0,MAX($E$2:E572)+1)</f>
        <v>0</v>
      </c>
      <c r="F573" s="59"/>
      <c r="G573" s="59"/>
      <c r="H573" s="102"/>
      <c r="I573" s="4" t="e">
        <f>IFERROR(VLOOKUP(H573,H$2:H572,1,FALSE),VLOOKUP(H573,H$478:H574,1,FALSE))</f>
        <v>#N/A</v>
      </c>
      <c r="J573" s="4" t="str">
        <f t="shared" si="108"/>
        <v/>
      </c>
      <c r="K573" s="4" t="str">
        <f t="shared" si="109"/>
        <v/>
      </c>
      <c r="L573" s="4" t="str">
        <f t="shared" si="110"/>
        <v/>
      </c>
      <c r="M573" s="5" t="str">
        <f t="shared" si="116"/>
        <v/>
      </c>
      <c r="N573" s="4" t="str">
        <f t="shared" si="111"/>
        <v/>
      </c>
      <c r="O573" s="4"/>
      <c r="P573" s="4" t="str">
        <f t="shared" si="112"/>
        <v/>
      </c>
      <c r="Q573" s="4" t="str">
        <f t="shared" si="113"/>
        <v/>
      </c>
      <c r="R573" s="4">
        <f t="shared" si="117"/>
        <v>0</v>
      </c>
      <c r="S573" s="4">
        <f t="shared" si="118"/>
        <v>3</v>
      </c>
      <c r="T573" s="4" t="str">
        <f t="shared" si="119"/>
        <v>L3</v>
      </c>
      <c r="U573" s="4" t="str">
        <f t="shared" si="114"/>
        <v/>
      </c>
    </row>
    <row r="574" spans="1:21" x14ac:dyDescent="0.25">
      <c r="A574" s="4" t="str">
        <f t="shared" si="115"/>
        <v/>
      </c>
      <c r="B574" s="4" t="str">
        <f>IF(C574=1,MAX(B$2:$B573)+1,IF(F574=0,"",B573))</f>
        <v/>
      </c>
      <c r="C574" s="4">
        <f>COUNTIF($F$2:$F574,F574)</f>
        <v>0</v>
      </c>
      <c r="D574" s="4">
        <f>IF(F574=0,0,MAX($D$2:D573)+1)</f>
        <v>0</v>
      </c>
      <c r="E574" s="4">
        <f>IF(H574=0,0,MAX($E$2:E573)+1)</f>
        <v>0</v>
      </c>
      <c r="F574" s="59"/>
      <c r="G574" s="59"/>
      <c r="H574" s="102"/>
      <c r="I574" s="4" t="e">
        <f>IFERROR(VLOOKUP(H574,H$2:H573,1,FALSE),VLOOKUP(H574,H$478:H575,1,FALSE))</f>
        <v>#N/A</v>
      </c>
      <c r="J574" s="4" t="str">
        <f t="shared" si="108"/>
        <v/>
      </c>
      <c r="K574" s="4" t="str">
        <f t="shared" si="109"/>
        <v/>
      </c>
      <c r="L574" s="4" t="str">
        <f t="shared" si="110"/>
        <v/>
      </c>
      <c r="M574" s="5" t="str">
        <f t="shared" si="116"/>
        <v/>
      </c>
      <c r="N574" s="4" t="str">
        <f t="shared" si="111"/>
        <v/>
      </c>
      <c r="O574" s="4"/>
      <c r="P574" s="4" t="str">
        <f t="shared" si="112"/>
        <v/>
      </c>
      <c r="Q574" s="4" t="str">
        <f t="shared" si="113"/>
        <v/>
      </c>
      <c r="R574" s="4">
        <f t="shared" si="117"/>
        <v>0</v>
      </c>
      <c r="S574" s="4">
        <f t="shared" si="118"/>
        <v>1</v>
      </c>
      <c r="T574" s="4" t="str">
        <f t="shared" si="119"/>
        <v>L1</v>
      </c>
      <c r="U574" s="4" t="str">
        <f t="shared" si="114"/>
        <v/>
      </c>
    </row>
    <row r="575" spans="1:21" x14ac:dyDescent="0.25">
      <c r="A575" s="4" t="str">
        <f t="shared" si="115"/>
        <v/>
      </c>
      <c r="B575" s="4" t="str">
        <f>IF(C575=1,MAX(B$2:$B574)+1,IF(F575=0,"",B574))</f>
        <v/>
      </c>
      <c r="C575" s="4">
        <f>COUNTIF($F$2:$F575,F575)</f>
        <v>0</v>
      </c>
      <c r="D575" s="4">
        <f>IF(F575=0,0,MAX($D$2:D574)+1)</f>
        <v>0</v>
      </c>
      <c r="E575" s="4">
        <f>IF(H575=0,0,MAX($E$2:E574)+1)</f>
        <v>0</v>
      </c>
      <c r="F575" s="59"/>
      <c r="G575" s="59"/>
      <c r="H575" s="102"/>
      <c r="I575" s="4" t="e">
        <f>IFERROR(VLOOKUP(H575,H$2:H574,1,FALSE),VLOOKUP(H575,H$478:H576,1,FALSE))</f>
        <v>#N/A</v>
      </c>
      <c r="J575" s="4" t="str">
        <f t="shared" si="108"/>
        <v/>
      </c>
      <c r="K575" s="4" t="str">
        <f t="shared" si="109"/>
        <v/>
      </c>
      <c r="L575" s="4" t="str">
        <f t="shared" si="110"/>
        <v/>
      </c>
      <c r="M575" s="5" t="str">
        <f t="shared" si="116"/>
        <v/>
      </c>
      <c r="N575" s="4" t="str">
        <f t="shared" si="111"/>
        <v/>
      </c>
      <c r="O575" s="4"/>
      <c r="P575" s="4" t="str">
        <f t="shared" si="112"/>
        <v/>
      </c>
      <c r="Q575" s="4" t="str">
        <f t="shared" si="113"/>
        <v/>
      </c>
      <c r="R575" s="4">
        <f t="shared" si="117"/>
        <v>0</v>
      </c>
      <c r="S575" s="4">
        <f t="shared" si="118"/>
        <v>2</v>
      </c>
      <c r="T575" s="4" t="str">
        <f t="shared" si="119"/>
        <v>L2</v>
      </c>
      <c r="U575" s="4" t="str">
        <f t="shared" si="114"/>
        <v/>
      </c>
    </row>
    <row r="576" spans="1:21" x14ac:dyDescent="0.25">
      <c r="A576" s="4" t="str">
        <f t="shared" si="115"/>
        <v/>
      </c>
      <c r="B576" s="4" t="str">
        <f>IF(C576=1,MAX(B$2:$B575)+1,IF(F576=0,"",B575))</f>
        <v/>
      </c>
      <c r="C576" s="4">
        <f>COUNTIF($F$2:$F576,F576)</f>
        <v>0</v>
      </c>
      <c r="D576" s="4">
        <f>IF(F576=0,0,MAX($D$2:D575)+1)</f>
        <v>0</v>
      </c>
      <c r="E576" s="4">
        <f>IF(H576=0,0,MAX($E$2:E575)+1)</f>
        <v>0</v>
      </c>
      <c r="F576" s="59"/>
      <c r="G576" s="59"/>
      <c r="H576" s="102"/>
      <c r="I576" s="4" t="e">
        <f>IFERROR(VLOOKUP(H576,H$2:H575,1,FALSE),VLOOKUP(H576,H$478:H577,1,FALSE))</f>
        <v>#N/A</v>
      </c>
      <c r="J576" s="4" t="str">
        <f t="shared" si="108"/>
        <v/>
      </c>
      <c r="K576" s="4" t="str">
        <f t="shared" si="109"/>
        <v/>
      </c>
      <c r="L576" s="4" t="str">
        <f t="shared" si="110"/>
        <v/>
      </c>
      <c r="M576" s="5" t="str">
        <f t="shared" si="116"/>
        <v/>
      </c>
      <c r="N576" s="4" t="str">
        <f t="shared" si="111"/>
        <v/>
      </c>
      <c r="O576" s="4"/>
      <c r="P576" s="4" t="str">
        <f t="shared" si="112"/>
        <v/>
      </c>
      <c r="Q576" s="4" t="str">
        <f t="shared" si="113"/>
        <v/>
      </c>
      <c r="R576" s="4">
        <f t="shared" si="117"/>
        <v>0</v>
      </c>
      <c r="S576" s="4">
        <f t="shared" si="118"/>
        <v>3</v>
      </c>
      <c r="T576" s="4" t="str">
        <f t="shared" si="119"/>
        <v>L3</v>
      </c>
      <c r="U576" s="4" t="str">
        <f t="shared" si="114"/>
        <v/>
      </c>
    </row>
    <row r="577" spans="1:21" x14ac:dyDescent="0.25">
      <c r="A577" s="4" t="str">
        <f t="shared" si="115"/>
        <v/>
      </c>
      <c r="B577" s="4" t="str">
        <f>IF(C577=1,MAX(B$2:$B576)+1,IF(F577=0,"",B576))</f>
        <v/>
      </c>
      <c r="C577" s="4">
        <f>COUNTIF($F$2:$F577,F577)</f>
        <v>0</v>
      </c>
      <c r="D577" s="4">
        <f>IF(F577=0,0,MAX($D$2:D576)+1)</f>
        <v>0</v>
      </c>
      <c r="E577" s="4">
        <f>IF(H577=0,0,MAX($E$2:E576)+1)</f>
        <v>0</v>
      </c>
      <c r="F577" s="59"/>
      <c r="G577" s="59"/>
      <c r="H577" s="102"/>
      <c r="I577" s="4" t="e">
        <f>IFERROR(VLOOKUP(H577,H$2:H576,1,FALSE),VLOOKUP(H577,H$478:H578,1,FALSE))</f>
        <v>#N/A</v>
      </c>
      <c r="J577" s="4" t="str">
        <f t="shared" si="108"/>
        <v/>
      </c>
      <c r="K577" s="4" t="str">
        <f t="shared" si="109"/>
        <v/>
      </c>
      <c r="L577" s="4" t="str">
        <f t="shared" si="110"/>
        <v/>
      </c>
      <c r="M577" s="5" t="str">
        <f t="shared" si="116"/>
        <v/>
      </c>
      <c r="N577" s="4" t="str">
        <f t="shared" si="111"/>
        <v/>
      </c>
      <c r="O577" s="4"/>
      <c r="P577" s="4" t="str">
        <f t="shared" si="112"/>
        <v/>
      </c>
      <c r="Q577" s="4" t="str">
        <f t="shared" si="113"/>
        <v/>
      </c>
      <c r="R577" s="4">
        <f t="shared" si="117"/>
        <v>0</v>
      </c>
      <c r="S577" s="4">
        <f t="shared" si="118"/>
        <v>1</v>
      </c>
      <c r="T577" s="4" t="str">
        <f t="shared" si="119"/>
        <v>L1</v>
      </c>
      <c r="U577" s="4" t="str">
        <f t="shared" si="114"/>
        <v/>
      </c>
    </row>
    <row r="578" spans="1:21" x14ac:dyDescent="0.25">
      <c r="A578" s="4" t="str">
        <f t="shared" si="115"/>
        <v/>
      </c>
      <c r="B578" s="4" t="str">
        <f>IF(C578=1,MAX(B$2:$B577)+1,IF(F578=0,"",B577))</f>
        <v/>
      </c>
      <c r="C578" s="4">
        <f>COUNTIF($F$2:$F578,F578)</f>
        <v>0</v>
      </c>
      <c r="D578" s="4">
        <f>IF(F578=0,0,MAX($D$2:D577)+1)</f>
        <v>0</v>
      </c>
      <c r="E578" s="4">
        <f>IF(H578=0,0,MAX($E$2:E577)+1)</f>
        <v>0</v>
      </c>
      <c r="F578" s="59"/>
      <c r="G578" s="59"/>
      <c r="H578" s="102"/>
      <c r="I578" s="4" t="e">
        <f>IFERROR(VLOOKUP(H578,H$2:H577,1,FALSE),VLOOKUP(H578,H$478:H579,1,FALSE))</f>
        <v>#N/A</v>
      </c>
      <c r="J578" s="4" t="str">
        <f t="shared" si="108"/>
        <v/>
      </c>
      <c r="K578" s="4" t="str">
        <f t="shared" si="109"/>
        <v/>
      </c>
      <c r="L578" s="4" t="str">
        <f t="shared" si="110"/>
        <v/>
      </c>
      <c r="M578" s="5" t="str">
        <f t="shared" si="116"/>
        <v/>
      </c>
      <c r="N578" s="4" t="str">
        <f t="shared" si="111"/>
        <v/>
      </c>
      <c r="O578" s="4"/>
      <c r="P578" s="4" t="str">
        <f t="shared" si="112"/>
        <v/>
      </c>
      <c r="Q578" s="4" t="str">
        <f t="shared" si="113"/>
        <v/>
      </c>
      <c r="R578" s="4">
        <f t="shared" si="117"/>
        <v>0</v>
      </c>
      <c r="S578" s="4">
        <f t="shared" si="118"/>
        <v>2</v>
      </c>
      <c r="T578" s="4" t="str">
        <f t="shared" si="119"/>
        <v>L2</v>
      </c>
      <c r="U578" s="4" t="str">
        <f t="shared" si="114"/>
        <v/>
      </c>
    </row>
    <row r="579" spans="1:21" x14ac:dyDescent="0.25">
      <c r="A579" s="4" t="str">
        <f t="shared" si="115"/>
        <v/>
      </c>
      <c r="B579" s="4" t="str">
        <f>IF(C579=1,MAX(B$2:$B578)+1,IF(F579=0,"",B578))</f>
        <v/>
      </c>
      <c r="C579" s="4">
        <f>COUNTIF($F$2:$F579,F579)</f>
        <v>0</v>
      </c>
      <c r="D579" s="4">
        <f>IF(F579=0,0,MAX($D$2:D578)+1)</f>
        <v>0</v>
      </c>
      <c r="E579" s="4">
        <f>IF(H579=0,0,MAX($E$2:E578)+1)</f>
        <v>0</v>
      </c>
      <c r="F579" s="59"/>
      <c r="G579" s="59"/>
      <c r="H579" s="102"/>
      <c r="I579" s="4" t="e">
        <f>IFERROR(VLOOKUP(H579,H$2:H578,1,FALSE),VLOOKUP(H579,H$478:H580,1,FALSE))</f>
        <v>#N/A</v>
      </c>
      <c r="J579" s="4" t="str">
        <f t="shared" ref="J579:J642" si="120">IF($H579=0,"",VLOOKUP($H579,Исходные_данные,36,FALSE))</f>
        <v/>
      </c>
      <c r="K579" s="4" t="str">
        <f t="shared" ref="K579:K642" si="121">IF($H579=0,"",VLOOKUP($H579,Исходные_данные,37,FALSE))</f>
        <v/>
      </c>
      <c r="L579" s="4" t="str">
        <f t="shared" ref="L579:L642" si="122">IF($H579=0,"",VLOOKUP($H579,Исходные_данные,38,FALSE))</f>
        <v/>
      </c>
      <c r="M579" s="5" t="str">
        <f t="shared" si="116"/>
        <v/>
      </c>
      <c r="N579" s="4" t="str">
        <f t="shared" ref="N579:N642" si="123">IF($H579=0,"",VLOOKUP($H579,Исходные_данные,39,FALSE))</f>
        <v/>
      </c>
      <c r="O579" s="4"/>
      <c r="P579" s="4" t="str">
        <f t="shared" ref="P579:P642" si="124">IF($H579=0,"",VLOOKUP($H579,Исходные_данные,41,FALSE))</f>
        <v/>
      </c>
      <c r="Q579" s="4" t="str">
        <f t="shared" ref="Q579:Q642" si="125">IF($H579=0,"",VLOOKUP($H579,Исходные_данные,8,FALSE))</f>
        <v/>
      </c>
      <c r="R579" s="4">
        <f t="shared" si="117"/>
        <v>0</v>
      </c>
      <c r="S579" s="4">
        <f t="shared" si="118"/>
        <v>3</v>
      </c>
      <c r="T579" s="4" t="str">
        <f t="shared" si="119"/>
        <v>L3</v>
      </c>
      <c r="U579" s="4" t="str">
        <f t="shared" ref="U579:U642" si="126">IF($H579=0,"",VLOOKUP($H579,Исходные_данные,31,FALSE))</f>
        <v/>
      </c>
    </row>
    <row r="580" spans="1:21" ht="15.75" thickBot="1" x14ac:dyDescent="0.3">
      <c r="A580" s="4" t="str">
        <f t="shared" si="115"/>
        <v/>
      </c>
      <c r="B580" s="4" t="str">
        <f>IF(C580=1,MAX(B$2:$B579)+1,IF(F580=0,"",B579))</f>
        <v/>
      </c>
      <c r="C580" s="4">
        <f>COUNTIF($F$2:$F580,F580)</f>
        <v>0</v>
      </c>
      <c r="D580" s="4">
        <f>IF(F580=0,0,MAX($D$2:D579)+1)</f>
        <v>0</v>
      </c>
      <c r="E580" s="4">
        <f>IF(H580=0,0,MAX($E$2:E579)+1)</f>
        <v>0</v>
      </c>
      <c r="F580" s="59"/>
      <c r="G580" s="59"/>
      <c r="H580" s="103"/>
      <c r="I580" s="4" t="e">
        <f>IFERROR(VLOOKUP(H580,H$2:H579,1,FALSE),VLOOKUP(H580,H$478:H581,1,FALSE))</f>
        <v>#N/A</v>
      </c>
      <c r="J580" s="4" t="str">
        <f t="shared" si="120"/>
        <v/>
      </c>
      <c r="K580" s="4" t="str">
        <f t="shared" si="121"/>
        <v/>
      </c>
      <c r="L580" s="4" t="str">
        <f t="shared" si="122"/>
        <v/>
      </c>
      <c r="M580" s="5" t="str">
        <f t="shared" si="116"/>
        <v/>
      </c>
      <c r="N580" s="4" t="str">
        <f t="shared" si="123"/>
        <v/>
      </c>
      <c r="O580" s="4"/>
      <c r="P580" s="4" t="str">
        <f t="shared" si="124"/>
        <v/>
      </c>
      <c r="Q580" s="4" t="str">
        <f t="shared" si="125"/>
        <v/>
      </c>
      <c r="R580" s="4">
        <f t="shared" si="117"/>
        <v>0</v>
      </c>
      <c r="S580" s="4">
        <f t="shared" si="118"/>
        <v>1</v>
      </c>
      <c r="T580" s="4" t="str">
        <f t="shared" si="119"/>
        <v>L1</v>
      </c>
      <c r="U580" s="4" t="str">
        <f t="shared" si="126"/>
        <v/>
      </c>
    </row>
    <row r="581" spans="1:21" x14ac:dyDescent="0.25">
      <c r="A581" s="4" t="str">
        <f t="shared" si="115"/>
        <v/>
      </c>
      <c r="B581" s="4" t="str">
        <f>IF(C581=1,MAX(B$2:$B580)+1,IF(F581=0,"",B580))</f>
        <v/>
      </c>
      <c r="C581" s="4">
        <f>COUNTIF($F$2:$F581,F581)</f>
        <v>0</v>
      </c>
      <c r="D581" s="4">
        <f>IF(F581=0,0,MAX($D$2:D580)+1)</f>
        <v>0</v>
      </c>
      <c r="E581" s="4">
        <f>IF(H581=0,0,MAX($E$2:E580)+1)</f>
        <v>0</v>
      </c>
      <c r="F581" s="59"/>
      <c r="G581" s="59"/>
      <c r="H581" s="104"/>
      <c r="I581" s="4" t="e">
        <f>IFERROR(VLOOKUP(H581,H$2:H580,1,FALSE),VLOOKUP(H581,H$478:H582,1,FALSE))</f>
        <v>#N/A</v>
      </c>
      <c r="J581" s="4" t="str">
        <f t="shared" si="120"/>
        <v/>
      </c>
      <c r="K581" s="4" t="str">
        <f t="shared" si="121"/>
        <v/>
      </c>
      <c r="L581" s="4" t="str">
        <f t="shared" si="122"/>
        <v/>
      </c>
      <c r="M581" s="5" t="str">
        <f t="shared" si="116"/>
        <v/>
      </c>
      <c r="N581" s="4" t="str">
        <f t="shared" si="123"/>
        <v/>
      </c>
      <c r="O581" s="4"/>
      <c r="P581" s="4" t="str">
        <f t="shared" si="124"/>
        <v/>
      </c>
      <c r="Q581" s="4" t="str">
        <f t="shared" si="125"/>
        <v/>
      </c>
      <c r="R581" s="4">
        <f t="shared" si="117"/>
        <v>0</v>
      </c>
      <c r="S581" s="4">
        <f t="shared" si="118"/>
        <v>2</v>
      </c>
      <c r="T581" s="4" t="str">
        <f t="shared" si="119"/>
        <v>L2</v>
      </c>
      <c r="U581" s="4" t="str">
        <f t="shared" si="126"/>
        <v/>
      </c>
    </row>
    <row r="582" spans="1:21" x14ac:dyDescent="0.25">
      <c r="A582" s="4" t="str">
        <f t="shared" si="115"/>
        <v/>
      </c>
      <c r="B582" s="4" t="str">
        <f>IF(C582=1,MAX(B$2:$B581)+1,IF(F582=0,"",B581))</f>
        <v/>
      </c>
      <c r="C582" s="4">
        <f>COUNTIF($F$2:$F582,F582)</f>
        <v>0</v>
      </c>
      <c r="D582" s="4">
        <f>IF(F582=0,0,MAX($D$2:D581)+1)</f>
        <v>0</v>
      </c>
      <c r="E582" s="4">
        <f>IF(H582=0,0,MAX($E$2:E581)+1)</f>
        <v>0</v>
      </c>
      <c r="F582" s="59"/>
      <c r="G582" s="59"/>
      <c r="H582" s="102"/>
      <c r="I582" s="4" t="e">
        <f>IFERROR(VLOOKUP(H582,H$2:H581,1,FALSE),VLOOKUP(H582,H$478:H583,1,FALSE))</f>
        <v>#N/A</v>
      </c>
      <c r="J582" s="4" t="str">
        <f t="shared" si="120"/>
        <v/>
      </c>
      <c r="K582" s="4" t="str">
        <f t="shared" si="121"/>
        <v/>
      </c>
      <c r="L582" s="4" t="str">
        <f t="shared" si="122"/>
        <v/>
      </c>
      <c r="M582" s="5" t="str">
        <f t="shared" si="116"/>
        <v/>
      </c>
      <c r="N582" s="4" t="str">
        <f t="shared" si="123"/>
        <v/>
      </c>
      <c r="O582" s="4"/>
      <c r="P582" s="4" t="str">
        <f t="shared" si="124"/>
        <v/>
      </c>
      <c r="Q582" s="4" t="str">
        <f t="shared" si="125"/>
        <v/>
      </c>
      <c r="R582" s="4">
        <f t="shared" si="117"/>
        <v>0</v>
      </c>
      <c r="S582" s="4">
        <f t="shared" si="118"/>
        <v>3</v>
      </c>
      <c r="T582" s="4" t="str">
        <f t="shared" si="119"/>
        <v>L3</v>
      </c>
      <c r="U582" s="4" t="str">
        <f t="shared" si="126"/>
        <v/>
      </c>
    </row>
    <row r="583" spans="1:21" x14ac:dyDescent="0.25">
      <c r="A583" s="4" t="str">
        <f t="shared" si="115"/>
        <v/>
      </c>
      <c r="B583" s="4" t="str">
        <f>IF(C583=1,MAX(B$2:$B582)+1,IF(F583=0,"",B582))</f>
        <v/>
      </c>
      <c r="C583" s="4">
        <f>COUNTIF($F$2:$F583,F583)</f>
        <v>0</v>
      </c>
      <c r="D583" s="4">
        <f>IF(F583=0,0,MAX($D$2:D582)+1)</f>
        <v>0</v>
      </c>
      <c r="E583" s="4">
        <f>IF(H583=0,0,MAX($E$2:E582)+1)</f>
        <v>0</v>
      </c>
      <c r="F583" s="59"/>
      <c r="G583" s="59"/>
      <c r="H583" s="102"/>
      <c r="I583" s="4" t="e">
        <f>IFERROR(VLOOKUP(H583,H$2:H582,1,FALSE),VLOOKUP(H583,H$478:H584,1,FALSE))</f>
        <v>#N/A</v>
      </c>
      <c r="J583" s="4" t="str">
        <f t="shared" si="120"/>
        <v/>
      </c>
      <c r="K583" s="4" t="str">
        <f t="shared" si="121"/>
        <v/>
      </c>
      <c r="L583" s="4" t="str">
        <f t="shared" si="122"/>
        <v/>
      </c>
      <c r="M583" s="5" t="str">
        <f t="shared" si="116"/>
        <v/>
      </c>
      <c r="N583" s="4" t="str">
        <f t="shared" si="123"/>
        <v/>
      </c>
      <c r="O583" s="4"/>
      <c r="P583" s="4" t="str">
        <f t="shared" si="124"/>
        <v/>
      </c>
      <c r="Q583" s="4" t="str">
        <f t="shared" si="125"/>
        <v/>
      </c>
      <c r="R583" s="4">
        <f t="shared" si="117"/>
        <v>0</v>
      </c>
      <c r="S583" s="4">
        <f t="shared" si="118"/>
        <v>1</v>
      </c>
      <c r="T583" s="4" t="str">
        <f t="shared" si="119"/>
        <v>L1</v>
      </c>
      <c r="U583" s="4" t="str">
        <f t="shared" si="126"/>
        <v/>
      </c>
    </row>
    <row r="584" spans="1:21" x14ac:dyDescent="0.25">
      <c r="A584" s="4" t="str">
        <f t="shared" si="115"/>
        <v/>
      </c>
      <c r="B584" s="4" t="str">
        <f>IF(C584=1,MAX(B$2:$B583)+1,IF(F584=0,"",B583))</f>
        <v/>
      </c>
      <c r="C584" s="4">
        <f>COUNTIF($F$2:$F584,F584)</f>
        <v>0</v>
      </c>
      <c r="D584" s="4">
        <f>IF(F584=0,0,MAX($D$2:D583)+1)</f>
        <v>0</v>
      </c>
      <c r="E584" s="4">
        <f>IF(H584=0,0,MAX($E$2:E583)+1)</f>
        <v>0</v>
      </c>
      <c r="F584" s="59"/>
      <c r="G584" s="59"/>
      <c r="H584" s="102"/>
      <c r="I584" s="4" t="e">
        <f>IFERROR(VLOOKUP(H584,H$2:H583,1,FALSE),VLOOKUP(H584,H$478:H585,1,FALSE))</f>
        <v>#N/A</v>
      </c>
      <c r="J584" s="4" t="str">
        <f t="shared" si="120"/>
        <v/>
      </c>
      <c r="K584" s="4" t="str">
        <f t="shared" si="121"/>
        <v/>
      </c>
      <c r="L584" s="4" t="str">
        <f t="shared" si="122"/>
        <v/>
      </c>
      <c r="M584" s="5" t="str">
        <f t="shared" si="116"/>
        <v/>
      </c>
      <c r="N584" s="4" t="str">
        <f t="shared" si="123"/>
        <v/>
      </c>
      <c r="O584" s="4"/>
      <c r="P584" s="4" t="str">
        <f t="shared" si="124"/>
        <v/>
      </c>
      <c r="Q584" s="4" t="str">
        <f t="shared" si="125"/>
        <v/>
      </c>
      <c r="R584" s="4">
        <f t="shared" si="117"/>
        <v>0</v>
      </c>
      <c r="S584" s="4">
        <f t="shared" si="118"/>
        <v>2</v>
      </c>
      <c r="T584" s="4" t="str">
        <f t="shared" si="119"/>
        <v>L2</v>
      </c>
      <c r="U584" s="4" t="str">
        <f t="shared" si="126"/>
        <v/>
      </c>
    </row>
    <row r="585" spans="1:21" x14ac:dyDescent="0.25">
      <c r="A585" s="4" t="str">
        <f t="shared" si="115"/>
        <v/>
      </c>
      <c r="B585" s="4" t="str">
        <f>IF(C585=1,MAX(B$2:$B584)+1,IF(F585=0,"",B584))</f>
        <v/>
      </c>
      <c r="C585" s="4">
        <f>COUNTIF($F$2:$F585,F585)</f>
        <v>0</v>
      </c>
      <c r="D585" s="4">
        <f>IF(F585=0,0,MAX($D$2:D584)+1)</f>
        <v>0</v>
      </c>
      <c r="E585" s="4">
        <f>IF(H585=0,0,MAX($E$2:E584)+1)</f>
        <v>0</v>
      </c>
      <c r="F585" s="59"/>
      <c r="G585" s="59"/>
      <c r="H585" s="102"/>
      <c r="I585" s="4" t="e">
        <f>IFERROR(VLOOKUP(H585,H$2:H584,1,FALSE),VLOOKUP(H585,H$478:H586,1,FALSE))</f>
        <v>#N/A</v>
      </c>
      <c r="J585" s="4" t="str">
        <f t="shared" si="120"/>
        <v/>
      </c>
      <c r="K585" s="4" t="str">
        <f t="shared" si="121"/>
        <v/>
      </c>
      <c r="L585" s="4" t="str">
        <f t="shared" si="122"/>
        <v/>
      </c>
      <c r="M585" s="5" t="str">
        <f t="shared" si="116"/>
        <v/>
      </c>
      <c r="N585" s="4" t="str">
        <f t="shared" si="123"/>
        <v/>
      </c>
      <c r="O585" s="4"/>
      <c r="P585" s="4" t="str">
        <f t="shared" si="124"/>
        <v/>
      </c>
      <c r="Q585" s="4" t="str">
        <f t="shared" si="125"/>
        <v/>
      </c>
      <c r="R585" s="4">
        <f t="shared" si="117"/>
        <v>0</v>
      </c>
      <c r="S585" s="4">
        <f t="shared" si="118"/>
        <v>3</v>
      </c>
      <c r="T585" s="4" t="str">
        <f t="shared" si="119"/>
        <v>L3</v>
      </c>
      <c r="U585" s="4" t="str">
        <f t="shared" si="126"/>
        <v/>
      </c>
    </row>
    <row r="586" spans="1:21" x14ac:dyDescent="0.25">
      <c r="A586" s="4" t="str">
        <f t="shared" si="115"/>
        <v/>
      </c>
      <c r="B586" s="4" t="str">
        <f>IF(C586=1,MAX(B$2:$B585)+1,IF(F586=0,"",B585))</f>
        <v/>
      </c>
      <c r="C586" s="4">
        <f>COUNTIF($F$2:$F586,F586)</f>
        <v>0</v>
      </c>
      <c r="D586" s="4">
        <f>IF(F586=0,0,MAX($D$2:D585)+1)</f>
        <v>0</v>
      </c>
      <c r="E586" s="4">
        <f>IF(H586=0,0,MAX($E$2:E585)+1)</f>
        <v>0</v>
      </c>
      <c r="F586" s="59"/>
      <c r="G586" s="59"/>
      <c r="H586" s="102"/>
      <c r="I586" s="4" t="e">
        <f>IFERROR(VLOOKUP(H586,H$2:H585,1,FALSE),VLOOKUP(H586,H$478:H587,1,FALSE))</f>
        <v>#N/A</v>
      </c>
      <c r="J586" s="4" t="str">
        <f t="shared" si="120"/>
        <v/>
      </c>
      <c r="K586" s="4" t="str">
        <f t="shared" si="121"/>
        <v/>
      </c>
      <c r="L586" s="4" t="str">
        <f t="shared" si="122"/>
        <v/>
      </c>
      <c r="M586" s="5" t="str">
        <f t="shared" si="116"/>
        <v/>
      </c>
      <c r="N586" s="4" t="str">
        <f t="shared" si="123"/>
        <v/>
      </c>
      <c r="O586" s="4"/>
      <c r="P586" s="4" t="str">
        <f t="shared" si="124"/>
        <v/>
      </c>
      <c r="Q586" s="4" t="str">
        <f t="shared" si="125"/>
        <v/>
      </c>
      <c r="R586" s="4">
        <f t="shared" si="117"/>
        <v>0</v>
      </c>
      <c r="S586" s="4">
        <f t="shared" si="118"/>
        <v>1</v>
      </c>
      <c r="T586" s="4" t="str">
        <f t="shared" si="119"/>
        <v>L1</v>
      </c>
      <c r="U586" s="4" t="str">
        <f t="shared" si="126"/>
        <v/>
      </c>
    </row>
    <row r="587" spans="1:21" x14ac:dyDescent="0.25">
      <c r="A587" s="4" t="str">
        <f t="shared" si="115"/>
        <v/>
      </c>
      <c r="B587" s="4" t="str">
        <f>IF(C587=1,MAX(B$2:$B586)+1,IF(F587=0,"",B586))</f>
        <v/>
      </c>
      <c r="C587" s="4">
        <f>COUNTIF($F$2:$F587,F587)</f>
        <v>0</v>
      </c>
      <c r="D587" s="4">
        <f>IF(F587=0,0,MAX($D$2:D586)+1)</f>
        <v>0</v>
      </c>
      <c r="E587" s="4">
        <f>IF(H587=0,0,MAX($E$2:E586)+1)</f>
        <v>0</v>
      </c>
      <c r="F587" s="59"/>
      <c r="G587" s="59"/>
      <c r="H587" s="102"/>
      <c r="I587" s="4" t="e">
        <f>IFERROR(VLOOKUP(H587,H$2:H586,1,FALSE),VLOOKUP(H587,H$478:H588,1,FALSE))</f>
        <v>#N/A</v>
      </c>
      <c r="J587" s="4" t="str">
        <f t="shared" si="120"/>
        <v/>
      </c>
      <c r="K587" s="4" t="str">
        <f t="shared" si="121"/>
        <v/>
      </c>
      <c r="L587" s="4" t="str">
        <f t="shared" si="122"/>
        <v/>
      </c>
      <c r="M587" s="5" t="str">
        <f t="shared" si="116"/>
        <v/>
      </c>
      <c r="N587" s="4" t="str">
        <f t="shared" si="123"/>
        <v/>
      </c>
      <c r="O587" s="4"/>
      <c r="P587" s="4" t="str">
        <f t="shared" si="124"/>
        <v/>
      </c>
      <c r="Q587" s="4" t="str">
        <f t="shared" si="125"/>
        <v/>
      </c>
      <c r="R587" s="4">
        <f t="shared" si="117"/>
        <v>0</v>
      </c>
      <c r="S587" s="4">
        <f t="shared" si="118"/>
        <v>2</v>
      </c>
      <c r="T587" s="4" t="str">
        <f t="shared" si="119"/>
        <v>L2</v>
      </c>
      <c r="U587" s="4" t="str">
        <f t="shared" si="126"/>
        <v/>
      </c>
    </row>
    <row r="588" spans="1:21" x14ac:dyDescent="0.25">
      <c r="A588" s="4" t="str">
        <f t="shared" si="115"/>
        <v/>
      </c>
      <c r="B588" s="4" t="str">
        <f>IF(C588=1,MAX(B$2:$B587)+1,IF(F588=0,"",B587))</f>
        <v/>
      </c>
      <c r="C588" s="4">
        <f>COUNTIF($F$2:$F588,F588)</f>
        <v>0</v>
      </c>
      <c r="D588" s="4">
        <f>IF(F588=0,0,MAX($D$2:D587)+1)</f>
        <v>0</v>
      </c>
      <c r="E588" s="4">
        <f>IF(H588=0,0,MAX($E$2:E587)+1)</f>
        <v>0</v>
      </c>
      <c r="F588" s="59"/>
      <c r="G588" s="59"/>
      <c r="H588" s="102"/>
      <c r="I588" s="4" t="e">
        <f>IFERROR(VLOOKUP(H588,H$2:H587,1,FALSE),VLOOKUP(H588,H$478:H589,1,FALSE))</f>
        <v>#N/A</v>
      </c>
      <c r="J588" s="4" t="str">
        <f t="shared" si="120"/>
        <v/>
      </c>
      <c r="K588" s="4" t="str">
        <f t="shared" si="121"/>
        <v/>
      </c>
      <c r="L588" s="4" t="str">
        <f t="shared" si="122"/>
        <v/>
      </c>
      <c r="M588" s="5" t="str">
        <f t="shared" si="116"/>
        <v/>
      </c>
      <c r="N588" s="4" t="str">
        <f t="shared" si="123"/>
        <v/>
      </c>
      <c r="O588" s="4"/>
      <c r="P588" s="4" t="str">
        <f t="shared" si="124"/>
        <v/>
      </c>
      <c r="Q588" s="4" t="str">
        <f t="shared" si="125"/>
        <v/>
      </c>
      <c r="R588" s="4">
        <f t="shared" si="117"/>
        <v>0</v>
      </c>
      <c r="S588" s="4">
        <f t="shared" si="118"/>
        <v>3</v>
      </c>
      <c r="T588" s="4" t="str">
        <f t="shared" si="119"/>
        <v>L3</v>
      </c>
      <c r="U588" s="4" t="str">
        <f t="shared" si="126"/>
        <v/>
      </c>
    </row>
    <row r="589" spans="1:21" x14ac:dyDescent="0.25">
      <c r="A589" s="4" t="str">
        <f t="shared" si="115"/>
        <v/>
      </c>
      <c r="B589" s="4" t="str">
        <f>IF(C589=1,MAX(B$2:$B588)+1,IF(F589=0,"",B588))</f>
        <v/>
      </c>
      <c r="C589" s="4">
        <f>COUNTIF($F$2:$F589,F589)</f>
        <v>0</v>
      </c>
      <c r="D589" s="4">
        <f>IF(F589=0,0,MAX($D$2:D588)+1)</f>
        <v>0</v>
      </c>
      <c r="E589" s="4">
        <f>IF(H589=0,0,MAX($E$2:E588)+1)</f>
        <v>0</v>
      </c>
      <c r="F589" s="59"/>
      <c r="G589" s="59"/>
      <c r="H589" s="102"/>
      <c r="I589" s="4" t="e">
        <f>IFERROR(VLOOKUP(H589,H$2:H588,1,FALSE),VLOOKUP(H589,H$478:H590,1,FALSE))</f>
        <v>#N/A</v>
      </c>
      <c r="J589" s="4" t="str">
        <f t="shared" si="120"/>
        <v/>
      </c>
      <c r="K589" s="4" t="str">
        <f t="shared" si="121"/>
        <v/>
      </c>
      <c r="L589" s="4" t="str">
        <f t="shared" si="122"/>
        <v/>
      </c>
      <c r="M589" s="5" t="str">
        <f t="shared" si="116"/>
        <v/>
      </c>
      <c r="N589" s="4" t="str">
        <f t="shared" si="123"/>
        <v/>
      </c>
      <c r="O589" s="4"/>
      <c r="P589" s="4" t="str">
        <f t="shared" si="124"/>
        <v/>
      </c>
      <c r="Q589" s="4" t="str">
        <f t="shared" si="125"/>
        <v/>
      </c>
      <c r="R589" s="4">
        <f t="shared" si="117"/>
        <v>0</v>
      </c>
      <c r="S589" s="4">
        <f t="shared" si="118"/>
        <v>1</v>
      </c>
      <c r="T589" s="4" t="str">
        <f t="shared" si="119"/>
        <v>L1</v>
      </c>
      <c r="U589" s="4" t="str">
        <f t="shared" si="126"/>
        <v/>
      </c>
    </row>
    <row r="590" spans="1:21" x14ac:dyDescent="0.25">
      <c r="A590" s="4" t="str">
        <f t="shared" si="115"/>
        <v/>
      </c>
      <c r="B590" s="4" t="str">
        <f>IF(C590=1,MAX(B$2:$B589)+1,IF(F590=0,"",B589))</f>
        <v/>
      </c>
      <c r="C590" s="4">
        <f>COUNTIF($F$2:$F590,F590)</f>
        <v>0</v>
      </c>
      <c r="D590" s="4">
        <f>IF(F590=0,0,MAX($D$2:D589)+1)</f>
        <v>0</v>
      </c>
      <c r="E590" s="4">
        <f>IF(H590=0,0,MAX($E$2:E589)+1)</f>
        <v>0</v>
      </c>
      <c r="F590" s="59"/>
      <c r="G590" s="59"/>
      <c r="H590" s="102"/>
      <c r="I590" s="4" t="e">
        <f>IFERROR(VLOOKUP(H590,H$2:H589,1,FALSE),VLOOKUP(H590,H$478:H591,1,FALSE))</f>
        <v>#N/A</v>
      </c>
      <c r="J590" s="4" t="str">
        <f t="shared" si="120"/>
        <v/>
      </c>
      <c r="K590" s="4" t="str">
        <f t="shared" si="121"/>
        <v/>
      </c>
      <c r="L590" s="4" t="str">
        <f t="shared" si="122"/>
        <v/>
      </c>
      <c r="M590" s="5" t="str">
        <f t="shared" si="116"/>
        <v/>
      </c>
      <c r="N590" s="4" t="str">
        <f t="shared" si="123"/>
        <v/>
      </c>
      <c r="O590" s="4"/>
      <c r="P590" s="4" t="str">
        <f t="shared" si="124"/>
        <v/>
      </c>
      <c r="Q590" s="4" t="str">
        <f t="shared" si="125"/>
        <v/>
      </c>
      <c r="R590" s="4">
        <f t="shared" si="117"/>
        <v>0</v>
      </c>
      <c r="S590" s="4">
        <f t="shared" si="118"/>
        <v>2</v>
      </c>
      <c r="T590" s="4" t="str">
        <f t="shared" si="119"/>
        <v>L2</v>
      </c>
      <c r="U590" s="4" t="str">
        <f t="shared" si="126"/>
        <v/>
      </c>
    </row>
    <row r="591" spans="1:21" x14ac:dyDescent="0.25">
      <c r="A591" s="4" t="str">
        <f t="shared" si="115"/>
        <v/>
      </c>
      <c r="B591" s="4" t="str">
        <f>IF(C591=1,MAX(B$2:$B590)+1,IF(F591=0,"",B590))</f>
        <v/>
      </c>
      <c r="C591" s="4">
        <f>COUNTIF($F$2:$F591,F591)</f>
        <v>0</v>
      </c>
      <c r="D591" s="4">
        <f>IF(F591=0,0,MAX($D$2:D590)+1)</f>
        <v>0</v>
      </c>
      <c r="E591" s="4">
        <f>IF(H591=0,0,MAX($E$2:E590)+1)</f>
        <v>0</v>
      </c>
      <c r="F591" s="59"/>
      <c r="G591" s="59"/>
      <c r="H591" s="102"/>
      <c r="I591" s="4" t="e">
        <f>IFERROR(VLOOKUP(H591,H$2:H590,1,FALSE),VLOOKUP(H591,H$478:H592,1,FALSE))</f>
        <v>#N/A</v>
      </c>
      <c r="J591" s="4" t="str">
        <f t="shared" si="120"/>
        <v/>
      </c>
      <c r="K591" s="4" t="str">
        <f t="shared" si="121"/>
        <v/>
      </c>
      <c r="L591" s="4" t="str">
        <f t="shared" si="122"/>
        <v/>
      </c>
      <c r="M591" s="5" t="str">
        <f t="shared" si="116"/>
        <v/>
      </c>
      <c r="N591" s="4" t="str">
        <f t="shared" si="123"/>
        <v/>
      </c>
      <c r="O591" s="4"/>
      <c r="P591" s="4" t="str">
        <f t="shared" si="124"/>
        <v/>
      </c>
      <c r="Q591" s="4" t="str">
        <f t="shared" si="125"/>
        <v/>
      </c>
      <c r="R591" s="4">
        <f t="shared" si="117"/>
        <v>0</v>
      </c>
      <c r="S591" s="4">
        <f t="shared" si="118"/>
        <v>3</v>
      </c>
      <c r="T591" s="4" t="str">
        <f t="shared" si="119"/>
        <v>L3</v>
      </c>
      <c r="U591" s="4" t="str">
        <f t="shared" si="126"/>
        <v/>
      </c>
    </row>
    <row r="592" spans="1:21" x14ac:dyDescent="0.25">
      <c r="A592" s="4" t="str">
        <f t="shared" si="115"/>
        <v/>
      </c>
      <c r="B592" s="4" t="str">
        <f>IF(C592=1,MAX(B$2:$B591)+1,IF(F592=0,"",B591))</f>
        <v/>
      </c>
      <c r="C592" s="4">
        <f>COUNTIF($F$2:$F592,F592)</f>
        <v>0</v>
      </c>
      <c r="D592" s="4">
        <f>IF(F592=0,0,MAX($D$2:D591)+1)</f>
        <v>0</v>
      </c>
      <c r="E592" s="4">
        <f>IF(H592=0,0,MAX($E$2:E591)+1)</f>
        <v>0</v>
      </c>
      <c r="F592" s="59"/>
      <c r="G592" s="59"/>
      <c r="H592" s="102"/>
      <c r="I592" s="4" t="e">
        <f>IFERROR(VLOOKUP(H592,H$2:H591,1,FALSE),VLOOKUP(H592,H$478:H593,1,FALSE))</f>
        <v>#N/A</v>
      </c>
      <c r="J592" s="4" t="str">
        <f t="shared" si="120"/>
        <v/>
      </c>
      <c r="K592" s="4" t="str">
        <f t="shared" si="121"/>
        <v/>
      </c>
      <c r="L592" s="4" t="str">
        <f t="shared" si="122"/>
        <v/>
      </c>
      <c r="M592" s="5" t="str">
        <f t="shared" si="116"/>
        <v/>
      </c>
      <c r="N592" s="4" t="str">
        <f t="shared" si="123"/>
        <v/>
      </c>
      <c r="O592" s="4"/>
      <c r="P592" s="4" t="str">
        <f t="shared" si="124"/>
        <v/>
      </c>
      <c r="Q592" s="4" t="str">
        <f t="shared" si="125"/>
        <v/>
      </c>
      <c r="R592" s="4">
        <f t="shared" si="117"/>
        <v>0</v>
      </c>
      <c r="S592" s="4">
        <f t="shared" si="118"/>
        <v>1</v>
      </c>
      <c r="T592" s="4" t="str">
        <f t="shared" si="119"/>
        <v>L1</v>
      </c>
      <c r="U592" s="4" t="str">
        <f t="shared" si="126"/>
        <v/>
      </c>
    </row>
    <row r="593" spans="1:21" x14ac:dyDescent="0.25">
      <c r="A593" s="4" t="str">
        <f t="shared" si="115"/>
        <v/>
      </c>
      <c r="B593" s="4" t="str">
        <f>IF(C593=1,MAX(B$2:$B592)+1,IF(F593=0,"",B592))</f>
        <v/>
      </c>
      <c r="C593" s="4">
        <f>COUNTIF($F$2:$F593,F593)</f>
        <v>0</v>
      </c>
      <c r="D593" s="4">
        <f>IF(F593=0,0,MAX($D$2:D592)+1)</f>
        <v>0</v>
      </c>
      <c r="E593" s="4">
        <f>IF(H593=0,0,MAX($E$2:E592)+1)</f>
        <v>0</v>
      </c>
      <c r="F593" s="59"/>
      <c r="G593" s="59"/>
      <c r="H593" s="102"/>
      <c r="I593" s="4" t="e">
        <f>IFERROR(VLOOKUP(H593,H$2:H592,1,FALSE),VLOOKUP(H593,H$478:H594,1,FALSE))</f>
        <v>#N/A</v>
      </c>
      <c r="J593" s="4" t="str">
        <f t="shared" si="120"/>
        <v/>
      </c>
      <c r="K593" s="4" t="str">
        <f t="shared" si="121"/>
        <v/>
      </c>
      <c r="L593" s="4" t="str">
        <f t="shared" si="122"/>
        <v/>
      </c>
      <c r="M593" s="5" t="str">
        <f t="shared" si="116"/>
        <v/>
      </c>
      <c r="N593" s="4" t="str">
        <f t="shared" si="123"/>
        <v/>
      </c>
      <c r="O593" s="4"/>
      <c r="P593" s="4" t="str">
        <f t="shared" si="124"/>
        <v/>
      </c>
      <c r="Q593" s="4" t="str">
        <f t="shared" si="125"/>
        <v/>
      </c>
      <c r="R593" s="4">
        <f t="shared" si="117"/>
        <v>0</v>
      </c>
      <c r="S593" s="4">
        <f t="shared" si="118"/>
        <v>2</v>
      </c>
      <c r="T593" s="4" t="str">
        <f t="shared" si="119"/>
        <v>L2</v>
      </c>
      <c r="U593" s="4" t="str">
        <f t="shared" si="126"/>
        <v/>
      </c>
    </row>
    <row r="594" spans="1:21" x14ac:dyDescent="0.25">
      <c r="A594" s="4" t="str">
        <f t="shared" si="115"/>
        <v/>
      </c>
      <c r="B594" s="4" t="str">
        <f>IF(C594=1,MAX(B$2:$B593)+1,IF(F594=0,"",B593))</f>
        <v/>
      </c>
      <c r="C594" s="4">
        <f>COUNTIF($F$2:$F594,F594)</f>
        <v>0</v>
      </c>
      <c r="D594" s="4">
        <f>IF(F594=0,0,MAX($D$2:D593)+1)</f>
        <v>0</v>
      </c>
      <c r="E594" s="4">
        <f>IF(H594=0,0,MAX($E$2:E593)+1)</f>
        <v>0</v>
      </c>
      <c r="F594" s="59"/>
      <c r="G594" s="59"/>
      <c r="H594" s="102"/>
      <c r="I594" s="4" t="e">
        <f>IFERROR(VLOOKUP(H594,H$2:H593,1,FALSE),VLOOKUP(H594,H$478:H595,1,FALSE))</f>
        <v>#N/A</v>
      </c>
      <c r="J594" s="4" t="str">
        <f t="shared" si="120"/>
        <v/>
      </c>
      <c r="K594" s="4" t="str">
        <f t="shared" si="121"/>
        <v/>
      </c>
      <c r="L594" s="4" t="str">
        <f t="shared" si="122"/>
        <v/>
      </c>
      <c r="M594" s="5" t="str">
        <f t="shared" si="116"/>
        <v/>
      </c>
      <c r="N594" s="4" t="str">
        <f t="shared" si="123"/>
        <v/>
      </c>
      <c r="O594" s="4"/>
      <c r="P594" s="4" t="str">
        <f t="shared" si="124"/>
        <v/>
      </c>
      <c r="Q594" s="4" t="str">
        <f t="shared" si="125"/>
        <v/>
      </c>
      <c r="R594" s="4">
        <f t="shared" si="117"/>
        <v>0</v>
      </c>
      <c r="S594" s="4">
        <f t="shared" si="118"/>
        <v>3</v>
      </c>
      <c r="T594" s="4" t="str">
        <f t="shared" si="119"/>
        <v>L3</v>
      </c>
      <c r="U594" s="4" t="str">
        <f t="shared" si="126"/>
        <v/>
      </c>
    </row>
    <row r="595" spans="1:21" x14ac:dyDescent="0.25">
      <c r="A595" s="4" t="str">
        <f t="shared" si="115"/>
        <v/>
      </c>
      <c r="B595" s="4" t="str">
        <f>IF(C595=1,MAX(B$2:$B594)+1,IF(F595=0,"",B594))</f>
        <v/>
      </c>
      <c r="C595" s="4">
        <f>COUNTIF($F$2:$F595,F595)</f>
        <v>0</v>
      </c>
      <c r="D595" s="4">
        <f>IF(F595=0,0,MAX($D$2:D594)+1)</f>
        <v>0</v>
      </c>
      <c r="E595" s="4">
        <f>IF(H595=0,0,MAX($E$2:E594)+1)</f>
        <v>0</v>
      </c>
      <c r="F595" s="59"/>
      <c r="G595" s="59"/>
      <c r="H595" s="102"/>
      <c r="I595" s="4" t="e">
        <f>IFERROR(VLOOKUP(H595,H$2:H594,1,FALSE),VLOOKUP(H595,H$478:H596,1,FALSE))</f>
        <v>#N/A</v>
      </c>
      <c r="J595" s="4" t="str">
        <f t="shared" si="120"/>
        <v/>
      </c>
      <c r="K595" s="4" t="str">
        <f t="shared" si="121"/>
        <v/>
      </c>
      <c r="L595" s="4" t="str">
        <f t="shared" si="122"/>
        <v/>
      </c>
      <c r="M595" s="5" t="str">
        <f t="shared" si="116"/>
        <v/>
      </c>
      <c r="N595" s="4" t="str">
        <f t="shared" si="123"/>
        <v/>
      </c>
      <c r="O595" s="4"/>
      <c r="P595" s="4" t="str">
        <f t="shared" si="124"/>
        <v/>
      </c>
      <c r="Q595" s="4" t="str">
        <f t="shared" si="125"/>
        <v/>
      </c>
      <c r="R595" s="4">
        <f t="shared" si="117"/>
        <v>0</v>
      </c>
      <c r="S595" s="4">
        <f t="shared" si="118"/>
        <v>1</v>
      </c>
      <c r="T595" s="4" t="str">
        <f t="shared" si="119"/>
        <v>L1</v>
      </c>
      <c r="U595" s="4" t="str">
        <f t="shared" si="126"/>
        <v/>
      </c>
    </row>
    <row r="596" spans="1:21" x14ac:dyDescent="0.25">
      <c r="A596" s="4" t="str">
        <f t="shared" si="115"/>
        <v/>
      </c>
      <c r="B596" s="4" t="str">
        <f>IF(C596=1,MAX(B$2:$B595)+1,IF(F596=0,"",B595))</f>
        <v/>
      </c>
      <c r="C596" s="4">
        <f>COUNTIF($F$2:$F596,F596)</f>
        <v>0</v>
      </c>
      <c r="D596" s="4">
        <f>IF(F596=0,0,MAX($D$2:D595)+1)</f>
        <v>0</v>
      </c>
      <c r="E596" s="4">
        <f>IF(H596=0,0,MAX($E$2:E595)+1)</f>
        <v>0</v>
      </c>
      <c r="F596" s="59"/>
      <c r="G596" s="59"/>
      <c r="H596" s="102"/>
      <c r="I596" s="4" t="e">
        <f>IFERROR(VLOOKUP(H596,H$2:H595,1,FALSE),VLOOKUP(H596,H$478:H597,1,FALSE))</f>
        <v>#N/A</v>
      </c>
      <c r="J596" s="4" t="str">
        <f t="shared" si="120"/>
        <v/>
      </c>
      <c r="K596" s="4" t="str">
        <f t="shared" si="121"/>
        <v/>
      </c>
      <c r="L596" s="4" t="str">
        <f t="shared" si="122"/>
        <v/>
      </c>
      <c r="M596" s="5" t="str">
        <f t="shared" si="116"/>
        <v/>
      </c>
      <c r="N596" s="4" t="str">
        <f t="shared" si="123"/>
        <v/>
      </c>
      <c r="O596" s="4"/>
      <c r="P596" s="4" t="str">
        <f t="shared" si="124"/>
        <v/>
      </c>
      <c r="Q596" s="4" t="str">
        <f t="shared" si="125"/>
        <v/>
      </c>
      <c r="R596" s="4">
        <f t="shared" si="117"/>
        <v>0</v>
      </c>
      <c r="S596" s="4">
        <f t="shared" si="118"/>
        <v>2</v>
      </c>
      <c r="T596" s="4" t="str">
        <f t="shared" si="119"/>
        <v>L2</v>
      </c>
      <c r="U596" s="4" t="str">
        <f t="shared" si="126"/>
        <v/>
      </c>
    </row>
    <row r="597" spans="1:21" ht="15.75" thickBot="1" x14ac:dyDescent="0.3">
      <c r="A597" s="4" t="str">
        <f t="shared" si="115"/>
        <v/>
      </c>
      <c r="B597" s="4" t="str">
        <f>IF(C597=1,MAX(B$2:$B596)+1,IF(F597=0,"",B596))</f>
        <v/>
      </c>
      <c r="C597" s="4">
        <f>COUNTIF($F$2:$F597,F597)</f>
        <v>0</v>
      </c>
      <c r="D597" s="4">
        <f>IF(F597=0,0,MAX($D$2:D596)+1)</f>
        <v>0</v>
      </c>
      <c r="E597" s="4">
        <f>IF(H597=0,0,MAX($E$2:E596)+1)</f>
        <v>0</v>
      </c>
      <c r="F597" s="59"/>
      <c r="G597" s="59"/>
      <c r="H597" s="103"/>
      <c r="I597" s="4" t="e">
        <f>IFERROR(VLOOKUP(H597,H$2:H596,1,FALSE),VLOOKUP(H597,H$478:H598,1,FALSE))</f>
        <v>#N/A</v>
      </c>
      <c r="J597" s="4" t="str">
        <f t="shared" si="120"/>
        <v/>
      </c>
      <c r="K597" s="4" t="str">
        <f t="shared" si="121"/>
        <v/>
      </c>
      <c r="L597" s="4" t="str">
        <f t="shared" si="122"/>
        <v/>
      </c>
      <c r="M597" s="5" t="str">
        <f t="shared" si="116"/>
        <v/>
      </c>
      <c r="N597" s="4" t="str">
        <f t="shared" si="123"/>
        <v/>
      </c>
      <c r="O597" s="4"/>
      <c r="P597" s="4" t="str">
        <f t="shared" si="124"/>
        <v/>
      </c>
      <c r="Q597" s="4" t="str">
        <f t="shared" si="125"/>
        <v/>
      </c>
      <c r="R597" s="4">
        <f t="shared" si="117"/>
        <v>0</v>
      </c>
      <c r="S597" s="4">
        <f t="shared" si="118"/>
        <v>3</v>
      </c>
      <c r="T597" s="4" t="str">
        <f t="shared" si="119"/>
        <v>L3</v>
      </c>
      <c r="U597" s="4" t="str">
        <f t="shared" si="126"/>
        <v/>
      </c>
    </row>
    <row r="598" spans="1:21" x14ac:dyDescent="0.25">
      <c r="A598" s="4" t="str">
        <f t="shared" si="115"/>
        <v/>
      </c>
      <c r="B598" s="4" t="str">
        <f>IF(C598=1,MAX(B$2:$B597)+1,IF(F598=0,"",B597))</f>
        <v/>
      </c>
      <c r="C598" s="4">
        <f>COUNTIF($F$2:$F598,F598)</f>
        <v>0</v>
      </c>
      <c r="D598" s="4">
        <f>IF(F598=0,0,MAX($D$2:D597)+1)</f>
        <v>0</v>
      </c>
      <c r="E598" s="4">
        <f>IF(H598=0,0,MAX($E$2:E597)+1)</f>
        <v>0</v>
      </c>
      <c r="F598" s="59"/>
      <c r="G598" s="59"/>
      <c r="H598" s="104"/>
      <c r="I598" s="4" t="e">
        <f>IFERROR(VLOOKUP(H598,H$2:H597,1,FALSE),VLOOKUP(H598,H$478:H599,1,FALSE))</f>
        <v>#N/A</v>
      </c>
      <c r="J598" s="4" t="str">
        <f t="shared" si="120"/>
        <v/>
      </c>
      <c r="K598" s="4" t="str">
        <f t="shared" si="121"/>
        <v/>
      </c>
      <c r="L598" s="4" t="str">
        <f t="shared" si="122"/>
        <v/>
      </c>
      <c r="M598" s="5" t="str">
        <f t="shared" si="116"/>
        <v/>
      </c>
      <c r="N598" s="4" t="str">
        <f t="shared" si="123"/>
        <v/>
      </c>
      <c r="O598" s="4"/>
      <c r="P598" s="4" t="str">
        <f t="shared" si="124"/>
        <v/>
      </c>
      <c r="Q598" s="4" t="str">
        <f t="shared" si="125"/>
        <v/>
      </c>
      <c r="R598" s="4">
        <f t="shared" si="117"/>
        <v>0</v>
      </c>
      <c r="S598" s="4">
        <f t="shared" si="118"/>
        <v>1</v>
      </c>
      <c r="T598" s="4" t="str">
        <f t="shared" si="119"/>
        <v>L1</v>
      </c>
      <c r="U598" s="4" t="str">
        <f t="shared" si="126"/>
        <v/>
      </c>
    </row>
    <row r="599" spans="1:21" x14ac:dyDescent="0.25">
      <c r="A599" s="4" t="str">
        <f t="shared" si="115"/>
        <v/>
      </c>
      <c r="B599" s="4" t="str">
        <f>IF(C599=1,MAX(B$2:$B598)+1,IF(F599=0,"",B598))</f>
        <v/>
      </c>
      <c r="C599" s="4">
        <f>COUNTIF($F$2:$F599,F599)</f>
        <v>0</v>
      </c>
      <c r="D599" s="4">
        <f>IF(F599=0,0,MAX($D$2:D598)+1)</f>
        <v>0</v>
      </c>
      <c r="E599" s="4">
        <f>IF(H599=0,0,MAX($E$2:E598)+1)</f>
        <v>0</v>
      </c>
      <c r="F599" s="59"/>
      <c r="G599" s="59"/>
      <c r="H599" s="102"/>
      <c r="I599" s="4" t="e">
        <f>IFERROR(VLOOKUP(H599,H$2:H598,1,FALSE),VLOOKUP(H599,H$478:H600,1,FALSE))</f>
        <v>#N/A</v>
      </c>
      <c r="J599" s="4" t="str">
        <f t="shared" si="120"/>
        <v/>
      </c>
      <c r="K599" s="4" t="str">
        <f t="shared" si="121"/>
        <v/>
      </c>
      <c r="L599" s="4" t="str">
        <f t="shared" si="122"/>
        <v/>
      </c>
      <c r="M599" s="5" t="str">
        <f t="shared" si="116"/>
        <v/>
      </c>
      <c r="N599" s="4" t="str">
        <f t="shared" si="123"/>
        <v/>
      </c>
      <c r="O599" s="4"/>
      <c r="P599" s="4" t="str">
        <f t="shared" si="124"/>
        <v/>
      </c>
      <c r="Q599" s="4" t="str">
        <f t="shared" si="125"/>
        <v/>
      </c>
      <c r="R599" s="4">
        <f t="shared" si="117"/>
        <v>0</v>
      </c>
      <c r="S599" s="4">
        <f t="shared" si="118"/>
        <v>2</v>
      </c>
      <c r="T599" s="4" t="str">
        <f t="shared" si="119"/>
        <v>L2</v>
      </c>
      <c r="U599" s="4" t="str">
        <f t="shared" si="126"/>
        <v/>
      </c>
    </row>
    <row r="600" spans="1:21" x14ac:dyDescent="0.25">
      <c r="A600" s="4" t="str">
        <f t="shared" si="115"/>
        <v/>
      </c>
      <c r="B600" s="4" t="str">
        <f>IF(C600=1,MAX(B$2:$B599)+1,IF(F600=0,"",B599))</f>
        <v/>
      </c>
      <c r="C600" s="4">
        <f>COUNTIF($F$2:$F600,F600)</f>
        <v>0</v>
      </c>
      <c r="D600" s="4">
        <f>IF(F600=0,0,MAX($D$2:D599)+1)</f>
        <v>0</v>
      </c>
      <c r="E600" s="4">
        <f>IF(H600=0,0,MAX($E$2:E599)+1)</f>
        <v>0</v>
      </c>
      <c r="F600" s="59"/>
      <c r="G600" s="59"/>
      <c r="H600" s="102"/>
      <c r="I600" s="4" t="e">
        <f>IFERROR(VLOOKUP(H600,H$2:H599,1,FALSE),VLOOKUP(H600,H$478:H601,1,FALSE))</f>
        <v>#N/A</v>
      </c>
      <c r="J600" s="4" t="str">
        <f t="shared" si="120"/>
        <v/>
      </c>
      <c r="K600" s="4" t="str">
        <f t="shared" si="121"/>
        <v/>
      </c>
      <c r="L600" s="4" t="str">
        <f t="shared" si="122"/>
        <v/>
      </c>
      <c r="M600" s="5" t="str">
        <f t="shared" si="116"/>
        <v/>
      </c>
      <c r="N600" s="4" t="str">
        <f t="shared" si="123"/>
        <v/>
      </c>
      <c r="O600" s="4"/>
      <c r="P600" s="4" t="str">
        <f t="shared" si="124"/>
        <v/>
      </c>
      <c r="Q600" s="4" t="str">
        <f t="shared" si="125"/>
        <v/>
      </c>
      <c r="R600" s="4">
        <f t="shared" si="117"/>
        <v>0</v>
      </c>
      <c r="S600" s="4">
        <f t="shared" si="118"/>
        <v>3</v>
      </c>
      <c r="T600" s="4" t="str">
        <f t="shared" si="119"/>
        <v>L3</v>
      </c>
      <c r="U600" s="4" t="str">
        <f t="shared" si="126"/>
        <v/>
      </c>
    </row>
    <row r="601" spans="1:21" x14ac:dyDescent="0.25">
      <c r="A601" s="4" t="str">
        <f t="shared" si="115"/>
        <v/>
      </c>
      <c r="B601" s="4" t="str">
        <f>IF(C601=1,MAX(B$2:$B600)+1,IF(F601=0,"",B600))</f>
        <v/>
      </c>
      <c r="C601" s="4">
        <f>COUNTIF($F$2:$F601,F601)</f>
        <v>0</v>
      </c>
      <c r="D601" s="4">
        <f>IF(F601=0,0,MAX($D$2:D600)+1)</f>
        <v>0</v>
      </c>
      <c r="E601" s="4">
        <f>IF(H601=0,0,MAX($E$2:E600)+1)</f>
        <v>0</v>
      </c>
      <c r="F601" s="59"/>
      <c r="G601" s="59"/>
      <c r="H601" s="102"/>
      <c r="I601" s="4" t="e">
        <f>IFERROR(VLOOKUP(H601,H$2:H600,1,FALSE),VLOOKUP(H601,H$478:H602,1,FALSE))</f>
        <v>#N/A</v>
      </c>
      <c r="J601" s="4" t="str">
        <f t="shared" si="120"/>
        <v/>
      </c>
      <c r="K601" s="4" t="str">
        <f t="shared" si="121"/>
        <v/>
      </c>
      <c r="L601" s="4" t="str">
        <f t="shared" si="122"/>
        <v/>
      </c>
      <c r="M601" s="5" t="str">
        <f t="shared" si="116"/>
        <v/>
      </c>
      <c r="N601" s="4" t="str">
        <f t="shared" si="123"/>
        <v/>
      </c>
      <c r="O601" s="4"/>
      <c r="P601" s="4" t="str">
        <f t="shared" si="124"/>
        <v/>
      </c>
      <c r="Q601" s="4" t="str">
        <f t="shared" si="125"/>
        <v/>
      </c>
      <c r="R601" s="4">
        <f t="shared" si="117"/>
        <v>0</v>
      </c>
      <c r="S601" s="4">
        <f t="shared" si="118"/>
        <v>1</v>
      </c>
      <c r="T601" s="4" t="str">
        <f t="shared" si="119"/>
        <v>L1</v>
      </c>
      <c r="U601" s="4" t="str">
        <f t="shared" si="126"/>
        <v/>
      </c>
    </row>
    <row r="602" spans="1:21" x14ac:dyDescent="0.25">
      <c r="A602" s="4" t="str">
        <f t="shared" si="115"/>
        <v/>
      </c>
      <c r="B602" s="4" t="str">
        <f>IF(C602=1,MAX(B$2:$B601)+1,IF(F602=0,"",B601))</f>
        <v/>
      </c>
      <c r="C602" s="4">
        <f>COUNTIF($F$2:$F602,F602)</f>
        <v>0</v>
      </c>
      <c r="D602" s="4">
        <f>IF(F602=0,0,MAX($D$2:D601)+1)</f>
        <v>0</v>
      </c>
      <c r="E602" s="4">
        <f>IF(H602=0,0,MAX($E$2:E601)+1)</f>
        <v>0</v>
      </c>
      <c r="F602" s="59"/>
      <c r="G602" s="59"/>
      <c r="H602" s="102"/>
      <c r="I602" s="4" t="e">
        <f>IFERROR(VLOOKUP(H602,H$2:H601,1,FALSE),VLOOKUP(H602,H$478:H603,1,FALSE))</f>
        <v>#N/A</v>
      </c>
      <c r="J602" s="4" t="str">
        <f t="shared" si="120"/>
        <v/>
      </c>
      <c r="K602" s="4" t="str">
        <f t="shared" si="121"/>
        <v/>
      </c>
      <c r="L602" s="4" t="str">
        <f t="shared" si="122"/>
        <v/>
      </c>
      <c r="M602" s="5" t="str">
        <f t="shared" si="116"/>
        <v/>
      </c>
      <c r="N602" s="4" t="str">
        <f t="shared" si="123"/>
        <v/>
      </c>
      <c r="O602" s="4"/>
      <c r="P602" s="4" t="str">
        <f t="shared" si="124"/>
        <v/>
      </c>
      <c r="Q602" s="4" t="str">
        <f t="shared" si="125"/>
        <v/>
      </c>
      <c r="R602" s="4">
        <f t="shared" si="117"/>
        <v>0</v>
      </c>
      <c r="S602" s="4">
        <f t="shared" si="118"/>
        <v>2</v>
      </c>
      <c r="T602" s="4" t="str">
        <f t="shared" si="119"/>
        <v>L2</v>
      </c>
      <c r="U602" s="4" t="str">
        <f t="shared" si="126"/>
        <v/>
      </c>
    </row>
    <row r="603" spans="1:21" x14ac:dyDescent="0.25">
      <c r="A603" s="4" t="str">
        <f t="shared" si="115"/>
        <v/>
      </c>
      <c r="B603" s="4" t="str">
        <f>IF(C603=1,MAX(B$2:$B602)+1,IF(F603=0,"",B602))</f>
        <v/>
      </c>
      <c r="C603" s="4">
        <f>COUNTIF($F$2:$F603,F603)</f>
        <v>0</v>
      </c>
      <c r="D603" s="4">
        <f>IF(F603=0,0,MAX($D$2:D602)+1)</f>
        <v>0</v>
      </c>
      <c r="E603" s="4">
        <f>IF(H603=0,0,MAX($E$2:E602)+1)</f>
        <v>0</v>
      </c>
      <c r="F603" s="59"/>
      <c r="G603" s="59"/>
      <c r="H603" s="102"/>
      <c r="I603" s="4" t="e">
        <f>IFERROR(VLOOKUP(H603,H$2:H602,1,FALSE),VLOOKUP(H603,H$478:H604,1,FALSE))</f>
        <v>#N/A</v>
      </c>
      <c r="J603" s="4" t="str">
        <f t="shared" si="120"/>
        <v/>
      </c>
      <c r="K603" s="4" t="str">
        <f t="shared" si="121"/>
        <v/>
      </c>
      <c r="L603" s="4" t="str">
        <f t="shared" si="122"/>
        <v/>
      </c>
      <c r="M603" s="5" t="str">
        <f t="shared" si="116"/>
        <v/>
      </c>
      <c r="N603" s="4" t="str">
        <f t="shared" si="123"/>
        <v/>
      </c>
      <c r="O603" s="4"/>
      <c r="P603" s="4" t="str">
        <f t="shared" si="124"/>
        <v/>
      </c>
      <c r="Q603" s="4" t="str">
        <f t="shared" si="125"/>
        <v/>
      </c>
      <c r="R603" s="4">
        <f t="shared" si="117"/>
        <v>0</v>
      </c>
      <c r="S603" s="4">
        <f t="shared" si="118"/>
        <v>3</v>
      </c>
      <c r="T603" s="4" t="str">
        <f t="shared" si="119"/>
        <v>L3</v>
      </c>
      <c r="U603" s="4" t="str">
        <f t="shared" si="126"/>
        <v/>
      </c>
    </row>
    <row r="604" spans="1:21" x14ac:dyDescent="0.25">
      <c r="A604" s="4" t="str">
        <f t="shared" si="115"/>
        <v/>
      </c>
      <c r="B604" s="4" t="str">
        <f>IF(C604=1,MAX(B$2:$B603)+1,IF(F604=0,"",B603))</f>
        <v/>
      </c>
      <c r="C604" s="4">
        <f>COUNTIF($F$2:$F604,F604)</f>
        <v>0</v>
      </c>
      <c r="D604" s="4">
        <f>IF(F604=0,0,MAX($D$2:D603)+1)</f>
        <v>0</v>
      </c>
      <c r="E604" s="4">
        <f>IF(H604=0,0,MAX($E$2:E603)+1)</f>
        <v>0</v>
      </c>
      <c r="F604" s="59"/>
      <c r="G604" s="59"/>
      <c r="H604" s="102"/>
      <c r="I604" s="4" t="e">
        <f>IFERROR(VLOOKUP(H604,H$2:H603,1,FALSE),VLOOKUP(H604,H$478:H605,1,FALSE))</f>
        <v>#N/A</v>
      </c>
      <c r="J604" s="4" t="str">
        <f t="shared" si="120"/>
        <v/>
      </c>
      <c r="K604" s="4" t="str">
        <f t="shared" si="121"/>
        <v/>
      </c>
      <c r="L604" s="4" t="str">
        <f t="shared" si="122"/>
        <v/>
      </c>
      <c r="M604" s="5" t="str">
        <f t="shared" si="116"/>
        <v/>
      </c>
      <c r="N604" s="4" t="str">
        <f t="shared" si="123"/>
        <v/>
      </c>
      <c r="O604" s="4"/>
      <c r="P604" s="4" t="str">
        <f t="shared" si="124"/>
        <v/>
      </c>
      <c r="Q604" s="4" t="str">
        <f t="shared" si="125"/>
        <v/>
      </c>
      <c r="R604" s="4">
        <f t="shared" si="117"/>
        <v>0</v>
      </c>
      <c r="S604" s="4">
        <f t="shared" si="118"/>
        <v>1</v>
      </c>
      <c r="T604" s="4" t="str">
        <f t="shared" si="119"/>
        <v>L1</v>
      </c>
      <c r="U604" s="4" t="str">
        <f t="shared" si="126"/>
        <v/>
      </c>
    </row>
    <row r="605" spans="1:21" x14ac:dyDescent="0.25">
      <c r="A605" s="4" t="str">
        <f t="shared" si="115"/>
        <v/>
      </c>
      <c r="B605" s="4" t="str">
        <f>IF(C605=1,MAX(B$2:$B604)+1,IF(F605=0,"",B604))</f>
        <v/>
      </c>
      <c r="C605" s="4">
        <f>COUNTIF($F$2:$F605,F605)</f>
        <v>0</v>
      </c>
      <c r="D605" s="4">
        <f>IF(F605=0,0,MAX($D$2:D604)+1)</f>
        <v>0</v>
      </c>
      <c r="E605" s="4">
        <f>IF(H605=0,0,MAX($E$2:E604)+1)</f>
        <v>0</v>
      </c>
      <c r="F605" s="59"/>
      <c r="G605" s="59"/>
      <c r="H605" s="102"/>
      <c r="I605" s="4" t="e">
        <f>IFERROR(VLOOKUP(H605,H$2:H604,1,FALSE),VLOOKUP(H605,H$478:H606,1,FALSE))</f>
        <v>#N/A</v>
      </c>
      <c r="J605" s="4" t="str">
        <f t="shared" si="120"/>
        <v/>
      </c>
      <c r="K605" s="4" t="str">
        <f t="shared" si="121"/>
        <v/>
      </c>
      <c r="L605" s="4" t="str">
        <f t="shared" si="122"/>
        <v/>
      </c>
      <c r="M605" s="5" t="str">
        <f t="shared" si="116"/>
        <v/>
      </c>
      <c r="N605" s="4" t="str">
        <f t="shared" si="123"/>
        <v/>
      </c>
      <c r="O605" s="4"/>
      <c r="P605" s="4" t="str">
        <f t="shared" si="124"/>
        <v/>
      </c>
      <c r="Q605" s="4" t="str">
        <f t="shared" si="125"/>
        <v/>
      </c>
      <c r="R605" s="4">
        <f t="shared" si="117"/>
        <v>0</v>
      </c>
      <c r="S605" s="4">
        <f t="shared" si="118"/>
        <v>2</v>
      </c>
      <c r="T605" s="4" t="str">
        <f t="shared" si="119"/>
        <v>L2</v>
      </c>
      <c r="U605" s="4" t="str">
        <f t="shared" si="126"/>
        <v/>
      </c>
    </row>
    <row r="606" spans="1:21" x14ac:dyDescent="0.25">
      <c r="A606" s="4" t="str">
        <f t="shared" si="115"/>
        <v/>
      </c>
      <c r="B606" s="4" t="str">
        <f>IF(C606=1,MAX(B$2:$B605)+1,IF(F606=0,"",B605))</f>
        <v/>
      </c>
      <c r="C606" s="4">
        <f>COUNTIF($F$2:$F606,F606)</f>
        <v>0</v>
      </c>
      <c r="D606" s="4">
        <f>IF(F606=0,0,MAX($D$2:D605)+1)</f>
        <v>0</v>
      </c>
      <c r="E606" s="4">
        <f>IF(H606=0,0,MAX($E$2:E605)+1)</f>
        <v>0</v>
      </c>
      <c r="F606" s="59"/>
      <c r="G606" s="59"/>
      <c r="H606" s="102"/>
      <c r="I606" s="4" t="e">
        <f>IFERROR(VLOOKUP(H606,H$2:H605,1,FALSE),VLOOKUP(H606,H$478:H607,1,FALSE))</f>
        <v>#N/A</v>
      </c>
      <c r="J606" s="4" t="str">
        <f t="shared" si="120"/>
        <v/>
      </c>
      <c r="K606" s="4" t="str">
        <f t="shared" si="121"/>
        <v/>
      </c>
      <c r="L606" s="4" t="str">
        <f t="shared" si="122"/>
        <v/>
      </c>
      <c r="M606" s="5" t="str">
        <f t="shared" si="116"/>
        <v/>
      </c>
      <c r="N606" s="4" t="str">
        <f t="shared" si="123"/>
        <v/>
      </c>
      <c r="O606" s="4"/>
      <c r="P606" s="4" t="str">
        <f t="shared" si="124"/>
        <v/>
      </c>
      <c r="Q606" s="4" t="str">
        <f t="shared" si="125"/>
        <v/>
      </c>
      <c r="R606" s="4">
        <f t="shared" si="117"/>
        <v>0</v>
      </c>
      <c r="S606" s="4">
        <f t="shared" si="118"/>
        <v>3</v>
      </c>
      <c r="T606" s="4" t="str">
        <f t="shared" si="119"/>
        <v>L3</v>
      </c>
      <c r="U606" s="4" t="str">
        <f t="shared" si="126"/>
        <v/>
      </c>
    </row>
    <row r="607" spans="1:21" x14ac:dyDescent="0.25">
      <c r="A607" s="4" t="str">
        <f t="shared" ref="A607:A670" si="127">IF(B607=B608,"",B607)</f>
        <v/>
      </c>
      <c r="B607" s="4" t="str">
        <f>IF(C607=1,MAX(B$2:$B606)+1,IF(F607=0,"",B606))</f>
        <v/>
      </c>
      <c r="C607" s="4">
        <f>COUNTIF($F$2:$F607,F607)</f>
        <v>0</v>
      </c>
      <c r="D607" s="4">
        <f>IF(F607=0,0,MAX($D$2:D606)+1)</f>
        <v>0</v>
      </c>
      <c r="E607" s="4">
        <f>IF(H607=0,0,MAX($E$2:E606)+1)</f>
        <v>0</v>
      </c>
      <c r="F607" s="59"/>
      <c r="G607" s="59"/>
      <c r="H607" s="102"/>
      <c r="I607" s="4" t="e">
        <f>IFERROR(VLOOKUP(H607,H$2:H606,1,FALSE),VLOOKUP(H607,H$478:H608,1,FALSE))</f>
        <v>#N/A</v>
      </c>
      <c r="J607" s="4" t="str">
        <f t="shared" si="120"/>
        <v/>
      </c>
      <c r="K607" s="4" t="str">
        <f t="shared" si="121"/>
        <v/>
      </c>
      <c r="L607" s="4" t="str">
        <f t="shared" si="122"/>
        <v/>
      </c>
      <c r="M607" s="5" t="str">
        <f t="shared" ref="M607:M670" si="128">IFERROR(VLOOKUP(H607,Нагрузка_диапазон_1,4,FALSE),"")</f>
        <v/>
      </c>
      <c r="N607" s="4" t="str">
        <f t="shared" si="123"/>
        <v/>
      </c>
      <c r="O607" s="4"/>
      <c r="P607" s="4" t="str">
        <f t="shared" si="124"/>
        <v/>
      </c>
      <c r="Q607" s="4" t="str">
        <f t="shared" si="125"/>
        <v/>
      </c>
      <c r="R607" s="4">
        <f t="shared" ref="R607:R670" si="129">IF(Q607=3,"L1,L2,L3",0)</f>
        <v>0</v>
      </c>
      <c r="S607" s="4">
        <f t="shared" ref="S607:S670" si="130">IF(C607=1,1,IF(Q607=3,S606,IF(S606=3,1,S606+1)))</f>
        <v>1</v>
      </c>
      <c r="T607" s="4" t="str">
        <f t="shared" ref="T607:T670" si="131">IF(R607=0,"L"&amp;S607,R607)</f>
        <v>L1</v>
      </c>
      <c r="U607" s="4" t="str">
        <f t="shared" si="126"/>
        <v/>
      </c>
    </row>
    <row r="608" spans="1:21" x14ac:dyDescent="0.25">
      <c r="A608" s="4" t="str">
        <f t="shared" si="127"/>
        <v/>
      </c>
      <c r="B608" s="4" t="str">
        <f>IF(C608=1,MAX(B$2:$B607)+1,IF(F608=0,"",B607))</f>
        <v/>
      </c>
      <c r="C608" s="4">
        <f>COUNTIF($F$2:$F608,F608)</f>
        <v>0</v>
      </c>
      <c r="D608" s="4">
        <f>IF(F608=0,0,MAX($D$2:D607)+1)</f>
        <v>0</v>
      </c>
      <c r="E608" s="4">
        <f>IF(H608=0,0,MAX($E$2:E607)+1)</f>
        <v>0</v>
      </c>
      <c r="F608" s="59"/>
      <c r="G608" s="59"/>
      <c r="H608" s="102"/>
      <c r="I608" s="4" t="e">
        <f>IFERROR(VLOOKUP(H608,H$2:H607,1,FALSE),VLOOKUP(H608,H$478:H609,1,FALSE))</f>
        <v>#N/A</v>
      </c>
      <c r="J608" s="4" t="str">
        <f t="shared" si="120"/>
        <v/>
      </c>
      <c r="K608" s="4" t="str">
        <f t="shared" si="121"/>
        <v/>
      </c>
      <c r="L608" s="4" t="str">
        <f t="shared" si="122"/>
        <v/>
      </c>
      <c r="M608" s="5" t="str">
        <f t="shared" si="128"/>
        <v/>
      </c>
      <c r="N608" s="4" t="str">
        <f t="shared" si="123"/>
        <v/>
      </c>
      <c r="O608" s="4"/>
      <c r="P608" s="4" t="str">
        <f t="shared" si="124"/>
        <v/>
      </c>
      <c r="Q608" s="4" t="str">
        <f t="shared" si="125"/>
        <v/>
      </c>
      <c r="R608" s="4">
        <f t="shared" si="129"/>
        <v>0</v>
      </c>
      <c r="S608" s="4">
        <f t="shared" si="130"/>
        <v>2</v>
      </c>
      <c r="T608" s="4" t="str">
        <f t="shared" si="131"/>
        <v>L2</v>
      </c>
      <c r="U608" s="4" t="str">
        <f t="shared" si="126"/>
        <v/>
      </c>
    </row>
    <row r="609" spans="1:21" x14ac:dyDescent="0.25">
      <c r="A609" s="4" t="str">
        <f t="shared" si="127"/>
        <v/>
      </c>
      <c r="B609" s="4" t="str">
        <f>IF(C609=1,MAX(B$2:$B608)+1,IF(F609=0,"",B608))</f>
        <v/>
      </c>
      <c r="C609" s="4">
        <f>COUNTIF($F$2:$F609,F609)</f>
        <v>0</v>
      </c>
      <c r="D609" s="4">
        <f>IF(F609=0,0,MAX($D$2:D608)+1)</f>
        <v>0</v>
      </c>
      <c r="E609" s="4">
        <f>IF(H609=0,0,MAX($E$2:E608)+1)</f>
        <v>0</v>
      </c>
      <c r="F609" s="59"/>
      <c r="G609" s="59"/>
      <c r="H609" s="102"/>
      <c r="I609" s="4" t="e">
        <f>IFERROR(VLOOKUP(H609,H$2:H608,1,FALSE),VLOOKUP(H609,H$478:H610,1,FALSE))</f>
        <v>#N/A</v>
      </c>
      <c r="J609" s="4" t="str">
        <f t="shared" si="120"/>
        <v/>
      </c>
      <c r="K609" s="4" t="str">
        <f t="shared" si="121"/>
        <v/>
      </c>
      <c r="L609" s="4" t="str">
        <f t="shared" si="122"/>
        <v/>
      </c>
      <c r="M609" s="5" t="str">
        <f t="shared" si="128"/>
        <v/>
      </c>
      <c r="N609" s="4" t="str">
        <f t="shared" si="123"/>
        <v/>
      </c>
      <c r="O609" s="4"/>
      <c r="P609" s="4" t="str">
        <f t="shared" si="124"/>
        <v/>
      </c>
      <c r="Q609" s="4" t="str">
        <f t="shared" si="125"/>
        <v/>
      </c>
      <c r="R609" s="4">
        <f t="shared" si="129"/>
        <v>0</v>
      </c>
      <c r="S609" s="4">
        <f t="shared" si="130"/>
        <v>3</v>
      </c>
      <c r="T609" s="4" t="str">
        <f t="shared" si="131"/>
        <v>L3</v>
      </c>
      <c r="U609" s="4" t="str">
        <f t="shared" si="126"/>
        <v/>
      </c>
    </row>
    <row r="610" spans="1:21" x14ac:dyDescent="0.25">
      <c r="A610" s="4" t="str">
        <f t="shared" si="127"/>
        <v/>
      </c>
      <c r="B610" s="4" t="str">
        <f>IF(C610=1,MAX(B$2:$B609)+1,IF(F610=0,"",B609))</f>
        <v/>
      </c>
      <c r="C610" s="4">
        <f>COUNTIF($F$2:$F610,F610)</f>
        <v>0</v>
      </c>
      <c r="D610" s="4">
        <f>IF(F610=0,0,MAX($D$2:D609)+1)</f>
        <v>0</v>
      </c>
      <c r="E610" s="4">
        <f>IF(H610=0,0,MAX($E$2:E609)+1)</f>
        <v>0</v>
      </c>
      <c r="F610" s="59"/>
      <c r="G610" s="59"/>
      <c r="H610" s="102"/>
      <c r="I610" s="4" t="e">
        <f>IFERROR(VLOOKUP(H610,H$2:H609,1,FALSE),VLOOKUP(H610,H$478:H611,1,FALSE))</f>
        <v>#N/A</v>
      </c>
      <c r="J610" s="4" t="str">
        <f t="shared" si="120"/>
        <v/>
      </c>
      <c r="K610" s="4" t="str">
        <f t="shared" si="121"/>
        <v/>
      </c>
      <c r="L610" s="4" t="str">
        <f t="shared" si="122"/>
        <v/>
      </c>
      <c r="M610" s="5" t="str">
        <f t="shared" si="128"/>
        <v/>
      </c>
      <c r="N610" s="4" t="str">
        <f t="shared" si="123"/>
        <v/>
      </c>
      <c r="O610" s="4"/>
      <c r="P610" s="4" t="str">
        <f t="shared" si="124"/>
        <v/>
      </c>
      <c r="Q610" s="4" t="str">
        <f t="shared" si="125"/>
        <v/>
      </c>
      <c r="R610" s="4">
        <f t="shared" si="129"/>
        <v>0</v>
      </c>
      <c r="S610" s="4">
        <f t="shared" si="130"/>
        <v>1</v>
      </c>
      <c r="T610" s="4" t="str">
        <f t="shared" si="131"/>
        <v>L1</v>
      </c>
      <c r="U610" s="4" t="str">
        <f t="shared" si="126"/>
        <v/>
      </c>
    </row>
    <row r="611" spans="1:21" x14ac:dyDescent="0.25">
      <c r="A611" s="4" t="str">
        <f t="shared" si="127"/>
        <v/>
      </c>
      <c r="B611" s="4" t="str">
        <f>IF(C611=1,MAX(B$2:$B610)+1,IF(F611=0,"",B610))</f>
        <v/>
      </c>
      <c r="C611" s="4">
        <f>COUNTIF($F$2:$F611,F611)</f>
        <v>0</v>
      </c>
      <c r="D611" s="4">
        <f>IF(F611=0,0,MAX($D$2:D610)+1)</f>
        <v>0</v>
      </c>
      <c r="E611" s="4">
        <f>IF(H611=0,0,MAX($E$2:E610)+1)</f>
        <v>0</v>
      </c>
      <c r="F611" s="59"/>
      <c r="G611" s="59"/>
      <c r="H611" s="102"/>
      <c r="I611" s="4" t="e">
        <f>IFERROR(VLOOKUP(H611,H$2:H610,1,FALSE),VLOOKUP(H611,H$478:H612,1,FALSE))</f>
        <v>#N/A</v>
      </c>
      <c r="J611" s="4" t="str">
        <f t="shared" si="120"/>
        <v/>
      </c>
      <c r="K611" s="4" t="str">
        <f t="shared" si="121"/>
        <v/>
      </c>
      <c r="L611" s="4" t="str">
        <f t="shared" si="122"/>
        <v/>
      </c>
      <c r="M611" s="5" t="str">
        <f t="shared" si="128"/>
        <v/>
      </c>
      <c r="N611" s="4" t="str">
        <f t="shared" si="123"/>
        <v/>
      </c>
      <c r="O611" s="4"/>
      <c r="P611" s="4" t="str">
        <f t="shared" si="124"/>
        <v/>
      </c>
      <c r="Q611" s="4" t="str">
        <f t="shared" si="125"/>
        <v/>
      </c>
      <c r="R611" s="4">
        <f t="shared" si="129"/>
        <v>0</v>
      </c>
      <c r="S611" s="4">
        <f t="shared" si="130"/>
        <v>2</v>
      </c>
      <c r="T611" s="4" t="str">
        <f t="shared" si="131"/>
        <v>L2</v>
      </c>
      <c r="U611" s="4" t="str">
        <f t="shared" si="126"/>
        <v/>
      </c>
    </row>
    <row r="612" spans="1:21" x14ac:dyDescent="0.25">
      <c r="A612" s="4" t="str">
        <f t="shared" si="127"/>
        <v/>
      </c>
      <c r="B612" s="4" t="str">
        <f>IF(C612=1,MAX(B$2:$B611)+1,IF(F612=0,"",B611))</f>
        <v/>
      </c>
      <c r="C612" s="4">
        <f>COUNTIF($F$2:$F612,F612)</f>
        <v>0</v>
      </c>
      <c r="D612" s="4">
        <f>IF(F612=0,0,MAX($D$2:D611)+1)</f>
        <v>0</v>
      </c>
      <c r="E612" s="4">
        <f>IF(H612=0,0,MAX($E$2:E611)+1)</f>
        <v>0</v>
      </c>
      <c r="F612" s="59"/>
      <c r="G612" s="59"/>
      <c r="H612" s="102"/>
      <c r="I612" s="4" t="e">
        <f>IFERROR(VLOOKUP(H612,H$2:H611,1,FALSE),VLOOKUP(H612,H$478:H613,1,FALSE))</f>
        <v>#N/A</v>
      </c>
      <c r="J612" s="4" t="str">
        <f t="shared" si="120"/>
        <v/>
      </c>
      <c r="K612" s="4" t="str">
        <f t="shared" si="121"/>
        <v/>
      </c>
      <c r="L612" s="4" t="str">
        <f t="shared" si="122"/>
        <v/>
      </c>
      <c r="M612" s="5" t="str">
        <f t="shared" si="128"/>
        <v/>
      </c>
      <c r="N612" s="4" t="str">
        <f t="shared" si="123"/>
        <v/>
      </c>
      <c r="O612" s="4"/>
      <c r="P612" s="4" t="str">
        <f t="shared" si="124"/>
        <v/>
      </c>
      <c r="Q612" s="4" t="str">
        <f t="shared" si="125"/>
        <v/>
      </c>
      <c r="R612" s="4">
        <f t="shared" si="129"/>
        <v>0</v>
      </c>
      <c r="S612" s="4">
        <f t="shared" si="130"/>
        <v>3</v>
      </c>
      <c r="T612" s="4" t="str">
        <f t="shared" si="131"/>
        <v>L3</v>
      </c>
      <c r="U612" s="4" t="str">
        <f t="shared" si="126"/>
        <v/>
      </c>
    </row>
    <row r="613" spans="1:21" x14ac:dyDescent="0.25">
      <c r="A613" s="4" t="str">
        <f t="shared" si="127"/>
        <v/>
      </c>
      <c r="B613" s="4" t="str">
        <f>IF(C613=1,MAX(B$2:$B612)+1,IF(F613=0,"",B612))</f>
        <v/>
      </c>
      <c r="C613" s="4">
        <f>COUNTIF($F$2:$F613,F613)</f>
        <v>0</v>
      </c>
      <c r="D613" s="4">
        <f>IF(F613=0,0,MAX($D$2:D612)+1)</f>
        <v>0</v>
      </c>
      <c r="E613" s="4">
        <f>IF(H613=0,0,MAX($E$2:E612)+1)</f>
        <v>0</v>
      </c>
      <c r="F613" s="59"/>
      <c r="G613" s="59"/>
      <c r="H613" s="102"/>
      <c r="I613" s="4" t="e">
        <f>IFERROR(VLOOKUP(H613,H$2:H612,1,FALSE),VLOOKUP(H613,H$478:H614,1,FALSE))</f>
        <v>#N/A</v>
      </c>
      <c r="J613" s="4" t="str">
        <f t="shared" si="120"/>
        <v/>
      </c>
      <c r="K613" s="4" t="str">
        <f t="shared" si="121"/>
        <v/>
      </c>
      <c r="L613" s="4" t="str">
        <f t="shared" si="122"/>
        <v/>
      </c>
      <c r="M613" s="5" t="str">
        <f t="shared" si="128"/>
        <v/>
      </c>
      <c r="N613" s="4" t="str">
        <f t="shared" si="123"/>
        <v/>
      </c>
      <c r="O613" s="4"/>
      <c r="P613" s="4" t="str">
        <f t="shared" si="124"/>
        <v/>
      </c>
      <c r="Q613" s="4" t="str">
        <f t="shared" si="125"/>
        <v/>
      </c>
      <c r="R613" s="4">
        <f t="shared" si="129"/>
        <v>0</v>
      </c>
      <c r="S613" s="4">
        <f t="shared" si="130"/>
        <v>1</v>
      </c>
      <c r="T613" s="4" t="str">
        <f t="shared" si="131"/>
        <v>L1</v>
      </c>
      <c r="U613" s="4" t="str">
        <f t="shared" si="126"/>
        <v/>
      </c>
    </row>
    <row r="614" spans="1:21" ht="15.75" thickBot="1" x14ac:dyDescent="0.3">
      <c r="A614" s="4" t="str">
        <f t="shared" si="127"/>
        <v/>
      </c>
      <c r="B614" s="4" t="str">
        <f>IF(C614=1,MAX(B$2:$B613)+1,IF(F614=0,"",B613))</f>
        <v/>
      </c>
      <c r="C614" s="4">
        <f>COUNTIF($F$2:$F614,F614)</f>
        <v>0</v>
      </c>
      <c r="D614" s="4">
        <f>IF(F614=0,0,MAX($D$2:D613)+1)</f>
        <v>0</v>
      </c>
      <c r="E614" s="4">
        <f>IF(H614=0,0,MAX($E$2:E613)+1)</f>
        <v>0</v>
      </c>
      <c r="F614" s="59"/>
      <c r="G614" s="59"/>
      <c r="H614" s="103"/>
      <c r="I614" s="4" t="e">
        <f>IFERROR(VLOOKUP(H614,H$2:H613,1,FALSE),VLOOKUP(H614,H$478:H615,1,FALSE))</f>
        <v>#N/A</v>
      </c>
      <c r="J614" s="4" t="str">
        <f t="shared" si="120"/>
        <v/>
      </c>
      <c r="K614" s="4" t="str">
        <f t="shared" si="121"/>
        <v/>
      </c>
      <c r="L614" s="4" t="str">
        <f t="shared" si="122"/>
        <v/>
      </c>
      <c r="M614" s="5" t="str">
        <f t="shared" si="128"/>
        <v/>
      </c>
      <c r="N614" s="4" t="str">
        <f t="shared" si="123"/>
        <v/>
      </c>
      <c r="O614" s="4"/>
      <c r="P614" s="4" t="str">
        <f t="shared" si="124"/>
        <v/>
      </c>
      <c r="Q614" s="4" t="str">
        <f t="shared" si="125"/>
        <v/>
      </c>
      <c r="R614" s="4">
        <f t="shared" si="129"/>
        <v>0</v>
      </c>
      <c r="S614" s="4">
        <f t="shared" si="130"/>
        <v>2</v>
      </c>
      <c r="T614" s="4" t="str">
        <f t="shared" si="131"/>
        <v>L2</v>
      </c>
      <c r="U614" s="4" t="str">
        <f t="shared" si="126"/>
        <v/>
      </c>
    </row>
    <row r="615" spans="1:21" x14ac:dyDescent="0.25">
      <c r="A615" s="4" t="str">
        <f t="shared" si="127"/>
        <v/>
      </c>
      <c r="B615" s="4" t="str">
        <f>IF(C615=1,MAX(B$2:$B614)+1,IF(F615=0,"",B614))</f>
        <v/>
      </c>
      <c r="C615" s="4">
        <f>COUNTIF($F$2:$F615,F615)</f>
        <v>0</v>
      </c>
      <c r="D615" s="4">
        <f>IF(F615=0,0,MAX($D$2:D614)+1)</f>
        <v>0</v>
      </c>
      <c r="E615" s="4">
        <f>IF(H615=0,0,MAX($E$2:E614)+1)</f>
        <v>0</v>
      </c>
      <c r="F615" s="59"/>
      <c r="G615" s="59"/>
      <c r="H615" s="104"/>
      <c r="I615" s="4" t="e">
        <f>IFERROR(VLOOKUP(H615,H$2:H614,1,FALSE),VLOOKUP(H615,H$478:H616,1,FALSE))</f>
        <v>#N/A</v>
      </c>
      <c r="J615" s="4" t="str">
        <f t="shared" si="120"/>
        <v/>
      </c>
      <c r="K615" s="4" t="str">
        <f t="shared" si="121"/>
        <v/>
      </c>
      <c r="L615" s="4" t="str">
        <f t="shared" si="122"/>
        <v/>
      </c>
      <c r="M615" s="5" t="str">
        <f t="shared" si="128"/>
        <v/>
      </c>
      <c r="N615" s="4" t="str">
        <f t="shared" si="123"/>
        <v/>
      </c>
      <c r="O615" s="4"/>
      <c r="P615" s="4" t="str">
        <f t="shared" si="124"/>
        <v/>
      </c>
      <c r="Q615" s="4" t="str">
        <f t="shared" si="125"/>
        <v/>
      </c>
      <c r="R615" s="4">
        <f t="shared" si="129"/>
        <v>0</v>
      </c>
      <c r="S615" s="4">
        <f t="shared" si="130"/>
        <v>3</v>
      </c>
      <c r="T615" s="4" t="str">
        <f t="shared" si="131"/>
        <v>L3</v>
      </c>
      <c r="U615" s="4" t="str">
        <f t="shared" si="126"/>
        <v/>
      </c>
    </row>
    <row r="616" spans="1:21" x14ac:dyDescent="0.25">
      <c r="A616" s="4" t="str">
        <f t="shared" si="127"/>
        <v/>
      </c>
      <c r="B616" s="4" t="str">
        <f>IF(C616=1,MAX(B$2:$B615)+1,IF(F616=0,"",B615))</f>
        <v/>
      </c>
      <c r="C616" s="4">
        <f>COUNTIF($F$2:$F616,F616)</f>
        <v>0</v>
      </c>
      <c r="D616" s="4">
        <f>IF(F616=0,0,MAX($D$2:D615)+1)</f>
        <v>0</v>
      </c>
      <c r="E616" s="4">
        <f>IF(H616=0,0,MAX($E$2:E615)+1)</f>
        <v>0</v>
      </c>
      <c r="F616" s="59"/>
      <c r="G616" s="59"/>
      <c r="H616" s="102"/>
      <c r="I616" s="4" t="e">
        <f>IFERROR(VLOOKUP(H616,H$2:H615,1,FALSE),VLOOKUP(H616,H$478:H617,1,FALSE))</f>
        <v>#N/A</v>
      </c>
      <c r="J616" s="4" t="str">
        <f t="shared" si="120"/>
        <v/>
      </c>
      <c r="K616" s="4" t="str">
        <f t="shared" si="121"/>
        <v/>
      </c>
      <c r="L616" s="4" t="str">
        <f t="shared" si="122"/>
        <v/>
      </c>
      <c r="M616" s="5" t="str">
        <f t="shared" si="128"/>
        <v/>
      </c>
      <c r="N616" s="4" t="str">
        <f t="shared" si="123"/>
        <v/>
      </c>
      <c r="O616" s="4"/>
      <c r="P616" s="4" t="str">
        <f t="shared" si="124"/>
        <v/>
      </c>
      <c r="Q616" s="4" t="str">
        <f t="shared" si="125"/>
        <v/>
      </c>
      <c r="R616" s="4">
        <f t="shared" si="129"/>
        <v>0</v>
      </c>
      <c r="S616" s="4">
        <f t="shared" si="130"/>
        <v>1</v>
      </c>
      <c r="T616" s="4" t="str">
        <f t="shared" si="131"/>
        <v>L1</v>
      </c>
      <c r="U616" s="4" t="str">
        <f t="shared" si="126"/>
        <v/>
      </c>
    </row>
    <row r="617" spans="1:21" x14ac:dyDescent="0.25">
      <c r="A617" s="4" t="str">
        <f t="shared" si="127"/>
        <v/>
      </c>
      <c r="B617" s="4" t="str">
        <f>IF(C617=1,MAX(B$2:$B616)+1,IF(F617=0,"",B616))</f>
        <v/>
      </c>
      <c r="C617" s="4">
        <f>COUNTIF($F$2:$F617,F617)</f>
        <v>0</v>
      </c>
      <c r="D617" s="4">
        <f>IF(F617=0,0,MAX($D$2:D616)+1)</f>
        <v>0</v>
      </c>
      <c r="E617" s="4">
        <f>IF(H617=0,0,MAX($E$2:E616)+1)</f>
        <v>0</v>
      </c>
      <c r="F617" s="59"/>
      <c r="G617" s="59"/>
      <c r="H617" s="102"/>
      <c r="I617" s="4" t="e">
        <f>IFERROR(VLOOKUP(H617,H$2:H616,1,FALSE),VLOOKUP(H617,H$478:H618,1,FALSE))</f>
        <v>#N/A</v>
      </c>
      <c r="J617" s="4" t="str">
        <f t="shared" si="120"/>
        <v/>
      </c>
      <c r="K617" s="4" t="str">
        <f t="shared" si="121"/>
        <v/>
      </c>
      <c r="L617" s="4" t="str">
        <f t="shared" si="122"/>
        <v/>
      </c>
      <c r="M617" s="5" t="str">
        <f t="shared" si="128"/>
        <v/>
      </c>
      <c r="N617" s="4" t="str">
        <f t="shared" si="123"/>
        <v/>
      </c>
      <c r="O617" s="4"/>
      <c r="P617" s="4" t="str">
        <f t="shared" si="124"/>
        <v/>
      </c>
      <c r="Q617" s="4" t="str">
        <f t="shared" si="125"/>
        <v/>
      </c>
      <c r="R617" s="4">
        <f t="shared" si="129"/>
        <v>0</v>
      </c>
      <c r="S617" s="4">
        <f t="shared" si="130"/>
        <v>2</v>
      </c>
      <c r="T617" s="4" t="str">
        <f t="shared" si="131"/>
        <v>L2</v>
      </c>
      <c r="U617" s="4" t="str">
        <f t="shared" si="126"/>
        <v/>
      </c>
    </row>
    <row r="618" spans="1:21" x14ac:dyDescent="0.25">
      <c r="A618" s="4" t="str">
        <f t="shared" si="127"/>
        <v/>
      </c>
      <c r="B618" s="4" t="str">
        <f>IF(C618=1,MAX(B$2:$B617)+1,IF(F618=0,"",B617))</f>
        <v/>
      </c>
      <c r="C618" s="4">
        <f>COUNTIF($F$2:$F618,F618)</f>
        <v>0</v>
      </c>
      <c r="D618" s="4">
        <f>IF(F618=0,0,MAX($D$2:D617)+1)</f>
        <v>0</v>
      </c>
      <c r="E618" s="4">
        <f>IF(H618=0,0,MAX($E$2:E617)+1)</f>
        <v>0</v>
      </c>
      <c r="F618" s="59"/>
      <c r="G618" s="59"/>
      <c r="H618" s="102"/>
      <c r="I618" s="4" t="e">
        <f>IFERROR(VLOOKUP(H618,H$2:H617,1,FALSE),VLOOKUP(H618,H$478:H619,1,FALSE))</f>
        <v>#N/A</v>
      </c>
      <c r="J618" s="4" t="str">
        <f t="shared" si="120"/>
        <v/>
      </c>
      <c r="K618" s="4" t="str">
        <f t="shared" si="121"/>
        <v/>
      </c>
      <c r="L618" s="4" t="str">
        <f t="shared" si="122"/>
        <v/>
      </c>
      <c r="M618" s="5" t="str">
        <f t="shared" si="128"/>
        <v/>
      </c>
      <c r="N618" s="4" t="str">
        <f t="shared" si="123"/>
        <v/>
      </c>
      <c r="O618" s="4"/>
      <c r="P618" s="4" t="str">
        <f t="shared" si="124"/>
        <v/>
      </c>
      <c r="Q618" s="4" t="str">
        <f t="shared" si="125"/>
        <v/>
      </c>
      <c r="R618" s="4">
        <f t="shared" si="129"/>
        <v>0</v>
      </c>
      <c r="S618" s="4">
        <f t="shared" si="130"/>
        <v>3</v>
      </c>
      <c r="T618" s="4" t="str">
        <f t="shared" si="131"/>
        <v>L3</v>
      </c>
      <c r="U618" s="4" t="str">
        <f t="shared" si="126"/>
        <v/>
      </c>
    </row>
    <row r="619" spans="1:21" x14ac:dyDescent="0.25">
      <c r="A619" s="4" t="str">
        <f t="shared" si="127"/>
        <v/>
      </c>
      <c r="B619" s="4" t="str">
        <f>IF(C619=1,MAX(B$2:$B618)+1,IF(F619=0,"",B618))</f>
        <v/>
      </c>
      <c r="C619" s="4">
        <f>COUNTIF($F$2:$F619,F619)</f>
        <v>0</v>
      </c>
      <c r="D619" s="4">
        <f>IF(F619=0,0,MAX($D$2:D618)+1)</f>
        <v>0</v>
      </c>
      <c r="E619" s="4">
        <f>IF(H619=0,0,MAX($E$2:E618)+1)</f>
        <v>0</v>
      </c>
      <c r="F619" s="59"/>
      <c r="G619" s="59"/>
      <c r="H619" s="102"/>
      <c r="I619" s="4" t="e">
        <f>IFERROR(VLOOKUP(H619,H$2:H618,1,FALSE),VLOOKUP(H619,H$478:H620,1,FALSE))</f>
        <v>#N/A</v>
      </c>
      <c r="J619" s="4" t="str">
        <f t="shared" si="120"/>
        <v/>
      </c>
      <c r="K619" s="4" t="str">
        <f t="shared" si="121"/>
        <v/>
      </c>
      <c r="L619" s="4" t="str">
        <f t="shared" si="122"/>
        <v/>
      </c>
      <c r="M619" s="5" t="str">
        <f t="shared" si="128"/>
        <v/>
      </c>
      <c r="N619" s="4" t="str">
        <f t="shared" si="123"/>
        <v/>
      </c>
      <c r="O619" s="4"/>
      <c r="P619" s="4" t="str">
        <f t="shared" si="124"/>
        <v/>
      </c>
      <c r="Q619" s="4" t="str">
        <f t="shared" si="125"/>
        <v/>
      </c>
      <c r="R619" s="4">
        <f t="shared" si="129"/>
        <v>0</v>
      </c>
      <c r="S619" s="4">
        <f t="shared" si="130"/>
        <v>1</v>
      </c>
      <c r="T619" s="4" t="str">
        <f t="shared" si="131"/>
        <v>L1</v>
      </c>
      <c r="U619" s="4" t="str">
        <f t="shared" si="126"/>
        <v/>
      </c>
    </row>
    <row r="620" spans="1:21" x14ac:dyDescent="0.25">
      <c r="A620" s="4" t="str">
        <f t="shared" si="127"/>
        <v/>
      </c>
      <c r="B620" s="4" t="str">
        <f>IF(C620=1,MAX(B$2:$B619)+1,IF(F620=0,"",B619))</f>
        <v/>
      </c>
      <c r="C620" s="4">
        <f>COUNTIF($F$2:$F620,F620)</f>
        <v>0</v>
      </c>
      <c r="D620" s="4">
        <f>IF(F620=0,0,MAX($D$2:D619)+1)</f>
        <v>0</v>
      </c>
      <c r="E620" s="4">
        <f>IF(H620=0,0,MAX($E$2:E619)+1)</f>
        <v>0</v>
      </c>
      <c r="F620" s="59"/>
      <c r="G620" s="59"/>
      <c r="H620" s="127"/>
      <c r="I620" s="4" t="e">
        <f>IFERROR(VLOOKUP(H620,H$2:H619,1,FALSE),VLOOKUP(H620,H$478:H621,1,FALSE))</f>
        <v>#N/A</v>
      </c>
      <c r="J620" s="4" t="str">
        <f t="shared" si="120"/>
        <v/>
      </c>
      <c r="K620" s="4" t="str">
        <f t="shared" si="121"/>
        <v/>
      </c>
      <c r="L620" s="4" t="str">
        <f t="shared" si="122"/>
        <v/>
      </c>
      <c r="M620" s="5" t="str">
        <f t="shared" si="128"/>
        <v/>
      </c>
      <c r="N620" s="4" t="str">
        <f t="shared" si="123"/>
        <v/>
      </c>
      <c r="O620" s="4"/>
      <c r="P620" s="4" t="str">
        <f t="shared" si="124"/>
        <v/>
      </c>
      <c r="Q620" s="4" t="str">
        <f t="shared" si="125"/>
        <v/>
      </c>
      <c r="R620" s="4">
        <f t="shared" si="129"/>
        <v>0</v>
      </c>
      <c r="S620" s="4">
        <f t="shared" si="130"/>
        <v>2</v>
      </c>
      <c r="T620" s="4" t="str">
        <f t="shared" si="131"/>
        <v>L2</v>
      </c>
      <c r="U620" s="4" t="str">
        <f t="shared" si="126"/>
        <v/>
      </c>
    </row>
    <row r="621" spans="1:21" x14ac:dyDescent="0.25">
      <c r="A621" s="4" t="str">
        <f t="shared" si="127"/>
        <v/>
      </c>
      <c r="B621" s="4" t="str">
        <f>IF(C621=1,MAX(B$2:$B620)+1,IF(F621=0,"",B620))</f>
        <v/>
      </c>
      <c r="C621" s="4">
        <f>COUNTIF($F$2:$F621,F621)</f>
        <v>0</v>
      </c>
      <c r="D621" s="4">
        <f>IF(F621=0,0,MAX($D$2:D620)+1)</f>
        <v>0</v>
      </c>
      <c r="E621" s="4">
        <f>IF(H621=0,0,MAX($E$2:E620)+1)</f>
        <v>0</v>
      </c>
      <c r="F621" s="59"/>
      <c r="G621" s="59"/>
      <c r="H621" s="127"/>
      <c r="I621" s="4" t="e">
        <f>IFERROR(VLOOKUP(H621,H$2:H620,1,FALSE),VLOOKUP(H621,H$478:H622,1,FALSE))</f>
        <v>#N/A</v>
      </c>
      <c r="J621" s="4" t="str">
        <f t="shared" si="120"/>
        <v/>
      </c>
      <c r="K621" s="4" t="str">
        <f t="shared" si="121"/>
        <v/>
      </c>
      <c r="L621" s="4" t="str">
        <f t="shared" si="122"/>
        <v/>
      </c>
      <c r="M621" s="5" t="str">
        <f t="shared" si="128"/>
        <v/>
      </c>
      <c r="N621" s="4" t="str">
        <f t="shared" si="123"/>
        <v/>
      </c>
      <c r="O621" s="4"/>
      <c r="P621" s="4" t="str">
        <f t="shared" si="124"/>
        <v/>
      </c>
      <c r="Q621" s="4" t="str">
        <f t="shared" si="125"/>
        <v/>
      </c>
      <c r="R621" s="4">
        <f t="shared" si="129"/>
        <v>0</v>
      </c>
      <c r="S621" s="4">
        <f t="shared" si="130"/>
        <v>3</v>
      </c>
      <c r="T621" s="4" t="str">
        <f t="shared" si="131"/>
        <v>L3</v>
      </c>
      <c r="U621" s="4" t="str">
        <f t="shared" si="126"/>
        <v/>
      </c>
    </row>
    <row r="622" spans="1:21" x14ac:dyDescent="0.25">
      <c r="A622" s="4" t="str">
        <f t="shared" si="127"/>
        <v/>
      </c>
      <c r="B622" s="4" t="str">
        <f>IF(C622=1,MAX(B$2:$B621)+1,IF(F622=0,"",B621))</f>
        <v/>
      </c>
      <c r="C622" s="4">
        <f>COUNTIF($F$2:$F622,F622)</f>
        <v>0</v>
      </c>
      <c r="D622" s="4">
        <f>IF(F622=0,0,MAX($D$2:D621)+1)</f>
        <v>0</v>
      </c>
      <c r="E622" s="4">
        <f>IF(H622=0,0,MAX($E$2:E621)+1)</f>
        <v>0</v>
      </c>
      <c r="F622" s="59"/>
      <c r="G622" s="59"/>
      <c r="H622" s="127"/>
      <c r="I622" s="4" t="e">
        <f>IFERROR(VLOOKUP(H622,H$2:H621,1,FALSE),VLOOKUP(H622,H$478:H623,1,FALSE))</f>
        <v>#N/A</v>
      </c>
      <c r="J622" s="4" t="str">
        <f t="shared" si="120"/>
        <v/>
      </c>
      <c r="K622" s="4" t="str">
        <f t="shared" si="121"/>
        <v/>
      </c>
      <c r="L622" s="4" t="str">
        <f t="shared" si="122"/>
        <v/>
      </c>
      <c r="M622" s="5" t="str">
        <f t="shared" si="128"/>
        <v/>
      </c>
      <c r="N622" s="4" t="str">
        <f t="shared" si="123"/>
        <v/>
      </c>
      <c r="O622" s="4"/>
      <c r="P622" s="4" t="str">
        <f t="shared" si="124"/>
        <v/>
      </c>
      <c r="Q622" s="4" t="str">
        <f t="shared" si="125"/>
        <v/>
      </c>
      <c r="R622" s="4">
        <f t="shared" si="129"/>
        <v>0</v>
      </c>
      <c r="S622" s="4">
        <f t="shared" si="130"/>
        <v>1</v>
      </c>
      <c r="T622" s="4" t="str">
        <f t="shared" si="131"/>
        <v>L1</v>
      </c>
      <c r="U622" s="4" t="str">
        <f t="shared" si="126"/>
        <v/>
      </c>
    </row>
    <row r="623" spans="1:21" x14ac:dyDescent="0.25">
      <c r="A623" s="4" t="str">
        <f t="shared" si="127"/>
        <v/>
      </c>
      <c r="B623" s="4" t="str">
        <f>IF(C623=1,MAX(B$2:$B622)+1,IF(F623=0,"",B622))</f>
        <v/>
      </c>
      <c r="C623" s="4">
        <f>COUNTIF($F$2:$F623,F623)</f>
        <v>0</v>
      </c>
      <c r="D623" s="4">
        <f>IF(F623=0,0,MAX($D$2:D622)+1)</f>
        <v>0</v>
      </c>
      <c r="E623" s="4">
        <f>IF(H623=0,0,MAX($E$2:E622)+1)</f>
        <v>0</v>
      </c>
      <c r="F623" s="59"/>
      <c r="G623" s="59"/>
      <c r="H623" s="127"/>
      <c r="I623" s="4" t="e">
        <f>IFERROR(VLOOKUP(H623,H$2:H622,1,FALSE),VLOOKUP(H623,H$478:H624,1,FALSE))</f>
        <v>#N/A</v>
      </c>
      <c r="J623" s="4" t="str">
        <f t="shared" si="120"/>
        <v/>
      </c>
      <c r="K623" s="4" t="str">
        <f t="shared" si="121"/>
        <v/>
      </c>
      <c r="L623" s="4" t="str">
        <f t="shared" si="122"/>
        <v/>
      </c>
      <c r="M623" s="5" t="str">
        <f t="shared" si="128"/>
        <v/>
      </c>
      <c r="N623" s="4" t="str">
        <f t="shared" si="123"/>
        <v/>
      </c>
      <c r="O623" s="4"/>
      <c r="P623" s="4" t="str">
        <f t="shared" si="124"/>
        <v/>
      </c>
      <c r="Q623" s="4" t="str">
        <f t="shared" si="125"/>
        <v/>
      </c>
      <c r="R623" s="4">
        <f t="shared" si="129"/>
        <v>0</v>
      </c>
      <c r="S623" s="4">
        <f t="shared" si="130"/>
        <v>2</v>
      </c>
      <c r="T623" s="4" t="str">
        <f t="shared" si="131"/>
        <v>L2</v>
      </c>
      <c r="U623" s="4" t="str">
        <f t="shared" si="126"/>
        <v/>
      </c>
    </row>
    <row r="624" spans="1:21" x14ac:dyDescent="0.25">
      <c r="A624" s="4" t="str">
        <f t="shared" si="127"/>
        <v/>
      </c>
      <c r="B624" s="4" t="str">
        <f>IF(C624=1,MAX(B$2:$B623)+1,IF(F624=0,"",B623))</f>
        <v/>
      </c>
      <c r="C624" s="4">
        <f>COUNTIF($F$2:$F624,F624)</f>
        <v>0</v>
      </c>
      <c r="D624" s="4">
        <f>IF(F624=0,0,MAX($D$2:D623)+1)</f>
        <v>0</v>
      </c>
      <c r="E624" s="4">
        <f>IF(H624=0,0,MAX($E$2:E623)+1)</f>
        <v>0</v>
      </c>
      <c r="F624" s="59"/>
      <c r="G624" s="59"/>
      <c r="H624" s="102"/>
      <c r="I624" s="4" t="e">
        <f>IFERROR(VLOOKUP(H624,H$2:H623,1,FALSE),VLOOKUP(H624,H$478:H625,1,FALSE))</f>
        <v>#N/A</v>
      </c>
      <c r="J624" s="4" t="str">
        <f t="shared" si="120"/>
        <v/>
      </c>
      <c r="K624" s="4" t="str">
        <f t="shared" si="121"/>
        <v/>
      </c>
      <c r="L624" s="4" t="str">
        <f t="shared" si="122"/>
        <v/>
      </c>
      <c r="M624" s="5" t="str">
        <f t="shared" si="128"/>
        <v/>
      </c>
      <c r="N624" s="4" t="str">
        <f t="shared" si="123"/>
        <v/>
      </c>
      <c r="O624" s="4"/>
      <c r="P624" s="4" t="str">
        <f t="shared" si="124"/>
        <v/>
      </c>
      <c r="Q624" s="4" t="str">
        <f t="shared" si="125"/>
        <v/>
      </c>
      <c r="R624" s="4">
        <f t="shared" si="129"/>
        <v>0</v>
      </c>
      <c r="S624" s="4">
        <f t="shared" si="130"/>
        <v>3</v>
      </c>
      <c r="T624" s="4" t="str">
        <f t="shared" si="131"/>
        <v>L3</v>
      </c>
      <c r="U624" s="4" t="str">
        <f t="shared" si="126"/>
        <v/>
      </c>
    </row>
    <row r="625" spans="1:21" x14ac:dyDescent="0.25">
      <c r="A625" s="4" t="str">
        <f t="shared" si="127"/>
        <v/>
      </c>
      <c r="B625" s="4" t="str">
        <f>IF(C625=1,MAX(B$2:$B624)+1,IF(F625=0,"",B624))</f>
        <v/>
      </c>
      <c r="C625" s="4">
        <f>COUNTIF($F$2:$F625,F625)</f>
        <v>0</v>
      </c>
      <c r="D625" s="4">
        <f>IF(F625=0,0,MAX($D$2:D624)+1)</f>
        <v>0</v>
      </c>
      <c r="E625" s="4">
        <f>IF(H625=0,0,MAX($E$2:E624)+1)</f>
        <v>0</v>
      </c>
      <c r="F625" s="59"/>
      <c r="G625" s="59"/>
      <c r="H625" s="102"/>
      <c r="I625" s="4" t="e">
        <f>IFERROR(VLOOKUP(H625,H$2:H624,1,FALSE),VLOOKUP(H625,H$478:H626,1,FALSE))</f>
        <v>#N/A</v>
      </c>
      <c r="J625" s="4" t="str">
        <f t="shared" si="120"/>
        <v/>
      </c>
      <c r="K625" s="4" t="str">
        <f t="shared" si="121"/>
        <v/>
      </c>
      <c r="L625" s="4" t="str">
        <f t="shared" si="122"/>
        <v/>
      </c>
      <c r="M625" s="5" t="str">
        <f t="shared" si="128"/>
        <v/>
      </c>
      <c r="N625" s="4" t="str">
        <f t="shared" si="123"/>
        <v/>
      </c>
      <c r="O625" s="4"/>
      <c r="P625" s="4" t="str">
        <f t="shared" si="124"/>
        <v/>
      </c>
      <c r="Q625" s="4" t="str">
        <f t="shared" si="125"/>
        <v/>
      </c>
      <c r="R625" s="4">
        <f t="shared" si="129"/>
        <v>0</v>
      </c>
      <c r="S625" s="4">
        <f t="shared" si="130"/>
        <v>1</v>
      </c>
      <c r="T625" s="4" t="str">
        <f t="shared" si="131"/>
        <v>L1</v>
      </c>
      <c r="U625" s="4" t="str">
        <f t="shared" si="126"/>
        <v/>
      </c>
    </row>
    <row r="626" spans="1:21" x14ac:dyDescent="0.25">
      <c r="A626" s="4" t="str">
        <f t="shared" si="127"/>
        <v/>
      </c>
      <c r="B626" s="4" t="str">
        <f>IF(C626=1,MAX(B$2:$B625)+1,IF(F626=0,"",B625))</f>
        <v/>
      </c>
      <c r="C626" s="4">
        <f>COUNTIF($F$2:$F626,F626)</f>
        <v>0</v>
      </c>
      <c r="D626" s="4">
        <f>IF(F626=0,0,MAX($D$2:D625)+1)</f>
        <v>0</v>
      </c>
      <c r="E626" s="4">
        <f>IF(H626=0,0,MAX($E$2:E625)+1)</f>
        <v>0</v>
      </c>
      <c r="F626" s="59"/>
      <c r="G626" s="59"/>
      <c r="H626" s="102"/>
      <c r="I626" s="4" t="e">
        <f>IFERROR(VLOOKUP(H626,H$2:H625,1,FALSE),VLOOKUP(H626,H$478:H627,1,FALSE))</f>
        <v>#N/A</v>
      </c>
      <c r="J626" s="4" t="str">
        <f t="shared" si="120"/>
        <v/>
      </c>
      <c r="K626" s="4" t="str">
        <f t="shared" si="121"/>
        <v/>
      </c>
      <c r="L626" s="4" t="str">
        <f t="shared" si="122"/>
        <v/>
      </c>
      <c r="M626" s="5" t="str">
        <f t="shared" si="128"/>
        <v/>
      </c>
      <c r="N626" s="4" t="str">
        <f t="shared" si="123"/>
        <v/>
      </c>
      <c r="O626" s="4"/>
      <c r="P626" s="4" t="str">
        <f t="shared" si="124"/>
        <v/>
      </c>
      <c r="Q626" s="4" t="str">
        <f t="shared" si="125"/>
        <v/>
      </c>
      <c r="R626" s="4">
        <f t="shared" si="129"/>
        <v>0</v>
      </c>
      <c r="S626" s="4">
        <f t="shared" si="130"/>
        <v>2</v>
      </c>
      <c r="T626" s="4" t="str">
        <f t="shared" si="131"/>
        <v>L2</v>
      </c>
      <c r="U626" s="4" t="str">
        <f t="shared" si="126"/>
        <v/>
      </c>
    </row>
    <row r="627" spans="1:21" x14ac:dyDescent="0.25">
      <c r="A627" s="4" t="str">
        <f t="shared" si="127"/>
        <v/>
      </c>
      <c r="B627" s="4" t="str">
        <f>IF(C627=1,MAX(B$2:$B626)+1,IF(F627=0,"",B626))</f>
        <v/>
      </c>
      <c r="C627" s="4">
        <f>COUNTIF($F$2:$F627,F627)</f>
        <v>0</v>
      </c>
      <c r="D627" s="4">
        <f>IF(F627=0,0,MAX($D$2:D626)+1)</f>
        <v>0</v>
      </c>
      <c r="E627" s="4">
        <f>IF(H627=0,0,MAX($E$2:E626)+1)</f>
        <v>0</v>
      </c>
      <c r="F627" s="59"/>
      <c r="G627" s="59"/>
      <c r="H627" s="129"/>
      <c r="I627" s="4" t="e">
        <f>IFERROR(VLOOKUP(H627,H$2:H626,1,FALSE),VLOOKUP(H627,H$478:H628,1,FALSE))</f>
        <v>#N/A</v>
      </c>
      <c r="J627" s="4" t="str">
        <f t="shared" si="120"/>
        <v/>
      </c>
      <c r="K627" s="4" t="str">
        <f t="shared" si="121"/>
        <v/>
      </c>
      <c r="L627" s="4" t="str">
        <f t="shared" si="122"/>
        <v/>
      </c>
      <c r="M627" s="5" t="str">
        <f t="shared" si="128"/>
        <v/>
      </c>
      <c r="N627" s="4" t="str">
        <f t="shared" si="123"/>
        <v/>
      </c>
      <c r="O627" s="4"/>
      <c r="P627" s="4" t="str">
        <f t="shared" si="124"/>
        <v/>
      </c>
      <c r="Q627" s="4" t="str">
        <f t="shared" si="125"/>
        <v/>
      </c>
      <c r="R627" s="4">
        <f t="shared" si="129"/>
        <v>0</v>
      </c>
      <c r="S627" s="4">
        <f t="shared" si="130"/>
        <v>3</v>
      </c>
      <c r="T627" s="4" t="str">
        <f t="shared" si="131"/>
        <v>L3</v>
      </c>
      <c r="U627" s="4" t="str">
        <f t="shared" si="126"/>
        <v/>
      </c>
    </row>
    <row r="628" spans="1:21" x14ac:dyDescent="0.25">
      <c r="A628" s="4" t="str">
        <f t="shared" si="127"/>
        <v/>
      </c>
      <c r="B628" s="4" t="str">
        <f>IF(C628=1,MAX(B$2:$B627)+1,IF(F628=0,"",B627))</f>
        <v/>
      </c>
      <c r="C628" s="4">
        <f>COUNTIF($F$2:$F628,F628)</f>
        <v>0</v>
      </c>
      <c r="D628" s="4">
        <f>IF(F628=0,0,MAX($D$2:D627)+1)</f>
        <v>0</v>
      </c>
      <c r="E628" s="4">
        <f>IF(H628=0,0,MAX($E$2:E627)+1)</f>
        <v>0</v>
      </c>
      <c r="F628" s="59"/>
      <c r="G628" s="59"/>
      <c r="H628" s="102"/>
      <c r="I628" s="4" t="e">
        <f>IFERROR(VLOOKUP(H628,H$2:H627,1,FALSE),VLOOKUP(H628,H$478:H629,1,FALSE))</f>
        <v>#N/A</v>
      </c>
      <c r="J628" s="4" t="str">
        <f t="shared" si="120"/>
        <v/>
      </c>
      <c r="K628" s="4" t="str">
        <f t="shared" si="121"/>
        <v/>
      </c>
      <c r="L628" s="4" t="str">
        <f t="shared" si="122"/>
        <v/>
      </c>
      <c r="M628" s="5" t="str">
        <f t="shared" si="128"/>
        <v/>
      </c>
      <c r="N628" s="4" t="str">
        <f t="shared" si="123"/>
        <v/>
      </c>
      <c r="O628" s="4"/>
      <c r="P628" s="4" t="str">
        <f t="shared" si="124"/>
        <v/>
      </c>
      <c r="Q628" s="4" t="str">
        <f t="shared" si="125"/>
        <v/>
      </c>
      <c r="R628" s="4">
        <f t="shared" si="129"/>
        <v>0</v>
      </c>
      <c r="S628" s="4">
        <f t="shared" si="130"/>
        <v>1</v>
      </c>
      <c r="T628" s="4" t="str">
        <f t="shared" si="131"/>
        <v>L1</v>
      </c>
      <c r="U628" s="4" t="str">
        <f t="shared" si="126"/>
        <v/>
      </c>
    </row>
    <row r="629" spans="1:21" x14ac:dyDescent="0.25">
      <c r="A629" s="4" t="str">
        <f t="shared" si="127"/>
        <v/>
      </c>
      <c r="B629" s="4" t="str">
        <f>IF(C629=1,MAX(B$2:$B628)+1,IF(F629=0,"",B628))</f>
        <v/>
      </c>
      <c r="C629" s="4">
        <f>COUNTIF($F$2:$F629,F629)</f>
        <v>0</v>
      </c>
      <c r="D629" s="4">
        <f>IF(F629=0,0,MAX($D$2:D628)+1)</f>
        <v>0</v>
      </c>
      <c r="E629" s="4">
        <f>IF(H629=0,0,MAX($E$2:E628)+1)</f>
        <v>0</v>
      </c>
      <c r="F629" s="59"/>
      <c r="G629" s="59"/>
      <c r="H629" s="102"/>
      <c r="I629" s="4" t="e">
        <f>IFERROR(VLOOKUP(H629,H$2:H628,1,FALSE),VLOOKUP(H629,H$478:H630,1,FALSE))</f>
        <v>#N/A</v>
      </c>
      <c r="J629" s="4" t="str">
        <f t="shared" si="120"/>
        <v/>
      </c>
      <c r="K629" s="4" t="str">
        <f t="shared" si="121"/>
        <v/>
      </c>
      <c r="L629" s="4" t="str">
        <f t="shared" si="122"/>
        <v/>
      </c>
      <c r="M629" s="5" t="str">
        <f t="shared" si="128"/>
        <v/>
      </c>
      <c r="N629" s="4" t="str">
        <f t="shared" si="123"/>
        <v/>
      </c>
      <c r="O629" s="4"/>
      <c r="P629" s="4" t="str">
        <f t="shared" si="124"/>
        <v/>
      </c>
      <c r="Q629" s="4" t="str">
        <f t="shared" si="125"/>
        <v/>
      </c>
      <c r="R629" s="4">
        <f t="shared" si="129"/>
        <v>0</v>
      </c>
      <c r="S629" s="4">
        <f t="shared" si="130"/>
        <v>2</v>
      </c>
      <c r="T629" s="4" t="str">
        <f t="shared" si="131"/>
        <v>L2</v>
      </c>
      <c r="U629" s="4" t="str">
        <f t="shared" si="126"/>
        <v/>
      </c>
    </row>
    <row r="630" spans="1:21" x14ac:dyDescent="0.25">
      <c r="A630" s="4" t="str">
        <f t="shared" si="127"/>
        <v/>
      </c>
      <c r="B630" s="4" t="str">
        <f>IF(C630=1,MAX(B$2:$B629)+1,IF(F630=0,"",B629))</f>
        <v/>
      </c>
      <c r="C630" s="4">
        <f>COUNTIF($F$2:$F630,F630)</f>
        <v>0</v>
      </c>
      <c r="D630" s="4">
        <f>IF(F630=0,0,MAX($D$2:D629)+1)</f>
        <v>0</v>
      </c>
      <c r="E630" s="4">
        <f>IF(H630=0,0,MAX($E$2:E629)+1)</f>
        <v>0</v>
      </c>
      <c r="F630" s="59"/>
      <c r="G630" s="59"/>
      <c r="H630" s="102"/>
      <c r="I630" s="4" t="e">
        <f>IFERROR(VLOOKUP(H630,H$2:H629,1,FALSE),VLOOKUP(H630,H$478:H631,1,FALSE))</f>
        <v>#N/A</v>
      </c>
      <c r="J630" s="4" t="str">
        <f t="shared" si="120"/>
        <v/>
      </c>
      <c r="K630" s="4" t="str">
        <f t="shared" si="121"/>
        <v/>
      </c>
      <c r="L630" s="4" t="str">
        <f t="shared" si="122"/>
        <v/>
      </c>
      <c r="M630" s="5" t="str">
        <f t="shared" si="128"/>
        <v/>
      </c>
      <c r="N630" s="4" t="str">
        <f t="shared" si="123"/>
        <v/>
      </c>
      <c r="O630" s="4"/>
      <c r="P630" s="4" t="str">
        <f t="shared" si="124"/>
        <v/>
      </c>
      <c r="Q630" s="4" t="str">
        <f t="shared" si="125"/>
        <v/>
      </c>
      <c r="R630" s="4">
        <f t="shared" si="129"/>
        <v>0</v>
      </c>
      <c r="S630" s="4">
        <f t="shared" si="130"/>
        <v>3</v>
      </c>
      <c r="T630" s="4" t="str">
        <f t="shared" si="131"/>
        <v>L3</v>
      </c>
      <c r="U630" s="4" t="str">
        <f t="shared" si="126"/>
        <v/>
      </c>
    </row>
    <row r="631" spans="1:21" ht="15.75" thickBot="1" x14ac:dyDescent="0.3">
      <c r="A631" s="4" t="str">
        <f t="shared" si="127"/>
        <v/>
      </c>
      <c r="B631" s="4" t="str">
        <f>IF(C631=1,MAX(B$2:$B630)+1,IF(F631=0,"",B630))</f>
        <v/>
      </c>
      <c r="C631" s="4">
        <f>COUNTIF($F$2:$F631,F631)</f>
        <v>0</v>
      </c>
      <c r="D631" s="4">
        <f>IF(F631=0,0,MAX($D$2:D630)+1)</f>
        <v>0</v>
      </c>
      <c r="E631" s="4">
        <f>IF(H631=0,0,MAX($E$2:E630)+1)</f>
        <v>0</v>
      </c>
      <c r="F631" s="59"/>
      <c r="G631" s="59"/>
      <c r="H631" s="130"/>
      <c r="I631" s="4" t="e">
        <f>IFERROR(VLOOKUP(H631,H$2:H630,1,FALSE),VLOOKUP(H631,H$478:H632,1,FALSE))</f>
        <v>#N/A</v>
      </c>
      <c r="J631" s="4" t="str">
        <f t="shared" si="120"/>
        <v/>
      </c>
      <c r="K631" s="4" t="str">
        <f t="shared" si="121"/>
        <v/>
      </c>
      <c r="L631" s="4" t="str">
        <f t="shared" si="122"/>
        <v/>
      </c>
      <c r="M631" s="5" t="str">
        <f t="shared" si="128"/>
        <v/>
      </c>
      <c r="N631" s="4" t="str">
        <f t="shared" si="123"/>
        <v/>
      </c>
      <c r="O631" s="4"/>
      <c r="P631" s="4" t="str">
        <f t="shared" si="124"/>
        <v/>
      </c>
      <c r="Q631" s="4" t="str">
        <f t="shared" si="125"/>
        <v/>
      </c>
      <c r="R631" s="4">
        <f t="shared" si="129"/>
        <v>0</v>
      </c>
      <c r="S631" s="4">
        <f t="shared" si="130"/>
        <v>1</v>
      </c>
      <c r="T631" s="4" t="str">
        <f t="shared" si="131"/>
        <v>L1</v>
      </c>
      <c r="U631" s="4" t="str">
        <f t="shared" si="126"/>
        <v/>
      </c>
    </row>
    <row r="632" spans="1:21" x14ac:dyDescent="0.25">
      <c r="A632" s="4" t="str">
        <f t="shared" si="127"/>
        <v/>
      </c>
      <c r="B632" s="4" t="str">
        <f>IF(C632=1,MAX(B$2:$B631)+1,IF(F632=0,"",B631))</f>
        <v/>
      </c>
      <c r="C632" s="4">
        <f>COUNTIF($F$2:$F632,F632)</f>
        <v>0</v>
      </c>
      <c r="D632" s="4">
        <f>IF(F632=0,0,MAX($D$2:D631)+1)</f>
        <v>0</v>
      </c>
      <c r="E632" s="4">
        <f>IF(H632=0,0,MAX($E$2:E631)+1)</f>
        <v>0</v>
      </c>
      <c r="F632" s="59"/>
      <c r="G632" s="59"/>
      <c r="H632" s="131"/>
      <c r="I632" s="4" t="e">
        <f>IFERROR(VLOOKUP(H632,H$2:H631,1,FALSE),VLOOKUP(H632,H$478:H633,1,FALSE))</f>
        <v>#N/A</v>
      </c>
      <c r="J632" s="4" t="str">
        <f t="shared" si="120"/>
        <v/>
      </c>
      <c r="K632" s="4" t="str">
        <f t="shared" si="121"/>
        <v/>
      </c>
      <c r="L632" s="4" t="str">
        <f t="shared" si="122"/>
        <v/>
      </c>
      <c r="M632" s="5" t="str">
        <f t="shared" si="128"/>
        <v/>
      </c>
      <c r="N632" s="4" t="str">
        <f t="shared" si="123"/>
        <v/>
      </c>
      <c r="O632" s="4"/>
      <c r="P632" s="4" t="str">
        <f t="shared" si="124"/>
        <v/>
      </c>
      <c r="Q632" s="4" t="str">
        <f t="shared" si="125"/>
        <v/>
      </c>
      <c r="R632" s="4">
        <f t="shared" si="129"/>
        <v>0</v>
      </c>
      <c r="S632" s="4">
        <f t="shared" si="130"/>
        <v>2</v>
      </c>
      <c r="T632" s="4" t="str">
        <f t="shared" si="131"/>
        <v>L2</v>
      </c>
      <c r="U632" s="4" t="str">
        <f t="shared" si="126"/>
        <v/>
      </c>
    </row>
    <row r="633" spans="1:21" x14ac:dyDescent="0.25">
      <c r="A633" s="4" t="str">
        <f t="shared" si="127"/>
        <v/>
      </c>
      <c r="B633" s="4" t="str">
        <f>IF(C633=1,MAX(B$2:$B632)+1,IF(F633=0,"",B632))</f>
        <v/>
      </c>
      <c r="C633" s="4">
        <f>COUNTIF($F$2:$F633,F633)</f>
        <v>0</v>
      </c>
      <c r="D633" s="4">
        <f>IF(F633=0,0,MAX($D$2:D632)+1)</f>
        <v>0</v>
      </c>
      <c r="E633" s="4">
        <f>IF(H633=0,0,MAX($E$2:E632)+1)</f>
        <v>0</v>
      </c>
      <c r="F633" s="59"/>
      <c r="G633" s="59"/>
      <c r="H633" s="127"/>
      <c r="I633" s="4" t="e">
        <f>IFERROR(VLOOKUP(H633,H$2:H632,1,FALSE),VLOOKUP(H633,H$478:H634,1,FALSE))</f>
        <v>#N/A</v>
      </c>
      <c r="J633" s="4" t="str">
        <f t="shared" si="120"/>
        <v/>
      </c>
      <c r="K633" s="4" t="str">
        <f t="shared" si="121"/>
        <v/>
      </c>
      <c r="L633" s="4" t="str">
        <f t="shared" si="122"/>
        <v/>
      </c>
      <c r="M633" s="5" t="str">
        <f t="shared" si="128"/>
        <v/>
      </c>
      <c r="N633" s="4" t="str">
        <f t="shared" si="123"/>
        <v/>
      </c>
      <c r="O633" s="4"/>
      <c r="P633" s="4" t="str">
        <f t="shared" si="124"/>
        <v/>
      </c>
      <c r="Q633" s="4" t="str">
        <f t="shared" si="125"/>
        <v/>
      </c>
      <c r="R633" s="4">
        <f t="shared" si="129"/>
        <v>0</v>
      </c>
      <c r="S633" s="4">
        <f t="shared" si="130"/>
        <v>3</v>
      </c>
      <c r="T633" s="4" t="str">
        <f t="shared" si="131"/>
        <v>L3</v>
      </c>
      <c r="U633" s="4" t="str">
        <f t="shared" si="126"/>
        <v/>
      </c>
    </row>
    <row r="634" spans="1:21" x14ac:dyDescent="0.25">
      <c r="A634" s="4" t="str">
        <f t="shared" si="127"/>
        <v/>
      </c>
      <c r="B634" s="4" t="str">
        <f>IF(C634=1,MAX(B$2:$B633)+1,IF(F634=0,"",B633))</f>
        <v/>
      </c>
      <c r="C634" s="4">
        <f>COUNTIF($F$2:$F634,F634)</f>
        <v>0</v>
      </c>
      <c r="D634" s="4">
        <f>IF(F634=0,0,MAX($D$2:D633)+1)</f>
        <v>0</v>
      </c>
      <c r="E634" s="4">
        <f>IF(H634=0,0,MAX($E$2:E633)+1)</f>
        <v>0</v>
      </c>
      <c r="F634" s="59"/>
      <c r="G634" s="59"/>
      <c r="H634" s="127"/>
      <c r="I634" s="4" t="e">
        <f>IFERROR(VLOOKUP(H634,H$2:H633,1,FALSE),VLOOKUP(H634,H$478:H635,1,FALSE))</f>
        <v>#N/A</v>
      </c>
      <c r="J634" s="4" t="str">
        <f t="shared" si="120"/>
        <v/>
      </c>
      <c r="K634" s="4" t="str">
        <f t="shared" si="121"/>
        <v/>
      </c>
      <c r="L634" s="4" t="str">
        <f t="shared" si="122"/>
        <v/>
      </c>
      <c r="M634" s="5" t="str">
        <f t="shared" si="128"/>
        <v/>
      </c>
      <c r="N634" s="4" t="str">
        <f t="shared" si="123"/>
        <v/>
      </c>
      <c r="O634" s="4"/>
      <c r="P634" s="4" t="str">
        <f t="shared" si="124"/>
        <v/>
      </c>
      <c r="Q634" s="4" t="str">
        <f t="shared" si="125"/>
        <v/>
      </c>
      <c r="R634" s="4">
        <f t="shared" si="129"/>
        <v>0</v>
      </c>
      <c r="S634" s="4">
        <f t="shared" si="130"/>
        <v>1</v>
      </c>
      <c r="T634" s="4" t="str">
        <f t="shared" si="131"/>
        <v>L1</v>
      </c>
      <c r="U634" s="4" t="str">
        <f t="shared" si="126"/>
        <v/>
      </c>
    </row>
    <row r="635" spans="1:21" x14ac:dyDescent="0.25">
      <c r="A635" s="4" t="str">
        <f t="shared" si="127"/>
        <v/>
      </c>
      <c r="B635" s="4" t="str">
        <f>IF(C635=1,MAX(B$2:$B634)+1,IF(F635=0,"",B634))</f>
        <v/>
      </c>
      <c r="C635" s="4">
        <f>COUNTIF($F$2:$F635,F635)</f>
        <v>0</v>
      </c>
      <c r="D635" s="4">
        <f>IF(F635=0,0,MAX($D$2:D634)+1)</f>
        <v>0</v>
      </c>
      <c r="E635" s="4">
        <f>IF(H635=0,0,MAX($E$2:E634)+1)</f>
        <v>0</v>
      </c>
      <c r="F635" s="59"/>
      <c r="G635" s="59"/>
      <c r="H635" s="102"/>
      <c r="I635" s="4" t="e">
        <f>IFERROR(VLOOKUP(H635,H$2:H634,1,FALSE),VLOOKUP(H635,H$478:H636,1,FALSE))</f>
        <v>#N/A</v>
      </c>
      <c r="J635" s="4" t="str">
        <f t="shared" si="120"/>
        <v/>
      </c>
      <c r="K635" s="4" t="str">
        <f t="shared" si="121"/>
        <v/>
      </c>
      <c r="L635" s="4" t="str">
        <f t="shared" si="122"/>
        <v/>
      </c>
      <c r="M635" s="5" t="str">
        <f t="shared" si="128"/>
        <v/>
      </c>
      <c r="N635" s="4" t="str">
        <f t="shared" si="123"/>
        <v/>
      </c>
      <c r="O635" s="4"/>
      <c r="P635" s="4" t="str">
        <f t="shared" si="124"/>
        <v/>
      </c>
      <c r="Q635" s="4" t="str">
        <f t="shared" si="125"/>
        <v/>
      </c>
      <c r="R635" s="4">
        <f t="shared" si="129"/>
        <v>0</v>
      </c>
      <c r="S635" s="4">
        <f t="shared" si="130"/>
        <v>2</v>
      </c>
      <c r="T635" s="4" t="str">
        <f t="shared" si="131"/>
        <v>L2</v>
      </c>
      <c r="U635" s="4" t="str">
        <f t="shared" si="126"/>
        <v/>
      </c>
    </row>
    <row r="636" spans="1:21" x14ac:dyDescent="0.25">
      <c r="A636" s="4" t="str">
        <f t="shared" si="127"/>
        <v/>
      </c>
      <c r="B636" s="4" t="str">
        <f>IF(C636=1,MAX(B$2:$B635)+1,IF(F636=0,"",B635))</f>
        <v/>
      </c>
      <c r="C636" s="4">
        <f>COUNTIF($F$2:$F636,F636)</f>
        <v>0</v>
      </c>
      <c r="D636" s="4">
        <f>IF(F636=0,0,MAX($D$2:D635)+1)</f>
        <v>0</v>
      </c>
      <c r="E636" s="4">
        <f>IF(H636=0,0,MAX($E$2:E635)+1)</f>
        <v>0</v>
      </c>
      <c r="F636" s="59"/>
      <c r="G636" s="59"/>
      <c r="H636" s="102"/>
      <c r="I636" s="4" t="e">
        <f>IFERROR(VLOOKUP(H636,H$2:H635,1,FALSE),VLOOKUP(H636,H$478:H637,1,FALSE))</f>
        <v>#N/A</v>
      </c>
      <c r="J636" s="4" t="str">
        <f t="shared" si="120"/>
        <v/>
      </c>
      <c r="K636" s="4" t="str">
        <f t="shared" si="121"/>
        <v/>
      </c>
      <c r="L636" s="4" t="str">
        <f t="shared" si="122"/>
        <v/>
      </c>
      <c r="M636" s="5" t="str">
        <f t="shared" si="128"/>
        <v/>
      </c>
      <c r="N636" s="4" t="str">
        <f t="shared" si="123"/>
        <v/>
      </c>
      <c r="O636" s="4"/>
      <c r="P636" s="4" t="str">
        <f t="shared" si="124"/>
        <v/>
      </c>
      <c r="Q636" s="4" t="str">
        <f t="shared" si="125"/>
        <v/>
      </c>
      <c r="R636" s="4">
        <f t="shared" si="129"/>
        <v>0</v>
      </c>
      <c r="S636" s="4">
        <f t="shared" si="130"/>
        <v>3</v>
      </c>
      <c r="T636" s="4" t="str">
        <f t="shared" si="131"/>
        <v>L3</v>
      </c>
      <c r="U636" s="4" t="str">
        <f t="shared" si="126"/>
        <v/>
      </c>
    </row>
    <row r="637" spans="1:21" x14ac:dyDescent="0.25">
      <c r="A637" s="4" t="str">
        <f t="shared" si="127"/>
        <v/>
      </c>
      <c r="B637" s="4" t="str">
        <f>IF(C637=1,MAX(B$2:$B636)+1,IF(F637=0,"",B636))</f>
        <v/>
      </c>
      <c r="C637" s="4">
        <f>COUNTIF($F$2:$F637,F637)</f>
        <v>0</v>
      </c>
      <c r="D637" s="4">
        <f>IF(F637=0,0,MAX($D$2:D636)+1)</f>
        <v>0</v>
      </c>
      <c r="E637" s="4">
        <f>IF(H637=0,0,MAX($E$2:E636)+1)</f>
        <v>0</v>
      </c>
      <c r="F637" s="59"/>
      <c r="G637" s="59"/>
      <c r="H637" s="129"/>
      <c r="I637" s="4" t="e">
        <f>IFERROR(VLOOKUP(H637,H$2:H636,1,FALSE),VLOOKUP(H637,H$478:H638,1,FALSE))</f>
        <v>#N/A</v>
      </c>
      <c r="J637" s="4" t="str">
        <f t="shared" si="120"/>
        <v/>
      </c>
      <c r="K637" s="4" t="str">
        <f t="shared" si="121"/>
        <v/>
      </c>
      <c r="L637" s="4" t="str">
        <f t="shared" si="122"/>
        <v/>
      </c>
      <c r="M637" s="5" t="str">
        <f t="shared" si="128"/>
        <v/>
      </c>
      <c r="N637" s="4" t="str">
        <f t="shared" si="123"/>
        <v/>
      </c>
      <c r="O637" s="4"/>
      <c r="P637" s="4" t="str">
        <f t="shared" si="124"/>
        <v/>
      </c>
      <c r="Q637" s="4" t="str">
        <f t="shared" si="125"/>
        <v/>
      </c>
      <c r="R637" s="4">
        <f t="shared" si="129"/>
        <v>0</v>
      </c>
      <c r="S637" s="4">
        <f t="shared" si="130"/>
        <v>1</v>
      </c>
      <c r="T637" s="4" t="str">
        <f t="shared" si="131"/>
        <v>L1</v>
      </c>
      <c r="U637" s="4" t="str">
        <f t="shared" si="126"/>
        <v/>
      </c>
    </row>
    <row r="638" spans="1:21" x14ac:dyDescent="0.25">
      <c r="A638" s="4" t="str">
        <f t="shared" si="127"/>
        <v/>
      </c>
      <c r="B638" s="4" t="str">
        <f>IF(C638=1,MAX(B$2:$B637)+1,IF(F638=0,"",B637))</f>
        <v/>
      </c>
      <c r="C638" s="4">
        <f>COUNTIF($F$2:$F638,F638)</f>
        <v>0</v>
      </c>
      <c r="D638" s="4">
        <f>IF(F638=0,0,MAX($D$2:D637)+1)</f>
        <v>0</v>
      </c>
      <c r="E638" s="4">
        <f>IF(H638=0,0,MAX($E$2:E637)+1)</f>
        <v>0</v>
      </c>
      <c r="F638" s="59"/>
      <c r="G638" s="59"/>
      <c r="H638" s="102"/>
      <c r="I638" s="4" t="e">
        <f>IFERROR(VLOOKUP(H638,H$2:H637,1,FALSE),VLOOKUP(H638,H$478:H639,1,FALSE))</f>
        <v>#N/A</v>
      </c>
      <c r="J638" s="4" t="str">
        <f t="shared" si="120"/>
        <v/>
      </c>
      <c r="K638" s="4" t="str">
        <f t="shared" si="121"/>
        <v/>
      </c>
      <c r="L638" s="4" t="str">
        <f t="shared" si="122"/>
        <v/>
      </c>
      <c r="M638" s="5" t="str">
        <f t="shared" si="128"/>
        <v/>
      </c>
      <c r="N638" s="4" t="str">
        <f t="shared" si="123"/>
        <v/>
      </c>
      <c r="O638" s="4"/>
      <c r="P638" s="4" t="str">
        <f t="shared" si="124"/>
        <v/>
      </c>
      <c r="Q638" s="4" t="str">
        <f t="shared" si="125"/>
        <v/>
      </c>
      <c r="R638" s="4">
        <f t="shared" si="129"/>
        <v>0</v>
      </c>
      <c r="S638" s="4">
        <f t="shared" si="130"/>
        <v>2</v>
      </c>
      <c r="T638" s="4" t="str">
        <f t="shared" si="131"/>
        <v>L2</v>
      </c>
      <c r="U638" s="4" t="str">
        <f t="shared" si="126"/>
        <v/>
      </c>
    </row>
    <row r="639" spans="1:21" x14ac:dyDescent="0.25">
      <c r="A639" s="4" t="str">
        <f t="shared" si="127"/>
        <v/>
      </c>
      <c r="B639" s="4" t="str">
        <f>IF(C639=1,MAX(B$2:$B638)+1,IF(F639=0,"",B638))</f>
        <v/>
      </c>
      <c r="C639" s="4">
        <f>COUNTIF($F$2:$F639,F639)</f>
        <v>0</v>
      </c>
      <c r="D639" s="4">
        <f>IF(F639=0,0,MAX($D$2:D638)+1)</f>
        <v>0</v>
      </c>
      <c r="E639" s="4">
        <f>IF(H639=0,0,MAX($E$2:E638)+1)</f>
        <v>0</v>
      </c>
      <c r="F639" s="59"/>
      <c r="G639" s="59"/>
      <c r="H639" s="102"/>
      <c r="I639" s="4" t="e">
        <f>IFERROR(VLOOKUP(H639,H$2:H638,1,FALSE),VLOOKUP(H639,H$478:H640,1,FALSE))</f>
        <v>#N/A</v>
      </c>
      <c r="J639" s="4" t="str">
        <f t="shared" si="120"/>
        <v/>
      </c>
      <c r="K639" s="4" t="str">
        <f t="shared" si="121"/>
        <v/>
      </c>
      <c r="L639" s="4" t="str">
        <f t="shared" si="122"/>
        <v/>
      </c>
      <c r="M639" s="5" t="str">
        <f t="shared" si="128"/>
        <v/>
      </c>
      <c r="N639" s="4" t="str">
        <f t="shared" si="123"/>
        <v/>
      </c>
      <c r="O639" s="4"/>
      <c r="P639" s="4" t="str">
        <f t="shared" si="124"/>
        <v/>
      </c>
      <c r="Q639" s="4" t="str">
        <f t="shared" si="125"/>
        <v/>
      </c>
      <c r="R639" s="4">
        <f t="shared" si="129"/>
        <v>0</v>
      </c>
      <c r="S639" s="4">
        <f t="shared" si="130"/>
        <v>3</v>
      </c>
      <c r="T639" s="4" t="str">
        <f t="shared" si="131"/>
        <v>L3</v>
      </c>
      <c r="U639" s="4" t="str">
        <f t="shared" si="126"/>
        <v/>
      </c>
    </row>
    <row r="640" spans="1:21" x14ac:dyDescent="0.25">
      <c r="A640" s="4" t="str">
        <f t="shared" si="127"/>
        <v/>
      </c>
      <c r="B640" s="4" t="str">
        <f>IF(C640=1,MAX(B$2:$B639)+1,IF(F640=0,"",B639))</f>
        <v/>
      </c>
      <c r="C640" s="4">
        <f>COUNTIF($F$2:$F640,F640)</f>
        <v>0</v>
      </c>
      <c r="D640" s="4">
        <f>IF(F640=0,0,MAX($D$2:D639)+1)</f>
        <v>0</v>
      </c>
      <c r="E640" s="4">
        <f>IF(H640=0,0,MAX($E$2:E639)+1)</f>
        <v>0</v>
      </c>
      <c r="F640" s="59"/>
      <c r="G640" s="59"/>
      <c r="H640" s="102"/>
      <c r="I640" s="4" t="e">
        <f>IFERROR(VLOOKUP(H640,H$2:H639,1,FALSE),VLOOKUP(H640,H$478:H641,1,FALSE))</f>
        <v>#N/A</v>
      </c>
      <c r="J640" s="4" t="str">
        <f t="shared" si="120"/>
        <v/>
      </c>
      <c r="K640" s="4" t="str">
        <f t="shared" si="121"/>
        <v/>
      </c>
      <c r="L640" s="4" t="str">
        <f t="shared" si="122"/>
        <v/>
      </c>
      <c r="M640" s="5" t="str">
        <f t="shared" si="128"/>
        <v/>
      </c>
      <c r="N640" s="4" t="str">
        <f t="shared" si="123"/>
        <v/>
      </c>
      <c r="O640" s="4"/>
      <c r="P640" s="4" t="str">
        <f t="shared" si="124"/>
        <v/>
      </c>
      <c r="Q640" s="4" t="str">
        <f t="shared" si="125"/>
        <v/>
      </c>
      <c r="R640" s="4">
        <f t="shared" si="129"/>
        <v>0</v>
      </c>
      <c r="S640" s="4">
        <f t="shared" si="130"/>
        <v>1</v>
      </c>
      <c r="T640" s="4" t="str">
        <f t="shared" si="131"/>
        <v>L1</v>
      </c>
      <c r="U640" s="4" t="str">
        <f t="shared" si="126"/>
        <v/>
      </c>
    </row>
    <row r="641" spans="1:21" x14ac:dyDescent="0.25">
      <c r="A641" s="4" t="str">
        <f t="shared" si="127"/>
        <v/>
      </c>
      <c r="B641" s="4" t="str">
        <f>IF(C641=1,MAX(B$2:$B640)+1,IF(F641=0,"",B640))</f>
        <v/>
      </c>
      <c r="C641" s="4">
        <f>COUNTIF($F$2:$F641,F641)</f>
        <v>0</v>
      </c>
      <c r="D641" s="4">
        <f>IF(F641=0,0,MAX($D$2:D640)+1)</f>
        <v>0</v>
      </c>
      <c r="E641" s="4">
        <f>IF(H641=0,0,MAX($E$2:E640)+1)</f>
        <v>0</v>
      </c>
      <c r="F641" s="59"/>
      <c r="G641" s="59"/>
      <c r="H641" s="102"/>
      <c r="I641" s="4" t="e">
        <f>IFERROR(VLOOKUP(H641,H$2:H640,1,FALSE),VLOOKUP(H641,H$478:H642,1,FALSE))</f>
        <v>#N/A</v>
      </c>
      <c r="J641" s="4" t="str">
        <f t="shared" si="120"/>
        <v/>
      </c>
      <c r="K641" s="4" t="str">
        <f t="shared" si="121"/>
        <v/>
      </c>
      <c r="L641" s="4" t="str">
        <f t="shared" si="122"/>
        <v/>
      </c>
      <c r="M641" s="5" t="str">
        <f t="shared" si="128"/>
        <v/>
      </c>
      <c r="N641" s="4" t="str">
        <f t="shared" si="123"/>
        <v/>
      </c>
      <c r="O641" s="4"/>
      <c r="P641" s="4" t="str">
        <f t="shared" si="124"/>
        <v/>
      </c>
      <c r="Q641" s="4" t="str">
        <f t="shared" si="125"/>
        <v/>
      </c>
      <c r="R641" s="4">
        <f t="shared" si="129"/>
        <v>0</v>
      </c>
      <c r="S641" s="4">
        <f t="shared" si="130"/>
        <v>2</v>
      </c>
      <c r="T641" s="4" t="str">
        <f t="shared" si="131"/>
        <v>L2</v>
      </c>
      <c r="U641" s="4" t="str">
        <f t="shared" si="126"/>
        <v/>
      </c>
    </row>
    <row r="642" spans="1:21" x14ac:dyDescent="0.25">
      <c r="A642" s="4" t="str">
        <f t="shared" si="127"/>
        <v/>
      </c>
      <c r="B642" s="4" t="str">
        <f>IF(C642=1,MAX(B$2:$B641)+1,IF(F642=0,"",B641))</f>
        <v/>
      </c>
      <c r="C642" s="4">
        <f>COUNTIF($F$2:$F642,F642)</f>
        <v>0</v>
      </c>
      <c r="D642" s="4">
        <f>IF(F642=0,0,MAX($D$2:D641)+1)</f>
        <v>0</v>
      </c>
      <c r="E642" s="4">
        <f>IF(H642=0,0,MAX($E$2:E641)+1)</f>
        <v>0</v>
      </c>
      <c r="F642" s="59"/>
      <c r="G642" s="59"/>
      <c r="H642" s="102"/>
      <c r="I642" s="4" t="e">
        <f>IFERROR(VLOOKUP(H642,H$2:H641,1,FALSE),VLOOKUP(H642,H$478:H643,1,FALSE))</f>
        <v>#N/A</v>
      </c>
      <c r="J642" s="4" t="str">
        <f t="shared" si="120"/>
        <v/>
      </c>
      <c r="K642" s="4" t="str">
        <f t="shared" si="121"/>
        <v/>
      </c>
      <c r="L642" s="4" t="str">
        <f t="shared" si="122"/>
        <v/>
      </c>
      <c r="M642" s="5" t="str">
        <f t="shared" si="128"/>
        <v/>
      </c>
      <c r="N642" s="4" t="str">
        <f t="shared" si="123"/>
        <v/>
      </c>
      <c r="O642" s="4"/>
      <c r="P642" s="4" t="str">
        <f t="shared" si="124"/>
        <v/>
      </c>
      <c r="Q642" s="4" t="str">
        <f t="shared" si="125"/>
        <v/>
      </c>
      <c r="R642" s="4">
        <f t="shared" si="129"/>
        <v>0</v>
      </c>
      <c r="S642" s="4">
        <f t="shared" si="130"/>
        <v>3</v>
      </c>
      <c r="T642" s="4" t="str">
        <f t="shared" si="131"/>
        <v>L3</v>
      </c>
      <c r="U642" s="4" t="str">
        <f t="shared" si="126"/>
        <v/>
      </c>
    </row>
    <row r="643" spans="1:21" x14ac:dyDescent="0.25">
      <c r="A643" s="4" t="str">
        <f t="shared" si="127"/>
        <v/>
      </c>
      <c r="B643" s="4" t="str">
        <f>IF(C643=1,MAX(B$2:$B642)+1,IF(F643=0,"",B642))</f>
        <v/>
      </c>
      <c r="C643" s="4">
        <f>COUNTIF($F$2:$F643,F643)</f>
        <v>0</v>
      </c>
      <c r="D643" s="4">
        <f>IF(F643=0,0,MAX($D$2:D642)+1)</f>
        <v>0</v>
      </c>
      <c r="E643" s="4">
        <f>IF(H643=0,0,MAX($E$2:E642)+1)</f>
        <v>0</v>
      </c>
      <c r="F643" s="59"/>
      <c r="G643" s="59"/>
      <c r="H643" s="102"/>
      <c r="I643" s="4" t="e">
        <f>IFERROR(VLOOKUP(H643,H$2:H642,1,FALSE),VLOOKUP(H643,H$478:H644,1,FALSE))</f>
        <v>#N/A</v>
      </c>
      <c r="J643" s="4" t="str">
        <f t="shared" ref="J643:J706" si="132">IF($H643=0,"",VLOOKUP($H643,Исходные_данные,36,FALSE))</f>
        <v/>
      </c>
      <c r="K643" s="4" t="str">
        <f t="shared" ref="K643:K706" si="133">IF($H643=0,"",VLOOKUP($H643,Исходные_данные,37,FALSE))</f>
        <v/>
      </c>
      <c r="L643" s="4" t="str">
        <f t="shared" ref="L643:L706" si="134">IF($H643=0,"",VLOOKUP($H643,Исходные_данные,38,FALSE))</f>
        <v/>
      </c>
      <c r="M643" s="5" t="str">
        <f t="shared" si="128"/>
        <v/>
      </c>
      <c r="N643" s="4" t="str">
        <f t="shared" ref="N643:N706" si="135">IF($H643=0,"",VLOOKUP($H643,Исходные_данные,39,FALSE))</f>
        <v/>
      </c>
      <c r="O643" s="4"/>
      <c r="P643" s="4" t="str">
        <f t="shared" ref="P643:P706" si="136">IF($H643=0,"",VLOOKUP($H643,Исходные_данные,41,FALSE))</f>
        <v/>
      </c>
      <c r="Q643" s="4" t="str">
        <f t="shared" ref="Q643:Q706" si="137">IF($H643=0,"",VLOOKUP($H643,Исходные_данные,8,FALSE))</f>
        <v/>
      </c>
      <c r="R643" s="4">
        <f t="shared" si="129"/>
        <v>0</v>
      </c>
      <c r="S643" s="4">
        <f t="shared" si="130"/>
        <v>1</v>
      </c>
      <c r="T643" s="4" t="str">
        <f t="shared" si="131"/>
        <v>L1</v>
      </c>
      <c r="U643" s="4" t="str">
        <f t="shared" ref="U643:U706" si="138">IF($H643=0,"",VLOOKUP($H643,Исходные_данные,31,FALSE))</f>
        <v/>
      </c>
    </row>
    <row r="644" spans="1:21" x14ac:dyDescent="0.25">
      <c r="A644" s="4" t="str">
        <f t="shared" si="127"/>
        <v/>
      </c>
      <c r="B644" s="4" t="str">
        <f>IF(C644=1,MAX(B$2:$B643)+1,IF(F644=0,"",B643))</f>
        <v/>
      </c>
      <c r="C644" s="4">
        <f>COUNTIF($F$2:$F644,F644)</f>
        <v>0</v>
      </c>
      <c r="D644" s="4">
        <f>IF(F644=0,0,MAX($D$2:D643)+1)</f>
        <v>0</v>
      </c>
      <c r="E644" s="4">
        <f>IF(H644=0,0,MAX($E$2:E643)+1)</f>
        <v>0</v>
      </c>
      <c r="F644" s="59"/>
      <c r="G644" s="59"/>
      <c r="H644" s="102"/>
      <c r="I644" s="4" t="e">
        <f>IFERROR(VLOOKUP(H644,H$2:H643,1,FALSE),VLOOKUP(H644,H$478:H645,1,FALSE))</f>
        <v>#N/A</v>
      </c>
      <c r="J644" s="4" t="str">
        <f t="shared" si="132"/>
        <v/>
      </c>
      <c r="K644" s="4" t="str">
        <f t="shared" si="133"/>
        <v/>
      </c>
      <c r="L644" s="4" t="str">
        <f t="shared" si="134"/>
        <v/>
      </c>
      <c r="M644" s="5" t="str">
        <f t="shared" si="128"/>
        <v/>
      </c>
      <c r="N644" s="4" t="str">
        <f t="shared" si="135"/>
        <v/>
      </c>
      <c r="O644" s="4"/>
      <c r="P644" s="4" t="str">
        <f t="shared" si="136"/>
        <v/>
      </c>
      <c r="Q644" s="4" t="str">
        <f t="shared" si="137"/>
        <v/>
      </c>
      <c r="R644" s="4">
        <f t="shared" si="129"/>
        <v>0</v>
      </c>
      <c r="S644" s="4">
        <f t="shared" si="130"/>
        <v>2</v>
      </c>
      <c r="T644" s="4" t="str">
        <f t="shared" si="131"/>
        <v>L2</v>
      </c>
      <c r="U644" s="4" t="str">
        <f t="shared" si="138"/>
        <v/>
      </c>
    </row>
    <row r="645" spans="1:21" x14ac:dyDescent="0.25">
      <c r="A645" s="4" t="str">
        <f t="shared" si="127"/>
        <v/>
      </c>
      <c r="B645" s="4" t="str">
        <f>IF(C645=1,MAX(B$2:$B644)+1,IF(F645=0,"",B644))</f>
        <v/>
      </c>
      <c r="C645" s="4">
        <f>COUNTIF($F$2:$F645,F645)</f>
        <v>0</v>
      </c>
      <c r="D645" s="4">
        <f>IF(F645=0,0,MAX($D$2:D644)+1)</f>
        <v>0</v>
      </c>
      <c r="E645" s="4">
        <f>IF(H645=0,0,MAX($E$2:E644)+1)</f>
        <v>0</v>
      </c>
      <c r="F645" s="59"/>
      <c r="G645" s="59"/>
      <c r="H645" s="102"/>
      <c r="I645" s="4" t="e">
        <f>IFERROR(VLOOKUP(H645,H$2:H644,1,FALSE),VLOOKUP(H645,H$478:H646,1,FALSE))</f>
        <v>#N/A</v>
      </c>
      <c r="J645" s="4" t="str">
        <f t="shared" si="132"/>
        <v/>
      </c>
      <c r="K645" s="4" t="str">
        <f t="shared" si="133"/>
        <v/>
      </c>
      <c r="L645" s="4" t="str">
        <f t="shared" si="134"/>
        <v/>
      </c>
      <c r="M645" s="5" t="str">
        <f t="shared" si="128"/>
        <v/>
      </c>
      <c r="N645" s="4" t="str">
        <f t="shared" si="135"/>
        <v/>
      </c>
      <c r="O645" s="4"/>
      <c r="P645" s="4" t="str">
        <f t="shared" si="136"/>
        <v/>
      </c>
      <c r="Q645" s="4" t="str">
        <f t="shared" si="137"/>
        <v/>
      </c>
      <c r="R645" s="4">
        <f t="shared" si="129"/>
        <v>0</v>
      </c>
      <c r="S645" s="4">
        <f t="shared" si="130"/>
        <v>3</v>
      </c>
      <c r="T645" s="4" t="str">
        <f t="shared" si="131"/>
        <v>L3</v>
      </c>
      <c r="U645" s="4" t="str">
        <f t="shared" si="138"/>
        <v/>
      </c>
    </row>
    <row r="646" spans="1:21" x14ac:dyDescent="0.25">
      <c r="A646" s="4" t="str">
        <f t="shared" si="127"/>
        <v/>
      </c>
      <c r="B646" s="4" t="str">
        <f>IF(C646=1,MAX(B$2:$B645)+1,IF(F646=0,"",B645))</f>
        <v/>
      </c>
      <c r="C646" s="4">
        <f>COUNTIF($F$2:$F646,F646)</f>
        <v>0</v>
      </c>
      <c r="D646" s="4">
        <f>IF(F646=0,0,MAX($D$2:D645)+1)</f>
        <v>0</v>
      </c>
      <c r="E646" s="4">
        <f>IF(H646=0,0,MAX($E$2:E645)+1)</f>
        <v>0</v>
      </c>
      <c r="F646" s="59"/>
      <c r="G646" s="59"/>
      <c r="H646" s="102"/>
      <c r="I646" s="4" t="e">
        <f>IFERROR(VLOOKUP(H646,H$2:H645,1,FALSE),VLOOKUP(H646,H$478:H647,1,FALSE))</f>
        <v>#N/A</v>
      </c>
      <c r="J646" s="4" t="str">
        <f t="shared" si="132"/>
        <v/>
      </c>
      <c r="K646" s="4" t="str">
        <f t="shared" si="133"/>
        <v/>
      </c>
      <c r="L646" s="4" t="str">
        <f t="shared" si="134"/>
        <v/>
      </c>
      <c r="M646" s="5" t="str">
        <f t="shared" si="128"/>
        <v/>
      </c>
      <c r="N646" s="4" t="str">
        <f t="shared" si="135"/>
        <v/>
      </c>
      <c r="O646" s="4"/>
      <c r="P646" s="4" t="str">
        <f t="shared" si="136"/>
        <v/>
      </c>
      <c r="Q646" s="4" t="str">
        <f t="shared" si="137"/>
        <v/>
      </c>
      <c r="R646" s="4">
        <f t="shared" si="129"/>
        <v>0</v>
      </c>
      <c r="S646" s="4">
        <f t="shared" si="130"/>
        <v>1</v>
      </c>
      <c r="T646" s="4" t="str">
        <f t="shared" si="131"/>
        <v>L1</v>
      </c>
      <c r="U646" s="4" t="str">
        <f t="shared" si="138"/>
        <v/>
      </c>
    </row>
    <row r="647" spans="1:21" x14ac:dyDescent="0.25">
      <c r="A647" s="4" t="str">
        <f t="shared" si="127"/>
        <v/>
      </c>
      <c r="B647" s="4" t="str">
        <f>IF(C647=1,MAX(B$2:$B646)+1,IF(F647=0,"",B646))</f>
        <v/>
      </c>
      <c r="C647" s="4">
        <f>COUNTIF($F$2:$F647,F647)</f>
        <v>0</v>
      </c>
      <c r="D647" s="4">
        <f>IF(F647=0,0,MAX($D$2:D646)+1)</f>
        <v>0</v>
      </c>
      <c r="E647" s="4">
        <f>IF(H647=0,0,MAX($E$2:E646)+1)</f>
        <v>0</v>
      </c>
      <c r="F647" s="59"/>
      <c r="G647" s="59"/>
      <c r="H647" s="102"/>
      <c r="I647" s="4" t="e">
        <f>IFERROR(VLOOKUP(H647,H$2:H646,1,FALSE),VLOOKUP(H647,H$478:H648,1,FALSE))</f>
        <v>#N/A</v>
      </c>
      <c r="J647" s="4" t="str">
        <f t="shared" si="132"/>
        <v/>
      </c>
      <c r="K647" s="4" t="str">
        <f t="shared" si="133"/>
        <v/>
      </c>
      <c r="L647" s="4" t="str">
        <f t="shared" si="134"/>
        <v/>
      </c>
      <c r="M647" s="5" t="str">
        <f t="shared" si="128"/>
        <v/>
      </c>
      <c r="N647" s="4" t="str">
        <f t="shared" si="135"/>
        <v/>
      </c>
      <c r="O647" s="4"/>
      <c r="P647" s="4" t="str">
        <f t="shared" si="136"/>
        <v/>
      </c>
      <c r="Q647" s="4" t="str">
        <f t="shared" si="137"/>
        <v/>
      </c>
      <c r="R647" s="4">
        <f t="shared" si="129"/>
        <v>0</v>
      </c>
      <c r="S647" s="4">
        <f t="shared" si="130"/>
        <v>2</v>
      </c>
      <c r="T647" s="4" t="str">
        <f t="shared" si="131"/>
        <v>L2</v>
      </c>
      <c r="U647" s="4" t="str">
        <f t="shared" si="138"/>
        <v/>
      </c>
    </row>
    <row r="648" spans="1:21" ht="15.75" thickBot="1" x14ac:dyDescent="0.3">
      <c r="A648" s="4" t="str">
        <f t="shared" si="127"/>
        <v/>
      </c>
      <c r="B648" s="4" t="str">
        <f>IF(C648=1,MAX(B$2:$B647)+1,IF(F648=0,"",B647))</f>
        <v/>
      </c>
      <c r="C648" s="4">
        <f>COUNTIF($F$2:$F648,F648)</f>
        <v>0</v>
      </c>
      <c r="D648" s="4">
        <f>IF(F648=0,0,MAX($D$2:D647)+1)</f>
        <v>0</v>
      </c>
      <c r="E648" s="4">
        <f>IF(H648=0,0,MAX($E$2:E647)+1)</f>
        <v>0</v>
      </c>
      <c r="F648" s="59"/>
      <c r="G648" s="59"/>
      <c r="H648" s="103"/>
      <c r="I648" s="4" t="e">
        <f>IFERROR(VLOOKUP(H648,H$2:H647,1,FALSE),VLOOKUP(H648,H$478:H649,1,FALSE))</f>
        <v>#N/A</v>
      </c>
      <c r="J648" s="4" t="str">
        <f t="shared" si="132"/>
        <v/>
      </c>
      <c r="K648" s="4" t="str">
        <f t="shared" si="133"/>
        <v/>
      </c>
      <c r="L648" s="4" t="str">
        <f t="shared" si="134"/>
        <v/>
      </c>
      <c r="M648" s="5" t="str">
        <f t="shared" si="128"/>
        <v/>
      </c>
      <c r="N648" s="4" t="str">
        <f t="shared" si="135"/>
        <v/>
      </c>
      <c r="O648" s="4"/>
      <c r="P648" s="4" t="str">
        <f t="shared" si="136"/>
        <v/>
      </c>
      <c r="Q648" s="4" t="str">
        <f t="shared" si="137"/>
        <v/>
      </c>
      <c r="R648" s="4">
        <f t="shared" si="129"/>
        <v>0</v>
      </c>
      <c r="S648" s="4">
        <f t="shared" si="130"/>
        <v>3</v>
      </c>
      <c r="T648" s="4" t="str">
        <f t="shared" si="131"/>
        <v>L3</v>
      </c>
      <c r="U648" s="4" t="str">
        <f t="shared" si="138"/>
        <v/>
      </c>
    </row>
    <row r="649" spans="1:21" x14ac:dyDescent="0.25">
      <c r="A649" s="4" t="str">
        <f t="shared" si="127"/>
        <v/>
      </c>
      <c r="B649" s="4" t="str">
        <f>IF(C649=1,MAX(B$2:$B648)+1,IF(F649=0,"",B648))</f>
        <v/>
      </c>
      <c r="C649" s="4">
        <f>COUNTIF($F$2:$F649,F649)</f>
        <v>0</v>
      </c>
      <c r="D649" s="4">
        <f>IF(F649=0,0,MAX($D$2:D648)+1)</f>
        <v>0</v>
      </c>
      <c r="E649" s="4">
        <f>IF(H649=0,0,MAX($E$2:E648)+1)</f>
        <v>0</v>
      </c>
      <c r="F649" s="59"/>
      <c r="G649" s="59"/>
      <c r="H649" s="104"/>
      <c r="I649" s="4" t="e">
        <f>IFERROR(VLOOKUP(H649,H$2:H648,1,FALSE),VLOOKUP(H649,H$478:H650,1,FALSE))</f>
        <v>#N/A</v>
      </c>
      <c r="J649" s="4" t="str">
        <f t="shared" si="132"/>
        <v/>
      </c>
      <c r="K649" s="4" t="str">
        <f t="shared" si="133"/>
        <v/>
      </c>
      <c r="L649" s="4" t="str">
        <f t="shared" si="134"/>
        <v/>
      </c>
      <c r="M649" s="5" t="str">
        <f t="shared" si="128"/>
        <v/>
      </c>
      <c r="N649" s="4" t="str">
        <f t="shared" si="135"/>
        <v/>
      </c>
      <c r="O649" s="4"/>
      <c r="P649" s="4" t="str">
        <f t="shared" si="136"/>
        <v/>
      </c>
      <c r="Q649" s="4" t="str">
        <f t="shared" si="137"/>
        <v/>
      </c>
      <c r="R649" s="4">
        <f t="shared" si="129"/>
        <v>0</v>
      </c>
      <c r="S649" s="4">
        <f t="shared" si="130"/>
        <v>1</v>
      </c>
      <c r="T649" s="4" t="str">
        <f t="shared" si="131"/>
        <v>L1</v>
      </c>
      <c r="U649" s="4" t="str">
        <f t="shared" si="138"/>
        <v/>
      </c>
    </row>
    <row r="650" spans="1:21" x14ac:dyDescent="0.25">
      <c r="A650" s="4" t="str">
        <f t="shared" si="127"/>
        <v/>
      </c>
      <c r="B650" s="4" t="str">
        <f>IF(C650=1,MAX(B$2:$B649)+1,IF(F650=0,"",B649))</f>
        <v/>
      </c>
      <c r="C650" s="4">
        <f>COUNTIF($F$2:$F650,F650)</f>
        <v>0</v>
      </c>
      <c r="D650" s="4">
        <f>IF(F650=0,0,MAX($D$2:D649)+1)</f>
        <v>0</v>
      </c>
      <c r="E650" s="4">
        <f>IF(H650=0,0,MAX($E$2:E649)+1)</f>
        <v>0</v>
      </c>
      <c r="F650" s="59"/>
      <c r="G650" s="59"/>
      <c r="H650" s="102"/>
      <c r="I650" s="4" t="e">
        <f>IFERROR(VLOOKUP(H650,H$2:H649,1,FALSE),VLOOKUP(H650,H$478:H651,1,FALSE))</f>
        <v>#N/A</v>
      </c>
      <c r="J650" s="4" t="str">
        <f t="shared" si="132"/>
        <v/>
      </c>
      <c r="K650" s="4" t="str">
        <f t="shared" si="133"/>
        <v/>
      </c>
      <c r="L650" s="4" t="str">
        <f t="shared" si="134"/>
        <v/>
      </c>
      <c r="M650" s="5" t="str">
        <f t="shared" si="128"/>
        <v/>
      </c>
      <c r="N650" s="4" t="str">
        <f t="shared" si="135"/>
        <v/>
      </c>
      <c r="O650" s="4"/>
      <c r="P650" s="4" t="str">
        <f t="shared" si="136"/>
        <v/>
      </c>
      <c r="Q650" s="4" t="str">
        <f t="shared" si="137"/>
        <v/>
      </c>
      <c r="R650" s="4">
        <f t="shared" si="129"/>
        <v>0</v>
      </c>
      <c r="S650" s="4">
        <f t="shared" si="130"/>
        <v>2</v>
      </c>
      <c r="T650" s="4" t="str">
        <f t="shared" si="131"/>
        <v>L2</v>
      </c>
      <c r="U650" s="4" t="str">
        <f t="shared" si="138"/>
        <v/>
      </c>
    </row>
    <row r="651" spans="1:21" x14ac:dyDescent="0.25">
      <c r="A651" s="4" t="str">
        <f t="shared" si="127"/>
        <v/>
      </c>
      <c r="B651" s="4" t="str">
        <f>IF(C651=1,MAX(B$2:$B650)+1,IF(F651=0,"",B650))</f>
        <v/>
      </c>
      <c r="C651" s="4">
        <f>COUNTIF($F$2:$F651,F651)</f>
        <v>0</v>
      </c>
      <c r="D651" s="4">
        <f>IF(F651=0,0,MAX($D$2:D650)+1)</f>
        <v>0</v>
      </c>
      <c r="E651" s="4">
        <f>IF(H651=0,0,MAX($E$2:E650)+1)</f>
        <v>0</v>
      </c>
      <c r="F651" s="59"/>
      <c r="G651" s="59"/>
      <c r="H651" s="102"/>
      <c r="I651" s="4" t="e">
        <f>IFERROR(VLOOKUP(H651,H$2:H650,1,FALSE),VLOOKUP(H651,H$478:H652,1,FALSE))</f>
        <v>#N/A</v>
      </c>
      <c r="J651" s="4" t="str">
        <f t="shared" si="132"/>
        <v/>
      </c>
      <c r="K651" s="4" t="str">
        <f t="shared" si="133"/>
        <v/>
      </c>
      <c r="L651" s="4" t="str">
        <f t="shared" si="134"/>
        <v/>
      </c>
      <c r="M651" s="5" t="str">
        <f t="shared" si="128"/>
        <v/>
      </c>
      <c r="N651" s="4" t="str">
        <f t="shared" si="135"/>
        <v/>
      </c>
      <c r="O651" s="4"/>
      <c r="P651" s="4" t="str">
        <f t="shared" si="136"/>
        <v/>
      </c>
      <c r="Q651" s="4" t="str">
        <f t="shared" si="137"/>
        <v/>
      </c>
      <c r="R651" s="4">
        <f t="shared" si="129"/>
        <v>0</v>
      </c>
      <c r="S651" s="4">
        <f t="shared" si="130"/>
        <v>3</v>
      </c>
      <c r="T651" s="4" t="str">
        <f t="shared" si="131"/>
        <v>L3</v>
      </c>
      <c r="U651" s="4" t="str">
        <f t="shared" si="138"/>
        <v/>
      </c>
    </row>
    <row r="652" spans="1:21" x14ac:dyDescent="0.25">
      <c r="A652" s="4" t="str">
        <f t="shared" si="127"/>
        <v/>
      </c>
      <c r="B652" s="4" t="str">
        <f>IF(C652=1,MAX(B$2:$B651)+1,IF(F652=0,"",B651))</f>
        <v/>
      </c>
      <c r="C652" s="4">
        <f>COUNTIF($F$2:$F652,F652)</f>
        <v>0</v>
      </c>
      <c r="D652" s="4">
        <f>IF(F652=0,0,MAX($D$2:D651)+1)</f>
        <v>0</v>
      </c>
      <c r="E652" s="4">
        <f>IF(H652=0,0,MAX($E$2:E651)+1)</f>
        <v>0</v>
      </c>
      <c r="F652" s="59"/>
      <c r="G652" s="59"/>
      <c r="H652" s="102"/>
      <c r="I652" s="4" t="e">
        <f>IFERROR(VLOOKUP(H652,H$2:H651,1,FALSE),VLOOKUP(H652,H$478:H653,1,FALSE))</f>
        <v>#N/A</v>
      </c>
      <c r="J652" s="4" t="str">
        <f t="shared" si="132"/>
        <v/>
      </c>
      <c r="K652" s="4" t="str">
        <f t="shared" si="133"/>
        <v/>
      </c>
      <c r="L652" s="4" t="str">
        <f t="shared" si="134"/>
        <v/>
      </c>
      <c r="M652" s="5" t="str">
        <f t="shared" si="128"/>
        <v/>
      </c>
      <c r="N652" s="4" t="str">
        <f t="shared" si="135"/>
        <v/>
      </c>
      <c r="O652" s="4"/>
      <c r="P652" s="4" t="str">
        <f t="shared" si="136"/>
        <v/>
      </c>
      <c r="Q652" s="4" t="str">
        <f t="shared" si="137"/>
        <v/>
      </c>
      <c r="R652" s="4">
        <f t="shared" si="129"/>
        <v>0</v>
      </c>
      <c r="S652" s="4">
        <f t="shared" si="130"/>
        <v>1</v>
      </c>
      <c r="T652" s="4" t="str">
        <f t="shared" si="131"/>
        <v>L1</v>
      </c>
      <c r="U652" s="4" t="str">
        <f t="shared" si="138"/>
        <v/>
      </c>
    </row>
    <row r="653" spans="1:21" x14ac:dyDescent="0.25">
      <c r="A653" s="4" t="str">
        <f t="shared" si="127"/>
        <v/>
      </c>
      <c r="B653" s="4" t="str">
        <f>IF(C653=1,MAX(B$2:$B652)+1,IF(F653=0,"",B652))</f>
        <v/>
      </c>
      <c r="C653" s="4">
        <f>COUNTIF($F$2:$F653,F653)</f>
        <v>0</v>
      </c>
      <c r="D653" s="4">
        <f>IF(F653=0,0,MAX($D$2:D652)+1)</f>
        <v>0</v>
      </c>
      <c r="E653" s="4">
        <f>IF(H653=0,0,MAX($E$2:E652)+1)</f>
        <v>0</v>
      </c>
      <c r="F653" s="59"/>
      <c r="G653" s="59"/>
      <c r="H653" s="102"/>
      <c r="I653" s="4" t="e">
        <f>IFERROR(VLOOKUP(H653,H$2:H652,1,FALSE),VLOOKUP(H653,H$478:H654,1,FALSE))</f>
        <v>#N/A</v>
      </c>
      <c r="J653" s="4" t="str">
        <f t="shared" si="132"/>
        <v/>
      </c>
      <c r="K653" s="4" t="str">
        <f t="shared" si="133"/>
        <v/>
      </c>
      <c r="L653" s="4" t="str">
        <f t="shared" si="134"/>
        <v/>
      </c>
      <c r="M653" s="5" t="str">
        <f t="shared" si="128"/>
        <v/>
      </c>
      <c r="N653" s="4" t="str">
        <f t="shared" si="135"/>
        <v/>
      </c>
      <c r="O653" s="4"/>
      <c r="P653" s="4" t="str">
        <f t="shared" si="136"/>
        <v/>
      </c>
      <c r="Q653" s="4" t="str">
        <f t="shared" si="137"/>
        <v/>
      </c>
      <c r="R653" s="4">
        <f t="shared" si="129"/>
        <v>0</v>
      </c>
      <c r="S653" s="4">
        <f t="shared" si="130"/>
        <v>2</v>
      </c>
      <c r="T653" s="4" t="str">
        <f t="shared" si="131"/>
        <v>L2</v>
      </c>
      <c r="U653" s="4" t="str">
        <f t="shared" si="138"/>
        <v/>
      </c>
    </row>
    <row r="654" spans="1:21" x14ac:dyDescent="0.25">
      <c r="A654" s="4" t="str">
        <f t="shared" si="127"/>
        <v/>
      </c>
      <c r="B654" s="4" t="str">
        <f>IF(C654=1,MAX(B$2:$B653)+1,IF(F654=0,"",B653))</f>
        <v/>
      </c>
      <c r="C654" s="4">
        <f>COUNTIF($F$2:$F654,F654)</f>
        <v>0</v>
      </c>
      <c r="D654" s="4">
        <f>IF(F654=0,0,MAX($D$2:D653)+1)</f>
        <v>0</v>
      </c>
      <c r="E654" s="4">
        <f>IF(H654=0,0,MAX($E$2:E653)+1)</f>
        <v>0</v>
      </c>
      <c r="F654" s="59"/>
      <c r="G654" s="59"/>
      <c r="H654" s="102"/>
      <c r="I654" s="4" t="e">
        <f>IFERROR(VLOOKUP(H654,H$2:H653,1,FALSE),VLOOKUP(H654,H$478:H655,1,FALSE))</f>
        <v>#N/A</v>
      </c>
      <c r="J654" s="4" t="str">
        <f t="shared" si="132"/>
        <v/>
      </c>
      <c r="K654" s="4" t="str">
        <f t="shared" si="133"/>
        <v/>
      </c>
      <c r="L654" s="4" t="str">
        <f t="shared" si="134"/>
        <v/>
      </c>
      <c r="M654" s="5" t="str">
        <f t="shared" si="128"/>
        <v/>
      </c>
      <c r="N654" s="4" t="str">
        <f t="shared" si="135"/>
        <v/>
      </c>
      <c r="O654" s="4"/>
      <c r="P654" s="4" t="str">
        <f t="shared" si="136"/>
        <v/>
      </c>
      <c r="Q654" s="4" t="str">
        <f t="shared" si="137"/>
        <v/>
      </c>
      <c r="R654" s="4">
        <f t="shared" si="129"/>
        <v>0</v>
      </c>
      <c r="S654" s="4">
        <f t="shared" si="130"/>
        <v>3</v>
      </c>
      <c r="T654" s="4" t="str">
        <f t="shared" si="131"/>
        <v>L3</v>
      </c>
      <c r="U654" s="4" t="str">
        <f t="shared" si="138"/>
        <v/>
      </c>
    </row>
    <row r="655" spans="1:21" x14ac:dyDescent="0.25">
      <c r="A655" s="4" t="str">
        <f t="shared" si="127"/>
        <v/>
      </c>
      <c r="B655" s="4" t="str">
        <f>IF(C655=1,MAX(B$2:$B654)+1,IF(F655=0,"",B654))</f>
        <v/>
      </c>
      <c r="C655" s="4">
        <f>COUNTIF($F$2:$F655,F655)</f>
        <v>0</v>
      </c>
      <c r="D655" s="4">
        <f>IF(F655=0,0,MAX($D$2:D654)+1)</f>
        <v>0</v>
      </c>
      <c r="E655" s="4">
        <f>IF(H655=0,0,MAX($E$2:E654)+1)</f>
        <v>0</v>
      </c>
      <c r="F655" s="59"/>
      <c r="G655" s="59"/>
      <c r="H655" s="102"/>
      <c r="I655" s="4" t="e">
        <f>IFERROR(VLOOKUP(H655,H$2:H654,1,FALSE),VLOOKUP(H655,H$478:H656,1,FALSE))</f>
        <v>#N/A</v>
      </c>
      <c r="J655" s="4" t="str">
        <f t="shared" si="132"/>
        <v/>
      </c>
      <c r="K655" s="4" t="str">
        <f t="shared" si="133"/>
        <v/>
      </c>
      <c r="L655" s="4" t="str">
        <f t="shared" si="134"/>
        <v/>
      </c>
      <c r="M655" s="5" t="str">
        <f t="shared" si="128"/>
        <v/>
      </c>
      <c r="N655" s="4" t="str">
        <f t="shared" si="135"/>
        <v/>
      </c>
      <c r="O655" s="4"/>
      <c r="P655" s="4" t="str">
        <f t="shared" si="136"/>
        <v/>
      </c>
      <c r="Q655" s="4" t="str">
        <f t="shared" si="137"/>
        <v/>
      </c>
      <c r="R655" s="4">
        <f t="shared" si="129"/>
        <v>0</v>
      </c>
      <c r="S655" s="4">
        <f t="shared" si="130"/>
        <v>1</v>
      </c>
      <c r="T655" s="4" t="str">
        <f t="shared" si="131"/>
        <v>L1</v>
      </c>
      <c r="U655" s="4" t="str">
        <f t="shared" si="138"/>
        <v/>
      </c>
    </row>
    <row r="656" spans="1:21" x14ac:dyDescent="0.25">
      <c r="A656" s="4" t="str">
        <f t="shared" si="127"/>
        <v/>
      </c>
      <c r="B656" s="4" t="str">
        <f>IF(C656=1,MAX(B$2:$B655)+1,IF(F656=0,"",B655))</f>
        <v/>
      </c>
      <c r="C656" s="4">
        <f>COUNTIF($F$2:$F656,F656)</f>
        <v>0</v>
      </c>
      <c r="D656" s="4">
        <f>IF(F656=0,0,MAX($D$2:D655)+1)</f>
        <v>0</v>
      </c>
      <c r="E656" s="4">
        <f>IF(H656=0,0,MAX($E$2:E655)+1)</f>
        <v>0</v>
      </c>
      <c r="F656" s="59"/>
      <c r="G656" s="59"/>
      <c r="H656" s="102"/>
      <c r="I656" s="4" t="e">
        <f>IFERROR(VLOOKUP(H656,H$2:H655,1,FALSE),VLOOKUP(H656,H$478:H657,1,FALSE))</f>
        <v>#N/A</v>
      </c>
      <c r="J656" s="4" t="str">
        <f t="shared" si="132"/>
        <v/>
      </c>
      <c r="K656" s="4" t="str">
        <f t="shared" si="133"/>
        <v/>
      </c>
      <c r="L656" s="4" t="str">
        <f t="shared" si="134"/>
        <v/>
      </c>
      <c r="M656" s="5" t="str">
        <f t="shared" si="128"/>
        <v/>
      </c>
      <c r="N656" s="4" t="str">
        <f t="shared" si="135"/>
        <v/>
      </c>
      <c r="O656" s="4"/>
      <c r="P656" s="4" t="str">
        <f t="shared" si="136"/>
        <v/>
      </c>
      <c r="Q656" s="4" t="str">
        <f t="shared" si="137"/>
        <v/>
      </c>
      <c r="R656" s="4">
        <f t="shared" si="129"/>
        <v>0</v>
      </c>
      <c r="S656" s="4">
        <f t="shared" si="130"/>
        <v>2</v>
      </c>
      <c r="T656" s="4" t="str">
        <f t="shared" si="131"/>
        <v>L2</v>
      </c>
      <c r="U656" s="4" t="str">
        <f t="shared" si="138"/>
        <v/>
      </c>
    </row>
    <row r="657" spans="1:21" x14ac:dyDescent="0.25">
      <c r="A657" s="4" t="str">
        <f t="shared" si="127"/>
        <v/>
      </c>
      <c r="B657" s="4" t="str">
        <f>IF(C657=1,MAX(B$2:$B656)+1,IF(F657=0,"",B656))</f>
        <v/>
      </c>
      <c r="C657" s="4">
        <f>COUNTIF($F$2:$F657,F657)</f>
        <v>0</v>
      </c>
      <c r="D657" s="4">
        <f>IF(F657=0,0,MAX($D$2:D656)+1)</f>
        <v>0</v>
      </c>
      <c r="E657" s="4">
        <f>IF(H657=0,0,MAX($E$2:E656)+1)</f>
        <v>0</v>
      </c>
      <c r="F657" s="59"/>
      <c r="G657" s="59"/>
      <c r="H657" s="102"/>
      <c r="I657" s="4" t="e">
        <f>IFERROR(VLOOKUP(H657,H$2:H656,1,FALSE),VLOOKUP(H657,H$478:H658,1,FALSE))</f>
        <v>#N/A</v>
      </c>
      <c r="J657" s="4" t="str">
        <f t="shared" si="132"/>
        <v/>
      </c>
      <c r="K657" s="4" t="str">
        <f t="shared" si="133"/>
        <v/>
      </c>
      <c r="L657" s="4" t="str">
        <f t="shared" si="134"/>
        <v/>
      </c>
      <c r="M657" s="5" t="str">
        <f t="shared" si="128"/>
        <v/>
      </c>
      <c r="N657" s="4" t="str">
        <f t="shared" si="135"/>
        <v/>
      </c>
      <c r="O657" s="4"/>
      <c r="P657" s="4" t="str">
        <f t="shared" si="136"/>
        <v/>
      </c>
      <c r="Q657" s="4" t="str">
        <f t="shared" si="137"/>
        <v/>
      </c>
      <c r="R657" s="4">
        <f t="shared" si="129"/>
        <v>0</v>
      </c>
      <c r="S657" s="4">
        <f t="shared" si="130"/>
        <v>3</v>
      </c>
      <c r="T657" s="4" t="str">
        <f t="shared" si="131"/>
        <v>L3</v>
      </c>
      <c r="U657" s="4" t="str">
        <f t="shared" si="138"/>
        <v/>
      </c>
    </row>
    <row r="658" spans="1:21" x14ac:dyDescent="0.25">
      <c r="A658" s="4" t="str">
        <f t="shared" si="127"/>
        <v/>
      </c>
      <c r="B658" s="4" t="str">
        <f>IF(C658=1,MAX(B$2:$B657)+1,IF(F658=0,"",B657))</f>
        <v/>
      </c>
      <c r="C658" s="4">
        <f>COUNTIF($F$2:$F658,F658)</f>
        <v>0</v>
      </c>
      <c r="D658" s="4">
        <f>IF(F658=0,0,MAX($D$2:D657)+1)</f>
        <v>0</v>
      </c>
      <c r="E658" s="4">
        <f>IF(H658=0,0,MAX($E$2:E657)+1)</f>
        <v>0</v>
      </c>
      <c r="F658" s="59"/>
      <c r="G658" s="59"/>
      <c r="H658" s="102"/>
      <c r="I658" s="4" t="e">
        <f>IFERROR(VLOOKUP(H658,H$2:H657,1,FALSE),VLOOKUP(H658,H$478:H659,1,FALSE))</f>
        <v>#N/A</v>
      </c>
      <c r="J658" s="4" t="str">
        <f t="shared" si="132"/>
        <v/>
      </c>
      <c r="K658" s="4" t="str">
        <f t="shared" si="133"/>
        <v/>
      </c>
      <c r="L658" s="4" t="str">
        <f t="shared" si="134"/>
        <v/>
      </c>
      <c r="M658" s="5" t="str">
        <f t="shared" si="128"/>
        <v/>
      </c>
      <c r="N658" s="4" t="str">
        <f t="shared" si="135"/>
        <v/>
      </c>
      <c r="O658" s="4"/>
      <c r="P658" s="4" t="str">
        <f t="shared" si="136"/>
        <v/>
      </c>
      <c r="Q658" s="4" t="str">
        <f t="shared" si="137"/>
        <v/>
      </c>
      <c r="R658" s="4">
        <f t="shared" si="129"/>
        <v>0</v>
      </c>
      <c r="S658" s="4">
        <f t="shared" si="130"/>
        <v>1</v>
      </c>
      <c r="T658" s="4" t="str">
        <f t="shared" si="131"/>
        <v>L1</v>
      </c>
      <c r="U658" s="4" t="str">
        <f t="shared" si="138"/>
        <v/>
      </c>
    </row>
    <row r="659" spans="1:21" x14ac:dyDescent="0.25">
      <c r="A659" s="4" t="str">
        <f t="shared" si="127"/>
        <v/>
      </c>
      <c r="B659" s="4" t="str">
        <f>IF(C659=1,MAX(B$2:$B658)+1,IF(F659=0,"",B658))</f>
        <v/>
      </c>
      <c r="C659" s="4">
        <f>COUNTIF($F$2:$F659,F659)</f>
        <v>0</v>
      </c>
      <c r="D659" s="4">
        <f>IF(F659=0,0,MAX($D$2:D658)+1)</f>
        <v>0</v>
      </c>
      <c r="E659" s="4">
        <f>IF(H659=0,0,MAX($E$2:E658)+1)</f>
        <v>0</v>
      </c>
      <c r="F659" s="59"/>
      <c r="G659" s="59"/>
      <c r="H659" s="102"/>
      <c r="I659" s="4" t="e">
        <f>IFERROR(VLOOKUP(H659,H$2:H658,1,FALSE),VLOOKUP(H659,H$478:H660,1,FALSE))</f>
        <v>#N/A</v>
      </c>
      <c r="J659" s="4" t="str">
        <f t="shared" si="132"/>
        <v/>
      </c>
      <c r="K659" s="4" t="str">
        <f t="shared" si="133"/>
        <v/>
      </c>
      <c r="L659" s="4" t="str">
        <f t="shared" si="134"/>
        <v/>
      </c>
      <c r="M659" s="5" t="str">
        <f t="shared" si="128"/>
        <v/>
      </c>
      <c r="N659" s="4" t="str">
        <f t="shared" si="135"/>
        <v/>
      </c>
      <c r="O659" s="4"/>
      <c r="P659" s="4" t="str">
        <f t="shared" si="136"/>
        <v/>
      </c>
      <c r="Q659" s="4" t="str">
        <f t="shared" si="137"/>
        <v/>
      </c>
      <c r="R659" s="4">
        <f t="shared" si="129"/>
        <v>0</v>
      </c>
      <c r="S659" s="4">
        <f t="shared" si="130"/>
        <v>2</v>
      </c>
      <c r="T659" s="4" t="str">
        <f t="shared" si="131"/>
        <v>L2</v>
      </c>
      <c r="U659" s="4" t="str">
        <f t="shared" si="138"/>
        <v/>
      </c>
    </row>
    <row r="660" spans="1:21" x14ac:dyDescent="0.25">
      <c r="A660" s="4" t="str">
        <f t="shared" si="127"/>
        <v/>
      </c>
      <c r="B660" s="4" t="str">
        <f>IF(C660=1,MAX(B$2:$B659)+1,IF(F660=0,"",B659))</f>
        <v/>
      </c>
      <c r="C660" s="4">
        <f>COUNTIF($F$2:$F660,F660)</f>
        <v>0</v>
      </c>
      <c r="D660" s="4">
        <f>IF(F660=0,0,MAX($D$2:D659)+1)</f>
        <v>0</v>
      </c>
      <c r="E660" s="4">
        <f>IF(H660=0,0,MAX($E$2:E659)+1)</f>
        <v>0</v>
      </c>
      <c r="F660" s="59"/>
      <c r="G660" s="59"/>
      <c r="H660" s="102"/>
      <c r="I660" s="4" t="e">
        <f>IFERROR(VLOOKUP(H660,H$2:H659,1,FALSE),VLOOKUP(H660,H$478:H661,1,FALSE))</f>
        <v>#N/A</v>
      </c>
      <c r="J660" s="4" t="str">
        <f t="shared" si="132"/>
        <v/>
      </c>
      <c r="K660" s="4" t="str">
        <f t="shared" si="133"/>
        <v/>
      </c>
      <c r="L660" s="4" t="str">
        <f t="shared" si="134"/>
        <v/>
      </c>
      <c r="M660" s="5" t="str">
        <f t="shared" si="128"/>
        <v/>
      </c>
      <c r="N660" s="4" t="str">
        <f t="shared" si="135"/>
        <v/>
      </c>
      <c r="O660" s="4"/>
      <c r="P660" s="4" t="str">
        <f t="shared" si="136"/>
        <v/>
      </c>
      <c r="Q660" s="4" t="str">
        <f t="shared" si="137"/>
        <v/>
      </c>
      <c r="R660" s="4">
        <f t="shared" si="129"/>
        <v>0</v>
      </c>
      <c r="S660" s="4">
        <f t="shared" si="130"/>
        <v>3</v>
      </c>
      <c r="T660" s="4" t="str">
        <f t="shared" si="131"/>
        <v>L3</v>
      </c>
      <c r="U660" s="4" t="str">
        <f t="shared" si="138"/>
        <v/>
      </c>
    </row>
    <row r="661" spans="1:21" x14ac:dyDescent="0.25">
      <c r="A661" s="4" t="str">
        <f t="shared" si="127"/>
        <v/>
      </c>
      <c r="B661" s="4" t="str">
        <f>IF(C661=1,MAX(B$2:$B660)+1,IF(F661=0,"",B660))</f>
        <v/>
      </c>
      <c r="C661" s="4">
        <f>COUNTIF($F$2:$F661,F661)</f>
        <v>0</v>
      </c>
      <c r="D661" s="4">
        <f>IF(F661=0,0,MAX($D$2:D660)+1)</f>
        <v>0</v>
      </c>
      <c r="E661" s="4">
        <f>IF(H661=0,0,MAX($E$2:E660)+1)</f>
        <v>0</v>
      </c>
      <c r="F661" s="59"/>
      <c r="G661" s="59"/>
      <c r="H661" s="102"/>
      <c r="I661" s="4" t="e">
        <f>IFERROR(VLOOKUP(H661,H$2:H660,1,FALSE),VLOOKUP(H661,H$478:H662,1,FALSE))</f>
        <v>#N/A</v>
      </c>
      <c r="J661" s="4" t="str">
        <f t="shared" si="132"/>
        <v/>
      </c>
      <c r="K661" s="4" t="str">
        <f t="shared" si="133"/>
        <v/>
      </c>
      <c r="L661" s="4" t="str">
        <f t="shared" si="134"/>
        <v/>
      </c>
      <c r="M661" s="5" t="str">
        <f t="shared" si="128"/>
        <v/>
      </c>
      <c r="N661" s="4" t="str">
        <f t="shared" si="135"/>
        <v/>
      </c>
      <c r="O661" s="4"/>
      <c r="P661" s="4" t="str">
        <f t="shared" si="136"/>
        <v/>
      </c>
      <c r="Q661" s="4" t="str">
        <f t="shared" si="137"/>
        <v/>
      </c>
      <c r="R661" s="4">
        <f t="shared" si="129"/>
        <v>0</v>
      </c>
      <c r="S661" s="4">
        <f t="shared" si="130"/>
        <v>1</v>
      </c>
      <c r="T661" s="4" t="str">
        <f t="shared" si="131"/>
        <v>L1</v>
      </c>
      <c r="U661" s="4" t="str">
        <f t="shared" si="138"/>
        <v/>
      </c>
    </row>
    <row r="662" spans="1:21" x14ac:dyDescent="0.25">
      <c r="A662" s="4" t="str">
        <f t="shared" si="127"/>
        <v/>
      </c>
      <c r="B662" s="4" t="str">
        <f>IF(C662=1,MAX(B$2:$B661)+1,IF(F662=0,"",B661))</f>
        <v/>
      </c>
      <c r="C662" s="4">
        <f>COUNTIF($F$2:$F662,F662)</f>
        <v>0</v>
      </c>
      <c r="D662" s="4">
        <f>IF(F662=0,0,MAX($D$2:D661)+1)</f>
        <v>0</v>
      </c>
      <c r="E662" s="4">
        <f>IF(H662=0,0,MAX($E$2:E661)+1)</f>
        <v>0</v>
      </c>
      <c r="F662" s="59"/>
      <c r="G662" s="59"/>
      <c r="H662" s="102"/>
      <c r="I662" s="4" t="e">
        <f>IFERROR(VLOOKUP(H662,H$2:H661,1,FALSE),VLOOKUP(H662,H$478:H663,1,FALSE))</f>
        <v>#N/A</v>
      </c>
      <c r="J662" s="4" t="str">
        <f t="shared" si="132"/>
        <v/>
      </c>
      <c r="K662" s="4" t="str">
        <f t="shared" si="133"/>
        <v/>
      </c>
      <c r="L662" s="4" t="str">
        <f t="shared" si="134"/>
        <v/>
      </c>
      <c r="M662" s="5" t="str">
        <f t="shared" si="128"/>
        <v/>
      </c>
      <c r="N662" s="4" t="str">
        <f t="shared" si="135"/>
        <v/>
      </c>
      <c r="O662" s="4"/>
      <c r="P662" s="4" t="str">
        <f t="shared" si="136"/>
        <v/>
      </c>
      <c r="Q662" s="4" t="str">
        <f t="shared" si="137"/>
        <v/>
      </c>
      <c r="R662" s="4">
        <f t="shared" si="129"/>
        <v>0</v>
      </c>
      <c r="S662" s="4">
        <f t="shared" si="130"/>
        <v>2</v>
      </c>
      <c r="T662" s="4" t="str">
        <f t="shared" si="131"/>
        <v>L2</v>
      </c>
      <c r="U662" s="4" t="str">
        <f t="shared" si="138"/>
        <v/>
      </c>
    </row>
    <row r="663" spans="1:21" x14ac:dyDescent="0.25">
      <c r="A663" s="4" t="str">
        <f t="shared" si="127"/>
        <v/>
      </c>
      <c r="B663" s="4" t="str">
        <f>IF(C663=1,MAX(B$2:$B662)+1,IF(F663=0,"",B662))</f>
        <v/>
      </c>
      <c r="C663" s="4">
        <f>COUNTIF($F$2:$F663,F663)</f>
        <v>0</v>
      </c>
      <c r="D663" s="4">
        <f>IF(F663=0,0,MAX($D$2:D662)+1)</f>
        <v>0</v>
      </c>
      <c r="E663" s="4">
        <f>IF(H663=0,0,MAX($E$2:E662)+1)</f>
        <v>0</v>
      </c>
      <c r="F663" s="59"/>
      <c r="G663" s="59"/>
      <c r="H663" s="102"/>
      <c r="I663" s="4" t="e">
        <f>IFERROR(VLOOKUP(H663,H$2:H662,1,FALSE),VLOOKUP(H663,H$478:H664,1,FALSE))</f>
        <v>#N/A</v>
      </c>
      <c r="J663" s="4" t="str">
        <f t="shared" si="132"/>
        <v/>
      </c>
      <c r="K663" s="4" t="str">
        <f t="shared" si="133"/>
        <v/>
      </c>
      <c r="L663" s="4" t="str">
        <f t="shared" si="134"/>
        <v/>
      </c>
      <c r="M663" s="5" t="str">
        <f t="shared" si="128"/>
        <v/>
      </c>
      <c r="N663" s="4" t="str">
        <f t="shared" si="135"/>
        <v/>
      </c>
      <c r="O663" s="4"/>
      <c r="P663" s="4" t="str">
        <f t="shared" si="136"/>
        <v/>
      </c>
      <c r="Q663" s="4" t="str">
        <f t="shared" si="137"/>
        <v/>
      </c>
      <c r="R663" s="4">
        <f t="shared" si="129"/>
        <v>0</v>
      </c>
      <c r="S663" s="4">
        <f t="shared" si="130"/>
        <v>3</v>
      </c>
      <c r="T663" s="4" t="str">
        <f t="shared" si="131"/>
        <v>L3</v>
      </c>
      <c r="U663" s="4" t="str">
        <f t="shared" si="138"/>
        <v/>
      </c>
    </row>
    <row r="664" spans="1:21" x14ac:dyDescent="0.25">
      <c r="A664" s="4" t="str">
        <f t="shared" si="127"/>
        <v/>
      </c>
      <c r="B664" s="4" t="str">
        <f>IF(C664=1,MAX(B$2:$B663)+1,IF(F664=0,"",B663))</f>
        <v/>
      </c>
      <c r="C664" s="4">
        <f>COUNTIF($F$2:$F664,F664)</f>
        <v>0</v>
      </c>
      <c r="D664" s="4">
        <f>IF(F664=0,0,MAX($D$2:D663)+1)</f>
        <v>0</v>
      </c>
      <c r="E664" s="4">
        <f>IF(H664=0,0,MAX($E$2:E663)+1)</f>
        <v>0</v>
      </c>
      <c r="F664" s="59"/>
      <c r="G664" s="59"/>
      <c r="H664" s="102"/>
      <c r="I664" s="4" t="e">
        <f>IFERROR(VLOOKUP(H664,H$2:H663,1,FALSE),VLOOKUP(H664,H$478:H665,1,FALSE))</f>
        <v>#N/A</v>
      </c>
      <c r="J664" s="4" t="str">
        <f t="shared" si="132"/>
        <v/>
      </c>
      <c r="K664" s="4" t="str">
        <f t="shared" si="133"/>
        <v/>
      </c>
      <c r="L664" s="4" t="str">
        <f t="shared" si="134"/>
        <v/>
      </c>
      <c r="M664" s="5" t="str">
        <f t="shared" si="128"/>
        <v/>
      </c>
      <c r="N664" s="4" t="str">
        <f t="shared" si="135"/>
        <v/>
      </c>
      <c r="O664" s="4"/>
      <c r="P664" s="4" t="str">
        <f t="shared" si="136"/>
        <v/>
      </c>
      <c r="Q664" s="4" t="str">
        <f t="shared" si="137"/>
        <v/>
      </c>
      <c r="R664" s="4">
        <f t="shared" si="129"/>
        <v>0</v>
      </c>
      <c r="S664" s="4">
        <f t="shared" si="130"/>
        <v>1</v>
      </c>
      <c r="T664" s="4" t="str">
        <f t="shared" si="131"/>
        <v>L1</v>
      </c>
      <c r="U664" s="4" t="str">
        <f t="shared" si="138"/>
        <v/>
      </c>
    </row>
    <row r="665" spans="1:21" ht="15.75" thickBot="1" x14ac:dyDescent="0.3">
      <c r="A665" s="4" t="str">
        <f t="shared" si="127"/>
        <v/>
      </c>
      <c r="B665" s="4" t="str">
        <f>IF(C665=1,MAX(B$2:$B664)+1,IF(F665=0,"",B664))</f>
        <v/>
      </c>
      <c r="C665" s="4">
        <f>COUNTIF($F$2:$F665,F665)</f>
        <v>0</v>
      </c>
      <c r="D665" s="4">
        <f>IF(F665=0,0,MAX($D$2:D664)+1)</f>
        <v>0</v>
      </c>
      <c r="E665" s="4">
        <f>IF(H665=0,0,MAX($E$2:E664)+1)</f>
        <v>0</v>
      </c>
      <c r="F665" s="59"/>
      <c r="G665" s="59"/>
      <c r="H665" s="103"/>
      <c r="I665" s="4" t="e">
        <f>IFERROR(VLOOKUP(H665,H$2:H664,1,FALSE),VLOOKUP(H665,H$478:H666,1,FALSE))</f>
        <v>#N/A</v>
      </c>
      <c r="J665" s="4" t="str">
        <f t="shared" si="132"/>
        <v/>
      </c>
      <c r="K665" s="4" t="str">
        <f t="shared" si="133"/>
        <v/>
      </c>
      <c r="L665" s="4" t="str">
        <f t="shared" si="134"/>
        <v/>
      </c>
      <c r="M665" s="5" t="str">
        <f t="shared" si="128"/>
        <v/>
      </c>
      <c r="N665" s="4" t="str">
        <f t="shared" si="135"/>
        <v/>
      </c>
      <c r="O665" s="4"/>
      <c r="P665" s="4" t="str">
        <f t="shared" si="136"/>
        <v/>
      </c>
      <c r="Q665" s="4" t="str">
        <f t="shared" si="137"/>
        <v/>
      </c>
      <c r="R665" s="4">
        <f t="shared" si="129"/>
        <v>0</v>
      </c>
      <c r="S665" s="4">
        <f t="shared" si="130"/>
        <v>2</v>
      </c>
      <c r="T665" s="4" t="str">
        <f t="shared" si="131"/>
        <v>L2</v>
      </c>
      <c r="U665" s="4" t="str">
        <f t="shared" si="138"/>
        <v/>
      </c>
    </row>
    <row r="666" spans="1:21" x14ac:dyDescent="0.25">
      <c r="A666" s="4" t="str">
        <f t="shared" si="127"/>
        <v/>
      </c>
      <c r="B666" s="4" t="str">
        <f>IF(C666=1,MAX(B$2:$B665)+1,IF(F666=0,"",B665))</f>
        <v/>
      </c>
      <c r="C666" s="4">
        <f>COUNTIF($F$2:$F666,F666)</f>
        <v>0</v>
      </c>
      <c r="D666" s="4">
        <f>IF(F666=0,0,MAX($D$2:D665)+1)</f>
        <v>0</v>
      </c>
      <c r="E666" s="4">
        <f>IF(H666=0,0,MAX($E$2:E665)+1)</f>
        <v>0</v>
      </c>
      <c r="F666" s="59"/>
      <c r="G666" s="59"/>
      <c r="H666" s="104"/>
      <c r="I666" s="4" t="e">
        <f>IFERROR(VLOOKUP(H666,H$2:H665,1,FALSE),VLOOKUP(H666,H$478:H667,1,FALSE))</f>
        <v>#N/A</v>
      </c>
      <c r="J666" s="4" t="str">
        <f t="shared" si="132"/>
        <v/>
      </c>
      <c r="K666" s="4" t="str">
        <f t="shared" si="133"/>
        <v/>
      </c>
      <c r="L666" s="4" t="str">
        <f t="shared" si="134"/>
        <v/>
      </c>
      <c r="M666" s="5" t="str">
        <f t="shared" si="128"/>
        <v/>
      </c>
      <c r="N666" s="4" t="str">
        <f t="shared" si="135"/>
        <v/>
      </c>
      <c r="O666" s="4"/>
      <c r="P666" s="4" t="str">
        <f t="shared" si="136"/>
        <v/>
      </c>
      <c r="Q666" s="4" t="str">
        <f t="shared" si="137"/>
        <v/>
      </c>
      <c r="R666" s="4">
        <f t="shared" si="129"/>
        <v>0</v>
      </c>
      <c r="S666" s="4">
        <f t="shared" si="130"/>
        <v>3</v>
      </c>
      <c r="T666" s="4" t="str">
        <f t="shared" si="131"/>
        <v>L3</v>
      </c>
      <c r="U666" s="4" t="str">
        <f t="shared" si="138"/>
        <v/>
      </c>
    </row>
    <row r="667" spans="1:21" x14ac:dyDescent="0.25">
      <c r="A667" s="4" t="str">
        <f t="shared" si="127"/>
        <v/>
      </c>
      <c r="B667" s="4" t="str">
        <f>IF(C667=1,MAX(B$2:$B666)+1,IF(F667=0,"",B666))</f>
        <v/>
      </c>
      <c r="C667" s="4">
        <f>COUNTIF($F$2:$F667,F667)</f>
        <v>0</v>
      </c>
      <c r="D667" s="4">
        <f>IF(F667=0,0,MAX($D$2:D666)+1)</f>
        <v>0</v>
      </c>
      <c r="E667" s="4">
        <f>IF(H667=0,0,MAX($E$2:E666)+1)</f>
        <v>0</v>
      </c>
      <c r="F667" s="59"/>
      <c r="G667" s="59"/>
      <c r="H667" s="102"/>
      <c r="I667" s="4" t="e">
        <f>IFERROR(VLOOKUP(H667,H$2:H666,1,FALSE),VLOOKUP(H667,H$478:H668,1,FALSE))</f>
        <v>#N/A</v>
      </c>
      <c r="J667" s="4" t="str">
        <f t="shared" si="132"/>
        <v/>
      </c>
      <c r="K667" s="4" t="str">
        <f t="shared" si="133"/>
        <v/>
      </c>
      <c r="L667" s="4" t="str">
        <f t="shared" si="134"/>
        <v/>
      </c>
      <c r="M667" s="5" t="str">
        <f t="shared" si="128"/>
        <v/>
      </c>
      <c r="N667" s="4" t="str">
        <f t="shared" si="135"/>
        <v/>
      </c>
      <c r="O667" s="4"/>
      <c r="P667" s="4" t="str">
        <f t="shared" si="136"/>
        <v/>
      </c>
      <c r="Q667" s="4" t="str">
        <f t="shared" si="137"/>
        <v/>
      </c>
      <c r="R667" s="4">
        <f t="shared" si="129"/>
        <v>0</v>
      </c>
      <c r="S667" s="4">
        <f t="shared" si="130"/>
        <v>1</v>
      </c>
      <c r="T667" s="4" t="str">
        <f t="shared" si="131"/>
        <v>L1</v>
      </c>
      <c r="U667" s="4" t="str">
        <f t="shared" si="138"/>
        <v/>
      </c>
    </row>
    <row r="668" spans="1:21" x14ac:dyDescent="0.25">
      <c r="A668" s="4" t="str">
        <f t="shared" si="127"/>
        <v/>
      </c>
      <c r="B668" s="4" t="str">
        <f>IF(C668=1,MAX(B$2:$B667)+1,IF(F668=0,"",B667))</f>
        <v/>
      </c>
      <c r="C668" s="4">
        <f>COUNTIF($F$2:$F668,F668)</f>
        <v>0</v>
      </c>
      <c r="D668" s="4">
        <f>IF(F668=0,0,MAX($D$2:D667)+1)</f>
        <v>0</v>
      </c>
      <c r="E668" s="4">
        <f>IF(H668=0,0,MAX($E$2:E667)+1)</f>
        <v>0</v>
      </c>
      <c r="F668" s="59"/>
      <c r="G668" s="59"/>
      <c r="H668" s="102"/>
      <c r="I668" s="4" t="e">
        <f>IFERROR(VLOOKUP(H668,H$2:H667,1,FALSE),VLOOKUP(H668,H$478:H669,1,FALSE))</f>
        <v>#N/A</v>
      </c>
      <c r="J668" s="4" t="str">
        <f t="shared" si="132"/>
        <v/>
      </c>
      <c r="K668" s="4" t="str">
        <f t="shared" si="133"/>
        <v/>
      </c>
      <c r="L668" s="4" t="str">
        <f t="shared" si="134"/>
        <v/>
      </c>
      <c r="M668" s="5" t="str">
        <f t="shared" si="128"/>
        <v/>
      </c>
      <c r="N668" s="4" t="str">
        <f t="shared" si="135"/>
        <v/>
      </c>
      <c r="O668" s="4"/>
      <c r="P668" s="4" t="str">
        <f t="shared" si="136"/>
        <v/>
      </c>
      <c r="Q668" s="4" t="str">
        <f t="shared" si="137"/>
        <v/>
      </c>
      <c r="R668" s="4">
        <f t="shared" si="129"/>
        <v>0</v>
      </c>
      <c r="S668" s="4">
        <f t="shared" si="130"/>
        <v>2</v>
      </c>
      <c r="T668" s="4" t="str">
        <f t="shared" si="131"/>
        <v>L2</v>
      </c>
      <c r="U668" s="4" t="str">
        <f t="shared" si="138"/>
        <v/>
      </c>
    </row>
    <row r="669" spans="1:21" x14ac:dyDescent="0.25">
      <c r="A669" s="4" t="str">
        <f t="shared" si="127"/>
        <v/>
      </c>
      <c r="B669" s="4" t="str">
        <f>IF(C669=1,MAX(B$2:$B668)+1,IF(F669=0,"",B668))</f>
        <v/>
      </c>
      <c r="C669" s="4">
        <f>COUNTIF($F$2:$F669,F669)</f>
        <v>0</v>
      </c>
      <c r="D669" s="4">
        <f>IF(F669=0,0,MAX($D$2:D668)+1)</f>
        <v>0</v>
      </c>
      <c r="E669" s="4">
        <f>IF(H669=0,0,MAX($E$2:E668)+1)</f>
        <v>0</v>
      </c>
      <c r="F669" s="59"/>
      <c r="G669" s="59"/>
      <c r="H669" s="102"/>
      <c r="I669" s="4" t="e">
        <f>IFERROR(VLOOKUP(H669,H$2:H668,1,FALSE),VLOOKUP(H669,H$478:H670,1,FALSE))</f>
        <v>#N/A</v>
      </c>
      <c r="J669" s="4" t="str">
        <f t="shared" si="132"/>
        <v/>
      </c>
      <c r="K669" s="4" t="str">
        <f t="shared" si="133"/>
        <v/>
      </c>
      <c r="L669" s="4" t="str">
        <f t="shared" si="134"/>
        <v/>
      </c>
      <c r="M669" s="5" t="str">
        <f t="shared" si="128"/>
        <v/>
      </c>
      <c r="N669" s="4" t="str">
        <f t="shared" si="135"/>
        <v/>
      </c>
      <c r="O669" s="4"/>
      <c r="P669" s="4" t="str">
        <f t="shared" si="136"/>
        <v/>
      </c>
      <c r="Q669" s="4" t="str">
        <f t="shared" si="137"/>
        <v/>
      </c>
      <c r="R669" s="4">
        <f t="shared" si="129"/>
        <v>0</v>
      </c>
      <c r="S669" s="4">
        <f t="shared" si="130"/>
        <v>3</v>
      </c>
      <c r="T669" s="4" t="str">
        <f t="shared" si="131"/>
        <v>L3</v>
      </c>
      <c r="U669" s="4" t="str">
        <f t="shared" si="138"/>
        <v/>
      </c>
    </row>
    <row r="670" spans="1:21" x14ac:dyDescent="0.25">
      <c r="A670" s="4" t="str">
        <f t="shared" si="127"/>
        <v/>
      </c>
      <c r="B670" s="4" t="str">
        <f>IF(C670=1,MAX(B$2:$B669)+1,IF(F670=0,"",B669))</f>
        <v/>
      </c>
      <c r="C670" s="4">
        <f>COUNTIF($F$2:$F670,F670)</f>
        <v>0</v>
      </c>
      <c r="D670" s="4">
        <f>IF(F670=0,0,MAX($D$2:D669)+1)</f>
        <v>0</v>
      </c>
      <c r="E670" s="4">
        <f>IF(H670=0,0,MAX($E$2:E669)+1)</f>
        <v>0</v>
      </c>
      <c r="F670" s="59"/>
      <c r="G670" s="59"/>
      <c r="H670" s="102"/>
      <c r="I670" s="4" t="e">
        <f>IFERROR(VLOOKUP(H670,H$2:H669,1,FALSE),VLOOKUP(H670,H$478:H671,1,FALSE))</f>
        <v>#N/A</v>
      </c>
      <c r="J670" s="4" t="str">
        <f t="shared" si="132"/>
        <v/>
      </c>
      <c r="K670" s="4" t="str">
        <f t="shared" si="133"/>
        <v/>
      </c>
      <c r="L670" s="4" t="str">
        <f t="shared" si="134"/>
        <v/>
      </c>
      <c r="M670" s="5" t="str">
        <f t="shared" si="128"/>
        <v/>
      </c>
      <c r="N670" s="4" t="str">
        <f t="shared" si="135"/>
        <v/>
      </c>
      <c r="O670" s="4"/>
      <c r="P670" s="4" t="str">
        <f t="shared" si="136"/>
        <v/>
      </c>
      <c r="Q670" s="4" t="str">
        <f t="shared" si="137"/>
        <v/>
      </c>
      <c r="R670" s="4">
        <f t="shared" si="129"/>
        <v>0</v>
      </c>
      <c r="S670" s="4">
        <f t="shared" si="130"/>
        <v>1</v>
      </c>
      <c r="T670" s="4" t="str">
        <f t="shared" si="131"/>
        <v>L1</v>
      </c>
      <c r="U670" s="4" t="str">
        <f t="shared" si="138"/>
        <v/>
      </c>
    </row>
    <row r="671" spans="1:21" x14ac:dyDescent="0.25">
      <c r="A671" s="4" t="str">
        <f t="shared" ref="A671:A734" si="139">IF(B671=B672,"",B671)</f>
        <v/>
      </c>
      <c r="B671" s="4" t="str">
        <f>IF(C671=1,MAX(B$2:$B670)+1,IF(F671=0,"",B670))</f>
        <v/>
      </c>
      <c r="C671" s="4">
        <f>COUNTIF($F$2:$F671,F671)</f>
        <v>0</v>
      </c>
      <c r="D671" s="4">
        <f>IF(F671=0,0,MAX($D$2:D670)+1)</f>
        <v>0</v>
      </c>
      <c r="E671" s="4">
        <f>IF(H671=0,0,MAX($E$2:E670)+1)</f>
        <v>0</v>
      </c>
      <c r="F671" s="59"/>
      <c r="G671" s="59"/>
      <c r="H671" s="102"/>
      <c r="I671" s="4" t="e">
        <f>IFERROR(VLOOKUP(H671,H$2:H670,1,FALSE),VLOOKUP(H671,H$478:H672,1,FALSE))</f>
        <v>#N/A</v>
      </c>
      <c r="J671" s="4" t="str">
        <f t="shared" si="132"/>
        <v/>
      </c>
      <c r="K671" s="4" t="str">
        <f t="shared" si="133"/>
        <v/>
      </c>
      <c r="L671" s="4" t="str">
        <f t="shared" si="134"/>
        <v/>
      </c>
      <c r="M671" s="5" t="str">
        <f t="shared" ref="M671:M734" si="140">IFERROR(VLOOKUP(H671,Нагрузка_диапазон_1,4,FALSE),"")</f>
        <v/>
      </c>
      <c r="N671" s="4" t="str">
        <f t="shared" si="135"/>
        <v/>
      </c>
      <c r="O671" s="4"/>
      <c r="P671" s="4" t="str">
        <f t="shared" si="136"/>
        <v/>
      </c>
      <c r="Q671" s="4" t="str">
        <f t="shared" si="137"/>
        <v/>
      </c>
      <c r="R671" s="4">
        <f t="shared" ref="R671:R734" si="141">IF(Q671=3,"L1,L2,L3",0)</f>
        <v>0</v>
      </c>
      <c r="S671" s="4">
        <f t="shared" ref="S671:S734" si="142">IF(C671=1,1,IF(Q671=3,S670,IF(S670=3,1,S670+1)))</f>
        <v>2</v>
      </c>
      <c r="T671" s="4" t="str">
        <f t="shared" ref="T671:T734" si="143">IF(R671=0,"L"&amp;S671,R671)</f>
        <v>L2</v>
      </c>
      <c r="U671" s="4" t="str">
        <f t="shared" si="138"/>
        <v/>
      </c>
    </row>
    <row r="672" spans="1:21" x14ac:dyDescent="0.25">
      <c r="A672" s="4" t="str">
        <f t="shared" si="139"/>
        <v/>
      </c>
      <c r="B672" s="4" t="str">
        <f>IF(C672=1,MAX(B$2:$B671)+1,IF(F672=0,"",B671))</f>
        <v/>
      </c>
      <c r="C672" s="4">
        <f>COUNTIF($F$2:$F672,F672)</f>
        <v>0</v>
      </c>
      <c r="D672" s="4">
        <f>IF(F672=0,0,MAX($D$2:D671)+1)</f>
        <v>0</v>
      </c>
      <c r="E672" s="4">
        <f>IF(H672=0,0,MAX($E$2:E671)+1)</f>
        <v>0</v>
      </c>
      <c r="F672" s="59"/>
      <c r="G672" s="59"/>
      <c r="H672" s="102"/>
      <c r="I672" s="4" t="e">
        <f>IFERROR(VLOOKUP(H672,H$2:H671,1,FALSE),VLOOKUP(H672,H$478:H673,1,FALSE))</f>
        <v>#N/A</v>
      </c>
      <c r="J672" s="4" t="str">
        <f t="shared" si="132"/>
        <v/>
      </c>
      <c r="K672" s="4" t="str">
        <f t="shared" si="133"/>
        <v/>
      </c>
      <c r="L672" s="4" t="str">
        <f t="shared" si="134"/>
        <v/>
      </c>
      <c r="M672" s="5" t="str">
        <f t="shared" si="140"/>
        <v/>
      </c>
      <c r="N672" s="4" t="str">
        <f t="shared" si="135"/>
        <v/>
      </c>
      <c r="O672" s="4"/>
      <c r="P672" s="4" t="str">
        <f t="shared" si="136"/>
        <v/>
      </c>
      <c r="Q672" s="4" t="str">
        <f t="shared" si="137"/>
        <v/>
      </c>
      <c r="R672" s="4">
        <f t="shared" si="141"/>
        <v>0</v>
      </c>
      <c r="S672" s="4">
        <f t="shared" si="142"/>
        <v>3</v>
      </c>
      <c r="T672" s="4" t="str">
        <f t="shared" si="143"/>
        <v>L3</v>
      </c>
      <c r="U672" s="4" t="str">
        <f t="shared" si="138"/>
        <v/>
      </c>
    </row>
    <row r="673" spans="1:21" x14ac:dyDescent="0.25">
      <c r="A673" s="4" t="str">
        <f t="shared" si="139"/>
        <v/>
      </c>
      <c r="B673" s="4" t="str">
        <f>IF(C673=1,MAX(B$2:$B672)+1,IF(F673=0,"",B672))</f>
        <v/>
      </c>
      <c r="C673" s="4">
        <f>COUNTIF($F$2:$F673,F673)</f>
        <v>0</v>
      </c>
      <c r="D673" s="4">
        <f>IF(F673=0,0,MAX($D$2:D672)+1)</f>
        <v>0</v>
      </c>
      <c r="E673" s="4">
        <f>IF(H673=0,0,MAX($E$2:E672)+1)</f>
        <v>0</v>
      </c>
      <c r="F673" s="59"/>
      <c r="G673" s="59"/>
      <c r="H673" s="102"/>
      <c r="I673" s="4" t="e">
        <f>IFERROR(VLOOKUP(H673,H$2:H672,1,FALSE),VLOOKUP(H673,H$478:H674,1,FALSE))</f>
        <v>#N/A</v>
      </c>
      <c r="J673" s="4" t="str">
        <f t="shared" si="132"/>
        <v/>
      </c>
      <c r="K673" s="4" t="str">
        <f t="shared" si="133"/>
        <v/>
      </c>
      <c r="L673" s="4" t="str">
        <f t="shared" si="134"/>
        <v/>
      </c>
      <c r="M673" s="5" t="str">
        <f t="shared" si="140"/>
        <v/>
      </c>
      <c r="N673" s="4" t="str">
        <f t="shared" si="135"/>
        <v/>
      </c>
      <c r="O673" s="4"/>
      <c r="P673" s="4" t="str">
        <f t="shared" si="136"/>
        <v/>
      </c>
      <c r="Q673" s="4" t="str">
        <f t="shared" si="137"/>
        <v/>
      </c>
      <c r="R673" s="4">
        <f t="shared" si="141"/>
        <v>0</v>
      </c>
      <c r="S673" s="4">
        <f t="shared" si="142"/>
        <v>1</v>
      </c>
      <c r="T673" s="4" t="str">
        <f t="shared" si="143"/>
        <v>L1</v>
      </c>
      <c r="U673" s="4" t="str">
        <f t="shared" si="138"/>
        <v/>
      </c>
    </row>
    <row r="674" spans="1:21" x14ac:dyDescent="0.25">
      <c r="A674" s="4" t="str">
        <f t="shared" si="139"/>
        <v/>
      </c>
      <c r="B674" s="4" t="str">
        <f>IF(C674=1,MAX(B$2:$B673)+1,IF(F674=0,"",B673))</f>
        <v/>
      </c>
      <c r="C674" s="4">
        <f>COUNTIF($F$2:$F674,F674)</f>
        <v>0</v>
      </c>
      <c r="D674" s="4">
        <f>IF(F674=0,0,MAX($D$2:D673)+1)</f>
        <v>0</v>
      </c>
      <c r="E674" s="4">
        <f>IF(H674=0,0,MAX($E$2:E673)+1)</f>
        <v>0</v>
      </c>
      <c r="F674" s="59"/>
      <c r="G674" s="59"/>
      <c r="H674" s="102"/>
      <c r="I674" s="4" t="e">
        <f>IFERROR(VLOOKUP(H674,H$2:H673,1,FALSE),VLOOKUP(H674,H$478:H675,1,FALSE))</f>
        <v>#N/A</v>
      </c>
      <c r="J674" s="4" t="str">
        <f t="shared" si="132"/>
        <v/>
      </c>
      <c r="K674" s="4" t="str">
        <f t="shared" si="133"/>
        <v/>
      </c>
      <c r="L674" s="4" t="str">
        <f t="shared" si="134"/>
        <v/>
      </c>
      <c r="M674" s="5" t="str">
        <f t="shared" si="140"/>
        <v/>
      </c>
      <c r="N674" s="4" t="str">
        <f t="shared" si="135"/>
        <v/>
      </c>
      <c r="O674" s="4"/>
      <c r="P674" s="4" t="str">
        <f t="shared" si="136"/>
        <v/>
      </c>
      <c r="Q674" s="4" t="str">
        <f t="shared" si="137"/>
        <v/>
      </c>
      <c r="R674" s="4">
        <f t="shared" si="141"/>
        <v>0</v>
      </c>
      <c r="S674" s="4">
        <f t="shared" si="142"/>
        <v>2</v>
      </c>
      <c r="T674" s="4" t="str">
        <f t="shared" si="143"/>
        <v>L2</v>
      </c>
      <c r="U674" s="4" t="str">
        <f t="shared" si="138"/>
        <v/>
      </c>
    </row>
    <row r="675" spans="1:21" x14ac:dyDescent="0.25">
      <c r="A675" s="4" t="str">
        <f t="shared" si="139"/>
        <v/>
      </c>
      <c r="B675" s="4" t="str">
        <f>IF(C675=1,MAX(B$2:$B674)+1,IF(F675=0,"",B674))</f>
        <v/>
      </c>
      <c r="C675" s="4">
        <f>COUNTIF($F$2:$F675,F675)</f>
        <v>0</v>
      </c>
      <c r="D675" s="4">
        <f>IF(F675=0,0,MAX($D$2:D674)+1)</f>
        <v>0</v>
      </c>
      <c r="E675" s="4">
        <f>IF(H675=0,0,MAX($E$2:E674)+1)</f>
        <v>0</v>
      </c>
      <c r="F675" s="59"/>
      <c r="G675" s="59"/>
      <c r="H675" s="102"/>
      <c r="I675" s="4" t="e">
        <f>IFERROR(VLOOKUP(H675,H$2:H674,1,FALSE),VLOOKUP(H675,H$478:H676,1,FALSE))</f>
        <v>#N/A</v>
      </c>
      <c r="J675" s="4" t="str">
        <f t="shared" si="132"/>
        <v/>
      </c>
      <c r="K675" s="4" t="str">
        <f t="shared" si="133"/>
        <v/>
      </c>
      <c r="L675" s="4" t="str">
        <f t="shared" si="134"/>
        <v/>
      </c>
      <c r="M675" s="5" t="str">
        <f t="shared" si="140"/>
        <v/>
      </c>
      <c r="N675" s="4" t="str">
        <f t="shared" si="135"/>
        <v/>
      </c>
      <c r="O675" s="4"/>
      <c r="P675" s="4" t="str">
        <f t="shared" si="136"/>
        <v/>
      </c>
      <c r="Q675" s="4" t="str">
        <f t="shared" si="137"/>
        <v/>
      </c>
      <c r="R675" s="4">
        <f t="shared" si="141"/>
        <v>0</v>
      </c>
      <c r="S675" s="4">
        <f t="shared" si="142"/>
        <v>3</v>
      </c>
      <c r="T675" s="4" t="str">
        <f t="shared" si="143"/>
        <v>L3</v>
      </c>
      <c r="U675" s="4" t="str">
        <f t="shared" si="138"/>
        <v/>
      </c>
    </row>
    <row r="676" spans="1:21" x14ac:dyDescent="0.25">
      <c r="A676" s="4" t="str">
        <f t="shared" si="139"/>
        <v/>
      </c>
      <c r="B676" s="4" t="str">
        <f>IF(C676=1,MAX(B$2:$B675)+1,IF(F676=0,"",B675))</f>
        <v/>
      </c>
      <c r="C676" s="4">
        <f>COUNTIF($F$2:$F676,F676)</f>
        <v>0</v>
      </c>
      <c r="D676" s="4">
        <f>IF(F676=0,0,MAX($D$2:D675)+1)</f>
        <v>0</v>
      </c>
      <c r="E676" s="4">
        <f>IF(H676=0,0,MAX($E$2:E675)+1)</f>
        <v>0</v>
      </c>
      <c r="F676" s="59"/>
      <c r="G676" s="59"/>
      <c r="H676" s="102"/>
      <c r="I676" s="4" t="e">
        <f>IFERROR(VLOOKUP(H676,H$2:H675,1,FALSE),VLOOKUP(H676,H$478:H677,1,FALSE))</f>
        <v>#N/A</v>
      </c>
      <c r="J676" s="4" t="str">
        <f t="shared" si="132"/>
        <v/>
      </c>
      <c r="K676" s="4" t="str">
        <f t="shared" si="133"/>
        <v/>
      </c>
      <c r="L676" s="4" t="str">
        <f t="shared" si="134"/>
        <v/>
      </c>
      <c r="M676" s="5" t="str">
        <f t="shared" si="140"/>
        <v/>
      </c>
      <c r="N676" s="4" t="str">
        <f t="shared" si="135"/>
        <v/>
      </c>
      <c r="O676" s="4"/>
      <c r="P676" s="4" t="str">
        <f t="shared" si="136"/>
        <v/>
      </c>
      <c r="Q676" s="4" t="str">
        <f t="shared" si="137"/>
        <v/>
      </c>
      <c r="R676" s="4">
        <f t="shared" si="141"/>
        <v>0</v>
      </c>
      <c r="S676" s="4">
        <f t="shared" si="142"/>
        <v>1</v>
      </c>
      <c r="T676" s="4" t="str">
        <f t="shared" si="143"/>
        <v>L1</v>
      </c>
      <c r="U676" s="4" t="str">
        <f t="shared" si="138"/>
        <v/>
      </c>
    </row>
    <row r="677" spans="1:21" x14ac:dyDescent="0.25">
      <c r="A677" s="4" t="str">
        <f t="shared" si="139"/>
        <v/>
      </c>
      <c r="B677" s="4" t="str">
        <f>IF(C677=1,MAX(B$2:$B676)+1,IF(F677=0,"",B676))</f>
        <v/>
      </c>
      <c r="C677" s="4">
        <f>COUNTIF($F$2:$F677,F677)</f>
        <v>0</v>
      </c>
      <c r="D677" s="4">
        <f>IF(F677=0,0,MAX($D$2:D676)+1)</f>
        <v>0</v>
      </c>
      <c r="E677" s="4">
        <f>IF(H677=0,0,MAX($E$2:E676)+1)</f>
        <v>0</v>
      </c>
      <c r="F677" s="59"/>
      <c r="G677" s="59"/>
      <c r="H677" s="102"/>
      <c r="I677" s="4" t="e">
        <f>IFERROR(VLOOKUP(H677,H$2:H676,1,FALSE),VLOOKUP(H677,H$478:H678,1,FALSE))</f>
        <v>#N/A</v>
      </c>
      <c r="J677" s="4" t="str">
        <f t="shared" si="132"/>
        <v/>
      </c>
      <c r="K677" s="4" t="str">
        <f t="shared" si="133"/>
        <v/>
      </c>
      <c r="L677" s="4" t="str">
        <f t="shared" si="134"/>
        <v/>
      </c>
      <c r="M677" s="5" t="str">
        <f t="shared" si="140"/>
        <v/>
      </c>
      <c r="N677" s="4" t="str">
        <f t="shared" si="135"/>
        <v/>
      </c>
      <c r="O677" s="4"/>
      <c r="P677" s="4" t="str">
        <f t="shared" si="136"/>
        <v/>
      </c>
      <c r="Q677" s="4" t="str">
        <f t="shared" si="137"/>
        <v/>
      </c>
      <c r="R677" s="4">
        <f t="shared" si="141"/>
        <v>0</v>
      </c>
      <c r="S677" s="4">
        <f t="shared" si="142"/>
        <v>2</v>
      </c>
      <c r="T677" s="4" t="str">
        <f t="shared" si="143"/>
        <v>L2</v>
      </c>
      <c r="U677" s="4" t="str">
        <f t="shared" si="138"/>
        <v/>
      </c>
    </row>
    <row r="678" spans="1:21" x14ac:dyDescent="0.25">
      <c r="A678" s="4" t="str">
        <f t="shared" si="139"/>
        <v/>
      </c>
      <c r="B678" s="4" t="str">
        <f>IF(C678=1,MAX(B$2:$B677)+1,IF(F678=0,"",B677))</f>
        <v/>
      </c>
      <c r="C678" s="4">
        <f>COUNTIF($F$2:$F678,F678)</f>
        <v>0</v>
      </c>
      <c r="D678" s="4">
        <f>IF(F678=0,0,MAX($D$2:D677)+1)</f>
        <v>0</v>
      </c>
      <c r="E678" s="4">
        <f>IF(H678=0,0,MAX($E$2:E677)+1)</f>
        <v>0</v>
      </c>
      <c r="F678" s="59"/>
      <c r="G678" s="59"/>
      <c r="H678" s="102"/>
      <c r="I678" s="4" t="e">
        <f>IFERROR(VLOOKUP(H678,H$2:H677,1,FALSE),VLOOKUP(H678,H$478:H679,1,FALSE))</f>
        <v>#N/A</v>
      </c>
      <c r="J678" s="4" t="str">
        <f t="shared" si="132"/>
        <v/>
      </c>
      <c r="K678" s="4" t="str">
        <f t="shared" si="133"/>
        <v/>
      </c>
      <c r="L678" s="4" t="str">
        <f t="shared" si="134"/>
        <v/>
      </c>
      <c r="M678" s="5" t="str">
        <f t="shared" si="140"/>
        <v/>
      </c>
      <c r="N678" s="4" t="str">
        <f t="shared" si="135"/>
        <v/>
      </c>
      <c r="O678" s="4"/>
      <c r="P678" s="4" t="str">
        <f t="shared" si="136"/>
        <v/>
      </c>
      <c r="Q678" s="4" t="str">
        <f t="shared" si="137"/>
        <v/>
      </c>
      <c r="R678" s="4">
        <f t="shared" si="141"/>
        <v>0</v>
      </c>
      <c r="S678" s="4">
        <f t="shared" si="142"/>
        <v>3</v>
      </c>
      <c r="T678" s="4" t="str">
        <f t="shared" si="143"/>
        <v>L3</v>
      </c>
      <c r="U678" s="4" t="str">
        <f t="shared" si="138"/>
        <v/>
      </c>
    </row>
    <row r="679" spans="1:21" x14ac:dyDescent="0.25">
      <c r="A679" s="4" t="str">
        <f t="shared" si="139"/>
        <v/>
      </c>
      <c r="B679" s="4" t="str">
        <f>IF(C679=1,MAX(B$2:$B678)+1,IF(F679=0,"",B678))</f>
        <v/>
      </c>
      <c r="C679" s="4">
        <f>COUNTIF($F$2:$F679,F679)</f>
        <v>0</v>
      </c>
      <c r="D679" s="4">
        <f>IF(F679=0,0,MAX($D$2:D678)+1)</f>
        <v>0</v>
      </c>
      <c r="E679" s="4">
        <f>IF(H679=0,0,MAX($E$2:E678)+1)</f>
        <v>0</v>
      </c>
      <c r="F679" s="59"/>
      <c r="G679" s="59"/>
      <c r="H679" s="102"/>
      <c r="I679" s="4" t="e">
        <f>IFERROR(VLOOKUP(H679,H$2:H678,1,FALSE),VLOOKUP(H679,H$478:H680,1,FALSE))</f>
        <v>#N/A</v>
      </c>
      <c r="J679" s="4" t="str">
        <f t="shared" si="132"/>
        <v/>
      </c>
      <c r="K679" s="4" t="str">
        <f t="shared" si="133"/>
        <v/>
      </c>
      <c r="L679" s="4" t="str">
        <f t="shared" si="134"/>
        <v/>
      </c>
      <c r="M679" s="5" t="str">
        <f t="shared" si="140"/>
        <v/>
      </c>
      <c r="N679" s="4" t="str">
        <f t="shared" si="135"/>
        <v/>
      </c>
      <c r="O679" s="4"/>
      <c r="P679" s="4" t="str">
        <f t="shared" si="136"/>
        <v/>
      </c>
      <c r="Q679" s="4" t="str">
        <f t="shared" si="137"/>
        <v/>
      </c>
      <c r="R679" s="4">
        <f t="shared" si="141"/>
        <v>0</v>
      </c>
      <c r="S679" s="4">
        <f t="shared" si="142"/>
        <v>1</v>
      </c>
      <c r="T679" s="4" t="str">
        <f t="shared" si="143"/>
        <v>L1</v>
      </c>
      <c r="U679" s="4" t="str">
        <f t="shared" si="138"/>
        <v/>
      </c>
    </row>
    <row r="680" spans="1:21" x14ac:dyDescent="0.25">
      <c r="A680" s="4" t="str">
        <f t="shared" si="139"/>
        <v/>
      </c>
      <c r="B680" s="4" t="str">
        <f>IF(C680=1,MAX(B$2:$B679)+1,IF(F680=0,"",B679))</f>
        <v/>
      </c>
      <c r="C680" s="4">
        <f>COUNTIF($F$2:$F680,F680)</f>
        <v>0</v>
      </c>
      <c r="D680" s="4">
        <f>IF(F680=0,0,MAX($D$2:D679)+1)</f>
        <v>0</v>
      </c>
      <c r="E680" s="4">
        <f>IF(H680=0,0,MAX($E$2:E679)+1)</f>
        <v>0</v>
      </c>
      <c r="F680" s="59"/>
      <c r="G680" s="59"/>
      <c r="H680" s="102"/>
      <c r="I680" s="4" t="e">
        <f>IFERROR(VLOOKUP(H680,H$2:H679,1,FALSE),VLOOKUP(H680,H$478:H681,1,FALSE))</f>
        <v>#N/A</v>
      </c>
      <c r="J680" s="4" t="str">
        <f t="shared" si="132"/>
        <v/>
      </c>
      <c r="K680" s="4" t="str">
        <f t="shared" si="133"/>
        <v/>
      </c>
      <c r="L680" s="4" t="str">
        <f t="shared" si="134"/>
        <v/>
      </c>
      <c r="M680" s="5" t="str">
        <f t="shared" si="140"/>
        <v/>
      </c>
      <c r="N680" s="4" t="str">
        <f t="shared" si="135"/>
        <v/>
      </c>
      <c r="O680" s="4"/>
      <c r="P680" s="4" t="str">
        <f t="shared" si="136"/>
        <v/>
      </c>
      <c r="Q680" s="4" t="str">
        <f t="shared" si="137"/>
        <v/>
      </c>
      <c r="R680" s="4">
        <f t="shared" si="141"/>
        <v>0</v>
      </c>
      <c r="S680" s="4">
        <f t="shared" si="142"/>
        <v>2</v>
      </c>
      <c r="T680" s="4" t="str">
        <f t="shared" si="143"/>
        <v>L2</v>
      </c>
      <c r="U680" s="4" t="str">
        <f t="shared" si="138"/>
        <v/>
      </c>
    </row>
    <row r="681" spans="1:21" x14ac:dyDescent="0.25">
      <c r="A681" s="4" t="str">
        <f t="shared" si="139"/>
        <v/>
      </c>
      <c r="B681" s="4" t="str">
        <f>IF(C681=1,MAX(B$2:$B680)+1,IF(F681=0,"",B680))</f>
        <v/>
      </c>
      <c r="C681" s="4">
        <f>COUNTIF($F$2:$F681,F681)</f>
        <v>0</v>
      </c>
      <c r="D681" s="4">
        <f>IF(F681=0,0,MAX($D$2:D680)+1)</f>
        <v>0</v>
      </c>
      <c r="E681" s="4">
        <f>IF(H681=0,0,MAX($E$2:E680)+1)</f>
        <v>0</v>
      </c>
      <c r="F681" s="59"/>
      <c r="G681" s="59"/>
      <c r="H681" s="102"/>
      <c r="I681" s="4" t="e">
        <f>IFERROR(VLOOKUP(H681,H$2:H680,1,FALSE),VLOOKUP(H681,H$478:H682,1,FALSE))</f>
        <v>#N/A</v>
      </c>
      <c r="J681" s="4" t="str">
        <f t="shared" si="132"/>
        <v/>
      </c>
      <c r="K681" s="4" t="str">
        <f t="shared" si="133"/>
        <v/>
      </c>
      <c r="L681" s="4" t="str">
        <f t="shared" si="134"/>
        <v/>
      </c>
      <c r="M681" s="5" t="str">
        <f t="shared" si="140"/>
        <v/>
      </c>
      <c r="N681" s="4" t="str">
        <f t="shared" si="135"/>
        <v/>
      </c>
      <c r="O681" s="4"/>
      <c r="P681" s="4" t="str">
        <f t="shared" si="136"/>
        <v/>
      </c>
      <c r="Q681" s="4" t="str">
        <f t="shared" si="137"/>
        <v/>
      </c>
      <c r="R681" s="4">
        <f t="shared" si="141"/>
        <v>0</v>
      </c>
      <c r="S681" s="4">
        <f t="shared" si="142"/>
        <v>3</v>
      </c>
      <c r="T681" s="4" t="str">
        <f t="shared" si="143"/>
        <v>L3</v>
      </c>
      <c r="U681" s="4" t="str">
        <f t="shared" si="138"/>
        <v/>
      </c>
    </row>
    <row r="682" spans="1:21" ht="15.75" thickBot="1" x14ac:dyDescent="0.3">
      <c r="A682" s="4" t="str">
        <f t="shared" si="139"/>
        <v/>
      </c>
      <c r="B682" s="4" t="str">
        <f>IF(C682=1,MAX(B$2:$B681)+1,IF(F682=0,"",B681))</f>
        <v/>
      </c>
      <c r="C682" s="4">
        <f>COUNTIF($F$2:$F682,F682)</f>
        <v>0</v>
      </c>
      <c r="D682" s="4">
        <f>IF(F682=0,0,MAX($D$2:D681)+1)</f>
        <v>0</v>
      </c>
      <c r="E682" s="4">
        <f>IF(H682=0,0,MAX($E$2:E681)+1)</f>
        <v>0</v>
      </c>
      <c r="F682" s="59"/>
      <c r="G682" s="59"/>
      <c r="H682" s="103"/>
      <c r="I682" s="4" t="e">
        <f>IFERROR(VLOOKUP(H682,H$2:H681,1,FALSE),VLOOKUP(H682,H$478:H683,1,FALSE))</f>
        <v>#N/A</v>
      </c>
      <c r="J682" s="4" t="str">
        <f t="shared" si="132"/>
        <v/>
      </c>
      <c r="K682" s="4" t="str">
        <f t="shared" si="133"/>
        <v/>
      </c>
      <c r="L682" s="4" t="str">
        <f t="shared" si="134"/>
        <v/>
      </c>
      <c r="M682" s="5" t="str">
        <f t="shared" si="140"/>
        <v/>
      </c>
      <c r="N682" s="4" t="str">
        <f t="shared" si="135"/>
        <v/>
      </c>
      <c r="O682" s="4"/>
      <c r="P682" s="4" t="str">
        <f t="shared" si="136"/>
        <v/>
      </c>
      <c r="Q682" s="4" t="str">
        <f t="shared" si="137"/>
        <v/>
      </c>
      <c r="R682" s="4">
        <f t="shared" si="141"/>
        <v>0</v>
      </c>
      <c r="S682" s="4">
        <f t="shared" si="142"/>
        <v>1</v>
      </c>
      <c r="T682" s="4" t="str">
        <f t="shared" si="143"/>
        <v>L1</v>
      </c>
      <c r="U682" s="4" t="str">
        <f t="shared" si="138"/>
        <v/>
      </c>
    </row>
    <row r="683" spans="1:21" x14ac:dyDescent="0.25">
      <c r="A683" s="4" t="str">
        <f t="shared" si="139"/>
        <v/>
      </c>
      <c r="B683" s="4" t="str">
        <f>IF(C683=1,MAX(B$2:$B682)+1,IF(F683=0,"",B682))</f>
        <v/>
      </c>
      <c r="C683" s="4">
        <f>COUNTIF($F$2:$F683,F683)</f>
        <v>0</v>
      </c>
      <c r="D683" s="4">
        <f>IF(F683=0,0,MAX($D$2:D682)+1)</f>
        <v>0</v>
      </c>
      <c r="E683" s="4">
        <f>IF(H683=0,0,MAX($E$2:E682)+1)</f>
        <v>0</v>
      </c>
      <c r="F683" s="59"/>
      <c r="G683" s="59"/>
      <c r="H683" s="104"/>
      <c r="I683" s="4" t="e">
        <f>IFERROR(VLOOKUP(H683,H$2:H682,1,FALSE),VLOOKUP(H683,H$478:H684,1,FALSE))</f>
        <v>#N/A</v>
      </c>
      <c r="J683" s="4" t="str">
        <f t="shared" si="132"/>
        <v/>
      </c>
      <c r="K683" s="4" t="str">
        <f t="shared" si="133"/>
        <v/>
      </c>
      <c r="L683" s="4" t="str">
        <f t="shared" si="134"/>
        <v/>
      </c>
      <c r="M683" s="5" t="str">
        <f t="shared" si="140"/>
        <v/>
      </c>
      <c r="N683" s="4" t="str">
        <f t="shared" si="135"/>
        <v/>
      </c>
      <c r="O683" s="4"/>
      <c r="P683" s="4" t="str">
        <f t="shared" si="136"/>
        <v/>
      </c>
      <c r="Q683" s="4" t="str">
        <f t="shared" si="137"/>
        <v/>
      </c>
      <c r="R683" s="4">
        <f t="shared" si="141"/>
        <v>0</v>
      </c>
      <c r="S683" s="4">
        <f t="shared" si="142"/>
        <v>2</v>
      </c>
      <c r="T683" s="4" t="str">
        <f t="shared" si="143"/>
        <v>L2</v>
      </c>
      <c r="U683" s="4" t="str">
        <f t="shared" si="138"/>
        <v/>
      </c>
    </row>
    <row r="684" spans="1:21" x14ac:dyDescent="0.25">
      <c r="A684" s="4" t="str">
        <f t="shared" si="139"/>
        <v/>
      </c>
      <c r="B684" s="4" t="str">
        <f>IF(C684=1,MAX(B$2:$B683)+1,IF(F684=0,"",B683))</f>
        <v/>
      </c>
      <c r="C684" s="4">
        <f>COUNTIF($F$2:$F684,F684)</f>
        <v>0</v>
      </c>
      <c r="D684" s="4">
        <f>IF(F684=0,0,MAX($D$2:D683)+1)</f>
        <v>0</v>
      </c>
      <c r="E684" s="4">
        <f>IF(H684=0,0,MAX($E$2:E683)+1)</f>
        <v>0</v>
      </c>
      <c r="F684" s="59"/>
      <c r="G684" s="59"/>
      <c r="H684" s="102"/>
      <c r="I684" s="4" t="e">
        <f>IFERROR(VLOOKUP(H684,H$2:H683,1,FALSE),VLOOKUP(H684,H$478:H685,1,FALSE))</f>
        <v>#N/A</v>
      </c>
      <c r="J684" s="4" t="str">
        <f t="shared" si="132"/>
        <v/>
      </c>
      <c r="K684" s="4" t="str">
        <f t="shared" si="133"/>
        <v/>
      </c>
      <c r="L684" s="4" t="str">
        <f t="shared" si="134"/>
        <v/>
      </c>
      <c r="M684" s="5" t="str">
        <f t="shared" si="140"/>
        <v/>
      </c>
      <c r="N684" s="4" t="str">
        <f t="shared" si="135"/>
        <v/>
      </c>
      <c r="O684" s="4"/>
      <c r="P684" s="4" t="str">
        <f t="shared" si="136"/>
        <v/>
      </c>
      <c r="Q684" s="4" t="str">
        <f t="shared" si="137"/>
        <v/>
      </c>
      <c r="R684" s="4">
        <f t="shared" si="141"/>
        <v>0</v>
      </c>
      <c r="S684" s="4">
        <f t="shared" si="142"/>
        <v>3</v>
      </c>
      <c r="T684" s="4" t="str">
        <f t="shared" si="143"/>
        <v>L3</v>
      </c>
      <c r="U684" s="4" t="str">
        <f t="shared" si="138"/>
        <v/>
      </c>
    </row>
    <row r="685" spans="1:21" x14ac:dyDescent="0.25">
      <c r="A685" s="4" t="str">
        <f t="shared" si="139"/>
        <v/>
      </c>
      <c r="B685" s="4" t="str">
        <f>IF(C685=1,MAX(B$2:$B684)+1,IF(F685=0,"",B684))</f>
        <v/>
      </c>
      <c r="C685" s="4">
        <f>COUNTIF($F$2:$F685,F685)</f>
        <v>0</v>
      </c>
      <c r="D685" s="4">
        <f>IF(F685=0,0,MAX($D$2:D684)+1)</f>
        <v>0</v>
      </c>
      <c r="E685" s="4">
        <f>IF(H685=0,0,MAX($E$2:E684)+1)</f>
        <v>0</v>
      </c>
      <c r="F685" s="59"/>
      <c r="G685" s="59"/>
      <c r="H685" s="102"/>
      <c r="I685" s="4" t="e">
        <f>IFERROR(VLOOKUP(H685,H$2:H684,1,FALSE),VLOOKUP(H685,H$478:H686,1,FALSE))</f>
        <v>#N/A</v>
      </c>
      <c r="J685" s="4" t="str">
        <f t="shared" si="132"/>
        <v/>
      </c>
      <c r="K685" s="4" t="str">
        <f t="shared" si="133"/>
        <v/>
      </c>
      <c r="L685" s="4" t="str">
        <f t="shared" si="134"/>
        <v/>
      </c>
      <c r="M685" s="5" t="str">
        <f t="shared" si="140"/>
        <v/>
      </c>
      <c r="N685" s="4" t="str">
        <f t="shared" si="135"/>
        <v/>
      </c>
      <c r="O685" s="4"/>
      <c r="P685" s="4" t="str">
        <f t="shared" si="136"/>
        <v/>
      </c>
      <c r="Q685" s="4" t="str">
        <f t="shared" si="137"/>
        <v/>
      </c>
      <c r="R685" s="4">
        <f t="shared" si="141"/>
        <v>0</v>
      </c>
      <c r="S685" s="4">
        <f t="shared" si="142"/>
        <v>1</v>
      </c>
      <c r="T685" s="4" t="str">
        <f t="shared" si="143"/>
        <v>L1</v>
      </c>
      <c r="U685" s="4" t="str">
        <f t="shared" si="138"/>
        <v/>
      </c>
    </row>
    <row r="686" spans="1:21" x14ac:dyDescent="0.25">
      <c r="A686" s="4" t="str">
        <f t="shared" si="139"/>
        <v/>
      </c>
      <c r="B686" s="4" t="str">
        <f>IF(C686=1,MAX(B$2:$B685)+1,IF(F686=0,"",B685))</f>
        <v/>
      </c>
      <c r="C686" s="4">
        <f>COUNTIF($F$2:$F686,F686)</f>
        <v>0</v>
      </c>
      <c r="D686" s="4">
        <f>IF(F686=0,0,MAX($D$2:D685)+1)</f>
        <v>0</v>
      </c>
      <c r="E686" s="4">
        <f>IF(H686=0,0,MAX($E$2:E685)+1)</f>
        <v>0</v>
      </c>
      <c r="F686" s="59"/>
      <c r="G686" s="59"/>
      <c r="H686" s="102"/>
      <c r="I686" s="4" t="e">
        <f>IFERROR(VLOOKUP(H686,H$2:H685,1,FALSE),VLOOKUP(H686,H$478:H687,1,FALSE))</f>
        <v>#N/A</v>
      </c>
      <c r="J686" s="4" t="str">
        <f t="shared" si="132"/>
        <v/>
      </c>
      <c r="K686" s="4" t="str">
        <f t="shared" si="133"/>
        <v/>
      </c>
      <c r="L686" s="4" t="str">
        <f t="shared" si="134"/>
        <v/>
      </c>
      <c r="M686" s="5" t="str">
        <f t="shared" si="140"/>
        <v/>
      </c>
      <c r="N686" s="4" t="str">
        <f t="shared" si="135"/>
        <v/>
      </c>
      <c r="O686" s="4"/>
      <c r="P686" s="4" t="str">
        <f t="shared" si="136"/>
        <v/>
      </c>
      <c r="Q686" s="4" t="str">
        <f t="shared" si="137"/>
        <v/>
      </c>
      <c r="R686" s="4">
        <f t="shared" si="141"/>
        <v>0</v>
      </c>
      <c r="S686" s="4">
        <f t="shared" si="142"/>
        <v>2</v>
      </c>
      <c r="T686" s="4" t="str">
        <f t="shared" si="143"/>
        <v>L2</v>
      </c>
      <c r="U686" s="4" t="str">
        <f t="shared" si="138"/>
        <v/>
      </c>
    </row>
    <row r="687" spans="1:21" x14ac:dyDescent="0.25">
      <c r="A687" s="4" t="str">
        <f t="shared" si="139"/>
        <v/>
      </c>
      <c r="B687" s="4" t="str">
        <f>IF(C687=1,MAX(B$2:$B686)+1,IF(F687=0,"",B686))</f>
        <v/>
      </c>
      <c r="C687" s="4">
        <f>COUNTIF($F$2:$F687,F687)</f>
        <v>0</v>
      </c>
      <c r="D687" s="4">
        <f>IF(F687=0,0,MAX($D$2:D686)+1)</f>
        <v>0</v>
      </c>
      <c r="E687" s="4">
        <f>IF(H687=0,0,MAX($E$2:E686)+1)</f>
        <v>0</v>
      </c>
      <c r="F687" s="59"/>
      <c r="G687" s="59"/>
      <c r="H687" s="102"/>
      <c r="I687" s="4" t="e">
        <f>IFERROR(VLOOKUP(H687,H$2:H686,1,FALSE),VLOOKUP(H687,H$478:H688,1,FALSE))</f>
        <v>#N/A</v>
      </c>
      <c r="J687" s="4" t="str">
        <f t="shared" si="132"/>
        <v/>
      </c>
      <c r="K687" s="4" t="str">
        <f t="shared" si="133"/>
        <v/>
      </c>
      <c r="L687" s="4" t="str">
        <f t="shared" si="134"/>
        <v/>
      </c>
      <c r="M687" s="5" t="str">
        <f t="shared" si="140"/>
        <v/>
      </c>
      <c r="N687" s="4" t="str">
        <f t="shared" si="135"/>
        <v/>
      </c>
      <c r="O687" s="4"/>
      <c r="P687" s="4" t="str">
        <f t="shared" si="136"/>
        <v/>
      </c>
      <c r="Q687" s="4" t="str">
        <f t="shared" si="137"/>
        <v/>
      </c>
      <c r="R687" s="4">
        <f t="shared" si="141"/>
        <v>0</v>
      </c>
      <c r="S687" s="4">
        <f t="shared" si="142"/>
        <v>3</v>
      </c>
      <c r="T687" s="4" t="str">
        <f t="shared" si="143"/>
        <v>L3</v>
      </c>
      <c r="U687" s="4" t="str">
        <f t="shared" si="138"/>
        <v/>
      </c>
    </row>
    <row r="688" spans="1:21" x14ac:dyDescent="0.25">
      <c r="A688" s="4" t="str">
        <f t="shared" si="139"/>
        <v/>
      </c>
      <c r="B688" s="4" t="str">
        <f>IF(C688=1,MAX(B$2:$B687)+1,IF(F688=0,"",B687))</f>
        <v/>
      </c>
      <c r="C688" s="4">
        <f>COUNTIF($F$2:$F688,F688)</f>
        <v>0</v>
      </c>
      <c r="D688" s="4">
        <f>IF(F688=0,0,MAX($D$2:D687)+1)</f>
        <v>0</v>
      </c>
      <c r="E688" s="4">
        <f>IF(H688=0,0,MAX($E$2:E687)+1)</f>
        <v>0</v>
      </c>
      <c r="F688" s="59"/>
      <c r="G688" s="59"/>
      <c r="H688" s="102"/>
      <c r="I688" s="4" t="e">
        <f>IFERROR(VLOOKUP(H688,H$2:H687,1,FALSE),VLOOKUP(H688,H$478:H689,1,FALSE))</f>
        <v>#N/A</v>
      </c>
      <c r="J688" s="4" t="str">
        <f t="shared" si="132"/>
        <v/>
      </c>
      <c r="K688" s="4" t="str">
        <f t="shared" si="133"/>
        <v/>
      </c>
      <c r="L688" s="4" t="str">
        <f t="shared" si="134"/>
        <v/>
      </c>
      <c r="M688" s="5" t="str">
        <f t="shared" si="140"/>
        <v/>
      </c>
      <c r="N688" s="4" t="str">
        <f t="shared" si="135"/>
        <v/>
      </c>
      <c r="O688" s="4"/>
      <c r="P688" s="4" t="str">
        <f t="shared" si="136"/>
        <v/>
      </c>
      <c r="Q688" s="4" t="str">
        <f t="shared" si="137"/>
        <v/>
      </c>
      <c r="R688" s="4">
        <f t="shared" si="141"/>
        <v>0</v>
      </c>
      <c r="S688" s="4">
        <f t="shared" si="142"/>
        <v>1</v>
      </c>
      <c r="T688" s="4" t="str">
        <f t="shared" si="143"/>
        <v>L1</v>
      </c>
      <c r="U688" s="4" t="str">
        <f t="shared" si="138"/>
        <v/>
      </c>
    </row>
    <row r="689" spans="1:21" x14ac:dyDescent="0.25">
      <c r="A689" s="4" t="str">
        <f t="shared" si="139"/>
        <v/>
      </c>
      <c r="B689" s="4" t="str">
        <f>IF(C689=1,MAX(B$2:$B688)+1,IF(F689=0,"",B688))</f>
        <v/>
      </c>
      <c r="C689" s="4">
        <f>COUNTIF($F$2:$F689,F689)</f>
        <v>0</v>
      </c>
      <c r="D689" s="4">
        <f>IF(F689=0,0,MAX($D$2:D688)+1)</f>
        <v>0</v>
      </c>
      <c r="E689" s="4">
        <f>IF(H689=0,0,MAX($E$2:E688)+1)</f>
        <v>0</v>
      </c>
      <c r="F689" s="59"/>
      <c r="G689" s="59"/>
      <c r="H689" s="102"/>
      <c r="I689" s="4" t="e">
        <f>IFERROR(VLOOKUP(H689,H$2:H688,1,FALSE),VLOOKUP(H689,H$478:H690,1,FALSE))</f>
        <v>#N/A</v>
      </c>
      <c r="J689" s="4" t="str">
        <f t="shared" si="132"/>
        <v/>
      </c>
      <c r="K689" s="4" t="str">
        <f t="shared" si="133"/>
        <v/>
      </c>
      <c r="L689" s="4" t="str">
        <f t="shared" si="134"/>
        <v/>
      </c>
      <c r="M689" s="5" t="str">
        <f t="shared" si="140"/>
        <v/>
      </c>
      <c r="N689" s="4" t="str">
        <f t="shared" si="135"/>
        <v/>
      </c>
      <c r="O689" s="4"/>
      <c r="P689" s="4" t="str">
        <f t="shared" si="136"/>
        <v/>
      </c>
      <c r="Q689" s="4" t="str">
        <f t="shared" si="137"/>
        <v/>
      </c>
      <c r="R689" s="4">
        <f t="shared" si="141"/>
        <v>0</v>
      </c>
      <c r="S689" s="4">
        <f t="shared" si="142"/>
        <v>2</v>
      </c>
      <c r="T689" s="4" t="str">
        <f t="shared" si="143"/>
        <v>L2</v>
      </c>
      <c r="U689" s="4" t="str">
        <f t="shared" si="138"/>
        <v/>
      </c>
    </row>
    <row r="690" spans="1:21" x14ac:dyDescent="0.25">
      <c r="A690" s="4" t="str">
        <f t="shared" si="139"/>
        <v/>
      </c>
      <c r="B690" s="4" t="str">
        <f>IF(C690=1,MAX(B$2:$B689)+1,IF(F690=0,"",B689))</f>
        <v/>
      </c>
      <c r="C690" s="4">
        <f>COUNTIF($F$2:$F690,F690)</f>
        <v>0</v>
      </c>
      <c r="D690" s="4">
        <f>IF(F690=0,0,MAX($D$2:D689)+1)</f>
        <v>0</v>
      </c>
      <c r="E690" s="4">
        <f>IF(H690=0,0,MAX($E$2:E689)+1)</f>
        <v>0</v>
      </c>
      <c r="F690" s="59"/>
      <c r="G690" s="59"/>
      <c r="H690" s="102"/>
      <c r="I690" s="4" t="e">
        <f>IFERROR(VLOOKUP(H690,H$2:H689,1,FALSE),VLOOKUP(H690,H$478:H691,1,FALSE))</f>
        <v>#N/A</v>
      </c>
      <c r="J690" s="4" t="str">
        <f t="shared" si="132"/>
        <v/>
      </c>
      <c r="K690" s="4" t="str">
        <f t="shared" si="133"/>
        <v/>
      </c>
      <c r="L690" s="4" t="str">
        <f t="shared" si="134"/>
        <v/>
      </c>
      <c r="M690" s="5" t="str">
        <f t="shared" si="140"/>
        <v/>
      </c>
      <c r="N690" s="4" t="str">
        <f t="shared" si="135"/>
        <v/>
      </c>
      <c r="O690" s="4"/>
      <c r="P690" s="4" t="str">
        <f t="shared" si="136"/>
        <v/>
      </c>
      <c r="Q690" s="4" t="str">
        <f t="shared" si="137"/>
        <v/>
      </c>
      <c r="R690" s="4">
        <f t="shared" si="141"/>
        <v>0</v>
      </c>
      <c r="S690" s="4">
        <f t="shared" si="142"/>
        <v>3</v>
      </c>
      <c r="T690" s="4" t="str">
        <f t="shared" si="143"/>
        <v>L3</v>
      </c>
      <c r="U690" s="4" t="str">
        <f t="shared" si="138"/>
        <v/>
      </c>
    </row>
    <row r="691" spans="1:21" x14ac:dyDescent="0.25">
      <c r="A691" s="4" t="str">
        <f t="shared" si="139"/>
        <v/>
      </c>
      <c r="B691" s="4" t="str">
        <f>IF(C691=1,MAX(B$2:$B690)+1,IF(F691=0,"",B690))</f>
        <v/>
      </c>
      <c r="C691" s="4">
        <f>COUNTIF($F$2:$F691,F691)</f>
        <v>0</v>
      </c>
      <c r="D691" s="4">
        <f>IF(F691=0,0,MAX($D$2:D690)+1)</f>
        <v>0</v>
      </c>
      <c r="E691" s="4">
        <f>IF(H691=0,0,MAX($E$2:E690)+1)</f>
        <v>0</v>
      </c>
      <c r="F691" s="59"/>
      <c r="G691" s="59"/>
      <c r="H691" s="102"/>
      <c r="I691" s="4" t="e">
        <f>IFERROR(VLOOKUP(H691,H$2:H690,1,FALSE),VLOOKUP(H691,H$478:H692,1,FALSE))</f>
        <v>#N/A</v>
      </c>
      <c r="J691" s="4" t="str">
        <f t="shared" si="132"/>
        <v/>
      </c>
      <c r="K691" s="4" t="str">
        <f t="shared" si="133"/>
        <v/>
      </c>
      <c r="L691" s="4" t="str">
        <f t="shared" si="134"/>
        <v/>
      </c>
      <c r="M691" s="5" t="str">
        <f t="shared" si="140"/>
        <v/>
      </c>
      <c r="N691" s="4" t="str">
        <f t="shared" si="135"/>
        <v/>
      </c>
      <c r="O691" s="4"/>
      <c r="P691" s="4" t="str">
        <f t="shared" si="136"/>
        <v/>
      </c>
      <c r="Q691" s="4" t="str">
        <f t="shared" si="137"/>
        <v/>
      </c>
      <c r="R691" s="4">
        <f t="shared" si="141"/>
        <v>0</v>
      </c>
      <c r="S691" s="4">
        <f t="shared" si="142"/>
        <v>1</v>
      </c>
      <c r="T691" s="4" t="str">
        <f t="shared" si="143"/>
        <v>L1</v>
      </c>
      <c r="U691" s="4" t="str">
        <f t="shared" si="138"/>
        <v/>
      </c>
    </row>
    <row r="692" spans="1:21" x14ac:dyDescent="0.25">
      <c r="A692" s="4" t="str">
        <f t="shared" si="139"/>
        <v/>
      </c>
      <c r="B692" s="4" t="str">
        <f>IF(C692=1,MAX(B$2:$B691)+1,IF(F692=0,"",B691))</f>
        <v/>
      </c>
      <c r="C692" s="4">
        <f>COUNTIF($F$2:$F692,F692)</f>
        <v>0</v>
      </c>
      <c r="D692" s="4">
        <f>IF(F692=0,0,MAX($D$2:D691)+1)</f>
        <v>0</v>
      </c>
      <c r="E692" s="4">
        <f>IF(H692=0,0,MAX($E$2:E691)+1)</f>
        <v>0</v>
      </c>
      <c r="F692" s="59"/>
      <c r="G692" s="59"/>
      <c r="H692" s="102"/>
      <c r="I692" s="4" t="e">
        <f>IFERROR(VLOOKUP(H692,H$2:H691,1,FALSE),VLOOKUP(H692,H$478:H693,1,FALSE))</f>
        <v>#N/A</v>
      </c>
      <c r="J692" s="4" t="str">
        <f t="shared" si="132"/>
        <v/>
      </c>
      <c r="K692" s="4" t="str">
        <f t="shared" si="133"/>
        <v/>
      </c>
      <c r="L692" s="4" t="str">
        <f t="shared" si="134"/>
        <v/>
      </c>
      <c r="M692" s="5" t="str">
        <f t="shared" si="140"/>
        <v/>
      </c>
      <c r="N692" s="4" t="str">
        <f t="shared" si="135"/>
        <v/>
      </c>
      <c r="O692" s="4"/>
      <c r="P692" s="4" t="str">
        <f t="shared" si="136"/>
        <v/>
      </c>
      <c r="Q692" s="4" t="str">
        <f t="shared" si="137"/>
        <v/>
      </c>
      <c r="R692" s="4">
        <f t="shared" si="141"/>
        <v>0</v>
      </c>
      <c r="S692" s="4">
        <f t="shared" si="142"/>
        <v>2</v>
      </c>
      <c r="T692" s="4" t="str">
        <f t="shared" si="143"/>
        <v>L2</v>
      </c>
      <c r="U692" s="4" t="str">
        <f t="shared" si="138"/>
        <v/>
      </c>
    </row>
    <row r="693" spans="1:21" x14ac:dyDescent="0.25">
      <c r="A693" s="4" t="str">
        <f t="shared" si="139"/>
        <v/>
      </c>
      <c r="B693" s="4" t="str">
        <f>IF(C693=1,MAX(B$2:$B692)+1,IF(F693=0,"",B692))</f>
        <v/>
      </c>
      <c r="C693" s="4">
        <f>COUNTIF($F$2:$F693,F693)</f>
        <v>0</v>
      </c>
      <c r="D693" s="4">
        <f>IF(F693=0,0,MAX($D$2:D692)+1)</f>
        <v>0</v>
      </c>
      <c r="E693" s="4">
        <f>IF(H693=0,0,MAX($E$2:E692)+1)</f>
        <v>0</v>
      </c>
      <c r="F693" s="59"/>
      <c r="G693" s="59"/>
      <c r="H693" s="102"/>
      <c r="I693" s="4" t="e">
        <f>IFERROR(VLOOKUP(H693,H$2:H692,1,FALSE),VLOOKUP(H693,H$478:H694,1,FALSE))</f>
        <v>#N/A</v>
      </c>
      <c r="J693" s="4" t="str">
        <f t="shared" si="132"/>
        <v/>
      </c>
      <c r="K693" s="4" t="str">
        <f t="shared" si="133"/>
        <v/>
      </c>
      <c r="L693" s="4" t="str">
        <f t="shared" si="134"/>
        <v/>
      </c>
      <c r="M693" s="5" t="str">
        <f t="shared" si="140"/>
        <v/>
      </c>
      <c r="N693" s="4" t="str">
        <f t="shared" si="135"/>
        <v/>
      </c>
      <c r="O693" s="4"/>
      <c r="P693" s="4" t="str">
        <f t="shared" si="136"/>
        <v/>
      </c>
      <c r="Q693" s="4" t="str">
        <f t="shared" si="137"/>
        <v/>
      </c>
      <c r="R693" s="4">
        <f t="shared" si="141"/>
        <v>0</v>
      </c>
      <c r="S693" s="4">
        <f t="shared" si="142"/>
        <v>3</v>
      </c>
      <c r="T693" s="4" t="str">
        <f t="shared" si="143"/>
        <v>L3</v>
      </c>
      <c r="U693" s="4" t="str">
        <f t="shared" si="138"/>
        <v/>
      </c>
    </row>
    <row r="694" spans="1:21" x14ac:dyDescent="0.25">
      <c r="A694" s="4" t="str">
        <f t="shared" si="139"/>
        <v/>
      </c>
      <c r="B694" s="4" t="str">
        <f>IF(C694=1,MAX(B$2:$B693)+1,IF(F694=0,"",B693))</f>
        <v/>
      </c>
      <c r="C694" s="4">
        <f>COUNTIF($F$2:$F694,F694)</f>
        <v>0</v>
      </c>
      <c r="D694" s="4">
        <f>IF(F694=0,0,MAX($D$2:D693)+1)</f>
        <v>0</v>
      </c>
      <c r="E694" s="4">
        <f>IF(H694=0,0,MAX($E$2:E693)+1)</f>
        <v>0</v>
      </c>
      <c r="F694" s="59"/>
      <c r="G694" s="59"/>
      <c r="H694" s="102"/>
      <c r="I694" s="4" t="e">
        <f>IFERROR(VLOOKUP(H694,H$2:H693,1,FALSE),VLOOKUP(H694,H$478:H695,1,FALSE))</f>
        <v>#N/A</v>
      </c>
      <c r="J694" s="4" t="str">
        <f t="shared" si="132"/>
        <v/>
      </c>
      <c r="K694" s="4" t="str">
        <f t="shared" si="133"/>
        <v/>
      </c>
      <c r="L694" s="4" t="str">
        <f t="shared" si="134"/>
        <v/>
      </c>
      <c r="M694" s="5" t="str">
        <f t="shared" si="140"/>
        <v/>
      </c>
      <c r="N694" s="4" t="str">
        <f t="shared" si="135"/>
        <v/>
      </c>
      <c r="O694" s="4"/>
      <c r="P694" s="4" t="str">
        <f t="shared" si="136"/>
        <v/>
      </c>
      <c r="Q694" s="4" t="str">
        <f t="shared" si="137"/>
        <v/>
      </c>
      <c r="R694" s="4">
        <f t="shared" si="141"/>
        <v>0</v>
      </c>
      <c r="S694" s="4">
        <f t="shared" si="142"/>
        <v>1</v>
      </c>
      <c r="T694" s="4" t="str">
        <f t="shared" si="143"/>
        <v>L1</v>
      </c>
      <c r="U694" s="4" t="str">
        <f t="shared" si="138"/>
        <v/>
      </c>
    </row>
    <row r="695" spans="1:21" x14ac:dyDescent="0.25">
      <c r="A695" s="4" t="str">
        <f t="shared" si="139"/>
        <v/>
      </c>
      <c r="B695" s="4" t="str">
        <f>IF(C695=1,MAX(B$2:$B694)+1,IF(F695=0,"",B694))</f>
        <v/>
      </c>
      <c r="C695" s="4">
        <f>COUNTIF($F$2:$F695,F695)</f>
        <v>0</v>
      </c>
      <c r="D695" s="4">
        <f>IF(F695=0,0,MAX($D$2:D694)+1)</f>
        <v>0</v>
      </c>
      <c r="E695" s="4">
        <f>IF(H695=0,0,MAX($E$2:E694)+1)</f>
        <v>0</v>
      </c>
      <c r="F695" s="59"/>
      <c r="G695" s="59"/>
      <c r="H695" s="102"/>
      <c r="I695" s="4" t="e">
        <f>IFERROR(VLOOKUP(H695,H$2:H694,1,FALSE),VLOOKUP(H695,H$478:H696,1,FALSE))</f>
        <v>#N/A</v>
      </c>
      <c r="J695" s="4" t="str">
        <f t="shared" si="132"/>
        <v/>
      </c>
      <c r="K695" s="4" t="str">
        <f t="shared" si="133"/>
        <v/>
      </c>
      <c r="L695" s="4" t="str">
        <f t="shared" si="134"/>
        <v/>
      </c>
      <c r="M695" s="5" t="str">
        <f t="shared" si="140"/>
        <v/>
      </c>
      <c r="N695" s="4" t="str">
        <f t="shared" si="135"/>
        <v/>
      </c>
      <c r="O695" s="4"/>
      <c r="P695" s="4" t="str">
        <f t="shared" si="136"/>
        <v/>
      </c>
      <c r="Q695" s="4" t="str">
        <f t="shared" si="137"/>
        <v/>
      </c>
      <c r="R695" s="4">
        <f t="shared" si="141"/>
        <v>0</v>
      </c>
      <c r="S695" s="4">
        <f t="shared" si="142"/>
        <v>2</v>
      </c>
      <c r="T695" s="4" t="str">
        <f t="shared" si="143"/>
        <v>L2</v>
      </c>
      <c r="U695" s="4" t="str">
        <f t="shared" si="138"/>
        <v/>
      </c>
    </row>
    <row r="696" spans="1:21" x14ac:dyDescent="0.25">
      <c r="A696" s="4" t="str">
        <f t="shared" si="139"/>
        <v/>
      </c>
      <c r="B696" s="4" t="str">
        <f>IF(C696=1,MAX(B$2:$B695)+1,IF(F696=0,"",B695))</f>
        <v/>
      </c>
      <c r="C696" s="4">
        <f>COUNTIF($F$2:$F696,F696)</f>
        <v>0</v>
      </c>
      <c r="D696" s="4">
        <f>IF(F696=0,0,MAX($D$2:D695)+1)</f>
        <v>0</v>
      </c>
      <c r="E696" s="4">
        <f>IF(H696=0,0,MAX($E$2:E695)+1)</f>
        <v>0</v>
      </c>
      <c r="F696" s="59"/>
      <c r="G696" s="59"/>
      <c r="H696" s="102"/>
      <c r="I696" s="4" t="e">
        <f>IFERROR(VLOOKUP(H696,H$2:H695,1,FALSE),VLOOKUP(H696,H$478:H697,1,FALSE))</f>
        <v>#N/A</v>
      </c>
      <c r="J696" s="4" t="str">
        <f t="shared" si="132"/>
        <v/>
      </c>
      <c r="K696" s="4" t="str">
        <f t="shared" si="133"/>
        <v/>
      </c>
      <c r="L696" s="4" t="str">
        <f t="shared" si="134"/>
        <v/>
      </c>
      <c r="M696" s="5" t="str">
        <f t="shared" si="140"/>
        <v/>
      </c>
      <c r="N696" s="4" t="str">
        <f t="shared" si="135"/>
        <v/>
      </c>
      <c r="O696" s="4"/>
      <c r="P696" s="4" t="str">
        <f t="shared" si="136"/>
        <v/>
      </c>
      <c r="Q696" s="4" t="str">
        <f t="shared" si="137"/>
        <v/>
      </c>
      <c r="R696" s="4">
        <f t="shared" si="141"/>
        <v>0</v>
      </c>
      <c r="S696" s="4">
        <f t="shared" si="142"/>
        <v>3</v>
      </c>
      <c r="T696" s="4" t="str">
        <f t="shared" si="143"/>
        <v>L3</v>
      </c>
      <c r="U696" s="4" t="str">
        <f t="shared" si="138"/>
        <v/>
      </c>
    </row>
    <row r="697" spans="1:21" x14ac:dyDescent="0.25">
      <c r="A697" s="4" t="str">
        <f t="shared" si="139"/>
        <v/>
      </c>
      <c r="B697" s="4" t="str">
        <f>IF(C697=1,MAX(B$2:$B696)+1,IF(F697=0,"",B696))</f>
        <v/>
      </c>
      <c r="C697" s="4">
        <f>COUNTIF($F$2:$F697,F697)</f>
        <v>0</v>
      </c>
      <c r="D697" s="4">
        <f>IF(F697=0,0,MAX($D$2:D696)+1)</f>
        <v>0</v>
      </c>
      <c r="E697" s="4">
        <f>IF(H697=0,0,MAX($E$2:E696)+1)</f>
        <v>0</v>
      </c>
      <c r="F697" s="59"/>
      <c r="G697" s="59"/>
      <c r="H697" s="102"/>
      <c r="I697" s="4" t="e">
        <f>IFERROR(VLOOKUP(H697,H$2:H696,1,FALSE),VLOOKUP(H697,H$478:H698,1,FALSE))</f>
        <v>#N/A</v>
      </c>
      <c r="J697" s="4" t="str">
        <f t="shared" si="132"/>
        <v/>
      </c>
      <c r="K697" s="4" t="str">
        <f t="shared" si="133"/>
        <v/>
      </c>
      <c r="L697" s="4" t="str">
        <f t="shared" si="134"/>
        <v/>
      </c>
      <c r="M697" s="5" t="str">
        <f t="shared" si="140"/>
        <v/>
      </c>
      <c r="N697" s="4" t="str">
        <f t="shared" si="135"/>
        <v/>
      </c>
      <c r="O697" s="4"/>
      <c r="P697" s="4" t="str">
        <f t="shared" si="136"/>
        <v/>
      </c>
      <c r="Q697" s="4" t="str">
        <f t="shared" si="137"/>
        <v/>
      </c>
      <c r="R697" s="4">
        <f t="shared" si="141"/>
        <v>0</v>
      </c>
      <c r="S697" s="4">
        <f t="shared" si="142"/>
        <v>1</v>
      </c>
      <c r="T697" s="4" t="str">
        <f t="shared" si="143"/>
        <v>L1</v>
      </c>
      <c r="U697" s="4" t="str">
        <f t="shared" si="138"/>
        <v/>
      </c>
    </row>
    <row r="698" spans="1:21" x14ac:dyDescent="0.25">
      <c r="A698" s="4" t="str">
        <f t="shared" si="139"/>
        <v/>
      </c>
      <c r="B698" s="4" t="str">
        <f>IF(C698=1,MAX(B$2:$B697)+1,IF(F698=0,"",B697))</f>
        <v/>
      </c>
      <c r="C698" s="4">
        <f>COUNTIF($F$2:$F698,F698)</f>
        <v>0</v>
      </c>
      <c r="D698" s="4">
        <f>IF(F698=0,0,MAX($D$2:D697)+1)</f>
        <v>0</v>
      </c>
      <c r="E698" s="4">
        <f>IF(H698=0,0,MAX($E$2:E697)+1)</f>
        <v>0</v>
      </c>
      <c r="F698" s="59"/>
      <c r="G698" s="59"/>
      <c r="H698" s="102"/>
      <c r="I698" s="4" t="e">
        <f>IFERROR(VLOOKUP(H698,H$2:H697,1,FALSE),VLOOKUP(H698,H$478:H699,1,FALSE))</f>
        <v>#N/A</v>
      </c>
      <c r="J698" s="4" t="str">
        <f t="shared" si="132"/>
        <v/>
      </c>
      <c r="K698" s="4" t="str">
        <f t="shared" si="133"/>
        <v/>
      </c>
      <c r="L698" s="4" t="str">
        <f t="shared" si="134"/>
        <v/>
      </c>
      <c r="M698" s="5" t="str">
        <f t="shared" si="140"/>
        <v/>
      </c>
      <c r="N698" s="4" t="str">
        <f t="shared" si="135"/>
        <v/>
      </c>
      <c r="O698" s="4"/>
      <c r="P698" s="4" t="str">
        <f t="shared" si="136"/>
        <v/>
      </c>
      <c r="Q698" s="4" t="str">
        <f t="shared" si="137"/>
        <v/>
      </c>
      <c r="R698" s="4">
        <f t="shared" si="141"/>
        <v>0</v>
      </c>
      <c r="S698" s="4">
        <f t="shared" si="142"/>
        <v>2</v>
      </c>
      <c r="T698" s="4" t="str">
        <f t="shared" si="143"/>
        <v>L2</v>
      </c>
      <c r="U698" s="4" t="str">
        <f t="shared" si="138"/>
        <v/>
      </c>
    </row>
    <row r="699" spans="1:21" ht="15.75" thickBot="1" x14ac:dyDescent="0.3">
      <c r="A699" s="4" t="str">
        <f t="shared" si="139"/>
        <v/>
      </c>
      <c r="B699" s="4" t="str">
        <f>IF(C699=1,MAX(B$2:$B698)+1,IF(F699=0,"",B698))</f>
        <v/>
      </c>
      <c r="C699" s="4">
        <f>COUNTIF($F$2:$F699,F699)</f>
        <v>0</v>
      </c>
      <c r="D699" s="4">
        <f>IF(F699=0,0,MAX($D$2:D698)+1)</f>
        <v>0</v>
      </c>
      <c r="E699" s="4">
        <f>IF(H699=0,0,MAX($E$2:E698)+1)</f>
        <v>0</v>
      </c>
      <c r="F699" s="59"/>
      <c r="G699" s="59"/>
      <c r="H699" s="103"/>
      <c r="I699" s="4" t="e">
        <f>IFERROR(VLOOKUP(H699,H$2:H698,1,FALSE),VLOOKUP(H699,H$478:H700,1,FALSE))</f>
        <v>#N/A</v>
      </c>
      <c r="J699" s="4" t="str">
        <f t="shared" si="132"/>
        <v/>
      </c>
      <c r="K699" s="4" t="str">
        <f t="shared" si="133"/>
        <v/>
      </c>
      <c r="L699" s="4" t="str">
        <f t="shared" si="134"/>
        <v/>
      </c>
      <c r="M699" s="5" t="str">
        <f t="shared" si="140"/>
        <v/>
      </c>
      <c r="N699" s="4" t="str">
        <f t="shared" si="135"/>
        <v/>
      </c>
      <c r="O699" s="4"/>
      <c r="P699" s="4" t="str">
        <f t="shared" si="136"/>
        <v/>
      </c>
      <c r="Q699" s="4" t="str">
        <f t="shared" si="137"/>
        <v/>
      </c>
      <c r="R699" s="4">
        <f t="shared" si="141"/>
        <v>0</v>
      </c>
      <c r="S699" s="4">
        <f t="shared" si="142"/>
        <v>3</v>
      </c>
      <c r="T699" s="4" t="str">
        <f t="shared" si="143"/>
        <v>L3</v>
      </c>
      <c r="U699" s="4" t="str">
        <f t="shared" si="138"/>
        <v/>
      </c>
    </row>
    <row r="700" spans="1:21" x14ac:dyDescent="0.25">
      <c r="A700" s="4" t="str">
        <f t="shared" si="139"/>
        <v/>
      </c>
      <c r="B700" s="4" t="str">
        <f>IF(C700=1,MAX(B$2:$B699)+1,IF(F700=0,"",B699))</f>
        <v/>
      </c>
      <c r="C700" s="4">
        <f>COUNTIF($F$2:$F700,F700)</f>
        <v>0</v>
      </c>
      <c r="D700" s="4">
        <f>IF(F700=0,0,MAX($D$2:D699)+1)</f>
        <v>0</v>
      </c>
      <c r="E700" s="4">
        <f>IF(H700=0,0,MAX($E$2:E699)+1)</f>
        <v>0</v>
      </c>
      <c r="F700" s="59"/>
      <c r="G700" s="59"/>
      <c r="H700" s="104"/>
      <c r="I700" s="4" t="e">
        <f>IFERROR(VLOOKUP(H700,H$2:H699,1,FALSE),VLOOKUP(H700,H$478:H701,1,FALSE))</f>
        <v>#N/A</v>
      </c>
      <c r="J700" s="4" t="str">
        <f t="shared" si="132"/>
        <v/>
      </c>
      <c r="K700" s="4" t="str">
        <f t="shared" si="133"/>
        <v/>
      </c>
      <c r="L700" s="4" t="str">
        <f t="shared" si="134"/>
        <v/>
      </c>
      <c r="M700" s="5" t="str">
        <f t="shared" si="140"/>
        <v/>
      </c>
      <c r="N700" s="4" t="str">
        <f t="shared" si="135"/>
        <v/>
      </c>
      <c r="O700" s="4"/>
      <c r="P700" s="4" t="str">
        <f t="shared" si="136"/>
        <v/>
      </c>
      <c r="Q700" s="4" t="str">
        <f t="shared" si="137"/>
        <v/>
      </c>
      <c r="R700" s="4">
        <f t="shared" si="141"/>
        <v>0</v>
      </c>
      <c r="S700" s="4">
        <f t="shared" si="142"/>
        <v>1</v>
      </c>
      <c r="T700" s="4" t="str">
        <f t="shared" si="143"/>
        <v>L1</v>
      </c>
      <c r="U700" s="4" t="str">
        <f t="shared" si="138"/>
        <v/>
      </c>
    </row>
    <row r="701" spans="1:21" x14ac:dyDescent="0.25">
      <c r="A701" s="4" t="str">
        <f t="shared" si="139"/>
        <v/>
      </c>
      <c r="B701" s="4" t="str">
        <f>IF(C701=1,MAX(B$2:$B700)+1,IF(F701=0,"",B700))</f>
        <v/>
      </c>
      <c r="C701" s="4">
        <f>COUNTIF($F$2:$F701,F701)</f>
        <v>0</v>
      </c>
      <c r="D701" s="4">
        <f>IF(F701=0,0,MAX($D$2:D700)+1)</f>
        <v>0</v>
      </c>
      <c r="E701" s="4">
        <f>IF(H701=0,0,MAX($E$2:E700)+1)</f>
        <v>0</v>
      </c>
      <c r="F701" s="59"/>
      <c r="G701" s="59"/>
      <c r="H701" s="102"/>
      <c r="I701" s="4" t="e">
        <f>IFERROR(VLOOKUP(H701,H$2:H700,1,FALSE),VLOOKUP(H701,H$478:H702,1,FALSE))</f>
        <v>#N/A</v>
      </c>
      <c r="J701" s="4" t="str">
        <f t="shared" si="132"/>
        <v/>
      </c>
      <c r="K701" s="4" t="str">
        <f t="shared" si="133"/>
        <v/>
      </c>
      <c r="L701" s="4" t="str">
        <f t="shared" si="134"/>
        <v/>
      </c>
      <c r="M701" s="5" t="str">
        <f t="shared" si="140"/>
        <v/>
      </c>
      <c r="N701" s="4" t="str">
        <f t="shared" si="135"/>
        <v/>
      </c>
      <c r="O701" s="4"/>
      <c r="P701" s="4" t="str">
        <f t="shared" si="136"/>
        <v/>
      </c>
      <c r="Q701" s="4" t="str">
        <f t="shared" si="137"/>
        <v/>
      </c>
      <c r="R701" s="4">
        <f t="shared" si="141"/>
        <v>0</v>
      </c>
      <c r="S701" s="4">
        <f t="shared" si="142"/>
        <v>2</v>
      </c>
      <c r="T701" s="4" t="str">
        <f t="shared" si="143"/>
        <v>L2</v>
      </c>
      <c r="U701" s="4" t="str">
        <f t="shared" si="138"/>
        <v/>
      </c>
    </row>
    <row r="702" spans="1:21" x14ac:dyDescent="0.25">
      <c r="A702" s="4" t="str">
        <f t="shared" si="139"/>
        <v/>
      </c>
      <c r="B702" s="4" t="str">
        <f>IF(C702=1,MAX(B$2:$B701)+1,IF(F702=0,"",B701))</f>
        <v/>
      </c>
      <c r="C702" s="4">
        <f>COUNTIF($F$2:$F702,F702)</f>
        <v>0</v>
      </c>
      <c r="D702" s="4">
        <f>IF(F702=0,0,MAX($D$2:D701)+1)</f>
        <v>0</v>
      </c>
      <c r="E702" s="4">
        <f>IF(H702=0,0,MAX($E$2:E701)+1)</f>
        <v>0</v>
      </c>
      <c r="F702" s="59"/>
      <c r="G702" s="59"/>
      <c r="H702" s="102"/>
      <c r="I702" s="4" t="e">
        <f>IFERROR(VLOOKUP(H702,H$2:H701,1,FALSE),VLOOKUP(H702,H$478:H703,1,FALSE))</f>
        <v>#N/A</v>
      </c>
      <c r="J702" s="4" t="str">
        <f t="shared" si="132"/>
        <v/>
      </c>
      <c r="K702" s="4" t="str">
        <f t="shared" si="133"/>
        <v/>
      </c>
      <c r="L702" s="4" t="str">
        <f t="shared" si="134"/>
        <v/>
      </c>
      <c r="M702" s="5" t="str">
        <f t="shared" si="140"/>
        <v/>
      </c>
      <c r="N702" s="4" t="str">
        <f t="shared" si="135"/>
        <v/>
      </c>
      <c r="O702" s="4"/>
      <c r="P702" s="4" t="str">
        <f t="shared" si="136"/>
        <v/>
      </c>
      <c r="Q702" s="4" t="str">
        <f t="shared" si="137"/>
        <v/>
      </c>
      <c r="R702" s="4">
        <f t="shared" si="141"/>
        <v>0</v>
      </c>
      <c r="S702" s="4">
        <f t="shared" si="142"/>
        <v>3</v>
      </c>
      <c r="T702" s="4" t="str">
        <f t="shared" si="143"/>
        <v>L3</v>
      </c>
      <c r="U702" s="4" t="str">
        <f t="shared" si="138"/>
        <v/>
      </c>
    </row>
    <row r="703" spans="1:21" x14ac:dyDescent="0.25">
      <c r="A703" s="4" t="str">
        <f t="shared" si="139"/>
        <v/>
      </c>
      <c r="B703" s="4" t="str">
        <f>IF(C703=1,MAX(B$2:$B702)+1,IF(F703=0,"",B702))</f>
        <v/>
      </c>
      <c r="C703" s="4">
        <f>COUNTIF($F$2:$F703,F703)</f>
        <v>0</v>
      </c>
      <c r="D703" s="4">
        <f>IF(F703=0,0,MAX($D$2:D702)+1)</f>
        <v>0</v>
      </c>
      <c r="E703" s="4">
        <f>IF(H703=0,0,MAX($E$2:E702)+1)</f>
        <v>0</v>
      </c>
      <c r="F703" s="59"/>
      <c r="G703" s="59"/>
      <c r="H703" s="102"/>
      <c r="I703" s="4" t="e">
        <f>IFERROR(VLOOKUP(H703,H$2:H702,1,FALSE),VLOOKUP(H703,H$478:H704,1,FALSE))</f>
        <v>#N/A</v>
      </c>
      <c r="J703" s="4" t="str">
        <f t="shared" si="132"/>
        <v/>
      </c>
      <c r="K703" s="4" t="str">
        <f t="shared" si="133"/>
        <v/>
      </c>
      <c r="L703" s="4" t="str">
        <f t="shared" si="134"/>
        <v/>
      </c>
      <c r="M703" s="5" t="str">
        <f t="shared" si="140"/>
        <v/>
      </c>
      <c r="N703" s="4" t="str">
        <f t="shared" si="135"/>
        <v/>
      </c>
      <c r="O703" s="4"/>
      <c r="P703" s="4" t="str">
        <f t="shared" si="136"/>
        <v/>
      </c>
      <c r="Q703" s="4" t="str">
        <f t="shared" si="137"/>
        <v/>
      </c>
      <c r="R703" s="4">
        <f t="shared" si="141"/>
        <v>0</v>
      </c>
      <c r="S703" s="4">
        <f t="shared" si="142"/>
        <v>1</v>
      </c>
      <c r="T703" s="4" t="str">
        <f t="shared" si="143"/>
        <v>L1</v>
      </c>
      <c r="U703" s="4" t="str">
        <f t="shared" si="138"/>
        <v/>
      </c>
    </row>
    <row r="704" spans="1:21" x14ac:dyDescent="0.25">
      <c r="A704" s="4" t="str">
        <f t="shared" si="139"/>
        <v/>
      </c>
      <c r="B704" s="4" t="str">
        <f>IF(C704=1,MAX(B$2:$B703)+1,IF(F704=0,"",B703))</f>
        <v/>
      </c>
      <c r="C704" s="4">
        <f>COUNTIF($F$2:$F704,F704)</f>
        <v>0</v>
      </c>
      <c r="D704" s="4">
        <f>IF(F704=0,0,MAX($D$2:D703)+1)</f>
        <v>0</v>
      </c>
      <c r="E704" s="4">
        <f>IF(H704=0,0,MAX($E$2:E703)+1)</f>
        <v>0</v>
      </c>
      <c r="F704" s="59"/>
      <c r="G704" s="59"/>
      <c r="H704" s="102"/>
      <c r="I704" s="4" t="e">
        <f>IFERROR(VLOOKUP(H704,H$2:H703,1,FALSE),VLOOKUP(H704,H$478:H705,1,FALSE))</f>
        <v>#N/A</v>
      </c>
      <c r="J704" s="4" t="str">
        <f t="shared" si="132"/>
        <v/>
      </c>
      <c r="K704" s="4" t="str">
        <f t="shared" si="133"/>
        <v/>
      </c>
      <c r="L704" s="4" t="str">
        <f t="shared" si="134"/>
        <v/>
      </c>
      <c r="M704" s="5" t="str">
        <f t="shared" si="140"/>
        <v/>
      </c>
      <c r="N704" s="4" t="str">
        <f t="shared" si="135"/>
        <v/>
      </c>
      <c r="O704" s="4"/>
      <c r="P704" s="4" t="str">
        <f t="shared" si="136"/>
        <v/>
      </c>
      <c r="Q704" s="4" t="str">
        <f t="shared" si="137"/>
        <v/>
      </c>
      <c r="R704" s="4">
        <f t="shared" si="141"/>
        <v>0</v>
      </c>
      <c r="S704" s="4">
        <f t="shared" si="142"/>
        <v>2</v>
      </c>
      <c r="T704" s="4" t="str">
        <f t="shared" si="143"/>
        <v>L2</v>
      </c>
      <c r="U704" s="4" t="str">
        <f t="shared" si="138"/>
        <v/>
      </c>
    </row>
    <row r="705" spans="1:21" x14ac:dyDescent="0.25">
      <c r="A705" s="4" t="str">
        <f t="shared" si="139"/>
        <v/>
      </c>
      <c r="B705" s="4" t="str">
        <f>IF(C705=1,MAX(B$2:$B704)+1,IF(F705=0,"",B704))</f>
        <v/>
      </c>
      <c r="C705" s="4">
        <f>COUNTIF($F$2:$F705,F705)</f>
        <v>0</v>
      </c>
      <c r="D705" s="4">
        <f>IF(F705=0,0,MAX($D$2:D704)+1)</f>
        <v>0</v>
      </c>
      <c r="E705" s="4">
        <f>IF(H705=0,0,MAX($E$2:E704)+1)</f>
        <v>0</v>
      </c>
      <c r="F705" s="59"/>
      <c r="G705" s="59"/>
      <c r="H705" s="102"/>
      <c r="I705" s="4" t="e">
        <f>IFERROR(VLOOKUP(H705,H$2:H704,1,FALSE),VLOOKUP(H705,H$478:H706,1,FALSE))</f>
        <v>#N/A</v>
      </c>
      <c r="J705" s="4" t="str">
        <f t="shared" si="132"/>
        <v/>
      </c>
      <c r="K705" s="4" t="str">
        <f t="shared" si="133"/>
        <v/>
      </c>
      <c r="L705" s="4" t="str">
        <f t="shared" si="134"/>
        <v/>
      </c>
      <c r="M705" s="5" t="str">
        <f t="shared" si="140"/>
        <v/>
      </c>
      <c r="N705" s="4" t="str">
        <f t="shared" si="135"/>
        <v/>
      </c>
      <c r="O705" s="4"/>
      <c r="P705" s="4" t="str">
        <f t="shared" si="136"/>
        <v/>
      </c>
      <c r="Q705" s="4" t="str">
        <f t="shared" si="137"/>
        <v/>
      </c>
      <c r="R705" s="4">
        <f t="shared" si="141"/>
        <v>0</v>
      </c>
      <c r="S705" s="4">
        <f t="shared" si="142"/>
        <v>3</v>
      </c>
      <c r="T705" s="4" t="str">
        <f t="shared" si="143"/>
        <v>L3</v>
      </c>
      <c r="U705" s="4" t="str">
        <f t="shared" si="138"/>
        <v/>
      </c>
    </row>
    <row r="706" spans="1:21" x14ac:dyDescent="0.25">
      <c r="A706" s="4" t="str">
        <f t="shared" si="139"/>
        <v/>
      </c>
      <c r="B706" s="4" t="str">
        <f>IF(C706=1,MAX(B$2:$B705)+1,IF(F706=0,"",B705))</f>
        <v/>
      </c>
      <c r="C706" s="4">
        <f>COUNTIF($F$2:$F706,F706)</f>
        <v>0</v>
      </c>
      <c r="D706" s="4">
        <f>IF(F706=0,0,MAX($D$2:D705)+1)</f>
        <v>0</v>
      </c>
      <c r="E706" s="4">
        <f>IF(H706=0,0,MAX($E$2:E705)+1)</f>
        <v>0</v>
      </c>
      <c r="F706" s="59"/>
      <c r="G706" s="59"/>
      <c r="H706" s="102"/>
      <c r="I706" s="4" t="e">
        <f>IFERROR(VLOOKUP(H706,H$2:H705,1,FALSE),VLOOKUP(H706,H$478:H707,1,FALSE))</f>
        <v>#N/A</v>
      </c>
      <c r="J706" s="4" t="str">
        <f t="shared" si="132"/>
        <v/>
      </c>
      <c r="K706" s="4" t="str">
        <f t="shared" si="133"/>
        <v/>
      </c>
      <c r="L706" s="4" t="str">
        <f t="shared" si="134"/>
        <v/>
      </c>
      <c r="M706" s="5" t="str">
        <f t="shared" si="140"/>
        <v/>
      </c>
      <c r="N706" s="4" t="str">
        <f t="shared" si="135"/>
        <v/>
      </c>
      <c r="O706" s="4"/>
      <c r="P706" s="4" t="str">
        <f t="shared" si="136"/>
        <v/>
      </c>
      <c r="Q706" s="4" t="str">
        <f t="shared" si="137"/>
        <v/>
      </c>
      <c r="R706" s="4">
        <f t="shared" si="141"/>
        <v>0</v>
      </c>
      <c r="S706" s="4">
        <f t="shared" si="142"/>
        <v>1</v>
      </c>
      <c r="T706" s="4" t="str">
        <f t="shared" si="143"/>
        <v>L1</v>
      </c>
      <c r="U706" s="4" t="str">
        <f t="shared" si="138"/>
        <v/>
      </c>
    </row>
    <row r="707" spans="1:21" x14ac:dyDescent="0.25">
      <c r="A707" s="4" t="str">
        <f t="shared" si="139"/>
        <v/>
      </c>
      <c r="B707" s="4" t="str">
        <f>IF(C707=1,MAX(B$2:$B706)+1,IF(F707=0,"",B706))</f>
        <v/>
      </c>
      <c r="C707" s="4">
        <f>COUNTIF($F$2:$F707,F707)</f>
        <v>0</v>
      </c>
      <c r="D707" s="4">
        <f>IF(F707=0,0,MAX($D$2:D706)+1)</f>
        <v>0</v>
      </c>
      <c r="E707" s="4">
        <f>IF(H707=0,0,MAX($E$2:E706)+1)</f>
        <v>0</v>
      </c>
      <c r="F707" s="59"/>
      <c r="G707" s="59"/>
      <c r="H707" s="102"/>
      <c r="I707" s="4" t="e">
        <f>IFERROR(VLOOKUP(H707,H$2:H706,1,FALSE),VLOOKUP(H707,H$478:H708,1,FALSE))</f>
        <v>#N/A</v>
      </c>
      <c r="J707" s="4" t="str">
        <f t="shared" ref="J707:J770" si="144">IF($H707=0,"",VLOOKUP($H707,Исходные_данные,36,FALSE))</f>
        <v/>
      </c>
      <c r="K707" s="4" t="str">
        <f t="shared" ref="K707:K770" si="145">IF($H707=0,"",VLOOKUP($H707,Исходные_данные,37,FALSE))</f>
        <v/>
      </c>
      <c r="L707" s="4" t="str">
        <f t="shared" ref="L707:L770" si="146">IF($H707=0,"",VLOOKUP($H707,Исходные_данные,38,FALSE))</f>
        <v/>
      </c>
      <c r="M707" s="5" t="str">
        <f t="shared" si="140"/>
        <v/>
      </c>
      <c r="N707" s="4" t="str">
        <f t="shared" ref="N707:N770" si="147">IF($H707=0,"",VLOOKUP($H707,Исходные_данные,39,FALSE))</f>
        <v/>
      </c>
      <c r="O707" s="4"/>
      <c r="P707" s="4" t="str">
        <f t="shared" ref="P707:P770" si="148">IF($H707=0,"",VLOOKUP($H707,Исходные_данные,41,FALSE))</f>
        <v/>
      </c>
      <c r="Q707" s="4" t="str">
        <f t="shared" ref="Q707:Q770" si="149">IF($H707=0,"",VLOOKUP($H707,Исходные_данные,8,FALSE))</f>
        <v/>
      </c>
      <c r="R707" s="4">
        <f t="shared" si="141"/>
        <v>0</v>
      </c>
      <c r="S707" s="4">
        <f t="shared" si="142"/>
        <v>2</v>
      </c>
      <c r="T707" s="4" t="str">
        <f t="shared" si="143"/>
        <v>L2</v>
      </c>
      <c r="U707" s="4" t="str">
        <f t="shared" ref="U707:U770" si="150">IF($H707=0,"",VLOOKUP($H707,Исходные_данные,31,FALSE))</f>
        <v/>
      </c>
    </row>
    <row r="708" spans="1:21" x14ac:dyDescent="0.25">
      <c r="A708" s="4" t="str">
        <f t="shared" si="139"/>
        <v/>
      </c>
      <c r="B708" s="4" t="str">
        <f>IF(C708=1,MAX(B$2:$B707)+1,IF(F708=0,"",B707))</f>
        <v/>
      </c>
      <c r="C708" s="4">
        <f>COUNTIF($F$2:$F708,F708)</f>
        <v>0</v>
      </c>
      <c r="D708" s="4">
        <f>IF(F708=0,0,MAX($D$2:D707)+1)</f>
        <v>0</v>
      </c>
      <c r="E708" s="4">
        <f>IF(H708=0,0,MAX($E$2:E707)+1)</f>
        <v>0</v>
      </c>
      <c r="F708" s="59"/>
      <c r="G708" s="59"/>
      <c r="H708" s="102"/>
      <c r="I708" s="4" t="e">
        <f>IFERROR(VLOOKUP(H708,H$2:H707,1,FALSE),VLOOKUP(H708,H$478:H709,1,FALSE))</f>
        <v>#N/A</v>
      </c>
      <c r="J708" s="4" t="str">
        <f t="shared" si="144"/>
        <v/>
      </c>
      <c r="K708" s="4" t="str">
        <f t="shared" si="145"/>
        <v/>
      </c>
      <c r="L708" s="4" t="str">
        <f t="shared" si="146"/>
        <v/>
      </c>
      <c r="M708" s="5" t="str">
        <f t="shared" si="140"/>
        <v/>
      </c>
      <c r="N708" s="4" t="str">
        <f t="shared" si="147"/>
        <v/>
      </c>
      <c r="O708" s="4"/>
      <c r="P708" s="4" t="str">
        <f t="shared" si="148"/>
        <v/>
      </c>
      <c r="Q708" s="4" t="str">
        <f t="shared" si="149"/>
        <v/>
      </c>
      <c r="R708" s="4">
        <f t="shared" si="141"/>
        <v>0</v>
      </c>
      <c r="S708" s="4">
        <f t="shared" si="142"/>
        <v>3</v>
      </c>
      <c r="T708" s="4" t="str">
        <f t="shared" si="143"/>
        <v>L3</v>
      </c>
      <c r="U708" s="4" t="str">
        <f t="shared" si="150"/>
        <v/>
      </c>
    </row>
    <row r="709" spans="1:21" x14ac:dyDescent="0.25">
      <c r="A709" s="4" t="str">
        <f t="shared" si="139"/>
        <v/>
      </c>
      <c r="B709" s="4" t="str">
        <f>IF(C709=1,MAX(B$2:$B708)+1,IF(F709=0,"",B708))</f>
        <v/>
      </c>
      <c r="C709" s="4">
        <f>COUNTIF($F$2:$F709,F709)</f>
        <v>0</v>
      </c>
      <c r="D709" s="4">
        <f>IF(F709=0,0,MAX($D$2:D708)+1)</f>
        <v>0</v>
      </c>
      <c r="E709" s="4">
        <f>IF(H709=0,0,MAX($E$2:E708)+1)</f>
        <v>0</v>
      </c>
      <c r="F709" s="59"/>
      <c r="G709" s="59"/>
      <c r="H709" s="102"/>
      <c r="I709" s="4" t="e">
        <f>IFERROR(VLOOKUP(H709,H$2:H708,1,FALSE),VLOOKUP(H709,H$478:H710,1,FALSE))</f>
        <v>#N/A</v>
      </c>
      <c r="J709" s="4" t="str">
        <f t="shared" si="144"/>
        <v/>
      </c>
      <c r="K709" s="4" t="str">
        <f t="shared" si="145"/>
        <v/>
      </c>
      <c r="L709" s="4" t="str">
        <f t="shared" si="146"/>
        <v/>
      </c>
      <c r="M709" s="5" t="str">
        <f t="shared" si="140"/>
        <v/>
      </c>
      <c r="N709" s="4" t="str">
        <f t="shared" si="147"/>
        <v/>
      </c>
      <c r="O709" s="4"/>
      <c r="P709" s="4" t="str">
        <f t="shared" si="148"/>
        <v/>
      </c>
      <c r="Q709" s="4" t="str">
        <f t="shared" si="149"/>
        <v/>
      </c>
      <c r="R709" s="4">
        <f t="shared" si="141"/>
        <v>0</v>
      </c>
      <c r="S709" s="4">
        <f t="shared" si="142"/>
        <v>1</v>
      </c>
      <c r="T709" s="4" t="str">
        <f t="shared" si="143"/>
        <v>L1</v>
      </c>
      <c r="U709" s="4" t="str">
        <f t="shared" si="150"/>
        <v/>
      </c>
    </row>
    <row r="710" spans="1:21" x14ac:dyDescent="0.25">
      <c r="A710" s="4" t="str">
        <f t="shared" si="139"/>
        <v/>
      </c>
      <c r="B710" s="4" t="str">
        <f>IF(C710=1,MAX(B$2:$B709)+1,IF(F710=0,"",B709))</f>
        <v/>
      </c>
      <c r="C710" s="4">
        <f>COUNTIF($F$2:$F710,F710)</f>
        <v>0</v>
      </c>
      <c r="D710" s="4">
        <f>IF(F710=0,0,MAX($D$2:D709)+1)</f>
        <v>0</v>
      </c>
      <c r="E710" s="4">
        <f>IF(H710=0,0,MAX($E$2:E709)+1)</f>
        <v>0</v>
      </c>
      <c r="F710" s="59"/>
      <c r="G710" s="59"/>
      <c r="H710" s="102"/>
      <c r="I710" s="4" t="e">
        <f>IFERROR(VLOOKUP(H710,H$2:H709,1,FALSE),VLOOKUP(H710,H$478:H711,1,FALSE))</f>
        <v>#N/A</v>
      </c>
      <c r="J710" s="4" t="str">
        <f t="shared" si="144"/>
        <v/>
      </c>
      <c r="K710" s="4" t="str">
        <f t="shared" si="145"/>
        <v/>
      </c>
      <c r="L710" s="4" t="str">
        <f t="shared" si="146"/>
        <v/>
      </c>
      <c r="M710" s="5" t="str">
        <f t="shared" si="140"/>
        <v/>
      </c>
      <c r="N710" s="4" t="str">
        <f t="shared" si="147"/>
        <v/>
      </c>
      <c r="O710" s="4"/>
      <c r="P710" s="4" t="str">
        <f t="shared" si="148"/>
        <v/>
      </c>
      <c r="Q710" s="4" t="str">
        <f t="shared" si="149"/>
        <v/>
      </c>
      <c r="R710" s="4">
        <f t="shared" si="141"/>
        <v>0</v>
      </c>
      <c r="S710" s="4">
        <f t="shared" si="142"/>
        <v>2</v>
      </c>
      <c r="T710" s="4" t="str">
        <f t="shared" si="143"/>
        <v>L2</v>
      </c>
      <c r="U710" s="4" t="str">
        <f t="shared" si="150"/>
        <v/>
      </c>
    </row>
    <row r="711" spans="1:21" x14ac:dyDescent="0.25">
      <c r="A711" s="4" t="str">
        <f t="shared" si="139"/>
        <v/>
      </c>
      <c r="B711" s="4" t="str">
        <f>IF(C711=1,MAX(B$2:$B710)+1,IF(F711=0,"",B710))</f>
        <v/>
      </c>
      <c r="C711" s="4">
        <f>COUNTIF($F$2:$F711,F711)</f>
        <v>0</v>
      </c>
      <c r="D711" s="4">
        <f>IF(F711=0,0,MAX($D$2:D710)+1)</f>
        <v>0</v>
      </c>
      <c r="E711" s="4">
        <f>IF(H711=0,0,MAX($E$2:E710)+1)</f>
        <v>0</v>
      </c>
      <c r="F711" s="59"/>
      <c r="G711" s="59"/>
      <c r="H711" s="102"/>
      <c r="I711" s="4" t="e">
        <f>IFERROR(VLOOKUP(H711,H$2:H710,1,FALSE),VLOOKUP(H711,H$478:H712,1,FALSE))</f>
        <v>#N/A</v>
      </c>
      <c r="J711" s="4" t="str">
        <f t="shared" si="144"/>
        <v/>
      </c>
      <c r="K711" s="4" t="str">
        <f t="shared" si="145"/>
        <v/>
      </c>
      <c r="L711" s="4" t="str">
        <f t="shared" si="146"/>
        <v/>
      </c>
      <c r="M711" s="5" t="str">
        <f t="shared" si="140"/>
        <v/>
      </c>
      <c r="N711" s="4" t="str">
        <f t="shared" si="147"/>
        <v/>
      </c>
      <c r="O711" s="4"/>
      <c r="P711" s="4" t="str">
        <f t="shared" si="148"/>
        <v/>
      </c>
      <c r="Q711" s="4" t="str">
        <f t="shared" si="149"/>
        <v/>
      </c>
      <c r="R711" s="4">
        <f t="shared" si="141"/>
        <v>0</v>
      </c>
      <c r="S711" s="4">
        <f t="shared" si="142"/>
        <v>3</v>
      </c>
      <c r="T711" s="4" t="str">
        <f t="shared" si="143"/>
        <v>L3</v>
      </c>
      <c r="U711" s="4" t="str">
        <f t="shared" si="150"/>
        <v/>
      </c>
    </row>
    <row r="712" spans="1:21" x14ac:dyDescent="0.25">
      <c r="A712" s="4" t="str">
        <f t="shared" si="139"/>
        <v/>
      </c>
      <c r="B712" s="4" t="str">
        <f>IF(C712=1,MAX(B$2:$B711)+1,IF(F712=0,"",B711))</f>
        <v/>
      </c>
      <c r="C712" s="4">
        <f>COUNTIF($F$2:$F712,F712)</f>
        <v>0</v>
      </c>
      <c r="D712" s="4">
        <f>IF(F712=0,0,MAX($D$2:D711)+1)</f>
        <v>0</v>
      </c>
      <c r="E712" s="4">
        <f>IF(H712=0,0,MAX($E$2:E711)+1)</f>
        <v>0</v>
      </c>
      <c r="F712" s="59"/>
      <c r="G712" s="59"/>
      <c r="H712" s="102"/>
      <c r="I712" s="4" t="e">
        <f>IFERROR(VLOOKUP(H712,H$2:H711,1,FALSE),VLOOKUP(H712,H$478:H713,1,FALSE))</f>
        <v>#N/A</v>
      </c>
      <c r="J712" s="4" t="str">
        <f t="shared" si="144"/>
        <v/>
      </c>
      <c r="K712" s="4" t="str">
        <f t="shared" si="145"/>
        <v/>
      </c>
      <c r="L712" s="4" t="str">
        <f t="shared" si="146"/>
        <v/>
      </c>
      <c r="M712" s="5" t="str">
        <f t="shared" si="140"/>
        <v/>
      </c>
      <c r="N712" s="4" t="str">
        <f t="shared" si="147"/>
        <v/>
      </c>
      <c r="O712" s="4"/>
      <c r="P712" s="4" t="str">
        <f t="shared" si="148"/>
        <v/>
      </c>
      <c r="Q712" s="4" t="str">
        <f t="shared" si="149"/>
        <v/>
      </c>
      <c r="R712" s="4">
        <f t="shared" si="141"/>
        <v>0</v>
      </c>
      <c r="S712" s="4">
        <f t="shared" si="142"/>
        <v>1</v>
      </c>
      <c r="T712" s="4" t="str">
        <f t="shared" si="143"/>
        <v>L1</v>
      </c>
      <c r="U712" s="4" t="str">
        <f t="shared" si="150"/>
        <v/>
      </c>
    </row>
    <row r="713" spans="1:21" x14ac:dyDescent="0.25">
      <c r="A713" s="4" t="str">
        <f t="shared" si="139"/>
        <v/>
      </c>
      <c r="B713" s="4" t="str">
        <f>IF(C713=1,MAX(B$2:$B712)+1,IF(F713=0,"",B712))</f>
        <v/>
      </c>
      <c r="C713" s="4">
        <f>COUNTIF($F$2:$F713,F713)</f>
        <v>0</v>
      </c>
      <c r="D713" s="4">
        <f>IF(F713=0,0,MAX($D$2:D712)+1)</f>
        <v>0</v>
      </c>
      <c r="E713" s="4">
        <f>IF(H713=0,0,MAX($E$2:E712)+1)</f>
        <v>0</v>
      </c>
      <c r="F713" s="59"/>
      <c r="G713" s="59"/>
      <c r="H713" s="102"/>
      <c r="I713" s="4" t="e">
        <f>IFERROR(VLOOKUP(H713,H$2:H712,1,FALSE),VLOOKUP(H713,H$478:H714,1,FALSE))</f>
        <v>#N/A</v>
      </c>
      <c r="J713" s="4" t="str">
        <f t="shared" si="144"/>
        <v/>
      </c>
      <c r="K713" s="4" t="str">
        <f t="shared" si="145"/>
        <v/>
      </c>
      <c r="L713" s="4" t="str">
        <f t="shared" si="146"/>
        <v/>
      </c>
      <c r="M713" s="5" t="str">
        <f t="shared" si="140"/>
        <v/>
      </c>
      <c r="N713" s="4" t="str">
        <f t="shared" si="147"/>
        <v/>
      </c>
      <c r="O713" s="4"/>
      <c r="P713" s="4" t="str">
        <f t="shared" si="148"/>
        <v/>
      </c>
      <c r="Q713" s="4" t="str">
        <f t="shared" si="149"/>
        <v/>
      </c>
      <c r="R713" s="4">
        <f t="shared" si="141"/>
        <v>0</v>
      </c>
      <c r="S713" s="4">
        <f t="shared" si="142"/>
        <v>2</v>
      </c>
      <c r="T713" s="4" t="str">
        <f t="shared" si="143"/>
        <v>L2</v>
      </c>
      <c r="U713" s="4" t="str">
        <f t="shared" si="150"/>
        <v/>
      </c>
    </row>
    <row r="714" spans="1:21" x14ac:dyDescent="0.25">
      <c r="A714" s="4" t="str">
        <f t="shared" si="139"/>
        <v/>
      </c>
      <c r="B714" s="4" t="str">
        <f>IF(C714=1,MAX(B$2:$B713)+1,IF(F714=0,"",B713))</f>
        <v/>
      </c>
      <c r="C714" s="4">
        <f>COUNTIF($F$2:$F714,F714)</f>
        <v>0</v>
      </c>
      <c r="D714" s="4">
        <f>IF(F714=0,0,MAX($D$2:D713)+1)</f>
        <v>0</v>
      </c>
      <c r="E714" s="4">
        <f>IF(H714=0,0,MAX($E$2:E713)+1)</f>
        <v>0</v>
      </c>
      <c r="F714" s="59"/>
      <c r="G714" s="59"/>
      <c r="H714" s="102"/>
      <c r="I714" s="4" t="e">
        <f>IFERROR(VLOOKUP(H714,H$2:H713,1,FALSE),VLOOKUP(H714,H$478:H715,1,FALSE))</f>
        <v>#N/A</v>
      </c>
      <c r="J714" s="4" t="str">
        <f t="shared" si="144"/>
        <v/>
      </c>
      <c r="K714" s="4" t="str">
        <f t="shared" si="145"/>
        <v/>
      </c>
      <c r="L714" s="4" t="str">
        <f t="shared" si="146"/>
        <v/>
      </c>
      <c r="M714" s="5" t="str">
        <f t="shared" si="140"/>
        <v/>
      </c>
      <c r="N714" s="4" t="str">
        <f t="shared" si="147"/>
        <v/>
      </c>
      <c r="O714" s="4"/>
      <c r="P714" s="4" t="str">
        <f t="shared" si="148"/>
        <v/>
      </c>
      <c r="Q714" s="4" t="str">
        <f t="shared" si="149"/>
        <v/>
      </c>
      <c r="R714" s="4">
        <f t="shared" si="141"/>
        <v>0</v>
      </c>
      <c r="S714" s="4">
        <f t="shared" si="142"/>
        <v>3</v>
      </c>
      <c r="T714" s="4" t="str">
        <f t="shared" si="143"/>
        <v>L3</v>
      </c>
      <c r="U714" s="4" t="str">
        <f t="shared" si="150"/>
        <v/>
      </c>
    </row>
    <row r="715" spans="1:21" x14ac:dyDescent="0.25">
      <c r="A715" s="4" t="str">
        <f t="shared" si="139"/>
        <v/>
      </c>
      <c r="B715" s="4" t="str">
        <f>IF(C715=1,MAX(B$2:$B714)+1,IF(F715=0,"",B714))</f>
        <v/>
      </c>
      <c r="C715" s="4">
        <f>COUNTIF($F$2:$F715,F715)</f>
        <v>0</v>
      </c>
      <c r="D715" s="4">
        <f>IF(F715=0,0,MAX($D$2:D714)+1)</f>
        <v>0</v>
      </c>
      <c r="E715" s="4">
        <f>IF(H715=0,0,MAX($E$2:E714)+1)</f>
        <v>0</v>
      </c>
      <c r="F715" s="59"/>
      <c r="G715" s="59"/>
      <c r="H715" s="102"/>
      <c r="I715" s="4" t="e">
        <f>IFERROR(VLOOKUP(H715,H$2:H714,1,FALSE),VLOOKUP(H715,H$478:H716,1,FALSE))</f>
        <v>#N/A</v>
      </c>
      <c r="J715" s="4" t="str">
        <f t="shared" si="144"/>
        <v/>
      </c>
      <c r="K715" s="4" t="str">
        <f t="shared" si="145"/>
        <v/>
      </c>
      <c r="L715" s="4" t="str">
        <f t="shared" si="146"/>
        <v/>
      </c>
      <c r="M715" s="5" t="str">
        <f t="shared" si="140"/>
        <v/>
      </c>
      <c r="N715" s="4" t="str">
        <f t="shared" si="147"/>
        <v/>
      </c>
      <c r="O715" s="4"/>
      <c r="P715" s="4" t="str">
        <f t="shared" si="148"/>
        <v/>
      </c>
      <c r="Q715" s="4" t="str">
        <f t="shared" si="149"/>
        <v/>
      </c>
      <c r="R715" s="4">
        <f t="shared" si="141"/>
        <v>0</v>
      </c>
      <c r="S715" s="4">
        <f t="shared" si="142"/>
        <v>1</v>
      </c>
      <c r="T715" s="4" t="str">
        <f t="shared" si="143"/>
        <v>L1</v>
      </c>
      <c r="U715" s="4" t="str">
        <f t="shared" si="150"/>
        <v/>
      </c>
    </row>
    <row r="716" spans="1:21" ht="15.75" thickBot="1" x14ac:dyDescent="0.3">
      <c r="A716" s="4" t="str">
        <f t="shared" si="139"/>
        <v/>
      </c>
      <c r="B716" s="4" t="str">
        <f>IF(C716=1,MAX(B$2:$B715)+1,IF(F716=0,"",B715))</f>
        <v/>
      </c>
      <c r="C716" s="4">
        <f>COUNTIF($F$2:$F716,F716)</f>
        <v>0</v>
      </c>
      <c r="D716" s="4">
        <f>IF(F716=0,0,MAX($D$2:D715)+1)</f>
        <v>0</v>
      </c>
      <c r="E716" s="4">
        <f>IF(H716=0,0,MAX($E$2:E715)+1)</f>
        <v>0</v>
      </c>
      <c r="F716" s="59"/>
      <c r="G716" s="59"/>
      <c r="H716" s="103"/>
      <c r="I716" s="4" t="e">
        <f>IFERROR(VLOOKUP(H716,H$2:H715,1,FALSE),VLOOKUP(H716,H$478:H717,1,FALSE))</f>
        <v>#N/A</v>
      </c>
      <c r="J716" s="4" t="str">
        <f t="shared" si="144"/>
        <v/>
      </c>
      <c r="K716" s="4" t="str">
        <f t="shared" si="145"/>
        <v/>
      </c>
      <c r="L716" s="4" t="str">
        <f t="shared" si="146"/>
        <v/>
      </c>
      <c r="M716" s="5" t="str">
        <f t="shared" si="140"/>
        <v/>
      </c>
      <c r="N716" s="4" t="str">
        <f t="shared" si="147"/>
        <v/>
      </c>
      <c r="O716" s="4"/>
      <c r="P716" s="4" t="str">
        <f t="shared" si="148"/>
        <v/>
      </c>
      <c r="Q716" s="4" t="str">
        <f t="shared" si="149"/>
        <v/>
      </c>
      <c r="R716" s="4">
        <f t="shared" si="141"/>
        <v>0</v>
      </c>
      <c r="S716" s="4">
        <f t="shared" si="142"/>
        <v>2</v>
      </c>
      <c r="T716" s="4" t="str">
        <f t="shared" si="143"/>
        <v>L2</v>
      </c>
      <c r="U716" s="4" t="str">
        <f t="shared" si="150"/>
        <v/>
      </c>
    </row>
    <row r="717" spans="1:21" x14ac:dyDescent="0.25">
      <c r="A717" s="4" t="str">
        <f t="shared" si="139"/>
        <v/>
      </c>
      <c r="B717" s="4" t="str">
        <f>IF(C717=1,MAX(B$2:$B716)+1,IF(F717=0,"",B716))</f>
        <v/>
      </c>
      <c r="C717" s="4">
        <f>COUNTIF($F$2:$F717,F717)</f>
        <v>0</v>
      </c>
      <c r="D717" s="4">
        <f>IF(F717=0,0,MAX($D$2:D716)+1)</f>
        <v>0</v>
      </c>
      <c r="E717" s="4">
        <f>IF(H717=0,0,MAX($E$2:E716)+1)</f>
        <v>0</v>
      </c>
      <c r="F717" s="59"/>
      <c r="G717" s="59"/>
      <c r="H717" s="104"/>
      <c r="I717" s="4" t="e">
        <f>IFERROR(VLOOKUP(H717,H$2:H716,1,FALSE),VLOOKUP(H717,H$478:H718,1,FALSE))</f>
        <v>#N/A</v>
      </c>
      <c r="J717" s="4" t="str">
        <f t="shared" si="144"/>
        <v/>
      </c>
      <c r="K717" s="4" t="str">
        <f t="shared" si="145"/>
        <v/>
      </c>
      <c r="L717" s="4" t="str">
        <f t="shared" si="146"/>
        <v/>
      </c>
      <c r="M717" s="5" t="str">
        <f t="shared" si="140"/>
        <v/>
      </c>
      <c r="N717" s="4" t="str">
        <f t="shared" si="147"/>
        <v/>
      </c>
      <c r="O717" s="4"/>
      <c r="P717" s="4" t="str">
        <f t="shared" si="148"/>
        <v/>
      </c>
      <c r="Q717" s="4" t="str">
        <f t="shared" si="149"/>
        <v/>
      </c>
      <c r="R717" s="4">
        <f t="shared" si="141"/>
        <v>0</v>
      </c>
      <c r="S717" s="4">
        <f t="shared" si="142"/>
        <v>3</v>
      </c>
      <c r="T717" s="4" t="str">
        <f t="shared" si="143"/>
        <v>L3</v>
      </c>
      <c r="U717" s="4" t="str">
        <f t="shared" si="150"/>
        <v/>
      </c>
    </row>
    <row r="718" spans="1:21" x14ac:dyDescent="0.25">
      <c r="A718" s="4" t="str">
        <f t="shared" si="139"/>
        <v/>
      </c>
      <c r="B718" s="4" t="str">
        <f>IF(C718=1,MAX(B$2:$B717)+1,IF(F718=0,"",B717))</f>
        <v/>
      </c>
      <c r="C718" s="4">
        <f>COUNTIF($F$2:$F718,F718)</f>
        <v>0</v>
      </c>
      <c r="D718" s="4">
        <f>IF(F718=0,0,MAX($D$2:D717)+1)</f>
        <v>0</v>
      </c>
      <c r="E718" s="4">
        <f>IF(H718=0,0,MAX($E$2:E717)+1)</f>
        <v>0</v>
      </c>
      <c r="F718" s="59"/>
      <c r="G718" s="59"/>
      <c r="H718" s="102"/>
      <c r="I718" s="4" t="e">
        <f>IFERROR(VLOOKUP(H718,H$2:H717,1,FALSE),VLOOKUP(H718,H$478:H719,1,FALSE))</f>
        <v>#N/A</v>
      </c>
      <c r="J718" s="4" t="str">
        <f t="shared" si="144"/>
        <v/>
      </c>
      <c r="K718" s="4" t="str">
        <f t="shared" si="145"/>
        <v/>
      </c>
      <c r="L718" s="4" t="str">
        <f t="shared" si="146"/>
        <v/>
      </c>
      <c r="M718" s="5" t="str">
        <f t="shared" si="140"/>
        <v/>
      </c>
      <c r="N718" s="4" t="str">
        <f t="shared" si="147"/>
        <v/>
      </c>
      <c r="O718" s="4"/>
      <c r="P718" s="4" t="str">
        <f t="shared" si="148"/>
        <v/>
      </c>
      <c r="Q718" s="4" t="str">
        <f t="shared" si="149"/>
        <v/>
      </c>
      <c r="R718" s="4">
        <f t="shared" si="141"/>
        <v>0</v>
      </c>
      <c r="S718" s="4">
        <f t="shared" si="142"/>
        <v>1</v>
      </c>
      <c r="T718" s="4" t="str">
        <f t="shared" si="143"/>
        <v>L1</v>
      </c>
      <c r="U718" s="4" t="str">
        <f t="shared" si="150"/>
        <v/>
      </c>
    </row>
    <row r="719" spans="1:21" x14ac:dyDescent="0.25">
      <c r="A719" s="4" t="str">
        <f t="shared" si="139"/>
        <v/>
      </c>
      <c r="B719" s="4" t="str">
        <f>IF(C719=1,MAX(B$2:$B718)+1,IF(F719=0,"",B718))</f>
        <v/>
      </c>
      <c r="C719" s="4">
        <f>COUNTIF($F$2:$F719,F719)</f>
        <v>0</v>
      </c>
      <c r="D719" s="4">
        <f>IF(F719=0,0,MAX($D$2:D718)+1)</f>
        <v>0</v>
      </c>
      <c r="E719" s="4">
        <f>IF(H719=0,0,MAX($E$2:E718)+1)</f>
        <v>0</v>
      </c>
      <c r="F719" s="59"/>
      <c r="G719" s="59"/>
      <c r="H719" s="102"/>
      <c r="I719" s="4" t="e">
        <f>IFERROR(VLOOKUP(H719,H$2:H718,1,FALSE),VLOOKUP(H719,H$478:H720,1,FALSE))</f>
        <v>#N/A</v>
      </c>
      <c r="J719" s="4" t="str">
        <f t="shared" si="144"/>
        <v/>
      </c>
      <c r="K719" s="4" t="str">
        <f t="shared" si="145"/>
        <v/>
      </c>
      <c r="L719" s="4" t="str">
        <f t="shared" si="146"/>
        <v/>
      </c>
      <c r="M719" s="5" t="str">
        <f t="shared" si="140"/>
        <v/>
      </c>
      <c r="N719" s="4" t="str">
        <f t="shared" si="147"/>
        <v/>
      </c>
      <c r="O719" s="4"/>
      <c r="P719" s="4" t="str">
        <f t="shared" si="148"/>
        <v/>
      </c>
      <c r="Q719" s="4" t="str">
        <f t="shared" si="149"/>
        <v/>
      </c>
      <c r="R719" s="4">
        <f t="shared" si="141"/>
        <v>0</v>
      </c>
      <c r="S719" s="4">
        <f t="shared" si="142"/>
        <v>2</v>
      </c>
      <c r="T719" s="4" t="str">
        <f t="shared" si="143"/>
        <v>L2</v>
      </c>
      <c r="U719" s="4" t="str">
        <f t="shared" si="150"/>
        <v/>
      </c>
    </row>
    <row r="720" spans="1:21" x14ac:dyDescent="0.25">
      <c r="A720" s="4" t="str">
        <f t="shared" si="139"/>
        <v/>
      </c>
      <c r="B720" s="4" t="str">
        <f>IF(C720=1,MAX(B$2:$B719)+1,IF(F720=0,"",B719))</f>
        <v/>
      </c>
      <c r="C720" s="4">
        <f>COUNTIF($F$2:$F720,F720)</f>
        <v>0</v>
      </c>
      <c r="D720" s="4">
        <f>IF(F720=0,0,MAX($D$2:D719)+1)</f>
        <v>0</v>
      </c>
      <c r="E720" s="4">
        <f>IF(H720=0,0,MAX($E$2:E719)+1)</f>
        <v>0</v>
      </c>
      <c r="F720" s="59"/>
      <c r="G720" s="59"/>
      <c r="H720" s="102"/>
      <c r="I720" s="4" t="e">
        <f>IFERROR(VLOOKUP(H720,H$2:H719,1,FALSE),VLOOKUP(H720,H$478:H721,1,FALSE))</f>
        <v>#N/A</v>
      </c>
      <c r="J720" s="4" t="str">
        <f t="shared" si="144"/>
        <v/>
      </c>
      <c r="K720" s="4" t="str">
        <f t="shared" si="145"/>
        <v/>
      </c>
      <c r="L720" s="4" t="str">
        <f t="shared" si="146"/>
        <v/>
      </c>
      <c r="M720" s="5" t="str">
        <f t="shared" si="140"/>
        <v/>
      </c>
      <c r="N720" s="4" t="str">
        <f t="shared" si="147"/>
        <v/>
      </c>
      <c r="O720" s="4"/>
      <c r="P720" s="4" t="str">
        <f t="shared" si="148"/>
        <v/>
      </c>
      <c r="Q720" s="4" t="str">
        <f t="shared" si="149"/>
        <v/>
      </c>
      <c r="R720" s="4">
        <f t="shared" si="141"/>
        <v>0</v>
      </c>
      <c r="S720" s="4">
        <f t="shared" si="142"/>
        <v>3</v>
      </c>
      <c r="T720" s="4" t="str">
        <f t="shared" si="143"/>
        <v>L3</v>
      </c>
      <c r="U720" s="4" t="str">
        <f t="shared" si="150"/>
        <v/>
      </c>
    </row>
    <row r="721" spans="1:21" x14ac:dyDescent="0.25">
      <c r="A721" s="4" t="str">
        <f t="shared" si="139"/>
        <v/>
      </c>
      <c r="B721" s="4" t="str">
        <f>IF(C721=1,MAX(B$2:$B720)+1,IF(F721=0,"",B720))</f>
        <v/>
      </c>
      <c r="C721" s="4">
        <f>COUNTIF($F$2:$F721,F721)</f>
        <v>0</v>
      </c>
      <c r="D721" s="4">
        <f>IF(F721=0,0,MAX($D$2:D720)+1)</f>
        <v>0</v>
      </c>
      <c r="E721" s="4">
        <f>IF(H721=0,0,MAX($E$2:E720)+1)</f>
        <v>0</v>
      </c>
      <c r="F721" s="59"/>
      <c r="G721" s="59"/>
      <c r="H721" s="102"/>
      <c r="I721" s="4" t="e">
        <f>IFERROR(VLOOKUP(H721,H$2:H720,1,FALSE),VLOOKUP(H721,H$478:H722,1,FALSE))</f>
        <v>#N/A</v>
      </c>
      <c r="J721" s="4" t="str">
        <f t="shared" si="144"/>
        <v/>
      </c>
      <c r="K721" s="4" t="str">
        <f t="shared" si="145"/>
        <v/>
      </c>
      <c r="L721" s="4" t="str">
        <f t="shared" si="146"/>
        <v/>
      </c>
      <c r="M721" s="5" t="str">
        <f t="shared" si="140"/>
        <v/>
      </c>
      <c r="N721" s="4" t="str">
        <f t="shared" si="147"/>
        <v/>
      </c>
      <c r="O721" s="4"/>
      <c r="P721" s="4" t="str">
        <f t="shared" si="148"/>
        <v/>
      </c>
      <c r="Q721" s="4" t="str">
        <f t="shared" si="149"/>
        <v/>
      </c>
      <c r="R721" s="4">
        <f t="shared" si="141"/>
        <v>0</v>
      </c>
      <c r="S721" s="4">
        <f t="shared" si="142"/>
        <v>1</v>
      </c>
      <c r="T721" s="4" t="str">
        <f t="shared" si="143"/>
        <v>L1</v>
      </c>
      <c r="U721" s="4" t="str">
        <f t="shared" si="150"/>
        <v/>
      </c>
    </row>
    <row r="722" spans="1:21" x14ac:dyDescent="0.25">
      <c r="A722" s="4" t="str">
        <f t="shared" si="139"/>
        <v/>
      </c>
      <c r="B722" s="4" t="str">
        <f>IF(C722=1,MAX(B$2:$B721)+1,IF(F722=0,"",B721))</f>
        <v/>
      </c>
      <c r="C722" s="4">
        <f>COUNTIF($F$2:$F722,F722)</f>
        <v>0</v>
      </c>
      <c r="D722" s="4">
        <f>IF(F722=0,0,MAX($D$2:D721)+1)</f>
        <v>0</v>
      </c>
      <c r="E722" s="4">
        <f>IF(H722=0,0,MAX($E$2:E721)+1)</f>
        <v>0</v>
      </c>
      <c r="F722" s="59"/>
      <c r="G722" s="59"/>
      <c r="H722" s="102"/>
      <c r="I722" s="4" t="e">
        <f>IFERROR(VLOOKUP(H722,H$2:H721,1,FALSE),VLOOKUP(H722,H$478:H723,1,FALSE))</f>
        <v>#N/A</v>
      </c>
      <c r="J722" s="4" t="str">
        <f t="shared" si="144"/>
        <v/>
      </c>
      <c r="K722" s="4" t="str">
        <f t="shared" si="145"/>
        <v/>
      </c>
      <c r="L722" s="4" t="str">
        <f t="shared" si="146"/>
        <v/>
      </c>
      <c r="M722" s="5" t="str">
        <f t="shared" si="140"/>
        <v/>
      </c>
      <c r="N722" s="4" t="str">
        <f t="shared" si="147"/>
        <v/>
      </c>
      <c r="O722" s="4"/>
      <c r="P722" s="4" t="str">
        <f t="shared" si="148"/>
        <v/>
      </c>
      <c r="Q722" s="4" t="str">
        <f t="shared" si="149"/>
        <v/>
      </c>
      <c r="R722" s="4">
        <f t="shared" si="141"/>
        <v>0</v>
      </c>
      <c r="S722" s="4">
        <f t="shared" si="142"/>
        <v>2</v>
      </c>
      <c r="T722" s="4" t="str">
        <f t="shared" si="143"/>
        <v>L2</v>
      </c>
      <c r="U722" s="4" t="str">
        <f t="shared" si="150"/>
        <v/>
      </c>
    </row>
    <row r="723" spans="1:21" x14ac:dyDescent="0.25">
      <c r="A723" s="4" t="str">
        <f t="shared" si="139"/>
        <v/>
      </c>
      <c r="B723" s="4" t="str">
        <f>IF(C723=1,MAX(B$2:$B722)+1,IF(F723=0,"",B722))</f>
        <v/>
      </c>
      <c r="C723" s="4">
        <f>COUNTIF($F$2:$F723,F723)</f>
        <v>0</v>
      </c>
      <c r="D723" s="4">
        <f>IF(F723=0,0,MAX($D$2:D722)+1)</f>
        <v>0</v>
      </c>
      <c r="E723" s="4">
        <f>IF(H723=0,0,MAX($E$2:E722)+1)</f>
        <v>0</v>
      </c>
      <c r="F723" s="59"/>
      <c r="G723" s="59"/>
      <c r="H723" s="102"/>
      <c r="I723" s="4" t="e">
        <f>IFERROR(VLOOKUP(H723,H$2:H722,1,FALSE),VLOOKUP(H723,H$478:H724,1,FALSE))</f>
        <v>#N/A</v>
      </c>
      <c r="J723" s="4" t="str">
        <f t="shared" si="144"/>
        <v/>
      </c>
      <c r="K723" s="4" t="str">
        <f t="shared" si="145"/>
        <v/>
      </c>
      <c r="L723" s="4" t="str">
        <f t="shared" si="146"/>
        <v/>
      </c>
      <c r="M723" s="5" t="str">
        <f t="shared" si="140"/>
        <v/>
      </c>
      <c r="N723" s="4" t="str">
        <f t="shared" si="147"/>
        <v/>
      </c>
      <c r="O723" s="4"/>
      <c r="P723" s="4" t="str">
        <f t="shared" si="148"/>
        <v/>
      </c>
      <c r="Q723" s="4" t="str">
        <f t="shared" si="149"/>
        <v/>
      </c>
      <c r="R723" s="4">
        <f t="shared" si="141"/>
        <v>0</v>
      </c>
      <c r="S723" s="4">
        <f t="shared" si="142"/>
        <v>3</v>
      </c>
      <c r="T723" s="4" t="str">
        <f t="shared" si="143"/>
        <v>L3</v>
      </c>
      <c r="U723" s="4" t="str">
        <f t="shared" si="150"/>
        <v/>
      </c>
    </row>
    <row r="724" spans="1:21" x14ac:dyDescent="0.25">
      <c r="A724" s="4" t="str">
        <f t="shared" si="139"/>
        <v/>
      </c>
      <c r="B724" s="4" t="str">
        <f>IF(C724=1,MAX(B$2:$B723)+1,IF(F724=0,"",B723))</f>
        <v/>
      </c>
      <c r="C724" s="4">
        <f>COUNTIF($F$2:$F724,F724)</f>
        <v>0</v>
      </c>
      <c r="D724" s="4">
        <f>IF(F724=0,0,MAX($D$2:D723)+1)</f>
        <v>0</v>
      </c>
      <c r="E724" s="4">
        <f>IF(H724=0,0,MAX($E$2:E723)+1)</f>
        <v>0</v>
      </c>
      <c r="F724" s="59"/>
      <c r="G724" s="59"/>
      <c r="H724" s="102"/>
      <c r="I724" s="4" t="e">
        <f>IFERROR(VLOOKUP(H724,H$2:H723,1,FALSE),VLOOKUP(H724,H$478:H725,1,FALSE))</f>
        <v>#N/A</v>
      </c>
      <c r="J724" s="4" t="str">
        <f t="shared" si="144"/>
        <v/>
      </c>
      <c r="K724" s="4" t="str">
        <f t="shared" si="145"/>
        <v/>
      </c>
      <c r="L724" s="4" t="str">
        <f t="shared" si="146"/>
        <v/>
      </c>
      <c r="M724" s="5" t="str">
        <f t="shared" si="140"/>
        <v/>
      </c>
      <c r="N724" s="4" t="str">
        <f t="shared" si="147"/>
        <v/>
      </c>
      <c r="O724" s="4"/>
      <c r="P724" s="4" t="str">
        <f t="shared" si="148"/>
        <v/>
      </c>
      <c r="Q724" s="4" t="str">
        <f t="shared" si="149"/>
        <v/>
      </c>
      <c r="R724" s="4">
        <f t="shared" si="141"/>
        <v>0</v>
      </c>
      <c r="S724" s="4">
        <f t="shared" si="142"/>
        <v>1</v>
      </c>
      <c r="T724" s="4" t="str">
        <f t="shared" si="143"/>
        <v>L1</v>
      </c>
      <c r="U724" s="4" t="str">
        <f t="shared" si="150"/>
        <v/>
      </c>
    </row>
    <row r="725" spans="1:21" x14ac:dyDescent="0.25">
      <c r="A725" s="4" t="str">
        <f t="shared" si="139"/>
        <v/>
      </c>
      <c r="B725" s="4" t="str">
        <f>IF(C725=1,MAX(B$2:$B724)+1,IF(F725=0,"",B724))</f>
        <v/>
      </c>
      <c r="C725" s="4">
        <f>COUNTIF($F$2:$F725,F725)</f>
        <v>0</v>
      </c>
      <c r="D725" s="4">
        <f>IF(F725=0,0,MAX($D$2:D724)+1)</f>
        <v>0</v>
      </c>
      <c r="E725" s="4">
        <f>IF(H725=0,0,MAX($E$2:E724)+1)</f>
        <v>0</v>
      </c>
      <c r="F725" s="59"/>
      <c r="G725" s="59"/>
      <c r="H725" s="102"/>
      <c r="I725" s="4" t="e">
        <f>IFERROR(VLOOKUP(H725,H$2:H724,1,FALSE),VLOOKUP(H725,H$478:H726,1,FALSE))</f>
        <v>#N/A</v>
      </c>
      <c r="J725" s="4" t="str">
        <f t="shared" si="144"/>
        <v/>
      </c>
      <c r="K725" s="4" t="str">
        <f t="shared" si="145"/>
        <v/>
      </c>
      <c r="L725" s="4" t="str">
        <f t="shared" si="146"/>
        <v/>
      </c>
      <c r="M725" s="5" t="str">
        <f t="shared" si="140"/>
        <v/>
      </c>
      <c r="N725" s="4" t="str">
        <f t="shared" si="147"/>
        <v/>
      </c>
      <c r="O725" s="4"/>
      <c r="P725" s="4" t="str">
        <f t="shared" si="148"/>
        <v/>
      </c>
      <c r="Q725" s="4" t="str">
        <f t="shared" si="149"/>
        <v/>
      </c>
      <c r="R725" s="4">
        <f t="shared" si="141"/>
        <v>0</v>
      </c>
      <c r="S725" s="4">
        <f t="shared" si="142"/>
        <v>2</v>
      </c>
      <c r="T725" s="4" t="str">
        <f t="shared" si="143"/>
        <v>L2</v>
      </c>
      <c r="U725" s="4" t="str">
        <f t="shared" si="150"/>
        <v/>
      </c>
    </row>
    <row r="726" spans="1:21" x14ac:dyDescent="0.25">
      <c r="A726" s="4" t="str">
        <f t="shared" si="139"/>
        <v/>
      </c>
      <c r="B726" s="4" t="str">
        <f>IF(C726=1,MAX(B$2:$B725)+1,IF(F726=0,"",B725))</f>
        <v/>
      </c>
      <c r="C726" s="4">
        <f>COUNTIF($F$2:$F726,F726)</f>
        <v>0</v>
      </c>
      <c r="D726" s="4">
        <f>IF(F726=0,0,MAX($D$2:D725)+1)</f>
        <v>0</v>
      </c>
      <c r="E726" s="4">
        <f>IF(H726=0,0,MAX($E$2:E725)+1)</f>
        <v>0</v>
      </c>
      <c r="F726" s="59"/>
      <c r="G726" s="59"/>
      <c r="H726" s="102"/>
      <c r="I726" s="4" t="e">
        <f>IFERROR(VLOOKUP(H726,H$2:H725,1,FALSE),VLOOKUP(H726,H$478:H727,1,FALSE))</f>
        <v>#N/A</v>
      </c>
      <c r="J726" s="4" t="str">
        <f t="shared" si="144"/>
        <v/>
      </c>
      <c r="K726" s="4" t="str">
        <f t="shared" si="145"/>
        <v/>
      </c>
      <c r="L726" s="4" t="str">
        <f t="shared" si="146"/>
        <v/>
      </c>
      <c r="M726" s="5" t="str">
        <f t="shared" si="140"/>
        <v/>
      </c>
      <c r="N726" s="4" t="str">
        <f t="shared" si="147"/>
        <v/>
      </c>
      <c r="O726" s="4"/>
      <c r="P726" s="4" t="str">
        <f t="shared" si="148"/>
        <v/>
      </c>
      <c r="Q726" s="4" t="str">
        <f t="shared" si="149"/>
        <v/>
      </c>
      <c r="R726" s="4">
        <f t="shared" si="141"/>
        <v>0</v>
      </c>
      <c r="S726" s="4">
        <f t="shared" si="142"/>
        <v>3</v>
      </c>
      <c r="T726" s="4" t="str">
        <f t="shared" si="143"/>
        <v>L3</v>
      </c>
      <c r="U726" s="4" t="str">
        <f t="shared" si="150"/>
        <v/>
      </c>
    </row>
    <row r="727" spans="1:21" x14ac:dyDescent="0.25">
      <c r="A727" s="4" t="str">
        <f t="shared" si="139"/>
        <v/>
      </c>
      <c r="B727" s="4" t="str">
        <f>IF(C727=1,MAX(B$2:$B726)+1,IF(F727=0,"",B726))</f>
        <v/>
      </c>
      <c r="C727" s="4">
        <f>COUNTIF($F$2:$F727,F727)</f>
        <v>0</v>
      </c>
      <c r="D727" s="4">
        <f>IF(F727=0,0,MAX($D$2:D726)+1)</f>
        <v>0</v>
      </c>
      <c r="E727" s="4">
        <f>IF(H727=0,0,MAX($E$2:E726)+1)</f>
        <v>0</v>
      </c>
      <c r="F727" s="59"/>
      <c r="G727" s="59"/>
      <c r="H727" s="102"/>
      <c r="I727" s="4" t="e">
        <f>IFERROR(VLOOKUP(H727,H$2:H726,1,FALSE),VLOOKUP(H727,H$478:H728,1,FALSE))</f>
        <v>#N/A</v>
      </c>
      <c r="J727" s="4" t="str">
        <f t="shared" si="144"/>
        <v/>
      </c>
      <c r="K727" s="4" t="str">
        <f t="shared" si="145"/>
        <v/>
      </c>
      <c r="L727" s="4" t="str">
        <f t="shared" si="146"/>
        <v/>
      </c>
      <c r="M727" s="5" t="str">
        <f t="shared" si="140"/>
        <v/>
      </c>
      <c r="N727" s="4" t="str">
        <f t="shared" si="147"/>
        <v/>
      </c>
      <c r="O727" s="4"/>
      <c r="P727" s="4" t="str">
        <f t="shared" si="148"/>
        <v/>
      </c>
      <c r="Q727" s="4" t="str">
        <f t="shared" si="149"/>
        <v/>
      </c>
      <c r="R727" s="4">
        <f t="shared" si="141"/>
        <v>0</v>
      </c>
      <c r="S727" s="4">
        <f t="shared" si="142"/>
        <v>1</v>
      </c>
      <c r="T727" s="4" t="str">
        <f t="shared" si="143"/>
        <v>L1</v>
      </c>
      <c r="U727" s="4" t="str">
        <f t="shared" si="150"/>
        <v/>
      </c>
    </row>
    <row r="728" spans="1:21" x14ac:dyDescent="0.25">
      <c r="A728" s="4" t="str">
        <f t="shared" si="139"/>
        <v/>
      </c>
      <c r="B728" s="4" t="str">
        <f>IF(C728=1,MAX(B$2:$B727)+1,IF(F728=0,"",B727))</f>
        <v/>
      </c>
      <c r="C728" s="4">
        <f>COUNTIF($F$2:$F728,F728)</f>
        <v>0</v>
      </c>
      <c r="D728" s="4">
        <f>IF(F728=0,0,MAX($D$2:D727)+1)</f>
        <v>0</v>
      </c>
      <c r="E728" s="4">
        <f>IF(H728=0,0,MAX($E$2:E727)+1)</f>
        <v>0</v>
      </c>
      <c r="F728" s="59"/>
      <c r="G728" s="59"/>
      <c r="H728" s="102"/>
      <c r="I728" s="4" t="e">
        <f>IFERROR(VLOOKUP(H728,H$2:H727,1,FALSE),VLOOKUP(H728,H$478:H729,1,FALSE))</f>
        <v>#N/A</v>
      </c>
      <c r="J728" s="4" t="str">
        <f t="shared" si="144"/>
        <v/>
      </c>
      <c r="K728" s="4" t="str">
        <f t="shared" si="145"/>
        <v/>
      </c>
      <c r="L728" s="4" t="str">
        <f t="shared" si="146"/>
        <v/>
      </c>
      <c r="M728" s="5" t="str">
        <f t="shared" si="140"/>
        <v/>
      </c>
      <c r="N728" s="4" t="str">
        <f t="shared" si="147"/>
        <v/>
      </c>
      <c r="O728" s="4"/>
      <c r="P728" s="4" t="str">
        <f t="shared" si="148"/>
        <v/>
      </c>
      <c r="Q728" s="4" t="str">
        <f t="shared" si="149"/>
        <v/>
      </c>
      <c r="R728" s="4">
        <f t="shared" si="141"/>
        <v>0</v>
      </c>
      <c r="S728" s="4">
        <f t="shared" si="142"/>
        <v>2</v>
      </c>
      <c r="T728" s="4" t="str">
        <f t="shared" si="143"/>
        <v>L2</v>
      </c>
      <c r="U728" s="4" t="str">
        <f t="shared" si="150"/>
        <v/>
      </c>
    </row>
    <row r="729" spans="1:21" x14ac:dyDescent="0.25">
      <c r="A729" s="4" t="str">
        <f t="shared" si="139"/>
        <v/>
      </c>
      <c r="B729" s="4" t="str">
        <f>IF(C729=1,MAX(B$2:$B728)+1,IF(F729=0,"",B728))</f>
        <v/>
      </c>
      <c r="C729" s="4">
        <f>COUNTIF($F$2:$F729,F729)</f>
        <v>0</v>
      </c>
      <c r="D729" s="4">
        <f>IF(F729=0,0,MAX($D$2:D728)+1)</f>
        <v>0</v>
      </c>
      <c r="E729" s="4">
        <f>IF(H729=0,0,MAX($E$2:E728)+1)</f>
        <v>0</v>
      </c>
      <c r="F729" s="59"/>
      <c r="G729" s="59"/>
      <c r="H729" s="102"/>
      <c r="I729" s="4" t="e">
        <f>IFERROR(VLOOKUP(H729,H$2:H728,1,FALSE),VLOOKUP(H729,H$478:H730,1,FALSE))</f>
        <v>#N/A</v>
      </c>
      <c r="J729" s="4" t="str">
        <f t="shared" si="144"/>
        <v/>
      </c>
      <c r="K729" s="4" t="str">
        <f t="shared" si="145"/>
        <v/>
      </c>
      <c r="L729" s="4" t="str">
        <f t="shared" si="146"/>
        <v/>
      </c>
      <c r="M729" s="5" t="str">
        <f t="shared" si="140"/>
        <v/>
      </c>
      <c r="N729" s="4" t="str">
        <f t="shared" si="147"/>
        <v/>
      </c>
      <c r="O729" s="4"/>
      <c r="P729" s="4" t="str">
        <f t="shared" si="148"/>
        <v/>
      </c>
      <c r="Q729" s="4" t="str">
        <f t="shared" si="149"/>
        <v/>
      </c>
      <c r="R729" s="4">
        <f t="shared" si="141"/>
        <v>0</v>
      </c>
      <c r="S729" s="4">
        <f t="shared" si="142"/>
        <v>3</v>
      </c>
      <c r="T729" s="4" t="str">
        <f t="shared" si="143"/>
        <v>L3</v>
      </c>
      <c r="U729" s="4" t="str">
        <f t="shared" si="150"/>
        <v/>
      </c>
    </row>
    <row r="730" spans="1:21" x14ac:dyDescent="0.25">
      <c r="A730" s="4" t="str">
        <f t="shared" si="139"/>
        <v/>
      </c>
      <c r="B730" s="4" t="str">
        <f>IF(C730=1,MAX(B$2:$B729)+1,IF(F730=0,"",B729))</f>
        <v/>
      </c>
      <c r="C730" s="4">
        <f>COUNTIF($F$2:$F730,F730)</f>
        <v>0</v>
      </c>
      <c r="D730" s="4">
        <f>IF(F730=0,0,MAX($D$2:D729)+1)</f>
        <v>0</v>
      </c>
      <c r="E730" s="4">
        <f>IF(H730=0,0,MAX($E$2:E729)+1)</f>
        <v>0</v>
      </c>
      <c r="F730" s="59"/>
      <c r="G730" s="59"/>
      <c r="H730" s="102"/>
      <c r="I730" s="4" t="e">
        <f>IFERROR(VLOOKUP(H730,H$2:H729,1,FALSE),VLOOKUP(H730,H$478:H731,1,FALSE))</f>
        <v>#N/A</v>
      </c>
      <c r="J730" s="4" t="str">
        <f t="shared" si="144"/>
        <v/>
      </c>
      <c r="K730" s="4" t="str">
        <f t="shared" si="145"/>
        <v/>
      </c>
      <c r="L730" s="4" t="str">
        <f t="shared" si="146"/>
        <v/>
      </c>
      <c r="M730" s="5" t="str">
        <f t="shared" si="140"/>
        <v/>
      </c>
      <c r="N730" s="4" t="str">
        <f t="shared" si="147"/>
        <v/>
      </c>
      <c r="O730" s="4"/>
      <c r="P730" s="4" t="str">
        <f t="shared" si="148"/>
        <v/>
      </c>
      <c r="Q730" s="4" t="str">
        <f t="shared" si="149"/>
        <v/>
      </c>
      <c r="R730" s="4">
        <f t="shared" si="141"/>
        <v>0</v>
      </c>
      <c r="S730" s="4">
        <f t="shared" si="142"/>
        <v>1</v>
      </c>
      <c r="T730" s="4" t="str">
        <f t="shared" si="143"/>
        <v>L1</v>
      </c>
      <c r="U730" s="4" t="str">
        <f t="shared" si="150"/>
        <v/>
      </c>
    </row>
    <row r="731" spans="1:21" x14ac:dyDescent="0.25">
      <c r="A731" s="4" t="str">
        <f t="shared" si="139"/>
        <v/>
      </c>
      <c r="B731" s="4" t="str">
        <f>IF(C731=1,MAX(B$2:$B730)+1,IF(F731=0,"",B730))</f>
        <v/>
      </c>
      <c r="C731" s="4">
        <f>COUNTIF($F$2:$F731,F731)</f>
        <v>0</v>
      </c>
      <c r="D731" s="4">
        <f>IF(F731=0,0,MAX($D$2:D730)+1)</f>
        <v>0</v>
      </c>
      <c r="E731" s="4">
        <f>IF(H731=0,0,MAX($E$2:E730)+1)</f>
        <v>0</v>
      </c>
      <c r="F731" s="59"/>
      <c r="G731" s="59"/>
      <c r="H731" s="102"/>
      <c r="I731" s="4" t="e">
        <f>IFERROR(VLOOKUP(H731,H$2:H730,1,FALSE),VLOOKUP(H731,H$478:H732,1,FALSE))</f>
        <v>#N/A</v>
      </c>
      <c r="J731" s="4" t="str">
        <f t="shared" si="144"/>
        <v/>
      </c>
      <c r="K731" s="4" t="str">
        <f t="shared" si="145"/>
        <v/>
      </c>
      <c r="L731" s="4" t="str">
        <f t="shared" si="146"/>
        <v/>
      </c>
      <c r="M731" s="5" t="str">
        <f t="shared" si="140"/>
        <v/>
      </c>
      <c r="N731" s="4" t="str">
        <f t="shared" si="147"/>
        <v/>
      </c>
      <c r="O731" s="4"/>
      <c r="P731" s="4" t="str">
        <f t="shared" si="148"/>
        <v/>
      </c>
      <c r="Q731" s="4" t="str">
        <f t="shared" si="149"/>
        <v/>
      </c>
      <c r="R731" s="4">
        <f t="shared" si="141"/>
        <v>0</v>
      </c>
      <c r="S731" s="4">
        <f t="shared" si="142"/>
        <v>2</v>
      </c>
      <c r="T731" s="4" t="str">
        <f t="shared" si="143"/>
        <v>L2</v>
      </c>
      <c r="U731" s="4" t="str">
        <f t="shared" si="150"/>
        <v/>
      </c>
    </row>
    <row r="732" spans="1:21" x14ac:dyDescent="0.25">
      <c r="A732" s="4" t="str">
        <f t="shared" si="139"/>
        <v/>
      </c>
      <c r="B732" s="4" t="str">
        <f>IF(C732=1,MAX(B$2:$B731)+1,IF(F732=0,"",B731))</f>
        <v/>
      </c>
      <c r="C732" s="4">
        <f>COUNTIF($F$2:$F732,F732)</f>
        <v>0</v>
      </c>
      <c r="D732" s="4">
        <f>IF(F732=0,0,MAX($D$2:D731)+1)</f>
        <v>0</v>
      </c>
      <c r="E732" s="4">
        <f>IF(H732=0,0,MAX($E$2:E731)+1)</f>
        <v>0</v>
      </c>
      <c r="F732" s="59"/>
      <c r="G732" s="59"/>
      <c r="H732" s="102"/>
      <c r="I732" s="4" t="e">
        <f>IFERROR(VLOOKUP(H732,H$2:H731,1,FALSE),VLOOKUP(H732,H$478:H733,1,FALSE))</f>
        <v>#N/A</v>
      </c>
      <c r="J732" s="4" t="str">
        <f t="shared" si="144"/>
        <v/>
      </c>
      <c r="K732" s="4" t="str">
        <f t="shared" si="145"/>
        <v/>
      </c>
      <c r="L732" s="4" t="str">
        <f t="shared" si="146"/>
        <v/>
      </c>
      <c r="M732" s="5" t="str">
        <f t="shared" si="140"/>
        <v/>
      </c>
      <c r="N732" s="4" t="str">
        <f t="shared" si="147"/>
        <v/>
      </c>
      <c r="O732" s="4"/>
      <c r="P732" s="4" t="str">
        <f t="shared" si="148"/>
        <v/>
      </c>
      <c r="Q732" s="4" t="str">
        <f t="shared" si="149"/>
        <v/>
      </c>
      <c r="R732" s="4">
        <f t="shared" si="141"/>
        <v>0</v>
      </c>
      <c r="S732" s="4">
        <f t="shared" si="142"/>
        <v>3</v>
      </c>
      <c r="T732" s="4" t="str">
        <f t="shared" si="143"/>
        <v>L3</v>
      </c>
      <c r="U732" s="4" t="str">
        <f t="shared" si="150"/>
        <v/>
      </c>
    </row>
    <row r="733" spans="1:21" x14ac:dyDescent="0.25">
      <c r="A733" s="4" t="str">
        <f t="shared" si="139"/>
        <v/>
      </c>
      <c r="B733" s="4" t="str">
        <f>IF(C733=1,MAX(B$2:$B732)+1,IF(F733=0,"",B732))</f>
        <v/>
      </c>
      <c r="C733" s="4">
        <f>COUNTIF($F$2:$F733,F733)</f>
        <v>0</v>
      </c>
      <c r="D733" s="4">
        <f>IF(F733=0,0,MAX($D$2:D732)+1)</f>
        <v>0</v>
      </c>
      <c r="E733" s="4">
        <f>IF(H733=0,0,MAX($E$2:E732)+1)</f>
        <v>0</v>
      </c>
      <c r="F733" s="59"/>
      <c r="G733" s="59"/>
      <c r="H733" s="142"/>
      <c r="I733" s="4" t="e">
        <f>IFERROR(VLOOKUP(H733,H$2:H732,1,FALSE),VLOOKUP(H733,H$478:H734,1,FALSE))</f>
        <v>#N/A</v>
      </c>
      <c r="J733" s="4" t="str">
        <f t="shared" si="144"/>
        <v/>
      </c>
      <c r="K733" s="4" t="str">
        <f t="shared" si="145"/>
        <v/>
      </c>
      <c r="L733" s="4" t="str">
        <f t="shared" si="146"/>
        <v/>
      </c>
      <c r="M733" s="5" t="str">
        <f t="shared" si="140"/>
        <v/>
      </c>
      <c r="N733" s="4" t="str">
        <f t="shared" si="147"/>
        <v/>
      </c>
      <c r="O733" s="4"/>
      <c r="P733" s="4" t="str">
        <f t="shared" si="148"/>
        <v/>
      </c>
      <c r="Q733" s="4" t="str">
        <f t="shared" si="149"/>
        <v/>
      </c>
      <c r="R733" s="4">
        <f t="shared" si="141"/>
        <v>0</v>
      </c>
      <c r="S733" s="4">
        <f t="shared" si="142"/>
        <v>1</v>
      </c>
      <c r="T733" s="4" t="str">
        <f t="shared" si="143"/>
        <v>L1</v>
      </c>
      <c r="U733" s="4" t="str">
        <f t="shared" si="150"/>
        <v/>
      </c>
    </row>
    <row r="734" spans="1:21" x14ac:dyDescent="0.25">
      <c r="A734" s="4" t="str">
        <f t="shared" si="139"/>
        <v/>
      </c>
      <c r="B734" s="4" t="str">
        <f>IF(C734=1,MAX(B$2:$B733)+1,IF(F734=0,"",B733))</f>
        <v/>
      </c>
      <c r="C734" s="4">
        <f>COUNTIF($F$2:$F734,F734)</f>
        <v>0</v>
      </c>
      <c r="D734" s="4">
        <f>IF(F734=0,0,MAX($D$2:D733)+1)</f>
        <v>0</v>
      </c>
      <c r="E734" s="4">
        <f>IF(H734=0,0,MAX($E$2:E733)+1)</f>
        <v>0</v>
      </c>
      <c r="F734" s="59"/>
      <c r="G734" s="59"/>
      <c r="H734" s="142"/>
      <c r="I734" s="4" t="e">
        <f>IFERROR(VLOOKUP(H734,H$2:H733,1,FALSE),VLOOKUP(H734,H$478:H735,1,FALSE))</f>
        <v>#N/A</v>
      </c>
      <c r="J734" s="4" t="str">
        <f t="shared" si="144"/>
        <v/>
      </c>
      <c r="K734" s="4" t="str">
        <f t="shared" si="145"/>
        <v/>
      </c>
      <c r="L734" s="4" t="str">
        <f t="shared" si="146"/>
        <v/>
      </c>
      <c r="M734" s="5" t="str">
        <f t="shared" si="140"/>
        <v/>
      </c>
      <c r="N734" s="4" t="str">
        <f t="shared" si="147"/>
        <v/>
      </c>
      <c r="O734" s="4"/>
      <c r="P734" s="4" t="str">
        <f t="shared" si="148"/>
        <v/>
      </c>
      <c r="Q734" s="4" t="str">
        <f t="shared" si="149"/>
        <v/>
      </c>
      <c r="R734" s="4">
        <f t="shared" si="141"/>
        <v>0</v>
      </c>
      <c r="S734" s="4">
        <f t="shared" si="142"/>
        <v>2</v>
      </c>
      <c r="T734" s="4" t="str">
        <f t="shared" si="143"/>
        <v>L2</v>
      </c>
      <c r="U734" s="4" t="str">
        <f t="shared" si="150"/>
        <v/>
      </c>
    </row>
    <row r="735" spans="1:21" x14ac:dyDescent="0.25">
      <c r="A735" s="4" t="str">
        <f t="shared" ref="A735:A798" si="151">IF(B735=B736,"",B735)</f>
        <v/>
      </c>
      <c r="B735" s="4" t="str">
        <f>IF(C735=1,MAX(B$2:$B734)+1,IF(F735=0,"",B734))</f>
        <v/>
      </c>
      <c r="C735" s="4">
        <f>COUNTIF($F$2:$F735,F735)</f>
        <v>0</v>
      </c>
      <c r="D735" s="4">
        <f>IF(F735=0,0,MAX($D$2:D734)+1)</f>
        <v>0</v>
      </c>
      <c r="E735" s="4">
        <f>IF(H735=0,0,MAX($E$2:E734)+1)</f>
        <v>0</v>
      </c>
      <c r="F735" s="59"/>
      <c r="G735" s="59"/>
      <c r="H735" s="142"/>
      <c r="I735" s="4" t="e">
        <f>IFERROR(VLOOKUP(H735,H$2:H734,1,FALSE),VLOOKUP(H735,H$478:H736,1,FALSE))</f>
        <v>#N/A</v>
      </c>
      <c r="J735" s="4" t="str">
        <f t="shared" si="144"/>
        <v/>
      </c>
      <c r="K735" s="4" t="str">
        <f t="shared" si="145"/>
        <v/>
      </c>
      <c r="L735" s="4" t="str">
        <f t="shared" si="146"/>
        <v/>
      </c>
      <c r="M735" s="5" t="str">
        <f t="shared" ref="M735:M798" si="152">IFERROR(VLOOKUP(H735,Нагрузка_диапазон_1,4,FALSE),"")</f>
        <v/>
      </c>
      <c r="N735" s="4" t="str">
        <f t="shared" si="147"/>
        <v/>
      </c>
      <c r="O735" s="4"/>
      <c r="P735" s="4" t="str">
        <f t="shared" si="148"/>
        <v/>
      </c>
      <c r="Q735" s="4" t="str">
        <f t="shared" si="149"/>
        <v/>
      </c>
      <c r="R735" s="4">
        <f t="shared" ref="R735:R798" si="153">IF(Q735=3,"L1,L2,L3",0)</f>
        <v>0</v>
      </c>
      <c r="S735" s="4">
        <f t="shared" ref="S735:S798" si="154">IF(C735=1,1,IF(Q735=3,S734,IF(S734=3,1,S734+1)))</f>
        <v>3</v>
      </c>
      <c r="T735" s="4" t="str">
        <f t="shared" ref="T735:T798" si="155">IF(R735=0,"L"&amp;S735,R735)</f>
        <v>L3</v>
      </c>
      <c r="U735" s="4" t="str">
        <f t="shared" si="150"/>
        <v/>
      </c>
    </row>
    <row r="736" spans="1:21" x14ac:dyDescent="0.25">
      <c r="A736" s="4" t="str">
        <f t="shared" si="151"/>
        <v/>
      </c>
      <c r="B736" s="4" t="str">
        <f>IF(C736=1,MAX(B$2:$B735)+1,IF(F736=0,"",B735))</f>
        <v/>
      </c>
      <c r="C736" s="4">
        <f>COUNTIF($F$2:$F736,F736)</f>
        <v>0</v>
      </c>
      <c r="D736" s="4">
        <f>IF(F736=0,0,MAX($D$2:D735)+1)</f>
        <v>0</v>
      </c>
      <c r="E736" s="4">
        <f>IF(H736=0,0,MAX($E$2:E735)+1)</f>
        <v>0</v>
      </c>
      <c r="F736" s="59"/>
      <c r="G736" s="59"/>
      <c r="H736" s="59"/>
      <c r="I736" s="4" t="e">
        <f>IFERROR(VLOOKUP(H736,H$2:H735,1,FALSE),VLOOKUP(H736,H$478:H737,1,FALSE))</f>
        <v>#N/A</v>
      </c>
      <c r="J736" s="4" t="str">
        <f t="shared" si="144"/>
        <v/>
      </c>
      <c r="K736" s="4" t="str">
        <f t="shared" si="145"/>
        <v/>
      </c>
      <c r="L736" s="4" t="str">
        <f t="shared" si="146"/>
        <v/>
      </c>
      <c r="M736" s="5" t="str">
        <f t="shared" si="152"/>
        <v/>
      </c>
      <c r="N736" s="4" t="str">
        <f t="shared" si="147"/>
        <v/>
      </c>
      <c r="O736" s="4"/>
      <c r="P736" s="4" t="str">
        <f t="shared" si="148"/>
        <v/>
      </c>
      <c r="Q736" s="4" t="str">
        <f t="shared" si="149"/>
        <v/>
      </c>
      <c r="R736" s="4">
        <f t="shared" si="153"/>
        <v>0</v>
      </c>
      <c r="S736" s="4">
        <f t="shared" si="154"/>
        <v>1</v>
      </c>
      <c r="T736" s="4" t="str">
        <f t="shared" si="155"/>
        <v>L1</v>
      </c>
      <c r="U736" s="4" t="str">
        <f t="shared" si="150"/>
        <v/>
      </c>
    </row>
    <row r="737" spans="1:21" x14ac:dyDescent="0.25">
      <c r="A737" s="4" t="str">
        <f t="shared" si="151"/>
        <v/>
      </c>
      <c r="B737" s="4" t="str">
        <f>IF(C737=1,MAX(B$2:$B736)+1,IF(F737=0,"",B736))</f>
        <v/>
      </c>
      <c r="C737" s="4">
        <f>COUNTIF($F$2:$F737,F737)</f>
        <v>0</v>
      </c>
      <c r="D737" s="4">
        <f>IF(F737=0,0,MAX($D$2:D736)+1)</f>
        <v>0</v>
      </c>
      <c r="E737" s="4">
        <f>IF(H737=0,0,MAX($E$2:E736)+1)</f>
        <v>0</v>
      </c>
      <c r="F737" s="59"/>
      <c r="G737" s="59"/>
      <c r="H737" s="59"/>
      <c r="I737" s="4" t="e">
        <f>IFERROR(VLOOKUP(H737,H$2:H736,1,FALSE),VLOOKUP(H737,H$478:H738,1,FALSE))</f>
        <v>#N/A</v>
      </c>
      <c r="J737" s="4" t="str">
        <f t="shared" si="144"/>
        <v/>
      </c>
      <c r="K737" s="4" t="str">
        <f t="shared" si="145"/>
        <v/>
      </c>
      <c r="L737" s="4" t="str">
        <f t="shared" si="146"/>
        <v/>
      </c>
      <c r="M737" s="5" t="str">
        <f t="shared" si="152"/>
        <v/>
      </c>
      <c r="N737" s="4" t="str">
        <f t="shared" si="147"/>
        <v/>
      </c>
      <c r="O737" s="4"/>
      <c r="P737" s="4" t="str">
        <f t="shared" si="148"/>
        <v/>
      </c>
      <c r="Q737" s="4" t="str">
        <f t="shared" si="149"/>
        <v/>
      </c>
      <c r="R737" s="4">
        <f t="shared" si="153"/>
        <v>0</v>
      </c>
      <c r="S737" s="4">
        <f t="shared" si="154"/>
        <v>2</v>
      </c>
      <c r="T737" s="4" t="str">
        <f t="shared" si="155"/>
        <v>L2</v>
      </c>
      <c r="U737" s="4" t="str">
        <f t="shared" si="150"/>
        <v/>
      </c>
    </row>
    <row r="738" spans="1:21" x14ac:dyDescent="0.25">
      <c r="A738" s="4" t="str">
        <f t="shared" si="151"/>
        <v/>
      </c>
      <c r="B738" s="4" t="str">
        <f>IF(C738=1,MAX(B$2:$B737)+1,IF(F738=0,"",B737))</f>
        <v/>
      </c>
      <c r="C738" s="4">
        <f>COUNTIF($F$2:$F738,F738)</f>
        <v>0</v>
      </c>
      <c r="D738" s="4">
        <f>IF(F738=0,0,MAX($D$2:D737)+1)</f>
        <v>0</v>
      </c>
      <c r="E738" s="4">
        <f>IF(H738=0,0,MAX($E$2:E737)+1)</f>
        <v>0</v>
      </c>
      <c r="F738" s="59"/>
      <c r="G738" s="59"/>
      <c r="H738" s="59"/>
      <c r="I738" s="4" t="e">
        <f>IFERROR(VLOOKUP(H738,H$2:H737,1,FALSE),VLOOKUP(H738,H$478:H739,1,FALSE))</f>
        <v>#N/A</v>
      </c>
      <c r="J738" s="4" t="str">
        <f t="shared" si="144"/>
        <v/>
      </c>
      <c r="K738" s="4" t="str">
        <f t="shared" si="145"/>
        <v/>
      </c>
      <c r="L738" s="4" t="str">
        <f t="shared" si="146"/>
        <v/>
      </c>
      <c r="M738" s="5" t="str">
        <f t="shared" si="152"/>
        <v/>
      </c>
      <c r="N738" s="4" t="str">
        <f t="shared" si="147"/>
        <v/>
      </c>
      <c r="O738" s="4"/>
      <c r="P738" s="4" t="str">
        <f t="shared" si="148"/>
        <v/>
      </c>
      <c r="Q738" s="4" t="str">
        <f t="shared" si="149"/>
        <v/>
      </c>
      <c r="R738" s="4">
        <f t="shared" si="153"/>
        <v>0</v>
      </c>
      <c r="S738" s="4">
        <f t="shared" si="154"/>
        <v>3</v>
      </c>
      <c r="T738" s="4" t="str">
        <f t="shared" si="155"/>
        <v>L3</v>
      </c>
      <c r="U738" s="4" t="str">
        <f t="shared" si="150"/>
        <v/>
      </c>
    </row>
    <row r="739" spans="1:21" x14ac:dyDescent="0.25">
      <c r="A739" s="4" t="str">
        <f t="shared" si="151"/>
        <v/>
      </c>
      <c r="B739" s="4" t="str">
        <f>IF(C739=1,MAX(B$2:$B738)+1,IF(F739=0,"",B738))</f>
        <v/>
      </c>
      <c r="C739" s="4">
        <f>COUNTIF($F$2:$F739,F739)</f>
        <v>0</v>
      </c>
      <c r="D739" s="4">
        <f>IF(F739=0,0,MAX($D$2:D738)+1)</f>
        <v>0</v>
      </c>
      <c r="E739" s="4">
        <f>IF(H739=0,0,MAX($E$2:E738)+1)</f>
        <v>0</v>
      </c>
      <c r="F739" s="59"/>
      <c r="G739" s="59"/>
      <c r="H739" s="59"/>
      <c r="I739" s="4" t="e">
        <f>IFERROR(VLOOKUP(H739,H$2:H738,1,FALSE),VLOOKUP(H739,H$478:H740,1,FALSE))</f>
        <v>#N/A</v>
      </c>
      <c r="J739" s="4" t="str">
        <f t="shared" si="144"/>
        <v/>
      </c>
      <c r="K739" s="4" t="str">
        <f t="shared" si="145"/>
        <v/>
      </c>
      <c r="L739" s="4" t="str">
        <f t="shared" si="146"/>
        <v/>
      </c>
      <c r="M739" s="5" t="str">
        <f t="shared" si="152"/>
        <v/>
      </c>
      <c r="N739" s="4" t="str">
        <f t="shared" si="147"/>
        <v/>
      </c>
      <c r="O739" s="4"/>
      <c r="P739" s="4" t="str">
        <f t="shared" si="148"/>
        <v/>
      </c>
      <c r="Q739" s="4" t="str">
        <f t="shared" si="149"/>
        <v/>
      </c>
      <c r="R739" s="4">
        <f t="shared" si="153"/>
        <v>0</v>
      </c>
      <c r="S739" s="4">
        <f t="shared" si="154"/>
        <v>1</v>
      </c>
      <c r="T739" s="4" t="str">
        <f t="shared" si="155"/>
        <v>L1</v>
      </c>
      <c r="U739" s="4" t="str">
        <f t="shared" si="150"/>
        <v/>
      </c>
    </row>
    <row r="740" spans="1:21" x14ac:dyDescent="0.25">
      <c r="A740" s="4" t="str">
        <f t="shared" si="151"/>
        <v/>
      </c>
      <c r="B740" s="4" t="str">
        <f>IF(C740=1,MAX(B$2:$B739)+1,IF(F740=0,"",B739))</f>
        <v/>
      </c>
      <c r="C740" s="4">
        <f>COUNTIF($F$2:$F740,F740)</f>
        <v>0</v>
      </c>
      <c r="D740" s="4">
        <f>IF(F740=0,0,MAX($D$2:D739)+1)</f>
        <v>0</v>
      </c>
      <c r="E740" s="4">
        <f>IF(H740=0,0,MAX($E$2:E739)+1)</f>
        <v>0</v>
      </c>
      <c r="F740" s="59"/>
      <c r="G740" s="59"/>
      <c r="H740" s="59"/>
      <c r="I740" s="4" t="e">
        <f>IFERROR(VLOOKUP(H740,H$2:H739,1,FALSE),VLOOKUP(H740,H$478:H741,1,FALSE))</f>
        <v>#N/A</v>
      </c>
      <c r="J740" s="4" t="str">
        <f t="shared" si="144"/>
        <v/>
      </c>
      <c r="K740" s="4" t="str">
        <f t="shared" si="145"/>
        <v/>
      </c>
      <c r="L740" s="4" t="str">
        <f t="shared" si="146"/>
        <v/>
      </c>
      <c r="M740" s="5" t="str">
        <f t="shared" si="152"/>
        <v/>
      </c>
      <c r="N740" s="4" t="str">
        <f t="shared" si="147"/>
        <v/>
      </c>
      <c r="O740" s="4"/>
      <c r="P740" s="4" t="str">
        <f t="shared" si="148"/>
        <v/>
      </c>
      <c r="Q740" s="4" t="str">
        <f t="shared" si="149"/>
        <v/>
      </c>
      <c r="R740" s="4">
        <f t="shared" si="153"/>
        <v>0</v>
      </c>
      <c r="S740" s="4">
        <f t="shared" si="154"/>
        <v>2</v>
      </c>
      <c r="T740" s="4" t="str">
        <f t="shared" si="155"/>
        <v>L2</v>
      </c>
      <c r="U740" s="4" t="str">
        <f t="shared" si="150"/>
        <v/>
      </c>
    </row>
    <row r="741" spans="1:21" x14ac:dyDescent="0.25">
      <c r="A741" s="4" t="str">
        <f t="shared" si="151"/>
        <v/>
      </c>
      <c r="B741" s="4" t="str">
        <f>IF(C741=1,MAX(B$2:$B740)+1,IF(F741=0,"",B740))</f>
        <v/>
      </c>
      <c r="C741" s="4">
        <f>COUNTIF($F$2:$F741,F741)</f>
        <v>0</v>
      </c>
      <c r="D741" s="4">
        <f>IF(F741=0,0,MAX($D$2:D740)+1)</f>
        <v>0</v>
      </c>
      <c r="E741" s="4">
        <f>IF(H741=0,0,MAX($E$2:E740)+1)</f>
        <v>0</v>
      </c>
      <c r="F741" s="59"/>
      <c r="G741" s="59"/>
      <c r="H741" s="59"/>
      <c r="I741" s="4" t="e">
        <f>IFERROR(VLOOKUP(H741,H$2:H740,1,FALSE),VLOOKUP(H741,H$478:H742,1,FALSE))</f>
        <v>#N/A</v>
      </c>
      <c r="J741" s="4" t="str">
        <f t="shared" si="144"/>
        <v/>
      </c>
      <c r="K741" s="4" t="str">
        <f t="shared" si="145"/>
        <v/>
      </c>
      <c r="L741" s="4" t="str">
        <f t="shared" si="146"/>
        <v/>
      </c>
      <c r="M741" s="5" t="str">
        <f t="shared" si="152"/>
        <v/>
      </c>
      <c r="N741" s="4" t="str">
        <f t="shared" si="147"/>
        <v/>
      </c>
      <c r="O741" s="4"/>
      <c r="P741" s="4" t="str">
        <f t="shared" si="148"/>
        <v/>
      </c>
      <c r="Q741" s="4" t="str">
        <f t="shared" si="149"/>
        <v/>
      </c>
      <c r="R741" s="4">
        <f t="shared" si="153"/>
        <v>0</v>
      </c>
      <c r="S741" s="4">
        <f t="shared" si="154"/>
        <v>3</v>
      </c>
      <c r="T741" s="4" t="str">
        <f t="shared" si="155"/>
        <v>L3</v>
      </c>
      <c r="U741" s="4" t="str">
        <f t="shared" si="150"/>
        <v/>
      </c>
    </row>
    <row r="742" spans="1:21" x14ac:dyDescent="0.25">
      <c r="A742" s="4" t="str">
        <f t="shared" si="151"/>
        <v/>
      </c>
      <c r="B742" s="4" t="str">
        <f>IF(C742=1,MAX(B$2:$B741)+1,IF(F742=0,"",B741))</f>
        <v/>
      </c>
      <c r="C742" s="4">
        <f>COUNTIF($F$2:$F742,F742)</f>
        <v>0</v>
      </c>
      <c r="D742" s="4">
        <f>IF(F742=0,0,MAX($D$2:D741)+1)</f>
        <v>0</v>
      </c>
      <c r="E742" s="4">
        <f>IF(H742=0,0,MAX($E$2:E741)+1)</f>
        <v>0</v>
      </c>
      <c r="F742" s="59"/>
      <c r="G742" s="59"/>
      <c r="H742" s="59"/>
      <c r="I742" s="4" t="e">
        <f>IFERROR(VLOOKUP(H742,H$2:H741,1,FALSE),VLOOKUP(H742,H$478:H743,1,FALSE))</f>
        <v>#N/A</v>
      </c>
      <c r="J742" s="4" t="str">
        <f t="shared" si="144"/>
        <v/>
      </c>
      <c r="K742" s="4" t="str">
        <f t="shared" si="145"/>
        <v/>
      </c>
      <c r="L742" s="4" t="str">
        <f t="shared" si="146"/>
        <v/>
      </c>
      <c r="M742" s="5" t="str">
        <f t="shared" si="152"/>
        <v/>
      </c>
      <c r="N742" s="4" t="str">
        <f t="shared" si="147"/>
        <v/>
      </c>
      <c r="O742" s="4"/>
      <c r="P742" s="4" t="str">
        <f t="shared" si="148"/>
        <v/>
      </c>
      <c r="Q742" s="4" t="str">
        <f t="shared" si="149"/>
        <v/>
      </c>
      <c r="R742" s="4">
        <f t="shared" si="153"/>
        <v>0</v>
      </c>
      <c r="S742" s="4">
        <f t="shared" si="154"/>
        <v>1</v>
      </c>
      <c r="T742" s="4" t="str">
        <f t="shared" si="155"/>
        <v>L1</v>
      </c>
      <c r="U742" s="4" t="str">
        <f t="shared" si="150"/>
        <v/>
      </c>
    </row>
    <row r="743" spans="1:21" x14ac:dyDescent="0.25">
      <c r="A743" s="4" t="str">
        <f t="shared" si="151"/>
        <v/>
      </c>
      <c r="B743" s="4" t="str">
        <f>IF(C743=1,MAX(B$2:$B742)+1,IF(F743=0,"",B742))</f>
        <v/>
      </c>
      <c r="C743" s="4">
        <f>COUNTIF($F$2:$F743,F743)</f>
        <v>0</v>
      </c>
      <c r="D743" s="4">
        <f>IF(F743=0,0,MAX($D$2:D742)+1)</f>
        <v>0</v>
      </c>
      <c r="E743" s="4">
        <f>IF(H743=0,0,MAX($E$2:E742)+1)</f>
        <v>0</v>
      </c>
      <c r="F743" s="59"/>
      <c r="G743" s="59"/>
      <c r="H743" s="59"/>
      <c r="I743" s="4" t="e">
        <f>IFERROR(VLOOKUP(H743,H$2:H742,1,FALSE),VLOOKUP(H743,H$478:H744,1,FALSE))</f>
        <v>#N/A</v>
      </c>
      <c r="J743" s="4" t="str">
        <f t="shared" si="144"/>
        <v/>
      </c>
      <c r="K743" s="4" t="str">
        <f t="shared" si="145"/>
        <v/>
      </c>
      <c r="L743" s="4" t="str">
        <f t="shared" si="146"/>
        <v/>
      </c>
      <c r="M743" s="5" t="str">
        <f t="shared" si="152"/>
        <v/>
      </c>
      <c r="N743" s="4" t="str">
        <f t="shared" si="147"/>
        <v/>
      </c>
      <c r="O743" s="4"/>
      <c r="P743" s="4" t="str">
        <f t="shared" si="148"/>
        <v/>
      </c>
      <c r="Q743" s="4" t="str">
        <f t="shared" si="149"/>
        <v/>
      </c>
      <c r="R743" s="4">
        <f t="shared" si="153"/>
        <v>0</v>
      </c>
      <c r="S743" s="4">
        <f t="shared" si="154"/>
        <v>2</v>
      </c>
      <c r="T743" s="4" t="str">
        <f t="shared" si="155"/>
        <v>L2</v>
      </c>
      <c r="U743" s="4" t="str">
        <f t="shared" si="150"/>
        <v/>
      </c>
    </row>
    <row r="744" spans="1:21" x14ac:dyDescent="0.25">
      <c r="A744" s="4" t="str">
        <f t="shared" si="151"/>
        <v/>
      </c>
      <c r="B744" s="4" t="str">
        <f>IF(C744=1,MAX(B$2:$B743)+1,IF(F744=0,"",B743))</f>
        <v/>
      </c>
      <c r="C744" s="4">
        <f>COUNTIF($F$2:$F744,F744)</f>
        <v>0</v>
      </c>
      <c r="D744" s="4">
        <f>IF(F744=0,0,MAX($D$2:D743)+1)</f>
        <v>0</v>
      </c>
      <c r="E744" s="4">
        <f>IF(H744=0,0,MAX($E$2:E743)+1)</f>
        <v>0</v>
      </c>
      <c r="F744" s="59"/>
      <c r="G744" s="59"/>
      <c r="H744" s="59"/>
      <c r="I744" s="4" t="e">
        <f>IFERROR(VLOOKUP(H744,H$2:H743,1,FALSE),VLOOKUP(H744,H$478:H745,1,FALSE))</f>
        <v>#N/A</v>
      </c>
      <c r="J744" s="4" t="str">
        <f t="shared" si="144"/>
        <v/>
      </c>
      <c r="K744" s="4" t="str">
        <f t="shared" si="145"/>
        <v/>
      </c>
      <c r="L744" s="4" t="str">
        <f t="shared" si="146"/>
        <v/>
      </c>
      <c r="M744" s="5" t="str">
        <f t="shared" si="152"/>
        <v/>
      </c>
      <c r="N744" s="4" t="str">
        <f t="shared" si="147"/>
        <v/>
      </c>
      <c r="O744" s="4"/>
      <c r="P744" s="4" t="str">
        <f t="shared" si="148"/>
        <v/>
      </c>
      <c r="Q744" s="4" t="str">
        <f t="shared" si="149"/>
        <v/>
      </c>
      <c r="R744" s="4">
        <f t="shared" si="153"/>
        <v>0</v>
      </c>
      <c r="S744" s="4">
        <f t="shared" si="154"/>
        <v>3</v>
      </c>
      <c r="T744" s="4" t="str">
        <f t="shared" si="155"/>
        <v>L3</v>
      </c>
      <c r="U744" s="4" t="str">
        <f t="shared" si="150"/>
        <v/>
      </c>
    </row>
    <row r="745" spans="1:21" x14ac:dyDescent="0.25">
      <c r="A745" s="4" t="str">
        <f t="shared" si="151"/>
        <v/>
      </c>
      <c r="B745" s="4" t="str">
        <f>IF(C745=1,MAX(B$2:$B744)+1,IF(F745=0,"",B744))</f>
        <v/>
      </c>
      <c r="C745" s="4">
        <f>COUNTIF($F$2:$F745,F745)</f>
        <v>0</v>
      </c>
      <c r="D745" s="4">
        <f>IF(F745=0,0,MAX($D$2:D744)+1)</f>
        <v>0</v>
      </c>
      <c r="E745" s="4">
        <f>IF(H745=0,0,MAX($E$2:E744)+1)</f>
        <v>0</v>
      </c>
      <c r="F745" s="59"/>
      <c r="G745" s="59"/>
      <c r="H745" s="59"/>
      <c r="I745" s="4" t="e">
        <f>IFERROR(VLOOKUP(H745,H$2:H744,1,FALSE),VLOOKUP(H745,H$478:H746,1,FALSE))</f>
        <v>#N/A</v>
      </c>
      <c r="J745" s="4" t="str">
        <f t="shared" si="144"/>
        <v/>
      </c>
      <c r="K745" s="4" t="str">
        <f t="shared" si="145"/>
        <v/>
      </c>
      <c r="L745" s="4" t="str">
        <f t="shared" si="146"/>
        <v/>
      </c>
      <c r="M745" s="5" t="str">
        <f t="shared" si="152"/>
        <v/>
      </c>
      <c r="N745" s="4" t="str">
        <f t="shared" si="147"/>
        <v/>
      </c>
      <c r="O745" s="4"/>
      <c r="P745" s="4" t="str">
        <f t="shared" si="148"/>
        <v/>
      </c>
      <c r="Q745" s="4" t="str">
        <f t="shared" si="149"/>
        <v/>
      </c>
      <c r="R745" s="4">
        <f t="shared" si="153"/>
        <v>0</v>
      </c>
      <c r="S745" s="4">
        <f t="shared" si="154"/>
        <v>1</v>
      </c>
      <c r="T745" s="4" t="str">
        <f t="shared" si="155"/>
        <v>L1</v>
      </c>
      <c r="U745" s="4" t="str">
        <f t="shared" si="150"/>
        <v/>
      </c>
    </row>
    <row r="746" spans="1:21" x14ac:dyDescent="0.25">
      <c r="A746" s="4" t="str">
        <f t="shared" si="151"/>
        <v/>
      </c>
      <c r="B746" s="4" t="str">
        <f>IF(C746=1,MAX(B$2:$B745)+1,IF(F746=0,"",B745))</f>
        <v/>
      </c>
      <c r="C746" s="4">
        <f>COUNTIF($F$2:$F746,F746)</f>
        <v>0</v>
      </c>
      <c r="D746" s="4">
        <f>IF(F746=0,0,MAX($D$2:D745)+1)</f>
        <v>0</v>
      </c>
      <c r="E746" s="4">
        <f>IF(H746=0,0,MAX($E$2:E745)+1)</f>
        <v>0</v>
      </c>
      <c r="F746" s="59"/>
      <c r="G746" s="59"/>
      <c r="H746" s="59"/>
      <c r="I746" s="4" t="e">
        <f>IFERROR(VLOOKUP(H746,H$2:H745,1,FALSE),VLOOKUP(H746,H$478:H747,1,FALSE))</f>
        <v>#N/A</v>
      </c>
      <c r="J746" s="4" t="str">
        <f t="shared" si="144"/>
        <v/>
      </c>
      <c r="K746" s="4" t="str">
        <f t="shared" si="145"/>
        <v/>
      </c>
      <c r="L746" s="4" t="str">
        <f t="shared" si="146"/>
        <v/>
      </c>
      <c r="M746" s="5" t="str">
        <f t="shared" si="152"/>
        <v/>
      </c>
      <c r="N746" s="4" t="str">
        <f t="shared" si="147"/>
        <v/>
      </c>
      <c r="O746" s="4"/>
      <c r="P746" s="4" t="str">
        <f t="shared" si="148"/>
        <v/>
      </c>
      <c r="Q746" s="4" t="str">
        <f t="shared" si="149"/>
        <v/>
      </c>
      <c r="R746" s="4">
        <f t="shared" si="153"/>
        <v>0</v>
      </c>
      <c r="S746" s="4">
        <f t="shared" si="154"/>
        <v>2</v>
      </c>
      <c r="T746" s="4" t="str">
        <f t="shared" si="155"/>
        <v>L2</v>
      </c>
      <c r="U746" s="4" t="str">
        <f t="shared" si="150"/>
        <v/>
      </c>
    </row>
    <row r="747" spans="1:21" x14ac:dyDescent="0.25">
      <c r="A747" s="4" t="str">
        <f t="shared" si="151"/>
        <v/>
      </c>
      <c r="B747" s="4" t="str">
        <f>IF(C747=1,MAX(B$2:$B746)+1,IF(F747=0,"",B746))</f>
        <v/>
      </c>
      <c r="C747" s="4">
        <f>COUNTIF($F$2:$F747,F747)</f>
        <v>0</v>
      </c>
      <c r="D747" s="4">
        <f>IF(F747=0,0,MAX($D$2:D746)+1)</f>
        <v>0</v>
      </c>
      <c r="E747" s="4">
        <f>IF(H747=0,0,MAX($E$2:E746)+1)</f>
        <v>0</v>
      </c>
      <c r="F747" s="59"/>
      <c r="G747" s="59"/>
      <c r="H747" s="59"/>
      <c r="I747" s="4" t="e">
        <f>IFERROR(VLOOKUP(H747,H$2:H746,1,FALSE),VLOOKUP(H747,H$478:H748,1,FALSE))</f>
        <v>#N/A</v>
      </c>
      <c r="J747" s="4" t="str">
        <f t="shared" si="144"/>
        <v/>
      </c>
      <c r="K747" s="4" t="str">
        <f t="shared" si="145"/>
        <v/>
      </c>
      <c r="L747" s="4" t="str">
        <f t="shared" si="146"/>
        <v/>
      </c>
      <c r="M747" s="5" t="str">
        <f t="shared" si="152"/>
        <v/>
      </c>
      <c r="N747" s="4" t="str">
        <f t="shared" si="147"/>
        <v/>
      </c>
      <c r="O747" s="4"/>
      <c r="P747" s="4" t="str">
        <f t="shared" si="148"/>
        <v/>
      </c>
      <c r="Q747" s="4" t="str">
        <f t="shared" si="149"/>
        <v/>
      </c>
      <c r="R747" s="4">
        <f t="shared" si="153"/>
        <v>0</v>
      </c>
      <c r="S747" s="4">
        <f t="shared" si="154"/>
        <v>3</v>
      </c>
      <c r="T747" s="4" t="str">
        <f t="shared" si="155"/>
        <v>L3</v>
      </c>
      <c r="U747" s="4" t="str">
        <f t="shared" si="150"/>
        <v/>
      </c>
    </row>
    <row r="748" spans="1:21" x14ac:dyDescent="0.25">
      <c r="A748" s="4" t="str">
        <f t="shared" si="151"/>
        <v/>
      </c>
      <c r="B748" s="4" t="str">
        <f>IF(C748=1,MAX(B$2:$B747)+1,IF(F748=0,"",B747))</f>
        <v/>
      </c>
      <c r="C748" s="4">
        <f>COUNTIF($F$2:$F748,F748)</f>
        <v>0</v>
      </c>
      <c r="D748" s="4">
        <f>IF(F748=0,0,MAX($D$2:D747)+1)</f>
        <v>0</v>
      </c>
      <c r="E748" s="4">
        <f>IF(H748=0,0,MAX($E$2:E747)+1)</f>
        <v>0</v>
      </c>
      <c r="F748" s="59"/>
      <c r="G748" s="59"/>
      <c r="H748" s="59"/>
      <c r="I748" s="4" t="e">
        <f>IFERROR(VLOOKUP(H748,H$2:H747,1,FALSE),VLOOKUP(H748,H$478:H749,1,FALSE))</f>
        <v>#N/A</v>
      </c>
      <c r="J748" s="4" t="str">
        <f t="shared" si="144"/>
        <v/>
      </c>
      <c r="K748" s="4" t="str">
        <f t="shared" si="145"/>
        <v/>
      </c>
      <c r="L748" s="4" t="str">
        <f t="shared" si="146"/>
        <v/>
      </c>
      <c r="M748" s="5" t="str">
        <f t="shared" si="152"/>
        <v/>
      </c>
      <c r="N748" s="4" t="str">
        <f t="shared" si="147"/>
        <v/>
      </c>
      <c r="O748" s="4"/>
      <c r="P748" s="4" t="str">
        <f t="shared" si="148"/>
        <v/>
      </c>
      <c r="Q748" s="4" t="str">
        <f t="shared" si="149"/>
        <v/>
      </c>
      <c r="R748" s="4">
        <f t="shared" si="153"/>
        <v>0</v>
      </c>
      <c r="S748" s="4">
        <f t="shared" si="154"/>
        <v>1</v>
      </c>
      <c r="T748" s="4" t="str">
        <f t="shared" si="155"/>
        <v>L1</v>
      </c>
      <c r="U748" s="4" t="str">
        <f t="shared" si="150"/>
        <v/>
      </c>
    </row>
    <row r="749" spans="1:21" x14ac:dyDescent="0.25">
      <c r="A749" s="4" t="str">
        <f t="shared" si="151"/>
        <v/>
      </c>
      <c r="B749" s="4" t="str">
        <f>IF(C749=1,MAX(B$2:$B748)+1,IF(F749=0,"",B748))</f>
        <v/>
      </c>
      <c r="C749" s="4">
        <f>COUNTIF($F$2:$F749,F749)</f>
        <v>0</v>
      </c>
      <c r="D749" s="4">
        <f>IF(F749=0,0,MAX($D$2:D748)+1)</f>
        <v>0</v>
      </c>
      <c r="E749" s="4">
        <f>IF(H749=0,0,MAX($E$2:E748)+1)</f>
        <v>0</v>
      </c>
      <c r="F749" s="59"/>
      <c r="G749" s="59"/>
      <c r="H749" s="59"/>
      <c r="I749" s="4" t="e">
        <f>IFERROR(VLOOKUP(H749,H$2:H748,1,FALSE),VLOOKUP(H749,H$478:H750,1,FALSE))</f>
        <v>#N/A</v>
      </c>
      <c r="J749" s="4" t="str">
        <f t="shared" si="144"/>
        <v/>
      </c>
      <c r="K749" s="4" t="str">
        <f t="shared" si="145"/>
        <v/>
      </c>
      <c r="L749" s="4" t="str">
        <f t="shared" si="146"/>
        <v/>
      </c>
      <c r="M749" s="5" t="str">
        <f t="shared" si="152"/>
        <v/>
      </c>
      <c r="N749" s="4" t="str">
        <f t="shared" si="147"/>
        <v/>
      </c>
      <c r="O749" s="4"/>
      <c r="P749" s="4" t="str">
        <f t="shared" si="148"/>
        <v/>
      </c>
      <c r="Q749" s="4" t="str">
        <f t="shared" si="149"/>
        <v/>
      </c>
      <c r="R749" s="4">
        <f t="shared" si="153"/>
        <v>0</v>
      </c>
      <c r="S749" s="4">
        <f t="shared" si="154"/>
        <v>2</v>
      </c>
      <c r="T749" s="4" t="str">
        <f t="shared" si="155"/>
        <v>L2</v>
      </c>
      <c r="U749" s="4" t="str">
        <f t="shared" si="150"/>
        <v/>
      </c>
    </row>
    <row r="750" spans="1:21" x14ac:dyDescent="0.25">
      <c r="A750" s="4" t="str">
        <f t="shared" si="151"/>
        <v/>
      </c>
      <c r="B750" s="4" t="str">
        <f>IF(C750=1,MAX(B$2:$B749)+1,IF(F750=0,"",B749))</f>
        <v/>
      </c>
      <c r="C750" s="4">
        <f>COUNTIF($F$2:$F750,F750)</f>
        <v>0</v>
      </c>
      <c r="D750" s="4">
        <f>IF(F750=0,0,MAX($D$2:D749)+1)</f>
        <v>0</v>
      </c>
      <c r="E750" s="4">
        <f>IF(H750=0,0,MAX($E$2:E749)+1)</f>
        <v>0</v>
      </c>
      <c r="F750" s="59"/>
      <c r="G750" s="59"/>
      <c r="H750" s="59"/>
      <c r="I750" s="4" t="e">
        <f>IFERROR(VLOOKUP(H750,H$2:H749,1,FALSE),VLOOKUP(H750,H$478:H751,1,FALSE))</f>
        <v>#N/A</v>
      </c>
      <c r="J750" s="4" t="str">
        <f t="shared" si="144"/>
        <v/>
      </c>
      <c r="K750" s="4" t="str">
        <f t="shared" si="145"/>
        <v/>
      </c>
      <c r="L750" s="4" t="str">
        <f t="shared" si="146"/>
        <v/>
      </c>
      <c r="M750" s="5" t="str">
        <f t="shared" si="152"/>
        <v/>
      </c>
      <c r="N750" s="4" t="str">
        <f t="shared" si="147"/>
        <v/>
      </c>
      <c r="O750" s="4"/>
      <c r="P750" s="4" t="str">
        <f t="shared" si="148"/>
        <v/>
      </c>
      <c r="Q750" s="4" t="str">
        <f t="shared" si="149"/>
        <v/>
      </c>
      <c r="R750" s="4">
        <f t="shared" si="153"/>
        <v>0</v>
      </c>
      <c r="S750" s="4">
        <f t="shared" si="154"/>
        <v>3</v>
      </c>
      <c r="T750" s="4" t="str">
        <f t="shared" si="155"/>
        <v>L3</v>
      </c>
      <c r="U750" s="4" t="str">
        <f t="shared" si="150"/>
        <v/>
      </c>
    </row>
    <row r="751" spans="1:21" x14ac:dyDescent="0.25">
      <c r="A751" s="4" t="str">
        <f t="shared" si="151"/>
        <v/>
      </c>
      <c r="B751" s="4" t="str">
        <f>IF(C751=1,MAX(B$2:$B750)+1,IF(F751=0,"",B750))</f>
        <v/>
      </c>
      <c r="C751" s="4">
        <f>COUNTIF($F$2:$F751,F751)</f>
        <v>0</v>
      </c>
      <c r="D751" s="4">
        <f>IF(F751=0,0,MAX($D$2:D750)+1)</f>
        <v>0</v>
      </c>
      <c r="E751" s="4">
        <f>IF(H751=0,0,MAX($E$2:E750)+1)</f>
        <v>0</v>
      </c>
      <c r="F751" s="59"/>
      <c r="G751" s="59"/>
      <c r="H751" s="59"/>
      <c r="I751" s="4" t="e">
        <f>IFERROR(VLOOKUP(H751,H$2:H750,1,FALSE),VLOOKUP(H751,H$478:H752,1,FALSE))</f>
        <v>#N/A</v>
      </c>
      <c r="J751" s="4" t="str">
        <f t="shared" si="144"/>
        <v/>
      </c>
      <c r="K751" s="4" t="str">
        <f t="shared" si="145"/>
        <v/>
      </c>
      <c r="L751" s="4" t="str">
        <f t="shared" si="146"/>
        <v/>
      </c>
      <c r="M751" s="5" t="str">
        <f t="shared" si="152"/>
        <v/>
      </c>
      <c r="N751" s="4" t="str">
        <f t="shared" si="147"/>
        <v/>
      </c>
      <c r="O751" s="4"/>
      <c r="P751" s="4" t="str">
        <f t="shared" si="148"/>
        <v/>
      </c>
      <c r="Q751" s="4" t="str">
        <f t="shared" si="149"/>
        <v/>
      </c>
      <c r="R751" s="4">
        <f t="shared" si="153"/>
        <v>0</v>
      </c>
      <c r="S751" s="4">
        <f t="shared" si="154"/>
        <v>1</v>
      </c>
      <c r="T751" s="4" t="str">
        <f t="shared" si="155"/>
        <v>L1</v>
      </c>
      <c r="U751" s="4" t="str">
        <f t="shared" si="150"/>
        <v/>
      </c>
    </row>
    <row r="752" spans="1:21" x14ac:dyDescent="0.25">
      <c r="A752" s="4" t="str">
        <f t="shared" si="151"/>
        <v/>
      </c>
      <c r="B752" s="4" t="str">
        <f>IF(C752=1,MAX(B$2:$B751)+1,IF(F752=0,"",B751))</f>
        <v/>
      </c>
      <c r="C752" s="4">
        <f>COUNTIF($F$2:$F752,F752)</f>
        <v>0</v>
      </c>
      <c r="D752" s="4">
        <f>IF(F752=0,0,MAX($D$2:D751)+1)</f>
        <v>0</v>
      </c>
      <c r="E752" s="4">
        <f>IF(H752=0,0,MAX($E$2:E751)+1)</f>
        <v>0</v>
      </c>
      <c r="F752" s="59"/>
      <c r="G752" s="59"/>
      <c r="H752" s="59"/>
      <c r="I752" s="4" t="e">
        <f>IFERROR(VLOOKUP(H752,H$2:H751,1,FALSE),VLOOKUP(H752,H$478:H753,1,FALSE))</f>
        <v>#N/A</v>
      </c>
      <c r="J752" s="4" t="str">
        <f t="shared" si="144"/>
        <v/>
      </c>
      <c r="K752" s="4" t="str">
        <f t="shared" si="145"/>
        <v/>
      </c>
      <c r="L752" s="4" t="str">
        <f t="shared" si="146"/>
        <v/>
      </c>
      <c r="M752" s="5" t="str">
        <f t="shared" si="152"/>
        <v/>
      </c>
      <c r="N752" s="4" t="str">
        <f t="shared" si="147"/>
        <v/>
      </c>
      <c r="O752" s="4"/>
      <c r="P752" s="4" t="str">
        <f t="shared" si="148"/>
        <v/>
      </c>
      <c r="Q752" s="4" t="str">
        <f t="shared" si="149"/>
        <v/>
      </c>
      <c r="R752" s="4">
        <f t="shared" si="153"/>
        <v>0</v>
      </c>
      <c r="S752" s="4">
        <f t="shared" si="154"/>
        <v>2</v>
      </c>
      <c r="T752" s="4" t="str">
        <f t="shared" si="155"/>
        <v>L2</v>
      </c>
      <c r="U752" s="4" t="str">
        <f t="shared" si="150"/>
        <v/>
      </c>
    </row>
    <row r="753" spans="1:21" x14ac:dyDescent="0.25">
      <c r="A753" s="4" t="str">
        <f t="shared" si="151"/>
        <v/>
      </c>
      <c r="B753" s="4" t="str">
        <f>IF(C753=1,MAX(B$2:$B752)+1,IF(F753=0,"",B752))</f>
        <v/>
      </c>
      <c r="C753" s="4">
        <f>COUNTIF($F$2:$F753,F753)</f>
        <v>0</v>
      </c>
      <c r="D753" s="4">
        <f>IF(F753=0,0,MAX($D$2:D752)+1)</f>
        <v>0</v>
      </c>
      <c r="E753" s="4">
        <f>IF(H753=0,0,MAX($E$2:E752)+1)</f>
        <v>0</v>
      </c>
      <c r="F753" s="59"/>
      <c r="G753" s="59"/>
      <c r="H753" s="59"/>
      <c r="I753" s="4" t="e">
        <f>IFERROR(VLOOKUP(H753,H$2:H752,1,FALSE),VLOOKUP(H753,H$478:H754,1,FALSE))</f>
        <v>#N/A</v>
      </c>
      <c r="J753" s="4" t="str">
        <f t="shared" si="144"/>
        <v/>
      </c>
      <c r="K753" s="4" t="str">
        <f t="shared" si="145"/>
        <v/>
      </c>
      <c r="L753" s="4" t="str">
        <f t="shared" si="146"/>
        <v/>
      </c>
      <c r="M753" s="5" t="str">
        <f t="shared" si="152"/>
        <v/>
      </c>
      <c r="N753" s="4" t="str">
        <f t="shared" si="147"/>
        <v/>
      </c>
      <c r="O753" s="4"/>
      <c r="P753" s="4" t="str">
        <f t="shared" si="148"/>
        <v/>
      </c>
      <c r="Q753" s="4" t="str">
        <f t="shared" si="149"/>
        <v/>
      </c>
      <c r="R753" s="4">
        <f t="shared" si="153"/>
        <v>0</v>
      </c>
      <c r="S753" s="4">
        <f t="shared" si="154"/>
        <v>3</v>
      </c>
      <c r="T753" s="4" t="str">
        <f t="shared" si="155"/>
        <v>L3</v>
      </c>
      <c r="U753" s="4" t="str">
        <f t="shared" si="150"/>
        <v/>
      </c>
    </row>
    <row r="754" spans="1:21" x14ac:dyDescent="0.25">
      <c r="A754" s="4" t="str">
        <f t="shared" si="151"/>
        <v/>
      </c>
      <c r="B754" s="4" t="str">
        <f>IF(C754=1,MAX(B$2:$B753)+1,IF(F754=0,"",B753))</f>
        <v/>
      </c>
      <c r="C754" s="4">
        <f>COUNTIF($F$2:$F754,F754)</f>
        <v>0</v>
      </c>
      <c r="D754" s="4">
        <f>IF(F754=0,0,MAX($D$2:D753)+1)</f>
        <v>0</v>
      </c>
      <c r="E754" s="4">
        <f>IF(H754=0,0,MAX($E$2:E753)+1)</f>
        <v>0</v>
      </c>
      <c r="F754" s="59"/>
      <c r="G754" s="59"/>
      <c r="H754" s="59"/>
      <c r="I754" s="4" t="e">
        <f>IFERROR(VLOOKUP(H754,H$2:H753,1,FALSE),VLOOKUP(H754,H$478:H755,1,FALSE))</f>
        <v>#N/A</v>
      </c>
      <c r="J754" s="4" t="str">
        <f t="shared" si="144"/>
        <v/>
      </c>
      <c r="K754" s="4" t="str">
        <f t="shared" si="145"/>
        <v/>
      </c>
      <c r="L754" s="4" t="str">
        <f t="shared" si="146"/>
        <v/>
      </c>
      <c r="M754" s="5" t="str">
        <f t="shared" si="152"/>
        <v/>
      </c>
      <c r="N754" s="4" t="str">
        <f t="shared" si="147"/>
        <v/>
      </c>
      <c r="O754" s="4"/>
      <c r="P754" s="4" t="str">
        <f t="shared" si="148"/>
        <v/>
      </c>
      <c r="Q754" s="4" t="str">
        <f t="shared" si="149"/>
        <v/>
      </c>
      <c r="R754" s="4">
        <f t="shared" si="153"/>
        <v>0</v>
      </c>
      <c r="S754" s="4">
        <f t="shared" si="154"/>
        <v>1</v>
      </c>
      <c r="T754" s="4" t="str">
        <f t="shared" si="155"/>
        <v>L1</v>
      </c>
      <c r="U754" s="4" t="str">
        <f t="shared" si="150"/>
        <v/>
      </c>
    </row>
    <row r="755" spans="1:21" x14ac:dyDescent="0.25">
      <c r="A755" s="4" t="str">
        <f t="shared" si="151"/>
        <v/>
      </c>
      <c r="B755" s="4" t="str">
        <f>IF(C755=1,MAX(B$2:$B754)+1,IF(F755=0,"",B754))</f>
        <v/>
      </c>
      <c r="C755" s="4">
        <f>COUNTIF($F$2:$F755,F755)</f>
        <v>0</v>
      </c>
      <c r="D755" s="4">
        <f>IF(F755=0,0,MAX($D$2:D754)+1)</f>
        <v>0</v>
      </c>
      <c r="E755" s="4">
        <f>IF(H755=0,0,MAX($E$2:E754)+1)</f>
        <v>0</v>
      </c>
      <c r="F755" s="59"/>
      <c r="G755" s="59"/>
      <c r="H755" s="59"/>
      <c r="I755" s="4" t="e">
        <f>IFERROR(VLOOKUP(H755,H$2:H754,1,FALSE),VLOOKUP(H755,H$478:H756,1,FALSE))</f>
        <v>#N/A</v>
      </c>
      <c r="J755" s="4" t="str">
        <f t="shared" si="144"/>
        <v/>
      </c>
      <c r="K755" s="4" t="str">
        <f t="shared" si="145"/>
        <v/>
      </c>
      <c r="L755" s="4" t="str">
        <f t="shared" si="146"/>
        <v/>
      </c>
      <c r="M755" s="5" t="str">
        <f t="shared" si="152"/>
        <v/>
      </c>
      <c r="N755" s="4" t="str">
        <f t="shared" si="147"/>
        <v/>
      </c>
      <c r="O755" s="4"/>
      <c r="P755" s="4" t="str">
        <f t="shared" si="148"/>
        <v/>
      </c>
      <c r="Q755" s="4" t="str">
        <f t="shared" si="149"/>
        <v/>
      </c>
      <c r="R755" s="4">
        <f t="shared" si="153"/>
        <v>0</v>
      </c>
      <c r="S755" s="4">
        <f t="shared" si="154"/>
        <v>2</v>
      </c>
      <c r="T755" s="4" t="str">
        <f t="shared" si="155"/>
        <v>L2</v>
      </c>
      <c r="U755" s="4" t="str">
        <f t="shared" si="150"/>
        <v/>
      </c>
    </row>
    <row r="756" spans="1:21" x14ac:dyDescent="0.25">
      <c r="A756" s="4" t="str">
        <f t="shared" si="151"/>
        <v/>
      </c>
      <c r="B756" s="4" t="str">
        <f>IF(C756=1,MAX(B$2:$B755)+1,IF(F756=0,"",B755))</f>
        <v/>
      </c>
      <c r="C756" s="4">
        <f>COUNTIF($F$2:$F756,F756)</f>
        <v>0</v>
      </c>
      <c r="D756" s="4">
        <f>IF(F756=0,0,MAX($D$2:D755)+1)</f>
        <v>0</v>
      </c>
      <c r="E756" s="4">
        <f>IF(H756=0,0,MAX($E$2:E755)+1)</f>
        <v>0</v>
      </c>
      <c r="F756" s="59"/>
      <c r="G756" s="59"/>
      <c r="H756" s="59"/>
      <c r="I756" s="4" t="e">
        <f>IFERROR(VLOOKUP(H756,H$2:H755,1,FALSE),VLOOKUP(H756,H$478:H757,1,FALSE))</f>
        <v>#N/A</v>
      </c>
      <c r="J756" s="4" t="str">
        <f t="shared" si="144"/>
        <v/>
      </c>
      <c r="K756" s="4" t="str">
        <f t="shared" si="145"/>
        <v/>
      </c>
      <c r="L756" s="4" t="str">
        <f t="shared" si="146"/>
        <v/>
      </c>
      <c r="M756" s="5" t="str">
        <f t="shared" si="152"/>
        <v/>
      </c>
      <c r="N756" s="4" t="str">
        <f t="shared" si="147"/>
        <v/>
      </c>
      <c r="O756" s="4"/>
      <c r="P756" s="4" t="str">
        <f t="shared" si="148"/>
        <v/>
      </c>
      <c r="Q756" s="4" t="str">
        <f t="shared" si="149"/>
        <v/>
      </c>
      <c r="R756" s="4">
        <f t="shared" si="153"/>
        <v>0</v>
      </c>
      <c r="S756" s="4">
        <f t="shared" si="154"/>
        <v>3</v>
      </c>
      <c r="T756" s="4" t="str">
        <f t="shared" si="155"/>
        <v>L3</v>
      </c>
      <c r="U756" s="4" t="str">
        <f t="shared" si="150"/>
        <v/>
      </c>
    </row>
    <row r="757" spans="1:21" x14ac:dyDescent="0.25">
      <c r="A757" s="4" t="str">
        <f t="shared" si="151"/>
        <v/>
      </c>
      <c r="B757" s="4" t="str">
        <f>IF(C757=1,MAX(B$2:$B756)+1,IF(F757=0,"",B756))</f>
        <v/>
      </c>
      <c r="C757" s="4">
        <f>COUNTIF($F$2:$F757,F757)</f>
        <v>0</v>
      </c>
      <c r="D757" s="4">
        <f>IF(F757=0,0,MAX($D$2:D756)+1)</f>
        <v>0</v>
      </c>
      <c r="E757" s="4">
        <f>IF(H757=0,0,MAX($E$2:E756)+1)</f>
        <v>0</v>
      </c>
      <c r="F757" s="59"/>
      <c r="G757" s="59"/>
      <c r="H757" s="59"/>
      <c r="I757" s="4" t="e">
        <f>IFERROR(VLOOKUP(H757,H$2:H756,1,FALSE),VLOOKUP(H757,H$478:H758,1,FALSE))</f>
        <v>#N/A</v>
      </c>
      <c r="J757" s="4" t="str">
        <f t="shared" si="144"/>
        <v/>
      </c>
      <c r="K757" s="4" t="str">
        <f t="shared" si="145"/>
        <v/>
      </c>
      <c r="L757" s="4" t="str">
        <f t="shared" si="146"/>
        <v/>
      </c>
      <c r="M757" s="5" t="str">
        <f t="shared" si="152"/>
        <v/>
      </c>
      <c r="N757" s="4" t="str">
        <f t="shared" si="147"/>
        <v/>
      </c>
      <c r="O757" s="4"/>
      <c r="P757" s="4" t="str">
        <f t="shared" si="148"/>
        <v/>
      </c>
      <c r="Q757" s="4" t="str">
        <f t="shared" si="149"/>
        <v/>
      </c>
      <c r="R757" s="4">
        <f t="shared" si="153"/>
        <v>0</v>
      </c>
      <c r="S757" s="4">
        <f t="shared" si="154"/>
        <v>1</v>
      </c>
      <c r="T757" s="4" t="str">
        <f t="shared" si="155"/>
        <v>L1</v>
      </c>
      <c r="U757" s="4" t="str">
        <f t="shared" si="150"/>
        <v/>
      </c>
    </row>
    <row r="758" spans="1:21" x14ac:dyDescent="0.25">
      <c r="A758" s="4" t="str">
        <f t="shared" si="151"/>
        <v/>
      </c>
      <c r="B758" s="4" t="str">
        <f>IF(C758=1,MAX(B$2:$B757)+1,IF(F758=0,"",B757))</f>
        <v/>
      </c>
      <c r="C758" s="4">
        <f>COUNTIF($F$2:$F758,F758)</f>
        <v>0</v>
      </c>
      <c r="D758" s="4">
        <f>IF(F758=0,0,MAX($D$2:D757)+1)</f>
        <v>0</v>
      </c>
      <c r="E758" s="4">
        <f>IF(H758=0,0,MAX($E$2:E757)+1)</f>
        <v>0</v>
      </c>
      <c r="F758" s="59"/>
      <c r="G758" s="59"/>
      <c r="H758" s="59"/>
      <c r="I758" s="4" t="e">
        <f>IFERROR(VLOOKUP(H758,H$2:H757,1,FALSE),VLOOKUP(H758,H$478:H759,1,FALSE))</f>
        <v>#N/A</v>
      </c>
      <c r="J758" s="4" t="str">
        <f t="shared" si="144"/>
        <v/>
      </c>
      <c r="K758" s="4" t="str">
        <f t="shared" si="145"/>
        <v/>
      </c>
      <c r="L758" s="4" t="str">
        <f t="shared" si="146"/>
        <v/>
      </c>
      <c r="M758" s="5" t="str">
        <f t="shared" si="152"/>
        <v/>
      </c>
      <c r="N758" s="4" t="str">
        <f t="shared" si="147"/>
        <v/>
      </c>
      <c r="O758" s="4"/>
      <c r="P758" s="4" t="str">
        <f t="shared" si="148"/>
        <v/>
      </c>
      <c r="Q758" s="4" t="str">
        <f t="shared" si="149"/>
        <v/>
      </c>
      <c r="R758" s="4">
        <f t="shared" si="153"/>
        <v>0</v>
      </c>
      <c r="S758" s="4">
        <f t="shared" si="154"/>
        <v>2</v>
      </c>
      <c r="T758" s="4" t="str">
        <f t="shared" si="155"/>
        <v>L2</v>
      </c>
      <c r="U758" s="4" t="str">
        <f t="shared" si="150"/>
        <v/>
      </c>
    </row>
    <row r="759" spans="1:21" x14ac:dyDescent="0.25">
      <c r="A759" s="4" t="str">
        <f t="shared" si="151"/>
        <v/>
      </c>
      <c r="B759" s="4" t="str">
        <f>IF(C759=1,MAX(B$2:$B758)+1,IF(F759=0,"",B758))</f>
        <v/>
      </c>
      <c r="C759" s="4">
        <f>COUNTIF($F$2:$F759,F759)</f>
        <v>0</v>
      </c>
      <c r="D759" s="4">
        <f>IF(F759=0,0,MAX($D$2:D758)+1)</f>
        <v>0</v>
      </c>
      <c r="E759" s="4">
        <f>IF(H759=0,0,MAX($E$2:E758)+1)</f>
        <v>0</v>
      </c>
      <c r="F759" s="59"/>
      <c r="G759" s="59"/>
      <c r="H759" s="59"/>
      <c r="I759" s="4" t="e">
        <f>IFERROR(VLOOKUP(H759,H$2:H758,1,FALSE),VLOOKUP(H759,H$478:H760,1,FALSE))</f>
        <v>#N/A</v>
      </c>
      <c r="J759" s="4" t="str">
        <f t="shared" si="144"/>
        <v/>
      </c>
      <c r="K759" s="4" t="str">
        <f t="shared" si="145"/>
        <v/>
      </c>
      <c r="L759" s="4" t="str">
        <f t="shared" si="146"/>
        <v/>
      </c>
      <c r="M759" s="5" t="str">
        <f t="shared" si="152"/>
        <v/>
      </c>
      <c r="N759" s="4" t="str">
        <f t="shared" si="147"/>
        <v/>
      </c>
      <c r="O759" s="4"/>
      <c r="P759" s="4" t="str">
        <f t="shared" si="148"/>
        <v/>
      </c>
      <c r="Q759" s="4" t="str">
        <f t="shared" si="149"/>
        <v/>
      </c>
      <c r="R759" s="4">
        <f t="shared" si="153"/>
        <v>0</v>
      </c>
      <c r="S759" s="4">
        <f t="shared" si="154"/>
        <v>3</v>
      </c>
      <c r="T759" s="4" t="str">
        <f t="shared" si="155"/>
        <v>L3</v>
      </c>
      <c r="U759" s="4" t="str">
        <f t="shared" si="150"/>
        <v/>
      </c>
    </row>
    <row r="760" spans="1:21" x14ac:dyDescent="0.25">
      <c r="A760" s="4" t="str">
        <f t="shared" si="151"/>
        <v/>
      </c>
      <c r="B760" s="4" t="str">
        <f>IF(C760=1,MAX(B$2:$B759)+1,IF(F760=0,"",B759))</f>
        <v/>
      </c>
      <c r="C760" s="4">
        <f>COUNTIF($F$2:$F760,F760)</f>
        <v>0</v>
      </c>
      <c r="D760" s="4">
        <f>IF(F760=0,0,MAX($D$2:D759)+1)</f>
        <v>0</v>
      </c>
      <c r="E760" s="4">
        <f>IF(H760=0,0,MAX($E$2:E759)+1)</f>
        <v>0</v>
      </c>
      <c r="F760" s="59"/>
      <c r="G760" s="59"/>
      <c r="H760" s="59"/>
      <c r="I760" s="4" t="e">
        <f>IFERROR(VLOOKUP(H760,H$2:H759,1,FALSE),VLOOKUP(H760,H$478:H761,1,FALSE))</f>
        <v>#N/A</v>
      </c>
      <c r="J760" s="4" t="str">
        <f t="shared" si="144"/>
        <v/>
      </c>
      <c r="K760" s="4" t="str">
        <f t="shared" si="145"/>
        <v/>
      </c>
      <c r="L760" s="4" t="str">
        <f t="shared" si="146"/>
        <v/>
      </c>
      <c r="M760" s="5" t="str">
        <f t="shared" si="152"/>
        <v/>
      </c>
      <c r="N760" s="4" t="str">
        <f t="shared" si="147"/>
        <v/>
      </c>
      <c r="O760" s="4"/>
      <c r="P760" s="4" t="str">
        <f t="shared" si="148"/>
        <v/>
      </c>
      <c r="Q760" s="4" t="str">
        <f t="shared" si="149"/>
        <v/>
      </c>
      <c r="R760" s="4">
        <f t="shared" si="153"/>
        <v>0</v>
      </c>
      <c r="S760" s="4">
        <f t="shared" si="154"/>
        <v>1</v>
      </c>
      <c r="T760" s="4" t="str">
        <f t="shared" si="155"/>
        <v>L1</v>
      </c>
      <c r="U760" s="4" t="str">
        <f t="shared" si="150"/>
        <v/>
      </c>
    </row>
    <row r="761" spans="1:21" x14ac:dyDescent="0.25">
      <c r="A761" s="4" t="str">
        <f t="shared" si="151"/>
        <v/>
      </c>
      <c r="B761" s="4" t="str">
        <f>IF(C761=1,MAX(B$2:$B760)+1,IF(F761=0,"",B760))</f>
        <v/>
      </c>
      <c r="C761" s="4">
        <f>COUNTIF($F$2:$F761,F761)</f>
        <v>0</v>
      </c>
      <c r="D761" s="4">
        <f>IF(F761=0,0,MAX($D$2:D760)+1)</f>
        <v>0</v>
      </c>
      <c r="E761" s="4">
        <f>IF(H761=0,0,MAX($E$2:E760)+1)</f>
        <v>0</v>
      </c>
      <c r="F761" s="59"/>
      <c r="G761" s="59"/>
      <c r="H761" s="59"/>
      <c r="I761" s="4" t="e">
        <f>IFERROR(VLOOKUP(H761,H$2:H760,1,FALSE),VLOOKUP(H761,H$478:H762,1,FALSE))</f>
        <v>#N/A</v>
      </c>
      <c r="J761" s="4" t="str">
        <f t="shared" si="144"/>
        <v/>
      </c>
      <c r="K761" s="4" t="str">
        <f t="shared" si="145"/>
        <v/>
      </c>
      <c r="L761" s="4" t="str">
        <f t="shared" si="146"/>
        <v/>
      </c>
      <c r="M761" s="5" t="str">
        <f t="shared" si="152"/>
        <v/>
      </c>
      <c r="N761" s="4" t="str">
        <f t="shared" si="147"/>
        <v/>
      </c>
      <c r="O761" s="4"/>
      <c r="P761" s="4" t="str">
        <f t="shared" si="148"/>
        <v/>
      </c>
      <c r="Q761" s="4" t="str">
        <f t="shared" si="149"/>
        <v/>
      </c>
      <c r="R761" s="4">
        <f t="shared" si="153"/>
        <v>0</v>
      </c>
      <c r="S761" s="4">
        <f t="shared" si="154"/>
        <v>2</v>
      </c>
      <c r="T761" s="4" t="str">
        <f t="shared" si="155"/>
        <v>L2</v>
      </c>
      <c r="U761" s="4" t="str">
        <f t="shared" si="150"/>
        <v/>
      </c>
    </row>
    <row r="762" spans="1:21" x14ac:dyDescent="0.25">
      <c r="A762" s="4" t="str">
        <f t="shared" si="151"/>
        <v/>
      </c>
      <c r="B762" s="4" t="str">
        <f>IF(C762=1,MAX(B$2:$B761)+1,IF(F762=0,"",B761))</f>
        <v/>
      </c>
      <c r="C762" s="4">
        <f>COUNTIF($F$2:$F762,F762)</f>
        <v>0</v>
      </c>
      <c r="D762" s="4">
        <f>IF(F762=0,0,MAX($D$2:D761)+1)</f>
        <v>0</v>
      </c>
      <c r="E762" s="4">
        <f>IF(H762=0,0,MAX($E$2:E761)+1)</f>
        <v>0</v>
      </c>
      <c r="F762" s="59"/>
      <c r="G762" s="59"/>
      <c r="H762" s="59"/>
      <c r="I762" s="4" t="e">
        <f>IFERROR(VLOOKUP(H762,H$2:H761,1,FALSE),VLOOKUP(H762,H$478:H763,1,FALSE))</f>
        <v>#N/A</v>
      </c>
      <c r="J762" s="4" t="str">
        <f t="shared" si="144"/>
        <v/>
      </c>
      <c r="K762" s="4" t="str">
        <f t="shared" si="145"/>
        <v/>
      </c>
      <c r="L762" s="4" t="str">
        <f t="shared" si="146"/>
        <v/>
      </c>
      <c r="M762" s="5" t="str">
        <f t="shared" si="152"/>
        <v/>
      </c>
      <c r="N762" s="4" t="str">
        <f t="shared" si="147"/>
        <v/>
      </c>
      <c r="O762" s="4"/>
      <c r="P762" s="4" t="str">
        <f t="shared" si="148"/>
        <v/>
      </c>
      <c r="Q762" s="4" t="str">
        <f t="shared" si="149"/>
        <v/>
      </c>
      <c r="R762" s="4">
        <f t="shared" si="153"/>
        <v>0</v>
      </c>
      <c r="S762" s="4">
        <f t="shared" si="154"/>
        <v>3</v>
      </c>
      <c r="T762" s="4" t="str">
        <f t="shared" si="155"/>
        <v>L3</v>
      </c>
      <c r="U762" s="4" t="str">
        <f t="shared" si="150"/>
        <v/>
      </c>
    </row>
    <row r="763" spans="1:21" x14ac:dyDescent="0.25">
      <c r="A763" s="4" t="str">
        <f t="shared" si="151"/>
        <v/>
      </c>
      <c r="B763" s="4" t="str">
        <f>IF(C763=1,MAX(B$2:$B762)+1,IF(F763=0,"",B762))</f>
        <v/>
      </c>
      <c r="C763" s="4">
        <f>COUNTIF($F$2:$F763,F763)</f>
        <v>0</v>
      </c>
      <c r="D763" s="4">
        <f>IF(F763=0,0,MAX($D$2:D762)+1)</f>
        <v>0</v>
      </c>
      <c r="E763" s="4">
        <f>IF(H763=0,0,MAX($E$2:E762)+1)</f>
        <v>0</v>
      </c>
      <c r="F763" s="59"/>
      <c r="G763" s="59"/>
      <c r="H763" s="59"/>
      <c r="I763" s="4" t="e">
        <f>IFERROR(VLOOKUP(H763,H$2:H762,1,FALSE),VLOOKUP(H763,H$478:H764,1,FALSE))</f>
        <v>#N/A</v>
      </c>
      <c r="J763" s="4" t="str">
        <f t="shared" si="144"/>
        <v/>
      </c>
      <c r="K763" s="4" t="str">
        <f t="shared" si="145"/>
        <v/>
      </c>
      <c r="L763" s="4" t="str">
        <f t="shared" si="146"/>
        <v/>
      </c>
      <c r="M763" s="5" t="str">
        <f t="shared" si="152"/>
        <v/>
      </c>
      <c r="N763" s="4" t="str">
        <f t="shared" si="147"/>
        <v/>
      </c>
      <c r="O763" s="4"/>
      <c r="P763" s="4" t="str">
        <f t="shared" si="148"/>
        <v/>
      </c>
      <c r="Q763" s="4" t="str">
        <f t="shared" si="149"/>
        <v/>
      </c>
      <c r="R763" s="4">
        <f t="shared" si="153"/>
        <v>0</v>
      </c>
      <c r="S763" s="4">
        <f t="shared" si="154"/>
        <v>1</v>
      </c>
      <c r="T763" s="4" t="str">
        <f t="shared" si="155"/>
        <v>L1</v>
      </c>
      <c r="U763" s="4" t="str">
        <f t="shared" si="150"/>
        <v/>
      </c>
    </row>
    <row r="764" spans="1:21" x14ac:dyDescent="0.25">
      <c r="A764" s="4" t="str">
        <f t="shared" si="151"/>
        <v/>
      </c>
      <c r="B764" s="4" t="str">
        <f>IF(C764=1,MAX(B$2:$B763)+1,IF(F764=0,"",B763))</f>
        <v/>
      </c>
      <c r="C764" s="4">
        <f>COUNTIF($F$2:$F764,F764)</f>
        <v>0</v>
      </c>
      <c r="D764" s="4">
        <f>IF(F764=0,0,MAX($D$2:D763)+1)</f>
        <v>0</v>
      </c>
      <c r="E764" s="4">
        <f>IF(H764=0,0,MAX($E$2:E763)+1)</f>
        <v>0</v>
      </c>
      <c r="F764" s="59"/>
      <c r="G764" s="59"/>
      <c r="H764" s="59"/>
      <c r="I764" s="4" t="e">
        <f>IFERROR(VLOOKUP(H764,H$2:H763,1,FALSE),VLOOKUP(H764,H$478:H765,1,FALSE))</f>
        <v>#N/A</v>
      </c>
      <c r="J764" s="4" t="str">
        <f t="shared" si="144"/>
        <v/>
      </c>
      <c r="K764" s="4" t="str">
        <f t="shared" si="145"/>
        <v/>
      </c>
      <c r="L764" s="4" t="str">
        <f t="shared" si="146"/>
        <v/>
      </c>
      <c r="M764" s="5" t="str">
        <f t="shared" si="152"/>
        <v/>
      </c>
      <c r="N764" s="4" t="str">
        <f t="shared" si="147"/>
        <v/>
      </c>
      <c r="O764" s="4"/>
      <c r="P764" s="4" t="str">
        <f t="shared" si="148"/>
        <v/>
      </c>
      <c r="Q764" s="4" t="str">
        <f t="shared" si="149"/>
        <v/>
      </c>
      <c r="R764" s="4">
        <f t="shared" si="153"/>
        <v>0</v>
      </c>
      <c r="S764" s="4">
        <f t="shared" si="154"/>
        <v>2</v>
      </c>
      <c r="T764" s="4" t="str">
        <f t="shared" si="155"/>
        <v>L2</v>
      </c>
      <c r="U764" s="4" t="str">
        <f t="shared" si="150"/>
        <v/>
      </c>
    </row>
    <row r="765" spans="1:21" x14ac:dyDescent="0.25">
      <c r="A765" s="4" t="str">
        <f t="shared" si="151"/>
        <v/>
      </c>
      <c r="B765" s="4" t="str">
        <f>IF(C765=1,MAX(B$2:$B764)+1,IF(F765=0,"",B764))</f>
        <v/>
      </c>
      <c r="C765" s="4">
        <f>COUNTIF($F$2:$F765,F765)</f>
        <v>0</v>
      </c>
      <c r="D765" s="4">
        <f>IF(F765=0,0,MAX($D$2:D764)+1)</f>
        <v>0</v>
      </c>
      <c r="E765" s="4">
        <f>IF(H765=0,0,MAX($E$2:E764)+1)</f>
        <v>0</v>
      </c>
      <c r="F765" s="59"/>
      <c r="G765" s="59"/>
      <c r="H765" s="59"/>
      <c r="I765" s="4" t="e">
        <f>IFERROR(VLOOKUP(H765,H$2:H764,1,FALSE),VLOOKUP(H765,H$478:H766,1,FALSE))</f>
        <v>#N/A</v>
      </c>
      <c r="J765" s="4" t="str">
        <f t="shared" si="144"/>
        <v/>
      </c>
      <c r="K765" s="4" t="str">
        <f t="shared" si="145"/>
        <v/>
      </c>
      <c r="L765" s="4" t="str">
        <f t="shared" si="146"/>
        <v/>
      </c>
      <c r="M765" s="5" t="str">
        <f t="shared" si="152"/>
        <v/>
      </c>
      <c r="N765" s="4" t="str">
        <f t="shared" si="147"/>
        <v/>
      </c>
      <c r="O765" s="4"/>
      <c r="P765" s="4" t="str">
        <f t="shared" si="148"/>
        <v/>
      </c>
      <c r="Q765" s="4" t="str">
        <f t="shared" si="149"/>
        <v/>
      </c>
      <c r="R765" s="4">
        <f t="shared" si="153"/>
        <v>0</v>
      </c>
      <c r="S765" s="4">
        <f t="shared" si="154"/>
        <v>3</v>
      </c>
      <c r="T765" s="4" t="str">
        <f t="shared" si="155"/>
        <v>L3</v>
      </c>
      <c r="U765" s="4" t="str">
        <f t="shared" si="150"/>
        <v/>
      </c>
    </row>
    <row r="766" spans="1:21" x14ac:dyDescent="0.25">
      <c r="A766" s="4" t="str">
        <f t="shared" si="151"/>
        <v/>
      </c>
      <c r="B766" s="4" t="str">
        <f>IF(C766=1,MAX(B$2:$B765)+1,IF(F766=0,"",B765))</f>
        <v/>
      </c>
      <c r="C766" s="4">
        <f>COUNTIF($F$2:$F766,F766)</f>
        <v>0</v>
      </c>
      <c r="D766" s="4">
        <f>IF(F766=0,0,MAX($D$2:D765)+1)</f>
        <v>0</v>
      </c>
      <c r="E766" s="4">
        <f>IF(H766=0,0,MAX($E$2:E765)+1)</f>
        <v>0</v>
      </c>
      <c r="F766" s="59"/>
      <c r="G766" s="59"/>
      <c r="H766" s="59"/>
      <c r="I766" s="4" t="e">
        <f>IFERROR(VLOOKUP(H766,H$2:H765,1,FALSE),VLOOKUP(H766,H$478:H767,1,FALSE))</f>
        <v>#N/A</v>
      </c>
      <c r="J766" s="4" t="str">
        <f t="shared" si="144"/>
        <v/>
      </c>
      <c r="K766" s="4" t="str">
        <f t="shared" si="145"/>
        <v/>
      </c>
      <c r="L766" s="4" t="str">
        <f t="shared" si="146"/>
        <v/>
      </c>
      <c r="M766" s="5" t="str">
        <f t="shared" si="152"/>
        <v/>
      </c>
      <c r="N766" s="4" t="str">
        <f t="shared" si="147"/>
        <v/>
      </c>
      <c r="O766" s="4"/>
      <c r="P766" s="4" t="str">
        <f t="shared" si="148"/>
        <v/>
      </c>
      <c r="Q766" s="4" t="str">
        <f t="shared" si="149"/>
        <v/>
      </c>
      <c r="R766" s="4">
        <f t="shared" si="153"/>
        <v>0</v>
      </c>
      <c r="S766" s="4">
        <f t="shared" si="154"/>
        <v>1</v>
      </c>
      <c r="T766" s="4" t="str">
        <f t="shared" si="155"/>
        <v>L1</v>
      </c>
      <c r="U766" s="4" t="str">
        <f t="shared" si="150"/>
        <v/>
      </c>
    </row>
    <row r="767" spans="1:21" x14ac:dyDescent="0.25">
      <c r="A767" s="4" t="str">
        <f t="shared" si="151"/>
        <v/>
      </c>
      <c r="B767" s="4" t="str">
        <f>IF(C767=1,MAX(B$2:$B766)+1,IF(F767=0,"",B766))</f>
        <v/>
      </c>
      <c r="C767" s="4">
        <f>COUNTIF($F$2:$F767,F767)</f>
        <v>0</v>
      </c>
      <c r="D767" s="4">
        <f>IF(F767=0,0,MAX($D$2:D766)+1)</f>
        <v>0</v>
      </c>
      <c r="E767" s="4">
        <f>IF(H767=0,0,MAX($E$2:E766)+1)</f>
        <v>0</v>
      </c>
      <c r="F767" s="59"/>
      <c r="G767" s="59"/>
      <c r="H767" s="59"/>
      <c r="I767" s="4" t="e">
        <f>IFERROR(VLOOKUP(H767,H$2:H766,1,FALSE),VLOOKUP(H767,H$478:H768,1,FALSE))</f>
        <v>#N/A</v>
      </c>
      <c r="J767" s="4" t="str">
        <f t="shared" si="144"/>
        <v/>
      </c>
      <c r="K767" s="4" t="str">
        <f t="shared" si="145"/>
        <v/>
      </c>
      <c r="L767" s="4" t="str">
        <f t="shared" si="146"/>
        <v/>
      </c>
      <c r="M767" s="5" t="str">
        <f t="shared" si="152"/>
        <v/>
      </c>
      <c r="N767" s="4" t="str">
        <f t="shared" si="147"/>
        <v/>
      </c>
      <c r="O767" s="4"/>
      <c r="P767" s="4" t="str">
        <f t="shared" si="148"/>
        <v/>
      </c>
      <c r="Q767" s="4" t="str">
        <f t="shared" si="149"/>
        <v/>
      </c>
      <c r="R767" s="4">
        <f t="shared" si="153"/>
        <v>0</v>
      </c>
      <c r="S767" s="4">
        <f t="shared" si="154"/>
        <v>2</v>
      </c>
      <c r="T767" s="4" t="str">
        <f t="shared" si="155"/>
        <v>L2</v>
      </c>
      <c r="U767" s="4" t="str">
        <f t="shared" si="150"/>
        <v/>
      </c>
    </row>
    <row r="768" spans="1:21" x14ac:dyDescent="0.25">
      <c r="A768" s="4" t="str">
        <f t="shared" si="151"/>
        <v/>
      </c>
      <c r="B768" s="4" t="str">
        <f>IF(C768=1,MAX(B$2:$B767)+1,IF(F768=0,"",B767))</f>
        <v/>
      </c>
      <c r="C768" s="4">
        <f>COUNTIF($F$2:$F768,F768)</f>
        <v>0</v>
      </c>
      <c r="D768" s="4">
        <f>IF(F768=0,0,MAX($D$2:D767)+1)</f>
        <v>0</v>
      </c>
      <c r="E768" s="4">
        <f>IF(H768=0,0,MAX($E$2:E767)+1)</f>
        <v>0</v>
      </c>
      <c r="F768" s="59"/>
      <c r="G768" s="59"/>
      <c r="H768" s="59"/>
      <c r="I768" s="4" t="e">
        <f>IFERROR(VLOOKUP(H768,H$2:H767,1,FALSE),VLOOKUP(H768,H$478:H769,1,FALSE))</f>
        <v>#N/A</v>
      </c>
      <c r="J768" s="4" t="str">
        <f t="shared" si="144"/>
        <v/>
      </c>
      <c r="K768" s="4" t="str">
        <f t="shared" si="145"/>
        <v/>
      </c>
      <c r="L768" s="4" t="str">
        <f t="shared" si="146"/>
        <v/>
      </c>
      <c r="M768" s="5" t="str">
        <f t="shared" si="152"/>
        <v/>
      </c>
      <c r="N768" s="4" t="str">
        <f t="shared" si="147"/>
        <v/>
      </c>
      <c r="O768" s="4"/>
      <c r="P768" s="4" t="str">
        <f t="shared" si="148"/>
        <v/>
      </c>
      <c r="Q768" s="4" t="str">
        <f t="shared" si="149"/>
        <v/>
      </c>
      <c r="R768" s="4">
        <f t="shared" si="153"/>
        <v>0</v>
      </c>
      <c r="S768" s="4">
        <f t="shared" si="154"/>
        <v>3</v>
      </c>
      <c r="T768" s="4" t="str">
        <f t="shared" si="155"/>
        <v>L3</v>
      </c>
      <c r="U768" s="4" t="str">
        <f t="shared" si="150"/>
        <v/>
      </c>
    </row>
    <row r="769" spans="1:21" x14ac:dyDescent="0.25">
      <c r="A769" s="4" t="str">
        <f t="shared" si="151"/>
        <v/>
      </c>
      <c r="B769" s="4" t="str">
        <f>IF(C769=1,MAX(B$2:$B768)+1,IF(F769=0,"",B768))</f>
        <v/>
      </c>
      <c r="C769" s="4">
        <f>COUNTIF($F$2:$F769,F769)</f>
        <v>0</v>
      </c>
      <c r="D769" s="4">
        <f>IF(F769=0,0,MAX($D$2:D768)+1)</f>
        <v>0</v>
      </c>
      <c r="E769" s="4">
        <f>IF(H769=0,0,MAX($E$2:E768)+1)</f>
        <v>0</v>
      </c>
      <c r="F769" s="59"/>
      <c r="G769" s="59"/>
      <c r="H769" s="59"/>
      <c r="I769" s="4" t="e">
        <f>IFERROR(VLOOKUP(H769,H$2:H768,1,FALSE),VLOOKUP(H769,H$478:H770,1,FALSE))</f>
        <v>#N/A</v>
      </c>
      <c r="J769" s="4" t="str">
        <f t="shared" si="144"/>
        <v/>
      </c>
      <c r="K769" s="4" t="str">
        <f t="shared" si="145"/>
        <v/>
      </c>
      <c r="L769" s="4" t="str">
        <f t="shared" si="146"/>
        <v/>
      </c>
      <c r="M769" s="5" t="str">
        <f t="shared" si="152"/>
        <v/>
      </c>
      <c r="N769" s="4" t="str">
        <f t="shared" si="147"/>
        <v/>
      </c>
      <c r="O769" s="4"/>
      <c r="P769" s="4" t="str">
        <f t="shared" si="148"/>
        <v/>
      </c>
      <c r="Q769" s="4" t="str">
        <f t="shared" si="149"/>
        <v/>
      </c>
      <c r="R769" s="4">
        <f t="shared" si="153"/>
        <v>0</v>
      </c>
      <c r="S769" s="4">
        <f t="shared" si="154"/>
        <v>1</v>
      </c>
      <c r="T769" s="4" t="str">
        <f t="shared" si="155"/>
        <v>L1</v>
      </c>
      <c r="U769" s="4" t="str">
        <f t="shared" si="150"/>
        <v/>
      </c>
    </row>
    <row r="770" spans="1:21" x14ac:dyDescent="0.25">
      <c r="A770" s="4" t="str">
        <f t="shared" si="151"/>
        <v/>
      </c>
      <c r="B770" s="4" t="str">
        <f>IF(C770=1,MAX(B$2:$B769)+1,IF(F770=0,"",B769))</f>
        <v/>
      </c>
      <c r="C770" s="4">
        <f>COUNTIF($F$2:$F770,F770)</f>
        <v>0</v>
      </c>
      <c r="D770" s="4">
        <f>IF(F770=0,0,MAX($D$2:D769)+1)</f>
        <v>0</v>
      </c>
      <c r="E770" s="4">
        <f>IF(H770=0,0,MAX($E$2:E769)+1)</f>
        <v>0</v>
      </c>
      <c r="F770" s="59"/>
      <c r="G770" s="59"/>
      <c r="H770" s="59"/>
      <c r="I770" s="4" t="e">
        <f>IFERROR(VLOOKUP(H770,H$2:H769,1,FALSE),VLOOKUP(H770,H$478:H771,1,FALSE))</f>
        <v>#N/A</v>
      </c>
      <c r="J770" s="4" t="str">
        <f t="shared" si="144"/>
        <v/>
      </c>
      <c r="K770" s="4" t="str">
        <f t="shared" si="145"/>
        <v/>
      </c>
      <c r="L770" s="4" t="str">
        <f t="shared" si="146"/>
        <v/>
      </c>
      <c r="M770" s="5" t="str">
        <f t="shared" si="152"/>
        <v/>
      </c>
      <c r="N770" s="4" t="str">
        <f t="shared" si="147"/>
        <v/>
      </c>
      <c r="O770" s="4"/>
      <c r="P770" s="4" t="str">
        <f t="shared" si="148"/>
        <v/>
      </c>
      <c r="Q770" s="4" t="str">
        <f t="shared" si="149"/>
        <v/>
      </c>
      <c r="R770" s="4">
        <f t="shared" si="153"/>
        <v>0</v>
      </c>
      <c r="S770" s="4">
        <f t="shared" si="154"/>
        <v>2</v>
      </c>
      <c r="T770" s="4" t="str">
        <f t="shared" si="155"/>
        <v>L2</v>
      </c>
      <c r="U770" s="4" t="str">
        <f t="shared" si="150"/>
        <v/>
      </c>
    </row>
    <row r="771" spans="1:21" x14ac:dyDescent="0.25">
      <c r="A771" s="4" t="str">
        <f t="shared" si="151"/>
        <v/>
      </c>
      <c r="B771" s="4" t="str">
        <f>IF(C771=1,MAX(B$2:$B770)+1,IF(F771=0,"",B770))</f>
        <v/>
      </c>
      <c r="C771" s="4">
        <f>COUNTIF($F$2:$F771,F771)</f>
        <v>0</v>
      </c>
      <c r="D771" s="4">
        <f>IF(F771=0,0,MAX($D$2:D770)+1)</f>
        <v>0</v>
      </c>
      <c r="E771" s="4">
        <f>IF(H771=0,0,MAX($E$2:E770)+1)</f>
        <v>0</v>
      </c>
      <c r="F771" s="59"/>
      <c r="G771" s="59"/>
      <c r="H771" s="59"/>
      <c r="I771" s="4" t="e">
        <f>IFERROR(VLOOKUP(H771,H$2:H770,1,FALSE),VLOOKUP(H771,H$478:H772,1,FALSE))</f>
        <v>#N/A</v>
      </c>
      <c r="J771" s="4" t="str">
        <f t="shared" ref="J771:J834" si="156">IF($H771=0,"",VLOOKUP($H771,Исходные_данные,36,FALSE))</f>
        <v/>
      </c>
      <c r="K771" s="4" t="str">
        <f t="shared" ref="K771:K834" si="157">IF($H771=0,"",VLOOKUP($H771,Исходные_данные,37,FALSE))</f>
        <v/>
      </c>
      <c r="L771" s="4" t="str">
        <f t="shared" ref="L771:L834" si="158">IF($H771=0,"",VLOOKUP($H771,Исходные_данные,38,FALSE))</f>
        <v/>
      </c>
      <c r="M771" s="5" t="str">
        <f t="shared" si="152"/>
        <v/>
      </c>
      <c r="N771" s="4" t="str">
        <f t="shared" ref="N771:N834" si="159">IF($H771=0,"",VLOOKUP($H771,Исходные_данные,39,FALSE))</f>
        <v/>
      </c>
      <c r="O771" s="4"/>
      <c r="P771" s="4" t="str">
        <f t="shared" ref="P771:P834" si="160">IF($H771=0,"",VLOOKUP($H771,Исходные_данные,41,FALSE))</f>
        <v/>
      </c>
      <c r="Q771" s="4" t="str">
        <f t="shared" ref="Q771:Q834" si="161">IF($H771=0,"",VLOOKUP($H771,Исходные_данные,8,FALSE))</f>
        <v/>
      </c>
      <c r="R771" s="4">
        <f t="shared" si="153"/>
        <v>0</v>
      </c>
      <c r="S771" s="4">
        <f t="shared" si="154"/>
        <v>3</v>
      </c>
      <c r="T771" s="4" t="str">
        <f t="shared" si="155"/>
        <v>L3</v>
      </c>
      <c r="U771" s="4" t="str">
        <f t="shared" ref="U771:U834" si="162">IF($H771=0,"",VLOOKUP($H771,Исходные_данные,31,FALSE))</f>
        <v/>
      </c>
    </row>
    <row r="772" spans="1:21" x14ac:dyDescent="0.25">
      <c r="A772" s="4" t="str">
        <f t="shared" si="151"/>
        <v/>
      </c>
      <c r="B772" s="4" t="str">
        <f>IF(C772=1,MAX(B$2:$B771)+1,IF(F772=0,"",B771))</f>
        <v/>
      </c>
      <c r="C772" s="4">
        <f>COUNTIF($F$2:$F772,F772)</f>
        <v>0</v>
      </c>
      <c r="D772" s="4">
        <f>IF(F772=0,0,MAX($D$2:D771)+1)</f>
        <v>0</v>
      </c>
      <c r="E772" s="4">
        <f>IF(H772=0,0,MAX($E$2:E771)+1)</f>
        <v>0</v>
      </c>
      <c r="F772" s="59"/>
      <c r="G772" s="59"/>
      <c r="H772" s="59"/>
      <c r="I772" s="4" t="e">
        <f>IFERROR(VLOOKUP(H772,H$2:H771,1,FALSE),VLOOKUP(H772,H$478:H773,1,FALSE))</f>
        <v>#N/A</v>
      </c>
      <c r="J772" s="4" t="str">
        <f t="shared" si="156"/>
        <v/>
      </c>
      <c r="K772" s="4" t="str">
        <f t="shared" si="157"/>
        <v/>
      </c>
      <c r="L772" s="4" t="str">
        <f t="shared" si="158"/>
        <v/>
      </c>
      <c r="M772" s="5" t="str">
        <f t="shared" si="152"/>
        <v/>
      </c>
      <c r="N772" s="4" t="str">
        <f t="shared" si="159"/>
        <v/>
      </c>
      <c r="O772" s="4"/>
      <c r="P772" s="4" t="str">
        <f t="shared" si="160"/>
        <v/>
      </c>
      <c r="Q772" s="4" t="str">
        <f t="shared" si="161"/>
        <v/>
      </c>
      <c r="R772" s="4">
        <f t="shared" si="153"/>
        <v>0</v>
      </c>
      <c r="S772" s="4">
        <f t="shared" si="154"/>
        <v>1</v>
      </c>
      <c r="T772" s="4" t="str">
        <f t="shared" si="155"/>
        <v>L1</v>
      </c>
      <c r="U772" s="4" t="str">
        <f t="shared" si="162"/>
        <v/>
      </c>
    </row>
    <row r="773" spans="1:21" x14ac:dyDescent="0.25">
      <c r="A773" s="4" t="str">
        <f t="shared" si="151"/>
        <v/>
      </c>
      <c r="B773" s="4" t="str">
        <f>IF(C773=1,MAX(B$2:$B772)+1,IF(F773=0,"",B772))</f>
        <v/>
      </c>
      <c r="C773" s="4">
        <f>COUNTIF($F$2:$F773,F773)</f>
        <v>0</v>
      </c>
      <c r="D773" s="4">
        <f>IF(F773=0,0,MAX($D$2:D772)+1)</f>
        <v>0</v>
      </c>
      <c r="E773" s="4">
        <f>IF(H773=0,0,MAX($E$2:E772)+1)</f>
        <v>0</v>
      </c>
      <c r="F773" s="59"/>
      <c r="G773" s="59"/>
      <c r="H773" s="59"/>
      <c r="I773" s="4" t="e">
        <f>IFERROR(VLOOKUP(H773,H$2:H772,1,FALSE),VLOOKUP(H773,H$478:H774,1,FALSE))</f>
        <v>#N/A</v>
      </c>
      <c r="J773" s="4" t="str">
        <f t="shared" si="156"/>
        <v/>
      </c>
      <c r="K773" s="4" t="str">
        <f t="shared" si="157"/>
        <v/>
      </c>
      <c r="L773" s="4" t="str">
        <f t="shared" si="158"/>
        <v/>
      </c>
      <c r="M773" s="5" t="str">
        <f t="shared" si="152"/>
        <v/>
      </c>
      <c r="N773" s="4" t="str">
        <f t="shared" si="159"/>
        <v/>
      </c>
      <c r="O773" s="4"/>
      <c r="P773" s="4" t="str">
        <f t="shared" si="160"/>
        <v/>
      </c>
      <c r="Q773" s="4" t="str">
        <f t="shared" si="161"/>
        <v/>
      </c>
      <c r="R773" s="4">
        <f t="shared" si="153"/>
        <v>0</v>
      </c>
      <c r="S773" s="4">
        <f t="shared" si="154"/>
        <v>2</v>
      </c>
      <c r="T773" s="4" t="str">
        <f t="shared" si="155"/>
        <v>L2</v>
      </c>
      <c r="U773" s="4" t="str">
        <f t="shared" si="162"/>
        <v/>
      </c>
    </row>
    <row r="774" spans="1:21" x14ac:dyDescent="0.25">
      <c r="A774" s="4" t="str">
        <f t="shared" si="151"/>
        <v/>
      </c>
      <c r="B774" s="4" t="str">
        <f>IF(C774=1,MAX(B$2:$B773)+1,IF(F774=0,"",B773))</f>
        <v/>
      </c>
      <c r="C774" s="4">
        <f>COUNTIF($F$2:$F774,F774)</f>
        <v>0</v>
      </c>
      <c r="D774" s="4">
        <f>IF(F774=0,0,MAX($D$2:D773)+1)</f>
        <v>0</v>
      </c>
      <c r="E774" s="4">
        <f>IF(H774=0,0,MAX($E$2:E773)+1)</f>
        <v>0</v>
      </c>
      <c r="F774" s="59"/>
      <c r="G774" s="59"/>
      <c r="H774" s="59"/>
      <c r="I774" s="4" t="e">
        <f>IFERROR(VLOOKUP(H774,H$2:H773,1,FALSE),VLOOKUP(H774,H$478:H775,1,FALSE))</f>
        <v>#N/A</v>
      </c>
      <c r="J774" s="4" t="str">
        <f t="shared" si="156"/>
        <v/>
      </c>
      <c r="K774" s="4" t="str">
        <f t="shared" si="157"/>
        <v/>
      </c>
      <c r="L774" s="4" t="str">
        <f t="shared" si="158"/>
        <v/>
      </c>
      <c r="M774" s="5" t="str">
        <f t="shared" si="152"/>
        <v/>
      </c>
      <c r="N774" s="4" t="str">
        <f t="shared" si="159"/>
        <v/>
      </c>
      <c r="O774" s="4"/>
      <c r="P774" s="4" t="str">
        <f t="shared" si="160"/>
        <v/>
      </c>
      <c r="Q774" s="4" t="str">
        <f t="shared" si="161"/>
        <v/>
      </c>
      <c r="R774" s="4">
        <f t="shared" si="153"/>
        <v>0</v>
      </c>
      <c r="S774" s="4">
        <f t="shared" si="154"/>
        <v>3</v>
      </c>
      <c r="T774" s="4" t="str">
        <f t="shared" si="155"/>
        <v>L3</v>
      </c>
      <c r="U774" s="4" t="str">
        <f t="shared" si="162"/>
        <v/>
      </c>
    </row>
    <row r="775" spans="1:21" x14ac:dyDescent="0.25">
      <c r="A775" s="4" t="str">
        <f t="shared" si="151"/>
        <v/>
      </c>
      <c r="B775" s="4" t="str">
        <f>IF(C775=1,MAX(B$2:$B774)+1,IF(F775=0,"",B774))</f>
        <v/>
      </c>
      <c r="C775" s="4">
        <f>COUNTIF($F$2:$F775,F775)</f>
        <v>0</v>
      </c>
      <c r="D775" s="4">
        <f>IF(F775=0,0,MAX($D$2:D774)+1)</f>
        <v>0</v>
      </c>
      <c r="E775" s="4">
        <f>IF(H775=0,0,MAX($E$2:E774)+1)</f>
        <v>0</v>
      </c>
      <c r="F775" s="59"/>
      <c r="G775" s="59"/>
      <c r="H775" s="59"/>
      <c r="I775" s="4" t="e">
        <f>IFERROR(VLOOKUP(H775,H$2:H774,1,FALSE),VLOOKUP(H775,H$478:H776,1,FALSE))</f>
        <v>#N/A</v>
      </c>
      <c r="J775" s="4" t="str">
        <f t="shared" si="156"/>
        <v/>
      </c>
      <c r="K775" s="4" t="str">
        <f t="shared" si="157"/>
        <v/>
      </c>
      <c r="L775" s="4" t="str">
        <f t="shared" si="158"/>
        <v/>
      </c>
      <c r="M775" s="5" t="str">
        <f t="shared" si="152"/>
        <v/>
      </c>
      <c r="N775" s="4" t="str">
        <f t="shared" si="159"/>
        <v/>
      </c>
      <c r="O775" s="4"/>
      <c r="P775" s="4" t="str">
        <f t="shared" si="160"/>
        <v/>
      </c>
      <c r="Q775" s="4" t="str">
        <f t="shared" si="161"/>
        <v/>
      </c>
      <c r="R775" s="4">
        <f t="shared" si="153"/>
        <v>0</v>
      </c>
      <c r="S775" s="4">
        <f t="shared" si="154"/>
        <v>1</v>
      </c>
      <c r="T775" s="4" t="str">
        <f t="shared" si="155"/>
        <v>L1</v>
      </c>
      <c r="U775" s="4" t="str">
        <f t="shared" si="162"/>
        <v/>
      </c>
    </row>
    <row r="776" spans="1:21" x14ac:dyDescent="0.25">
      <c r="A776" s="4" t="str">
        <f t="shared" si="151"/>
        <v/>
      </c>
      <c r="B776" s="4" t="str">
        <f>IF(C776=1,MAX(B$2:$B775)+1,IF(F776=0,"",B775))</f>
        <v/>
      </c>
      <c r="C776" s="4">
        <f>COUNTIF($F$2:$F776,F776)</f>
        <v>0</v>
      </c>
      <c r="D776" s="4">
        <f>IF(F776=0,0,MAX($D$2:D775)+1)</f>
        <v>0</v>
      </c>
      <c r="E776" s="4">
        <f>IF(H776=0,0,MAX($E$2:E775)+1)</f>
        <v>0</v>
      </c>
      <c r="F776" s="59"/>
      <c r="G776" s="59"/>
      <c r="H776" s="59"/>
      <c r="I776" s="4" t="e">
        <f>IFERROR(VLOOKUP(H776,H$2:H775,1,FALSE),VLOOKUP(H776,H$478:H777,1,FALSE))</f>
        <v>#N/A</v>
      </c>
      <c r="J776" s="4" t="str">
        <f t="shared" si="156"/>
        <v/>
      </c>
      <c r="K776" s="4" t="str">
        <f t="shared" si="157"/>
        <v/>
      </c>
      <c r="L776" s="4" t="str">
        <f t="shared" si="158"/>
        <v/>
      </c>
      <c r="M776" s="5" t="str">
        <f t="shared" si="152"/>
        <v/>
      </c>
      <c r="N776" s="4" t="str">
        <f t="shared" si="159"/>
        <v/>
      </c>
      <c r="O776" s="4"/>
      <c r="P776" s="4" t="str">
        <f t="shared" si="160"/>
        <v/>
      </c>
      <c r="Q776" s="4" t="str">
        <f t="shared" si="161"/>
        <v/>
      </c>
      <c r="R776" s="4">
        <f t="shared" si="153"/>
        <v>0</v>
      </c>
      <c r="S776" s="4">
        <f t="shared" si="154"/>
        <v>2</v>
      </c>
      <c r="T776" s="4" t="str">
        <f t="shared" si="155"/>
        <v>L2</v>
      </c>
      <c r="U776" s="4" t="str">
        <f t="shared" si="162"/>
        <v/>
      </c>
    </row>
    <row r="777" spans="1:21" x14ac:dyDescent="0.25">
      <c r="A777" s="4" t="str">
        <f t="shared" si="151"/>
        <v/>
      </c>
      <c r="B777" s="4" t="str">
        <f>IF(C777=1,MAX(B$2:$B776)+1,IF(F777=0,"",B776))</f>
        <v/>
      </c>
      <c r="C777" s="4">
        <f>COUNTIF($F$2:$F777,F777)</f>
        <v>0</v>
      </c>
      <c r="D777" s="4">
        <f>IF(F777=0,0,MAX($D$2:D776)+1)</f>
        <v>0</v>
      </c>
      <c r="E777" s="4">
        <f>IF(H777=0,0,MAX($E$2:E776)+1)</f>
        <v>0</v>
      </c>
      <c r="F777" s="59"/>
      <c r="G777" s="59"/>
      <c r="H777" s="59"/>
      <c r="I777" s="4" t="e">
        <f>IFERROR(VLOOKUP(H777,H$2:H776,1,FALSE),VLOOKUP(H777,H$478:H778,1,FALSE))</f>
        <v>#N/A</v>
      </c>
      <c r="J777" s="4" t="str">
        <f t="shared" si="156"/>
        <v/>
      </c>
      <c r="K777" s="4" t="str">
        <f t="shared" si="157"/>
        <v/>
      </c>
      <c r="L777" s="4" t="str">
        <f t="shared" si="158"/>
        <v/>
      </c>
      <c r="M777" s="5" t="str">
        <f t="shared" si="152"/>
        <v/>
      </c>
      <c r="N777" s="4" t="str">
        <f t="shared" si="159"/>
        <v/>
      </c>
      <c r="O777" s="4"/>
      <c r="P777" s="4" t="str">
        <f t="shared" si="160"/>
        <v/>
      </c>
      <c r="Q777" s="4" t="str">
        <f t="shared" si="161"/>
        <v/>
      </c>
      <c r="R777" s="4">
        <f t="shared" si="153"/>
        <v>0</v>
      </c>
      <c r="S777" s="4">
        <f t="shared" si="154"/>
        <v>3</v>
      </c>
      <c r="T777" s="4" t="str">
        <f t="shared" si="155"/>
        <v>L3</v>
      </c>
      <c r="U777" s="4" t="str">
        <f t="shared" si="162"/>
        <v/>
      </c>
    </row>
    <row r="778" spans="1:21" x14ac:dyDescent="0.25">
      <c r="A778" s="4" t="str">
        <f t="shared" si="151"/>
        <v/>
      </c>
      <c r="B778" s="4" t="str">
        <f>IF(C778=1,MAX(B$2:$B777)+1,IF(F778=0,"",B777))</f>
        <v/>
      </c>
      <c r="C778" s="4">
        <f>COUNTIF($F$2:$F778,F778)</f>
        <v>0</v>
      </c>
      <c r="D778" s="4">
        <f>IF(F778=0,0,MAX($D$2:D777)+1)</f>
        <v>0</v>
      </c>
      <c r="E778" s="4">
        <f>IF(H778=0,0,MAX($E$2:E777)+1)</f>
        <v>0</v>
      </c>
      <c r="F778" s="59"/>
      <c r="G778" s="59"/>
      <c r="H778" s="59"/>
      <c r="I778" s="4" t="e">
        <f>IFERROR(VLOOKUP(H778,H$2:H777,1,FALSE),VLOOKUP(H778,H$478:H779,1,FALSE))</f>
        <v>#N/A</v>
      </c>
      <c r="J778" s="4" t="str">
        <f t="shared" si="156"/>
        <v/>
      </c>
      <c r="K778" s="4" t="str">
        <f t="shared" si="157"/>
        <v/>
      </c>
      <c r="L778" s="4" t="str">
        <f t="shared" si="158"/>
        <v/>
      </c>
      <c r="M778" s="5" t="str">
        <f t="shared" si="152"/>
        <v/>
      </c>
      <c r="N778" s="4" t="str">
        <f t="shared" si="159"/>
        <v/>
      </c>
      <c r="O778" s="4"/>
      <c r="P778" s="4" t="str">
        <f t="shared" si="160"/>
        <v/>
      </c>
      <c r="Q778" s="4" t="str">
        <f t="shared" si="161"/>
        <v/>
      </c>
      <c r="R778" s="4">
        <f t="shared" si="153"/>
        <v>0</v>
      </c>
      <c r="S778" s="4">
        <f t="shared" si="154"/>
        <v>1</v>
      </c>
      <c r="T778" s="4" t="str">
        <f t="shared" si="155"/>
        <v>L1</v>
      </c>
      <c r="U778" s="4" t="str">
        <f t="shared" si="162"/>
        <v/>
      </c>
    </row>
    <row r="779" spans="1:21" x14ac:dyDescent="0.25">
      <c r="A779" s="4" t="str">
        <f t="shared" si="151"/>
        <v/>
      </c>
      <c r="B779" s="4" t="str">
        <f>IF(C779=1,MAX(B$2:$B778)+1,IF(F779=0,"",B778))</f>
        <v/>
      </c>
      <c r="C779" s="4">
        <f>COUNTIF($F$2:$F779,F779)</f>
        <v>0</v>
      </c>
      <c r="D779" s="4">
        <f>IF(F779=0,0,MAX($D$2:D778)+1)</f>
        <v>0</v>
      </c>
      <c r="E779" s="4">
        <f>IF(H779=0,0,MAX($E$2:E778)+1)</f>
        <v>0</v>
      </c>
      <c r="F779" s="59"/>
      <c r="G779" s="59"/>
      <c r="H779" s="59"/>
      <c r="I779" s="4" t="e">
        <f>IFERROR(VLOOKUP(H779,H$2:H778,1,FALSE),VLOOKUP(H779,H$478:H780,1,FALSE))</f>
        <v>#N/A</v>
      </c>
      <c r="J779" s="4" t="str">
        <f t="shared" si="156"/>
        <v/>
      </c>
      <c r="K779" s="4" t="str">
        <f t="shared" si="157"/>
        <v/>
      </c>
      <c r="L779" s="4" t="str">
        <f t="shared" si="158"/>
        <v/>
      </c>
      <c r="M779" s="5" t="str">
        <f t="shared" si="152"/>
        <v/>
      </c>
      <c r="N779" s="4" t="str">
        <f t="shared" si="159"/>
        <v/>
      </c>
      <c r="O779" s="4"/>
      <c r="P779" s="4" t="str">
        <f t="shared" si="160"/>
        <v/>
      </c>
      <c r="Q779" s="4" t="str">
        <f t="shared" si="161"/>
        <v/>
      </c>
      <c r="R779" s="4">
        <f t="shared" si="153"/>
        <v>0</v>
      </c>
      <c r="S779" s="4">
        <f t="shared" si="154"/>
        <v>2</v>
      </c>
      <c r="T779" s="4" t="str">
        <f t="shared" si="155"/>
        <v>L2</v>
      </c>
      <c r="U779" s="4" t="str">
        <f t="shared" si="162"/>
        <v/>
      </c>
    </row>
    <row r="780" spans="1:21" x14ac:dyDescent="0.25">
      <c r="A780" s="4" t="str">
        <f t="shared" si="151"/>
        <v/>
      </c>
      <c r="B780" s="4" t="str">
        <f>IF(C780=1,MAX(B$2:$B779)+1,IF(F780=0,"",B779))</f>
        <v/>
      </c>
      <c r="C780" s="4">
        <f>COUNTIF($F$2:$F780,F780)</f>
        <v>0</v>
      </c>
      <c r="D780" s="4">
        <f>IF(F780=0,0,MAX($D$2:D779)+1)</f>
        <v>0</v>
      </c>
      <c r="E780" s="4">
        <f>IF(H780=0,0,MAX($E$2:E779)+1)</f>
        <v>0</v>
      </c>
      <c r="F780" s="59"/>
      <c r="G780" s="59"/>
      <c r="H780" s="59"/>
      <c r="I780" s="4" t="e">
        <f>IFERROR(VLOOKUP(H780,H$2:H779,1,FALSE),VLOOKUP(H780,H$478:H781,1,FALSE))</f>
        <v>#N/A</v>
      </c>
      <c r="J780" s="4" t="str">
        <f t="shared" si="156"/>
        <v/>
      </c>
      <c r="K780" s="4" t="str">
        <f t="shared" si="157"/>
        <v/>
      </c>
      <c r="L780" s="4" t="str">
        <f t="shared" si="158"/>
        <v/>
      </c>
      <c r="M780" s="5" t="str">
        <f t="shared" si="152"/>
        <v/>
      </c>
      <c r="N780" s="4" t="str">
        <f t="shared" si="159"/>
        <v/>
      </c>
      <c r="O780" s="4"/>
      <c r="P780" s="4" t="str">
        <f t="shared" si="160"/>
        <v/>
      </c>
      <c r="Q780" s="4" t="str">
        <f t="shared" si="161"/>
        <v/>
      </c>
      <c r="R780" s="4">
        <f t="shared" si="153"/>
        <v>0</v>
      </c>
      <c r="S780" s="4">
        <f t="shared" si="154"/>
        <v>3</v>
      </c>
      <c r="T780" s="4" t="str">
        <f t="shared" si="155"/>
        <v>L3</v>
      </c>
      <c r="U780" s="4" t="str">
        <f t="shared" si="162"/>
        <v/>
      </c>
    </row>
    <row r="781" spans="1:21" x14ac:dyDescent="0.25">
      <c r="A781" s="4" t="str">
        <f t="shared" si="151"/>
        <v/>
      </c>
      <c r="B781" s="4" t="str">
        <f>IF(C781=1,MAX(B$2:$B780)+1,IF(F781=0,"",B780))</f>
        <v/>
      </c>
      <c r="C781" s="4">
        <f>COUNTIF($F$2:$F781,F781)</f>
        <v>0</v>
      </c>
      <c r="D781" s="4">
        <f>IF(F781=0,0,MAX($D$2:D780)+1)</f>
        <v>0</v>
      </c>
      <c r="E781" s="4">
        <f>IF(H781=0,0,MAX($E$2:E780)+1)</f>
        <v>0</v>
      </c>
      <c r="F781" s="59"/>
      <c r="G781" s="59"/>
      <c r="H781" s="59"/>
      <c r="I781" s="4" t="e">
        <f>IFERROR(VLOOKUP(H781,H$2:H780,1,FALSE),VLOOKUP(H781,H$478:H782,1,FALSE))</f>
        <v>#N/A</v>
      </c>
      <c r="J781" s="4" t="str">
        <f t="shared" si="156"/>
        <v/>
      </c>
      <c r="K781" s="4" t="str">
        <f t="shared" si="157"/>
        <v/>
      </c>
      <c r="L781" s="4" t="str">
        <f t="shared" si="158"/>
        <v/>
      </c>
      <c r="M781" s="5" t="str">
        <f t="shared" si="152"/>
        <v/>
      </c>
      <c r="N781" s="4" t="str">
        <f t="shared" si="159"/>
        <v/>
      </c>
      <c r="O781" s="4"/>
      <c r="P781" s="4" t="str">
        <f t="shared" si="160"/>
        <v/>
      </c>
      <c r="Q781" s="4" t="str">
        <f t="shared" si="161"/>
        <v/>
      </c>
      <c r="R781" s="4">
        <f t="shared" si="153"/>
        <v>0</v>
      </c>
      <c r="S781" s="4">
        <f t="shared" si="154"/>
        <v>1</v>
      </c>
      <c r="T781" s="4" t="str">
        <f t="shared" si="155"/>
        <v>L1</v>
      </c>
      <c r="U781" s="4" t="str">
        <f t="shared" si="162"/>
        <v/>
      </c>
    </row>
    <row r="782" spans="1:21" x14ac:dyDescent="0.25">
      <c r="A782" s="4" t="str">
        <f t="shared" si="151"/>
        <v/>
      </c>
      <c r="B782" s="4" t="str">
        <f>IF(C782=1,MAX(B$2:$B781)+1,IF(F782=0,"",B781))</f>
        <v/>
      </c>
      <c r="C782" s="4">
        <f>COUNTIF($F$2:$F782,F782)</f>
        <v>0</v>
      </c>
      <c r="D782" s="4">
        <f>IF(F782=0,0,MAX($D$2:D781)+1)</f>
        <v>0</v>
      </c>
      <c r="E782" s="4">
        <f>IF(H782=0,0,MAX($E$2:E781)+1)</f>
        <v>0</v>
      </c>
      <c r="F782" s="59"/>
      <c r="G782" s="59"/>
      <c r="H782" s="59"/>
      <c r="I782" s="4" t="e">
        <f>IFERROR(VLOOKUP(H782,H$2:H781,1,FALSE),VLOOKUP(H782,H$478:H783,1,FALSE))</f>
        <v>#N/A</v>
      </c>
      <c r="J782" s="4" t="str">
        <f t="shared" si="156"/>
        <v/>
      </c>
      <c r="K782" s="4" t="str">
        <f t="shared" si="157"/>
        <v/>
      </c>
      <c r="L782" s="4" t="str">
        <f t="shared" si="158"/>
        <v/>
      </c>
      <c r="M782" s="5" t="str">
        <f t="shared" si="152"/>
        <v/>
      </c>
      <c r="N782" s="4" t="str">
        <f t="shared" si="159"/>
        <v/>
      </c>
      <c r="O782" s="4"/>
      <c r="P782" s="4" t="str">
        <f t="shared" si="160"/>
        <v/>
      </c>
      <c r="Q782" s="4" t="str">
        <f t="shared" si="161"/>
        <v/>
      </c>
      <c r="R782" s="4">
        <f t="shared" si="153"/>
        <v>0</v>
      </c>
      <c r="S782" s="4">
        <f t="shared" si="154"/>
        <v>2</v>
      </c>
      <c r="T782" s="4" t="str">
        <f t="shared" si="155"/>
        <v>L2</v>
      </c>
      <c r="U782" s="4" t="str">
        <f t="shared" si="162"/>
        <v/>
      </c>
    </row>
    <row r="783" spans="1:21" x14ac:dyDescent="0.25">
      <c r="A783" s="4" t="str">
        <f t="shared" si="151"/>
        <v/>
      </c>
      <c r="B783" s="4" t="str">
        <f>IF(C783=1,MAX(B$2:$B782)+1,IF(F783=0,"",B782))</f>
        <v/>
      </c>
      <c r="C783" s="4">
        <f>COUNTIF($F$2:$F783,F783)</f>
        <v>0</v>
      </c>
      <c r="D783" s="4">
        <f>IF(F783=0,0,MAX($D$2:D782)+1)</f>
        <v>0</v>
      </c>
      <c r="E783" s="4">
        <f>IF(H783=0,0,MAX($E$2:E782)+1)</f>
        <v>0</v>
      </c>
      <c r="F783" s="59"/>
      <c r="G783" s="59"/>
      <c r="H783" s="59"/>
      <c r="I783" s="4" t="e">
        <f>IFERROR(VLOOKUP(H783,H$2:H782,1,FALSE),VLOOKUP(H783,H$478:H784,1,FALSE))</f>
        <v>#N/A</v>
      </c>
      <c r="J783" s="4" t="str">
        <f t="shared" si="156"/>
        <v/>
      </c>
      <c r="K783" s="4" t="str">
        <f t="shared" si="157"/>
        <v/>
      </c>
      <c r="L783" s="4" t="str">
        <f t="shared" si="158"/>
        <v/>
      </c>
      <c r="M783" s="5" t="str">
        <f t="shared" si="152"/>
        <v/>
      </c>
      <c r="N783" s="4" t="str">
        <f t="shared" si="159"/>
        <v/>
      </c>
      <c r="O783" s="4"/>
      <c r="P783" s="4" t="str">
        <f t="shared" si="160"/>
        <v/>
      </c>
      <c r="Q783" s="4" t="str">
        <f t="shared" si="161"/>
        <v/>
      </c>
      <c r="R783" s="4">
        <f t="shared" si="153"/>
        <v>0</v>
      </c>
      <c r="S783" s="4">
        <f t="shared" si="154"/>
        <v>3</v>
      </c>
      <c r="T783" s="4" t="str">
        <f t="shared" si="155"/>
        <v>L3</v>
      </c>
      <c r="U783" s="4" t="str">
        <f t="shared" si="162"/>
        <v/>
      </c>
    </row>
    <row r="784" spans="1:21" x14ac:dyDescent="0.25">
      <c r="A784" s="4" t="str">
        <f t="shared" si="151"/>
        <v/>
      </c>
      <c r="B784" s="4" t="str">
        <f>IF(C784=1,MAX(B$2:$B783)+1,IF(F784=0,"",B783))</f>
        <v/>
      </c>
      <c r="C784" s="4">
        <f>COUNTIF($F$2:$F784,F784)</f>
        <v>0</v>
      </c>
      <c r="D784" s="4">
        <f>IF(F784=0,0,MAX($D$2:D783)+1)</f>
        <v>0</v>
      </c>
      <c r="E784" s="4">
        <f>IF(H784=0,0,MAX($E$2:E783)+1)</f>
        <v>0</v>
      </c>
      <c r="F784" s="59"/>
      <c r="G784" s="59"/>
      <c r="H784" s="59"/>
      <c r="I784" s="4" t="e">
        <f>IFERROR(VLOOKUP(H784,H$2:H783,1,FALSE),VLOOKUP(H784,H$478:H785,1,FALSE))</f>
        <v>#N/A</v>
      </c>
      <c r="J784" s="4" t="str">
        <f t="shared" si="156"/>
        <v/>
      </c>
      <c r="K784" s="4" t="str">
        <f t="shared" si="157"/>
        <v/>
      </c>
      <c r="L784" s="4" t="str">
        <f t="shared" si="158"/>
        <v/>
      </c>
      <c r="M784" s="5" t="str">
        <f t="shared" si="152"/>
        <v/>
      </c>
      <c r="N784" s="4" t="str">
        <f t="shared" si="159"/>
        <v/>
      </c>
      <c r="O784" s="4"/>
      <c r="P784" s="4" t="str">
        <f t="shared" si="160"/>
        <v/>
      </c>
      <c r="Q784" s="4" t="str">
        <f t="shared" si="161"/>
        <v/>
      </c>
      <c r="R784" s="4">
        <f t="shared" si="153"/>
        <v>0</v>
      </c>
      <c r="S784" s="4">
        <f t="shared" si="154"/>
        <v>1</v>
      </c>
      <c r="T784" s="4" t="str">
        <f t="shared" si="155"/>
        <v>L1</v>
      </c>
      <c r="U784" s="4" t="str">
        <f t="shared" si="162"/>
        <v/>
      </c>
    </row>
    <row r="785" spans="1:21" x14ac:dyDescent="0.25">
      <c r="A785" s="4" t="str">
        <f t="shared" si="151"/>
        <v/>
      </c>
      <c r="B785" s="4" t="str">
        <f>IF(C785=1,MAX(B$2:$B784)+1,IF(F785=0,"",B784))</f>
        <v/>
      </c>
      <c r="C785" s="4">
        <f>COUNTIF($F$2:$F785,F785)</f>
        <v>0</v>
      </c>
      <c r="D785" s="4">
        <f>IF(F785=0,0,MAX($D$2:D784)+1)</f>
        <v>0</v>
      </c>
      <c r="E785" s="4">
        <f>IF(H785=0,0,MAX($E$2:E784)+1)</f>
        <v>0</v>
      </c>
      <c r="F785" s="59"/>
      <c r="G785" s="59"/>
      <c r="H785" s="59"/>
      <c r="I785" s="4" t="e">
        <f>IFERROR(VLOOKUP(H785,H$2:H784,1,FALSE),VLOOKUP(H785,H$478:H786,1,FALSE))</f>
        <v>#N/A</v>
      </c>
      <c r="J785" s="4" t="str">
        <f t="shared" si="156"/>
        <v/>
      </c>
      <c r="K785" s="4" t="str">
        <f t="shared" si="157"/>
        <v/>
      </c>
      <c r="L785" s="4" t="str">
        <f t="shared" si="158"/>
        <v/>
      </c>
      <c r="M785" s="5" t="str">
        <f t="shared" si="152"/>
        <v/>
      </c>
      <c r="N785" s="4" t="str">
        <f t="shared" si="159"/>
        <v/>
      </c>
      <c r="O785" s="4"/>
      <c r="P785" s="4" t="str">
        <f t="shared" si="160"/>
        <v/>
      </c>
      <c r="Q785" s="4" t="str">
        <f t="shared" si="161"/>
        <v/>
      </c>
      <c r="R785" s="4">
        <f t="shared" si="153"/>
        <v>0</v>
      </c>
      <c r="S785" s="4">
        <f t="shared" si="154"/>
        <v>2</v>
      </c>
      <c r="T785" s="4" t="str">
        <f t="shared" si="155"/>
        <v>L2</v>
      </c>
      <c r="U785" s="4" t="str">
        <f t="shared" si="162"/>
        <v/>
      </c>
    </row>
    <row r="786" spans="1:21" x14ac:dyDescent="0.25">
      <c r="A786" s="4" t="str">
        <f t="shared" si="151"/>
        <v/>
      </c>
      <c r="B786" s="4" t="str">
        <f>IF(C786=1,MAX(B$2:$B785)+1,IF(F786=0,"",B785))</f>
        <v/>
      </c>
      <c r="C786" s="4">
        <f>COUNTIF($F$2:$F786,F786)</f>
        <v>0</v>
      </c>
      <c r="D786" s="4">
        <f>IF(F786=0,0,MAX($D$2:D785)+1)</f>
        <v>0</v>
      </c>
      <c r="E786" s="4">
        <f>IF(H786=0,0,MAX($E$2:E785)+1)</f>
        <v>0</v>
      </c>
      <c r="F786" s="59"/>
      <c r="G786" s="59"/>
      <c r="H786" s="59"/>
      <c r="I786" s="4" t="e">
        <f>IFERROR(VLOOKUP(H786,H$2:H785,1,FALSE),VLOOKUP(H786,H$478:H787,1,FALSE))</f>
        <v>#N/A</v>
      </c>
      <c r="J786" s="4" t="str">
        <f t="shared" si="156"/>
        <v/>
      </c>
      <c r="K786" s="4" t="str">
        <f t="shared" si="157"/>
        <v/>
      </c>
      <c r="L786" s="4" t="str">
        <f t="shared" si="158"/>
        <v/>
      </c>
      <c r="M786" s="5" t="str">
        <f t="shared" si="152"/>
        <v/>
      </c>
      <c r="N786" s="4" t="str">
        <f t="shared" si="159"/>
        <v/>
      </c>
      <c r="O786" s="4"/>
      <c r="P786" s="4" t="str">
        <f t="shared" si="160"/>
        <v/>
      </c>
      <c r="Q786" s="4" t="str">
        <f t="shared" si="161"/>
        <v/>
      </c>
      <c r="R786" s="4">
        <f t="shared" si="153"/>
        <v>0</v>
      </c>
      <c r="S786" s="4">
        <f t="shared" si="154"/>
        <v>3</v>
      </c>
      <c r="T786" s="4" t="str">
        <f t="shared" si="155"/>
        <v>L3</v>
      </c>
      <c r="U786" s="4" t="str">
        <f t="shared" si="162"/>
        <v/>
      </c>
    </row>
    <row r="787" spans="1:21" x14ac:dyDescent="0.25">
      <c r="A787" s="4" t="str">
        <f t="shared" si="151"/>
        <v/>
      </c>
      <c r="B787" s="4" t="str">
        <f>IF(C787=1,MAX(B$2:$B786)+1,IF(F787=0,"",B786))</f>
        <v/>
      </c>
      <c r="C787" s="4">
        <f>COUNTIF($F$2:$F787,F787)</f>
        <v>0</v>
      </c>
      <c r="D787" s="4">
        <f>IF(F787=0,0,MAX($D$2:D786)+1)</f>
        <v>0</v>
      </c>
      <c r="E787" s="4">
        <f>IF(H787=0,0,MAX($E$2:E786)+1)</f>
        <v>0</v>
      </c>
      <c r="F787" s="59"/>
      <c r="G787" s="59"/>
      <c r="H787" s="59"/>
      <c r="I787" s="4" t="e">
        <f>IFERROR(VLOOKUP(H787,H$2:H786,1,FALSE),VLOOKUP(H787,H$478:H788,1,FALSE))</f>
        <v>#N/A</v>
      </c>
      <c r="J787" s="4" t="str">
        <f t="shared" si="156"/>
        <v/>
      </c>
      <c r="K787" s="4" t="str">
        <f t="shared" si="157"/>
        <v/>
      </c>
      <c r="L787" s="4" t="str">
        <f t="shared" si="158"/>
        <v/>
      </c>
      <c r="M787" s="5" t="str">
        <f t="shared" si="152"/>
        <v/>
      </c>
      <c r="N787" s="4" t="str">
        <f t="shared" si="159"/>
        <v/>
      </c>
      <c r="O787" s="4"/>
      <c r="P787" s="4" t="str">
        <f t="shared" si="160"/>
        <v/>
      </c>
      <c r="Q787" s="4" t="str">
        <f t="shared" si="161"/>
        <v/>
      </c>
      <c r="R787" s="4">
        <f t="shared" si="153"/>
        <v>0</v>
      </c>
      <c r="S787" s="4">
        <f t="shared" si="154"/>
        <v>1</v>
      </c>
      <c r="T787" s="4" t="str">
        <f t="shared" si="155"/>
        <v>L1</v>
      </c>
      <c r="U787" s="4" t="str">
        <f t="shared" si="162"/>
        <v/>
      </c>
    </row>
    <row r="788" spans="1:21" x14ac:dyDescent="0.25">
      <c r="A788" s="4" t="str">
        <f t="shared" si="151"/>
        <v/>
      </c>
      <c r="B788" s="4" t="str">
        <f>IF(C788=1,MAX(B$2:$B787)+1,IF(F788=0,"",B787))</f>
        <v/>
      </c>
      <c r="C788" s="4">
        <f>COUNTIF($F$2:$F788,F788)</f>
        <v>0</v>
      </c>
      <c r="D788" s="4">
        <f>IF(F788=0,0,MAX($D$2:D787)+1)</f>
        <v>0</v>
      </c>
      <c r="E788" s="4">
        <f>IF(H788=0,0,MAX($E$2:E787)+1)</f>
        <v>0</v>
      </c>
      <c r="F788" s="59"/>
      <c r="G788" s="59"/>
      <c r="H788" s="59"/>
      <c r="I788" s="4" t="e">
        <f>IFERROR(VLOOKUP(H788,H$2:H787,1,FALSE),VLOOKUP(H788,H$478:H789,1,FALSE))</f>
        <v>#N/A</v>
      </c>
      <c r="J788" s="4" t="str">
        <f t="shared" si="156"/>
        <v/>
      </c>
      <c r="K788" s="4" t="str">
        <f t="shared" si="157"/>
        <v/>
      </c>
      <c r="L788" s="4" t="str">
        <f t="shared" si="158"/>
        <v/>
      </c>
      <c r="M788" s="5" t="str">
        <f t="shared" si="152"/>
        <v/>
      </c>
      <c r="N788" s="4" t="str">
        <f t="shared" si="159"/>
        <v/>
      </c>
      <c r="O788" s="4"/>
      <c r="P788" s="4" t="str">
        <f t="shared" si="160"/>
        <v/>
      </c>
      <c r="Q788" s="4" t="str">
        <f t="shared" si="161"/>
        <v/>
      </c>
      <c r="R788" s="4">
        <f t="shared" si="153"/>
        <v>0</v>
      </c>
      <c r="S788" s="4">
        <f t="shared" si="154"/>
        <v>2</v>
      </c>
      <c r="T788" s="4" t="str">
        <f t="shared" si="155"/>
        <v>L2</v>
      </c>
      <c r="U788" s="4" t="str">
        <f t="shared" si="162"/>
        <v/>
      </c>
    </row>
    <row r="789" spans="1:21" x14ac:dyDescent="0.25">
      <c r="A789" s="4" t="str">
        <f t="shared" si="151"/>
        <v/>
      </c>
      <c r="B789" s="4" t="str">
        <f>IF(C789=1,MAX(B$2:$B788)+1,IF(F789=0,"",B788))</f>
        <v/>
      </c>
      <c r="C789" s="4">
        <f>COUNTIF($F$2:$F789,F789)</f>
        <v>0</v>
      </c>
      <c r="D789" s="4">
        <f>IF(F789=0,0,MAX($D$2:D788)+1)</f>
        <v>0</v>
      </c>
      <c r="E789" s="4">
        <f>IF(H789=0,0,MAX($E$2:E788)+1)</f>
        <v>0</v>
      </c>
      <c r="F789" s="59"/>
      <c r="G789" s="59"/>
      <c r="H789" s="59"/>
      <c r="I789" s="4" t="e">
        <f>IFERROR(VLOOKUP(H789,H$2:H788,1,FALSE),VLOOKUP(H789,H$478:H790,1,FALSE))</f>
        <v>#N/A</v>
      </c>
      <c r="J789" s="4" t="str">
        <f t="shared" si="156"/>
        <v/>
      </c>
      <c r="K789" s="4" t="str">
        <f t="shared" si="157"/>
        <v/>
      </c>
      <c r="L789" s="4" t="str">
        <f t="shared" si="158"/>
        <v/>
      </c>
      <c r="M789" s="5" t="str">
        <f t="shared" si="152"/>
        <v/>
      </c>
      <c r="N789" s="4" t="str">
        <f t="shared" si="159"/>
        <v/>
      </c>
      <c r="O789" s="4"/>
      <c r="P789" s="4" t="str">
        <f t="shared" si="160"/>
        <v/>
      </c>
      <c r="Q789" s="4" t="str">
        <f t="shared" si="161"/>
        <v/>
      </c>
      <c r="R789" s="4">
        <f t="shared" si="153"/>
        <v>0</v>
      </c>
      <c r="S789" s="4">
        <f t="shared" si="154"/>
        <v>3</v>
      </c>
      <c r="T789" s="4" t="str">
        <f t="shared" si="155"/>
        <v>L3</v>
      </c>
      <c r="U789" s="4" t="str">
        <f t="shared" si="162"/>
        <v/>
      </c>
    </row>
    <row r="790" spans="1:21" x14ac:dyDescent="0.25">
      <c r="A790" s="4" t="str">
        <f t="shared" si="151"/>
        <v/>
      </c>
      <c r="B790" s="4" t="str">
        <f>IF(C790=1,MAX(B$2:$B789)+1,IF(F790=0,"",B789))</f>
        <v/>
      </c>
      <c r="C790" s="4">
        <f>COUNTIF($F$2:$F790,F790)</f>
        <v>0</v>
      </c>
      <c r="D790" s="4">
        <f>IF(F790=0,0,MAX($D$2:D789)+1)</f>
        <v>0</v>
      </c>
      <c r="E790" s="4">
        <f>IF(H790=0,0,MAX($E$2:E789)+1)</f>
        <v>0</v>
      </c>
      <c r="F790" s="59"/>
      <c r="G790" s="59"/>
      <c r="H790" s="59"/>
      <c r="I790" s="4" t="e">
        <f>IFERROR(VLOOKUP(H790,H$2:H789,1,FALSE),VLOOKUP(H790,H$478:H791,1,FALSE))</f>
        <v>#N/A</v>
      </c>
      <c r="J790" s="4" t="str">
        <f t="shared" si="156"/>
        <v/>
      </c>
      <c r="K790" s="4" t="str">
        <f t="shared" si="157"/>
        <v/>
      </c>
      <c r="L790" s="4" t="str">
        <f t="shared" si="158"/>
        <v/>
      </c>
      <c r="M790" s="5" t="str">
        <f t="shared" si="152"/>
        <v/>
      </c>
      <c r="N790" s="4" t="str">
        <f t="shared" si="159"/>
        <v/>
      </c>
      <c r="O790" s="4"/>
      <c r="P790" s="4" t="str">
        <f t="shared" si="160"/>
        <v/>
      </c>
      <c r="Q790" s="4" t="str">
        <f t="shared" si="161"/>
        <v/>
      </c>
      <c r="R790" s="4">
        <f t="shared" si="153"/>
        <v>0</v>
      </c>
      <c r="S790" s="4">
        <f t="shared" si="154"/>
        <v>1</v>
      </c>
      <c r="T790" s="4" t="str">
        <f t="shared" si="155"/>
        <v>L1</v>
      </c>
      <c r="U790" s="4" t="str">
        <f t="shared" si="162"/>
        <v/>
      </c>
    </row>
    <row r="791" spans="1:21" x14ac:dyDescent="0.25">
      <c r="A791" s="4" t="str">
        <f t="shared" si="151"/>
        <v/>
      </c>
      <c r="B791" s="4" t="str">
        <f>IF(C791=1,MAX(B$2:$B790)+1,IF(F791=0,"",B790))</f>
        <v/>
      </c>
      <c r="C791" s="4">
        <f>COUNTIF($F$2:$F791,F791)</f>
        <v>0</v>
      </c>
      <c r="D791" s="4">
        <f>IF(F791=0,0,MAX($D$2:D790)+1)</f>
        <v>0</v>
      </c>
      <c r="E791" s="4">
        <f>IF(H791=0,0,MAX($E$2:E790)+1)</f>
        <v>0</v>
      </c>
      <c r="F791" s="59"/>
      <c r="G791" s="59"/>
      <c r="H791" s="59"/>
      <c r="I791" s="4" t="e">
        <f>IFERROR(VLOOKUP(H791,H$2:H790,1,FALSE),VLOOKUP(H791,H$478:H792,1,FALSE))</f>
        <v>#N/A</v>
      </c>
      <c r="J791" s="4" t="str">
        <f t="shared" si="156"/>
        <v/>
      </c>
      <c r="K791" s="4" t="str">
        <f t="shared" si="157"/>
        <v/>
      </c>
      <c r="L791" s="4" t="str">
        <f t="shared" si="158"/>
        <v/>
      </c>
      <c r="M791" s="5" t="str">
        <f t="shared" si="152"/>
        <v/>
      </c>
      <c r="N791" s="4" t="str">
        <f t="shared" si="159"/>
        <v/>
      </c>
      <c r="O791" s="4"/>
      <c r="P791" s="4" t="str">
        <f t="shared" si="160"/>
        <v/>
      </c>
      <c r="Q791" s="4" t="str">
        <f t="shared" si="161"/>
        <v/>
      </c>
      <c r="R791" s="4">
        <f t="shared" si="153"/>
        <v>0</v>
      </c>
      <c r="S791" s="4">
        <f t="shared" si="154"/>
        <v>2</v>
      </c>
      <c r="T791" s="4" t="str">
        <f t="shared" si="155"/>
        <v>L2</v>
      </c>
      <c r="U791" s="4" t="str">
        <f t="shared" si="162"/>
        <v/>
      </c>
    </row>
    <row r="792" spans="1:21" x14ac:dyDescent="0.25">
      <c r="A792" s="4" t="str">
        <f t="shared" si="151"/>
        <v/>
      </c>
      <c r="B792" s="4" t="str">
        <f>IF(C792=1,MAX(B$2:$B791)+1,IF(F792=0,"",B791))</f>
        <v/>
      </c>
      <c r="C792" s="4">
        <f>COUNTIF($F$2:$F792,F792)</f>
        <v>0</v>
      </c>
      <c r="D792" s="4">
        <f>IF(F792=0,0,MAX($D$2:D791)+1)</f>
        <v>0</v>
      </c>
      <c r="E792" s="4">
        <f>IF(H792=0,0,MAX($E$2:E791)+1)</f>
        <v>0</v>
      </c>
      <c r="F792" s="59"/>
      <c r="G792" s="59"/>
      <c r="H792" s="59"/>
      <c r="I792" s="4" t="e">
        <f>IFERROR(VLOOKUP(H792,H$2:H791,1,FALSE),VLOOKUP(H792,H$478:H793,1,FALSE))</f>
        <v>#N/A</v>
      </c>
      <c r="J792" s="4" t="str">
        <f t="shared" si="156"/>
        <v/>
      </c>
      <c r="K792" s="4" t="str">
        <f t="shared" si="157"/>
        <v/>
      </c>
      <c r="L792" s="4" t="str">
        <f t="shared" si="158"/>
        <v/>
      </c>
      <c r="M792" s="5" t="str">
        <f t="shared" si="152"/>
        <v/>
      </c>
      <c r="N792" s="4" t="str">
        <f t="shared" si="159"/>
        <v/>
      </c>
      <c r="O792" s="4"/>
      <c r="P792" s="4" t="str">
        <f t="shared" si="160"/>
        <v/>
      </c>
      <c r="Q792" s="4" t="str">
        <f t="shared" si="161"/>
        <v/>
      </c>
      <c r="R792" s="4">
        <f t="shared" si="153"/>
        <v>0</v>
      </c>
      <c r="S792" s="4">
        <f t="shared" si="154"/>
        <v>3</v>
      </c>
      <c r="T792" s="4" t="str">
        <f t="shared" si="155"/>
        <v>L3</v>
      </c>
      <c r="U792" s="4" t="str">
        <f t="shared" si="162"/>
        <v/>
      </c>
    </row>
    <row r="793" spans="1:21" x14ac:dyDescent="0.25">
      <c r="A793" s="4" t="str">
        <f t="shared" si="151"/>
        <v/>
      </c>
      <c r="B793" s="4" t="str">
        <f>IF(C793=1,MAX(B$2:$B792)+1,IF(F793=0,"",B792))</f>
        <v/>
      </c>
      <c r="C793" s="4">
        <f>COUNTIF($F$2:$F793,F793)</f>
        <v>0</v>
      </c>
      <c r="D793" s="4">
        <f>IF(F793=0,0,MAX($D$2:D792)+1)</f>
        <v>0</v>
      </c>
      <c r="E793" s="4">
        <f>IF(H793=0,0,MAX($E$2:E792)+1)</f>
        <v>0</v>
      </c>
      <c r="F793" s="59"/>
      <c r="G793" s="59"/>
      <c r="H793" s="59"/>
      <c r="I793" s="4" t="e">
        <f>IFERROR(VLOOKUP(H793,H$2:H792,1,FALSE),VLOOKUP(H793,H$478:H794,1,FALSE))</f>
        <v>#N/A</v>
      </c>
      <c r="J793" s="4" t="str">
        <f t="shared" si="156"/>
        <v/>
      </c>
      <c r="K793" s="4" t="str">
        <f t="shared" si="157"/>
        <v/>
      </c>
      <c r="L793" s="4" t="str">
        <f t="shared" si="158"/>
        <v/>
      </c>
      <c r="M793" s="5" t="str">
        <f t="shared" si="152"/>
        <v/>
      </c>
      <c r="N793" s="4" t="str">
        <f t="shared" si="159"/>
        <v/>
      </c>
      <c r="O793" s="4"/>
      <c r="P793" s="4" t="str">
        <f t="shared" si="160"/>
        <v/>
      </c>
      <c r="Q793" s="4" t="str">
        <f t="shared" si="161"/>
        <v/>
      </c>
      <c r="R793" s="4">
        <f t="shared" si="153"/>
        <v>0</v>
      </c>
      <c r="S793" s="4">
        <f t="shared" si="154"/>
        <v>1</v>
      </c>
      <c r="T793" s="4" t="str">
        <f t="shared" si="155"/>
        <v>L1</v>
      </c>
      <c r="U793" s="4" t="str">
        <f t="shared" si="162"/>
        <v/>
      </c>
    </row>
    <row r="794" spans="1:21" x14ac:dyDescent="0.25">
      <c r="A794" s="4" t="str">
        <f t="shared" si="151"/>
        <v/>
      </c>
      <c r="B794" s="4" t="str">
        <f>IF(C794=1,MAX(B$2:$B793)+1,IF(F794=0,"",B793))</f>
        <v/>
      </c>
      <c r="C794" s="4">
        <f>COUNTIF($F$2:$F794,F794)</f>
        <v>0</v>
      </c>
      <c r="D794" s="4">
        <f>IF(F794=0,0,MAX($D$2:D793)+1)</f>
        <v>0</v>
      </c>
      <c r="E794" s="4">
        <f>IF(H794=0,0,MAX($E$2:E793)+1)</f>
        <v>0</v>
      </c>
      <c r="F794" s="59"/>
      <c r="G794" s="59"/>
      <c r="H794" s="59"/>
      <c r="I794" s="4" t="e">
        <f>IFERROR(VLOOKUP(H794,H$2:H793,1,FALSE),VLOOKUP(H794,H$478:H795,1,FALSE))</f>
        <v>#N/A</v>
      </c>
      <c r="J794" s="4" t="str">
        <f t="shared" si="156"/>
        <v/>
      </c>
      <c r="K794" s="4" t="str">
        <f t="shared" si="157"/>
        <v/>
      </c>
      <c r="L794" s="4" t="str">
        <f t="shared" si="158"/>
        <v/>
      </c>
      <c r="M794" s="5" t="str">
        <f t="shared" si="152"/>
        <v/>
      </c>
      <c r="N794" s="4" t="str">
        <f t="shared" si="159"/>
        <v/>
      </c>
      <c r="O794" s="4"/>
      <c r="P794" s="4" t="str">
        <f t="shared" si="160"/>
        <v/>
      </c>
      <c r="Q794" s="4" t="str">
        <f t="shared" si="161"/>
        <v/>
      </c>
      <c r="R794" s="4">
        <f t="shared" si="153"/>
        <v>0</v>
      </c>
      <c r="S794" s="4">
        <f t="shared" si="154"/>
        <v>2</v>
      </c>
      <c r="T794" s="4" t="str">
        <f t="shared" si="155"/>
        <v>L2</v>
      </c>
      <c r="U794" s="4" t="str">
        <f t="shared" si="162"/>
        <v/>
      </c>
    </row>
    <row r="795" spans="1:21" x14ac:dyDescent="0.25">
      <c r="A795" s="4" t="str">
        <f t="shared" si="151"/>
        <v/>
      </c>
      <c r="B795" s="4" t="str">
        <f>IF(C795=1,MAX(B$2:$B794)+1,IF(F795=0,"",B794))</f>
        <v/>
      </c>
      <c r="C795" s="4">
        <f>COUNTIF($F$2:$F795,F795)</f>
        <v>0</v>
      </c>
      <c r="D795" s="4">
        <f>IF(F795=0,0,MAX($D$2:D794)+1)</f>
        <v>0</v>
      </c>
      <c r="E795" s="4">
        <f>IF(H795=0,0,MAX($E$2:E794)+1)</f>
        <v>0</v>
      </c>
      <c r="F795" s="59"/>
      <c r="G795" s="59"/>
      <c r="H795" s="59"/>
      <c r="I795" s="4" t="e">
        <f>IFERROR(VLOOKUP(H795,H$2:H794,1,FALSE),VLOOKUP(H795,H$478:H796,1,FALSE))</f>
        <v>#N/A</v>
      </c>
      <c r="J795" s="4" t="str">
        <f t="shared" si="156"/>
        <v/>
      </c>
      <c r="K795" s="4" t="str">
        <f t="shared" si="157"/>
        <v/>
      </c>
      <c r="L795" s="4" t="str">
        <f t="shared" si="158"/>
        <v/>
      </c>
      <c r="M795" s="5" t="str">
        <f t="shared" si="152"/>
        <v/>
      </c>
      <c r="N795" s="4" t="str">
        <f t="shared" si="159"/>
        <v/>
      </c>
      <c r="O795" s="4"/>
      <c r="P795" s="4" t="str">
        <f t="shared" si="160"/>
        <v/>
      </c>
      <c r="Q795" s="4" t="str">
        <f t="shared" si="161"/>
        <v/>
      </c>
      <c r="R795" s="4">
        <f t="shared" si="153"/>
        <v>0</v>
      </c>
      <c r="S795" s="4">
        <f t="shared" si="154"/>
        <v>3</v>
      </c>
      <c r="T795" s="4" t="str">
        <f t="shared" si="155"/>
        <v>L3</v>
      </c>
      <c r="U795" s="4" t="str">
        <f t="shared" si="162"/>
        <v/>
      </c>
    </row>
    <row r="796" spans="1:21" x14ac:dyDescent="0.25">
      <c r="A796" s="4" t="str">
        <f t="shared" si="151"/>
        <v/>
      </c>
      <c r="B796" s="4" t="str">
        <f>IF(C796=1,MAX(B$2:$B795)+1,IF(F796=0,"",B795))</f>
        <v/>
      </c>
      <c r="C796" s="4">
        <f>COUNTIF($F$2:$F796,F796)</f>
        <v>0</v>
      </c>
      <c r="D796" s="4">
        <f>IF(F796=0,0,MAX($D$2:D795)+1)</f>
        <v>0</v>
      </c>
      <c r="E796" s="4">
        <f>IF(H796=0,0,MAX($E$2:E795)+1)</f>
        <v>0</v>
      </c>
      <c r="F796" s="59"/>
      <c r="G796" s="59"/>
      <c r="H796" s="59"/>
      <c r="I796" s="4" t="e">
        <f>IFERROR(VLOOKUP(H796,H$2:H795,1,FALSE),VLOOKUP(H796,H$478:H797,1,FALSE))</f>
        <v>#N/A</v>
      </c>
      <c r="J796" s="4" t="str">
        <f t="shared" si="156"/>
        <v/>
      </c>
      <c r="K796" s="4" t="str">
        <f t="shared" si="157"/>
        <v/>
      </c>
      <c r="L796" s="4" t="str">
        <f t="shared" si="158"/>
        <v/>
      </c>
      <c r="M796" s="5" t="str">
        <f t="shared" si="152"/>
        <v/>
      </c>
      <c r="N796" s="4" t="str">
        <f t="shared" si="159"/>
        <v/>
      </c>
      <c r="O796" s="4"/>
      <c r="P796" s="4" t="str">
        <f t="shared" si="160"/>
        <v/>
      </c>
      <c r="Q796" s="4" t="str">
        <f t="shared" si="161"/>
        <v/>
      </c>
      <c r="R796" s="4">
        <f t="shared" si="153"/>
        <v>0</v>
      </c>
      <c r="S796" s="4">
        <f t="shared" si="154"/>
        <v>1</v>
      </c>
      <c r="T796" s="4" t="str">
        <f t="shared" si="155"/>
        <v>L1</v>
      </c>
      <c r="U796" s="4" t="str">
        <f t="shared" si="162"/>
        <v/>
      </c>
    </row>
    <row r="797" spans="1:21" x14ac:dyDescent="0.25">
      <c r="A797" s="4" t="str">
        <f t="shared" si="151"/>
        <v/>
      </c>
      <c r="B797" s="4" t="str">
        <f>IF(C797=1,MAX(B$2:$B796)+1,IF(F797=0,"",B796))</f>
        <v/>
      </c>
      <c r="C797" s="4">
        <f>COUNTIF($F$2:$F797,F797)</f>
        <v>0</v>
      </c>
      <c r="D797" s="4">
        <f>IF(F797=0,0,MAX($D$2:D796)+1)</f>
        <v>0</v>
      </c>
      <c r="E797" s="4">
        <f>IF(H797=0,0,MAX($E$2:E796)+1)</f>
        <v>0</v>
      </c>
      <c r="F797" s="59"/>
      <c r="G797" s="59"/>
      <c r="H797" s="59"/>
      <c r="I797" s="4" t="e">
        <f>IFERROR(VLOOKUP(H797,H$2:H796,1,FALSE),VLOOKUP(H797,H$478:H798,1,FALSE))</f>
        <v>#N/A</v>
      </c>
      <c r="J797" s="4" t="str">
        <f t="shared" si="156"/>
        <v/>
      </c>
      <c r="K797" s="4" t="str">
        <f t="shared" si="157"/>
        <v/>
      </c>
      <c r="L797" s="4" t="str">
        <f t="shared" si="158"/>
        <v/>
      </c>
      <c r="M797" s="5" t="str">
        <f t="shared" si="152"/>
        <v/>
      </c>
      <c r="N797" s="4" t="str">
        <f t="shared" si="159"/>
        <v/>
      </c>
      <c r="O797" s="4"/>
      <c r="P797" s="4" t="str">
        <f t="shared" si="160"/>
        <v/>
      </c>
      <c r="Q797" s="4" t="str">
        <f t="shared" si="161"/>
        <v/>
      </c>
      <c r="R797" s="4">
        <f t="shared" si="153"/>
        <v>0</v>
      </c>
      <c r="S797" s="4">
        <f t="shared" si="154"/>
        <v>2</v>
      </c>
      <c r="T797" s="4" t="str">
        <f t="shared" si="155"/>
        <v>L2</v>
      </c>
      <c r="U797" s="4" t="str">
        <f t="shared" si="162"/>
        <v/>
      </c>
    </row>
    <row r="798" spans="1:21" x14ac:dyDescent="0.25">
      <c r="A798" s="4" t="str">
        <f t="shared" si="151"/>
        <v/>
      </c>
      <c r="B798" s="4" t="str">
        <f>IF(C798=1,MAX(B$2:$B797)+1,IF(F798=0,"",B797))</f>
        <v/>
      </c>
      <c r="C798" s="4">
        <f>COUNTIF($F$2:$F798,F798)</f>
        <v>0</v>
      </c>
      <c r="D798" s="4">
        <f>IF(F798=0,0,MAX($D$2:D797)+1)</f>
        <v>0</v>
      </c>
      <c r="E798" s="4">
        <f>IF(H798=0,0,MAX($E$2:E797)+1)</f>
        <v>0</v>
      </c>
      <c r="F798" s="59"/>
      <c r="G798" s="59"/>
      <c r="H798" s="59"/>
      <c r="I798" s="4" t="e">
        <f>IFERROR(VLOOKUP(H798,H$2:H797,1,FALSE),VLOOKUP(H798,H$478:H799,1,FALSE))</f>
        <v>#N/A</v>
      </c>
      <c r="J798" s="4" t="str">
        <f t="shared" si="156"/>
        <v/>
      </c>
      <c r="K798" s="4" t="str">
        <f t="shared" si="157"/>
        <v/>
      </c>
      <c r="L798" s="4" t="str">
        <f t="shared" si="158"/>
        <v/>
      </c>
      <c r="M798" s="5" t="str">
        <f t="shared" si="152"/>
        <v/>
      </c>
      <c r="N798" s="4" t="str">
        <f t="shared" si="159"/>
        <v/>
      </c>
      <c r="O798" s="4"/>
      <c r="P798" s="4" t="str">
        <f t="shared" si="160"/>
        <v/>
      </c>
      <c r="Q798" s="4" t="str">
        <f t="shared" si="161"/>
        <v/>
      </c>
      <c r="R798" s="4">
        <f t="shared" si="153"/>
        <v>0</v>
      </c>
      <c r="S798" s="4">
        <f t="shared" si="154"/>
        <v>3</v>
      </c>
      <c r="T798" s="4" t="str">
        <f t="shared" si="155"/>
        <v>L3</v>
      </c>
      <c r="U798" s="4" t="str">
        <f t="shared" si="162"/>
        <v/>
      </c>
    </row>
    <row r="799" spans="1:21" x14ac:dyDescent="0.25">
      <c r="A799" s="4" t="str">
        <f t="shared" ref="A799:A862" si="163">IF(B799=B800,"",B799)</f>
        <v/>
      </c>
      <c r="B799" s="4" t="str">
        <f>IF(C799=1,MAX(B$2:$B798)+1,IF(F799=0,"",B798))</f>
        <v/>
      </c>
      <c r="C799" s="4">
        <f>COUNTIF($F$2:$F799,F799)</f>
        <v>0</v>
      </c>
      <c r="D799" s="4">
        <f>IF(F799=0,0,MAX($D$2:D798)+1)</f>
        <v>0</v>
      </c>
      <c r="E799" s="4">
        <f>IF(H799=0,0,MAX($E$2:E798)+1)</f>
        <v>0</v>
      </c>
      <c r="F799" s="59"/>
      <c r="G799" s="59"/>
      <c r="H799" s="59"/>
      <c r="I799" s="4" t="e">
        <f>IFERROR(VLOOKUP(H799,H$2:H798,1,FALSE),VLOOKUP(H799,H$478:H800,1,FALSE))</f>
        <v>#N/A</v>
      </c>
      <c r="J799" s="4" t="str">
        <f t="shared" si="156"/>
        <v/>
      </c>
      <c r="K799" s="4" t="str">
        <f t="shared" si="157"/>
        <v/>
      </c>
      <c r="L799" s="4" t="str">
        <f t="shared" si="158"/>
        <v/>
      </c>
      <c r="M799" s="5" t="str">
        <f t="shared" ref="M799:M862" si="164">IFERROR(VLOOKUP(H799,Нагрузка_диапазон_1,4,FALSE),"")</f>
        <v/>
      </c>
      <c r="N799" s="4" t="str">
        <f t="shared" si="159"/>
        <v/>
      </c>
      <c r="O799" s="4"/>
      <c r="P799" s="4" t="str">
        <f t="shared" si="160"/>
        <v/>
      </c>
      <c r="Q799" s="4" t="str">
        <f t="shared" si="161"/>
        <v/>
      </c>
      <c r="R799" s="4">
        <f t="shared" ref="R799:R862" si="165">IF(Q799=3,"L1,L2,L3",0)</f>
        <v>0</v>
      </c>
      <c r="S799" s="4">
        <f t="shared" ref="S799:S862" si="166">IF(C799=1,1,IF(Q799=3,S798,IF(S798=3,1,S798+1)))</f>
        <v>1</v>
      </c>
      <c r="T799" s="4" t="str">
        <f t="shared" ref="T799:T862" si="167">IF(R799=0,"L"&amp;S799,R799)</f>
        <v>L1</v>
      </c>
      <c r="U799" s="4" t="str">
        <f t="shared" si="162"/>
        <v/>
      </c>
    </row>
    <row r="800" spans="1:21" x14ac:dyDescent="0.25">
      <c r="A800" s="4" t="str">
        <f t="shared" si="163"/>
        <v/>
      </c>
      <c r="B800" s="4" t="str">
        <f>IF(C800=1,MAX(B$2:$B799)+1,IF(F800=0,"",B799))</f>
        <v/>
      </c>
      <c r="C800" s="4">
        <f>COUNTIF($F$2:$F800,F800)</f>
        <v>0</v>
      </c>
      <c r="D800" s="4">
        <f>IF(F800=0,0,MAX($D$2:D799)+1)</f>
        <v>0</v>
      </c>
      <c r="E800" s="4">
        <f>IF(H800=0,0,MAX($E$2:E799)+1)</f>
        <v>0</v>
      </c>
      <c r="F800" s="59"/>
      <c r="G800" s="59"/>
      <c r="H800" s="59"/>
      <c r="I800" s="4" t="e">
        <f>IFERROR(VLOOKUP(H800,H$2:H799,1,FALSE),VLOOKUP(H800,H$478:H801,1,FALSE))</f>
        <v>#N/A</v>
      </c>
      <c r="J800" s="4" t="str">
        <f t="shared" si="156"/>
        <v/>
      </c>
      <c r="K800" s="4" t="str">
        <f t="shared" si="157"/>
        <v/>
      </c>
      <c r="L800" s="4" t="str">
        <f t="shared" si="158"/>
        <v/>
      </c>
      <c r="M800" s="5" t="str">
        <f t="shared" si="164"/>
        <v/>
      </c>
      <c r="N800" s="4" t="str">
        <f t="shared" si="159"/>
        <v/>
      </c>
      <c r="O800" s="4"/>
      <c r="P800" s="4" t="str">
        <f t="shared" si="160"/>
        <v/>
      </c>
      <c r="Q800" s="4" t="str">
        <f t="shared" si="161"/>
        <v/>
      </c>
      <c r="R800" s="4">
        <f t="shared" si="165"/>
        <v>0</v>
      </c>
      <c r="S800" s="4">
        <f t="shared" si="166"/>
        <v>2</v>
      </c>
      <c r="T800" s="4" t="str">
        <f t="shared" si="167"/>
        <v>L2</v>
      </c>
      <c r="U800" s="4" t="str">
        <f t="shared" si="162"/>
        <v/>
      </c>
    </row>
    <row r="801" spans="1:21" x14ac:dyDescent="0.25">
      <c r="A801" s="4" t="str">
        <f t="shared" si="163"/>
        <v/>
      </c>
      <c r="B801" s="4" t="str">
        <f>IF(C801=1,MAX(B$2:$B800)+1,IF(F801=0,"",B800))</f>
        <v/>
      </c>
      <c r="C801" s="4">
        <f>COUNTIF($F$2:$F801,F801)</f>
        <v>0</v>
      </c>
      <c r="D801" s="4">
        <f>IF(F801=0,0,MAX($D$2:D800)+1)</f>
        <v>0</v>
      </c>
      <c r="E801" s="4">
        <f>IF(H801=0,0,MAX($E$2:E800)+1)</f>
        <v>0</v>
      </c>
      <c r="F801" s="59"/>
      <c r="G801" s="59"/>
      <c r="H801" s="59"/>
      <c r="I801" s="4" t="e">
        <f>IFERROR(VLOOKUP(H801,H$2:H800,1,FALSE),VLOOKUP(H801,H$478:H802,1,FALSE))</f>
        <v>#N/A</v>
      </c>
      <c r="J801" s="4" t="str">
        <f t="shared" si="156"/>
        <v/>
      </c>
      <c r="K801" s="4" t="str">
        <f t="shared" si="157"/>
        <v/>
      </c>
      <c r="L801" s="4" t="str">
        <f t="shared" si="158"/>
        <v/>
      </c>
      <c r="M801" s="5" t="str">
        <f t="shared" si="164"/>
        <v/>
      </c>
      <c r="N801" s="4" t="str">
        <f t="shared" si="159"/>
        <v/>
      </c>
      <c r="O801" s="4"/>
      <c r="P801" s="4" t="str">
        <f t="shared" si="160"/>
        <v/>
      </c>
      <c r="Q801" s="4" t="str">
        <f t="shared" si="161"/>
        <v/>
      </c>
      <c r="R801" s="4">
        <f t="shared" si="165"/>
        <v>0</v>
      </c>
      <c r="S801" s="4">
        <f t="shared" si="166"/>
        <v>3</v>
      </c>
      <c r="T801" s="4" t="str">
        <f t="shared" si="167"/>
        <v>L3</v>
      </c>
      <c r="U801" s="4" t="str">
        <f t="shared" si="162"/>
        <v/>
      </c>
    </row>
    <row r="802" spans="1:21" x14ac:dyDescent="0.25">
      <c r="A802" s="4" t="str">
        <f t="shared" si="163"/>
        <v/>
      </c>
      <c r="B802" s="4" t="str">
        <f>IF(C802=1,MAX(B$2:$B801)+1,IF(F802=0,"",B801))</f>
        <v/>
      </c>
      <c r="C802" s="4">
        <f>COUNTIF($F$2:$F802,F802)</f>
        <v>0</v>
      </c>
      <c r="D802" s="4">
        <f>IF(F802=0,0,MAX($D$2:D801)+1)</f>
        <v>0</v>
      </c>
      <c r="E802" s="4">
        <f>IF(H802=0,0,MAX($E$2:E801)+1)</f>
        <v>0</v>
      </c>
      <c r="F802" s="59"/>
      <c r="G802" s="59"/>
      <c r="H802" s="59"/>
      <c r="I802" s="4" t="e">
        <f>IFERROR(VLOOKUP(H802,H$2:H801,1,FALSE),VLOOKUP(H802,H$478:H803,1,FALSE))</f>
        <v>#N/A</v>
      </c>
      <c r="J802" s="4" t="str">
        <f t="shared" si="156"/>
        <v/>
      </c>
      <c r="K802" s="4" t="str">
        <f t="shared" si="157"/>
        <v/>
      </c>
      <c r="L802" s="4" t="str">
        <f t="shared" si="158"/>
        <v/>
      </c>
      <c r="M802" s="5" t="str">
        <f t="shared" si="164"/>
        <v/>
      </c>
      <c r="N802" s="4" t="str">
        <f t="shared" si="159"/>
        <v/>
      </c>
      <c r="O802" s="4"/>
      <c r="P802" s="4" t="str">
        <f t="shared" si="160"/>
        <v/>
      </c>
      <c r="Q802" s="4" t="str">
        <f t="shared" si="161"/>
        <v/>
      </c>
      <c r="R802" s="4">
        <f t="shared" si="165"/>
        <v>0</v>
      </c>
      <c r="S802" s="4">
        <f t="shared" si="166"/>
        <v>1</v>
      </c>
      <c r="T802" s="4" t="str">
        <f t="shared" si="167"/>
        <v>L1</v>
      </c>
      <c r="U802" s="4" t="str">
        <f t="shared" si="162"/>
        <v/>
      </c>
    </row>
    <row r="803" spans="1:21" x14ac:dyDescent="0.25">
      <c r="A803" s="4" t="str">
        <f t="shared" si="163"/>
        <v/>
      </c>
      <c r="B803" s="4" t="str">
        <f>IF(C803=1,MAX(B$2:$B802)+1,IF(F803=0,"",B802))</f>
        <v/>
      </c>
      <c r="C803" s="4">
        <f>COUNTIF($F$2:$F803,F803)</f>
        <v>0</v>
      </c>
      <c r="D803" s="4">
        <f>IF(F803=0,0,MAX($D$2:D802)+1)</f>
        <v>0</v>
      </c>
      <c r="E803" s="4">
        <f>IF(H803=0,0,MAX($E$2:E802)+1)</f>
        <v>0</v>
      </c>
      <c r="F803" s="59"/>
      <c r="G803" s="59"/>
      <c r="H803" s="59"/>
      <c r="I803" s="4" t="e">
        <f>IFERROR(VLOOKUP(H803,H$2:H802,1,FALSE),VLOOKUP(H803,H$478:H804,1,FALSE))</f>
        <v>#N/A</v>
      </c>
      <c r="J803" s="4" t="str">
        <f t="shared" si="156"/>
        <v/>
      </c>
      <c r="K803" s="4" t="str">
        <f t="shared" si="157"/>
        <v/>
      </c>
      <c r="L803" s="4" t="str">
        <f t="shared" si="158"/>
        <v/>
      </c>
      <c r="M803" s="5" t="str">
        <f t="shared" si="164"/>
        <v/>
      </c>
      <c r="N803" s="4" t="str">
        <f t="shared" si="159"/>
        <v/>
      </c>
      <c r="O803" s="4"/>
      <c r="P803" s="4" t="str">
        <f t="shared" si="160"/>
        <v/>
      </c>
      <c r="Q803" s="4" t="str">
        <f t="shared" si="161"/>
        <v/>
      </c>
      <c r="R803" s="4">
        <f t="shared" si="165"/>
        <v>0</v>
      </c>
      <c r="S803" s="4">
        <f t="shared" si="166"/>
        <v>2</v>
      </c>
      <c r="T803" s="4" t="str">
        <f t="shared" si="167"/>
        <v>L2</v>
      </c>
      <c r="U803" s="4" t="str">
        <f t="shared" si="162"/>
        <v/>
      </c>
    </row>
    <row r="804" spans="1:21" x14ac:dyDescent="0.25">
      <c r="A804" s="4" t="str">
        <f t="shared" si="163"/>
        <v/>
      </c>
      <c r="B804" s="4" t="str">
        <f>IF(C804=1,MAX(B$2:$B803)+1,IF(F804=0,"",B803))</f>
        <v/>
      </c>
      <c r="C804" s="4">
        <f>COUNTIF($F$2:$F804,F804)</f>
        <v>0</v>
      </c>
      <c r="D804" s="4">
        <f>IF(F804=0,0,MAX($D$2:D803)+1)</f>
        <v>0</v>
      </c>
      <c r="E804" s="4">
        <f>IF(H804=0,0,MAX($E$2:E803)+1)</f>
        <v>0</v>
      </c>
      <c r="F804" s="59"/>
      <c r="G804" s="59"/>
      <c r="H804" s="59"/>
      <c r="I804" s="4" t="e">
        <f>IFERROR(VLOOKUP(H804,H$2:H803,1,FALSE),VLOOKUP(H804,H$478:H805,1,FALSE))</f>
        <v>#N/A</v>
      </c>
      <c r="J804" s="4" t="str">
        <f t="shared" si="156"/>
        <v/>
      </c>
      <c r="K804" s="4" t="str">
        <f t="shared" si="157"/>
        <v/>
      </c>
      <c r="L804" s="4" t="str">
        <f t="shared" si="158"/>
        <v/>
      </c>
      <c r="M804" s="5" t="str">
        <f t="shared" si="164"/>
        <v/>
      </c>
      <c r="N804" s="4" t="str">
        <f t="shared" si="159"/>
        <v/>
      </c>
      <c r="O804" s="4"/>
      <c r="P804" s="4" t="str">
        <f t="shared" si="160"/>
        <v/>
      </c>
      <c r="Q804" s="4" t="str">
        <f t="shared" si="161"/>
        <v/>
      </c>
      <c r="R804" s="4">
        <f t="shared" si="165"/>
        <v>0</v>
      </c>
      <c r="S804" s="4">
        <f t="shared" si="166"/>
        <v>3</v>
      </c>
      <c r="T804" s="4" t="str">
        <f t="shared" si="167"/>
        <v>L3</v>
      </c>
      <c r="U804" s="4" t="str">
        <f t="shared" si="162"/>
        <v/>
      </c>
    </row>
    <row r="805" spans="1:21" x14ac:dyDescent="0.25">
      <c r="A805" s="4" t="str">
        <f t="shared" si="163"/>
        <v/>
      </c>
      <c r="B805" s="4" t="str">
        <f>IF(C805=1,MAX(B$2:$B804)+1,IF(F805=0,"",B804))</f>
        <v/>
      </c>
      <c r="C805" s="4">
        <f>COUNTIF($F$2:$F805,F805)</f>
        <v>0</v>
      </c>
      <c r="D805" s="4">
        <f>IF(F805=0,0,MAX($D$2:D804)+1)</f>
        <v>0</v>
      </c>
      <c r="E805" s="4">
        <f>IF(H805=0,0,MAX($E$2:E804)+1)</f>
        <v>0</v>
      </c>
      <c r="F805" s="59"/>
      <c r="G805" s="59"/>
      <c r="H805" s="59"/>
      <c r="I805" s="4" t="e">
        <f>IFERROR(VLOOKUP(H805,H$2:H804,1,FALSE),VLOOKUP(H805,H$478:H806,1,FALSE))</f>
        <v>#N/A</v>
      </c>
      <c r="J805" s="4" t="str">
        <f t="shared" si="156"/>
        <v/>
      </c>
      <c r="K805" s="4" t="str">
        <f t="shared" si="157"/>
        <v/>
      </c>
      <c r="L805" s="4" t="str">
        <f t="shared" si="158"/>
        <v/>
      </c>
      <c r="M805" s="5" t="str">
        <f t="shared" si="164"/>
        <v/>
      </c>
      <c r="N805" s="4" t="str">
        <f t="shared" si="159"/>
        <v/>
      </c>
      <c r="O805" s="4"/>
      <c r="P805" s="4" t="str">
        <f t="shared" si="160"/>
        <v/>
      </c>
      <c r="Q805" s="4" t="str">
        <f t="shared" si="161"/>
        <v/>
      </c>
      <c r="R805" s="4">
        <f t="shared" si="165"/>
        <v>0</v>
      </c>
      <c r="S805" s="4">
        <f t="shared" si="166"/>
        <v>1</v>
      </c>
      <c r="T805" s="4" t="str">
        <f t="shared" si="167"/>
        <v>L1</v>
      </c>
      <c r="U805" s="4" t="str">
        <f t="shared" si="162"/>
        <v/>
      </c>
    </row>
    <row r="806" spans="1:21" x14ac:dyDescent="0.25">
      <c r="A806" s="4" t="str">
        <f t="shared" si="163"/>
        <v/>
      </c>
      <c r="B806" s="4" t="str">
        <f>IF(C806=1,MAX(B$2:$B805)+1,IF(F806=0,"",B805))</f>
        <v/>
      </c>
      <c r="C806" s="4">
        <f>COUNTIF($F$2:$F806,F806)</f>
        <v>0</v>
      </c>
      <c r="D806" s="4">
        <f>IF(F806=0,0,MAX($D$2:D805)+1)</f>
        <v>0</v>
      </c>
      <c r="E806" s="4">
        <f>IF(H806=0,0,MAX($E$2:E805)+1)</f>
        <v>0</v>
      </c>
      <c r="F806" s="59"/>
      <c r="G806" s="59"/>
      <c r="H806" s="59"/>
      <c r="I806" s="4" t="e">
        <f>IFERROR(VLOOKUP(H806,H$2:H805,1,FALSE),VLOOKUP(H806,H$478:H807,1,FALSE))</f>
        <v>#N/A</v>
      </c>
      <c r="J806" s="4" t="str">
        <f t="shared" si="156"/>
        <v/>
      </c>
      <c r="K806" s="4" t="str">
        <f t="shared" si="157"/>
        <v/>
      </c>
      <c r="L806" s="4" t="str">
        <f t="shared" si="158"/>
        <v/>
      </c>
      <c r="M806" s="5" t="str">
        <f t="shared" si="164"/>
        <v/>
      </c>
      <c r="N806" s="4" t="str">
        <f t="shared" si="159"/>
        <v/>
      </c>
      <c r="O806" s="4"/>
      <c r="P806" s="4" t="str">
        <f t="shared" si="160"/>
        <v/>
      </c>
      <c r="Q806" s="4" t="str">
        <f t="shared" si="161"/>
        <v/>
      </c>
      <c r="R806" s="4">
        <f t="shared" si="165"/>
        <v>0</v>
      </c>
      <c r="S806" s="4">
        <f t="shared" si="166"/>
        <v>2</v>
      </c>
      <c r="T806" s="4" t="str">
        <f t="shared" si="167"/>
        <v>L2</v>
      </c>
      <c r="U806" s="4" t="str">
        <f t="shared" si="162"/>
        <v/>
      </c>
    </row>
    <row r="807" spans="1:21" x14ac:dyDescent="0.25">
      <c r="A807" s="4" t="str">
        <f t="shared" si="163"/>
        <v/>
      </c>
      <c r="B807" s="4" t="str">
        <f>IF(C807=1,MAX(B$2:$B806)+1,IF(F807=0,"",B806))</f>
        <v/>
      </c>
      <c r="C807" s="4">
        <f>COUNTIF($F$2:$F807,F807)</f>
        <v>0</v>
      </c>
      <c r="D807" s="4">
        <f>IF(F807=0,0,MAX($D$2:D806)+1)</f>
        <v>0</v>
      </c>
      <c r="E807" s="4">
        <f>IF(H807=0,0,MAX($E$2:E806)+1)</f>
        <v>0</v>
      </c>
      <c r="F807" s="59"/>
      <c r="G807" s="59"/>
      <c r="H807" s="59"/>
      <c r="I807" s="4" t="e">
        <f>IFERROR(VLOOKUP(H807,H$2:H806,1,FALSE),VLOOKUP(H807,H$478:H808,1,FALSE))</f>
        <v>#N/A</v>
      </c>
      <c r="J807" s="4" t="str">
        <f t="shared" si="156"/>
        <v/>
      </c>
      <c r="K807" s="4" t="str">
        <f t="shared" si="157"/>
        <v/>
      </c>
      <c r="L807" s="4" t="str">
        <f t="shared" si="158"/>
        <v/>
      </c>
      <c r="M807" s="5" t="str">
        <f t="shared" si="164"/>
        <v/>
      </c>
      <c r="N807" s="4" t="str">
        <f t="shared" si="159"/>
        <v/>
      </c>
      <c r="O807" s="4"/>
      <c r="P807" s="4" t="str">
        <f t="shared" si="160"/>
        <v/>
      </c>
      <c r="Q807" s="4" t="str">
        <f t="shared" si="161"/>
        <v/>
      </c>
      <c r="R807" s="4">
        <f t="shared" si="165"/>
        <v>0</v>
      </c>
      <c r="S807" s="4">
        <f t="shared" si="166"/>
        <v>3</v>
      </c>
      <c r="T807" s="4" t="str">
        <f t="shared" si="167"/>
        <v>L3</v>
      </c>
      <c r="U807" s="4" t="str">
        <f t="shared" si="162"/>
        <v/>
      </c>
    </row>
    <row r="808" spans="1:21" x14ac:dyDescent="0.25">
      <c r="A808" s="4" t="str">
        <f t="shared" si="163"/>
        <v/>
      </c>
      <c r="B808" s="4" t="str">
        <f>IF(C808=1,MAX(B$2:$B807)+1,IF(F808=0,"",B807))</f>
        <v/>
      </c>
      <c r="C808" s="4">
        <f>COUNTIF($F$2:$F808,F808)</f>
        <v>0</v>
      </c>
      <c r="D808" s="4">
        <f>IF(F808=0,0,MAX($D$2:D807)+1)</f>
        <v>0</v>
      </c>
      <c r="E808" s="4">
        <f>IF(H808=0,0,MAX($E$2:E807)+1)</f>
        <v>0</v>
      </c>
      <c r="F808" s="59"/>
      <c r="G808" s="59"/>
      <c r="H808" s="59"/>
      <c r="I808" s="4" t="e">
        <f>IFERROR(VLOOKUP(H808,H$2:H807,1,FALSE),VLOOKUP(H808,H$478:H809,1,FALSE))</f>
        <v>#N/A</v>
      </c>
      <c r="J808" s="4" t="str">
        <f t="shared" si="156"/>
        <v/>
      </c>
      <c r="K808" s="4" t="str">
        <f t="shared" si="157"/>
        <v/>
      </c>
      <c r="L808" s="4" t="str">
        <f t="shared" si="158"/>
        <v/>
      </c>
      <c r="M808" s="5" t="str">
        <f t="shared" si="164"/>
        <v/>
      </c>
      <c r="N808" s="4" t="str">
        <f t="shared" si="159"/>
        <v/>
      </c>
      <c r="O808" s="4"/>
      <c r="P808" s="4" t="str">
        <f t="shared" si="160"/>
        <v/>
      </c>
      <c r="Q808" s="4" t="str">
        <f t="shared" si="161"/>
        <v/>
      </c>
      <c r="R808" s="4">
        <f t="shared" si="165"/>
        <v>0</v>
      </c>
      <c r="S808" s="4">
        <f t="shared" si="166"/>
        <v>1</v>
      </c>
      <c r="T808" s="4" t="str">
        <f t="shared" si="167"/>
        <v>L1</v>
      </c>
      <c r="U808" s="4" t="str">
        <f t="shared" si="162"/>
        <v/>
      </c>
    </row>
    <row r="809" spans="1:21" x14ac:dyDescent="0.25">
      <c r="A809" s="4" t="str">
        <f t="shared" si="163"/>
        <v/>
      </c>
      <c r="B809" s="4" t="str">
        <f>IF(C809=1,MAX(B$2:$B808)+1,IF(F809=0,"",B808))</f>
        <v/>
      </c>
      <c r="C809" s="4">
        <f>COUNTIF($F$2:$F809,F809)</f>
        <v>0</v>
      </c>
      <c r="D809" s="4">
        <f>IF(F809=0,0,MAX($D$2:D808)+1)</f>
        <v>0</v>
      </c>
      <c r="E809" s="4">
        <f>IF(H809=0,0,MAX($E$2:E808)+1)</f>
        <v>0</v>
      </c>
      <c r="F809" s="59"/>
      <c r="G809" s="59"/>
      <c r="H809" s="59"/>
      <c r="I809" s="4" t="e">
        <f>IFERROR(VLOOKUP(H809,H$2:H808,1,FALSE),VLOOKUP(H809,H$478:H810,1,FALSE))</f>
        <v>#N/A</v>
      </c>
      <c r="J809" s="4" t="str">
        <f t="shared" si="156"/>
        <v/>
      </c>
      <c r="K809" s="4" t="str">
        <f t="shared" si="157"/>
        <v/>
      </c>
      <c r="L809" s="4" t="str">
        <f t="shared" si="158"/>
        <v/>
      </c>
      <c r="M809" s="5" t="str">
        <f t="shared" si="164"/>
        <v/>
      </c>
      <c r="N809" s="4" t="str">
        <f t="shared" si="159"/>
        <v/>
      </c>
      <c r="O809" s="4"/>
      <c r="P809" s="4" t="str">
        <f t="shared" si="160"/>
        <v/>
      </c>
      <c r="Q809" s="4" t="str">
        <f t="shared" si="161"/>
        <v/>
      </c>
      <c r="R809" s="4">
        <f t="shared" si="165"/>
        <v>0</v>
      </c>
      <c r="S809" s="4">
        <f t="shared" si="166"/>
        <v>2</v>
      </c>
      <c r="T809" s="4" t="str">
        <f t="shared" si="167"/>
        <v>L2</v>
      </c>
      <c r="U809" s="4" t="str">
        <f t="shared" si="162"/>
        <v/>
      </c>
    </row>
    <row r="810" spans="1:21" x14ac:dyDescent="0.25">
      <c r="A810" s="4" t="str">
        <f t="shared" si="163"/>
        <v/>
      </c>
      <c r="B810" s="4" t="str">
        <f>IF(C810=1,MAX(B$2:$B809)+1,IF(F810=0,"",B809))</f>
        <v/>
      </c>
      <c r="C810" s="4">
        <f>COUNTIF($F$2:$F810,F810)</f>
        <v>0</v>
      </c>
      <c r="D810" s="4">
        <f>IF(F810=0,0,MAX($D$2:D809)+1)</f>
        <v>0</v>
      </c>
      <c r="E810" s="4">
        <f>IF(H810=0,0,MAX($E$2:E809)+1)</f>
        <v>0</v>
      </c>
      <c r="F810" s="59"/>
      <c r="G810" s="59"/>
      <c r="H810" s="59"/>
      <c r="I810" s="4" t="e">
        <f>IFERROR(VLOOKUP(H810,H$2:H809,1,FALSE),VLOOKUP(H810,H$478:H811,1,FALSE))</f>
        <v>#N/A</v>
      </c>
      <c r="J810" s="4" t="str">
        <f t="shared" si="156"/>
        <v/>
      </c>
      <c r="K810" s="4" t="str">
        <f t="shared" si="157"/>
        <v/>
      </c>
      <c r="L810" s="4" t="str">
        <f t="shared" si="158"/>
        <v/>
      </c>
      <c r="M810" s="5" t="str">
        <f t="shared" si="164"/>
        <v/>
      </c>
      <c r="N810" s="4" t="str">
        <f t="shared" si="159"/>
        <v/>
      </c>
      <c r="O810" s="4"/>
      <c r="P810" s="4" t="str">
        <f t="shared" si="160"/>
        <v/>
      </c>
      <c r="Q810" s="4" t="str">
        <f t="shared" si="161"/>
        <v/>
      </c>
      <c r="R810" s="4">
        <f t="shared" si="165"/>
        <v>0</v>
      </c>
      <c r="S810" s="4">
        <f t="shared" si="166"/>
        <v>3</v>
      </c>
      <c r="T810" s="4" t="str">
        <f t="shared" si="167"/>
        <v>L3</v>
      </c>
      <c r="U810" s="4" t="str">
        <f t="shared" si="162"/>
        <v/>
      </c>
    </row>
    <row r="811" spans="1:21" x14ac:dyDescent="0.25">
      <c r="A811" s="4" t="str">
        <f t="shared" si="163"/>
        <v/>
      </c>
      <c r="B811" s="4" t="str">
        <f>IF(C811=1,MAX(B$2:$B810)+1,IF(F811=0,"",B810))</f>
        <v/>
      </c>
      <c r="C811" s="4">
        <f>COUNTIF($F$2:$F811,F811)</f>
        <v>0</v>
      </c>
      <c r="D811" s="4">
        <f>IF(F811=0,0,MAX($D$2:D810)+1)</f>
        <v>0</v>
      </c>
      <c r="E811" s="4">
        <f>IF(H811=0,0,MAX($E$2:E810)+1)</f>
        <v>0</v>
      </c>
      <c r="F811" s="59"/>
      <c r="G811" s="59"/>
      <c r="H811" s="59"/>
      <c r="I811" s="4" t="e">
        <f>IFERROR(VLOOKUP(H811,H$2:H810,1,FALSE),VLOOKUP(H811,H$478:H812,1,FALSE))</f>
        <v>#N/A</v>
      </c>
      <c r="J811" s="4" t="str">
        <f t="shared" si="156"/>
        <v/>
      </c>
      <c r="K811" s="4" t="str">
        <f t="shared" si="157"/>
        <v/>
      </c>
      <c r="L811" s="4" t="str">
        <f t="shared" si="158"/>
        <v/>
      </c>
      <c r="M811" s="5" t="str">
        <f t="shared" si="164"/>
        <v/>
      </c>
      <c r="N811" s="4" t="str">
        <f t="shared" si="159"/>
        <v/>
      </c>
      <c r="O811" s="4"/>
      <c r="P811" s="4" t="str">
        <f t="shared" si="160"/>
        <v/>
      </c>
      <c r="Q811" s="4" t="str">
        <f t="shared" si="161"/>
        <v/>
      </c>
      <c r="R811" s="4">
        <f t="shared" si="165"/>
        <v>0</v>
      </c>
      <c r="S811" s="4">
        <f t="shared" si="166"/>
        <v>1</v>
      </c>
      <c r="T811" s="4" t="str">
        <f t="shared" si="167"/>
        <v>L1</v>
      </c>
      <c r="U811" s="4" t="str">
        <f t="shared" si="162"/>
        <v/>
      </c>
    </row>
    <row r="812" spans="1:21" x14ac:dyDescent="0.25">
      <c r="A812" s="4" t="str">
        <f t="shared" si="163"/>
        <v/>
      </c>
      <c r="B812" s="4" t="str">
        <f>IF(C812=1,MAX(B$2:$B811)+1,IF(F812=0,"",B811))</f>
        <v/>
      </c>
      <c r="C812" s="4">
        <f>COUNTIF($F$2:$F812,F812)</f>
        <v>0</v>
      </c>
      <c r="D812" s="4">
        <f>IF(F812=0,0,MAX($D$2:D811)+1)</f>
        <v>0</v>
      </c>
      <c r="E812" s="4">
        <f>IF(H812=0,0,MAX($E$2:E811)+1)</f>
        <v>0</v>
      </c>
      <c r="F812" s="59"/>
      <c r="G812" s="59"/>
      <c r="H812" s="59"/>
      <c r="I812" s="4" t="e">
        <f>IFERROR(VLOOKUP(H812,H$2:H811,1,FALSE),VLOOKUP(H812,H$478:H813,1,FALSE))</f>
        <v>#N/A</v>
      </c>
      <c r="J812" s="4" t="str">
        <f t="shared" si="156"/>
        <v/>
      </c>
      <c r="K812" s="4" t="str">
        <f t="shared" si="157"/>
        <v/>
      </c>
      <c r="L812" s="4" t="str">
        <f t="shared" si="158"/>
        <v/>
      </c>
      <c r="M812" s="5" t="str">
        <f t="shared" si="164"/>
        <v/>
      </c>
      <c r="N812" s="4" t="str">
        <f t="shared" si="159"/>
        <v/>
      </c>
      <c r="O812" s="4"/>
      <c r="P812" s="4" t="str">
        <f t="shared" si="160"/>
        <v/>
      </c>
      <c r="Q812" s="4" t="str">
        <f t="shared" si="161"/>
        <v/>
      </c>
      <c r="R812" s="4">
        <f t="shared" si="165"/>
        <v>0</v>
      </c>
      <c r="S812" s="4">
        <f t="shared" si="166"/>
        <v>2</v>
      </c>
      <c r="T812" s="4" t="str">
        <f t="shared" si="167"/>
        <v>L2</v>
      </c>
      <c r="U812" s="4" t="str">
        <f t="shared" si="162"/>
        <v/>
      </c>
    </row>
    <row r="813" spans="1:21" x14ac:dyDescent="0.25">
      <c r="A813" s="4" t="str">
        <f t="shared" si="163"/>
        <v/>
      </c>
      <c r="B813" s="4" t="str">
        <f>IF(C813=1,MAX(B$2:$B812)+1,IF(F813=0,"",B812))</f>
        <v/>
      </c>
      <c r="C813" s="4">
        <f>COUNTIF($F$2:$F813,F813)</f>
        <v>0</v>
      </c>
      <c r="D813" s="4">
        <f>IF(F813=0,0,MAX($D$2:D812)+1)</f>
        <v>0</v>
      </c>
      <c r="E813" s="4">
        <f>IF(H813=0,0,MAX($E$2:E812)+1)</f>
        <v>0</v>
      </c>
      <c r="F813" s="59"/>
      <c r="G813" s="59"/>
      <c r="H813" s="59"/>
      <c r="I813" s="4" t="e">
        <f>IFERROR(VLOOKUP(H813,H$2:H812,1,FALSE),VLOOKUP(H813,H$478:H814,1,FALSE))</f>
        <v>#N/A</v>
      </c>
      <c r="J813" s="4" t="str">
        <f t="shared" si="156"/>
        <v/>
      </c>
      <c r="K813" s="4" t="str">
        <f t="shared" si="157"/>
        <v/>
      </c>
      <c r="L813" s="4" t="str">
        <f t="shared" si="158"/>
        <v/>
      </c>
      <c r="M813" s="5" t="str">
        <f t="shared" si="164"/>
        <v/>
      </c>
      <c r="N813" s="4" t="str">
        <f t="shared" si="159"/>
        <v/>
      </c>
      <c r="O813" s="4"/>
      <c r="P813" s="4" t="str">
        <f t="shared" si="160"/>
        <v/>
      </c>
      <c r="Q813" s="4" t="str">
        <f t="shared" si="161"/>
        <v/>
      </c>
      <c r="R813" s="4">
        <f t="shared" si="165"/>
        <v>0</v>
      </c>
      <c r="S813" s="4">
        <f t="shared" si="166"/>
        <v>3</v>
      </c>
      <c r="T813" s="4" t="str">
        <f t="shared" si="167"/>
        <v>L3</v>
      </c>
      <c r="U813" s="4" t="str">
        <f t="shared" si="162"/>
        <v/>
      </c>
    </row>
    <row r="814" spans="1:21" x14ac:dyDescent="0.25">
      <c r="A814" s="4" t="str">
        <f t="shared" si="163"/>
        <v/>
      </c>
      <c r="B814" s="4" t="str">
        <f>IF(C814=1,MAX(B$2:$B813)+1,IF(F814=0,"",B813))</f>
        <v/>
      </c>
      <c r="C814" s="4">
        <f>COUNTIF($F$2:$F814,F814)</f>
        <v>0</v>
      </c>
      <c r="D814" s="4">
        <f>IF(F814=0,0,MAX($D$2:D813)+1)</f>
        <v>0</v>
      </c>
      <c r="E814" s="4">
        <f>IF(H814=0,0,MAX($E$2:E813)+1)</f>
        <v>0</v>
      </c>
      <c r="F814" s="59"/>
      <c r="G814" s="59"/>
      <c r="H814" s="59"/>
      <c r="I814" s="4" t="e">
        <f>IFERROR(VLOOKUP(H814,H$2:H813,1,FALSE),VLOOKUP(H814,H$478:H815,1,FALSE))</f>
        <v>#N/A</v>
      </c>
      <c r="J814" s="4" t="str">
        <f t="shared" si="156"/>
        <v/>
      </c>
      <c r="K814" s="4" t="str">
        <f t="shared" si="157"/>
        <v/>
      </c>
      <c r="L814" s="4" t="str">
        <f t="shared" si="158"/>
        <v/>
      </c>
      <c r="M814" s="5" t="str">
        <f t="shared" si="164"/>
        <v/>
      </c>
      <c r="N814" s="4" t="str">
        <f t="shared" si="159"/>
        <v/>
      </c>
      <c r="O814" s="4"/>
      <c r="P814" s="4" t="str">
        <f t="shared" si="160"/>
        <v/>
      </c>
      <c r="Q814" s="4" t="str">
        <f t="shared" si="161"/>
        <v/>
      </c>
      <c r="R814" s="4">
        <f t="shared" si="165"/>
        <v>0</v>
      </c>
      <c r="S814" s="4">
        <f t="shared" si="166"/>
        <v>1</v>
      </c>
      <c r="T814" s="4" t="str">
        <f t="shared" si="167"/>
        <v>L1</v>
      </c>
      <c r="U814" s="4" t="str">
        <f t="shared" si="162"/>
        <v/>
      </c>
    </row>
    <row r="815" spans="1:21" x14ac:dyDescent="0.25">
      <c r="A815" s="4" t="str">
        <f t="shared" si="163"/>
        <v/>
      </c>
      <c r="B815" s="4" t="str">
        <f>IF(C815=1,MAX(B$2:$B814)+1,IF(F815=0,"",B814))</f>
        <v/>
      </c>
      <c r="C815" s="4">
        <f>COUNTIF($F$2:$F815,F815)</f>
        <v>0</v>
      </c>
      <c r="D815" s="4">
        <f>IF(F815=0,0,MAX($D$2:D814)+1)</f>
        <v>0</v>
      </c>
      <c r="E815" s="4">
        <f>IF(H815=0,0,MAX($E$2:E814)+1)</f>
        <v>0</v>
      </c>
      <c r="F815" s="59"/>
      <c r="G815" s="59"/>
      <c r="H815" s="59"/>
      <c r="I815" s="4" t="e">
        <f>IFERROR(VLOOKUP(H815,H$2:H814,1,FALSE),VLOOKUP(H815,H$478:H816,1,FALSE))</f>
        <v>#N/A</v>
      </c>
      <c r="J815" s="4" t="str">
        <f t="shared" si="156"/>
        <v/>
      </c>
      <c r="K815" s="4" t="str">
        <f t="shared" si="157"/>
        <v/>
      </c>
      <c r="L815" s="4" t="str">
        <f t="shared" si="158"/>
        <v/>
      </c>
      <c r="M815" s="5" t="str">
        <f t="shared" si="164"/>
        <v/>
      </c>
      <c r="N815" s="4" t="str">
        <f t="shared" si="159"/>
        <v/>
      </c>
      <c r="O815" s="4"/>
      <c r="P815" s="4" t="str">
        <f t="shared" si="160"/>
        <v/>
      </c>
      <c r="Q815" s="4" t="str">
        <f t="shared" si="161"/>
        <v/>
      </c>
      <c r="R815" s="4">
        <f t="shared" si="165"/>
        <v>0</v>
      </c>
      <c r="S815" s="4">
        <f t="shared" si="166"/>
        <v>2</v>
      </c>
      <c r="T815" s="4" t="str">
        <f t="shared" si="167"/>
        <v>L2</v>
      </c>
      <c r="U815" s="4" t="str">
        <f t="shared" si="162"/>
        <v/>
      </c>
    </row>
    <row r="816" spans="1:21" x14ac:dyDescent="0.25">
      <c r="A816" s="4" t="str">
        <f t="shared" si="163"/>
        <v/>
      </c>
      <c r="B816" s="4" t="str">
        <f>IF(C816=1,MAX(B$2:$B815)+1,IF(F816=0,"",B815))</f>
        <v/>
      </c>
      <c r="C816" s="4">
        <f>COUNTIF($F$2:$F816,F816)</f>
        <v>0</v>
      </c>
      <c r="D816" s="4">
        <f>IF(F816=0,0,MAX($D$2:D815)+1)</f>
        <v>0</v>
      </c>
      <c r="E816" s="4">
        <f>IF(H816=0,0,MAX($E$2:E815)+1)</f>
        <v>0</v>
      </c>
      <c r="F816" s="59"/>
      <c r="G816" s="59"/>
      <c r="H816" s="59"/>
      <c r="I816" s="4" t="e">
        <f>IFERROR(VLOOKUP(H816,H$2:H815,1,FALSE),VLOOKUP(H816,H$478:H817,1,FALSE))</f>
        <v>#N/A</v>
      </c>
      <c r="J816" s="4" t="str">
        <f t="shared" si="156"/>
        <v/>
      </c>
      <c r="K816" s="4" t="str">
        <f t="shared" si="157"/>
        <v/>
      </c>
      <c r="L816" s="4" t="str">
        <f t="shared" si="158"/>
        <v/>
      </c>
      <c r="M816" s="5" t="str">
        <f t="shared" si="164"/>
        <v/>
      </c>
      <c r="N816" s="4" t="str">
        <f t="shared" si="159"/>
        <v/>
      </c>
      <c r="O816" s="4"/>
      <c r="P816" s="4" t="str">
        <f t="shared" si="160"/>
        <v/>
      </c>
      <c r="Q816" s="4" t="str">
        <f t="shared" si="161"/>
        <v/>
      </c>
      <c r="R816" s="4">
        <f t="shared" si="165"/>
        <v>0</v>
      </c>
      <c r="S816" s="4">
        <f t="shared" si="166"/>
        <v>3</v>
      </c>
      <c r="T816" s="4" t="str">
        <f t="shared" si="167"/>
        <v>L3</v>
      </c>
      <c r="U816" s="4" t="str">
        <f t="shared" si="162"/>
        <v/>
      </c>
    </row>
    <row r="817" spans="1:21" x14ac:dyDescent="0.25">
      <c r="A817" s="4" t="str">
        <f t="shared" si="163"/>
        <v/>
      </c>
      <c r="B817" s="4" t="str">
        <f>IF(C817=1,MAX(B$2:$B816)+1,IF(F817=0,"",B816))</f>
        <v/>
      </c>
      <c r="C817" s="4">
        <f>COUNTIF($F$2:$F817,F817)</f>
        <v>0</v>
      </c>
      <c r="D817" s="4">
        <f>IF(F817=0,0,MAX($D$2:D816)+1)</f>
        <v>0</v>
      </c>
      <c r="E817" s="4">
        <f>IF(H817=0,0,MAX($E$2:E816)+1)</f>
        <v>0</v>
      </c>
      <c r="F817" s="59"/>
      <c r="G817" s="59"/>
      <c r="H817" s="59"/>
      <c r="I817" s="4" t="e">
        <f>IFERROR(VLOOKUP(H817,H$2:H816,1,FALSE),VLOOKUP(H817,H$478:H818,1,FALSE))</f>
        <v>#N/A</v>
      </c>
      <c r="J817" s="4" t="str">
        <f t="shared" si="156"/>
        <v/>
      </c>
      <c r="K817" s="4" t="str">
        <f t="shared" si="157"/>
        <v/>
      </c>
      <c r="L817" s="4" t="str">
        <f t="shared" si="158"/>
        <v/>
      </c>
      <c r="M817" s="5" t="str">
        <f t="shared" si="164"/>
        <v/>
      </c>
      <c r="N817" s="4" t="str">
        <f t="shared" si="159"/>
        <v/>
      </c>
      <c r="O817" s="4"/>
      <c r="P817" s="4" t="str">
        <f t="shared" si="160"/>
        <v/>
      </c>
      <c r="Q817" s="4" t="str">
        <f t="shared" si="161"/>
        <v/>
      </c>
      <c r="R817" s="4">
        <f t="shared" si="165"/>
        <v>0</v>
      </c>
      <c r="S817" s="4">
        <f t="shared" si="166"/>
        <v>1</v>
      </c>
      <c r="T817" s="4" t="str">
        <f t="shared" si="167"/>
        <v>L1</v>
      </c>
      <c r="U817" s="4" t="str">
        <f t="shared" si="162"/>
        <v/>
      </c>
    </row>
    <row r="818" spans="1:21" x14ac:dyDescent="0.25">
      <c r="A818" s="4" t="str">
        <f t="shared" si="163"/>
        <v/>
      </c>
      <c r="B818" s="4" t="str">
        <f>IF(C818=1,MAX(B$2:$B817)+1,IF(F818=0,"",B817))</f>
        <v/>
      </c>
      <c r="C818" s="4">
        <f>COUNTIF($F$2:$F818,F818)</f>
        <v>0</v>
      </c>
      <c r="D818" s="4">
        <f>IF(F818=0,0,MAX($D$2:D817)+1)</f>
        <v>0</v>
      </c>
      <c r="E818" s="4">
        <f>IF(H818=0,0,MAX($E$2:E817)+1)</f>
        <v>0</v>
      </c>
      <c r="F818" s="59"/>
      <c r="G818" s="59"/>
      <c r="H818" s="59"/>
      <c r="I818" s="4" t="e">
        <f>IFERROR(VLOOKUP(H818,H$2:H817,1,FALSE),VLOOKUP(H818,H$478:H819,1,FALSE))</f>
        <v>#N/A</v>
      </c>
      <c r="J818" s="4" t="str">
        <f t="shared" si="156"/>
        <v/>
      </c>
      <c r="K818" s="4" t="str">
        <f t="shared" si="157"/>
        <v/>
      </c>
      <c r="L818" s="4" t="str">
        <f t="shared" si="158"/>
        <v/>
      </c>
      <c r="M818" s="5" t="str">
        <f t="shared" si="164"/>
        <v/>
      </c>
      <c r="N818" s="4" t="str">
        <f t="shared" si="159"/>
        <v/>
      </c>
      <c r="O818" s="4"/>
      <c r="P818" s="4" t="str">
        <f t="shared" si="160"/>
        <v/>
      </c>
      <c r="Q818" s="4" t="str">
        <f t="shared" si="161"/>
        <v/>
      </c>
      <c r="R818" s="4">
        <f t="shared" si="165"/>
        <v>0</v>
      </c>
      <c r="S818" s="4">
        <f t="shared" si="166"/>
        <v>2</v>
      </c>
      <c r="T818" s="4" t="str">
        <f t="shared" si="167"/>
        <v>L2</v>
      </c>
      <c r="U818" s="4" t="str">
        <f t="shared" si="162"/>
        <v/>
      </c>
    </row>
    <row r="819" spans="1:21" x14ac:dyDescent="0.25">
      <c r="A819" s="4" t="str">
        <f t="shared" si="163"/>
        <v/>
      </c>
      <c r="B819" s="4" t="str">
        <f>IF(C819=1,MAX(B$2:$B818)+1,IF(F819=0,"",B818))</f>
        <v/>
      </c>
      <c r="C819" s="4">
        <f>COUNTIF($F$2:$F819,F819)</f>
        <v>0</v>
      </c>
      <c r="D819" s="4">
        <f>IF(F819=0,0,MAX($D$2:D818)+1)</f>
        <v>0</v>
      </c>
      <c r="E819" s="4">
        <f>IF(H819=0,0,MAX($E$2:E818)+1)</f>
        <v>0</v>
      </c>
      <c r="F819" s="59"/>
      <c r="G819" s="59"/>
      <c r="H819" s="59"/>
      <c r="I819" s="4" t="e">
        <f>IFERROR(VLOOKUP(H819,H$2:H818,1,FALSE),VLOOKUP(H819,H$478:H820,1,FALSE))</f>
        <v>#N/A</v>
      </c>
      <c r="J819" s="4" t="str">
        <f t="shared" si="156"/>
        <v/>
      </c>
      <c r="K819" s="4" t="str">
        <f t="shared" si="157"/>
        <v/>
      </c>
      <c r="L819" s="4" t="str">
        <f t="shared" si="158"/>
        <v/>
      </c>
      <c r="M819" s="5" t="str">
        <f t="shared" si="164"/>
        <v/>
      </c>
      <c r="N819" s="4" t="str">
        <f t="shared" si="159"/>
        <v/>
      </c>
      <c r="O819" s="4"/>
      <c r="P819" s="4" t="str">
        <f t="shared" si="160"/>
        <v/>
      </c>
      <c r="Q819" s="4" t="str">
        <f t="shared" si="161"/>
        <v/>
      </c>
      <c r="R819" s="4">
        <f t="shared" si="165"/>
        <v>0</v>
      </c>
      <c r="S819" s="4">
        <f t="shared" si="166"/>
        <v>3</v>
      </c>
      <c r="T819" s="4" t="str">
        <f t="shared" si="167"/>
        <v>L3</v>
      </c>
      <c r="U819" s="4" t="str">
        <f t="shared" si="162"/>
        <v/>
      </c>
    </row>
    <row r="820" spans="1:21" x14ac:dyDescent="0.25">
      <c r="A820" s="4" t="str">
        <f t="shared" si="163"/>
        <v/>
      </c>
      <c r="B820" s="4" t="str">
        <f>IF(C820=1,MAX(B$2:$B819)+1,IF(F820=0,"",B819))</f>
        <v/>
      </c>
      <c r="C820" s="4">
        <f>COUNTIF($F$2:$F820,F820)</f>
        <v>0</v>
      </c>
      <c r="D820" s="4">
        <f>IF(F820=0,0,MAX($D$2:D819)+1)</f>
        <v>0</v>
      </c>
      <c r="E820" s="4">
        <f>IF(H820=0,0,MAX($E$2:E819)+1)</f>
        <v>0</v>
      </c>
      <c r="F820" s="59"/>
      <c r="G820" s="59"/>
      <c r="H820" s="59"/>
      <c r="I820" s="4" t="e">
        <f>IFERROR(VLOOKUP(H820,H$2:H819,1,FALSE),VLOOKUP(H820,H$478:H821,1,FALSE))</f>
        <v>#N/A</v>
      </c>
      <c r="J820" s="4" t="str">
        <f t="shared" si="156"/>
        <v/>
      </c>
      <c r="K820" s="4" t="str">
        <f t="shared" si="157"/>
        <v/>
      </c>
      <c r="L820" s="4" t="str">
        <f t="shared" si="158"/>
        <v/>
      </c>
      <c r="M820" s="5" t="str">
        <f t="shared" si="164"/>
        <v/>
      </c>
      <c r="N820" s="4" t="str">
        <f t="shared" si="159"/>
        <v/>
      </c>
      <c r="O820" s="4"/>
      <c r="P820" s="4" t="str">
        <f t="shared" si="160"/>
        <v/>
      </c>
      <c r="Q820" s="4" t="str">
        <f t="shared" si="161"/>
        <v/>
      </c>
      <c r="R820" s="4">
        <f t="shared" si="165"/>
        <v>0</v>
      </c>
      <c r="S820" s="4">
        <f t="shared" si="166"/>
        <v>1</v>
      </c>
      <c r="T820" s="4" t="str">
        <f t="shared" si="167"/>
        <v>L1</v>
      </c>
      <c r="U820" s="4" t="str">
        <f t="shared" si="162"/>
        <v/>
      </c>
    </row>
    <row r="821" spans="1:21" x14ac:dyDescent="0.25">
      <c r="A821" s="4" t="str">
        <f t="shared" si="163"/>
        <v/>
      </c>
      <c r="B821" s="4" t="str">
        <f>IF(C821=1,MAX(B$2:$B820)+1,IF(F821=0,"",B820))</f>
        <v/>
      </c>
      <c r="C821" s="4">
        <f>COUNTIF($F$2:$F821,F821)</f>
        <v>0</v>
      </c>
      <c r="D821" s="4">
        <f>IF(F821=0,0,MAX($D$2:D820)+1)</f>
        <v>0</v>
      </c>
      <c r="E821" s="4">
        <f>IF(H821=0,0,MAX($E$2:E820)+1)</f>
        <v>0</v>
      </c>
      <c r="F821" s="59"/>
      <c r="G821" s="59"/>
      <c r="H821" s="59"/>
      <c r="I821" s="4" t="e">
        <f>IFERROR(VLOOKUP(H821,H$2:H820,1,FALSE),VLOOKUP(H821,H$478:H822,1,FALSE))</f>
        <v>#N/A</v>
      </c>
      <c r="J821" s="4" t="str">
        <f t="shared" si="156"/>
        <v/>
      </c>
      <c r="K821" s="4" t="str">
        <f t="shared" si="157"/>
        <v/>
      </c>
      <c r="L821" s="4" t="str">
        <f t="shared" si="158"/>
        <v/>
      </c>
      <c r="M821" s="5" t="str">
        <f t="shared" si="164"/>
        <v/>
      </c>
      <c r="N821" s="4" t="str">
        <f t="shared" si="159"/>
        <v/>
      </c>
      <c r="O821" s="4"/>
      <c r="P821" s="4" t="str">
        <f t="shared" si="160"/>
        <v/>
      </c>
      <c r="Q821" s="4" t="str">
        <f t="shared" si="161"/>
        <v/>
      </c>
      <c r="R821" s="4">
        <f t="shared" si="165"/>
        <v>0</v>
      </c>
      <c r="S821" s="4">
        <f t="shared" si="166"/>
        <v>2</v>
      </c>
      <c r="T821" s="4" t="str">
        <f t="shared" si="167"/>
        <v>L2</v>
      </c>
      <c r="U821" s="4" t="str">
        <f t="shared" si="162"/>
        <v/>
      </c>
    </row>
    <row r="822" spans="1:21" x14ac:dyDescent="0.25">
      <c r="A822" s="4" t="str">
        <f t="shared" si="163"/>
        <v/>
      </c>
      <c r="B822" s="4" t="str">
        <f>IF(C822=1,MAX(B$2:$B821)+1,IF(F822=0,"",B821))</f>
        <v/>
      </c>
      <c r="C822" s="4">
        <f>COUNTIF($F$2:$F822,F822)</f>
        <v>0</v>
      </c>
      <c r="D822" s="4">
        <f>IF(F822=0,0,MAX($D$2:D821)+1)</f>
        <v>0</v>
      </c>
      <c r="E822" s="4">
        <f>IF(H822=0,0,MAX($E$2:E821)+1)</f>
        <v>0</v>
      </c>
      <c r="F822" s="59"/>
      <c r="G822" s="59"/>
      <c r="H822" s="59"/>
      <c r="I822" s="4" t="e">
        <f>IFERROR(VLOOKUP(H822,H$2:H821,1,FALSE),VLOOKUP(H822,H$478:H823,1,FALSE))</f>
        <v>#N/A</v>
      </c>
      <c r="J822" s="4" t="str">
        <f t="shared" si="156"/>
        <v/>
      </c>
      <c r="K822" s="4" t="str">
        <f t="shared" si="157"/>
        <v/>
      </c>
      <c r="L822" s="4" t="str">
        <f t="shared" si="158"/>
        <v/>
      </c>
      <c r="M822" s="5" t="str">
        <f t="shared" si="164"/>
        <v/>
      </c>
      <c r="N822" s="4" t="str">
        <f t="shared" si="159"/>
        <v/>
      </c>
      <c r="O822" s="4"/>
      <c r="P822" s="4" t="str">
        <f t="shared" si="160"/>
        <v/>
      </c>
      <c r="Q822" s="4" t="str">
        <f t="shared" si="161"/>
        <v/>
      </c>
      <c r="R822" s="4">
        <f t="shared" si="165"/>
        <v>0</v>
      </c>
      <c r="S822" s="4">
        <f t="shared" si="166"/>
        <v>3</v>
      </c>
      <c r="T822" s="4" t="str">
        <f t="shared" si="167"/>
        <v>L3</v>
      </c>
      <c r="U822" s="4" t="str">
        <f t="shared" si="162"/>
        <v/>
      </c>
    </row>
    <row r="823" spans="1:21" x14ac:dyDescent="0.25">
      <c r="A823" s="4" t="str">
        <f t="shared" si="163"/>
        <v/>
      </c>
      <c r="B823" s="4" t="str">
        <f>IF(C823=1,MAX(B$2:$B822)+1,IF(F823=0,"",B822))</f>
        <v/>
      </c>
      <c r="C823" s="4">
        <f>COUNTIF($F$2:$F823,F823)</f>
        <v>0</v>
      </c>
      <c r="D823" s="4">
        <f>IF(F823=0,0,MAX($D$2:D822)+1)</f>
        <v>0</v>
      </c>
      <c r="E823" s="4">
        <f>IF(H823=0,0,MAX($E$2:E822)+1)</f>
        <v>0</v>
      </c>
      <c r="F823" s="59"/>
      <c r="G823" s="59"/>
      <c r="H823" s="59"/>
      <c r="I823" s="4" t="e">
        <f>IFERROR(VLOOKUP(H823,H$2:H822,1,FALSE),VLOOKUP(H823,H$478:H824,1,FALSE))</f>
        <v>#N/A</v>
      </c>
      <c r="J823" s="4" t="str">
        <f t="shared" si="156"/>
        <v/>
      </c>
      <c r="K823" s="4" t="str">
        <f t="shared" si="157"/>
        <v/>
      </c>
      <c r="L823" s="4" t="str">
        <f t="shared" si="158"/>
        <v/>
      </c>
      <c r="M823" s="5" t="str">
        <f t="shared" si="164"/>
        <v/>
      </c>
      <c r="N823" s="4" t="str">
        <f t="shared" si="159"/>
        <v/>
      </c>
      <c r="O823" s="4"/>
      <c r="P823" s="4" t="str">
        <f t="shared" si="160"/>
        <v/>
      </c>
      <c r="Q823" s="4" t="str">
        <f t="shared" si="161"/>
        <v/>
      </c>
      <c r="R823" s="4">
        <f t="shared" si="165"/>
        <v>0</v>
      </c>
      <c r="S823" s="4">
        <f t="shared" si="166"/>
        <v>1</v>
      </c>
      <c r="T823" s="4" t="str">
        <f t="shared" si="167"/>
        <v>L1</v>
      </c>
      <c r="U823" s="4" t="str">
        <f t="shared" si="162"/>
        <v/>
      </c>
    </row>
    <row r="824" spans="1:21" x14ac:dyDescent="0.25">
      <c r="A824" s="4" t="str">
        <f t="shared" si="163"/>
        <v/>
      </c>
      <c r="B824" s="4" t="str">
        <f>IF(C824=1,MAX(B$2:$B823)+1,IF(F824=0,"",B823))</f>
        <v/>
      </c>
      <c r="C824" s="4">
        <f>COUNTIF($F$2:$F824,F824)</f>
        <v>0</v>
      </c>
      <c r="D824" s="4">
        <f>IF(F824=0,0,MAX($D$2:D823)+1)</f>
        <v>0</v>
      </c>
      <c r="E824" s="4">
        <f>IF(H824=0,0,MAX($E$2:E823)+1)</f>
        <v>0</v>
      </c>
      <c r="F824" s="59"/>
      <c r="G824" s="59"/>
      <c r="H824" s="59"/>
      <c r="I824" s="4" t="e">
        <f>IFERROR(VLOOKUP(H824,H$2:H823,1,FALSE),VLOOKUP(H824,H$478:H825,1,FALSE))</f>
        <v>#N/A</v>
      </c>
      <c r="J824" s="4" t="str">
        <f t="shared" si="156"/>
        <v/>
      </c>
      <c r="K824" s="4" t="str">
        <f t="shared" si="157"/>
        <v/>
      </c>
      <c r="L824" s="4" t="str">
        <f t="shared" si="158"/>
        <v/>
      </c>
      <c r="M824" s="5" t="str">
        <f t="shared" si="164"/>
        <v/>
      </c>
      <c r="N824" s="4" t="str">
        <f t="shared" si="159"/>
        <v/>
      </c>
      <c r="O824" s="4"/>
      <c r="P824" s="4" t="str">
        <f t="shared" si="160"/>
        <v/>
      </c>
      <c r="Q824" s="4" t="str">
        <f t="shared" si="161"/>
        <v/>
      </c>
      <c r="R824" s="4">
        <f t="shared" si="165"/>
        <v>0</v>
      </c>
      <c r="S824" s="4">
        <f t="shared" si="166"/>
        <v>2</v>
      </c>
      <c r="T824" s="4" t="str">
        <f t="shared" si="167"/>
        <v>L2</v>
      </c>
      <c r="U824" s="4" t="str">
        <f t="shared" si="162"/>
        <v/>
      </c>
    </row>
    <row r="825" spans="1:21" x14ac:dyDescent="0.25">
      <c r="A825" s="4" t="str">
        <f t="shared" si="163"/>
        <v/>
      </c>
      <c r="B825" s="4" t="str">
        <f>IF(C825=1,MAX(B$2:$B824)+1,IF(F825=0,"",B824))</f>
        <v/>
      </c>
      <c r="C825" s="4">
        <f>COUNTIF($F$2:$F825,F825)</f>
        <v>0</v>
      </c>
      <c r="D825" s="4">
        <f>IF(F825=0,0,MAX($D$2:D824)+1)</f>
        <v>0</v>
      </c>
      <c r="E825" s="4">
        <f>IF(H825=0,0,MAX($E$2:E824)+1)</f>
        <v>0</v>
      </c>
      <c r="F825" s="59"/>
      <c r="G825" s="59"/>
      <c r="H825" s="59"/>
      <c r="I825" s="4" t="e">
        <f>IFERROR(VLOOKUP(H825,H$2:H824,1,FALSE),VLOOKUP(H825,H$478:H826,1,FALSE))</f>
        <v>#N/A</v>
      </c>
      <c r="J825" s="4" t="str">
        <f t="shared" si="156"/>
        <v/>
      </c>
      <c r="K825" s="4" t="str">
        <f t="shared" si="157"/>
        <v/>
      </c>
      <c r="L825" s="4" t="str">
        <f t="shared" si="158"/>
        <v/>
      </c>
      <c r="M825" s="5" t="str">
        <f t="shared" si="164"/>
        <v/>
      </c>
      <c r="N825" s="4" t="str">
        <f t="shared" si="159"/>
        <v/>
      </c>
      <c r="O825" s="4"/>
      <c r="P825" s="4" t="str">
        <f t="shared" si="160"/>
        <v/>
      </c>
      <c r="Q825" s="4" t="str">
        <f t="shared" si="161"/>
        <v/>
      </c>
      <c r="R825" s="4">
        <f t="shared" si="165"/>
        <v>0</v>
      </c>
      <c r="S825" s="4">
        <f t="shared" si="166"/>
        <v>3</v>
      </c>
      <c r="T825" s="4" t="str">
        <f t="shared" si="167"/>
        <v>L3</v>
      </c>
      <c r="U825" s="4" t="str">
        <f t="shared" si="162"/>
        <v/>
      </c>
    </row>
    <row r="826" spans="1:21" x14ac:dyDescent="0.25">
      <c r="A826" s="4" t="str">
        <f t="shared" si="163"/>
        <v/>
      </c>
      <c r="B826" s="4" t="str">
        <f>IF(C826=1,MAX(B$2:$B825)+1,IF(F826=0,"",B825))</f>
        <v/>
      </c>
      <c r="C826" s="4">
        <f>COUNTIF($F$2:$F826,F826)</f>
        <v>0</v>
      </c>
      <c r="D826" s="4">
        <f>IF(F826=0,0,MAX($D$2:D825)+1)</f>
        <v>0</v>
      </c>
      <c r="E826" s="4">
        <f>IF(H826=0,0,MAX($E$2:E825)+1)</f>
        <v>0</v>
      </c>
      <c r="F826" s="59"/>
      <c r="G826" s="59"/>
      <c r="H826" s="59"/>
      <c r="I826" s="4" t="e">
        <f>IFERROR(VLOOKUP(H826,H$2:H825,1,FALSE),VLOOKUP(H826,H$478:H827,1,FALSE))</f>
        <v>#N/A</v>
      </c>
      <c r="J826" s="4" t="str">
        <f t="shared" si="156"/>
        <v/>
      </c>
      <c r="K826" s="4" t="str">
        <f t="shared" si="157"/>
        <v/>
      </c>
      <c r="L826" s="4" t="str">
        <f t="shared" si="158"/>
        <v/>
      </c>
      <c r="M826" s="5" t="str">
        <f t="shared" si="164"/>
        <v/>
      </c>
      <c r="N826" s="4" t="str">
        <f t="shared" si="159"/>
        <v/>
      </c>
      <c r="O826" s="4"/>
      <c r="P826" s="4" t="str">
        <f t="shared" si="160"/>
        <v/>
      </c>
      <c r="Q826" s="4" t="str">
        <f t="shared" si="161"/>
        <v/>
      </c>
      <c r="R826" s="4">
        <f t="shared" si="165"/>
        <v>0</v>
      </c>
      <c r="S826" s="4">
        <f t="shared" si="166"/>
        <v>1</v>
      </c>
      <c r="T826" s="4" t="str">
        <f t="shared" si="167"/>
        <v>L1</v>
      </c>
      <c r="U826" s="4" t="str">
        <f t="shared" si="162"/>
        <v/>
      </c>
    </row>
    <row r="827" spans="1:21" x14ac:dyDescent="0.25">
      <c r="A827" s="4" t="str">
        <f t="shared" si="163"/>
        <v/>
      </c>
      <c r="B827" s="4" t="str">
        <f>IF(C827=1,MAX(B$2:$B826)+1,IF(F827=0,"",B826))</f>
        <v/>
      </c>
      <c r="C827" s="4">
        <f>COUNTIF($F$2:$F827,F827)</f>
        <v>0</v>
      </c>
      <c r="D827" s="4">
        <f>IF(F827=0,0,MAX($D$2:D826)+1)</f>
        <v>0</v>
      </c>
      <c r="E827" s="4">
        <f>IF(H827=0,0,MAX($E$2:E826)+1)</f>
        <v>0</v>
      </c>
      <c r="F827" s="59"/>
      <c r="G827" s="59"/>
      <c r="H827" s="59"/>
      <c r="I827" s="4" t="e">
        <f>IFERROR(VLOOKUP(H827,H$2:H826,1,FALSE),VLOOKUP(H827,H$478:H828,1,FALSE))</f>
        <v>#N/A</v>
      </c>
      <c r="J827" s="4" t="str">
        <f t="shared" si="156"/>
        <v/>
      </c>
      <c r="K827" s="4" t="str">
        <f t="shared" si="157"/>
        <v/>
      </c>
      <c r="L827" s="4" t="str">
        <f t="shared" si="158"/>
        <v/>
      </c>
      <c r="M827" s="5" t="str">
        <f t="shared" si="164"/>
        <v/>
      </c>
      <c r="N827" s="4" t="str">
        <f t="shared" si="159"/>
        <v/>
      </c>
      <c r="O827" s="4"/>
      <c r="P827" s="4" t="str">
        <f t="shared" si="160"/>
        <v/>
      </c>
      <c r="Q827" s="4" t="str">
        <f t="shared" si="161"/>
        <v/>
      </c>
      <c r="R827" s="4">
        <f t="shared" si="165"/>
        <v>0</v>
      </c>
      <c r="S827" s="4">
        <f t="shared" si="166"/>
        <v>2</v>
      </c>
      <c r="T827" s="4" t="str">
        <f t="shared" si="167"/>
        <v>L2</v>
      </c>
      <c r="U827" s="4" t="str">
        <f t="shared" si="162"/>
        <v/>
      </c>
    </row>
    <row r="828" spans="1:21" x14ac:dyDescent="0.25">
      <c r="A828" s="4" t="str">
        <f t="shared" si="163"/>
        <v/>
      </c>
      <c r="B828" s="4" t="str">
        <f>IF(C828=1,MAX(B$2:$B827)+1,IF(F828=0,"",B827))</f>
        <v/>
      </c>
      <c r="C828" s="4">
        <f>COUNTIF($F$2:$F828,F828)</f>
        <v>0</v>
      </c>
      <c r="D828" s="4">
        <f>IF(F828=0,0,MAX($D$2:D827)+1)</f>
        <v>0</v>
      </c>
      <c r="E828" s="4">
        <f>IF(H828=0,0,MAX($E$2:E827)+1)</f>
        <v>0</v>
      </c>
      <c r="F828" s="59"/>
      <c r="G828" s="59"/>
      <c r="H828" s="59"/>
      <c r="I828" s="4" t="e">
        <f>IFERROR(VLOOKUP(H828,H$2:H827,1,FALSE),VLOOKUP(H828,H$478:H829,1,FALSE))</f>
        <v>#N/A</v>
      </c>
      <c r="J828" s="4" t="str">
        <f t="shared" si="156"/>
        <v/>
      </c>
      <c r="K828" s="4" t="str">
        <f t="shared" si="157"/>
        <v/>
      </c>
      <c r="L828" s="4" t="str">
        <f t="shared" si="158"/>
        <v/>
      </c>
      <c r="M828" s="5" t="str">
        <f t="shared" si="164"/>
        <v/>
      </c>
      <c r="N828" s="4" t="str">
        <f t="shared" si="159"/>
        <v/>
      </c>
      <c r="O828" s="4"/>
      <c r="P828" s="4" t="str">
        <f t="shared" si="160"/>
        <v/>
      </c>
      <c r="Q828" s="4" t="str">
        <f t="shared" si="161"/>
        <v/>
      </c>
      <c r="R828" s="4">
        <f t="shared" si="165"/>
        <v>0</v>
      </c>
      <c r="S828" s="4">
        <f t="shared" si="166"/>
        <v>3</v>
      </c>
      <c r="T828" s="4" t="str">
        <f t="shared" si="167"/>
        <v>L3</v>
      </c>
      <c r="U828" s="4" t="str">
        <f t="shared" si="162"/>
        <v/>
      </c>
    </row>
    <row r="829" spans="1:21" x14ac:dyDescent="0.25">
      <c r="A829" s="4" t="str">
        <f t="shared" si="163"/>
        <v/>
      </c>
      <c r="B829" s="4" t="str">
        <f>IF(C829=1,MAX(B$2:$B828)+1,IF(F829=0,"",B828))</f>
        <v/>
      </c>
      <c r="C829" s="4">
        <f>COUNTIF($F$2:$F829,F829)</f>
        <v>0</v>
      </c>
      <c r="D829" s="4">
        <f>IF(F829=0,0,MAX($D$2:D828)+1)</f>
        <v>0</v>
      </c>
      <c r="E829" s="4">
        <f>IF(H829=0,0,MAX($E$2:E828)+1)</f>
        <v>0</v>
      </c>
      <c r="F829" s="59"/>
      <c r="G829" s="59"/>
      <c r="H829" s="59"/>
      <c r="I829" s="4" t="e">
        <f>IFERROR(VLOOKUP(H829,H$2:H828,1,FALSE),VLOOKUP(H829,H$478:H830,1,FALSE))</f>
        <v>#N/A</v>
      </c>
      <c r="J829" s="4" t="str">
        <f t="shared" si="156"/>
        <v/>
      </c>
      <c r="K829" s="4" t="str">
        <f t="shared" si="157"/>
        <v/>
      </c>
      <c r="L829" s="4" t="str">
        <f t="shared" si="158"/>
        <v/>
      </c>
      <c r="M829" s="5" t="str">
        <f t="shared" si="164"/>
        <v/>
      </c>
      <c r="N829" s="4" t="str">
        <f t="shared" si="159"/>
        <v/>
      </c>
      <c r="O829" s="4"/>
      <c r="P829" s="4" t="str">
        <f t="shared" si="160"/>
        <v/>
      </c>
      <c r="Q829" s="4" t="str">
        <f t="shared" si="161"/>
        <v/>
      </c>
      <c r="R829" s="4">
        <f t="shared" si="165"/>
        <v>0</v>
      </c>
      <c r="S829" s="4">
        <f t="shared" si="166"/>
        <v>1</v>
      </c>
      <c r="T829" s="4" t="str">
        <f t="shared" si="167"/>
        <v>L1</v>
      </c>
      <c r="U829" s="4" t="str">
        <f t="shared" si="162"/>
        <v/>
      </c>
    </row>
    <row r="830" spans="1:21" x14ac:dyDescent="0.25">
      <c r="A830" s="4" t="str">
        <f t="shared" si="163"/>
        <v/>
      </c>
      <c r="B830" s="4" t="str">
        <f>IF(C830=1,MAX(B$2:$B829)+1,IF(F830=0,"",B829))</f>
        <v/>
      </c>
      <c r="C830" s="4">
        <f>COUNTIF($F$2:$F830,F830)</f>
        <v>0</v>
      </c>
      <c r="D830" s="4">
        <f>IF(F830=0,0,MAX($D$2:D829)+1)</f>
        <v>0</v>
      </c>
      <c r="E830" s="4">
        <f>IF(H830=0,0,MAX($E$2:E829)+1)</f>
        <v>0</v>
      </c>
      <c r="F830" s="59"/>
      <c r="G830" s="59"/>
      <c r="H830" s="59"/>
      <c r="I830" s="4" t="e">
        <f>IFERROR(VLOOKUP(H830,H$2:H829,1,FALSE),VLOOKUP(H830,H$478:H831,1,FALSE))</f>
        <v>#N/A</v>
      </c>
      <c r="J830" s="4" t="str">
        <f t="shared" si="156"/>
        <v/>
      </c>
      <c r="K830" s="4" t="str">
        <f t="shared" si="157"/>
        <v/>
      </c>
      <c r="L830" s="4" t="str">
        <f t="shared" si="158"/>
        <v/>
      </c>
      <c r="M830" s="5" t="str">
        <f t="shared" si="164"/>
        <v/>
      </c>
      <c r="N830" s="4" t="str">
        <f t="shared" si="159"/>
        <v/>
      </c>
      <c r="O830" s="4"/>
      <c r="P830" s="4" t="str">
        <f t="shared" si="160"/>
        <v/>
      </c>
      <c r="Q830" s="4" t="str">
        <f t="shared" si="161"/>
        <v/>
      </c>
      <c r="R830" s="4">
        <f t="shared" si="165"/>
        <v>0</v>
      </c>
      <c r="S830" s="4">
        <f t="shared" si="166"/>
        <v>2</v>
      </c>
      <c r="T830" s="4" t="str">
        <f t="shared" si="167"/>
        <v>L2</v>
      </c>
      <c r="U830" s="4" t="str">
        <f t="shared" si="162"/>
        <v/>
      </c>
    </row>
    <row r="831" spans="1:21" x14ac:dyDescent="0.25">
      <c r="A831" s="4" t="str">
        <f t="shared" si="163"/>
        <v/>
      </c>
      <c r="B831" s="4" t="str">
        <f>IF(C831=1,MAX(B$2:$B830)+1,IF(F831=0,"",B830))</f>
        <v/>
      </c>
      <c r="C831" s="4">
        <f>COUNTIF($F$2:$F831,F831)</f>
        <v>0</v>
      </c>
      <c r="D831" s="4">
        <f>IF(F831=0,0,MAX($D$2:D830)+1)</f>
        <v>0</v>
      </c>
      <c r="E831" s="4">
        <f>IF(H831=0,0,MAX($E$2:E830)+1)</f>
        <v>0</v>
      </c>
      <c r="F831" s="59"/>
      <c r="G831" s="59"/>
      <c r="H831" s="59"/>
      <c r="I831" s="4" t="e">
        <f>IFERROR(VLOOKUP(H831,H$2:H830,1,FALSE),VLOOKUP(H831,H$478:H832,1,FALSE))</f>
        <v>#N/A</v>
      </c>
      <c r="J831" s="4" t="str">
        <f t="shared" si="156"/>
        <v/>
      </c>
      <c r="K831" s="4" t="str">
        <f t="shared" si="157"/>
        <v/>
      </c>
      <c r="L831" s="4" t="str">
        <f t="shared" si="158"/>
        <v/>
      </c>
      <c r="M831" s="5" t="str">
        <f t="shared" si="164"/>
        <v/>
      </c>
      <c r="N831" s="4" t="str">
        <f t="shared" si="159"/>
        <v/>
      </c>
      <c r="O831" s="4"/>
      <c r="P831" s="4" t="str">
        <f t="shared" si="160"/>
        <v/>
      </c>
      <c r="Q831" s="4" t="str">
        <f t="shared" si="161"/>
        <v/>
      </c>
      <c r="R831" s="4">
        <f t="shared" si="165"/>
        <v>0</v>
      </c>
      <c r="S831" s="4">
        <f t="shared" si="166"/>
        <v>3</v>
      </c>
      <c r="T831" s="4" t="str">
        <f t="shared" si="167"/>
        <v>L3</v>
      </c>
      <c r="U831" s="4" t="str">
        <f t="shared" si="162"/>
        <v/>
      </c>
    </row>
    <row r="832" spans="1:21" x14ac:dyDescent="0.25">
      <c r="A832" s="4" t="str">
        <f t="shared" si="163"/>
        <v/>
      </c>
      <c r="B832" s="4" t="str">
        <f>IF(C832=1,MAX(B$2:$B831)+1,IF(F832=0,"",B831))</f>
        <v/>
      </c>
      <c r="C832" s="4">
        <f>COUNTIF($F$2:$F832,F832)</f>
        <v>0</v>
      </c>
      <c r="D832" s="4">
        <f>IF(F832=0,0,MAX($D$2:D831)+1)</f>
        <v>0</v>
      </c>
      <c r="E832" s="4">
        <f>IF(H832=0,0,MAX($E$2:E831)+1)</f>
        <v>0</v>
      </c>
      <c r="F832" s="59"/>
      <c r="G832" s="59"/>
      <c r="H832" s="59"/>
      <c r="I832" s="4" t="e">
        <f>IFERROR(VLOOKUP(H832,H$2:H831,1,FALSE),VLOOKUP(H832,H$478:H833,1,FALSE))</f>
        <v>#N/A</v>
      </c>
      <c r="J832" s="4" t="str">
        <f t="shared" si="156"/>
        <v/>
      </c>
      <c r="K832" s="4" t="str">
        <f t="shared" si="157"/>
        <v/>
      </c>
      <c r="L832" s="4" t="str">
        <f t="shared" si="158"/>
        <v/>
      </c>
      <c r="M832" s="5" t="str">
        <f t="shared" si="164"/>
        <v/>
      </c>
      <c r="N832" s="4" t="str">
        <f t="shared" si="159"/>
        <v/>
      </c>
      <c r="O832" s="4"/>
      <c r="P832" s="4" t="str">
        <f t="shared" si="160"/>
        <v/>
      </c>
      <c r="Q832" s="4" t="str">
        <f t="shared" si="161"/>
        <v/>
      </c>
      <c r="R832" s="4">
        <f t="shared" si="165"/>
        <v>0</v>
      </c>
      <c r="S832" s="4">
        <f t="shared" si="166"/>
        <v>1</v>
      </c>
      <c r="T832" s="4" t="str">
        <f t="shared" si="167"/>
        <v>L1</v>
      </c>
      <c r="U832" s="4" t="str">
        <f t="shared" si="162"/>
        <v/>
      </c>
    </row>
    <row r="833" spans="1:21" x14ac:dyDescent="0.25">
      <c r="A833" s="4" t="str">
        <f t="shared" si="163"/>
        <v/>
      </c>
      <c r="B833" s="4" t="str">
        <f>IF(C833=1,MAX(B$2:$B832)+1,IF(F833=0,"",B832))</f>
        <v/>
      </c>
      <c r="C833" s="4">
        <f>COUNTIF($F$2:$F833,F833)</f>
        <v>0</v>
      </c>
      <c r="D833" s="4">
        <f>IF(F833=0,0,MAX($D$2:D832)+1)</f>
        <v>0</v>
      </c>
      <c r="E833" s="4">
        <f>IF(H833=0,0,MAX($E$2:E832)+1)</f>
        <v>0</v>
      </c>
      <c r="F833" s="59"/>
      <c r="G833" s="59"/>
      <c r="H833" s="59"/>
      <c r="I833" s="4" t="e">
        <f>IFERROR(VLOOKUP(H833,H$2:H832,1,FALSE),VLOOKUP(H833,H$478:H834,1,FALSE))</f>
        <v>#N/A</v>
      </c>
      <c r="J833" s="4" t="str">
        <f t="shared" si="156"/>
        <v/>
      </c>
      <c r="K833" s="4" t="str">
        <f t="shared" si="157"/>
        <v/>
      </c>
      <c r="L833" s="4" t="str">
        <f t="shared" si="158"/>
        <v/>
      </c>
      <c r="M833" s="5" t="str">
        <f t="shared" si="164"/>
        <v/>
      </c>
      <c r="N833" s="4" t="str">
        <f t="shared" si="159"/>
        <v/>
      </c>
      <c r="O833" s="4"/>
      <c r="P833" s="4" t="str">
        <f t="shared" si="160"/>
        <v/>
      </c>
      <c r="Q833" s="4" t="str">
        <f t="shared" si="161"/>
        <v/>
      </c>
      <c r="R833" s="4">
        <f t="shared" si="165"/>
        <v>0</v>
      </c>
      <c r="S833" s="4">
        <f t="shared" si="166"/>
        <v>2</v>
      </c>
      <c r="T833" s="4" t="str">
        <f t="shared" si="167"/>
        <v>L2</v>
      </c>
      <c r="U833" s="4" t="str">
        <f t="shared" si="162"/>
        <v/>
      </c>
    </row>
    <row r="834" spans="1:21" x14ac:dyDescent="0.25">
      <c r="A834" s="4" t="str">
        <f t="shared" si="163"/>
        <v/>
      </c>
      <c r="B834" s="4" t="str">
        <f>IF(C834=1,MAX(B$2:$B833)+1,IF(F834=0,"",B833))</f>
        <v/>
      </c>
      <c r="C834" s="4">
        <f>COUNTIF($F$2:$F834,F834)</f>
        <v>0</v>
      </c>
      <c r="D834" s="4">
        <f>IF(F834=0,0,MAX($D$2:D833)+1)</f>
        <v>0</v>
      </c>
      <c r="E834" s="4">
        <f>IF(H834=0,0,MAX($E$2:E833)+1)</f>
        <v>0</v>
      </c>
      <c r="F834" s="59"/>
      <c r="G834" s="59"/>
      <c r="H834" s="59"/>
      <c r="I834" s="4" t="e">
        <f>IFERROR(VLOOKUP(H834,H$2:H833,1,FALSE),VLOOKUP(H834,H$478:H835,1,FALSE))</f>
        <v>#N/A</v>
      </c>
      <c r="J834" s="4" t="str">
        <f t="shared" si="156"/>
        <v/>
      </c>
      <c r="K834" s="4" t="str">
        <f t="shared" si="157"/>
        <v/>
      </c>
      <c r="L834" s="4" t="str">
        <f t="shared" si="158"/>
        <v/>
      </c>
      <c r="M834" s="5" t="str">
        <f t="shared" si="164"/>
        <v/>
      </c>
      <c r="N834" s="4" t="str">
        <f t="shared" si="159"/>
        <v/>
      </c>
      <c r="O834" s="4"/>
      <c r="P834" s="4" t="str">
        <f t="shared" si="160"/>
        <v/>
      </c>
      <c r="Q834" s="4" t="str">
        <f t="shared" si="161"/>
        <v/>
      </c>
      <c r="R834" s="4">
        <f t="shared" si="165"/>
        <v>0</v>
      </c>
      <c r="S834" s="4">
        <f t="shared" si="166"/>
        <v>3</v>
      </c>
      <c r="T834" s="4" t="str">
        <f t="shared" si="167"/>
        <v>L3</v>
      </c>
      <c r="U834" s="4" t="str">
        <f t="shared" si="162"/>
        <v/>
      </c>
    </row>
    <row r="835" spans="1:21" x14ac:dyDescent="0.25">
      <c r="A835" s="4" t="str">
        <f t="shared" si="163"/>
        <v/>
      </c>
      <c r="B835" s="4" t="str">
        <f>IF(C835=1,MAX(B$2:$B834)+1,IF(F835=0,"",B834))</f>
        <v/>
      </c>
      <c r="C835" s="4">
        <f>COUNTIF($F$2:$F835,F835)</f>
        <v>0</v>
      </c>
      <c r="D835" s="4">
        <f>IF(F835=0,0,MAX($D$2:D834)+1)</f>
        <v>0</v>
      </c>
      <c r="E835" s="4">
        <f>IF(H835=0,0,MAX($E$2:E834)+1)</f>
        <v>0</v>
      </c>
      <c r="F835" s="59"/>
      <c r="G835" s="59"/>
      <c r="H835" s="59"/>
      <c r="I835" s="4" t="e">
        <f>IFERROR(VLOOKUP(H835,H$2:H834,1,FALSE),VLOOKUP(H835,H$478:H836,1,FALSE))</f>
        <v>#N/A</v>
      </c>
      <c r="J835" s="4" t="str">
        <f t="shared" ref="J835:J898" si="168">IF($H835=0,"",VLOOKUP($H835,Исходные_данные,36,FALSE))</f>
        <v/>
      </c>
      <c r="K835" s="4" t="str">
        <f t="shared" ref="K835:K898" si="169">IF($H835=0,"",VLOOKUP($H835,Исходные_данные,37,FALSE))</f>
        <v/>
      </c>
      <c r="L835" s="4" t="str">
        <f t="shared" ref="L835:L898" si="170">IF($H835=0,"",VLOOKUP($H835,Исходные_данные,38,FALSE))</f>
        <v/>
      </c>
      <c r="M835" s="5" t="str">
        <f t="shared" si="164"/>
        <v/>
      </c>
      <c r="N835" s="4" t="str">
        <f t="shared" ref="N835:N898" si="171">IF($H835=0,"",VLOOKUP($H835,Исходные_данные,39,FALSE))</f>
        <v/>
      </c>
      <c r="O835" s="4"/>
      <c r="P835" s="4" t="str">
        <f t="shared" ref="P835:P898" si="172">IF($H835=0,"",VLOOKUP($H835,Исходные_данные,41,FALSE))</f>
        <v/>
      </c>
      <c r="Q835" s="4" t="str">
        <f t="shared" ref="Q835:Q898" si="173">IF($H835=0,"",VLOOKUP($H835,Исходные_данные,8,FALSE))</f>
        <v/>
      </c>
      <c r="R835" s="4">
        <f t="shared" si="165"/>
        <v>0</v>
      </c>
      <c r="S835" s="4">
        <f t="shared" si="166"/>
        <v>1</v>
      </c>
      <c r="T835" s="4" t="str">
        <f t="shared" si="167"/>
        <v>L1</v>
      </c>
      <c r="U835" s="4" t="str">
        <f t="shared" ref="U835:U898" si="174">IF($H835=0,"",VLOOKUP($H835,Исходные_данные,31,FALSE))</f>
        <v/>
      </c>
    </row>
    <row r="836" spans="1:21" x14ac:dyDescent="0.25">
      <c r="A836" s="4" t="str">
        <f t="shared" si="163"/>
        <v/>
      </c>
      <c r="B836" s="4" t="str">
        <f>IF(C836=1,MAX(B$2:$B835)+1,IF(F836=0,"",B835))</f>
        <v/>
      </c>
      <c r="C836" s="4">
        <f>COUNTIF($F$2:$F836,F836)</f>
        <v>0</v>
      </c>
      <c r="D836" s="4">
        <f>IF(F836=0,0,MAX($D$2:D835)+1)</f>
        <v>0</v>
      </c>
      <c r="E836" s="4">
        <f>IF(H836=0,0,MAX($E$2:E835)+1)</f>
        <v>0</v>
      </c>
      <c r="F836" s="59"/>
      <c r="G836" s="59"/>
      <c r="H836" s="59"/>
      <c r="I836" s="4" t="e">
        <f>IFERROR(VLOOKUP(H836,H$2:H835,1,FALSE),VLOOKUP(H836,H$478:H837,1,FALSE))</f>
        <v>#N/A</v>
      </c>
      <c r="J836" s="4" t="str">
        <f t="shared" si="168"/>
        <v/>
      </c>
      <c r="K836" s="4" t="str">
        <f t="shared" si="169"/>
        <v/>
      </c>
      <c r="L836" s="4" t="str">
        <f t="shared" si="170"/>
        <v/>
      </c>
      <c r="M836" s="5" t="str">
        <f t="shared" si="164"/>
        <v/>
      </c>
      <c r="N836" s="4" t="str">
        <f t="shared" si="171"/>
        <v/>
      </c>
      <c r="O836" s="4"/>
      <c r="P836" s="4" t="str">
        <f t="shared" si="172"/>
        <v/>
      </c>
      <c r="Q836" s="4" t="str">
        <f t="shared" si="173"/>
        <v/>
      </c>
      <c r="R836" s="4">
        <f t="shared" si="165"/>
        <v>0</v>
      </c>
      <c r="S836" s="4">
        <f t="shared" si="166"/>
        <v>2</v>
      </c>
      <c r="T836" s="4" t="str">
        <f t="shared" si="167"/>
        <v>L2</v>
      </c>
      <c r="U836" s="4" t="str">
        <f t="shared" si="174"/>
        <v/>
      </c>
    </row>
    <row r="837" spans="1:21" x14ac:dyDescent="0.25">
      <c r="A837" s="4" t="str">
        <f t="shared" si="163"/>
        <v/>
      </c>
      <c r="B837" s="4" t="str">
        <f>IF(C837=1,MAX(B$2:$B836)+1,IF(F837=0,"",B836))</f>
        <v/>
      </c>
      <c r="C837" s="4">
        <f>COUNTIF($F$2:$F837,F837)</f>
        <v>0</v>
      </c>
      <c r="D837" s="4">
        <f>IF(F837=0,0,MAX($D$2:D836)+1)</f>
        <v>0</v>
      </c>
      <c r="E837" s="4">
        <f>IF(H837=0,0,MAX($E$2:E836)+1)</f>
        <v>0</v>
      </c>
      <c r="F837" s="59"/>
      <c r="G837" s="59"/>
      <c r="H837" s="59"/>
      <c r="I837" s="4" t="e">
        <f>IFERROR(VLOOKUP(H837,H$2:H836,1,FALSE),VLOOKUP(H837,H$478:H838,1,FALSE))</f>
        <v>#N/A</v>
      </c>
      <c r="J837" s="4" t="str">
        <f t="shared" si="168"/>
        <v/>
      </c>
      <c r="K837" s="4" t="str">
        <f t="shared" si="169"/>
        <v/>
      </c>
      <c r="L837" s="4" t="str">
        <f t="shared" si="170"/>
        <v/>
      </c>
      <c r="M837" s="5" t="str">
        <f t="shared" si="164"/>
        <v/>
      </c>
      <c r="N837" s="4" t="str">
        <f t="shared" si="171"/>
        <v/>
      </c>
      <c r="O837" s="4"/>
      <c r="P837" s="4" t="str">
        <f t="shared" si="172"/>
        <v/>
      </c>
      <c r="Q837" s="4" t="str">
        <f t="shared" si="173"/>
        <v/>
      </c>
      <c r="R837" s="4">
        <f t="shared" si="165"/>
        <v>0</v>
      </c>
      <c r="S837" s="4">
        <f t="shared" si="166"/>
        <v>3</v>
      </c>
      <c r="T837" s="4" t="str">
        <f t="shared" si="167"/>
        <v>L3</v>
      </c>
      <c r="U837" s="4" t="str">
        <f t="shared" si="174"/>
        <v/>
      </c>
    </row>
    <row r="838" spans="1:21" x14ac:dyDescent="0.25">
      <c r="A838" s="4" t="str">
        <f t="shared" si="163"/>
        <v/>
      </c>
      <c r="B838" s="4" t="str">
        <f>IF(C838=1,MAX(B$2:$B837)+1,IF(F838=0,"",B837))</f>
        <v/>
      </c>
      <c r="C838" s="4">
        <f>COUNTIF($F$2:$F838,F838)</f>
        <v>0</v>
      </c>
      <c r="D838" s="4">
        <f>IF(F838=0,0,MAX($D$2:D837)+1)</f>
        <v>0</v>
      </c>
      <c r="E838" s="4">
        <f>IF(H838=0,0,MAX($E$2:E837)+1)</f>
        <v>0</v>
      </c>
      <c r="F838" s="59"/>
      <c r="G838" s="59"/>
      <c r="H838" s="59"/>
      <c r="I838" s="4" t="e">
        <f>IFERROR(VLOOKUP(H838,H$2:H837,1,FALSE),VLOOKUP(H838,H$478:H839,1,FALSE))</f>
        <v>#N/A</v>
      </c>
      <c r="J838" s="4" t="str">
        <f t="shared" si="168"/>
        <v/>
      </c>
      <c r="K838" s="4" t="str">
        <f t="shared" si="169"/>
        <v/>
      </c>
      <c r="L838" s="4" t="str">
        <f t="shared" si="170"/>
        <v/>
      </c>
      <c r="M838" s="5" t="str">
        <f t="shared" si="164"/>
        <v/>
      </c>
      <c r="N838" s="4" t="str">
        <f t="shared" si="171"/>
        <v/>
      </c>
      <c r="O838" s="4"/>
      <c r="P838" s="4" t="str">
        <f t="shared" si="172"/>
        <v/>
      </c>
      <c r="Q838" s="4" t="str">
        <f t="shared" si="173"/>
        <v/>
      </c>
      <c r="R838" s="4">
        <f t="shared" si="165"/>
        <v>0</v>
      </c>
      <c r="S838" s="4">
        <f t="shared" si="166"/>
        <v>1</v>
      </c>
      <c r="T838" s="4" t="str">
        <f t="shared" si="167"/>
        <v>L1</v>
      </c>
      <c r="U838" s="4" t="str">
        <f t="shared" si="174"/>
        <v/>
      </c>
    </row>
    <row r="839" spans="1:21" x14ac:dyDescent="0.25">
      <c r="A839" s="4" t="str">
        <f t="shared" si="163"/>
        <v/>
      </c>
      <c r="B839" s="4" t="str">
        <f>IF(C839=1,MAX(B$2:$B838)+1,IF(F839=0,"",B838))</f>
        <v/>
      </c>
      <c r="C839" s="4">
        <f>COUNTIF($F$2:$F839,F839)</f>
        <v>0</v>
      </c>
      <c r="D839" s="4">
        <f>IF(F839=0,0,MAX($D$2:D838)+1)</f>
        <v>0</v>
      </c>
      <c r="E839" s="4">
        <f>IF(H839=0,0,MAX($E$2:E838)+1)</f>
        <v>0</v>
      </c>
      <c r="F839" s="59"/>
      <c r="G839" s="59"/>
      <c r="H839" s="59"/>
      <c r="I839" s="4" t="e">
        <f>IFERROR(VLOOKUP(H839,H$2:H838,1,FALSE),VLOOKUP(H839,H$478:H840,1,FALSE))</f>
        <v>#N/A</v>
      </c>
      <c r="J839" s="4" t="str">
        <f t="shared" si="168"/>
        <v/>
      </c>
      <c r="K839" s="4" t="str">
        <f t="shared" si="169"/>
        <v/>
      </c>
      <c r="L839" s="4" t="str">
        <f t="shared" si="170"/>
        <v/>
      </c>
      <c r="M839" s="5" t="str">
        <f t="shared" si="164"/>
        <v/>
      </c>
      <c r="N839" s="4" t="str">
        <f t="shared" si="171"/>
        <v/>
      </c>
      <c r="O839" s="4"/>
      <c r="P839" s="4" t="str">
        <f t="shared" si="172"/>
        <v/>
      </c>
      <c r="Q839" s="4" t="str">
        <f t="shared" si="173"/>
        <v/>
      </c>
      <c r="R839" s="4">
        <f t="shared" si="165"/>
        <v>0</v>
      </c>
      <c r="S839" s="4">
        <f t="shared" si="166"/>
        <v>2</v>
      </c>
      <c r="T839" s="4" t="str">
        <f t="shared" si="167"/>
        <v>L2</v>
      </c>
      <c r="U839" s="4" t="str">
        <f t="shared" si="174"/>
        <v/>
      </c>
    </row>
    <row r="840" spans="1:21" x14ac:dyDescent="0.25">
      <c r="A840" s="4" t="str">
        <f t="shared" si="163"/>
        <v/>
      </c>
      <c r="B840" s="4" t="str">
        <f>IF(C840=1,MAX(B$2:$B839)+1,IF(F840=0,"",B839))</f>
        <v/>
      </c>
      <c r="C840" s="4">
        <f>COUNTIF($F$2:$F840,F840)</f>
        <v>0</v>
      </c>
      <c r="D840" s="4">
        <f>IF(F840=0,0,MAX($D$2:D839)+1)</f>
        <v>0</v>
      </c>
      <c r="E840" s="4">
        <f>IF(H840=0,0,MAX($E$2:E839)+1)</f>
        <v>0</v>
      </c>
      <c r="F840" s="59"/>
      <c r="G840" s="59"/>
      <c r="H840" s="59"/>
      <c r="I840" s="4" t="e">
        <f>IFERROR(VLOOKUP(H840,H$2:H839,1,FALSE),VLOOKUP(H840,H$478:H841,1,FALSE))</f>
        <v>#N/A</v>
      </c>
      <c r="J840" s="4" t="str">
        <f t="shared" si="168"/>
        <v/>
      </c>
      <c r="K840" s="4" t="str">
        <f t="shared" si="169"/>
        <v/>
      </c>
      <c r="L840" s="4" t="str">
        <f t="shared" si="170"/>
        <v/>
      </c>
      <c r="M840" s="5" t="str">
        <f t="shared" si="164"/>
        <v/>
      </c>
      <c r="N840" s="4" t="str">
        <f t="shared" si="171"/>
        <v/>
      </c>
      <c r="O840" s="4"/>
      <c r="P840" s="4" t="str">
        <f t="shared" si="172"/>
        <v/>
      </c>
      <c r="Q840" s="4" t="str">
        <f t="shared" si="173"/>
        <v/>
      </c>
      <c r="R840" s="4">
        <f t="shared" si="165"/>
        <v>0</v>
      </c>
      <c r="S840" s="4">
        <f t="shared" si="166"/>
        <v>3</v>
      </c>
      <c r="T840" s="4" t="str">
        <f t="shared" si="167"/>
        <v>L3</v>
      </c>
      <c r="U840" s="4" t="str">
        <f t="shared" si="174"/>
        <v/>
      </c>
    </row>
    <row r="841" spans="1:21" x14ac:dyDescent="0.25">
      <c r="A841" s="4" t="str">
        <f t="shared" si="163"/>
        <v/>
      </c>
      <c r="B841" s="4" t="str">
        <f>IF(C841=1,MAX(B$2:$B840)+1,IF(F841=0,"",B840))</f>
        <v/>
      </c>
      <c r="C841" s="4">
        <f>COUNTIF($F$2:$F841,F841)</f>
        <v>0</v>
      </c>
      <c r="D841" s="4">
        <f>IF(F841=0,0,MAX($D$2:D840)+1)</f>
        <v>0</v>
      </c>
      <c r="E841" s="4">
        <f>IF(H841=0,0,MAX($E$2:E840)+1)</f>
        <v>0</v>
      </c>
      <c r="F841" s="59"/>
      <c r="G841" s="59"/>
      <c r="H841" s="59"/>
      <c r="I841" s="4" t="e">
        <f>IFERROR(VLOOKUP(H841,H$2:H840,1,FALSE),VLOOKUP(H841,H$478:H842,1,FALSE))</f>
        <v>#N/A</v>
      </c>
      <c r="J841" s="4" t="str">
        <f t="shared" si="168"/>
        <v/>
      </c>
      <c r="K841" s="4" t="str">
        <f t="shared" si="169"/>
        <v/>
      </c>
      <c r="L841" s="4" t="str">
        <f t="shared" si="170"/>
        <v/>
      </c>
      <c r="M841" s="5" t="str">
        <f t="shared" si="164"/>
        <v/>
      </c>
      <c r="N841" s="4" t="str">
        <f t="shared" si="171"/>
        <v/>
      </c>
      <c r="O841" s="4"/>
      <c r="P841" s="4" t="str">
        <f t="shared" si="172"/>
        <v/>
      </c>
      <c r="Q841" s="4" t="str">
        <f t="shared" si="173"/>
        <v/>
      </c>
      <c r="R841" s="4">
        <f t="shared" si="165"/>
        <v>0</v>
      </c>
      <c r="S841" s="4">
        <f t="shared" si="166"/>
        <v>1</v>
      </c>
      <c r="T841" s="4" t="str">
        <f t="shared" si="167"/>
        <v>L1</v>
      </c>
      <c r="U841" s="4" t="str">
        <f t="shared" si="174"/>
        <v/>
      </c>
    </row>
    <row r="842" spans="1:21" x14ac:dyDescent="0.25">
      <c r="A842" s="4" t="str">
        <f t="shared" si="163"/>
        <v/>
      </c>
      <c r="B842" s="4" t="str">
        <f>IF(C842=1,MAX(B$2:$B841)+1,IF(F842=0,"",B841))</f>
        <v/>
      </c>
      <c r="C842" s="4">
        <f>COUNTIF($F$2:$F842,F842)</f>
        <v>0</v>
      </c>
      <c r="D842" s="4">
        <f>IF(F842=0,0,MAX($D$2:D841)+1)</f>
        <v>0</v>
      </c>
      <c r="E842" s="4">
        <f>IF(H842=0,0,MAX($E$2:E841)+1)</f>
        <v>0</v>
      </c>
      <c r="F842" s="59"/>
      <c r="G842" s="59"/>
      <c r="H842" s="59"/>
      <c r="I842" s="4" t="e">
        <f>IFERROR(VLOOKUP(H842,H$2:H841,1,FALSE),VLOOKUP(H842,H$478:H843,1,FALSE))</f>
        <v>#N/A</v>
      </c>
      <c r="J842" s="4" t="str">
        <f t="shared" si="168"/>
        <v/>
      </c>
      <c r="K842" s="4" t="str">
        <f t="shared" si="169"/>
        <v/>
      </c>
      <c r="L842" s="4" t="str">
        <f t="shared" si="170"/>
        <v/>
      </c>
      <c r="M842" s="5" t="str">
        <f t="shared" si="164"/>
        <v/>
      </c>
      <c r="N842" s="4" t="str">
        <f t="shared" si="171"/>
        <v/>
      </c>
      <c r="O842" s="4"/>
      <c r="P842" s="4" t="str">
        <f t="shared" si="172"/>
        <v/>
      </c>
      <c r="Q842" s="4" t="str">
        <f t="shared" si="173"/>
        <v/>
      </c>
      <c r="R842" s="4">
        <f t="shared" si="165"/>
        <v>0</v>
      </c>
      <c r="S842" s="4">
        <f t="shared" si="166"/>
        <v>2</v>
      </c>
      <c r="T842" s="4" t="str">
        <f t="shared" si="167"/>
        <v>L2</v>
      </c>
      <c r="U842" s="4" t="str">
        <f t="shared" si="174"/>
        <v/>
      </c>
    </row>
    <row r="843" spans="1:21" x14ac:dyDescent="0.25">
      <c r="A843" s="4" t="str">
        <f t="shared" si="163"/>
        <v/>
      </c>
      <c r="B843" s="4" t="str">
        <f>IF(C843=1,MAX(B$2:$B842)+1,IF(F843=0,"",B842))</f>
        <v/>
      </c>
      <c r="C843" s="4">
        <f>COUNTIF($F$2:$F843,F843)</f>
        <v>0</v>
      </c>
      <c r="D843" s="4">
        <f>IF(F843=0,0,MAX($D$2:D842)+1)</f>
        <v>0</v>
      </c>
      <c r="E843" s="4">
        <f>IF(H843=0,0,MAX($E$2:E842)+1)</f>
        <v>0</v>
      </c>
      <c r="F843" s="59"/>
      <c r="G843" s="59"/>
      <c r="H843" s="59"/>
      <c r="I843" s="4" t="e">
        <f>IFERROR(VLOOKUP(H843,H$2:H842,1,FALSE),VLOOKUP(H843,H$478:H844,1,FALSE))</f>
        <v>#N/A</v>
      </c>
      <c r="J843" s="4" t="str">
        <f t="shared" si="168"/>
        <v/>
      </c>
      <c r="K843" s="4" t="str">
        <f t="shared" si="169"/>
        <v/>
      </c>
      <c r="L843" s="4" t="str">
        <f t="shared" si="170"/>
        <v/>
      </c>
      <c r="M843" s="5" t="str">
        <f t="shared" si="164"/>
        <v/>
      </c>
      <c r="N843" s="4" t="str">
        <f t="shared" si="171"/>
        <v/>
      </c>
      <c r="O843" s="4"/>
      <c r="P843" s="4" t="str">
        <f t="shared" si="172"/>
        <v/>
      </c>
      <c r="Q843" s="4" t="str">
        <f t="shared" si="173"/>
        <v/>
      </c>
      <c r="R843" s="4">
        <f t="shared" si="165"/>
        <v>0</v>
      </c>
      <c r="S843" s="4">
        <f t="shared" si="166"/>
        <v>3</v>
      </c>
      <c r="T843" s="4" t="str">
        <f t="shared" si="167"/>
        <v>L3</v>
      </c>
      <c r="U843" s="4" t="str">
        <f t="shared" si="174"/>
        <v/>
      </c>
    </row>
    <row r="844" spans="1:21" x14ac:dyDescent="0.25">
      <c r="A844" s="4" t="str">
        <f t="shared" si="163"/>
        <v/>
      </c>
      <c r="B844" s="4" t="str">
        <f>IF(C844=1,MAX(B$2:$B843)+1,IF(F844=0,"",B843))</f>
        <v/>
      </c>
      <c r="C844" s="4">
        <f>COUNTIF($F$2:$F844,F844)</f>
        <v>0</v>
      </c>
      <c r="D844" s="4">
        <f>IF(F844=0,0,MAX($D$2:D843)+1)</f>
        <v>0</v>
      </c>
      <c r="E844" s="4">
        <f>IF(H844=0,0,MAX($E$2:E843)+1)</f>
        <v>0</v>
      </c>
      <c r="F844" s="59"/>
      <c r="G844" s="59"/>
      <c r="H844" s="59"/>
      <c r="I844" s="4" t="e">
        <f>IFERROR(VLOOKUP(H844,H$2:H843,1,FALSE),VLOOKUP(H844,H$478:H845,1,FALSE))</f>
        <v>#N/A</v>
      </c>
      <c r="J844" s="4" t="str">
        <f t="shared" si="168"/>
        <v/>
      </c>
      <c r="K844" s="4" t="str">
        <f t="shared" si="169"/>
        <v/>
      </c>
      <c r="L844" s="4" t="str">
        <f t="shared" si="170"/>
        <v/>
      </c>
      <c r="M844" s="5" t="str">
        <f t="shared" si="164"/>
        <v/>
      </c>
      <c r="N844" s="4" t="str">
        <f t="shared" si="171"/>
        <v/>
      </c>
      <c r="O844" s="4"/>
      <c r="P844" s="4" t="str">
        <f t="shared" si="172"/>
        <v/>
      </c>
      <c r="Q844" s="4" t="str">
        <f t="shared" si="173"/>
        <v/>
      </c>
      <c r="R844" s="4">
        <f t="shared" si="165"/>
        <v>0</v>
      </c>
      <c r="S844" s="4">
        <f t="shared" si="166"/>
        <v>1</v>
      </c>
      <c r="T844" s="4" t="str">
        <f t="shared" si="167"/>
        <v>L1</v>
      </c>
      <c r="U844" s="4" t="str">
        <f t="shared" si="174"/>
        <v/>
      </c>
    </row>
    <row r="845" spans="1:21" x14ac:dyDescent="0.25">
      <c r="A845" s="4" t="str">
        <f t="shared" si="163"/>
        <v/>
      </c>
      <c r="B845" s="4" t="str">
        <f>IF(C845=1,MAX(B$2:$B844)+1,IF(F845=0,"",B844))</f>
        <v/>
      </c>
      <c r="C845" s="4">
        <f>COUNTIF($F$2:$F845,F845)</f>
        <v>0</v>
      </c>
      <c r="D845" s="4">
        <f>IF(F845=0,0,MAX($D$2:D844)+1)</f>
        <v>0</v>
      </c>
      <c r="E845" s="4">
        <f>IF(H845=0,0,MAX($E$2:E844)+1)</f>
        <v>0</v>
      </c>
      <c r="F845" s="59"/>
      <c r="G845" s="59"/>
      <c r="H845" s="59"/>
      <c r="I845" s="4" t="e">
        <f>IFERROR(VLOOKUP(H845,H$2:H844,1,FALSE),VLOOKUP(H845,H$478:H846,1,FALSE))</f>
        <v>#N/A</v>
      </c>
      <c r="J845" s="4" t="str">
        <f t="shared" si="168"/>
        <v/>
      </c>
      <c r="K845" s="4" t="str">
        <f t="shared" si="169"/>
        <v/>
      </c>
      <c r="L845" s="4" t="str">
        <f t="shared" si="170"/>
        <v/>
      </c>
      <c r="M845" s="5" t="str">
        <f t="shared" si="164"/>
        <v/>
      </c>
      <c r="N845" s="4" t="str">
        <f t="shared" si="171"/>
        <v/>
      </c>
      <c r="O845" s="4"/>
      <c r="P845" s="4" t="str">
        <f t="shared" si="172"/>
        <v/>
      </c>
      <c r="Q845" s="4" t="str">
        <f t="shared" si="173"/>
        <v/>
      </c>
      <c r="R845" s="4">
        <f t="shared" si="165"/>
        <v>0</v>
      </c>
      <c r="S845" s="4">
        <f t="shared" si="166"/>
        <v>2</v>
      </c>
      <c r="T845" s="4" t="str">
        <f t="shared" si="167"/>
        <v>L2</v>
      </c>
      <c r="U845" s="4" t="str">
        <f t="shared" si="174"/>
        <v/>
      </c>
    </row>
    <row r="846" spans="1:21" x14ac:dyDescent="0.25">
      <c r="A846" s="4" t="str">
        <f t="shared" si="163"/>
        <v/>
      </c>
      <c r="B846" s="4" t="str">
        <f>IF(C846=1,MAX(B$2:$B845)+1,IF(F846=0,"",B845))</f>
        <v/>
      </c>
      <c r="C846" s="4">
        <f>COUNTIF($F$2:$F846,F846)</f>
        <v>0</v>
      </c>
      <c r="D846" s="4">
        <f>IF(F846=0,0,MAX($D$2:D845)+1)</f>
        <v>0</v>
      </c>
      <c r="E846" s="4">
        <f>IF(H846=0,0,MAX($E$2:E845)+1)</f>
        <v>0</v>
      </c>
      <c r="F846" s="59"/>
      <c r="G846" s="59"/>
      <c r="H846" s="59"/>
      <c r="I846" s="4" t="e">
        <f>IFERROR(VLOOKUP(H846,H$2:H845,1,FALSE),VLOOKUP(H846,H$478:H847,1,FALSE))</f>
        <v>#N/A</v>
      </c>
      <c r="J846" s="4" t="str">
        <f t="shared" si="168"/>
        <v/>
      </c>
      <c r="K846" s="4" t="str">
        <f t="shared" si="169"/>
        <v/>
      </c>
      <c r="L846" s="4" t="str">
        <f t="shared" si="170"/>
        <v/>
      </c>
      <c r="M846" s="5" t="str">
        <f t="shared" si="164"/>
        <v/>
      </c>
      <c r="N846" s="4" t="str">
        <f t="shared" si="171"/>
        <v/>
      </c>
      <c r="O846" s="4"/>
      <c r="P846" s="4" t="str">
        <f t="shared" si="172"/>
        <v/>
      </c>
      <c r="Q846" s="4" t="str">
        <f t="shared" si="173"/>
        <v/>
      </c>
      <c r="R846" s="4">
        <f t="shared" si="165"/>
        <v>0</v>
      </c>
      <c r="S846" s="4">
        <f t="shared" si="166"/>
        <v>3</v>
      </c>
      <c r="T846" s="4" t="str">
        <f t="shared" si="167"/>
        <v>L3</v>
      </c>
      <c r="U846" s="4" t="str">
        <f t="shared" si="174"/>
        <v/>
      </c>
    </row>
    <row r="847" spans="1:21" x14ac:dyDescent="0.25">
      <c r="A847" s="4" t="str">
        <f t="shared" si="163"/>
        <v/>
      </c>
      <c r="B847" s="4" t="str">
        <f>IF(C847=1,MAX(B$2:$B846)+1,IF(F847=0,"",B846))</f>
        <v/>
      </c>
      <c r="C847" s="4">
        <f>COUNTIF($F$2:$F847,F847)</f>
        <v>0</v>
      </c>
      <c r="D847" s="4">
        <f>IF(F847=0,0,MAX($D$2:D846)+1)</f>
        <v>0</v>
      </c>
      <c r="E847" s="4">
        <f>IF(H847=0,0,MAX($E$2:E846)+1)</f>
        <v>0</v>
      </c>
      <c r="F847" s="59"/>
      <c r="G847" s="59"/>
      <c r="H847" s="59"/>
      <c r="I847" s="4" t="e">
        <f>IFERROR(VLOOKUP(H847,H$2:H846,1,FALSE),VLOOKUP(H847,H$478:H848,1,FALSE))</f>
        <v>#N/A</v>
      </c>
      <c r="J847" s="4" t="str">
        <f t="shared" si="168"/>
        <v/>
      </c>
      <c r="K847" s="4" t="str">
        <f t="shared" si="169"/>
        <v/>
      </c>
      <c r="L847" s="4" t="str">
        <f t="shared" si="170"/>
        <v/>
      </c>
      <c r="M847" s="5" t="str">
        <f t="shared" si="164"/>
        <v/>
      </c>
      <c r="N847" s="4" t="str">
        <f t="shared" si="171"/>
        <v/>
      </c>
      <c r="O847" s="4"/>
      <c r="P847" s="4" t="str">
        <f t="shared" si="172"/>
        <v/>
      </c>
      <c r="Q847" s="4" t="str">
        <f t="shared" si="173"/>
        <v/>
      </c>
      <c r="R847" s="4">
        <f t="shared" si="165"/>
        <v>0</v>
      </c>
      <c r="S847" s="4">
        <f t="shared" si="166"/>
        <v>1</v>
      </c>
      <c r="T847" s="4" t="str">
        <f t="shared" si="167"/>
        <v>L1</v>
      </c>
      <c r="U847" s="4" t="str">
        <f t="shared" si="174"/>
        <v/>
      </c>
    </row>
    <row r="848" spans="1:21" x14ac:dyDescent="0.25">
      <c r="A848" s="4" t="str">
        <f t="shared" si="163"/>
        <v/>
      </c>
      <c r="B848" s="4" t="str">
        <f>IF(C848=1,MAX(B$2:$B847)+1,IF(F848=0,"",B847))</f>
        <v/>
      </c>
      <c r="C848" s="4">
        <f>COUNTIF($F$2:$F848,F848)</f>
        <v>0</v>
      </c>
      <c r="D848" s="4">
        <f>IF(F848=0,0,MAX($D$2:D847)+1)</f>
        <v>0</v>
      </c>
      <c r="E848" s="4">
        <f>IF(H848=0,0,MAX($E$2:E847)+1)</f>
        <v>0</v>
      </c>
      <c r="F848" s="59"/>
      <c r="G848" s="59"/>
      <c r="H848" s="59"/>
      <c r="I848" s="4" t="e">
        <f>IFERROR(VLOOKUP(H848,H$2:H847,1,FALSE),VLOOKUP(H848,H$478:H849,1,FALSE))</f>
        <v>#N/A</v>
      </c>
      <c r="J848" s="4" t="str">
        <f t="shared" si="168"/>
        <v/>
      </c>
      <c r="K848" s="4" t="str">
        <f t="shared" si="169"/>
        <v/>
      </c>
      <c r="L848" s="4" t="str">
        <f t="shared" si="170"/>
        <v/>
      </c>
      <c r="M848" s="5" t="str">
        <f t="shared" si="164"/>
        <v/>
      </c>
      <c r="N848" s="4" t="str">
        <f t="shared" si="171"/>
        <v/>
      </c>
      <c r="O848" s="4"/>
      <c r="P848" s="4" t="str">
        <f t="shared" si="172"/>
        <v/>
      </c>
      <c r="Q848" s="4" t="str">
        <f t="shared" si="173"/>
        <v/>
      </c>
      <c r="R848" s="4">
        <f t="shared" si="165"/>
        <v>0</v>
      </c>
      <c r="S848" s="4">
        <f t="shared" si="166"/>
        <v>2</v>
      </c>
      <c r="T848" s="4" t="str">
        <f t="shared" si="167"/>
        <v>L2</v>
      </c>
      <c r="U848" s="4" t="str">
        <f t="shared" si="174"/>
        <v/>
      </c>
    </row>
    <row r="849" spans="1:21" x14ac:dyDescent="0.25">
      <c r="A849" s="4" t="str">
        <f t="shared" si="163"/>
        <v/>
      </c>
      <c r="B849" s="4" t="str">
        <f>IF(C849=1,MAX(B$2:$B848)+1,IF(F849=0,"",B848))</f>
        <v/>
      </c>
      <c r="C849" s="4">
        <f>COUNTIF($F$2:$F849,F849)</f>
        <v>0</v>
      </c>
      <c r="D849" s="4">
        <f>IF(F849=0,0,MAX($D$2:D848)+1)</f>
        <v>0</v>
      </c>
      <c r="E849" s="4">
        <f>IF(H849=0,0,MAX($E$2:E848)+1)</f>
        <v>0</v>
      </c>
      <c r="F849" s="59"/>
      <c r="G849" s="59"/>
      <c r="H849" s="59"/>
      <c r="I849" s="4" t="e">
        <f>IFERROR(VLOOKUP(H849,H$2:H848,1,FALSE),VLOOKUP(H849,H$478:H850,1,FALSE))</f>
        <v>#N/A</v>
      </c>
      <c r="J849" s="4" t="str">
        <f t="shared" si="168"/>
        <v/>
      </c>
      <c r="K849" s="4" t="str">
        <f t="shared" si="169"/>
        <v/>
      </c>
      <c r="L849" s="4" t="str">
        <f t="shared" si="170"/>
        <v/>
      </c>
      <c r="M849" s="5" t="str">
        <f t="shared" si="164"/>
        <v/>
      </c>
      <c r="N849" s="4" t="str">
        <f t="shared" si="171"/>
        <v/>
      </c>
      <c r="O849" s="4"/>
      <c r="P849" s="4" t="str">
        <f t="shared" si="172"/>
        <v/>
      </c>
      <c r="Q849" s="4" t="str">
        <f t="shared" si="173"/>
        <v/>
      </c>
      <c r="R849" s="4">
        <f t="shared" si="165"/>
        <v>0</v>
      </c>
      <c r="S849" s="4">
        <f t="shared" si="166"/>
        <v>3</v>
      </c>
      <c r="T849" s="4" t="str">
        <f t="shared" si="167"/>
        <v>L3</v>
      </c>
      <c r="U849" s="4" t="str">
        <f t="shared" si="174"/>
        <v/>
      </c>
    </row>
    <row r="850" spans="1:21" x14ac:dyDescent="0.25">
      <c r="A850" s="4" t="str">
        <f t="shared" si="163"/>
        <v/>
      </c>
      <c r="B850" s="4" t="str">
        <f>IF(C850=1,MAX(B$2:$B849)+1,IF(F850=0,"",B849))</f>
        <v/>
      </c>
      <c r="C850" s="4">
        <f>COUNTIF($F$2:$F850,F850)</f>
        <v>0</v>
      </c>
      <c r="D850" s="4">
        <f>IF(F850=0,0,MAX($D$2:D849)+1)</f>
        <v>0</v>
      </c>
      <c r="E850" s="4">
        <f>IF(H850=0,0,MAX($E$2:E849)+1)</f>
        <v>0</v>
      </c>
      <c r="F850" s="59"/>
      <c r="G850" s="59"/>
      <c r="H850" s="59"/>
      <c r="I850" s="4" t="e">
        <f>IFERROR(VLOOKUP(H850,H$2:H849,1,FALSE),VLOOKUP(H850,H$478:H851,1,FALSE))</f>
        <v>#N/A</v>
      </c>
      <c r="J850" s="4" t="str">
        <f t="shared" si="168"/>
        <v/>
      </c>
      <c r="K850" s="4" t="str">
        <f t="shared" si="169"/>
        <v/>
      </c>
      <c r="L850" s="4" t="str">
        <f t="shared" si="170"/>
        <v/>
      </c>
      <c r="M850" s="5" t="str">
        <f t="shared" si="164"/>
        <v/>
      </c>
      <c r="N850" s="4" t="str">
        <f t="shared" si="171"/>
        <v/>
      </c>
      <c r="O850" s="4"/>
      <c r="P850" s="4" t="str">
        <f t="shared" si="172"/>
        <v/>
      </c>
      <c r="Q850" s="4" t="str">
        <f t="shared" si="173"/>
        <v/>
      </c>
      <c r="R850" s="4">
        <f t="shared" si="165"/>
        <v>0</v>
      </c>
      <c r="S850" s="4">
        <f t="shared" si="166"/>
        <v>1</v>
      </c>
      <c r="T850" s="4" t="str">
        <f t="shared" si="167"/>
        <v>L1</v>
      </c>
      <c r="U850" s="4" t="str">
        <f t="shared" si="174"/>
        <v/>
      </c>
    </row>
    <row r="851" spans="1:21" x14ac:dyDescent="0.25">
      <c r="A851" s="4" t="str">
        <f t="shared" si="163"/>
        <v/>
      </c>
      <c r="B851" s="4" t="str">
        <f>IF(C851=1,MAX(B$2:$B850)+1,IF(F851=0,"",B850))</f>
        <v/>
      </c>
      <c r="C851" s="4">
        <f>COUNTIF($F$2:$F851,F851)</f>
        <v>0</v>
      </c>
      <c r="D851" s="4">
        <f>IF(F851=0,0,MAX($D$2:D850)+1)</f>
        <v>0</v>
      </c>
      <c r="E851" s="4">
        <f>IF(H851=0,0,MAX($E$2:E850)+1)</f>
        <v>0</v>
      </c>
      <c r="F851" s="59"/>
      <c r="G851" s="59"/>
      <c r="H851" s="59"/>
      <c r="I851" s="4" t="e">
        <f>IFERROR(VLOOKUP(H851,H$2:H850,1,FALSE),VLOOKUP(H851,H$478:H852,1,FALSE))</f>
        <v>#N/A</v>
      </c>
      <c r="J851" s="4" t="str">
        <f t="shared" si="168"/>
        <v/>
      </c>
      <c r="K851" s="4" t="str">
        <f t="shared" si="169"/>
        <v/>
      </c>
      <c r="L851" s="4" t="str">
        <f t="shared" si="170"/>
        <v/>
      </c>
      <c r="M851" s="5" t="str">
        <f t="shared" si="164"/>
        <v/>
      </c>
      <c r="N851" s="4" t="str">
        <f t="shared" si="171"/>
        <v/>
      </c>
      <c r="O851" s="4"/>
      <c r="P851" s="4" t="str">
        <f t="shared" si="172"/>
        <v/>
      </c>
      <c r="Q851" s="4" t="str">
        <f t="shared" si="173"/>
        <v/>
      </c>
      <c r="R851" s="4">
        <f t="shared" si="165"/>
        <v>0</v>
      </c>
      <c r="S851" s="4">
        <f t="shared" si="166"/>
        <v>2</v>
      </c>
      <c r="T851" s="4" t="str">
        <f t="shared" si="167"/>
        <v>L2</v>
      </c>
      <c r="U851" s="4" t="str">
        <f t="shared" si="174"/>
        <v/>
      </c>
    </row>
    <row r="852" spans="1:21" x14ac:dyDescent="0.25">
      <c r="A852" s="4" t="str">
        <f t="shared" si="163"/>
        <v/>
      </c>
      <c r="B852" s="4" t="str">
        <f>IF(C852=1,MAX(B$2:$B851)+1,IF(F852=0,"",B851))</f>
        <v/>
      </c>
      <c r="C852" s="4">
        <f>COUNTIF($F$2:$F852,F852)</f>
        <v>0</v>
      </c>
      <c r="D852" s="4">
        <f>IF(F852=0,0,MAX($D$2:D851)+1)</f>
        <v>0</v>
      </c>
      <c r="E852" s="4">
        <f>IF(H852=0,0,MAX($E$2:E851)+1)</f>
        <v>0</v>
      </c>
      <c r="F852" s="59"/>
      <c r="G852" s="59"/>
      <c r="H852" s="59"/>
      <c r="I852" s="4" t="e">
        <f>IFERROR(VLOOKUP(H852,H$2:H851,1,FALSE),VLOOKUP(H852,H$478:H853,1,FALSE))</f>
        <v>#N/A</v>
      </c>
      <c r="J852" s="4" t="str">
        <f t="shared" si="168"/>
        <v/>
      </c>
      <c r="K852" s="4" t="str">
        <f t="shared" si="169"/>
        <v/>
      </c>
      <c r="L852" s="4" t="str">
        <f t="shared" si="170"/>
        <v/>
      </c>
      <c r="M852" s="5" t="str">
        <f t="shared" si="164"/>
        <v/>
      </c>
      <c r="N852" s="4" t="str">
        <f t="shared" si="171"/>
        <v/>
      </c>
      <c r="O852" s="4"/>
      <c r="P852" s="4" t="str">
        <f t="shared" si="172"/>
        <v/>
      </c>
      <c r="Q852" s="4" t="str">
        <f t="shared" si="173"/>
        <v/>
      </c>
      <c r="R852" s="4">
        <f t="shared" si="165"/>
        <v>0</v>
      </c>
      <c r="S852" s="4">
        <f t="shared" si="166"/>
        <v>3</v>
      </c>
      <c r="T852" s="4" t="str">
        <f t="shared" si="167"/>
        <v>L3</v>
      </c>
      <c r="U852" s="4" t="str">
        <f t="shared" si="174"/>
        <v/>
      </c>
    </row>
    <row r="853" spans="1:21" x14ac:dyDescent="0.25">
      <c r="A853" s="4" t="str">
        <f t="shared" si="163"/>
        <v/>
      </c>
      <c r="B853" s="4" t="str">
        <f>IF(C853=1,MAX(B$2:$B852)+1,IF(F853=0,"",B852))</f>
        <v/>
      </c>
      <c r="C853" s="4">
        <f>COUNTIF($F$2:$F853,F853)</f>
        <v>0</v>
      </c>
      <c r="D853" s="4">
        <f>IF(F853=0,0,MAX($D$2:D852)+1)</f>
        <v>0</v>
      </c>
      <c r="E853" s="4">
        <f>IF(H853=0,0,MAX($E$2:E852)+1)</f>
        <v>0</v>
      </c>
      <c r="F853" s="59"/>
      <c r="G853" s="59"/>
      <c r="H853" s="59"/>
      <c r="I853" s="4" t="e">
        <f>IFERROR(VLOOKUP(H853,H$2:H852,1,FALSE),VLOOKUP(H853,H$478:H854,1,FALSE))</f>
        <v>#N/A</v>
      </c>
      <c r="J853" s="4" t="str">
        <f t="shared" si="168"/>
        <v/>
      </c>
      <c r="K853" s="4" t="str">
        <f t="shared" si="169"/>
        <v/>
      </c>
      <c r="L853" s="4" t="str">
        <f t="shared" si="170"/>
        <v/>
      </c>
      <c r="M853" s="5" t="str">
        <f t="shared" si="164"/>
        <v/>
      </c>
      <c r="N853" s="4" t="str">
        <f t="shared" si="171"/>
        <v/>
      </c>
      <c r="O853" s="4"/>
      <c r="P853" s="4" t="str">
        <f t="shared" si="172"/>
        <v/>
      </c>
      <c r="Q853" s="4" t="str">
        <f t="shared" si="173"/>
        <v/>
      </c>
      <c r="R853" s="4">
        <f t="shared" si="165"/>
        <v>0</v>
      </c>
      <c r="S853" s="4">
        <f t="shared" si="166"/>
        <v>1</v>
      </c>
      <c r="T853" s="4" t="str">
        <f t="shared" si="167"/>
        <v>L1</v>
      </c>
      <c r="U853" s="4" t="str">
        <f t="shared" si="174"/>
        <v/>
      </c>
    </row>
    <row r="854" spans="1:21" x14ac:dyDescent="0.25">
      <c r="A854" s="4" t="str">
        <f t="shared" si="163"/>
        <v/>
      </c>
      <c r="B854" s="4" t="str">
        <f>IF(C854=1,MAX(B$2:$B853)+1,IF(F854=0,"",B853))</f>
        <v/>
      </c>
      <c r="C854" s="4">
        <f>COUNTIF($F$2:$F854,F854)</f>
        <v>0</v>
      </c>
      <c r="D854" s="4">
        <f>IF(F854=0,0,MAX($D$2:D853)+1)</f>
        <v>0</v>
      </c>
      <c r="E854" s="4">
        <f>IF(H854=0,0,MAX($E$2:E853)+1)</f>
        <v>0</v>
      </c>
      <c r="F854" s="59"/>
      <c r="G854" s="59"/>
      <c r="H854" s="59"/>
      <c r="I854" s="4" t="e">
        <f>IFERROR(VLOOKUP(H854,H$2:H853,1,FALSE),VLOOKUP(H854,H$478:H855,1,FALSE))</f>
        <v>#N/A</v>
      </c>
      <c r="J854" s="4" t="str">
        <f t="shared" si="168"/>
        <v/>
      </c>
      <c r="K854" s="4" t="str">
        <f t="shared" si="169"/>
        <v/>
      </c>
      <c r="L854" s="4" t="str">
        <f t="shared" si="170"/>
        <v/>
      </c>
      <c r="M854" s="5" t="str">
        <f t="shared" si="164"/>
        <v/>
      </c>
      <c r="N854" s="4" t="str">
        <f t="shared" si="171"/>
        <v/>
      </c>
      <c r="O854" s="4"/>
      <c r="P854" s="4" t="str">
        <f t="shared" si="172"/>
        <v/>
      </c>
      <c r="Q854" s="4" t="str">
        <f t="shared" si="173"/>
        <v/>
      </c>
      <c r="R854" s="4">
        <f t="shared" si="165"/>
        <v>0</v>
      </c>
      <c r="S854" s="4">
        <f t="shared" si="166"/>
        <v>2</v>
      </c>
      <c r="T854" s="4" t="str">
        <f t="shared" si="167"/>
        <v>L2</v>
      </c>
      <c r="U854" s="4" t="str">
        <f t="shared" si="174"/>
        <v/>
      </c>
    </row>
    <row r="855" spans="1:21" x14ac:dyDescent="0.25">
      <c r="A855" s="4" t="str">
        <f t="shared" si="163"/>
        <v/>
      </c>
      <c r="B855" s="4" t="str">
        <f>IF(C855=1,MAX(B$2:$B854)+1,IF(F855=0,"",B854))</f>
        <v/>
      </c>
      <c r="C855" s="4">
        <f>COUNTIF($F$2:$F855,F855)</f>
        <v>0</v>
      </c>
      <c r="D855" s="4">
        <f>IF(F855=0,0,MAX($D$2:D854)+1)</f>
        <v>0</v>
      </c>
      <c r="E855" s="4">
        <f>IF(H855=0,0,MAX($E$2:E854)+1)</f>
        <v>0</v>
      </c>
      <c r="F855" s="59"/>
      <c r="G855" s="59"/>
      <c r="H855" s="59"/>
      <c r="I855" s="4" t="e">
        <f>IFERROR(VLOOKUP(H855,H$2:H854,1,FALSE),VLOOKUP(H855,H$478:H856,1,FALSE))</f>
        <v>#N/A</v>
      </c>
      <c r="J855" s="4" t="str">
        <f t="shared" si="168"/>
        <v/>
      </c>
      <c r="K855" s="4" t="str">
        <f t="shared" si="169"/>
        <v/>
      </c>
      <c r="L855" s="4" t="str">
        <f t="shared" si="170"/>
        <v/>
      </c>
      <c r="M855" s="5" t="str">
        <f t="shared" si="164"/>
        <v/>
      </c>
      <c r="N855" s="4" t="str">
        <f t="shared" si="171"/>
        <v/>
      </c>
      <c r="O855" s="4"/>
      <c r="P855" s="4" t="str">
        <f t="shared" si="172"/>
        <v/>
      </c>
      <c r="Q855" s="4" t="str">
        <f t="shared" si="173"/>
        <v/>
      </c>
      <c r="R855" s="4">
        <f t="shared" si="165"/>
        <v>0</v>
      </c>
      <c r="S855" s="4">
        <f t="shared" si="166"/>
        <v>3</v>
      </c>
      <c r="T855" s="4" t="str">
        <f t="shared" si="167"/>
        <v>L3</v>
      </c>
      <c r="U855" s="4" t="str">
        <f t="shared" si="174"/>
        <v/>
      </c>
    </row>
    <row r="856" spans="1:21" x14ac:dyDescent="0.25">
      <c r="A856" s="4" t="str">
        <f t="shared" si="163"/>
        <v/>
      </c>
      <c r="B856" s="4" t="str">
        <f>IF(C856=1,MAX(B$2:$B855)+1,IF(F856=0,"",B855))</f>
        <v/>
      </c>
      <c r="C856" s="4">
        <f>COUNTIF($F$2:$F856,F856)</f>
        <v>0</v>
      </c>
      <c r="D856" s="4">
        <f>IF(F856=0,0,MAX($D$2:D855)+1)</f>
        <v>0</v>
      </c>
      <c r="E856" s="4">
        <f>IF(H856=0,0,MAX($E$2:E855)+1)</f>
        <v>0</v>
      </c>
      <c r="F856" s="59"/>
      <c r="G856" s="59"/>
      <c r="H856" s="59"/>
      <c r="I856" s="4" t="e">
        <f>IFERROR(VLOOKUP(H856,H$2:H855,1,FALSE),VLOOKUP(H856,H$478:H857,1,FALSE))</f>
        <v>#N/A</v>
      </c>
      <c r="J856" s="4" t="str">
        <f t="shared" si="168"/>
        <v/>
      </c>
      <c r="K856" s="4" t="str">
        <f t="shared" si="169"/>
        <v/>
      </c>
      <c r="L856" s="4" t="str">
        <f t="shared" si="170"/>
        <v/>
      </c>
      <c r="M856" s="5" t="str">
        <f t="shared" si="164"/>
        <v/>
      </c>
      <c r="N856" s="4" t="str">
        <f t="shared" si="171"/>
        <v/>
      </c>
      <c r="O856" s="4"/>
      <c r="P856" s="4" t="str">
        <f t="shared" si="172"/>
        <v/>
      </c>
      <c r="Q856" s="4" t="str">
        <f t="shared" si="173"/>
        <v/>
      </c>
      <c r="R856" s="4">
        <f t="shared" si="165"/>
        <v>0</v>
      </c>
      <c r="S856" s="4">
        <f t="shared" si="166"/>
        <v>1</v>
      </c>
      <c r="T856" s="4" t="str">
        <f t="shared" si="167"/>
        <v>L1</v>
      </c>
      <c r="U856" s="4" t="str">
        <f t="shared" si="174"/>
        <v/>
      </c>
    </row>
    <row r="857" spans="1:21" x14ac:dyDescent="0.25">
      <c r="A857" s="4" t="str">
        <f t="shared" si="163"/>
        <v/>
      </c>
      <c r="B857" s="4" t="str">
        <f>IF(C857=1,MAX(B$2:$B856)+1,IF(F857=0,"",B856))</f>
        <v/>
      </c>
      <c r="C857" s="4">
        <f>COUNTIF($F$2:$F857,F857)</f>
        <v>0</v>
      </c>
      <c r="D857" s="4">
        <f>IF(F857=0,0,MAX($D$2:D856)+1)</f>
        <v>0</v>
      </c>
      <c r="E857" s="4">
        <f>IF(H857=0,0,MAX($E$2:E856)+1)</f>
        <v>0</v>
      </c>
      <c r="F857" s="59"/>
      <c r="G857" s="59"/>
      <c r="H857" s="59"/>
      <c r="I857" s="4" t="e">
        <f>IFERROR(VLOOKUP(H857,H$2:H856,1,FALSE),VLOOKUP(H857,H$478:H858,1,FALSE))</f>
        <v>#N/A</v>
      </c>
      <c r="J857" s="4" t="str">
        <f t="shared" si="168"/>
        <v/>
      </c>
      <c r="K857" s="4" t="str">
        <f t="shared" si="169"/>
        <v/>
      </c>
      <c r="L857" s="4" t="str">
        <f t="shared" si="170"/>
        <v/>
      </c>
      <c r="M857" s="5" t="str">
        <f t="shared" si="164"/>
        <v/>
      </c>
      <c r="N857" s="4" t="str">
        <f t="shared" si="171"/>
        <v/>
      </c>
      <c r="O857" s="4"/>
      <c r="P857" s="4" t="str">
        <f t="shared" si="172"/>
        <v/>
      </c>
      <c r="Q857" s="4" t="str">
        <f t="shared" si="173"/>
        <v/>
      </c>
      <c r="R857" s="4">
        <f t="shared" si="165"/>
        <v>0</v>
      </c>
      <c r="S857" s="4">
        <f t="shared" si="166"/>
        <v>2</v>
      </c>
      <c r="T857" s="4" t="str">
        <f t="shared" si="167"/>
        <v>L2</v>
      </c>
      <c r="U857" s="4" t="str">
        <f t="shared" si="174"/>
        <v/>
      </c>
    </row>
    <row r="858" spans="1:21" x14ac:dyDescent="0.25">
      <c r="A858" s="4" t="str">
        <f t="shared" si="163"/>
        <v/>
      </c>
      <c r="B858" s="4" t="str">
        <f>IF(C858=1,MAX(B$2:$B857)+1,IF(F858=0,"",B857))</f>
        <v/>
      </c>
      <c r="C858" s="4">
        <f>COUNTIF($F$2:$F858,F858)</f>
        <v>0</v>
      </c>
      <c r="D858" s="4">
        <f>IF(F858=0,0,MAX($D$2:D857)+1)</f>
        <v>0</v>
      </c>
      <c r="E858" s="4">
        <f>IF(H858=0,0,MAX($E$2:E857)+1)</f>
        <v>0</v>
      </c>
      <c r="F858" s="59"/>
      <c r="G858" s="59"/>
      <c r="H858" s="59"/>
      <c r="I858" s="4" t="e">
        <f>IFERROR(VLOOKUP(H858,H$2:H857,1,FALSE),VLOOKUP(H858,H$478:H859,1,FALSE))</f>
        <v>#N/A</v>
      </c>
      <c r="J858" s="4" t="str">
        <f t="shared" si="168"/>
        <v/>
      </c>
      <c r="K858" s="4" t="str">
        <f t="shared" si="169"/>
        <v/>
      </c>
      <c r="L858" s="4" t="str">
        <f t="shared" si="170"/>
        <v/>
      </c>
      <c r="M858" s="5" t="str">
        <f t="shared" si="164"/>
        <v/>
      </c>
      <c r="N858" s="4" t="str">
        <f t="shared" si="171"/>
        <v/>
      </c>
      <c r="O858" s="4"/>
      <c r="P858" s="4" t="str">
        <f t="shared" si="172"/>
        <v/>
      </c>
      <c r="Q858" s="4" t="str">
        <f t="shared" si="173"/>
        <v/>
      </c>
      <c r="R858" s="4">
        <f t="shared" si="165"/>
        <v>0</v>
      </c>
      <c r="S858" s="4">
        <f t="shared" si="166"/>
        <v>3</v>
      </c>
      <c r="T858" s="4" t="str">
        <f t="shared" si="167"/>
        <v>L3</v>
      </c>
      <c r="U858" s="4" t="str">
        <f t="shared" si="174"/>
        <v/>
      </c>
    </row>
    <row r="859" spans="1:21" x14ac:dyDescent="0.25">
      <c r="A859" s="4" t="str">
        <f t="shared" si="163"/>
        <v/>
      </c>
      <c r="B859" s="4" t="str">
        <f>IF(C859=1,MAX(B$2:$B858)+1,IF(F859=0,"",B858))</f>
        <v/>
      </c>
      <c r="C859" s="4">
        <f>COUNTIF($F$2:$F859,F859)</f>
        <v>0</v>
      </c>
      <c r="D859" s="4">
        <f>IF(F859=0,0,MAX($D$2:D858)+1)</f>
        <v>0</v>
      </c>
      <c r="E859" s="4">
        <f>IF(H859=0,0,MAX($E$2:E858)+1)</f>
        <v>0</v>
      </c>
      <c r="F859" s="59"/>
      <c r="G859" s="59"/>
      <c r="H859" s="59"/>
      <c r="I859" s="4" t="e">
        <f>IFERROR(VLOOKUP(H859,H$2:H858,1,FALSE),VLOOKUP(H859,H$478:H860,1,FALSE))</f>
        <v>#N/A</v>
      </c>
      <c r="J859" s="4" t="str">
        <f t="shared" si="168"/>
        <v/>
      </c>
      <c r="K859" s="4" t="str">
        <f t="shared" si="169"/>
        <v/>
      </c>
      <c r="L859" s="4" t="str">
        <f t="shared" si="170"/>
        <v/>
      </c>
      <c r="M859" s="5" t="str">
        <f t="shared" si="164"/>
        <v/>
      </c>
      <c r="N859" s="4" t="str">
        <f t="shared" si="171"/>
        <v/>
      </c>
      <c r="O859" s="4"/>
      <c r="P859" s="4" t="str">
        <f t="shared" si="172"/>
        <v/>
      </c>
      <c r="Q859" s="4" t="str">
        <f t="shared" si="173"/>
        <v/>
      </c>
      <c r="R859" s="4">
        <f t="shared" si="165"/>
        <v>0</v>
      </c>
      <c r="S859" s="4">
        <f t="shared" si="166"/>
        <v>1</v>
      </c>
      <c r="T859" s="4" t="str">
        <f t="shared" si="167"/>
        <v>L1</v>
      </c>
      <c r="U859" s="4" t="str">
        <f t="shared" si="174"/>
        <v/>
      </c>
    </row>
    <row r="860" spans="1:21" x14ac:dyDescent="0.25">
      <c r="A860" s="4" t="str">
        <f t="shared" si="163"/>
        <v/>
      </c>
      <c r="B860" s="4" t="str">
        <f>IF(C860=1,MAX(B$2:$B859)+1,IF(F860=0,"",B859))</f>
        <v/>
      </c>
      <c r="C860" s="4">
        <f>COUNTIF($F$2:$F860,F860)</f>
        <v>0</v>
      </c>
      <c r="D860" s="4">
        <f>IF(F860=0,0,MAX($D$2:D859)+1)</f>
        <v>0</v>
      </c>
      <c r="E860" s="4">
        <f>IF(H860=0,0,MAX($E$2:E859)+1)</f>
        <v>0</v>
      </c>
      <c r="F860" s="59"/>
      <c r="G860" s="59"/>
      <c r="H860" s="59"/>
      <c r="I860" s="4" t="e">
        <f>IFERROR(VLOOKUP(H860,H$2:H859,1,FALSE),VLOOKUP(H860,H$478:H861,1,FALSE))</f>
        <v>#N/A</v>
      </c>
      <c r="J860" s="4" t="str">
        <f t="shared" si="168"/>
        <v/>
      </c>
      <c r="K860" s="4" t="str">
        <f t="shared" si="169"/>
        <v/>
      </c>
      <c r="L860" s="4" t="str">
        <f t="shared" si="170"/>
        <v/>
      </c>
      <c r="M860" s="5" t="str">
        <f t="shared" si="164"/>
        <v/>
      </c>
      <c r="N860" s="4" t="str">
        <f t="shared" si="171"/>
        <v/>
      </c>
      <c r="O860" s="4"/>
      <c r="P860" s="4" t="str">
        <f t="shared" si="172"/>
        <v/>
      </c>
      <c r="Q860" s="4" t="str">
        <f t="shared" si="173"/>
        <v/>
      </c>
      <c r="R860" s="4">
        <f t="shared" si="165"/>
        <v>0</v>
      </c>
      <c r="S860" s="4">
        <f t="shared" si="166"/>
        <v>2</v>
      </c>
      <c r="T860" s="4" t="str">
        <f t="shared" si="167"/>
        <v>L2</v>
      </c>
      <c r="U860" s="4" t="str">
        <f t="shared" si="174"/>
        <v/>
      </c>
    </row>
    <row r="861" spans="1:21" x14ac:dyDescent="0.25">
      <c r="A861" s="4" t="str">
        <f t="shared" si="163"/>
        <v/>
      </c>
      <c r="B861" s="4" t="str">
        <f>IF(C861=1,MAX(B$2:$B860)+1,IF(F861=0,"",B860))</f>
        <v/>
      </c>
      <c r="C861" s="4">
        <f>COUNTIF($F$2:$F861,F861)</f>
        <v>0</v>
      </c>
      <c r="D861" s="4">
        <f>IF(F861=0,0,MAX($D$2:D860)+1)</f>
        <v>0</v>
      </c>
      <c r="E861" s="4">
        <f>IF(H861=0,0,MAX($E$2:E860)+1)</f>
        <v>0</v>
      </c>
      <c r="F861" s="59"/>
      <c r="G861" s="59"/>
      <c r="H861" s="59"/>
      <c r="I861" s="4" t="e">
        <f>IFERROR(VLOOKUP(H861,H$2:H860,1,FALSE),VLOOKUP(H861,H$478:H862,1,FALSE))</f>
        <v>#N/A</v>
      </c>
      <c r="J861" s="4" t="str">
        <f t="shared" si="168"/>
        <v/>
      </c>
      <c r="K861" s="4" t="str">
        <f t="shared" si="169"/>
        <v/>
      </c>
      <c r="L861" s="4" t="str">
        <f t="shared" si="170"/>
        <v/>
      </c>
      <c r="M861" s="5" t="str">
        <f t="shared" si="164"/>
        <v/>
      </c>
      <c r="N861" s="4" t="str">
        <f t="shared" si="171"/>
        <v/>
      </c>
      <c r="O861" s="4"/>
      <c r="P861" s="4" t="str">
        <f t="shared" si="172"/>
        <v/>
      </c>
      <c r="Q861" s="4" t="str">
        <f t="shared" si="173"/>
        <v/>
      </c>
      <c r="R861" s="4">
        <f t="shared" si="165"/>
        <v>0</v>
      </c>
      <c r="S861" s="4">
        <f t="shared" si="166"/>
        <v>3</v>
      </c>
      <c r="T861" s="4" t="str">
        <f t="shared" si="167"/>
        <v>L3</v>
      </c>
      <c r="U861" s="4" t="str">
        <f t="shared" si="174"/>
        <v/>
      </c>
    </row>
    <row r="862" spans="1:21" x14ac:dyDescent="0.25">
      <c r="A862" s="4" t="str">
        <f t="shared" si="163"/>
        <v/>
      </c>
      <c r="B862" s="4" t="str">
        <f>IF(C862=1,MAX(B$2:$B861)+1,IF(F862=0,"",B861))</f>
        <v/>
      </c>
      <c r="C862" s="4">
        <f>COUNTIF($F$2:$F862,F862)</f>
        <v>0</v>
      </c>
      <c r="D862" s="4">
        <f>IF(F862=0,0,MAX($D$2:D861)+1)</f>
        <v>0</v>
      </c>
      <c r="E862" s="4">
        <f>IF(H862=0,0,MAX($E$2:E861)+1)</f>
        <v>0</v>
      </c>
      <c r="F862" s="59"/>
      <c r="G862" s="59"/>
      <c r="H862" s="59"/>
      <c r="I862" s="4" t="e">
        <f>IFERROR(VLOOKUP(H862,H$2:H861,1,FALSE),VLOOKUP(H862,H$478:H863,1,FALSE))</f>
        <v>#N/A</v>
      </c>
      <c r="J862" s="4" t="str">
        <f t="shared" si="168"/>
        <v/>
      </c>
      <c r="K862" s="4" t="str">
        <f t="shared" si="169"/>
        <v/>
      </c>
      <c r="L862" s="4" t="str">
        <f t="shared" si="170"/>
        <v/>
      </c>
      <c r="M862" s="5" t="str">
        <f t="shared" si="164"/>
        <v/>
      </c>
      <c r="N862" s="4" t="str">
        <f t="shared" si="171"/>
        <v/>
      </c>
      <c r="O862" s="4"/>
      <c r="P862" s="4" t="str">
        <f t="shared" si="172"/>
        <v/>
      </c>
      <c r="Q862" s="4" t="str">
        <f t="shared" si="173"/>
        <v/>
      </c>
      <c r="R862" s="4">
        <f t="shared" si="165"/>
        <v>0</v>
      </c>
      <c r="S862" s="4">
        <f t="shared" si="166"/>
        <v>1</v>
      </c>
      <c r="T862" s="4" t="str">
        <f t="shared" si="167"/>
        <v>L1</v>
      </c>
      <c r="U862" s="4" t="str">
        <f t="shared" si="174"/>
        <v/>
      </c>
    </row>
    <row r="863" spans="1:21" x14ac:dyDescent="0.25">
      <c r="A863" s="4" t="str">
        <f t="shared" ref="A863:A926" si="175">IF(B863=B864,"",B863)</f>
        <v/>
      </c>
      <c r="B863" s="4" t="str">
        <f>IF(C863=1,MAX(B$2:$B862)+1,IF(F863=0,"",B862))</f>
        <v/>
      </c>
      <c r="C863" s="4">
        <f>COUNTIF($F$2:$F863,F863)</f>
        <v>0</v>
      </c>
      <c r="D863" s="4">
        <f>IF(F863=0,0,MAX($D$2:D862)+1)</f>
        <v>0</v>
      </c>
      <c r="E863" s="4">
        <f>IF(H863=0,0,MAX($E$2:E862)+1)</f>
        <v>0</v>
      </c>
      <c r="F863" s="59"/>
      <c r="G863" s="59"/>
      <c r="H863" s="59"/>
      <c r="I863" s="4" t="e">
        <f>IFERROR(VLOOKUP(H863,H$2:H862,1,FALSE),VLOOKUP(H863,H$478:H864,1,FALSE))</f>
        <v>#N/A</v>
      </c>
      <c r="J863" s="4" t="str">
        <f t="shared" si="168"/>
        <v/>
      </c>
      <c r="K863" s="4" t="str">
        <f t="shared" si="169"/>
        <v/>
      </c>
      <c r="L863" s="4" t="str">
        <f t="shared" si="170"/>
        <v/>
      </c>
      <c r="M863" s="5" t="str">
        <f t="shared" ref="M863:M926" si="176">IFERROR(VLOOKUP(H863,Нагрузка_диапазон_1,4,FALSE),"")</f>
        <v/>
      </c>
      <c r="N863" s="4" t="str">
        <f t="shared" si="171"/>
        <v/>
      </c>
      <c r="O863" s="4"/>
      <c r="P863" s="4" t="str">
        <f t="shared" si="172"/>
        <v/>
      </c>
      <c r="Q863" s="4" t="str">
        <f t="shared" si="173"/>
        <v/>
      </c>
      <c r="R863" s="4">
        <f t="shared" ref="R863:R926" si="177">IF(Q863=3,"L1,L2,L3",0)</f>
        <v>0</v>
      </c>
      <c r="S863" s="4">
        <f t="shared" ref="S863:S926" si="178">IF(C863=1,1,IF(Q863=3,S862,IF(S862=3,1,S862+1)))</f>
        <v>2</v>
      </c>
      <c r="T863" s="4" t="str">
        <f t="shared" ref="T863:T926" si="179">IF(R863=0,"L"&amp;S863,R863)</f>
        <v>L2</v>
      </c>
      <c r="U863" s="4" t="str">
        <f t="shared" si="174"/>
        <v/>
      </c>
    </row>
    <row r="864" spans="1:21" x14ac:dyDescent="0.25">
      <c r="A864" s="4" t="str">
        <f t="shared" si="175"/>
        <v/>
      </c>
      <c r="B864" s="4" t="str">
        <f>IF(C864=1,MAX(B$2:$B863)+1,IF(F864=0,"",B863))</f>
        <v/>
      </c>
      <c r="C864" s="4">
        <f>COUNTIF($F$2:$F864,F864)</f>
        <v>0</v>
      </c>
      <c r="D864" s="4">
        <f>IF(F864=0,0,MAX($D$2:D863)+1)</f>
        <v>0</v>
      </c>
      <c r="E864" s="4">
        <f>IF(H864=0,0,MAX($E$2:E863)+1)</f>
        <v>0</v>
      </c>
      <c r="F864" s="59"/>
      <c r="G864" s="59"/>
      <c r="H864" s="59"/>
      <c r="I864" s="4" t="e">
        <f>IFERROR(VLOOKUP(H864,H$2:H863,1,FALSE),VLOOKUP(H864,H$478:H865,1,FALSE))</f>
        <v>#N/A</v>
      </c>
      <c r="J864" s="4" t="str">
        <f t="shared" si="168"/>
        <v/>
      </c>
      <c r="K864" s="4" t="str">
        <f t="shared" si="169"/>
        <v/>
      </c>
      <c r="L864" s="4" t="str">
        <f t="shared" si="170"/>
        <v/>
      </c>
      <c r="M864" s="5" t="str">
        <f t="shared" si="176"/>
        <v/>
      </c>
      <c r="N864" s="4" t="str">
        <f t="shared" si="171"/>
        <v/>
      </c>
      <c r="O864" s="4"/>
      <c r="P864" s="4" t="str">
        <f t="shared" si="172"/>
        <v/>
      </c>
      <c r="Q864" s="4" t="str">
        <f t="shared" si="173"/>
        <v/>
      </c>
      <c r="R864" s="4">
        <f t="shared" si="177"/>
        <v>0</v>
      </c>
      <c r="S864" s="4">
        <f t="shared" si="178"/>
        <v>3</v>
      </c>
      <c r="T864" s="4" t="str">
        <f t="shared" si="179"/>
        <v>L3</v>
      </c>
      <c r="U864" s="4" t="str">
        <f t="shared" si="174"/>
        <v/>
      </c>
    </row>
    <row r="865" spans="1:21" x14ac:dyDescent="0.25">
      <c r="A865" s="4" t="str">
        <f t="shared" si="175"/>
        <v/>
      </c>
      <c r="B865" s="4" t="str">
        <f>IF(C865=1,MAX(B$2:$B864)+1,IF(F865=0,"",B864))</f>
        <v/>
      </c>
      <c r="C865" s="4">
        <f>COUNTIF($F$2:$F865,F865)</f>
        <v>0</v>
      </c>
      <c r="D865" s="4">
        <f>IF(F865=0,0,MAX($D$2:D864)+1)</f>
        <v>0</v>
      </c>
      <c r="E865" s="4">
        <f>IF(H865=0,0,MAX($E$2:E864)+1)</f>
        <v>0</v>
      </c>
      <c r="F865" s="59"/>
      <c r="G865" s="59"/>
      <c r="H865" s="59"/>
      <c r="I865" s="4" t="e">
        <f>IFERROR(VLOOKUP(H865,H$2:H864,1,FALSE),VLOOKUP(H865,H$478:H866,1,FALSE))</f>
        <v>#N/A</v>
      </c>
      <c r="J865" s="4" t="str">
        <f t="shared" si="168"/>
        <v/>
      </c>
      <c r="K865" s="4" t="str">
        <f t="shared" si="169"/>
        <v/>
      </c>
      <c r="L865" s="4" t="str">
        <f t="shared" si="170"/>
        <v/>
      </c>
      <c r="M865" s="5" t="str">
        <f t="shared" si="176"/>
        <v/>
      </c>
      <c r="N865" s="4" t="str">
        <f t="shared" si="171"/>
        <v/>
      </c>
      <c r="O865" s="4"/>
      <c r="P865" s="4" t="str">
        <f t="shared" si="172"/>
        <v/>
      </c>
      <c r="Q865" s="4" t="str">
        <f t="shared" si="173"/>
        <v/>
      </c>
      <c r="R865" s="4">
        <f t="shared" si="177"/>
        <v>0</v>
      </c>
      <c r="S865" s="4">
        <f t="shared" si="178"/>
        <v>1</v>
      </c>
      <c r="T865" s="4" t="str">
        <f t="shared" si="179"/>
        <v>L1</v>
      </c>
      <c r="U865" s="4" t="str">
        <f t="shared" si="174"/>
        <v/>
      </c>
    </row>
    <row r="866" spans="1:21" x14ac:dyDescent="0.25">
      <c r="A866" s="4" t="str">
        <f t="shared" si="175"/>
        <v/>
      </c>
      <c r="B866" s="4" t="str">
        <f>IF(C866=1,MAX(B$2:$B865)+1,IF(F866=0,"",B865))</f>
        <v/>
      </c>
      <c r="C866" s="4">
        <f>COUNTIF($F$2:$F866,F866)</f>
        <v>0</v>
      </c>
      <c r="D866" s="4">
        <f>IF(F866=0,0,MAX($D$2:D865)+1)</f>
        <v>0</v>
      </c>
      <c r="E866" s="4">
        <f>IF(H866=0,0,MAX($E$2:E865)+1)</f>
        <v>0</v>
      </c>
      <c r="F866" s="59"/>
      <c r="G866" s="59"/>
      <c r="H866" s="59"/>
      <c r="I866" s="4" t="e">
        <f>IFERROR(VLOOKUP(H866,H$2:H865,1,FALSE),VLOOKUP(H866,H$478:H867,1,FALSE))</f>
        <v>#N/A</v>
      </c>
      <c r="J866" s="4" t="str">
        <f t="shared" si="168"/>
        <v/>
      </c>
      <c r="K866" s="4" t="str">
        <f t="shared" si="169"/>
        <v/>
      </c>
      <c r="L866" s="4" t="str">
        <f t="shared" si="170"/>
        <v/>
      </c>
      <c r="M866" s="5" t="str">
        <f t="shared" si="176"/>
        <v/>
      </c>
      <c r="N866" s="4" t="str">
        <f t="shared" si="171"/>
        <v/>
      </c>
      <c r="O866" s="4"/>
      <c r="P866" s="4" t="str">
        <f t="shared" si="172"/>
        <v/>
      </c>
      <c r="Q866" s="4" t="str">
        <f t="shared" si="173"/>
        <v/>
      </c>
      <c r="R866" s="4">
        <f t="shared" si="177"/>
        <v>0</v>
      </c>
      <c r="S866" s="4">
        <f t="shared" si="178"/>
        <v>2</v>
      </c>
      <c r="T866" s="4" t="str">
        <f t="shared" si="179"/>
        <v>L2</v>
      </c>
      <c r="U866" s="4" t="str">
        <f t="shared" si="174"/>
        <v/>
      </c>
    </row>
    <row r="867" spans="1:21" x14ac:dyDescent="0.25">
      <c r="A867" s="4" t="str">
        <f t="shared" si="175"/>
        <v/>
      </c>
      <c r="B867" s="4" t="str">
        <f>IF(C867=1,MAX(B$2:$B866)+1,IF(F867=0,"",B866))</f>
        <v/>
      </c>
      <c r="C867" s="4">
        <f>COUNTIF($F$2:$F867,F867)</f>
        <v>0</v>
      </c>
      <c r="D867" s="4">
        <f>IF(F867=0,0,MAX($D$2:D866)+1)</f>
        <v>0</v>
      </c>
      <c r="E867" s="4">
        <f>IF(H867=0,0,MAX($E$2:E866)+1)</f>
        <v>0</v>
      </c>
      <c r="F867" s="59"/>
      <c r="G867" s="59"/>
      <c r="H867" s="59"/>
      <c r="I867" s="4" t="e">
        <f>IFERROR(VLOOKUP(H867,H$2:H866,1,FALSE),VLOOKUP(H867,H$478:H868,1,FALSE))</f>
        <v>#N/A</v>
      </c>
      <c r="J867" s="4" t="str">
        <f t="shared" si="168"/>
        <v/>
      </c>
      <c r="K867" s="4" t="str">
        <f t="shared" si="169"/>
        <v/>
      </c>
      <c r="L867" s="4" t="str">
        <f t="shared" si="170"/>
        <v/>
      </c>
      <c r="M867" s="5" t="str">
        <f t="shared" si="176"/>
        <v/>
      </c>
      <c r="N867" s="4" t="str">
        <f t="shared" si="171"/>
        <v/>
      </c>
      <c r="O867" s="4"/>
      <c r="P867" s="4" t="str">
        <f t="shared" si="172"/>
        <v/>
      </c>
      <c r="Q867" s="4" t="str">
        <f t="shared" si="173"/>
        <v/>
      </c>
      <c r="R867" s="4">
        <f t="shared" si="177"/>
        <v>0</v>
      </c>
      <c r="S867" s="4">
        <f t="shared" si="178"/>
        <v>3</v>
      </c>
      <c r="T867" s="4" t="str">
        <f t="shared" si="179"/>
        <v>L3</v>
      </c>
      <c r="U867" s="4" t="str">
        <f t="shared" si="174"/>
        <v/>
      </c>
    </row>
    <row r="868" spans="1:21" x14ac:dyDescent="0.25">
      <c r="A868" s="4" t="str">
        <f t="shared" si="175"/>
        <v/>
      </c>
      <c r="B868" s="4" t="str">
        <f>IF(C868=1,MAX(B$2:$B867)+1,IF(F868=0,"",B867))</f>
        <v/>
      </c>
      <c r="C868" s="4">
        <f>COUNTIF($F$2:$F868,F868)</f>
        <v>0</v>
      </c>
      <c r="D868" s="4">
        <f>IF(F868=0,0,MAX($D$2:D867)+1)</f>
        <v>0</v>
      </c>
      <c r="E868" s="4">
        <f>IF(H868=0,0,MAX($E$2:E867)+1)</f>
        <v>0</v>
      </c>
      <c r="F868" s="59"/>
      <c r="G868" s="59"/>
      <c r="H868" s="59"/>
      <c r="I868" s="4" t="e">
        <f>IFERROR(VLOOKUP(H868,H$2:H867,1,FALSE),VLOOKUP(H868,H$478:H869,1,FALSE))</f>
        <v>#N/A</v>
      </c>
      <c r="J868" s="4" t="str">
        <f t="shared" si="168"/>
        <v/>
      </c>
      <c r="K868" s="4" t="str">
        <f t="shared" si="169"/>
        <v/>
      </c>
      <c r="L868" s="4" t="str">
        <f t="shared" si="170"/>
        <v/>
      </c>
      <c r="M868" s="5" t="str">
        <f t="shared" si="176"/>
        <v/>
      </c>
      <c r="N868" s="4" t="str">
        <f t="shared" si="171"/>
        <v/>
      </c>
      <c r="O868" s="4"/>
      <c r="P868" s="4" t="str">
        <f t="shared" si="172"/>
        <v/>
      </c>
      <c r="Q868" s="4" t="str">
        <f t="shared" si="173"/>
        <v/>
      </c>
      <c r="R868" s="4">
        <f t="shared" si="177"/>
        <v>0</v>
      </c>
      <c r="S868" s="4">
        <f t="shared" si="178"/>
        <v>1</v>
      </c>
      <c r="T868" s="4" t="str">
        <f t="shared" si="179"/>
        <v>L1</v>
      </c>
      <c r="U868" s="4" t="str">
        <f t="shared" si="174"/>
        <v/>
      </c>
    </row>
    <row r="869" spans="1:21" x14ac:dyDescent="0.25">
      <c r="A869" s="4" t="str">
        <f t="shared" si="175"/>
        <v/>
      </c>
      <c r="B869" s="4" t="str">
        <f>IF(C869=1,MAX(B$2:$B868)+1,IF(F869=0,"",B868))</f>
        <v/>
      </c>
      <c r="C869" s="4">
        <f>COUNTIF($F$2:$F869,F869)</f>
        <v>0</v>
      </c>
      <c r="D869" s="4">
        <f>IF(F869=0,0,MAX($D$2:D868)+1)</f>
        <v>0</v>
      </c>
      <c r="E869" s="4">
        <f>IF(H869=0,0,MAX($E$2:E868)+1)</f>
        <v>0</v>
      </c>
      <c r="F869" s="59"/>
      <c r="G869" s="59"/>
      <c r="H869" s="59"/>
      <c r="I869" s="4" t="e">
        <f>IFERROR(VLOOKUP(H869,H$2:H868,1,FALSE),VLOOKUP(H869,H$478:H870,1,FALSE))</f>
        <v>#N/A</v>
      </c>
      <c r="J869" s="4" t="str">
        <f t="shared" si="168"/>
        <v/>
      </c>
      <c r="K869" s="4" t="str">
        <f t="shared" si="169"/>
        <v/>
      </c>
      <c r="L869" s="4" t="str">
        <f t="shared" si="170"/>
        <v/>
      </c>
      <c r="M869" s="5" t="str">
        <f t="shared" si="176"/>
        <v/>
      </c>
      <c r="N869" s="4" t="str">
        <f t="shared" si="171"/>
        <v/>
      </c>
      <c r="O869" s="4"/>
      <c r="P869" s="4" t="str">
        <f t="shared" si="172"/>
        <v/>
      </c>
      <c r="Q869" s="4" t="str">
        <f t="shared" si="173"/>
        <v/>
      </c>
      <c r="R869" s="4">
        <f t="shared" si="177"/>
        <v>0</v>
      </c>
      <c r="S869" s="4">
        <f t="shared" si="178"/>
        <v>2</v>
      </c>
      <c r="T869" s="4" t="str">
        <f t="shared" si="179"/>
        <v>L2</v>
      </c>
      <c r="U869" s="4" t="str">
        <f t="shared" si="174"/>
        <v/>
      </c>
    </row>
    <row r="870" spans="1:21" x14ac:dyDescent="0.25">
      <c r="A870" s="4" t="str">
        <f t="shared" si="175"/>
        <v/>
      </c>
      <c r="B870" s="4" t="str">
        <f>IF(C870=1,MAX(B$2:$B869)+1,IF(F870=0,"",B869))</f>
        <v/>
      </c>
      <c r="C870" s="4">
        <f>COUNTIF($F$2:$F870,F870)</f>
        <v>0</v>
      </c>
      <c r="D870" s="4">
        <f>IF(F870=0,0,MAX($D$2:D869)+1)</f>
        <v>0</v>
      </c>
      <c r="E870" s="4">
        <f>IF(H870=0,0,MAX($E$2:E869)+1)</f>
        <v>0</v>
      </c>
      <c r="F870" s="59"/>
      <c r="G870" s="59"/>
      <c r="H870" s="59"/>
      <c r="I870" s="4" t="e">
        <f>IFERROR(VLOOKUP(H870,H$2:H869,1,FALSE),VLOOKUP(H870,H$478:H871,1,FALSE))</f>
        <v>#N/A</v>
      </c>
      <c r="J870" s="4" t="str">
        <f t="shared" si="168"/>
        <v/>
      </c>
      <c r="K870" s="4" t="str">
        <f t="shared" si="169"/>
        <v/>
      </c>
      <c r="L870" s="4" t="str">
        <f t="shared" si="170"/>
        <v/>
      </c>
      <c r="M870" s="5" t="str">
        <f t="shared" si="176"/>
        <v/>
      </c>
      <c r="N870" s="4" t="str">
        <f t="shared" si="171"/>
        <v/>
      </c>
      <c r="O870" s="4"/>
      <c r="P870" s="4" t="str">
        <f t="shared" si="172"/>
        <v/>
      </c>
      <c r="Q870" s="4" t="str">
        <f t="shared" si="173"/>
        <v/>
      </c>
      <c r="R870" s="4">
        <f t="shared" si="177"/>
        <v>0</v>
      </c>
      <c r="S870" s="4">
        <f t="shared" si="178"/>
        <v>3</v>
      </c>
      <c r="T870" s="4" t="str">
        <f t="shared" si="179"/>
        <v>L3</v>
      </c>
      <c r="U870" s="4" t="str">
        <f t="shared" si="174"/>
        <v/>
      </c>
    </row>
    <row r="871" spans="1:21" x14ac:dyDescent="0.25">
      <c r="A871" s="4" t="str">
        <f t="shared" si="175"/>
        <v/>
      </c>
      <c r="B871" s="4" t="str">
        <f>IF(C871=1,MAX(B$2:$B870)+1,IF(F871=0,"",B870))</f>
        <v/>
      </c>
      <c r="C871" s="4">
        <f>COUNTIF($F$2:$F871,F871)</f>
        <v>0</v>
      </c>
      <c r="D871" s="4">
        <f>IF(F871=0,0,MAX($D$2:D870)+1)</f>
        <v>0</v>
      </c>
      <c r="E871" s="4">
        <f>IF(H871=0,0,MAX($E$2:E870)+1)</f>
        <v>0</v>
      </c>
      <c r="F871" s="59"/>
      <c r="G871" s="59"/>
      <c r="H871" s="59"/>
      <c r="I871" s="4" t="e">
        <f>IFERROR(VLOOKUP(H871,H$2:H870,1,FALSE),VLOOKUP(H871,H$478:H872,1,FALSE))</f>
        <v>#N/A</v>
      </c>
      <c r="J871" s="4" t="str">
        <f t="shared" si="168"/>
        <v/>
      </c>
      <c r="K871" s="4" t="str">
        <f t="shared" si="169"/>
        <v/>
      </c>
      <c r="L871" s="4" t="str">
        <f t="shared" si="170"/>
        <v/>
      </c>
      <c r="M871" s="5" t="str">
        <f t="shared" si="176"/>
        <v/>
      </c>
      <c r="N871" s="4" t="str">
        <f t="shared" si="171"/>
        <v/>
      </c>
      <c r="O871" s="4"/>
      <c r="P871" s="4" t="str">
        <f t="shared" si="172"/>
        <v/>
      </c>
      <c r="Q871" s="4" t="str">
        <f t="shared" si="173"/>
        <v/>
      </c>
      <c r="R871" s="4">
        <f t="shared" si="177"/>
        <v>0</v>
      </c>
      <c r="S871" s="4">
        <f t="shared" si="178"/>
        <v>1</v>
      </c>
      <c r="T871" s="4" t="str">
        <f t="shared" si="179"/>
        <v>L1</v>
      </c>
      <c r="U871" s="4" t="str">
        <f t="shared" si="174"/>
        <v/>
      </c>
    </row>
    <row r="872" spans="1:21" x14ac:dyDescent="0.25">
      <c r="A872" s="4" t="str">
        <f t="shared" si="175"/>
        <v/>
      </c>
      <c r="B872" s="4" t="str">
        <f>IF(C872=1,MAX(B$2:$B871)+1,IF(F872=0,"",B871))</f>
        <v/>
      </c>
      <c r="C872" s="4">
        <f>COUNTIF($F$2:$F872,F872)</f>
        <v>0</v>
      </c>
      <c r="D872" s="4">
        <f>IF(F872=0,0,MAX($D$2:D871)+1)</f>
        <v>0</v>
      </c>
      <c r="E872" s="4">
        <f>IF(H872=0,0,MAX($E$2:E871)+1)</f>
        <v>0</v>
      </c>
      <c r="F872" s="59"/>
      <c r="G872" s="59"/>
      <c r="H872" s="59"/>
      <c r="I872" s="4" t="e">
        <f>IFERROR(VLOOKUP(H872,H$2:H871,1,FALSE),VLOOKUP(H872,H$478:H873,1,FALSE))</f>
        <v>#N/A</v>
      </c>
      <c r="J872" s="4" t="str">
        <f t="shared" si="168"/>
        <v/>
      </c>
      <c r="K872" s="4" t="str">
        <f t="shared" si="169"/>
        <v/>
      </c>
      <c r="L872" s="4" t="str">
        <f t="shared" si="170"/>
        <v/>
      </c>
      <c r="M872" s="5" t="str">
        <f t="shared" si="176"/>
        <v/>
      </c>
      <c r="N872" s="4" t="str">
        <f t="shared" si="171"/>
        <v/>
      </c>
      <c r="O872" s="4"/>
      <c r="P872" s="4" t="str">
        <f t="shared" si="172"/>
        <v/>
      </c>
      <c r="Q872" s="4" t="str">
        <f t="shared" si="173"/>
        <v/>
      </c>
      <c r="R872" s="4">
        <f t="shared" si="177"/>
        <v>0</v>
      </c>
      <c r="S872" s="4">
        <f t="shared" si="178"/>
        <v>2</v>
      </c>
      <c r="T872" s="4" t="str">
        <f t="shared" si="179"/>
        <v>L2</v>
      </c>
      <c r="U872" s="4" t="str">
        <f t="shared" si="174"/>
        <v/>
      </c>
    </row>
    <row r="873" spans="1:21" x14ac:dyDescent="0.25">
      <c r="A873" s="4" t="str">
        <f t="shared" si="175"/>
        <v/>
      </c>
      <c r="B873" s="4" t="str">
        <f>IF(C873=1,MAX(B$2:$B872)+1,IF(F873=0,"",B872))</f>
        <v/>
      </c>
      <c r="C873" s="4">
        <f>COUNTIF($F$2:$F873,F873)</f>
        <v>0</v>
      </c>
      <c r="D873" s="4">
        <f>IF(F873=0,0,MAX($D$2:D872)+1)</f>
        <v>0</v>
      </c>
      <c r="E873" s="4">
        <f>IF(H873=0,0,MAX($E$2:E872)+1)</f>
        <v>0</v>
      </c>
      <c r="F873" s="59"/>
      <c r="G873" s="59"/>
      <c r="H873" s="59"/>
      <c r="I873" s="4" t="e">
        <f>IFERROR(VLOOKUP(H873,H$2:H872,1,FALSE),VLOOKUP(H873,H$478:H874,1,FALSE))</f>
        <v>#N/A</v>
      </c>
      <c r="J873" s="4" t="str">
        <f t="shared" si="168"/>
        <v/>
      </c>
      <c r="K873" s="4" t="str">
        <f t="shared" si="169"/>
        <v/>
      </c>
      <c r="L873" s="4" t="str">
        <f t="shared" si="170"/>
        <v/>
      </c>
      <c r="M873" s="5" t="str">
        <f t="shared" si="176"/>
        <v/>
      </c>
      <c r="N873" s="4" t="str">
        <f t="shared" si="171"/>
        <v/>
      </c>
      <c r="O873" s="4"/>
      <c r="P873" s="4" t="str">
        <f t="shared" si="172"/>
        <v/>
      </c>
      <c r="Q873" s="4" t="str">
        <f t="shared" si="173"/>
        <v/>
      </c>
      <c r="R873" s="4">
        <f t="shared" si="177"/>
        <v>0</v>
      </c>
      <c r="S873" s="4">
        <f t="shared" si="178"/>
        <v>3</v>
      </c>
      <c r="T873" s="4" t="str">
        <f t="shared" si="179"/>
        <v>L3</v>
      </c>
      <c r="U873" s="4" t="str">
        <f t="shared" si="174"/>
        <v/>
      </c>
    </row>
    <row r="874" spans="1:21" x14ac:dyDescent="0.25">
      <c r="A874" s="4" t="str">
        <f t="shared" si="175"/>
        <v/>
      </c>
      <c r="B874" s="4" t="str">
        <f>IF(C874=1,MAX(B$2:$B873)+1,IF(F874=0,"",B873))</f>
        <v/>
      </c>
      <c r="C874" s="4">
        <f>COUNTIF($F$2:$F874,F874)</f>
        <v>0</v>
      </c>
      <c r="D874" s="4">
        <f>IF(F874=0,0,MAX($D$2:D873)+1)</f>
        <v>0</v>
      </c>
      <c r="E874" s="4">
        <f>IF(H874=0,0,MAX($E$2:E873)+1)</f>
        <v>0</v>
      </c>
      <c r="F874" s="59"/>
      <c r="G874" s="59"/>
      <c r="H874" s="59"/>
      <c r="I874" s="4" t="e">
        <f>IFERROR(VLOOKUP(H874,H$2:H873,1,FALSE),VLOOKUP(H874,H$478:H875,1,FALSE))</f>
        <v>#N/A</v>
      </c>
      <c r="J874" s="4" t="str">
        <f t="shared" si="168"/>
        <v/>
      </c>
      <c r="K874" s="4" t="str">
        <f t="shared" si="169"/>
        <v/>
      </c>
      <c r="L874" s="4" t="str">
        <f t="shared" si="170"/>
        <v/>
      </c>
      <c r="M874" s="5" t="str">
        <f t="shared" si="176"/>
        <v/>
      </c>
      <c r="N874" s="4" t="str">
        <f t="shared" si="171"/>
        <v/>
      </c>
      <c r="O874" s="4"/>
      <c r="P874" s="4" t="str">
        <f t="shared" si="172"/>
        <v/>
      </c>
      <c r="Q874" s="4" t="str">
        <f t="shared" si="173"/>
        <v/>
      </c>
      <c r="R874" s="4">
        <f t="shared" si="177"/>
        <v>0</v>
      </c>
      <c r="S874" s="4">
        <f t="shared" si="178"/>
        <v>1</v>
      </c>
      <c r="T874" s="4" t="str">
        <f t="shared" si="179"/>
        <v>L1</v>
      </c>
      <c r="U874" s="4" t="str">
        <f t="shared" si="174"/>
        <v/>
      </c>
    </row>
    <row r="875" spans="1:21" x14ac:dyDescent="0.25">
      <c r="A875" s="4" t="str">
        <f t="shared" si="175"/>
        <v/>
      </c>
      <c r="B875" s="4" t="str">
        <f>IF(C875=1,MAX(B$2:$B874)+1,IF(F875=0,"",B874))</f>
        <v/>
      </c>
      <c r="C875" s="4">
        <f>COUNTIF($F$2:$F875,F875)</f>
        <v>0</v>
      </c>
      <c r="D875" s="4">
        <f>IF(F875=0,0,MAX($D$2:D874)+1)</f>
        <v>0</v>
      </c>
      <c r="E875" s="4">
        <f>IF(H875=0,0,MAX($E$2:E874)+1)</f>
        <v>0</v>
      </c>
      <c r="F875" s="59"/>
      <c r="G875" s="59"/>
      <c r="H875" s="59"/>
      <c r="I875" s="4" t="e">
        <f>IFERROR(VLOOKUP(H875,H$2:H874,1,FALSE),VLOOKUP(H875,H$478:H876,1,FALSE))</f>
        <v>#N/A</v>
      </c>
      <c r="J875" s="4" t="str">
        <f t="shared" si="168"/>
        <v/>
      </c>
      <c r="K875" s="4" t="str">
        <f t="shared" si="169"/>
        <v/>
      </c>
      <c r="L875" s="4" t="str">
        <f t="shared" si="170"/>
        <v/>
      </c>
      <c r="M875" s="5" t="str">
        <f t="shared" si="176"/>
        <v/>
      </c>
      <c r="N875" s="4" t="str">
        <f t="shared" si="171"/>
        <v/>
      </c>
      <c r="O875" s="4"/>
      <c r="P875" s="4" t="str">
        <f t="shared" si="172"/>
        <v/>
      </c>
      <c r="Q875" s="4" t="str">
        <f t="shared" si="173"/>
        <v/>
      </c>
      <c r="R875" s="4">
        <f t="shared" si="177"/>
        <v>0</v>
      </c>
      <c r="S875" s="4">
        <f t="shared" si="178"/>
        <v>2</v>
      </c>
      <c r="T875" s="4" t="str">
        <f t="shared" si="179"/>
        <v>L2</v>
      </c>
      <c r="U875" s="4" t="str">
        <f t="shared" si="174"/>
        <v/>
      </c>
    </row>
    <row r="876" spans="1:21" x14ac:dyDescent="0.25">
      <c r="A876" s="4" t="str">
        <f t="shared" si="175"/>
        <v/>
      </c>
      <c r="B876" s="4" t="str">
        <f>IF(C876=1,MAX(B$2:$B875)+1,IF(F876=0,"",B875))</f>
        <v/>
      </c>
      <c r="C876" s="4">
        <f>COUNTIF($F$2:$F876,F876)</f>
        <v>0</v>
      </c>
      <c r="D876" s="4">
        <f>IF(F876=0,0,MAX($D$2:D875)+1)</f>
        <v>0</v>
      </c>
      <c r="E876" s="4">
        <f>IF(H876=0,0,MAX($E$2:E875)+1)</f>
        <v>0</v>
      </c>
      <c r="F876" s="59"/>
      <c r="G876" s="59"/>
      <c r="H876" s="59"/>
      <c r="I876" s="4" t="e">
        <f>IFERROR(VLOOKUP(H876,H$2:H875,1,FALSE),VLOOKUP(H876,H$478:H877,1,FALSE))</f>
        <v>#N/A</v>
      </c>
      <c r="J876" s="4" t="str">
        <f t="shared" si="168"/>
        <v/>
      </c>
      <c r="K876" s="4" t="str">
        <f t="shared" si="169"/>
        <v/>
      </c>
      <c r="L876" s="4" t="str">
        <f t="shared" si="170"/>
        <v/>
      </c>
      <c r="M876" s="5" t="str">
        <f t="shared" si="176"/>
        <v/>
      </c>
      <c r="N876" s="4" t="str">
        <f t="shared" si="171"/>
        <v/>
      </c>
      <c r="O876" s="4"/>
      <c r="P876" s="4" t="str">
        <f t="shared" si="172"/>
        <v/>
      </c>
      <c r="Q876" s="4" t="str">
        <f t="shared" si="173"/>
        <v/>
      </c>
      <c r="R876" s="4">
        <f t="shared" si="177"/>
        <v>0</v>
      </c>
      <c r="S876" s="4">
        <f t="shared" si="178"/>
        <v>3</v>
      </c>
      <c r="T876" s="4" t="str">
        <f t="shared" si="179"/>
        <v>L3</v>
      </c>
      <c r="U876" s="4" t="str">
        <f t="shared" si="174"/>
        <v/>
      </c>
    </row>
    <row r="877" spans="1:21" x14ac:dyDescent="0.25">
      <c r="A877" s="4" t="str">
        <f t="shared" si="175"/>
        <v/>
      </c>
      <c r="B877" s="4" t="str">
        <f>IF(C877=1,MAX(B$2:$B876)+1,IF(F877=0,"",B876))</f>
        <v/>
      </c>
      <c r="C877" s="4">
        <f>COUNTIF($F$2:$F877,F877)</f>
        <v>0</v>
      </c>
      <c r="D877" s="4">
        <f>IF(F877=0,0,MAX($D$2:D876)+1)</f>
        <v>0</v>
      </c>
      <c r="E877" s="4">
        <f>IF(H877=0,0,MAX($E$2:E876)+1)</f>
        <v>0</v>
      </c>
      <c r="F877" s="59"/>
      <c r="G877" s="59"/>
      <c r="H877" s="59"/>
      <c r="I877" s="4" t="e">
        <f>IFERROR(VLOOKUP(H877,H$2:H876,1,FALSE),VLOOKUP(H877,H$478:H878,1,FALSE))</f>
        <v>#N/A</v>
      </c>
      <c r="J877" s="4" t="str">
        <f t="shared" si="168"/>
        <v/>
      </c>
      <c r="K877" s="4" t="str">
        <f t="shared" si="169"/>
        <v/>
      </c>
      <c r="L877" s="4" t="str">
        <f t="shared" si="170"/>
        <v/>
      </c>
      <c r="M877" s="5" t="str">
        <f t="shared" si="176"/>
        <v/>
      </c>
      <c r="N877" s="4" t="str">
        <f t="shared" si="171"/>
        <v/>
      </c>
      <c r="O877" s="4"/>
      <c r="P877" s="4" t="str">
        <f t="shared" si="172"/>
        <v/>
      </c>
      <c r="Q877" s="4" t="str">
        <f t="shared" si="173"/>
        <v/>
      </c>
      <c r="R877" s="4">
        <f t="shared" si="177"/>
        <v>0</v>
      </c>
      <c r="S877" s="4">
        <f t="shared" si="178"/>
        <v>1</v>
      </c>
      <c r="T877" s="4" t="str">
        <f t="shared" si="179"/>
        <v>L1</v>
      </c>
      <c r="U877" s="4" t="str">
        <f t="shared" si="174"/>
        <v/>
      </c>
    </row>
    <row r="878" spans="1:21" x14ac:dyDescent="0.25">
      <c r="A878" s="4" t="str">
        <f t="shared" si="175"/>
        <v/>
      </c>
      <c r="B878" s="4" t="str">
        <f>IF(C878=1,MAX(B$2:$B877)+1,IF(F878=0,"",B877))</f>
        <v/>
      </c>
      <c r="C878" s="4">
        <f>COUNTIF($F$2:$F878,F878)</f>
        <v>0</v>
      </c>
      <c r="D878" s="4">
        <f>IF(F878=0,0,MAX($D$2:D877)+1)</f>
        <v>0</v>
      </c>
      <c r="E878" s="4">
        <f>IF(H878=0,0,MAX($E$2:E877)+1)</f>
        <v>0</v>
      </c>
      <c r="F878" s="59"/>
      <c r="G878" s="59"/>
      <c r="H878" s="59"/>
      <c r="I878" s="4" t="e">
        <f>IFERROR(VLOOKUP(H878,H$2:H877,1,FALSE),VLOOKUP(H878,H$478:H879,1,FALSE))</f>
        <v>#N/A</v>
      </c>
      <c r="J878" s="4" t="str">
        <f t="shared" si="168"/>
        <v/>
      </c>
      <c r="K878" s="4" t="str">
        <f t="shared" si="169"/>
        <v/>
      </c>
      <c r="L878" s="4" t="str">
        <f t="shared" si="170"/>
        <v/>
      </c>
      <c r="M878" s="5" t="str">
        <f t="shared" si="176"/>
        <v/>
      </c>
      <c r="N878" s="4" t="str">
        <f t="shared" si="171"/>
        <v/>
      </c>
      <c r="O878" s="4"/>
      <c r="P878" s="4" t="str">
        <f t="shared" si="172"/>
        <v/>
      </c>
      <c r="Q878" s="4" t="str">
        <f t="shared" si="173"/>
        <v/>
      </c>
      <c r="R878" s="4">
        <f t="shared" si="177"/>
        <v>0</v>
      </c>
      <c r="S878" s="4">
        <f t="shared" si="178"/>
        <v>2</v>
      </c>
      <c r="T878" s="4" t="str">
        <f t="shared" si="179"/>
        <v>L2</v>
      </c>
      <c r="U878" s="4" t="str">
        <f t="shared" si="174"/>
        <v/>
      </c>
    </row>
    <row r="879" spans="1:21" x14ac:dyDescent="0.25">
      <c r="A879" s="4" t="str">
        <f t="shared" si="175"/>
        <v/>
      </c>
      <c r="B879" s="4" t="str">
        <f>IF(C879=1,MAX(B$2:$B878)+1,IF(F879=0,"",B878))</f>
        <v/>
      </c>
      <c r="C879" s="4">
        <f>COUNTIF($F$2:$F879,F879)</f>
        <v>0</v>
      </c>
      <c r="D879" s="4">
        <f>IF(F879=0,0,MAX($D$2:D878)+1)</f>
        <v>0</v>
      </c>
      <c r="E879" s="4">
        <f>IF(H879=0,0,MAX($E$2:E878)+1)</f>
        <v>0</v>
      </c>
      <c r="F879" s="59"/>
      <c r="G879" s="59"/>
      <c r="H879" s="59"/>
      <c r="I879" s="4" t="e">
        <f>IFERROR(VLOOKUP(H879,H$2:H878,1,FALSE),VLOOKUP(H879,H$478:H880,1,FALSE))</f>
        <v>#N/A</v>
      </c>
      <c r="J879" s="4" t="str">
        <f t="shared" si="168"/>
        <v/>
      </c>
      <c r="K879" s="4" t="str">
        <f t="shared" si="169"/>
        <v/>
      </c>
      <c r="L879" s="4" t="str">
        <f t="shared" si="170"/>
        <v/>
      </c>
      <c r="M879" s="5" t="str">
        <f t="shared" si="176"/>
        <v/>
      </c>
      <c r="N879" s="4" t="str">
        <f t="shared" si="171"/>
        <v/>
      </c>
      <c r="O879" s="4"/>
      <c r="P879" s="4" t="str">
        <f t="shared" si="172"/>
        <v/>
      </c>
      <c r="Q879" s="4" t="str">
        <f t="shared" si="173"/>
        <v/>
      </c>
      <c r="R879" s="4">
        <f t="shared" si="177"/>
        <v>0</v>
      </c>
      <c r="S879" s="4">
        <f t="shared" si="178"/>
        <v>3</v>
      </c>
      <c r="T879" s="4" t="str">
        <f t="shared" si="179"/>
        <v>L3</v>
      </c>
      <c r="U879" s="4" t="str">
        <f t="shared" si="174"/>
        <v/>
      </c>
    </row>
    <row r="880" spans="1:21" x14ac:dyDescent="0.25">
      <c r="A880" s="4" t="str">
        <f t="shared" si="175"/>
        <v/>
      </c>
      <c r="B880" s="4" t="str">
        <f>IF(C880=1,MAX(B$2:$B879)+1,IF(F880=0,"",B879))</f>
        <v/>
      </c>
      <c r="C880" s="4">
        <f>COUNTIF($F$2:$F880,F880)</f>
        <v>0</v>
      </c>
      <c r="D880" s="4">
        <f>IF(F880=0,0,MAX($D$2:D879)+1)</f>
        <v>0</v>
      </c>
      <c r="E880" s="4">
        <f>IF(H880=0,0,MAX($E$2:E879)+1)</f>
        <v>0</v>
      </c>
      <c r="F880" s="59"/>
      <c r="G880" s="59"/>
      <c r="H880" s="59"/>
      <c r="I880" s="4" t="e">
        <f>IFERROR(VLOOKUP(H880,H$2:H879,1,FALSE),VLOOKUP(H880,H$478:H881,1,FALSE))</f>
        <v>#N/A</v>
      </c>
      <c r="J880" s="4" t="str">
        <f t="shared" si="168"/>
        <v/>
      </c>
      <c r="K880" s="4" t="str">
        <f t="shared" si="169"/>
        <v/>
      </c>
      <c r="L880" s="4" t="str">
        <f t="shared" si="170"/>
        <v/>
      </c>
      <c r="M880" s="5" t="str">
        <f t="shared" si="176"/>
        <v/>
      </c>
      <c r="N880" s="4" t="str">
        <f t="shared" si="171"/>
        <v/>
      </c>
      <c r="O880" s="4"/>
      <c r="P880" s="4" t="str">
        <f t="shared" si="172"/>
        <v/>
      </c>
      <c r="Q880" s="4" t="str">
        <f t="shared" si="173"/>
        <v/>
      </c>
      <c r="R880" s="4">
        <f t="shared" si="177"/>
        <v>0</v>
      </c>
      <c r="S880" s="4">
        <f t="shared" si="178"/>
        <v>1</v>
      </c>
      <c r="T880" s="4" t="str">
        <f t="shared" si="179"/>
        <v>L1</v>
      </c>
      <c r="U880" s="4" t="str">
        <f t="shared" si="174"/>
        <v/>
      </c>
    </row>
    <row r="881" spans="1:21" x14ac:dyDescent="0.25">
      <c r="A881" s="4" t="str">
        <f t="shared" si="175"/>
        <v/>
      </c>
      <c r="B881" s="4" t="str">
        <f>IF(C881=1,MAX(B$2:$B880)+1,IF(F881=0,"",B880))</f>
        <v/>
      </c>
      <c r="C881" s="4">
        <f>COUNTIF($F$2:$F881,F881)</f>
        <v>0</v>
      </c>
      <c r="D881" s="4">
        <f>IF(F881=0,0,MAX($D$2:D880)+1)</f>
        <v>0</v>
      </c>
      <c r="E881" s="4">
        <f>IF(H881=0,0,MAX($E$2:E880)+1)</f>
        <v>0</v>
      </c>
      <c r="F881" s="59"/>
      <c r="G881" s="59"/>
      <c r="H881" s="59"/>
      <c r="I881" s="4" t="e">
        <f>IFERROR(VLOOKUP(H881,H$2:H880,1,FALSE),VLOOKUP(H881,H$478:H882,1,FALSE))</f>
        <v>#N/A</v>
      </c>
      <c r="J881" s="4" t="str">
        <f t="shared" si="168"/>
        <v/>
      </c>
      <c r="K881" s="4" t="str">
        <f t="shared" si="169"/>
        <v/>
      </c>
      <c r="L881" s="4" t="str">
        <f t="shared" si="170"/>
        <v/>
      </c>
      <c r="M881" s="5" t="str">
        <f t="shared" si="176"/>
        <v/>
      </c>
      <c r="N881" s="4" t="str">
        <f t="shared" si="171"/>
        <v/>
      </c>
      <c r="O881" s="4"/>
      <c r="P881" s="4" t="str">
        <f t="shared" si="172"/>
        <v/>
      </c>
      <c r="Q881" s="4" t="str">
        <f t="shared" si="173"/>
        <v/>
      </c>
      <c r="R881" s="4">
        <f t="shared" si="177"/>
        <v>0</v>
      </c>
      <c r="S881" s="4">
        <f t="shared" si="178"/>
        <v>2</v>
      </c>
      <c r="T881" s="4" t="str">
        <f t="shared" si="179"/>
        <v>L2</v>
      </c>
      <c r="U881" s="4" t="str">
        <f t="shared" si="174"/>
        <v/>
      </c>
    </row>
    <row r="882" spans="1:21" x14ac:dyDescent="0.25">
      <c r="A882" s="4" t="str">
        <f t="shared" si="175"/>
        <v/>
      </c>
      <c r="B882" s="4" t="str">
        <f>IF(C882=1,MAX(B$2:$B881)+1,IF(F882=0,"",B881))</f>
        <v/>
      </c>
      <c r="C882" s="4">
        <f>COUNTIF($F$2:$F882,F882)</f>
        <v>0</v>
      </c>
      <c r="D882" s="4">
        <f>IF(F882=0,0,MAX($D$2:D881)+1)</f>
        <v>0</v>
      </c>
      <c r="E882" s="4">
        <f>IF(H882=0,0,MAX($E$2:E881)+1)</f>
        <v>0</v>
      </c>
      <c r="F882" s="59"/>
      <c r="G882" s="59"/>
      <c r="H882" s="59"/>
      <c r="I882" s="4" t="e">
        <f>IFERROR(VLOOKUP(H882,H$2:H881,1,FALSE),VLOOKUP(H882,H$478:H883,1,FALSE))</f>
        <v>#N/A</v>
      </c>
      <c r="J882" s="4" t="str">
        <f t="shared" si="168"/>
        <v/>
      </c>
      <c r="K882" s="4" t="str">
        <f t="shared" si="169"/>
        <v/>
      </c>
      <c r="L882" s="4" t="str">
        <f t="shared" si="170"/>
        <v/>
      </c>
      <c r="M882" s="5" t="str">
        <f t="shared" si="176"/>
        <v/>
      </c>
      <c r="N882" s="4" t="str">
        <f t="shared" si="171"/>
        <v/>
      </c>
      <c r="O882" s="4"/>
      <c r="P882" s="4" t="str">
        <f t="shared" si="172"/>
        <v/>
      </c>
      <c r="Q882" s="4" t="str">
        <f t="shared" si="173"/>
        <v/>
      </c>
      <c r="R882" s="4">
        <f t="shared" si="177"/>
        <v>0</v>
      </c>
      <c r="S882" s="4">
        <f t="shared" si="178"/>
        <v>3</v>
      </c>
      <c r="T882" s="4" t="str">
        <f t="shared" si="179"/>
        <v>L3</v>
      </c>
      <c r="U882" s="4" t="str">
        <f t="shared" si="174"/>
        <v/>
      </c>
    </row>
    <row r="883" spans="1:21" x14ac:dyDescent="0.25">
      <c r="A883" s="4" t="str">
        <f t="shared" si="175"/>
        <v/>
      </c>
      <c r="B883" s="4" t="str">
        <f>IF(C883=1,MAX(B$2:$B882)+1,IF(F883=0,"",B882))</f>
        <v/>
      </c>
      <c r="C883" s="4">
        <f>COUNTIF($F$2:$F883,F883)</f>
        <v>0</v>
      </c>
      <c r="D883" s="4">
        <f>IF(F883=0,0,MAX($D$2:D882)+1)</f>
        <v>0</v>
      </c>
      <c r="E883" s="4">
        <f>IF(H883=0,0,MAX($E$2:E882)+1)</f>
        <v>0</v>
      </c>
      <c r="F883" s="59"/>
      <c r="G883" s="59"/>
      <c r="H883" s="59"/>
      <c r="I883" s="4" t="e">
        <f>IFERROR(VLOOKUP(H883,H$2:H882,1,FALSE),VLOOKUP(H883,H$478:H884,1,FALSE))</f>
        <v>#N/A</v>
      </c>
      <c r="J883" s="4" t="str">
        <f t="shared" si="168"/>
        <v/>
      </c>
      <c r="K883" s="4" t="str">
        <f t="shared" si="169"/>
        <v/>
      </c>
      <c r="L883" s="4" t="str">
        <f t="shared" si="170"/>
        <v/>
      </c>
      <c r="M883" s="5" t="str">
        <f t="shared" si="176"/>
        <v/>
      </c>
      <c r="N883" s="4" t="str">
        <f t="shared" si="171"/>
        <v/>
      </c>
      <c r="O883" s="4"/>
      <c r="P883" s="4" t="str">
        <f t="shared" si="172"/>
        <v/>
      </c>
      <c r="Q883" s="4" t="str">
        <f t="shared" si="173"/>
        <v/>
      </c>
      <c r="R883" s="4">
        <f t="shared" si="177"/>
        <v>0</v>
      </c>
      <c r="S883" s="4">
        <f t="shared" si="178"/>
        <v>1</v>
      </c>
      <c r="T883" s="4" t="str">
        <f t="shared" si="179"/>
        <v>L1</v>
      </c>
      <c r="U883" s="4" t="str">
        <f t="shared" si="174"/>
        <v/>
      </c>
    </row>
    <row r="884" spans="1:21" x14ac:dyDescent="0.25">
      <c r="A884" s="4" t="str">
        <f t="shared" si="175"/>
        <v/>
      </c>
      <c r="B884" s="4" t="str">
        <f>IF(C884=1,MAX(B$2:$B883)+1,IF(F884=0,"",B883))</f>
        <v/>
      </c>
      <c r="C884" s="4">
        <f>COUNTIF($F$2:$F884,F884)</f>
        <v>0</v>
      </c>
      <c r="D884" s="4">
        <f>IF(F884=0,0,MAX($D$2:D883)+1)</f>
        <v>0</v>
      </c>
      <c r="E884" s="4">
        <f>IF(H884=0,0,MAX($E$2:E883)+1)</f>
        <v>0</v>
      </c>
      <c r="F884" s="59"/>
      <c r="G884" s="59"/>
      <c r="H884" s="59"/>
      <c r="I884" s="4" t="e">
        <f>IFERROR(VLOOKUP(H884,H$2:H883,1,FALSE),VLOOKUP(H884,H$478:H885,1,FALSE))</f>
        <v>#N/A</v>
      </c>
      <c r="J884" s="4" t="str">
        <f t="shared" si="168"/>
        <v/>
      </c>
      <c r="K884" s="4" t="str">
        <f t="shared" si="169"/>
        <v/>
      </c>
      <c r="L884" s="4" t="str">
        <f t="shared" si="170"/>
        <v/>
      </c>
      <c r="M884" s="5" t="str">
        <f t="shared" si="176"/>
        <v/>
      </c>
      <c r="N884" s="4" t="str">
        <f t="shared" si="171"/>
        <v/>
      </c>
      <c r="O884" s="4"/>
      <c r="P884" s="4" t="str">
        <f t="shared" si="172"/>
        <v/>
      </c>
      <c r="Q884" s="4" t="str">
        <f t="shared" si="173"/>
        <v/>
      </c>
      <c r="R884" s="4">
        <f t="shared" si="177"/>
        <v>0</v>
      </c>
      <c r="S884" s="4">
        <f t="shared" si="178"/>
        <v>2</v>
      </c>
      <c r="T884" s="4" t="str">
        <f t="shared" si="179"/>
        <v>L2</v>
      </c>
      <c r="U884" s="4" t="str">
        <f t="shared" si="174"/>
        <v/>
      </c>
    </row>
    <row r="885" spans="1:21" x14ac:dyDescent="0.25">
      <c r="A885" s="4" t="str">
        <f t="shared" si="175"/>
        <v/>
      </c>
      <c r="B885" s="4" t="str">
        <f>IF(C885=1,MAX(B$2:$B884)+1,IF(F885=0,"",B884))</f>
        <v/>
      </c>
      <c r="C885" s="4">
        <f>COUNTIF($F$2:$F885,F885)</f>
        <v>0</v>
      </c>
      <c r="D885" s="4">
        <f>IF(F885=0,0,MAX($D$2:D884)+1)</f>
        <v>0</v>
      </c>
      <c r="E885" s="4">
        <f>IF(H885=0,0,MAX($E$2:E884)+1)</f>
        <v>0</v>
      </c>
      <c r="F885" s="59"/>
      <c r="G885" s="59"/>
      <c r="H885" s="59"/>
      <c r="I885" s="4" t="e">
        <f>IFERROR(VLOOKUP(H885,H$2:H884,1,FALSE),VLOOKUP(H885,H$478:H886,1,FALSE))</f>
        <v>#N/A</v>
      </c>
      <c r="J885" s="4" t="str">
        <f t="shared" si="168"/>
        <v/>
      </c>
      <c r="K885" s="4" t="str">
        <f t="shared" si="169"/>
        <v/>
      </c>
      <c r="L885" s="4" t="str">
        <f t="shared" si="170"/>
        <v/>
      </c>
      <c r="M885" s="5" t="str">
        <f t="shared" si="176"/>
        <v/>
      </c>
      <c r="N885" s="4" t="str">
        <f t="shared" si="171"/>
        <v/>
      </c>
      <c r="O885" s="4"/>
      <c r="P885" s="4" t="str">
        <f t="shared" si="172"/>
        <v/>
      </c>
      <c r="Q885" s="4" t="str">
        <f t="shared" si="173"/>
        <v/>
      </c>
      <c r="R885" s="4">
        <f t="shared" si="177"/>
        <v>0</v>
      </c>
      <c r="S885" s="4">
        <f t="shared" si="178"/>
        <v>3</v>
      </c>
      <c r="T885" s="4" t="str">
        <f t="shared" si="179"/>
        <v>L3</v>
      </c>
      <c r="U885" s="4" t="str">
        <f t="shared" si="174"/>
        <v/>
      </c>
    </row>
    <row r="886" spans="1:21" x14ac:dyDescent="0.25">
      <c r="A886" s="4" t="str">
        <f t="shared" si="175"/>
        <v/>
      </c>
      <c r="B886" s="4" t="str">
        <f>IF(C886=1,MAX(B$2:$B885)+1,IF(F886=0,"",B885))</f>
        <v/>
      </c>
      <c r="C886" s="4">
        <f>COUNTIF($F$2:$F886,F886)</f>
        <v>0</v>
      </c>
      <c r="D886" s="4">
        <f>IF(F886=0,0,MAX($D$2:D885)+1)</f>
        <v>0</v>
      </c>
      <c r="E886" s="4">
        <f>IF(H886=0,0,MAX($E$2:E885)+1)</f>
        <v>0</v>
      </c>
      <c r="F886" s="59"/>
      <c r="G886" s="59"/>
      <c r="H886" s="59"/>
      <c r="I886" s="4" t="e">
        <f>IFERROR(VLOOKUP(H886,H$2:H885,1,FALSE),VLOOKUP(H886,H$478:H887,1,FALSE))</f>
        <v>#N/A</v>
      </c>
      <c r="J886" s="4" t="str">
        <f t="shared" si="168"/>
        <v/>
      </c>
      <c r="K886" s="4" t="str">
        <f t="shared" si="169"/>
        <v/>
      </c>
      <c r="L886" s="4" t="str">
        <f t="shared" si="170"/>
        <v/>
      </c>
      <c r="M886" s="5" t="str">
        <f t="shared" si="176"/>
        <v/>
      </c>
      <c r="N886" s="4" t="str">
        <f t="shared" si="171"/>
        <v/>
      </c>
      <c r="O886" s="4"/>
      <c r="P886" s="4" t="str">
        <f t="shared" si="172"/>
        <v/>
      </c>
      <c r="Q886" s="4" t="str">
        <f t="shared" si="173"/>
        <v/>
      </c>
      <c r="R886" s="4">
        <f t="shared" si="177"/>
        <v>0</v>
      </c>
      <c r="S886" s="4">
        <f t="shared" si="178"/>
        <v>1</v>
      </c>
      <c r="T886" s="4" t="str">
        <f t="shared" si="179"/>
        <v>L1</v>
      </c>
      <c r="U886" s="4" t="str">
        <f t="shared" si="174"/>
        <v/>
      </c>
    </row>
    <row r="887" spans="1:21" x14ac:dyDescent="0.25">
      <c r="A887" s="4" t="str">
        <f t="shared" si="175"/>
        <v/>
      </c>
      <c r="B887" s="4" t="str">
        <f>IF(C887=1,MAX(B$2:$B886)+1,IF(F887=0,"",B886))</f>
        <v/>
      </c>
      <c r="C887" s="4">
        <f>COUNTIF($F$2:$F887,F887)</f>
        <v>0</v>
      </c>
      <c r="D887" s="4">
        <f>IF(F887=0,0,MAX($D$2:D886)+1)</f>
        <v>0</v>
      </c>
      <c r="E887" s="4">
        <f>IF(H887=0,0,MAX($E$2:E886)+1)</f>
        <v>0</v>
      </c>
      <c r="F887" s="59"/>
      <c r="G887" s="59"/>
      <c r="H887" s="59"/>
      <c r="I887" s="4" t="e">
        <f>IFERROR(VLOOKUP(H887,H$2:H886,1,FALSE),VLOOKUP(H887,H$478:H888,1,FALSE))</f>
        <v>#N/A</v>
      </c>
      <c r="J887" s="4" t="str">
        <f t="shared" si="168"/>
        <v/>
      </c>
      <c r="K887" s="4" t="str">
        <f t="shared" si="169"/>
        <v/>
      </c>
      <c r="L887" s="4" t="str">
        <f t="shared" si="170"/>
        <v/>
      </c>
      <c r="M887" s="5" t="str">
        <f t="shared" si="176"/>
        <v/>
      </c>
      <c r="N887" s="4" t="str">
        <f t="shared" si="171"/>
        <v/>
      </c>
      <c r="O887" s="4"/>
      <c r="P887" s="4" t="str">
        <f t="shared" si="172"/>
        <v/>
      </c>
      <c r="Q887" s="4" t="str">
        <f t="shared" si="173"/>
        <v/>
      </c>
      <c r="R887" s="4">
        <f t="shared" si="177"/>
        <v>0</v>
      </c>
      <c r="S887" s="4">
        <f t="shared" si="178"/>
        <v>2</v>
      </c>
      <c r="T887" s="4" t="str">
        <f t="shared" si="179"/>
        <v>L2</v>
      </c>
      <c r="U887" s="4" t="str">
        <f t="shared" si="174"/>
        <v/>
      </c>
    </row>
    <row r="888" spans="1:21" x14ac:dyDescent="0.25">
      <c r="A888" s="4" t="str">
        <f t="shared" si="175"/>
        <v/>
      </c>
      <c r="B888" s="4" t="str">
        <f>IF(C888=1,MAX(B$2:$B887)+1,IF(F888=0,"",B887))</f>
        <v/>
      </c>
      <c r="C888" s="4">
        <f>COUNTIF($F$2:$F888,F888)</f>
        <v>0</v>
      </c>
      <c r="D888" s="4">
        <f>IF(F888=0,0,MAX($D$2:D887)+1)</f>
        <v>0</v>
      </c>
      <c r="E888" s="4">
        <f>IF(H888=0,0,MAX($E$2:E887)+1)</f>
        <v>0</v>
      </c>
      <c r="F888" s="59"/>
      <c r="G888" s="59"/>
      <c r="H888" s="59"/>
      <c r="I888" s="4" t="e">
        <f>IFERROR(VLOOKUP(H888,H$2:H887,1,FALSE),VLOOKUP(H888,H$478:H889,1,FALSE))</f>
        <v>#N/A</v>
      </c>
      <c r="J888" s="4" t="str">
        <f t="shared" si="168"/>
        <v/>
      </c>
      <c r="K888" s="4" t="str">
        <f t="shared" si="169"/>
        <v/>
      </c>
      <c r="L888" s="4" t="str">
        <f t="shared" si="170"/>
        <v/>
      </c>
      <c r="M888" s="5" t="str">
        <f t="shared" si="176"/>
        <v/>
      </c>
      <c r="N888" s="4" t="str">
        <f t="shared" si="171"/>
        <v/>
      </c>
      <c r="O888" s="4"/>
      <c r="P888" s="4" t="str">
        <f t="shared" si="172"/>
        <v/>
      </c>
      <c r="Q888" s="4" t="str">
        <f t="shared" si="173"/>
        <v/>
      </c>
      <c r="R888" s="4">
        <f t="shared" si="177"/>
        <v>0</v>
      </c>
      <c r="S888" s="4">
        <f t="shared" si="178"/>
        <v>3</v>
      </c>
      <c r="T888" s="4" t="str">
        <f t="shared" si="179"/>
        <v>L3</v>
      </c>
      <c r="U888" s="4" t="str">
        <f t="shared" si="174"/>
        <v/>
      </c>
    </row>
    <row r="889" spans="1:21" x14ac:dyDescent="0.25">
      <c r="A889" s="4" t="str">
        <f t="shared" si="175"/>
        <v/>
      </c>
      <c r="B889" s="4" t="str">
        <f>IF(C889=1,MAX(B$2:$B888)+1,IF(F889=0,"",B888))</f>
        <v/>
      </c>
      <c r="C889" s="4">
        <f>COUNTIF($F$2:$F889,F889)</f>
        <v>0</v>
      </c>
      <c r="D889" s="4">
        <f>IF(F889=0,0,MAX($D$2:D888)+1)</f>
        <v>0</v>
      </c>
      <c r="E889" s="4">
        <f>IF(H889=0,0,MAX($E$2:E888)+1)</f>
        <v>0</v>
      </c>
      <c r="F889" s="59"/>
      <c r="G889" s="59"/>
      <c r="H889" s="59"/>
      <c r="I889" s="4" t="e">
        <f>IFERROR(VLOOKUP(H889,H$2:H888,1,FALSE),VLOOKUP(H889,H$478:H890,1,FALSE))</f>
        <v>#N/A</v>
      </c>
      <c r="J889" s="4" t="str">
        <f t="shared" si="168"/>
        <v/>
      </c>
      <c r="K889" s="4" t="str">
        <f t="shared" si="169"/>
        <v/>
      </c>
      <c r="L889" s="4" t="str">
        <f t="shared" si="170"/>
        <v/>
      </c>
      <c r="M889" s="5" t="str">
        <f t="shared" si="176"/>
        <v/>
      </c>
      <c r="N889" s="4" t="str">
        <f t="shared" si="171"/>
        <v/>
      </c>
      <c r="O889" s="4"/>
      <c r="P889" s="4" t="str">
        <f t="shared" si="172"/>
        <v/>
      </c>
      <c r="Q889" s="4" t="str">
        <f t="shared" si="173"/>
        <v/>
      </c>
      <c r="R889" s="4">
        <f t="shared" si="177"/>
        <v>0</v>
      </c>
      <c r="S889" s="4">
        <f t="shared" si="178"/>
        <v>1</v>
      </c>
      <c r="T889" s="4" t="str">
        <f t="shared" si="179"/>
        <v>L1</v>
      </c>
      <c r="U889" s="4" t="str">
        <f t="shared" si="174"/>
        <v/>
      </c>
    </row>
    <row r="890" spans="1:21" x14ac:dyDescent="0.25">
      <c r="A890" s="4" t="str">
        <f t="shared" si="175"/>
        <v/>
      </c>
      <c r="B890" s="4" t="str">
        <f>IF(C890=1,MAX(B$2:$B889)+1,IF(F890=0,"",B889))</f>
        <v/>
      </c>
      <c r="C890" s="4">
        <f>COUNTIF($F$2:$F890,F890)</f>
        <v>0</v>
      </c>
      <c r="D890" s="4">
        <f>IF(F890=0,0,MAX($D$2:D889)+1)</f>
        <v>0</v>
      </c>
      <c r="E890" s="4">
        <f>IF(H890=0,0,MAX($E$2:E889)+1)</f>
        <v>0</v>
      </c>
      <c r="F890" s="59"/>
      <c r="G890" s="59"/>
      <c r="H890" s="59"/>
      <c r="I890" s="4" t="e">
        <f>IFERROR(VLOOKUP(H890,H$2:H889,1,FALSE),VLOOKUP(H890,H$478:H891,1,FALSE))</f>
        <v>#N/A</v>
      </c>
      <c r="J890" s="4" t="str">
        <f t="shared" si="168"/>
        <v/>
      </c>
      <c r="K890" s="4" t="str">
        <f t="shared" si="169"/>
        <v/>
      </c>
      <c r="L890" s="4" t="str">
        <f t="shared" si="170"/>
        <v/>
      </c>
      <c r="M890" s="5" t="str">
        <f t="shared" si="176"/>
        <v/>
      </c>
      <c r="N890" s="4" t="str">
        <f t="shared" si="171"/>
        <v/>
      </c>
      <c r="O890" s="4"/>
      <c r="P890" s="4" t="str">
        <f t="shared" si="172"/>
        <v/>
      </c>
      <c r="Q890" s="4" t="str">
        <f t="shared" si="173"/>
        <v/>
      </c>
      <c r="R890" s="4">
        <f t="shared" si="177"/>
        <v>0</v>
      </c>
      <c r="S890" s="4">
        <f t="shared" si="178"/>
        <v>2</v>
      </c>
      <c r="T890" s="4" t="str">
        <f t="shared" si="179"/>
        <v>L2</v>
      </c>
      <c r="U890" s="4" t="str">
        <f t="shared" si="174"/>
        <v/>
      </c>
    </row>
    <row r="891" spans="1:21" x14ac:dyDescent="0.25">
      <c r="A891" s="4" t="str">
        <f t="shared" si="175"/>
        <v/>
      </c>
      <c r="B891" s="4" t="str">
        <f>IF(C891=1,MAX(B$2:$B890)+1,IF(F891=0,"",B890))</f>
        <v/>
      </c>
      <c r="C891" s="4">
        <f>COUNTIF($F$2:$F891,F891)</f>
        <v>0</v>
      </c>
      <c r="D891" s="4">
        <f>IF(F891=0,0,MAX($D$2:D890)+1)</f>
        <v>0</v>
      </c>
      <c r="E891" s="4">
        <f>IF(H891=0,0,MAX($E$2:E890)+1)</f>
        <v>0</v>
      </c>
      <c r="F891" s="59"/>
      <c r="G891" s="59"/>
      <c r="H891" s="59"/>
      <c r="I891" s="4" t="e">
        <f>IFERROR(VLOOKUP(H891,H$2:H890,1,FALSE),VLOOKUP(H891,H$478:H892,1,FALSE))</f>
        <v>#N/A</v>
      </c>
      <c r="J891" s="4" t="str">
        <f t="shared" si="168"/>
        <v/>
      </c>
      <c r="K891" s="4" t="str">
        <f t="shared" si="169"/>
        <v/>
      </c>
      <c r="L891" s="4" t="str">
        <f t="shared" si="170"/>
        <v/>
      </c>
      <c r="M891" s="5" t="str">
        <f t="shared" si="176"/>
        <v/>
      </c>
      <c r="N891" s="4" t="str">
        <f t="shared" si="171"/>
        <v/>
      </c>
      <c r="O891" s="4"/>
      <c r="P891" s="4" t="str">
        <f t="shared" si="172"/>
        <v/>
      </c>
      <c r="Q891" s="4" t="str">
        <f t="shared" si="173"/>
        <v/>
      </c>
      <c r="R891" s="4">
        <f t="shared" si="177"/>
        <v>0</v>
      </c>
      <c r="S891" s="4">
        <f t="shared" si="178"/>
        <v>3</v>
      </c>
      <c r="T891" s="4" t="str">
        <f t="shared" si="179"/>
        <v>L3</v>
      </c>
      <c r="U891" s="4" t="str">
        <f t="shared" si="174"/>
        <v/>
      </c>
    </row>
    <row r="892" spans="1:21" x14ac:dyDescent="0.25">
      <c r="A892" s="4" t="str">
        <f t="shared" si="175"/>
        <v/>
      </c>
      <c r="B892" s="4" t="str">
        <f>IF(C892=1,MAX(B$2:$B891)+1,IF(F892=0,"",B891))</f>
        <v/>
      </c>
      <c r="C892" s="4">
        <f>COUNTIF($F$2:$F892,F892)</f>
        <v>0</v>
      </c>
      <c r="D892" s="4">
        <f>IF(F892=0,0,MAX($D$2:D891)+1)</f>
        <v>0</v>
      </c>
      <c r="E892" s="4">
        <f>IF(H892=0,0,MAX($E$2:E891)+1)</f>
        <v>0</v>
      </c>
      <c r="F892" s="59"/>
      <c r="G892" s="59"/>
      <c r="H892" s="59"/>
      <c r="I892" s="4" t="e">
        <f>IFERROR(VLOOKUP(H892,H$2:H891,1,FALSE),VLOOKUP(H892,H$478:H893,1,FALSE))</f>
        <v>#N/A</v>
      </c>
      <c r="J892" s="4" t="str">
        <f t="shared" si="168"/>
        <v/>
      </c>
      <c r="K892" s="4" t="str">
        <f t="shared" si="169"/>
        <v/>
      </c>
      <c r="L892" s="4" t="str">
        <f t="shared" si="170"/>
        <v/>
      </c>
      <c r="M892" s="5" t="str">
        <f t="shared" si="176"/>
        <v/>
      </c>
      <c r="N892" s="4" t="str">
        <f t="shared" si="171"/>
        <v/>
      </c>
      <c r="O892" s="4"/>
      <c r="P892" s="4" t="str">
        <f t="shared" si="172"/>
        <v/>
      </c>
      <c r="Q892" s="4" t="str">
        <f t="shared" si="173"/>
        <v/>
      </c>
      <c r="R892" s="4">
        <f t="shared" si="177"/>
        <v>0</v>
      </c>
      <c r="S892" s="4">
        <f t="shared" si="178"/>
        <v>1</v>
      </c>
      <c r="T892" s="4" t="str">
        <f t="shared" si="179"/>
        <v>L1</v>
      </c>
      <c r="U892" s="4" t="str">
        <f t="shared" si="174"/>
        <v/>
      </c>
    </row>
    <row r="893" spans="1:21" x14ac:dyDescent="0.25">
      <c r="A893" s="4" t="str">
        <f t="shared" si="175"/>
        <v/>
      </c>
      <c r="B893" s="4" t="str">
        <f>IF(C893=1,MAX(B$2:$B892)+1,IF(F893=0,"",B892))</f>
        <v/>
      </c>
      <c r="C893" s="4">
        <f>COUNTIF($F$2:$F893,F893)</f>
        <v>0</v>
      </c>
      <c r="D893" s="4">
        <f>IF(F893=0,0,MAX($D$2:D892)+1)</f>
        <v>0</v>
      </c>
      <c r="E893" s="4">
        <f>IF(H893=0,0,MAX($E$2:E892)+1)</f>
        <v>0</v>
      </c>
      <c r="F893" s="59"/>
      <c r="G893" s="59"/>
      <c r="H893" s="59"/>
      <c r="I893" s="4" t="e">
        <f>IFERROR(VLOOKUP(H893,H$2:H892,1,FALSE),VLOOKUP(H893,H$478:H894,1,FALSE))</f>
        <v>#N/A</v>
      </c>
      <c r="J893" s="4" t="str">
        <f t="shared" si="168"/>
        <v/>
      </c>
      <c r="K893" s="4" t="str">
        <f t="shared" si="169"/>
        <v/>
      </c>
      <c r="L893" s="4" t="str">
        <f t="shared" si="170"/>
        <v/>
      </c>
      <c r="M893" s="5" t="str">
        <f t="shared" si="176"/>
        <v/>
      </c>
      <c r="N893" s="4" t="str">
        <f t="shared" si="171"/>
        <v/>
      </c>
      <c r="O893" s="4"/>
      <c r="P893" s="4" t="str">
        <f t="shared" si="172"/>
        <v/>
      </c>
      <c r="Q893" s="4" t="str">
        <f t="shared" si="173"/>
        <v/>
      </c>
      <c r="R893" s="4">
        <f t="shared" si="177"/>
        <v>0</v>
      </c>
      <c r="S893" s="4">
        <f t="shared" si="178"/>
        <v>2</v>
      </c>
      <c r="T893" s="4" t="str">
        <f t="shared" si="179"/>
        <v>L2</v>
      </c>
      <c r="U893" s="4" t="str">
        <f t="shared" si="174"/>
        <v/>
      </c>
    </row>
    <row r="894" spans="1:21" x14ac:dyDescent="0.25">
      <c r="A894" s="4" t="str">
        <f t="shared" si="175"/>
        <v/>
      </c>
      <c r="B894" s="4" t="str">
        <f>IF(C894=1,MAX(B$2:$B893)+1,IF(F894=0,"",B893))</f>
        <v/>
      </c>
      <c r="C894" s="4">
        <f>COUNTIF($F$2:$F894,F894)</f>
        <v>0</v>
      </c>
      <c r="D894" s="4">
        <f>IF(F894=0,0,MAX($D$2:D893)+1)</f>
        <v>0</v>
      </c>
      <c r="E894" s="4">
        <f>IF(H894=0,0,MAX($E$2:E893)+1)</f>
        <v>0</v>
      </c>
      <c r="F894" s="59"/>
      <c r="G894" s="59"/>
      <c r="H894" s="59"/>
      <c r="I894" s="4" t="e">
        <f>IFERROR(VLOOKUP(H894,H$2:H893,1,FALSE),VLOOKUP(H894,H$478:H895,1,FALSE))</f>
        <v>#N/A</v>
      </c>
      <c r="J894" s="4" t="str">
        <f t="shared" si="168"/>
        <v/>
      </c>
      <c r="K894" s="4" t="str">
        <f t="shared" si="169"/>
        <v/>
      </c>
      <c r="L894" s="4" t="str">
        <f t="shared" si="170"/>
        <v/>
      </c>
      <c r="M894" s="5" t="str">
        <f t="shared" si="176"/>
        <v/>
      </c>
      <c r="N894" s="4" t="str">
        <f t="shared" si="171"/>
        <v/>
      </c>
      <c r="O894" s="4"/>
      <c r="P894" s="4" t="str">
        <f t="shared" si="172"/>
        <v/>
      </c>
      <c r="Q894" s="4" t="str">
        <f t="shared" si="173"/>
        <v/>
      </c>
      <c r="R894" s="4">
        <f t="shared" si="177"/>
        <v>0</v>
      </c>
      <c r="S894" s="4">
        <f t="shared" si="178"/>
        <v>3</v>
      </c>
      <c r="T894" s="4" t="str">
        <f t="shared" si="179"/>
        <v>L3</v>
      </c>
      <c r="U894" s="4" t="str">
        <f t="shared" si="174"/>
        <v/>
      </c>
    </row>
    <row r="895" spans="1:21" x14ac:dyDescent="0.25">
      <c r="A895" s="4" t="str">
        <f t="shared" si="175"/>
        <v/>
      </c>
      <c r="B895" s="4" t="str">
        <f>IF(C895=1,MAX(B$2:$B894)+1,IF(F895=0,"",B894))</f>
        <v/>
      </c>
      <c r="C895" s="4">
        <f>COUNTIF($F$2:$F895,F895)</f>
        <v>0</v>
      </c>
      <c r="D895" s="4">
        <f>IF(F895=0,0,MAX($D$2:D894)+1)</f>
        <v>0</v>
      </c>
      <c r="E895" s="4">
        <f>IF(H895=0,0,MAX($E$2:E894)+1)</f>
        <v>0</v>
      </c>
      <c r="F895" s="59"/>
      <c r="G895" s="59"/>
      <c r="H895" s="59"/>
      <c r="I895" s="4" t="e">
        <f>IFERROR(VLOOKUP(H895,H$2:H894,1,FALSE),VLOOKUP(H895,H$478:H896,1,FALSE))</f>
        <v>#N/A</v>
      </c>
      <c r="J895" s="4" t="str">
        <f t="shared" si="168"/>
        <v/>
      </c>
      <c r="K895" s="4" t="str">
        <f t="shared" si="169"/>
        <v/>
      </c>
      <c r="L895" s="4" t="str">
        <f t="shared" si="170"/>
        <v/>
      </c>
      <c r="M895" s="5" t="str">
        <f t="shared" si="176"/>
        <v/>
      </c>
      <c r="N895" s="4" t="str">
        <f t="shared" si="171"/>
        <v/>
      </c>
      <c r="O895" s="4"/>
      <c r="P895" s="4" t="str">
        <f t="shared" si="172"/>
        <v/>
      </c>
      <c r="Q895" s="4" t="str">
        <f t="shared" si="173"/>
        <v/>
      </c>
      <c r="R895" s="4">
        <f t="shared" si="177"/>
        <v>0</v>
      </c>
      <c r="S895" s="4">
        <f t="shared" si="178"/>
        <v>1</v>
      </c>
      <c r="T895" s="4" t="str">
        <f t="shared" si="179"/>
        <v>L1</v>
      </c>
      <c r="U895" s="4" t="str">
        <f t="shared" si="174"/>
        <v/>
      </c>
    </row>
    <row r="896" spans="1:21" x14ac:dyDescent="0.25">
      <c r="A896" s="4" t="str">
        <f t="shared" si="175"/>
        <v/>
      </c>
      <c r="B896" s="4" t="str">
        <f>IF(C896=1,MAX(B$2:$B895)+1,IF(F896=0,"",B895))</f>
        <v/>
      </c>
      <c r="C896" s="4">
        <f>COUNTIF($F$2:$F896,F896)</f>
        <v>0</v>
      </c>
      <c r="D896" s="4">
        <f>IF(F896=0,0,MAX($D$2:D895)+1)</f>
        <v>0</v>
      </c>
      <c r="E896" s="4">
        <f>IF(H896=0,0,MAX($E$2:E895)+1)</f>
        <v>0</v>
      </c>
      <c r="F896" s="59"/>
      <c r="G896" s="59"/>
      <c r="H896" s="59"/>
      <c r="I896" s="4" t="e">
        <f>IFERROR(VLOOKUP(H896,H$2:H895,1,FALSE),VLOOKUP(H896,H$478:H897,1,FALSE))</f>
        <v>#N/A</v>
      </c>
      <c r="J896" s="4" t="str">
        <f t="shared" si="168"/>
        <v/>
      </c>
      <c r="K896" s="4" t="str">
        <f t="shared" si="169"/>
        <v/>
      </c>
      <c r="L896" s="4" t="str">
        <f t="shared" si="170"/>
        <v/>
      </c>
      <c r="M896" s="5" t="str">
        <f t="shared" si="176"/>
        <v/>
      </c>
      <c r="N896" s="4" t="str">
        <f t="shared" si="171"/>
        <v/>
      </c>
      <c r="O896" s="4"/>
      <c r="P896" s="4" t="str">
        <f t="shared" si="172"/>
        <v/>
      </c>
      <c r="Q896" s="4" t="str">
        <f t="shared" si="173"/>
        <v/>
      </c>
      <c r="R896" s="4">
        <f t="shared" si="177"/>
        <v>0</v>
      </c>
      <c r="S896" s="4">
        <f t="shared" si="178"/>
        <v>2</v>
      </c>
      <c r="T896" s="4" t="str">
        <f t="shared" si="179"/>
        <v>L2</v>
      </c>
      <c r="U896" s="4" t="str">
        <f t="shared" si="174"/>
        <v/>
      </c>
    </row>
    <row r="897" spans="1:21" x14ac:dyDescent="0.25">
      <c r="A897" s="4" t="str">
        <f t="shared" si="175"/>
        <v/>
      </c>
      <c r="B897" s="4" t="str">
        <f>IF(C897=1,MAX(B$2:$B896)+1,IF(F897=0,"",B896))</f>
        <v/>
      </c>
      <c r="C897" s="4">
        <f>COUNTIF($F$2:$F897,F897)</f>
        <v>0</v>
      </c>
      <c r="D897" s="4">
        <f>IF(F897=0,0,MAX($D$2:D896)+1)</f>
        <v>0</v>
      </c>
      <c r="E897" s="4">
        <f>IF(H897=0,0,MAX($E$2:E896)+1)</f>
        <v>0</v>
      </c>
      <c r="F897" s="59"/>
      <c r="G897" s="59"/>
      <c r="H897" s="59"/>
      <c r="I897" s="4" t="e">
        <f>IFERROR(VLOOKUP(H897,H$2:H896,1,FALSE),VLOOKUP(H897,H$478:H898,1,FALSE))</f>
        <v>#N/A</v>
      </c>
      <c r="J897" s="4" t="str">
        <f t="shared" si="168"/>
        <v/>
      </c>
      <c r="K897" s="4" t="str">
        <f t="shared" si="169"/>
        <v/>
      </c>
      <c r="L897" s="4" t="str">
        <f t="shared" si="170"/>
        <v/>
      </c>
      <c r="M897" s="5" t="str">
        <f t="shared" si="176"/>
        <v/>
      </c>
      <c r="N897" s="4" t="str">
        <f t="shared" si="171"/>
        <v/>
      </c>
      <c r="O897" s="4"/>
      <c r="P897" s="4" t="str">
        <f t="shared" si="172"/>
        <v/>
      </c>
      <c r="Q897" s="4" t="str">
        <f t="shared" si="173"/>
        <v/>
      </c>
      <c r="R897" s="4">
        <f t="shared" si="177"/>
        <v>0</v>
      </c>
      <c r="S897" s="4">
        <f t="shared" si="178"/>
        <v>3</v>
      </c>
      <c r="T897" s="4" t="str">
        <f t="shared" si="179"/>
        <v>L3</v>
      </c>
      <c r="U897" s="4" t="str">
        <f t="shared" si="174"/>
        <v/>
      </c>
    </row>
    <row r="898" spans="1:21" x14ac:dyDescent="0.25">
      <c r="A898" s="4" t="str">
        <f t="shared" si="175"/>
        <v/>
      </c>
      <c r="B898" s="4" t="str">
        <f>IF(C898=1,MAX(B$2:$B897)+1,IF(F898=0,"",B897))</f>
        <v/>
      </c>
      <c r="C898" s="4">
        <f>COUNTIF($F$2:$F898,F898)</f>
        <v>0</v>
      </c>
      <c r="D898" s="4">
        <f>IF(F898=0,0,MAX($D$2:D897)+1)</f>
        <v>0</v>
      </c>
      <c r="E898" s="4">
        <f>IF(H898=0,0,MAX($E$2:E897)+1)</f>
        <v>0</v>
      </c>
      <c r="F898" s="59"/>
      <c r="G898" s="59"/>
      <c r="H898" s="59"/>
      <c r="I898" s="4" t="e">
        <f>IFERROR(VLOOKUP(H898,H$2:H897,1,FALSE),VLOOKUP(H898,H$478:H899,1,FALSE))</f>
        <v>#N/A</v>
      </c>
      <c r="J898" s="4" t="str">
        <f t="shared" si="168"/>
        <v/>
      </c>
      <c r="K898" s="4" t="str">
        <f t="shared" si="169"/>
        <v/>
      </c>
      <c r="L898" s="4" t="str">
        <f t="shared" si="170"/>
        <v/>
      </c>
      <c r="M898" s="5" t="str">
        <f t="shared" si="176"/>
        <v/>
      </c>
      <c r="N898" s="4" t="str">
        <f t="shared" si="171"/>
        <v/>
      </c>
      <c r="O898" s="4"/>
      <c r="P898" s="4" t="str">
        <f t="shared" si="172"/>
        <v/>
      </c>
      <c r="Q898" s="4" t="str">
        <f t="shared" si="173"/>
        <v/>
      </c>
      <c r="R898" s="4">
        <f t="shared" si="177"/>
        <v>0</v>
      </c>
      <c r="S898" s="4">
        <f t="shared" si="178"/>
        <v>1</v>
      </c>
      <c r="T898" s="4" t="str">
        <f t="shared" si="179"/>
        <v>L1</v>
      </c>
      <c r="U898" s="4" t="str">
        <f t="shared" si="174"/>
        <v/>
      </c>
    </row>
    <row r="899" spans="1:21" x14ac:dyDescent="0.25">
      <c r="A899" s="4" t="str">
        <f t="shared" si="175"/>
        <v/>
      </c>
      <c r="B899" s="4" t="str">
        <f>IF(C899=1,MAX(B$2:$B898)+1,IF(F899=0,"",B898))</f>
        <v/>
      </c>
      <c r="C899" s="4">
        <f>COUNTIF($F$2:$F899,F899)</f>
        <v>0</v>
      </c>
      <c r="D899" s="4">
        <f>IF(F899=0,0,MAX($D$2:D898)+1)</f>
        <v>0</v>
      </c>
      <c r="E899" s="4">
        <f>IF(H899=0,0,MAX($E$2:E898)+1)</f>
        <v>0</v>
      </c>
      <c r="F899" s="59"/>
      <c r="G899" s="59"/>
      <c r="H899" s="59"/>
      <c r="I899" s="4" t="e">
        <f>IFERROR(VLOOKUP(H899,H$2:H898,1,FALSE),VLOOKUP(H899,H$478:H900,1,FALSE))</f>
        <v>#N/A</v>
      </c>
      <c r="J899" s="4" t="str">
        <f t="shared" ref="J899:J962" si="180">IF($H899=0,"",VLOOKUP($H899,Исходные_данные,36,FALSE))</f>
        <v/>
      </c>
      <c r="K899" s="4" t="str">
        <f t="shared" ref="K899:K962" si="181">IF($H899=0,"",VLOOKUP($H899,Исходные_данные,37,FALSE))</f>
        <v/>
      </c>
      <c r="L899" s="4" t="str">
        <f t="shared" ref="L899:L962" si="182">IF($H899=0,"",VLOOKUP($H899,Исходные_данные,38,FALSE))</f>
        <v/>
      </c>
      <c r="M899" s="5" t="str">
        <f t="shared" si="176"/>
        <v/>
      </c>
      <c r="N899" s="4" t="str">
        <f t="shared" ref="N899:N962" si="183">IF($H899=0,"",VLOOKUP($H899,Исходные_данные,39,FALSE))</f>
        <v/>
      </c>
      <c r="O899" s="4"/>
      <c r="P899" s="4" t="str">
        <f t="shared" ref="P899:P962" si="184">IF($H899=0,"",VLOOKUP($H899,Исходные_данные,41,FALSE))</f>
        <v/>
      </c>
      <c r="Q899" s="4" t="str">
        <f t="shared" ref="Q899:Q962" si="185">IF($H899=0,"",VLOOKUP($H899,Исходные_данные,8,FALSE))</f>
        <v/>
      </c>
      <c r="R899" s="4">
        <f t="shared" si="177"/>
        <v>0</v>
      </c>
      <c r="S899" s="4">
        <f t="shared" si="178"/>
        <v>2</v>
      </c>
      <c r="T899" s="4" t="str">
        <f t="shared" si="179"/>
        <v>L2</v>
      </c>
      <c r="U899" s="4" t="str">
        <f t="shared" ref="U899:U962" si="186">IF($H899=0,"",VLOOKUP($H899,Исходные_данные,31,FALSE))</f>
        <v/>
      </c>
    </row>
    <row r="900" spans="1:21" x14ac:dyDescent="0.25">
      <c r="A900" s="4" t="str">
        <f t="shared" si="175"/>
        <v/>
      </c>
      <c r="B900" s="4" t="str">
        <f>IF(C900=1,MAX(B$2:$B899)+1,IF(F900=0,"",B899))</f>
        <v/>
      </c>
      <c r="C900" s="4">
        <f>COUNTIF($F$2:$F900,F900)</f>
        <v>0</v>
      </c>
      <c r="D900" s="4">
        <f>IF(F900=0,0,MAX($D$2:D899)+1)</f>
        <v>0</v>
      </c>
      <c r="E900" s="4">
        <f>IF(H900=0,0,MAX($E$2:E899)+1)</f>
        <v>0</v>
      </c>
      <c r="F900" s="59"/>
      <c r="G900" s="59"/>
      <c r="H900" s="59"/>
      <c r="I900" s="4" t="e">
        <f>IFERROR(VLOOKUP(H900,H$2:H899,1,FALSE),VLOOKUP(H900,H$478:H901,1,FALSE))</f>
        <v>#N/A</v>
      </c>
      <c r="J900" s="4" t="str">
        <f t="shared" si="180"/>
        <v/>
      </c>
      <c r="K900" s="4" t="str">
        <f t="shared" si="181"/>
        <v/>
      </c>
      <c r="L900" s="4" t="str">
        <f t="shared" si="182"/>
        <v/>
      </c>
      <c r="M900" s="5" t="str">
        <f t="shared" si="176"/>
        <v/>
      </c>
      <c r="N900" s="4" t="str">
        <f t="shared" si="183"/>
        <v/>
      </c>
      <c r="O900" s="4"/>
      <c r="P900" s="4" t="str">
        <f t="shared" si="184"/>
        <v/>
      </c>
      <c r="Q900" s="4" t="str">
        <f t="shared" si="185"/>
        <v/>
      </c>
      <c r="R900" s="4">
        <f t="shared" si="177"/>
        <v>0</v>
      </c>
      <c r="S900" s="4">
        <f t="shared" si="178"/>
        <v>3</v>
      </c>
      <c r="T900" s="4" t="str">
        <f t="shared" si="179"/>
        <v>L3</v>
      </c>
      <c r="U900" s="4" t="str">
        <f t="shared" si="186"/>
        <v/>
      </c>
    </row>
    <row r="901" spans="1:21" x14ac:dyDescent="0.25">
      <c r="A901" s="4" t="str">
        <f t="shared" si="175"/>
        <v/>
      </c>
      <c r="B901" s="4" t="str">
        <f>IF(C901=1,MAX(B$2:$B900)+1,IF(F901=0,"",B900))</f>
        <v/>
      </c>
      <c r="C901" s="4">
        <f>COUNTIF($F$2:$F901,F901)</f>
        <v>0</v>
      </c>
      <c r="D901" s="4">
        <f>IF(F901=0,0,MAX($D$2:D900)+1)</f>
        <v>0</v>
      </c>
      <c r="E901" s="4">
        <f>IF(H901=0,0,MAX($E$2:E900)+1)</f>
        <v>0</v>
      </c>
      <c r="F901" s="59"/>
      <c r="G901" s="59"/>
      <c r="H901" s="59"/>
      <c r="I901" s="4" t="e">
        <f>IFERROR(VLOOKUP(H901,H$2:H900,1,FALSE),VLOOKUP(H901,H$478:H902,1,FALSE))</f>
        <v>#N/A</v>
      </c>
      <c r="J901" s="4" t="str">
        <f t="shared" si="180"/>
        <v/>
      </c>
      <c r="K901" s="4" t="str">
        <f t="shared" si="181"/>
        <v/>
      </c>
      <c r="L901" s="4" t="str">
        <f t="shared" si="182"/>
        <v/>
      </c>
      <c r="M901" s="5" t="str">
        <f t="shared" si="176"/>
        <v/>
      </c>
      <c r="N901" s="4" t="str">
        <f t="shared" si="183"/>
        <v/>
      </c>
      <c r="O901" s="4"/>
      <c r="P901" s="4" t="str">
        <f t="shared" si="184"/>
        <v/>
      </c>
      <c r="Q901" s="4" t="str">
        <f t="shared" si="185"/>
        <v/>
      </c>
      <c r="R901" s="4">
        <f t="shared" si="177"/>
        <v>0</v>
      </c>
      <c r="S901" s="4">
        <f t="shared" si="178"/>
        <v>1</v>
      </c>
      <c r="T901" s="4" t="str">
        <f t="shared" si="179"/>
        <v>L1</v>
      </c>
      <c r="U901" s="4" t="str">
        <f t="shared" si="186"/>
        <v/>
      </c>
    </row>
    <row r="902" spans="1:21" x14ac:dyDescent="0.25">
      <c r="A902" s="4" t="str">
        <f t="shared" si="175"/>
        <v/>
      </c>
      <c r="B902" s="4" t="str">
        <f>IF(C902=1,MAX(B$2:$B901)+1,IF(F902=0,"",B901))</f>
        <v/>
      </c>
      <c r="C902" s="4">
        <f>COUNTIF($F$2:$F902,F902)</f>
        <v>0</v>
      </c>
      <c r="D902" s="4">
        <f>IF(F902=0,0,MAX($D$2:D901)+1)</f>
        <v>0</v>
      </c>
      <c r="E902" s="4">
        <f>IF(H902=0,0,MAX($E$2:E901)+1)</f>
        <v>0</v>
      </c>
      <c r="F902" s="59"/>
      <c r="G902" s="59"/>
      <c r="H902" s="59"/>
      <c r="I902" s="4" t="e">
        <f>IFERROR(VLOOKUP(H902,H$2:H901,1,FALSE),VLOOKUP(H902,H$478:H903,1,FALSE))</f>
        <v>#N/A</v>
      </c>
      <c r="J902" s="4" t="str">
        <f t="shared" si="180"/>
        <v/>
      </c>
      <c r="K902" s="4" t="str">
        <f t="shared" si="181"/>
        <v/>
      </c>
      <c r="L902" s="4" t="str">
        <f t="shared" si="182"/>
        <v/>
      </c>
      <c r="M902" s="5" t="str">
        <f t="shared" si="176"/>
        <v/>
      </c>
      <c r="N902" s="4" t="str">
        <f t="shared" si="183"/>
        <v/>
      </c>
      <c r="O902" s="4"/>
      <c r="P902" s="4" t="str">
        <f t="shared" si="184"/>
        <v/>
      </c>
      <c r="Q902" s="4" t="str">
        <f t="shared" si="185"/>
        <v/>
      </c>
      <c r="R902" s="4">
        <f t="shared" si="177"/>
        <v>0</v>
      </c>
      <c r="S902" s="4">
        <f t="shared" si="178"/>
        <v>2</v>
      </c>
      <c r="T902" s="4" t="str">
        <f t="shared" si="179"/>
        <v>L2</v>
      </c>
      <c r="U902" s="4" t="str">
        <f t="shared" si="186"/>
        <v/>
      </c>
    </row>
    <row r="903" spans="1:21" x14ac:dyDescent="0.25">
      <c r="A903" s="4" t="str">
        <f t="shared" si="175"/>
        <v/>
      </c>
      <c r="B903" s="4" t="str">
        <f>IF(C903=1,MAX(B$2:$B902)+1,IF(F903=0,"",B902))</f>
        <v/>
      </c>
      <c r="C903" s="4">
        <f>COUNTIF($F$2:$F903,F903)</f>
        <v>0</v>
      </c>
      <c r="D903" s="4">
        <f>IF(F903=0,0,MAX($D$2:D902)+1)</f>
        <v>0</v>
      </c>
      <c r="E903" s="4">
        <f>IF(H903=0,0,MAX($E$2:E902)+1)</f>
        <v>0</v>
      </c>
      <c r="F903" s="59"/>
      <c r="G903" s="59"/>
      <c r="H903" s="59"/>
      <c r="I903" s="4" t="e">
        <f>IFERROR(VLOOKUP(H903,H$2:H902,1,FALSE),VLOOKUP(H903,H$478:H904,1,FALSE))</f>
        <v>#N/A</v>
      </c>
      <c r="J903" s="4" t="str">
        <f t="shared" si="180"/>
        <v/>
      </c>
      <c r="K903" s="4" t="str">
        <f t="shared" si="181"/>
        <v/>
      </c>
      <c r="L903" s="4" t="str">
        <f t="shared" si="182"/>
        <v/>
      </c>
      <c r="M903" s="5" t="str">
        <f t="shared" si="176"/>
        <v/>
      </c>
      <c r="N903" s="4" t="str">
        <f t="shared" si="183"/>
        <v/>
      </c>
      <c r="O903" s="4"/>
      <c r="P903" s="4" t="str">
        <f t="shared" si="184"/>
        <v/>
      </c>
      <c r="Q903" s="4" t="str">
        <f t="shared" si="185"/>
        <v/>
      </c>
      <c r="R903" s="4">
        <f t="shared" si="177"/>
        <v>0</v>
      </c>
      <c r="S903" s="4">
        <f t="shared" si="178"/>
        <v>3</v>
      </c>
      <c r="T903" s="4" t="str">
        <f t="shared" si="179"/>
        <v>L3</v>
      </c>
      <c r="U903" s="4" t="str">
        <f t="shared" si="186"/>
        <v/>
      </c>
    </row>
    <row r="904" spans="1:21" x14ac:dyDescent="0.25">
      <c r="A904" s="4" t="str">
        <f t="shared" si="175"/>
        <v/>
      </c>
      <c r="B904" s="4" t="str">
        <f>IF(C904=1,MAX(B$2:$B903)+1,IF(F904=0,"",B903))</f>
        <v/>
      </c>
      <c r="C904" s="4">
        <f>COUNTIF($F$2:$F904,F904)</f>
        <v>0</v>
      </c>
      <c r="D904" s="4">
        <f>IF(F904=0,0,MAX($D$2:D903)+1)</f>
        <v>0</v>
      </c>
      <c r="E904" s="4">
        <f>IF(H904=0,0,MAX($E$2:E903)+1)</f>
        <v>0</v>
      </c>
      <c r="F904" s="59"/>
      <c r="G904" s="59"/>
      <c r="H904" s="59"/>
      <c r="I904" s="4" t="e">
        <f>IFERROR(VLOOKUP(H904,H$2:H903,1,FALSE),VLOOKUP(H904,H$478:H905,1,FALSE))</f>
        <v>#N/A</v>
      </c>
      <c r="J904" s="4" t="str">
        <f t="shared" si="180"/>
        <v/>
      </c>
      <c r="K904" s="4" t="str">
        <f t="shared" si="181"/>
        <v/>
      </c>
      <c r="L904" s="4" t="str">
        <f t="shared" si="182"/>
        <v/>
      </c>
      <c r="M904" s="5" t="str">
        <f t="shared" si="176"/>
        <v/>
      </c>
      <c r="N904" s="4" t="str">
        <f t="shared" si="183"/>
        <v/>
      </c>
      <c r="O904" s="4"/>
      <c r="P904" s="4" t="str">
        <f t="shared" si="184"/>
        <v/>
      </c>
      <c r="Q904" s="4" t="str">
        <f t="shared" si="185"/>
        <v/>
      </c>
      <c r="R904" s="4">
        <f t="shared" si="177"/>
        <v>0</v>
      </c>
      <c r="S904" s="4">
        <f t="shared" si="178"/>
        <v>1</v>
      </c>
      <c r="T904" s="4" t="str">
        <f t="shared" si="179"/>
        <v>L1</v>
      </c>
      <c r="U904" s="4" t="str">
        <f t="shared" si="186"/>
        <v/>
      </c>
    </row>
    <row r="905" spans="1:21" x14ac:dyDescent="0.25">
      <c r="A905" s="4" t="str">
        <f t="shared" si="175"/>
        <v/>
      </c>
      <c r="B905" s="4" t="str">
        <f>IF(C905=1,MAX(B$2:$B904)+1,IF(F905=0,"",B904))</f>
        <v/>
      </c>
      <c r="C905" s="4">
        <f>COUNTIF($F$2:$F905,F905)</f>
        <v>0</v>
      </c>
      <c r="D905" s="4">
        <f>IF(F905=0,0,MAX($D$2:D904)+1)</f>
        <v>0</v>
      </c>
      <c r="E905" s="4">
        <f>IF(H905=0,0,MAX($E$2:E904)+1)</f>
        <v>0</v>
      </c>
      <c r="F905" s="59"/>
      <c r="G905" s="59"/>
      <c r="H905" s="59"/>
      <c r="I905" s="4" t="e">
        <f>IFERROR(VLOOKUP(H905,H$2:H904,1,FALSE),VLOOKUP(H905,H$478:H906,1,FALSE))</f>
        <v>#N/A</v>
      </c>
      <c r="J905" s="4" t="str">
        <f t="shared" si="180"/>
        <v/>
      </c>
      <c r="K905" s="4" t="str">
        <f t="shared" si="181"/>
        <v/>
      </c>
      <c r="L905" s="4" t="str">
        <f t="shared" si="182"/>
        <v/>
      </c>
      <c r="M905" s="5" t="str">
        <f t="shared" si="176"/>
        <v/>
      </c>
      <c r="N905" s="4" t="str">
        <f t="shared" si="183"/>
        <v/>
      </c>
      <c r="O905" s="4"/>
      <c r="P905" s="4" t="str">
        <f t="shared" si="184"/>
        <v/>
      </c>
      <c r="Q905" s="4" t="str">
        <f t="shared" si="185"/>
        <v/>
      </c>
      <c r="R905" s="4">
        <f t="shared" si="177"/>
        <v>0</v>
      </c>
      <c r="S905" s="4">
        <f t="shared" si="178"/>
        <v>2</v>
      </c>
      <c r="T905" s="4" t="str">
        <f t="shared" si="179"/>
        <v>L2</v>
      </c>
      <c r="U905" s="4" t="str">
        <f t="shared" si="186"/>
        <v/>
      </c>
    </row>
    <row r="906" spans="1:21" x14ac:dyDescent="0.25">
      <c r="A906" s="4" t="str">
        <f t="shared" si="175"/>
        <v/>
      </c>
      <c r="B906" s="4" t="str">
        <f>IF(C906=1,MAX(B$2:$B905)+1,IF(F906=0,"",B905))</f>
        <v/>
      </c>
      <c r="C906" s="4">
        <f>COUNTIF($F$2:$F906,F906)</f>
        <v>0</v>
      </c>
      <c r="D906" s="4">
        <f>IF(F906=0,0,MAX($D$2:D905)+1)</f>
        <v>0</v>
      </c>
      <c r="E906" s="4">
        <f>IF(H906=0,0,MAX($E$2:E905)+1)</f>
        <v>0</v>
      </c>
      <c r="F906" s="59"/>
      <c r="G906" s="59"/>
      <c r="H906" s="59"/>
      <c r="I906" s="4" t="e">
        <f>IFERROR(VLOOKUP(H906,H$2:H905,1,FALSE),VLOOKUP(H906,H$478:H907,1,FALSE))</f>
        <v>#N/A</v>
      </c>
      <c r="J906" s="4" t="str">
        <f t="shared" si="180"/>
        <v/>
      </c>
      <c r="K906" s="4" t="str">
        <f t="shared" si="181"/>
        <v/>
      </c>
      <c r="L906" s="4" t="str">
        <f t="shared" si="182"/>
        <v/>
      </c>
      <c r="M906" s="5" t="str">
        <f t="shared" si="176"/>
        <v/>
      </c>
      <c r="N906" s="4" t="str">
        <f t="shared" si="183"/>
        <v/>
      </c>
      <c r="O906" s="4"/>
      <c r="P906" s="4" t="str">
        <f t="shared" si="184"/>
        <v/>
      </c>
      <c r="Q906" s="4" t="str">
        <f t="shared" si="185"/>
        <v/>
      </c>
      <c r="R906" s="4">
        <f t="shared" si="177"/>
        <v>0</v>
      </c>
      <c r="S906" s="4">
        <f t="shared" si="178"/>
        <v>3</v>
      </c>
      <c r="T906" s="4" t="str">
        <f t="shared" si="179"/>
        <v>L3</v>
      </c>
      <c r="U906" s="4" t="str">
        <f t="shared" si="186"/>
        <v/>
      </c>
    </row>
    <row r="907" spans="1:21" x14ac:dyDescent="0.25">
      <c r="A907" s="4" t="str">
        <f t="shared" si="175"/>
        <v/>
      </c>
      <c r="B907" s="4" t="str">
        <f>IF(C907=1,MAX(B$2:$B906)+1,IF(F907=0,"",B906))</f>
        <v/>
      </c>
      <c r="C907" s="4">
        <f>COUNTIF($F$2:$F907,F907)</f>
        <v>0</v>
      </c>
      <c r="D907" s="4">
        <f>IF(F907=0,0,MAX($D$2:D906)+1)</f>
        <v>0</v>
      </c>
      <c r="E907" s="4">
        <f>IF(H907=0,0,MAX($E$2:E906)+1)</f>
        <v>0</v>
      </c>
      <c r="F907" s="59"/>
      <c r="G907" s="59"/>
      <c r="H907" s="59"/>
      <c r="I907" s="4" t="e">
        <f>IFERROR(VLOOKUP(H907,H$2:H906,1,FALSE),VLOOKUP(H907,H$478:H908,1,FALSE))</f>
        <v>#N/A</v>
      </c>
      <c r="J907" s="4" t="str">
        <f t="shared" si="180"/>
        <v/>
      </c>
      <c r="K907" s="4" t="str">
        <f t="shared" si="181"/>
        <v/>
      </c>
      <c r="L907" s="4" t="str">
        <f t="shared" si="182"/>
        <v/>
      </c>
      <c r="M907" s="5" t="str">
        <f t="shared" si="176"/>
        <v/>
      </c>
      <c r="N907" s="4" t="str">
        <f t="shared" si="183"/>
        <v/>
      </c>
      <c r="O907" s="4"/>
      <c r="P907" s="4" t="str">
        <f t="shared" si="184"/>
        <v/>
      </c>
      <c r="Q907" s="4" t="str">
        <f t="shared" si="185"/>
        <v/>
      </c>
      <c r="R907" s="4">
        <f t="shared" si="177"/>
        <v>0</v>
      </c>
      <c r="S907" s="4">
        <f t="shared" si="178"/>
        <v>1</v>
      </c>
      <c r="T907" s="4" t="str">
        <f t="shared" si="179"/>
        <v>L1</v>
      </c>
      <c r="U907" s="4" t="str">
        <f t="shared" si="186"/>
        <v/>
      </c>
    </row>
    <row r="908" spans="1:21" x14ac:dyDescent="0.25">
      <c r="A908" s="4" t="str">
        <f t="shared" si="175"/>
        <v/>
      </c>
      <c r="B908" s="4" t="str">
        <f>IF(C908=1,MAX(B$2:$B907)+1,IF(F908=0,"",B907))</f>
        <v/>
      </c>
      <c r="C908" s="4">
        <f>COUNTIF($F$2:$F908,F908)</f>
        <v>0</v>
      </c>
      <c r="D908" s="4">
        <f>IF(F908=0,0,MAX($D$2:D907)+1)</f>
        <v>0</v>
      </c>
      <c r="E908" s="4">
        <f>IF(H908=0,0,MAX($E$2:E907)+1)</f>
        <v>0</v>
      </c>
      <c r="F908" s="59"/>
      <c r="G908" s="59"/>
      <c r="H908" s="59"/>
      <c r="I908" s="4" t="e">
        <f>IFERROR(VLOOKUP(H908,H$2:H907,1,FALSE),VLOOKUP(H908,H$478:H909,1,FALSE))</f>
        <v>#N/A</v>
      </c>
      <c r="J908" s="4" t="str">
        <f t="shared" si="180"/>
        <v/>
      </c>
      <c r="K908" s="4" t="str">
        <f t="shared" si="181"/>
        <v/>
      </c>
      <c r="L908" s="4" t="str">
        <f t="shared" si="182"/>
        <v/>
      </c>
      <c r="M908" s="5" t="str">
        <f t="shared" si="176"/>
        <v/>
      </c>
      <c r="N908" s="4" t="str">
        <f t="shared" si="183"/>
        <v/>
      </c>
      <c r="O908" s="4"/>
      <c r="P908" s="4" t="str">
        <f t="shared" si="184"/>
        <v/>
      </c>
      <c r="Q908" s="4" t="str">
        <f t="shared" si="185"/>
        <v/>
      </c>
      <c r="R908" s="4">
        <f t="shared" si="177"/>
        <v>0</v>
      </c>
      <c r="S908" s="4">
        <f t="shared" si="178"/>
        <v>2</v>
      </c>
      <c r="T908" s="4" t="str">
        <f t="shared" si="179"/>
        <v>L2</v>
      </c>
      <c r="U908" s="4" t="str">
        <f t="shared" si="186"/>
        <v/>
      </c>
    </row>
    <row r="909" spans="1:21" x14ac:dyDescent="0.25">
      <c r="A909" s="4" t="str">
        <f t="shared" si="175"/>
        <v/>
      </c>
      <c r="B909" s="4" t="str">
        <f>IF(C909=1,MAX(B$2:$B908)+1,IF(F909=0,"",B908))</f>
        <v/>
      </c>
      <c r="C909" s="4">
        <f>COUNTIF($F$2:$F909,F909)</f>
        <v>0</v>
      </c>
      <c r="D909" s="4">
        <f>IF(F909=0,0,MAX($D$2:D908)+1)</f>
        <v>0</v>
      </c>
      <c r="E909" s="4">
        <f>IF(H909=0,0,MAX($E$2:E908)+1)</f>
        <v>0</v>
      </c>
      <c r="F909" s="59"/>
      <c r="G909" s="59"/>
      <c r="H909" s="59"/>
      <c r="I909" s="4" t="e">
        <f>IFERROR(VLOOKUP(H909,H$2:H908,1,FALSE),VLOOKUP(H909,H$478:H910,1,FALSE))</f>
        <v>#N/A</v>
      </c>
      <c r="J909" s="4" t="str">
        <f t="shared" si="180"/>
        <v/>
      </c>
      <c r="K909" s="4" t="str">
        <f t="shared" si="181"/>
        <v/>
      </c>
      <c r="L909" s="4" t="str">
        <f t="shared" si="182"/>
        <v/>
      </c>
      <c r="M909" s="5" t="str">
        <f t="shared" si="176"/>
        <v/>
      </c>
      <c r="N909" s="4" t="str">
        <f t="shared" si="183"/>
        <v/>
      </c>
      <c r="O909" s="4"/>
      <c r="P909" s="4" t="str">
        <f t="shared" si="184"/>
        <v/>
      </c>
      <c r="Q909" s="4" t="str">
        <f t="shared" si="185"/>
        <v/>
      </c>
      <c r="R909" s="4">
        <f t="shared" si="177"/>
        <v>0</v>
      </c>
      <c r="S909" s="4">
        <f t="shared" si="178"/>
        <v>3</v>
      </c>
      <c r="T909" s="4" t="str">
        <f t="shared" si="179"/>
        <v>L3</v>
      </c>
      <c r="U909" s="4" t="str">
        <f t="shared" si="186"/>
        <v/>
      </c>
    </row>
    <row r="910" spans="1:21" x14ac:dyDescent="0.25">
      <c r="A910" s="4" t="str">
        <f t="shared" si="175"/>
        <v/>
      </c>
      <c r="B910" s="4" t="str">
        <f>IF(C910=1,MAX(B$2:$B909)+1,IF(F910=0,"",B909))</f>
        <v/>
      </c>
      <c r="C910" s="4">
        <f>COUNTIF($F$2:$F910,F910)</f>
        <v>0</v>
      </c>
      <c r="D910" s="4">
        <f>IF(F910=0,0,MAX($D$2:D909)+1)</f>
        <v>0</v>
      </c>
      <c r="E910" s="4">
        <f>IF(H910=0,0,MAX($E$2:E909)+1)</f>
        <v>0</v>
      </c>
      <c r="F910" s="59"/>
      <c r="G910" s="59"/>
      <c r="H910" s="59"/>
      <c r="I910" s="4" t="e">
        <f>IFERROR(VLOOKUP(H910,H$2:H909,1,FALSE),VLOOKUP(H910,H$478:H911,1,FALSE))</f>
        <v>#N/A</v>
      </c>
      <c r="J910" s="4" t="str">
        <f t="shared" si="180"/>
        <v/>
      </c>
      <c r="K910" s="4" t="str">
        <f t="shared" si="181"/>
        <v/>
      </c>
      <c r="L910" s="4" t="str">
        <f t="shared" si="182"/>
        <v/>
      </c>
      <c r="M910" s="5" t="str">
        <f t="shared" si="176"/>
        <v/>
      </c>
      <c r="N910" s="4" t="str">
        <f t="shared" si="183"/>
        <v/>
      </c>
      <c r="O910" s="4"/>
      <c r="P910" s="4" t="str">
        <f t="shared" si="184"/>
        <v/>
      </c>
      <c r="Q910" s="4" t="str">
        <f t="shared" si="185"/>
        <v/>
      </c>
      <c r="R910" s="4">
        <f t="shared" si="177"/>
        <v>0</v>
      </c>
      <c r="S910" s="4">
        <f t="shared" si="178"/>
        <v>1</v>
      </c>
      <c r="T910" s="4" t="str">
        <f t="shared" si="179"/>
        <v>L1</v>
      </c>
      <c r="U910" s="4" t="str">
        <f t="shared" si="186"/>
        <v/>
      </c>
    </row>
    <row r="911" spans="1:21" x14ac:dyDescent="0.25">
      <c r="A911" s="4" t="str">
        <f t="shared" si="175"/>
        <v/>
      </c>
      <c r="B911" s="4" t="str">
        <f>IF(C911=1,MAX(B$2:$B910)+1,IF(F911=0,"",B910))</f>
        <v/>
      </c>
      <c r="C911" s="4">
        <f>COUNTIF($F$2:$F911,F911)</f>
        <v>0</v>
      </c>
      <c r="D911" s="4">
        <f>IF(F911=0,0,MAX($D$2:D910)+1)</f>
        <v>0</v>
      </c>
      <c r="E911" s="4">
        <f>IF(H911=0,0,MAX($E$2:E910)+1)</f>
        <v>0</v>
      </c>
      <c r="F911" s="59"/>
      <c r="G911" s="59"/>
      <c r="H911" s="59"/>
      <c r="I911" s="4" t="e">
        <f>IFERROR(VLOOKUP(H911,H$2:H910,1,FALSE),VLOOKUP(H911,H$478:H912,1,FALSE))</f>
        <v>#N/A</v>
      </c>
      <c r="J911" s="4" t="str">
        <f t="shared" si="180"/>
        <v/>
      </c>
      <c r="K911" s="4" t="str">
        <f t="shared" si="181"/>
        <v/>
      </c>
      <c r="L911" s="4" t="str">
        <f t="shared" si="182"/>
        <v/>
      </c>
      <c r="M911" s="5" t="str">
        <f t="shared" si="176"/>
        <v/>
      </c>
      <c r="N911" s="4" t="str">
        <f t="shared" si="183"/>
        <v/>
      </c>
      <c r="O911" s="4"/>
      <c r="P911" s="4" t="str">
        <f t="shared" si="184"/>
        <v/>
      </c>
      <c r="Q911" s="4" t="str">
        <f t="shared" si="185"/>
        <v/>
      </c>
      <c r="R911" s="4">
        <f t="shared" si="177"/>
        <v>0</v>
      </c>
      <c r="S911" s="4">
        <f t="shared" si="178"/>
        <v>2</v>
      </c>
      <c r="T911" s="4" t="str">
        <f t="shared" si="179"/>
        <v>L2</v>
      </c>
      <c r="U911" s="4" t="str">
        <f t="shared" si="186"/>
        <v/>
      </c>
    </row>
    <row r="912" spans="1:21" x14ac:dyDescent="0.25">
      <c r="A912" s="4" t="str">
        <f t="shared" si="175"/>
        <v/>
      </c>
      <c r="B912" s="4" t="str">
        <f>IF(C912=1,MAX(B$2:$B911)+1,IF(F912=0,"",B911))</f>
        <v/>
      </c>
      <c r="C912" s="4">
        <f>COUNTIF($F$2:$F912,F912)</f>
        <v>0</v>
      </c>
      <c r="D912" s="4">
        <f>IF(F912=0,0,MAX($D$2:D911)+1)</f>
        <v>0</v>
      </c>
      <c r="E912" s="4">
        <f>IF(H912=0,0,MAX($E$2:E911)+1)</f>
        <v>0</v>
      </c>
      <c r="F912" s="59"/>
      <c r="G912" s="59"/>
      <c r="H912" s="59"/>
      <c r="I912" s="4" t="e">
        <f>IFERROR(VLOOKUP(H912,H$2:H911,1,FALSE),VLOOKUP(H912,H$478:H913,1,FALSE))</f>
        <v>#N/A</v>
      </c>
      <c r="J912" s="4" t="str">
        <f t="shared" si="180"/>
        <v/>
      </c>
      <c r="K912" s="4" t="str">
        <f t="shared" si="181"/>
        <v/>
      </c>
      <c r="L912" s="4" t="str">
        <f t="shared" si="182"/>
        <v/>
      </c>
      <c r="M912" s="5" t="str">
        <f t="shared" si="176"/>
        <v/>
      </c>
      <c r="N912" s="4" t="str">
        <f t="shared" si="183"/>
        <v/>
      </c>
      <c r="O912" s="4"/>
      <c r="P912" s="4" t="str">
        <f t="shared" si="184"/>
        <v/>
      </c>
      <c r="Q912" s="4" t="str">
        <f t="shared" si="185"/>
        <v/>
      </c>
      <c r="R912" s="4">
        <f t="shared" si="177"/>
        <v>0</v>
      </c>
      <c r="S912" s="4">
        <f t="shared" si="178"/>
        <v>3</v>
      </c>
      <c r="T912" s="4" t="str">
        <f t="shared" si="179"/>
        <v>L3</v>
      </c>
      <c r="U912" s="4" t="str">
        <f t="shared" si="186"/>
        <v/>
      </c>
    </row>
    <row r="913" spans="1:21" x14ac:dyDescent="0.25">
      <c r="A913" s="4" t="str">
        <f t="shared" si="175"/>
        <v/>
      </c>
      <c r="B913" s="4" t="str">
        <f>IF(C913=1,MAX(B$2:$B912)+1,IF(F913=0,"",B912))</f>
        <v/>
      </c>
      <c r="C913" s="4">
        <f>COUNTIF($F$2:$F913,F913)</f>
        <v>0</v>
      </c>
      <c r="D913" s="4">
        <f>IF(F913=0,0,MAX($D$2:D912)+1)</f>
        <v>0</v>
      </c>
      <c r="E913" s="4">
        <f>IF(H913=0,0,MAX($E$2:E912)+1)</f>
        <v>0</v>
      </c>
      <c r="F913" s="59"/>
      <c r="G913" s="59"/>
      <c r="H913" s="59"/>
      <c r="I913" s="4" t="e">
        <f>IFERROR(VLOOKUP(H913,H$2:H912,1,FALSE),VLOOKUP(H913,H$478:H914,1,FALSE))</f>
        <v>#N/A</v>
      </c>
      <c r="J913" s="4" t="str">
        <f t="shared" si="180"/>
        <v/>
      </c>
      <c r="K913" s="4" t="str">
        <f t="shared" si="181"/>
        <v/>
      </c>
      <c r="L913" s="4" t="str">
        <f t="shared" si="182"/>
        <v/>
      </c>
      <c r="M913" s="5" t="str">
        <f t="shared" si="176"/>
        <v/>
      </c>
      <c r="N913" s="4" t="str">
        <f t="shared" si="183"/>
        <v/>
      </c>
      <c r="O913" s="4"/>
      <c r="P913" s="4" t="str">
        <f t="shared" si="184"/>
        <v/>
      </c>
      <c r="Q913" s="4" t="str">
        <f t="shared" si="185"/>
        <v/>
      </c>
      <c r="R913" s="4">
        <f t="shared" si="177"/>
        <v>0</v>
      </c>
      <c r="S913" s="4">
        <f t="shared" si="178"/>
        <v>1</v>
      </c>
      <c r="T913" s="4" t="str">
        <f t="shared" si="179"/>
        <v>L1</v>
      </c>
      <c r="U913" s="4" t="str">
        <f t="shared" si="186"/>
        <v/>
      </c>
    </row>
    <row r="914" spans="1:21" x14ac:dyDescent="0.25">
      <c r="A914" s="4" t="str">
        <f t="shared" si="175"/>
        <v/>
      </c>
      <c r="B914" s="4" t="str">
        <f>IF(C914=1,MAX(B$2:$B913)+1,IF(F914=0,"",B913))</f>
        <v/>
      </c>
      <c r="C914" s="4">
        <f>COUNTIF($F$2:$F914,F914)</f>
        <v>0</v>
      </c>
      <c r="D914" s="4">
        <f>IF(F914=0,0,MAX($D$2:D913)+1)</f>
        <v>0</v>
      </c>
      <c r="E914" s="4">
        <f>IF(H914=0,0,MAX($E$2:E913)+1)</f>
        <v>0</v>
      </c>
      <c r="F914" s="59"/>
      <c r="G914" s="59"/>
      <c r="H914" s="59"/>
      <c r="I914" s="4" t="e">
        <f>IFERROR(VLOOKUP(H914,H$2:H913,1,FALSE),VLOOKUP(H914,H$478:H915,1,FALSE))</f>
        <v>#N/A</v>
      </c>
      <c r="J914" s="4" t="str">
        <f t="shared" si="180"/>
        <v/>
      </c>
      <c r="K914" s="4" t="str">
        <f t="shared" si="181"/>
        <v/>
      </c>
      <c r="L914" s="4" t="str">
        <f t="shared" si="182"/>
        <v/>
      </c>
      <c r="M914" s="5" t="str">
        <f t="shared" si="176"/>
        <v/>
      </c>
      <c r="N914" s="4" t="str">
        <f t="shared" si="183"/>
        <v/>
      </c>
      <c r="O914" s="4"/>
      <c r="P914" s="4" t="str">
        <f t="shared" si="184"/>
        <v/>
      </c>
      <c r="Q914" s="4" t="str">
        <f t="shared" si="185"/>
        <v/>
      </c>
      <c r="R914" s="4">
        <f t="shared" si="177"/>
        <v>0</v>
      </c>
      <c r="S914" s="4">
        <f t="shared" si="178"/>
        <v>2</v>
      </c>
      <c r="T914" s="4" t="str">
        <f t="shared" si="179"/>
        <v>L2</v>
      </c>
      <c r="U914" s="4" t="str">
        <f t="shared" si="186"/>
        <v/>
      </c>
    </row>
    <row r="915" spans="1:21" x14ac:dyDescent="0.25">
      <c r="A915" s="4" t="str">
        <f t="shared" si="175"/>
        <v/>
      </c>
      <c r="B915" s="4" t="str">
        <f>IF(C915=1,MAX(B$2:$B914)+1,IF(F915=0,"",B914))</f>
        <v/>
      </c>
      <c r="C915" s="4">
        <f>COUNTIF($F$2:$F915,F915)</f>
        <v>0</v>
      </c>
      <c r="D915" s="4">
        <f>IF(F915=0,0,MAX($D$2:D914)+1)</f>
        <v>0</v>
      </c>
      <c r="E915" s="4">
        <f>IF(H915=0,0,MAX($E$2:E914)+1)</f>
        <v>0</v>
      </c>
      <c r="F915" s="59"/>
      <c r="G915" s="59"/>
      <c r="H915" s="59"/>
      <c r="I915" s="4" t="e">
        <f>IFERROR(VLOOKUP(H915,H$2:H914,1,FALSE),VLOOKUP(H915,H$478:H916,1,FALSE))</f>
        <v>#N/A</v>
      </c>
      <c r="J915" s="4" t="str">
        <f t="shared" si="180"/>
        <v/>
      </c>
      <c r="K915" s="4" t="str">
        <f t="shared" si="181"/>
        <v/>
      </c>
      <c r="L915" s="4" t="str">
        <f t="shared" si="182"/>
        <v/>
      </c>
      <c r="M915" s="5" t="str">
        <f t="shared" si="176"/>
        <v/>
      </c>
      <c r="N915" s="4" t="str">
        <f t="shared" si="183"/>
        <v/>
      </c>
      <c r="O915" s="4"/>
      <c r="P915" s="4" t="str">
        <f t="shared" si="184"/>
        <v/>
      </c>
      <c r="Q915" s="4" t="str">
        <f t="shared" si="185"/>
        <v/>
      </c>
      <c r="R915" s="4">
        <f t="shared" si="177"/>
        <v>0</v>
      </c>
      <c r="S915" s="4">
        <f t="shared" si="178"/>
        <v>3</v>
      </c>
      <c r="T915" s="4" t="str">
        <f t="shared" si="179"/>
        <v>L3</v>
      </c>
      <c r="U915" s="4" t="str">
        <f t="shared" si="186"/>
        <v/>
      </c>
    </row>
    <row r="916" spans="1:21" x14ac:dyDescent="0.25">
      <c r="A916" s="4" t="str">
        <f t="shared" si="175"/>
        <v/>
      </c>
      <c r="B916" s="4" t="str">
        <f>IF(C916=1,MAX(B$2:$B915)+1,IF(F916=0,"",B915))</f>
        <v/>
      </c>
      <c r="C916" s="4">
        <f>COUNTIF($F$2:$F916,F916)</f>
        <v>0</v>
      </c>
      <c r="D916" s="4">
        <f>IF(F916=0,0,MAX($D$2:D915)+1)</f>
        <v>0</v>
      </c>
      <c r="E916" s="4">
        <f>IF(H916=0,0,MAX($E$2:E915)+1)</f>
        <v>0</v>
      </c>
      <c r="F916" s="59"/>
      <c r="G916" s="59"/>
      <c r="H916" s="59"/>
      <c r="I916" s="4" t="e">
        <f>IFERROR(VLOOKUP(H916,H$2:H915,1,FALSE),VLOOKUP(H916,H$478:H917,1,FALSE))</f>
        <v>#N/A</v>
      </c>
      <c r="J916" s="4" t="str">
        <f t="shared" si="180"/>
        <v/>
      </c>
      <c r="K916" s="4" t="str">
        <f t="shared" si="181"/>
        <v/>
      </c>
      <c r="L916" s="4" t="str">
        <f t="shared" si="182"/>
        <v/>
      </c>
      <c r="M916" s="5" t="str">
        <f t="shared" si="176"/>
        <v/>
      </c>
      <c r="N916" s="4" t="str">
        <f t="shared" si="183"/>
        <v/>
      </c>
      <c r="O916" s="4"/>
      <c r="P916" s="4" t="str">
        <f t="shared" si="184"/>
        <v/>
      </c>
      <c r="Q916" s="4" t="str">
        <f t="shared" si="185"/>
        <v/>
      </c>
      <c r="R916" s="4">
        <f t="shared" si="177"/>
        <v>0</v>
      </c>
      <c r="S916" s="4">
        <f t="shared" si="178"/>
        <v>1</v>
      </c>
      <c r="T916" s="4" t="str">
        <f t="shared" si="179"/>
        <v>L1</v>
      </c>
      <c r="U916" s="4" t="str">
        <f t="shared" si="186"/>
        <v/>
      </c>
    </row>
    <row r="917" spans="1:21" x14ac:dyDescent="0.25">
      <c r="A917" s="4" t="str">
        <f t="shared" si="175"/>
        <v/>
      </c>
      <c r="B917" s="4" t="str">
        <f>IF(C917=1,MAX(B$2:$B916)+1,IF(F917=0,"",B916))</f>
        <v/>
      </c>
      <c r="C917" s="4">
        <f>COUNTIF($F$2:$F917,F917)</f>
        <v>0</v>
      </c>
      <c r="D917" s="4">
        <f>IF(F917=0,0,MAX($D$2:D916)+1)</f>
        <v>0</v>
      </c>
      <c r="E917" s="4">
        <f>IF(H917=0,0,MAX($E$2:E916)+1)</f>
        <v>0</v>
      </c>
      <c r="F917" s="59"/>
      <c r="G917" s="59"/>
      <c r="H917" s="59"/>
      <c r="I917" s="4" t="e">
        <f>IFERROR(VLOOKUP(H917,H$2:H916,1,FALSE),VLOOKUP(H917,H$478:H918,1,FALSE))</f>
        <v>#N/A</v>
      </c>
      <c r="J917" s="4" t="str">
        <f t="shared" si="180"/>
        <v/>
      </c>
      <c r="K917" s="4" t="str">
        <f t="shared" si="181"/>
        <v/>
      </c>
      <c r="L917" s="4" t="str">
        <f t="shared" si="182"/>
        <v/>
      </c>
      <c r="M917" s="5" t="str">
        <f t="shared" si="176"/>
        <v/>
      </c>
      <c r="N917" s="4" t="str">
        <f t="shared" si="183"/>
        <v/>
      </c>
      <c r="O917" s="4"/>
      <c r="P917" s="4" t="str">
        <f t="shared" si="184"/>
        <v/>
      </c>
      <c r="Q917" s="4" t="str">
        <f t="shared" si="185"/>
        <v/>
      </c>
      <c r="R917" s="4">
        <f t="shared" si="177"/>
        <v>0</v>
      </c>
      <c r="S917" s="4">
        <f t="shared" si="178"/>
        <v>2</v>
      </c>
      <c r="T917" s="4" t="str">
        <f t="shared" si="179"/>
        <v>L2</v>
      </c>
      <c r="U917" s="4" t="str">
        <f t="shared" si="186"/>
        <v/>
      </c>
    </row>
    <row r="918" spans="1:21" x14ac:dyDescent="0.25">
      <c r="A918" s="4" t="str">
        <f t="shared" si="175"/>
        <v/>
      </c>
      <c r="B918" s="4" t="str">
        <f>IF(C918=1,MAX(B$2:$B917)+1,IF(F918=0,"",B917))</f>
        <v/>
      </c>
      <c r="C918" s="4">
        <f>COUNTIF($F$2:$F918,F918)</f>
        <v>0</v>
      </c>
      <c r="D918" s="4">
        <f>IF(F918=0,0,MAX($D$2:D917)+1)</f>
        <v>0</v>
      </c>
      <c r="E918" s="4">
        <f>IF(H918=0,0,MAX($E$2:E917)+1)</f>
        <v>0</v>
      </c>
      <c r="F918" s="59"/>
      <c r="G918" s="59"/>
      <c r="H918" s="59"/>
      <c r="I918" s="4" t="e">
        <f>IFERROR(VLOOKUP(H918,H$2:H917,1,FALSE),VLOOKUP(H918,H$478:H919,1,FALSE))</f>
        <v>#N/A</v>
      </c>
      <c r="J918" s="4" t="str">
        <f t="shared" si="180"/>
        <v/>
      </c>
      <c r="K918" s="4" t="str">
        <f t="shared" si="181"/>
        <v/>
      </c>
      <c r="L918" s="4" t="str">
        <f t="shared" si="182"/>
        <v/>
      </c>
      <c r="M918" s="5" t="str">
        <f t="shared" si="176"/>
        <v/>
      </c>
      <c r="N918" s="4" t="str">
        <f t="shared" si="183"/>
        <v/>
      </c>
      <c r="O918" s="4"/>
      <c r="P918" s="4" t="str">
        <f t="shared" si="184"/>
        <v/>
      </c>
      <c r="Q918" s="4" t="str">
        <f t="shared" si="185"/>
        <v/>
      </c>
      <c r="R918" s="4">
        <f t="shared" si="177"/>
        <v>0</v>
      </c>
      <c r="S918" s="4">
        <f t="shared" si="178"/>
        <v>3</v>
      </c>
      <c r="T918" s="4" t="str">
        <f t="shared" si="179"/>
        <v>L3</v>
      </c>
      <c r="U918" s="4" t="str">
        <f t="shared" si="186"/>
        <v/>
      </c>
    </row>
    <row r="919" spans="1:21" x14ac:dyDescent="0.25">
      <c r="A919" s="4" t="str">
        <f t="shared" si="175"/>
        <v/>
      </c>
      <c r="B919" s="4" t="str">
        <f>IF(C919=1,MAX(B$2:$B918)+1,IF(F919=0,"",B918))</f>
        <v/>
      </c>
      <c r="C919" s="4">
        <f>COUNTIF($F$2:$F919,F919)</f>
        <v>0</v>
      </c>
      <c r="D919" s="4">
        <f>IF(F919=0,0,MAX($D$2:D918)+1)</f>
        <v>0</v>
      </c>
      <c r="E919" s="4">
        <f>IF(H919=0,0,MAX($E$2:E918)+1)</f>
        <v>0</v>
      </c>
      <c r="F919" s="59"/>
      <c r="G919" s="59"/>
      <c r="H919" s="59"/>
      <c r="I919" s="4" t="e">
        <f>IFERROR(VLOOKUP(H919,H$2:H918,1,FALSE),VLOOKUP(H919,H$478:H920,1,FALSE))</f>
        <v>#N/A</v>
      </c>
      <c r="J919" s="4" t="str">
        <f t="shared" si="180"/>
        <v/>
      </c>
      <c r="K919" s="4" t="str">
        <f t="shared" si="181"/>
        <v/>
      </c>
      <c r="L919" s="4" t="str">
        <f t="shared" si="182"/>
        <v/>
      </c>
      <c r="M919" s="5" t="str">
        <f t="shared" si="176"/>
        <v/>
      </c>
      <c r="N919" s="4" t="str">
        <f t="shared" si="183"/>
        <v/>
      </c>
      <c r="O919" s="4"/>
      <c r="P919" s="4" t="str">
        <f t="shared" si="184"/>
        <v/>
      </c>
      <c r="Q919" s="4" t="str">
        <f t="shared" si="185"/>
        <v/>
      </c>
      <c r="R919" s="4">
        <f t="shared" si="177"/>
        <v>0</v>
      </c>
      <c r="S919" s="4">
        <f t="shared" si="178"/>
        <v>1</v>
      </c>
      <c r="T919" s="4" t="str">
        <f t="shared" si="179"/>
        <v>L1</v>
      </c>
      <c r="U919" s="4" t="str">
        <f t="shared" si="186"/>
        <v/>
      </c>
    </row>
    <row r="920" spans="1:21" x14ac:dyDescent="0.25">
      <c r="A920" s="4" t="str">
        <f t="shared" si="175"/>
        <v/>
      </c>
      <c r="B920" s="4" t="str">
        <f>IF(C920=1,MAX(B$2:$B919)+1,IF(F920=0,"",B919))</f>
        <v/>
      </c>
      <c r="C920" s="4">
        <f>COUNTIF($F$2:$F920,F920)</f>
        <v>0</v>
      </c>
      <c r="D920" s="4">
        <f>IF(F920=0,0,MAX($D$2:D919)+1)</f>
        <v>0</v>
      </c>
      <c r="E920" s="4">
        <f>IF(H920=0,0,MAX($E$2:E919)+1)</f>
        <v>0</v>
      </c>
      <c r="F920" s="59"/>
      <c r="G920" s="59"/>
      <c r="H920" s="59"/>
      <c r="I920" s="4" t="e">
        <f>IFERROR(VLOOKUP(H920,H$2:H919,1,FALSE),VLOOKUP(H920,H$478:H921,1,FALSE))</f>
        <v>#N/A</v>
      </c>
      <c r="J920" s="4" t="str">
        <f t="shared" si="180"/>
        <v/>
      </c>
      <c r="K920" s="4" t="str">
        <f t="shared" si="181"/>
        <v/>
      </c>
      <c r="L920" s="4" t="str">
        <f t="shared" si="182"/>
        <v/>
      </c>
      <c r="M920" s="5" t="str">
        <f t="shared" si="176"/>
        <v/>
      </c>
      <c r="N920" s="4" t="str">
        <f t="shared" si="183"/>
        <v/>
      </c>
      <c r="O920" s="4"/>
      <c r="P920" s="4" t="str">
        <f t="shared" si="184"/>
        <v/>
      </c>
      <c r="Q920" s="4" t="str">
        <f t="shared" si="185"/>
        <v/>
      </c>
      <c r="R920" s="4">
        <f t="shared" si="177"/>
        <v>0</v>
      </c>
      <c r="S920" s="4">
        <f t="shared" si="178"/>
        <v>2</v>
      </c>
      <c r="T920" s="4" t="str">
        <f t="shared" si="179"/>
        <v>L2</v>
      </c>
      <c r="U920" s="4" t="str">
        <f t="shared" si="186"/>
        <v/>
      </c>
    </row>
    <row r="921" spans="1:21" x14ac:dyDescent="0.25">
      <c r="A921" s="4" t="str">
        <f t="shared" si="175"/>
        <v/>
      </c>
      <c r="B921" s="4" t="str">
        <f>IF(C921=1,MAX(B$2:$B920)+1,IF(F921=0,"",B920))</f>
        <v/>
      </c>
      <c r="C921" s="4">
        <f>COUNTIF($F$2:$F921,F921)</f>
        <v>0</v>
      </c>
      <c r="D921" s="4">
        <f>IF(F921=0,0,MAX($D$2:D920)+1)</f>
        <v>0</v>
      </c>
      <c r="E921" s="4">
        <f>IF(H921=0,0,MAX($E$2:E920)+1)</f>
        <v>0</v>
      </c>
      <c r="F921" s="59"/>
      <c r="G921" s="59"/>
      <c r="H921" s="59"/>
      <c r="I921" s="4" t="e">
        <f>IFERROR(VLOOKUP(H921,H$2:H920,1,FALSE),VLOOKUP(H921,H$478:H922,1,FALSE))</f>
        <v>#N/A</v>
      </c>
      <c r="J921" s="4" t="str">
        <f t="shared" si="180"/>
        <v/>
      </c>
      <c r="K921" s="4" t="str">
        <f t="shared" si="181"/>
        <v/>
      </c>
      <c r="L921" s="4" t="str">
        <f t="shared" si="182"/>
        <v/>
      </c>
      <c r="M921" s="5" t="str">
        <f t="shared" si="176"/>
        <v/>
      </c>
      <c r="N921" s="4" t="str">
        <f t="shared" si="183"/>
        <v/>
      </c>
      <c r="O921" s="4"/>
      <c r="P921" s="4" t="str">
        <f t="shared" si="184"/>
        <v/>
      </c>
      <c r="Q921" s="4" t="str">
        <f t="shared" si="185"/>
        <v/>
      </c>
      <c r="R921" s="4">
        <f t="shared" si="177"/>
        <v>0</v>
      </c>
      <c r="S921" s="4">
        <f t="shared" si="178"/>
        <v>3</v>
      </c>
      <c r="T921" s="4" t="str">
        <f t="shared" si="179"/>
        <v>L3</v>
      </c>
      <c r="U921" s="4" t="str">
        <f t="shared" si="186"/>
        <v/>
      </c>
    </row>
    <row r="922" spans="1:21" x14ac:dyDescent="0.25">
      <c r="A922" s="4" t="str">
        <f t="shared" si="175"/>
        <v/>
      </c>
      <c r="B922" s="4" t="str">
        <f>IF(C922=1,MAX(B$2:$B921)+1,IF(F922=0,"",B921))</f>
        <v/>
      </c>
      <c r="C922" s="4">
        <f>COUNTIF($F$2:$F922,F922)</f>
        <v>0</v>
      </c>
      <c r="D922" s="4">
        <f>IF(F922=0,0,MAX($D$2:D921)+1)</f>
        <v>0</v>
      </c>
      <c r="E922" s="4">
        <f>IF(H922=0,0,MAX($E$2:E921)+1)</f>
        <v>0</v>
      </c>
      <c r="F922" s="59"/>
      <c r="G922" s="59"/>
      <c r="H922" s="59"/>
      <c r="I922" s="4" t="e">
        <f>IFERROR(VLOOKUP(H922,H$2:H921,1,FALSE),VLOOKUP(H922,H$478:H923,1,FALSE))</f>
        <v>#N/A</v>
      </c>
      <c r="J922" s="4" t="str">
        <f t="shared" si="180"/>
        <v/>
      </c>
      <c r="K922" s="4" t="str">
        <f t="shared" si="181"/>
        <v/>
      </c>
      <c r="L922" s="4" t="str">
        <f t="shared" si="182"/>
        <v/>
      </c>
      <c r="M922" s="5" t="str">
        <f t="shared" si="176"/>
        <v/>
      </c>
      <c r="N922" s="4" t="str">
        <f t="shared" si="183"/>
        <v/>
      </c>
      <c r="O922" s="4"/>
      <c r="P922" s="4" t="str">
        <f t="shared" si="184"/>
        <v/>
      </c>
      <c r="Q922" s="4" t="str">
        <f t="shared" si="185"/>
        <v/>
      </c>
      <c r="R922" s="4">
        <f t="shared" si="177"/>
        <v>0</v>
      </c>
      <c r="S922" s="4">
        <f t="shared" si="178"/>
        <v>1</v>
      </c>
      <c r="T922" s="4" t="str">
        <f t="shared" si="179"/>
        <v>L1</v>
      </c>
      <c r="U922" s="4" t="str">
        <f t="shared" si="186"/>
        <v/>
      </c>
    </row>
    <row r="923" spans="1:21" x14ac:dyDescent="0.25">
      <c r="A923" s="4" t="str">
        <f t="shared" si="175"/>
        <v/>
      </c>
      <c r="B923" s="4" t="str">
        <f>IF(C923=1,MAX(B$2:$B922)+1,IF(F923=0,"",B922))</f>
        <v/>
      </c>
      <c r="C923" s="4">
        <f>COUNTIF($F$2:$F923,F923)</f>
        <v>0</v>
      </c>
      <c r="D923" s="4">
        <f>IF(F923=0,0,MAX($D$2:D922)+1)</f>
        <v>0</v>
      </c>
      <c r="E923" s="4">
        <f>IF(H923=0,0,MAX($E$2:E922)+1)</f>
        <v>0</v>
      </c>
      <c r="F923" s="59"/>
      <c r="G923" s="59"/>
      <c r="H923" s="59"/>
      <c r="I923" s="4" t="e">
        <f>IFERROR(VLOOKUP(H923,H$2:H922,1,FALSE),VLOOKUP(H923,H$478:H924,1,FALSE))</f>
        <v>#N/A</v>
      </c>
      <c r="J923" s="4" t="str">
        <f t="shared" si="180"/>
        <v/>
      </c>
      <c r="K923" s="4" t="str">
        <f t="shared" si="181"/>
        <v/>
      </c>
      <c r="L923" s="4" t="str">
        <f t="shared" si="182"/>
        <v/>
      </c>
      <c r="M923" s="5" t="str">
        <f t="shared" si="176"/>
        <v/>
      </c>
      <c r="N923" s="4" t="str">
        <f t="shared" si="183"/>
        <v/>
      </c>
      <c r="O923" s="4"/>
      <c r="P923" s="4" t="str">
        <f t="shared" si="184"/>
        <v/>
      </c>
      <c r="Q923" s="4" t="str">
        <f t="shared" si="185"/>
        <v/>
      </c>
      <c r="R923" s="4">
        <f t="shared" si="177"/>
        <v>0</v>
      </c>
      <c r="S923" s="4">
        <f t="shared" si="178"/>
        <v>2</v>
      </c>
      <c r="T923" s="4" t="str">
        <f t="shared" si="179"/>
        <v>L2</v>
      </c>
      <c r="U923" s="4" t="str">
        <f t="shared" si="186"/>
        <v/>
      </c>
    </row>
    <row r="924" spans="1:21" x14ac:dyDescent="0.25">
      <c r="A924" s="4" t="str">
        <f t="shared" si="175"/>
        <v/>
      </c>
      <c r="B924" s="4" t="str">
        <f>IF(C924=1,MAX(B$2:$B923)+1,IF(F924=0,"",B923))</f>
        <v/>
      </c>
      <c r="C924" s="4">
        <f>COUNTIF($F$2:$F924,F924)</f>
        <v>0</v>
      </c>
      <c r="D924" s="4">
        <f>IF(F924=0,0,MAX($D$2:D923)+1)</f>
        <v>0</v>
      </c>
      <c r="E924" s="4">
        <f>IF(H924=0,0,MAX($E$2:E923)+1)</f>
        <v>0</v>
      </c>
      <c r="F924" s="59"/>
      <c r="G924" s="59"/>
      <c r="H924" s="59"/>
      <c r="I924" s="4" t="e">
        <f>IFERROR(VLOOKUP(H924,H$2:H923,1,FALSE),VLOOKUP(H924,H$478:H925,1,FALSE))</f>
        <v>#N/A</v>
      </c>
      <c r="J924" s="4" t="str">
        <f t="shared" si="180"/>
        <v/>
      </c>
      <c r="K924" s="4" t="str">
        <f t="shared" si="181"/>
        <v/>
      </c>
      <c r="L924" s="4" t="str">
        <f t="shared" si="182"/>
        <v/>
      </c>
      <c r="M924" s="5" t="str">
        <f t="shared" si="176"/>
        <v/>
      </c>
      <c r="N924" s="4" t="str">
        <f t="shared" si="183"/>
        <v/>
      </c>
      <c r="O924" s="4"/>
      <c r="P924" s="4" t="str">
        <f t="shared" si="184"/>
        <v/>
      </c>
      <c r="Q924" s="4" t="str">
        <f t="shared" si="185"/>
        <v/>
      </c>
      <c r="R924" s="4">
        <f t="shared" si="177"/>
        <v>0</v>
      </c>
      <c r="S924" s="4">
        <f t="shared" si="178"/>
        <v>3</v>
      </c>
      <c r="T924" s="4" t="str">
        <f t="shared" si="179"/>
        <v>L3</v>
      </c>
      <c r="U924" s="4" t="str">
        <f t="shared" si="186"/>
        <v/>
      </c>
    </row>
    <row r="925" spans="1:21" x14ac:dyDescent="0.25">
      <c r="A925" s="4" t="str">
        <f t="shared" si="175"/>
        <v/>
      </c>
      <c r="B925" s="4" t="str">
        <f>IF(C925=1,MAX(B$2:$B924)+1,IF(F925=0,"",B924))</f>
        <v/>
      </c>
      <c r="C925" s="4">
        <f>COUNTIF($F$2:$F925,F925)</f>
        <v>0</v>
      </c>
      <c r="D925" s="4">
        <f>IF(F925=0,0,MAX($D$2:D924)+1)</f>
        <v>0</v>
      </c>
      <c r="E925" s="4">
        <f>IF(H925=0,0,MAX($E$2:E924)+1)</f>
        <v>0</v>
      </c>
      <c r="F925" s="59"/>
      <c r="G925" s="59"/>
      <c r="H925" s="59"/>
      <c r="I925" s="4" t="e">
        <f>IFERROR(VLOOKUP(H925,H$2:H924,1,FALSE),VLOOKUP(H925,H$478:H926,1,FALSE))</f>
        <v>#N/A</v>
      </c>
      <c r="J925" s="4" t="str">
        <f t="shared" si="180"/>
        <v/>
      </c>
      <c r="K925" s="4" t="str">
        <f t="shared" si="181"/>
        <v/>
      </c>
      <c r="L925" s="4" t="str">
        <f t="shared" si="182"/>
        <v/>
      </c>
      <c r="M925" s="5" t="str">
        <f t="shared" si="176"/>
        <v/>
      </c>
      <c r="N925" s="4" t="str">
        <f t="shared" si="183"/>
        <v/>
      </c>
      <c r="O925" s="4"/>
      <c r="P925" s="4" t="str">
        <f t="shared" si="184"/>
        <v/>
      </c>
      <c r="Q925" s="4" t="str">
        <f t="shared" si="185"/>
        <v/>
      </c>
      <c r="R925" s="4">
        <f t="shared" si="177"/>
        <v>0</v>
      </c>
      <c r="S925" s="4">
        <f t="shared" si="178"/>
        <v>1</v>
      </c>
      <c r="T925" s="4" t="str">
        <f t="shared" si="179"/>
        <v>L1</v>
      </c>
      <c r="U925" s="4" t="str">
        <f t="shared" si="186"/>
        <v/>
      </c>
    </row>
    <row r="926" spans="1:21" x14ac:dyDescent="0.25">
      <c r="A926" s="4" t="str">
        <f t="shared" si="175"/>
        <v/>
      </c>
      <c r="B926" s="4" t="str">
        <f>IF(C926=1,MAX(B$2:$B925)+1,IF(F926=0,"",B925))</f>
        <v/>
      </c>
      <c r="C926" s="4">
        <f>COUNTIF($F$2:$F926,F926)</f>
        <v>0</v>
      </c>
      <c r="D926" s="4">
        <f>IF(F926=0,0,MAX($D$2:D925)+1)</f>
        <v>0</v>
      </c>
      <c r="E926" s="4">
        <f>IF(H926=0,0,MAX($E$2:E925)+1)</f>
        <v>0</v>
      </c>
      <c r="F926" s="59"/>
      <c r="G926" s="59"/>
      <c r="H926" s="59"/>
      <c r="I926" s="4" t="e">
        <f>IFERROR(VLOOKUP(H926,H$2:H925,1,FALSE),VLOOKUP(H926,H$478:H927,1,FALSE))</f>
        <v>#N/A</v>
      </c>
      <c r="J926" s="4" t="str">
        <f t="shared" si="180"/>
        <v/>
      </c>
      <c r="K926" s="4" t="str">
        <f t="shared" si="181"/>
        <v/>
      </c>
      <c r="L926" s="4" t="str">
        <f t="shared" si="182"/>
        <v/>
      </c>
      <c r="M926" s="5" t="str">
        <f t="shared" si="176"/>
        <v/>
      </c>
      <c r="N926" s="4" t="str">
        <f t="shared" si="183"/>
        <v/>
      </c>
      <c r="O926" s="4"/>
      <c r="P926" s="4" t="str">
        <f t="shared" si="184"/>
        <v/>
      </c>
      <c r="Q926" s="4" t="str">
        <f t="shared" si="185"/>
        <v/>
      </c>
      <c r="R926" s="4">
        <f t="shared" si="177"/>
        <v>0</v>
      </c>
      <c r="S926" s="4">
        <f t="shared" si="178"/>
        <v>2</v>
      </c>
      <c r="T926" s="4" t="str">
        <f t="shared" si="179"/>
        <v>L2</v>
      </c>
      <c r="U926" s="4" t="str">
        <f t="shared" si="186"/>
        <v/>
      </c>
    </row>
    <row r="927" spans="1:21" x14ac:dyDescent="0.25">
      <c r="A927" s="4" t="str">
        <f t="shared" ref="A927:A990" si="187">IF(B927=B928,"",B927)</f>
        <v/>
      </c>
      <c r="B927" s="4" t="str">
        <f>IF(C927=1,MAX(B$2:$B926)+1,IF(F927=0,"",B926))</f>
        <v/>
      </c>
      <c r="C927" s="4">
        <f>COUNTIF($F$2:$F927,F927)</f>
        <v>0</v>
      </c>
      <c r="D927" s="4">
        <f>IF(F927=0,0,MAX($D$2:D926)+1)</f>
        <v>0</v>
      </c>
      <c r="E927" s="4">
        <f>IF(H927=0,0,MAX($E$2:E926)+1)</f>
        <v>0</v>
      </c>
      <c r="F927" s="59"/>
      <c r="G927" s="59"/>
      <c r="H927" s="59"/>
      <c r="I927" s="4" t="e">
        <f>IFERROR(VLOOKUP(H927,H$2:H926,1,FALSE),VLOOKUP(H927,H$478:H928,1,FALSE))</f>
        <v>#N/A</v>
      </c>
      <c r="J927" s="4" t="str">
        <f t="shared" si="180"/>
        <v/>
      </c>
      <c r="K927" s="4" t="str">
        <f t="shared" si="181"/>
        <v/>
      </c>
      <c r="L927" s="4" t="str">
        <f t="shared" si="182"/>
        <v/>
      </c>
      <c r="M927" s="5" t="str">
        <f t="shared" ref="M927:M990" si="188">IFERROR(VLOOKUP(H927,Нагрузка_диапазон_1,4,FALSE),"")</f>
        <v/>
      </c>
      <c r="N927" s="4" t="str">
        <f t="shared" si="183"/>
        <v/>
      </c>
      <c r="O927" s="4"/>
      <c r="P927" s="4" t="str">
        <f t="shared" si="184"/>
        <v/>
      </c>
      <c r="Q927" s="4" t="str">
        <f t="shared" si="185"/>
        <v/>
      </c>
      <c r="R927" s="4">
        <f t="shared" ref="R927:R990" si="189">IF(Q927=3,"L1,L2,L3",0)</f>
        <v>0</v>
      </c>
      <c r="S927" s="4">
        <f t="shared" ref="S927:S990" si="190">IF(C927=1,1,IF(Q927=3,S926,IF(S926=3,1,S926+1)))</f>
        <v>3</v>
      </c>
      <c r="T927" s="4" t="str">
        <f t="shared" ref="T927:T990" si="191">IF(R927=0,"L"&amp;S927,R927)</f>
        <v>L3</v>
      </c>
      <c r="U927" s="4" t="str">
        <f t="shared" si="186"/>
        <v/>
      </c>
    </row>
    <row r="928" spans="1:21" x14ac:dyDescent="0.25">
      <c r="A928" s="4" t="str">
        <f t="shared" si="187"/>
        <v/>
      </c>
      <c r="B928" s="4" t="str">
        <f>IF(C928=1,MAX(B$2:$B927)+1,IF(F928=0,"",B927))</f>
        <v/>
      </c>
      <c r="C928" s="4">
        <f>COUNTIF($F$2:$F928,F928)</f>
        <v>0</v>
      </c>
      <c r="D928" s="4">
        <f>IF(F928=0,0,MAX($D$2:D927)+1)</f>
        <v>0</v>
      </c>
      <c r="E928" s="4">
        <f>IF(H928=0,0,MAX($E$2:E927)+1)</f>
        <v>0</v>
      </c>
      <c r="F928" s="59"/>
      <c r="G928" s="59"/>
      <c r="H928" s="59"/>
      <c r="I928" s="4" t="e">
        <f>IFERROR(VLOOKUP(H928,H$2:H927,1,FALSE),VLOOKUP(H928,H$478:H929,1,FALSE))</f>
        <v>#N/A</v>
      </c>
      <c r="J928" s="4" t="str">
        <f t="shared" si="180"/>
        <v/>
      </c>
      <c r="K928" s="4" t="str">
        <f t="shared" si="181"/>
        <v/>
      </c>
      <c r="L928" s="4" t="str">
        <f t="shared" si="182"/>
        <v/>
      </c>
      <c r="M928" s="5" t="str">
        <f t="shared" si="188"/>
        <v/>
      </c>
      <c r="N928" s="4" t="str">
        <f t="shared" si="183"/>
        <v/>
      </c>
      <c r="O928" s="4"/>
      <c r="P928" s="4" t="str">
        <f t="shared" si="184"/>
        <v/>
      </c>
      <c r="Q928" s="4" t="str">
        <f t="shared" si="185"/>
        <v/>
      </c>
      <c r="R928" s="4">
        <f t="shared" si="189"/>
        <v>0</v>
      </c>
      <c r="S928" s="4">
        <f t="shared" si="190"/>
        <v>1</v>
      </c>
      <c r="T928" s="4" t="str">
        <f t="shared" si="191"/>
        <v>L1</v>
      </c>
      <c r="U928" s="4" t="str">
        <f t="shared" si="186"/>
        <v/>
      </c>
    </row>
    <row r="929" spans="1:21" x14ac:dyDescent="0.25">
      <c r="A929" s="4" t="str">
        <f t="shared" si="187"/>
        <v/>
      </c>
      <c r="B929" s="4" t="str">
        <f>IF(C929=1,MAX(B$2:$B928)+1,IF(F929=0,"",B928))</f>
        <v/>
      </c>
      <c r="C929" s="4">
        <f>COUNTIF($F$2:$F929,F929)</f>
        <v>0</v>
      </c>
      <c r="D929" s="4">
        <f>IF(F929=0,0,MAX($D$2:D928)+1)</f>
        <v>0</v>
      </c>
      <c r="E929" s="4">
        <f>IF(H929=0,0,MAX($E$2:E928)+1)</f>
        <v>0</v>
      </c>
      <c r="F929" s="59"/>
      <c r="G929" s="59"/>
      <c r="H929" s="59"/>
      <c r="I929" s="4" t="e">
        <f>IFERROR(VLOOKUP(H929,H$2:H928,1,FALSE),VLOOKUP(H929,H$478:H930,1,FALSE))</f>
        <v>#N/A</v>
      </c>
      <c r="J929" s="4" t="str">
        <f t="shared" si="180"/>
        <v/>
      </c>
      <c r="K929" s="4" t="str">
        <f t="shared" si="181"/>
        <v/>
      </c>
      <c r="L929" s="4" t="str">
        <f t="shared" si="182"/>
        <v/>
      </c>
      <c r="M929" s="5" t="str">
        <f t="shared" si="188"/>
        <v/>
      </c>
      <c r="N929" s="4" t="str">
        <f t="shared" si="183"/>
        <v/>
      </c>
      <c r="O929" s="4"/>
      <c r="P929" s="4" t="str">
        <f t="shared" si="184"/>
        <v/>
      </c>
      <c r="Q929" s="4" t="str">
        <f t="shared" si="185"/>
        <v/>
      </c>
      <c r="R929" s="4">
        <f t="shared" si="189"/>
        <v>0</v>
      </c>
      <c r="S929" s="4">
        <f t="shared" si="190"/>
        <v>2</v>
      </c>
      <c r="T929" s="4" t="str">
        <f t="shared" si="191"/>
        <v>L2</v>
      </c>
      <c r="U929" s="4" t="str">
        <f t="shared" si="186"/>
        <v/>
      </c>
    </row>
    <row r="930" spans="1:21" x14ac:dyDescent="0.25">
      <c r="A930" s="4" t="str">
        <f t="shared" si="187"/>
        <v/>
      </c>
      <c r="B930" s="4" t="str">
        <f>IF(C930=1,MAX(B$2:$B929)+1,IF(F930=0,"",B929))</f>
        <v/>
      </c>
      <c r="C930" s="4">
        <f>COUNTIF($F$2:$F930,F930)</f>
        <v>0</v>
      </c>
      <c r="D930" s="4">
        <f>IF(F930=0,0,MAX($D$2:D929)+1)</f>
        <v>0</v>
      </c>
      <c r="E930" s="4">
        <f>IF(H930=0,0,MAX($E$2:E929)+1)</f>
        <v>0</v>
      </c>
      <c r="F930" s="59"/>
      <c r="G930" s="59"/>
      <c r="H930" s="59"/>
      <c r="I930" s="4" t="e">
        <f>IFERROR(VLOOKUP(H930,H$2:H929,1,FALSE),VLOOKUP(H930,H$478:H931,1,FALSE))</f>
        <v>#N/A</v>
      </c>
      <c r="J930" s="4" t="str">
        <f t="shared" si="180"/>
        <v/>
      </c>
      <c r="K930" s="4" t="str">
        <f t="shared" si="181"/>
        <v/>
      </c>
      <c r="L930" s="4" t="str">
        <f t="shared" si="182"/>
        <v/>
      </c>
      <c r="M930" s="5" t="str">
        <f t="shared" si="188"/>
        <v/>
      </c>
      <c r="N930" s="4" t="str">
        <f t="shared" si="183"/>
        <v/>
      </c>
      <c r="O930" s="4"/>
      <c r="P930" s="4" t="str">
        <f t="shared" si="184"/>
        <v/>
      </c>
      <c r="Q930" s="4" t="str">
        <f t="shared" si="185"/>
        <v/>
      </c>
      <c r="R930" s="4">
        <f t="shared" si="189"/>
        <v>0</v>
      </c>
      <c r="S930" s="4">
        <f t="shared" si="190"/>
        <v>3</v>
      </c>
      <c r="T930" s="4" t="str">
        <f t="shared" si="191"/>
        <v>L3</v>
      </c>
      <c r="U930" s="4" t="str">
        <f t="shared" si="186"/>
        <v/>
      </c>
    </row>
    <row r="931" spans="1:21" x14ac:dyDescent="0.25">
      <c r="A931" s="4" t="str">
        <f t="shared" si="187"/>
        <v/>
      </c>
      <c r="B931" s="4" t="str">
        <f>IF(C931=1,MAX(B$2:$B930)+1,IF(F931=0,"",B930))</f>
        <v/>
      </c>
      <c r="C931" s="4">
        <f>COUNTIF($F$2:$F931,F931)</f>
        <v>0</v>
      </c>
      <c r="D931" s="4">
        <f>IF(F931=0,0,MAX($D$2:D930)+1)</f>
        <v>0</v>
      </c>
      <c r="E931" s="4">
        <f>IF(H931=0,0,MAX($E$2:E930)+1)</f>
        <v>0</v>
      </c>
      <c r="F931" s="59"/>
      <c r="G931" s="59"/>
      <c r="H931" s="59"/>
      <c r="I931" s="4" t="e">
        <f>IFERROR(VLOOKUP(H931,H$2:H930,1,FALSE),VLOOKUP(H931,H$478:H932,1,FALSE))</f>
        <v>#N/A</v>
      </c>
      <c r="J931" s="4" t="str">
        <f t="shared" si="180"/>
        <v/>
      </c>
      <c r="K931" s="4" t="str">
        <f t="shared" si="181"/>
        <v/>
      </c>
      <c r="L931" s="4" t="str">
        <f t="shared" si="182"/>
        <v/>
      </c>
      <c r="M931" s="5" t="str">
        <f t="shared" si="188"/>
        <v/>
      </c>
      <c r="N931" s="4" t="str">
        <f t="shared" si="183"/>
        <v/>
      </c>
      <c r="O931" s="4"/>
      <c r="P931" s="4" t="str">
        <f t="shared" si="184"/>
        <v/>
      </c>
      <c r="Q931" s="4" t="str">
        <f t="shared" si="185"/>
        <v/>
      </c>
      <c r="R931" s="4">
        <f t="shared" si="189"/>
        <v>0</v>
      </c>
      <c r="S931" s="4">
        <f t="shared" si="190"/>
        <v>1</v>
      </c>
      <c r="T931" s="4" t="str">
        <f t="shared" si="191"/>
        <v>L1</v>
      </c>
      <c r="U931" s="4" t="str">
        <f t="shared" si="186"/>
        <v/>
      </c>
    </row>
    <row r="932" spans="1:21" x14ac:dyDescent="0.25">
      <c r="A932" s="4" t="str">
        <f t="shared" si="187"/>
        <v/>
      </c>
      <c r="B932" s="4" t="str">
        <f>IF(C932=1,MAX(B$2:$B931)+1,IF(F932=0,"",B931))</f>
        <v/>
      </c>
      <c r="C932" s="4">
        <f>COUNTIF($F$2:$F932,F932)</f>
        <v>0</v>
      </c>
      <c r="D932" s="4">
        <f>IF(F932=0,0,MAX($D$2:D931)+1)</f>
        <v>0</v>
      </c>
      <c r="E932" s="4">
        <f>IF(H932=0,0,MAX($E$2:E931)+1)</f>
        <v>0</v>
      </c>
      <c r="F932" s="59"/>
      <c r="G932" s="59"/>
      <c r="H932" s="59"/>
      <c r="I932" s="4" t="e">
        <f>IFERROR(VLOOKUP(H932,H$2:H931,1,FALSE),VLOOKUP(H932,H$478:H933,1,FALSE))</f>
        <v>#N/A</v>
      </c>
      <c r="J932" s="4" t="str">
        <f t="shared" si="180"/>
        <v/>
      </c>
      <c r="K932" s="4" t="str">
        <f t="shared" si="181"/>
        <v/>
      </c>
      <c r="L932" s="4" t="str">
        <f t="shared" si="182"/>
        <v/>
      </c>
      <c r="M932" s="5" t="str">
        <f t="shared" si="188"/>
        <v/>
      </c>
      <c r="N932" s="4" t="str">
        <f t="shared" si="183"/>
        <v/>
      </c>
      <c r="O932" s="4"/>
      <c r="P932" s="4" t="str">
        <f t="shared" si="184"/>
        <v/>
      </c>
      <c r="Q932" s="4" t="str">
        <f t="shared" si="185"/>
        <v/>
      </c>
      <c r="R932" s="4">
        <f t="shared" si="189"/>
        <v>0</v>
      </c>
      <c r="S932" s="4">
        <f t="shared" si="190"/>
        <v>2</v>
      </c>
      <c r="T932" s="4" t="str">
        <f t="shared" si="191"/>
        <v>L2</v>
      </c>
      <c r="U932" s="4" t="str">
        <f t="shared" si="186"/>
        <v/>
      </c>
    </row>
    <row r="933" spans="1:21" x14ac:dyDescent="0.25">
      <c r="A933" s="4" t="str">
        <f t="shared" si="187"/>
        <v/>
      </c>
      <c r="B933" s="4" t="str">
        <f>IF(C933=1,MAX(B$2:$B932)+1,IF(F933=0,"",B932))</f>
        <v/>
      </c>
      <c r="C933" s="4">
        <f>COUNTIF($F$2:$F933,F933)</f>
        <v>0</v>
      </c>
      <c r="D933" s="4">
        <f>IF(F933=0,0,MAX($D$2:D932)+1)</f>
        <v>0</v>
      </c>
      <c r="E933" s="4">
        <f>IF(H933=0,0,MAX($E$2:E932)+1)</f>
        <v>0</v>
      </c>
      <c r="F933" s="59"/>
      <c r="G933" s="59"/>
      <c r="H933" s="59"/>
      <c r="I933" s="4" t="e">
        <f>IFERROR(VLOOKUP(H933,H$2:H932,1,FALSE),VLOOKUP(H933,H$478:H934,1,FALSE))</f>
        <v>#N/A</v>
      </c>
      <c r="J933" s="4" t="str">
        <f t="shared" si="180"/>
        <v/>
      </c>
      <c r="K933" s="4" t="str">
        <f t="shared" si="181"/>
        <v/>
      </c>
      <c r="L933" s="4" t="str">
        <f t="shared" si="182"/>
        <v/>
      </c>
      <c r="M933" s="5" t="str">
        <f t="shared" si="188"/>
        <v/>
      </c>
      <c r="N933" s="4" t="str">
        <f t="shared" si="183"/>
        <v/>
      </c>
      <c r="O933" s="4"/>
      <c r="P933" s="4" t="str">
        <f t="shared" si="184"/>
        <v/>
      </c>
      <c r="Q933" s="4" t="str">
        <f t="shared" si="185"/>
        <v/>
      </c>
      <c r="R933" s="4">
        <f t="shared" si="189"/>
        <v>0</v>
      </c>
      <c r="S933" s="4">
        <f t="shared" si="190"/>
        <v>3</v>
      </c>
      <c r="T933" s="4" t="str">
        <f t="shared" si="191"/>
        <v>L3</v>
      </c>
      <c r="U933" s="4" t="str">
        <f t="shared" si="186"/>
        <v/>
      </c>
    </row>
    <row r="934" spans="1:21" x14ac:dyDescent="0.25">
      <c r="A934" s="4" t="str">
        <f t="shared" si="187"/>
        <v/>
      </c>
      <c r="B934" s="4" t="str">
        <f>IF(C934=1,MAX(B$2:$B933)+1,IF(F934=0,"",B933))</f>
        <v/>
      </c>
      <c r="C934" s="4">
        <f>COUNTIF($F$2:$F934,F934)</f>
        <v>0</v>
      </c>
      <c r="D934" s="4">
        <f>IF(F934=0,0,MAX($D$2:D933)+1)</f>
        <v>0</v>
      </c>
      <c r="E934" s="4">
        <f>IF(H934=0,0,MAX($E$2:E933)+1)</f>
        <v>0</v>
      </c>
      <c r="F934" s="59"/>
      <c r="G934" s="59"/>
      <c r="H934" s="59"/>
      <c r="I934" s="4" t="e">
        <f>IFERROR(VLOOKUP(H934,H$2:H933,1,FALSE),VLOOKUP(H934,H$478:H935,1,FALSE))</f>
        <v>#N/A</v>
      </c>
      <c r="J934" s="4" t="str">
        <f t="shared" si="180"/>
        <v/>
      </c>
      <c r="K934" s="4" t="str">
        <f t="shared" si="181"/>
        <v/>
      </c>
      <c r="L934" s="4" t="str">
        <f t="shared" si="182"/>
        <v/>
      </c>
      <c r="M934" s="5" t="str">
        <f t="shared" si="188"/>
        <v/>
      </c>
      <c r="N934" s="4" t="str">
        <f t="shared" si="183"/>
        <v/>
      </c>
      <c r="O934" s="4"/>
      <c r="P934" s="4" t="str">
        <f t="shared" si="184"/>
        <v/>
      </c>
      <c r="Q934" s="4" t="str">
        <f t="shared" si="185"/>
        <v/>
      </c>
      <c r="R934" s="4">
        <f t="shared" si="189"/>
        <v>0</v>
      </c>
      <c r="S934" s="4">
        <f t="shared" si="190"/>
        <v>1</v>
      </c>
      <c r="T934" s="4" t="str">
        <f t="shared" si="191"/>
        <v>L1</v>
      </c>
      <c r="U934" s="4" t="str">
        <f t="shared" si="186"/>
        <v/>
      </c>
    </row>
    <row r="935" spans="1:21" x14ac:dyDescent="0.25">
      <c r="A935" s="4" t="str">
        <f t="shared" si="187"/>
        <v/>
      </c>
      <c r="B935" s="4" t="str">
        <f>IF(C935=1,MAX(B$2:$B934)+1,IF(F935=0,"",B934))</f>
        <v/>
      </c>
      <c r="C935" s="4">
        <f>COUNTIF($F$2:$F935,F935)</f>
        <v>0</v>
      </c>
      <c r="D935" s="4">
        <f>IF(F935=0,0,MAX($D$2:D934)+1)</f>
        <v>0</v>
      </c>
      <c r="E935" s="4">
        <f>IF(H935=0,0,MAX($E$2:E934)+1)</f>
        <v>0</v>
      </c>
      <c r="F935" s="59"/>
      <c r="G935" s="59"/>
      <c r="H935" s="59"/>
      <c r="I935" s="4" t="e">
        <f>IFERROR(VLOOKUP(H935,H$2:H934,1,FALSE),VLOOKUP(H935,H$478:H936,1,FALSE))</f>
        <v>#N/A</v>
      </c>
      <c r="J935" s="4" t="str">
        <f t="shared" si="180"/>
        <v/>
      </c>
      <c r="K935" s="4" t="str">
        <f t="shared" si="181"/>
        <v/>
      </c>
      <c r="L935" s="4" t="str">
        <f t="shared" si="182"/>
        <v/>
      </c>
      <c r="M935" s="5" t="str">
        <f t="shared" si="188"/>
        <v/>
      </c>
      <c r="N935" s="4" t="str">
        <f t="shared" si="183"/>
        <v/>
      </c>
      <c r="O935" s="4"/>
      <c r="P935" s="4" t="str">
        <f t="shared" si="184"/>
        <v/>
      </c>
      <c r="Q935" s="4" t="str">
        <f t="shared" si="185"/>
        <v/>
      </c>
      <c r="R935" s="4">
        <f t="shared" si="189"/>
        <v>0</v>
      </c>
      <c r="S935" s="4">
        <f t="shared" si="190"/>
        <v>2</v>
      </c>
      <c r="T935" s="4" t="str">
        <f t="shared" si="191"/>
        <v>L2</v>
      </c>
      <c r="U935" s="4" t="str">
        <f t="shared" si="186"/>
        <v/>
      </c>
    </row>
    <row r="936" spans="1:21" x14ac:dyDescent="0.25">
      <c r="A936" s="4" t="str">
        <f t="shared" si="187"/>
        <v/>
      </c>
      <c r="B936" s="4" t="str">
        <f>IF(C936=1,MAX(B$2:$B935)+1,IF(F936=0,"",B935))</f>
        <v/>
      </c>
      <c r="C936" s="4">
        <f>COUNTIF($F$2:$F936,F936)</f>
        <v>0</v>
      </c>
      <c r="D936" s="4">
        <f>IF(F936=0,0,MAX($D$2:D935)+1)</f>
        <v>0</v>
      </c>
      <c r="E936" s="4">
        <f>IF(H936=0,0,MAX($E$2:E935)+1)</f>
        <v>0</v>
      </c>
      <c r="F936" s="59"/>
      <c r="G936" s="59"/>
      <c r="H936" s="59"/>
      <c r="I936" s="4" t="e">
        <f>IFERROR(VLOOKUP(H936,H$2:H935,1,FALSE),VLOOKUP(H936,H$478:H937,1,FALSE))</f>
        <v>#N/A</v>
      </c>
      <c r="J936" s="4" t="str">
        <f t="shared" si="180"/>
        <v/>
      </c>
      <c r="K936" s="4" t="str">
        <f t="shared" si="181"/>
        <v/>
      </c>
      <c r="L936" s="4" t="str">
        <f t="shared" si="182"/>
        <v/>
      </c>
      <c r="M936" s="5" t="str">
        <f t="shared" si="188"/>
        <v/>
      </c>
      <c r="N936" s="4" t="str">
        <f t="shared" si="183"/>
        <v/>
      </c>
      <c r="O936" s="4"/>
      <c r="P936" s="4" t="str">
        <f t="shared" si="184"/>
        <v/>
      </c>
      <c r="Q936" s="4" t="str">
        <f t="shared" si="185"/>
        <v/>
      </c>
      <c r="R936" s="4">
        <f t="shared" si="189"/>
        <v>0</v>
      </c>
      <c r="S936" s="4">
        <f t="shared" si="190"/>
        <v>3</v>
      </c>
      <c r="T936" s="4" t="str">
        <f t="shared" si="191"/>
        <v>L3</v>
      </c>
      <c r="U936" s="4" t="str">
        <f t="shared" si="186"/>
        <v/>
      </c>
    </row>
    <row r="937" spans="1:21" x14ac:dyDescent="0.25">
      <c r="A937" s="4" t="str">
        <f t="shared" si="187"/>
        <v/>
      </c>
      <c r="B937" s="4" t="str">
        <f>IF(C937=1,MAX(B$2:$B936)+1,IF(F937=0,"",B936))</f>
        <v/>
      </c>
      <c r="C937" s="4">
        <f>COUNTIF($F$2:$F937,F937)</f>
        <v>0</v>
      </c>
      <c r="D937" s="4">
        <f>IF(F937=0,0,MAX($D$2:D936)+1)</f>
        <v>0</v>
      </c>
      <c r="E937" s="4">
        <f>IF(H937=0,0,MAX($E$2:E936)+1)</f>
        <v>0</v>
      </c>
      <c r="F937" s="59"/>
      <c r="G937" s="59"/>
      <c r="H937" s="59"/>
      <c r="I937" s="4" t="e">
        <f>IFERROR(VLOOKUP(H937,H$2:H936,1,FALSE),VLOOKUP(H937,H$478:H938,1,FALSE))</f>
        <v>#N/A</v>
      </c>
      <c r="J937" s="4" t="str">
        <f t="shared" si="180"/>
        <v/>
      </c>
      <c r="K937" s="4" t="str">
        <f t="shared" si="181"/>
        <v/>
      </c>
      <c r="L937" s="4" t="str">
        <f t="shared" si="182"/>
        <v/>
      </c>
      <c r="M937" s="5" t="str">
        <f t="shared" si="188"/>
        <v/>
      </c>
      <c r="N937" s="4" t="str">
        <f t="shared" si="183"/>
        <v/>
      </c>
      <c r="O937" s="4"/>
      <c r="P937" s="4" t="str">
        <f t="shared" si="184"/>
        <v/>
      </c>
      <c r="Q937" s="4" t="str">
        <f t="shared" si="185"/>
        <v/>
      </c>
      <c r="R937" s="4">
        <f t="shared" si="189"/>
        <v>0</v>
      </c>
      <c r="S937" s="4">
        <f t="shared" si="190"/>
        <v>1</v>
      </c>
      <c r="T937" s="4" t="str">
        <f t="shared" si="191"/>
        <v>L1</v>
      </c>
      <c r="U937" s="4" t="str">
        <f t="shared" si="186"/>
        <v/>
      </c>
    </row>
    <row r="938" spans="1:21" x14ac:dyDescent="0.25">
      <c r="A938" s="4" t="str">
        <f t="shared" si="187"/>
        <v/>
      </c>
      <c r="B938" s="4" t="str">
        <f>IF(C938=1,MAX(B$2:$B937)+1,IF(F938=0,"",B937))</f>
        <v/>
      </c>
      <c r="C938" s="4">
        <f>COUNTIF($F$2:$F938,F938)</f>
        <v>0</v>
      </c>
      <c r="D938" s="4">
        <f>IF(F938=0,0,MAX($D$2:D937)+1)</f>
        <v>0</v>
      </c>
      <c r="E938" s="4">
        <f>IF(H938=0,0,MAX($E$2:E937)+1)</f>
        <v>0</v>
      </c>
      <c r="F938" s="59"/>
      <c r="G938" s="59"/>
      <c r="H938" s="59"/>
      <c r="I938" s="4" t="e">
        <f>IFERROR(VLOOKUP(H938,H$2:H937,1,FALSE),VLOOKUP(H938,H$478:H939,1,FALSE))</f>
        <v>#N/A</v>
      </c>
      <c r="J938" s="4" t="str">
        <f t="shared" si="180"/>
        <v/>
      </c>
      <c r="K938" s="4" t="str">
        <f t="shared" si="181"/>
        <v/>
      </c>
      <c r="L938" s="4" t="str">
        <f t="shared" si="182"/>
        <v/>
      </c>
      <c r="M938" s="5" t="str">
        <f t="shared" si="188"/>
        <v/>
      </c>
      <c r="N938" s="4" t="str">
        <f t="shared" si="183"/>
        <v/>
      </c>
      <c r="O938" s="4"/>
      <c r="P938" s="4" t="str">
        <f t="shared" si="184"/>
        <v/>
      </c>
      <c r="Q938" s="4" t="str">
        <f t="shared" si="185"/>
        <v/>
      </c>
      <c r="R938" s="4">
        <f t="shared" si="189"/>
        <v>0</v>
      </c>
      <c r="S938" s="4">
        <f t="shared" si="190"/>
        <v>2</v>
      </c>
      <c r="T938" s="4" t="str">
        <f t="shared" si="191"/>
        <v>L2</v>
      </c>
      <c r="U938" s="4" t="str">
        <f t="shared" si="186"/>
        <v/>
      </c>
    </row>
    <row r="939" spans="1:21" x14ac:dyDescent="0.25">
      <c r="A939" s="4" t="str">
        <f t="shared" si="187"/>
        <v/>
      </c>
      <c r="B939" s="4" t="str">
        <f>IF(C939=1,MAX(B$2:$B938)+1,IF(F939=0,"",B938))</f>
        <v/>
      </c>
      <c r="C939" s="4">
        <f>COUNTIF($F$2:$F939,F939)</f>
        <v>0</v>
      </c>
      <c r="D939" s="4">
        <f>IF(F939=0,0,MAX($D$2:D938)+1)</f>
        <v>0</v>
      </c>
      <c r="E939" s="4">
        <f>IF(H939=0,0,MAX($E$2:E938)+1)</f>
        <v>0</v>
      </c>
      <c r="F939" s="59"/>
      <c r="G939" s="59"/>
      <c r="H939" s="59"/>
      <c r="I939" s="4" t="e">
        <f>IFERROR(VLOOKUP(H939,H$2:H938,1,FALSE),VLOOKUP(H939,H$478:H940,1,FALSE))</f>
        <v>#N/A</v>
      </c>
      <c r="J939" s="4" t="str">
        <f t="shared" si="180"/>
        <v/>
      </c>
      <c r="K939" s="4" t="str">
        <f t="shared" si="181"/>
        <v/>
      </c>
      <c r="L939" s="4" t="str">
        <f t="shared" si="182"/>
        <v/>
      </c>
      <c r="M939" s="5" t="str">
        <f t="shared" si="188"/>
        <v/>
      </c>
      <c r="N939" s="4" t="str">
        <f t="shared" si="183"/>
        <v/>
      </c>
      <c r="O939" s="4"/>
      <c r="P939" s="4" t="str">
        <f t="shared" si="184"/>
        <v/>
      </c>
      <c r="Q939" s="4" t="str">
        <f t="shared" si="185"/>
        <v/>
      </c>
      <c r="R939" s="4">
        <f t="shared" si="189"/>
        <v>0</v>
      </c>
      <c r="S939" s="4">
        <f t="shared" si="190"/>
        <v>3</v>
      </c>
      <c r="T939" s="4" t="str">
        <f t="shared" si="191"/>
        <v>L3</v>
      </c>
      <c r="U939" s="4" t="str">
        <f t="shared" si="186"/>
        <v/>
      </c>
    </row>
    <row r="940" spans="1:21" x14ac:dyDescent="0.25">
      <c r="A940" s="4" t="str">
        <f t="shared" si="187"/>
        <v/>
      </c>
      <c r="B940" s="4" t="str">
        <f>IF(C940=1,MAX(B$2:$B939)+1,IF(F940=0,"",B939))</f>
        <v/>
      </c>
      <c r="C940" s="4">
        <f>COUNTIF($F$2:$F940,F940)</f>
        <v>0</v>
      </c>
      <c r="D940" s="4">
        <f>IF(F940=0,0,MAX($D$2:D939)+1)</f>
        <v>0</v>
      </c>
      <c r="E940" s="4">
        <f>IF(H940=0,0,MAX($E$2:E939)+1)</f>
        <v>0</v>
      </c>
      <c r="F940" s="59"/>
      <c r="G940" s="59"/>
      <c r="H940" s="59"/>
      <c r="I940" s="4" t="e">
        <f>IFERROR(VLOOKUP(H940,H$2:H939,1,FALSE),VLOOKUP(H940,H$478:H941,1,FALSE))</f>
        <v>#N/A</v>
      </c>
      <c r="J940" s="4" t="str">
        <f t="shared" si="180"/>
        <v/>
      </c>
      <c r="K940" s="4" t="str">
        <f t="shared" si="181"/>
        <v/>
      </c>
      <c r="L940" s="4" t="str">
        <f t="shared" si="182"/>
        <v/>
      </c>
      <c r="M940" s="5" t="str">
        <f t="shared" si="188"/>
        <v/>
      </c>
      <c r="N940" s="4" t="str">
        <f t="shared" si="183"/>
        <v/>
      </c>
      <c r="O940" s="4"/>
      <c r="P940" s="4" t="str">
        <f t="shared" si="184"/>
        <v/>
      </c>
      <c r="Q940" s="4" t="str">
        <f t="shared" si="185"/>
        <v/>
      </c>
      <c r="R940" s="4">
        <f t="shared" si="189"/>
        <v>0</v>
      </c>
      <c r="S940" s="4">
        <f t="shared" si="190"/>
        <v>1</v>
      </c>
      <c r="T940" s="4" t="str">
        <f t="shared" si="191"/>
        <v>L1</v>
      </c>
      <c r="U940" s="4" t="str">
        <f t="shared" si="186"/>
        <v/>
      </c>
    </row>
    <row r="941" spans="1:21" x14ac:dyDescent="0.25">
      <c r="A941" s="4" t="str">
        <f t="shared" si="187"/>
        <v/>
      </c>
      <c r="B941" s="4" t="str">
        <f>IF(C941=1,MAX(B$2:$B940)+1,IF(F941=0,"",B940))</f>
        <v/>
      </c>
      <c r="C941" s="4">
        <f>COUNTIF($F$2:$F941,F941)</f>
        <v>0</v>
      </c>
      <c r="D941" s="4">
        <f>IF(F941=0,0,MAX($D$2:D940)+1)</f>
        <v>0</v>
      </c>
      <c r="E941" s="4">
        <f>IF(H941=0,0,MAX($E$2:E940)+1)</f>
        <v>0</v>
      </c>
      <c r="F941" s="59"/>
      <c r="G941" s="59"/>
      <c r="H941" s="59"/>
      <c r="I941" s="4" t="e">
        <f>IFERROR(VLOOKUP(H941,H$2:H940,1,FALSE),VLOOKUP(H941,H$478:H942,1,FALSE))</f>
        <v>#N/A</v>
      </c>
      <c r="J941" s="4" t="str">
        <f t="shared" si="180"/>
        <v/>
      </c>
      <c r="K941" s="4" t="str">
        <f t="shared" si="181"/>
        <v/>
      </c>
      <c r="L941" s="4" t="str">
        <f t="shared" si="182"/>
        <v/>
      </c>
      <c r="M941" s="5" t="str">
        <f t="shared" si="188"/>
        <v/>
      </c>
      <c r="N941" s="4" t="str">
        <f t="shared" si="183"/>
        <v/>
      </c>
      <c r="O941" s="4"/>
      <c r="P941" s="4" t="str">
        <f t="shared" si="184"/>
        <v/>
      </c>
      <c r="Q941" s="4" t="str">
        <f t="shared" si="185"/>
        <v/>
      </c>
      <c r="R941" s="4">
        <f t="shared" si="189"/>
        <v>0</v>
      </c>
      <c r="S941" s="4">
        <f t="shared" si="190"/>
        <v>2</v>
      </c>
      <c r="T941" s="4" t="str">
        <f t="shared" si="191"/>
        <v>L2</v>
      </c>
      <c r="U941" s="4" t="str">
        <f t="shared" si="186"/>
        <v/>
      </c>
    </row>
    <row r="942" spans="1:21" x14ac:dyDescent="0.25">
      <c r="A942" s="4" t="str">
        <f t="shared" si="187"/>
        <v/>
      </c>
      <c r="B942" s="4" t="str">
        <f>IF(C942=1,MAX(B$2:$B941)+1,IF(F942=0,"",B941))</f>
        <v/>
      </c>
      <c r="C942" s="4">
        <f>COUNTIF($F$2:$F942,F942)</f>
        <v>0</v>
      </c>
      <c r="D942" s="4">
        <f>IF(F942=0,0,MAX($D$2:D941)+1)</f>
        <v>0</v>
      </c>
      <c r="E942" s="4">
        <f>IF(H942=0,0,MAX($E$2:E941)+1)</f>
        <v>0</v>
      </c>
      <c r="F942" s="59"/>
      <c r="G942" s="59"/>
      <c r="H942" s="59"/>
      <c r="I942" s="4" t="e">
        <f>IFERROR(VLOOKUP(H942,H$2:H941,1,FALSE),VLOOKUP(H942,H$478:H943,1,FALSE))</f>
        <v>#N/A</v>
      </c>
      <c r="J942" s="4" t="str">
        <f t="shared" si="180"/>
        <v/>
      </c>
      <c r="K942" s="4" t="str">
        <f t="shared" si="181"/>
        <v/>
      </c>
      <c r="L942" s="4" t="str">
        <f t="shared" si="182"/>
        <v/>
      </c>
      <c r="M942" s="5" t="str">
        <f t="shared" si="188"/>
        <v/>
      </c>
      <c r="N942" s="4" t="str">
        <f t="shared" si="183"/>
        <v/>
      </c>
      <c r="O942" s="4"/>
      <c r="P942" s="4" t="str">
        <f t="shared" si="184"/>
        <v/>
      </c>
      <c r="Q942" s="4" t="str">
        <f t="shared" si="185"/>
        <v/>
      </c>
      <c r="R942" s="4">
        <f t="shared" si="189"/>
        <v>0</v>
      </c>
      <c r="S942" s="4">
        <f t="shared" si="190"/>
        <v>3</v>
      </c>
      <c r="T942" s="4" t="str">
        <f t="shared" si="191"/>
        <v>L3</v>
      </c>
      <c r="U942" s="4" t="str">
        <f t="shared" si="186"/>
        <v/>
      </c>
    </row>
    <row r="943" spans="1:21" x14ac:dyDescent="0.25">
      <c r="A943" s="4" t="str">
        <f t="shared" si="187"/>
        <v/>
      </c>
      <c r="B943" s="4" t="str">
        <f>IF(C943=1,MAX(B$2:$B942)+1,IF(F943=0,"",B942))</f>
        <v/>
      </c>
      <c r="C943" s="4">
        <f>COUNTIF($F$2:$F943,F943)</f>
        <v>0</v>
      </c>
      <c r="D943" s="4">
        <f>IF(F943=0,0,MAX($D$2:D942)+1)</f>
        <v>0</v>
      </c>
      <c r="E943" s="4">
        <f>IF(H943=0,0,MAX($E$2:E942)+1)</f>
        <v>0</v>
      </c>
      <c r="F943" s="59"/>
      <c r="G943" s="59"/>
      <c r="H943" s="59"/>
      <c r="I943" s="4" t="e">
        <f>IFERROR(VLOOKUP(H943,H$2:H942,1,FALSE),VLOOKUP(H943,H$478:H944,1,FALSE))</f>
        <v>#N/A</v>
      </c>
      <c r="J943" s="4" t="str">
        <f t="shared" si="180"/>
        <v/>
      </c>
      <c r="K943" s="4" t="str">
        <f t="shared" si="181"/>
        <v/>
      </c>
      <c r="L943" s="4" t="str">
        <f t="shared" si="182"/>
        <v/>
      </c>
      <c r="M943" s="5" t="str">
        <f t="shared" si="188"/>
        <v/>
      </c>
      <c r="N943" s="4" t="str">
        <f t="shared" si="183"/>
        <v/>
      </c>
      <c r="O943" s="4"/>
      <c r="P943" s="4" t="str">
        <f t="shared" si="184"/>
        <v/>
      </c>
      <c r="Q943" s="4" t="str">
        <f t="shared" si="185"/>
        <v/>
      </c>
      <c r="R943" s="4">
        <f t="shared" si="189"/>
        <v>0</v>
      </c>
      <c r="S943" s="4">
        <f t="shared" si="190"/>
        <v>1</v>
      </c>
      <c r="T943" s="4" t="str">
        <f t="shared" si="191"/>
        <v>L1</v>
      </c>
      <c r="U943" s="4" t="str">
        <f t="shared" si="186"/>
        <v/>
      </c>
    </row>
    <row r="944" spans="1:21" x14ac:dyDescent="0.25">
      <c r="A944" s="4" t="str">
        <f t="shared" si="187"/>
        <v/>
      </c>
      <c r="B944" s="4" t="str">
        <f>IF(C944=1,MAX(B$2:$B943)+1,IF(F944=0,"",B943))</f>
        <v/>
      </c>
      <c r="C944" s="4">
        <f>COUNTIF($F$2:$F944,F944)</f>
        <v>0</v>
      </c>
      <c r="D944" s="4">
        <f>IF(F944=0,0,MAX($D$2:D943)+1)</f>
        <v>0</v>
      </c>
      <c r="E944" s="4">
        <f>IF(H944=0,0,MAX($E$2:E943)+1)</f>
        <v>0</v>
      </c>
      <c r="F944" s="59"/>
      <c r="G944" s="59"/>
      <c r="H944" s="59"/>
      <c r="I944" s="4" t="e">
        <f>IFERROR(VLOOKUP(H944,H$2:H943,1,FALSE),VLOOKUP(H944,H$478:H945,1,FALSE))</f>
        <v>#N/A</v>
      </c>
      <c r="J944" s="4" t="str">
        <f t="shared" si="180"/>
        <v/>
      </c>
      <c r="K944" s="4" t="str">
        <f t="shared" si="181"/>
        <v/>
      </c>
      <c r="L944" s="4" t="str">
        <f t="shared" si="182"/>
        <v/>
      </c>
      <c r="M944" s="5" t="str">
        <f t="shared" si="188"/>
        <v/>
      </c>
      <c r="N944" s="4" t="str">
        <f t="shared" si="183"/>
        <v/>
      </c>
      <c r="O944" s="4"/>
      <c r="P944" s="4" t="str">
        <f t="shared" si="184"/>
        <v/>
      </c>
      <c r="Q944" s="4" t="str">
        <f t="shared" si="185"/>
        <v/>
      </c>
      <c r="R944" s="4">
        <f t="shared" si="189"/>
        <v>0</v>
      </c>
      <c r="S944" s="4">
        <f t="shared" si="190"/>
        <v>2</v>
      </c>
      <c r="T944" s="4" t="str">
        <f t="shared" si="191"/>
        <v>L2</v>
      </c>
      <c r="U944" s="4" t="str">
        <f t="shared" si="186"/>
        <v/>
      </c>
    </row>
    <row r="945" spans="1:21" x14ac:dyDescent="0.25">
      <c r="A945" s="4" t="str">
        <f t="shared" si="187"/>
        <v/>
      </c>
      <c r="B945" s="4" t="str">
        <f>IF(C945=1,MAX(B$2:$B944)+1,IF(F945=0,"",B944))</f>
        <v/>
      </c>
      <c r="C945" s="4">
        <f>COUNTIF($F$2:$F945,F945)</f>
        <v>0</v>
      </c>
      <c r="D945" s="4">
        <f>IF(F945=0,0,MAX($D$2:D944)+1)</f>
        <v>0</v>
      </c>
      <c r="E945" s="4">
        <f>IF(H945=0,0,MAX($E$2:E944)+1)</f>
        <v>0</v>
      </c>
      <c r="F945" s="59"/>
      <c r="G945" s="59"/>
      <c r="H945" s="59"/>
      <c r="I945" s="4" t="e">
        <f>IFERROR(VLOOKUP(H945,H$2:H944,1,FALSE),VLOOKUP(H945,H$478:H946,1,FALSE))</f>
        <v>#N/A</v>
      </c>
      <c r="J945" s="4" t="str">
        <f t="shared" si="180"/>
        <v/>
      </c>
      <c r="K945" s="4" t="str">
        <f t="shared" si="181"/>
        <v/>
      </c>
      <c r="L945" s="4" t="str">
        <f t="shared" si="182"/>
        <v/>
      </c>
      <c r="M945" s="5" t="str">
        <f t="shared" si="188"/>
        <v/>
      </c>
      <c r="N945" s="4" t="str">
        <f t="shared" si="183"/>
        <v/>
      </c>
      <c r="O945" s="4"/>
      <c r="P945" s="4" t="str">
        <f t="shared" si="184"/>
        <v/>
      </c>
      <c r="Q945" s="4" t="str">
        <f t="shared" si="185"/>
        <v/>
      </c>
      <c r="R945" s="4">
        <f t="shared" si="189"/>
        <v>0</v>
      </c>
      <c r="S945" s="4">
        <f t="shared" si="190"/>
        <v>3</v>
      </c>
      <c r="T945" s="4" t="str">
        <f t="shared" si="191"/>
        <v>L3</v>
      </c>
      <c r="U945" s="4" t="str">
        <f t="shared" si="186"/>
        <v/>
      </c>
    </row>
    <row r="946" spans="1:21" x14ac:dyDescent="0.25">
      <c r="A946" s="4" t="str">
        <f t="shared" si="187"/>
        <v/>
      </c>
      <c r="B946" s="4" t="str">
        <f>IF(C946=1,MAX(B$2:$B945)+1,IF(F946=0,"",B945))</f>
        <v/>
      </c>
      <c r="C946" s="4">
        <f>COUNTIF($F$2:$F946,F946)</f>
        <v>0</v>
      </c>
      <c r="D946" s="4">
        <f>IF(F946=0,0,MAX($D$2:D945)+1)</f>
        <v>0</v>
      </c>
      <c r="E946" s="4">
        <f>IF(H946=0,0,MAX($E$2:E945)+1)</f>
        <v>0</v>
      </c>
      <c r="F946" s="59"/>
      <c r="G946" s="59"/>
      <c r="H946" s="59"/>
      <c r="I946" s="4" t="e">
        <f>IFERROR(VLOOKUP(H946,H$2:H945,1,FALSE),VLOOKUP(H946,H$478:H947,1,FALSE))</f>
        <v>#N/A</v>
      </c>
      <c r="J946" s="4" t="str">
        <f t="shared" si="180"/>
        <v/>
      </c>
      <c r="K946" s="4" t="str">
        <f t="shared" si="181"/>
        <v/>
      </c>
      <c r="L946" s="4" t="str">
        <f t="shared" si="182"/>
        <v/>
      </c>
      <c r="M946" s="5" t="str">
        <f t="shared" si="188"/>
        <v/>
      </c>
      <c r="N946" s="4" t="str">
        <f t="shared" si="183"/>
        <v/>
      </c>
      <c r="O946" s="4"/>
      <c r="P946" s="4" t="str">
        <f t="shared" si="184"/>
        <v/>
      </c>
      <c r="Q946" s="4" t="str">
        <f t="shared" si="185"/>
        <v/>
      </c>
      <c r="R946" s="4">
        <f t="shared" si="189"/>
        <v>0</v>
      </c>
      <c r="S946" s="4">
        <f t="shared" si="190"/>
        <v>1</v>
      </c>
      <c r="T946" s="4" t="str">
        <f t="shared" si="191"/>
        <v>L1</v>
      </c>
      <c r="U946" s="4" t="str">
        <f t="shared" si="186"/>
        <v/>
      </c>
    </row>
    <row r="947" spans="1:21" x14ac:dyDescent="0.25">
      <c r="A947" s="4" t="str">
        <f t="shared" si="187"/>
        <v/>
      </c>
      <c r="B947" s="4" t="str">
        <f>IF(C947=1,MAX(B$2:$B946)+1,IF(F947=0,"",B946))</f>
        <v/>
      </c>
      <c r="C947" s="4">
        <f>COUNTIF($F$2:$F947,F947)</f>
        <v>0</v>
      </c>
      <c r="D947" s="4">
        <f>IF(F947=0,0,MAX($D$2:D946)+1)</f>
        <v>0</v>
      </c>
      <c r="E947" s="4">
        <f>IF(H947=0,0,MAX($E$2:E946)+1)</f>
        <v>0</v>
      </c>
      <c r="F947" s="59"/>
      <c r="G947" s="59"/>
      <c r="H947" s="59"/>
      <c r="I947" s="4" t="e">
        <f>IFERROR(VLOOKUP(H947,H$2:H946,1,FALSE),VLOOKUP(H947,H$478:H948,1,FALSE))</f>
        <v>#N/A</v>
      </c>
      <c r="J947" s="4" t="str">
        <f t="shared" si="180"/>
        <v/>
      </c>
      <c r="K947" s="4" t="str">
        <f t="shared" si="181"/>
        <v/>
      </c>
      <c r="L947" s="4" t="str">
        <f t="shared" si="182"/>
        <v/>
      </c>
      <c r="M947" s="5" t="str">
        <f t="shared" si="188"/>
        <v/>
      </c>
      <c r="N947" s="4" t="str">
        <f t="shared" si="183"/>
        <v/>
      </c>
      <c r="O947" s="4"/>
      <c r="P947" s="4" t="str">
        <f t="shared" si="184"/>
        <v/>
      </c>
      <c r="Q947" s="4" t="str">
        <f t="shared" si="185"/>
        <v/>
      </c>
      <c r="R947" s="4">
        <f t="shared" si="189"/>
        <v>0</v>
      </c>
      <c r="S947" s="4">
        <f t="shared" si="190"/>
        <v>2</v>
      </c>
      <c r="T947" s="4" t="str">
        <f t="shared" si="191"/>
        <v>L2</v>
      </c>
      <c r="U947" s="4" t="str">
        <f t="shared" si="186"/>
        <v/>
      </c>
    </row>
    <row r="948" spans="1:21" x14ac:dyDescent="0.25">
      <c r="A948" s="4" t="str">
        <f t="shared" si="187"/>
        <v/>
      </c>
      <c r="B948" s="4" t="str">
        <f>IF(C948=1,MAX(B$2:$B947)+1,IF(F948=0,"",B947))</f>
        <v/>
      </c>
      <c r="C948" s="4">
        <f>COUNTIF($F$2:$F948,F948)</f>
        <v>0</v>
      </c>
      <c r="D948" s="4">
        <f>IF(F948=0,0,MAX($D$2:D947)+1)</f>
        <v>0</v>
      </c>
      <c r="E948" s="4">
        <f>IF(H948=0,0,MAX($E$2:E947)+1)</f>
        <v>0</v>
      </c>
      <c r="F948" s="59"/>
      <c r="G948" s="59"/>
      <c r="H948" s="59"/>
      <c r="I948" s="4" t="e">
        <f>IFERROR(VLOOKUP(H948,H$2:H947,1,FALSE),VLOOKUP(H948,H$478:H949,1,FALSE))</f>
        <v>#N/A</v>
      </c>
      <c r="J948" s="4" t="str">
        <f t="shared" si="180"/>
        <v/>
      </c>
      <c r="K948" s="4" t="str">
        <f t="shared" si="181"/>
        <v/>
      </c>
      <c r="L948" s="4" t="str">
        <f t="shared" si="182"/>
        <v/>
      </c>
      <c r="M948" s="5" t="str">
        <f t="shared" si="188"/>
        <v/>
      </c>
      <c r="N948" s="4" t="str">
        <f t="shared" si="183"/>
        <v/>
      </c>
      <c r="O948" s="4"/>
      <c r="P948" s="4" t="str">
        <f t="shared" si="184"/>
        <v/>
      </c>
      <c r="Q948" s="4" t="str">
        <f t="shared" si="185"/>
        <v/>
      </c>
      <c r="R948" s="4">
        <f t="shared" si="189"/>
        <v>0</v>
      </c>
      <c r="S948" s="4">
        <f t="shared" si="190"/>
        <v>3</v>
      </c>
      <c r="T948" s="4" t="str">
        <f t="shared" si="191"/>
        <v>L3</v>
      </c>
      <c r="U948" s="4" t="str">
        <f t="shared" si="186"/>
        <v/>
      </c>
    </row>
    <row r="949" spans="1:21" x14ac:dyDescent="0.25">
      <c r="A949" s="4" t="str">
        <f t="shared" si="187"/>
        <v/>
      </c>
      <c r="B949" s="4" t="str">
        <f>IF(C949=1,MAX(B$2:$B948)+1,IF(F949=0,"",B948))</f>
        <v/>
      </c>
      <c r="C949" s="4">
        <f>COUNTIF($F$2:$F949,F949)</f>
        <v>0</v>
      </c>
      <c r="D949" s="4">
        <f>IF(F949=0,0,MAX($D$2:D948)+1)</f>
        <v>0</v>
      </c>
      <c r="E949" s="4">
        <f>IF(H949=0,0,MAX($E$2:E948)+1)</f>
        <v>0</v>
      </c>
      <c r="F949" s="59"/>
      <c r="G949" s="59"/>
      <c r="H949" s="59"/>
      <c r="I949" s="4" t="e">
        <f>IFERROR(VLOOKUP(H949,H$2:H948,1,FALSE),VLOOKUP(H949,H$478:H950,1,FALSE))</f>
        <v>#N/A</v>
      </c>
      <c r="J949" s="4" t="str">
        <f t="shared" si="180"/>
        <v/>
      </c>
      <c r="K949" s="4" t="str">
        <f t="shared" si="181"/>
        <v/>
      </c>
      <c r="L949" s="4" t="str">
        <f t="shared" si="182"/>
        <v/>
      </c>
      <c r="M949" s="5" t="str">
        <f t="shared" si="188"/>
        <v/>
      </c>
      <c r="N949" s="4" t="str">
        <f t="shared" si="183"/>
        <v/>
      </c>
      <c r="O949" s="4"/>
      <c r="P949" s="4" t="str">
        <f t="shared" si="184"/>
        <v/>
      </c>
      <c r="Q949" s="4" t="str">
        <f t="shared" si="185"/>
        <v/>
      </c>
      <c r="R949" s="4">
        <f t="shared" si="189"/>
        <v>0</v>
      </c>
      <c r="S949" s="4">
        <f t="shared" si="190"/>
        <v>1</v>
      </c>
      <c r="T949" s="4" t="str">
        <f t="shared" si="191"/>
        <v>L1</v>
      </c>
      <c r="U949" s="4" t="str">
        <f t="shared" si="186"/>
        <v/>
      </c>
    </row>
    <row r="950" spans="1:21" x14ac:dyDescent="0.25">
      <c r="A950" s="4" t="str">
        <f t="shared" si="187"/>
        <v/>
      </c>
      <c r="B950" s="4" t="str">
        <f>IF(C950=1,MAX(B$2:$B949)+1,IF(F950=0,"",B949))</f>
        <v/>
      </c>
      <c r="C950" s="4">
        <f>COUNTIF($F$2:$F950,F950)</f>
        <v>0</v>
      </c>
      <c r="D950" s="4">
        <f>IF(F950=0,0,MAX($D$2:D949)+1)</f>
        <v>0</v>
      </c>
      <c r="E950" s="4">
        <f>IF(H950=0,0,MAX($E$2:E949)+1)</f>
        <v>0</v>
      </c>
      <c r="F950" s="59"/>
      <c r="G950" s="59"/>
      <c r="H950" s="59"/>
      <c r="I950" s="4" t="e">
        <f>IFERROR(VLOOKUP(H950,H$2:H949,1,FALSE),VLOOKUP(H950,H$478:H951,1,FALSE))</f>
        <v>#N/A</v>
      </c>
      <c r="J950" s="4" t="str">
        <f t="shared" si="180"/>
        <v/>
      </c>
      <c r="K950" s="4" t="str">
        <f t="shared" si="181"/>
        <v/>
      </c>
      <c r="L950" s="4" t="str">
        <f t="shared" si="182"/>
        <v/>
      </c>
      <c r="M950" s="5" t="str">
        <f t="shared" si="188"/>
        <v/>
      </c>
      <c r="N950" s="4" t="str">
        <f t="shared" si="183"/>
        <v/>
      </c>
      <c r="O950" s="4"/>
      <c r="P950" s="4" t="str">
        <f t="shared" si="184"/>
        <v/>
      </c>
      <c r="Q950" s="4" t="str">
        <f t="shared" si="185"/>
        <v/>
      </c>
      <c r="R950" s="4">
        <f t="shared" si="189"/>
        <v>0</v>
      </c>
      <c r="S950" s="4">
        <f t="shared" si="190"/>
        <v>2</v>
      </c>
      <c r="T950" s="4" t="str">
        <f t="shared" si="191"/>
        <v>L2</v>
      </c>
      <c r="U950" s="4" t="str">
        <f t="shared" si="186"/>
        <v/>
      </c>
    </row>
    <row r="951" spans="1:21" x14ac:dyDescent="0.25">
      <c r="A951" s="4" t="str">
        <f t="shared" si="187"/>
        <v/>
      </c>
      <c r="B951" s="4" t="str">
        <f>IF(C951=1,MAX(B$2:$B950)+1,IF(F951=0,"",B950))</f>
        <v/>
      </c>
      <c r="C951" s="4">
        <f>COUNTIF($F$2:$F951,F951)</f>
        <v>0</v>
      </c>
      <c r="D951" s="4">
        <f>IF(F951=0,0,MAX($D$2:D950)+1)</f>
        <v>0</v>
      </c>
      <c r="E951" s="4">
        <f>IF(H951=0,0,MAX($E$2:E950)+1)</f>
        <v>0</v>
      </c>
      <c r="F951" s="59"/>
      <c r="G951" s="59"/>
      <c r="H951" s="59"/>
      <c r="I951" s="4" t="e">
        <f>IFERROR(VLOOKUP(H951,H$2:H950,1,FALSE),VLOOKUP(H951,H$478:H952,1,FALSE))</f>
        <v>#N/A</v>
      </c>
      <c r="J951" s="4" t="str">
        <f t="shared" si="180"/>
        <v/>
      </c>
      <c r="K951" s="4" t="str">
        <f t="shared" si="181"/>
        <v/>
      </c>
      <c r="L951" s="4" t="str">
        <f t="shared" si="182"/>
        <v/>
      </c>
      <c r="M951" s="5" t="str">
        <f t="shared" si="188"/>
        <v/>
      </c>
      <c r="N951" s="4" t="str">
        <f t="shared" si="183"/>
        <v/>
      </c>
      <c r="O951" s="4"/>
      <c r="P951" s="4" t="str">
        <f t="shared" si="184"/>
        <v/>
      </c>
      <c r="Q951" s="4" t="str">
        <f t="shared" si="185"/>
        <v/>
      </c>
      <c r="R951" s="4">
        <f t="shared" si="189"/>
        <v>0</v>
      </c>
      <c r="S951" s="4">
        <f t="shared" si="190"/>
        <v>3</v>
      </c>
      <c r="T951" s="4" t="str">
        <f t="shared" si="191"/>
        <v>L3</v>
      </c>
      <c r="U951" s="4" t="str">
        <f t="shared" si="186"/>
        <v/>
      </c>
    </row>
    <row r="952" spans="1:21" x14ac:dyDescent="0.25">
      <c r="A952" s="4" t="str">
        <f t="shared" si="187"/>
        <v/>
      </c>
      <c r="B952" s="4" t="str">
        <f>IF(C952=1,MAX(B$2:$B951)+1,IF(F952=0,"",B951))</f>
        <v/>
      </c>
      <c r="C952" s="4">
        <f>COUNTIF($F$2:$F952,F952)</f>
        <v>0</v>
      </c>
      <c r="D952" s="4">
        <f>IF(F952=0,0,MAX($D$2:D951)+1)</f>
        <v>0</v>
      </c>
      <c r="E952" s="4">
        <f>IF(H952=0,0,MAX($E$2:E951)+1)</f>
        <v>0</v>
      </c>
      <c r="F952" s="59"/>
      <c r="G952" s="59"/>
      <c r="H952" s="59"/>
      <c r="I952" s="4" t="e">
        <f>IFERROR(VLOOKUP(H952,H$2:H951,1,FALSE),VLOOKUP(H952,H$478:H953,1,FALSE))</f>
        <v>#N/A</v>
      </c>
      <c r="J952" s="4" t="str">
        <f t="shared" si="180"/>
        <v/>
      </c>
      <c r="K952" s="4" t="str">
        <f t="shared" si="181"/>
        <v/>
      </c>
      <c r="L952" s="4" t="str">
        <f t="shared" si="182"/>
        <v/>
      </c>
      <c r="M952" s="5" t="str">
        <f t="shared" si="188"/>
        <v/>
      </c>
      <c r="N952" s="4" t="str">
        <f t="shared" si="183"/>
        <v/>
      </c>
      <c r="O952" s="4"/>
      <c r="P952" s="4" t="str">
        <f t="shared" si="184"/>
        <v/>
      </c>
      <c r="Q952" s="4" t="str">
        <f t="shared" si="185"/>
        <v/>
      </c>
      <c r="R952" s="4">
        <f t="shared" si="189"/>
        <v>0</v>
      </c>
      <c r="S952" s="4">
        <f t="shared" si="190"/>
        <v>1</v>
      </c>
      <c r="T952" s="4" t="str">
        <f t="shared" si="191"/>
        <v>L1</v>
      </c>
      <c r="U952" s="4" t="str">
        <f t="shared" si="186"/>
        <v/>
      </c>
    </row>
    <row r="953" spans="1:21" x14ac:dyDescent="0.25">
      <c r="A953" s="4" t="str">
        <f t="shared" si="187"/>
        <v/>
      </c>
      <c r="B953" s="4" t="str">
        <f>IF(C953=1,MAX(B$2:$B952)+1,IF(F953=0,"",B952))</f>
        <v/>
      </c>
      <c r="C953" s="4">
        <f>COUNTIF($F$2:$F953,F953)</f>
        <v>0</v>
      </c>
      <c r="D953" s="4">
        <f>IF(F953=0,0,MAX($D$2:D952)+1)</f>
        <v>0</v>
      </c>
      <c r="E953" s="4">
        <f>IF(H953=0,0,MAX($E$2:E952)+1)</f>
        <v>0</v>
      </c>
      <c r="F953" s="59"/>
      <c r="G953" s="59"/>
      <c r="H953" s="59"/>
      <c r="I953" s="4" t="e">
        <f>IFERROR(VLOOKUP(H953,H$2:H952,1,FALSE),VLOOKUP(H953,H$478:H954,1,FALSE))</f>
        <v>#N/A</v>
      </c>
      <c r="J953" s="4" t="str">
        <f t="shared" si="180"/>
        <v/>
      </c>
      <c r="K953" s="4" t="str">
        <f t="shared" si="181"/>
        <v/>
      </c>
      <c r="L953" s="4" t="str">
        <f t="shared" si="182"/>
        <v/>
      </c>
      <c r="M953" s="5" t="str">
        <f t="shared" si="188"/>
        <v/>
      </c>
      <c r="N953" s="4" t="str">
        <f t="shared" si="183"/>
        <v/>
      </c>
      <c r="O953" s="4"/>
      <c r="P953" s="4" t="str">
        <f t="shared" si="184"/>
        <v/>
      </c>
      <c r="Q953" s="4" t="str">
        <f t="shared" si="185"/>
        <v/>
      </c>
      <c r="R953" s="4">
        <f t="shared" si="189"/>
        <v>0</v>
      </c>
      <c r="S953" s="4">
        <f t="shared" si="190"/>
        <v>2</v>
      </c>
      <c r="T953" s="4" t="str">
        <f t="shared" si="191"/>
        <v>L2</v>
      </c>
      <c r="U953" s="4" t="str">
        <f t="shared" si="186"/>
        <v/>
      </c>
    </row>
    <row r="954" spans="1:21" x14ac:dyDescent="0.25">
      <c r="A954" s="4" t="str">
        <f t="shared" si="187"/>
        <v/>
      </c>
      <c r="B954" s="4" t="str">
        <f>IF(C954=1,MAX(B$2:$B953)+1,IF(F954=0,"",B953))</f>
        <v/>
      </c>
      <c r="C954" s="4">
        <f>COUNTIF($F$2:$F954,F954)</f>
        <v>0</v>
      </c>
      <c r="D954" s="4">
        <f>IF(F954=0,0,MAX($D$2:D953)+1)</f>
        <v>0</v>
      </c>
      <c r="E954" s="4">
        <f>IF(H954=0,0,MAX($E$2:E953)+1)</f>
        <v>0</v>
      </c>
      <c r="F954" s="59"/>
      <c r="G954" s="59"/>
      <c r="H954" s="59"/>
      <c r="I954" s="4" t="e">
        <f>IFERROR(VLOOKUP(H954,H$2:H953,1,FALSE),VLOOKUP(H954,H$478:H955,1,FALSE))</f>
        <v>#N/A</v>
      </c>
      <c r="J954" s="4" t="str">
        <f t="shared" si="180"/>
        <v/>
      </c>
      <c r="K954" s="4" t="str">
        <f t="shared" si="181"/>
        <v/>
      </c>
      <c r="L954" s="4" t="str">
        <f t="shared" si="182"/>
        <v/>
      </c>
      <c r="M954" s="5" t="str">
        <f t="shared" si="188"/>
        <v/>
      </c>
      <c r="N954" s="4" t="str">
        <f t="shared" si="183"/>
        <v/>
      </c>
      <c r="O954" s="4"/>
      <c r="P954" s="4" t="str">
        <f t="shared" si="184"/>
        <v/>
      </c>
      <c r="Q954" s="4" t="str">
        <f t="shared" si="185"/>
        <v/>
      </c>
      <c r="R954" s="4">
        <f t="shared" si="189"/>
        <v>0</v>
      </c>
      <c r="S954" s="4">
        <f t="shared" si="190"/>
        <v>3</v>
      </c>
      <c r="T954" s="4" t="str">
        <f t="shared" si="191"/>
        <v>L3</v>
      </c>
      <c r="U954" s="4" t="str">
        <f t="shared" si="186"/>
        <v/>
      </c>
    </row>
    <row r="955" spans="1:21" x14ac:dyDescent="0.25">
      <c r="A955" s="4" t="str">
        <f t="shared" si="187"/>
        <v/>
      </c>
      <c r="B955" s="4" t="str">
        <f>IF(C955=1,MAX(B$2:$B954)+1,IF(F955=0,"",B954))</f>
        <v/>
      </c>
      <c r="C955" s="4">
        <f>COUNTIF($F$2:$F955,F955)</f>
        <v>0</v>
      </c>
      <c r="D955" s="4">
        <f>IF(F955=0,0,MAX($D$2:D954)+1)</f>
        <v>0</v>
      </c>
      <c r="E955" s="4">
        <f>IF(H955=0,0,MAX($E$2:E954)+1)</f>
        <v>0</v>
      </c>
      <c r="F955" s="59"/>
      <c r="G955" s="59"/>
      <c r="H955" s="59"/>
      <c r="I955" s="4" t="e">
        <f>IFERROR(VLOOKUP(H955,H$2:H954,1,FALSE),VLOOKUP(H955,H$478:H956,1,FALSE))</f>
        <v>#N/A</v>
      </c>
      <c r="J955" s="4" t="str">
        <f t="shared" si="180"/>
        <v/>
      </c>
      <c r="K955" s="4" t="str">
        <f t="shared" si="181"/>
        <v/>
      </c>
      <c r="L955" s="4" t="str">
        <f t="shared" si="182"/>
        <v/>
      </c>
      <c r="M955" s="5" t="str">
        <f t="shared" si="188"/>
        <v/>
      </c>
      <c r="N955" s="4" t="str">
        <f t="shared" si="183"/>
        <v/>
      </c>
      <c r="O955" s="4"/>
      <c r="P955" s="4" t="str">
        <f t="shared" si="184"/>
        <v/>
      </c>
      <c r="Q955" s="4" t="str">
        <f t="shared" si="185"/>
        <v/>
      </c>
      <c r="R955" s="4">
        <f t="shared" si="189"/>
        <v>0</v>
      </c>
      <c r="S955" s="4">
        <f t="shared" si="190"/>
        <v>1</v>
      </c>
      <c r="T955" s="4" t="str">
        <f t="shared" si="191"/>
        <v>L1</v>
      </c>
      <c r="U955" s="4" t="str">
        <f t="shared" si="186"/>
        <v/>
      </c>
    </row>
    <row r="956" spans="1:21" x14ac:dyDescent="0.25">
      <c r="A956" s="4" t="str">
        <f t="shared" si="187"/>
        <v/>
      </c>
      <c r="B956" s="4" t="str">
        <f>IF(C956=1,MAX(B$2:$B955)+1,IF(F956=0,"",B955))</f>
        <v/>
      </c>
      <c r="C956" s="4">
        <f>COUNTIF($F$2:$F956,F956)</f>
        <v>0</v>
      </c>
      <c r="D956" s="4">
        <f>IF(F956=0,0,MAX($D$2:D955)+1)</f>
        <v>0</v>
      </c>
      <c r="E956" s="4">
        <f>IF(H956=0,0,MAX($E$2:E955)+1)</f>
        <v>0</v>
      </c>
      <c r="F956" s="59"/>
      <c r="G956" s="59"/>
      <c r="H956" s="59"/>
      <c r="I956" s="4" t="e">
        <f>IFERROR(VLOOKUP(H956,H$2:H955,1,FALSE),VLOOKUP(H956,H$478:H957,1,FALSE))</f>
        <v>#N/A</v>
      </c>
      <c r="J956" s="4" t="str">
        <f t="shared" si="180"/>
        <v/>
      </c>
      <c r="K956" s="4" t="str">
        <f t="shared" si="181"/>
        <v/>
      </c>
      <c r="L956" s="4" t="str">
        <f t="shared" si="182"/>
        <v/>
      </c>
      <c r="M956" s="5" t="str">
        <f t="shared" si="188"/>
        <v/>
      </c>
      <c r="N956" s="4" t="str">
        <f t="shared" si="183"/>
        <v/>
      </c>
      <c r="O956" s="4"/>
      <c r="P956" s="4" t="str">
        <f t="shared" si="184"/>
        <v/>
      </c>
      <c r="Q956" s="4" t="str">
        <f t="shared" si="185"/>
        <v/>
      </c>
      <c r="R956" s="4">
        <f t="shared" si="189"/>
        <v>0</v>
      </c>
      <c r="S956" s="4">
        <f t="shared" si="190"/>
        <v>2</v>
      </c>
      <c r="T956" s="4" t="str">
        <f t="shared" si="191"/>
        <v>L2</v>
      </c>
      <c r="U956" s="4" t="str">
        <f t="shared" si="186"/>
        <v/>
      </c>
    </row>
    <row r="957" spans="1:21" x14ac:dyDescent="0.25">
      <c r="A957" s="4" t="str">
        <f t="shared" si="187"/>
        <v/>
      </c>
      <c r="B957" s="4" t="str">
        <f>IF(C957=1,MAX(B$2:$B956)+1,IF(F957=0,"",B956))</f>
        <v/>
      </c>
      <c r="C957" s="4">
        <f>COUNTIF($F$2:$F957,F957)</f>
        <v>0</v>
      </c>
      <c r="D957" s="4">
        <f>IF(F957=0,0,MAX($D$2:D956)+1)</f>
        <v>0</v>
      </c>
      <c r="E957" s="4">
        <f>IF(H957=0,0,MAX($E$2:E956)+1)</f>
        <v>0</v>
      </c>
      <c r="F957" s="59"/>
      <c r="G957" s="59"/>
      <c r="H957" s="59"/>
      <c r="I957" s="4" t="e">
        <f>IFERROR(VLOOKUP(H957,H$2:H956,1,FALSE),VLOOKUP(H957,H$478:H958,1,FALSE))</f>
        <v>#N/A</v>
      </c>
      <c r="J957" s="4" t="str">
        <f t="shared" si="180"/>
        <v/>
      </c>
      <c r="K957" s="4" t="str">
        <f t="shared" si="181"/>
        <v/>
      </c>
      <c r="L957" s="4" t="str">
        <f t="shared" si="182"/>
        <v/>
      </c>
      <c r="M957" s="5" t="str">
        <f t="shared" si="188"/>
        <v/>
      </c>
      <c r="N957" s="4" t="str">
        <f t="shared" si="183"/>
        <v/>
      </c>
      <c r="O957" s="4"/>
      <c r="P957" s="4" t="str">
        <f t="shared" si="184"/>
        <v/>
      </c>
      <c r="Q957" s="4" t="str">
        <f t="shared" si="185"/>
        <v/>
      </c>
      <c r="R957" s="4">
        <f t="shared" si="189"/>
        <v>0</v>
      </c>
      <c r="S957" s="4">
        <f t="shared" si="190"/>
        <v>3</v>
      </c>
      <c r="T957" s="4" t="str">
        <f t="shared" si="191"/>
        <v>L3</v>
      </c>
      <c r="U957" s="4" t="str">
        <f t="shared" si="186"/>
        <v/>
      </c>
    </row>
    <row r="958" spans="1:21" x14ac:dyDescent="0.25">
      <c r="A958" s="4" t="str">
        <f t="shared" si="187"/>
        <v/>
      </c>
      <c r="B958" s="4" t="str">
        <f>IF(C958=1,MAX(B$2:$B957)+1,IF(F958=0,"",B957))</f>
        <v/>
      </c>
      <c r="C958" s="4">
        <f>COUNTIF($F$2:$F958,F958)</f>
        <v>0</v>
      </c>
      <c r="D958" s="4">
        <f>IF(F958=0,0,MAX($D$2:D957)+1)</f>
        <v>0</v>
      </c>
      <c r="E958" s="4">
        <f>IF(H958=0,0,MAX($E$2:E957)+1)</f>
        <v>0</v>
      </c>
      <c r="F958" s="59"/>
      <c r="G958" s="59"/>
      <c r="H958" s="59"/>
      <c r="I958" s="4" t="e">
        <f>IFERROR(VLOOKUP(H958,H$2:H957,1,FALSE),VLOOKUP(H958,H$478:H959,1,FALSE))</f>
        <v>#N/A</v>
      </c>
      <c r="J958" s="4" t="str">
        <f t="shared" si="180"/>
        <v/>
      </c>
      <c r="K958" s="4" t="str">
        <f t="shared" si="181"/>
        <v/>
      </c>
      <c r="L958" s="4" t="str">
        <f t="shared" si="182"/>
        <v/>
      </c>
      <c r="M958" s="5" t="str">
        <f t="shared" si="188"/>
        <v/>
      </c>
      <c r="N958" s="4" t="str">
        <f t="shared" si="183"/>
        <v/>
      </c>
      <c r="O958" s="4"/>
      <c r="P958" s="4" t="str">
        <f t="shared" si="184"/>
        <v/>
      </c>
      <c r="Q958" s="4" t="str">
        <f t="shared" si="185"/>
        <v/>
      </c>
      <c r="R958" s="4">
        <f t="shared" si="189"/>
        <v>0</v>
      </c>
      <c r="S958" s="4">
        <f t="shared" si="190"/>
        <v>1</v>
      </c>
      <c r="T958" s="4" t="str">
        <f t="shared" si="191"/>
        <v>L1</v>
      </c>
      <c r="U958" s="4" t="str">
        <f t="shared" si="186"/>
        <v/>
      </c>
    </row>
    <row r="959" spans="1:21" x14ac:dyDescent="0.25">
      <c r="A959" s="4" t="str">
        <f t="shared" si="187"/>
        <v/>
      </c>
      <c r="B959" s="4" t="str">
        <f>IF(C959=1,MAX(B$2:$B958)+1,IF(F959=0,"",B958))</f>
        <v/>
      </c>
      <c r="C959" s="4">
        <f>COUNTIF($F$2:$F959,F959)</f>
        <v>0</v>
      </c>
      <c r="D959" s="4">
        <f>IF(F959=0,0,MAX($D$2:D958)+1)</f>
        <v>0</v>
      </c>
      <c r="E959" s="4">
        <f>IF(H959=0,0,MAX($E$2:E958)+1)</f>
        <v>0</v>
      </c>
      <c r="F959" s="59"/>
      <c r="G959" s="59"/>
      <c r="H959" s="59"/>
      <c r="I959" s="4" t="e">
        <f>IFERROR(VLOOKUP(H959,H$2:H958,1,FALSE),VLOOKUP(H959,H$478:H960,1,FALSE))</f>
        <v>#N/A</v>
      </c>
      <c r="J959" s="4" t="str">
        <f t="shared" si="180"/>
        <v/>
      </c>
      <c r="K959" s="4" t="str">
        <f t="shared" si="181"/>
        <v/>
      </c>
      <c r="L959" s="4" t="str">
        <f t="shared" si="182"/>
        <v/>
      </c>
      <c r="M959" s="5" t="str">
        <f t="shared" si="188"/>
        <v/>
      </c>
      <c r="N959" s="4" t="str">
        <f t="shared" si="183"/>
        <v/>
      </c>
      <c r="O959" s="4"/>
      <c r="P959" s="4" t="str">
        <f t="shared" si="184"/>
        <v/>
      </c>
      <c r="Q959" s="4" t="str">
        <f t="shared" si="185"/>
        <v/>
      </c>
      <c r="R959" s="4">
        <f t="shared" si="189"/>
        <v>0</v>
      </c>
      <c r="S959" s="4">
        <f t="shared" si="190"/>
        <v>2</v>
      </c>
      <c r="T959" s="4" t="str">
        <f t="shared" si="191"/>
        <v>L2</v>
      </c>
      <c r="U959" s="4" t="str">
        <f t="shared" si="186"/>
        <v/>
      </c>
    </row>
    <row r="960" spans="1:21" x14ac:dyDescent="0.25">
      <c r="A960" s="4" t="str">
        <f t="shared" si="187"/>
        <v/>
      </c>
      <c r="B960" s="4" t="str">
        <f>IF(C960=1,MAX(B$2:$B959)+1,IF(F960=0,"",B959))</f>
        <v/>
      </c>
      <c r="C960" s="4">
        <f>COUNTIF($F$2:$F960,F960)</f>
        <v>0</v>
      </c>
      <c r="D960" s="4">
        <f>IF(F960=0,0,MAX($D$2:D959)+1)</f>
        <v>0</v>
      </c>
      <c r="E960" s="4">
        <f>IF(H960=0,0,MAX($E$2:E959)+1)</f>
        <v>0</v>
      </c>
      <c r="F960" s="59"/>
      <c r="G960" s="59"/>
      <c r="H960" s="59"/>
      <c r="I960" s="4" t="e">
        <f>IFERROR(VLOOKUP(H960,H$2:H959,1,FALSE),VLOOKUP(H960,H$478:H961,1,FALSE))</f>
        <v>#N/A</v>
      </c>
      <c r="J960" s="4" t="str">
        <f t="shared" si="180"/>
        <v/>
      </c>
      <c r="K960" s="4" t="str">
        <f t="shared" si="181"/>
        <v/>
      </c>
      <c r="L960" s="4" t="str">
        <f t="shared" si="182"/>
        <v/>
      </c>
      <c r="M960" s="5" t="str">
        <f t="shared" si="188"/>
        <v/>
      </c>
      <c r="N960" s="4" t="str">
        <f t="shared" si="183"/>
        <v/>
      </c>
      <c r="O960" s="4"/>
      <c r="P960" s="4" t="str">
        <f t="shared" si="184"/>
        <v/>
      </c>
      <c r="Q960" s="4" t="str">
        <f t="shared" si="185"/>
        <v/>
      </c>
      <c r="R960" s="4">
        <f t="shared" si="189"/>
        <v>0</v>
      </c>
      <c r="S960" s="4">
        <f t="shared" si="190"/>
        <v>3</v>
      </c>
      <c r="T960" s="4" t="str">
        <f t="shared" si="191"/>
        <v>L3</v>
      </c>
      <c r="U960" s="4" t="str">
        <f t="shared" si="186"/>
        <v/>
      </c>
    </row>
    <row r="961" spans="1:21" x14ac:dyDescent="0.25">
      <c r="A961" s="4" t="str">
        <f t="shared" si="187"/>
        <v/>
      </c>
      <c r="B961" s="4" t="str">
        <f>IF(C961=1,MAX(B$2:$B960)+1,IF(F961=0,"",B960))</f>
        <v/>
      </c>
      <c r="C961" s="4">
        <f>COUNTIF($F$2:$F961,F961)</f>
        <v>0</v>
      </c>
      <c r="D961" s="4">
        <f>IF(F961=0,0,MAX($D$2:D960)+1)</f>
        <v>0</v>
      </c>
      <c r="E961" s="4">
        <f>IF(H961=0,0,MAX($E$2:E960)+1)</f>
        <v>0</v>
      </c>
      <c r="F961" s="59"/>
      <c r="G961" s="59"/>
      <c r="H961" s="59"/>
      <c r="I961" s="4" t="e">
        <f>IFERROR(VLOOKUP(H961,H$2:H960,1,FALSE),VLOOKUP(H961,H$478:H962,1,FALSE))</f>
        <v>#N/A</v>
      </c>
      <c r="J961" s="4" t="str">
        <f t="shared" si="180"/>
        <v/>
      </c>
      <c r="K961" s="4" t="str">
        <f t="shared" si="181"/>
        <v/>
      </c>
      <c r="L961" s="4" t="str">
        <f t="shared" si="182"/>
        <v/>
      </c>
      <c r="M961" s="5" t="str">
        <f t="shared" si="188"/>
        <v/>
      </c>
      <c r="N961" s="4" t="str">
        <f t="shared" si="183"/>
        <v/>
      </c>
      <c r="O961" s="4"/>
      <c r="P961" s="4" t="str">
        <f t="shared" si="184"/>
        <v/>
      </c>
      <c r="Q961" s="4" t="str">
        <f t="shared" si="185"/>
        <v/>
      </c>
      <c r="R961" s="4">
        <f t="shared" si="189"/>
        <v>0</v>
      </c>
      <c r="S961" s="4">
        <f t="shared" si="190"/>
        <v>1</v>
      </c>
      <c r="T961" s="4" t="str">
        <f t="shared" si="191"/>
        <v>L1</v>
      </c>
      <c r="U961" s="4" t="str">
        <f t="shared" si="186"/>
        <v/>
      </c>
    </row>
    <row r="962" spans="1:21" x14ac:dyDescent="0.25">
      <c r="A962" s="4" t="str">
        <f t="shared" si="187"/>
        <v/>
      </c>
      <c r="B962" s="4" t="str">
        <f>IF(C962=1,MAX(B$2:$B961)+1,IF(F962=0,"",B961))</f>
        <v/>
      </c>
      <c r="C962" s="4">
        <f>COUNTIF($F$2:$F962,F962)</f>
        <v>0</v>
      </c>
      <c r="D962" s="4">
        <f>IF(F962=0,0,MAX($D$2:D961)+1)</f>
        <v>0</v>
      </c>
      <c r="E962" s="4">
        <f>IF(H962=0,0,MAX($E$2:E961)+1)</f>
        <v>0</v>
      </c>
      <c r="F962" s="59"/>
      <c r="G962" s="59"/>
      <c r="H962" s="59"/>
      <c r="I962" s="4" t="e">
        <f>IFERROR(VLOOKUP(H962,H$2:H961,1,FALSE),VLOOKUP(H962,H$478:H963,1,FALSE))</f>
        <v>#N/A</v>
      </c>
      <c r="J962" s="4" t="str">
        <f t="shared" si="180"/>
        <v/>
      </c>
      <c r="K962" s="4" t="str">
        <f t="shared" si="181"/>
        <v/>
      </c>
      <c r="L962" s="4" t="str">
        <f t="shared" si="182"/>
        <v/>
      </c>
      <c r="M962" s="5" t="str">
        <f t="shared" si="188"/>
        <v/>
      </c>
      <c r="N962" s="4" t="str">
        <f t="shared" si="183"/>
        <v/>
      </c>
      <c r="O962" s="4"/>
      <c r="P962" s="4" t="str">
        <f t="shared" si="184"/>
        <v/>
      </c>
      <c r="Q962" s="4" t="str">
        <f t="shared" si="185"/>
        <v/>
      </c>
      <c r="R962" s="4">
        <f t="shared" si="189"/>
        <v>0</v>
      </c>
      <c r="S962" s="4">
        <f t="shared" si="190"/>
        <v>2</v>
      </c>
      <c r="T962" s="4" t="str">
        <f t="shared" si="191"/>
        <v>L2</v>
      </c>
      <c r="U962" s="4" t="str">
        <f t="shared" si="186"/>
        <v/>
      </c>
    </row>
    <row r="963" spans="1:21" x14ac:dyDescent="0.25">
      <c r="A963" s="4" t="str">
        <f t="shared" si="187"/>
        <v/>
      </c>
      <c r="B963" s="4" t="str">
        <f>IF(C963=1,MAX(B$2:$B962)+1,IF(F963=0,"",B962))</f>
        <v/>
      </c>
      <c r="C963" s="4">
        <f>COUNTIF($F$2:$F963,F963)</f>
        <v>0</v>
      </c>
      <c r="D963" s="4">
        <f>IF(F963=0,0,MAX($D$2:D962)+1)</f>
        <v>0</v>
      </c>
      <c r="E963" s="4">
        <f>IF(H963=0,0,MAX($E$2:E962)+1)</f>
        <v>0</v>
      </c>
      <c r="F963" s="59"/>
      <c r="G963" s="59"/>
      <c r="H963" s="59"/>
      <c r="I963" s="4" t="e">
        <f>IFERROR(VLOOKUP(H963,H$2:H962,1,FALSE),VLOOKUP(H963,H$478:H964,1,FALSE))</f>
        <v>#N/A</v>
      </c>
      <c r="J963" s="4" t="str">
        <f t="shared" ref="J963:J1000" si="192">IF($H963=0,"",VLOOKUP($H963,Исходные_данные,36,FALSE))</f>
        <v/>
      </c>
      <c r="K963" s="4" t="str">
        <f t="shared" ref="K963:K1000" si="193">IF($H963=0,"",VLOOKUP($H963,Исходные_данные,37,FALSE))</f>
        <v/>
      </c>
      <c r="L963" s="4" t="str">
        <f t="shared" ref="L963:L1000" si="194">IF($H963=0,"",VLOOKUP($H963,Исходные_данные,38,FALSE))</f>
        <v/>
      </c>
      <c r="M963" s="5" t="str">
        <f t="shared" si="188"/>
        <v/>
      </c>
      <c r="N963" s="4" t="str">
        <f t="shared" ref="N963:N1000" si="195">IF($H963=0,"",VLOOKUP($H963,Исходные_данные,39,FALSE))</f>
        <v/>
      </c>
      <c r="O963" s="4"/>
      <c r="P963" s="4" t="str">
        <f t="shared" ref="P963:P1000" si="196">IF($H963=0,"",VLOOKUP($H963,Исходные_данные,41,FALSE))</f>
        <v/>
      </c>
      <c r="Q963" s="4" t="str">
        <f t="shared" ref="Q963:Q1000" si="197">IF($H963=0,"",VLOOKUP($H963,Исходные_данные,8,FALSE))</f>
        <v/>
      </c>
      <c r="R963" s="4">
        <f t="shared" si="189"/>
        <v>0</v>
      </c>
      <c r="S963" s="4">
        <f t="shared" si="190"/>
        <v>3</v>
      </c>
      <c r="T963" s="4" t="str">
        <f t="shared" si="191"/>
        <v>L3</v>
      </c>
      <c r="U963" s="4" t="str">
        <f t="shared" ref="U963:U1000" si="198">IF($H963=0,"",VLOOKUP($H963,Исходные_данные,31,FALSE))</f>
        <v/>
      </c>
    </row>
    <row r="964" spans="1:21" x14ac:dyDescent="0.25">
      <c r="A964" s="4" t="str">
        <f t="shared" si="187"/>
        <v/>
      </c>
      <c r="B964" s="4" t="str">
        <f>IF(C964=1,MAX(B$2:$B963)+1,IF(F964=0,"",B963))</f>
        <v/>
      </c>
      <c r="C964" s="4">
        <f>COUNTIF($F$2:$F964,F964)</f>
        <v>0</v>
      </c>
      <c r="D964" s="4">
        <f>IF(F964=0,0,MAX($D$2:D963)+1)</f>
        <v>0</v>
      </c>
      <c r="E964" s="4">
        <f>IF(H964=0,0,MAX($E$2:E963)+1)</f>
        <v>0</v>
      </c>
      <c r="F964" s="59"/>
      <c r="G964" s="59"/>
      <c r="H964" s="59"/>
      <c r="I964" s="4" t="e">
        <f>IFERROR(VLOOKUP(H964,H$2:H963,1,FALSE),VLOOKUP(H964,H$478:H965,1,FALSE))</f>
        <v>#N/A</v>
      </c>
      <c r="J964" s="4" t="str">
        <f t="shared" si="192"/>
        <v/>
      </c>
      <c r="K964" s="4" t="str">
        <f t="shared" si="193"/>
        <v/>
      </c>
      <c r="L964" s="4" t="str">
        <f t="shared" si="194"/>
        <v/>
      </c>
      <c r="M964" s="5" t="str">
        <f t="shared" si="188"/>
        <v/>
      </c>
      <c r="N964" s="4" t="str">
        <f t="shared" si="195"/>
        <v/>
      </c>
      <c r="O964" s="4"/>
      <c r="P964" s="4" t="str">
        <f t="shared" si="196"/>
        <v/>
      </c>
      <c r="Q964" s="4" t="str">
        <f t="shared" si="197"/>
        <v/>
      </c>
      <c r="R964" s="4">
        <f t="shared" si="189"/>
        <v>0</v>
      </c>
      <c r="S964" s="4">
        <f t="shared" si="190"/>
        <v>1</v>
      </c>
      <c r="T964" s="4" t="str">
        <f t="shared" si="191"/>
        <v>L1</v>
      </c>
      <c r="U964" s="4" t="str">
        <f t="shared" si="198"/>
        <v/>
      </c>
    </row>
    <row r="965" spans="1:21" x14ac:dyDescent="0.25">
      <c r="A965" s="4" t="str">
        <f t="shared" si="187"/>
        <v/>
      </c>
      <c r="B965" s="4" t="str">
        <f>IF(C965=1,MAX(B$2:$B964)+1,IF(F965=0,"",B964))</f>
        <v/>
      </c>
      <c r="C965" s="4">
        <f>COUNTIF($F$2:$F965,F965)</f>
        <v>0</v>
      </c>
      <c r="D965" s="4">
        <f>IF(F965=0,0,MAX($D$2:D964)+1)</f>
        <v>0</v>
      </c>
      <c r="E965" s="4">
        <f>IF(H965=0,0,MAX($E$2:E964)+1)</f>
        <v>0</v>
      </c>
      <c r="F965" s="59"/>
      <c r="G965" s="59"/>
      <c r="H965" s="59"/>
      <c r="I965" s="4" t="e">
        <f>IFERROR(VLOOKUP(H965,H$2:H964,1,FALSE),VLOOKUP(H965,H$478:H966,1,FALSE))</f>
        <v>#N/A</v>
      </c>
      <c r="J965" s="4" t="str">
        <f t="shared" si="192"/>
        <v/>
      </c>
      <c r="K965" s="4" t="str">
        <f t="shared" si="193"/>
        <v/>
      </c>
      <c r="L965" s="4" t="str">
        <f t="shared" si="194"/>
        <v/>
      </c>
      <c r="M965" s="5" t="str">
        <f t="shared" si="188"/>
        <v/>
      </c>
      <c r="N965" s="4" t="str">
        <f t="shared" si="195"/>
        <v/>
      </c>
      <c r="O965" s="4"/>
      <c r="P965" s="4" t="str">
        <f t="shared" si="196"/>
        <v/>
      </c>
      <c r="Q965" s="4" t="str">
        <f t="shared" si="197"/>
        <v/>
      </c>
      <c r="R965" s="4">
        <f t="shared" si="189"/>
        <v>0</v>
      </c>
      <c r="S965" s="4">
        <f t="shared" si="190"/>
        <v>2</v>
      </c>
      <c r="T965" s="4" t="str">
        <f t="shared" si="191"/>
        <v>L2</v>
      </c>
      <c r="U965" s="4" t="str">
        <f t="shared" si="198"/>
        <v/>
      </c>
    </row>
    <row r="966" spans="1:21" x14ac:dyDescent="0.25">
      <c r="A966" s="4" t="str">
        <f t="shared" si="187"/>
        <v/>
      </c>
      <c r="B966" s="4" t="str">
        <f>IF(C966=1,MAX(B$2:$B965)+1,IF(F966=0,"",B965))</f>
        <v/>
      </c>
      <c r="C966" s="4">
        <f>COUNTIF($F$2:$F966,F966)</f>
        <v>0</v>
      </c>
      <c r="D966" s="4">
        <f>IF(F966=0,0,MAX($D$2:D965)+1)</f>
        <v>0</v>
      </c>
      <c r="E966" s="4">
        <f>IF(H966=0,0,MAX($E$2:E965)+1)</f>
        <v>0</v>
      </c>
      <c r="F966" s="59"/>
      <c r="G966" s="59"/>
      <c r="H966" s="59"/>
      <c r="I966" s="4" t="e">
        <f>IFERROR(VLOOKUP(H966,H$2:H965,1,FALSE),VLOOKUP(H966,H$478:H967,1,FALSE))</f>
        <v>#N/A</v>
      </c>
      <c r="J966" s="4" t="str">
        <f t="shared" si="192"/>
        <v/>
      </c>
      <c r="K966" s="4" t="str">
        <f t="shared" si="193"/>
        <v/>
      </c>
      <c r="L966" s="4" t="str">
        <f t="shared" si="194"/>
        <v/>
      </c>
      <c r="M966" s="5" t="str">
        <f t="shared" si="188"/>
        <v/>
      </c>
      <c r="N966" s="4" t="str">
        <f t="shared" si="195"/>
        <v/>
      </c>
      <c r="O966" s="4"/>
      <c r="P966" s="4" t="str">
        <f t="shared" si="196"/>
        <v/>
      </c>
      <c r="Q966" s="4" t="str">
        <f t="shared" si="197"/>
        <v/>
      </c>
      <c r="R966" s="4">
        <f t="shared" si="189"/>
        <v>0</v>
      </c>
      <c r="S966" s="4">
        <f t="shared" si="190"/>
        <v>3</v>
      </c>
      <c r="T966" s="4" t="str">
        <f t="shared" si="191"/>
        <v>L3</v>
      </c>
      <c r="U966" s="4" t="str">
        <f t="shared" si="198"/>
        <v/>
      </c>
    </row>
    <row r="967" spans="1:21" x14ac:dyDescent="0.25">
      <c r="A967" s="4" t="str">
        <f t="shared" si="187"/>
        <v/>
      </c>
      <c r="B967" s="4" t="str">
        <f>IF(C967=1,MAX(B$2:$B966)+1,IF(F967=0,"",B966))</f>
        <v/>
      </c>
      <c r="C967" s="4">
        <f>COUNTIF($F$2:$F967,F967)</f>
        <v>0</v>
      </c>
      <c r="D967" s="4">
        <f>IF(F967=0,0,MAX($D$2:D966)+1)</f>
        <v>0</v>
      </c>
      <c r="E967" s="4">
        <f>IF(H967=0,0,MAX($E$2:E966)+1)</f>
        <v>0</v>
      </c>
      <c r="F967" s="59"/>
      <c r="G967" s="59"/>
      <c r="H967" s="59"/>
      <c r="I967" s="4" t="e">
        <f>IFERROR(VLOOKUP(H967,H$2:H966,1,FALSE),VLOOKUP(H967,H$478:H968,1,FALSE))</f>
        <v>#N/A</v>
      </c>
      <c r="J967" s="4" t="str">
        <f t="shared" si="192"/>
        <v/>
      </c>
      <c r="K967" s="4" t="str">
        <f t="shared" si="193"/>
        <v/>
      </c>
      <c r="L967" s="4" t="str">
        <f t="shared" si="194"/>
        <v/>
      </c>
      <c r="M967" s="5" t="str">
        <f t="shared" si="188"/>
        <v/>
      </c>
      <c r="N967" s="4" t="str">
        <f t="shared" si="195"/>
        <v/>
      </c>
      <c r="O967" s="4"/>
      <c r="P967" s="4" t="str">
        <f t="shared" si="196"/>
        <v/>
      </c>
      <c r="Q967" s="4" t="str">
        <f t="shared" si="197"/>
        <v/>
      </c>
      <c r="R967" s="4">
        <f t="shared" si="189"/>
        <v>0</v>
      </c>
      <c r="S967" s="4">
        <f t="shared" si="190"/>
        <v>1</v>
      </c>
      <c r="T967" s="4" t="str">
        <f t="shared" si="191"/>
        <v>L1</v>
      </c>
      <c r="U967" s="4" t="str">
        <f t="shared" si="198"/>
        <v/>
      </c>
    </row>
    <row r="968" spans="1:21" x14ac:dyDescent="0.25">
      <c r="A968" s="4" t="str">
        <f t="shared" si="187"/>
        <v/>
      </c>
      <c r="B968" s="4" t="str">
        <f>IF(C968=1,MAX(B$2:$B967)+1,IF(F968=0,"",B967))</f>
        <v/>
      </c>
      <c r="C968" s="4">
        <f>COUNTIF($F$2:$F968,F968)</f>
        <v>0</v>
      </c>
      <c r="D968" s="4">
        <f>IF(F968=0,0,MAX($D$2:D967)+1)</f>
        <v>0</v>
      </c>
      <c r="E968" s="4">
        <f>IF(H968=0,0,MAX($E$2:E967)+1)</f>
        <v>0</v>
      </c>
      <c r="F968" s="59"/>
      <c r="G968" s="59"/>
      <c r="H968" s="59"/>
      <c r="I968" s="4" t="e">
        <f>IFERROR(VLOOKUP(H968,H$2:H967,1,FALSE),VLOOKUP(H968,H$478:H969,1,FALSE))</f>
        <v>#N/A</v>
      </c>
      <c r="J968" s="4" t="str">
        <f t="shared" si="192"/>
        <v/>
      </c>
      <c r="K968" s="4" t="str">
        <f t="shared" si="193"/>
        <v/>
      </c>
      <c r="L968" s="4" t="str">
        <f t="shared" si="194"/>
        <v/>
      </c>
      <c r="M968" s="5" t="str">
        <f t="shared" si="188"/>
        <v/>
      </c>
      <c r="N968" s="4" t="str">
        <f t="shared" si="195"/>
        <v/>
      </c>
      <c r="O968" s="4"/>
      <c r="P968" s="4" t="str">
        <f t="shared" si="196"/>
        <v/>
      </c>
      <c r="Q968" s="4" t="str">
        <f t="shared" si="197"/>
        <v/>
      </c>
      <c r="R968" s="4">
        <f t="shared" si="189"/>
        <v>0</v>
      </c>
      <c r="S968" s="4">
        <f t="shared" si="190"/>
        <v>2</v>
      </c>
      <c r="T968" s="4" t="str">
        <f t="shared" si="191"/>
        <v>L2</v>
      </c>
      <c r="U968" s="4" t="str">
        <f t="shared" si="198"/>
        <v/>
      </c>
    </row>
    <row r="969" spans="1:21" x14ac:dyDescent="0.25">
      <c r="A969" s="4" t="str">
        <f t="shared" si="187"/>
        <v/>
      </c>
      <c r="B969" s="4" t="str">
        <f>IF(C969=1,MAX(B$2:$B968)+1,IF(F969=0,"",B968))</f>
        <v/>
      </c>
      <c r="C969" s="4">
        <f>COUNTIF($F$2:$F969,F969)</f>
        <v>0</v>
      </c>
      <c r="D969" s="4">
        <f>IF(F969=0,0,MAX($D$2:D968)+1)</f>
        <v>0</v>
      </c>
      <c r="E969" s="4">
        <f>IF(H969=0,0,MAX($E$2:E968)+1)</f>
        <v>0</v>
      </c>
      <c r="F969" s="59"/>
      <c r="G969" s="59"/>
      <c r="H969" s="59"/>
      <c r="I969" s="4" t="e">
        <f>IFERROR(VLOOKUP(H969,H$2:H968,1,FALSE),VLOOKUP(H969,H$478:H970,1,FALSE))</f>
        <v>#N/A</v>
      </c>
      <c r="J969" s="4" t="str">
        <f t="shared" si="192"/>
        <v/>
      </c>
      <c r="K969" s="4" t="str">
        <f t="shared" si="193"/>
        <v/>
      </c>
      <c r="L969" s="4" t="str">
        <f t="shared" si="194"/>
        <v/>
      </c>
      <c r="M969" s="5" t="str">
        <f t="shared" si="188"/>
        <v/>
      </c>
      <c r="N969" s="4" t="str">
        <f t="shared" si="195"/>
        <v/>
      </c>
      <c r="O969" s="4"/>
      <c r="P969" s="4" t="str">
        <f t="shared" si="196"/>
        <v/>
      </c>
      <c r="Q969" s="4" t="str">
        <f t="shared" si="197"/>
        <v/>
      </c>
      <c r="R969" s="4">
        <f t="shared" si="189"/>
        <v>0</v>
      </c>
      <c r="S969" s="4">
        <f t="shared" si="190"/>
        <v>3</v>
      </c>
      <c r="T969" s="4" t="str">
        <f t="shared" si="191"/>
        <v>L3</v>
      </c>
      <c r="U969" s="4" t="str">
        <f t="shared" si="198"/>
        <v/>
      </c>
    </row>
    <row r="970" spans="1:21" x14ac:dyDescent="0.25">
      <c r="A970" s="4" t="str">
        <f t="shared" si="187"/>
        <v/>
      </c>
      <c r="B970" s="4" t="str">
        <f>IF(C970=1,MAX(B$2:$B969)+1,IF(F970=0,"",B969))</f>
        <v/>
      </c>
      <c r="C970" s="4">
        <f>COUNTIF($F$2:$F970,F970)</f>
        <v>0</v>
      </c>
      <c r="D970" s="4">
        <f>IF(F970=0,0,MAX($D$2:D969)+1)</f>
        <v>0</v>
      </c>
      <c r="E970" s="4">
        <f>IF(H970=0,0,MAX($E$2:E969)+1)</f>
        <v>0</v>
      </c>
      <c r="F970" s="59"/>
      <c r="G970" s="59"/>
      <c r="H970" s="59"/>
      <c r="I970" s="4" t="e">
        <f>IFERROR(VLOOKUP(H970,H$2:H969,1,FALSE),VLOOKUP(H970,H$478:H971,1,FALSE))</f>
        <v>#N/A</v>
      </c>
      <c r="J970" s="4" t="str">
        <f t="shared" si="192"/>
        <v/>
      </c>
      <c r="K970" s="4" t="str">
        <f t="shared" si="193"/>
        <v/>
      </c>
      <c r="L970" s="4" t="str">
        <f t="shared" si="194"/>
        <v/>
      </c>
      <c r="M970" s="5" t="str">
        <f t="shared" si="188"/>
        <v/>
      </c>
      <c r="N970" s="4" t="str">
        <f t="shared" si="195"/>
        <v/>
      </c>
      <c r="O970" s="4"/>
      <c r="P970" s="4" t="str">
        <f t="shared" si="196"/>
        <v/>
      </c>
      <c r="Q970" s="4" t="str">
        <f t="shared" si="197"/>
        <v/>
      </c>
      <c r="R970" s="4">
        <f t="shared" si="189"/>
        <v>0</v>
      </c>
      <c r="S970" s="4">
        <f t="shared" si="190"/>
        <v>1</v>
      </c>
      <c r="T970" s="4" t="str">
        <f t="shared" si="191"/>
        <v>L1</v>
      </c>
      <c r="U970" s="4" t="str">
        <f t="shared" si="198"/>
        <v/>
      </c>
    </row>
    <row r="971" spans="1:21" x14ac:dyDescent="0.25">
      <c r="A971" s="4" t="str">
        <f t="shared" si="187"/>
        <v/>
      </c>
      <c r="B971" s="4" t="str">
        <f>IF(C971=1,MAX(B$2:$B970)+1,IF(F971=0,"",B970))</f>
        <v/>
      </c>
      <c r="C971" s="4">
        <f>COUNTIF($F$2:$F971,F971)</f>
        <v>0</v>
      </c>
      <c r="D971" s="4">
        <f>IF(F971=0,0,MAX($D$2:D970)+1)</f>
        <v>0</v>
      </c>
      <c r="E971" s="4">
        <f>IF(H971=0,0,MAX($E$2:E970)+1)</f>
        <v>0</v>
      </c>
      <c r="F971" s="59"/>
      <c r="G971" s="59"/>
      <c r="H971" s="59"/>
      <c r="I971" s="4" t="e">
        <f>IFERROR(VLOOKUP(H971,H$2:H970,1,FALSE),VLOOKUP(H971,H$478:H972,1,FALSE))</f>
        <v>#N/A</v>
      </c>
      <c r="J971" s="4" t="str">
        <f t="shared" si="192"/>
        <v/>
      </c>
      <c r="K971" s="4" t="str">
        <f t="shared" si="193"/>
        <v/>
      </c>
      <c r="L971" s="4" t="str">
        <f t="shared" si="194"/>
        <v/>
      </c>
      <c r="M971" s="5" t="str">
        <f t="shared" si="188"/>
        <v/>
      </c>
      <c r="N971" s="4" t="str">
        <f t="shared" si="195"/>
        <v/>
      </c>
      <c r="O971" s="4"/>
      <c r="P971" s="4" t="str">
        <f t="shared" si="196"/>
        <v/>
      </c>
      <c r="Q971" s="4" t="str">
        <f t="shared" si="197"/>
        <v/>
      </c>
      <c r="R971" s="4">
        <f t="shared" si="189"/>
        <v>0</v>
      </c>
      <c r="S971" s="4">
        <f t="shared" si="190"/>
        <v>2</v>
      </c>
      <c r="T971" s="4" t="str">
        <f t="shared" si="191"/>
        <v>L2</v>
      </c>
      <c r="U971" s="4" t="str">
        <f t="shared" si="198"/>
        <v/>
      </c>
    </row>
    <row r="972" spans="1:21" x14ac:dyDescent="0.25">
      <c r="A972" s="4" t="str">
        <f t="shared" si="187"/>
        <v/>
      </c>
      <c r="B972" s="4" t="str">
        <f>IF(C972=1,MAX(B$2:$B971)+1,IF(F972=0,"",B971))</f>
        <v/>
      </c>
      <c r="C972" s="4">
        <f>COUNTIF($F$2:$F972,F972)</f>
        <v>0</v>
      </c>
      <c r="D972" s="4">
        <f>IF(F972=0,0,MAX($D$2:D971)+1)</f>
        <v>0</v>
      </c>
      <c r="E972" s="4">
        <f>IF(H972=0,0,MAX($E$2:E971)+1)</f>
        <v>0</v>
      </c>
      <c r="F972" s="59"/>
      <c r="G972" s="59"/>
      <c r="H972" s="59"/>
      <c r="I972" s="4" t="e">
        <f>IFERROR(VLOOKUP(H972,H$2:H971,1,FALSE),VLOOKUP(H972,H$478:H973,1,FALSE))</f>
        <v>#N/A</v>
      </c>
      <c r="J972" s="4" t="str">
        <f t="shared" si="192"/>
        <v/>
      </c>
      <c r="K972" s="4" t="str">
        <f t="shared" si="193"/>
        <v/>
      </c>
      <c r="L972" s="4" t="str">
        <f t="shared" si="194"/>
        <v/>
      </c>
      <c r="M972" s="5" t="str">
        <f t="shared" si="188"/>
        <v/>
      </c>
      <c r="N972" s="4" t="str">
        <f t="shared" si="195"/>
        <v/>
      </c>
      <c r="O972" s="4"/>
      <c r="P972" s="4" t="str">
        <f t="shared" si="196"/>
        <v/>
      </c>
      <c r="Q972" s="4" t="str">
        <f t="shared" si="197"/>
        <v/>
      </c>
      <c r="R972" s="4">
        <f t="shared" si="189"/>
        <v>0</v>
      </c>
      <c r="S972" s="4">
        <f t="shared" si="190"/>
        <v>3</v>
      </c>
      <c r="T972" s="4" t="str">
        <f t="shared" si="191"/>
        <v>L3</v>
      </c>
      <c r="U972" s="4" t="str">
        <f t="shared" si="198"/>
        <v/>
      </c>
    </row>
    <row r="973" spans="1:21" x14ac:dyDescent="0.25">
      <c r="A973" s="4" t="str">
        <f t="shared" si="187"/>
        <v/>
      </c>
      <c r="B973" s="4" t="str">
        <f>IF(C973=1,MAX(B$2:$B972)+1,IF(F973=0,"",B972))</f>
        <v/>
      </c>
      <c r="C973" s="4">
        <f>COUNTIF($F$2:$F973,F973)</f>
        <v>0</v>
      </c>
      <c r="D973" s="4">
        <f>IF(F973=0,0,MAX($D$2:D972)+1)</f>
        <v>0</v>
      </c>
      <c r="E973" s="4">
        <f>IF(H973=0,0,MAX($E$2:E972)+1)</f>
        <v>0</v>
      </c>
      <c r="F973" s="59"/>
      <c r="G973" s="59"/>
      <c r="H973" s="59"/>
      <c r="I973" s="4" t="e">
        <f>IFERROR(VLOOKUP(H973,H$2:H972,1,FALSE),VLOOKUP(H973,H$478:H974,1,FALSE))</f>
        <v>#N/A</v>
      </c>
      <c r="J973" s="4" t="str">
        <f t="shared" si="192"/>
        <v/>
      </c>
      <c r="K973" s="4" t="str">
        <f t="shared" si="193"/>
        <v/>
      </c>
      <c r="L973" s="4" t="str">
        <f t="shared" si="194"/>
        <v/>
      </c>
      <c r="M973" s="5" t="str">
        <f t="shared" si="188"/>
        <v/>
      </c>
      <c r="N973" s="4" t="str">
        <f t="shared" si="195"/>
        <v/>
      </c>
      <c r="O973" s="4"/>
      <c r="P973" s="4" t="str">
        <f t="shared" si="196"/>
        <v/>
      </c>
      <c r="Q973" s="4" t="str">
        <f t="shared" si="197"/>
        <v/>
      </c>
      <c r="R973" s="4">
        <f t="shared" si="189"/>
        <v>0</v>
      </c>
      <c r="S973" s="4">
        <f t="shared" si="190"/>
        <v>1</v>
      </c>
      <c r="T973" s="4" t="str">
        <f t="shared" si="191"/>
        <v>L1</v>
      </c>
      <c r="U973" s="4" t="str">
        <f t="shared" si="198"/>
        <v/>
      </c>
    </row>
    <row r="974" spans="1:21" x14ac:dyDescent="0.25">
      <c r="A974" s="4" t="str">
        <f t="shared" si="187"/>
        <v/>
      </c>
      <c r="B974" s="4" t="str">
        <f>IF(C974=1,MAX(B$2:$B973)+1,IF(F974=0,"",B973))</f>
        <v/>
      </c>
      <c r="C974" s="4">
        <f>COUNTIF($F$2:$F974,F974)</f>
        <v>0</v>
      </c>
      <c r="D974" s="4">
        <f>IF(F974=0,0,MAX($D$2:D973)+1)</f>
        <v>0</v>
      </c>
      <c r="E974" s="4">
        <f>IF(H974=0,0,MAX($E$2:E973)+1)</f>
        <v>0</v>
      </c>
      <c r="F974" s="59"/>
      <c r="G974" s="59"/>
      <c r="H974" s="59"/>
      <c r="I974" s="4" t="e">
        <f>IFERROR(VLOOKUP(H974,H$2:H973,1,FALSE),VLOOKUP(H974,H$478:H975,1,FALSE))</f>
        <v>#N/A</v>
      </c>
      <c r="J974" s="4" t="str">
        <f t="shared" si="192"/>
        <v/>
      </c>
      <c r="K974" s="4" t="str">
        <f t="shared" si="193"/>
        <v/>
      </c>
      <c r="L974" s="4" t="str">
        <f t="shared" si="194"/>
        <v/>
      </c>
      <c r="M974" s="5" t="str">
        <f t="shared" si="188"/>
        <v/>
      </c>
      <c r="N974" s="4" t="str">
        <f t="shared" si="195"/>
        <v/>
      </c>
      <c r="O974" s="4"/>
      <c r="P974" s="4" t="str">
        <f t="shared" si="196"/>
        <v/>
      </c>
      <c r="Q974" s="4" t="str">
        <f t="shared" si="197"/>
        <v/>
      </c>
      <c r="R974" s="4">
        <f t="shared" si="189"/>
        <v>0</v>
      </c>
      <c r="S974" s="4">
        <f t="shared" si="190"/>
        <v>2</v>
      </c>
      <c r="T974" s="4" t="str">
        <f t="shared" si="191"/>
        <v>L2</v>
      </c>
      <c r="U974" s="4" t="str">
        <f t="shared" si="198"/>
        <v/>
      </c>
    </row>
    <row r="975" spans="1:21" x14ac:dyDescent="0.25">
      <c r="A975" s="4" t="str">
        <f t="shared" si="187"/>
        <v/>
      </c>
      <c r="B975" s="4" t="str">
        <f>IF(C975=1,MAX(B$2:$B974)+1,IF(F975=0,"",B974))</f>
        <v/>
      </c>
      <c r="C975" s="4">
        <f>COUNTIF($F$2:$F975,F975)</f>
        <v>0</v>
      </c>
      <c r="D975" s="4">
        <f>IF(F975=0,0,MAX($D$2:D974)+1)</f>
        <v>0</v>
      </c>
      <c r="E975" s="4">
        <f>IF(H975=0,0,MAX($E$2:E974)+1)</f>
        <v>0</v>
      </c>
      <c r="F975" s="59"/>
      <c r="G975" s="59"/>
      <c r="H975" s="59"/>
      <c r="I975" s="4" t="e">
        <f>IFERROR(VLOOKUP(H975,H$2:H974,1,FALSE),VLOOKUP(H975,H$478:H976,1,FALSE))</f>
        <v>#N/A</v>
      </c>
      <c r="J975" s="4" t="str">
        <f t="shared" si="192"/>
        <v/>
      </c>
      <c r="K975" s="4" t="str">
        <f t="shared" si="193"/>
        <v/>
      </c>
      <c r="L975" s="4" t="str">
        <f t="shared" si="194"/>
        <v/>
      </c>
      <c r="M975" s="5" t="str">
        <f t="shared" si="188"/>
        <v/>
      </c>
      <c r="N975" s="4" t="str">
        <f t="shared" si="195"/>
        <v/>
      </c>
      <c r="O975" s="4"/>
      <c r="P975" s="4" t="str">
        <f t="shared" si="196"/>
        <v/>
      </c>
      <c r="Q975" s="4" t="str">
        <f t="shared" si="197"/>
        <v/>
      </c>
      <c r="R975" s="4">
        <f t="shared" si="189"/>
        <v>0</v>
      </c>
      <c r="S975" s="4">
        <f t="shared" si="190"/>
        <v>3</v>
      </c>
      <c r="T975" s="4" t="str">
        <f t="shared" si="191"/>
        <v>L3</v>
      </c>
      <c r="U975" s="4" t="str">
        <f t="shared" si="198"/>
        <v/>
      </c>
    </row>
    <row r="976" spans="1:21" x14ac:dyDescent="0.25">
      <c r="A976" s="4" t="str">
        <f t="shared" si="187"/>
        <v/>
      </c>
      <c r="B976" s="4" t="str">
        <f>IF(C976=1,MAX(B$2:$B975)+1,IF(F976=0,"",B975))</f>
        <v/>
      </c>
      <c r="C976" s="4">
        <f>COUNTIF($F$2:$F976,F976)</f>
        <v>0</v>
      </c>
      <c r="D976" s="4">
        <f>IF(F976=0,0,MAX($D$2:D975)+1)</f>
        <v>0</v>
      </c>
      <c r="E976" s="4">
        <f>IF(H976=0,0,MAX($E$2:E975)+1)</f>
        <v>0</v>
      </c>
      <c r="F976" s="59"/>
      <c r="G976" s="59"/>
      <c r="H976" s="59"/>
      <c r="I976" s="4" t="e">
        <f>IFERROR(VLOOKUP(H976,H$2:H975,1,FALSE),VLOOKUP(H976,H$478:H977,1,FALSE))</f>
        <v>#N/A</v>
      </c>
      <c r="J976" s="4" t="str">
        <f t="shared" si="192"/>
        <v/>
      </c>
      <c r="K976" s="4" t="str">
        <f t="shared" si="193"/>
        <v/>
      </c>
      <c r="L976" s="4" t="str">
        <f t="shared" si="194"/>
        <v/>
      </c>
      <c r="M976" s="5" t="str">
        <f t="shared" si="188"/>
        <v/>
      </c>
      <c r="N976" s="4" t="str">
        <f t="shared" si="195"/>
        <v/>
      </c>
      <c r="O976" s="4"/>
      <c r="P976" s="4" t="str">
        <f t="shared" si="196"/>
        <v/>
      </c>
      <c r="Q976" s="4" t="str">
        <f t="shared" si="197"/>
        <v/>
      </c>
      <c r="R976" s="4">
        <f t="shared" si="189"/>
        <v>0</v>
      </c>
      <c r="S976" s="4">
        <f t="shared" si="190"/>
        <v>1</v>
      </c>
      <c r="T976" s="4" t="str">
        <f t="shared" si="191"/>
        <v>L1</v>
      </c>
      <c r="U976" s="4" t="str">
        <f t="shared" si="198"/>
        <v/>
      </c>
    </row>
    <row r="977" spans="1:21" x14ac:dyDescent="0.25">
      <c r="A977" s="4" t="str">
        <f t="shared" si="187"/>
        <v/>
      </c>
      <c r="B977" s="4" t="str">
        <f>IF(C977=1,MAX(B$2:$B976)+1,IF(F977=0,"",B976))</f>
        <v/>
      </c>
      <c r="C977" s="4">
        <f>COUNTIF($F$2:$F977,F977)</f>
        <v>0</v>
      </c>
      <c r="D977" s="4">
        <f>IF(F977=0,0,MAX($D$2:D976)+1)</f>
        <v>0</v>
      </c>
      <c r="E977" s="4">
        <f>IF(H977=0,0,MAX($E$2:E976)+1)</f>
        <v>0</v>
      </c>
      <c r="F977" s="59"/>
      <c r="G977" s="59"/>
      <c r="H977" s="59"/>
      <c r="I977" s="4" t="e">
        <f>IFERROR(VLOOKUP(H977,H$2:H976,1,FALSE),VLOOKUP(H977,H$478:H978,1,FALSE))</f>
        <v>#N/A</v>
      </c>
      <c r="J977" s="4" t="str">
        <f t="shared" si="192"/>
        <v/>
      </c>
      <c r="K977" s="4" t="str">
        <f t="shared" si="193"/>
        <v/>
      </c>
      <c r="L977" s="4" t="str">
        <f t="shared" si="194"/>
        <v/>
      </c>
      <c r="M977" s="5" t="str">
        <f t="shared" si="188"/>
        <v/>
      </c>
      <c r="N977" s="4" t="str">
        <f t="shared" si="195"/>
        <v/>
      </c>
      <c r="O977" s="4"/>
      <c r="P977" s="4" t="str">
        <f t="shared" si="196"/>
        <v/>
      </c>
      <c r="Q977" s="4" t="str">
        <f t="shared" si="197"/>
        <v/>
      </c>
      <c r="R977" s="4">
        <f t="shared" si="189"/>
        <v>0</v>
      </c>
      <c r="S977" s="4">
        <f t="shared" si="190"/>
        <v>2</v>
      </c>
      <c r="T977" s="4" t="str">
        <f t="shared" si="191"/>
        <v>L2</v>
      </c>
      <c r="U977" s="4" t="str">
        <f t="shared" si="198"/>
        <v/>
      </c>
    </row>
    <row r="978" spans="1:21" x14ac:dyDescent="0.25">
      <c r="A978" s="4" t="str">
        <f t="shared" si="187"/>
        <v/>
      </c>
      <c r="B978" s="4" t="str">
        <f>IF(C978=1,MAX(B$2:$B977)+1,IF(F978=0,"",B977))</f>
        <v/>
      </c>
      <c r="C978" s="4">
        <f>COUNTIF($F$2:$F978,F978)</f>
        <v>0</v>
      </c>
      <c r="D978" s="4">
        <f>IF(F978=0,0,MAX($D$2:D977)+1)</f>
        <v>0</v>
      </c>
      <c r="E978" s="4">
        <f>IF(H978=0,0,MAX($E$2:E977)+1)</f>
        <v>0</v>
      </c>
      <c r="F978" s="59"/>
      <c r="G978" s="59"/>
      <c r="H978" s="59"/>
      <c r="I978" s="4" t="e">
        <f>IFERROR(VLOOKUP(H978,H$2:H977,1,FALSE),VLOOKUP(H978,H$478:H979,1,FALSE))</f>
        <v>#N/A</v>
      </c>
      <c r="J978" s="4" t="str">
        <f t="shared" si="192"/>
        <v/>
      </c>
      <c r="K978" s="4" t="str">
        <f t="shared" si="193"/>
        <v/>
      </c>
      <c r="L978" s="4" t="str">
        <f t="shared" si="194"/>
        <v/>
      </c>
      <c r="M978" s="5" t="str">
        <f t="shared" si="188"/>
        <v/>
      </c>
      <c r="N978" s="4" t="str">
        <f t="shared" si="195"/>
        <v/>
      </c>
      <c r="O978" s="4"/>
      <c r="P978" s="4" t="str">
        <f t="shared" si="196"/>
        <v/>
      </c>
      <c r="Q978" s="4" t="str">
        <f t="shared" si="197"/>
        <v/>
      </c>
      <c r="R978" s="4">
        <f t="shared" si="189"/>
        <v>0</v>
      </c>
      <c r="S978" s="4">
        <f t="shared" si="190"/>
        <v>3</v>
      </c>
      <c r="T978" s="4" t="str">
        <f t="shared" si="191"/>
        <v>L3</v>
      </c>
      <c r="U978" s="4" t="str">
        <f t="shared" si="198"/>
        <v/>
      </c>
    </row>
    <row r="979" spans="1:21" x14ac:dyDescent="0.25">
      <c r="A979" s="4" t="str">
        <f t="shared" si="187"/>
        <v/>
      </c>
      <c r="B979" s="4" t="str">
        <f>IF(C979=1,MAX(B$2:$B978)+1,IF(F979=0,"",B978))</f>
        <v/>
      </c>
      <c r="C979" s="4">
        <f>COUNTIF($F$2:$F979,F979)</f>
        <v>0</v>
      </c>
      <c r="D979" s="4">
        <f>IF(F979=0,0,MAX($D$2:D978)+1)</f>
        <v>0</v>
      </c>
      <c r="E979" s="4">
        <f>IF(H979=0,0,MAX($E$2:E978)+1)</f>
        <v>0</v>
      </c>
      <c r="F979" s="59"/>
      <c r="G979" s="59"/>
      <c r="H979" s="59"/>
      <c r="I979" s="4" t="e">
        <f>IFERROR(VLOOKUP(H979,H$2:H978,1,FALSE),VLOOKUP(H979,H$478:H980,1,FALSE))</f>
        <v>#N/A</v>
      </c>
      <c r="J979" s="4" t="str">
        <f t="shared" si="192"/>
        <v/>
      </c>
      <c r="K979" s="4" t="str">
        <f t="shared" si="193"/>
        <v/>
      </c>
      <c r="L979" s="4" t="str">
        <f t="shared" si="194"/>
        <v/>
      </c>
      <c r="M979" s="5" t="str">
        <f t="shared" si="188"/>
        <v/>
      </c>
      <c r="N979" s="4" t="str">
        <f t="shared" si="195"/>
        <v/>
      </c>
      <c r="O979" s="4"/>
      <c r="P979" s="4" t="str">
        <f t="shared" si="196"/>
        <v/>
      </c>
      <c r="Q979" s="4" t="str">
        <f t="shared" si="197"/>
        <v/>
      </c>
      <c r="R979" s="4">
        <f t="shared" si="189"/>
        <v>0</v>
      </c>
      <c r="S979" s="4">
        <f t="shared" si="190"/>
        <v>1</v>
      </c>
      <c r="T979" s="4" t="str">
        <f t="shared" si="191"/>
        <v>L1</v>
      </c>
      <c r="U979" s="4" t="str">
        <f t="shared" si="198"/>
        <v/>
      </c>
    </row>
    <row r="980" spans="1:21" x14ac:dyDescent="0.25">
      <c r="A980" s="4" t="str">
        <f t="shared" si="187"/>
        <v/>
      </c>
      <c r="B980" s="4" t="str">
        <f>IF(C980=1,MAX(B$2:$B979)+1,IF(F980=0,"",B979))</f>
        <v/>
      </c>
      <c r="C980" s="4">
        <f>COUNTIF($F$2:$F980,F980)</f>
        <v>0</v>
      </c>
      <c r="D980" s="4">
        <f>IF(F980=0,0,MAX($D$2:D979)+1)</f>
        <v>0</v>
      </c>
      <c r="E980" s="4">
        <f>IF(H980=0,0,MAX($E$2:E979)+1)</f>
        <v>0</v>
      </c>
      <c r="F980" s="59"/>
      <c r="G980" s="59"/>
      <c r="H980" s="59"/>
      <c r="I980" s="4" t="e">
        <f>IFERROR(VLOOKUP(H980,H$2:H979,1,FALSE),VLOOKUP(H980,H$478:H981,1,FALSE))</f>
        <v>#N/A</v>
      </c>
      <c r="J980" s="4" t="str">
        <f t="shared" si="192"/>
        <v/>
      </c>
      <c r="K980" s="4" t="str">
        <f t="shared" si="193"/>
        <v/>
      </c>
      <c r="L980" s="4" t="str">
        <f t="shared" si="194"/>
        <v/>
      </c>
      <c r="M980" s="5" t="str">
        <f t="shared" si="188"/>
        <v/>
      </c>
      <c r="N980" s="4" t="str">
        <f t="shared" si="195"/>
        <v/>
      </c>
      <c r="O980" s="4"/>
      <c r="P980" s="4" t="str">
        <f t="shared" si="196"/>
        <v/>
      </c>
      <c r="Q980" s="4" t="str">
        <f t="shared" si="197"/>
        <v/>
      </c>
      <c r="R980" s="4">
        <f t="shared" si="189"/>
        <v>0</v>
      </c>
      <c r="S980" s="4">
        <f t="shared" si="190"/>
        <v>2</v>
      </c>
      <c r="T980" s="4" t="str">
        <f t="shared" si="191"/>
        <v>L2</v>
      </c>
      <c r="U980" s="4" t="str">
        <f t="shared" si="198"/>
        <v/>
      </c>
    </row>
    <row r="981" spans="1:21" x14ac:dyDescent="0.25">
      <c r="A981" s="4" t="str">
        <f t="shared" si="187"/>
        <v/>
      </c>
      <c r="B981" s="4" t="str">
        <f>IF(C981=1,MAX(B$2:$B980)+1,IF(F981=0,"",B980))</f>
        <v/>
      </c>
      <c r="C981" s="4">
        <f>COUNTIF($F$2:$F981,F981)</f>
        <v>0</v>
      </c>
      <c r="D981" s="4">
        <f>IF(F981=0,0,MAX($D$2:D980)+1)</f>
        <v>0</v>
      </c>
      <c r="E981" s="4">
        <f>IF(H981=0,0,MAX($E$2:E980)+1)</f>
        <v>0</v>
      </c>
      <c r="F981" s="59"/>
      <c r="G981" s="59"/>
      <c r="H981" s="59"/>
      <c r="I981" s="4" t="e">
        <f>IFERROR(VLOOKUP(H981,H$2:H980,1,FALSE),VLOOKUP(H981,H$478:H982,1,FALSE))</f>
        <v>#N/A</v>
      </c>
      <c r="J981" s="4" t="str">
        <f t="shared" si="192"/>
        <v/>
      </c>
      <c r="K981" s="4" t="str">
        <f t="shared" si="193"/>
        <v/>
      </c>
      <c r="L981" s="4" t="str">
        <f t="shared" si="194"/>
        <v/>
      </c>
      <c r="M981" s="5" t="str">
        <f t="shared" si="188"/>
        <v/>
      </c>
      <c r="N981" s="4" t="str">
        <f t="shared" si="195"/>
        <v/>
      </c>
      <c r="O981" s="4"/>
      <c r="P981" s="4" t="str">
        <f t="shared" si="196"/>
        <v/>
      </c>
      <c r="Q981" s="4" t="str">
        <f t="shared" si="197"/>
        <v/>
      </c>
      <c r="R981" s="4">
        <f t="shared" si="189"/>
        <v>0</v>
      </c>
      <c r="S981" s="4">
        <f t="shared" si="190"/>
        <v>3</v>
      </c>
      <c r="T981" s="4" t="str">
        <f t="shared" si="191"/>
        <v>L3</v>
      </c>
      <c r="U981" s="4" t="str">
        <f t="shared" si="198"/>
        <v/>
      </c>
    </row>
    <row r="982" spans="1:21" x14ac:dyDescent="0.25">
      <c r="A982" s="4" t="str">
        <f t="shared" si="187"/>
        <v/>
      </c>
      <c r="B982" s="4" t="str">
        <f>IF(C982=1,MAX(B$2:$B981)+1,IF(F982=0,"",B981))</f>
        <v/>
      </c>
      <c r="C982" s="4">
        <f>COUNTIF($F$2:$F982,F982)</f>
        <v>0</v>
      </c>
      <c r="D982" s="4">
        <f>IF(F982=0,0,MAX($D$2:D981)+1)</f>
        <v>0</v>
      </c>
      <c r="E982" s="4">
        <f>IF(H982=0,0,MAX($E$2:E981)+1)</f>
        <v>0</v>
      </c>
      <c r="F982" s="59"/>
      <c r="G982" s="59"/>
      <c r="H982" s="59"/>
      <c r="I982" s="4" t="e">
        <f>IFERROR(VLOOKUP(H982,H$2:H981,1,FALSE),VLOOKUP(H982,H$478:H983,1,FALSE))</f>
        <v>#N/A</v>
      </c>
      <c r="J982" s="4" t="str">
        <f t="shared" si="192"/>
        <v/>
      </c>
      <c r="K982" s="4" t="str">
        <f t="shared" si="193"/>
        <v/>
      </c>
      <c r="L982" s="4" t="str">
        <f t="shared" si="194"/>
        <v/>
      </c>
      <c r="M982" s="5" t="str">
        <f t="shared" si="188"/>
        <v/>
      </c>
      <c r="N982" s="4" t="str">
        <f t="shared" si="195"/>
        <v/>
      </c>
      <c r="O982" s="4"/>
      <c r="P982" s="4" t="str">
        <f t="shared" si="196"/>
        <v/>
      </c>
      <c r="Q982" s="4" t="str">
        <f t="shared" si="197"/>
        <v/>
      </c>
      <c r="R982" s="4">
        <f t="shared" si="189"/>
        <v>0</v>
      </c>
      <c r="S982" s="4">
        <f t="shared" si="190"/>
        <v>1</v>
      </c>
      <c r="T982" s="4" t="str">
        <f t="shared" si="191"/>
        <v>L1</v>
      </c>
      <c r="U982" s="4" t="str">
        <f t="shared" si="198"/>
        <v/>
      </c>
    </row>
    <row r="983" spans="1:21" x14ac:dyDescent="0.25">
      <c r="A983" s="4" t="str">
        <f t="shared" si="187"/>
        <v/>
      </c>
      <c r="B983" s="4" t="str">
        <f>IF(C983=1,MAX(B$2:$B982)+1,IF(F983=0,"",B982))</f>
        <v/>
      </c>
      <c r="C983" s="4">
        <f>COUNTIF($F$2:$F983,F983)</f>
        <v>0</v>
      </c>
      <c r="D983" s="4">
        <f>IF(F983=0,0,MAX($D$2:D982)+1)</f>
        <v>0</v>
      </c>
      <c r="E983" s="4">
        <f>IF(H983=0,0,MAX($E$2:E982)+1)</f>
        <v>0</v>
      </c>
      <c r="F983" s="59"/>
      <c r="G983" s="59"/>
      <c r="H983" s="59"/>
      <c r="I983" s="4" t="e">
        <f>IFERROR(VLOOKUP(H983,H$2:H982,1,FALSE),VLOOKUP(H983,H$478:H984,1,FALSE))</f>
        <v>#N/A</v>
      </c>
      <c r="J983" s="4" t="str">
        <f t="shared" si="192"/>
        <v/>
      </c>
      <c r="K983" s="4" t="str">
        <f t="shared" si="193"/>
        <v/>
      </c>
      <c r="L983" s="4" t="str">
        <f t="shared" si="194"/>
        <v/>
      </c>
      <c r="M983" s="5" t="str">
        <f t="shared" si="188"/>
        <v/>
      </c>
      <c r="N983" s="4" t="str">
        <f t="shared" si="195"/>
        <v/>
      </c>
      <c r="O983" s="4"/>
      <c r="P983" s="4" t="str">
        <f t="shared" si="196"/>
        <v/>
      </c>
      <c r="Q983" s="4" t="str">
        <f t="shared" si="197"/>
        <v/>
      </c>
      <c r="R983" s="4">
        <f t="shared" si="189"/>
        <v>0</v>
      </c>
      <c r="S983" s="4">
        <f t="shared" si="190"/>
        <v>2</v>
      </c>
      <c r="T983" s="4" t="str">
        <f t="shared" si="191"/>
        <v>L2</v>
      </c>
      <c r="U983" s="4" t="str">
        <f t="shared" si="198"/>
        <v/>
      </c>
    </row>
    <row r="984" spans="1:21" x14ac:dyDescent="0.25">
      <c r="A984" s="4" t="str">
        <f t="shared" si="187"/>
        <v/>
      </c>
      <c r="B984" s="4" t="str">
        <f>IF(C984=1,MAX(B$2:$B983)+1,IF(F984=0,"",B983))</f>
        <v/>
      </c>
      <c r="C984" s="4">
        <f>COUNTIF($F$2:$F984,F984)</f>
        <v>0</v>
      </c>
      <c r="D984" s="4">
        <f>IF(F984=0,0,MAX($D$2:D983)+1)</f>
        <v>0</v>
      </c>
      <c r="E984" s="4">
        <f>IF(H984=0,0,MAX($E$2:E983)+1)</f>
        <v>0</v>
      </c>
      <c r="F984" s="59"/>
      <c r="G984" s="59"/>
      <c r="H984" s="59"/>
      <c r="I984" s="4" t="e">
        <f>IFERROR(VLOOKUP(H984,H$2:H983,1,FALSE),VLOOKUP(H984,H$478:H985,1,FALSE))</f>
        <v>#N/A</v>
      </c>
      <c r="J984" s="4" t="str">
        <f t="shared" si="192"/>
        <v/>
      </c>
      <c r="K984" s="4" t="str">
        <f t="shared" si="193"/>
        <v/>
      </c>
      <c r="L984" s="4" t="str">
        <f t="shared" si="194"/>
        <v/>
      </c>
      <c r="M984" s="5" t="str">
        <f t="shared" si="188"/>
        <v/>
      </c>
      <c r="N984" s="4" t="str">
        <f t="shared" si="195"/>
        <v/>
      </c>
      <c r="O984" s="4"/>
      <c r="P984" s="4" t="str">
        <f t="shared" si="196"/>
        <v/>
      </c>
      <c r="Q984" s="4" t="str">
        <f t="shared" si="197"/>
        <v/>
      </c>
      <c r="R984" s="4">
        <f t="shared" si="189"/>
        <v>0</v>
      </c>
      <c r="S984" s="4">
        <f t="shared" si="190"/>
        <v>3</v>
      </c>
      <c r="T984" s="4" t="str">
        <f t="shared" si="191"/>
        <v>L3</v>
      </c>
      <c r="U984" s="4" t="str">
        <f t="shared" si="198"/>
        <v/>
      </c>
    </row>
    <row r="985" spans="1:21" x14ac:dyDescent="0.25">
      <c r="A985" s="4" t="str">
        <f t="shared" si="187"/>
        <v/>
      </c>
      <c r="B985" s="4" t="str">
        <f>IF(C985=1,MAX(B$2:$B984)+1,IF(F985=0,"",B984))</f>
        <v/>
      </c>
      <c r="C985" s="4">
        <f>COUNTIF($F$2:$F985,F985)</f>
        <v>0</v>
      </c>
      <c r="D985" s="4">
        <f>IF(F985=0,0,MAX($D$2:D984)+1)</f>
        <v>0</v>
      </c>
      <c r="E985" s="4">
        <f>IF(H985=0,0,MAX($E$2:E984)+1)</f>
        <v>0</v>
      </c>
      <c r="F985" s="59"/>
      <c r="G985" s="59"/>
      <c r="H985" s="59"/>
      <c r="I985" s="4" t="e">
        <f>IFERROR(VLOOKUP(H985,H$2:H984,1,FALSE),VLOOKUP(H985,H$478:H986,1,FALSE))</f>
        <v>#N/A</v>
      </c>
      <c r="J985" s="4" t="str">
        <f t="shared" si="192"/>
        <v/>
      </c>
      <c r="K985" s="4" t="str">
        <f t="shared" si="193"/>
        <v/>
      </c>
      <c r="L985" s="4" t="str">
        <f t="shared" si="194"/>
        <v/>
      </c>
      <c r="M985" s="5" t="str">
        <f t="shared" si="188"/>
        <v/>
      </c>
      <c r="N985" s="4" t="str">
        <f t="shared" si="195"/>
        <v/>
      </c>
      <c r="O985" s="4"/>
      <c r="P985" s="4" t="str">
        <f t="shared" si="196"/>
        <v/>
      </c>
      <c r="Q985" s="4" t="str">
        <f t="shared" si="197"/>
        <v/>
      </c>
      <c r="R985" s="4">
        <f t="shared" si="189"/>
        <v>0</v>
      </c>
      <c r="S985" s="4">
        <f t="shared" si="190"/>
        <v>1</v>
      </c>
      <c r="T985" s="4" t="str">
        <f t="shared" si="191"/>
        <v>L1</v>
      </c>
      <c r="U985" s="4" t="str">
        <f t="shared" si="198"/>
        <v/>
      </c>
    </row>
    <row r="986" spans="1:21" x14ac:dyDescent="0.25">
      <c r="A986" s="4" t="str">
        <f t="shared" si="187"/>
        <v/>
      </c>
      <c r="B986" s="4" t="str">
        <f>IF(C986=1,MAX(B$2:$B985)+1,IF(F986=0,"",B985))</f>
        <v/>
      </c>
      <c r="C986" s="4">
        <f>COUNTIF($F$2:$F986,F986)</f>
        <v>0</v>
      </c>
      <c r="D986" s="4">
        <f>IF(F986=0,0,MAX($D$2:D985)+1)</f>
        <v>0</v>
      </c>
      <c r="E986" s="4">
        <f>IF(H986=0,0,MAX($E$2:E985)+1)</f>
        <v>0</v>
      </c>
      <c r="F986" s="59"/>
      <c r="G986" s="59"/>
      <c r="H986" s="59"/>
      <c r="I986" s="4" t="e">
        <f>IFERROR(VLOOKUP(H986,H$2:H985,1,FALSE),VLOOKUP(H986,H$478:H987,1,FALSE))</f>
        <v>#N/A</v>
      </c>
      <c r="J986" s="4" t="str">
        <f t="shared" si="192"/>
        <v/>
      </c>
      <c r="K986" s="4" t="str">
        <f t="shared" si="193"/>
        <v/>
      </c>
      <c r="L986" s="4" t="str">
        <f t="shared" si="194"/>
        <v/>
      </c>
      <c r="M986" s="5" t="str">
        <f t="shared" si="188"/>
        <v/>
      </c>
      <c r="N986" s="4" t="str">
        <f t="shared" si="195"/>
        <v/>
      </c>
      <c r="O986" s="4"/>
      <c r="P986" s="4" t="str">
        <f t="shared" si="196"/>
        <v/>
      </c>
      <c r="Q986" s="4" t="str">
        <f t="shared" si="197"/>
        <v/>
      </c>
      <c r="R986" s="4">
        <f t="shared" si="189"/>
        <v>0</v>
      </c>
      <c r="S986" s="4">
        <f t="shared" si="190"/>
        <v>2</v>
      </c>
      <c r="T986" s="4" t="str">
        <f t="shared" si="191"/>
        <v>L2</v>
      </c>
      <c r="U986" s="4" t="str">
        <f t="shared" si="198"/>
        <v/>
      </c>
    </row>
    <row r="987" spans="1:21" x14ac:dyDescent="0.25">
      <c r="A987" s="4" t="str">
        <f t="shared" si="187"/>
        <v/>
      </c>
      <c r="B987" s="4" t="str">
        <f>IF(C987=1,MAX(B$2:$B986)+1,IF(F987=0,"",B986))</f>
        <v/>
      </c>
      <c r="C987" s="4">
        <f>COUNTIF($F$2:$F987,F987)</f>
        <v>0</v>
      </c>
      <c r="D987" s="4">
        <f>IF(F987=0,0,MAX($D$2:D986)+1)</f>
        <v>0</v>
      </c>
      <c r="E987" s="4">
        <f>IF(H987=0,0,MAX($E$2:E986)+1)</f>
        <v>0</v>
      </c>
      <c r="F987" s="59"/>
      <c r="G987" s="59"/>
      <c r="H987" s="59"/>
      <c r="I987" s="4" t="e">
        <f>IFERROR(VLOOKUP(H987,H$2:H986,1,FALSE),VLOOKUP(H987,H$478:H988,1,FALSE))</f>
        <v>#N/A</v>
      </c>
      <c r="J987" s="4" t="str">
        <f t="shared" si="192"/>
        <v/>
      </c>
      <c r="K987" s="4" t="str">
        <f t="shared" si="193"/>
        <v/>
      </c>
      <c r="L987" s="4" t="str">
        <f t="shared" si="194"/>
        <v/>
      </c>
      <c r="M987" s="5" t="str">
        <f t="shared" si="188"/>
        <v/>
      </c>
      <c r="N987" s="4" t="str">
        <f t="shared" si="195"/>
        <v/>
      </c>
      <c r="O987" s="4"/>
      <c r="P987" s="4" t="str">
        <f t="shared" si="196"/>
        <v/>
      </c>
      <c r="Q987" s="4" t="str">
        <f t="shared" si="197"/>
        <v/>
      </c>
      <c r="R987" s="4">
        <f t="shared" si="189"/>
        <v>0</v>
      </c>
      <c r="S987" s="4">
        <f t="shared" si="190"/>
        <v>3</v>
      </c>
      <c r="T987" s="4" t="str">
        <f t="shared" si="191"/>
        <v>L3</v>
      </c>
      <c r="U987" s="4" t="str">
        <f t="shared" si="198"/>
        <v/>
      </c>
    </row>
    <row r="988" spans="1:21" x14ac:dyDescent="0.25">
      <c r="A988" s="4" t="str">
        <f t="shared" si="187"/>
        <v/>
      </c>
      <c r="B988" s="4" t="str">
        <f>IF(C988=1,MAX(B$2:$B987)+1,IF(F988=0,"",B987))</f>
        <v/>
      </c>
      <c r="C988" s="4">
        <f>COUNTIF($F$2:$F988,F988)</f>
        <v>0</v>
      </c>
      <c r="D988" s="4">
        <f>IF(F988=0,0,MAX($D$2:D987)+1)</f>
        <v>0</v>
      </c>
      <c r="E988" s="4">
        <f>IF(H988=0,0,MAX($E$2:E987)+1)</f>
        <v>0</v>
      </c>
      <c r="F988" s="59"/>
      <c r="G988" s="59"/>
      <c r="H988" s="59"/>
      <c r="I988" s="4" t="e">
        <f>IFERROR(VLOOKUP(H988,H$2:H987,1,FALSE),VLOOKUP(H988,H$478:H989,1,FALSE))</f>
        <v>#N/A</v>
      </c>
      <c r="J988" s="4" t="str">
        <f t="shared" si="192"/>
        <v/>
      </c>
      <c r="K988" s="4" t="str">
        <f t="shared" si="193"/>
        <v/>
      </c>
      <c r="L988" s="4" t="str">
        <f t="shared" si="194"/>
        <v/>
      </c>
      <c r="M988" s="5" t="str">
        <f t="shared" si="188"/>
        <v/>
      </c>
      <c r="N988" s="4" t="str">
        <f t="shared" si="195"/>
        <v/>
      </c>
      <c r="O988" s="4"/>
      <c r="P988" s="4" t="str">
        <f t="shared" si="196"/>
        <v/>
      </c>
      <c r="Q988" s="4" t="str">
        <f t="shared" si="197"/>
        <v/>
      </c>
      <c r="R988" s="4">
        <f t="shared" si="189"/>
        <v>0</v>
      </c>
      <c r="S988" s="4">
        <f t="shared" si="190"/>
        <v>1</v>
      </c>
      <c r="T988" s="4" t="str">
        <f t="shared" si="191"/>
        <v>L1</v>
      </c>
      <c r="U988" s="4" t="str">
        <f t="shared" si="198"/>
        <v/>
      </c>
    </row>
    <row r="989" spans="1:21" x14ac:dyDescent="0.25">
      <c r="A989" s="4" t="str">
        <f t="shared" si="187"/>
        <v/>
      </c>
      <c r="B989" s="4" t="str">
        <f>IF(C989=1,MAX(B$2:$B988)+1,IF(F989=0,"",B988))</f>
        <v/>
      </c>
      <c r="C989" s="4">
        <f>COUNTIF($F$2:$F989,F989)</f>
        <v>0</v>
      </c>
      <c r="D989" s="4">
        <f>IF(F989=0,0,MAX($D$2:D988)+1)</f>
        <v>0</v>
      </c>
      <c r="E989" s="4">
        <f>IF(H989=0,0,MAX($E$2:E988)+1)</f>
        <v>0</v>
      </c>
      <c r="F989" s="59"/>
      <c r="G989" s="59"/>
      <c r="H989" s="59"/>
      <c r="I989" s="4" t="e">
        <f>IFERROR(VLOOKUP(H989,H$2:H988,1,FALSE),VLOOKUP(H989,H$478:H990,1,FALSE))</f>
        <v>#N/A</v>
      </c>
      <c r="J989" s="4" t="str">
        <f t="shared" si="192"/>
        <v/>
      </c>
      <c r="K989" s="4" t="str">
        <f t="shared" si="193"/>
        <v/>
      </c>
      <c r="L989" s="4" t="str">
        <f t="shared" si="194"/>
        <v/>
      </c>
      <c r="M989" s="5" t="str">
        <f t="shared" si="188"/>
        <v/>
      </c>
      <c r="N989" s="4" t="str">
        <f t="shared" si="195"/>
        <v/>
      </c>
      <c r="O989" s="4"/>
      <c r="P989" s="4" t="str">
        <f t="shared" si="196"/>
        <v/>
      </c>
      <c r="Q989" s="4" t="str">
        <f t="shared" si="197"/>
        <v/>
      </c>
      <c r="R989" s="4">
        <f t="shared" si="189"/>
        <v>0</v>
      </c>
      <c r="S989" s="4">
        <f t="shared" si="190"/>
        <v>2</v>
      </c>
      <c r="T989" s="4" t="str">
        <f t="shared" si="191"/>
        <v>L2</v>
      </c>
      <c r="U989" s="4" t="str">
        <f t="shared" si="198"/>
        <v/>
      </c>
    </row>
    <row r="990" spans="1:21" x14ac:dyDescent="0.25">
      <c r="A990" s="4" t="str">
        <f t="shared" si="187"/>
        <v/>
      </c>
      <c r="B990" s="4" t="str">
        <f>IF(C990=1,MAX(B$2:$B989)+1,IF(F990=0,"",B989))</f>
        <v/>
      </c>
      <c r="C990" s="4">
        <f>COUNTIF($F$2:$F990,F990)</f>
        <v>0</v>
      </c>
      <c r="D990" s="4">
        <f>IF(F990=0,0,MAX($D$2:D989)+1)</f>
        <v>0</v>
      </c>
      <c r="E990" s="4">
        <f>IF(H990=0,0,MAX($E$2:E989)+1)</f>
        <v>0</v>
      </c>
      <c r="F990" s="59"/>
      <c r="G990" s="59"/>
      <c r="H990" s="59"/>
      <c r="I990" s="4" t="e">
        <f>IFERROR(VLOOKUP(H990,H$2:H989,1,FALSE),VLOOKUP(H990,H$478:H991,1,FALSE))</f>
        <v>#N/A</v>
      </c>
      <c r="J990" s="4" t="str">
        <f t="shared" si="192"/>
        <v/>
      </c>
      <c r="K990" s="4" t="str">
        <f t="shared" si="193"/>
        <v/>
      </c>
      <c r="L990" s="4" t="str">
        <f t="shared" si="194"/>
        <v/>
      </c>
      <c r="M990" s="5" t="str">
        <f t="shared" si="188"/>
        <v/>
      </c>
      <c r="N990" s="4" t="str">
        <f t="shared" si="195"/>
        <v/>
      </c>
      <c r="O990" s="4"/>
      <c r="P990" s="4" t="str">
        <f t="shared" si="196"/>
        <v/>
      </c>
      <c r="Q990" s="4" t="str">
        <f t="shared" si="197"/>
        <v/>
      </c>
      <c r="R990" s="4">
        <f t="shared" si="189"/>
        <v>0</v>
      </c>
      <c r="S990" s="4">
        <f t="shared" si="190"/>
        <v>3</v>
      </c>
      <c r="T990" s="4" t="str">
        <f t="shared" si="191"/>
        <v>L3</v>
      </c>
      <c r="U990" s="4" t="str">
        <f t="shared" si="198"/>
        <v/>
      </c>
    </row>
    <row r="991" spans="1:21" x14ac:dyDescent="0.25">
      <c r="A991" s="4" t="str">
        <f t="shared" ref="A991:A1000" si="199">IF(B991=B992,"",B991)</f>
        <v/>
      </c>
      <c r="B991" s="4" t="str">
        <f>IF(C991=1,MAX(B$2:$B990)+1,IF(F991=0,"",B990))</f>
        <v/>
      </c>
      <c r="C991" s="4">
        <f>COUNTIF($F$2:$F991,F991)</f>
        <v>0</v>
      </c>
      <c r="D991" s="4">
        <f>IF(F991=0,0,MAX($D$2:D990)+1)</f>
        <v>0</v>
      </c>
      <c r="E991" s="4">
        <f>IF(H991=0,0,MAX($E$2:E990)+1)</f>
        <v>0</v>
      </c>
      <c r="F991" s="59"/>
      <c r="G991" s="59"/>
      <c r="H991" s="59"/>
      <c r="I991" s="4" t="e">
        <f>IFERROR(VLOOKUP(H991,H$2:H990,1,FALSE),VLOOKUP(H991,H$478:H992,1,FALSE))</f>
        <v>#N/A</v>
      </c>
      <c r="J991" s="4" t="str">
        <f t="shared" si="192"/>
        <v/>
      </c>
      <c r="K991" s="4" t="str">
        <f t="shared" si="193"/>
        <v/>
      </c>
      <c r="L991" s="4" t="str">
        <f t="shared" si="194"/>
        <v/>
      </c>
      <c r="M991" s="5" t="str">
        <f t="shared" ref="M991:M1000" si="200">IFERROR(VLOOKUP(H991,Нагрузка_диапазон_1,4,FALSE),"")</f>
        <v/>
      </c>
      <c r="N991" s="4" t="str">
        <f t="shared" si="195"/>
        <v/>
      </c>
      <c r="O991" s="4"/>
      <c r="P991" s="4" t="str">
        <f t="shared" si="196"/>
        <v/>
      </c>
      <c r="Q991" s="4" t="str">
        <f t="shared" si="197"/>
        <v/>
      </c>
      <c r="R991" s="4">
        <f t="shared" ref="R991:R1000" si="201">IF(Q991=3,"L1,L2,L3",0)</f>
        <v>0</v>
      </c>
      <c r="S991" s="4">
        <f t="shared" ref="S991:S1000" si="202">IF(C991=1,1,IF(Q991=3,S990,IF(S990=3,1,S990+1)))</f>
        <v>1</v>
      </c>
      <c r="T991" s="4" t="str">
        <f t="shared" ref="T991:T1000" si="203">IF(R991=0,"L"&amp;S991,R991)</f>
        <v>L1</v>
      </c>
      <c r="U991" s="4" t="str">
        <f t="shared" si="198"/>
        <v/>
      </c>
    </row>
    <row r="992" spans="1:21" x14ac:dyDescent="0.25">
      <c r="A992" s="4" t="str">
        <f t="shared" si="199"/>
        <v/>
      </c>
      <c r="B992" s="4" t="str">
        <f>IF(C992=1,MAX(B$2:$B991)+1,IF(F992=0,"",B991))</f>
        <v/>
      </c>
      <c r="C992" s="4">
        <f>COUNTIF($F$2:$F992,F992)</f>
        <v>0</v>
      </c>
      <c r="D992" s="4">
        <f>IF(F992=0,0,MAX($D$2:D991)+1)</f>
        <v>0</v>
      </c>
      <c r="E992" s="4">
        <f>IF(H992=0,0,MAX($E$2:E991)+1)</f>
        <v>0</v>
      </c>
      <c r="F992" s="59"/>
      <c r="G992" s="59"/>
      <c r="H992" s="59"/>
      <c r="I992" s="4" t="e">
        <f>IFERROR(VLOOKUP(H992,H$2:H991,1,FALSE),VLOOKUP(H992,H$478:H993,1,FALSE))</f>
        <v>#N/A</v>
      </c>
      <c r="J992" s="4" t="str">
        <f t="shared" si="192"/>
        <v/>
      </c>
      <c r="K992" s="4" t="str">
        <f t="shared" si="193"/>
        <v/>
      </c>
      <c r="L992" s="4" t="str">
        <f t="shared" si="194"/>
        <v/>
      </c>
      <c r="M992" s="5" t="str">
        <f t="shared" si="200"/>
        <v/>
      </c>
      <c r="N992" s="4" t="str">
        <f t="shared" si="195"/>
        <v/>
      </c>
      <c r="O992" s="4"/>
      <c r="P992" s="4" t="str">
        <f t="shared" si="196"/>
        <v/>
      </c>
      <c r="Q992" s="4" t="str">
        <f t="shared" si="197"/>
        <v/>
      </c>
      <c r="R992" s="4">
        <f t="shared" si="201"/>
        <v>0</v>
      </c>
      <c r="S992" s="4">
        <f t="shared" si="202"/>
        <v>2</v>
      </c>
      <c r="T992" s="4" t="str">
        <f t="shared" si="203"/>
        <v>L2</v>
      </c>
      <c r="U992" s="4" t="str">
        <f t="shared" si="198"/>
        <v/>
      </c>
    </row>
    <row r="993" spans="1:21" x14ac:dyDescent="0.25">
      <c r="A993" s="4" t="str">
        <f t="shared" si="199"/>
        <v/>
      </c>
      <c r="B993" s="4" t="str">
        <f>IF(C993=1,MAX(B$2:$B992)+1,IF(F993=0,"",B992))</f>
        <v/>
      </c>
      <c r="C993" s="4">
        <f>COUNTIF($F$2:$F993,F993)</f>
        <v>0</v>
      </c>
      <c r="D993" s="4">
        <f>IF(F993=0,0,MAX($D$2:D992)+1)</f>
        <v>0</v>
      </c>
      <c r="E993" s="4">
        <f>IF(H993=0,0,MAX($E$2:E992)+1)</f>
        <v>0</v>
      </c>
      <c r="F993" s="59"/>
      <c r="G993" s="59"/>
      <c r="H993" s="59"/>
      <c r="I993" s="4" t="e">
        <f>IFERROR(VLOOKUP(H993,H$2:H992,1,FALSE),VLOOKUP(H993,H$478:H994,1,FALSE))</f>
        <v>#N/A</v>
      </c>
      <c r="J993" s="4" t="str">
        <f t="shared" si="192"/>
        <v/>
      </c>
      <c r="K993" s="4" t="str">
        <f t="shared" si="193"/>
        <v/>
      </c>
      <c r="L993" s="4" t="str">
        <f t="shared" si="194"/>
        <v/>
      </c>
      <c r="M993" s="5" t="str">
        <f t="shared" si="200"/>
        <v/>
      </c>
      <c r="N993" s="4" t="str">
        <f t="shared" si="195"/>
        <v/>
      </c>
      <c r="O993" s="4"/>
      <c r="P993" s="4" t="str">
        <f t="shared" si="196"/>
        <v/>
      </c>
      <c r="Q993" s="4" t="str">
        <f t="shared" si="197"/>
        <v/>
      </c>
      <c r="R993" s="4">
        <f t="shared" si="201"/>
        <v>0</v>
      </c>
      <c r="S993" s="4">
        <f t="shared" si="202"/>
        <v>3</v>
      </c>
      <c r="T993" s="4" t="str">
        <f t="shared" si="203"/>
        <v>L3</v>
      </c>
      <c r="U993" s="4" t="str">
        <f t="shared" si="198"/>
        <v/>
      </c>
    </row>
    <row r="994" spans="1:21" x14ac:dyDescent="0.25">
      <c r="A994" s="4" t="str">
        <f t="shared" si="199"/>
        <v/>
      </c>
      <c r="B994" s="4" t="str">
        <f>IF(C994=1,MAX(B$2:$B993)+1,IF(F994=0,"",B993))</f>
        <v/>
      </c>
      <c r="C994" s="4">
        <f>COUNTIF($F$2:$F994,F994)</f>
        <v>0</v>
      </c>
      <c r="D994" s="4">
        <f>IF(F994=0,0,MAX($D$2:D993)+1)</f>
        <v>0</v>
      </c>
      <c r="E994" s="4">
        <f>IF(H994=0,0,MAX($E$2:E993)+1)</f>
        <v>0</v>
      </c>
      <c r="F994" s="59"/>
      <c r="G994" s="59"/>
      <c r="H994" s="59"/>
      <c r="I994" s="4" t="e">
        <f>IFERROR(VLOOKUP(H994,H$2:H993,1,FALSE),VLOOKUP(H994,H$478:H995,1,FALSE))</f>
        <v>#N/A</v>
      </c>
      <c r="J994" s="4" t="str">
        <f t="shared" si="192"/>
        <v/>
      </c>
      <c r="K994" s="4" t="str">
        <f t="shared" si="193"/>
        <v/>
      </c>
      <c r="L994" s="4" t="str">
        <f t="shared" si="194"/>
        <v/>
      </c>
      <c r="M994" s="5" t="str">
        <f t="shared" si="200"/>
        <v/>
      </c>
      <c r="N994" s="4" t="str">
        <f t="shared" si="195"/>
        <v/>
      </c>
      <c r="O994" s="4"/>
      <c r="P994" s="4" t="str">
        <f t="shared" si="196"/>
        <v/>
      </c>
      <c r="Q994" s="4" t="str">
        <f t="shared" si="197"/>
        <v/>
      </c>
      <c r="R994" s="4">
        <f t="shared" si="201"/>
        <v>0</v>
      </c>
      <c r="S994" s="4">
        <f t="shared" si="202"/>
        <v>1</v>
      </c>
      <c r="T994" s="4" t="str">
        <f t="shared" si="203"/>
        <v>L1</v>
      </c>
      <c r="U994" s="4" t="str">
        <f t="shared" si="198"/>
        <v/>
      </c>
    </row>
    <row r="995" spans="1:21" x14ac:dyDescent="0.25">
      <c r="A995" s="4" t="str">
        <f t="shared" si="199"/>
        <v/>
      </c>
      <c r="B995" s="4" t="str">
        <f>IF(C995=1,MAX(B$2:$B994)+1,IF(F995=0,"",B994))</f>
        <v/>
      </c>
      <c r="C995" s="4">
        <f>COUNTIF($F$2:$F995,F995)</f>
        <v>0</v>
      </c>
      <c r="D995" s="4">
        <f>IF(F995=0,0,MAX($D$2:D994)+1)</f>
        <v>0</v>
      </c>
      <c r="E995" s="4">
        <f>IF(H995=0,0,MAX($E$2:E994)+1)</f>
        <v>0</v>
      </c>
      <c r="F995" s="59"/>
      <c r="G995" s="59"/>
      <c r="H995" s="59"/>
      <c r="I995" s="4" t="e">
        <f>IFERROR(VLOOKUP(H995,H$2:H994,1,FALSE),VLOOKUP(H995,H$478:H996,1,FALSE))</f>
        <v>#N/A</v>
      </c>
      <c r="J995" s="4" t="str">
        <f t="shared" si="192"/>
        <v/>
      </c>
      <c r="K995" s="4" t="str">
        <f t="shared" si="193"/>
        <v/>
      </c>
      <c r="L995" s="4" t="str">
        <f t="shared" si="194"/>
        <v/>
      </c>
      <c r="M995" s="5" t="str">
        <f t="shared" si="200"/>
        <v/>
      </c>
      <c r="N995" s="4" t="str">
        <f t="shared" si="195"/>
        <v/>
      </c>
      <c r="O995" s="4"/>
      <c r="P995" s="4" t="str">
        <f t="shared" si="196"/>
        <v/>
      </c>
      <c r="Q995" s="4" t="str">
        <f t="shared" si="197"/>
        <v/>
      </c>
      <c r="R995" s="4">
        <f t="shared" si="201"/>
        <v>0</v>
      </c>
      <c r="S995" s="4">
        <f t="shared" si="202"/>
        <v>2</v>
      </c>
      <c r="T995" s="4" t="str">
        <f t="shared" si="203"/>
        <v>L2</v>
      </c>
      <c r="U995" s="4" t="str">
        <f t="shared" si="198"/>
        <v/>
      </c>
    </row>
    <row r="996" spans="1:21" x14ac:dyDescent="0.25">
      <c r="A996" s="4" t="str">
        <f t="shared" si="199"/>
        <v/>
      </c>
      <c r="B996" s="4" t="str">
        <f>IF(C996=1,MAX(B$2:$B995)+1,IF(F996=0,"",B995))</f>
        <v/>
      </c>
      <c r="C996" s="4">
        <f>COUNTIF($F$2:$F996,F996)</f>
        <v>0</v>
      </c>
      <c r="D996" s="4">
        <f>IF(F996=0,0,MAX($D$2:D995)+1)</f>
        <v>0</v>
      </c>
      <c r="E996" s="4">
        <f>IF(H996=0,0,MAX($E$2:E995)+1)</f>
        <v>0</v>
      </c>
      <c r="F996" s="59"/>
      <c r="G996" s="59"/>
      <c r="H996" s="59"/>
      <c r="I996" s="4" t="e">
        <f>IFERROR(VLOOKUP(H996,H$2:H995,1,FALSE),VLOOKUP(H996,H$478:H997,1,FALSE))</f>
        <v>#N/A</v>
      </c>
      <c r="J996" s="4" t="str">
        <f t="shared" si="192"/>
        <v/>
      </c>
      <c r="K996" s="4" t="str">
        <f t="shared" si="193"/>
        <v/>
      </c>
      <c r="L996" s="4" t="str">
        <f t="shared" si="194"/>
        <v/>
      </c>
      <c r="M996" s="5" t="str">
        <f t="shared" si="200"/>
        <v/>
      </c>
      <c r="N996" s="4" t="str">
        <f t="shared" si="195"/>
        <v/>
      </c>
      <c r="O996" s="4"/>
      <c r="P996" s="4" t="str">
        <f t="shared" si="196"/>
        <v/>
      </c>
      <c r="Q996" s="4" t="str">
        <f t="shared" si="197"/>
        <v/>
      </c>
      <c r="R996" s="4">
        <f t="shared" si="201"/>
        <v>0</v>
      </c>
      <c r="S996" s="4">
        <f t="shared" si="202"/>
        <v>3</v>
      </c>
      <c r="T996" s="4" t="str">
        <f t="shared" si="203"/>
        <v>L3</v>
      </c>
      <c r="U996" s="4" t="str">
        <f t="shared" si="198"/>
        <v/>
      </c>
    </row>
    <row r="997" spans="1:21" x14ac:dyDescent="0.25">
      <c r="A997" s="4" t="str">
        <f t="shared" si="199"/>
        <v/>
      </c>
      <c r="B997" s="4" t="str">
        <f>IF(C997=1,MAX(B$2:$B996)+1,IF(F997=0,"",B996))</f>
        <v/>
      </c>
      <c r="C997" s="4">
        <f>COUNTIF($F$2:$F997,F997)</f>
        <v>0</v>
      </c>
      <c r="D997" s="4">
        <f>IF(F997=0,0,MAX($D$2:D996)+1)</f>
        <v>0</v>
      </c>
      <c r="E997" s="4">
        <f>IF(H997=0,0,MAX($E$2:E996)+1)</f>
        <v>0</v>
      </c>
      <c r="F997" s="59"/>
      <c r="G997" s="59"/>
      <c r="H997" s="59"/>
      <c r="I997" s="4" t="e">
        <f>IFERROR(VLOOKUP(H997,H$2:H996,1,FALSE),VLOOKUP(H997,H$478:H998,1,FALSE))</f>
        <v>#N/A</v>
      </c>
      <c r="J997" s="4" t="str">
        <f t="shared" si="192"/>
        <v/>
      </c>
      <c r="K997" s="4" t="str">
        <f t="shared" si="193"/>
        <v/>
      </c>
      <c r="L997" s="4" t="str">
        <f t="shared" si="194"/>
        <v/>
      </c>
      <c r="M997" s="5" t="str">
        <f t="shared" si="200"/>
        <v/>
      </c>
      <c r="N997" s="4" t="str">
        <f t="shared" si="195"/>
        <v/>
      </c>
      <c r="O997" s="4"/>
      <c r="P997" s="4" t="str">
        <f t="shared" si="196"/>
        <v/>
      </c>
      <c r="Q997" s="4" t="str">
        <f t="shared" si="197"/>
        <v/>
      </c>
      <c r="R997" s="4">
        <f t="shared" si="201"/>
        <v>0</v>
      </c>
      <c r="S997" s="4">
        <f t="shared" si="202"/>
        <v>1</v>
      </c>
      <c r="T997" s="4" t="str">
        <f t="shared" si="203"/>
        <v>L1</v>
      </c>
      <c r="U997" s="4" t="str">
        <f t="shared" si="198"/>
        <v/>
      </c>
    </row>
    <row r="998" spans="1:21" x14ac:dyDescent="0.25">
      <c r="A998" s="4" t="str">
        <f t="shared" si="199"/>
        <v/>
      </c>
      <c r="B998" s="4" t="str">
        <f>IF(C998=1,MAX(B$2:$B997)+1,IF(F998=0,"",B997))</f>
        <v/>
      </c>
      <c r="C998" s="4">
        <f>COUNTIF($F$2:$F998,F998)</f>
        <v>0</v>
      </c>
      <c r="D998" s="4">
        <f>IF(F998=0,0,MAX($D$2:D997)+1)</f>
        <v>0</v>
      </c>
      <c r="E998" s="4">
        <f>IF(H998=0,0,MAX($E$2:E997)+1)</f>
        <v>0</v>
      </c>
      <c r="F998" s="59"/>
      <c r="G998" s="59"/>
      <c r="H998" s="59"/>
      <c r="I998" s="4" t="e">
        <f>IFERROR(VLOOKUP(H998,H$2:H997,1,FALSE),VLOOKUP(H998,H$478:H999,1,FALSE))</f>
        <v>#N/A</v>
      </c>
      <c r="J998" s="4" t="str">
        <f t="shared" si="192"/>
        <v/>
      </c>
      <c r="K998" s="4" t="str">
        <f t="shared" si="193"/>
        <v/>
      </c>
      <c r="L998" s="4" t="str">
        <f t="shared" si="194"/>
        <v/>
      </c>
      <c r="M998" s="5" t="str">
        <f t="shared" si="200"/>
        <v/>
      </c>
      <c r="N998" s="4" t="str">
        <f t="shared" si="195"/>
        <v/>
      </c>
      <c r="O998" s="4"/>
      <c r="P998" s="4" t="str">
        <f t="shared" si="196"/>
        <v/>
      </c>
      <c r="Q998" s="4" t="str">
        <f t="shared" si="197"/>
        <v/>
      </c>
      <c r="R998" s="4">
        <f t="shared" si="201"/>
        <v>0</v>
      </c>
      <c r="S998" s="4">
        <f t="shared" si="202"/>
        <v>2</v>
      </c>
      <c r="T998" s="4" t="str">
        <f t="shared" si="203"/>
        <v>L2</v>
      </c>
      <c r="U998" s="4" t="str">
        <f t="shared" si="198"/>
        <v/>
      </c>
    </row>
    <row r="999" spans="1:21" x14ac:dyDescent="0.25">
      <c r="A999" s="4" t="str">
        <f t="shared" si="199"/>
        <v/>
      </c>
      <c r="B999" s="4" t="str">
        <f>IF(C999=1,MAX(B$2:$B998)+1,IF(F999=0,"",B998))</f>
        <v/>
      </c>
      <c r="C999" s="4">
        <f>COUNTIF($F$2:$F999,F999)</f>
        <v>0</v>
      </c>
      <c r="D999" s="4">
        <f>IF(F999=0,0,MAX($D$2:D998)+1)</f>
        <v>0</v>
      </c>
      <c r="E999" s="4">
        <f>IF(H999=0,0,MAX($E$2:E998)+1)</f>
        <v>0</v>
      </c>
      <c r="F999" s="59"/>
      <c r="G999" s="59"/>
      <c r="H999" s="59"/>
      <c r="I999" s="4" t="e">
        <f>IFERROR(VLOOKUP(H999,H$2:H998,1,FALSE),VLOOKUP(H999,H$478:H1000,1,FALSE))</f>
        <v>#N/A</v>
      </c>
      <c r="J999" s="4" t="str">
        <f t="shared" si="192"/>
        <v/>
      </c>
      <c r="K999" s="4" t="str">
        <f t="shared" si="193"/>
        <v/>
      </c>
      <c r="L999" s="4" t="str">
        <f t="shared" si="194"/>
        <v/>
      </c>
      <c r="M999" s="5" t="str">
        <f t="shared" si="200"/>
        <v/>
      </c>
      <c r="N999" s="4" t="str">
        <f t="shared" si="195"/>
        <v/>
      </c>
      <c r="O999" s="4"/>
      <c r="P999" s="4" t="str">
        <f t="shared" si="196"/>
        <v/>
      </c>
      <c r="Q999" s="4" t="str">
        <f t="shared" si="197"/>
        <v/>
      </c>
      <c r="R999" s="4">
        <f t="shared" si="201"/>
        <v>0</v>
      </c>
      <c r="S999" s="4">
        <f t="shared" si="202"/>
        <v>3</v>
      </c>
      <c r="T999" s="4" t="str">
        <f t="shared" si="203"/>
        <v>L3</v>
      </c>
      <c r="U999" s="4" t="str">
        <f t="shared" si="198"/>
        <v/>
      </c>
    </row>
    <row r="1000" spans="1:21" x14ac:dyDescent="0.25">
      <c r="A1000" s="4" t="str">
        <f t="shared" si="199"/>
        <v/>
      </c>
      <c r="B1000" s="4" t="str">
        <f>IF(C1000=1,MAX(B$2:$B999)+1,IF(F1000=0,"",B999))</f>
        <v/>
      </c>
      <c r="C1000" s="4">
        <f>COUNTIF($F$2:$F1000,F1000)</f>
        <v>465</v>
      </c>
      <c r="D1000" s="4">
        <f>IF(F1000=0,0,MAX($D$2:D999)+1)</f>
        <v>465</v>
      </c>
      <c r="E1000" s="4">
        <f>IF(H1000=0,0,MAX($E$2:E999)+1)</f>
        <v>0</v>
      </c>
      <c r="F1000" s="59" t="s">
        <v>356</v>
      </c>
      <c r="G1000" s="59"/>
      <c r="H1000" s="59"/>
      <c r="I1000" s="4" t="e">
        <f>IFERROR(VLOOKUP(H1000,H$2:H999,1,FALSE),VLOOKUP(H1000,H$478:H1001,1,FALSE))</f>
        <v>#N/A</v>
      </c>
      <c r="J1000" s="4" t="str">
        <f t="shared" si="192"/>
        <v/>
      </c>
      <c r="K1000" s="4" t="str">
        <f t="shared" si="193"/>
        <v/>
      </c>
      <c r="L1000" s="4" t="str">
        <f t="shared" si="194"/>
        <v/>
      </c>
      <c r="M1000" s="5" t="str">
        <f t="shared" si="200"/>
        <v/>
      </c>
      <c r="N1000" s="4" t="str">
        <f t="shared" si="195"/>
        <v/>
      </c>
      <c r="O1000" s="4"/>
      <c r="P1000" s="4" t="str">
        <f t="shared" si="196"/>
        <v/>
      </c>
      <c r="Q1000" s="4" t="str">
        <f t="shared" si="197"/>
        <v/>
      </c>
      <c r="R1000" s="4">
        <f t="shared" si="201"/>
        <v>0</v>
      </c>
      <c r="S1000" s="4">
        <f t="shared" si="202"/>
        <v>1</v>
      </c>
      <c r="T1000" s="4" t="str">
        <f t="shared" si="203"/>
        <v>L1</v>
      </c>
      <c r="U1000" s="4" t="str">
        <f t="shared" si="198"/>
        <v/>
      </c>
    </row>
  </sheetData>
  <phoneticPr fontId="3" type="noConversion"/>
  <conditionalFormatting sqref="A181:E1000">
    <cfRule type="expression" dxfId="15278" priority="12884">
      <formula>_xlfn.ISFORMULA(A181)=TRUE</formula>
    </cfRule>
  </conditionalFormatting>
  <conditionalFormatting sqref="F467:F1000">
    <cfRule type="expression" dxfId="15277" priority="12643">
      <formula>_xlfn.ISFORMULA(F467)=TRUE</formula>
    </cfRule>
  </conditionalFormatting>
  <conditionalFormatting sqref="G393:G394">
    <cfRule type="expression" dxfId="15276" priority="12352">
      <formula>_xlfn.ISFORMULA(G393)=TRUE</formula>
    </cfRule>
  </conditionalFormatting>
  <conditionalFormatting sqref="F2:U2">
    <cfRule type="expression" dxfId="15275" priority="12910">
      <formula>_xlfn.ISFORMULA(F2)=TRUE</formula>
    </cfRule>
  </conditionalFormatting>
  <conditionalFormatting sqref="G4:G48 G114:G119 G101:G110 G51:G98 G309:G383 G122:G212 G215:G238 G240:G297">
    <cfRule type="expression" dxfId="15274" priority="12633">
      <formula>_xlfn.ISFORMULA(G4)=TRUE</formula>
    </cfRule>
  </conditionalFormatting>
  <conditionalFormatting sqref="G379:G381">
    <cfRule type="duplicateValues" dxfId="15273" priority="12631"/>
    <cfRule type="duplicateValues" dxfId="15272" priority="12632"/>
  </conditionalFormatting>
  <conditionalFormatting sqref="G384:G387">
    <cfRule type="duplicateValues" dxfId="15271" priority="12628"/>
    <cfRule type="duplicateValues" dxfId="15270" priority="12629"/>
  </conditionalFormatting>
  <conditionalFormatting sqref="G384:G388">
    <cfRule type="expression" dxfId="15269" priority="12630">
      <formula>_xlfn.ISFORMULA(G384)=TRUE</formula>
    </cfRule>
  </conditionalFormatting>
  <conditionalFormatting sqref="G389:G392">
    <cfRule type="duplicateValues" dxfId="15268" priority="12625"/>
    <cfRule type="duplicateValues" dxfId="15267" priority="12626"/>
    <cfRule type="expression" dxfId="15266" priority="12627">
      <formula>_xlfn.ISFORMULA(G389)=TRUE</formula>
    </cfRule>
  </conditionalFormatting>
  <conditionalFormatting sqref="G395:G404">
    <cfRule type="expression" dxfId="15265" priority="12624">
      <formula>_xlfn.ISFORMULA(G395)=TRUE</formula>
    </cfRule>
  </conditionalFormatting>
  <conditionalFormatting sqref="G396:G403">
    <cfRule type="duplicateValues" dxfId="15264" priority="12622"/>
    <cfRule type="duplicateValues" dxfId="15263" priority="12623"/>
  </conditionalFormatting>
  <conditionalFormatting sqref="G405:G408">
    <cfRule type="duplicateValues" dxfId="15262" priority="12619"/>
    <cfRule type="duplicateValues" dxfId="15261" priority="12620"/>
  </conditionalFormatting>
  <conditionalFormatting sqref="G405:G478">
    <cfRule type="expression" dxfId="15260" priority="12621">
      <formula>_xlfn.ISFORMULA(G405)=TRUE</formula>
    </cfRule>
  </conditionalFormatting>
  <conditionalFormatting sqref="G736:H1000 A3:E3 G3 G479:G735">
    <cfRule type="expression" dxfId="15259" priority="12892">
      <formula>_xlfn.ISFORMULA(A3)=TRUE</formula>
    </cfRule>
  </conditionalFormatting>
  <conditionalFormatting sqref="H190 H274:H275 H291:H292 H309 H206:H207 H223:H224 H240:H241 H325:H411">
    <cfRule type="expression" dxfId="15258" priority="12550">
      <formula>_xlfn.ISFORMULA(H190)=TRUE</formula>
    </cfRule>
  </conditionalFormatting>
  <conditionalFormatting sqref="H190 H274:H275 H291:H292 H309 H206:H207 H223:H224 H240:H241 H325:H411">
    <cfRule type="duplicateValues" dxfId="15257" priority="12472"/>
  </conditionalFormatting>
  <conditionalFormatting sqref="H190 H274:H275 H291:H292 H309 H206:H207 H223:H224 H240:H241 H325:H411">
    <cfRule type="duplicateValues" dxfId="15256" priority="12452"/>
  </conditionalFormatting>
  <conditionalFormatting sqref="H309 H325">
    <cfRule type="duplicateValues" dxfId="15255" priority="12384"/>
    <cfRule type="duplicateValues" dxfId="15254" priority="12385"/>
    <cfRule type="duplicateValues" dxfId="15253" priority="12386"/>
    <cfRule type="expression" dxfId="15252" priority="12387">
      <formula>_xlfn.ISFORMULA(H309)=TRUE</formula>
    </cfRule>
  </conditionalFormatting>
  <conditionalFormatting sqref="H736:H1000">
    <cfRule type="expression" dxfId="15251" priority="12888">
      <formula>IF(H736&lt;&gt;I736,"ЛОЖЬ","ИСТИНА")</formula>
    </cfRule>
  </conditionalFormatting>
  <conditionalFormatting sqref="I3:U1000">
    <cfRule type="expression" dxfId="15250" priority="12886">
      <formula>_xlfn.ISFORMULA(I3)=TRUE</formula>
    </cfRule>
  </conditionalFormatting>
  <conditionalFormatting sqref="F3">
    <cfRule type="expression" dxfId="15249" priority="12187">
      <formula>_xlfn.ISFORMULA(F3)=TRUE</formula>
    </cfRule>
  </conditionalFormatting>
  <conditionalFormatting sqref="H3 H19:H20 H12:H13">
    <cfRule type="duplicateValues" dxfId="15248" priority="11915"/>
  </conditionalFormatting>
  <conditionalFormatting sqref="H3 H19:H20 H12:H13">
    <cfRule type="expression" dxfId="15247" priority="11929">
      <formula>_xlfn.ISFORMULA(H3)=TRUE</formula>
    </cfRule>
  </conditionalFormatting>
  <conditionalFormatting sqref="H3 H19:H20 H12:H13">
    <cfRule type="duplicateValues" dxfId="15246" priority="11928"/>
  </conditionalFormatting>
  <conditionalFormatting sqref="H3 H19:H20 H12:H13">
    <cfRule type="duplicateValues" dxfId="15245" priority="11925"/>
  </conditionalFormatting>
  <conditionalFormatting sqref="H3 H19:H20 H12:H13">
    <cfRule type="duplicateValues" dxfId="15244" priority="11924"/>
  </conditionalFormatting>
  <conditionalFormatting sqref="H4:H5">
    <cfRule type="expression" dxfId="15243" priority="11914">
      <formula>_xlfn.ISFORMULA(H4)=TRUE</formula>
    </cfRule>
  </conditionalFormatting>
  <conditionalFormatting sqref="H4:H5">
    <cfRule type="duplicateValues" dxfId="15242" priority="11909"/>
    <cfRule type="duplicateValues" dxfId="15241" priority="11910"/>
    <cfRule type="duplicateValues" dxfId="15240" priority="11911"/>
    <cfRule type="duplicateValues" dxfId="15239" priority="11912"/>
    <cfRule type="duplicateValues" dxfId="15238" priority="11913"/>
  </conditionalFormatting>
  <conditionalFormatting sqref="H7 H9">
    <cfRule type="expression" dxfId="15237" priority="11908">
      <formula>_xlfn.ISFORMULA(H7)=TRUE</formula>
    </cfRule>
  </conditionalFormatting>
  <conditionalFormatting sqref="H7 H9">
    <cfRule type="duplicateValues" dxfId="15236" priority="11903"/>
    <cfRule type="duplicateValues" dxfId="15235" priority="11904"/>
    <cfRule type="duplicateValues" dxfId="15234" priority="11905"/>
    <cfRule type="duplicateValues" dxfId="15233" priority="11906"/>
    <cfRule type="duplicateValues" dxfId="15232" priority="11907"/>
  </conditionalFormatting>
  <conditionalFormatting sqref="H9:H15">
    <cfRule type="expression" dxfId="15231" priority="11902">
      <formula>_xlfn.ISFORMULA(H9)=TRUE</formula>
    </cfRule>
  </conditionalFormatting>
  <conditionalFormatting sqref="H9:H15">
    <cfRule type="duplicateValues" dxfId="15230" priority="11897"/>
    <cfRule type="duplicateValues" dxfId="15229" priority="11898"/>
    <cfRule type="duplicateValues" dxfId="15228" priority="11899"/>
    <cfRule type="duplicateValues" dxfId="15227" priority="11900"/>
    <cfRule type="duplicateValues" dxfId="15226" priority="11901"/>
  </conditionalFormatting>
  <conditionalFormatting sqref="H15:H18">
    <cfRule type="duplicateValues" dxfId="15225" priority="11892"/>
  </conditionalFormatting>
  <conditionalFormatting sqref="H15:H18">
    <cfRule type="expression" dxfId="15224" priority="11896">
      <formula>_xlfn.ISFORMULA(H15)=TRUE</formula>
    </cfRule>
  </conditionalFormatting>
  <conditionalFormatting sqref="H15:H18">
    <cfRule type="duplicateValues" dxfId="15223" priority="11895"/>
  </conditionalFormatting>
  <conditionalFormatting sqref="H15:H18">
    <cfRule type="duplicateValues" dxfId="15222" priority="11894"/>
  </conditionalFormatting>
  <conditionalFormatting sqref="H15:H18">
    <cfRule type="duplicateValues" dxfId="15221" priority="11893"/>
  </conditionalFormatting>
  <conditionalFormatting sqref="H15">
    <cfRule type="duplicateValues" dxfId="15220" priority="11837"/>
  </conditionalFormatting>
  <conditionalFormatting sqref="H15">
    <cfRule type="expression" dxfId="15219" priority="11841">
      <formula>_xlfn.ISFORMULA(H15)=TRUE</formula>
    </cfRule>
  </conditionalFormatting>
  <conditionalFormatting sqref="H15">
    <cfRule type="duplicateValues" dxfId="15218" priority="11840"/>
  </conditionalFormatting>
  <conditionalFormatting sqref="H15">
    <cfRule type="duplicateValues" dxfId="15217" priority="11839"/>
  </conditionalFormatting>
  <conditionalFormatting sqref="H15">
    <cfRule type="duplicateValues" dxfId="15216" priority="11838"/>
  </conditionalFormatting>
  <conditionalFormatting sqref="H14">
    <cfRule type="duplicateValues" dxfId="15215" priority="11833"/>
    <cfRule type="duplicateValues" dxfId="15214" priority="11834"/>
    <cfRule type="duplicateValues" dxfId="15213" priority="11835"/>
    <cfRule type="expression" dxfId="15212" priority="11836">
      <formula>_xlfn.ISFORMULA(H14)=TRUE</formula>
    </cfRule>
  </conditionalFormatting>
  <conditionalFormatting sqref="H14">
    <cfRule type="expression" dxfId="15211" priority="11832">
      <formula>_xlfn.ISFORMULA(H14)=TRUE</formula>
    </cfRule>
  </conditionalFormatting>
  <conditionalFormatting sqref="H14">
    <cfRule type="expression" dxfId="15210" priority="11830">
      <formula>_xlfn.ISFORMULA(H14)=TRUE</formula>
    </cfRule>
    <cfRule type="expression" dxfId="15209" priority="11831">
      <formula>_xlfn.ISFORMULA(H14)=TRUE</formula>
    </cfRule>
  </conditionalFormatting>
  <conditionalFormatting sqref="H14">
    <cfRule type="duplicateValues" dxfId="15208" priority="11824"/>
    <cfRule type="duplicateValues" dxfId="15207" priority="11825"/>
    <cfRule type="expression" dxfId="15206" priority="11826">
      <formula>_xlfn.ISFORMULA(H14)=TRUE</formula>
    </cfRule>
    <cfRule type="expression" dxfId="15205" priority="11827">
      <formula>_xlfn.ISFORMULA(H14)=TRUE</formula>
    </cfRule>
    <cfRule type="duplicateValues" dxfId="15204" priority="11828"/>
    <cfRule type="expression" dxfId="15203" priority="11829">
      <formula>_xlfn.ISFORMULA(H14)=TRUE</formula>
    </cfRule>
  </conditionalFormatting>
  <conditionalFormatting sqref="H14">
    <cfRule type="duplicateValues" dxfId="15202" priority="11818"/>
    <cfRule type="duplicateValues" dxfId="15201" priority="11819"/>
    <cfRule type="expression" dxfId="15200" priority="11820">
      <formula>_xlfn.ISFORMULA(H14)=TRUE</formula>
    </cfRule>
    <cfRule type="expression" dxfId="15199" priority="11821">
      <formula>_xlfn.ISFORMULA(H14)=TRUE</formula>
    </cfRule>
    <cfRule type="duplicateValues" dxfId="15198" priority="11822"/>
    <cfRule type="expression" dxfId="15197" priority="11823">
      <formula>_xlfn.ISFORMULA(H14)=TRUE</formula>
    </cfRule>
  </conditionalFormatting>
  <conditionalFormatting sqref="H14">
    <cfRule type="duplicateValues" dxfId="15196" priority="11806"/>
    <cfRule type="duplicateValues" dxfId="15195" priority="11807"/>
    <cfRule type="duplicateValues" dxfId="15194" priority="11808"/>
    <cfRule type="duplicateValues" dxfId="15193" priority="11809"/>
    <cfRule type="duplicateValues" dxfId="15192" priority="11810"/>
    <cfRule type="expression" dxfId="15191" priority="11811">
      <formula>_xlfn.ISFORMULA(H14)=TRUE</formula>
    </cfRule>
    <cfRule type="duplicateValues" dxfId="15190" priority="11812"/>
    <cfRule type="expression" dxfId="15189" priority="11813">
      <formula>_xlfn.ISFORMULA(H14)=TRUE</formula>
    </cfRule>
    <cfRule type="duplicateValues" dxfId="15188" priority="11814"/>
    <cfRule type="duplicateValues" dxfId="15187" priority="11815"/>
    <cfRule type="duplicateValues" dxfId="15186" priority="11816"/>
    <cfRule type="expression" dxfId="15185" priority="11817">
      <formula>_xlfn.ISFORMULA(H14)=TRUE</formula>
    </cfRule>
  </conditionalFormatting>
  <conditionalFormatting sqref="A4:E180">
    <cfRule type="expression" dxfId="15184" priority="11696">
      <formula>_xlfn.ISFORMULA(A4)=TRUE</formula>
    </cfRule>
  </conditionalFormatting>
  <conditionalFormatting sqref="F4:F466">
    <cfRule type="expression" dxfId="15183" priority="11695">
      <formula>_xlfn.ISFORMULA(F4)=TRUE</formula>
    </cfRule>
  </conditionalFormatting>
  <conditionalFormatting sqref="H71">
    <cfRule type="duplicateValues" dxfId="15182" priority="11690"/>
  </conditionalFormatting>
  <conditionalFormatting sqref="H71">
    <cfRule type="expression" dxfId="15181" priority="11694">
      <formula>_xlfn.ISFORMULA(H71)=TRUE</formula>
    </cfRule>
  </conditionalFormatting>
  <conditionalFormatting sqref="H71">
    <cfRule type="duplicateValues" dxfId="15180" priority="11693"/>
  </conditionalFormatting>
  <conditionalFormatting sqref="H71">
    <cfRule type="duplicateValues" dxfId="15179" priority="11692"/>
  </conditionalFormatting>
  <conditionalFormatting sqref="H71">
    <cfRule type="duplicateValues" dxfId="15178" priority="11691"/>
  </conditionalFormatting>
  <conditionalFormatting sqref="H70">
    <cfRule type="duplicateValues" dxfId="15177" priority="11601"/>
  </conditionalFormatting>
  <conditionalFormatting sqref="H70">
    <cfRule type="expression" dxfId="15176" priority="11614">
      <formula>_xlfn.ISFORMULA(H70)=TRUE</formula>
    </cfRule>
  </conditionalFormatting>
  <conditionalFormatting sqref="H70">
    <cfRule type="duplicateValues" dxfId="15175" priority="11613"/>
  </conditionalFormatting>
  <conditionalFormatting sqref="H70">
    <cfRule type="duplicateValues" dxfId="15174" priority="11611"/>
  </conditionalFormatting>
  <conditionalFormatting sqref="H70">
    <cfRule type="duplicateValues" dxfId="15173" priority="11610"/>
  </conditionalFormatting>
  <conditionalFormatting sqref="H105">
    <cfRule type="duplicateValues" dxfId="15172" priority="11300"/>
  </conditionalFormatting>
  <conditionalFormatting sqref="H105">
    <cfRule type="duplicateValues" dxfId="15171" priority="11302"/>
  </conditionalFormatting>
  <conditionalFormatting sqref="H105">
    <cfRule type="duplicateValues" dxfId="15170" priority="11301"/>
  </conditionalFormatting>
  <conditionalFormatting sqref="H105">
    <cfRule type="expression" dxfId="15169" priority="11325">
      <formula>_xlfn.ISFORMULA(H105)=TRUE</formula>
    </cfRule>
  </conditionalFormatting>
  <conditionalFormatting sqref="H121">
    <cfRule type="duplicateValues" dxfId="15168" priority="11186"/>
  </conditionalFormatting>
  <conditionalFormatting sqref="H121">
    <cfRule type="expression" dxfId="15167" priority="11191">
      <formula>_xlfn.ISFORMULA(H121)=TRUE</formula>
    </cfRule>
  </conditionalFormatting>
  <conditionalFormatting sqref="H121">
    <cfRule type="expression" dxfId="15166" priority="11189">
      <formula>_xlfn.ISFORMULA(H121)=TRUE</formula>
    </cfRule>
  </conditionalFormatting>
  <conditionalFormatting sqref="H121">
    <cfRule type="duplicateValues" dxfId="15165" priority="11190"/>
  </conditionalFormatting>
  <conditionalFormatting sqref="H121">
    <cfRule type="duplicateValues" dxfId="15164" priority="11188"/>
  </conditionalFormatting>
  <conditionalFormatting sqref="H121">
    <cfRule type="duplicateValues" dxfId="15163" priority="11187"/>
  </conditionalFormatting>
  <conditionalFormatting sqref="H122">
    <cfRule type="duplicateValues" dxfId="15162" priority="11104"/>
  </conditionalFormatting>
  <conditionalFormatting sqref="H122">
    <cfRule type="duplicateValues" dxfId="15161" priority="11106"/>
  </conditionalFormatting>
  <conditionalFormatting sqref="H122">
    <cfRule type="duplicateValues" dxfId="15160" priority="11105"/>
  </conditionalFormatting>
  <conditionalFormatting sqref="H122">
    <cfRule type="expression" dxfId="15159" priority="11113">
      <formula>_xlfn.ISFORMULA(H122)=TRUE</formula>
    </cfRule>
  </conditionalFormatting>
  <conditionalFormatting sqref="H122">
    <cfRule type="duplicateValues" dxfId="15158" priority="11044"/>
  </conditionalFormatting>
  <conditionalFormatting sqref="H122">
    <cfRule type="expression" dxfId="15157" priority="11049">
      <formula>_xlfn.ISFORMULA(H122)=TRUE</formula>
    </cfRule>
  </conditionalFormatting>
  <conditionalFormatting sqref="H122">
    <cfRule type="expression" dxfId="15156" priority="11047">
      <formula>_xlfn.ISFORMULA(H122)=TRUE</formula>
    </cfRule>
  </conditionalFormatting>
  <conditionalFormatting sqref="H122">
    <cfRule type="duplicateValues" dxfId="15155" priority="11048"/>
  </conditionalFormatting>
  <conditionalFormatting sqref="H122">
    <cfRule type="duplicateValues" dxfId="15154" priority="11046"/>
  </conditionalFormatting>
  <conditionalFormatting sqref="H122">
    <cfRule type="duplicateValues" dxfId="15153" priority="11045"/>
  </conditionalFormatting>
  <conditionalFormatting sqref="H122">
    <cfRule type="duplicateValues" dxfId="15152" priority="11020"/>
  </conditionalFormatting>
  <conditionalFormatting sqref="H122">
    <cfRule type="expression" dxfId="15151" priority="11025">
      <formula>_xlfn.ISFORMULA(H122)=TRUE</formula>
    </cfRule>
  </conditionalFormatting>
  <conditionalFormatting sqref="H122">
    <cfRule type="expression" dxfId="15150" priority="11023">
      <formula>_xlfn.ISFORMULA(H122)=TRUE</formula>
    </cfRule>
  </conditionalFormatting>
  <conditionalFormatting sqref="H122">
    <cfRule type="duplicateValues" dxfId="15149" priority="11024"/>
  </conditionalFormatting>
  <conditionalFormatting sqref="H122">
    <cfRule type="duplicateValues" dxfId="15148" priority="11022"/>
  </conditionalFormatting>
  <conditionalFormatting sqref="H122">
    <cfRule type="duplicateValues" dxfId="15147" priority="11021"/>
  </conditionalFormatting>
  <conditionalFormatting sqref="H139">
    <cfRule type="duplicateValues" dxfId="15146" priority="10985"/>
  </conditionalFormatting>
  <conditionalFormatting sqref="H139">
    <cfRule type="duplicateValues" dxfId="15145" priority="10990"/>
  </conditionalFormatting>
  <conditionalFormatting sqref="H139">
    <cfRule type="duplicateValues" dxfId="15144" priority="10989"/>
  </conditionalFormatting>
  <conditionalFormatting sqref="H139">
    <cfRule type="expression" dxfId="15143" priority="10991">
      <formula>_xlfn.ISFORMULA(H139)=TRUE</formula>
    </cfRule>
  </conditionalFormatting>
  <conditionalFormatting sqref="H155">
    <cfRule type="duplicateValues" dxfId="15142" priority="10955"/>
  </conditionalFormatting>
  <conditionalFormatting sqref="H155">
    <cfRule type="duplicateValues" dxfId="15141" priority="10956"/>
    <cfRule type="duplicateValues" dxfId="15140" priority="10957"/>
    <cfRule type="expression" dxfId="15139" priority="10958">
      <formula>_xlfn.ISFORMULA(H155)=TRUE</formula>
    </cfRule>
  </conditionalFormatting>
  <conditionalFormatting sqref="H155">
    <cfRule type="duplicateValues" dxfId="15138" priority="10960"/>
  </conditionalFormatting>
  <conditionalFormatting sqref="H155">
    <cfRule type="duplicateValues" dxfId="15137" priority="10959"/>
  </conditionalFormatting>
  <conditionalFormatting sqref="H155">
    <cfRule type="expression" dxfId="15136" priority="10961">
      <formula>_xlfn.ISFORMULA(H155)=TRUE</formula>
    </cfRule>
  </conditionalFormatting>
  <conditionalFormatting sqref="H156">
    <cfRule type="duplicateValues" dxfId="15135" priority="10923"/>
  </conditionalFormatting>
  <conditionalFormatting sqref="H156">
    <cfRule type="duplicateValues" dxfId="15134" priority="10925"/>
  </conditionalFormatting>
  <conditionalFormatting sqref="H156">
    <cfRule type="duplicateValues" dxfId="15133" priority="10924"/>
  </conditionalFormatting>
  <conditionalFormatting sqref="H156">
    <cfRule type="expression" dxfId="15132" priority="10926">
      <formula>_xlfn.ISFORMULA(H156)=TRUE</formula>
    </cfRule>
  </conditionalFormatting>
  <conditionalFormatting sqref="H173 H189">
    <cfRule type="duplicateValues" dxfId="15131" priority="10887"/>
  </conditionalFormatting>
  <conditionalFormatting sqref="H189 H173">
    <cfRule type="duplicateValues" dxfId="15130" priority="10889"/>
  </conditionalFormatting>
  <conditionalFormatting sqref="H189 H173">
    <cfRule type="duplicateValues" dxfId="15129" priority="10888"/>
  </conditionalFormatting>
  <conditionalFormatting sqref="H189 H173">
    <cfRule type="expression" dxfId="15128" priority="10890">
      <formula>_xlfn.ISFORMULA(H173)=TRUE</formula>
    </cfRule>
  </conditionalFormatting>
  <conditionalFormatting sqref="H14:H15">
    <cfRule type="duplicateValues" dxfId="15127" priority="10882"/>
  </conditionalFormatting>
  <conditionalFormatting sqref="H14:H15">
    <cfRule type="expression" dxfId="15126" priority="10886">
      <formula>_xlfn.ISFORMULA(H14)=TRUE</formula>
    </cfRule>
  </conditionalFormatting>
  <conditionalFormatting sqref="H14:H15">
    <cfRule type="duplicateValues" dxfId="15125" priority="10885"/>
  </conditionalFormatting>
  <conditionalFormatting sqref="H14:H15">
    <cfRule type="duplicateValues" dxfId="15124" priority="10884"/>
  </conditionalFormatting>
  <conditionalFormatting sqref="H14:H15">
    <cfRule type="duplicateValues" dxfId="15123" priority="10883"/>
  </conditionalFormatting>
  <conditionalFormatting sqref="H10:H11">
    <cfRule type="expression" dxfId="15122" priority="10881">
      <formula>_xlfn.ISFORMULA(H10)=TRUE</formula>
    </cfRule>
  </conditionalFormatting>
  <conditionalFormatting sqref="H10:H11">
    <cfRule type="duplicateValues" dxfId="15121" priority="10876"/>
    <cfRule type="duplicateValues" dxfId="15120" priority="10877"/>
    <cfRule type="duplicateValues" dxfId="15119" priority="10878"/>
    <cfRule type="duplicateValues" dxfId="15118" priority="10879"/>
    <cfRule type="duplicateValues" dxfId="15117" priority="10880"/>
  </conditionalFormatting>
  <conditionalFormatting sqref="H16">
    <cfRule type="duplicateValues" dxfId="15116" priority="10872"/>
    <cfRule type="duplicateValues" dxfId="15115" priority="10873"/>
    <cfRule type="duplicateValues" dxfId="15114" priority="10874"/>
    <cfRule type="expression" dxfId="15113" priority="10875">
      <formula>_xlfn.ISFORMULA(H16)=TRUE</formula>
    </cfRule>
  </conditionalFormatting>
  <conditionalFormatting sqref="H16">
    <cfRule type="expression" dxfId="15112" priority="10871">
      <formula>_xlfn.ISFORMULA(H16)=TRUE</formula>
    </cfRule>
  </conditionalFormatting>
  <conditionalFormatting sqref="H16">
    <cfRule type="expression" dxfId="15111" priority="10869">
      <formula>_xlfn.ISFORMULA(H16)=TRUE</formula>
    </cfRule>
    <cfRule type="expression" dxfId="15110" priority="10870">
      <formula>_xlfn.ISFORMULA(H16)=TRUE</formula>
    </cfRule>
  </conditionalFormatting>
  <conditionalFormatting sqref="H16">
    <cfRule type="duplicateValues" dxfId="15109" priority="10863"/>
    <cfRule type="duplicateValues" dxfId="15108" priority="10864"/>
    <cfRule type="expression" dxfId="15107" priority="10865">
      <formula>_xlfn.ISFORMULA(H16)=TRUE</formula>
    </cfRule>
    <cfRule type="expression" dxfId="15106" priority="10866">
      <formula>_xlfn.ISFORMULA(H16)=TRUE</formula>
    </cfRule>
    <cfRule type="duplicateValues" dxfId="15105" priority="10867"/>
    <cfRule type="expression" dxfId="15104" priority="10868">
      <formula>_xlfn.ISFORMULA(H16)=TRUE</formula>
    </cfRule>
  </conditionalFormatting>
  <conditionalFormatting sqref="H16">
    <cfRule type="duplicateValues" dxfId="15103" priority="10857"/>
    <cfRule type="duplicateValues" dxfId="15102" priority="10858"/>
    <cfRule type="expression" dxfId="15101" priority="10859">
      <formula>_xlfn.ISFORMULA(H16)=TRUE</formula>
    </cfRule>
    <cfRule type="expression" dxfId="15100" priority="10860">
      <formula>_xlfn.ISFORMULA(H16)=TRUE</formula>
    </cfRule>
    <cfRule type="duplicateValues" dxfId="15099" priority="10861"/>
    <cfRule type="expression" dxfId="15098" priority="10862">
      <formula>_xlfn.ISFORMULA(H16)=TRUE</formula>
    </cfRule>
  </conditionalFormatting>
  <conditionalFormatting sqref="H16">
    <cfRule type="duplicateValues" dxfId="15097" priority="10845"/>
    <cfRule type="duplicateValues" dxfId="15096" priority="10846"/>
    <cfRule type="duplicateValues" dxfId="15095" priority="10847"/>
    <cfRule type="duplicateValues" dxfId="15094" priority="10848"/>
    <cfRule type="duplicateValues" dxfId="15093" priority="10849"/>
    <cfRule type="expression" dxfId="15092" priority="10850">
      <formula>_xlfn.ISFORMULA(H16)=TRUE</formula>
    </cfRule>
    <cfRule type="duplicateValues" dxfId="15091" priority="10851"/>
    <cfRule type="expression" dxfId="15090" priority="10852">
      <formula>_xlfn.ISFORMULA(H16)=TRUE</formula>
    </cfRule>
    <cfRule type="duplicateValues" dxfId="15089" priority="10853"/>
    <cfRule type="duplicateValues" dxfId="15088" priority="10854"/>
    <cfRule type="duplicateValues" dxfId="15087" priority="10855"/>
    <cfRule type="expression" dxfId="15086" priority="10856">
      <formula>_xlfn.ISFORMULA(H16)=TRUE</formula>
    </cfRule>
  </conditionalFormatting>
  <conditionalFormatting sqref="H8">
    <cfRule type="expression" dxfId="15085" priority="10844">
      <formula>_xlfn.ISFORMULA(H8)=TRUE</formula>
    </cfRule>
  </conditionalFormatting>
  <conditionalFormatting sqref="H8">
    <cfRule type="duplicateValues" dxfId="15084" priority="10839"/>
    <cfRule type="duplicateValues" dxfId="15083" priority="10840"/>
    <cfRule type="duplicateValues" dxfId="15082" priority="10841"/>
    <cfRule type="duplicateValues" dxfId="15081" priority="10842"/>
    <cfRule type="duplicateValues" dxfId="15080" priority="10843"/>
  </conditionalFormatting>
  <conditionalFormatting sqref="H22:H28">
    <cfRule type="duplicateValues" dxfId="15079" priority="10828"/>
  </conditionalFormatting>
  <conditionalFormatting sqref="H22:H28">
    <cfRule type="expression" dxfId="15078" priority="10832">
      <formula>_xlfn.ISFORMULA(H22)=TRUE</formula>
    </cfRule>
  </conditionalFormatting>
  <conditionalFormatting sqref="H22:H28">
    <cfRule type="duplicateValues" dxfId="15077" priority="10831"/>
  </conditionalFormatting>
  <conditionalFormatting sqref="H22:H28">
    <cfRule type="duplicateValues" dxfId="15076" priority="10830"/>
  </conditionalFormatting>
  <conditionalFormatting sqref="H22:H28">
    <cfRule type="duplicateValues" dxfId="15075" priority="10829"/>
  </conditionalFormatting>
  <conditionalFormatting sqref="H27:H30">
    <cfRule type="duplicateValues" dxfId="15074" priority="10823"/>
  </conditionalFormatting>
  <conditionalFormatting sqref="H27:H30">
    <cfRule type="expression" dxfId="15073" priority="10827">
      <formula>_xlfn.ISFORMULA(H27)=TRUE</formula>
    </cfRule>
  </conditionalFormatting>
  <conditionalFormatting sqref="H27:H30">
    <cfRule type="duplicateValues" dxfId="15072" priority="10826"/>
  </conditionalFormatting>
  <conditionalFormatting sqref="H27:H30">
    <cfRule type="duplicateValues" dxfId="15071" priority="10825"/>
  </conditionalFormatting>
  <conditionalFormatting sqref="H27:H30">
    <cfRule type="duplicateValues" dxfId="15070" priority="10824"/>
  </conditionalFormatting>
  <conditionalFormatting sqref="H30">
    <cfRule type="duplicateValues" dxfId="15069" priority="10818"/>
  </conditionalFormatting>
  <conditionalFormatting sqref="H30">
    <cfRule type="expression" dxfId="15068" priority="10822">
      <formula>_xlfn.ISFORMULA(H30)=TRUE</formula>
    </cfRule>
  </conditionalFormatting>
  <conditionalFormatting sqref="H30">
    <cfRule type="duplicateValues" dxfId="15067" priority="10821"/>
  </conditionalFormatting>
  <conditionalFormatting sqref="H30">
    <cfRule type="duplicateValues" dxfId="15066" priority="10820"/>
  </conditionalFormatting>
  <conditionalFormatting sqref="H30">
    <cfRule type="duplicateValues" dxfId="15065" priority="10819"/>
  </conditionalFormatting>
  <conditionalFormatting sqref="H31">
    <cfRule type="duplicateValues" dxfId="15064" priority="10813"/>
  </conditionalFormatting>
  <conditionalFormatting sqref="H31">
    <cfRule type="expression" dxfId="15063" priority="10817">
      <formula>_xlfn.ISFORMULA(H31)=TRUE</formula>
    </cfRule>
  </conditionalFormatting>
  <conditionalFormatting sqref="H31">
    <cfRule type="duplicateValues" dxfId="15062" priority="10816"/>
  </conditionalFormatting>
  <conditionalFormatting sqref="H31">
    <cfRule type="duplicateValues" dxfId="15061" priority="10815"/>
  </conditionalFormatting>
  <conditionalFormatting sqref="H31">
    <cfRule type="duplicateValues" dxfId="15060" priority="10814"/>
  </conditionalFormatting>
  <conditionalFormatting sqref="H31:H33">
    <cfRule type="duplicateValues" dxfId="15059" priority="10808"/>
  </conditionalFormatting>
  <conditionalFormatting sqref="H31:H33">
    <cfRule type="expression" dxfId="15058" priority="10812">
      <formula>_xlfn.ISFORMULA(H31)=TRUE</formula>
    </cfRule>
  </conditionalFormatting>
  <conditionalFormatting sqref="H31:H33">
    <cfRule type="duplicateValues" dxfId="15057" priority="10811"/>
  </conditionalFormatting>
  <conditionalFormatting sqref="H31:H33">
    <cfRule type="duplicateValues" dxfId="15056" priority="10810"/>
  </conditionalFormatting>
  <conditionalFormatting sqref="H31:H33">
    <cfRule type="duplicateValues" dxfId="15055" priority="10809"/>
  </conditionalFormatting>
  <conditionalFormatting sqref="H31">
    <cfRule type="duplicateValues" dxfId="15054" priority="10798"/>
  </conditionalFormatting>
  <conditionalFormatting sqref="H31">
    <cfRule type="expression" dxfId="15053" priority="10802">
      <formula>_xlfn.ISFORMULA(H31)=TRUE</formula>
    </cfRule>
  </conditionalFormatting>
  <conditionalFormatting sqref="H31">
    <cfRule type="duplicateValues" dxfId="15052" priority="10801"/>
  </conditionalFormatting>
  <conditionalFormatting sqref="H31">
    <cfRule type="duplicateValues" dxfId="15051" priority="10800"/>
  </conditionalFormatting>
  <conditionalFormatting sqref="H31">
    <cfRule type="duplicateValues" dxfId="15050" priority="10799"/>
  </conditionalFormatting>
  <conditionalFormatting sqref="H32">
    <cfRule type="duplicateValues" dxfId="15049" priority="10793"/>
  </conditionalFormatting>
  <conditionalFormatting sqref="H32">
    <cfRule type="expression" dxfId="15048" priority="10797">
      <formula>_xlfn.ISFORMULA(H32)=TRUE</formula>
    </cfRule>
  </conditionalFormatting>
  <conditionalFormatting sqref="H32">
    <cfRule type="duplicateValues" dxfId="15047" priority="10796"/>
  </conditionalFormatting>
  <conditionalFormatting sqref="H32">
    <cfRule type="duplicateValues" dxfId="15046" priority="10795"/>
  </conditionalFormatting>
  <conditionalFormatting sqref="H32">
    <cfRule type="duplicateValues" dxfId="15045" priority="10794"/>
  </conditionalFormatting>
  <conditionalFormatting sqref="H21">
    <cfRule type="duplicateValues" dxfId="15044" priority="10783"/>
  </conditionalFormatting>
  <conditionalFormatting sqref="H21">
    <cfRule type="expression" dxfId="15043" priority="10787">
      <formula>_xlfn.ISFORMULA(H21)=TRUE</formula>
    </cfRule>
  </conditionalFormatting>
  <conditionalFormatting sqref="H21">
    <cfRule type="duplicateValues" dxfId="15042" priority="10786"/>
  </conditionalFormatting>
  <conditionalFormatting sqref="H21">
    <cfRule type="duplicateValues" dxfId="15041" priority="10785"/>
  </conditionalFormatting>
  <conditionalFormatting sqref="H21">
    <cfRule type="duplicateValues" dxfId="15040" priority="10784"/>
  </conditionalFormatting>
  <conditionalFormatting sqref="H40:H49">
    <cfRule type="duplicateValues" dxfId="15039" priority="10777"/>
  </conditionalFormatting>
  <conditionalFormatting sqref="H40:H49">
    <cfRule type="expression" dxfId="15038" priority="10782">
      <formula>_xlfn.ISFORMULA(H40)=TRUE</formula>
    </cfRule>
  </conditionalFormatting>
  <conditionalFormatting sqref="H40:H49">
    <cfRule type="expression" dxfId="15037" priority="10780">
      <formula>_xlfn.ISFORMULA(H40)=TRUE</formula>
    </cfRule>
  </conditionalFormatting>
  <conditionalFormatting sqref="H40:H49">
    <cfRule type="duplicateValues" dxfId="15036" priority="10781"/>
  </conditionalFormatting>
  <conditionalFormatting sqref="H40:H49">
    <cfRule type="duplicateValues" dxfId="15035" priority="10779"/>
  </conditionalFormatting>
  <conditionalFormatting sqref="H40:H49">
    <cfRule type="duplicateValues" dxfId="15034" priority="10778"/>
  </conditionalFormatting>
  <conditionalFormatting sqref="H38">
    <cfRule type="duplicateValues" dxfId="15033" priority="10769"/>
    <cfRule type="duplicateValues" dxfId="15032" priority="10770"/>
    <cfRule type="duplicateValues" dxfId="15031" priority="10771"/>
    <cfRule type="expression" dxfId="15030" priority="10772">
      <formula>_xlfn.ISFORMULA(H38)=TRUE</formula>
    </cfRule>
    <cfRule type="duplicateValues" dxfId="15029" priority="10773"/>
    <cfRule type="duplicateValues" dxfId="15028" priority="10774"/>
    <cfRule type="duplicateValues" dxfId="15027" priority="10775"/>
    <cfRule type="expression" dxfId="15026" priority="10776">
      <formula>_xlfn.ISFORMULA(H38)=TRUE</formula>
    </cfRule>
  </conditionalFormatting>
  <conditionalFormatting sqref="H40">
    <cfRule type="duplicateValues" dxfId="15025" priority="10757"/>
    <cfRule type="duplicateValues" dxfId="15024" priority="10758"/>
    <cfRule type="duplicateValues" dxfId="15023" priority="10759"/>
    <cfRule type="duplicateValues" dxfId="15022" priority="10760"/>
    <cfRule type="duplicateValues" dxfId="15021" priority="10761"/>
    <cfRule type="expression" dxfId="15020" priority="10762">
      <formula>_xlfn.ISFORMULA(H40)=TRUE</formula>
    </cfRule>
    <cfRule type="duplicateValues" dxfId="15019" priority="10763"/>
    <cfRule type="expression" dxfId="15018" priority="10764">
      <formula>_xlfn.ISFORMULA(H40)=TRUE</formula>
    </cfRule>
    <cfRule type="duplicateValues" dxfId="15017" priority="10765"/>
    <cfRule type="duplicateValues" dxfId="15016" priority="10766"/>
    <cfRule type="duplicateValues" dxfId="15015" priority="10767"/>
    <cfRule type="expression" dxfId="15014" priority="10768">
      <formula>_xlfn.ISFORMULA(H40)=TRUE</formula>
    </cfRule>
  </conditionalFormatting>
  <conditionalFormatting sqref="H40">
    <cfRule type="duplicateValues" dxfId="15013" priority="10749"/>
    <cfRule type="duplicateValues" dxfId="15012" priority="10750"/>
    <cfRule type="duplicateValues" dxfId="15011" priority="10751"/>
    <cfRule type="expression" dxfId="15010" priority="10752">
      <formula>_xlfn.ISFORMULA(H40)=TRUE</formula>
    </cfRule>
    <cfRule type="duplicateValues" dxfId="15009" priority="10753"/>
    <cfRule type="duplicateValues" dxfId="15008" priority="10754"/>
    <cfRule type="duplicateValues" dxfId="15007" priority="10755"/>
    <cfRule type="expression" dxfId="15006" priority="10756">
      <formula>_xlfn.ISFORMULA(H40)=TRUE</formula>
    </cfRule>
  </conditionalFormatting>
  <conditionalFormatting sqref="H46:H48">
    <cfRule type="duplicateValues" dxfId="15005" priority="10743"/>
  </conditionalFormatting>
  <conditionalFormatting sqref="H46:H48">
    <cfRule type="expression" dxfId="15004" priority="10748">
      <formula>_xlfn.ISFORMULA(H46)=TRUE</formula>
    </cfRule>
  </conditionalFormatting>
  <conditionalFormatting sqref="H46:H48">
    <cfRule type="expression" dxfId="15003" priority="10746">
      <formula>_xlfn.ISFORMULA(H46)=TRUE</formula>
    </cfRule>
  </conditionalFormatting>
  <conditionalFormatting sqref="H46:H48">
    <cfRule type="duplicateValues" dxfId="15002" priority="10747"/>
  </conditionalFormatting>
  <conditionalFormatting sqref="H46:H48">
    <cfRule type="duplicateValues" dxfId="15001" priority="10745"/>
  </conditionalFormatting>
  <conditionalFormatting sqref="H46:H48">
    <cfRule type="duplicateValues" dxfId="15000" priority="10744"/>
  </conditionalFormatting>
  <conditionalFormatting sqref="H50">
    <cfRule type="duplicateValues" dxfId="14999" priority="10737"/>
  </conditionalFormatting>
  <conditionalFormatting sqref="H50">
    <cfRule type="expression" dxfId="14998" priority="10742">
      <formula>_xlfn.ISFORMULA(H50)=TRUE</formula>
    </cfRule>
  </conditionalFormatting>
  <conditionalFormatting sqref="H50">
    <cfRule type="expression" dxfId="14997" priority="10740">
      <formula>_xlfn.ISFORMULA(H50)=TRUE</formula>
    </cfRule>
  </conditionalFormatting>
  <conditionalFormatting sqref="H50">
    <cfRule type="duplicateValues" dxfId="14996" priority="10741"/>
  </conditionalFormatting>
  <conditionalFormatting sqref="H50">
    <cfRule type="duplicateValues" dxfId="14995" priority="10739"/>
  </conditionalFormatting>
  <conditionalFormatting sqref="H50">
    <cfRule type="duplicateValues" dxfId="14994" priority="10738"/>
  </conditionalFormatting>
  <conditionalFormatting sqref="H49:H52">
    <cfRule type="duplicateValues" dxfId="14993" priority="10731"/>
  </conditionalFormatting>
  <conditionalFormatting sqref="H49:H52">
    <cfRule type="expression" dxfId="14992" priority="10736">
      <formula>_xlfn.ISFORMULA(H49)=TRUE</formula>
    </cfRule>
  </conditionalFormatting>
  <conditionalFormatting sqref="H49:H52">
    <cfRule type="expression" dxfId="14991" priority="10734">
      <formula>_xlfn.ISFORMULA(H49)=TRUE</formula>
    </cfRule>
  </conditionalFormatting>
  <conditionalFormatting sqref="H49:H52">
    <cfRule type="duplicateValues" dxfId="14990" priority="10735"/>
  </conditionalFormatting>
  <conditionalFormatting sqref="H49:H52">
    <cfRule type="duplicateValues" dxfId="14989" priority="10733"/>
  </conditionalFormatting>
  <conditionalFormatting sqref="H49:H52">
    <cfRule type="duplicateValues" dxfId="14988" priority="10732"/>
  </conditionalFormatting>
  <conditionalFormatting sqref="H58:H59 H61:H62 H64:H67">
    <cfRule type="duplicateValues" dxfId="14987" priority="10718"/>
  </conditionalFormatting>
  <conditionalFormatting sqref="H58 H61 H65:H67">
    <cfRule type="expression" dxfId="14986" priority="10730">
      <formula>_xlfn.ISFORMULA(H58)=TRUE</formula>
    </cfRule>
  </conditionalFormatting>
  <conditionalFormatting sqref="H62">
    <cfRule type="duplicateValues" dxfId="14985" priority="10719"/>
    <cfRule type="duplicateValues" dxfId="14984" priority="10720"/>
    <cfRule type="duplicateValues" dxfId="14983" priority="10721"/>
    <cfRule type="expression" dxfId="14982" priority="10722">
      <formula>_xlfn.ISFORMULA(H62)=TRUE</formula>
    </cfRule>
  </conditionalFormatting>
  <conditionalFormatting sqref="H64">
    <cfRule type="duplicateValues" dxfId="14981" priority="10723"/>
    <cfRule type="duplicateValues" dxfId="14980" priority="10724"/>
    <cfRule type="duplicateValues" dxfId="14979" priority="10725"/>
    <cfRule type="expression" dxfId="14978" priority="10726">
      <formula>_xlfn.ISFORMULA(H64)=TRUE</formula>
    </cfRule>
  </conditionalFormatting>
  <conditionalFormatting sqref="H58 H61 H65:H67">
    <cfRule type="duplicateValues" dxfId="14977" priority="10729"/>
  </conditionalFormatting>
  <conditionalFormatting sqref="H58 H61 H65:H67">
    <cfRule type="duplicateValues" dxfId="14976" priority="10728"/>
  </conditionalFormatting>
  <conditionalFormatting sqref="H58 H61 H65:H67">
    <cfRule type="duplicateValues" dxfId="14975" priority="10727"/>
  </conditionalFormatting>
  <conditionalFormatting sqref="H55">
    <cfRule type="duplicateValues" dxfId="14974" priority="10712"/>
  </conditionalFormatting>
  <conditionalFormatting sqref="H55">
    <cfRule type="expression" dxfId="14973" priority="10717">
      <formula>_xlfn.ISFORMULA(H55)=TRUE</formula>
    </cfRule>
  </conditionalFormatting>
  <conditionalFormatting sqref="H55">
    <cfRule type="expression" dxfId="14972" priority="10715">
      <formula>_xlfn.ISFORMULA(H55)=TRUE</formula>
    </cfRule>
  </conditionalFormatting>
  <conditionalFormatting sqref="H55">
    <cfRule type="duplicateValues" dxfId="14971" priority="10716"/>
  </conditionalFormatting>
  <conditionalFormatting sqref="H55">
    <cfRule type="duplicateValues" dxfId="14970" priority="10714"/>
  </conditionalFormatting>
  <conditionalFormatting sqref="H55">
    <cfRule type="duplicateValues" dxfId="14969" priority="10713"/>
  </conditionalFormatting>
  <conditionalFormatting sqref="H56:H58">
    <cfRule type="duplicateValues" dxfId="14968" priority="10706"/>
  </conditionalFormatting>
  <conditionalFormatting sqref="H56:H58">
    <cfRule type="expression" dxfId="14967" priority="10711">
      <formula>_xlfn.ISFORMULA(H56)=TRUE</formula>
    </cfRule>
  </conditionalFormatting>
  <conditionalFormatting sqref="H56:H58">
    <cfRule type="expression" dxfId="14966" priority="10709">
      <formula>_xlfn.ISFORMULA(H56)=TRUE</formula>
    </cfRule>
  </conditionalFormatting>
  <conditionalFormatting sqref="H56:H58">
    <cfRule type="duplicateValues" dxfId="14965" priority="10710"/>
  </conditionalFormatting>
  <conditionalFormatting sqref="H56:H58">
    <cfRule type="duplicateValues" dxfId="14964" priority="10708"/>
  </conditionalFormatting>
  <conditionalFormatting sqref="H56:H58">
    <cfRule type="duplicateValues" dxfId="14963" priority="10707"/>
  </conditionalFormatting>
  <conditionalFormatting sqref="H59:H61">
    <cfRule type="duplicateValues" dxfId="14962" priority="10701"/>
  </conditionalFormatting>
  <conditionalFormatting sqref="H59:H61">
    <cfRule type="expression" dxfId="14961" priority="10705">
      <formula>_xlfn.ISFORMULA(H59)=TRUE</formula>
    </cfRule>
  </conditionalFormatting>
  <conditionalFormatting sqref="H59:H61">
    <cfRule type="duplicateValues" dxfId="14960" priority="10704"/>
  </conditionalFormatting>
  <conditionalFormatting sqref="H59:H61">
    <cfRule type="duplicateValues" dxfId="14959" priority="10703"/>
  </conditionalFormatting>
  <conditionalFormatting sqref="H59:H61">
    <cfRule type="duplicateValues" dxfId="14958" priority="10702"/>
  </conditionalFormatting>
  <conditionalFormatting sqref="H63">
    <cfRule type="duplicateValues" dxfId="14957" priority="10696"/>
  </conditionalFormatting>
  <conditionalFormatting sqref="H63">
    <cfRule type="expression" dxfId="14956" priority="10700">
      <formula>_xlfn.ISFORMULA(H63)=TRUE</formula>
    </cfRule>
  </conditionalFormatting>
  <conditionalFormatting sqref="H63">
    <cfRule type="duplicateValues" dxfId="14955" priority="10699"/>
  </conditionalFormatting>
  <conditionalFormatting sqref="H63">
    <cfRule type="duplicateValues" dxfId="14954" priority="10698"/>
  </conditionalFormatting>
  <conditionalFormatting sqref="H63">
    <cfRule type="duplicateValues" dxfId="14953" priority="10697"/>
  </conditionalFormatting>
  <conditionalFormatting sqref="H65">
    <cfRule type="duplicateValues" dxfId="14952" priority="10691"/>
  </conditionalFormatting>
  <conditionalFormatting sqref="H65">
    <cfRule type="expression" dxfId="14951" priority="10695">
      <formula>_xlfn.ISFORMULA(H65)=TRUE</formula>
    </cfRule>
  </conditionalFormatting>
  <conditionalFormatting sqref="H65">
    <cfRule type="duplicateValues" dxfId="14950" priority="10694"/>
  </conditionalFormatting>
  <conditionalFormatting sqref="H65">
    <cfRule type="duplicateValues" dxfId="14949" priority="10693"/>
  </conditionalFormatting>
  <conditionalFormatting sqref="H65">
    <cfRule type="duplicateValues" dxfId="14948" priority="10692"/>
  </conditionalFormatting>
  <conditionalFormatting sqref="H78">
    <cfRule type="duplicateValues" dxfId="14947" priority="10627"/>
  </conditionalFormatting>
  <conditionalFormatting sqref="H78">
    <cfRule type="expression" dxfId="14946" priority="10632">
      <formula>_xlfn.ISFORMULA(H78)=TRUE</formula>
    </cfRule>
  </conditionalFormatting>
  <conditionalFormatting sqref="H78">
    <cfRule type="expression" dxfId="14945" priority="10630">
      <formula>_xlfn.ISFORMULA(H78)=TRUE</formula>
    </cfRule>
  </conditionalFormatting>
  <conditionalFormatting sqref="H78">
    <cfRule type="duplicateValues" dxfId="14944" priority="10631"/>
  </conditionalFormatting>
  <conditionalFormatting sqref="H78">
    <cfRule type="duplicateValues" dxfId="14943" priority="10629"/>
  </conditionalFormatting>
  <conditionalFormatting sqref="H78">
    <cfRule type="duplicateValues" dxfId="14942" priority="10628"/>
  </conditionalFormatting>
  <conditionalFormatting sqref="H87">
    <cfRule type="duplicateValues" dxfId="14941" priority="10598"/>
  </conditionalFormatting>
  <conditionalFormatting sqref="H87">
    <cfRule type="duplicateValues" dxfId="14940" priority="10601"/>
    <cfRule type="expression" dxfId="14939" priority="10602">
      <formula>_xlfn.ISFORMULA(H87)=TRUE</formula>
    </cfRule>
  </conditionalFormatting>
  <conditionalFormatting sqref="H87">
    <cfRule type="duplicateValues" dxfId="14938" priority="10600"/>
  </conditionalFormatting>
  <conditionalFormatting sqref="H87">
    <cfRule type="duplicateValues" dxfId="14937" priority="10599"/>
  </conditionalFormatting>
  <conditionalFormatting sqref="H74">
    <cfRule type="expression" dxfId="14936" priority="10596">
      <formula>_xlfn.ISFORMULA(H74)=TRUE</formula>
    </cfRule>
  </conditionalFormatting>
  <conditionalFormatting sqref="H76">
    <cfRule type="expression" dxfId="14935" priority="10595">
      <formula>_xlfn.ISFORMULA(H76)=TRUE</formula>
    </cfRule>
  </conditionalFormatting>
  <conditionalFormatting sqref="H97">
    <cfRule type="duplicateValues" dxfId="14934" priority="10549"/>
  </conditionalFormatting>
  <conditionalFormatting sqref="H97">
    <cfRule type="expression" dxfId="14933" priority="10554">
      <formula>_xlfn.ISFORMULA(H97)=TRUE</formula>
    </cfRule>
  </conditionalFormatting>
  <conditionalFormatting sqref="H97">
    <cfRule type="expression" dxfId="14932" priority="10552">
      <formula>_xlfn.ISFORMULA(H97)=TRUE</formula>
    </cfRule>
  </conditionalFormatting>
  <conditionalFormatting sqref="H97">
    <cfRule type="duplicateValues" dxfId="14931" priority="10553"/>
  </conditionalFormatting>
  <conditionalFormatting sqref="H97">
    <cfRule type="duplicateValues" dxfId="14930" priority="10551"/>
  </conditionalFormatting>
  <conditionalFormatting sqref="H97">
    <cfRule type="duplicateValues" dxfId="14929" priority="10550"/>
  </conditionalFormatting>
  <conditionalFormatting sqref="H6">
    <cfRule type="expression" dxfId="14928" priority="10370">
      <formula>_xlfn.ISFORMULA(H6)=TRUE</formula>
    </cfRule>
  </conditionalFormatting>
  <conditionalFormatting sqref="H6">
    <cfRule type="duplicateValues" dxfId="14927" priority="10365"/>
    <cfRule type="duplicateValues" dxfId="14926" priority="10366"/>
    <cfRule type="duplicateValues" dxfId="14925" priority="10367"/>
    <cfRule type="duplicateValues" dxfId="14924" priority="10368"/>
    <cfRule type="duplicateValues" dxfId="14923" priority="10369"/>
  </conditionalFormatting>
  <conditionalFormatting sqref="H69">
    <cfRule type="duplicateValues" dxfId="14922" priority="10357"/>
    <cfRule type="duplicateValues" dxfId="14921" priority="10358"/>
    <cfRule type="duplicateValues" dxfId="14920" priority="10359"/>
    <cfRule type="expression" dxfId="14919" priority="10360">
      <formula>_xlfn.ISFORMULA(H69)=TRUE</formula>
    </cfRule>
    <cfRule type="duplicateValues" dxfId="14918" priority="10361"/>
    <cfRule type="duplicateValues" dxfId="14917" priority="10362"/>
    <cfRule type="duplicateValues" dxfId="14916" priority="10363"/>
    <cfRule type="expression" dxfId="14915" priority="10364">
      <formula>_xlfn.ISFORMULA(H69)=TRUE</formula>
    </cfRule>
  </conditionalFormatting>
  <conditionalFormatting sqref="H73">
    <cfRule type="duplicateValues" dxfId="14914" priority="10345"/>
    <cfRule type="duplicateValues" dxfId="14913" priority="10346"/>
    <cfRule type="duplicateValues" dxfId="14912" priority="10347"/>
    <cfRule type="duplicateValues" dxfId="14911" priority="10348"/>
    <cfRule type="duplicateValues" dxfId="14910" priority="10349"/>
    <cfRule type="expression" dxfId="14909" priority="10350">
      <formula>_xlfn.ISFORMULA(H73)=TRUE</formula>
    </cfRule>
    <cfRule type="duplicateValues" dxfId="14908" priority="10351"/>
    <cfRule type="expression" dxfId="14907" priority="10352">
      <formula>_xlfn.ISFORMULA(H73)=TRUE</formula>
    </cfRule>
    <cfRule type="duplicateValues" dxfId="14906" priority="10353"/>
    <cfRule type="duplicateValues" dxfId="14905" priority="10354"/>
    <cfRule type="duplicateValues" dxfId="14904" priority="10355"/>
    <cfRule type="expression" dxfId="14903" priority="10356">
      <formula>_xlfn.ISFORMULA(H73)=TRUE</formula>
    </cfRule>
  </conditionalFormatting>
  <conditionalFormatting sqref="H73">
    <cfRule type="duplicateValues" dxfId="14902" priority="10337"/>
    <cfRule type="duplicateValues" dxfId="14901" priority="10338"/>
    <cfRule type="duplicateValues" dxfId="14900" priority="10339"/>
    <cfRule type="expression" dxfId="14899" priority="10340">
      <formula>_xlfn.ISFORMULA(H73)=TRUE</formula>
    </cfRule>
    <cfRule type="duplicateValues" dxfId="14898" priority="10341"/>
    <cfRule type="duplicateValues" dxfId="14897" priority="10342"/>
    <cfRule type="duplicateValues" dxfId="14896" priority="10343"/>
    <cfRule type="expression" dxfId="14895" priority="10344">
      <formula>_xlfn.ISFORMULA(H73)=TRUE</formula>
    </cfRule>
  </conditionalFormatting>
  <conditionalFormatting sqref="H79">
    <cfRule type="expression" dxfId="14894" priority="10336">
      <formula>_xlfn.ISFORMULA(H79)=TRUE</formula>
    </cfRule>
  </conditionalFormatting>
  <conditionalFormatting sqref="H80:H81">
    <cfRule type="expression" dxfId="14893" priority="10335">
      <formula>_xlfn.ISFORMULA(H80)=TRUE</formula>
    </cfRule>
  </conditionalFormatting>
  <conditionalFormatting sqref="H82:H83">
    <cfRule type="expression" dxfId="14892" priority="10334">
      <formula>_xlfn.ISFORMULA(H82)=TRUE</formula>
    </cfRule>
  </conditionalFormatting>
  <conditionalFormatting sqref="H84">
    <cfRule type="expression" dxfId="14891" priority="10333">
      <formula>_xlfn.ISFORMULA(H84)=TRUE</formula>
    </cfRule>
  </conditionalFormatting>
  <conditionalFormatting sqref="H85:H86">
    <cfRule type="expression" dxfId="14890" priority="10332">
      <formula>_xlfn.ISFORMULA(H85)=TRUE</formula>
    </cfRule>
  </conditionalFormatting>
  <conditionalFormatting sqref="H89:H90">
    <cfRule type="expression" dxfId="14889" priority="10331">
      <formula>_xlfn.ISFORMULA(H89)=TRUE</formula>
    </cfRule>
  </conditionalFormatting>
  <conditionalFormatting sqref="H93">
    <cfRule type="duplicateValues" dxfId="14888" priority="10324"/>
  </conditionalFormatting>
  <conditionalFormatting sqref="H93">
    <cfRule type="expression" dxfId="14887" priority="10329">
      <formula>_xlfn.ISFORMULA(H93)=TRUE</formula>
    </cfRule>
  </conditionalFormatting>
  <conditionalFormatting sqref="H93">
    <cfRule type="expression" dxfId="14886" priority="10327">
      <formula>_xlfn.ISFORMULA(H93)=TRUE</formula>
    </cfRule>
  </conditionalFormatting>
  <conditionalFormatting sqref="H93">
    <cfRule type="duplicateValues" dxfId="14885" priority="10328"/>
  </conditionalFormatting>
  <conditionalFormatting sqref="H93">
    <cfRule type="duplicateValues" dxfId="14884" priority="10326"/>
  </conditionalFormatting>
  <conditionalFormatting sqref="H93">
    <cfRule type="duplicateValues" dxfId="14883" priority="10325"/>
  </conditionalFormatting>
  <conditionalFormatting sqref="H168">
    <cfRule type="duplicateValues" dxfId="14882" priority="10099"/>
  </conditionalFormatting>
  <conditionalFormatting sqref="H168">
    <cfRule type="duplicateValues" dxfId="14881" priority="10101"/>
  </conditionalFormatting>
  <conditionalFormatting sqref="H168">
    <cfRule type="duplicateValues" dxfId="14880" priority="10100"/>
  </conditionalFormatting>
  <conditionalFormatting sqref="H168">
    <cfRule type="expression" dxfId="14879" priority="10102">
      <formula>_xlfn.ISFORMULA(H168)=TRUE</formula>
    </cfRule>
  </conditionalFormatting>
  <conditionalFormatting sqref="H176:H177">
    <cfRule type="duplicateValues" dxfId="14878" priority="10063"/>
  </conditionalFormatting>
  <conditionalFormatting sqref="H176:H177">
    <cfRule type="duplicateValues" dxfId="14877" priority="10065"/>
  </conditionalFormatting>
  <conditionalFormatting sqref="H176:H177">
    <cfRule type="duplicateValues" dxfId="14876" priority="10064"/>
  </conditionalFormatting>
  <conditionalFormatting sqref="H176:H177">
    <cfRule type="expression" dxfId="14875" priority="10066">
      <formula>_xlfn.ISFORMULA(H176)=TRUE</formula>
    </cfRule>
  </conditionalFormatting>
  <conditionalFormatting sqref="H191:H194">
    <cfRule type="duplicateValues" dxfId="14874" priority="10059"/>
  </conditionalFormatting>
  <conditionalFormatting sqref="H191:H194">
    <cfRule type="duplicateValues" dxfId="14873" priority="10061"/>
  </conditionalFormatting>
  <conditionalFormatting sqref="H191:H194">
    <cfRule type="duplicateValues" dxfId="14872" priority="10060"/>
  </conditionalFormatting>
  <conditionalFormatting sqref="H191:H194">
    <cfRule type="expression" dxfId="14871" priority="10062">
      <formula>_xlfn.ISFORMULA(H191)=TRUE</formula>
    </cfRule>
  </conditionalFormatting>
  <conditionalFormatting sqref="H192:H198">
    <cfRule type="duplicateValues" dxfId="14870" priority="10055"/>
  </conditionalFormatting>
  <conditionalFormatting sqref="H192:H198">
    <cfRule type="duplicateValues" dxfId="14869" priority="10057"/>
  </conditionalFormatting>
  <conditionalFormatting sqref="H192:H198">
    <cfRule type="duplicateValues" dxfId="14868" priority="10056"/>
  </conditionalFormatting>
  <conditionalFormatting sqref="H192:H198">
    <cfRule type="expression" dxfId="14867" priority="10058">
      <formula>_xlfn.ISFORMULA(H192)=TRUE</formula>
    </cfRule>
  </conditionalFormatting>
  <conditionalFormatting sqref="H213 H223 H217:H219">
    <cfRule type="duplicateValues" dxfId="14866" priority="10039"/>
  </conditionalFormatting>
  <conditionalFormatting sqref="H213 H223 H217:H219">
    <cfRule type="duplicateValues" dxfId="14865" priority="10041"/>
  </conditionalFormatting>
  <conditionalFormatting sqref="H213 H223 H217:H219">
    <cfRule type="duplicateValues" dxfId="14864" priority="10040"/>
  </conditionalFormatting>
  <conditionalFormatting sqref="H213 H223 H217:H219">
    <cfRule type="expression" dxfId="14863" priority="10042">
      <formula>_xlfn.ISFORMULA(H213)=TRUE</formula>
    </cfRule>
  </conditionalFormatting>
  <conditionalFormatting sqref="H224">
    <cfRule type="duplicateValues" dxfId="14862" priority="10032"/>
  </conditionalFormatting>
  <conditionalFormatting sqref="H224">
    <cfRule type="duplicateValues" dxfId="14861" priority="10037"/>
  </conditionalFormatting>
  <conditionalFormatting sqref="H224">
    <cfRule type="duplicateValues" dxfId="14860" priority="10036"/>
  </conditionalFormatting>
  <conditionalFormatting sqref="H224">
    <cfRule type="expression" dxfId="14859" priority="10038">
      <formula>_xlfn.ISFORMULA(H224)=TRUE</formula>
    </cfRule>
  </conditionalFormatting>
  <conditionalFormatting sqref="H241">
    <cfRule type="duplicateValues" dxfId="14858" priority="10019"/>
  </conditionalFormatting>
  <conditionalFormatting sqref="H241">
    <cfRule type="duplicateValues" dxfId="14857" priority="10021"/>
  </conditionalFormatting>
  <conditionalFormatting sqref="H241">
    <cfRule type="duplicateValues" dxfId="14856" priority="10020"/>
  </conditionalFormatting>
  <conditionalFormatting sqref="H241">
    <cfRule type="expression" dxfId="14855" priority="10022">
      <formula>_xlfn.ISFORMULA(H241)=TRUE</formula>
    </cfRule>
  </conditionalFormatting>
  <conditionalFormatting sqref="H290">
    <cfRule type="expression" dxfId="14854" priority="9991">
      <formula>_xlfn.ISFORMULA(H290)=TRUE</formula>
    </cfRule>
  </conditionalFormatting>
  <conditionalFormatting sqref="H269">
    <cfRule type="duplicateValues" dxfId="14853" priority="9995"/>
  </conditionalFormatting>
  <conditionalFormatting sqref="H269">
    <cfRule type="duplicateValues" dxfId="14852" priority="9997"/>
  </conditionalFormatting>
  <conditionalFormatting sqref="H269">
    <cfRule type="duplicateValues" dxfId="14851" priority="9996"/>
  </conditionalFormatting>
  <conditionalFormatting sqref="H269">
    <cfRule type="expression" dxfId="14850" priority="9998">
      <formula>_xlfn.ISFORMULA(H269)=TRUE</formula>
    </cfRule>
  </conditionalFormatting>
  <conditionalFormatting sqref="H281">
    <cfRule type="expression" dxfId="14849" priority="9992">
      <formula>_xlfn.ISFORMULA(H281)=TRUE</formula>
    </cfRule>
  </conditionalFormatting>
  <conditionalFormatting sqref="H88">
    <cfRule type="expression" dxfId="14848" priority="9987">
      <formula>_xlfn.ISFORMULA(H88)=TRUE</formula>
    </cfRule>
  </conditionalFormatting>
  <conditionalFormatting sqref="H90">
    <cfRule type="expression" dxfId="14847" priority="9986">
      <formula>_xlfn.ISFORMULA(H90)=TRUE</formula>
    </cfRule>
  </conditionalFormatting>
  <conditionalFormatting sqref="H91:H92">
    <cfRule type="duplicateValues" dxfId="14846" priority="9980"/>
  </conditionalFormatting>
  <conditionalFormatting sqref="H91:H92">
    <cfRule type="expression" dxfId="14845" priority="9985">
      <formula>_xlfn.ISFORMULA(H91)=TRUE</formula>
    </cfRule>
  </conditionalFormatting>
  <conditionalFormatting sqref="H91:H92">
    <cfRule type="expression" dxfId="14844" priority="9983">
      <formula>_xlfn.ISFORMULA(H91)=TRUE</formula>
    </cfRule>
  </conditionalFormatting>
  <conditionalFormatting sqref="H91:H92">
    <cfRule type="duplicateValues" dxfId="14843" priority="9984"/>
  </conditionalFormatting>
  <conditionalFormatting sqref="H91:H92">
    <cfRule type="duplicateValues" dxfId="14842" priority="9982"/>
  </conditionalFormatting>
  <conditionalFormatting sqref="H91:H92">
    <cfRule type="duplicateValues" dxfId="14841" priority="9981"/>
  </conditionalFormatting>
  <conditionalFormatting sqref="G111:G112">
    <cfRule type="duplicateValues" dxfId="14840" priority="9974"/>
  </conditionalFormatting>
  <conditionalFormatting sqref="G111:G112">
    <cfRule type="expression" dxfId="14839" priority="9979">
      <formula>_xlfn.ISFORMULA(G111)=TRUE</formula>
    </cfRule>
  </conditionalFormatting>
  <conditionalFormatting sqref="G111:G112">
    <cfRule type="expression" dxfId="14838" priority="9977">
      <formula>_xlfn.ISFORMULA(G111)=TRUE</formula>
    </cfRule>
  </conditionalFormatting>
  <conditionalFormatting sqref="G111:G112">
    <cfRule type="duplicateValues" dxfId="14837" priority="9978"/>
  </conditionalFormatting>
  <conditionalFormatting sqref="G111:G112">
    <cfRule type="duplicateValues" dxfId="14836" priority="9976"/>
  </conditionalFormatting>
  <conditionalFormatting sqref="G111:G112">
    <cfRule type="duplicateValues" dxfId="14835" priority="9975"/>
  </conditionalFormatting>
  <conditionalFormatting sqref="G113">
    <cfRule type="duplicateValues" dxfId="14834" priority="9968"/>
  </conditionalFormatting>
  <conditionalFormatting sqref="G113">
    <cfRule type="expression" dxfId="14833" priority="9973">
      <formula>_xlfn.ISFORMULA(G113)=TRUE</formula>
    </cfRule>
  </conditionalFormatting>
  <conditionalFormatting sqref="G113">
    <cfRule type="expression" dxfId="14832" priority="9971">
      <formula>_xlfn.ISFORMULA(G113)=TRUE</formula>
    </cfRule>
  </conditionalFormatting>
  <conditionalFormatting sqref="G113">
    <cfRule type="duplicateValues" dxfId="14831" priority="9972"/>
  </conditionalFormatting>
  <conditionalFormatting sqref="G113">
    <cfRule type="duplicateValues" dxfId="14830" priority="9970"/>
  </conditionalFormatting>
  <conditionalFormatting sqref="G113">
    <cfRule type="duplicateValues" dxfId="14829" priority="9969"/>
  </conditionalFormatting>
  <conditionalFormatting sqref="H95">
    <cfRule type="duplicateValues" dxfId="14828" priority="9962"/>
  </conditionalFormatting>
  <conditionalFormatting sqref="H95">
    <cfRule type="expression" dxfId="14827" priority="9967">
      <formula>_xlfn.ISFORMULA(H95)=TRUE</formula>
    </cfRule>
  </conditionalFormatting>
  <conditionalFormatting sqref="H95">
    <cfRule type="expression" dxfId="14826" priority="9965">
      <formula>_xlfn.ISFORMULA(H95)=TRUE</formula>
    </cfRule>
  </conditionalFormatting>
  <conditionalFormatting sqref="H95">
    <cfRule type="duplicateValues" dxfId="14825" priority="9966"/>
  </conditionalFormatting>
  <conditionalFormatting sqref="H95">
    <cfRule type="duplicateValues" dxfId="14824" priority="9964"/>
  </conditionalFormatting>
  <conditionalFormatting sqref="H95">
    <cfRule type="duplicateValues" dxfId="14823" priority="9963"/>
  </conditionalFormatting>
  <conditionalFormatting sqref="H94">
    <cfRule type="duplicateValues" dxfId="14822" priority="9956"/>
  </conditionalFormatting>
  <conditionalFormatting sqref="H94">
    <cfRule type="expression" dxfId="14821" priority="9961">
      <formula>_xlfn.ISFORMULA(H94)=TRUE</formula>
    </cfRule>
  </conditionalFormatting>
  <conditionalFormatting sqref="H94">
    <cfRule type="expression" dxfId="14820" priority="9959">
      <formula>_xlfn.ISFORMULA(H94)=TRUE</formula>
    </cfRule>
  </conditionalFormatting>
  <conditionalFormatting sqref="H94">
    <cfRule type="duplicateValues" dxfId="14819" priority="9960"/>
  </conditionalFormatting>
  <conditionalFormatting sqref="H94">
    <cfRule type="duplicateValues" dxfId="14818" priority="9958"/>
  </conditionalFormatting>
  <conditionalFormatting sqref="H94">
    <cfRule type="duplicateValues" dxfId="14817" priority="9957"/>
  </conditionalFormatting>
  <conditionalFormatting sqref="H96">
    <cfRule type="duplicateValues" dxfId="14816" priority="9951"/>
  </conditionalFormatting>
  <conditionalFormatting sqref="H96">
    <cfRule type="duplicateValues" dxfId="14815" priority="9954"/>
    <cfRule type="expression" dxfId="14814" priority="9955">
      <formula>_xlfn.ISFORMULA(H96)=TRUE</formula>
    </cfRule>
  </conditionalFormatting>
  <conditionalFormatting sqref="H96">
    <cfRule type="duplicateValues" dxfId="14813" priority="9953"/>
  </conditionalFormatting>
  <conditionalFormatting sqref="H96">
    <cfRule type="duplicateValues" dxfId="14812" priority="9952"/>
  </conditionalFormatting>
  <conditionalFormatting sqref="H99">
    <cfRule type="duplicateValues" dxfId="14811" priority="9945"/>
  </conditionalFormatting>
  <conditionalFormatting sqref="H99">
    <cfRule type="expression" dxfId="14810" priority="9950">
      <formula>_xlfn.ISFORMULA(H99)=TRUE</formula>
    </cfRule>
  </conditionalFormatting>
  <conditionalFormatting sqref="H99">
    <cfRule type="expression" dxfId="14809" priority="9948">
      <formula>_xlfn.ISFORMULA(H99)=TRUE</formula>
    </cfRule>
  </conditionalFormatting>
  <conditionalFormatting sqref="H99">
    <cfRule type="duplicateValues" dxfId="14808" priority="9949"/>
  </conditionalFormatting>
  <conditionalFormatting sqref="H99">
    <cfRule type="duplicateValues" dxfId="14807" priority="9947"/>
  </conditionalFormatting>
  <conditionalFormatting sqref="H99">
    <cfRule type="duplicateValues" dxfId="14806" priority="9946"/>
  </conditionalFormatting>
  <conditionalFormatting sqref="H101">
    <cfRule type="duplicateValues" dxfId="14805" priority="9939"/>
  </conditionalFormatting>
  <conditionalFormatting sqref="H101">
    <cfRule type="expression" dxfId="14804" priority="9944">
      <formula>_xlfn.ISFORMULA(H101)=TRUE</formula>
    </cfRule>
  </conditionalFormatting>
  <conditionalFormatting sqref="H101">
    <cfRule type="expression" dxfId="14803" priority="9942">
      <formula>_xlfn.ISFORMULA(H101)=TRUE</formula>
    </cfRule>
  </conditionalFormatting>
  <conditionalFormatting sqref="H101">
    <cfRule type="duplicateValues" dxfId="14802" priority="9943"/>
  </conditionalFormatting>
  <conditionalFormatting sqref="H101">
    <cfRule type="duplicateValues" dxfId="14801" priority="9941"/>
  </conditionalFormatting>
  <conditionalFormatting sqref="H101">
    <cfRule type="duplicateValues" dxfId="14800" priority="9940"/>
  </conditionalFormatting>
  <conditionalFormatting sqref="H99">
    <cfRule type="duplicateValues" dxfId="14799" priority="9933"/>
  </conditionalFormatting>
  <conditionalFormatting sqref="H99">
    <cfRule type="expression" dxfId="14798" priority="9938">
      <formula>_xlfn.ISFORMULA(H99)=TRUE</formula>
    </cfRule>
  </conditionalFormatting>
  <conditionalFormatting sqref="H99">
    <cfRule type="expression" dxfId="14797" priority="9936">
      <formula>_xlfn.ISFORMULA(H99)=TRUE</formula>
    </cfRule>
  </conditionalFormatting>
  <conditionalFormatting sqref="H99">
    <cfRule type="duplicateValues" dxfId="14796" priority="9937"/>
  </conditionalFormatting>
  <conditionalFormatting sqref="H99">
    <cfRule type="duplicateValues" dxfId="14795" priority="9935"/>
  </conditionalFormatting>
  <conditionalFormatting sqref="H99">
    <cfRule type="duplicateValues" dxfId="14794" priority="9934"/>
  </conditionalFormatting>
  <conditionalFormatting sqref="H101">
    <cfRule type="duplicateValues" dxfId="14793" priority="9927"/>
  </conditionalFormatting>
  <conditionalFormatting sqref="H101">
    <cfRule type="expression" dxfId="14792" priority="9932">
      <formula>_xlfn.ISFORMULA(H101)=TRUE</formula>
    </cfRule>
  </conditionalFormatting>
  <conditionalFormatting sqref="H101">
    <cfRule type="expression" dxfId="14791" priority="9930">
      <formula>_xlfn.ISFORMULA(H101)=TRUE</formula>
    </cfRule>
  </conditionalFormatting>
  <conditionalFormatting sqref="H101">
    <cfRule type="duplicateValues" dxfId="14790" priority="9931"/>
  </conditionalFormatting>
  <conditionalFormatting sqref="H101">
    <cfRule type="duplicateValues" dxfId="14789" priority="9929"/>
  </conditionalFormatting>
  <conditionalFormatting sqref="H101">
    <cfRule type="duplicateValues" dxfId="14788" priority="9928"/>
  </conditionalFormatting>
  <conditionalFormatting sqref="H99">
    <cfRule type="duplicateValues" dxfId="14787" priority="9921"/>
  </conditionalFormatting>
  <conditionalFormatting sqref="H99">
    <cfRule type="expression" dxfId="14786" priority="9926">
      <formula>_xlfn.ISFORMULA(H99)=TRUE</formula>
    </cfRule>
  </conditionalFormatting>
  <conditionalFormatting sqref="H99">
    <cfRule type="expression" dxfId="14785" priority="9924">
      <formula>_xlfn.ISFORMULA(H99)=TRUE</formula>
    </cfRule>
  </conditionalFormatting>
  <conditionalFormatting sqref="H99">
    <cfRule type="duplicateValues" dxfId="14784" priority="9925"/>
  </conditionalFormatting>
  <conditionalFormatting sqref="H99">
    <cfRule type="duplicateValues" dxfId="14783" priority="9923"/>
  </conditionalFormatting>
  <conditionalFormatting sqref="H99">
    <cfRule type="duplicateValues" dxfId="14782" priority="9922"/>
  </conditionalFormatting>
  <conditionalFormatting sqref="H99">
    <cfRule type="duplicateValues" dxfId="14781" priority="9915"/>
  </conditionalFormatting>
  <conditionalFormatting sqref="H99">
    <cfRule type="expression" dxfId="14780" priority="9920">
      <formula>_xlfn.ISFORMULA(H99)=TRUE</formula>
    </cfRule>
  </conditionalFormatting>
  <conditionalFormatting sqref="H99">
    <cfRule type="expression" dxfId="14779" priority="9918">
      <formula>_xlfn.ISFORMULA(H99)=TRUE</formula>
    </cfRule>
  </conditionalFormatting>
  <conditionalFormatting sqref="H99">
    <cfRule type="duplicateValues" dxfId="14778" priority="9919"/>
  </conditionalFormatting>
  <conditionalFormatting sqref="H99">
    <cfRule type="duplicateValues" dxfId="14777" priority="9917"/>
  </conditionalFormatting>
  <conditionalFormatting sqref="H99">
    <cfRule type="duplicateValues" dxfId="14776" priority="9916"/>
  </conditionalFormatting>
  <conditionalFormatting sqref="H98">
    <cfRule type="duplicateValues" dxfId="14775" priority="9909"/>
  </conditionalFormatting>
  <conditionalFormatting sqref="H98">
    <cfRule type="expression" dxfId="14774" priority="9914">
      <formula>_xlfn.ISFORMULA(H98)=TRUE</formula>
    </cfRule>
  </conditionalFormatting>
  <conditionalFormatting sqref="H98">
    <cfRule type="expression" dxfId="14773" priority="9912">
      <formula>_xlfn.ISFORMULA(H98)=TRUE</formula>
    </cfRule>
  </conditionalFormatting>
  <conditionalFormatting sqref="H98">
    <cfRule type="duplicateValues" dxfId="14772" priority="9913"/>
  </conditionalFormatting>
  <conditionalFormatting sqref="H98">
    <cfRule type="duplicateValues" dxfId="14771" priority="9911"/>
  </conditionalFormatting>
  <conditionalFormatting sqref="H98">
    <cfRule type="duplicateValues" dxfId="14770" priority="9910"/>
  </conditionalFormatting>
  <conditionalFormatting sqref="H100">
    <cfRule type="duplicateValues" dxfId="14769" priority="9904"/>
  </conditionalFormatting>
  <conditionalFormatting sqref="H100">
    <cfRule type="duplicateValues" dxfId="14768" priority="9907"/>
    <cfRule type="expression" dxfId="14767" priority="9908">
      <formula>_xlfn.ISFORMULA(H100)=TRUE</formula>
    </cfRule>
  </conditionalFormatting>
  <conditionalFormatting sqref="H100">
    <cfRule type="duplicateValues" dxfId="14766" priority="9906"/>
  </conditionalFormatting>
  <conditionalFormatting sqref="H100">
    <cfRule type="duplicateValues" dxfId="14765" priority="9905"/>
  </conditionalFormatting>
  <conditionalFormatting sqref="H102">
    <cfRule type="duplicateValues" dxfId="14764" priority="9898"/>
  </conditionalFormatting>
  <conditionalFormatting sqref="H102">
    <cfRule type="expression" dxfId="14763" priority="9903">
      <formula>_xlfn.ISFORMULA(H102)=TRUE</formula>
    </cfRule>
  </conditionalFormatting>
  <conditionalFormatting sqref="H102">
    <cfRule type="expression" dxfId="14762" priority="9901">
      <formula>_xlfn.ISFORMULA(H102)=TRUE</formula>
    </cfRule>
  </conditionalFormatting>
  <conditionalFormatting sqref="H102">
    <cfRule type="duplicateValues" dxfId="14761" priority="9902"/>
  </conditionalFormatting>
  <conditionalFormatting sqref="H102">
    <cfRule type="duplicateValues" dxfId="14760" priority="9900"/>
  </conditionalFormatting>
  <conditionalFormatting sqref="H102">
    <cfRule type="duplicateValues" dxfId="14759" priority="9899"/>
  </conditionalFormatting>
  <conditionalFormatting sqref="H104">
    <cfRule type="duplicateValues" dxfId="14758" priority="9892"/>
  </conditionalFormatting>
  <conditionalFormatting sqref="H104">
    <cfRule type="expression" dxfId="14757" priority="9897">
      <formula>_xlfn.ISFORMULA(H104)=TRUE</formula>
    </cfRule>
  </conditionalFormatting>
  <conditionalFormatting sqref="H104">
    <cfRule type="expression" dxfId="14756" priority="9895">
      <formula>_xlfn.ISFORMULA(H104)=TRUE</formula>
    </cfRule>
  </conditionalFormatting>
  <conditionalFormatting sqref="H104">
    <cfRule type="duplicateValues" dxfId="14755" priority="9896"/>
  </conditionalFormatting>
  <conditionalFormatting sqref="H104">
    <cfRule type="duplicateValues" dxfId="14754" priority="9894"/>
  </conditionalFormatting>
  <conditionalFormatting sqref="H104">
    <cfRule type="duplicateValues" dxfId="14753" priority="9893"/>
  </conditionalFormatting>
  <conditionalFormatting sqref="H106:H107">
    <cfRule type="duplicateValues" dxfId="14752" priority="9886"/>
  </conditionalFormatting>
  <conditionalFormatting sqref="H106:H107">
    <cfRule type="expression" dxfId="14751" priority="9891">
      <formula>_xlfn.ISFORMULA(H106)=TRUE</formula>
    </cfRule>
  </conditionalFormatting>
  <conditionalFormatting sqref="H106:H107">
    <cfRule type="expression" dxfId="14750" priority="9889">
      <formula>_xlfn.ISFORMULA(H106)=TRUE</formula>
    </cfRule>
  </conditionalFormatting>
  <conditionalFormatting sqref="H106:H107">
    <cfRule type="duplicateValues" dxfId="14749" priority="9890"/>
  </conditionalFormatting>
  <conditionalFormatting sqref="H106:H107">
    <cfRule type="duplicateValues" dxfId="14748" priority="9888"/>
  </conditionalFormatting>
  <conditionalFormatting sqref="H106:H107">
    <cfRule type="duplicateValues" dxfId="14747" priority="9887"/>
  </conditionalFormatting>
  <conditionalFormatting sqref="H96">
    <cfRule type="duplicateValues" dxfId="14746" priority="9874"/>
  </conditionalFormatting>
  <conditionalFormatting sqref="H96">
    <cfRule type="expression" dxfId="14745" priority="9879">
      <formula>_xlfn.ISFORMULA(H96)=TRUE</formula>
    </cfRule>
  </conditionalFormatting>
  <conditionalFormatting sqref="H96">
    <cfRule type="expression" dxfId="14744" priority="9877">
      <formula>_xlfn.ISFORMULA(H96)=TRUE</formula>
    </cfRule>
  </conditionalFormatting>
  <conditionalFormatting sqref="H96">
    <cfRule type="duplicateValues" dxfId="14743" priority="9878"/>
  </conditionalFormatting>
  <conditionalFormatting sqref="H96">
    <cfRule type="duplicateValues" dxfId="14742" priority="9876"/>
  </conditionalFormatting>
  <conditionalFormatting sqref="H96">
    <cfRule type="duplicateValues" dxfId="14741" priority="9875"/>
  </conditionalFormatting>
  <conditionalFormatting sqref="H102">
    <cfRule type="duplicateValues" dxfId="14740" priority="9868"/>
  </conditionalFormatting>
  <conditionalFormatting sqref="H102">
    <cfRule type="expression" dxfId="14739" priority="9873">
      <formula>_xlfn.ISFORMULA(H102)=TRUE</formula>
    </cfRule>
  </conditionalFormatting>
  <conditionalFormatting sqref="H102">
    <cfRule type="expression" dxfId="14738" priority="9871">
      <formula>_xlfn.ISFORMULA(H102)=TRUE</formula>
    </cfRule>
  </conditionalFormatting>
  <conditionalFormatting sqref="H102">
    <cfRule type="duplicateValues" dxfId="14737" priority="9872"/>
  </conditionalFormatting>
  <conditionalFormatting sqref="H102">
    <cfRule type="duplicateValues" dxfId="14736" priority="9870"/>
  </conditionalFormatting>
  <conditionalFormatting sqref="H102">
    <cfRule type="duplicateValues" dxfId="14735" priority="9869"/>
  </conditionalFormatting>
  <conditionalFormatting sqref="H94">
    <cfRule type="duplicateValues" dxfId="14734" priority="9862"/>
  </conditionalFormatting>
  <conditionalFormatting sqref="H94">
    <cfRule type="expression" dxfId="14733" priority="9867">
      <formula>_xlfn.ISFORMULA(H94)=TRUE</formula>
    </cfRule>
  </conditionalFormatting>
  <conditionalFormatting sqref="H94">
    <cfRule type="expression" dxfId="14732" priority="9865">
      <formula>_xlfn.ISFORMULA(H94)=TRUE</formula>
    </cfRule>
  </conditionalFormatting>
  <conditionalFormatting sqref="H94">
    <cfRule type="duplicateValues" dxfId="14731" priority="9866"/>
  </conditionalFormatting>
  <conditionalFormatting sqref="H94">
    <cfRule type="duplicateValues" dxfId="14730" priority="9864"/>
  </conditionalFormatting>
  <conditionalFormatting sqref="H94">
    <cfRule type="duplicateValues" dxfId="14729" priority="9863"/>
  </conditionalFormatting>
  <conditionalFormatting sqref="H93">
    <cfRule type="duplicateValues" dxfId="14728" priority="9856"/>
  </conditionalFormatting>
  <conditionalFormatting sqref="H93">
    <cfRule type="expression" dxfId="14727" priority="9861">
      <formula>_xlfn.ISFORMULA(H93)=TRUE</formula>
    </cfRule>
  </conditionalFormatting>
  <conditionalFormatting sqref="H93">
    <cfRule type="expression" dxfId="14726" priority="9859">
      <formula>_xlfn.ISFORMULA(H93)=TRUE</formula>
    </cfRule>
  </conditionalFormatting>
  <conditionalFormatting sqref="H93">
    <cfRule type="duplicateValues" dxfId="14725" priority="9860"/>
  </conditionalFormatting>
  <conditionalFormatting sqref="H93">
    <cfRule type="duplicateValues" dxfId="14724" priority="9858"/>
  </conditionalFormatting>
  <conditionalFormatting sqref="H93">
    <cfRule type="duplicateValues" dxfId="14723" priority="9857"/>
  </conditionalFormatting>
  <conditionalFormatting sqref="H95">
    <cfRule type="duplicateValues" dxfId="14722" priority="9851"/>
  </conditionalFormatting>
  <conditionalFormatting sqref="H95">
    <cfRule type="duplicateValues" dxfId="14721" priority="9854"/>
    <cfRule type="expression" dxfId="14720" priority="9855">
      <formula>_xlfn.ISFORMULA(H95)=TRUE</formula>
    </cfRule>
  </conditionalFormatting>
  <conditionalFormatting sqref="H95">
    <cfRule type="duplicateValues" dxfId="14719" priority="9853"/>
  </conditionalFormatting>
  <conditionalFormatting sqref="H95">
    <cfRule type="duplicateValues" dxfId="14718" priority="9852"/>
  </conditionalFormatting>
  <conditionalFormatting sqref="H98">
    <cfRule type="duplicateValues" dxfId="14717" priority="9845"/>
  </conditionalFormatting>
  <conditionalFormatting sqref="H98">
    <cfRule type="expression" dxfId="14716" priority="9850">
      <formula>_xlfn.ISFORMULA(H98)=TRUE</formula>
    </cfRule>
  </conditionalFormatting>
  <conditionalFormatting sqref="H98">
    <cfRule type="expression" dxfId="14715" priority="9848">
      <formula>_xlfn.ISFORMULA(H98)=TRUE</formula>
    </cfRule>
  </conditionalFormatting>
  <conditionalFormatting sqref="H98">
    <cfRule type="duplicateValues" dxfId="14714" priority="9849"/>
  </conditionalFormatting>
  <conditionalFormatting sqref="H98">
    <cfRule type="duplicateValues" dxfId="14713" priority="9847"/>
  </conditionalFormatting>
  <conditionalFormatting sqref="H98">
    <cfRule type="duplicateValues" dxfId="14712" priority="9846"/>
  </conditionalFormatting>
  <conditionalFormatting sqref="H100">
    <cfRule type="duplicateValues" dxfId="14711" priority="9839"/>
  </conditionalFormatting>
  <conditionalFormatting sqref="H100">
    <cfRule type="expression" dxfId="14710" priority="9844">
      <formula>_xlfn.ISFORMULA(H100)=TRUE</formula>
    </cfRule>
  </conditionalFormatting>
  <conditionalFormatting sqref="H100">
    <cfRule type="expression" dxfId="14709" priority="9842">
      <formula>_xlfn.ISFORMULA(H100)=TRUE</formula>
    </cfRule>
  </conditionalFormatting>
  <conditionalFormatting sqref="H100">
    <cfRule type="duplicateValues" dxfId="14708" priority="9843"/>
  </conditionalFormatting>
  <conditionalFormatting sqref="H100">
    <cfRule type="duplicateValues" dxfId="14707" priority="9841"/>
  </conditionalFormatting>
  <conditionalFormatting sqref="H100">
    <cfRule type="duplicateValues" dxfId="14706" priority="9840"/>
  </conditionalFormatting>
  <conditionalFormatting sqref="H98">
    <cfRule type="duplicateValues" dxfId="14705" priority="9833"/>
  </conditionalFormatting>
  <conditionalFormatting sqref="H98">
    <cfRule type="expression" dxfId="14704" priority="9838">
      <formula>_xlfn.ISFORMULA(H98)=TRUE</formula>
    </cfRule>
  </conditionalFormatting>
  <conditionalFormatting sqref="H98">
    <cfRule type="expression" dxfId="14703" priority="9836">
      <formula>_xlfn.ISFORMULA(H98)=TRUE</formula>
    </cfRule>
  </conditionalFormatting>
  <conditionalFormatting sqref="H98">
    <cfRule type="duplicateValues" dxfId="14702" priority="9837"/>
  </conditionalFormatting>
  <conditionalFormatting sqref="H98">
    <cfRule type="duplicateValues" dxfId="14701" priority="9835"/>
  </conditionalFormatting>
  <conditionalFormatting sqref="H98">
    <cfRule type="duplicateValues" dxfId="14700" priority="9834"/>
  </conditionalFormatting>
  <conditionalFormatting sqref="H100">
    <cfRule type="duplicateValues" dxfId="14699" priority="9827"/>
  </conditionalFormatting>
  <conditionalFormatting sqref="H100">
    <cfRule type="expression" dxfId="14698" priority="9832">
      <formula>_xlfn.ISFORMULA(H100)=TRUE</formula>
    </cfRule>
  </conditionalFormatting>
  <conditionalFormatting sqref="H100">
    <cfRule type="expression" dxfId="14697" priority="9830">
      <formula>_xlfn.ISFORMULA(H100)=TRUE</formula>
    </cfRule>
  </conditionalFormatting>
  <conditionalFormatting sqref="H100">
    <cfRule type="duplicateValues" dxfId="14696" priority="9831"/>
  </conditionalFormatting>
  <conditionalFormatting sqref="H100">
    <cfRule type="duplicateValues" dxfId="14695" priority="9829"/>
  </conditionalFormatting>
  <conditionalFormatting sqref="H100">
    <cfRule type="duplicateValues" dxfId="14694" priority="9828"/>
  </conditionalFormatting>
  <conditionalFormatting sqref="H98">
    <cfRule type="duplicateValues" dxfId="14693" priority="9821"/>
  </conditionalFormatting>
  <conditionalFormatting sqref="H98">
    <cfRule type="expression" dxfId="14692" priority="9826">
      <formula>_xlfn.ISFORMULA(H98)=TRUE</formula>
    </cfRule>
  </conditionalFormatting>
  <conditionalFormatting sqref="H98">
    <cfRule type="expression" dxfId="14691" priority="9824">
      <formula>_xlfn.ISFORMULA(H98)=TRUE</formula>
    </cfRule>
  </conditionalFormatting>
  <conditionalFormatting sqref="H98">
    <cfRule type="duplicateValues" dxfId="14690" priority="9825"/>
  </conditionalFormatting>
  <conditionalFormatting sqref="H98">
    <cfRule type="duplicateValues" dxfId="14689" priority="9823"/>
  </conditionalFormatting>
  <conditionalFormatting sqref="H98">
    <cfRule type="duplicateValues" dxfId="14688" priority="9822"/>
  </conditionalFormatting>
  <conditionalFormatting sqref="H98">
    <cfRule type="duplicateValues" dxfId="14687" priority="9815"/>
  </conditionalFormatting>
  <conditionalFormatting sqref="H98">
    <cfRule type="expression" dxfId="14686" priority="9820">
      <formula>_xlfn.ISFORMULA(H98)=TRUE</formula>
    </cfRule>
  </conditionalFormatting>
  <conditionalFormatting sqref="H98">
    <cfRule type="expression" dxfId="14685" priority="9818">
      <formula>_xlfn.ISFORMULA(H98)=TRUE</formula>
    </cfRule>
  </conditionalFormatting>
  <conditionalFormatting sqref="H98">
    <cfRule type="duplicateValues" dxfId="14684" priority="9819"/>
  </conditionalFormatting>
  <conditionalFormatting sqref="H98">
    <cfRule type="duplicateValues" dxfId="14683" priority="9817"/>
  </conditionalFormatting>
  <conditionalFormatting sqref="H98">
    <cfRule type="duplicateValues" dxfId="14682" priority="9816"/>
  </conditionalFormatting>
  <conditionalFormatting sqref="H97">
    <cfRule type="duplicateValues" dxfId="14681" priority="9809"/>
  </conditionalFormatting>
  <conditionalFormatting sqref="H97">
    <cfRule type="expression" dxfId="14680" priority="9814">
      <formula>_xlfn.ISFORMULA(H97)=TRUE</formula>
    </cfRule>
  </conditionalFormatting>
  <conditionalFormatting sqref="H97">
    <cfRule type="expression" dxfId="14679" priority="9812">
      <formula>_xlfn.ISFORMULA(H97)=TRUE</formula>
    </cfRule>
  </conditionalFormatting>
  <conditionalFormatting sqref="H97">
    <cfRule type="duplicateValues" dxfId="14678" priority="9813"/>
  </conditionalFormatting>
  <conditionalFormatting sqref="H97">
    <cfRule type="duplicateValues" dxfId="14677" priority="9811"/>
  </conditionalFormatting>
  <conditionalFormatting sqref="H97">
    <cfRule type="duplicateValues" dxfId="14676" priority="9810"/>
  </conditionalFormatting>
  <conditionalFormatting sqref="H99">
    <cfRule type="duplicateValues" dxfId="14675" priority="9804"/>
  </conditionalFormatting>
  <conditionalFormatting sqref="H99">
    <cfRule type="duplicateValues" dxfId="14674" priority="9807"/>
    <cfRule type="expression" dxfId="14673" priority="9808">
      <formula>_xlfn.ISFORMULA(H99)=TRUE</formula>
    </cfRule>
  </conditionalFormatting>
  <conditionalFormatting sqref="H99">
    <cfRule type="duplicateValues" dxfId="14672" priority="9806"/>
  </conditionalFormatting>
  <conditionalFormatting sqref="H99">
    <cfRule type="duplicateValues" dxfId="14671" priority="9805"/>
  </conditionalFormatting>
  <conditionalFormatting sqref="H101">
    <cfRule type="duplicateValues" dxfId="14670" priority="9798"/>
  </conditionalFormatting>
  <conditionalFormatting sqref="H101">
    <cfRule type="expression" dxfId="14669" priority="9803">
      <formula>_xlfn.ISFORMULA(H101)=TRUE</formula>
    </cfRule>
  </conditionalFormatting>
  <conditionalFormatting sqref="H101">
    <cfRule type="expression" dxfId="14668" priority="9801">
      <formula>_xlfn.ISFORMULA(H101)=TRUE</formula>
    </cfRule>
  </conditionalFormatting>
  <conditionalFormatting sqref="H101">
    <cfRule type="duplicateValues" dxfId="14667" priority="9802"/>
  </conditionalFormatting>
  <conditionalFormatting sqref="H101">
    <cfRule type="duplicateValues" dxfId="14666" priority="9800"/>
  </conditionalFormatting>
  <conditionalFormatting sqref="H101">
    <cfRule type="duplicateValues" dxfId="14665" priority="9799"/>
  </conditionalFormatting>
  <conditionalFormatting sqref="H174">
    <cfRule type="duplicateValues" dxfId="14664" priority="9788"/>
  </conditionalFormatting>
  <conditionalFormatting sqref="H174">
    <cfRule type="duplicateValues" dxfId="14663" priority="9790"/>
  </conditionalFormatting>
  <conditionalFormatting sqref="H174">
    <cfRule type="duplicateValues" dxfId="14662" priority="9789"/>
  </conditionalFormatting>
  <conditionalFormatting sqref="H174">
    <cfRule type="expression" dxfId="14661" priority="9791">
      <formula>_xlfn.ISFORMULA(H174)=TRUE</formula>
    </cfRule>
  </conditionalFormatting>
  <conditionalFormatting sqref="H190">
    <cfRule type="duplicateValues" dxfId="14660" priority="9781"/>
  </conditionalFormatting>
  <conditionalFormatting sqref="H190">
    <cfRule type="duplicateValues" dxfId="14659" priority="9782"/>
    <cfRule type="duplicateValues" dxfId="14658" priority="9783"/>
    <cfRule type="expression" dxfId="14657" priority="9784">
      <formula>_xlfn.ISFORMULA(H190)=TRUE</formula>
    </cfRule>
  </conditionalFormatting>
  <conditionalFormatting sqref="H190">
    <cfRule type="duplicateValues" dxfId="14656" priority="9786"/>
  </conditionalFormatting>
  <conditionalFormatting sqref="H190">
    <cfRule type="duplicateValues" dxfId="14655" priority="9785"/>
  </conditionalFormatting>
  <conditionalFormatting sqref="H190">
    <cfRule type="expression" dxfId="14654" priority="9787">
      <formula>_xlfn.ISFORMULA(H190)=TRUE</formula>
    </cfRule>
  </conditionalFormatting>
  <conditionalFormatting sqref="H191 H207">
    <cfRule type="duplicateValues" dxfId="14653" priority="9777"/>
  </conditionalFormatting>
  <conditionalFormatting sqref="H191 H207">
    <cfRule type="duplicateValues" dxfId="14652" priority="9779"/>
  </conditionalFormatting>
  <conditionalFormatting sqref="H191 H207">
    <cfRule type="duplicateValues" dxfId="14651" priority="9778"/>
  </conditionalFormatting>
  <conditionalFormatting sqref="H191 H207">
    <cfRule type="expression" dxfId="14650" priority="9780">
      <formula>_xlfn.ISFORMULA(H191)=TRUE</formula>
    </cfRule>
  </conditionalFormatting>
  <conditionalFormatting sqref="H224">
    <cfRule type="duplicateValues" dxfId="14649" priority="9773"/>
  </conditionalFormatting>
  <conditionalFormatting sqref="H224">
    <cfRule type="duplicateValues" dxfId="14648" priority="9775"/>
  </conditionalFormatting>
  <conditionalFormatting sqref="H224">
    <cfRule type="duplicateValues" dxfId="14647" priority="9774"/>
  </conditionalFormatting>
  <conditionalFormatting sqref="H224">
    <cfRule type="expression" dxfId="14646" priority="9776">
      <formula>_xlfn.ISFORMULA(H224)=TRUE</formula>
    </cfRule>
  </conditionalFormatting>
  <conditionalFormatting sqref="H187">
    <cfRule type="duplicateValues" dxfId="14645" priority="9766"/>
  </conditionalFormatting>
  <conditionalFormatting sqref="H187">
    <cfRule type="duplicateValues" dxfId="14644" priority="9767"/>
    <cfRule type="duplicateValues" dxfId="14643" priority="9768"/>
    <cfRule type="expression" dxfId="14642" priority="9769">
      <formula>_xlfn.ISFORMULA(H187)=TRUE</formula>
    </cfRule>
  </conditionalFormatting>
  <conditionalFormatting sqref="H187">
    <cfRule type="duplicateValues" dxfId="14641" priority="9771"/>
  </conditionalFormatting>
  <conditionalFormatting sqref="H187">
    <cfRule type="duplicateValues" dxfId="14640" priority="9770"/>
  </conditionalFormatting>
  <conditionalFormatting sqref="H187">
    <cfRule type="expression" dxfId="14639" priority="9772">
      <formula>_xlfn.ISFORMULA(H187)=TRUE</formula>
    </cfRule>
  </conditionalFormatting>
  <conditionalFormatting sqref="H188:H189">
    <cfRule type="expression" dxfId="14638" priority="9764">
      <formula>_xlfn.ISFORMULA(H188)=TRUE</formula>
    </cfRule>
    <cfRule type="expression" dxfId="14637" priority="9765">
      <formula>_xlfn.ISFORMULA(H188)=TRUE</formula>
    </cfRule>
  </conditionalFormatting>
  <conditionalFormatting sqref="H188:H189">
    <cfRule type="duplicateValues" dxfId="14636" priority="9761"/>
    <cfRule type="duplicateValues" dxfId="14635" priority="9762"/>
    <cfRule type="duplicateValues" dxfId="14634" priority="9763"/>
  </conditionalFormatting>
  <conditionalFormatting sqref="H192:H194">
    <cfRule type="duplicateValues" dxfId="14633" priority="9751"/>
  </conditionalFormatting>
  <conditionalFormatting sqref="H193">
    <cfRule type="duplicateValues" dxfId="14632" priority="9755"/>
    <cfRule type="duplicateValues" dxfId="14631" priority="9756"/>
    <cfRule type="expression" dxfId="14630" priority="9757">
      <formula>_xlfn.ISFORMULA(H193)=TRUE</formula>
    </cfRule>
  </conditionalFormatting>
  <conditionalFormatting sqref="H194">
    <cfRule type="duplicateValues" dxfId="14629" priority="9752"/>
    <cfRule type="duplicateValues" dxfId="14628" priority="9753"/>
    <cfRule type="expression" dxfId="14627" priority="9754">
      <formula>_xlfn.ISFORMULA(H194)=TRUE</formula>
    </cfRule>
  </conditionalFormatting>
  <conditionalFormatting sqref="H192:H194">
    <cfRule type="duplicateValues" dxfId="14626" priority="9759"/>
  </conditionalFormatting>
  <conditionalFormatting sqref="H192:H194">
    <cfRule type="duplicateValues" dxfId="14625" priority="9758"/>
  </conditionalFormatting>
  <conditionalFormatting sqref="H192:H194">
    <cfRule type="expression" dxfId="14624" priority="9760">
      <formula>_xlfn.ISFORMULA(H192)=TRUE</formula>
    </cfRule>
  </conditionalFormatting>
  <conditionalFormatting sqref="H192">
    <cfRule type="expression" dxfId="14623" priority="9749">
      <formula>_xlfn.ISFORMULA(H192)=TRUE</formula>
    </cfRule>
    <cfRule type="expression" dxfId="14622" priority="9750">
      <formula>_xlfn.ISFORMULA(H192)=TRUE</formula>
    </cfRule>
  </conditionalFormatting>
  <conditionalFormatting sqref="H192">
    <cfRule type="duplicateValues" dxfId="14621" priority="9746"/>
    <cfRule type="duplicateValues" dxfId="14620" priority="9747"/>
    <cfRule type="duplicateValues" dxfId="14619" priority="9748"/>
  </conditionalFormatting>
  <conditionalFormatting sqref="H195">
    <cfRule type="duplicateValues" dxfId="14618" priority="9739"/>
  </conditionalFormatting>
  <conditionalFormatting sqref="H195">
    <cfRule type="duplicateValues" dxfId="14617" priority="9740"/>
    <cfRule type="duplicateValues" dxfId="14616" priority="9741"/>
    <cfRule type="expression" dxfId="14615" priority="9742">
      <formula>_xlfn.ISFORMULA(H195)=TRUE</formula>
    </cfRule>
  </conditionalFormatting>
  <conditionalFormatting sqref="H195">
    <cfRule type="duplicateValues" dxfId="14614" priority="9744"/>
  </conditionalFormatting>
  <conditionalFormatting sqref="H195">
    <cfRule type="duplicateValues" dxfId="14613" priority="9743"/>
  </conditionalFormatting>
  <conditionalFormatting sqref="H195">
    <cfRule type="expression" dxfId="14612" priority="9745">
      <formula>_xlfn.ISFORMULA(H195)=TRUE</formula>
    </cfRule>
  </conditionalFormatting>
  <conditionalFormatting sqref="H196">
    <cfRule type="duplicateValues" dxfId="14611" priority="9728"/>
  </conditionalFormatting>
  <conditionalFormatting sqref="H196">
    <cfRule type="duplicateValues" dxfId="14610" priority="9729"/>
    <cfRule type="duplicateValues" dxfId="14609" priority="9730"/>
    <cfRule type="expression" dxfId="14608" priority="9731">
      <formula>_xlfn.ISFORMULA(H196)=TRUE</formula>
    </cfRule>
  </conditionalFormatting>
  <conditionalFormatting sqref="H196">
    <cfRule type="duplicateValues" dxfId="14607" priority="9733"/>
  </conditionalFormatting>
  <conditionalFormatting sqref="H196">
    <cfRule type="duplicateValues" dxfId="14606" priority="9732"/>
  </conditionalFormatting>
  <conditionalFormatting sqref="H196">
    <cfRule type="expression" dxfId="14605" priority="9734">
      <formula>_xlfn.ISFORMULA(H196)=TRUE</formula>
    </cfRule>
  </conditionalFormatting>
  <conditionalFormatting sqref="H197">
    <cfRule type="duplicateValues" dxfId="14604" priority="9721"/>
  </conditionalFormatting>
  <conditionalFormatting sqref="H197">
    <cfRule type="duplicateValues" dxfId="14603" priority="9722"/>
    <cfRule type="duplicateValues" dxfId="14602" priority="9723"/>
    <cfRule type="expression" dxfId="14601" priority="9724">
      <formula>_xlfn.ISFORMULA(H197)=TRUE</formula>
    </cfRule>
  </conditionalFormatting>
  <conditionalFormatting sqref="H197">
    <cfRule type="duplicateValues" dxfId="14600" priority="9726"/>
  </conditionalFormatting>
  <conditionalFormatting sqref="H197">
    <cfRule type="duplicateValues" dxfId="14599" priority="9725"/>
  </conditionalFormatting>
  <conditionalFormatting sqref="H197">
    <cfRule type="expression" dxfId="14598" priority="9727">
      <formula>_xlfn.ISFORMULA(H197)=TRUE</formula>
    </cfRule>
  </conditionalFormatting>
  <conditionalFormatting sqref="H198">
    <cfRule type="duplicateValues" dxfId="14597" priority="9714"/>
  </conditionalFormatting>
  <conditionalFormatting sqref="H198">
    <cfRule type="duplicateValues" dxfId="14596" priority="9715"/>
    <cfRule type="duplicateValues" dxfId="14595" priority="9716"/>
    <cfRule type="expression" dxfId="14594" priority="9717">
      <formula>_xlfn.ISFORMULA(H198)=TRUE</formula>
    </cfRule>
  </conditionalFormatting>
  <conditionalFormatting sqref="H198">
    <cfRule type="duplicateValues" dxfId="14593" priority="9719"/>
  </conditionalFormatting>
  <conditionalFormatting sqref="H198">
    <cfRule type="duplicateValues" dxfId="14592" priority="9718"/>
  </conditionalFormatting>
  <conditionalFormatting sqref="H198">
    <cfRule type="expression" dxfId="14591" priority="9720">
      <formula>_xlfn.ISFORMULA(H198)=TRUE</formula>
    </cfRule>
  </conditionalFormatting>
  <conditionalFormatting sqref="H240">
    <cfRule type="duplicateValues" dxfId="14590" priority="9695"/>
  </conditionalFormatting>
  <conditionalFormatting sqref="H240">
    <cfRule type="duplicateValues" dxfId="14589" priority="9697"/>
  </conditionalFormatting>
  <conditionalFormatting sqref="H240">
    <cfRule type="duplicateValues" dxfId="14588" priority="9696"/>
  </conditionalFormatting>
  <conditionalFormatting sqref="H240">
    <cfRule type="expression" dxfId="14587" priority="9698">
      <formula>_xlfn.ISFORMULA(H240)=TRUE</formula>
    </cfRule>
  </conditionalFormatting>
  <conditionalFormatting sqref="H269">
    <cfRule type="duplicateValues" dxfId="14586" priority="9668"/>
  </conditionalFormatting>
  <conditionalFormatting sqref="H269">
    <cfRule type="duplicateValues" dxfId="14585" priority="9670"/>
  </conditionalFormatting>
  <conditionalFormatting sqref="H269">
    <cfRule type="duplicateValues" dxfId="14584" priority="9669"/>
  </conditionalFormatting>
  <conditionalFormatting sqref="H269">
    <cfRule type="expression" dxfId="14583" priority="9671">
      <formula>_xlfn.ISFORMULA(H269)=TRUE</formula>
    </cfRule>
  </conditionalFormatting>
  <conditionalFormatting sqref="H274">
    <cfRule type="expression" dxfId="14582" priority="9666">
      <formula>_xlfn.ISFORMULA(H274)=TRUE</formula>
    </cfRule>
    <cfRule type="expression" dxfId="14581" priority="9667">
      <formula>_xlfn.ISFORMULA(H274)=TRUE</formula>
    </cfRule>
  </conditionalFormatting>
  <conditionalFormatting sqref="H274">
    <cfRule type="duplicateValues" dxfId="14580" priority="9663"/>
    <cfRule type="duplicateValues" dxfId="14579" priority="9664"/>
    <cfRule type="duplicateValues" dxfId="14578" priority="9665"/>
  </conditionalFormatting>
  <conditionalFormatting sqref="H281">
    <cfRule type="duplicateValues" dxfId="14577" priority="9655"/>
  </conditionalFormatting>
  <conditionalFormatting sqref="H281">
    <cfRule type="duplicateValues" dxfId="14576" priority="9657"/>
  </conditionalFormatting>
  <conditionalFormatting sqref="H281">
    <cfRule type="duplicateValues" dxfId="14575" priority="9656"/>
  </conditionalFormatting>
  <conditionalFormatting sqref="H281">
    <cfRule type="expression" dxfId="14574" priority="9658">
      <formula>_xlfn.ISFORMULA(H281)=TRUE</formula>
    </cfRule>
  </conditionalFormatting>
  <conditionalFormatting sqref="H290:H291">
    <cfRule type="duplicateValues" dxfId="14573" priority="9647"/>
  </conditionalFormatting>
  <conditionalFormatting sqref="H290:H291">
    <cfRule type="duplicateValues" dxfId="14572" priority="9649"/>
  </conditionalFormatting>
  <conditionalFormatting sqref="H290:H291">
    <cfRule type="duplicateValues" dxfId="14571" priority="9648"/>
  </conditionalFormatting>
  <conditionalFormatting sqref="H290:H291">
    <cfRule type="expression" dxfId="14570" priority="9650">
      <formula>_xlfn.ISFORMULA(H290)=TRUE</formula>
    </cfRule>
  </conditionalFormatting>
  <conditionalFormatting sqref="H325">
    <cfRule type="expression" dxfId="14569" priority="9631">
      <formula>_xlfn.ISFORMULA(H325)=TRUE</formula>
    </cfRule>
  </conditionalFormatting>
  <conditionalFormatting sqref="H328:H332">
    <cfRule type="expression" dxfId="14568" priority="9630">
      <formula>_xlfn.ISFORMULA(H328)=TRUE</formula>
    </cfRule>
  </conditionalFormatting>
  <conditionalFormatting sqref="H333:H334">
    <cfRule type="expression" dxfId="14567" priority="9629">
      <formula>_xlfn.ISFORMULA(H333)=TRUE</formula>
    </cfRule>
  </conditionalFormatting>
  <conditionalFormatting sqref="H335:H341">
    <cfRule type="expression" dxfId="14566" priority="9628">
      <formula>_xlfn.ISFORMULA(H335)=TRUE</formula>
    </cfRule>
  </conditionalFormatting>
  <conditionalFormatting sqref="H141">
    <cfRule type="duplicateValues" dxfId="14565" priority="9616"/>
  </conditionalFormatting>
  <conditionalFormatting sqref="H141">
    <cfRule type="expression" dxfId="14564" priority="9621">
      <formula>_xlfn.ISFORMULA(H141)=TRUE</formula>
    </cfRule>
  </conditionalFormatting>
  <conditionalFormatting sqref="H141">
    <cfRule type="expression" dxfId="14563" priority="9619">
      <formula>_xlfn.ISFORMULA(H141)=TRUE</formula>
    </cfRule>
  </conditionalFormatting>
  <conditionalFormatting sqref="H141">
    <cfRule type="duplicateValues" dxfId="14562" priority="9620"/>
  </conditionalFormatting>
  <conditionalFormatting sqref="H141">
    <cfRule type="duplicateValues" dxfId="14561" priority="9618"/>
  </conditionalFormatting>
  <conditionalFormatting sqref="H141">
    <cfRule type="duplicateValues" dxfId="14560" priority="9617"/>
  </conditionalFormatting>
  <conditionalFormatting sqref="H326 H328:H342">
    <cfRule type="duplicateValues" dxfId="14559" priority="9370"/>
    <cfRule type="duplicateValues" dxfId="14558" priority="9371"/>
    <cfRule type="duplicateValues" dxfId="14557" priority="9372"/>
    <cfRule type="expression" dxfId="14556" priority="9373">
      <formula>_xlfn.ISFORMULA(H326)=TRUE</formula>
    </cfRule>
  </conditionalFormatting>
  <conditionalFormatting sqref="H156">
    <cfRule type="duplicateValues" dxfId="14555" priority="9366"/>
  </conditionalFormatting>
  <conditionalFormatting sqref="H156">
    <cfRule type="duplicateValues" dxfId="14554" priority="9368"/>
  </conditionalFormatting>
  <conditionalFormatting sqref="H156">
    <cfRule type="duplicateValues" dxfId="14553" priority="9367"/>
  </conditionalFormatting>
  <conditionalFormatting sqref="H156">
    <cfRule type="expression" dxfId="14552" priority="9369">
      <formula>_xlfn.ISFORMULA(H156)=TRUE</formula>
    </cfRule>
  </conditionalFormatting>
  <conditionalFormatting sqref="H173 H189">
    <cfRule type="duplicateValues" dxfId="14551" priority="9355"/>
  </conditionalFormatting>
  <conditionalFormatting sqref="H173 H189">
    <cfRule type="duplicateValues" dxfId="14550" priority="9357"/>
  </conditionalFormatting>
  <conditionalFormatting sqref="H173 H189">
    <cfRule type="duplicateValues" dxfId="14549" priority="9356"/>
  </conditionalFormatting>
  <conditionalFormatting sqref="H173 H189">
    <cfRule type="expression" dxfId="14548" priority="9358">
      <formula>_xlfn.ISFORMULA(H173)=TRUE</formula>
    </cfRule>
  </conditionalFormatting>
  <conditionalFormatting sqref="H190 H206">
    <cfRule type="duplicateValues" dxfId="14547" priority="9351"/>
  </conditionalFormatting>
  <conditionalFormatting sqref="H206 H190">
    <cfRule type="duplicateValues" dxfId="14546" priority="9353"/>
  </conditionalFormatting>
  <conditionalFormatting sqref="H206 H190">
    <cfRule type="duplicateValues" dxfId="14545" priority="9352"/>
  </conditionalFormatting>
  <conditionalFormatting sqref="H206 H190">
    <cfRule type="expression" dxfId="14544" priority="9354">
      <formula>_xlfn.ISFORMULA(H190)=TRUE</formula>
    </cfRule>
  </conditionalFormatting>
  <conditionalFormatting sqref="H141">
    <cfRule type="duplicateValues" dxfId="14543" priority="9339"/>
  </conditionalFormatting>
  <conditionalFormatting sqref="H141">
    <cfRule type="expression" dxfId="14542" priority="9344">
      <formula>_xlfn.ISFORMULA(H141)=TRUE</formula>
    </cfRule>
  </conditionalFormatting>
  <conditionalFormatting sqref="H141">
    <cfRule type="expression" dxfId="14541" priority="9342">
      <formula>_xlfn.ISFORMULA(H141)=TRUE</formula>
    </cfRule>
  </conditionalFormatting>
  <conditionalFormatting sqref="H141">
    <cfRule type="duplicateValues" dxfId="14540" priority="9343"/>
  </conditionalFormatting>
  <conditionalFormatting sqref="H141">
    <cfRule type="duplicateValues" dxfId="14539" priority="9341"/>
  </conditionalFormatting>
  <conditionalFormatting sqref="H141">
    <cfRule type="duplicateValues" dxfId="14538" priority="9340"/>
  </conditionalFormatting>
  <conditionalFormatting sqref="H185">
    <cfRule type="duplicateValues" dxfId="14537" priority="9284"/>
  </conditionalFormatting>
  <conditionalFormatting sqref="H185">
    <cfRule type="duplicateValues" dxfId="14536" priority="9286"/>
  </conditionalFormatting>
  <conditionalFormatting sqref="H185">
    <cfRule type="duplicateValues" dxfId="14535" priority="9285"/>
  </conditionalFormatting>
  <conditionalFormatting sqref="H185">
    <cfRule type="expression" dxfId="14534" priority="9287">
      <formula>_xlfn.ISFORMULA(H185)=TRUE</formula>
    </cfRule>
  </conditionalFormatting>
  <conditionalFormatting sqref="H192:H194">
    <cfRule type="duplicateValues" dxfId="14533" priority="9273"/>
  </conditionalFormatting>
  <conditionalFormatting sqref="H192:H194">
    <cfRule type="duplicateValues" dxfId="14532" priority="9275"/>
  </conditionalFormatting>
  <conditionalFormatting sqref="H192:H194">
    <cfRule type="duplicateValues" dxfId="14531" priority="9274"/>
  </conditionalFormatting>
  <conditionalFormatting sqref="H192:H194">
    <cfRule type="expression" dxfId="14530" priority="9276">
      <formula>_xlfn.ISFORMULA(H192)=TRUE</formula>
    </cfRule>
  </conditionalFormatting>
  <conditionalFormatting sqref="H213 H217:H219">
    <cfRule type="duplicateValues" dxfId="14529" priority="9265"/>
  </conditionalFormatting>
  <conditionalFormatting sqref="H213 H217:H219">
    <cfRule type="duplicateValues" dxfId="14528" priority="9267"/>
  </conditionalFormatting>
  <conditionalFormatting sqref="H213 H217:H219">
    <cfRule type="duplicateValues" dxfId="14527" priority="9266"/>
  </conditionalFormatting>
  <conditionalFormatting sqref="H213 H217:H219">
    <cfRule type="expression" dxfId="14526" priority="9268">
      <formula>_xlfn.ISFORMULA(H213)=TRUE</formula>
    </cfRule>
  </conditionalFormatting>
  <conditionalFormatting sqref="H240">
    <cfRule type="duplicateValues" dxfId="14525" priority="9249"/>
  </conditionalFormatting>
  <conditionalFormatting sqref="H240">
    <cfRule type="duplicateValues" dxfId="14524" priority="9251"/>
  </conditionalFormatting>
  <conditionalFormatting sqref="H240">
    <cfRule type="duplicateValues" dxfId="14523" priority="9250"/>
  </conditionalFormatting>
  <conditionalFormatting sqref="H240">
    <cfRule type="expression" dxfId="14522" priority="9252">
      <formula>_xlfn.ISFORMULA(H240)=TRUE</formula>
    </cfRule>
  </conditionalFormatting>
  <conditionalFormatting sqref="H241">
    <cfRule type="duplicateValues" dxfId="14521" priority="9242"/>
  </conditionalFormatting>
  <conditionalFormatting sqref="H241">
    <cfRule type="duplicateValues" dxfId="14520" priority="9247"/>
  </conditionalFormatting>
  <conditionalFormatting sqref="H241">
    <cfRule type="duplicateValues" dxfId="14519" priority="9246"/>
  </conditionalFormatting>
  <conditionalFormatting sqref="H241">
    <cfRule type="expression" dxfId="14518" priority="9248">
      <formula>_xlfn.ISFORMULA(H241)=TRUE</formula>
    </cfRule>
  </conditionalFormatting>
  <conditionalFormatting sqref="H269">
    <cfRule type="duplicateValues" dxfId="14517" priority="9221"/>
  </conditionalFormatting>
  <conditionalFormatting sqref="H269">
    <cfRule type="duplicateValues" dxfId="14516" priority="9223"/>
  </conditionalFormatting>
  <conditionalFormatting sqref="H269">
    <cfRule type="duplicateValues" dxfId="14515" priority="9222"/>
  </conditionalFormatting>
  <conditionalFormatting sqref="H269">
    <cfRule type="expression" dxfId="14514" priority="9224">
      <formula>_xlfn.ISFORMULA(H269)=TRUE</formula>
    </cfRule>
  </conditionalFormatting>
  <conditionalFormatting sqref="H281">
    <cfRule type="duplicateValues" dxfId="14513" priority="9209"/>
  </conditionalFormatting>
  <conditionalFormatting sqref="H281">
    <cfRule type="duplicateValues" dxfId="14512" priority="9211"/>
  </conditionalFormatting>
  <conditionalFormatting sqref="H281">
    <cfRule type="duplicateValues" dxfId="14511" priority="9210"/>
  </conditionalFormatting>
  <conditionalFormatting sqref="H281">
    <cfRule type="expression" dxfId="14510" priority="9212">
      <formula>_xlfn.ISFORMULA(H281)=TRUE</formula>
    </cfRule>
  </conditionalFormatting>
  <conditionalFormatting sqref="H290">
    <cfRule type="expression" dxfId="14509" priority="9204">
      <formula>_xlfn.ISFORMULA(H290)=TRUE</formula>
    </cfRule>
  </conditionalFormatting>
  <conditionalFormatting sqref="H191">
    <cfRule type="duplicateValues" dxfId="14508" priority="9194"/>
  </conditionalFormatting>
  <conditionalFormatting sqref="H191">
    <cfRule type="duplicateValues" dxfId="14507" priority="9196"/>
  </conditionalFormatting>
  <conditionalFormatting sqref="H191">
    <cfRule type="duplicateValues" dxfId="14506" priority="9195"/>
  </conditionalFormatting>
  <conditionalFormatting sqref="H191">
    <cfRule type="expression" dxfId="14505" priority="9197">
      <formula>_xlfn.ISFORMULA(H191)=TRUE</formula>
    </cfRule>
  </conditionalFormatting>
  <conditionalFormatting sqref="H207">
    <cfRule type="duplicateValues" dxfId="14504" priority="9187"/>
  </conditionalFormatting>
  <conditionalFormatting sqref="H207">
    <cfRule type="duplicateValues" dxfId="14503" priority="9188"/>
    <cfRule type="duplicateValues" dxfId="14502" priority="9189"/>
    <cfRule type="expression" dxfId="14501" priority="9190">
      <formula>_xlfn.ISFORMULA(H207)=TRUE</formula>
    </cfRule>
  </conditionalFormatting>
  <conditionalFormatting sqref="H207">
    <cfRule type="duplicateValues" dxfId="14500" priority="9192"/>
  </conditionalFormatting>
  <conditionalFormatting sqref="H207">
    <cfRule type="duplicateValues" dxfId="14499" priority="9191"/>
  </conditionalFormatting>
  <conditionalFormatting sqref="H207">
    <cfRule type="expression" dxfId="14498" priority="9193">
      <formula>_xlfn.ISFORMULA(H207)=TRUE</formula>
    </cfRule>
  </conditionalFormatting>
  <conditionalFormatting sqref="H224">
    <cfRule type="duplicateValues" dxfId="14497" priority="9183"/>
  </conditionalFormatting>
  <conditionalFormatting sqref="H224">
    <cfRule type="duplicateValues" dxfId="14496" priority="9185"/>
  </conditionalFormatting>
  <conditionalFormatting sqref="H224">
    <cfRule type="duplicateValues" dxfId="14495" priority="9184"/>
  </conditionalFormatting>
  <conditionalFormatting sqref="H224">
    <cfRule type="expression" dxfId="14494" priority="9186">
      <formula>_xlfn.ISFORMULA(H224)=TRUE</formula>
    </cfRule>
  </conditionalFormatting>
  <conditionalFormatting sqref="H241">
    <cfRule type="duplicateValues" dxfId="14493" priority="9179"/>
  </conditionalFormatting>
  <conditionalFormatting sqref="H241">
    <cfRule type="duplicateValues" dxfId="14492" priority="9181"/>
  </conditionalFormatting>
  <conditionalFormatting sqref="H241">
    <cfRule type="duplicateValues" dxfId="14491" priority="9180"/>
  </conditionalFormatting>
  <conditionalFormatting sqref="H241">
    <cfRule type="expression" dxfId="14490" priority="9182">
      <formula>_xlfn.ISFORMULA(H241)=TRUE</formula>
    </cfRule>
  </conditionalFormatting>
  <conditionalFormatting sqref="H206">
    <cfRule type="expression" dxfId="14489" priority="9170">
      <formula>_xlfn.ISFORMULA(H206)=TRUE</formula>
    </cfRule>
    <cfRule type="expression" dxfId="14488" priority="9171">
      <formula>_xlfn.ISFORMULA(H206)=TRUE</formula>
    </cfRule>
  </conditionalFormatting>
  <conditionalFormatting sqref="H206">
    <cfRule type="duplicateValues" dxfId="14487" priority="9167"/>
    <cfRule type="duplicateValues" dxfId="14486" priority="9168"/>
    <cfRule type="duplicateValues" dxfId="14485" priority="9169"/>
  </conditionalFormatting>
  <conditionalFormatting sqref="H213">
    <cfRule type="duplicateValues" dxfId="14484" priority="9134"/>
  </conditionalFormatting>
  <conditionalFormatting sqref="H213">
    <cfRule type="duplicateValues" dxfId="14483" priority="9135"/>
    <cfRule type="duplicateValues" dxfId="14482" priority="9136"/>
    <cfRule type="expression" dxfId="14481" priority="9137">
      <formula>_xlfn.ISFORMULA(H213)=TRUE</formula>
    </cfRule>
  </conditionalFormatting>
  <conditionalFormatting sqref="H213">
    <cfRule type="duplicateValues" dxfId="14480" priority="9139"/>
  </conditionalFormatting>
  <conditionalFormatting sqref="H213">
    <cfRule type="duplicateValues" dxfId="14479" priority="9138"/>
  </conditionalFormatting>
  <conditionalFormatting sqref="H213">
    <cfRule type="expression" dxfId="14478" priority="9140">
      <formula>_xlfn.ISFORMULA(H213)=TRUE</formula>
    </cfRule>
  </conditionalFormatting>
  <conditionalFormatting sqref="H269 H274:H275">
    <cfRule type="duplicateValues" dxfId="14477" priority="9085"/>
  </conditionalFormatting>
  <conditionalFormatting sqref="H269 H274:H275">
    <cfRule type="duplicateValues" dxfId="14476" priority="9087"/>
  </conditionalFormatting>
  <conditionalFormatting sqref="H269 H274:H275">
    <cfRule type="duplicateValues" dxfId="14475" priority="9086"/>
  </conditionalFormatting>
  <conditionalFormatting sqref="H269 H274:H275">
    <cfRule type="expression" dxfId="14474" priority="9088">
      <formula>_xlfn.ISFORMULA(H269)=TRUE</formula>
    </cfRule>
  </conditionalFormatting>
  <conditionalFormatting sqref="H281">
    <cfRule type="duplicateValues" dxfId="14473" priority="9074"/>
  </conditionalFormatting>
  <conditionalFormatting sqref="H281">
    <cfRule type="duplicateValues" dxfId="14472" priority="9076"/>
  </conditionalFormatting>
  <conditionalFormatting sqref="H281">
    <cfRule type="duplicateValues" dxfId="14471" priority="9075"/>
  </conditionalFormatting>
  <conditionalFormatting sqref="H281">
    <cfRule type="expression" dxfId="14470" priority="9077">
      <formula>_xlfn.ISFORMULA(H281)=TRUE</formula>
    </cfRule>
  </conditionalFormatting>
  <conditionalFormatting sqref="H290:H291">
    <cfRule type="expression" dxfId="14469" priority="9072">
      <formula>_xlfn.ISFORMULA(H290)=TRUE</formula>
    </cfRule>
    <cfRule type="expression" dxfId="14468" priority="9073">
      <formula>_xlfn.ISFORMULA(H290)=TRUE</formula>
    </cfRule>
  </conditionalFormatting>
  <conditionalFormatting sqref="H290:H291">
    <cfRule type="duplicateValues" dxfId="14467" priority="9069"/>
    <cfRule type="duplicateValues" dxfId="14466" priority="9070"/>
    <cfRule type="duplicateValues" dxfId="14465" priority="9071"/>
  </conditionalFormatting>
  <conditionalFormatting sqref="H325">
    <cfRule type="expression" dxfId="14464" priority="9040">
      <formula>_xlfn.ISFORMULA(H325)=TRUE</formula>
    </cfRule>
  </conditionalFormatting>
  <conditionalFormatting sqref="H328:H332">
    <cfRule type="expression" dxfId="14463" priority="9039">
      <formula>_xlfn.ISFORMULA(H328)=TRUE</formula>
    </cfRule>
  </conditionalFormatting>
  <conditionalFormatting sqref="H333:H336">
    <cfRule type="expression" dxfId="14462" priority="9038">
      <formula>_xlfn.ISFORMULA(H333)=TRUE</formula>
    </cfRule>
  </conditionalFormatting>
  <conditionalFormatting sqref="H337:H342">
    <cfRule type="expression" dxfId="14461" priority="9037">
      <formula>_xlfn.ISFORMULA(H337)=TRUE</formula>
    </cfRule>
  </conditionalFormatting>
  <conditionalFormatting sqref="H345:H349">
    <cfRule type="expression" dxfId="14460" priority="9036">
      <formula>_xlfn.ISFORMULA(H345)=TRUE</formula>
    </cfRule>
  </conditionalFormatting>
  <conditionalFormatting sqref="H350:H351">
    <cfRule type="expression" dxfId="14459" priority="9035">
      <formula>_xlfn.ISFORMULA(H350)=TRUE</formula>
    </cfRule>
  </conditionalFormatting>
  <conditionalFormatting sqref="H352:H358">
    <cfRule type="expression" dxfId="14458" priority="9034">
      <formula>_xlfn.ISFORMULA(H352)=TRUE</formula>
    </cfRule>
  </conditionalFormatting>
  <conditionalFormatting sqref="H158">
    <cfRule type="duplicateValues" dxfId="14457" priority="9028"/>
  </conditionalFormatting>
  <conditionalFormatting sqref="H158">
    <cfRule type="expression" dxfId="14456" priority="9033">
      <formula>_xlfn.ISFORMULA(H158)=TRUE</formula>
    </cfRule>
  </conditionalFormatting>
  <conditionalFormatting sqref="H158">
    <cfRule type="expression" dxfId="14455" priority="9031">
      <formula>_xlfn.ISFORMULA(H158)=TRUE</formula>
    </cfRule>
  </conditionalFormatting>
  <conditionalFormatting sqref="H158">
    <cfRule type="duplicateValues" dxfId="14454" priority="9032"/>
  </conditionalFormatting>
  <conditionalFormatting sqref="H158">
    <cfRule type="duplicateValues" dxfId="14453" priority="9030"/>
  </conditionalFormatting>
  <conditionalFormatting sqref="H158">
    <cfRule type="duplicateValues" dxfId="14452" priority="9029"/>
  </conditionalFormatting>
  <conditionalFormatting sqref="H177 H179">
    <cfRule type="duplicateValues" dxfId="14451" priority="8841"/>
  </conditionalFormatting>
  <conditionalFormatting sqref="H186:H189">
    <cfRule type="duplicateValues" dxfId="14450" priority="8840"/>
  </conditionalFormatting>
  <conditionalFormatting sqref="H178">
    <cfRule type="duplicateValues" dxfId="14449" priority="8839"/>
  </conditionalFormatting>
  <conditionalFormatting sqref="H182">
    <cfRule type="duplicateValues" dxfId="14448" priority="8837"/>
  </conditionalFormatting>
  <conditionalFormatting sqref="H108">
    <cfRule type="duplicateValues" dxfId="14447" priority="8762"/>
  </conditionalFormatting>
  <conditionalFormatting sqref="H108">
    <cfRule type="expression" dxfId="14446" priority="8767">
      <formula>_xlfn.ISFORMULA(H108)=TRUE</formula>
    </cfRule>
  </conditionalFormatting>
  <conditionalFormatting sqref="H108">
    <cfRule type="expression" dxfId="14445" priority="8765">
      <formula>_xlfn.ISFORMULA(H108)=TRUE</formula>
    </cfRule>
  </conditionalFormatting>
  <conditionalFormatting sqref="H108">
    <cfRule type="duplicateValues" dxfId="14444" priority="8766"/>
  </conditionalFormatting>
  <conditionalFormatting sqref="H108">
    <cfRule type="duplicateValues" dxfId="14443" priority="8764"/>
  </conditionalFormatting>
  <conditionalFormatting sqref="H108">
    <cfRule type="duplicateValues" dxfId="14442" priority="8763"/>
  </conditionalFormatting>
  <conditionalFormatting sqref="H125">
    <cfRule type="duplicateValues" dxfId="14441" priority="8672"/>
  </conditionalFormatting>
  <conditionalFormatting sqref="H125">
    <cfRule type="expression" dxfId="14440" priority="8677">
      <formula>_xlfn.ISFORMULA(H125)=TRUE</formula>
    </cfRule>
  </conditionalFormatting>
  <conditionalFormatting sqref="H125">
    <cfRule type="expression" dxfId="14439" priority="8675">
      <formula>_xlfn.ISFORMULA(H125)=TRUE</formula>
    </cfRule>
  </conditionalFormatting>
  <conditionalFormatting sqref="H125">
    <cfRule type="duplicateValues" dxfId="14438" priority="8676"/>
  </conditionalFormatting>
  <conditionalFormatting sqref="H125">
    <cfRule type="duplicateValues" dxfId="14437" priority="8674"/>
  </conditionalFormatting>
  <conditionalFormatting sqref="H125">
    <cfRule type="duplicateValues" dxfId="14436" priority="8673"/>
  </conditionalFormatting>
  <conditionalFormatting sqref="H109">
    <cfRule type="duplicateValues" dxfId="14435" priority="8654"/>
  </conditionalFormatting>
  <conditionalFormatting sqref="H109">
    <cfRule type="expression" dxfId="14434" priority="8659">
      <formula>_xlfn.ISFORMULA(H109)=TRUE</formula>
    </cfRule>
  </conditionalFormatting>
  <conditionalFormatting sqref="H109">
    <cfRule type="expression" dxfId="14433" priority="8657">
      <formula>_xlfn.ISFORMULA(H109)=TRUE</formula>
    </cfRule>
  </conditionalFormatting>
  <conditionalFormatting sqref="H109">
    <cfRule type="duplicateValues" dxfId="14432" priority="8658"/>
  </conditionalFormatting>
  <conditionalFormatting sqref="H109">
    <cfRule type="duplicateValues" dxfId="14431" priority="8656"/>
  </conditionalFormatting>
  <conditionalFormatting sqref="H109">
    <cfRule type="duplicateValues" dxfId="14430" priority="8655"/>
  </conditionalFormatting>
  <conditionalFormatting sqref="H110">
    <cfRule type="duplicateValues" dxfId="14429" priority="8648"/>
  </conditionalFormatting>
  <conditionalFormatting sqref="H110">
    <cfRule type="expression" dxfId="14428" priority="8653">
      <formula>_xlfn.ISFORMULA(H110)=TRUE</formula>
    </cfRule>
  </conditionalFormatting>
  <conditionalFormatting sqref="H110">
    <cfRule type="expression" dxfId="14427" priority="8651">
      <formula>_xlfn.ISFORMULA(H110)=TRUE</formula>
    </cfRule>
  </conditionalFormatting>
  <conditionalFormatting sqref="H110">
    <cfRule type="duplicateValues" dxfId="14426" priority="8652"/>
  </conditionalFormatting>
  <conditionalFormatting sqref="H110">
    <cfRule type="duplicateValues" dxfId="14425" priority="8650"/>
  </conditionalFormatting>
  <conditionalFormatting sqref="H110">
    <cfRule type="duplicateValues" dxfId="14424" priority="8649"/>
  </conditionalFormatting>
  <conditionalFormatting sqref="H111">
    <cfRule type="duplicateValues" dxfId="14423" priority="8642"/>
  </conditionalFormatting>
  <conditionalFormatting sqref="H111">
    <cfRule type="expression" dxfId="14422" priority="8647">
      <formula>_xlfn.ISFORMULA(H111)=TRUE</formula>
    </cfRule>
  </conditionalFormatting>
  <conditionalFormatting sqref="H111">
    <cfRule type="expression" dxfId="14421" priority="8645">
      <formula>_xlfn.ISFORMULA(H111)=TRUE</formula>
    </cfRule>
  </conditionalFormatting>
  <conditionalFormatting sqref="H111">
    <cfRule type="duplicateValues" dxfId="14420" priority="8646"/>
  </conditionalFormatting>
  <conditionalFormatting sqref="H111">
    <cfRule type="duplicateValues" dxfId="14419" priority="8644"/>
  </conditionalFormatting>
  <conditionalFormatting sqref="H111">
    <cfRule type="duplicateValues" dxfId="14418" priority="8643"/>
  </conditionalFormatting>
  <conditionalFormatting sqref="H112">
    <cfRule type="duplicateValues" dxfId="14417" priority="8636"/>
  </conditionalFormatting>
  <conditionalFormatting sqref="H112">
    <cfRule type="expression" dxfId="14416" priority="8641">
      <formula>_xlfn.ISFORMULA(H112)=TRUE</formula>
    </cfRule>
  </conditionalFormatting>
  <conditionalFormatting sqref="H112">
    <cfRule type="expression" dxfId="14415" priority="8639">
      <formula>_xlfn.ISFORMULA(H112)=TRUE</formula>
    </cfRule>
  </conditionalFormatting>
  <conditionalFormatting sqref="H112">
    <cfRule type="duplicateValues" dxfId="14414" priority="8640"/>
  </conditionalFormatting>
  <conditionalFormatting sqref="H112">
    <cfRule type="duplicateValues" dxfId="14413" priority="8638"/>
  </conditionalFormatting>
  <conditionalFormatting sqref="H112">
    <cfRule type="duplicateValues" dxfId="14412" priority="8637"/>
  </conditionalFormatting>
  <conditionalFormatting sqref="H113">
    <cfRule type="duplicateValues" dxfId="14411" priority="8630"/>
  </conditionalFormatting>
  <conditionalFormatting sqref="H113">
    <cfRule type="expression" dxfId="14410" priority="8635">
      <formula>_xlfn.ISFORMULA(H113)=TRUE</formula>
    </cfRule>
  </conditionalFormatting>
  <conditionalFormatting sqref="H113">
    <cfRule type="expression" dxfId="14409" priority="8633">
      <formula>_xlfn.ISFORMULA(H113)=TRUE</formula>
    </cfRule>
  </conditionalFormatting>
  <conditionalFormatting sqref="H113">
    <cfRule type="duplicateValues" dxfId="14408" priority="8634"/>
  </conditionalFormatting>
  <conditionalFormatting sqref="H113">
    <cfRule type="duplicateValues" dxfId="14407" priority="8632"/>
  </conditionalFormatting>
  <conditionalFormatting sqref="H113">
    <cfRule type="duplicateValues" dxfId="14406" priority="8631"/>
  </conditionalFormatting>
  <conditionalFormatting sqref="H114">
    <cfRule type="duplicateValues" dxfId="14405" priority="8624"/>
  </conditionalFormatting>
  <conditionalFormatting sqref="H114">
    <cfRule type="expression" dxfId="14404" priority="8629">
      <formula>_xlfn.ISFORMULA(H114)=TRUE</formula>
    </cfRule>
  </conditionalFormatting>
  <conditionalFormatting sqref="H114">
    <cfRule type="expression" dxfId="14403" priority="8627">
      <formula>_xlfn.ISFORMULA(H114)=TRUE</formula>
    </cfRule>
  </conditionalFormatting>
  <conditionalFormatting sqref="H114">
    <cfRule type="duplicateValues" dxfId="14402" priority="8628"/>
  </conditionalFormatting>
  <conditionalFormatting sqref="H114">
    <cfRule type="duplicateValues" dxfId="14401" priority="8626"/>
  </conditionalFormatting>
  <conditionalFormatting sqref="H114">
    <cfRule type="duplicateValues" dxfId="14400" priority="8625"/>
  </conditionalFormatting>
  <conditionalFormatting sqref="H115">
    <cfRule type="duplicateValues" dxfId="14399" priority="8618"/>
  </conditionalFormatting>
  <conditionalFormatting sqref="H115">
    <cfRule type="expression" dxfId="14398" priority="8623">
      <formula>_xlfn.ISFORMULA(H115)=TRUE</formula>
    </cfRule>
  </conditionalFormatting>
  <conditionalFormatting sqref="H115">
    <cfRule type="expression" dxfId="14397" priority="8621">
      <formula>_xlfn.ISFORMULA(H115)=TRUE</formula>
    </cfRule>
  </conditionalFormatting>
  <conditionalFormatting sqref="H115">
    <cfRule type="duplicateValues" dxfId="14396" priority="8622"/>
  </conditionalFormatting>
  <conditionalFormatting sqref="H115">
    <cfRule type="duplicateValues" dxfId="14395" priority="8620"/>
  </conditionalFormatting>
  <conditionalFormatting sqref="H115">
    <cfRule type="duplicateValues" dxfId="14394" priority="8619"/>
  </conditionalFormatting>
  <conditionalFormatting sqref="H116">
    <cfRule type="duplicateValues" dxfId="14393" priority="8612"/>
  </conditionalFormatting>
  <conditionalFormatting sqref="H116">
    <cfRule type="expression" dxfId="14392" priority="8617">
      <formula>_xlfn.ISFORMULA(H116)=TRUE</formula>
    </cfRule>
  </conditionalFormatting>
  <conditionalFormatting sqref="H116">
    <cfRule type="expression" dxfId="14391" priority="8615">
      <formula>_xlfn.ISFORMULA(H116)=TRUE</formula>
    </cfRule>
  </conditionalFormatting>
  <conditionalFormatting sqref="H116">
    <cfRule type="duplicateValues" dxfId="14390" priority="8616"/>
  </conditionalFormatting>
  <conditionalFormatting sqref="H116">
    <cfRule type="duplicateValues" dxfId="14389" priority="8614"/>
  </conditionalFormatting>
  <conditionalFormatting sqref="H116">
    <cfRule type="duplicateValues" dxfId="14388" priority="8613"/>
  </conditionalFormatting>
  <conditionalFormatting sqref="H117">
    <cfRule type="duplicateValues" dxfId="14387" priority="8606"/>
  </conditionalFormatting>
  <conditionalFormatting sqref="H117">
    <cfRule type="expression" dxfId="14386" priority="8611">
      <formula>_xlfn.ISFORMULA(H117)=TRUE</formula>
    </cfRule>
  </conditionalFormatting>
  <conditionalFormatting sqref="H117">
    <cfRule type="expression" dxfId="14385" priority="8609">
      <formula>_xlfn.ISFORMULA(H117)=TRUE</formula>
    </cfRule>
  </conditionalFormatting>
  <conditionalFormatting sqref="H117">
    <cfRule type="duplicateValues" dxfId="14384" priority="8610"/>
  </conditionalFormatting>
  <conditionalFormatting sqref="H117">
    <cfRule type="duplicateValues" dxfId="14383" priority="8608"/>
  </conditionalFormatting>
  <conditionalFormatting sqref="H117">
    <cfRule type="duplicateValues" dxfId="14382" priority="8607"/>
  </conditionalFormatting>
  <conditionalFormatting sqref="H118">
    <cfRule type="duplicateValues" dxfId="14381" priority="8600"/>
  </conditionalFormatting>
  <conditionalFormatting sqref="H118">
    <cfRule type="expression" dxfId="14380" priority="8605">
      <formula>_xlfn.ISFORMULA(H118)=TRUE</formula>
    </cfRule>
  </conditionalFormatting>
  <conditionalFormatting sqref="H118">
    <cfRule type="expression" dxfId="14379" priority="8603">
      <formula>_xlfn.ISFORMULA(H118)=TRUE</formula>
    </cfRule>
  </conditionalFormatting>
  <conditionalFormatting sqref="H118">
    <cfRule type="duplicateValues" dxfId="14378" priority="8604"/>
  </conditionalFormatting>
  <conditionalFormatting sqref="H118">
    <cfRule type="duplicateValues" dxfId="14377" priority="8602"/>
  </conditionalFormatting>
  <conditionalFormatting sqref="H118">
    <cfRule type="duplicateValues" dxfId="14376" priority="8601"/>
  </conditionalFormatting>
  <conditionalFormatting sqref="H119">
    <cfRule type="duplicateValues" dxfId="14375" priority="8594"/>
  </conditionalFormatting>
  <conditionalFormatting sqref="H119">
    <cfRule type="expression" dxfId="14374" priority="8599">
      <formula>_xlfn.ISFORMULA(H119)=TRUE</formula>
    </cfRule>
  </conditionalFormatting>
  <conditionalFormatting sqref="H119">
    <cfRule type="expression" dxfId="14373" priority="8597">
      <formula>_xlfn.ISFORMULA(H119)=TRUE</formula>
    </cfRule>
  </conditionalFormatting>
  <conditionalFormatting sqref="H119">
    <cfRule type="duplicateValues" dxfId="14372" priority="8598"/>
  </conditionalFormatting>
  <conditionalFormatting sqref="H119">
    <cfRule type="duplicateValues" dxfId="14371" priority="8596"/>
  </conditionalFormatting>
  <conditionalFormatting sqref="H119">
    <cfRule type="duplicateValues" dxfId="14370" priority="8595"/>
  </conditionalFormatting>
  <conditionalFormatting sqref="H120">
    <cfRule type="duplicateValues" dxfId="14369" priority="8588"/>
  </conditionalFormatting>
  <conditionalFormatting sqref="H120">
    <cfRule type="expression" dxfId="14368" priority="8593">
      <formula>_xlfn.ISFORMULA(H120)=TRUE</formula>
    </cfRule>
  </conditionalFormatting>
  <conditionalFormatting sqref="H120">
    <cfRule type="expression" dxfId="14367" priority="8591">
      <formula>_xlfn.ISFORMULA(H120)=TRUE</formula>
    </cfRule>
  </conditionalFormatting>
  <conditionalFormatting sqref="H120">
    <cfRule type="duplicateValues" dxfId="14366" priority="8592"/>
  </conditionalFormatting>
  <conditionalFormatting sqref="H120">
    <cfRule type="duplicateValues" dxfId="14365" priority="8590"/>
  </conditionalFormatting>
  <conditionalFormatting sqref="H120">
    <cfRule type="duplicateValues" dxfId="14364" priority="8589"/>
  </conditionalFormatting>
  <conditionalFormatting sqref="G99:G100">
    <cfRule type="duplicateValues" dxfId="14363" priority="8582"/>
  </conditionalFormatting>
  <conditionalFormatting sqref="G99:G100">
    <cfRule type="expression" dxfId="14362" priority="8587">
      <formula>_xlfn.ISFORMULA(G99)=TRUE</formula>
    </cfRule>
  </conditionalFormatting>
  <conditionalFormatting sqref="G99:G100">
    <cfRule type="expression" dxfId="14361" priority="8585">
      <formula>_xlfn.ISFORMULA(G99)=TRUE</formula>
    </cfRule>
  </conditionalFormatting>
  <conditionalFormatting sqref="G99:G100">
    <cfRule type="duplicateValues" dxfId="14360" priority="8586"/>
  </conditionalFormatting>
  <conditionalFormatting sqref="G99:G100">
    <cfRule type="duplicateValues" dxfId="14359" priority="8584"/>
  </conditionalFormatting>
  <conditionalFormatting sqref="G99:G100">
    <cfRule type="duplicateValues" dxfId="14358" priority="8583"/>
  </conditionalFormatting>
  <conditionalFormatting sqref="H95">
    <cfRule type="duplicateValues" dxfId="14357" priority="8576"/>
  </conditionalFormatting>
  <conditionalFormatting sqref="H95">
    <cfRule type="expression" dxfId="14356" priority="8581">
      <formula>_xlfn.ISFORMULA(H95)=TRUE</formula>
    </cfRule>
  </conditionalFormatting>
  <conditionalFormatting sqref="H95">
    <cfRule type="expression" dxfId="14355" priority="8579">
      <formula>_xlfn.ISFORMULA(H95)=TRUE</formula>
    </cfRule>
  </conditionalFormatting>
  <conditionalFormatting sqref="H95">
    <cfRule type="duplicateValues" dxfId="14354" priority="8580"/>
  </conditionalFormatting>
  <conditionalFormatting sqref="H95">
    <cfRule type="duplicateValues" dxfId="14353" priority="8578"/>
  </conditionalFormatting>
  <conditionalFormatting sqref="H95">
    <cfRule type="duplicateValues" dxfId="14352" priority="8577"/>
  </conditionalFormatting>
  <conditionalFormatting sqref="H101">
    <cfRule type="duplicateValues" dxfId="14351" priority="8570"/>
  </conditionalFormatting>
  <conditionalFormatting sqref="H101">
    <cfRule type="expression" dxfId="14350" priority="8575">
      <formula>_xlfn.ISFORMULA(H101)=TRUE</formula>
    </cfRule>
  </conditionalFormatting>
  <conditionalFormatting sqref="H101">
    <cfRule type="expression" dxfId="14349" priority="8573">
      <formula>_xlfn.ISFORMULA(H101)=TRUE</formula>
    </cfRule>
  </conditionalFormatting>
  <conditionalFormatting sqref="H101">
    <cfRule type="duplicateValues" dxfId="14348" priority="8574"/>
  </conditionalFormatting>
  <conditionalFormatting sqref="H101">
    <cfRule type="duplicateValues" dxfId="14347" priority="8572"/>
  </conditionalFormatting>
  <conditionalFormatting sqref="H101">
    <cfRule type="duplicateValues" dxfId="14346" priority="8571"/>
  </conditionalFormatting>
  <conditionalFormatting sqref="H91">
    <cfRule type="duplicateValues" dxfId="14345" priority="8564"/>
  </conditionalFormatting>
  <conditionalFormatting sqref="H91">
    <cfRule type="expression" dxfId="14344" priority="8569">
      <formula>_xlfn.ISFORMULA(H91)=TRUE</formula>
    </cfRule>
  </conditionalFormatting>
  <conditionalFormatting sqref="H91">
    <cfRule type="expression" dxfId="14343" priority="8567">
      <formula>_xlfn.ISFORMULA(H91)=TRUE</formula>
    </cfRule>
  </conditionalFormatting>
  <conditionalFormatting sqref="H91">
    <cfRule type="duplicateValues" dxfId="14342" priority="8568"/>
  </conditionalFormatting>
  <conditionalFormatting sqref="H91">
    <cfRule type="duplicateValues" dxfId="14341" priority="8566"/>
  </conditionalFormatting>
  <conditionalFormatting sqref="H91">
    <cfRule type="duplicateValues" dxfId="14340" priority="8565"/>
  </conditionalFormatting>
  <conditionalFormatting sqref="H93">
    <cfRule type="duplicateValues" dxfId="14339" priority="8558"/>
  </conditionalFormatting>
  <conditionalFormatting sqref="H93">
    <cfRule type="expression" dxfId="14338" priority="8563">
      <formula>_xlfn.ISFORMULA(H93)=TRUE</formula>
    </cfRule>
  </conditionalFormatting>
  <conditionalFormatting sqref="H93">
    <cfRule type="expression" dxfId="14337" priority="8561">
      <formula>_xlfn.ISFORMULA(H93)=TRUE</formula>
    </cfRule>
  </conditionalFormatting>
  <conditionalFormatting sqref="H93">
    <cfRule type="duplicateValues" dxfId="14336" priority="8562"/>
  </conditionalFormatting>
  <conditionalFormatting sqref="H93">
    <cfRule type="duplicateValues" dxfId="14335" priority="8560"/>
  </conditionalFormatting>
  <conditionalFormatting sqref="H93">
    <cfRule type="duplicateValues" dxfId="14334" priority="8559"/>
  </conditionalFormatting>
  <conditionalFormatting sqref="H92">
    <cfRule type="duplicateValues" dxfId="14333" priority="8552"/>
  </conditionalFormatting>
  <conditionalFormatting sqref="H92">
    <cfRule type="expression" dxfId="14332" priority="8557">
      <formula>_xlfn.ISFORMULA(H92)=TRUE</formula>
    </cfRule>
  </conditionalFormatting>
  <conditionalFormatting sqref="H92">
    <cfRule type="expression" dxfId="14331" priority="8555">
      <formula>_xlfn.ISFORMULA(H92)=TRUE</formula>
    </cfRule>
  </conditionalFormatting>
  <conditionalFormatting sqref="H92">
    <cfRule type="duplicateValues" dxfId="14330" priority="8556"/>
  </conditionalFormatting>
  <conditionalFormatting sqref="H92">
    <cfRule type="duplicateValues" dxfId="14329" priority="8554"/>
  </conditionalFormatting>
  <conditionalFormatting sqref="H92">
    <cfRule type="duplicateValues" dxfId="14328" priority="8553"/>
  </conditionalFormatting>
  <conditionalFormatting sqref="H94">
    <cfRule type="duplicateValues" dxfId="14327" priority="8547"/>
  </conditionalFormatting>
  <conditionalFormatting sqref="H94">
    <cfRule type="duplicateValues" dxfId="14326" priority="8550"/>
    <cfRule type="expression" dxfId="14325" priority="8551">
      <formula>_xlfn.ISFORMULA(H94)=TRUE</formula>
    </cfRule>
  </conditionalFormatting>
  <conditionalFormatting sqref="H94">
    <cfRule type="duplicateValues" dxfId="14324" priority="8549"/>
  </conditionalFormatting>
  <conditionalFormatting sqref="H94">
    <cfRule type="duplicateValues" dxfId="14323" priority="8548"/>
  </conditionalFormatting>
  <conditionalFormatting sqref="H97">
    <cfRule type="duplicateValues" dxfId="14322" priority="8541"/>
  </conditionalFormatting>
  <conditionalFormatting sqref="H97">
    <cfRule type="expression" dxfId="14321" priority="8546">
      <formula>_xlfn.ISFORMULA(H97)=TRUE</formula>
    </cfRule>
  </conditionalFormatting>
  <conditionalFormatting sqref="H97">
    <cfRule type="expression" dxfId="14320" priority="8544">
      <formula>_xlfn.ISFORMULA(H97)=TRUE</formula>
    </cfRule>
  </conditionalFormatting>
  <conditionalFormatting sqref="H97">
    <cfRule type="duplicateValues" dxfId="14319" priority="8545"/>
  </conditionalFormatting>
  <conditionalFormatting sqref="H97">
    <cfRule type="duplicateValues" dxfId="14318" priority="8543"/>
  </conditionalFormatting>
  <conditionalFormatting sqref="H97">
    <cfRule type="duplicateValues" dxfId="14317" priority="8542"/>
  </conditionalFormatting>
  <conditionalFormatting sqref="H99">
    <cfRule type="duplicateValues" dxfId="14316" priority="8535"/>
  </conditionalFormatting>
  <conditionalFormatting sqref="H99">
    <cfRule type="expression" dxfId="14315" priority="8540">
      <formula>_xlfn.ISFORMULA(H99)=TRUE</formula>
    </cfRule>
  </conditionalFormatting>
  <conditionalFormatting sqref="H99">
    <cfRule type="expression" dxfId="14314" priority="8538">
      <formula>_xlfn.ISFORMULA(H99)=TRUE</formula>
    </cfRule>
  </conditionalFormatting>
  <conditionalFormatting sqref="H99">
    <cfRule type="duplicateValues" dxfId="14313" priority="8539"/>
  </conditionalFormatting>
  <conditionalFormatting sqref="H99">
    <cfRule type="duplicateValues" dxfId="14312" priority="8537"/>
  </conditionalFormatting>
  <conditionalFormatting sqref="H99">
    <cfRule type="duplicateValues" dxfId="14311" priority="8536"/>
  </conditionalFormatting>
  <conditionalFormatting sqref="H97">
    <cfRule type="duplicateValues" dxfId="14310" priority="8529"/>
  </conditionalFormatting>
  <conditionalFormatting sqref="H97">
    <cfRule type="expression" dxfId="14309" priority="8534">
      <formula>_xlfn.ISFORMULA(H97)=TRUE</formula>
    </cfRule>
  </conditionalFormatting>
  <conditionalFormatting sqref="H97">
    <cfRule type="expression" dxfId="14308" priority="8532">
      <formula>_xlfn.ISFORMULA(H97)=TRUE</formula>
    </cfRule>
  </conditionalFormatting>
  <conditionalFormatting sqref="H97">
    <cfRule type="duplicateValues" dxfId="14307" priority="8533"/>
  </conditionalFormatting>
  <conditionalFormatting sqref="H97">
    <cfRule type="duplicateValues" dxfId="14306" priority="8531"/>
  </conditionalFormatting>
  <conditionalFormatting sqref="H97">
    <cfRule type="duplicateValues" dxfId="14305" priority="8530"/>
  </conditionalFormatting>
  <conditionalFormatting sqref="H99">
    <cfRule type="duplicateValues" dxfId="14304" priority="8523"/>
  </conditionalFormatting>
  <conditionalFormatting sqref="H99">
    <cfRule type="expression" dxfId="14303" priority="8528">
      <formula>_xlfn.ISFORMULA(H99)=TRUE</formula>
    </cfRule>
  </conditionalFormatting>
  <conditionalFormatting sqref="H99">
    <cfRule type="expression" dxfId="14302" priority="8526">
      <formula>_xlfn.ISFORMULA(H99)=TRUE</formula>
    </cfRule>
  </conditionalFormatting>
  <conditionalFormatting sqref="H99">
    <cfRule type="duplicateValues" dxfId="14301" priority="8527"/>
  </conditionalFormatting>
  <conditionalFormatting sqref="H99">
    <cfRule type="duplicateValues" dxfId="14300" priority="8525"/>
  </conditionalFormatting>
  <conditionalFormatting sqref="H99">
    <cfRule type="duplicateValues" dxfId="14299" priority="8524"/>
  </conditionalFormatting>
  <conditionalFormatting sqref="H97">
    <cfRule type="duplicateValues" dxfId="14298" priority="8517"/>
  </conditionalFormatting>
  <conditionalFormatting sqref="H97">
    <cfRule type="expression" dxfId="14297" priority="8522">
      <formula>_xlfn.ISFORMULA(H97)=TRUE</formula>
    </cfRule>
  </conditionalFormatting>
  <conditionalFormatting sqref="H97">
    <cfRule type="expression" dxfId="14296" priority="8520">
      <formula>_xlfn.ISFORMULA(H97)=TRUE</formula>
    </cfRule>
  </conditionalFormatting>
  <conditionalFormatting sqref="H97">
    <cfRule type="duplicateValues" dxfId="14295" priority="8521"/>
  </conditionalFormatting>
  <conditionalFormatting sqref="H97">
    <cfRule type="duplicateValues" dxfId="14294" priority="8519"/>
  </conditionalFormatting>
  <conditionalFormatting sqref="H97">
    <cfRule type="duplicateValues" dxfId="14293" priority="8518"/>
  </conditionalFormatting>
  <conditionalFormatting sqref="H97">
    <cfRule type="duplicateValues" dxfId="14292" priority="8511"/>
  </conditionalFormatting>
  <conditionalFormatting sqref="H97">
    <cfRule type="expression" dxfId="14291" priority="8516">
      <formula>_xlfn.ISFORMULA(H97)=TRUE</formula>
    </cfRule>
  </conditionalFormatting>
  <conditionalFormatting sqref="H97">
    <cfRule type="expression" dxfId="14290" priority="8514">
      <formula>_xlfn.ISFORMULA(H97)=TRUE</formula>
    </cfRule>
  </conditionalFormatting>
  <conditionalFormatting sqref="H97">
    <cfRule type="duplicateValues" dxfId="14289" priority="8515"/>
  </conditionalFormatting>
  <conditionalFormatting sqref="H97">
    <cfRule type="duplicateValues" dxfId="14288" priority="8513"/>
  </conditionalFormatting>
  <conditionalFormatting sqref="H97">
    <cfRule type="duplicateValues" dxfId="14287" priority="8512"/>
  </conditionalFormatting>
  <conditionalFormatting sqref="H96">
    <cfRule type="duplicateValues" dxfId="14286" priority="8505"/>
  </conditionalFormatting>
  <conditionalFormatting sqref="H96">
    <cfRule type="expression" dxfId="14285" priority="8510">
      <formula>_xlfn.ISFORMULA(H96)=TRUE</formula>
    </cfRule>
  </conditionalFormatting>
  <conditionalFormatting sqref="H96">
    <cfRule type="expression" dxfId="14284" priority="8508">
      <formula>_xlfn.ISFORMULA(H96)=TRUE</formula>
    </cfRule>
  </conditionalFormatting>
  <conditionalFormatting sqref="H96">
    <cfRule type="duplicateValues" dxfId="14283" priority="8509"/>
  </conditionalFormatting>
  <conditionalFormatting sqref="H96">
    <cfRule type="duplicateValues" dxfId="14282" priority="8507"/>
  </conditionalFormatting>
  <conditionalFormatting sqref="H96">
    <cfRule type="duplicateValues" dxfId="14281" priority="8506"/>
  </conditionalFormatting>
  <conditionalFormatting sqref="H98">
    <cfRule type="duplicateValues" dxfId="14280" priority="8500"/>
  </conditionalFormatting>
  <conditionalFormatting sqref="H98">
    <cfRule type="duplicateValues" dxfId="14279" priority="8503"/>
    <cfRule type="expression" dxfId="14278" priority="8504">
      <formula>_xlfn.ISFORMULA(H98)=TRUE</formula>
    </cfRule>
  </conditionalFormatting>
  <conditionalFormatting sqref="H98">
    <cfRule type="duplicateValues" dxfId="14277" priority="8502"/>
  </conditionalFormatting>
  <conditionalFormatting sqref="H98">
    <cfRule type="duplicateValues" dxfId="14276" priority="8501"/>
  </conditionalFormatting>
  <conditionalFormatting sqref="H100">
    <cfRule type="duplicateValues" dxfId="14275" priority="8494"/>
  </conditionalFormatting>
  <conditionalFormatting sqref="H100">
    <cfRule type="expression" dxfId="14274" priority="8499">
      <formula>_xlfn.ISFORMULA(H100)=TRUE</formula>
    </cfRule>
  </conditionalFormatting>
  <conditionalFormatting sqref="H100">
    <cfRule type="expression" dxfId="14273" priority="8497">
      <formula>_xlfn.ISFORMULA(H100)=TRUE</formula>
    </cfRule>
  </conditionalFormatting>
  <conditionalFormatting sqref="H100">
    <cfRule type="duplicateValues" dxfId="14272" priority="8498"/>
  </conditionalFormatting>
  <conditionalFormatting sqref="H100">
    <cfRule type="duplicateValues" dxfId="14271" priority="8496"/>
  </conditionalFormatting>
  <conditionalFormatting sqref="H100">
    <cfRule type="duplicateValues" dxfId="14270" priority="8495"/>
  </conditionalFormatting>
  <conditionalFormatting sqref="H94">
    <cfRule type="duplicateValues" dxfId="14269" priority="8488"/>
  </conditionalFormatting>
  <conditionalFormatting sqref="H94">
    <cfRule type="expression" dxfId="14268" priority="8493">
      <formula>_xlfn.ISFORMULA(H94)=TRUE</formula>
    </cfRule>
  </conditionalFormatting>
  <conditionalFormatting sqref="H94">
    <cfRule type="expression" dxfId="14267" priority="8491">
      <formula>_xlfn.ISFORMULA(H94)=TRUE</formula>
    </cfRule>
  </conditionalFormatting>
  <conditionalFormatting sqref="H94">
    <cfRule type="duplicateValues" dxfId="14266" priority="8492"/>
  </conditionalFormatting>
  <conditionalFormatting sqref="H94">
    <cfRule type="duplicateValues" dxfId="14265" priority="8490"/>
  </conditionalFormatting>
  <conditionalFormatting sqref="H94">
    <cfRule type="duplicateValues" dxfId="14264" priority="8489"/>
  </conditionalFormatting>
  <conditionalFormatting sqref="H100">
    <cfRule type="duplicateValues" dxfId="14263" priority="8482"/>
  </conditionalFormatting>
  <conditionalFormatting sqref="H100">
    <cfRule type="expression" dxfId="14262" priority="8487">
      <formula>_xlfn.ISFORMULA(H100)=TRUE</formula>
    </cfRule>
  </conditionalFormatting>
  <conditionalFormatting sqref="H100">
    <cfRule type="expression" dxfId="14261" priority="8485">
      <formula>_xlfn.ISFORMULA(H100)=TRUE</formula>
    </cfRule>
  </conditionalFormatting>
  <conditionalFormatting sqref="H100">
    <cfRule type="duplicateValues" dxfId="14260" priority="8486"/>
  </conditionalFormatting>
  <conditionalFormatting sqref="H100">
    <cfRule type="duplicateValues" dxfId="14259" priority="8484"/>
  </conditionalFormatting>
  <conditionalFormatting sqref="H100">
    <cfRule type="duplicateValues" dxfId="14258" priority="8483"/>
  </conditionalFormatting>
  <conditionalFormatting sqref="H92">
    <cfRule type="duplicateValues" dxfId="14257" priority="8476"/>
  </conditionalFormatting>
  <conditionalFormatting sqref="H92">
    <cfRule type="expression" dxfId="14256" priority="8481">
      <formula>_xlfn.ISFORMULA(H92)=TRUE</formula>
    </cfRule>
  </conditionalFormatting>
  <conditionalFormatting sqref="H92">
    <cfRule type="expression" dxfId="14255" priority="8479">
      <formula>_xlfn.ISFORMULA(H92)=TRUE</formula>
    </cfRule>
  </conditionalFormatting>
  <conditionalFormatting sqref="H92">
    <cfRule type="duplicateValues" dxfId="14254" priority="8480"/>
  </conditionalFormatting>
  <conditionalFormatting sqref="H92">
    <cfRule type="duplicateValues" dxfId="14253" priority="8478"/>
  </conditionalFormatting>
  <conditionalFormatting sqref="H92">
    <cfRule type="duplicateValues" dxfId="14252" priority="8477"/>
  </conditionalFormatting>
  <conditionalFormatting sqref="H91">
    <cfRule type="duplicateValues" dxfId="14251" priority="8470"/>
  </conditionalFormatting>
  <conditionalFormatting sqref="H91">
    <cfRule type="expression" dxfId="14250" priority="8475">
      <formula>_xlfn.ISFORMULA(H91)=TRUE</formula>
    </cfRule>
  </conditionalFormatting>
  <conditionalFormatting sqref="H91">
    <cfRule type="expression" dxfId="14249" priority="8473">
      <formula>_xlfn.ISFORMULA(H91)=TRUE</formula>
    </cfRule>
  </conditionalFormatting>
  <conditionalFormatting sqref="H91">
    <cfRule type="duplicateValues" dxfId="14248" priority="8474"/>
  </conditionalFormatting>
  <conditionalFormatting sqref="H91">
    <cfRule type="duplicateValues" dxfId="14247" priority="8472"/>
  </conditionalFormatting>
  <conditionalFormatting sqref="H91">
    <cfRule type="duplicateValues" dxfId="14246" priority="8471"/>
  </conditionalFormatting>
  <conditionalFormatting sqref="H93">
    <cfRule type="duplicateValues" dxfId="14245" priority="8465"/>
  </conditionalFormatting>
  <conditionalFormatting sqref="H93">
    <cfRule type="duplicateValues" dxfId="14244" priority="8468"/>
    <cfRule type="expression" dxfId="14243" priority="8469">
      <formula>_xlfn.ISFORMULA(H93)=TRUE</formula>
    </cfRule>
  </conditionalFormatting>
  <conditionalFormatting sqref="H93">
    <cfRule type="duplicateValues" dxfId="14242" priority="8467"/>
  </conditionalFormatting>
  <conditionalFormatting sqref="H93">
    <cfRule type="duplicateValues" dxfId="14241" priority="8466"/>
  </conditionalFormatting>
  <conditionalFormatting sqref="H96">
    <cfRule type="duplicateValues" dxfId="14240" priority="8459"/>
  </conditionalFormatting>
  <conditionalFormatting sqref="H96">
    <cfRule type="expression" dxfId="14239" priority="8464">
      <formula>_xlfn.ISFORMULA(H96)=TRUE</formula>
    </cfRule>
  </conditionalFormatting>
  <conditionalFormatting sqref="H96">
    <cfRule type="expression" dxfId="14238" priority="8462">
      <formula>_xlfn.ISFORMULA(H96)=TRUE</formula>
    </cfRule>
  </conditionalFormatting>
  <conditionalFormatting sqref="H96">
    <cfRule type="duplicateValues" dxfId="14237" priority="8463"/>
  </conditionalFormatting>
  <conditionalFormatting sqref="H96">
    <cfRule type="duplicateValues" dxfId="14236" priority="8461"/>
  </conditionalFormatting>
  <conditionalFormatting sqref="H96">
    <cfRule type="duplicateValues" dxfId="14235" priority="8460"/>
  </conditionalFormatting>
  <conditionalFormatting sqref="H98">
    <cfRule type="duplicateValues" dxfId="14234" priority="8453"/>
  </conditionalFormatting>
  <conditionalFormatting sqref="H98">
    <cfRule type="expression" dxfId="14233" priority="8458">
      <formula>_xlfn.ISFORMULA(H98)=TRUE</formula>
    </cfRule>
  </conditionalFormatting>
  <conditionalFormatting sqref="H98">
    <cfRule type="expression" dxfId="14232" priority="8456">
      <formula>_xlfn.ISFORMULA(H98)=TRUE</formula>
    </cfRule>
  </conditionalFormatting>
  <conditionalFormatting sqref="H98">
    <cfRule type="duplicateValues" dxfId="14231" priority="8457"/>
  </conditionalFormatting>
  <conditionalFormatting sqref="H98">
    <cfRule type="duplicateValues" dxfId="14230" priority="8455"/>
  </conditionalFormatting>
  <conditionalFormatting sqref="H98">
    <cfRule type="duplicateValues" dxfId="14229" priority="8454"/>
  </conditionalFormatting>
  <conditionalFormatting sqref="H96">
    <cfRule type="duplicateValues" dxfId="14228" priority="8447"/>
  </conditionalFormatting>
  <conditionalFormatting sqref="H96">
    <cfRule type="expression" dxfId="14227" priority="8452">
      <formula>_xlfn.ISFORMULA(H96)=TRUE</formula>
    </cfRule>
  </conditionalFormatting>
  <conditionalFormatting sqref="H96">
    <cfRule type="expression" dxfId="14226" priority="8450">
      <formula>_xlfn.ISFORMULA(H96)=TRUE</formula>
    </cfRule>
  </conditionalFormatting>
  <conditionalFormatting sqref="H96">
    <cfRule type="duplicateValues" dxfId="14225" priority="8451"/>
  </conditionalFormatting>
  <conditionalFormatting sqref="H96">
    <cfRule type="duplicateValues" dxfId="14224" priority="8449"/>
  </conditionalFormatting>
  <conditionalFormatting sqref="H96">
    <cfRule type="duplicateValues" dxfId="14223" priority="8448"/>
  </conditionalFormatting>
  <conditionalFormatting sqref="H98">
    <cfRule type="duplicateValues" dxfId="14222" priority="8441"/>
  </conditionalFormatting>
  <conditionalFormatting sqref="H98">
    <cfRule type="expression" dxfId="14221" priority="8446">
      <formula>_xlfn.ISFORMULA(H98)=TRUE</formula>
    </cfRule>
  </conditionalFormatting>
  <conditionalFormatting sqref="H98">
    <cfRule type="expression" dxfId="14220" priority="8444">
      <formula>_xlfn.ISFORMULA(H98)=TRUE</formula>
    </cfRule>
  </conditionalFormatting>
  <conditionalFormatting sqref="H98">
    <cfRule type="duplicateValues" dxfId="14219" priority="8445"/>
  </conditionalFormatting>
  <conditionalFormatting sqref="H98">
    <cfRule type="duplicateValues" dxfId="14218" priority="8443"/>
  </conditionalFormatting>
  <conditionalFormatting sqref="H98">
    <cfRule type="duplicateValues" dxfId="14217" priority="8442"/>
  </conditionalFormatting>
  <conditionalFormatting sqref="H96">
    <cfRule type="duplicateValues" dxfId="14216" priority="8435"/>
  </conditionalFormatting>
  <conditionalFormatting sqref="H96">
    <cfRule type="expression" dxfId="14215" priority="8440">
      <formula>_xlfn.ISFORMULA(H96)=TRUE</formula>
    </cfRule>
  </conditionalFormatting>
  <conditionalFormatting sqref="H96">
    <cfRule type="expression" dxfId="14214" priority="8438">
      <formula>_xlfn.ISFORMULA(H96)=TRUE</formula>
    </cfRule>
  </conditionalFormatting>
  <conditionalFormatting sqref="H96">
    <cfRule type="duplicateValues" dxfId="14213" priority="8439"/>
  </conditionalFormatting>
  <conditionalFormatting sqref="H96">
    <cfRule type="duplicateValues" dxfId="14212" priority="8437"/>
  </conditionalFormatting>
  <conditionalFormatting sqref="H96">
    <cfRule type="duplicateValues" dxfId="14211" priority="8436"/>
  </conditionalFormatting>
  <conditionalFormatting sqref="H96">
    <cfRule type="duplicateValues" dxfId="14210" priority="8429"/>
  </conditionalFormatting>
  <conditionalFormatting sqref="H96">
    <cfRule type="expression" dxfId="14209" priority="8434">
      <formula>_xlfn.ISFORMULA(H96)=TRUE</formula>
    </cfRule>
  </conditionalFormatting>
  <conditionalFormatting sqref="H96">
    <cfRule type="expression" dxfId="14208" priority="8432">
      <formula>_xlfn.ISFORMULA(H96)=TRUE</formula>
    </cfRule>
  </conditionalFormatting>
  <conditionalFormatting sqref="H96">
    <cfRule type="duplicateValues" dxfId="14207" priority="8433"/>
  </conditionalFormatting>
  <conditionalFormatting sqref="H96">
    <cfRule type="duplicateValues" dxfId="14206" priority="8431"/>
  </conditionalFormatting>
  <conditionalFormatting sqref="H96">
    <cfRule type="duplicateValues" dxfId="14205" priority="8430"/>
  </conditionalFormatting>
  <conditionalFormatting sqref="H95">
    <cfRule type="duplicateValues" dxfId="14204" priority="8423"/>
  </conditionalFormatting>
  <conditionalFormatting sqref="H95">
    <cfRule type="expression" dxfId="14203" priority="8428">
      <formula>_xlfn.ISFORMULA(H95)=TRUE</formula>
    </cfRule>
  </conditionalFormatting>
  <conditionalFormatting sqref="H95">
    <cfRule type="expression" dxfId="14202" priority="8426">
      <formula>_xlfn.ISFORMULA(H95)=TRUE</formula>
    </cfRule>
  </conditionalFormatting>
  <conditionalFormatting sqref="H95">
    <cfRule type="duplicateValues" dxfId="14201" priority="8427"/>
  </conditionalFormatting>
  <conditionalFormatting sqref="H95">
    <cfRule type="duplicateValues" dxfId="14200" priority="8425"/>
  </conditionalFormatting>
  <conditionalFormatting sqref="H95">
    <cfRule type="duplicateValues" dxfId="14199" priority="8424"/>
  </conditionalFormatting>
  <conditionalFormatting sqref="H97">
    <cfRule type="duplicateValues" dxfId="14198" priority="8418"/>
  </conditionalFormatting>
  <conditionalFormatting sqref="H97">
    <cfRule type="duplicateValues" dxfId="14197" priority="8421"/>
    <cfRule type="expression" dxfId="14196" priority="8422">
      <formula>_xlfn.ISFORMULA(H97)=TRUE</formula>
    </cfRule>
  </conditionalFormatting>
  <conditionalFormatting sqref="H97">
    <cfRule type="duplicateValues" dxfId="14195" priority="8420"/>
  </conditionalFormatting>
  <conditionalFormatting sqref="H97">
    <cfRule type="duplicateValues" dxfId="14194" priority="8419"/>
  </conditionalFormatting>
  <conditionalFormatting sqref="H99">
    <cfRule type="duplicateValues" dxfId="14193" priority="8412"/>
  </conditionalFormatting>
  <conditionalFormatting sqref="H99">
    <cfRule type="expression" dxfId="14192" priority="8417">
      <formula>_xlfn.ISFORMULA(H99)=TRUE</formula>
    </cfRule>
  </conditionalFormatting>
  <conditionalFormatting sqref="H99">
    <cfRule type="expression" dxfId="14191" priority="8415">
      <formula>_xlfn.ISFORMULA(H99)=TRUE</formula>
    </cfRule>
  </conditionalFormatting>
  <conditionalFormatting sqref="H99">
    <cfRule type="duplicateValues" dxfId="14190" priority="8416"/>
  </conditionalFormatting>
  <conditionalFormatting sqref="H99">
    <cfRule type="duplicateValues" dxfId="14189" priority="8414"/>
  </conditionalFormatting>
  <conditionalFormatting sqref="H99">
    <cfRule type="duplicateValues" dxfId="14188" priority="8413"/>
  </conditionalFormatting>
  <conditionalFormatting sqref="H101">
    <cfRule type="duplicateValues" dxfId="14187" priority="8406"/>
  </conditionalFormatting>
  <conditionalFormatting sqref="H101">
    <cfRule type="expression" dxfId="14186" priority="8411">
      <formula>_xlfn.ISFORMULA(H101)=TRUE</formula>
    </cfRule>
  </conditionalFormatting>
  <conditionalFormatting sqref="H101">
    <cfRule type="expression" dxfId="14185" priority="8409">
      <formula>_xlfn.ISFORMULA(H101)=TRUE</formula>
    </cfRule>
  </conditionalFormatting>
  <conditionalFormatting sqref="H101">
    <cfRule type="duplicateValues" dxfId="14184" priority="8410"/>
  </conditionalFormatting>
  <conditionalFormatting sqref="H101">
    <cfRule type="duplicateValues" dxfId="14183" priority="8408"/>
  </conditionalFormatting>
  <conditionalFormatting sqref="H101">
    <cfRule type="duplicateValues" dxfId="14182" priority="8407"/>
  </conditionalFormatting>
  <conditionalFormatting sqref="G120:G121">
    <cfRule type="duplicateValues" dxfId="14181" priority="8394"/>
  </conditionalFormatting>
  <conditionalFormatting sqref="G120:G121">
    <cfRule type="expression" dxfId="14180" priority="8399">
      <formula>_xlfn.ISFORMULA(G120)=TRUE</formula>
    </cfRule>
  </conditionalFormatting>
  <conditionalFormatting sqref="G120:G121">
    <cfRule type="expression" dxfId="14179" priority="8397">
      <formula>_xlfn.ISFORMULA(G120)=TRUE</formula>
    </cfRule>
  </conditionalFormatting>
  <conditionalFormatting sqref="G120:G121">
    <cfRule type="duplicateValues" dxfId="14178" priority="8398"/>
  </conditionalFormatting>
  <conditionalFormatting sqref="G120:G121">
    <cfRule type="duplicateValues" dxfId="14177" priority="8396"/>
  </conditionalFormatting>
  <conditionalFormatting sqref="G120:G121">
    <cfRule type="duplicateValues" dxfId="14176" priority="8395"/>
  </conditionalFormatting>
  <conditionalFormatting sqref="H123:H124">
    <cfRule type="duplicateValues" dxfId="14175" priority="8388"/>
  </conditionalFormatting>
  <conditionalFormatting sqref="H123:H124">
    <cfRule type="expression" dxfId="14174" priority="8393">
      <formula>_xlfn.ISFORMULA(H123)=TRUE</formula>
    </cfRule>
  </conditionalFormatting>
  <conditionalFormatting sqref="H123:H124">
    <cfRule type="expression" dxfId="14173" priority="8391">
      <formula>_xlfn.ISFORMULA(H123)=TRUE</formula>
    </cfRule>
  </conditionalFormatting>
  <conditionalFormatting sqref="H123:H124">
    <cfRule type="duplicateValues" dxfId="14172" priority="8392"/>
  </conditionalFormatting>
  <conditionalFormatting sqref="H123:H124">
    <cfRule type="duplicateValues" dxfId="14171" priority="8390"/>
  </conditionalFormatting>
  <conditionalFormatting sqref="H123:H124">
    <cfRule type="duplicateValues" dxfId="14170" priority="8389"/>
  </conditionalFormatting>
  <conditionalFormatting sqref="H127">
    <cfRule type="duplicateValues" dxfId="14169" priority="8382"/>
  </conditionalFormatting>
  <conditionalFormatting sqref="H127">
    <cfRule type="expression" dxfId="14168" priority="8387">
      <formula>_xlfn.ISFORMULA(H127)=TRUE</formula>
    </cfRule>
  </conditionalFormatting>
  <conditionalFormatting sqref="H127">
    <cfRule type="expression" dxfId="14167" priority="8385">
      <formula>_xlfn.ISFORMULA(H127)=TRUE</formula>
    </cfRule>
  </conditionalFormatting>
  <conditionalFormatting sqref="H127">
    <cfRule type="duplicateValues" dxfId="14166" priority="8386"/>
  </conditionalFormatting>
  <conditionalFormatting sqref="H127">
    <cfRule type="duplicateValues" dxfId="14165" priority="8384"/>
  </conditionalFormatting>
  <conditionalFormatting sqref="H127">
    <cfRule type="duplicateValues" dxfId="14164" priority="8383"/>
  </conditionalFormatting>
  <conditionalFormatting sqref="H129">
    <cfRule type="duplicateValues" dxfId="14163" priority="8376"/>
  </conditionalFormatting>
  <conditionalFormatting sqref="H129">
    <cfRule type="expression" dxfId="14162" priority="8381">
      <formula>_xlfn.ISFORMULA(H129)=TRUE</formula>
    </cfRule>
  </conditionalFormatting>
  <conditionalFormatting sqref="H129">
    <cfRule type="expression" dxfId="14161" priority="8379">
      <formula>_xlfn.ISFORMULA(H129)=TRUE</formula>
    </cfRule>
  </conditionalFormatting>
  <conditionalFormatting sqref="H129">
    <cfRule type="duplicateValues" dxfId="14160" priority="8380"/>
  </conditionalFormatting>
  <conditionalFormatting sqref="H129">
    <cfRule type="duplicateValues" dxfId="14159" priority="8378"/>
  </conditionalFormatting>
  <conditionalFormatting sqref="H129">
    <cfRule type="duplicateValues" dxfId="14158" priority="8377"/>
  </conditionalFormatting>
  <conditionalFormatting sqref="H131">
    <cfRule type="duplicateValues" dxfId="14157" priority="8370"/>
  </conditionalFormatting>
  <conditionalFormatting sqref="H131">
    <cfRule type="expression" dxfId="14156" priority="8375">
      <formula>_xlfn.ISFORMULA(H131)=TRUE</formula>
    </cfRule>
  </conditionalFormatting>
  <conditionalFormatting sqref="H131">
    <cfRule type="expression" dxfId="14155" priority="8373">
      <formula>_xlfn.ISFORMULA(H131)=TRUE</formula>
    </cfRule>
  </conditionalFormatting>
  <conditionalFormatting sqref="H131">
    <cfRule type="duplicateValues" dxfId="14154" priority="8374"/>
  </conditionalFormatting>
  <conditionalFormatting sqref="H131">
    <cfRule type="duplicateValues" dxfId="14153" priority="8372"/>
  </conditionalFormatting>
  <conditionalFormatting sqref="H131">
    <cfRule type="duplicateValues" dxfId="14152" priority="8371"/>
  </conditionalFormatting>
  <conditionalFormatting sqref="H133">
    <cfRule type="duplicateValues" dxfId="14151" priority="8364"/>
  </conditionalFormatting>
  <conditionalFormatting sqref="H133">
    <cfRule type="expression" dxfId="14150" priority="8369">
      <formula>_xlfn.ISFORMULA(H133)=TRUE</formula>
    </cfRule>
  </conditionalFormatting>
  <conditionalFormatting sqref="H133">
    <cfRule type="expression" dxfId="14149" priority="8367">
      <formula>_xlfn.ISFORMULA(H133)=TRUE</formula>
    </cfRule>
  </conditionalFormatting>
  <conditionalFormatting sqref="H133">
    <cfRule type="duplicateValues" dxfId="14148" priority="8368"/>
  </conditionalFormatting>
  <conditionalFormatting sqref="H133">
    <cfRule type="duplicateValues" dxfId="14147" priority="8366"/>
  </conditionalFormatting>
  <conditionalFormatting sqref="H133">
    <cfRule type="duplicateValues" dxfId="14146" priority="8365"/>
  </conditionalFormatting>
  <conditionalFormatting sqref="H129">
    <cfRule type="duplicateValues" dxfId="14145" priority="8358"/>
  </conditionalFormatting>
  <conditionalFormatting sqref="H129">
    <cfRule type="expression" dxfId="14144" priority="8363">
      <formula>_xlfn.ISFORMULA(H129)=TRUE</formula>
    </cfRule>
  </conditionalFormatting>
  <conditionalFormatting sqref="H129">
    <cfRule type="expression" dxfId="14143" priority="8361">
      <formula>_xlfn.ISFORMULA(H129)=TRUE</formula>
    </cfRule>
  </conditionalFormatting>
  <conditionalFormatting sqref="H129">
    <cfRule type="duplicateValues" dxfId="14142" priority="8362"/>
  </conditionalFormatting>
  <conditionalFormatting sqref="H129">
    <cfRule type="duplicateValues" dxfId="14141" priority="8360"/>
  </conditionalFormatting>
  <conditionalFormatting sqref="H129">
    <cfRule type="duplicateValues" dxfId="14140" priority="8359"/>
  </conditionalFormatting>
  <conditionalFormatting sqref="H131">
    <cfRule type="duplicateValues" dxfId="14139" priority="8352"/>
  </conditionalFormatting>
  <conditionalFormatting sqref="H131">
    <cfRule type="expression" dxfId="14138" priority="8357">
      <formula>_xlfn.ISFORMULA(H131)=TRUE</formula>
    </cfRule>
  </conditionalFormatting>
  <conditionalFormatting sqref="H131">
    <cfRule type="expression" dxfId="14137" priority="8355">
      <formula>_xlfn.ISFORMULA(H131)=TRUE</formula>
    </cfRule>
  </conditionalFormatting>
  <conditionalFormatting sqref="H131">
    <cfRule type="duplicateValues" dxfId="14136" priority="8356"/>
  </conditionalFormatting>
  <conditionalFormatting sqref="H131">
    <cfRule type="duplicateValues" dxfId="14135" priority="8354"/>
  </conditionalFormatting>
  <conditionalFormatting sqref="H131">
    <cfRule type="duplicateValues" dxfId="14134" priority="8353"/>
  </conditionalFormatting>
  <conditionalFormatting sqref="H129">
    <cfRule type="duplicateValues" dxfId="14133" priority="8346"/>
  </conditionalFormatting>
  <conditionalFormatting sqref="H129">
    <cfRule type="expression" dxfId="14132" priority="8351">
      <formula>_xlfn.ISFORMULA(H129)=TRUE</formula>
    </cfRule>
  </conditionalFormatting>
  <conditionalFormatting sqref="H129">
    <cfRule type="expression" dxfId="14131" priority="8349">
      <formula>_xlfn.ISFORMULA(H129)=TRUE</formula>
    </cfRule>
  </conditionalFormatting>
  <conditionalFormatting sqref="H129">
    <cfRule type="duplicateValues" dxfId="14130" priority="8350"/>
  </conditionalFormatting>
  <conditionalFormatting sqref="H129">
    <cfRule type="duplicateValues" dxfId="14129" priority="8348"/>
  </conditionalFormatting>
  <conditionalFormatting sqref="H129">
    <cfRule type="duplicateValues" dxfId="14128" priority="8347"/>
  </conditionalFormatting>
  <conditionalFormatting sqref="H131">
    <cfRule type="duplicateValues" dxfId="14127" priority="8340"/>
  </conditionalFormatting>
  <conditionalFormatting sqref="H131">
    <cfRule type="expression" dxfId="14126" priority="8345">
      <formula>_xlfn.ISFORMULA(H131)=TRUE</formula>
    </cfRule>
  </conditionalFormatting>
  <conditionalFormatting sqref="H131">
    <cfRule type="expression" dxfId="14125" priority="8343">
      <formula>_xlfn.ISFORMULA(H131)=TRUE</formula>
    </cfRule>
  </conditionalFormatting>
  <conditionalFormatting sqref="H131">
    <cfRule type="duplicateValues" dxfId="14124" priority="8344"/>
  </conditionalFormatting>
  <conditionalFormatting sqref="H131">
    <cfRule type="duplicateValues" dxfId="14123" priority="8342"/>
  </conditionalFormatting>
  <conditionalFormatting sqref="H131">
    <cfRule type="duplicateValues" dxfId="14122" priority="8341"/>
  </conditionalFormatting>
  <conditionalFormatting sqref="H129">
    <cfRule type="duplicateValues" dxfId="14121" priority="8334"/>
  </conditionalFormatting>
  <conditionalFormatting sqref="H129">
    <cfRule type="expression" dxfId="14120" priority="8339">
      <formula>_xlfn.ISFORMULA(H129)=TRUE</formula>
    </cfRule>
  </conditionalFormatting>
  <conditionalFormatting sqref="H129">
    <cfRule type="expression" dxfId="14119" priority="8337">
      <formula>_xlfn.ISFORMULA(H129)=TRUE</formula>
    </cfRule>
  </conditionalFormatting>
  <conditionalFormatting sqref="H129">
    <cfRule type="duplicateValues" dxfId="14118" priority="8338"/>
  </conditionalFormatting>
  <conditionalFormatting sqref="H129">
    <cfRule type="duplicateValues" dxfId="14117" priority="8336"/>
  </conditionalFormatting>
  <conditionalFormatting sqref="H129">
    <cfRule type="duplicateValues" dxfId="14116" priority="8335"/>
  </conditionalFormatting>
  <conditionalFormatting sqref="H131">
    <cfRule type="duplicateValues" dxfId="14115" priority="8328"/>
  </conditionalFormatting>
  <conditionalFormatting sqref="H131">
    <cfRule type="expression" dxfId="14114" priority="8333">
      <formula>_xlfn.ISFORMULA(H131)=TRUE</formula>
    </cfRule>
  </conditionalFormatting>
  <conditionalFormatting sqref="H131">
    <cfRule type="expression" dxfId="14113" priority="8331">
      <formula>_xlfn.ISFORMULA(H131)=TRUE</formula>
    </cfRule>
  </conditionalFormatting>
  <conditionalFormatting sqref="H131">
    <cfRule type="duplicateValues" dxfId="14112" priority="8332"/>
  </conditionalFormatting>
  <conditionalFormatting sqref="H131">
    <cfRule type="duplicateValues" dxfId="14111" priority="8330"/>
  </conditionalFormatting>
  <conditionalFormatting sqref="H131">
    <cfRule type="duplicateValues" dxfId="14110" priority="8329"/>
  </conditionalFormatting>
  <conditionalFormatting sqref="H135">
    <cfRule type="duplicateValues" dxfId="14109" priority="8322"/>
  </conditionalFormatting>
  <conditionalFormatting sqref="H135">
    <cfRule type="expression" dxfId="14108" priority="8327">
      <formula>_xlfn.ISFORMULA(H135)=TRUE</formula>
    </cfRule>
  </conditionalFormatting>
  <conditionalFormatting sqref="H135">
    <cfRule type="expression" dxfId="14107" priority="8325">
      <formula>_xlfn.ISFORMULA(H135)=TRUE</formula>
    </cfRule>
  </conditionalFormatting>
  <conditionalFormatting sqref="H135">
    <cfRule type="duplicateValues" dxfId="14106" priority="8326"/>
  </conditionalFormatting>
  <conditionalFormatting sqref="H135">
    <cfRule type="duplicateValues" dxfId="14105" priority="8324"/>
  </conditionalFormatting>
  <conditionalFormatting sqref="H135">
    <cfRule type="duplicateValues" dxfId="14104" priority="8323"/>
  </conditionalFormatting>
  <conditionalFormatting sqref="H126">
    <cfRule type="duplicateValues" dxfId="14103" priority="8316"/>
  </conditionalFormatting>
  <conditionalFormatting sqref="H126">
    <cfRule type="expression" dxfId="14102" priority="8321">
      <formula>_xlfn.ISFORMULA(H126)=TRUE</formula>
    </cfRule>
  </conditionalFormatting>
  <conditionalFormatting sqref="H126">
    <cfRule type="expression" dxfId="14101" priority="8319">
      <formula>_xlfn.ISFORMULA(H126)=TRUE</formula>
    </cfRule>
  </conditionalFormatting>
  <conditionalFormatting sqref="H126">
    <cfRule type="duplicateValues" dxfId="14100" priority="8320"/>
  </conditionalFormatting>
  <conditionalFormatting sqref="H126">
    <cfRule type="duplicateValues" dxfId="14099" priority="8318"/>
  </conditionalFormatting>
  <conditionalFormatting sqref="H126">
    <cfRule type="duplicateValues" dxfId="14098" priority="8317"/>
  </conditionalFormatting>
  <conditionalFormatting sqref="H128">
    <cfRule type="duplicateValues" dxfId="14097" priority="8311"/>
  </conditionalFormatting>
  <conditionalFormatting sqref="H128">
    <cfRule type="duplicateValues" dxfId="14096" priority="8314"/>
    <cfRule type="expression" dxfId="14095" priority="8315">
      <formula>_xlfn.ISFORMULA(H128)=TRUE</formula>
    </cfRule>
  </conditionalFormatting>
  <conditionalFormatting sqref="H128">
    <cfRule type="duplicateValues" dxfId="14094" priority="8313"/>
  </conditionalFormatting>
  <conditionalFormatting sqref="H128">
    <cfRule type="duplicateValues" dxfId="14093" priority="8312"/>
  </conditionalFormatting>
  <conditionalFormatting sqref="H130">
    <cfRule type="duplicateValues" dxfId="14092" priority="8305"/>
  </conditionalFormatting>
  <conditionalFormatting sqref="H130">
    <cfRule type="expression" dxfId="14091" priority="8310">
      <formula>_xlfn.ISFORMULA(H130)=TRUE</formula>
    </cfRule>
  </conditionalFormatting>
  <conditionalFormatting sqref="H130">
    <cfRule type="expression" dxfId="14090" priority="8308">
      <formula>_xlfn.ISFORMULA(H130)=TRUE</formula>
    </cfRule>
  </conditionalFormatting>
  <conditionalFormatting sqref="H130">
    <cfRule type="duplicateValues" dxfId="14089" priority="8309"/>
  </conditionalFormatting>
  <conditionalFormatting sqref="H130">
    <cfRule type="duplicateValues" dxfId="14088" priority="8307"/>
  </conditionalFormatting>
  <conditionalFormatting sqref="H130">
    <cfRule type="duplicateValues" dxfId="14087" priority="8306"/>
  </conditionalFormatting>
  <conditionalFormatting sqref="H132">
    <cfRule type="duplicateValues" dxfId="14086" priority="8298"/>
  </conditionalFormatting>
  <conditionalFormatting sqref="H132">
    <cfRule type="duplicateValues" dxfId="14085" priority="8301"/>
    <cfRule type="expression" dxfId="14084" priority="8302">
      <formula>_xlfn.ISFORMULA(H132)=TRUE</formula>
    </cfRule>
    <cfRule type="duplicateValues" dxfId="14083" priority="8303"/>
    <cfRule type="expression" dxfId="14082" priority="8304">
      <formula>_xlfn.ISFORMULA(H132)=TRUE</formula>
    </cfRule>
  </conditionalFormatting>
  <conditionalFormatting sqref="H132">
    <cfRule type="duplicateValues" dxfId="14081" priority="8300"/>
  </conditionalFormatting>
  <conditionalFormatting sqref="H132">
    <cfRule type="duplicateValues" dxfId="14080" priority="8299"/>
  </conditionalFormatting>
  <conditionalFormatting sqref="H126">
    <cfRule type="duplicateValues" dxfId="14079" priority="8292"/>
  </conditionalFormatting>
  <conditionalFormatting sqref="H126">
    <cfRule type="expression" dxfId="14078" priority="8297">
      <formula>_xlfn.ISFORMULA(H126)=TRUE</formula>
    </cfRule>
  </conditionalFormatting>
  <conditionalFormatting sqref="H126">
    <cfRule type="expression" dxfId="14077" priority="8295">
      <formula>_xlfn.ISFORMULA(H126)=TRUE</formula>
    </cfRule>
  </conditionalFormatting>
  <conditionalFormatting sqref="H126">
    <cfRule type="duplicateValues" dxfId="14076" priority="8296"/>
  </conditionalFormatting>
  <conditionalFormatting sqref="H126">
    <cfRule type="duplicateValues" dxfId="14075" priority="8294"/>
  </conditionalFormatting>
  <conditionalFormatting sqref="H126">
    <cfRule type="duplicateValues" dxfId="14074" priority="8293"/>
  </conditionalFormatting>
  <conditionalFormatting sqref="H127">
    <cfRule type="duplicateValues" dxfId="14073" priority="8286"/>
  </conditionalFormatting>
  <conditionalFormatting sqref="H127">
    <cfRule type="expression" dxfId="14072" priority="8291">
      <formula>_xlfn.ISFORMULA(H127)=TRUE</formula>
    </cfRule>
  </conditionalFormatting>
  <conditionalFormatting sqref="H127">
    <cfRule type="expression" dxfId="14071" priority="8289">
      <formula>_xlfn.ISFORMULA(H127)=TRUE</formula>
    </cfRule>
  </conditionalFormatting>
  <conditionalFormatting sqref="H127">
    <cfRule type="duplicateValues" dxfId="14070" priority="8290"/>
  </conditionalFormatting>
  <conditionalFormatting sqref="H127">
    <cfRule type="duplicateValues" dxfId="14069" priority="8288"/>
  </conditionalFormatting>
  <conditionalFormatting sqref="H127">
    <cfRule type="duplicateValues" dxfId="14068" priority="8287"/>
  </conditionalFormatting>
  <conditionalFormatting sqref="H129">
    <cfRule type="duplicateValues" dxfId="14067" priority="8280"/>
  </conditionalFormatting>
  <conditionalFormatting sqref="H129">
    <cfRule type="expression" dxfId="14066" priority="8285">
      <formula>_xlfn.ISFORMULA(H129)=TRUE</formula>
    </cfRule>
  </conditionalFormatting>
  <conditionalFormatting sqref="H129">
    <cfRule type="expression" dxfId="14065" priority="8283">
      <formula>_xlfn.ISFORMULA(H129)=TRUE</formula>
    </cfRule>
  </conditionalFormatting>
  <conditionalFormatting sqref="H129">
    <cfRule type="duplicateValues" dxfId="14064" priority="8284"/>
  </conditionalFormatting>
  <conditionalFormatting sqref="H129">
    <cfRule type="duplicateValues" dxfId="14063" priority="8282"/>
  </conditionalFormatting>
  <conditionalFormatting sqref="H129">
    <cfRule type="duplicateValues" dxfId="14062" priority="8281"/>
  </conditionalFormatting>
  <conditionalFormatting sqref="H137 H133 H135">
    <cfRule type="duplicateValues" dxfId="14061" priority="8271"/>
  </conditionalFormatting>
  <conditionalFormatting sqref="H135">
    <cfRule type="duplicateValues" dxfId="14060" priority="8278"/>
    <cfRule type="expression" dxfId="14059" priority="8279">
      <formula>_xlfn.ISFORMULA(H135)=TRUE</formula>
    </cfRule>
  </conditionalFormatting>
  <conditionalFormatting sqref="H137">
    <cfRule type="duplicateValues" dxfId="14058" priority="8274"/>
    <cfRule type="expression" dxfId="14057" priority="8275">
      <formula>_xlfn.ISFORMULA(H137)=TRUE</formula>
    </cfRule>
    <cfRule type="duplicateValues" dxfId="14056" priority="8276"/>
    <cfRule type="expression" dxfId="14055" priority="8277">
      <formula>_xlfn.ISFORMULA(H137)=TRUE</formula>
    </cfRule>
  </conditionalFormatting>
  <conditionalFormatting sqref="H137 H133 H135">
    <cfRule type="duplicateValues" dxfId="14054" priority="8273"/>
  </conditionalFormatting>
  <conditionalFormatting sqref="H137 H133 H135">
    <cfRule type="duplicateValues" dxfId="14053" priority="8272"/>
  </conditionalFormatting>
  <conditionalFormatting sqref="H131">
    <cfRule type="duplicateValues" dxfId="14052" priority="8265"/>
  </conditionalFormatting>
  <conditionalFormatting sqref="H131">
    <cfRule type="expression" dxfId="14051" priority="8270">
      <formula>_xlfn.ISFORMULA(H131)=TRUE</formula>
    </cfRule>
  </conditionalFormatting>
  <conditionalFormatting sqref="H131">
    <cfRule type="expression" dxfId="14050" priority="8268">
      <formula>_xlfn.ISFORMULA(H131)=TRUE</formula>
    </cfRule>
  </conditionalFormatting>
  <conditionalFormatting sqref="H131">
    <cfRule type="duplicateValues" dxfId="14049" priority="8269"/>
  </conditionalFormatting>
  <conditionalFormatting sqref="H131">
    <cfRule type="duplicateValues" dxfId="14048" priority="8267"/>
  </conditionalFormatting>
  <conditionalFormatting sqref="H131">
    <cfRule type="duplicateValues" dxfId="14047" priority="8266"/>
  </conditionalFormatting>
  <conditionalFormatting sqref="H133">
    <cfRule type="duplicateValues" dxfId="14046" priority="8259"/>
  </conditionalFormatting>
  <conditionalFormatting sqref="H133">
    <cfRule type="expression" dxfId="14045" priority="8264">
      <formula>_xlfn.ISFORMULA(H133)=TRUE</formula>
    </cfRule>
  </conditionalFormatting>
  <conditionalFormatting sqref="H133">
    <cfRule type="expression" dxfId="14044" priority="8262">
      <formula>_xlfn.ISFORMULA(H133)=TRUE</formula>
    </cfRule>
  </conditionalFormatting>
  <conditionalFormatting sqref="H133">
    <cfRule type="duplicateValues" dxfId="14043" priority="8263"/>
  </conditionalFormatting>
  <conditionalFormatting sqref="H133">
    <cfRule type="duplicateValues" dxfId="14042" priority="8261"/>
  </conditionalFormatting>
  <conditionalFormatting sqref="H133">
    <cfRule type="duplicateValues" dxfId="14041" priority="8260"/>
  </conditionalFormatting>
  <conditionalFormatting sqref="H131">
    <cfRule type="duplicateValues" dxfId="14040" priority="8253"/>
  </conditionalFormatting>
  <conditionalFormatting sqref="H131">
    <cfRule type="expression" dxfId="14039" priority="8258">
      <formula>_xlfn.ISFORMULA(H131)=TRUE</formula>
    </cfRule>
  </conditionalFormatting>
  <conditionalFormatting sqref="H131">
    <cfRule type="expression" dxfId="14038" priority="8256">
      <formula>_xlfn.ISFORMULA(H131)=TRUE</formula>
    </cfRule>
  </conditionalFormatting>
  <conditionalFormatting sqref="H131">
    <cfRule type="duplicateValues" dxfId="14037" priority="8257"/>
  </conditionalFormatting>
  <conditionalFormatting sqref="H131">
    <cfRule type="duplicateValues" dxfId="14036" priority="8255"/>
  </conditionalFormatting>
  <conditionalFormatting sqref="H131">
    <cfRule type="duplicateValues" dxfId="14035" priority="8254"/>
  </conditionalFormatting>
  <conditionalFormatting sqref="H133">
    <cfRule type="duplicateValues" dxfId="14034" priority="8247"/>
  </conditionalFormatting>
  <conditionalFormatting sqref="H133">
    <cfRule type="expression" dxfId="14033" priority="8252">
      <formula>_xlfn.ISFORMULA(H133)=TRUE</formula>
    </cfRule>
  </conditionalFormatting>
  <conditionalFormatting sqref="H133">
    <cfRule type="expression" dxfId="14032" priority="8250">
      <formula>_xlfn.ISFORMULA(H133)=TRUE</formula>
    </cfRule>
  </conditionalFormatting>
  <conditionalFormatting sqref="H133">
    <cfRule type="duplicateValues" dxfId="14031" priority="8251"/>
  </conditionalFormatting>
  <conditionalFormatting sqref="H133">
    <cfRule type="duplicateValues" dxfId="14030" priority="8249"/>
  </conditionalFormatting>
  <conditionalFormatting sqref="H133">
    <cfRule type="duplicateValues" dxfId="14029" priority="8248"/>
  </conditionalFormatting>
  <conditionalFormatting sqref="H131">
    <cfRule type="duplicateValues" dxfId="14028" priority="8241"/>
  </conditionalFormatting>
  <conditionalFormatting sqref="H131">
    <cfRule type="expression" dxfId="14027" priority="8246">
      <formula>_xlfn.ISFORMULA(H131)=TRUE</formula>
    </cfRule>
  </conditionalFormatting>
  <conditionalFormatting sqref="H131">
    <cfRule type="expression" dxfId="14026" priority="8244">
      <formula>_xlfn.ISFORMULA(H131)=TRUE</formula>
    </cfRule>
  </conditionalFormatting>
  <conditionalFormatting sqref="H131">
    <cfRule type="duplicateValues" dxfId="14025" priority="8245"/>
  </conditionalFormatting>
  <conditionalFormatting sqref="H131">
    <cfRule type="duplicateValues" dxfId="14024" priority="8243"/>
  </conditionalFormatting>
  <conditionalFormatting sqref="H131">
    <cfRule type="duplicateValues" dxfId="14023" priority="8242"/>
  </conditionalFormatting>
  <conditionalFormatting sqref="H131">
    <cfRule type="duplicateValues" dxfId="14022" priority="8235"/>
  </conditionalFormatting>
  <conditionalFormatting sqref="H131">
    <cfRule type="expression" dxfId="14021" priority="8240">
      <formula>_xlfn.ISFORMULA(H131)=TRUE</formula>
    </cfRule>
  </conditionalFormatting>
  <conditionalFormatting sqref="H131">
    <cfRule type="expression" dxfId="14020" priority="8238">
      <formula>_xlfn.ISFORMULA(H131)=TRUE</formula>
    </cfRule>
  </conditionalFormatting>
  <conditionalFormatting sqref="H131">
    <cfRule type="duplicateValues" dxfId="14019" priority="8239"/>
  </conditionalFormatting>
  <conditionalFormatting sqref="H131">
    <cfRule type="duplicateValues" dxfId="14018" priority="8237"/>
  </conditionalFormatting>
  <conditionalFormatting sqref="H131">
    <cfRule type="duplicateValues" dxfId="14017" priority="8236"/>
  </conditionalFormatting>
  <conditionalFormatting sqref="H128">
    <cfRule type="duplicateValues" dxfId="14016" priority="8229"/>
  </conditionalFormatting>
  <conditionalFormatting sqref="H128">
    <cfRule type="expression" dxfId="14015" priority="8234">
      <formula>_xlfn.ISFORMULA(H128)=TRUE</formula>
    </cfRule>
  </conditionalFormatting>
  <conditionalFormatting sqref="H128">
    <cfRule type="expression" dxfId="14014" priority="8232">
      <formula>_xlfn.ISFORMULA(H128)=TRUE</formula>
    </cfRule>
  </conditionalFormatting>
  <conditionalFormatting sqref="H128">
    <cfRule type="duplicateValues" dxfId="14013" priority="8233"/>
  </conditionalFormatting>
  <conditionalFormatting sqref="H128">
    <cfRule type="duplicateValues" dxfId="14012" priority="8231"/>
  </conditionalFormatting>
  <conditionalFormatting sqref="H128">
    <cfRule type="duplicateValues" dxfId="14011" priority="8230"/>
  </conditionalFormatting>
  <conditionalFormatting sqref="H130">
    <cfRule type="duplicateValues" dxfId="14010" priority="8223"/>
  </conditionalFormatting>
  <conditionalFormatting sqref="H130">
    <cfRule type="expression" dxfId="14009" priority="8228">
      <formula>_xlfn.ISFORMULA(H130)=TRUE</formula>
    </cfRule>
  </conditionalFormatting>
  <conditionalFormatting sqref="H130">
    <cfRule type="expression" dxfId="14008" priority="8226">
      <formula>_xlfn.ISFORMULA(H130)=TRUE</formula>
    </cfRule>
  </conditionalFormatting>
  <conditionalFormatting sqref="H130">
    <cfRule type="duplicateValues" dxfId="14007" priority="8227"/>
  </conditionalFormatting>
  <conditionalFormatting sqref="H130">
    <cfRule type="duplicateValues" dxfId="14006" priority="8225"/>
  </conditionalFormatting>
  <conditionalFormatting sqref="H130">
    <cfRule type="duplicateValues" dxfId="14005" priority="8224"/>
  </conditionalFormatting>
  <conditionalFormatting sqref="H132">
    <cfRule type="duplicateValues" dxfId="14004" priority="8217"/>
  </conditionalFormatting>
  <conditionalFormatting sqref="H132">
    <cfRule type="expression" dxfId="14003" priority="8222">
      <formula>_xlfn.ISFORMULA(H132)=TRUE</formula>
    </cfRule>
  </conditionalFormatting>
  <conditionalFormatting sqref="H132">
    <cfRule type="expression" dxfId="14002" priority="8220">
      <formula>_xlfn.ISFORMULA(H132)=TRUE</formula>
    </cfRule>
  </conditionalFormatting>
  <conditionalFormatting sqref="H132">
    <cfRule type="duplicateValues" dxfId="14001" priority="8221"/>
  </conditionalFormatting>
  <conditionalFormatting sqref="H132">
    <cfRule type="duplicateValues" dxfId="14000" priority="8219"/>
  </conditionalFormatting>
  <conditionalFormatting sqref="H132">
    <cfRule type="duplicateValues" dxfId="13999" priority="8218"/>
  </conditionalFormatting>
  <conditionalFormatting sqref="H134">
    <cfRule type="duplicateValues" dxfId="13998" priority="8211"/>
  </conditionalFormatting>
  <conditionalFormatting sqref="H134">
    <cfRule type="expression" dxfId="13997" priority="8216">
      <formula>_xlfn.ISFORMULA(H134)=TRUE</formula>
    </cfRule>
  </conditionalFormatting>
  <conditionalFormatting sqref="H134">
    <cfRule type="expression" dxfId="13996" priority="8214">
      <formula>_xlfn.ISFORMULA(H134)=TRUE</formula>
    </cfRule>
  </conditionalFormatting>
  <conditionalFormatting sqref="H134">
    <cfRule type="duplicateValues" dxfId="13995" priority="8215"/>
  </conditionalFormatting>
  <conditionalFormatting sqref="H134">
    <cfRule type="duplicateValues" dxfId="13994" priority="8213"/>
  </conditionalFormatting>
  <conditionalFormatting sqref="H134">
    <cfRule type="duplicateValues" dxfId="13993" priority="8212"/>
  </conditionalFormatting>
  <conditionalFormatting sqref="H134">
    <cfRule type="duplicateValues" dxfId="13992" priority="8205"/>
  </conditionalFormatting>
  <conditionalFormatting sqref="H134">
    <cfRule type="expression" dxfId="13991" priority="8210">
      <formula>_xlfn.ISFORMULA(H134)=TRUE</formula>
    </cfRule>
  </conditionalFormatting>
  <conditionalFormatting sqref="H134">
    <cfRule type="expression" dxfId="13990" priority="8208">
      <formula>_xlfn.ISFORMULA(H134)=TRUE</formula>
    </cfRule>
  </conditionalFormatting>
  <conditionalFormatting sqref="H134">
    <cfRule type="duplicateValues" dxfId="13989" priority="8209"/>
  </conditionalFormatting>
  <conditionalFormatting sqref="H134">
    <cfRule type="duplicateValues" dxfId="13988" priority="8207"/>
  </conditionalFormatting>
  <conditionalFormatting sqref="H134">
    <cfRule type="duplicateValues" dxfId="13987" priority="8206"/>
  </conditionalFormatting>
  <conditionalFormatting sqref="H134">
    <cfRule type="duplicateValues" dxfId="13986" priority="8199"/>
  </conditionalFormatting>
  <conditionalFormatting sqref="H134">
    <cfRule type="expression" dxfId="13985" priority="8204">
      <formula>_xlfn.ISFORMULA(H134)=TRUE</formula>
    </cfRule>
  </conditionalFormatting>
  <conditionalFormatting sqref="H134">
    <cfRule type="expression" dxfId="13984" priority="8202">
      <formula>_xlfn.ISFORMULA(H134)=TRUE</formula>
    </cfRule>
  </conditionalFormatting>
  <conditionalFormatting sqref="H134">
    <cfRule type="duplicateValues" dxfId="13983" priority="8203"/>
  </conditionalFormatting>
  <conditionalFormatting sqref="H134">
    <cfRule type="duplicateValues" dxfId="13982" priority="8201"/>
  </conditionalFormatting>
  <conditionalFormatting sqref="H134">
    <cfRule type="duplicateValues" dxfId="13981" priority="8200"/>
  </conditionalFormatting>
  <conditionalFormatting sqref="H134">
    <cfRule type="duplicateValues" dxfId="13980" priority="8193"/>
  </conditionalFormatting>
  <conditionalFormatting sqref="H134">
    <cfRule type="expression" dxfId="13979" priority="8198">
      <formula>_xlfn.ISFORMULA(H134)=TRUE</formula>
    </cfRule>
  </conditionalFormatting>
  <conditionalFormatting sqref="H134">
    <cfRule type="expression" dxfId="13978" priority="8196">
      <formula>_xlfn.ISFORMULA(H134)=TRUE</formula>
    </cfRule>
  </conditionalFormatting>
  <conditionalFormatting sqref="H134">
    <cfRule type="duplicateValues" dxfId="13977" priority="8197"/>
  </conditionalFormatting>
  <conditionalFormatting sqref="H134">
    <cfRule type="duplicateValues" dxfId="13976" priority="8195"/>
  </conditionalFormatting>
  <conditionalFormatting sqref="H134">
    <cfRule type="duplicateValues" dxfId="13975" priority="8194"/>
  </conditionalFormatting>
  <conditionalFormatting sqref="H136">
    <cfRule type="duplicateValues" dxfId="13974" priority="8187"/>
  </conditionalFormatting>
  <conditionalFormatting sqref="H136">
    <cfRule type="expression" dxfId="13973" priority="8192">
      <formula>_xlfn.ISFORMULA(H136)=TRUE</formula>
    </cfRule>
  </conditionalFormatting>
  <conditionalFormatting sqref="H136">
    <cfRule type="expression" dxfId="13972" priority="8190">
      <formula>_xlfn.ISFORMULA(H136)=TRUE</formula>
    </cfRule>
  </conditionalFormatting>
  <conditionalFormatting sqref="H136">
    <cfRule type="duplicateValues" dxfId="13971" priority="8191"/>
  </conditionalFormatting>
  <conditionalFormatting sqref="H136">
    <cfRule type="duplicateValues" dxfId="13970" priority="8189"/>
  </conditionalFormatting>
  <conditionalFormatting sqref="H136">
    <cfRule type="duplicateValues" dxfId="13969" priority="8188"/>
  </conditionalFormatting>
  <conditionalFormatting sqref="H136">
    <cfRule type="duplicateValues" dxfId="13968" priority="8181"/>
  </conditionalFormatting>
  <conditionalFormatting sqref="H136">
    <cfRule type="expression" dxfId="13967" priority="8186">
      <formula>_xlfn.ISFORMULA(H136)=TRUE</formula>
    </cfRule>
  </conditionalFormatting>
  <conditionalFormatting sqref="H136">
    <cfRule type="expression" dxfId="13966" priority="8184">
      <formula>_xlfn.ISFORMULA(H136)=TRUE</formula>
    </cfRule>
  </conditionalFormatting>
  <conditionalFormatting sqref="H136">
    <cfRule type="duplicateValues" dxfId="13965" priority="8185"/>
  </conditionalFormatting>
  <conditionalFormatting sqref="H136">
    <cfRule type="duplicateValues" dxfId="13964" priority="8183"/>
  </conditionalFormatting>
  <conditionalFormatting sqref="H136">
    <cfRule type="duplicateValues" dxfId="13963" priority="8182"/>
  </conditionalFormatting>
  <conditionalFormatting sqref="H136">
    <cfRule type="duplicateValues" dxfId="13962" priority="8175"/>
  </conditionalFormatting>
  <conditionalFormatting sqref="H136">
    <cfRule type="expression" dxfId="13961" priority="8180">
      <formula>_xlfn.ISFORMULA(H136)=TRUE</formula>
    </cfRule>
  </conditionalFormatting>
  <conditionalFormatting sqref="H136">
    <cfRule type="expression" dxfId="13960" priority="8178">
      <formula>_xlfn.ISFORMULA(H136)=TRUE</formula>
    </cfRule>
  </conditionalFormatting>
  <conditionalFormatting sqref="H136">
    <cfRule type="duplicateValues" dxfId="13959" priority="8179"/>
  </conditionalFormatting>
  <conditionalFormatting sqref="H136">
    <cfRule type="duplicateValues" dxfId="13958" priority="8177"/>
  </conditionalFormatting>
  <conditionalFormatting sqref="H136">
    <cfRule type="duplicateValues" dxfId="13957" priority="8176"/>
  </conditionalFormatting>
  <conditionalFormatting sqref="H136">
    <cfRule type="duplicateValues" dxfId="13956" priority="8169"/>
  </conditionalFormatting>
  <conditionalFormatting sqref="H136">
    <cfRule type="expression" dxfId="13955" priority="8174">
      <formula>_xlfn.ISFORMULA(H136)=TRUE</formula>
    </cfRule>
  </conditionalFormatting>
  <conditionalFormatting sqref="H136">
    <cfRule type="expression" dxfId="13954" priority="8172">
      <formula>_xlfn.ISFORMULA(H136)=TRUE</formula>
    </cfRule>
  </conditionalFormatting>
  <conditionalFormatting sqref="H136">
    <cfRule type="duplicateValues" dxfId="13953" priority="8173"/>
  </conditionalFormatting>
  <conditionalFormatting sqref="H136">
    <cfRule type="duplicateValues" dxfId="13952" priority="8171"/>
  </conditionalFormatting>
  <conditionalFormatting sqref="H136">
    <cfRule type="duplicateValues" dxfId="13951" priority="8170"/>
  </conditionalFormatting>
  <conditionalFormatting sqref="H138">
    <cfRule type="duplicateValues" dxfId="13950" priority="8163"/>
  </conditionalFormatting>
  <conditionalFormatting sqref="H138">
    <cfRule type="expression" dxfId="13949" priority="8168">
      <formula>_xlfn.ISFORMULA(H138)=TRUE</formula>
    </cfRule>
  </conditionalFormatting>
  <conditionalFormatting sqref="H138">
    <cfRule type="expression" dxfId="13948" priority="8166">
      <formula>_xlfn.ISFORMULA(H138)=TRUE</formula>
    </cfRule>
  </conditionalFormatting>
  <conditionalFormatting sqref="H138">
    <cfRule type="duplicateValues" dxfId="13947" priority="8167"/>
  </conditionalFormatting>
  <conditionalFormatting sqref="H138">
    <cfRule type="duplicateValues" dxfId="13946" priority="8165"/>
  </conditionalFormatting>
  <conditionalFormatting sqref="H138">
    <cfRule type="duplicateValues" dxfId="13945" priority="8164"/>
  </conditionalFormatting>
  <conditionalFormatting sqref="H138">
    <cfRule type="duplicateValues" dxfId="13944" priority="8157"/>
  </conditionalFormatting>
  <conditionalFormatting sqref="H138">
    <cfRule type="expression" dxfId="13943" priority="8162">
      <formula>_xlfn.ISFORMULA(H138)=TRUE</formula>
    </cfRule>
  </conditionalFormatting>
  <conditionalFormatting sqref="H138">
    <cfRule type="expression" dxfId="13942" priority="8160">
      <formula>_xlfn.ISFORMULA(H138)=TRUE</formula>
    </cfRule>
  </conditionalFormatting>
  <conditionalFormatting sqref="H138">
    <cfRule type="duplicateValues" dxfId="13941" priority="8161"/>
  </conditionalFormatting>
  <conditionalFormatting sqref="H138">
    <cfRule type="duplicateValues" dxfId="13940" priority="8159"/>
  </conditionalFormatting>
  <conditionalFormatting sqref="H138">
    <cfRule type="duplicateValues" dxfId="13939" priority="8158"/>
  </conditionalFormatting>
  <conditionalFormatting sqref="H138">
    <cfRule type="duplicateValues" dxfId="13938" priority="8151"/>
  </conditionalFormatting>
  <conditionalFormatting sqref="H138">
    <cfRule type="expression" dxfId="13937" priority="8156">
      <formula>_xlfn.ISFORMULA(H138)=TRUE</formula>
    </cfRule>
  </conditionalFormatting>
  <conditionalFormatting sqref="H138">
    <cfRule type="expression" dxfId="13936" priority="8154">
      <formula>_xlfn.ISFORMULA(H138)=TRUE</formula>
    </cfRule>
  </conditionalFormatting>
  <conditionalFormatting sqref="H138">
    <cfRule type="duplicateValues" dxfId="13935" priority="8155"/>
  </conditionalFormatting>
  <conditionalFormatting sqref="H138">
    <cfRule type="duplicateValues" dxfId="13934" priority="8153"/>
  </conditionalFormatting>
  <conditionalFormatting sqref="H138">
    <cfRule type="duplicateValues" dxfId="13933" priority="8152"/>
  </conditionalFormatting>
  <conditionalFormatting sqref="H138">
    <cfRule type="duplicateValues" dxfId="13932" priority="8145"/>
  </conditionalFormatting>
  <conditionalFormatting sqref="H138">
    <cfRule type="expression" dxfId="13931" priority="8150">
      <formula>_xlfn.ISFORMULA(H138)=TRUE</formula>
    </cfRule>
  </conditionalFormatting>
  <conditionalFormatting sqref="H138">
    <cfRule type="expression" dxfId="13930" priority="8148">
      <formula>_xlfn.ISFORMULA(H138)=TRUE</formula>
    </cfRule>
  </conditionalFormatting>
  <conditionalFormatting sqref="H138">
    <cfRule type="duplicateValues" dxfId="13929" priority="8149"/>
  </conditionalFormatting>
  <conditionalFormatting sqref="H138">
    <cfRule type="duplicateValues" dxfId="13928" priority="8147"/>
  </conditionalFormatting>
  <conditionalFormatting sqref="H138">
    <cfRule type="duplicateValues" dxfId="13927" priority="8146"/>
  </conditionalFormatting>
  <conditionalFormatting sqref="H140">
    <cfRule type="duplicateValues" dxfId="13926" priority="8139"/>
  </conditionalFormatting>
  <conditionalFormatting sqref="H140">
    <cfRule type="expression" dxfId="13925" priority="8144">
      <formula>_xlfn.ISFORMULA(H140)=TRUE</formula>
    </cfRule>
  </conditionalFormatting>
  <conditionalFormatting sqref="H140">
    <cfRule type="expression" dxfId="13924" priority="8142">
      <formula>_xlfn.ISFORMULA(H140)=TRUE</formula>
    </cfRule>
  </conditionalFormatting>
  <conditionalFormatting sqref="H140">
    <cfRule type="duplicateValues" dxfId="13923" priority="8143"/>
  </conditionalFormatting>
  <conditionalFormatting sqref="H140">
    <cfRule type="duplicateValues" dxfId="13922" priority="8141"/>
  </conditionalFormatting>
  <conditionalFormatting sqref="H140">
    <cfRule type="duplicateValues" dxfId="13921" priority="8140"/>
  </conditionalFormatting>
  <conditionalFormatting sqref="H140">
    <cfRule type="duplicateValues" dxfId="13920" priority="8133"/>
  </conditionalFormatting>
  <conditionalFormatting sqref="H140">
    <cfRule type="expression" dxfId="13919" priority="8138">
      <formula>_xlfn.ISFORMULA(H140)=TRUE</formula>
    </cfRule>
  </conditionalFormatting>
  <conditionalFormatting sqref="H140">
    <cfRule type="expression" dxfId="13918" priority="8136">
      <formula>_xlfn.ISFORMULA(H140)=TRUE</formula>
    </cfRule>
  </conditionalFormatting>
  <conditionalFormatting sqref="H140">
    <cfRule type="duplicateValues" dxfId="13917" priority="8137"/>
  </conditionalFormatting>
  <conditionalFormatting sqref="H140">
    <cfRule type="duplicateValues" dxfId="13916" priority="8135"/>
  </conditionalFormatting>
  <conditionalFormatting sqref="H140">
    <cfRule type="duplicateValues" dxfId="13915" priority="8134"/>
  </conditionalFormatting>
  <conditionalFormatting sqref="H153">
    <cfRule type="duplicateValues" dxfId="13914" priority="8129"/>
  </conditionalFormatting>
  <conditionalFormatting sqref="H153">
    <cfRule type="duplicateValues" dxfId="13913" priority="8131"/>
  </conditionalFormatting>
  <conditionalFormatting sqref="H153">
    <cfRule type="duplicateValues" dxfId="13912" priority="8130"/>
  </conditionalFormatting>
  <conditionalFormatting sqref="H153">
    <cfRule type="expression" dxfId="13911" priority="8132">
      <formula>_xlfn.ISFORMULA(H153)=TRUE</formula>
    </cfRule>
  </conditionalFormatting>
  <conditionalFormatting sqref="H149">
    <cfRule type="duplicateValues" dxfId="13910" priority="8122"/>
  </conditionalFormatting>
  <conditionalFormatting sqref="H149">
    <cfRule type="duplicateValues" dxfId="13909" priority="8123"/>
    <cfRule type="duplicateValues" dxfId="13908" priority="8124"/>
    <cfRule type="expression" dxfId="13907" priority="8125">
      <formula>_xlfn.ISFORMULA(H149)=TRUE</formula>
    </cfRule>
  </conditionalFormatting>
  <conditionalFormatting sqref="H149">
    <cfRule type="duplicateValues" dxfId="13906" priority="8127"/>
  </conditionalFormatting>
  <conditionalFormatting sqref="H149">
    <cfRule type="duplicateValues" dxfId="13905" priority="8126"/>
  </conditionalFormatting>
  <conditionalFormatting sqref="H149">
    <cfRule type="expression" dxfId="13904" priority="8128">
      <formula>_xlfn.ISFORMULA(H149)=TRUE</formula>
    </cfRule>
  </conditionalFormatting>
  <conditionalFormatting sqref="H145 H147">
    <cfRule type="duplicateValues" dxfId="13903" priority="8121"/>
  </conditionalFormatting>
  <conditionalFormatting sqref="H154">
    <cfRule type="duplicateValues" dxfId="13902" priority="8120"/>
  </conditionalFormatting>
  <conditionalFormatting sqref="H146">
    <cfRule type="duplicateValues" dxfId="13901" priority="8119"/>
  </conditionalFormatting>
  <conditionalFormatting sqref="H148">
    <cfRule type="duplicateValues" dxfId="13900" priority="8118"/>
  </conditionalFormatting>
  <conditionalFormatting sqref="H150">
    <cfRule type="duplicateValues" dxfId="13899" priority="8117"/>
  </conditionalFormatting>
  <conditionalFormatting sqref="H143">
    <cfRule type="duplicateValues" dxfId="13898" priority="8111"/>
  </conditionalFormatting>
  <conditionalFormatting sqref="H143">
    <cfRule type="expression" dxfId="13897" priority="8116">
      <formula>_xlfn.ISFORMULA(H143)=TRUE</formula>
    </cfRule>
  </conditionalFormatting>
  <conditionalFormatting sqref="H143">
    <cfRule type="expression" dxfId="13896" priority="8114">
      <formula>_xlfn.ISFORMULA(H143)=TRUE</formula>
    </cfRule>
  </conditionalFormatting>
  <conditionalFormatting sqref="H143">
    <cfRule type="duplicateValues" dxfId="13895" priority="8115"/>
  </conditionalFormatting>
  <conditionalFormatting sqref="H143">
    <cfRule type="duplicateValues" dxfId="13894" priority="8113"/>
  </conditionalFormatting>
  <conditionalFormatting sqref="H143">
    <cfRule type="duplicateValues" dxfId="13893" priority="8112"/>
  </conditionalFormatting>
  <conditionalFormatting sqref="H145">
    <cfRule type="duplicateValues" dxfId="13892" priority="8105"/>
  </conditionalFormatting>
  <conditionalFormatting sqref="H145">
    <cfRule type="expression" dxfId="13891" priority="8110">
      <formula>_xlfn.ISFORMULA(H145)=TRUE</formula>
    </cfRule>
  </conditionalFormatting>
  <conditionalFormatting sqref="H145">
    <cfRule type="expression" dxfId="13890" priority="8108">
      <formula>_xlfn.ISFORMULA(H145)=TRUE</formula>
    </cfRule>
  </conditionalFormatting>
  <conditionalFormatting sqref="H145">
    <cfRule type="duplicateValues" dxfId="13889" priority="8109"/>
  </conditionalFormatting>
  <conditionalFormatting sqref="H145">
    <cfRule type="duplicateValues" dxfId="13888" priority="8107"/>
  </conditionalFormatting>
  <conditionalFormatting sqref="H145">
    <cfRule type="duplicateValues" dxfId="13887" priority="8106"/>
  </conditionalFormatting>
  <conditionalFormatting sqref="H147">
    <cfRule type="duplicateValues" dxfId="13886" priority="8099"/>
  </conditionalFormatting>
  <conditionalFormatting sqref="H147">
    <cfRule type="expression" dxfId="13885" priority="8104">
      <formula>_xlfn.ISFORMULA(H147)=TRUE</formula>
    </cfRule>
  </conditionalFormatting>
  <conditionalFormatting sqref="H147">
    <cfRule type="expression" dxfId="13884" priority="8102">
      <formula>_xlfn.ISFORMULA(H147)=TRUE</formula>
    </cfRule>
  </conditionalFormatting>
  <conditionalFormatting sqref="H147">
    <cfRule type="duplicateValues" dxfId="13883" priority="8103"/>
  </conditionalFormatting>
  <conditionalFormatting sqref="H147">
    <cfRule type="duplicateValues" dxfId="13882" priority="8101"/>
  </conditionalFormatting>
  <conditionalFormatting sqref="H147">
    <cfRule type="duplicateValues" dxfId="13881" priority="8100"/>
  </conditionalFormatting>
  <conditionalFormatting sqref="H149">
    <cfRule type="duplicateValues" dxfId="13880" priority="8093"/>
  </conditionalFormatting>
  <conditionalFormatting sqref="H149">
    <cfRule type="expression" dxfId="13879" priority="8098">
      <formula>_xlfn.ISFORMULA(H149)=TRUE</formula>
    </cfRule>
  </conditionalFormatting>
  <conditionalFormatting sqref="H149">
    <cfRule type="expression" dxfId="13878" priority="8096">
      <formula>_xlfn.ISFORMULA(H149)=TRUE</formula>
    </cfRule>
  </conditionalFormatting>
  <conditionalFormatting sqref="H149">
    <cfRule type="duplicateValues" dxfId="13877" priority="8097"/>
  </conditionalFormatting>
  <conditionalFormatting sqref="H149">
    <cfRule type="duplicateValues" dxfId="13876" priority="8095"/>
  </conditionalFormatting>
  <conditionalFormatting sqref="H149">
    <cfRule type="duplicateValues" dxfId="13875" priority="8094"/>
  </conditionalFormatting>
  <conditionalFormatting sqref="H145">
    <cfRule type="duplicateValues" dxfId="13874" priority="8087"/>
  </conditionalFormatting>
  <conditionalFormatting sqref="H145">
    <cfRule type="expression" dxfId="13873" priority="8092">
      <formula>_xlfn.ISFORMULA(H145)=TRUE</formula>
    </cfRule>
  </conditionalFormatting>
  <conditionalFormatting sqref="H145">
    <cfRule type="expression" dxfId="13872" priority="8090">
      <formula>_xlfn.ISFORMULA(H145)=TRUE</formula>
    </cfRule>
  </conditionalFormatting>
  <conditionalFormatting sqref="H145">
    <cfRule type="duplicateValues" dxfId="13871" priority="8091"/>
  </conditionalFormatting>
  <conditionalFormatting sqref="H145">
    <cfRule type="duplicateValues" dxfId="13870" priority="8089"/>
  </conditionalFormatting>
  <conditionalFormatting sqref="H145">
    <cfRule type="duplicateValues" dxfId="13869" priority="8088"/>
  </conditionalFormatting>
  <conditionalFormatting sqref="H147">
    <cfRule type="duplicateValues" dxfId="13868" priority="8081"/>
  </conditionalFormatting>
  <conditionalFormatting sqref="H147">
    <cfRule type="expression" dxfId="13867" priority="8086">
      <formula>_xlfn.ISFORMULA(H147)=TRUE</formula>
    </cfRule>
  </conditionalFormatting>
  <conditionalFormatting sqref="H147">
    <cfRule type="expression" dxfId="13866" priority="8084">
      <formula>_xlfn.ISFORMULA(H147)=TRUE</formula>
    </cfRule>
  </conditionalFormatting>
  <conditionalFormatting sqref="H147">
    <cfRule type="duplicateValues" dxfId="13865" priority="8085"/>
  </conditionalFormatting>
  <conditionalFormatting sqref="H147">
    <cfRule type="duplicateValues" dxfId="13864" priority="8083"/>
  </conditionalFormatting>
  <conditionalFormatting sqref="H147">
    <cfRule type="duplicateValues" dxfId="13863" priority="8082"/>
  </conditionalFormatting>
  <conditionalFormatting sqref="H145">
    <cfRule type="duplicateValues" dxfId="13862" priority="8075"/>
  </conditionalFormatting>
  <conditionalFormatting sqref="H145">
    <cfRule type="expression" dxfId="13861" priority="8080">
      <formula>_xlfn.ISFORMULA(H145)=TRUE</formula>
    </cfRule>
  </conditionalFormatting>
  <conditionalFormatting sqref="H145">
    <cfRule type="expression" dxfId="13860" priority="8078">
      <formula>_xlfn.ISFORMULA(H145)=TRUE</formula>
    </cfRule>
  </conditionalFormatting>
  <conditionalFormatting sqref="H145">
    <cfRule type="duplicateValues" dxfId="13859" priority="8079"/>
  </conditionalFormatting>
  <conditionalFormatting sqref="H145">
    <cfRule type="duplicateValues" dxfId="13858" priority="8077"/>
  </conditionalFormatting>
  <conditionalFormatting sqref="H145">
    <cfRule type="duplicateValues" dxfId="13857" priority="8076"/>
  </conditionalFormatting>
  <conditionalFormatting sqref="H147">
    <cfRule type="duplicateValues" dxfId="13856" priority="8069"/>
  </conditionalFormatting>
  <conditionalFormatting sqref="H147">
    <cfRule type="expression" dxfId="13855" priority="8074">
      <formula>_xlfn.ISFORMULA(H147)=TRUE</formula>
    </cfRule>
  </conditionalFormatting>
  <conditionalFormatting sqref="H147">
    <cfRule type="expression" dxfId="13854" priority="8072">
      <formula>_xlfn.ISFORMULA(H147)=TRUE</formula>
    </cfRule>
  </conditionalFormatting>
  <conditionalFormatting sqref="H147">
    <cfRule type="duplicateValues" dxfId="13853" priority="8073"/>
  </conditionalFormatting>
  <conditionalFormatting sqref="H147">
    <cfRule type="duplicateValues" dxfId="13852" priority="8071"/>
  </conditionalFormatting>
  <conditionalFormatting sqref="H147">
    <cfRule type="duplicateValues" dxfId="13851" priority="8070"/>
  </conditionalFormatting>
  <conditionalFormatting sqref="H145">
    <cfRule type="duplicateValues" dxfId="13850" priority="8063"/>
  </conditionalFormatting>
  <conditionalFormatting sqref="H145">
    <cfRule type="expression" dxfId="13849" priority="8068">
      <formula>_xlfn.ISFORMULA(H145)=TRUE</formula>
    </cfRule>
  </conditionalFormatting>
  <conditionalFormatting sqref="H145">
    <cfRule type="expression" dxfId="13848" priority="8066">
      <formula>_xlfn.ISFORMULA(H145)=TRUE</formula>
    </cfRule>
  </conditionalFormatting>
  <conditionalFormatting sqref="H145">
    <cfRule type="duplicateValues" dxfId="13847" priority="8067"/>
  </conditionalFormatting>
  <conditionalFormatting sqref="H145">
    <cfRule type="duplicateValues" dxfId="13846" priority="8065"/>
  </conditionalFormatting>
  <conditionalFormatting sqref="H145">
    <cfRule type="duplicateValues" dxfId="13845" priority="8064"/>
  </conditionalFormatting>
  <conditionalFormatting sqref="H147">
    <cfRule type="duplicateValues" dxfId="13844" priority="8057"/>
  </conditionalFormatting>
  <conditionalFormatting sqref="H147">
    <cfRule type="expression" dxfId="13843" priority="8062">
      <formula>_xlfn.ISFORMULA(H147)=TRUE</formula>
    </cfRule>
  </conditionalFormatting>
  <conditionalFormatting sqref="H147">
    <cfRule type="expression" dxfId="13842" priority="8060">
      <formula>_xlfn.ISFORMULA(H147)=TRUE</formula>
    </cfRule>
  </conditionalFormatting>
  <conditionalFormatting sqref="H147">
    <cfRule type="duplicateValues" dxfId="13841" priority="8061"/>
  </conditionalFormatting>
  <conditionalFormatting sqref="H147">
    <cfRule type="duplicateValues" dxfId="13840" priority="8059"/>
  </conditionalFormatting>
  <conditionalFormatting sqref="H147">
    <cfRule type="duplicateValues" dxfId="13839" priority="8058"/>
  </conditionalFormatting>
  <conditionalFormatting sqref="H151">
    <cfRule type="duplicateValues" dxfId="13838" priority="8051"/>
  </conditionalFormatting>
  <conditionalFormatting sqref="H151">
    <cfRule type="expression" dxfId="13837" priority="8056">
      <formula>_xlfn.ISFORMULA(H151)=TRUE</formula>
    </cfRule>
  </conditionalFormatting>
  <conditionalFormatting sqref="H151">
    <cfRule type="expression" dxfId="13836" priority="8054">
      <formula>_xlfn.ISFORMULA(H151)=TRUE</formula>
    </cfRule>
  </conditionalFormatting>
  <conditionalFormatting sqref="H151">
    <cfRule type="duplicateValues" dxfId="13835" priority="8055"/>
  </conditionalFormatting>
  <conditionalFormatting sqref="H151">
    <cfRule type="duplicateValues" dxfId="13834" priority="8053"/>
  </conditionalFormatting>
  <conditionalFormatting sqref="H151">
    <cfRule type="duplicateValues" dxfId="13833" priority="8052"/>
  </conditionalFormatting>
  <conditionalFormatting sqref="H142">
    <cfRule type="duplicateValues" dxfId="13832" priority="8045"/>
  </conditionalFormatting>
  <conditionalFormatting sqref="H142">
    <cfRule type="expression" dxfId="13831" priority="8050">
      <formula>_xlfn.ISFORMULA(H142)=TRUE</formula>
    </cfRule>
  </conditionalFormatting>
  <conditionalFormatting sqref="H142">
    <cfRule type="expression" dxfId="13830" priority="8048">
      <formula>_xlfn.ISFORMULA(H142)=TRUE</formula>
    </cfRule>
  </conditionalFormatting>
  <conditionalFormatting sqref="H142">
    <cfRule type="duplicateValues" dxfId="13829" priority="8049"/>
  </conditionalFormatting>
  <conditionalFormatting sqref="H142">
    <cfRule type="duplicateValues" dxfId="13828" priority="8047"/>
  </conditionalFormatting>
  <conditionalFormatting sqref="H142">
    <cfRule type="duplicateValues" dxfId="13827" priority="8046"/>
  </conditionalFormatting>
  <conditionalFormatting sqref="H144">
    <cfRule type="duplicateValues" dxfId="13826" priority="8040"/>
  </conditionalFormatting>
  <conditionalFormatting sqref="H144">
    <cfRule type="duplicateValues" dxfId="13825" priority="8043"/>
    <cfRule type="expression" dxfId="13824" priority="8044">
      <formula>_xlfn.ISFORMULA(H144)=TRUE</formula>
    </cfRule>
  </conditionalFormatting>
  <conditionalFormatting sqref="H144">
    <cfRule type="duplicateValues" dxfId="13823" priority="8042"/>
  </conditionalFormatting>
  <conditionalFormatting sqref="H144">
    <cfRule type="duplicateValues" dxfId="13822" priority="8041"/>
  </conditionalFormatting>
  <conditionalFormatting sqref="H146">
    <cfRule type="duplicateValues" dxfId="13821" priority="8034"/>
  </conditionalFormatting>
  <conditionalFormatting sqref="H146">
    <cfRule type="expression" dxfId="13820" priority="8039">
      <formula>_xlfn.ISFORMULA(H146)=TRUE</formula>
    </cfRule>
  </conditionalFormatting>
  <conditionalFormatting sqref="H146">
    <cfRule type="expression" dxfId="13819" priority="8037">
      <formula>_xlfn.ISFORMULA(H146)=TRUE</formula>
    </cfRule>
  </conditionalFormatting>
  <conditionalFormatting sqref="H146">
    <cfRule type="duplicateValues" dxfId="13818" priority="8038"/>
  </conditionalFormatting>
  <conditionalFormatting sqref="H146">
    <cfRule type="duplicateValues" dxfId="13817" priority="8036"/>
  </conditionalFormatting>
  <conditionalFormatting sqref="H146">
    <cfRule type="duplicateValues" dxfId="13816" priority="8035"/>
  </conditionalFormatting>
  <conditionalFormatting sqref="H148">
    <cfRule type="duplicateValues" dxfId="13815" priority="8027"/>
  </conditionalFormatting>
  <conditionalFormatting sqref="H148">
    <cfRule type="duplicateValues" dxfId="13814" priority="8030"/>
    <cfRule type="expression" dxfId="13813" priority="8031">
      <formula>_xlfn.ISFORMULA(H148)=TRUE</formula>
    </cfRule>
    <cfRule type="duplicateValues" dxfId="13812" priority="8032"/>
    <cfRule type="expression" dxfId="13811" priority="8033">
      <formula>_xlfn.ISFORMULA(H148)=TRUE</formula>
    </cfRule>
  </conditionalFormatting>
  <conditionalFormatting sqref="H148">
    <cfRule type="duplicateValues" dxfId="13810" priority="8029"/>
  </conditionalFormatting>
  <conditionalFormatting sqref="H148">
    <cfRule type="duplicateValues" dxfId="13809" priority="8028"/>
  </conditionalFormatting>
  <conditionalFormatting sqref="H157">
    <cfRule type="duplicateValues" dxfId="13808" priority="8026"/>
  </conditionalFormatting>
  <conditionalFormatting sqref="H161:H162">
    <cfRule type="duplicateValues" dxfId="13807" priority="8022"/>
  </conditionalFormatting>
  <conditionalFormatting sqref="H161:H162">
    <cfRule type="duplicateValues" dxfId="13806" priority="8024"/>
  </conditionalFormatting>
  <conditionalFormatting sqref="H161:H162">
    <cfRule type="duplicateValues" dxfId="13805" priority="8023"/>
  </conditionalFormatting>
  <conditionalFormatting sqref="H161:H162">
    <cfRule type="expression" dxfId="13804" priority="8025">
      <formula>_xlfn.ISFORMULA(H161)=TRUE</formula>
    </cfRule>
  </conditionalFormatting>
  <conditionalFormatting sqref="H159">
    <cfRule type="duplicateValues" dxfId="13803" priority="8018"/>
  </conditionalFormatting>
  <conditionalFormatting sqref="H159">
    <cfRule type="duplicateValues" dxfId="13802" priority="8020"/>
  </conditionalFormatting>
  <conditionalFormatting sqref="H159">
    <cfRule type="duplicateValues" dxfId="13801" priority="8019"/>
  </conditionalFormatting>
  <conditionalFormatting sqref="H159">
    <cfRule type="expression" dxfId="13800" priority="8021">
      <formula>_xlfn.ISFORMULA(H159)=TRUE</formula>
    </cfRule>
  </conditionalFormatting>
  <conditionalFormatting sqref="H166">
    <cfRule type="duplicateValues" dxfId="13799" priority="8011"/>
  </conditionalFormatting>
  <conditionalFormatting sqref="H166">
    <cfRule type="duplicateValues" dxfId="13798" priority="8012"/>
    <cfRule type="duplicateValues" dxfId="13797" priority="8013"/>
    <cfRule type="expression" dxfId="13796" priority="8014">
      <formula>_xlfn.ISFORMULA(H166)=TRUE</formula>
    </cfRule>
  </conditionalFormatting>
  <conditionalFormatting sqref="H166">
    <cfRule type="duplicateValues" dxfId="13795" priority="8016"/>
  </conditionalFormatting>
  <conditionalFormatting sqref="H166">
    <cfRule type="duplicateValues" dxfId="13794" priority="8015"/>
  </conditionalFormatting>
  <conditionalFormatting sqref="H166">
    <cfRule type="expression" dxfId="13793" priority="8017">
      <formula>_xlfn.ISFORMULA(H166)=TRUE</formula>
    </cfRule>
  </conditionalFormatting>
  <conditionalFormatting sqref="H162 H164">
    <cfRule type="duplicateValues" dxfId="13792" priority="8010"/>
  </conditionalFormatting>
  <conditionalFormatting sqref="H163">
    <cfRule type="duplicateValues" dxfId="13791" priority="8009"/>
  </conditionalFormatting>
  <conditionalFormatting sqref="H165">
    <cfRule type="duplicateValues" dxfId="13790" priority="8008"/>
  </conditionalFormatting>
  <conditionalFormatting sqref="H167">
    <cfRule type="duplicateValues" dxfId="13789" priority="8007"/>
  </conditionalFormatting>
  <conditionalFormatting sqref="H126">
    <cfRule type="duplicateValues" dxfId="13788" priority="8001"/>
  </conditionalFormatting>
  <conditionalFormatting sqref="H126">
    <cfRule type="expression" dxfId="13787" priority="8006">
      <formula>_xlfn.ISFORMULA(H126)=TRUE</formula>
    </cfRule>
  </conditionalFormatting>
  <conditionalFormatting sqref="H126">
    <cfRule type="expression" dxfId="13786" priority="8004">
      <formula>_xlfn.ISFORMULA(H126)=TRUE</formula>
    </cfRule>
  </conditionalFormatting>
  <conditionalFormatting sqref="H126">
    <cfRule type="duplicateValues" dxfId="13785" priority="8005"/>
  </conditionalFormatting>
  <conditionalFormatting sqref="H126">
    <cfRule type="duplicateValues" dxfId="13784" priority="8003"/>
  </conditionalFormatting>
  <conditionalFormatting sqref="H126">
    <cfRule type="duplicateValues" dxfId="13783" priority="8002"/>
  </conditionalFormatting>
  <conditionalFormatting sqref="H128">
    <cfRule type="duplicateValues" dxfId="13782" priority="7995"/>
  </conditionalFormatting>
  <conditionalFormatting sqref="H128">
    <cfRule type="expression" dxfId="13781" priority="8000">
      <formula>_xlfn.ISFORMULA(H128)=TRUE</formula>
    </cfRule>
  </conditionalFormatting>
  <conditionalFormatting sqref="H128">
    <cfRule type="expression" dxfId="13780" priority="7998">
      <formula>_xlfn.ISFORMULA(H128)=TRUE</formula>
    </cfRule>
  </conditionalFormatting>
  <conditionalFormatting sqref="H128">
    <cfRule type="duplicateValues" dxfId="13779" priority="7999"/>
  </conditionalFormatting>
  <conditionalFormatting sqref="H128">
    <cfRule type="duplicateValues" dxfId="13778" priority="7997"/>
  </conditionalFormatting>
  <conditionalFormatting sqref="H128">
    <cfRule type="duplicateValues" dxfId="13777" priority="7996"/>
  </conditionalFormatting>
  <conditionalFormatting sqref="H130">
    <cfRule type="duplicateValues" dxfId="13776" priority="7989"/>
  </conditionalFormatting>
  <conditionalFormatting sqref="H130">
    <cfRule type="expression" dxfId="13775" priority="7994">
      <formula>_xlfn.ISFORMULA(H130)=TRUE</formula>
    </cfRule>
  </conditionalFormatting>
  <conditionalFormatting sqref="H130">
    <cfRule type="expression" dxfId="13774" priority="7992">
      <formula>_xlfn.ISFORMULA(H130)=TRUE</formula>
    </cfRule>
  </conditionalFormatting>
  <conditionalFormatting sqref="H130">
    <cfRule type="duplicateValues" dxfId="13773" priority="7993"/>
  </conditionalFormatting>
  <conditionalFormatting sqref="H130">
    <cfRule type="duplicateValues" dxfId="13772" priority="7991"/>
  </conditionalFormatting>
  <conditionalFormatting sqref="H130">
    <cfRule type="duplicateValues" dxfId="13771" priority="7990"/>
  </conditionalFormatting>
  <conditionalFormatting sqref="H132">
    <cfRule type="duplicateValues" dxfId="13770" priority="7983"/>
  </conditionalFormatting>
  <conditionalFormatting sqref="H132">
    <cfRule type="expression" dxfId="13769" priority="7988">
      <formula>_xlfn.ISFORMULA(H132)=TRUE</formula>
    </cfRule>
  </conditionalFormatting>
  <conditionalFormatting sqref="H132">
    <cfRule type="expression" dxfId="13768" priority="7986">
      <formula>_xlfn.ISFORMULA(H132)=TRUE</formula>
    </cfRule>
  </conditionalFormatting>
  <conditionalFormatting sqref="H132">
    <cfRule type="duplicateValues" dxfId="13767" priority="7987"/>
  </conditionalFormatting>
  <conditionalFormatting sqref="H132">
    <cfRule type="duplicateValues" dxfId="13766" priority="7985"/>
  </conditionalFormatting>
  <conditionalFormatting sqref="H132">
    <cfRule type="duplicateValues" dxfId="13765" priority="7984"/>
  </conditionalFormatting>
  <conditionalFormatting sqref="H128">
    <cfRule type="duplicateValues" dxfId="13764" priority="7977"/>
  </conditionalFormatting>
  <conditionalFormatting sqref="H128">
    <cfRule type="expression" dxfId="13763" priority="7982">
      <formula>_xlfn.ISFORMULA(H128)=TRUE</formula>
    </cfRule>
  </conditionalFormatting>
  <conditionalFormatting sqref="H128">
    <cfRule type="expression" dxfId="13762" priority="7980">
      <formula>_xlfn.ISFORMULA(H128)=TRUE</formula>
    </cfRule>
  </conditionalFormatting>
  <conditionalFormatting sqref="H128">
    <cfRule type="duplicateValues" dxfId="13761" priority="7981"/>
  </conditionalFormatting>
  <conditionalFormatting sqref="H128">
    <cfRule type="duplicateValues" dxfId="13760" priority="7979"/>
  </conditionalFormatting>
  <conditionalFormatting sqref="H128">
    <cfRule type="duplicateValues" dxfId="13759" priority="7978"/>
  </conditionalFormatting>
  <conditionalFormatting sqref="H130">
    <cfRule type="duplicateValues" dxfId="13758" priority="7971"/>
  </conditionalFormatting>
  <conditionalFormatting sqref="H130">
    <cfRule type="expression" dxfId="13757" priority="7976">
      <formula>_xlfn.ISFORMULA(H130)=TRUE</formula>
    </cfRule>
  </conditionalFormatting>
  <conditionalFormatting sqref="H130">
    <cfRule type="expression" dxfId="13756" priority="7974">
      <formula>_xlfn.ISFORMULA(H130)=TRUE</formula>
    </cfRule>
  </conditionalFormatting>
  <conditionalFormatting sqref="H130">
    <cfRule type="duplicateValues" dxfId="13755" priority="7975"/>
  </conditionalFormatting>
  <conditionalFormatting sqref="H130">
    <cfRule type="duplicateValues" dxfId="13754" priority="7973"/>
  </conditionalFormatting>
  <conditionalFormatting sqref="H130">
    <cfRule type="duplicateValues" dxfId="13753" priority="7972"/>
  </conditionalFormatting>
  <conditionalFormatting sqref="H128">
    <cfRule type="duplicateValues" dxfId="13752" priority="7965"/>
  </conditionalFormatting>
  <conditionalFormatting sqref="H128">
    <cfRule type="expression" dxfId="13751" priority="7970">
      <formula>_xlfn.ISFORMULA(H128)=TRUE</formula>
    </cfRule>
  </conditionalFormatting>
  <conditionalFormatting sqref="H128">
    <cfRule type="expression" dxfId="13750" priority="7968">
      <formula>_xlfn.ISFORMULA(H128)=TRUE</formula>
    </cfRule>
  </conditionalFormatting>
  <conditionalFormatting sqref="H128">
    <cfRule type="duplicateValues" dxfId="13749" priority="7969"/>
  </conditionalFormatting>
  <conditionalFormatting sqref="H128">
    <cfRule type="duplicateValues" dxfId="13748" priority="7967"/>
  </conditionalFormatting>
  <conditionalFormatting sqref="H128">
    <cfRule type="duplicateValues" dxfId="13747" priority="7966"/>
  </conditionalFormatting>
  <conditionalFormatting sqref="H130">
    <cfRule type="duplicateValues" dxfId="13746" priority="7959"/>
  </conditionalFormatting>
  <conditionalFormatting sqref="H130">
    <cfRule type="expression" dxfId="13745" priority="7964">
      <formula>_xlfn.ISFORMULA(H130)=TRUE</formula>
    </cfRule>
  </conditionalFormatting>
  <conditionalFormatting sqref="H130">
    <cfRule type="expression" dxfId="13744" priority="7962">
      <formula>_xlfn.ISFORMULA(H130)=TRUE</formula>
    </cfRule>
  </conditionalFormatting>
  <conditionalFormatting sqref="H130">
    <cfRule type="duplicateValues" dxfId="13743" priority="7963"/>
  </conditionalFormatting>
  <conditionalFormatting sqref="H130">
    <cfRule type="duplicateValues" dxfId="13742" priority="7961"/>
  </conditionalFormatting>
  <conditionalFormatting sqref="H130">
    <cfRule type="duplicateValues" dxfId="13741" priority="7960"/>
  </conditionalFormatting>
  <conditionalFormatting sqref="H128">
    <cfRule type="duplicateValues" dxfId="13740" priority="7953"/>
  </conditionalFormatting>
  <conditionalFormatting sqref="H128">
    <cfRule type="expression" dxfId="13739" priority="7958">
      <formula>_xlfn.ISFORMULA(H128)=TRUE</formula>
    </cfRule>
  </conditionalFormatting>
  <conditionalFormatting sqref="H128">
    <cfRule type="expression" dxfId="13738" priority="7956">
      <formula>_xlfn.ISFORMULA(H128)=TRUE</formula>
    </cfRule>
  </conditionalFormatting>
  <conditionalFormatting sqref="H128">
    <cfRule type="duplicateValues" dxfId="13737" priority="7957"/>
  </conditionalFormatting>
  <conditionalFormatting sqref="H128">
    <cfRule type="duplicateValues" dxfId="13736" priority="7955"/>
  </conditionalFormatting>
  <conditionalFormatting sqref="H128">
    <cfRule type="duplicateValues" dxfId="13735" priority="7954"/>
  </conditionalFormatting>
  <conditionalFormatting sqref="H130">
    <cfRule type="duplicateValues" dxfId="13734" priority="7947"/>
  </conditionalFormatting>
  <conditionalFormatting sqref="H130">
    <cfRule type="expression" dxfId="13733" priority="7952">
      <formula>_xlfn.ISFORMULA(H130)=TRUE</formula>
    </cfRule>
  </conditionalFormatting>
  <conditionalFormatting sqref="H130">
    <cfRule type="expression" dxfId="13732" priority="7950">
      <formula>_xlfn.ISFORMULA(H130)=TRUE</formula>
    </cfRule>
  </conditionalFormatting>
  <conditionalFormatting sqref="H130">
    <cfRule type="duplicateValues" dxfId="13731" priority="7951"/>
  </conditionalFormatting>
  <conditionalFormatting sqref="H130">
    <cfRule type="duplicateValues" dxfId="13730" priority="7949"/>
  </conditionalFormatting>
  <conditionalFormatting sqref="H130">
    <cfRule type="duplicateValues" dxfId="13729" priority="7948"/>
  </conditionalFormatting>
  <conditionalFormatting sqref="H134">
    <cfRule type="duplicateValues" dxfId="13728" priority="7941"/>
  </conditionalFormatting>
  <conditionalFormatting sqref="H134">
    <cfRule type="expression" dxfId="13727" priority="7946">
      <formula>_xlfn.ISFORMULA(H134)=TRUE</formula>
    </cfRule>
  </conditionalFormatting>
  <conditionalFormatting sqref="H134">
    <cfRule type="expression" dxfId="13726" priority="7944">
      <formula>_xlfn.ISFORMULA(H134)=TRUE</formula>
    </cfRule>
  </conditionalFormatting>
  <conditionalFormatting sqref="H134">
    <cfRule type="duplicateValues" dxfId="13725" priority="7945"/>
  </conditionalFormatting>
  <conditionalFormatting sqref="H134">
    <cfRule type="duplicateValues" dxfId="13724" priority="7943"/>
  </conditionalFormatting>
  <conditionalFormatting sqref="H134">
    <cfRule type="duplicateValues" dxfId="13723" priority="7942"/>
  </conditionalFormatting>
  <conditionalFormatting sqref="H125">
    <cfRule type="duplicateValues" dxfId="13722" priority="7935"/>
  </conditionalFormatting>
  <conditionalFormatting sqref="H125">
    <cfRule type="expression" dxfId="13721" priority="7940">
      <formula>_xlfn.ISFORMULA(H125)=TRUE</formula>
    </cfRule>
  </conditionalFormatting>
  <conditionalFormatting sqref="H125">
    <cfRule type="expression" dxfId="13720" priority="7938">
      <formula>_xlfn.ISFORMULA(H125)=TRUE</formula>
    </cfRule>
  </conditionalFormatting>
  <conditionalFormatting sqref="H125">
    <cfRule type="duplicateValues" dxfId="13719" priority="7939"/>
  </conditionalFormatting>
  <conditionalFormatting sqref="H125">
    <cfRule type="duplicateValues" dxfId="13718" priority="7937"/>
  </conditionalFormatting>
  <conditionalFormatting sqref="H125">
    <cfRule type="duplicateValues" dxfId="13717" priority="7936"/>
  </conditionalFormatting>
  <conditionalFormatting sqref="H127">
    <cfRule type="duplicateValues" dxfId="13716" priority="7930"/>
  </conditionalFormatting>
  <conditionalFormatting sqref="H127">
    <cfRule type="duplicateValues" dxfId="13715" priority="7933"/>
    <cfRule type="expression" dxfId="13714" priority="7934">
      <formula>_xlfn.ISFORMULA(H127)=TRUE</formula>
    </cfRule>
  </conditionalFormatting>
  <conditionalFormatting sqref="H127">
    <cfRule type="duplicateValues" dxfId="13713" priority="7932"/>
  </conditionalFormatting>
  <conditionalFormatting sqref="H127">
    <cfRule type="duplicateValues" dxfId="13712" priority="7931"/>
  </conditionalFormatting>
  <conditionalFormatting sqref="H129">
    <cfRule type="duplicateValues" dxfId="13711" priority="7924"/>
  </conditionalFormatting>
  <conditionalFormatting sqref="H129">
    <cfRule type="expression" dxfId="13710" priority="7929">
      <formula>_xlfn.ISFORMULA(H129)=TRUE</formula>
    </cfRule>
  </conditionalFormatting>
  <conditionalFormatting sqref="H129">
    <cfRule type="expression" dxfId="13709" priority="7927">
      <formula>_xlfn.ISFORMULA(H129)=TRUE</formula>
    </cfRule>
  </conditionalFormatting>
  <conditionalFormatting sqref="H129">
    <cfRule type="duplicateValues" dxfId="13708" priority="7928"/>
  </conditionalFormatting>
  <conditionalFormatting sqref="H129">
    <cfRule type="duplicateValues" dxfId="13707" priority="7926"/>
  </conditionalFormatting>
  <conditionalFormatting sqref="H129">
    <cfRule type="duplicateValues" dxfId="13706" priority="7925"/>
  </conditionalFormatting>
  <conditionalFormatting sqref="H131">
    <cfRule type="duplicateValues" dxfId="13705" priority="7917"/>
  </conditionalFormatting>
  <conditionalFormatting sqref="H131">
    <cfRule type="duplicateValues" dxfId="13704" priority="7920"/>
    <cfRule type="expression" dxfId="13703" priority="7921">
      <formula>_xlfn.ISFORMULA(H131)=TRUE</formula>
    </cfRule>
    <cfRule type="duplicateValues" dxfId="13702" priority="7922"/>
    <cfRule type="expression" dxfId="13701" priority="7923">
      <formula>_xlfn.ISFORMULA(H131)=TRUE</formula>
    </cfRule>
  </conditionalFormatting>
  <conditionalFormatting sqref="H131">
    <cfRule type="duplicateValues" dxfId="13700" priority="7919"/>
  </conditionalFormatting>
  <conditionalFormatting sqref="H131">
    <cfRule type="duplicateValues" dxfId="13699" priority="7918"/>
  </conditionalFormatting>
  <conditionalFormatting sqref="H125">
    <cfRule type="duplicateValues" dxfId="13698" priority="7911"/>
  </conditionalFormatting>
  <conditionalFormatting sqref="H125">
    <cfRule type="expression" dxfId="13697" priority="7916">
      <formula>_xlfn.ISFORMULA(H125)=TRUE</formula>
    </cfRule>
  </conditionalFormatting>
  <conditionalFormatting sqref="H125">
    <cfRule type="expression" dxfId="13696" priority="7914">
      <formula>_xlfn.ISFORMULA(H125)=TRUE</formula>
    </cfRule>
  </conditionalFormatting>
  <conditionalFormatting sqref="H125">
    <cfRule type="duplicateValues" dxfId="13695" priority="7915"/>
  </conditionalFormatting>
  <conditionalFormatting sqref="H125">
    <cfRule type="duplicateValues" dxfId="13694" priority="7913"/>
  </conditionalFormatting>
  <conditionalFormatting sqref="H125">
    <cfRule type="duplicateValues" dxfId="13693" priority="7912"/>
  </conditionalFormatting>
  <conditionalFormatting sqref="H126">
    <cfRule type="duplicateValues" dxfId="13692" priority="7905"/>
  </conditionalFormatting>
  <conditionalFormatting sqref="H126">
    <cfRule type="expression" dxfId="13691" priority="7910">
      <formula>_xlfn.ISFORMULA(H126)=TRUE</formula>
    </cfRule>
  </conditionalFormatting>
  <conditionalFormatting sqref="H126">
    <cfRule type="expression" dxfId="13690" priority="7908">
      <formula>_xlfn.ISFORMULA(H126)=TRUE</formula>
    </cfRule>
  </conditionalFormatting>
  <conditionalFormatting sqref="H126">
    <cfRule type="duplicateValues" dxfId="13689" priority="7909"/>
  </conditionalFormatting>
  <conditionalFormatting sqref="H126">
    <cfRule type="duplicateValues" dxfId="13688" priority="7907"/>
  </conditionalFormatting>
  <conditionalFormatting sqref="H126">
    <cfRule type="duplicateValues" dxfId="13687" priority="7906"/>
  </conditionalFormatting>
  <conditionalFormatting sqref="H128">
    <cfRule type="duplicateValues" dxfId="13686" priority="7899"/>
  </conditionalFormatting>
  <conditionalFormatting sqref="H128">
    <cfRule type="expression" dxfId="13685" priority="7904">
      <formula>_xlfn.ISFORMULA(H128)=TRUE</formula>
    </cfRule>
  </conditionalFormatting>
  <conditionalFormatting sqref="H128">
    <cfRule type="expression" dxfId="13684" priority="7902">
      <formula>_xlfn.ISFORMULA(H128)=TRUE</formula>
    </cfRule>
  </conditionalFormatting>
  <conditionalFormatting sqref="H128">
    <cfRule type="duplicateValues" dxfId="13683" priority="7903"/>
  </conditionalFormatting>
  <conditionalFormatting sqref="H128">
    <cfRule type="duplicateValues" dxfId="13682" priority="7901"/>
  </conditionalFormatting>
  <conditionalFormatting sqref="H128">
    <cfRule type="duplicateValues" dxfId="13681" priority="7900"/>
  </conditionalFormatting>
  <conditionalFormatting sqref="H136 H132 H134">
    <cfRule type="duplicateValues" dxfId="13680" priority="7890"/>
  </conditionalFormatting>
  <conditionalFormatting sqref="H134">
    <cfRule type="duplicateValues" dxfId="13679" priority="7897"/>
    <cfRule type="expression" dxfId="13678" priority="7898">
      <formula>_xlfn.ISFORMULA(H134)=TRUE</formula>
    </cfRule>
  </conditionalFormatting>
  <conditionalFormatting sqref="H136">
    <cfRule type="duplicateValues" dxfId="13677" priority="7893"/>
    <cfRule type="expression" dxfId="13676" priority="7894">
      <formula>_xlfn.ISFORMULA(H136)=TRUE</formula>
    </cfRule>
    <cfRule type="duplicateValues" dxfId="13675" priority="7895"/>
    <cfRule type="expression" dxfId="13674" priority="7896">
      <formula>_xlfn.ISFORMULA(H136)=TRUE</formula>
    </cfRule>
  </conditionalFormatting>
  <conditionalFormatting sqref="H136 H132 H134">
    <cfRule type="duplicateValues" dxfId="13673" priority="7892"/>
  </conditionalFormatting>
  <conditionalFormatting sqref="H136 H132 H134">
    <cfRule type="duplicateValues" dxfId="13672" priority="7891"/>
  </conditionalFormatting>
  <conditionalFormatting sqref="H130">
    <cfRule type="duplicateValues" dxfId="13671" priority="7884"/>
  </conditionalFormatting>
  <conditionalFormatting sqref="H130">
    <cfRule type="expression" dxfId="13670" priority="7889">
      <formula>_xlfn.ISFORMULA(H130)=TRUE</formula>
    </cfRule>
  </conditionalFormatting>
  <conditionalFormatting sqref="H130">
    <cfRule type="expression" dxfId="13669" priority="7887">
      <formula>_xlfn.ISFORMULA(H130)=TRUE</formula>
    </cfRule>
  </conditionalFormatting>
  <conditionalFormatting sqref="H130">
    <cfRule type="duplicateValues" dxfId="13668" priority="7888"/>
  </conditionalFormatting>
  <conditionalFormatting sqref="H130">
    <cfRule type="duplicateValues" dxfId="13667" priority="7886"/>
  </conditionalFormatting>
  <conditionalFormatting sqref="H130">
    <cfRule type="duplicateValues" dxfId="13666" priority="7885"/>
  </conditionalFormatting>
  <conditionalFormatting sqref="H132">
    <cfRule type="duplicateValues" dxfId="13665" priority="7878"/>
  </conditionalFormatting>
  <conditionalFormatting sqref="H132">
    <cfRule type="expression" dxfId="13664" priority="7883">
      <formula>_xlfn.ISFORMULA(H132)=TRUE</formula>
    </cfRule>
  </conditionalFormatting>
  <conditionalFormatting sqref="H132">
    <cfRule type="expression" dxfId="13663" priority="7881">
      <formula>_xlfn.ISFORMULA(H132)=TRUE</formula>
    </cfRule>
  </conditionalFormatting>
  <conditionalFormatting sqref="H132">
    <cfRule type="duplicateValues" dxfId="13662" priority="7882"/>
  </conditionalFormatting>
  <conditionalFormatting sqref="H132">
    <cfRule type="duplicateValues" dxfId="13661" priority="7880"/>
  </conditionalFormatting>
  <conditionalFormatting sqref="H132">
    <cfRule type="duplicateValues" dxfId="13660" priority="7879"/>
  </conditionalFormatting>
  <conditionalFormatting sqref="H130">
    <cfRule type="duplicateValues" dxfId="13659" priority="7872"/>
  </conditionalFormatting>
  <conditionalFormatting sqref="H130">
    <cfRule type="expression" dxfId="13658" priority="7877">
      <formula>_xlfn.ISFORMULA(H130)=TRUE</formula>
    </cfRule>
  </conditionalFormatting>
  <conditionalFormatting sqref="H130">
    <cfRule type="expression" dxfId="13657" priority="7875">
      <formula>_xlfn.ISFORMULA(H130)=TRUE</formula>
    </cfRule>
  </conditionalFormatting>
  <conditionalFormatting sqref="H130">
    <cfRule type="duplicateValues" dxfId="13656" priority="7876"/>
  </conditionalFormatting>
  <conditionalFormatting sqref="H130">
    <cfRule type="duplicateValues" dxfId="13655" priority="7874"/>
  </conditionalFormatting>
  <conditionalFormatting sqref="H130">
    <cfRule type="duplicateValues" dxfId="13654" priority="7873"/>
  </conditionalFormatting>
  <conditionalFormatting sqref="H132">
    <cfRule type="duplicateValues" dxfId="13653" priority="7866"/>
  </conditionalFormatting>
  <conditionalFormatting sqref="H132">
    <cfRule type="expression" dxfId="13652" priority="7871">
      <formula>_xlfn.ISFORMULA(H132)=TRUE</formula>
    </cfRule>
  </conditionalFormatting>
  <conditionalFormatting sqref="H132">
    <cfRule type="expression" dxfId="13651" priority="7869">
      <formula>_xlfn.ISFORMULA(H132)=TRUE</formula>
    </cfRule>
  </conditionalFormatting>
  <conditionalFormatting sqref="H132">
    <cfRule type="duplicateValues" dxfId="13650" priority="7870"/>
  </conditionalFormatting>
  <conditionalFormatting sqref="H132">
    <cfRule type="duplicateValues" dxfId="13649" priority="7868"/>
  </conditionalFormatting>
  <conditionalFormatting sqref="H132">
    <cfRule type="duplicateValues" dxfId="13648" priority="7867"/>
  </conditionalFormatting>
  <conditionalFormatting sqref="H130">
    <cfRule type="duplicateValues" dxfId="13647" priority="7860"/>
  </conditionalFormatting>
  <conditionalFormatting sqref="H130">
    <cfRule type="expression" dxfId="13646" priority="7865">
      <formula>_xlfn.ISFORMULA(H130)=TRUE</formula>
    </cfRule>
  </conditionalFormatting>
  <conditionalFormatting sqref="H130">
    <cfRule type="expression" dxfId="13645" priority="7863">
      <formula>_xlfn.ISFORMULA(H130)=TRUE</formula>
    </cfRule>
  </conditionalFormatting>
  <conditionalFormatting sqref="H130">
    <cfRule type="duplicateValues" dxfId="13644" priority="7864"/>
  </conditionalFormatting>
  <conditionalFormatting sqref="H130">
    <cfRule type="duplicateValues" dxfId="13643" priority="7862"/>
  </conditionalFormatting>
  <conditionalFormatting sqref="H130">
    <cfRule type="duplicateValues" dxfId="13642" priority="7861"/>
  </conditionalFormatting>
  <conditionalFormatting sqref="H130">
    <cfRule type="duplicateValues" dxfId="13641" priority="7854"/>
  </conditionalFormatting>
  <conditionalFormatting sqref="H130">
    <cfRule type="expression" dxfId="13640" priority="7859">
      <formula>_xlfn.ISFORMULA(H130)=TRUE</formula>
    </cfRule>
  </conditionalFormatting>
  <conditionalFormatting sqref="H130">
    <cfRule type="expression" dxfId="13639" priority="7857">
      <formula>_xlfn.ISFORMULA(H130)=TRUE</formula>
    </cfRule>
  </conditionalFormatting>
  <conditionalFormatting sqref="H130">
    <cfRule type="duplicateValues" dxfId="13638" priority="7858"/>
  </conditionalFormatting>
  <conditionalFormatting sqref="H130">
    <cfRule type="duplicateValues" dxfId="13637" priority="7856"/>
  </conditionalFormatting>
  <conditionalFormatting sqref="H130">
    <cfRule type="duplicateValues" dxfId="13636" priority="7855"/>
  </conditionalFormatting>
  <conditionalFormatting sqref="H127">
    <cfRule type="duplicateValues" dxfId="13635" priority="7848"/>
  </conditionalFormatting>
  <conditionalFormatting sqref="H127">
    <cfRule type="expression" dxfId="13634" priority="7853">
      <formula>_xlfn.ISFORMULA(H127)=TRUE</formula>
    </cfRule>
  </conditionalFormatting>
  <conditionalFormatting sqref="H127">
    <cfRule type="expression" dxfId="13633" priority="7851">
      <formula>_xlfn.ISFORMULA(H127)=TRUE</formula>
    </cfRule>
  </conditionalFormatting>
  <conditionalFormatting sqref="H127">
    <cfRule type="duplicateValues" dxfId="13632" priority="7852"/>
  </conditionalFormatting>
  <conditionalFormatting sqref="H127">
    <cfRule type="duplicateValues" dxfId="13631" priority="7850"/>
  </conditionalFormatting>
  <conditionalFormatting sqref="H127">
    <cfRule type="duplicateValues" dxfId="13630" priority="7849"/>
  </conditionalFormatting>
  <conditionalFormatting sqref="H129">
    <cfRule type="duplicateValues" dxfId="13629" priority="7842"/>
  </conditionalFormatting>
  <conditionalFormatting sqref="H129">
    <cfRule type="expression" dxfId="13628" priority="7847">
      <formula>_xlfn.ISFORMULA(H129)=TRUE</formula>
    </cfRule>
  </conditionalFormatting>
  <conditionalFormatting sqref="H129">
    <cfRule type="expression" dxfId="13627" priority="7845">
      <formula>_xlfn.ISFORMULA(H129)=TRUE</formula>
    </cfRule>
  </conditionalFormatting>
  <conditionalFormatting sqref="H129">
    <cfRule type="duplicateValues" dxfId="13626" priority="7846"/>
  </conditionalFormatting>
  <conditionalFormatting sqref="H129">
    <cfRule type="duplicateValues" dxfId="13625" priority="7844"/>
  </conditionalFormatting>
  <conditionalFormatting sqref="H129">
    <cfRule type="duplicateValues" dxfId="13624" priority="7843"/>
  </conditionalFormatting>
  <conditionalFormatting sqref="H131">
    <cfRule type="duplicateValues" dxfId="13623" priority="7836"/>
  </conditionalFormatting>
  <conditionalFormatting sqref="H131">
    <cfRule type="expression" dxfId="13622" priority="7841">
      <formula>_xlfn.ISFORMULA(H131)=TRUE</formula>
    </cfRule>
  </conditionalFormatting>
  <conditionalFormatting sqref="H131">
    <cfRule type="expression" dxfId="13621" priority="7839">
      <formula>_xlfn.ISFORMULA(H131)=TRUE</formula>
    </cfRule>
  </conditionalFormatting>
  <conditionalFormatting sqref="H131">
    <cfRule type="duplicateValues" dxfId="13620" priority="7840"/>
  </conditionalFormatting>
  <conditionalFormatting sqref="H131">
    <cfRule type="duplicateValues" dxfId="13619" priority="7838"/>
  </conditionalFormatting>
  <conditionalFormatting sqref="H131">
    <cfRule type="duplicateValues" dxfId="13618" priority="7837"/>
  </conditionalFormatting>
  <conditionalFormatting sqref="H133">
    <cfRule type="duplicateValues" dxfId="13617" priority="7830"/>
  </conditionalFormatting>
  <conditionalFormatting sqref="H133">
    <cfRule type="expression" dxfId="13616" priority="7835">
      <formula>_xlfn.ISFORMULA(H133)=TRUE</formula>
    </cfRule>
  </conditionalFormatting>
  <conditionalFormatting sqref="H133">
    <cfRule type="expression" dxfId="13615" priority="7833">
      <formula>_xlfn.ISFORMULA(H133)=TRUE</formula>
    </cfRule>
  </conditionalFormatting>
  <conditionalFormatting sqref="H133">
    <cfRule type="duplicateValues" dxfId="13614" priority="7834"/>
  </conditionalFormatting>
  <conditionalFormatting sqref="H133">
    <cfRule type="duplicateValues" dxfId="13613" priority="7832"/>
  </conditionalFormatting>
  <conditionalFormatting sqref="H133">
    <cfRule type="duplicateValues" dxfId="13612" priority="7831"/>
  </conditionalFormatting>
  <conditionalFormatting sqref="H133">
    <cfRule type="duplicateValues" dxfId="13611" priority="7824"/>
  </conditionalFormatting>
  <conditionalFormatting sqref="H133">
    <cfRule type="expression" dxfId="13610" priority="7829">
      <formula>_xlfn.ISFORMULA(H133)=TRUE</formula>
    </cfRule>
  </conditionalFormatting>
  <conditionalFormatting sqref="H133">
    <cfRule type="expression" dxfId="13609" priority="7827">
      <formula>_xlfn.ISFORMULA(H133)=TRUE</formula>
    </cfRule>
  </conditionalFormatting>
  <conditionalFormatting sqref="H133">
    <cfRule type="duplicateValues" dxfId="13608" priority="7828"/>
  </conditionalFormatting>
  <conditionalFormatting sqref="H133">
    <cfRule type="duplicateValues" dxfId="13607" priority="7826"/>
  </conditionalFormatting>
  <conditionalFormatting sqref="H133">
    <cfRule type="duplicateValues" dxfId="13606" priority="7825"/>
  </conditionalFormatting>
  <conditionalFormatting sqref="H133">
    <cfRule type="duplicateValues" dxfId="13605" priority="7818"/>
  </conditionalFormatting>
  <conditionalFormatting sqref="H133">
    <cfRule type="expression" dxfId="13604" priority="7823">
      <formula>_xlfn.ISFORMULA(H133)=TRUE</formula>
    </cfRule>
  </conditionalFormatting>
  <conditionalFormatting sqref="H133">
    <cfRule type="expression" dxfId="13603" priority="7821">
      <formula>_xlfn.ISFORMULA(H133)=TRUE</formula>
    </cfRule>
  </conditionalFormatting>
  <conditionalFormatting sqref="H133">
    <cfRule type="duplicateValues" dxfId="13602" priority="7822"/>
  </conditionalFormatting>
  <conditionalFormatting sqref="H133">
    <cfRule type="duplicateValues" dxfId="13601" priority="7820"/>
  </conditionalFormatting>
  <conditionalFormatting sqref="H133">
    <cfRule type="duplicateValues" dxfId="13600" priority="7819"/>
  </conditionalFormatting>
  <conditionalFormatting sqref="H133">
    <cfRule type="duplicateValues" dxfId="13599" priority="7812"/>
  </conditionalFormatting>
  <conditionalFormatting sqref="H133">
    <cfRule type="expression" dxfId="13598" priority="7817">
      <formula>_xlfn.ISFORMULA(H133)=TRUE</formula>
    </cfRule>
  </conditionalFormatting>
  <conditionalFormatting sqref="H133">
    <cfRule type="expression" dxfId="13597" priority="7815">
      <formula>_xlfn.ISFORMULA(H133)=TRUE</formula>
    </cfRule>
  </conditionalFormatting>
  <conditionalFormatting sqref="H133">
    <cfRule type="duplicateValues" dxfId="13596" priority="7816"/>
  </conditionalFormatting>
  <conditionalFormatting sqref="H133">
    <cfRule type="duplicateValues" dxfId="13595" priority="7814"/>
  </conditionalFormatting>
  <conditionalFormatting sqref="H133">
    <cfRule type="duplicateValues" dxfId="13594" priority="7813"/>
  </conditionalFormatting>
  <conditionalFormatting sqref="H135">
    <cfRule type="duplicateValues" dxfId="13593" priority="7806"/>
  </conditionalFormatting>
  <conditionalFormatting sqref="H135">
    <cfRule type="expression" dxfId="13592" priority="7811">
      <formula>_xlfn.ISFORMULA(H135)=TRUE</formula>
    </cfRule>
  </conditionalFormatting>
  <conditionalFormatting sqref="H135">
    <cfRule type="expression" dxfId="13591" priority="7809">
      <formula>_xlfn.ISFORMULA(H135)=TRUE</formula>
    </cfRule>
  </conditionalFormatting>
  <conditionalFormatting sqref="H135">
    <cfRule type="duplicateValues" dxfId="13590" priority="7810"/>
  </conditionalFormatting>
  <conditionalFormatting sqref="H135">
    <cfRule type="duplicateValues" dxfId="13589" priority="7808"/>
  </conditionalFormatting>
  <conditionalFormatting sqref="H135">
    <cfRule type="duplicateValues" dxfId="13588" priority="7807"/>
  </conditionalFormatting>
  <conditionalFormatting sqref="H135">
    <cfRule type="duplicateValues" dxfId="13587" priority="7800"/>
  </conditionalFormatting>
  <conditionalFormatting sqref="H135">
    <cfRule type="expression" dxfId="13586" priority="7805">
      <formula>_xlfn.ISFORMULA(H135)=TRUE</formula>
    </cfRule>
  </conditionalFormatting>
  <conditionalFormatting sqref="H135">
    <cfRule type="expression" dxfId="13585" priority="7803">
      <formula>_xlfn.ISFORMULA(H135)=TRUE</formula>
    </cfRule>
  </conditionalFormatting>
  <conditionalFormatting sqref="H135">
    <cfRule type="duplicateValues" dxfId="13584" priority="7804"/>
  </conditionalFormatting>
  <conditionalFormatting sqref="H135">
    <cfRule type="duplicateValues" dxfId="13583" priority="7802"/>
  </conditionalFormatting>
  <conditionalFormatting sqref="H135">
    <cfRule type="duplicateValues" dxfId="13582" priority="7801"/>
  </conditionalFormatting>
  <conditionalFormatting sqref="H135">
    <cfRule type="duplicateValues" dxfId="13581" priority="7794"/>
  </conditionalFormatting>
  <conditionalFormatting sqref="H135">
    <cfRule type="expression" dxfId="13580" priority="7799">
      <formula>_xlfn.ISFORMULA(H135)=TRUE</formula>
    </cfRule>
  </conditionalFormatting>
  <conditionalFormatting sqref="H135">
    <cfRule type="expression" dxfId="13579" priority="7797">
      <formula>_xlfn.ISFORMULA(H135)=TRUE</formula>
    </cfRule>
  </conditionalFormatting>
  <conditionalFormatting sqref="H135">
    <cfRule type="duplicateValues" dxfId="13578" priority="7798"/>
  </conditionalFormatting>
  <conditionalFormatting sqref="H135">
    <cfRule type="duplicateValues" dxfId="13577" priority="7796"/>
  </conditionalFormatting>
  <conditionalFormatting sqref="H135">
    <cfRule type="duplicateValues" dxfId="13576" priority="7795"/>
  </conditionalFormatting>
  <conditionalFormatting sqref="H135">
    <cfRule type="duplicateValues" dxfId="13575" priority="7788"/>
  </conditionalFormatting>
  <conditionalFormatting sqref="H135">
    <cfRule type="expression" dxfId="13574" priority="7793">
      <formula>_xlfn.ISFORMULA(H135)=TRUE</formula>
    </cfRule>
  </conditionalFormatting>
  <conditionalFormatting sqref="H135">
    <cfRule type="expression" dxfId="13573" priority="7791">
      <formula>_xlfn.ISFORMULA(H135)=TRUE</formula>
    </cfRule>
  </conditionalFormatting>
  <conditionalFormatting sqref="H135">
    <cfRule type="duplicateValues" dxfId="13572" priority="7792"/>
  </conditionalFormatting>
  <conditionalFormatting sqref="H135">
    <cfRule type="duplicateValues" dxfId="13571" priority="7790"/>
  </conditionalFormatting>
  <conditionalFormatting sqref="H135">
    <cfRule type="duplicateValues" dxfId="13570" priority="7789"/>
  </conditionalFormatting>
  <conditionalFormatting sqref="H137">
    <cfRule type="duplicateValues" dxfId="13569" priority="7782"/>
  </conditionalFormatting>
  <conditionalFormatting sqref="H137">
    <cfRule type="expression" dxfId="13568" priority="7787">
      <formula>_xlfn.ISFORMULA(H137)=TRUE</formula>
    </cfRule>
  </conditionalFormatting>
  <conditionalFormatting sqref="H137">
    <cfRule type="expression" dxfId="13567" priority="7785">
      <formula>_xlfn.ISFORMULA(H137)=TRUE</formula>
    </cfRule>
  </conditionalFormatting>
  <conditionalFormatting sqref="H137">
    <cfRule type="duplicateValues" dxfId="13566" priority="7786"/>
  </conditionalFormatting>
  <conditionalFormatting sqref="H137">
    <cfRule type="duplicateValues" dxfId="13565" priority="7784"/>
  </conditionalFormatting>
  <conditionalFormatting sqref="H137">
    <cfRule type="duplicateValues" dxfId="13564" priority="7783"/>
  </conditionalFormatting>
  <conditionalFormatting sqref="H137">
    <cfRule type="duplicateValues" dxfId="13563" priority="7776"/>
  </conditionalFormatting>
  <conditionalFormatting sqref="H137">
    <cfRule type="expression" dxfId="13562" priority="7781">
      <formula>_xlfn.ISFORMULA(H137)=TRUE</formula>
    </cfRule>
  </conditionalFormatting>
  <conditionalFormatting sqref="H137">
    <cfRule type="expression" dxfId="13561" priority="7779">
      <formula>_xlfn.ISFORMULA(H137)=TRUE</formula>
    </cfRule>
  </conditionalFormatting>
  <conditionalFormatting sqref="H137">
    <cfRule type="duplicateValues" dxfId="13560" priority="7780"/>
  </conditionalFormatting>
  <conditionalFormatting sqref="H137">
    <cfRule type="duplicateValues" dxfId="13559" priority="7778"/>
  </conditionalFormatting>
  <conditionalFormatting sqref="H137">
    <cfRule type="duplicateValues" dxfId="13558" priority="7777"/>
  </conditionalFormatting>
  <conditionalFormatting sqref="H137">
    <cfRule type="duplicateValues" dxfId="13557" priority="7770"/>
  </conditionalFormatting>
  <conditionalFormatting sqref="H137">
    <cfRule type="expression" dxfId="13556" priority="7775">
      <formula>_xlfn.ISFORMULA(H137)=TRUE</formula>
    </cfRule>
  </conditionalFormatting>
  <conditionalFormatting sqref="H137">
    <cfRule type="expression" dxfId="13555" priority="7773">
      <formula>_xlfn.ISFORMULA(H137)=TRUE</formula>
    </cfRule>
  </conditionalFormatting>
  <conditionalFormatting sqref="H137">
    <cfRule type="duplicateValues" dxfId="13554" priority="7774"/>
  </conditionalFormatting>
  <conditionalFormatting sqref="H137">
    <cfRule type="duplicateValues" dxfId="13553" priority="7772"/>
  </conditionalFormatting>
  <conditionalFormatting sqref="H137">
    <cfRule type="duplicateValues" dxfId="13552" priority="7771"/>
  </conditionalFormatting>
  <conditionalFormatting sqref="H137">
    <cfRule type="duplicateValues" dxfId="13551" priority="7764"/>
  </conditionalFormatting>
  <conditionalFormatting sqref="H137">
    <cfRule type="expression" dxfId="13550" priority="7769">
      <formula>_xlfn.ISFORMULA(H137)=TRUE</formula>
    </cfRule>
  </conditionalFormatting>
  <conditionalFormatting sqref="H137">
    <cfRule type="expression" dxfId="13549" priority="7767">
      <formula>_xlfn.ISFORMULA(H137)=TRUE</formula>
    </cfRule>
  </conditionalFormatting>
  <conditionalFormatting sqref="H137">
    <cfRule type="duplicateValues" dxfId="13548" priority="7768"/>
  </conditionalFormatting>
  <conditionalFormatting sqref="H137">
    <cfRule type="duplicateValues" dxfId="13547" priority="7766"/>
  </conditionalFormatting>
  <conditionalFormatting sqref="H137">
    <cfRule type="duplicateValues" dxfId="13546" priority="7765"/>
  </conditionalFormatting>
  <conditionalFormatting sqref="H207">
    <cfRule type="duplicateValues" dxfId="13545" priority="7758"/>
  </conditionalFormatting>
  <conditionalFormatting sqref="H207">
    <cfRule type="expression" dxfId="13544" priority="7763">
      <formula>_xlfn.ISFORMULA(H207)=TRUE</formula>
    </cfRule>
  </conditionalFormatting>
  <conditionalFormatting sqref="H207">
    <cfRule type="expression" dxfId="13543" priority="7761">
      <formula>_xlfn.ISFORMULA(H207)=TRUE</formula>
    </cfRule>
  </conditionalFormatting>
  <conditionalFormatting sqref="H207">
    <cfRule type="duplicateValues" dxfId="13542" priority="7762"/>
  </conditionalFormatting>
  <conditionalFormatting sqref="H207">
    <cfRule type="duplicateValues" dxfId="13541" priority="7760"/>
  </conditionalFormatting>
  <conditionalFormatting sqref="H207">
    <cfRule type="duplicateValues" dxfId="13540" priority="7759"/>
  </conditionalFormatting>
  <conditionalFormatting sqref="H190 H206">
    <cfRule type="duplicateValues" dxfId="13539" priority="7741"/>
  </conditionalFormatting>
  <conditionalFormatting sqref="H190 H206">
    <cfRule type="duplicateValues" dxfId="13538" priority="7743"/>
  </conditionalFormatting>
  <conditionalFormatting sqref="H190 H206">
    <cfRule type="duplicateValues" dxfId="13537" priority="7742"/>
  </conditionalFormatting>
  <conditionalFormatting sqref="H190 H206">
    <cfRule type="expression" dxfId="13536" priority="7744">
      <formula>_xlfn.ISFORMULA(H190)=TRUE</formula>
    </cfRule>
  </conditionalFormatting>
  <conditionalFormatting sqref="H207 H223">
    <cfRule type="duplicateValues" dxfId="13535" priority="7737"/>
  </conditionalFormatting>
  <conditionalFormatting sqref="H223 H207">
    <cfRule type="duplicateValues" dxfId="13534" priority="7739"/>
  </conditionalFormatting>
  <conditionalFormatting sqref="H223 H207">
    <cfRule type="duplicateValues" dxfId="13533" priority="7738"/>
  </conditionalFormatting>
  <conditionalFormatting sqref="H223 H207">
    <cfRule type="expression" dxfId="13532" priority="7740">
      <formula>_xlfn.ISFORMULA(H207)=TRUE</formula>
    </cfRule>
  </conditionalFormatting>
  <conditionalFormatting sqref="H192">
    <cfRule type="duplicateValues" dxfId="13531" priority="7734"/>
    <cfRule type="duplicateValues" dxfId="13530" priority="7735"/>
    <cfRule type="expression" dxfId="13529" priority="7736">
      <formula>_xlfn.ISFORMULA(H192)=TRUE</formula>
    </cfRule>
  </conditionalFormatting>
  <conditionalFormatting sqref="H193">
    <cfRule type="duplicateValues" dxfId="13528" priority="7731"/>
    <cfRule type="duplicateValues" dxfId="13527" priority="7732"/>
    <cfRule type="expression" dxfId="13526" priority="7733">
      <formula>_xlfn.ISFORMULA(H193)=TRUE</formula>
    </cfRule>
  </conditionalFormatting>
  <conditionalFormatting sqref="H191">
    <cfRule type="expression" dxfId="13525" priority="7729">
      <formula>_xlfn.ISFORMULA(H191)=TRUE</formula>
    </cfRule>
    <cfRule type="expression" dxfId="13524" priority="7730">
      <formula>_xlfn.ISFORMULA(H191)=TRUE</formula>
    </cfRule>
  </conditionalFormatting>
  <conditionalFormatting sqref="H191">
    <cfRule type="duplicateValues" dxfId="13523" priority="7726"/>
    <cfRule type="duplicateValues" dxfId="13522" priority="7727"/>
    <cfRule type="duplicateValues" dxfId="13521" priority="7728"/>
  </conditionalFormatting>
  <conditionalFormatting sqref="H194">
    <cfRule type="duplicateValues" dxfId="13520" priority="7719"/>
  </conditionalFormatting>
  <conditionalFormatting sqref="H194">
    <cfRule type="duplicateValues" dxfId="13519" priority="7720"/>
    <cfRule type="duplicateValues" dxfId="13518" priority="7721"/>
    <cfRule type="expression" dxfId="13517" priority="7722">
      <formula>_xlfn.ISFORMULA(H194)=TRUE</formula>
    </cfRule>
  </conditionalFormatting>
  <conditionalFormatting sqref="H194">
    <cfRule type="duplicateValues" dxfId="13516" priority="7724"/>
  </conditionalFormatting>
  <conditionalFormatting sqref="H194">
    <cfRule type="duplicateValues" dxfId="13515" priority="7723"/>
  </conditionalFormatting>
  <conditionalFormatting sqref="H194">
    <cfRule type="expression" dxfId="13514" priority="7725">
      <formula>_xlfn.ISFORMULA(H194)=TRUE</formula>
    </cfRule>
  </conditionalFormatting>
  <conditionalFormatting sqref="H195">
    <cfRule type="duplicateValues" dxfId="13513" priority="7708"/>
  </conditionalFormatting>
  <conditionalFormatting sqref="H195">
    <cfRule type="duplicateValues" dxfId="13512" priority="7709"/>
    <cfRule type="duplicateValues" dxfId="13511" priority="7710"/>
    <cfRule type="expression" dxfId="13510" priority="7711">
      <formula>_xlfn.ISFORMULA(H195)=TRUE</formula>
    </cfRule>
  </conditionalFormatting>
  <conditionalFormatting sqref="H195">
    <cfRule type="duplicateValues" dxfId="13509" priority="7713"/>
  </conditionalFormatting>
  <conditionalFormatting sqref="H195">
    <cfRule type="duplicateValues" dxfId="13508" priority="7712"/>
  </conditionalFormatting>
  <conditionalFormatting sqref="H195">
    <cfRule type="expression" dxfId="13507" priority="7714">
      <formula>_xlfn.ISFORMULA(H195)=TRUE</formula>
    </cfRule>
  </conditionalFormatting>
  <conditionalFormatting sqref="H196">
    <cfRule type="duplicateValues" dxfId="13506" priority="7701"/>
  </conditionalFormatting>
  <conditionalFormatting sqref="H196">
    <cfRule type="duplicateValues" dxfId="13505" priority="7702"/>
    <cfRule type="duplicateValues" dxfId="13504" priority="7703"/>
    <cfRule type="expression" dxfId="13503" priority="7704">
      <formula>_xlfn.ISFORMULA(H196)=TRUE</formula>
    </cfRule>
  </conditionalFormatting>
  <conditionalFormatting sqref="H196">
    <cfRule type="duplicateValues" dxfId="13502" priority="7706"/>
  </conditionalFormatting>
  <conditionalFormatting sqref="H196">
    <cfRule type="duplicateValues" dxfId="13501" priority="7705"/>
  </conditionalFormatting>
  <conditionalFormatting sqref="H196">
    <cfRule type="expression" dxfId="13500" priority="7707">
      <formula>_xlfn.ISFORMULA(H196)=TRUE</formula>
    </cfRule>
  </conditionalFormatting>
  <conditionalFormatting sqref="H197">
    <cfRule type="duplicateValues" dxfId="13499" priority="7694"/>
  </conditionalFormatting>
  <conditionalFormatting sqref="H197">
    <cfRule type="duplicateValues" dxfId="13498" priority="7695"/>
    <cfRule type="duplicateValues" dxfId="13497" priority="7696"/>
    <cfRule type="expression" dxfId="13496" priority="7697">
      <formula>_xlfn.ISFORMULA(H197)=TRUE</formula>
    </cfRule>
  </conditionalFormatting>
  <conditionalFormatting sqref="H197">
    <cfRule type="duplicateValues" dxfId="13495" priority="7699"/>
  </conditionalFormatting>
  <conditionalFormatting sqref="H197">
    <cfRule type="duplicateValues" dxfId="13494" priority="7698"/>
  </conditionalFormatting>
  <conditionalFormatting sqref="H197">
    <cfRule type="expression" dxfId="13493" priority="7700">
      <formula>_xlfn.ISFORMULA(H197)=TRUE</formula>
    </cfRule>
  </conditionalFormatting>
  <conditionalFormatting sqref="H198">
    <cfRule type="duplicateValues" dxfId="13492" priority="7687"/>
  </conditionalFormatting>
  <conditionalFormatting sqref="H198">
    <cfRule type="duplicateValues" dxfId="13491" priority="7688"/>
    <cfRule type="duplicateValues" dxfId="13490" priority="7689"/>
    <cfRule type="expression" dxfId="13489" priority="7690">
      <formula>_xlfn.ISFORMULA(H198)=TRUE</formula>
    </cfRule>
  </conditionalFormatting>
  <conditionalFormatting sqref="H198">
    <cfRule type="duplicateValues" dxfId="13488" priority="7692"/>
  </conditionalFormatting>
  <conditionalFormatting sqref="H198">
    <cfRule type="duplicateValues" dxfId="13487" priority="7691"/>
  </conditionalFormatting>
  <conditionalFormatting sqref="H198">
    <cfRule type="expression" dxfId="13486" priority="7693">
      <formula>_xlfn.ISFORMULA(H198)=TRUE</formula>
    </cfRule>
  </conditionalFormatting>
  <conditionalFormatting sqref="H224">
    <cfRule type="duplicateValues" dxfId="13485" priority="7665"/>
  </conditionalFormatting>
  <conditionalFormatting sqref="H224">
    <cfRule type="expression" dxfId="13484" priority="7670">
      <formula>_xlfn.ISFORMULA(H224)=TRUE</formula>
    </cfRule>
  </conditionalFormatting>
  <conditionalFormatting sqref="H224">
    <cfRule type="expression" dxfId="13483" priority="7668">
      <formula>_xlfn.ISFORMULA(H224)=TRUE</formula>
    </cfRule>
  </conditionalFormatting>
  <conditionalFormatting sqref="H224">
    <cfRule type="duplicateValues" dxfId="13482" priority="7669"/>
  </conditionalFormatting>
  <conditionalFormatting sqref="H224">
    <cfRule type="duplicateValues" dxfId="13481" priority="7667"/>
  </conditionalFormatting>
  <conditionalFormatting sqref="H224">
    <cfRule type="duplicateValues" dxfId="13480" priority="7666"/>
  </conditionalFormatting>
  <conditionalFormatting sqref="H190">
    <cfRule type="duplicateValues" dxfId="13479" priority="7652"/>
  </conditionalFormatting>
  <conditionalFormatting sqref="H190">
    <cfRule type="duplicateValues" dxfId="13478" priority="7654"/>
  </conditionalFormatting>
  <conditionalFormatting sqref="H190">
    <cfRule type="duplicateValues" dxfId="13477" priority="7653"/>
  </conditionalFormatting>
  <conditionalFormatting sqref="H190">
    <cfRule type="expression" dxfId="13476" priority="7655">
      <formula>_xlfn.ISFORMULA(H190)=TRUE</formula>
    </cfRule>
  </conditionalFormatting>
  <conditionalFormatting sqref="H206">
    <cfRule type="duplicateValues" dxfId="13475" priority="7645"/>
  </conditionalFormatting>
  <conditionalFormatting sqref="H206">
    <cfRule type="duplicateValues" dxfId="13474" priority="7646"/>
    <cfRule type="duplicateValues" dxfId="13473" priority="7647"/>
    <cfRule type="expression" dxfId="13472" priority="7648">
      <formula>_xlfn.ISFORMULA(H206)=TRUE</formula>
    </cfRule>
  </conditionalFormatting>
  <conditionalFormatting sqref="H206">
    <cfRule type="duplicateValues" dxfId="13471" priority="7650"/>
  </conditionalFormatting>
  <conditionalFormatting sqref="H206">
    <cfRule type="duplicateValues" dxfId="13470" priority="7649"/>
  </conditionalFormatting>
  <conditionalFormatting sqref="H206">
    <cfRule type="expression" dxfId="13469" priority="7651">
      <formula>_xlfn.ISFORMULA(H206)=TRUE</formula>
    </cfRule>
  </conditionalFormatting>
  <conditionalFormatting sqref="H207 H223">
    <cfRule type="duplicateValues" dxfId="13468" priority="7641"/>
  </conditionalFormatting>
  <conditionalFormatting sqref="H207 H223">
    <cfRule type="duplicateValues" dxfId="13467" priority="7643"/>
  </conditionalFormatting>
  <conditionalFormatting sqref="H207 H223">
    <cfRule type="duplicateValues" dxfId="13466" priority="7642"/>
  </conditionalFormatting>
  <conditionalFormatting sqref="H207 H223">
    <cfRule type="expression" dxfId="13465" priority="7644">
      <formula>_xlfn.ISFORMULA(H207)=TRUE</formula>
    </cfRule>
  </conditionalFormatting>
  <conditionalFormatting sqref="H224 H240">
    <cfRule type="duplicateValues" dxfId="13464" priority="7637"/>
  </conditionalFormatting>
  <conditionalFormatting sqref="H240 H224">
    <cfRule type="duplicateValues" dxfId="13463" priority="7639"/>
  </conditionalFormatting>
  <conditionalFormatting sqref="H240 H224">
    <cfRule type="duplicateValues" dxfId="13462" priority="7638"/>
  </conditionalFormatting>
  <conditionalFormatting sqref="H240 H224">
    <cfRule type="expression" dxfId="13461" priority="7640">
      <formula>_xlfn.ISFORMULA(H224)=TRUE</formula>
    </cfRule>
  </conditionalFormatting>
  <conditionalFormatting sqref="H219">
    <cfRule type="duplicateValues" dxfId="13460" priority="7608"/>
  </conditionalFormatting>
  <conditionalFormatting sqref="H219">
    <cfRule type="duplicateValues" dxfId="13459" priority="7610"/>
  </conditionalFormatting>
  <conditionalFormatting sqref="H219">
    <cfRule type="duplicateValues" dxfId="13458" priority="7609"/>
  </conditionalFormatting>
  <conditionalFormatting sqref="H219">
    <cfRule type="expression" dxfId="13457" priority="7611">
      <formula>_xlfn.ISFORMULA(H219)=TRUE</formula>
    </cfRule>
  </conditionalFormatting>
  <conditionalFormatting sqref="H213">
    <cfRule type="duplicateValues" dxfId="13456" priority="7594"/>
  </conditionalFormatting>
  <conditionalFormatting sqref="H213">
    <cfRule type="duplicateValues" dxfId="13455" priority="7595"/>
    <cfRule type="duplicateValues" dxfId="13454" priority="7596"/>
    <cfRule type="expression" dxfId="13453" priority="7597">
      <formula>_xlfn.ISFORMULA(H213)=TRUE</formula>
    </cfRule>
  </conditionalFormatting>
  <conditionalFormatting sqref="H213">
    <cfRule type="duplicateValues" dxfId="13452" priority="7599"/>
  </conditionalFormatting>
  <conditionalFormatting sqref="H213">
    <cfRule type="duplicateValues" dxfId="13451" priority="7598"/>
  </conditionalFormatting>
  <conditionalFormatting sqref="H213">
    <cfRule type="expression" dxfId="13450" priority="7600">
      <formula>_xlfn.ISFORMULA(H213)=TRUE</formula>
    </cfRule>
  </conditionalFormatting>
  <conditionalFormatting sqref="H189">
    <cfRule type="duplicateValues" dxfId="13449" priority="7573"/>
  </conditionalFormatting>
  <conditionalFormatting sqref="H189">
    <cfRule type="duplicateValues" dxfId="13448" priority="7574"/>
    <cfRule type="duplicateValues" dxfId="13447" priority="7575"/>
    <cfRule type="expression" dxfId="13446" priority="7576">
      <formula>_xlfn.ISFORMULA(H189)=TRUE</formula>
    </cfRule>
  </conditionalFormatting>
  <conditionalFormatting sqref="H189">
    <cfRule type="duplicateValues" dxfId="13445" priority="7578"/>
  </conditionalFormatting>
  <conditionalFormatting sqref="H189">
    <cfRule type="duplicateValues" dxfId="13444" priority="7577"/>
  </conditionalFormatting>
  <conditionalFormatting sqref="H189">
    <cfRule type="expression" dxfId="13443" priority="7579">
      <formula>_xlfn.ISFORMULA(H189)=TRUE</formula>
    </cfRule>
  </conditionalFormatting>
  <conditionalFormatting sqref="H187">
    <cfRule type="duplicateValues" dxfId="13442" priority="7569"/>
  </conditionalFormatting>
  <conditionalFormatting sqref="H187">
    <cfRule type="duplicateValues" dxfId="13441" priority="7571"/>
  </conditionalFormatting>
  <conditionalFormatting sqref="H187">
    <cfRule type="duplicateValues" dxfId="13440" priority="7570"/>
  </conditionalFormatting>
  <conditionalFormatting sqref="H187">
    <cfRule type="expression" dxfId="13439" priority="7572">
      <formula>_xlfn.ISFORMULA(H187)=TRUE</formula>
    </cfRule>
  </conditionalFormatting>
  <conditionalFormatting sqref="H182">
    <cfRule type="duplicateValues" dxfId="13438" priority="7561"/>
  </conditionalFormatting>
  <conditionalFormatting sqref="H225:H227">
    <cfRule type="duplicateValues" dxfId="13437" priority="7498"/>
  </conditionalFormatting>
  <conditionalFormatting sqref="H225:H227">
    <cfRule type="duplicateValues" dxfId="13436" priority="7500"/>
  </conditionalFormatting>
  <conditionalFormatting sqref="H225:H227">
    <cfRule type="duplicateValues" dxfId="13435" priority="7499"/>
  </conditionalFormatting>
  <conditionalFormatting sqref="H225:H227">
    <cfRule type="expression" dxfId="13434" priority="7501">
      <formula>_xlfn.ISFORMULA(H225)=TRUE</formula>
    </cfRule>
  </conditionalFormatting>
  <conditionalFormatting sqref="H225:H227">
    <cfRule type="duplicateValues" dxfId="13433" priority="7494"/>
  </conditionalFormatting>
  <conditionalFormatting sqref="H225:H227">
    <cfRule type="duplicateValues" dxfId="13432" priority="7496"/>
  </conditionalFormatting>
  <conditionalFormatting sqref="H225:H227">
    <cfRule type="duplicateValues" dxfId="13431" priority="7495"/>
  </conditionalFormatting>
  <conditionalFormatting sqref="H225:H227">
    <cfRule type="expression" dxfId="13430" priority="7497">
      <formula>_xlfn.ISFORMULA(H225)=TRUE</formula>
    </cfRule>
  </conditionalFormatting>
  <conditionalFormatting sqref="H227">
    <cfRule type="duplicateValues" dxfId="13429" priority="7486"/>
  </conditionalFormatting>
  <conditionalFormatting sqref="H227">
    <cfRule type="duplicateValues" dxfId="13428" priority="7488"/>
  </conditionalFormatting>
  <conditionalFormatting sqref="H227">
    <cfRule type="duplicateValues" dxfId="13427" priority="7487"/>
  </conditionalFormatting>
  <conditionalFormatting sqref="H227">
    <cfRule type="expression" dxfId="13426" priority="7489">
      <formula>_xlfn.ISFORMULA(H227)=TRUE</formula>
    </cfRule>
  </conditionalFormatting>
  <conditionalFormatting sqref="H217">
    <cfRule type="duplicateValues" dxfId="13425" priority="7444"/>
  </conditionalFormatting>
  <conditionalFormatting sqref="H217">
    <cfRule type="duplicateValues" dxfId="13424" priority="7446"/>
  </conditionalFormatting>
  <conditionalFormatting sqref="H217">
    <cfRule type="duplicateValues" dxfId="13423" priority="7445"/>
  </conditionalFormatting>
  <conditionalFormatting sqref="H217">
    <cfRule type="expression" dxfId="13422" priority="7447">
      <formula>_xlfn.ISFORMULA(H217)=TRUE</formula>
    </cfRule>
  </conditionalFormatting>
  <conditionalFormatting sqref="H217">
    <cfRule type="duplicateValues" dxfId="13421" priority="7426"/>
  </conditionalFormatting>
  <conditionalFormatting sqref="H217">
    <cfRule type="duplicateValues" dxfId="13420" priority="7427"/>
    <cfRule type="duplicateValues" dxfId="13419" priority="7428"/>
    <cfRule type="expression" dxfId="13418" priority="7429">
      <formula>_xlfn.ISFORMULA(H217)=TRUE</formula>
    </cfRule>
  </conditionalFormatting>
  <conditionalFormatting sqref="H217">
    <cfRule type="duplicateValues" dxfId="13417" priority="7431"/>
  </conditionalFormatting>
  <conditionalFormatting sqref="H217">
    <cfRule type="duplicateValues" dxfId="13416" priority="7430"/>
  </conditionalFormatting>
  <conditionalFormatting sqref="H217">
    <cfRule type="expression" dxfId="13415" priority="7432">
      <formula>_xlfn.ISFORMULA(H217)=TRUE</formula>
    </cfRule>
  </conditionalFormatting>
  <conditionalFormatting sqref="H218">
    <cfRule type="duplicateValues" dxfId="13414" priority="7419"/>
  </conditionalFormatting>
  <conditionalFormatting sqref="H218">
    <cfRule type="duplicateValues" dxfId="13413" priority="7420"/>
    <cfRule type="duplicateValues" dxfId="13412" priority="7421"/>
    <cfRule type="expression" dxfId="13411" priority="7422">
      <formula>_xlfn.ISFORMULA(H218)=TRUE</formula>
    </cfRule>
  </conditionalFormatting>
  <conditionalFormatting sqref="H218">
    <cfRule type="duplicateValues" dxfId="13410" priority="7424"/>
  </conditionalFormatting>
  <conditionalFormatting sqref="H218">
    <cfRule type="duplicateValues" dxfId="13409" priority="7423"/>
  </conditionalFormatting>
  <conditionalFormatting sqref="H218">
    <cfRule type="expression" dxfId="13408" priority="7425">
      <formula>_xlfn.ISFORMULA(H218)=TRUE</formula>
    </cfRule>
  </conditionalFormatting>
  <conditionalFormatting sqref="H217">
    <cfRule type="duplicateValues" dxfId="13407" priority="7405"/>
  </conditionalFormatting>
  <conditionalFormatting sqref="H217">
    <cfRule type="duplicateValues" dxfId="13406" priority="7406"/>
    <cfRule type="duplicateValues" dxfId="13405" priority="7407"/>
    <cfRule type="expression" dxfId="13404" priority="7408">
      <formula>_xlfn.ISFORMULA(H217)=TRUE</formula>
    </cfRule>
  </conditionalFormatting>
  <conditionalFormatting sqref="H217">
    <cfRule type="duplicateValues" dxfId="13403" priority="7410"/>
  </conditionalFormatting>
  <conditionalFormatting sqref="H217">
    <cfRule type="duplicateValues" dxfId="13402" priority="7409"/>
  </conditionalFormatting>
  <conditionalFormatting sqref="H217">
    <cfRule type="expression" dxfId="13401" priority="7411">
      <formula>_xlfn.ISFORMULA(H217)=TRUE</formula>
    </cfRule>
  </conditionalFormatting>
  <conditionalFormatting sqref="H218">
    <cfRule type="duplicateValues" dxfId="13400" priority="7398"/>
  </conditionalFormatting>
  <conditionalFormatting sqref="H218">
    <cfRule type="duplicateValues" dxfId="13399" priority="7399"/>
    <cfRule type="duplicateValues" dxfId="13398" priority="7400"/>
    <cfRule type="expression" dxfId="13397" priority="7401">
      <formula>_xlfn.ISFORMULA(H218)=TRUE</formula>
    </cfRule>
  </conditionalFormatting>
  <conditionalFormatting sqref="H218">
    <cfRule type="duplicateValues" dxfId="13396" priority="7403"/>
  </conditionalFormatting>
  <conditionalFormatting sqref="H218">
    <cfRule type="duplicateValues" dxfId="13395" priority="7402"/>
  </conditionalFormatting>
  <conditionalFormatting sqref="H218">
    <cfRule type="expression" dxfId="13394" priority="7404">
      <formula>_xlfn.ISFORMULA(H218)=TRUE</formula>
    </cfRule>
  </conditionalFormatting>
  <conditionalFormatting sqref="H213">
    <cfRule type="duplicateValues" dxfId="13393" priority="7384"/>
  </conditionalFormatting>
  <conditionalFormatting sqref="H213">
    <cfRule type="duplicateValues" dxfId="13392" priority="7386"/>
  </conditionalFormatting>
  <conditionalFormatting sqref="H213">
    <cfRule type="duplicateValues" dxfId="13391" priority="7385"/>
  </conditionalFormatting>
  <conditionalFormatting sqref="H213">
    <cfRule type="expression" dxfId="13390" priority="7387">
      <formula>_xlfn.ISFORMULA(H213)=TRUE</formula>
    </cfRule>
  </conditionalFormatting>
  <conditionalFormatting sqref="H213">
    <cfRule type="duplicateValues" dxfId="13389" priority="7366"/>
  </conditionalFormatting>
  <conditionalFormatting sqref="H213">
    <cfRule type="duplicateValues" dxfId="13388" priority="7367"/>
    <cfRule type="duplicateValues" dxfId="13387" priority="7368"/>
    <cfRule type="expression" dxfId="13386" priority="7369">
      <formula>_xlfn.ISFORMULA(H213)=TRUE</formula>
    </cfRule>
  </conditionalFormatting>
  <conditionalFormatting sqref="H213">
    <cfRule type="duplicateValues" dxfId="13385" priority="7371"/>
  </conditionalFormatting>
  <conditionalFormatting sqref="H213">
    <cfRule type="duplicateValues" dxfId="13384" priority="7370"/>
  </conditionalFormatting>
  <conditionalFormatting sqref="H213">
    <cfRule type="expression" dxfId="13383" priority="7372">
      <formula>_xlfn.ISFORMULA(H213)=TRUE</formula>
    </cfRule>
  </conditionalFormatting>
  <conditionalFormatting sqref="H213">
    <cfRule type="duplicateValues" dxfId="13382" priority="7345"/>
  </conditionalFormatting>
  <conditionalFormatting sqref="H213">
    <cfRule type="duplicateValues" dxfId="13381" priority="7346"/>
    <cfRule type="duplicateValues" dxfId="13380" priority="7347"/>
    <cfRule type="expression" dxfId="13379" priority="7348">
      <formula>_xlfn.ISFORMULA(H213)=TRUE</formula>
    </cfRule>
  </conditionalFormatting>
  <conditionalFormatting sqref="H213">
    <cfRule type="duplicateValues" dxfId="13378" priority="7350"/>
  </conditionalFormatting>
  <conditionalFormatting sqref="H213">
    <cfRule type="duplicateValues" dxfId="13377" priority="7349"/>
  </conditionalFormatting>
  <conditionalFormatting sqref="H213">
    <cfRule type="expression" dxfId="13376" priority="7351">
      <formula>_xlfn.ISFORMULA(H213)=TRUE</formula>
    </cfRule>
  </conditionalFormatting>
  <conditionalFormatting sqref="H218">
    <cfRule type="expression" dxfId="13375" priority="7337">
      <formula>_xlfn.ISFORMULA(H218)=TRUE</formula>
    </cfRule>
  </conditionalFormatting>
  <conditionalFormatting sqref="H218">
    <cfRule type="duplicateValues" dxfId="13374" priority="7336"/>
  </conditionalFormatting>
  <conditionalFormatting sqref="H218">
    <cfRule type="duplicateValues" dxfId="13373" priority="7335"/>
  </conditionalFormatting>
  <conditionalFormatting sqref="H217">
    <cfRule type="duplicateValues" dxfId="13372" priority="7317"/>
  </conditionalFormatting>
  <conditionalFormatting sqref="H217">
    <cfRule type="duplicateValues" dxfId="13371" priority="7318"/>
    <cfRule type="duplicateValues" dxfId="13370" priority="7319"/>
    <cfRule type="expression" dxfId="13369" priority="7320">
      <formula>_xlfn.ISFORMULA(H217)=TRUE</formula>
    </cfRule>
  </conditionalFormatting>
  <conditionalFormatting sqref="H217">
    <cfRule type="duplicateValues" dxfId="13368" priority="7322"/>
  </conditionalFormatting>
  <conditionalFormatting sqref="H217">
    <cfRule type="duplicateValues" dxfId="13367" priority="7321"/>
  </conditionalFormatting>
  <conditionalFormatting sqref="H217">
    <cfRule type="expression" dxfId="13366" priority="7323">
      <formula>_xlfn.ISFORMULA(H217)=TRUE</formula>
    </cfRule>
  </conditionalFormatting>
  <conditionalFormatting sqref="H218">
    <cfRule type="duplicateValues" dxfId="13365" priority="7310"/>
  </conditionalFormatting>
  <conditionalFormatting sqref="H218">
    <cfRule type="duplicateValues" dxfId="13364" priority="7311"/>
    <cfRule type="duplicateValues" dxfId="13363" priority="7312"/>
    <cfRule type="expression" dxfId="13362" priority="7313">
      <formula>_xlfn.ISFORMULA(H218)=TRUE</formula>
    </cfRule>
  </conditionalFormatting>
  <conditionalFormatting sqref="H218">
    <cfRule type="duplicateValues" dxfId="13361" priority="7315"/>
  </conditionalFormatting>
  <conditionalFormatting sqref="H218">
    <cfRule type="duplicateValues" dxfId="13360" priority="7314"/>
  </conditionalFormatting>
  <conditionalFormatting sqref="H218">
    <cfRule type="expression" dxfId="13359" priority="7316">
      <formula>_xlfn.ISFORMULA(H218)=TRUE</formula>
    </cfRule>
  </conditionalFormatting>
  <conditionalFormatting sqref="H217">
    <cfRule type="duplicateValues" dxfId="13358" priority="7296"/>
  </conditionalFormatting>
  <conditionalFormatting sqref="H217">
    <cfRule type="duplicateValues" dxfId="13357" priority="7297"/>
    <cfRule type="duplicateValues" dxfId="13356" priority="7298"/>
    <cfRule type="expression" dxfId="13355" priority="7299">
      <formula>_xlfn.ISFORMULA(H217)=TRUE</formula>
    </cfRule>
  </conditionalFormatting>
  <conditionalFormatting sqref="H217">
    <cfRule type="duplicateValues" dxfId="13354" priority="7301"/>
  </conditionalFormatting>
  <conditionalFormatting sqref="H217">
    <cfRule type="duplicateValues" dxfId="13353" priority="7300"/>
  </conditionalFormatting>
  <conditionalFormatting sqref="H217">
    <cfRule type="expression" dxfId="13352" priority="7302">
      <formula>_xlfn.ISFORMULA(H217)=TRUE</formula>
    </cfRule>
  </conditionalFormatting>
  <conditionalFormatting sqref="H220:H222">
    <cfRule type="duplicateValues" dxfId="13351" priority="7292"/>
  </conditionalFormatting>
  <conditionalFormatting sqref="H220:H222">
    <cfRule type="duplicateValues" dxfId="13350" priority="7294"/>
  </conditionalFormatting>
  <conditionalFormatting sqref="H220:H222">
    <cfRule type="duplicateValues" dxfId="13349" priority="7293"/>
  </conditionalFormatting>
  <conditionalFormatting sqref="H220:H222">
    <cfRule type="expression" dxfId="13348" priority="7295">
      <formula>_xlfn.ISFORMULA(H220)=TRUE</formula>
    </cfRule>
  </conditionalFormatting>
  <conditionalFormatting sqref="H220:H222">
    <cfRule type="duplicateValues" dxfId="13347" priority="7288"/>
  </conditionalFormatting>
  <conditionalFormatting sqref="H220:H222">
    <cfRule type="duplicateValues" dxfId="13346" priority="7290"/>
  </conditionalFormatting>
  <conditionalFormatting sqref="H220:H222">
    <cfRule type="duplicateValues" dxfId="13345" priority="7289"/>
  </conditionalFormatting>
  <conditionalFormatting sqref="H220:H222">
    <cfRule type="expression" dxfId="13344" priority="7291">
      <formula>_xlfn.ISFORMULA(H220)=TRUE</formula>
    </cfRule>
  </conditionalFormatting>
  <conditionalFormatting sqref="H222">
    <cfRule type="duplicateValues" dxfId="13343" priority="7284"/>
  </conditionalFormatting>
  <conditionalFormatting sqref="H222">
    <cfRule type="duplicateValues" dxfId="13342" priority="7286"/>
  </conditionalFormatting>
  <conditionalFormatting sqref="H222">
    <cfRule type="duplicateValues" dxfId="13341" priority="7285"/>
  </conditionalFormatting>
  <conditionalFormatting sqref="H222">
    <cfRule type="expression" dxfId="13340" priority="7287">
      <formula>_xlfn.ISFORMULA(H222)=TRUE</formula>
    </cfRule>
  </conditionalFormatting>
  <conditionalFormatting sqref="H227">
    <cfRule type="expression" dxfId="13339" priority="7283">
      <formula>_xlfn.ISFORMULA(H227)=TRUE</formula>
    </cfRule>
  </conditionalFormatting>
  <conditionalFormatting sqref="H227">
    <cfRule type="duplicateValues" dxfId="13338" priority="7282"/>
  </conditionalFormatting>
  <conditionalFormatting sqref="H227">
    <cfRule type="duplicateValues" dxfId="13337" priority="7281"/>
  </conditionalFormatting>
  <conditionalFormatting sqref="H225">
    <cfRule type="duplicateValues" dxfId="13336" priority="7277"/>
  </conditionalFormatting>
  <conditionalFormatting sqref="H225">
    <cfRule type="duplicateValues" dxfId="13335" priority="7279"/>
  </conditionalFormatting>
  <conditionalFormatting sqref="H225">
    <cfRule type="duplicateValues" dxfId="13334" priority="7278"/>
  </conditionalFormatting>
  <conditionalFormatting sqref="H225">
    <cfRule type="expression" dxfId="13333" priority="7280">
      <formula>_xlfn.ISFORMULA(H225)=TRUE</formula>
    </cfRule>
  </conditionalFormatting>
  <conditionalFormatting sqref="H228:H231">
    <cfRule type="expression" dxfId="13332" priority="7276">
      <formula>_xlfn.ISFORMULA(H228)=TRUE</formula>
    </cfRule>
  </conditionalFormatting>
  <conditionalFormatting sqref="H228:H231">
    <cfRule type="duplicateValues" dxfId="13331" priority="7275"/>
  </conditionalFormatting>
  <conditionalFormatting sqref="H228:H231">
    <cfRule type="duplicateValues" dxfId="13330" priority="7274"/>
  </conditionalFormatting>
  <conditionalFormatting sqref="H230">
    <cfRule type="expression" dxfId="13329" priority="7270">
      <formula>_xlfn.ISFORMULA(H230)=TRUE</formula>
    </cfRule>
  </conditionalFormatting>
  <conditionalFormatting sqref="H228:H231">
    <cfRule type="duplicateValues" dxfId="13328" priority="7267"/>
  </conditionalFormatting>
  <conditionalFormatting sqref="H230">
    <cfRule type="duplicateValues" dxfId="13327" priority="7268"/>
    <cfRule type="duplicateValues" dxfId="13326" priority="7269"/>
  </conditionalFormatting>
  <conditionalFormatting sqref="H228:H231">
    <cfRule type="duplicateValues" dxfId="13325" priority="7272"/>
  </conditionalFormatting>
  <conditionalFormatting sqref="H228:H231">
    <cfRule type="duplicateValues" dxfId="13324" priority="7271"/>
  </conditionalFormatting>
  <conditionalFormatting sqref="H228:H231">
    <cfRule type="expression" dxfId="13323" priority="7273">
      <formula>_xlfn.ISFORMULA(H228)=TRUE</formula>
    </cfRule>
  </conditionalFormatting>
  <conditionalFormatting sqref="H231:H236">
    <cfRule type="duplicateValues" dxfId="13322" priority="7263"/>
  </conditionalFormatting>
  <conditionalFormatting sqref="H231:H236">
    <cfRule type="duplicateValues" dxfId="13321" priority="7265"/>
  </conditionalFormatting>
  <conditionalFormatting sqref="H231:H236">
    <cfRule type="duplicateValues" dxfId="13320" priority="7264"/>
  </conditionalFormatting>
  <conditionalFormatting sqref="H231:H236">
    <cfRule type="expression" dxfId="13319" priority="7266">
      <formula>_xlfn.ISFORMULA(H231)=TRUE</formula>
    </cfRule>
  </conditionalFormatting>
  <conditionalFormatting sqref="H229:H232">
    <cfRule type="duplicateValues" dxfId="13318" priority="7259"/>
  </conditionalFormatting>
  <conditionalFormatting sqref="H229:H232">
    <cfRule type="duplicateValues" dxfId="13317" priority="7261"/>
  </conditionalFormatting>
  <conditionalFormatting sqref="H229:H232">
    <cfRule type="duplicateValues" dxfId="13316" priority="7260"/>
  </conditionalFormatting>
  <conditionalFormatting sqref="H229:H232">
    <cfRule type="expression" dxfId="13315" priority="7262">
      <formula>_xlfn.ISFORMULA(H229)=TRUE</formula>
    </cfRule>
  </conditionalFormatting>
  <conditionalFormatting sqref="H232:H236">
    <cfRule type="duplicateValues" dxfId="13314" priority="7255"/>
  </conditionalFormatting>
  <conditionalFormatting sqref="H232:H236">
    <cfRule type="duplicateValues" dxfId="13313" priority="7257"/>
  </conditionalFormatting>
  <conditionalFormatting sqref="H232:H236">
    <cfRule type="duplicateValues" dxfId="13312" priority="7256"/>
  </conditionalFormatting>
  <conditionalFormatting sqref="H232:H236">
    <cfRule type="expression" dxfId="13311" priority="7258">
      <formula>_xlfn.ISFORMULA(H232)=TRUE</formula>
    </cfRule>
  </conditionalFormatting>
  <conditionalFormatting sqref="H228">
    <cfRule type="duplicateValues" dxfId="13310" priority="7249"/>
  </conditionalFormatting>
  <conditionalFormatting sqref="H228">
    <cfRule type="expression" dxfId="13309" priority="7254">
      <formula>_xlfn.ISFORMULA(H228)=TRUE</formula>
    </cfRule>
  </conditionalFormatting>
  <conditionalFormatting sqref="H228">
    <cfRule type="expression" dxfId="13308" priority="7252">
      <formula>_xlfn.ISFORMULA(H228)=TRUE</formula>
    </cfRule>
  </conditionalFormatting>
  <conditionalFormatting sqref="H228">
    <cfRule type="duplicateValues" dxfId="13307" priority="7253"/>
  </conditionalFormatting>
  <conditionalFormatting sqref="H228">
    <cfRule type="duplicateValues" dxfId="13306" priority="7251"/>
  </conditionalFormatting>
  <conditionalFormatting sqref="H228">
    <cfRule type="duplicateValues" dxfId="13305" priority="7250"/>
  </conditionalFormatting>
  <conditionalFormatting sqref="H230">
    <cfRule type="duplicateValues" dxfId="13304" priority="7243"/>
  </conditionalFormatting>
  <conditionalFormatting sqref="H230">
    <cfRule type="expression" dxfId="13303" priority="7248">
      <formula>_xlfn.ISFORMULA(H230)=TRUE</formula>
    </cfRule>
  </conditionalFormatting>
  <conditionalFormatting sqref="H230">
    <cfRule type="expression" dxfId="13302" priority="7246">
      <formula>_xlfn.ISFORMULA(H230)=TRUE</formula>
    </cfRule>
  </conditionalFormatting>
  <conditionalFormatting sqref="H230">
    <cfRule type="duplicateValues" dxfId="13301" priority="7247"/>
  </conditionalFormatting>
  <conditionalFormatting sqref="H230">
    <cfRule type="duplicateValues" dxfId="13300" priority="7245"/>
  </conditionalFormatting>
  <conditionalFormatting sqref="H230">
    <cfRule type="duplicateValues" dxfId="13299" priority="7244"/>
  </conditionalFormatting>
  <conditionalFormatting sqref="H231:H236">
    <cfRule type="duplicateValues" dxfId="13298" priority="7239"/>
  </conditionalFormatting>
  <conditionalFormatting sqref="H231:H236">
    <cfRule type="duplicateValues" dxfId="13297" priority="7241"/>
  </conditionalFormatting>
  <conditionalFormatting sqref="H231:H236">
    <cfRule type="duplicateValues" dxfId="13296" priority="7240"/>
  </conditionalFormatting>
  <conditionalFormatting sqref="H231:H236">
    <cfRule type="expression" dxfId="13295" priority="7242">
      <formula>_xlfn.ISFORMULA(H231)=TRUE</formula>
    </cfRule>
  </conditionalFormatting>
  <conditionalFormatting sqref="H228">
    <cfRule type="duplicateValues" dxfId="13294" priority="7235"/>
  </conditionalFormatting>
  <conditionalFormatting sqref="H228">
    <cfRule type="duplicateValues" dxfId="13293" priority="7237"/>
  </conditionalFormatting>
  <conditionalFormatting sqref="H228">
    <cfRule type="duplicateValues" dxfId="13292" priority="7236"/>
  </conditionalFormatting>
  <conditionalFormatting sqref="H228">
    <cfRule type="expression" dxfId="13291" priority="7238">
      <formula>_xlfn.ISFORMULA(H228)=TRUE</formula>
    </cfRule>
  </conditionalFormatting>
  <conditionalFormatting sqref="H230:H232">
    <cfRule type="duplicateValues" dxfId="13290" priority="7231"/>
  </conditionalFormatting>
  <conditionalFormatting sqref="H230:H232">
    <cfRule type="duplicateValues" dxfId="13289" priority="7233"/>
  </conditionalFormatting>
  <conditionalFormatting sqref="H230:H232">
    <cfRule type="duplicateValues" dxfId="13288" priority="7232"/>
  </conditionalFormatting>
  <conditionalFormatting sqref="H230:H232">
    <cfRule type="expression" dxfId="13287" priority="7234">
      <formula>_xlfn.ISFORMULA(H230)=TRUE</formula>
    </cfRule>
  </conditionalFormatting>
  <conditionalFormatting sqref="H229">
    <cfRule type="expression" dxfId="13286" priority="7230">
      <formula>_xlfn.ISFORMULA(H229)=TRUE</formula>
    </cfRule>
  </conditionalFormatting>
  <conditionalFormatting sqref="H229">
    <cfRule type="duplicateValues" dxfId="13285" priority="7228"/>
    <cfRule type="duplicateValues" dxfId="13284" priority="7229"/>
  </conditionalFormatting>
  <conditionalFormatting sqref="H229">
    <cfRule type="duplicateValues" dxfId="13283" priority="7222"/>
  </conditionalFormatting>
  <conditionalFormatting sqref="H229">
    <cfRule type="expression" dxfId="13282" priority="7227">
      <formula>_xlfn.ISFORMULA(H229)=TRUE</formula>
    </cfRule>
  </conditionalFormatting>
  <conditionalFormatting sqref="H229">
    <cfRule type="expression" dxfId="13281" priority="7225">
      <formula>_xlfn.ISFORMULA(H229)=TRUE</formula>
    </cfRule>
  </conditionalFormatting>
  <conditionalFormatting sqref="H229">
    <cfRule type="duplicateValues" dxfId="13280" priority="7226"/>
  </conditionalFormatting>
  <conditionalFormatting sqref="H229">
    <cfRule type="duplicateValues" dxfId="13279" priority="7224"/>
  </conditionalFormatting>
  <conditionalFormatting sqref="H229">
    <cfRule type="duplicateValues" dxfId="13278" priority="7223"/>
  </conditionalFormatting>
  <conditionalFormatting sqref="H238">
    <cfRule type="expression" dxfId="13277" priority="7221">
      <formula>_xlfn.ISFORMULA(H238)=TRUE</formula>
    </cfRule>
  </conditionalFormatting>
  <conditionalFormatting sqref="H238">
    <cfRule type="duplicateValues" dxfId="13276" priority="7220"/>
  </conditionalFormatting>
  <conditionalFormatting sqref="H238">
    <cfRule type="duplicateValues" dxfId="13275" priority="7219"/>
  </conditionalFormatting>
  <conditionalFormatting sqref="H237:H238">
    <cfRule type="duplicateValues" dxfId="13274" priority="7215"/>
  </conditionalFormatting>
  <conditionalFormatting sqref="H237:H238">
    <cfRule type="duplicateValues" dxfId="13273" priority="7217"/>
  </conditionalFormatting>
  <conditionalFormatting sqref="H237:H238">
    <cfRule type="duplicateValues" dxfId="13272" priority="7216"/>
  </conditionalFormatting>
  <conditionalFormatting sqref="H237:H238">
    <cfRule type="expression" dxfId="13271" priority="7218">
      <formula>_xlfn.ISFORMULA(H237)=TRUE</formula>
    </cfRule>
  </conditionalFormatting>
  <conditionalFormatting sqref="H237:H238">
    <cfRule type="duplicateValues" dxfId="13270" priority="7208"/>
  </conditionalFormatting>
  <conditionalFormatting sqref="H237:H238">
    <cfRule type="duplicateValues" dxfId="13269" priority="7213"/>
  </conditionalFormatting>
  <conditionalFormatting sqref="H237:H238">
    <cfRule type="duplicateValues" dxfId="13268" priority="7212"/>
  </conditionalFormatting>
  <conditionalFormatting sqref="H237:H238">
    <cfRule type="expression" dxfId="13267" priority="7214">
      <formula>_xlfn.ISFORMULA(H237)=TRUE</formula>
    </cfRule>
  </conditionalFormatting>
  <conditionalFormatting sqref="H237:H238">
    <cfRule type="duplicateValues" dxfId="13266" priority="7204"/>
  </conditionalFormatting>
  <conditionalFormatting sqref="H237:H238">
    <cfRule type="duplicateValues" dxfId="13265" priority="7206"/>
  </conditionalFormatting>
  <conditionalFormatting sqref="H237:H238">
    <cfRule type="duplicateValues" dxfId="13264" priority="7205"/>
  </conditionalFormatting>
  <conditionalFormatting sqref="H237:H238">
    <cfRule type="expression" dxfId="13263" priority="7207">
      <formula>_xlfn.ISFORMULA(H237)=TRUE</formula>
    </cfRule>
  </conditionalFormatting>
  <conditionalFormatting sqref="H237">
    <cfRule type="duplicateValues" dxfId="13262" priority="7194"/>
  </conditionalFormatting>
  <conditionalFormatting sqref="H237">
    <cfRule type="expression" dxfId="13261" priority="7199">
      <formula>_xlfn.ISFORMULA(H237)=TRUE</formula>
    </cfRule>
  </conditionalFormatting>
  <conditionalFormatting sqref="H237">
    <cfRule type="expression" dxfId="13260" priority="7197">
      <formula>_xlfn.ISFORMULA(H237)=TRUE</formula>
    </cfRule>
  </conditionalFormatting>
  <conditionalFormatting sqref="H237">
    <cfRule type="duplicateValues" dxfId="13259" priority="7198"/>
  </conditionalFormatting>
  <conditionalFormatting sqref="H237">
    <cfRule type="duplicateValues" dxfId="13258" priority="7196"/>
  </conditionalFormatting>
  <conditionalFormatting sqref="H237">
    <cfRule type="duplicateValues" dxfId="13257" priority="7195"/>
  </conditionalFormatting>
  <conditionalFormatting sqref="H238">
    <cfRule type="expression" dxfId="13256" priority="7178">
      <formula>_xlfn.ISFORMULA(H238)=TRUE</formula>
    </cfRule>
  </conditionalFormatting>
  <conditionalFormatting sqref="H238">
    <cfRule type="expression" dxfId="13255" priority="7187">
      <formula>_xlfn.ISFORMULA(H238)=TRUE</formula>
    </cfRule>
  </conditionalFormatting>
  <conditionalFormatting sqref="H238">
    <cfRule type="duplicateValues" dxfId="13254" priority="7185"/>
    <cfRule type="duplicateValues" dxfId="13253" priority="7186"/>
  </conditionalFormatting>
  <conditionalFormatting sqref="H238">
    <cfRule type="duplicateValues" dxfId="13252" priority="7181"/>
  </conditionalFormatting>
  <conditionalFormatting sqref="H238">
    <cfRule type="duplicateValues" dxfId="13251" priority="7183"/>
  </conditionalFormatting>
  <conditionalFormatting sqref="H238">
    <cfRule type="duplicateValues" dxfId="13250" priority="7182"/>
  </conditionalFormatting>
  <conditionalFormatting sqref="H238">
    <cfRule type="expression" dxfId="13249" priority="7184">
      <formula>_xlfn.ISFORMULA(H238)=TRUE</formula>
    </cfRule>
  </conditionalFormatting>
  <conditionalFormatting sqref="H238">
    <cfRule type="duplicateValues" dxfId="13248" priority="7175"/>
  </conditionalFormatting>
  <conditionalFormatting sqref="H238">
    <cfRule type="expression" dxfId="13247" priority="7180">
      <formula>_xlfn.ISFORMULA(H238)=TRUE</formula>
    </cfRule>
  </conditionalFormatting>
  <conditionalFormatting sqref="H238">
    <cfRule type="duplicateValues" dxfId="13246" priority="7179"/>
  </conditionalFormatting>
  <conditionalFormatting sqref="H238">
    <cfRule type="duplicateValues" dxfId="13245" priority="7177"/>
  </conditionalFormatting>
  <conditionalFormatting sqref="H238">
    <cfRule type="duplicateValues" dxfId="13244" priority="7176"/>
  </conditionalFormatting>
  <conditionalFormatting sqref="H259:H260">
    <cfRule type="expression" dxfId="13243" priority="7106">
      <formula>_xlfn.ISFORMULA(H259)=TRUE</formula>
    </cfRule>
  </conditionalFormatting>
  <conditionalFormatting sqref="H259:H260">
    <cfRule type="duplicateValues" dxfId="13242" priority="7101"/>
  </conditionalFormatting>
  <conditionalFormatting sqref="H259:H260">
    <cfRule type="duplicateValues" dxfId="13241" priority="7103"/>
  </conditionalFormatting>
  <conditionalFormatting sqref="H259:H260">
    <cfRule type="duplicateValues" dxfId="13240" priority="7102"/>
  </conditionalFormatting>
  <conditionalFormatting sqref="H259:H260">
    <cfRule type="expression" dxfId="13239" priority="7104">
      <formula>_xlfn.ISFORMULA(H259)=TRUE</formula>
    </cfRule>
  </conditionalFormatting>
  <conditionalFormatting sqref="H259:H260">
    <cfRule type="expression" dxfId="13238" priority="7096">
      <formula>_xlfn.ISFORMULA(H259)=TRUE</formula>
    </cfRule>
  </conditionalFormatting>
  <conditionalFormatting sqref="H259:H260">
    <cfRule type="duplicateValues" dxfId="13237" priority="7093"/>
  </conditionalFormatting>
  <conditionalFormatting sqref="H259:H260">
    <cfRule type="duplicateValues" dxfId="13236" priority="7095"/>
  </conditionalFormatting>
  <conditionalFormatting sqref="H259:H260">
    <cfRule type="duplicateValues" dxfId="13235" priority="7094"/>
  </conditionalFormatting>
  <conditionalFormatting sqref="H259:H260">
    <cfRule type="duplicateValues" dxfId="13234" priority="7084"/>
  </conditionalFormatting>
  <conditionalFormatting sqref="H259:H260">
    <cfRule type="duplicateValues" dxfId="13233" priority="7086"/>
  </conditionalFormatting>
  <conditionalFormatting sqref="H259:H260">
    <cfRule type="duplicateValues" dxfId="13232" priority="7085"/>
  </conditionalFormatting>
  <conditionalFormatting sqref="H259:H260">
    <cfRule type="expression" dxfId="13231" priority="7087">
      <formula>_xlfn.ISFORMULA(H259)=TRUE</formula>
    </cfRule>
  </conditionalFormatting>
  <conditionalFormatting sqref="H267:H268">
    <cfRule type="expression" dxfId="13230" priority="7055">
      <formula>_xlfn.ISFORMULA(H267)=TRUE</formula>
    </cfRule>
  </conditionalFormatting>
  <conditionalFormatting sqref="H268">
    <cfRule type="expression" dxfId="13229" priority="7058">
      <formula>_xlfn.ISFORMULA(H268)=TRUE</formula>
    </cfRule>
  </conditionalFormatting>
  <conditionalFormatting sqref="H268">
    <cfRule type="duplicateValues" dxfId="13228" priority="7057"/>
  </conditionalFormatting>
  <conditionalFormatting sqref="H268">
    <cfRule type="duplicateValues" dxfId="13227" priority="7056"/>
  </conditionalFormatting>
  <conditionalFormatting sqref="H267:H269">
    <cfRule type="duplicateValues" dxfId="13226" priority="7051"/>
  </conditionalFormatting>
  <conditionalFormatting sqref="H267:H269">
    <cfRule type="duplicateValues" dxfId="13225" priority="7053"/>
  </conditionalFormatting>
  <conditionalFormatting sqref="H267:H269">
    <cfRule type="duplicateValues" dxfId="13224" priority="7052"/>
  </conditionalFormatting>
  <conditionalFormatting sqref="H267:H269">
    <cfRule type="expression" dxfId="13223" priority="7054">
      <formula>_xlfn.ISFORMULA(H267)=TRUE</formula>
    </cfRule>
  </conditionalFormatting>
  <conditionalFormatting sqref="H267:H268">
    <cfRule type="expression" dxfId="13222" priority="7050">
      <formula>_xlfn.ISFORMULA(H267)=TRUE</formula>
    </cfRule>
  </conditionalFormatting>
  <conditionalFormatting sqref="H267:H269">
    <cfRule type="expression" dxfId="13221" priority="7048">
      <formula>_xlfn.ISFORMULA(H267)=TRUE</formula>
    </cfRule>
    <cfRule type="expression" dxfId="13220" priority="7049">
      <formula>_xlfn.ISFORMULA(H267)=TRUE</formula>
    </cfRule>
  </conditionalFormatting>
  <conditionalFormatting sqref="H267:H269">
    <cfRule type="duplicateValues" dxfId="13219" priority="7045"/>
    <cfRule type="duplicateValues" dxfId="13218" priority="7046"/>
    <cfRule type="duplicateValues" dxfId="13217" priority="7047"/>
  </conditionalFormatting>
  <conditionalFormatting sqref="H273">
    <cfRule type="expression" dxfId="13216" priority="7044">
      <formula>_xlfn.ISFORMULA(H273)=TRUE</formula>
    </cfRule>
  </conditionalFormatting>
  <conditionalFormatting sqref="H273">
    <cfRule type="duplicateValues" dxfId="13215" priority="7043"/>
  </conditionalFormatting>
  <conditionalFormatting sqref="H273">
    <cfRule type="duplicateValues" dxfId="13214" priority="7042"/>
  </conditionalFormatting>
  <conditionalFormatting sqref="H270:H273">
    <cfRule type="expression" dxfId="13213" priority="7041">
      <formula>_xlfn.ISFORMULA(H270)=TRUE</formula>
    </cfRule>
  </conditionalFormatting>
  <conditionalFormatting sqref="H270:H273">
    <cfRule type="duplicateValues" dxfId="13212" priority="7037"/>
  </conditionalFormatting>
  <conditionalFormatting sqref="H270:H273">
    <cfRule type="duplicateValues" dxfId="13211" priority="7039"/>
  </conditionalFormatting>
  <conditionalFormatting sqref="H270:H273">
    <cfRule type="duplicateValues" dxfId="13210" priority="7038"/>
  </conditionalFormatting>
  <conditionalFormatting sqref="H270:H273">
    <cfRule type="expression" dxfId="13209" priority="7040">
      <formula>_xlfn.ISFORMULA(H270)=TRUE</formula>
    </cfRule>
  </conditionalFormatting>
  <conditionalFormatting sqref="H270:H273">
    <cfRule type="expression" dxfId="13208" priority="7036">
      <formula>_xlfn.ISFORMULA(H270)=TRUE</formula>
    </cfRule>
  </conditionalFormatting>
  <conditionalFormatting sqref="H270:H273">
    <cfRule type="duplicateValues" dxfId="13207" priority="7032"/>
  </conditionalFormatting>
  <conditionalFormatting sqref="H270:H273">
    <cfRule type="duplicateValues" dxfId="13206" priority="7034"/>
  </conditionalFormatting>
  <conditionalFormatting sqref="H270:H273">
    <cfRule type="duplicateValues" dxfId="13205" priority="7033"/>
  </conditionalFormatting>
  <conditionalFormatting sqref="H270:H273">
    <cfRule type="expression" dxfId="13204" priority="7035">
      <formula>_xlfn.ISFORMULA(H270)=TRUE</formula>
    </cfRule>
  </conditionalFormatting>
  <conditionalFormatting sqref="H273">
    <cfRule type="duplicateValues" dxfId="13203" priority="7028"/>
  </conditionalFormatting>
  <conditionalFormatting sqref="H273">
    <cfRule type="duplicateValues" dxfId="13202" priority="7030"/>
  </conditionalFormatting>
  <conditionalFormatting sqref="H273">
    <cfRule type="duplicateValues" dxfId="13201" priority="7029"/>
  </conditionalFormatting>
  <conditionalFormatting sqref="H273">
    <cfRule type="expression" dxfId="13200" priority="7031">
      <formula>_xlfn.ISFORMULA(H273)=TRUE</formula>
    </cfRule>
  </conditionalFormatting>
  <conditionalFormatting sqref="H277:H278">
    <cfRule type="expression" dxfId="13199" priority="7024">
      <formula>_xlfn.ISFORMULA(H277)=TRUE</formula>
    </cfRule>
  </conditionalFormatting>
  <conditionalFormatting sqref="H278:H281">
    <cfRule type="expression" dxfId="13198" priority="7023">
      <formula>_xlfn.ISFORMULA(H278)=TRUE</formula>
    </cfRule>
  </conditionalFormatting>
  <conditionalFormatting sqref="H277:H281">
    <cfRule type="duplicateValues" dxfId="13197" priority="7019"/>
  </conditionalFormatting>
  <conditionalFormatting sqref="H277:H281">
    <cfRule type="duplicateValues" dxfId="13196" priority="7021"/>
  </conditionalFormatting>
  <conditionalFormatting sqref="H277:H281">
    <cfRule type="duplicateValues" dxfId="13195" priority="7020"/>
  </conditionalFormatting>
  <conditionalFormatting sqref="H277:H281">
    <cfRule type="expression" dxfId="13194" priority="7022">
      <formula>_xlfn.ISFORMULA(H277)=TRUE</formula>
    </cfRule>
  </conditionalFormatting>
  <conditionalFormatting sqref="H277:H280">
    <cfRule type="expression" dxfId="13193" priority="7018">
      <formula>_xlfn.ISFORMULA(H277)=TRUE</formula>
    </cfRule>
  </conditionalFormatting>
  <conditionalFormatting sqref="H280">
    <cfRule type="expression" dxfId="13192" priority="7017">
      <formula>_xlfn.ISFORMULA(H280)=TRUE</formula>
    </cfRule>
  </conditionalFormatting>
  <conditionalFormatting sqref="H277:H281">
    <cfRule type="duplicateValues" dxfId="13191" priority="7013"/>
  </conditionalFormatting>
  <conditionalFormatting sqref="H277:H281">
    <cfRule type="duplicateValues" dxfId="13190" priority="7015"/>
  </conditionalFormatting>
  <conditionalFormatting sqref="H277:H281">
    <cfRule type="duplicateValues" dxfId="13189" priority="7014"/>
  </conditionalFormatting>
  <conditionalFormatting sqref="H277:H281">
    <cfRule type="expression" dxfId="13188" priority="7016">
      <formula>_xlfn.ISFORMULA(H277)=TRUE</formula>
    </cfRule>
  </conditionalFormatting>
  <conditionalFormatting sqref="H283:H287">
    <cfRule type="expression" dxfId="13187" priority="7012">
      <formula>_xlfn.ISFORMULA(H283)=TRUE</formula>
    </cfRule>
  </conditionalFormatting>
  <conditionalFormatting sqref="H283:H287">
    <cfRule type="duplicateValues" dxfId="13186" priority="7011"/>
  </conditionalFormatting>
  <conditionalFormatting sqref="H283:H287">
    <cfRule type="duplicateValues" dxfId="13185" priority="7010"/>
  </conditionalFormatting>
  <conditionalFormatting sqref="H283:H285">
    <cfRule type="expression" dxfId="13184" priority="7009">
      <formula>_xlfn.ISFORMULA(H283)=TRUE</formula>
    </cfRule>
  </conditionalFormatting>
  <conditionalFormatting sqref="H283:H287">
    <cfRule type="expression" dxfId="13179" priority="7004">
      <formula>_xlfn.ISFORMULA(H283)=TRUE</formula>
    </cfRule>
  </conditionalFormatting>
  <conditionalFormatting sqref="H283:H286">
    <cfRule type="expression" dxfId="13178" priority="7003">
      <formula>_xlfn.ISFORMULA(H283)=TRUE</formula>
    </cfRule>
  </conditionalFormatting>
  <conditionalFormatting sqref="H284:H287">
    <cfRule type="duplicateValues" dxfId="13173" priority="6995"/>
  </conditionalFormatting>
  <conditionalFormatting sqref="H284:H287">
    <cfRule type="duplicateValues" dxfId="13172" priority="6997"/>
  </conditionalFormatting>
  <conditionalFormatting sqref="H284:H287">
    <cfRule type="duplicateValues" dxfId="13171" priority="6996"/>
  </conditionalFormatting>
  <conditionalFormatting sqref="H284:H287">
    <cfRule type="expression" dxfId="13170" priority="6998">
      <formula>_xlfn.ISFORMULA(H284)=TRUE</formula>
    </cfRule>
  </conditionalFormatting>
  <conditionalFormatting sqref="H287:H290">
    <cfRule type="duplicateValues" dxfId="13169" priority="6991"/>
    <cfRule type="duplicateValues" dxfId="13168" priority="6992"/>
    <cfRule type="duplicateValues" dxfId="13167" priority="6993"/>
    <cfRule type="expression" dxfId="13166" priority="6994">
      <formula>_xlfn.ISFORMULA(H287)=TRUE</formula>
    </cfRule>
  </conditionalFormatting>
  <conditionalFormatting sqref="H287:H290">
    <cfRule type="expression" dxfId="13165" priority="6990">
      <formula>_xlfn.ISFORMULA(H287)=TRUE</formula>
    </cfRule>
  </conditionalFormatting>
  <conditionalFormatting sqref="H287:H290">
    <cfRule type="expression" dxfId="13164" priority="6989">
      <formula>_xlfn.ISFORMULA(H287)=TRUE</formula>
    </cfRule>
  </conditionalFormatting>
  <conditionalFormatting sqref="H287:H290">
    <cfRule type="duplicateValues" dxfId="13163" priority="6985"/>
  </conditionalFormatting>
  <conditionalFormatting sqref="H287:H290">
    <cfRule type="duplicateValues" dxfId="13162" priority="6987"/>
  </conditionalFormatting>
  <conditionalFormatting sqref="H287:H290">
    <cfRule type="duplicateValues" dxfId="13161" priority="6986"/>
  </conditionalFormatting>
  <conditionalFormatting sqref="H287:H290">
    <cfRule type="expression" dxfId="13160" priority="6988">
      <formula>_xlfn.ISFORMULA(H287)=TRUE</formula>
    </cfRule>
  </conditionalFormatting>
  <conditionalFormatting sqref="H293:H295 H297">
    <cfRule type="duplicateValues" dxfId="13159" priority="6981"/>
    <cfRule type="duplicateValues" dxfId="13158" priority="6982"/>
    <cfRule type="duplicateValues" dxfId="13157" priority="6983"/>
    <cfRule type="expression" dxfId="13156" priority="6984">
      <formula>_xlfn.ISFORMULA(H293)=TRUE</formula>
    </cfRule>
  </conditionalFormatting>
  <conditionalFormatting sqref="H293:H295">
    <cfRule type="expression" dxfId="13155" priority="6980">
      <formula>_xlfn.ISFORMULA(H293)=TRUE</formula>
    </cfRule>
  </conditionalFormatting>
  <conditionalFormatting sqref="H297">
    <cfRule type="expression" dxfId="13154" priority="6979">
      <formula>_xlfn.ISFORMULA(H297)=TRUE</formula>
    </cfRule>
  </conditionalFormatting>
  <conditionalFormatting sqref="H293">
    <cfRule type="expression" dxfId="13153" priority="6978">
      <formula>_xlfn.ISFORMULA(H293)=TRUE</formula>
    </cfRule>
  </conditionalFormatting>
  <conditionalFormatting sqref="H294:H295 H297">
    <cfRule type="expression" dxfId="13152" priority="6977">
      <formula>_xlfn.ISFORMULA(H294)=TRUE</formula>
    </cfRule>
  </conditionalFormatting>
  <conditionalFormatting sqref="H293:H295 H297">
    <cfRule type="duplicateValues" dxfId="13151" priority="6973"/>
  </conditionalFormatting>
  <conditionalFormatting sqref="H293:H295 H297">
    <cfRule type="duplicateValues" dxfId="13150" priority="6975"/>
  </conditionalFormatting>
  <conditionalFormatting sqref="H293:H295 H297">
    <cfRule type="duplicateValues" dxfId="13149" priority="6974"/>
  </conditionalFormatting>
  <conditionalFormatting sqref="H293:H295 H297">
    <cfRule type="expression" dxfId="13148" priority="6976">
      <formula>_xlfn.ISFORMULA(H293)=TRUE</formula>
    </cfRule>
  </conditionalFormatting>
  <conditionalFormatting sqref="H328">
    <cfRule type="expression" dxfId="13147" priority="6933">
      <formula>_xlfn.ISFORMULA(H328)=TRUE</formula>
    </cfRule>
  </conditionalFormatting>
  <conditionalFormatting sqref="H329:H335">
    <cfRule type="expression" dxfId="13146" priority="6932">
      <formula>_xlfn.ISFORMULA(H329)=TRUE</formula>
    </cfRule>
  </conditionalFormatting>
  <conditionalFormatting sqref="H326 H341:H342">
    <cfRule type="duplicateValues" dxfId="13145" priority="6928"/>
    <cfRule type="duplicateValues" dxfId="13144" priority="6929"/>
    <cfRule type="duplicateValues" dxfId="13143" priority="6930"/>
    <cfRule type="expression" dxfId="13142" priority="6931">
      <formula>_xlfn.ISFORMULA(H326)=TRUE</formula>
    </cfRule>
  </conditionalFormatting>
  <conditionalFormatting sqref="H325">
    <cfRule type="expression" dxfId="13141" priority="6927">
      <formula>_xlfn.ISFORMULA(H325)=TRUE</formula>
    </cfRule>
  </conditionalFormatting>
  <conditionalFormatting sqref="H341:H342">
    <cfRule type="expression" dxfId="13140" priority="6926">
      <formula>_xlfn.ISFORMULA(H341)=TRUE</formula>
    </cfRule>
  </conditionalFormatting>
  <conditionalFormatting sqref="H345:H349">
    <cfRule type="expression" dxfId="13139" priority="6925">
      <formula>_xlfn.ISFORMULA(H345)=TRUE</formula>
    </cfRule>
  </conditionalFormatting>
  <conditionalFormatting sqref="H350:H351">
    <cfRule type="expression" dxfId="13138" priority="6924">
      <formula>_xlfn.ISFORMULA(H350)=TRUE</formula>
    </cfRule>
  </conditionalFormatting>
  <conditionalFormatting sqref="H352">
    <cfRule type="expression" dxfId="13137" priority="6923">
      <formula>_xlfn.ISFORMULA(H352)=TRUE</formula>
    </cfRule>
  </conditionalFormatting>
  <conditionalFormatting sqref="H343:H352">
    <cfRule type="duplicateValues" dxfId="13136" priority="6919"/>
    <cfRule type="duplicateValues" dxfId="13135" priority="6920"/>
    <cfRule type="duplicateValues" dxfId="13134" priority="6921"/>
    <cfRule type="expression" dxfId="13133" priority="6922">
      <formula>_xlfn.ISFORMULA(H343)=TRUE</formula>
    </cfRule>
  </conditionalFormatting>
  <conditionalFormatting sqref="H325">
    <cfRule type="duplicateValues" dxfId="13132" priority="6915"/>
  </conditionalFormatting>
  <conditionalFormatting sqref="H325">
    <cfRule type="duplicateValues" dxfId="13131" priority="6917"/>
  </conditionalFormatting>
  <conditionalFormatting sqref="H325">
    <cfRule type="duplicateValues" dxfId="13130" priority="6916"/>
  </conditionalFormatting>
  <conditionalFormatting sqref="H325">
    <cfRule type="expression" dxfId="13129" priority="6918">
      <formula>_xlfn.ISFORMULA(H325)=TRUE</formula>
    </cfRule>
  </conditionalFormatting>
  <conditionalFormatting sqref="H341:H342">
    <cfRule type="expression" dxfId="13128" priority="6914">
      <formula>_xlfn.ISFORMULA(H341)=TRUE</formula>
    </cfRule>
  </conditionalFormatting>
  <conditionalFormatting sqref="H345:H349">
    <cfRule type="expression" dxfId="13127" priority="6913">
      <formula>_xlfn.ISFORMULA(H345)=TRUE</formula>
    </cfRule>
  </conditionalFormatting>
  <conditionalFormatting sqref="H350:H352">
    <cfRule type="expression" dxfId="13126" priority="6912">
      <formula>_xlfn.ISFORMULA(H350)=TRUE</formula>
    </cfRule>
  </conditionalFormatting>
  <conditionalFormatting sqref="H328:H336">
    <cfRule type="expression" dxfId="13125" priority="6876">
      <formula>_xlfn.ISFORMULA(H328)=TRUE</formula>
    </cfRule>
  </conditionalFormatting>
  <conditionalFormatting sqref="H328:H336">
    <cfRule type="duplicateValues" dxfId="13124" priority="6875"/>
  </conditionalFormatting>
  <conditionalFormatting sqref="H328:H336">
    <cfRule type="duplicateValues" dxfId="13123" priority="6874"/>
  </conditionalFormatting>
  <conditionalFormatting sqref="H328">
    <cfRule type="expression" dxfId="13122" priority="6873">
      <formula>_xlfn.ISFORMULA(H328)=TRUE</formula>
    </cfRule>
  </conditionalFormatting>
  <conditionalFormatting sqref="H329:H335">
    <cfRule type="expression" dxfId="13121" priority="6872">
      <formula>_xlfn.ISFORMULA(H329)=TRUE</formula>
    </cfRule>
  </conditionalFormatting>
  <conditionalFormatting sqref="H328:H336">
    <cfRule type="duplicateValues" dxfId="13120" priority="6868"/>
    <cfRule type="duplicateValues" dxfId="13119" priority="6869"/>
    <cfRule type="duplicateValues" dxfId="13118" priority="6870"/>
    <cfRule type="expression" dxfId="13117" priority="6871">
      <formula>_xlfn.ISFORMULA(H328)=TRUE</formula>
    </cfRule>
  </conditionalFormatting>
  <conditionalFormatting sqref="H328:H330">
    <cfRule type="expression" dxfId="13116" priority="6867">
      <formula>_xlfn.ISFORMULA(H328)=TRUE</formula>
    </cfRule>
  </conditionalFormatting>
  <conditionalFormatting sqref="H331:H336">
    <cfRule type="expression" dxfId="13115" priority="6866">
      <formula>_xlfn.ISFORMULA(H331)=TRUE</formula>
    </cfRule>
  </conditionalFormatting>
  <conditionalFormatting sqref="H337:H340">
    <cfRule type="expression" dxfId="13114" priority="6865">
      <formula>_xlfn.ISFORMULA(H337)=TRUE</formula>
    </cfRule>
  </conditionalFormatting>
  <conditionalFormatting sqref="H337:H340">
    <cfRule type="duplicateValues" dxfId="13113" priority="6864"/>
  </conditionalFormatting>
  <conditionalFormatting sqref="H337:H340">
    <cfRule type="duplicateValues" dxfId="13112" priority="6863"/>
  </conditionalFormatting>
  <conditionalFormatting sqref="H337:H340">
    <cfRule type="expression" dxfId="13111" priority="6862">
      <formula>_xlfn.ISFORMULA(H337)=TRUE</formula>
    </cfRule>
  </conditionalFormatting>
  <conditionalFormatting sqref="H341">
    <cfRule type="expression" dxfId="13110" priority="6861">
      <formula>_xlfn.ISFORMULA(H341)=TRUE</formula>
    </cfRule>
  </conditionalFormatting>
  <conditionalFormatting sqref="H344:H345">
    <cfRule type="expression" dxfId="13109" priority="6860">
      <formula>_xlfn.ISFORMULA(H344)=TRUE</formula>
    </cfRule>
  </conditionalFormatting>
  <conditionalFormatting sqref="H346:H352">
    <cfRule type="expression" dxfId="13108" priority="6859">
      <formula>_xlfn.ISFORMULA(H346)=TRUE</formula>
    </cfRule>
  </conditionalFormatting>
  <conditionalFormatting sqref="H294">
    <cfRule type="expression" dxfId="13107" priority="6858">
      <formula>_xlfn.ISFORMULA(H294)=TRUE</formula>
    </cfRule>
  </conditionalFormatting>
  <conditionalFormatting sqref="H294">
    <cfRule type="expression" dxfId="13106" priority="6846">
      <formula>_xlfn.ISFORMULA(H294)=TRUE</formula>
    </cfRule>
  </conditionalFormatting>
  <conditionalFormatting sqref="H296">
    <cfRule type="duplicateValues" dxfId="13105" priority="6842"/>
    <cfRule type="duplicateValues" dxfId="13104" priority="6843"/>
    <cfRule type="duplicateValues" dxfId="13103" priority="6844"/>
    <cfRule type="expression" dxfId="13102" priority="6845">
      <formula>_xlfn.ISFORMULA(H296)=TRUE</formula>
    </cfRule>
  </conditionalFormatting>
  <conditionalFormatting sqref="H296">
    <cfRule type="expression" dxfId="13101" priority="6841">
      <formula>_xlfn.ISFORMULA(H296)=TRUE</formula>
    </cfRule>
  </conditionalFormatting>
  <conditionalFormatting sqref="H296">
    <cfRule type="expression" dxfId="13100" priority="6840">
      <formula>_xlfn.ISFORMULA(H296)=TRUE</formula>
    </cfRule>
  </conditionalFormatting>
  <conditionalFormatting sqref="H296">
    <cfRule type="duplicateValues" dxfId="13099" priority="6836"/>
  </conditionalFormatting>
  <conditionalFormatting sqref="H296">
    <cfRule type="duplicateValues" dxfId="13098" priority="6838"/>
  </conditionalFormatting>
  <conditionalFormatting sqref="H296">
    <cfRule type="duplicateValues" dxfId="13097" priority="6837"/>
  </conditionalFormatting>
  <conditionalFormatting sqref="H296">
    <cfRule type="expression" dxfId="13096" priority="6839">
      <formula>_xlfn.ISFORMULA(H296)=TRUE</formula>
    </cfRule>
  </conditionalFormatting>
  <conditionalFormatting sqref="H296">
    <cfRule type="expression" dxfId="13095" priority="6835">
      <formula>_xlfn.ISFORMULA(H296)=TRUE</formula>
    </cfRule>
  </conditionalFormatting>
  <conditionalFormatting sqref="H314">
    <cfRule type="expression" dxfId="13094" priority="6797">
      <formula>_xlfn.ISFORMULA(H314)=TRUE</formula>
    </cfRule>
  </conditionalFormatting>
  <conditionalFormatting sqref="H314">
    <cfRule type="duplicateValues" dxfId="13093" priority="6796"/>
  </conditionalFormatting>
  <conditionalFormatting sqref="H314">
    <cfRule type="duplicateValues" dxfId="13092" priority="6795"/>
  </conditionalFormatting>
  <conditionalFormatting sqref="H314">
    <cfRule type="duplicateValues" dxfId="13091" priority="6791"/>
    <cfRule type="duplicateValues" dxfId="13090" priority="6792"/>
    <cfRule type="duplicateValues" dxfId="13089" priority="6793"/>
    <cfRule type="expression" dxfId="13088" priority="6794">
      <formula>_xlfn.ISFORMULA(H314)=TRUE</formula>
    </cfRule>
  </conditionalFormatting>
  <conditionalFormatting sqref="H314">
    <cfRule type="expression" dxfId="13087" priority="6790">
      <formula>_xlfn.ISFORMULA(H314)=TRUE</formula>
    </cfRule>
  </conditionalFormatting>
  <conditionalFormatting sqref="H314">
    <cfRule type="expression" dxfId="13086" priority="6789">
      <formula>_xlfn.ISFORMULA(H314)=TRUE</formula>
    </cfRule>
  </conditionalFormatting>
  <conditionalFormatting sqref="H311 H313">
    <cfRule type="expression" dxfId="13085" priority="6788">
      <formula>_xlfn.ISFORMULA(H311)=TRUE</formula>
    </cfRule>
  </conditionalFormatting>
  <conditionalFormatting sqref="H311 H313">
    <cfRule type="duplicateValues" dxfId="13084" priority="6787"/>
  </conditionalFormatting>
  <conditionalFormatting sqref="H311 H313">
    <cfRule type="duplicateValues" dxfId="13083" priority="6786"/>
  </conditionalFormatting>
  <conditionalFormatting sqref="H311 H313">
    <cfRule type="expression" dxfId="13082" priority="6785">
      <formula>_xlfn.ISFORMULA(H311)=TRUE</formula>
    </cfRule>
  </conditionalFormatting>
  <conditionalFormatting sqref="H314">
    <cfRule type="expression" dxfId="13081" priority="6784">
      <formula>_xlfn.ISFORMULA(H314)=TRUE</formula>
    </cfRule>
  </conditionalFormatting>
  <conditionalFormatting sqref="H311 H313:H314">
    <cfRule type="expression" dxfId="13080" priority="6783">
      <formula>_xlfn.ISFORMULA(H311)=TRUE</formula>
    </cfRule>
  </conditionalFormatting>
  <conditionalFormatting sqref="H311 H313:H314">
    <cfRule type="duplicateValues" dxfId="13079" priority="6782"/>
  </conditionalFormatting>
  <conditionalFormatting sqref="H311 H313:H314">
    <cfRule type="duplicateValues" dxfId="13078" priority="6781"/>
  </conditionalFormatting>
  <conditionalFormatting sqref="H311 H313:H314">
    <cfRule type="expression" dxfId="13077" priority="6780">
      <formula>_xlfn.ISFORMULA(H311)=TRUE</formula>
    </cfRule>
  </conditionalFormatting>
  <conditionalFormatting sqref="H311 H313:H314">
    <cfRule type="duplicateValues" dxfId="13076" priority="6776"/>
    <cfRule type="duplicateValues" dxfId="13075" priority="6777"/>
    <cfRule type="duplicateValues" dxfId="13074" priority="6778"/>
    <cfRule type="expression" dxfId="13073" priority="6779">
      <formula>_xlfn.ISFORMULA(H311)=TRUE</formula>
    </cfRule>
  </conditionalFormatting>
  <conditionalFormatting sqref="H311 H313:H314">
    <cfRule type="expression" dxfId="13072" priority="6775">
      <formula>_xlfn.ISFORMULA(H311)=TRUE</formula>
    </cfRule>
  </conditionalFormatting>
  <conditionalFormatting sqref="H322:H324">
    <cfRule type="expression" dxfId="13071" priority="6753">
      <formula>_xlfn.ISFORMULA(H322)=TRUE</formula>
    </cfRule>
  </conditionalFormatting>
  <conditionalFormatting sqref="H322:H324">
    <cfRule type="duplicateValues" dxfId="13070" priority="6752"/>
  </conditionalFormatting>
  <conditionalFormatting sqref="H322:H324">
    <cfRule type="duplicateValues" dxfId="13069" priority="6751"/>
  </conditionalFormatting>
  <conditionalFormatting sqref="H322">
    <cfRule type="expression" dxfId="13068" priority="6749">
      <formula>_xlfn.ISFORMULA(H322)=TRUE</formula>
    </cfRule>
  </conditionalFormatting>
  <conditionalFormatting sqref="H323:H324">
    <cfRule type="expression" dxfId="13067" priority="6748">
      <formula>_xlfn.ISFORMULA(H323)=TRUE</formula>
    </cfRule>
  </conditionalFormatting>
  <conditionalFormatting sqref="H322:H324">
    <cfRule type="duplicateValues" dxfId="13066" priority="6744"/>
    <cfRule type="duplicateValues" dxfId="13065" priority="6745"/>
    <cfRule type="duplicateValues" dxfId="13064" priority="6746"/>
    <cfRule type="expression" dxfId="13063" priority="6747">
      <formula>_xlfn.ISFORMULA(H322)=TRUE</formula>
    </cfRule>
  </conditionalFormatting>
  <conditionalFormatting sqref="H322:H324">
    <cfRule type="expression" dxfId="13062" priority="6742">
      <formula>_xlfn.ISFORMULA(H322)=TRUE</formula>
    </cfRule>
  </conditionalFormatting>
  <conditionalFormatting sqref="H322:H323">
    <cfRule type="expression" dxfId="13061" priority="6741">
      <formula>_xlfn.ISFORMULA(H322)=TRUE</formula>
    </cfRule>
  </conditionalFormatting>
  <conditionalFormatting sqref="H322:H324">
    <cfRule type="expression" dxfId="13060" priority="6740">
      <formula>_xlfn.ISFORMULA(H322)=TRUE</formula>
    </cfRule>
  </conditionalFormatting>
  <conditionalFormatting sqref="H322:H324">
    <cfRule type="duplicateValues" dxfId="13059" priority="6739"/>
  </conditionalFormatting>
  <conditionalFormatting sqref="H322:H324">
    <cfRule type="duplicateValues" dxfId="13058" priority="6738"/>
  </conditionalFormatting>
  <conditionalFormatting sqref="H322:H323">
    <cfRule type="expression" dxfId="13057" priority="6737">
      <formula>_xlfn.ISFORMULA(H322)=TRUE</formula>
    </cfRule>
  </conditionalFormatting>
  <conditionalFormatting sqref="H322:H324">
    <cfRule type="duplicateValues" dxfId="13056" priority="6733"/>
    <cfRule type="duplicateValues" dxfId="13055" priority="6734"/>
    <cfRule type="duplicateValues" dxfId="13054" priority="6735"/>
    <cfRule type="expression" dxfId="13053" priority="6736">
      <formula>_xlfn.ISFORMULA(H322)=TRUE</formula>
    </cfRule>
  </conditionalFormatting>
  <conditionalFormatting sqref="H322:H324">
    <cfRule type="expression" dxfId="13052" priority="6732">
      <formula>_xlfn.ISFORMULA(H322)=TRUE</formula>
    </cfRule>
  </conditionalFormatting>
  <conditionalFormatting sqref="H328:H331">
    <cfRule type="expression" dxfId="13051" priority="6731">
      <formula>_xlfn.ISFORMULA(H328)=TRUE</formula>
    </cfRule>
  </conditionalFormatting>
  <conditionalFormatting sqref="H328:H331">
    <cfRule type="expression" dxfId="13050" priority="6730">
      <formula>_xlfn.ISFORMULA(H328)=TRUE</formula>
    </cfRule>
  </conditionalFormatting>
  <conditionalFormatting sqref="H331">
    <cfRule type="duplicateValues" dxfId="13049" priority="6726"/>
    <cfRule type="duplicateValues" dxfId="13048" priority="6727"/>
    <cfRule type="duplicateValues" dxfId="13047" priority="6728"/>
    <cfRule type="expression" dxfId="13046" priority="6729">
      <formula>_xlfn.ISFORMULA(H331)=TRUE</formula>
    </cfRule>
  </conditionalFormatting>
  <conditionalFormatting sqref="H331">
    <cfRule type="expression" dxfId="13045" priority="6725">
      <formula>_xlfn.ISFORMULA(H331)=TRUE</formula>
    </cfRule>
  </conditionalFormatting>
  <conditionalFormatting sqref="H331">
    <cfRule type="expression" dxfId="13044" priority="6724">
      <formula>_xlfn.ISFORMULA(H331)=TRUE</formula>
    </cfRule>
  </conditionalFormatting>
  <conditionalFormatting sqref="H328:H330">
    <cfRule type="expression" dxfId="13043" priority="6723">
      <formula>_xlfn.ISFORMULA(H328)=TRUE</formula>
    </cfRule>
  </conditionalFormatting>
  <conditionalFormatting sqref="H328:H330">
    <cfRule type="duplicateValues" dxfId="13042" priority="6722"/>
  </conditionalFormatting>
  <conditionalFormatting sqref="H328:H330">
    <cfRule type="duplicateValues" dxfId="13041" priority="6721"/>
  </conditionalFormatting>
  <conditionalFormatting sqref="H328:H330">
    <cfRule type="expression" dxfId="13040" priority="6720">
      <formula>_xlfn.ISFORMULA(H328)=TRUE</formula>
    </cfRule>
  </conditionalFormatting>
  <conditionalFormatting sqref="H331">
    <cfRule type="expression" dxfId="13039" priority="6719">
      <formula>_xlfn.ISFORMULA(H331)=TRUE</formula>
    </cfRule>
  </conditionalFormatting>
  <conditionalFormatting sqref="H333:H337">
    <cfRule type="expression" dxfId="13038" priority="6718">
      <formula>_xlfn.ISFORMULA(H333)=TRUE</formula>
    </cfRule>
  </conditionalFormatting>
  <conditionalFormatting sqref="H338:H339">
    <cfRule type="expression" dxfId="13037" priority="6717">
      <formula>_xlfn.ISFORMULA(H338)=TRUE</formula>
    </cfRule>
  </conditionalFormatting>
  <conditionalFormatting sqref="H340">
    <cfRule type="expression" dxfId="13036" priority="6716">
      <formula>_xlfn.ISFORMULA(H340)=TRUE</formula>
    </cfRule>
  </conditionalFormatting>
  <conditionalFormatting sqref="H333:H337">
    <cfRule type="expression" dxfId="13035" priority="6715">
      <formula>_xlfn.ISFORMULA(H333)=TRUE</formula>
    </cfRule>
  </conditionalFormatting>
  <conditionalFormatting sqref="H338:H339">
    <cfRule type="expression" dxfId="13034" priority="6714">
      <formula>_xlfn.ISFORMULA(H338)=TRUE</formula>
    </cfRule>
  </conditionalFormatting>
  <conditionalFormatting sqref="H340">
    <cfRule type="expression" dxfId="13033" priority="6713">
      <formula>_xlfn.ISFORMULA(H340)=TRUE</formula>
    </cfRule>
  </conditionalFormatting>
  <conditionalFormatting sqref="H332:H340">
    <cfRule type="duplicateValues" dxfId="13032" priority="6709"/>
    <cfRule type="duplicateValues" dxfId="13031" priority="6710"/>
    <cfRule type="duplicateValues" dxfId="13030" priority="6711"/>
    <cfRule type="expression" dxfId="13029" priority="6712">
      <formula>_xlfn.ISFORMULA(H332)=TRUE</formula>
    </cfRule>
  </conditionalFormatting>
  <conditionalFormatting sqref="H333:H337">
    <cfRule type="expression" dxfId="13028" priority="6708">
      <formula>_xlfn.ISFORMULA(H333)=TRUE</formula>
    </cfRule>
  </conditionalFormatting>
  <conditionalFormatting sqref="H338:H340">
    <cfRule type="expression" dxfId="13027" priority="6707">
      <formula>_xlfn.ISFORMULA(H338)=TRUE</formula>
    </cfRule>
  </conditionalFormatting>
  <conditionalFormatting sqref="H332:H333">
    <cfRule type="expression" dxfId="13026" priority="6706">
      <formula>_xlfn.ISFORMULA(H332)=TRUE</formula>
    </cfRule>
  </conditionalFormatting>
  <conditionalFormatting sqref="H334:H340">
    <cfRule type="expression" dxfId="13025" priority="6705">
      <formula>_xlfn.ISFORMULA(H334)=TRUE</formula>
    </cfRule>
  </conditionalFormatting>
  <conditionalFormatting sqref="H277">
    <cfRule type="expression" dxfId="13011" priority="6691">
      <formula>_xlfn.ISFORMULA(H277)=TRUE</formula>
    </cfRule>
  </conditionalFormatting>
  <conditionalFormatting sqref="H277">
    <cfRule type="duplicateValues" dxfId="13010" priority="6690"/>
  </conditionalFormatting>
  <conditionalFormatting sqref="H277">
    <cfRule type="duplicateValues" dxfId="13009" priority="6689"/>
  </conditionalFormatting>
  <conditionalFormatting sqref="H281">
    <cfRule type="expression" dxfId="13008" priority="6688">
      <formula>_xlfn.ISFORMULA(H281)=TRUE</formula>
    </cfRule>
  </conditionalFormatting>
  <conditionalFormatting sqref="H283">
    <cfRule type="duplicateValues" dxfId="13007" priority="6684"/>
  </conditionalFormatting>
  <conditionalFormatting sqref="H283">
    <cfRule type="duplicateValues" dxfId="13006" priority="6686"/>
  </conditionalFormatting>
  <conditionalFormatting sqref="H283">
    <cfRule type="duplicateValues" dxfId="13005" priority="6685"/>
  </conditionalFormatting>
  <conditionalFormatting sqref="H283">
    <cfRule type="expression" dxfId="13004" priority="6687">
      <formula>_xlfn.ISFORMULA(H283)=TRUE</formula>
    </cfRule>
  </conditionalFormatting>
  <conditionalFormatting sqref="H283">
    <cfRule type="duplicateValues" dxfId="13003" priority="6680"/>
  </conditionalFormatting>
  <conditionalFormatting sqref="H283">
    <cfRule type="duplicateValues" dxfId="13002" priority="6682"/>
  </conditionalFormatting>
  <conditionalFormatting sqref="H283">
    <cfRule type="duplicateValues" dxfId="13001" priority="6681"/>
  </conditionalFormatting>
  <conditionalFormatting sqref="H283">
    <cfRule type="expression" dxfId="13000" priority="6683">
      <formula>_xlfn.ISFORMULA(H283)=TRUE</formula>
    </cfRule>
  </conditionalFormatting>
  <conditionalFormatting sqref="H276">
    <cfRule type="expression" dxfId="12999" priority="6679">
      <formula>_xlfn.ISFORMULA(H276)=TRUE</formula>
    </cfRule>
  </conditionalFormatting>
  <conditionalFormatting sqref="H276">
    <cfRule type="duplicateValues" dxfId="12998" priority="6678"/>
  </conditionalFormatting>
  <conditionalFormatting sqref="H276">
    <cfRule type="duplicateValues" dxfId="12997" priority="6677"/>
  </conditionalFormatting>
  <conditionalFormatting sqref="H276">
    <cfRule type="expression" dxfId="12996" priority="6676">
      <formula>_xlfn.ISFORMULA(H276)=TRUE</formula>
    </cfRule>
  </conditionalFormatting>
  <conditionalFormatting sqref="H276">
    <cfRule type="expression" dxfId="12995" priority="6675">
      <formula>_xlfn.ISFORMULA(H276)=TRUE</formula>
    </cfRule>
  </conditionalFormatting>
  <conditionalFormatting sqref="H276">
    <cfRule type="duplicateValues" dxfId="12994" priority="6671"/>
  </conditionalFormatting>
  <conditionalFormatting sqref="H276">
    <cfRule type="duplicateValues" dxfId="12993" priority="6673"/>
  </conditionalFormatting>
  <conditionalFormatting sqref="H276">
    <cfRule type="duplicateValues" dxfId="12992" priority="6672"/>
  </conditionalFormatting>
  <conditionalFormatting sqref="H276">
    <cfRule type="expression" dxfId="12991" priority="6674">
      <formula>_xlfn.ISFORMULA(H276)=TRUE</formula>
    </cfRule>
  </conditionalFormatting>
  <conditionalFormatting sqref="H270">
    <cfRule type="duplicateValues" dxfId="12990" priority="6667"/>
  </conditionalFormatting>
  <conditionalFormatting sqref="H270">
    <cfRule type="duplicateValues" dxfId="12989" priority="6669"/>
  </conditionalFormatting>
  <conditionalFormatting sqref="H270">
    <cfRule type="duplicateValues" dxfId="12988" priority="6668"/>
  </conditionalFormatting>
  <conditionalFormatting sqref="H270">
    <cfRule type="expression" dxfId="12987" priority="6670">
      <formula>_xlfn.ISFORMULA(H270)=TRUE</formula>
    </cfRule>
  </conditionalFormatting>
  <conditionalFormatting sqref="H270">
    <cfRule type="duplicateValues" dxfId="12986" priority="6663"/>
  </conditionalFormatting>
  <conditionalFormatting sqref="H270">
    <cfRule type="duplicateValues" dxfId="12985" priority="6665"/>
  </conditionalFormatting>
  <conditionalFormatting sqref="H270">
    <cfRule type="duplicateValues" dxfId="12984" priority="6664"/>
  </conditionalFormatting>
  <conditionalFormatting sqref="H270">
    <cfRule type="expression" dxfId="12983" priority="6666">
      <formula>_xlfn.ISFORMULA(H270)=TRUE</formula>
    </cfRule>
  </conditionalFormatting>
  <conditionalFormatting sqref="H270">
    <cfRule type="duplicateValues" dxfId="12982" priority="6659"/>
  </conditionalFormatting>
  <conditionalFormatting sqref="H270">
    <cfRule type="duplicateValues" dxfId="12981" priority="6661"/>
  </conditionalFormatting>
  <conditionalFormatting sqref="H270">
    <cfRule type="duplicateValues" dxfId="12980" priority="6660"/>
  </conditionalFormatting>
  <conditionalFormatting sqref="H270">
    <cfRule type="expression" dxfId="12979" priority="6662">
      <formula>_xlfn.ISFORMULA(H270)=TRUE</formula>
    </cfRule>
  </conditionalFormatting>
  <conditionalFormatting sqref="H270">
    <cfRule type="duplicateValues" dxfId="12978" priority="6655"/>
  </conditionalFormatting>
  <conditionalFormatting sqref="H270">
    <cfRule type="duplicateValues" dxfId="12977" priority="6657"/>
  </conditionalFormatting>
  <conditionalFormatting sqref="H270">
    <cfRule type="duplicateValues" dxfId="12976" priority="6656"/>
  </conditionalFormatting>
  <conditionalFormatting sqref="H270">
    <cfRule type="expression" dxfId="12975" priority="6658">
      <formula>_xlfn.ISFORMULA(H270)=TRUE</formula>
    </cfRule>
  </conditionalFormatting>
  <conditionalFormatting sqref="H269">
    <cfRule type="expression" dxfId="12974" priority="6654">
      <formula>_xlfn.ISFORMULA(H269)=TRUE</formula>
    </cfRule>
  </conditionalFormatting>
  <conditionalFormatting sqref="H269">
    <cfRule type="duplicateValues" dxfId="12973" priority="6653"/>
  </conditionalFormatting>
  <conditionalFormatting sqref="H269">
    <cfRule type="duplicateValues" dxfId="12972" priority="6652"/>
  </conditionalFormatting>
  <conditionalFormatting sqref="H16">
    <cfRule type="expression" dxfId="12971" priority="6651">
      <formula>_xlfn.ISFORMULA(H16)=TRUE</formula>
    </cfRule>
  </conditionalFormatting>
  <conditionalFormatting sqref="H16">
    <cfRule type="duplicateValues" dxfId="12970" priority="6646"/>
    <cfRule type="duplicateValues" dxfId="12969" priority="6647"/>
    <cfRule type="duplicateValues" dxfId="12968" priority="6648"/>
    <cfRule type="duplicateValues" dxfId="12967" priority="6649"/>
    <cfRule type="duplicateValues" dxfId="12966" priority="6650"/>
  </conditionalFormatting>
  <conditionalFormatting sqref="H16">
    <cfRule type="duplicateValues" dxfId="12965" priority="6641"/>
  </conditionalFormatting>
  <conditionalFormatting sqref="H16">
    <cfRule type="expression" dxfId="12964" priority="6645">
      <formula>_xlfn.ISFORMULA(H16)=TRUE</formula>
    </cfRule>
  </conditionalFormatting>
  <conditionalFormatting sqref="H16">
    <cfRule type="duplicateValues" dxfId="12963" priority="6644"/>
  </conditionalFormatting>
  <conditionalFormatting sqref="H16">
    <cfRule type="duplicateValues" dxfId="12962" priority="6643"/>
  </conditionalFormatting>
  <conditionalFormatting sqref="H16">
    <cfRule type="duplicateValues" dxfId="12961" priority="6642"/>
  </conditionalFormatting>
  <conditionalFormatting sqref="H16">
    <cfRule type="duplicateValues" dxfId="12960" priority="6636"/>
  </conditionalFormatting>
  <conditionalFormatting sqref="H16">
    <cfRule type="expression" dxfId="12959" priority="6640">
      <formula>_xlfn.ISFORMULA(H16)=TRUE</formula>
    </cfRule>
  </conditionalFormatting>
  <conditionalFormatting sqref="H16">
    <cfRule type="duplicateValues" dxfId="12958" priority="6639"/>
  </conditionalFormatting>
  <conditionalFormatting sqref="H16">
    <cfRule type="duplicateValues" dxfId="12957" priority="6638"/>
  </conditionalFormatting>
  <conditionalFormatting sqref="H16">
    <cfRule type="duplicateValues" dxfId="12956" priority="6637"/>
  </conditionalFormatting>
  <conditionalFormatting sqref="H17">
    <cfRule type="duplicateValues" dxfId="12955" priority="6632"/>
    <cfRule type="duplicateValues" dxfId="12954" priority="6633"/>
    <cfRule type="duplicateValues" dxfId="12953" priority="6634"/>
    <cfRule type="expression" dxfId="12952" priority="6635">
      <formula>_xlfn.ISFORMULA(H17)=TRUE</formula>
    </cfRule>
  </conditionalFormatting>
  <conditionalFormatting sqref="H17">
    <cfRule type="expression" dxfId="12951" priority="6631">
      <formula>_xlfn.ISFORMULA(H17)=TRUE</formula>
    </cfRule>
  </conditionalFormatting>
  <conditionalFormatting sqref="H17">
    <cfRule type="expression" dxfId="12950" priority="6629">
      <formula>_xlfn.ISFORMULA(H17)=TRUE</formula>
    </cfRule>
    <cfRule type="expression" dxfId="12949" priority="6630">
      <formula>_xlfn.ISFORMULA(H17)=TRUE</formula>
    </cfRule>
  </conditionalFormatting>
  <conditionalFormatting sqref="H17">
    <cfRule type="duplicateValues" dxfId="12948" priority="6623"/>
    <cfRule type="duplicateValues" dxfId="12947" priority="6624"/>
    <cfRule type="expression" dxfId="12946" priority="6625">
      <formula>_xlfn.ISFORMULA(H17)=TRUE</formula>
    </cfRule>
    <cfRule type="expression" dxfId="12945" priority="6626">
      <formula>_xlfn.ISFORMULA(H17)=TRUE</formula>
    </cfRule>
    <cfRule type="duplicateValues" dxfId="12944" priority="6627"/>
    <cfRule type="expression" dxfId="12943" priority="6628">
      <formula>_xlfn.ISFORMULA(H17)=TRUE</formula>
    </cfRule>
  </conditionalFormatting>
  <conditionalFormatting sqref="H17">
    <cfRule type="duplicateValues" dxfId="12942" priority="6617"/>
    <cfRule type="duplicateValues" dxfId="12941" priority="6618"/>
    <cfRule type="expression" dxfId="12940" priority="6619">
      <formula>_xlfn.ISFORMULA(H17)=TRUE</formula>
    </cfRule>
    <cfRule type="expression" dxfId="12939" priority="6620">
      <formula>_xlfn.ISFORMULA(H17)=TRUE</formula>
    </cfRule>
    <cfRule type="duplicateValues" dxfId="12938" priority="6621"/>
    <cfRule type="expression" dxfId="12937" priority="6622">
      <formula>_xlfn.ISFORMULA(H17)=TRUE</formula>
    </cfRule>
  </conditionalFormatting>
  <conditionalFormatting sqref="H17">
    <cfRule type="duplicateValues" dxfId="12936" priority="6605"/>
    <cfRule type="duplicateValues" dxfId="12935" priority="6606"/>
    <cfRule type="duplicateValues" dxfId="12934" priority="6607"/>
    <cfRule type="duplicateValues" dxfId="12933" priority="6608"/>
    <cfRule type="duplicateValues" dxfId="12932" priority="6609"/>
    <cfRule type="expression" dxfId="12931" priority="6610">
      <formula>_xlfn.ISFORMULA(H17)=TRUE</formula>
    </cfRule>
    <cfRule type="duplicateValues" dxfId="12930" priority="6611"/>
    <cfRule type="expression" dxfId="12929" priority="6612">
      <formula>_xlfn.ISFORMULA(H17)=TRUE</formula>
    </cfRule>
    <cfRule type="duplicateValues" dxfId="12928" priority="6613"/>
    <cfRule type="duplicateValues" dxfId="12927" priority="6614"/>
    <cfRule type="duplicateValues" dxfId="12926" priority="6615"/>
    <cfRule type="expression" dxfId="12925" priority="6616">
      <formula>_xlfn.ISFORMULA(H17)=TRUE</formula>
    </cfRule>
  </conditionalFormatting>
  <conditionalFormatting sqref="H17">
    <cfRule type="duplicateValues" dxfId="12924" priority="6601"/>
    <cfRule type="duplicateValues" dxfId="12923" priority="6602"/>
    <cfRule type="duplicateValues" dxfId="12922" priority="6603"/>
    <cfRule type="expression" dxfId="12921" priority="6604">
      <formula>_xlfn.ISFORMULA(H17)=TRUE</formula>
    </cfRule>
  </conditionalFormatting>
  <conditionalFormatting sqref="H17">
    <cfRule type="expression" dxfId="12920" priority="6600">
      <formula>_xlfn.ISFORMULA(H17)=TRUE</formula>
    </cfRule>
  </conditionalFormatting>
  <conditionalFormatting sqref="H17">
    <cfRule type="expression" dxfId="12919" priority="6598">
      <formula>_xlfn.ISFORMULA(H17)=TRUE</formula>
    </cfRule>
    <cfRule type="expression" dxfId="12918" priority="6599">
      <formula>_xlfn.ISFORMULA(H17)=TRUE</formula>
    </cfRule>
  </conditionalFormatting>
  <conditionalFormatting sqref="H17">
    <cfRule type="duplicateValues" dxfId="12917" priority="6592"/>
    <cfRule type="duplicateValues" dxfId="12916" priority="6593"/>
    <cfRule type="expression" dxfId="12915" priority="6594">
      <formula>_xlfn.ISFORMULA(H17)=TRUE</formula>
    </cfRule>
    <cfRule type="expression" dxfId="12914" priority="6595">
      <formula>_xlfn.ISFORMULA(H17)=TRUE</formula>
    </cfRule>
    <cfRule type="duplicateValues" dxfId="12913" priority="6596"/>
    <cfRule type="expression" dxfId="12912" priority="6597">
      <formula>_xlfn.ISFORMULA(H17)=TRUE</formula>
    </cfRule>
  </conditionalFormatting>
  <conditionalFormatting sqref="H17">
    <cfRule type="duplicateValues" dxfId="12911" priority="6586"/>
    <cfRule type="duplicateValues" dxfId="12910" priority="6587"/>
    <cfRule type="expression" dxfId="12909" priority="6588">
      <formula>_xlfn.ISFORMULA(H17)=TRUE</formula>
    </cfRule>
    <cfRule type="expression" dxfId="12908" priority="6589">
      <formula>_xlfn.ISFORMULA(H17)=TRUE</formula>
    </cfRule>
    <cfRule type="duplicateValues" dxfId="12907" priority="6590"/>
    <cfRule type="expression" dxfId="12906" priority="6591">
      <formula>_xlfn.ISFORMULA(H17)=TRUE</formula>
    </cfRule>
  </conditionalFormatting>
  <conditionalFormatting sqref="H17">
    <cfRule type="duplicateValues" dxfId="12905" priority="6574"/>
    <cfRule type="duplicateValues" dxfId="12904" priority="6575"/>
    <cfRule type="duplicateValues" dxfId="12903" priority="6576"/>
    <cfRule type="duplicateValues" dxfId="12902" priority="6577"/>
    <cfRule type="duplicateValues" dxfId="12901" priority="6578"/>
    <cfRule type="expression" dxfId="12900" priority="6579">
      <formula>_xlfn.ISFORMULA(H17)=TRUE</formula>
    </cfRule>
    <cfRule type="duplicateValues" dxfId="12899" priority="6580"/>
    <cfRule type="expression" dxfId="12898" priority="6581">
      <formula>_xlfn.ISFORMULA(H17)=TRUE</formula>
    </cfRule>
    <cfRule type="duplicateValues" dxfId="12897" priority="6582"/>
    <cfRule type="duplicateValues" dxfId="12896" priority="6583"/>
    <cfRule type="duplicateValues" dxfId="12895" priority="6584"/>
    <cfRule type="expression" dxfId="12894" priority="6585">
      <formula>_xlfn.ISFORMULA(H17)=TRUE</formula>
    </cfRule>
  </conditionalFormatting>
  <conditionalFormatting sqref="H17">
    <cfRule type="expression" dxfId="12893" priority="6573">
      <formula>_xlfn.ISFORMULA(H17)=TRUE</formula>
    </cfRule>
  </conditionalFormatting>
  <conditionalFormatting sqref="H17">
    <cfRule type="duplicateValues" dxfId="12892" priority="6568"/>
    <cfRule type="duplicateValues" dxfId="12891" priority="6569"/>
    <cfRule type="duplicateValues" dxfId="12890" priority="6570"/>
    <cfRule type="duplicateValues" dxfId="12889" priority="6571"/>
    <cfRule type="duplicateValues" dxfId="12888" priority="6572"/>
  </conditionalFormatting>
  <conditionalFormatting sqref="H17">
    <cfRule type="duplicateValues" dxfId="12887" priority="6563"/>
  </conditionalFormatting>
  <conditionalFormatting sqref="H17">
    <cfRule type="expression" dxfId="12886" priority="6567">
      <formula>_xlfn.ISFORMULA(H17)=TRUE</formula>
    </cfRule>
  </conditionalFormatting>
  <conditionalFormatting sqref="H17">
    <cfRule type="duplicateValues" dxfId="12885" priority="6566"/>
  </conditionalFormatting>
  <conditionalFormatting sqref="H17">
    <cfRule type="duplicateValues" dxfId="12884" priority="6565"/>
  </conditionalFormatting>
  <conditionalFormatting sqref="H17">
    <cfRule type="duplicateValues" dxfId="12883" priority="6564"/>
  </conditionalFormatting>
  <conditionalFormatting sqref="H17">
    <cfRule type="duplicateValues" dxfId="12882" priority="6558"/>
  </conditionalFormatting>
  <conditionalFormatting sqref="H17">
    <cfRule type="expression" dxfId="12881" priority="6562">
      <formula>_xlfn.ISFORMULA(H17)=TRUE</formula>
    </cfRule>
  </conditionalFormatting>
  <conditionalFormatting sqref="H17">
    <cfRule type="duplicateValues" dxfId="12880" priority="6561"/>
  </conditionalFormatting>
  <conditionalFormatting sqref="H17">
    <cfRule type="duplicateValues" dxfId="12879" priority="6560"/>
  </conditionalFormatting>
  <conditionalFormatting sqref="H17">
    <cfRule type="duplicateValues" dxfId="12878" priority="6559"/>
  </conditionalFormatting>
  <conditionalFormatting sqref="H18">
    <cfRule type="duplicateValues" dxfId="12877" priority="6554"/>
    <cfRule type="duplicateValues" dxfId="12876" priority="6555"/>
    <cfRule type="duplicateValues" dxfId="12875" priority="6556"/>
    <cfRule type="expression" dxfId="12874" priority="6557">
      <formula>_xlfn.ISFORMULA(H18)=TRUE</formula>
    </cfRule>
  </conditionalFormatting>
  <conditionalFormatting sqref="H18">
    <cfRule type="expression" dxfId="12873" priority="6553">
      <formula>_xlfn.ISFORMULA(H18)=TRUE</formula>
    </cfRule>
  </conditionalFormatting>
  <conditionalFormatting sqref="H18">
    <cfRule type="expression" dxfId="12872" priority="6551">
      <formula>_xlfn.ISFORMULA(H18)=TRUE</formula>
    </cfRule>
    <cfRule type="expression" dxfId="12871" priority="6552">
      <formula>_xlfn.ISFORMULA(H18)=TRUE</formula>
    </cfRule>
  </conditionalFormatting>
  <conditionalFormatting sqref="H18">
    <cfRule type="duplicateValues" dxfId="12870" priority="6545"/>
    <cfRule type="duplicateValues" dxfId="12869" priority="6546"/>
    <cfRule type="expression" dxfId="12868" priority="6547">
      <formula>_xlfn.ISFORMULA(H18)=TRUE</formula>
    </cfRule>
    <cfRule type="expression" dxfId="12867" priority="6548">
      <formula>_xlfn.ISFORMULA(H18)=TRUE</formula>
    </cfRule>
    <cfRule type="duplicateValues" dxfId="12866" priority="6549"/>
    <cfRule type="expression" dxfId="12865" priority="6550">
      <formula>_xlfn.ISFORMULA(H18)=TRUE</formula>
    </cfRule>
  </conditionalFormatting>
  <conditionalFormatting sqref="H18">
    <cfRule type="duplicateValues" dxfId="12864" priority="6539"/>
    <cfRule type="duplicateValues" dxfId="12863" priority="6540"/>
    <cfRule type="expression" dxfId="12862" priority="6541">
      <formula>_xlfn.ISFORMULA(H18)=TRUE</formula>
    </cfRule>
    <cfRule type="expression" dxfId="12861" priority="6542">
      <formula>_xlfn.ISFORMULA(H18)=TRUE</formula>
    </cfRule>
    <cfRule type="duplicateValues" dxfId="12860" priority="6543"/>
    <cfRule type="expression" dxfId="12859" priority="6544">
      <formula>_xlfn.ISFORMULA(H18)=TRUE</formula>
    </cfRule>
  </conditionalFormatting>
  <conditionalFormatting sqref="H18">
    <cfRule type="duplicateValues" dxfId="12858" priority="6527"/>
    <cfRule type="duplicateValues" dxfId="12857" priority="6528"/>
    <cfRule type="duplicateValues" dxfId="12856" priority="6529"/>
    <cfRule type="duplicateValues" dxfId="12855" priority="6530"/>
    <cfRule type="duplicateValues" dxfId="12854" priority="6531"/>
    <cfRule type="expression" dxfId="12853" priority="6532">
      <formula>_xlfn.ISFORMULA(H18)=TRUE</formula>
    </cfRule>
    <cfRule type="duplicateValues" dxfId="12852" priority="6533"/>
    <cfRule type="expression" dxfId="12851" priority="6534">
      <formula>_xlfn.ISFORMULA(H18)=TRUE</formula>
    </cfRule>
    <cfRule type="duplicateValues" dxfId="12850" priority="6535"/>
    <cfRule type="duplicateValues" dxfId="12849" priority="6536"/>
    <cfRule type="duplicateValues" dxfId="12848" priority="6537"/>
    <cfRule type="expression" dxfId="12847" priority="6538">
      <formula>_xlfn.ISFORMULA(H18)=TRUE</formula>
    </cfRule>
  </conditionalFormatting>
  <conditionalFormatting sqref="G49">
    <cfRule type="duplicateValues" dxfId="12846" priority="6522"/>
  </conditionalFormatting>
  <conditionalFormatting sqref="G49">
    <cfRule type="expression" dxfId="12845" priority="6526">
      <formula>_xlfn.ISFORMULA(G49)=TRUE</formula>
    </cfRule>
  </conditionalFormatting>
  <conditionalFormatting sqref="G49">
    <cfRule type="duplicateValues" dxfId="12844" priority="6525"/>
  </conditionalFormatting>
  <conditionalFormatting sqref="G49">
    <cfRule type="duplicateValues" dxfId="12843" priority="6524"/>
  </conditionalFormatting>
  <conditionalFormatting sqref="G49">
    <cfRule type="duplicateValues" dxfId="12842" priority="6523"/>
  </conditionalFormatting>
  <conditionalFormatting sqref="G49">
    <cfRule type="duplicateValues" dxfId="12841" priority="6517"/>
  </conditionalFormatting>
  <conditionalFormatting sqref="G49">
    <cfRule type="expression" dxfId="12840" priority="6521">
      <formula>_xlfn.ISFORMULA(G49)=TRUE</formula>
    </cfRule>
  </conditionalFormatting>
  <conditionalFormatting sqref="G49">
    <cfRule type="duplicateValues" dxfId="12839" priority="6520"/>
  </conditionalFormatting>
  <conditionalFormatting sqref="G49">
    <cfRule type="duplicateValues" dxfId="12838" priority="6519"/>
  </conditionalFormatting>
  <conditionalFormatting sqref="G49">
    <cfRule type="duplicateValues" dxfId="12837" priority="6518"/>
  </conditionalFormatting>
  <conditionalFormatting sqref="G50">
    <cfRule type="duplicateValues" dxfId="12836" priority="6512"/>
  </conditionalFormatting>
  <conditionalFormatting sqref="G50">
    <cfRule type="expression" dxfId="12835" priority="6516">
      <formula>_xlfn.ISFORMULA(G50)=TRUE</formula>
    </cfRule>
  </conditionalFormatting>
  <conditionalFormatting sqref="G50">
    <cfRule type="duplicateValues" dxfId="12834" priority="6515"/>
  </conditionalFormatting>
  <conditionalFormatting sqref="G50">
    <cfRule type="duplicateValues" dxfId="12833" priority="6514"/>
  </conditionalFormatting>
  <conditionalFormatting sqref="G50">
    <cfRule type="duplicateValues" dxfId="12832" priority="6513"/>
  </conditionalFormatting>
  <conditionalFormatting sqref="G50">
    <cfRule type="duplicateValues" dxfId="12831" priority="6507"/>
  </conditionalFormatting>
  <conditionalFormatting sqref="G50">
    <cfRule type="expression" dxfId="12830" priority="6511">
      <formula>_xlfn.ISFORMULA(G50)=TRUE</formula>
    </cfRule>
  </conditionalFormatting>
  <conditionalFormatting sqref="G50">
    <cfRule type="duplicateValues" dxfId="12829" priority="6510"/>
  </conditionalFormatting>
  <conditionalFormatting sqref="G50">
    <cfRule type="duplicateValues" dxfId="12828" priority="6509"/>
  </conditionalFormatting>
  <conditionalFormatting sqref="G50">
    <cfRule type="duplicateValues" dxfId="12827" priority="6508"/>
  </conditionalFormatting>
  <conditionalFormatting sqref="H37">
    <cfRule type="duplicateValues" dxfId="12826" priority="6501"/>
  </conditionalFormatting>
  <conditionalFormatting sqref="H37">
    <cfRule type="expression" dxfId="12825" priority="6506">
      <formula>_xlfn.ISFORMULA(H37)=TRUE</formula>
    </cfRule>
  </conditionalFormatting>
  <conditionalFormatting sqref="H37">
    <cfRule type="expression" dxfId="12824" priority="6504">
      <formula>_xlfn.ISFORMULA(H37)=TRUE</formula>
    </cfRule>
  </conditionalFormatting>
  <conditionalFormatting sqref="H37">
    <cfRule type="duplicateValues" dxfId="12823" priority="6505"/>
  </conditionalFormatting>
  <conditionalFormatting sqref="H37">
    <cfRule type="duplicateValues" dxfId="12822" priority="6503"/>
  </conditionalFormatting>
  <conditionalFormatting sqref="H37">
    <cfRule type="duplicateValues" dxfId="12821" priority="6502"/>
  </conditionalFormatting>
  <conditionalFormatting sqref="H37">
    <cfRule type="duplicateValues" dxfId="12820" priority="6496"/>
  </conditionalFormatting>
  <conditionalFormatting sqref="H37">
    <cfRule type="expression" dxfId="12819" priority="6500">
      <formula>_xlfn.ISFORMULA(H37)=TRUE</formula>
    </cfRule>
  </conditionalFormatting>
  <conditionalFormatting sqref="H37">
    <cfRule type="duplicateValues" dxfId="12818" priority="6499"/>
  </conditionalFormatting>
  <conditionalFormatting sqref="H37">
    <cfRule type="duplicateValues" dxfId="12817" priority="6498"/>
  </conditionalFormatting>
  <conditionalFormatting sqref="H37">
    <cfRule type="duplicateValues" dxfId="12816" priority="6497"/>
  </conditionalFormatting>
  <conditionalFormatting sqref="H36">
    <cfRule type="duplicateValues" dxfId="12815" priority="6491"/>
  </conditionalFormatting>
  <conditionalFormatting sqref="H36">
    <cfRule type="expression" dxfId="12814" priority="6495">
      <formula>_xlfn.ISFORMULA(H36)=TRUE</formula>
    </cfRule>
  </conditionalFormatting>
  <conditionalFormatting sqref="H36">
    <cfRule type="duplicateValues" dxfId="12813" priority="6494"/>
  </conditionalFormatting>
  <conditionalFormatting sqref="H36">
    <cfRule type="duplicateValues" dxfId="12812" priority="6493"/>
  </conditionalFormatting>
  <conditionalFormatting sqref="H36">
    <cfRule type="duplicateValues" dxfId="12811" priority="6492"/>
  </conditionalFormatting>
  <conditionalFormatting sqref="H36">
    <cfRule type="duplicateValues" dxfId="12810" priority="6486"/>
  </conditionalFormatting>
  <conditionalFormatting sqref="H36">
    <cfRule type="expression" dxfId="12809" priority="6490">
      <formula>_xlfn.ISFORMULA(H36)=TRUE</formula>
    </cfRule>
  </conditionalFormatting>
  <conditionalFormatting sqref="H36">
    <cfRule type="duplicateValues" dxfId="12808" priority="6489"/>
  </conditionalFormatting>
  <conditionalFormatting sqref="H36">
    <cfRule type="duplicateValues" dxfId="12807" priority="6488"/>
  </conditionalFormatting>
  <conditionalFormatting sqref="H36">
    <cfRule type="duplicateValues" dxfId="12806" priority="6487"/>
  </conditionalFormatting>
  <conditionalFormatting sqref="H34">
    <cfRule type="duplicateValues" dxfId="12805" priority="6481"/>
  </conditionalFormatting>
  <conditionalFormatting sqref="H34">
    <cfRule type="expression" dxfId="12804" priority="6485">
      <formula>_xlfn.ISFORMULA(H34)=TRUE</formula>
    </cfRule>
  </conditionalFormatting>
  <conditionalFormatting sqref="H34">
    <cfRule type="duplicateValues" dxfId="12803" priority="6484"/>
  </conditionalFormatting>
  <conditionalFormatting sqref="H34">
    <cfRule type="duplicateValues" dxfId="12802" priority="6483"/>
  </conditionalFormatting>
  <conditionalFormatting sqref="H34">
    <cfRule type="duplicateValues" dxfId="12801" priority="6482"/>
  </conditionalFormatting>
  <conditionalFormatting sqref="H34">
    <cfRule type="duplicateValues" dxfId="12800" priority="6476"/>
  </conditionalFormatting>
  <conditionalFormatting sqref="H34">
    <cfRule type="expression" dxfId="12799" priority="6480">
      <formula>_xlfn.ISFORMULA(H34)=TRUE</formula>
    </cfRule>
  </conditionalFormatting>
  <conditionalFormatting sqref="H34">
    <cfRule type="duplicateValues" dxfId="12798" priority="6479"/>
  </conditionalFormatting>
  <conditionalFormatting sqref="H34">
    <cfRule type="duplicateValues" dxfId="12797" priority="6478"/>
  </conditionalFormatting>
  <conditionalFormatting sqref="H34">
    <cfRule type="duplicateValues" dxfId="12796" priority="6477"/>
  </conditionalFormatting>
  <conditionalFormatting sqref="H35">
    <cfRule type="duplicateValues" dxfId="12795" priority="6471"/>
  </conditionalFormatting>
  <conditionalFormatting sqref="H35">
    <cfRule type="expression" dxfId="12794" priority="6475">
      <formula>_xlfn.ISFORMULA(H35)=TRUE</formula>
    </cfRule>
  </conditionalFormatting>
  <conditionalFormatting sqref="H35">
    <cfRule type="duplicateValues" dxfId="12793" priority="6474"/>
  </conditionalFormatting>
  <conditionalFormatting sqref="H35">
    <cfRule type="duplicateValues" dxfId="12792" priority="6473"/>
  </conditionalFormatting>
  <conditionalFormatting sqref="H35">
    <cfRule type="duplicateValues" dxfId="12791" priority="6472"/>
  </conditionalFormatting>
  <conditionalFormatting sqref="H35">
    <cfRule type="duplicateValues" dxfId="12790" priority="6466"/>
  </conditionalFormatting>
  <conditionalFormatting sqref="H35">
    <cfRule type="expression" dxfId="12789" priority="6470">
      <formula>_xlfn.ISFORMULA(H35)=TRUE</formula>
    </cfRule>
  </conditionalFormatting>
  <conditionalFormatting sqref="H35">
    <cfRule type="duplicateValues" dxfId="12788" priority="6469"/>
  </conditionalFormatting>
  <conditionalFormatting sqref="H35">
    <cfRule type="duplicateValues" dxfId="12787" priority="6468"/>
  </conditionalFormatting>
  <conditionalFormatting sqref="H35">
    <cfRule type="duplicateValues" dxfId="12786" priority="6467"/>
  </conditionalFormatting>
  <conditionalFormatting sqref="H265:H266">
    <cfRule type="expression" dxfId="12785" priority="6425">
      <formula>_xlfn.ISFORMULA(H265)=TRUE</formula>
    </cfRule>
  </conditionalFormatting>
  <conditionalFormatting sqref="H53">
    <cfRule type="duplicateValues" dxfId="12784" priority="6454"/>
  </conditionalFormatting>
  <conditionalFormatting sqref="H53">
    <cfRule type="expression" dxfId="12783" priority="6459">
      <formula>_xlfn.ISFORMULA(H53)=TRUE</formula>
    </cfRule>
  </conditionalFormatting>
  <conditionalFormatting sqref="H53">
    <cfRule type="expression" dxfId="12782" priority="6457">
      <formula>_xlfn.ISFORMULA(H53)=TRUE</formula>
    </cfRule>
  </conditionalFormatting>
  <conditionalFormatting sqref="H53">
    <cfRule type="duplicateValues" dxfId="12781" priority="6458"/>
  </conditionalFormatting>
  <conditionalFormatting sqref="H53">
    <cfRule type="duplicateValues" dxfId="12780" priority="6456"/>
  </conditionalFormatting>
  <conditionalFormatting sqref="H53">
    <cfRule type="duplicateValues" dxfId="12779" priority="6455"/>
  </conditionalFormatting>
  <conditionalFormatting sqref="H54">
    <cfRule type="duplicateValues" dxfId="12778" priority="6448"/>
  </conditionalFormatting>
  <conditionalFormatting sqref="H54">
    <cfRule type="expression" dxfId="12777" priority="6453">
      <formula>_xlfn.ISFORMULA(H54)=TRUE</formula>
    </cfRule>
  </conditionalFormatting>
  <conditionalFormatting sqref="H54">
    <cfRule type="expression" dxfId="12776" priority="6451">
      <formula>_xlfn.ISFORMULA(H54)=TRUE</formula>
    </cfRule>
  </conditionalFormatting>
  <conditionalFormatting sqref="H54">
    <cfRule type="duplicateValues" dxfId="12775" priority="6452"/>
  </conditionalFormatting>
  <conditionalFormatting sqref="H54">
    <cfRule type="duplicateValues" dxfId="12774" priority="6450"/>
  </conditionalFormatting>
  <conditionalFormatting sqref="H54">
    <cfRule type="duplicateValues" dxfId="12773" priority="6449"/>
  </conditionalFormatting>
  <conditionalFormatting sqref="H243:H254">
    <cfRule type="duplicateValues" dxfId="12772" priority="6444"/>
  </conditionalFormatting>
  <conditionalFormatting sqref="H243:H254">
    <cfRule type="duplicateValues" dxfId="12771" priority="6446"/>
  </conditionalFormatting>
  <conditionalFormatting sqref="H243:H254">
    <cfRule type="duplicateValues" dxfId="12770" priority="6445"/>
  </conditionalFormatting>
  <conditionalFormatting sqref="H243:H254">
    <cfRule type="expression" dxfId="12769" priority="6447">
      <formula>_xlfn.ISFORMULA(H243)=TRUE</formula>
    </cfRule>
  </conditionalFormatting>
  <conditionalFormatting sqref="H251">
    <cfRule type="expression" dxfId="12768" priority="6443">
      <formula>_xlfn.ISFORMULA(H251)=TRUE</formula>
    </cfRule>
  </conditionalFormatting>
  <conditionalFormatting sqref="H251">
    <cfRule type="duplicateValues" dxfId="12767" priority="6441"/>
    <cfRule type="duplicateValues" dxfId="12766" priority="6442"/>
  </conditionalFormatting>
  <conditionalFormatting sqref="H254:H260">
    <cfRule type="duplicateValues" dxfId="12765" priority="6437"/>
  </conditionalFormatting>
  <conditionalFormatting sqref="H254:H260">
    <cfRule type="duplicateValues" dxfId="12764" priority="6439"/>
  </conditionalFormatting>
  <conditionalFormatting sqref="H254:H260">
    <cfRule type="duplicateValues" dxfId="12763" priority="6438"/>
  </conditionalFormatting>
  <conditionalFormatting sqref="H254:H260">
    <cfRule type="expression" dxfId="12762" priority="6440">
      <formula>_xlfn.ISFORMULA(H254)=TRUE</formula>
    </cfRule>
  </conditionalFormatting>
  <conditionalFormatting sqref="H250">
    <cfRule type="expression" dxfId="12761" priority="6432">
      <formula>_xlfn.ISFORMULA(H250)=TRUE</formula>
    </cfRule>
  </conditionalFormatting>
  <conditionalFormatting sqref="H250">
    <cfRule type="duplicateValues" dxfId="12760" priority="6430"/>
    <cfRule type="duplicateValues" dxfId="12759" priority="6431"/>
  </conditionalFormatting>
  <conditionalFormatting sqref="H259:H264">
    <cfRule type="duplicateValues" dxfId="12758" priority="6426"/>
  </conditionalFormatting>
  <conditionalFormatting sqref="H259:H264">
    <cfRule type="duplicateValues" dxfId="12757" priority="6428"/>
  </conditionalFormatting>
  <conditionalFormatting sqref="H259:H264">
    <cfRule type="duplicateValues" dxfId="12756" priority="6427"/>
  </conditionalFormatting>
  <conditionalFormatting sqref="H259:H264">
    <cfRule type="expression" dxfId="12755" priority="6429">
      <formula>_xlfn.ISFORMULA(H259)=TRUE</formula>
    </cfRule>
  </conditionalFormatting>
  <conditionalFormatting sqref="H265:H266">
    <cfRule type="duplicateValues" dxfId="12754" priority="6422"/>
  </conditionalFormatting>
  <conditionalFormatting sqref="H265:H266">
    <cfRule type="duplicateValues" dxfId="12753" priority="6424"/>
  </conditionalFormatting>
  <conditionalFormatting sqref="H265:H266">
    <cfRule type="duplicateValues" dxfId="12752" priority="6423"/>
  </conditionalFormatting>
  <conditionalFormatting sqref="H257">
    <cfRule type="expression" dxfId="12751" priority="6421">
      <formula>_xlfn.ISFORMULA(H257)=TRUE</formula>
    </cfRule>
  </conditionalFormatting>
  <conditionalFormatting sqref="H257">
    <cfRule type="duplicateValues" dxfId="12750" priority="6420"/>
  </conditionalFormatting>
  <conditionalFormatting sqref="H257">
    <cfRule type="duplicateValues" dxfId="12749" priority="6419"/>
  </conditionalFormatting>
  <conditionalFormatting sqref="H257">
    <cfRule type="duplicateValues" dxfId="12748" priority="6415"/>
  </conditionalFormatting>
  <conditionalFormatting sqref="H257">
    <cfRule type="duplicateValues" dxfId="12747" priority="6417"/>
  </conditionalFormatting>
  <conditionalFormatting sqref="H257">
    <cfRule type="duplicateValues" dxfId="12746" priority="6416"/>
  </conditionalFormatting>
  <conditionalFormatting sqref="H257">
    <cfRule type="expression" dxfId="12745" priority="6418">
      <formula>_xlfn.ISFORMULA(H257)=TRUE</formula>
    </cfRule>
  </conditionalFormatting>
  <conditionalFormatting sqref="H257">
    <cfRule type="duplicateValues" dxfId="12744" priority="6411"/>
  </conditionalFormatting>
  <conditionalFormatting sqref="H257">
    <cfRule type="duplicateValues" dxfId="12743" priority="6413"/>
  </conditionalFormatting>
  <conditionalFormatting sqref="H257">
    <cfRule type="duplicateValues" dxfId="12742" priority="6412"/>
  </conditionalFormatting>
  <conditionalFormatting sqref="H257">
    <cfRule type="expression" dxfId="12741" priority="6414">
      <formula>_xlfn.ISFORMULA(H257)=TRUE</formula>
    </cfRule>
  </conditionalFormatting>
  <conditionalFormatting sqref="H257">
    <cfRule type="duplicateValues" dxfId="12740" priority="6407"/>
  </conditionalFormatting>
  <conditionalFormatting sqref="H257">
    <cfRule type="duplicateValues" dxfId="12739" priority="6409"/>
  </conditionalFormatting>
  <conditionalFormatting sqref="H257">
    <cfRule type="duplicateValues" dxfId="12738" priority="6408"/>
  </conditionalFormatting>
  <conditionalFormatting sqref="H257">
    <cfRule type="expression" dxfId="12737" priority="6410">
      <formula>_xlfn.ISFORMULA(H257)=TRUE</formula>
    </cfRule>
  </conditionalFormatting>
  <conditionalFormatting sqref="H103">
    <cfRule type="duplicateValues" dxfId="12736" priority="6403"/>
  </conditionalFormatting>
  <conditionalFormatting sqref="H103">
    <cfRule type="duplicateValues" dxfId="12735" priority="6405"/>
  </conditionalFormatting>
  <conditionalFormatting sqref="H103">
    <cfRule type="duplicateValues" dxfId="12734" priority="6404"/>
  </conditionalFormatting>
  <conditionalFormatting sqref="H103">
    <cfRule type="expression" dxfId="12733" priority="6406">
      <formula>_xlfn.ISFORMULA(H103)=TRUE</formula>
    </cfRule>
  </conditionalFormatting>
  <conditionalFormatting sqref="H169:H171">
    <cfRule type="duplicateValues" dxfId="12732" priority="6399"/>
  </conditionalFormatting>
  <conditionalFormatting sqref="H169:H171">
    <cfRule type="duplicateValues" dxfId="12731" priority="6401"/>
  </conditionalFormatting>
  <conditionalFormatting sqref="H169:H171">
    <cfRule type="duplicateValues" dxfId="12730" priority="6400"/>
  </conditionalFormatting>
  <conditionalFormatting sqref="H169:H171">
    <cfRule type="expression" dxfId="12729" priority="6402">
      <formula>_xlfn.ISFORMULA(H169)=TRUE</formula>
    </cfRule>
  </conditionalFormatting>
  <conditionalFormatting sqref="H172">
    <cfRule type="duplicateValues" dxfId="12728" priority="6395"/>
  </conditionalFormatting>
  <conditionalFormatting sqref="H172">
    <cfRule type="duplicateValues" dxfId="12727" priority="6397"/>
  </conditionalFormatting>
  <conditionalFormatting sqref="H172">
    <cfRule type="duplicateValues" dxfId="12726" priority="6396"/>
  </conditionalFormatting>
  <conditionalFormatting sqref="H172">
    <cfRule type="expression" dxfId="12725" priority="6398">
      <formula>_xlfn.ISFORMULA(H172)=TRUE</formula>
    </cfRule>
  </conditionalFormatting>
  <conditionalFormatting sqref="H180">
    <cfRule type="duplicateValues" dxfId="12724" priority="6391"/>
  </conditionalFormatting>
  <conditionalFormatting sqref="H180">
    <cfRule type="duplicateValues" dxfId="12723" priority="6393"/>
  </conditionalFormatting>
  <conditionalFormatting sqref="H180">
    <cfRule type="duplicateValues" dxfId="12722" priority="6392"/>
  </conditionalFormatting>
  <conditionalFormatting sqref="H180">
    <cfRule type="expression" dxfId="12721" priority="6394">
      <formula>_xlfn.ISFORMULA(H180)=TRUE</formula>
    </cfRule>
  </conditionalFormatting>
  <conditionalFormatting sqref="H242">
    <cfRule type="duplicateValues" dxfId="12720" priority="6387"/>
  </conditionalFormatting>
  <conditionalFormatting sqref="H242">
    <cfRule type="duplicateValues" dxfId="12719" priority="6389"/>
  </conditionalFormatting>
  <conditionalFormatting sqref="H242">
    <cfRule type="duplicateValues" dxfId="12718" priority="6388"/>
  </conditionalFormatting>
  <conditionalFormatting sqref="H242">
    <cfRule type="expression" dxfId="12717" priority="6390">
      <formula>_xlfn.ISFORMULA(H242)=TRUE</formula>
    </cfRule>
  </conditionalFormatting>
  <conditionalFormatting sqref="H250">
    <cfRule type="expression" dxfId="12716" priority="6386">
      <formula>_xlfn.ISFORMULA(H250)=TRUE</formula>
    </cfRule>
  </conditionalFormatting>
  <conditionalFormatting sqref="H250">
    <cfRule type="duplicateValues" dxfId="12715" priority="6384"/>
    <cfRule type="duplicateValues" dxfId="12714" priority="6385"/>
  </conditionalFormatting>
  <conditionalFormatting sqref="H249">
    <cfRule type="expression" dxfId="12713" priority="6383">
      <formula>_xlfn.ISFORMULA(H249)=TRUE</formula>
    </cfRule>
  </conditionalFormatting>
  <conditionalFormatting sqref="H249">
    <cfRule type="duplicateValues" dxfId="12712" priority="6381"/>
    <cfRule type="duplicateValues" dxfId="12711" priority="6382"/>
  </conditionalFormatting>
  <conditionalFormatting sqref="H251">
    <cfRule type="duplicateValues" dxfId="12710" priority="6377"/>
  </conditionalFormatting>
  <conditionalFormatting sqref="H251">
    <cfRule type="duplicateValues" dxfId="12709" priority="6379"/>
  </conditionalFormatting>
  <conditionalFormatting sqref="H251">
    <cfRule type="duplicateValues" dxfId="12708" priority="6378"/>
  </conditionalFormatting>
  <conditionalFormatting sqref="H251">
    <cfRule type="expression" dxfId="12707" priority="6380">
      <formula>_xlfn.ISFORMULA(H251)=TRUE</formula>
    </cfRule>
  </conditionalFormatting>
  <conditionalFormatting sqref="H252">
    <cfRule type="expression" dxfId="12706" priority="6376">
      <formula>_xlfn.ISFORMULA(H252)=TRUE</formula>
    </cfRule>
  </conditionalFormatting>
  <conditionalFormatting sqref="H252">
    <cfRule type="duplicateValues" dxfId="12705" priority="6375"/>
  </conditionalFormatting>
  <conditionalFormatting sqref="H252">
    <cfRule type="duplicateValues" dxfId="12704" priority="6374"/>
  </conditionalFormatting>
  <conditionalFormatting sqref="H252">
    <cfRule type="duplicateValues" dxfId="12703" priority="6370"/>
  </conditionalFormatting>
  <conditionalFormatting sqref="H252">
    <cfRule type="duplicateValues" dxfId="12702" priority="6372"/>
  </conditionalFormatting>
  <conditionalFormatting sqref="H252">
    <cfRule type="duplicateValues" dxfId="12701" priority="6371"/>
  </conditionalFormatting>
  <conditionalFormatting sqref="H252">
    <cfRule type="expression" dxfId="12700" priority="6373">
      <formula>_xlfn.ISFORMULA(H252)=TRUE</formula>
    </cfRule>
  </conditionalFormatting>
  <conditionalFormatting sqref="H252">
    <cfRule type="duplicateValues" dxfId="12699" priority="6366"/>
  </conditionalFormatting>
  <conditionalFormatting sqref="H252">
    <cfRule type="duplicateValues" dxfId="12698" priority="6368"/>
  </conditionalFormatting>
  <conditionalFormatting sqref="H252">
    <cfRule type="duplicateValues" dxfId="12697" priority="6367"/>
  </conditionalFormatting>
  <conditionalFormatting sqref="H252">
    <cfRule type="expression" dxfId="12696" priority="6369">
      <formula>_xlfn.ISFORMULA(H252)=TRUE</formula>
    </cfRule>
  </conditionalFormatting>
  <conditionalFormatting sqref="H252">
    <cfRule type="duplicateValues" dxfId="12695" priority="6362"/>
  </conditionalFormatting>
  <conditionalFormatting sqref="H252">
    <cfRule type="duplicateValues" dxfId="12694" priority="6364"/>
  </conditionalFormatting>
  <conditionalFormatting sqref="H252">
    <cfRule type="duplicateValues" dxfId="12693" priority="6363"/>
  </conditionalFormatting>
  <conditionalFormatting sqref="H252">
    <cfRule type="expression" dxfId="12692" priority="6365">
      <formula>_xlfn.ISFORMULA(H252)=TRUE</formula>
    </cfRule>
  </conditionalFormatting>
  <conditionalFormatting sqref="H252:H257">
    <cfRule type="expression" dxfId="12691" priority="6361">
      <formula>_xlfn.ISFORMULA(H252)=TRUE</formula>
    </cfRule>
  </conditionalFormatting>
  <conditionalFormatting sqref="H252:H257">
    <cfRule type="duplicateValues" dxfId="12690" priority="6357"/>
  </conditionalFormatting>
  <conditionalFormatting sqref="H252:H257">
    <cfRule type="duplicateValues" dxfId="12689" priority="6359"/>
  </conditionalFormatting>
  <conditionalFormatting sqref="H252:H257">
    <cfRule type="duplicateValues" dxfId="12688" priority="6358"/>
  </conditionalFormatting>
  <conditionalFormatting sqref="H252:H257">
    <cfRule type="expression" dxfId="12687" priority="6360">
      <formula>_xlfn.ISFORMULA(H252)=TRUE</formula>
    </cfRule>
  </conditionalFormatting>
  <conditionalFormatting sqref="H252:H257">
    <cfRule type="expression" dxfId="12686" priority="6356">
      <formula>_xlfn.ISFORMULA(H252)=TRUE</formula>
    </cfRule>
  </conditionalFormatting>
  <conditionalFormatting sqref="H252:H257">
    <cfRule type="duplicateValues" dxfId="12685" priority="6353"/>
  </conditionalFormatting>
  <conditionalFormatting sqref="H252:H257">
    <cfRule type="duplicateValues" dxfId="12684" priority="6355"/>
  </conditionalFormatting>
  <conditionalFormatting sqref="H252:H257">
    <cfRule type="duplicateValues" dxfId="12683" priority="6354"/>
  </conditionalFormatting>
  <conditionalFormatting sqref="H252:H257">
    <cfRule type="duplicateValues" dxfId="12682" priority="6349"/>
  </conditionalFormatting>
  <conditionalFormatting sqref="H252:H257">
    <cfRule type="duplicateValues" dxfId="12681" priority="6351"/>
  </conditionalFormatting>
  <conditionalFormatting sqref="H252:H257">
    <cfRule type="duplicateValues" dxfId="12680" priority="6350"/>
  </conditionalFormatting>
  <conditionalFormatting sqref="H252:H257">
    <cfRule type="expression" dxfId="12679" priority="6352">
      <formula>_xlfn.ISFORMULA(H252)=TRUE</formula>
    </cfRule>
  </conditionalFormatting>
  <conditionalFormatting sqref="H252:H257">
    <cfRule type="duplicateValues" dxfId="12678" priority="6345"/>
  </conditionalFormatting>
  <conditionalFormatting sqref="H252:H257">
    <cfRule type="duplicateValues" dxfId="12677" priority="6347"/>
  </conditionalFormatting>
  <conditionalFormatting sqref="H252:H257">
    <cfRule type="duplicateValues" dxfId="12676" priority="6346"/>
  </conditionalFormatting>
  <conditionalFormatting sqref="H252:H257">
    <cfRule type="expression" dxfId="12675" priority="6348">
      <formula>_xlfn.ISFORMULA(H252)=TRUE</formula>
    </cfRule>
  </conditionalFormatting>
  <conditionalFormatting sqref="H263:H264">
    <cfRule type="expression" dxfId="12674" priority="6344">
      <formula>_xlfn.ISFORMULA(H263)=TRUE</formula>
    </cfRule>
  </conditionalFormatting>
  <conditionalFormatting sqref="H263:H264">
    <cfRule type="duplicateValues" dxfId="12673" priority="6341"/>
  </conditionalFormatting>
  <conditionalFormatting sqref="H263:H264">
    <cfRule type="duplicateValues" dxfId="12672" priority="6343"/>
  </conditionalFormatting>
  <conditionalFormatting sqref="H263:H264">
    <cfRule type="duplicateValues" dxfId="12671" priority="6342"/>
  </conditionalFormatting>
  <conditionalFormatting sqref="G298:G304">
    <cfRule type="duplicateValues" dxfId="12670" priority="6337"/>
  </conditionalFormatting>
  <conditionalFormatting sqref="G298:G304">
    <cfRule type="duplicateValues" dxfId="12669" priority="6339"/>
  </conditionalFormatting>
  <conditionalFormatting sqref="G298:G304">
    <cfRule type="duplicateValues" dxfId="12668" priority="6338"/>
  </conditionalFormatting>
  <conditionalFormatting sqref="G298:G304">
    <cfRule type="expression" dxfId="12667" priority="6340">
      <formula>_xlfn.ISFORMULA(G298)=TRUE</formula>
    </cfRule>
  </conditionalFormatting>
  <conditionalFormatting sqref="H326 H342">
    <cfRule type="duplicateValues" dxfId="12666" priority="6333"/>
    <cfRule type="duplicateValues" dxfId="12665" priority="6334"/>
    <cfRule type="duplicateValues" dxfId="12664" priority="6335"/>
    <cfRule type="expression" dxfId="12663" priority="6336">
      <formula>_xlfn.ISFORMULA(H326)=TRUE</formula>
    </cfRule>
  </conditionalFormatting>
  <conditionalFormatting sqref="H325">
    <cfRule type="expression" dxfId="12662" priority="6332">
      <formula>_xlfn.ISFORMULA(H325)=TRUE</formula>
    </cfRule>
  </conditionalFormatting>
  <conditionalFormatting sqref="H342">
    <cfRule type="expression" dxfId="12661" priority="6331">
      <formula>_xlfn.ISFORMULA(H342)=TRUE</formula>
    </cfRule>
  </conditionalFormatting>
  <conditionalFormatting sqref="H345:H349">
    <cfRule type="expression" dxfId="12660" priority="6330">
      <formula>_xlfn.ISFORMULA(H345)=TRUE</formula>
    </cfRule>
  </conditionalFormatting>
  <conditionalFormatting sqref="H350:H351">
    <cfRule type="expression" dxfId="12659" priority="6329">
      <formula>_xlfn.ISFORMULA(H350)=TRUE</formula>
    </cfRule>
  </conditionalFormatting>
  <conditionalFormatting sqref="H352:H357">
    <cfRule type="expression" dxfId="12658" priority="6328">
      <formula>_xlfn.ISFORMULA(H352)=TRUE</formula>
    </cfRule>
  </conditionalFormatting>
  <conditionalFormatting sqref="H343:H357">
    <cfRule type="duplicateValues" dxfId="12657" priority="6324"/>
    <cfRule type="duplicateValues" dxfId="12656" priority="6325"/>
    <cfRule type="duplicateValues" dxfId="12655" priority="6326"/>
    <cfRule type="expression" dxfId="12654" priority="6327">
      <formula>_xlfn.ISFORMULA(H343)=TRUE</formula>
    </cfRule>
  </conditionalFormatting>
  <conditionalFormatting sqref="H325">
    <cfRule type="duplicateValues" dxfId="12653" priority="6320"/>
  </conditionalFormatting>
  <conditionalFormatting sqref="H325">
    <cfRule type="duplicateValues" dxfId="12652" priority="6322"/>
  </conditionalFormatting>
  <conditionalFormatting sqref="H325">
    <cfRule type="duplicateValues" dxfId="12651" priority="6321"/>
  </conditionalFormatting>
  <conditionalFormatting sqref="H325">
    <cfRule type="expression" dxfId="12650" priority="6323">
      <formula>_xlfn.ISFORMULA(H325)=TRUE</formula>
    </cfRule>
  </conditionalFormatting>
  <conditionalFormatting sqref="H342">
    <cfRule type="expression" dxfId="12649" priority="6319">
      <formula>_xlfn.ISFORMULA(H342)=TRUE</formula>
    </cfRule>
  </conditionalFormatting>
  <conditionalFormatting sqref="H345:H349">
    <cfRule type="expression" dxfId="12648" priority="6318">
      <formula>_xlfn.ISFORMULA(H345)=TRUE</formula>
    </cfRule>
  </conditionalFormatting>
  <conditionalFormatting sqref="H350:H353">
    <cfRule type="expression" dxfId="12647" priority="6317">
      <formula>_xlfn.ISFORMULA(H350)=TRUE</formula>
    </cfRule>
  </conditionalFormatting>
  <conditionalFormatting sqref="H354:H357">
    <cfRule type="expression" dxfId="12646" priority="6316">
      <formula>_xlfn.ISFORMULA(H354)=TRUE</formula>
    </cfRule>
  </conditionalFormatting>
  <conditionalFormatting sqref="H344:H345">
    <cfRule type="expression" dxfId="12645" priority="6315">
      <formula>_xlfn.ISFORMULA(H344)=TRUE</formula>
    </cfRule>
  </conditionalFormatting>
  <conditionalFormatting sqref="H346:H352">
    <cfRule type="expression" dxfId="12644" priority="6314">
      <formula>_xlfn.ISFORMULA(H346)=TRUE</formula>
    </cfRule>
  </conditionalFormatting>
  <conditionalFormatting sqref="H343">
    <cfRule type="duplicateValues" dxfId="12643" priority="6310"/>
    <cfRule type="duplicateValues" dxfId="12642" priority="6311"/>
    <cfRule type="duplicateValues" dxfId="12641" priority="6312"/>
    <cfRule type="expression" dxfId="12640" priority="6313">
      <formula>_xlfn.ISFORMULA(H343)=TRUE</formula>
    </cfRule>
  </conditionalFormatting>
  <conditionalFormatting sqref="H342">
    <cfRule type="expression" dxfId="12639" priority="6309">
      <formula>_xlfn.ISFORMULA(H342)=TRUE</formula>
    </cfRule>
  </conditionalFormatting>
  <conditionalFormatting sqref="H342">
    <cfRule type="duplicateValues" dxfId="12638" priority="6305"/>
  </conditionalFormatting>
  <conditionalFormatting sqref="H342">
    <cfRule type="duplicateValues" dxfId="12637" priority="6307"/>
  </conditionalFormatting>
  <conditionalFormatting sqref="H342">
    <cfRule type="duplicateValues" dxfId="12636" priority="6306"/>
  </conditionalFormatting>
  <conditionalFormatting sqref="H342">
    <cfRule type="expression" dxfId="12635" priority="6308">
      <formula>_xlfn.ISFORMULA(H342)=TRUE</formula>
    </cfRule>
  </conditionalFormatting>
  <conditionalFormatting sqref="H344:H353">
    <cfRule type="expression" dxfId="12634" priority="6304">
      <formula>_xlfn.ISFORMULA(H344)=TRUE</formula>
    </cfRule>
  </conditionalFormatting>
  <conditionalFormatting sqref="H344:H353">
    <cfRule type="duplicateValues" dxfId="12633" priority="6303"/>
  </conditionalFormatting>
  <conditionalFormatting sqref="H344:H353">
    <cfRule type="duplicateValues" dxfId="12632" priority="6302"/>
  </conditionalFormatting>
  <conditionalFormatting sqref="H344:H345">
    <cfRule type="expression" dxfId="12631" priority="6301">
      <formula>_xlfn.ISFORMULA(H344)=TRUE</formula>
    </cfRule>
  </conditionalFormatting>
  <conditionalFormatting sqref="H346:H352">
    <cfRule type="expression" dxfId="12630" priority="6300">
      <formula>_xlfn.ISFORMULA(H346)=TRUE</formula>
    </cfRule>
  </conditionalFormatting>
  <conditionalFormatting sqref="H344:H353">
    <cfRule type="duplicateValues" dxfId="12629" priority="6296"/>
    <cfRule type="duplicateValues" dxfId="12628" priority="6297"/>
    <cfRule type="duplicateValues" dxfId="12627" priority="6298"/>
    <cfRule type="expression" dxfId="12626" priority="6299">
      <formula>_xlfn.ISFORMULA(H344)=TRUE</formula>
    </cfRule>
  </conditionalFormatting>
  <conditionalFormatting sqref="H344:H347">
    <cfRule type="expression" dxfId="12625" priority="6295">
      <formula>_xlfn.ISFORMULA(H344)=TRUE</formula>
    </cfRule>
  </conditionalFormatting>
  <conditionalFormatting sqref="H348:H353">
    <cfRule type="expression" dxfId="12624" priority="6294">
      <formula>_xlfn.ISFORMULA(H348)=TRUE</formula>
    </cfRule>
  </conditionalFormatting>
  <conditionalFormatting sqref="H354:H357">
    <cfRule type="expression" dxfId="12623" priority="6293">
      <formula>_xlfn.ISFORMULA(H354)=TRUE</formula>
    </cfRule>
  </conditionalFormatting>
  <conditionalFormatting sqref="H354:H357">
    <cfRule type="duplicateValues" dxfId="12622" priority="6292"/>
  </conditionalFormatting>
  <conditionalFormatting sqref="H354:H357">
    <cfRule type="duplicateValues" dxfId="12621" priority="6291"/>
  </conditionalFormatting>
  <conditionalFormatting sqref="H354:H357">
    <cfRule type="expression" dxfId="12620" priority="6290">
      <formula>_xlfn.ISFORMULA(H354)=TRUE</formula>
    </cfRule>
  </conditionalFormatting>
  <conditionalFormatting sqref="H322:H324">
    <cfRule type="expression" dxfId="12619" priority="6289">
      <formula>_xlfn.ISFORMULA(H322)=TRUE</formula>
    </cfRule>
  </conditionalFormatting>
  <conditionalFormatting sqref="H322:H324">
    <cfRule type="duplicateValues" dxfId="12618" priority="6288"/>
  </conditionalFormatting>
  <conditionalFormatting sqref="H322:H324">
    <cfRule type="duplicateValues" dxfId="12617" priority="6287"/>
  </conditionalFormatting>
  <conditionalFormatting sqref="H322:H323">
    <cfRule type="expression" dxfId="12616" priority="6285">
      <formula>_xlfn.ISFORMULA(H322)=TRUE</formula>
    </cfRule>
  </conditionalFormatting>
  <conditionalFormatting sqref="H322:H324">
    <cfRule type="duplicateValues" dxfId="12615" priority="6281"/>
    <cfRule type="duplicateValues" dxfId="12614" priority="6282"/>
    <cfRule type="duplicateValues" dxfId="12613" priority="6283"/>
    <cfRule type="expression" dxfId="12612" priority="6284">
      <formula>_xlfn.ISFORMULA(H322)=TRUE</formula>
    </cfRule>
  </conditionalFormatting>
  <conditionalFormatting sqref="H322:H324">
    <cfRule type="expression" dxfId="12611" priority="6279">
      <formula>_xlfn.ISFORMULA(H322)=TRUE</formula>
    </cfRule>
  </conditionalFormatting>
  <conditionalFormatting sqref="H323:H324">
    <cfRule type="expression" dxfId="12610" priority="6266">
      <formula>_xlfn.ISFORMULA(H323)=TRUE</formula>
    </cfRule>
  </conditionalFormatting>
  <conditionalFormatting sqref="H323:H324">
    <cfRule type="duplicateValues" dxfId="12609" priority="6265"/>
  </conditionalFormatting>
  <conditionalFormatting sqref="H323:H324">
    <cfRule type="duplicateValues" dxfId="12608" priority="6264"/>
  </conditionalFormatting>
  <conditionalFormatting sqref="H322:H324">
    <cfRule type="duplicateValues" dxfId="12607" priority="6260"/>
    <cfRule type="duplicateValues" dxfId="12606" priority="6261"/>
    <cfRule type="duplicateValues" dxfId="12605" priority="6262"/>
    <cfRule type="expression" dxfId="12604" priority="6263">
      <formula>_xlfn.ISFORMULA(H322)=TRUE</formula>
    </cfRule>
  </conditionalFormatting>
  <conditionalFormatting sqref="H322:H324">
    <cfRule type="expression" dxfId="12603" priority="6259">
      <formula>_xlfn.ISFORMULA(H322)=TRUE</formula>
    </cfRule>
  </conditionalFormatting>
  <conditionalFormatting sqref="H322">
    <cfRule type="expression" dxfId="12602" priority="6258">
      <formula>_xlfn.ISFORMULA(H322)=TRUE</formula>
    </cfRule>
  </conditionalFormatting>
  <conditionalFormatting sqref="H322:H324">
    <cfRule type="expression" dxfId="12601" priority="6253">
      <formula>_xlfn.ISFORMULA(H322)=TRUE</formula>
    </cfRule>
  </conditionalFormatting>
  <conditionalFormatting sqref="H331">
    <cfRule type="expression" dxfId="12600" priority="6252">
      <formula>_xlfn.ISFORMULA(H331)=TRUE</formula>
    </cfRule>
  </conditionalFormatting>
  <conditionalFormatting sqref="H331">
    <cfRule type="duplicateValues" dxfId="12599" priority="6251"/>
  </conditionalFormatting>
  <conditionalFormatting sqref="H331">
    <cfRule type="duplicateValues" dxfId="12598" priority="6250"/>
  </conditionalFormatting>
  <conditionalFormatting sqref="H331">
    <cfRule type="duplicateValues" dxfId="12597" priority="6246"/>
    <cfRule type="duplicateValues" dxfId="12596" priority="6247"/>
    <cfRule type="duplicateValues" dxfId="12595" priority="6248"/>
    <cfRule type="expression" dxfId="12594" priority="6249">
      <formula>_xlfn.ISFORMULA(H331)=TRUE</formula>
    </cfRule>
  </conditionalFormatting>
  <conditionalFormatting sqref="H331">
    <cfRule type="expression" dxfId="12593" priority="6245">
      <formula>_xlfn.ISFORMULA(H331)=TRUE</formula>
    </cfRule>
  </conditionalFormatting>
  <conditionalFormatting sqref="H331">
    <cfRule type="expression" dxfId="12592" priority="6244">
      <formula>_xlfn.ISFORMULA(H331)=TRUE</formula>
    </cfRule>
  </conditionalFormatting>
  <conditionalFormatting sqref="H328:H330">
    <cfRule type="expression" dxfId="12591" priority="6243">
      <formula>_xlfn.ISFORMULA(H328)=TRUE</formula>
    </cfRule>
  </conditionalFormatting>
  <conditionalFormatting sqref="H328:H330">
    <cfRule type="duplicateValues" dxfId="12590" priority="6242"/>
  </conditionalFormatting>
  <conditionalFormatting sqref="H328:H330">
    <cfRule type="duplicateValues" dxfId="12589" priority="6241"/>
  </conditionalFormatting>
  <conditionalFormatting sqref="H328:H330">
    <cfRule type="expression" dxfId="12588" priority="6240">
      <formula>_xlfn.ISFORMULA(H328)=TRUE</formula>
    </cfRule>
  </conditionalFormatting>
  <conditionalFormatting sqref="H331">
    <cfRule type="expression" dxfId="12587" priority="6239">
      <formula>_xlfn.ISFORMULA(H331)=TRUE</formula>
    </cfRule>
  </conditionalFormatting>
  <conditionalFormatting sqref="H328:H331">
    <cfRule type="expression" dxfId="12586" priority="6238">
      <formula>_xlfn.ISFORMULA(H328)=TRUE</formula>
    </cfRule>
  </conditionalFormatting>
  <conditionalFormatting sqref="H328:H331">
    <cfRule type="duplicateValues" dxfId="12585" priority="6237"/>
  </conditionalFormatting>
  <conditionalFormatting sqref="H328:H331">
    <cfRule type="duplicateValues" dxfId="12584" priority="6236"/>
  </conditionalFormatting>
  <conditionalFormatting sqref="H328:H331">
    <cfRule type="expression" dxfId="12583" priority="6235">
      <formula>_xlfn.ISFORMULA(H328)=TRUE</formula>
    </cfRule>
  </conditionalFormatting>
  <conditionalFormatting sqref="H328:H331">
    <cfRule type="duplicateValues" dxfId="12582" priority="6231"/>
    <cfRule type="duplicateValues" dxfId="12581" priority="6232"/>
    <cfRule type="duplicateValues" dxfId="12580" priority="6233"/>
    <cfRule type="expression" dxfId="12579" priority="6234">
      <formula>_xlfn.ISFORMULA(H328)=TRUE</formula>
    </cfRule>
  </conditionalFormatting>
  <conditionalFormatting sqref="H328:H331">
    <cfRule type="expression" dxfId="12578" priority="6230">
      <formula>_xlfn.ISFORMULA(H328)=TRUE</formula>
    </cfRule>
  </conditionalFormatting>
  <conditionalFormatting sqref="H332:H335">
    <cfRule type="expression" dxfId="12577" priority="6229">
      <formula>_xlfn.ISFORMULA(H332)=TRUE</formula>
    </cfRule>
  </conditionalFormatting>
  <conditionalFormatting sqref="H332:H335">
    <cfRule type="duplicateValues" dxfId="12576" priority="6228"/>
  </conditionalFormatting>
  <conditionalFormatting sqref="H332:H335">
    <cfRule type="duplicateValues" dxfId="12575" priority="6227"/>
  </conditionalFormatting>
  <conditionalFormatting sqref="H333:H335">
    <cfRule type="expression" dxfId="12574" priority="6226">
      <formula>_xlfn.ISFORMULA(H333)=TRUE</formula>
    </cfRule>
  </conditionalFormatting>
  <conditionalFormatting sqref="H332:H335">
    <cfRule type="duplicateValues" dxfId="12573" priority="6222"/>
    <cfRule type="duplicateValues" dxfId="12572" priority="6223"/>
    <cfRule type="duplicateValues" dxfId="12571" priority="6224"/>
    <cfRule type="expression" dxfId="12570" priority="6225">
      <formula>_xlfn.ISFORMULA(H332)=TRUE</formula>
    </cfRule>
  </conditionalFormatting>
  <conditionalFormatting sqref="H333:H335">
    <cfRule type="expression" dxfId="12569" priority="6221">
      <formula>_xlfn.ISFORMULA(H333)=TRUE</formula>
    </cfRule>
  </conditionalFormatting>
  <conditionalFormatting sqref="H332:H333">
    <cfRule type="expression" dxfId="12568" priority="6220">
      <formula>_xlfn.ISFORMULA(H332)=TRUE</formula>
    </cfRule>
  </conditionalFormatting>
  <conditionalFormatting sqref="H334:H335">
    <cfRule type="expression" dxfId="12567" priority="6219">
      <formula>_xlfn.ISFORMULA(H334)=TRUE</formula>
    </cfRule>
  </conditionalFormatting>
  <conditionalFormatting sqref="H332:H335">
    <cfRule type="expression" dxfId="12566" priority="6218">
      <formula>_xlfn.ISFORMULA(H332)=TRUE</formula>
    </cfRule>
  </conditionalFormatting>
  <conditionalFormatting sqref="H332:H335">
    <cfRule type="duplicateValues" dxfId="12565" priority="6217"/>
  </conditionalFormatting>
  <conditionalFormatting sqref="H332:H335">
    <cfRule type="duplicateValues" dxfId="12564" priority="6216"/>
  </conditionalFormatting>
  <conditionalFormatting sqref="H332:H333">
    <cfRule type="expression" dxfId="12563" priority="6215">
      <formula>_xlfn.ISFORMULA(H332)=TRUE</formula>
    </cfRule>
  </conditionalFormatting>
  <conditionalFormatting sqref="H334:H335">
    <cfRule type="expression" dxfId="12562" priority="6214">
      <formula>_xlfn.ISFORMULA(H334)=TRUE</formula>
    </cfRule>
  </conditionalFormatting>
  <conditionalFormatting sqref="H332:H335">
    <cfRule type="duplicateValues" dxfId="12561" priority="6210"/>
    <cfRule type="duplicateValues" dxfId="12560" priority="6211"/>
    <cfRule type="duplicateValues" dxfId="12559" priority="6212"/>
    <cfRule type="expression" dxfId="12558" priority="6213">
      <formula>_xlfn.ISFORMULA(H332)=TRUE</formula>
    </cfRule>
  </conditionalFormatting>
  <conditionalFormatting sqref="H332:H335">
    <cfRule type="expression" dxfId="12557" priority="6209">
      <formula>_xlfn.ISFORMULA(H332)=TRUE</formula>
    </cfRule>
  </conditionalFormatting>
  <conditionalFormatting sqref="H336:H341">
    <cfRule type="expression" dxfId="12556" priority="6208">
      <formula>_xlfn.ISFORMULA(H336)=TRUE</formula>
    </cfRule>
  </conditionalFormatting>
  <conditionalFormatting sqref="H336:H341">
    <cfRule type="duplicateValues" dxfId="12555" priority="6207"/>
  </conditionalFormatting>
  <conditionalFormatting sqref="H336:H341">
    <cfRule type="duplicateValues" dxfId="12554" priority="6206"/>
  </conditionalFormatting>
  <conditionalFormatting sqref="H336:H337">
    <cfRule type="expression" dxfId="12553" priority="6205">
      <formula>_xlfn.ISFORMULA(H336)=TRUE</formula>
    </cfRule>
  </conditionalFormatting>
  <conditionalFormatting sqref="H338:H339">
    <cfRule type="expression" dxfId="12552" priority="6204">
      <formula>_xlfn.ISFORMULA(H338)=TRUE</formula>
    </cfRule>
  </conditionalFormatting>
  <conditionalFormatting sqref="H340:H341">
    <cfRule type="expression" dxfId="12551" priority="6203">
      <formula>_xlfn.ISFORMULA(H340)=TRUE</formula>
    </cfRule>
  </conditionalFormatting>
  <conditionalFormatting sqref="H336:H341">
    <cfRule type="duplicateValues" dxfId="12550" priority="6199"/>
    <cfRule type="duplicateValues" dxfId="12549" priority="6200"/>
    <cfRule type="duplicateValues" dxfId="12548" priority="6201"/>
    <cfRule type="expression" dxfId="12547" priority="6202">
      <formula>_xlfn.ISFORMULA(H336)=TRUE</formula>
    </cfRule>
  </conditionalFormatting>
  <conditionalFormatting sqref="H336:H337">
    <cfRule type="expression" dxfId="12546" priority="6198">
      <formula>_xlfn.ISFORMULA(H336)=TRUE</formula>
    </cfRule>
  </conditionalFormatting>
  <conditionalFormatting sqref="H338:H341">
    <cfRule type="expression" dxfId="12545" priority="6197">
      <formula>_xlfn.ISFORMULA(H338)=TRUE</formula>
    </cfRule>
  </conditionalFormatting>
  <conditionalFormatting sqref="H336:H340">
    <cfRule type="expression" dxfId="12544" priority="6196">
      <formula>_xlfn.ISFORMULA(H336)=TRUE</formula>
    </cfRule>
  </conditionalFormatting>
  <conditionalFormatting sqref="H336:H341">
    <cfRule type="expression" dxfId="12543" priority="6195">
      <formula>_xlfn.ISFORMULA(H336)=TRUE</formula>
    </cfRule>
  </conditionalFormatting>
  <conditionalFormatting sqref="H336:H341">
    <cfRule type="duplicateValues" dxfId="12542" priority="6194"/>
  </conditionalFormatting>
  <conditionalFormatting sqref="H336:H341">
    <cfRule type="duplicateValues" dxfId="12541" priority="6193"/>
  </conditionalFormatting>
  <conditionalFormatting sqref="H336:H340">
    <cfRule type="expression" dxfId="12540" priority="6192">
      <formula>_xlfn.ISFORMULA(H336)=TRUE</formula>
    </cfRule>
  </conditionalFormatting>
  <conditionalFormatting sqref="H336:H341">
    <cfRule type="duplicateValues" dxfId="12539" priority="6188"/>
    <cfRule type="duplicateValues" dxfId="12538" priority="6189"/>
    <cfRule type="duplicateValues" dxfId="12537" priority="6190"/>
    <cfRule type="expression" dxfId="12536" priority="6191">
      <formula>_xlfn.ISFORMULA(H336)=TRUE</formula>
    </cfRule>
  </conditionalFormatting>
  <conditionalFormatting sqref="H336:H341">
    <cfRule type="expression" dxfId="12535" priority="6187">
      <formula>_xlfn.ISFORMULA(H336)=TRUE</formula>
    </cfRule>
  </conditionalFormatting>
  <conditionalFormatting sqref="H344:H348">
    <cfRule type="expression" dxfId="12534" priority="6186">
      <formula>_xlfn.ISFORMULA(H344)=TRUE</formula>
    </cfRule>
  </conditionalFormatting>
  <conditionalFormatting sqref="H344:H348">
    <cfRule type="expression" dxfId="12533" priority="6185">
      <formula>_xlfn.ISFORMULA(H344)=TRUE</formula>
    </cfRule>
  </conditionalFormatting>
  <conditionalFormatting sqref="H348">
    <cfRule type="duplicateValues" dxfId="12532" priority="6181"/>
    <cfRule type="duplicateValues" dxfId="12531" priority="6182"/>
    <cfRule type="duplicateValues" dxfId="12530" priority="6183"/>
    <cfRule type="expression" dxfId="12529" priority="6184">
      <formula>_xlfn.ISFORMULA(H348)=TRUE</formula>
    </cfRule>
  </conditionalFormatting>
  <conditionalFormatting sqref="H348">
    <cfRule type="expression" dxfId="12528" priority="6180">
      <formula>_xlfn.ISFORMULA(H348)=TRUE</formula>
    </cfRule>
  </conditionalFormatting>
  <conditionalFormatting sqref="H348">
    <cfRule type="expression" dxfId="12527" priority="6179">
      <formula>_xlfn.ISFORMULA(H348)=TRUE</formula>
    </cfRule>
  </conditionalFormatting>
  <conditionalFormatting sqref="H344:H347">
    <cfRule type="expression" dxfId="12526" priority="6178">
      <formula>_xlfn.ISFORMULA(H344)=TRUE</formula>
    </cfRule>
  </conditionalFormatting>
  <conditionalFormatting sqref="H344:H347">
    <cfRule type="duplicateValues" dxfId="12525" priority="6177"/>
  </conditionalFormatting>
  <conditionalFormatting sqref="H344:H347">
    <cfRule type="duplicateValues" dxfId="12524" priority="6176"/>
  </conditionalFormatting>
  <conditionalFormatting sqref="H344:H347">
    <cfRule type="expression" dxfId="12523" priority="6175">
      <formula>_xlfn.ISFORMULA(H344)=TRUE</formula>
    </cfRule>
  </conditionalFormatting>
  <conditionalFormatting sqref="H348">
    <cfRule type="expression" dxfId="12522" priority="6174">
      <formula>_xlfn.ISFORMULA(H348)=TRUE</formula>
    </cfRule>
  </conditionalFormatting>
  <conditionalFormatting sqref="H350:H354">
    <cfRule type="expression" dxfId="12521" priority="6173">
      <formula>_xlfn.ISFORMULA(H350)=TRUE</formula>
    </cfRule>
  </conditionalFormatting>
  <conditionalFormatting sqref="H355:H356">
    <cfRule type="expression" dxfId="12520" priority="6172">
      <formula>_xlfn.ISFORMULA(H355)=TRUE</formula>
    </cfRule>
  </conditionalFormatting>
  <conditionalFormatting sqref="H357">
    <cfRule type="expression" dxfId="12519" priority="6171">
      <formula>_xlfn.ISFORMULA(H357)=TRUE</formula>
    </cfRule>
  </conditionalFormatting>
  <conditionalFormatting sqref="H350:H354">
    <cfRule type="expression" dxfId="12518" priority="6170">
      <formula>_xlfn.ISFORMULA(H350)=TRUE</formula>
    </cfRule>
  </conditionalFormatting>
  <conditionalFormatting sqref="H355:H356">
    <cfRule type="expression" dxfId="12517" priority="6169">
      <formula>_xlfn.ISFORMULA(H355)=TRUE</formula>
    </cfRule>
  </conditionalFormatting>
  <conditionalFormatting sqref="H357">
    <cfRule type="expression" dxfId="12516" priority="6168">
      <formula>_xlfn.ISFORMULA(H357)=TRUE</formula>
    </cfRule>
  </conditionalFormatting>
  <conditionalFormatting sqref="H349:H357">
    <cfRule type="duplicateValues" dxfId="12515" priority="6164"/>
    <cfRule type="duplicateValues" dxfId="12514" priority="6165"/>
    <cfRule type="duplicateValues" dxfId="12513" priority="6166"/>
    <cfRule type="expression" dxfId="12512" priority="6167">
      <formula>_xlfn.ISFORMULA(H349)=TRUE</formula>
    </cfRule>
  </conditionalFormatting>
  <conditionalFormatting sqref="H350:H354">
    <cfRule type="expression" dxfId="12511" priority="6163">
      <formula>_xlfn.ISFORMULA(H350)=TRUE</formula>
    </cfRule>
  </conditionalFormatting>
  <conditionalFormatting sqref="H355:H357">
    <cfRule type="expression" dxfId="12510" priority="6162">
      <formula>_xlfn.ISFORMULA(H355)=TRUE</formula>
    </cfRule>
  </conditionalFormatting>
  <conditionalFormatting sqref="H349:H350">
    <cfRule type="expression" dxfId="12509" priority="6161">
      <formula>_xlfn.ISFORMULA(H349)=TRUE</formula>
    </cfRule>
  </conditionalFormatting>
  <conditionalFormatting sqref="H351:H357">
    <cfRule type="expression" dxfId="12508" priority="6160">
      <formula>_xlfn.ISFORMULA(H351)=TRUE</formula>
    </cfRule>
  </conditionalFormatting>
  <conditionalFormatting sqref="H298:H304">
    <cfRule type="duplicateValues" dxfId="12507" priority="6156"/>
  </conditionalFormatting>
  <conditionalFormatting sqref="H298:H304">
    <cfRule type="duplicateValues" dxfId="12506" priority="6158"/>
  </conditionalFormatting>
  <conditionalFormatting sqref="H298:H304">
    <cfRule type="duplicateValues" dxfId="12505" priority="6157"/>
  </conditionalFormatting>
  <conditionalFormatting sqref="H298:H304">
    <cfRule type="expression" dxfId="12504" priority="6159">
      <formula>_xlfn.ISFORMULA(H298)=TRUE</formula>
    </cfRule>
  </conditionalFormatting>
  <conditionalFormatting sqref="H306 H308">
    <cfRule type="duplicateValues" dxfId="12503" priority="6152"/>
  </conditionalFormatting>
  <conditionalFormatting sqref="H306 H308">
    <cfRule type="duplicateValues" dxfId="12502" priority="6154"/>
  </conditionalFormatting>
  <conditionalFormatting sqref="H306 H308">
    <cfRule type="duplicateValues" dxfId="12501" priority="6153"/>
  </conditionalFormatting>
  <conditionalFormatting sqref="H306 H308">
    <cfRule type="expression" dxfId="12500" priority="6155">
      <formula>_xlfn.ISFORMULA(H306)=TRUE</formula>
    </cfRule>
  </conditionalFormatting>
  <conditionalFormatting sqref="G306:G308">
    <cfRule type="duplicateValues" dxfId="12499" priority="6148"/>
  </conditionalFormatting>
  <conditionalFormatting sqref="G306:G308">
    <cfRule type="duplicateValues" dxfId="12498" priority="6150"/>
  </conditionalFormatting>
  <conditionalFormatting sqref="G306:G308">
    <cfRule type="duplicateValues" dxfId="12497" priority="6149"/>
  </conditionalFormatting>
  <conditionalFormatting sqref="G306:G308">
    <cfRule type="expression" dxfId="12496" priority="6151">
      <formula>_xlfn.ISFORMULA(G306)=TRUE</formula>
    </cfRule>
  </conditionalFormatting>
  <conditionalFormatting sqref="H307">
    <cfRule type="duplicateValues" dxfId="12495" priority="6144"/>
  </conditionalFormatting>
  <conditionalFormatting sqref="H307">
    <cfRule type="duplicateValues" dxfId="12494" priority="6146"/>
  </conditionalFormatting>
  <conditionalFormatting sqref="H307">
    <cfRule type="duplicateValues" dxfId="12493" priority="6145"/>
  </conditionalFormatting>
  <conditionalFormatting sqref="H307">
    <cfRule type="expression" dxfId="12492" priority="6147">
      <formula>_xlfn.ISFORMULA(H307)=TRUE</formula>
    </cfRule>
  </conditionalFormatting>
  <conditionalFormatting sqref="H312">
    <cfRule type="duplicateValues" dxfId="12491" priority="6136"/>
  </conditionalFormatting>
  <conditionalFormatting sqref="H312">
    <cfRule type="duplicateValues" dxfId="12490" priority="6138"/>
  </conditionalFormatting>
  <conditionalFormatting sqref="H312">
    <cfRule type="duplicateValues" dxfId="12489" priority="6137"/>
  </conditionalFormatting>
  <conditionalFormatting sqref="H312">
    <cfRule type="expression" dxfId="12488" priority="6139">
      <formula>_xlfn.ISFORMULA(H312)=TRUE</formula>
    </cfRule>
  </conditionalFormatting>
  <conditionalFormatting sqref="H354">
    <cfRule type="duplicateValues" dxfId="12487" priority="6132"/>
    <cfRule type="duplicateValues" dxfId="12486" priority="6133"/>
    <cfRule type="duplicateValues" dxfId="12485" priority="6134"/>
    <cfRule type="expression" dxfId="12484" priority="6135">
      <formula>_xlfn.ISFORMULA(H354)=TRUE</formula>
    </cfRule>
  </conditionalFormatting>
  <conditionalFormatting sqref="H354">
    <cfRule type="expression" dxfId="12483" priority="6131">
      <formula>_xlfn.ISFORMULA(H354)=TRUE</formula>
    </cfRule>
  </conditionalFormatting>
  <conditionalFormatting sqref="H357:H361">
    <cfRule type="expression" dxfId="12482" priority="6130">
      <formula>_xlfn.ISFORMULA(H357)=TRUE</formula>
    </cfRule>
  </conditionalFormatting>
  <conditionalFormatting sqref="H362:H363">
    <cfRule type="expression" dxfId="12481" priority="6129">
      <formula>_xlfn.ISFORMULA(H362)=TRUE</formula>
    </cfRule>
  </conditionalFormatting>
  <conditionalFormatting sqref="H364:H370">
    <cfRule type="expression" dxfId="12480" priority="6128">
      <formula>_xlfn.ISFORMULA(H364)=TRUE</formula>
    </cfRule>
  </conditionalFormatting>
  <conditionalFormatting sqref="H355:H371">
    <cfRule type="duplicateValues" dxfId="12479" priority="6124"/>
    <cfRule type="duplicateValues" dxfId="12478" priority="6125"/>
    <cfRule type="duplicateValues" dxfId="12477" priority="6126"/>
    <cfRule type="expression" dxfId="12476" priority="6127">
      <formula>_xlfn.ISFORMULA(H355)=TRUE</formula>
    </cfRule>
  </conditionalFormatting>
  <conditionalFormatting sqref="H354">
    <cfRule type="expression" dxfId="12475" priority="6123">
      <formula>_xlfn.ISFORMULA(H354)=TRUE</formula>
    </cfRule>
  </conditionalFormatting>
  <conditionalFormatting sqref="H357:H361">
    <cfRule type="expression" dxfId="12474" priority="6122">
      <formula>_xlfn.ISFORMULA(H357)=TRUE</formula>
    </cfRule>
  </conditionalFormatting>
  <conditionalFormatting sqref="H362:H365">
    <cfRule type="expression" dxfId="12473" priority="6121">
      <formula>_xlfn.ISFORMULA(H362)=TRUE</formula>
    </cfRule>
  </conditionalFormatting>
  <conditionalFormatting sqref="H366:H371">
    <cfRule type="expression" dxfId="12472" priority="6120">
      <formula>_xlfn.ISFORMULA(H366)=TRUE</formula>
    </cfRule>
  </conditionalFormatting>
  <conditionalFormatting sqref="H374:H378">
    <cfRule type="expression" dxfId="12471" priority="6119">
      <formula>_xlfn.ISFORMULA(H374)=TRUE</formula>
    </cfRule>
  </conditionalFormatting>
  <conditionalFormatting sqref="H379:H380">
    <cfRule type="expression" dxfId="12470" priority="6118">
      <formula>_xlfn.ISFORMULA(H379)=TRUE</formula>
    </cfRule>
  </conditionalFormatting>
  <conditionalFormatting sqref="H381:H386">
    <cfRule type="expression" dxfId="12469" priority="6117">
      <formula>_xlfn.ISFORMULA(H381)=TRUE</formula>
    </cfRule>
  </conditionalFormatting>
  <conditionalFormatting sqref="H356:H357">
    <cfRule type="expression" dxfId="12468" priority="6116">
      <formula>_xlfn.ISFORMULA(H356)=TRUE</formula>
    </cfRule>
  </conditionalFormatting>
  <conditionalFormatting sqref="H358:H364">
    <cfRule type="expression" dxfId="12467" priority="6115">
      <formula>_xlfn.ISFORMULA(H358)=TRUE</formula>
    </cfRule>
  </conditionalFormatting>
  <conditionalFormatting sqref="H355 H370:H371">
    <cfRule type="duplicateValues" dxfId="12466" priority="6111"/>
    <cfRule type="duplicateValues" dxfId="12465" priority="6112"/>
    <cfRule type="duplicateValues" dxfId="12464" priority="6113"/>
    <cfRule type="expression" dxfId="12463" priority="6114">
      <formula>_xlfn.ISFORMULA(H355)=TRUE</formula>
    </cfRule>
  </conditionalFormatting>
  <conditionalFormatting sqref="H354">
    <cfRule type="expression" dxfId="12462" priority="6110">
      <formula>_xlfn.ISFORMULA(H354)=TRUE</formula>
    </cfRule>
  </conditionalFormatting>
  <conditionalFormatting sqref="H370:H371">
    <cfRule type="expression" dxfId="12461" priority="6109">
      <formula>_xlfn.ISFORMULA(H370)=TRUE</formula>
    </cfRule>
  </conditionalFormatting>
  <conditionalFormatting sqref="H374:H378">
    <cfRule type="expression" dxfId="12460" priority="6108">
      <formula>_xlfn.ISFORMULA(H374)=TRUE</formula>
    </cfRule>
  </conditionalFormatting>
  <conditionalFormatting sqref="H379:H380">
    <cfRule type="expression" dxfId="12459" priority="6107">
      <formula>_xlfn.ISFORMULA(H379)=TRUE</formula>
    </cfRule>
  </conditionalFormatting>
  <conditionalFormatting sqref="H381">
    <cfRule type="expression" dxfId="12458" priority="6106">
      <formula>_xlfn.ISFORMULA(H381)=TRUE</formula>
    </cfRule>
  </conditionalFormatting>
  <conditionalFormatting sqref="H372:H381">
    <cfRule type="duplicateValues" dxfId="12457" priority="6102"/>
    <cfRule type="duplicateValues" dxfId="12456" priority="6103"/>
    <cfRule type="duplicateValues" dxfId="12455" priority="6104"/>
    <cfRule type="expression" dxfId="12454" priority="6105">
      <formula>_xlfn.ISFORMULA(H372)=TRUE</formula>
    </cfRule>
  </conditionalFormatting>
  <conditionalFormatting sqref="H354">
    <cfRule type="duplicateValues" dxfId="12453" priority="6098"/>
  </conditionalFormatting>
  <conditionalFormatting sqref="H354">
    <cfRule type="duplicateValues" dxfId="12452" priority="6100"/>
  </conditionalFormatting>
  <conditionalFormatting sqref="H354">
    <cfRule type="duplicateValues" dxfId="12451" priority="6099"/>
  </conditionalFormatting>
  <conditionalFormatting sqref="H354">
    <cfRule type="expression" dxfId="12450" priority="6101">
      <formula>_xlfn.ISFORMULA(H354)=TRUE</formula>
    </cfRule>
  </conditionalFormatting>
  <conditionalFormatting sqref="H370:H371">
    <cfRule type="expression" dxfId="12449" priority="6097">
      <formula>_xlfn.ISFORMULA(H370)=TRUE</formula>
    </cfRule>
  </conditionalFormatting>
  <conditionalFormatting sqref="H374:H378">
    <cfRule type="expression" dxfId="12448" priority="6096">
      <formula>_xlfn.ISFORMULA(H374)=TRUE</formula>
    </cfRule>
  </conditionalFormatting>
  <conditionalFormatting sqref="H379:H381">
    <cfRule type="expression" dxfId="12447" priority="6095">
      <formula>_xlfn.ISFORMULA(H379)=TRUE</formula>
    </cfRule>
  </conditionalFormatting>
  <conditionalFormatting sqref="H356:H365">
    <cfRule type="expression" dxfId="12446" priority="6094">
      <formula>_xlfn.ISFORMULA(H356)=TRUE</formula>
    </cfRule>
  </conditionalFormatting>
  <conditionalFormatting sqref="H356:H365">
    <cfRule type="duplicateValues" dxfId="12445" priority="6093"/>
  </conditionalFormatting>
  <conditionalFormatting sqref="H356:H365">
    <cfRule type="duplicateValues" dxfId="12444" priority="6092"/>
  </conditionalFormatting>
  <conditionalFormatting sqref="H356:H357">
    <cfRule type="expression" dxfId="12443" priority="6091">
      <formula>_xlfn.ISFORMULA(H356)=TRUE</formula>
    </cfRule>
  </conditionalFormatting>
  <conditionalFormatting sqref="H358:H364">
    <cfRule type="expression" dxfId="12442" priority="6090">
      <formula>_xlfn.ISFORMULA(H358)=TRUE</formula>
    </cfRule>
  </conditionalFormatting>
  <conditionalFormatting sqref="H356:H365">
    <cfRule type="duplicateValues" dxfId="12441" priority="6086"/>
    <cfRule type="duplicateValues" dxfId="12440" priority="6087"/>
    <cfRule type="duplicateValues" dxfId="12439" priority="6088"/>
    <cfRule type="expression" dxfId="12438" priority="6089">
      <formula>_xlfn.ISFORMULA(H356)=TRUE</formula>
    </cfRule>
  </conditionalFormatting>
  <conditionalFormatting sqref="H356:H359">
    <cfRule type="expression" dxfId="12437" priority="6085">
      <formula>_xlfn.ISFORMULA(H356)=TRUE</formula>
    </cfRule>
  </conditionalFormatting>
  <conditionalFormatting sqref="H360:H365">
    <cfRule type="expression" dxfId="12436" priority="6084">
      <formula>_xlfn.ISFORMULA(H360)=TRUE</formula>
    </cfRule>
  </conditionalFormatting>
  <conditionalFormatting sqref="H366:H369">
    <cfRule type="expression" dxfId="12435" priority="6083">
      <formula>_xlfn.ISFORMULA(H366)=TRUE</formula>
    </cfRule>
  </conditionalFormatting>
  <conditionalFormatting sqref="H366:H369">
    <cfRule type="duplicateValues" dxfId="12434" priority="6082"/>
  </conditionalFormatting>
  <conditionalFormatting sqref="H366:H369">
    <cfRule type="duplicateValues" dxfId="12433" priority="6081"/>
  </conditionalFormatting>
  <conditionalFormatting sqref="H366:H369">
    <cfRule type="expression" dxfId="12432" priority="6080">
      <formula>_xlfn.ISFORMULA(H366)=TRUE</formula>
    </cfRule>
  </conditionalFormatting>
  <conditionalFormatting sqref="H370">
    <cfRule type="expression" dxfId="12431" priority="6079">
      <formula>_xlfn.ISFORMULA(H370)=TRUE</formula>
    </cfRule>
  </conditionalFormatting>
  <conditionalFormatting sqref="H373:H374">
    <cfRule type="expression" dxfId="12430" priority="6078">
      <formula>_xlfn.ISFORMULA(H373)=TRUE</formula>
    </cfRule>
  </conditionalFormatting>
  <conditionalFormatting sqref="H375:H381">
    <cfRule type="expression" dxfId="12429" priority="6077">
      <formula>_xlfn.ISFORMULA(H375)=TRUE</formula>
    </cfRule>
  </conditionalFormatting>
  <conditionalFormatting sqref="H344:H347">
    <cfRule type="expression" dxfId="12428" priority="6076">
      <formula>_xlfn.ISFORMULA(H344)=TRUE</formula>
    </cfRule>
  </conditionalFormatting>
  <conditionalFormatting sqref="H344:H347">
    <cfRule type="duplicateValues" dxfId="12427" priority="6075"/>
  </conditionalFormatting>
  <conditionalFormatting sqref="H344:H347">
    <cfRule type="duplicateValues" dxfId="12426" priority="6074"/>
  </conditionalFormatting>
  <conditionalFormatting sqref="H345:H347">
    <cfRule type="expression" dxfId="12425" priority="6073">
      <formula>_xlfn.ISFORMULA(H345)=TRUE</formula>
    </cfRule>
  </conditionalFormatting>
  <conditionalFormatting sqref="H344:H347">
    <cfRule type="duplicateValues" dxfId="12424" priority="6069"/>
    <cfRule type="duplicateValues" dxfId="12423" priority="6070"/>
    <cfRule type="duplicateValues" dxfId="12422" priority="6071"/>
    <cfRule type="expression" dxfId="12421" priority="6072">
      <formula>_xlfn.ISFORMULA(H344)=TRUE</formula>
    </cfRule>
  </conditionalFormatting>
  <conditionalFormatting sqref="H345:H347">
    <cfRule type="expression" dxfId="12420" priority="6068">
      <formula>_xlfn.ISFORMULA(H345)=TRUE</formula>
    </cfRule>
  </conditionalFormatting>
  <conditionalFormatting sqref="H344:H345">
    <cfRule type="expression" dxfId="12419" priority="6067">
      <formula>_xlfn.ISFORMULA(H344)=TRUE</formula>
    </cfRule>
  </conditionalFormatting>
  <conditionalFormatting sqref="H346:H347">
    <cfRule type="expression" dxfId="12418" priority="6066">
      <formula>_xlfn.ISFORMULA(H346)=TRUE</formula>
    </cfRule>
  </conditionalFormatting>
  <conditionalFormatting sqref="H344:H347">
    <cfRule type="expression" dxfId="12417" priority="6065">
      <formula>_xlfn.ISFORMULA(H344)=TRUE</formula>
    </cfRule>
  </conditionalFormatting>
  <conditionalFormatting sqref="H344:H347">
    <cfRule type="duplicateValues" dxfId="12416" priority="6064"/>
  </conditionalFormatting>
  <conditionalFormatting sqref="H344:H347">
    <cfRule type="duplicateValues" dxfId="12415" priority="6063"/>
  </conditionalFormatting>
  <conditionalFormatting sqref="H344:H345">
    <cfRule type="expression" dxfId="12414" priority="6062">
      <formula>_xlfn.ISFORMULA(H344)=TRUE</formula>
    </cfRule>
  </conditionalFormatting>
  <conditionalFormatting sqref="H346:H347">
    <cfRule type="expression" dxfId="12413" priority="6061">
      <formula>_xlfn.ISFORMULA(H346)=TRUE</formula>
    </cfRule>
  </conditionalFormatting>
  <conditionalFormatting sqref="H344:H347">
    <cfRule type="duplicateValues" dxfId="12412" priority="6057"/>
    <cfRule type="duplicateValues" dxfId="12411" priority="6058"/>
    <cfRule type="duplicateValues" dxfId="12410" priority="6059"/>
    <cfRule type="expression" dxfId="12409" priority="6060">
      <formula>_xlfn.ISFORMULA(H344)=TRUE</formula>
    </cfRule>
  </conditionalFormatting>
  <conditionalFormatting sqref="H344:H347">
    <cfRule type="expression" dxfId="12408" priority="6056">
      <formula>_xlfn.ISFORMULA(H344)=TRUE</formula>
    </cfRule>
  </conditionalFormatting>
  <conditionalFormatting sqref="H348:H353">
    <cfRule type="expression" dxfId="12407" priority="6055">
      <formula>_xlfn.ISFORMULA(H348)=TRUE</formula>
    </cfRule>
  </conditionalFormatting>
  <conditionalFormatting sqref="H348:H353">
    <cfRule type="duplicateValues" dxfId="12406" priority="6054"/>
  </conditionalFormatting>
  <conditionalFormatting sqref="H348:H353">
    <cfRule type="duplicateValues" dxfId="12405" priority="6053"/>
  </conditionalFormatting>
  <conditionalFormatting sqref="H348:H349">
    <cfRule type="expression" dxfId="12404" priority="6052">
      <formula>_xlfn.ISFORMULA(H348)=TRUE</formula>
    </cfRule>
  </conditionalFormatting>
  <conditionalFormatting sqref="H350:H351">
    <cfRule type="expression" dxfId="12403" priority="6051">
      <formula>_xlfn.ISFORMULA(H350)=TRUE</formula>
    </cfRule>
  </conditionalFormatting>
  <conditionalFormatting sqref="H352:H353">
    <cfRule type="expression" dxfId="12402" priority="6050">
      <formula>_xlfn.ISFORMULA(H352)=TRUE</formula>
    </cfRule>
  </conditionalFormatting>
  <conditionalFormatting sqref="H348:H353">
    <cfRule type="duplicateValues" dxfId="12401" priority="6046"/>
    <cfRule type="duplicateValues" dxfId="12400" priority="6047"/>
    <cfRule type="duplicateValues" dxfId="12399" priority="6048"/>
    <cfRule type="expression" dxfId="12398" priority="6049">
      <formula>_xlfn.ISFORMULA(H348)=TRUE</formula>
    </cfRule>
  </conditionalFormatting>
  <conditionalFormatting sqref="H348:H349">
    <cfRule type="expression" dxfId="12397" priority="6045">
      <formula>_xlfn.ISFORMULA(H348)=TRUE</formula>
    </cfRule>
  </conditionalFormatting>
  <conditionalFormatting sqref="H350:H353">
    <cfRule type="expression" dxfId="12396" priority="6044">
      <formula>_xlfn.ISFORMULA(H350)=TRUE</formula>
    </cfRule>
  </conditionalFormatting>
  <conditionalFormatting sqref="H348:H352">
    <cfRule type="expression" dxfId="12395" priority="6043">
      <formula>_xlfn.ISFORMULA(H348)=TRUE</formula>
    </cfRule>
  </conditionalFormatting>
  <conditionalFormatting sqref="H348:H353">
    <cfRule type="expression" dxfId="12394" priority="6042">
      <formula>_xlfn.ISFORMULA(H348)=TRUE</formula>
    </cfRule>
  </conditionalFormatting>
  <conditionalFormatting sqref="H348:H353">
    <cfRule type="duplicateValues" dxfId="12393" priority="6041"/>
  </conditionalFormatting>
  <conditionalFormatting sqref="H348:H353">
    <cfRule type="duplicateValues" dxfId="12392" priority="6040"/>
  </conditionalFormatting>
  <conditionalFormatting sqref="H348:H352">
    <cfRule type="expression" dxfId="12391" priority="6039">
      <formula>_xlfn.ISFORMULA(H348)=TRUE</formula>
    </cfRule>
  </conditionalFormatting>
  <conditionalFormatting sqref="H348:H353">
    <cfRule type="duplicateValues" dxfId="12390" priority="6035"/>
    <cfRule type="duplicateValues" dxfId="12389" priority="6036"/>
    <cfRule type="duplicateValues" dxfId="12388" priority="6037"/>
    <cfRule type="expression" dxfId="12387" priority="6038">
      <formula>_xlfn.ISFORMULA(H348)=TRUE</formula>
    </cfRule>
  </conditionalFormatting>
  <conditionalFormatting sqref="H348:H353">
    <cfRule type="expression" dxfId="12386" priority="6034">
      <formula>_xlfn.ISFORMULA(H348)=TRUE</formula>
    </cfRule>
  </conditionalFormatting>
  <conditionalFormatting sqref="H356:H360">
    <cfRule type="expression" dxfId="12385" priority="6033">
      <formula>_xlfn.ISFORMULA(H356)=TRUE</formula>
    </cfRule>
  </conditionalFormatting>
  <conditionalFormatting sqref="H356:H360">
    <cfRule type="expression" dxfId="12384" priority="6032">
      <formula>_xlfn.ISFORMULA(H356)=TRUE</formula>
    </cfRule>
  </conditionalFormatting>
  <conditionalFormatting sqref="H360">
    <cfRule type="duplicateValues" dxfId="12383" priority="6028"/>
    <cfRule type="duplicateValues" dxfId="12382" priority="6029"/>
    <cfRule type="duplicateValues" dxfId="12381" priority="6030"/>
    <cfRule type="expression" dxfId="12380" priority="6031">
      <formula>_xlfn.ISFORMULA(H360)=TRUE</formula>
    </cfRule>
  </conditionalFormatting>
  <conditionalFormatting sqref="H360">
    <cfRule type="expression" dxfId="12379" priority="6027">
      <formula>_xlfn.ISFORMULA(H360)=TRUE</formula>
    </cfRule>
  </conditionalFormatting>
  <conditionalFormatting sqref="H360">
    <cfRule type="expression" dxfId="12378" priority="6026">
      <formula>_xlfn.ISFORMULA(H360)=TRUE</formula>
    </cfRule>
  </conditionalFormatting>
  <conditionalFormatting sqref="H356:H359">
    <cfRule type="expression" dxfId="12377" priority="6025">
      <formula>_xlfn.ISFORMULA(H356)=TRUE</formula>
    </cfRule>
  </conditionalFormatting>
  <conditionalFormatting sqref="H356:H359">
    <cfRule type="duplicateValues" dxfId="12376" priority="6024"/>
  </conditionalFormatting>
  <conditionalFormatting sqref="H356:H359">
    <cfRule type="duplicateValues" dxfId="12375" priority="6023"/>
  </conditionalFormatting>
  <conditionalFormatting sqref="H356:H359">
    <cfRule type="expression" dxfId="12374" priority="6022">
      <formula>_xlfn.ISFORMULA(H356)=TRUE</formula>
    </cfRule>
  </conditionalFormatting>
  <conditionalFormatting sqref="H360">
    <cfRule type="expression" dxfId="12373" priority="6021">
      <formula>_xlfn.ISFORMULA(H360)=TRUE</formula>
    </cfRule>
  </conditionalFormatting>
  <conditionalFormatting sqref="H362:H366">
    <cfRule type="expression" dxfId="12372" priority="6020">
      <formula>_xlfn.ISFORMULA(H362)=TRUE</formula>
    </cfRule>
  </conditionalFormatting>
  <conditionalFormatting sqref="H367:H368">
    <cfRule type="expression" dxfId="12371" priority="6019">
      <formula>_xlfn.ISFORMULA(H367)=TRUE</formula>
    </cfRule>
  </conditionalFormatting>
  <conditionalFormatting sqref="H369">
    <cfRule type="expression" dxfId="12370" priority="6018">
      <formula>_xlfn.ISFORMULA(H369)=TRUE</formula>
    </cfRule>
  </conditionalFormatting>
  <conditionalFormatting sqref="H362:H366">
    <cfRule type="expression" dxfId="12369" priority="6017">
      <formula>_xlfn.ISFORMULA(H362)=TRUE</formula>
    </cfRule>
  </conditionalFormatting>
  <conditionalFormatting sqref="H367:H368">
    <cfRule type="expression" dxfId="12368" priority="6016">
      <formula>_xlfn.ISFORMULA(H367)=TRUE</formula>
    </cfRule>
  </conditionalFormatting>
  <conditionalFormatting sqref="H369">
    <cfRule type="expression" dxfId="12367" priority="6015">
      <formula>_xlfn.ISFORMULA(H369)=TRUE</formula>
    </cfRule>
  </conditionalFormatting>
  <conditionalFormatting sqref="H361:H369">
    <cfRule type="duplicateValues" dxfId="12366" priority="6011"/>
    <cfRule type="duplicateValues" dxfId="12365" priority="6012"/>
    <cfRule type="duplicateValues" dxfId="12364" priority="6013"/>
    <cfRule type="expression" dxfId="12363" priority="6014">
      <formula>_xlfn.ISFORMULA(H361)=TRUE</formula>
    </cfRule>
  </conditionalFormatting>
  <conditionalFormatting sqref="H362:H366">
    <cfRule type="expression" dxfId="12362" priority="6010">
      <formula>_xlfn.ISFORMULA(H362)=TRUE</formula>
    </cfRule>
  </conditionalFormatting>
  <conditionalFormatting sqref="H367:H369">
    <cfRule type="expression" dxfId="12361" priority="6009">
      <formula>_xlfn.ISFORMULA(H367)=TRUE</formula>
    </cfRule>
  </conditionalFormatting>
  <conditionalFormatting sqref="H361:H362">
    <cfRule type="expression" dxfId="12360" priority="6008">
      <formula>_xlfn.ISFORMULA(H361)=TRUE</formula>
    </cfRule>
  </conditionalFormatting>
  <conditionalFormatting sqref="H363:H369">
    <cfRule type="expression" dxfId="12359" priority="6007">
      <formula>_xlfn.ISFORMULA(H363)=TRUE</formula>
    </cfRule>
  </conditionalFormatting>
  <conditionalFormatting sqref="H355 H371">
    <cfRule type="duplicateValues" dxfId="12358" priority="6003"/>
    <cfRule type="duplicateValues" dxfId="12357" priority="6004"/>
    <cfRule type="duplicateValues" dxfId="12356" priority="6005"/>
    <cfRule type="expression" dxfId="12355" priority="6006">
      <formula>_xlfn.ISFORMULA(H355)=TRUE</formula>
    </cfRule>
  </conditionalFormatting>
  <conditionalFormatting sqref="H354">
    <cfRule type="expression" dxfId="12354" priority="6002">
      <formula>_xlfn.ISFORMULA(H354)=TRUE</formula>
    </cfRule>
  </conditionalFormatting>
  <conditionalFormatting sqref="H371">
    <cfRule type="expression" dxfId="12353" priority="6001">
      <formula>_xlfn.ISFORMULA(H371)=TRUE</formula>
    </cfRule>
  </conditionalFormatting>
  <conditionalFormatting sqref="H374:H378">
    <cfRule type="expression" dxfId="12352" priority="6000">
      <formula>_xlfn.ISFORMULA(H374)=TRUE</formula>
    </cfRule>
  </conditionalFormatting>
  <conditionalFormatting sqref="H379:H380">
    <cfRule type="expression" dxfId="12351" priority="5999">
      <formula>_xlfn.ISFORMULA(H379)=TRUE</formula>
    </cfRule>
  </conditionalFormatting>
  <conditionalFormatting sqref="H381:H386">
    <cfRule type="expression" dxfId="12350" priority="5998">
      <formula>_xlfn.ISFORMULA(H381)=TRUE</formula>
    </cfRule>
  </conditionalFormatting>
  <conditionalFormatting sqref="H372:H386">
    <cfRule type="duplicateValues" dxfId="12349" priority="5994"/>
    <cfRule type="duplicateValues" dxfId="12348" priority="5995"/>
    <cfRule type="duplicateValues" dxfId="12347" priority="5996"/>
    <cfRule type="expression" dxfId="12346" priority="5997">
      <formula>_xlfn.ISFORMULA(H372)=TRUE</formula>
    </cfRule>
  </conditionalFormatting>
  <conditionalFormatting sqref="H354">
    <cfRule type="duplicateValues" dxfId="12345" priority="5990"/>
  </conditionalFormatting>
  <conditionalFormatting sqref="H354">
    <cfRule type="duplicateValues" dxfId="12344" priority="5992"/>
  </conditionalFormatting>
  <conditionalFormatting sqref="H354">
    <cfRule type="duplicateValues" dxfId="12343" priority="5991"/>
  </conditionalFormatting>
  <conditionalFormatting sqref="H354">
    <cfRule type="expression" dxfId="12342" priority="5993">
      <formula>_xlfn.ISFORMULA(H354)=TRUE</formula>
    </cfRule>
  </conditionalFormatting>
  <conditionalFormatting sqref="H371">
    <cfRule type="expression" dxfId="12341" priority="5989">
      <formula>_xlfn.ISFORMULA(H371)=TRUE</formula>
    </cfRule>
  </conditionalFormatting>
  <conditionalFormatting sqref="H374:H378">
    <cfRule type="expression" dxfId="12340" priority="5988">
      <formula>_xlfn.ISFORMULA(H374)=TRUE</formula>
    </cfRule>
  </conditionalFormatting>
  <conditionalFormatting sqref="H379:H382">
    <cfRule type="expression" dxfId="12339" priority="5987">
      <formula>_xlfn.ISFORMULA(H379)=TRUE</formula>
    </cfRule>
  </conditionalFormatting>
  <conditionalFormatting sqref="H383:H386">
    <cfRule type="expression" dxfId="12338" priority="5986">
      <formula>_xlfn.ISFORMULA(H383)=TRUE</formula>
    </cfRule>
  </conditionalFormatting>
  <conditionalFormatting sqref="H373:H374">
    <cfRule type="expression" dxfId="12337" priority="5985">
      <formula>_xlfn.ISFORMULA(H373)=TRUE</formula>
    </cfRule>
  </conditionalFormatting>
  <conditionalFormatting sqref="H375:H381">
    <cfRule type="expression" dxfId="12336" priority="5984">
      <formula>_xlfn.ISFORMULA(H375)=TRUE</formula>
    </cfRule>
  </conditionalFormatting>
  <conditionalFormatting sqref="H372">
    <cfRule type="duplicateValues" dxfId="12335" priority="5980"/>
    <cfRule type="duplicateValues" dxfId="12334" priority="5981"/>
    <cfRule type="duplicateValues" dxfId="12333" priority="5982"/>
    <cfRule type="expression" dxfId="12332" priority="5983">
      <formula>_xlfn.ISFORMULA(H372)=TRUE</formula>
    </cfRule>
  </conditionalFormatting>
  <conditionalFormatting sqref="H371">
    <cfRule type="expression" dxfId="12331" priority="5979">
      <formula>_xlfn.ISFORMULA(H371)=TRUE</formula>
    </cfRule>
  </conditionalFormatting>
  <conditionalFormatting sqref="H371">
    <cfRule type="duplicateValues" dxfId="12330" priority="5975"/>
  </conditionalFormatting>
  <conditionalFormatting sqref="H371">
    <cfRule type="duplicateValues" dxfId="12329" priority="5977"/>
  </conditionalFormatting>
  <conditionalFormatting sqref="H371">
    <cfRule type="duplicateValues" dxfId="12328" priority="5976"/>
  </conditionalFormatting>
  <conditionalFormatting sqref="H371">
    <cfRule type="expression" dxfId="12327" priority="5978">
      <formula>_xlfn.ISFORMULA(H371)=TRUE</formula>
    </cfRule>
  </conditionalFormatting>
  <conditionalFormatting sqref="H373:H382">
    <cfRule type="expression" dxfId="12326" priority="5974">
      <formula>_xlfn.ISFORMULA(H373)=TRUE</formula>
    </cfRule>
  </conditionalFormatting>
  <conditionalFormatting sqref="H373:H382">
    <cfRule type="duplicateValues" dxfId="12325" priority="5973"/>
  </conditionalFormatting>
  <conditionalFormatting sqref="H373:H382">
    <cfRule type="duplicateValues" dxfId="12324" priority="5972"/>
  </conditionalFormatting>
  <conditionalFormatting sqref="H373:H374">
    <cfRule type="expression" dxfId="12323" priority="5971">
      <formula>_xlfn.ISFORMULA(H373)=TRUE</formula>
    </cfRule>
  </conditionalFormatting>
  <conditionalFormatting sqref="H375:H381">
    <cfRule type="expression" dxfId="12322" priority="5970">
      <formula>_xlfn.ISFORMULA(H375)=TRUE</formula>
    </cfRule>
  </conditionalFormatting>
  <conditionalFormatting sqref="H373:H382">
    <cfRule type="duplicateValues" dxfId="12321" priority="5966"/>
    <cfRule type="duplicateValues" dxfId="12320" priority="5967"/>
    <cfRule type="duplicateValues" dxfId="12319" priority="5968"/>
    <cfRule type="expression" dxfId="12318" priority="5969">
      <formula>_xlfn.ISFORMULA(H373)=TRUE</formula>
    </cfRule>
  </conditionalFormatting>
  <conditionalFormatting sqref="H373:H376">
    <cfRule type="expression" dxfId="12317" priority="5965">
      <formula>_xlfn.ISFORMULA(H373)=TRUE</formula>
    </cfRule>
  </conditionalFormatting>
  <conditionalFormatting sqref="H377:H382">
    <cfRule type="expression" dxfId="12316" priority="5964">
      <formula>_xlfn.ISFORMULA(H377)=TRUE</formula>
    </cfRule>
  </conditionalFormatting>
  <conditionalFormatting sqref="H383:H386">
    <cfRule type="expression" dxfId="12315" priority="5963">
      <formula>_xlfn.ISFORMULA(H383)=TRUE</formula>
    </cfRule>
  </conditionalFormatting>
  <conditionalFormatting sqref="H383:H386">
    <cfRule type="duplicateValues" dxfId="12314" priority="5962"/>
  </conditionalFormatting>
  <conditionalFormatting sqref="H383:H386">
    <cfRule type="duplicateValues" dxfId="12313" priority="5961"/>
  </conditionalFormatting>
  <conditionalFormatting sqref="H383:H386">
    <cfRule type="expression" dxfId="12312" priority="5960">
      <formula>_xlfn.ISFORMULA(H383)=TRUE</formula>
    </cfRule>
  </conditionalFormatting>
  <conditionalFormatting sqref="H344:H353">
    <cfRule type="expression" dxfId="12311" priority="5959">
      <formula>_xlfn.ISFORMULA(H344)=TRUE</formula>
    </cfRule>
  </conditionalFormatting>
  <conditionalFormatting sqref="H344:H353">
    <cfRule type="duplicateValues" dxfId="12310" priority="5958"/>
  </conditionalFormatting>
  <conditionalFormatting sqref="H344:H353">
    <cfRule type="duplicateValues" dxfId="12309" priority="5957"/>
  </conditionalFormatting>
  <conditionalFormatting sqref="H344:H345">
    <cfRule type="expression" dxfId="12308" priority="5956">
      <formula>_xlfn.ISFORMULA(H344)=TRUE</formula>
    </cfRule>
  </conditionalFormatting>
  <conditionalFormatting sqref="H346:H352">
    <cfRule type="expression" dxfId="12307" priority="5955">
      <formula>_xlfn.ISFORMULA(H346)=TRUE</formula>
    </cfRule>
  </conditionalFormatting>
  <conditionalFormatting sqref="H344:H353">
    <cfRule type="duplicateValues" dxfId="12306" priority="5951"/>
    <cfRule type="duplicateValues" dxfId="12305" priority="5952"/>
    <cfRule type="duplicateValues" dxfId="12304" priority="5953"/>
    <cfRule type="expression" dxfId="12303" priority="5954">
      <formula>_xlfn.ISFORMULA(H344)=TRUE</formula>
    </cfRule>
  </conditionalFormatting>
  <conditionalFormatting sqref="H344:H347">
    <cfRule type="expression" dxfId="12302" priority="5950">
      <formula>_xlfn.ISFORMULA(H344)=TRUE</formula>
    </cfRule>
  </conditionalFormatting>
  <conditionalFormatting sqref="H348:H353">
    <cfRule type="expression" dxfId="12301" priority="5949">
      <formula>_xlfn.ISFORMULA(H348)=TRUE</formula>
    </cfRule>
  </conditionalFormatting>
  <conditionalFormatting sqref="H344:H348">
    <cfRule type="duplicateValues" dxfId="12300" priority="5945"/>
    <cfRule type="duplicateValues" dxfId="12299" priority="5946"/>
    <cfRule type="duplicateValues" dxfId="12298" priority="5947"/>
    <cfRule type="expression" dxfId="12297" priority="5948">
      <formula>_xlfn.ISFORMULA(H344)=TRUE</formula>
    </cfRule>
  </conditionalFormatting>
  <conditionalFormatting sqref="H344:H347">
    <cfRule type="expression" dxfId="12296" priority="5944">
      <formula>_xlfn.ISFORMULA(H344)=TRUE</formula>
    </cfRule>
  </conditionalFormatting>
  <conditionalFormatting sqref="H348">
    <cfRule type="expression" dxfId="12295" priority="5943">
      <formula>_xlfn.ISFORMULA(H348)=TRUE</formula>
    </cfRule>
  </conditionalFormatting>
  <conditionalFormatting sqref="H344">
    <cfRule type="expression" dxfId="12294" priority="5942">
      <formula>_xlfn.ISFORMULA(H344)=TRUE</formula>
    </cfRule>
  </conditionalFormatting>
  <conditionalFormatting sqref="H345:H348">
    <cfRule type="expression" dxfId="12293" priority="5941">
      <formula>_xlfn.ISFORMULA(H345)=TRUE</formula>
    </cfRule>
  </conditionalFormatting>
  <conditionalFormatting sqref="H344:H348">
    <cfRule type="duplicateValues" dxfId="12292" priority="5937"/>
  </conditionalFormatting>
  <conditionalFormatting sqref="H344:H348">
    <cfRule type="duplicateValues" dxfId="12291" priority="5939"/>
  </conditionalFormatting>
  <conditionalFormatting sqref="H344:H348">
    <cfRule type="duplicateValues" dxfId="12290" priority="5938"/>
  </conditionalFormatting>
  <conditionalFormatting sqref="H344:H348">
    <cfRule type="expression" dxfId="12289" priority="5940">
      <formula>_xlfn.ISFORMULA(H344)=TRUE</formula>
    </cfRule>
  </conditionalFormatting>
  <conditionalFormatting sqref="H352:H353">
    <cfRule type="expression" dxfId="12288" priority="5936">
      <formula>_xlfn.ISFORMULA(H352)=TRUE</formula>
    </cfRule>
  </conditionalFormatting>
  <conditionalFormatting sqref="H352:H353">
    <cfRule type="duplicateValues" dxfId="12287" priority="5935"/>
  </conditionalFormatting>
  <conditionalFormatting sqref="H352:H353">
    <cfRule type="duplicateValues" dxfId="12286" priority="5934"/>
  </conditionalFormatting>
  <conditionalFormatting sqref="H349:H353">
    <cfRule type="duplicateValues" dxfId="12285" priority="5930"/>
    <cfRule type="duplicateValues" dxfId="12284" priority="5931"/>
    <cfRule type="duplicateValues" dxfId="12283" priority="5932"/>
    <cfRule type="expression" dxfId="12282" priority="5933">
      <formula>_xlfn.ISFORMULA(H349)=TRUE</formula>
    </cfRule>
  </conditionalFormatting>
  <conditionalFormatting sqref="H349:H353">
    <cfRule type="expression" dxfId="12281" priority="5929">
      <formula>_xlfn.ISFORMULA(H349)=TRUE</formula>
    </cfRule>
  </conditionalFormatting>
  <conditionalFormatting sqref="H349:H351">
    <cfRule type="expression" dxfId="12280" priority="5928">
      <formula>_xlfn.ISFORMULA(H349)=TRUE</formula>
    </cfRule>
  </conditionalFormatting>
  <conditionalFormatting sqref="H349">
    <cfRule type="duplicateValues" dxfId="12279" priority="5924"/>
  </conditionalFormatting>
  <conditionalFormatting sqref="H349">
    <cfRule type="duplicateValues" dxfId="12278" priority="5926"/>
  </conditionalFormatting>
  <conditionalFormatting sqref="H349">
    <cfRule type="duplicateValues" dxfId="12277" priority="5925"/>
  </conditionalFormatting>
  <conditionalFormatting sqref="H349">
    <cfRule type="expression" dxfId="12276" priority="5927">
      <formula>_xlfn.ISFORMULA(H349)=TRUE</formula>
    </cfRule>
  </conditionalFormatting>
  <conditionalFormatting sqref="H350:H353">
    <cfRule type="expression" dxfId="12275" priority="5923">
      <formula>_xlfn.ISFORMULA(H350)=TRUE</formula>
    </cfRule>
  </conditionalFormatting>
  <conditionalFormatting sqref="H360">
    <cfRule type="expression" dxfId="12274" priority="5922">
      <formula>_xlfn.ISFORMULA(H360)=TRUE</formula>
    </cfRule>
  </conditionalFormatting>
  <conditionalFormatting sqref="H360">
    <cfRule type="duplicateValues" dxfId="12273" priority="5921"/>
  </conditionalFormatting>
  <conditionalFormatting sqref="H360">
    <cfRule type="duplicateValues" dxfId="12272" priority="5920"/>
  </conditionalFormatting>
  <conditionalFormatting sqref="H360">
    <cfRule type="duplicateValues" dxfId="12271" priority="5916"/>
    <cfRule type="duplicateValues" dxfId="12270" priority="5917"/>
    <cfRule type="duplicateValues" dxfId="12269" priority="5918"/>
    <cfRule type="expression" dxfId="12268" priority="5919">
      <formula>_xlfn.ISFORMULA(H360)=TRUE</formula>
    </cfRule>
  </conditionalFormatting>
  <conditionalFormatting sqref="H360">
    <cfRule type="expression" dxfId="12267" priority="5915">
      <formula>_xlfn.ISFORMULA(H360)=TRUE</formula>
    </cfRule>
  </conditionalFormatting>
  <conditionalFormatting sqref="H360">
    <cfRule type="expression" dxfId="12266" priority="5914">
      <formula>_xlfn.ISFORMULA(H360)=TRUE</formula>
    </cfRule>
  </conditionalFormatting>
  <conditionalFormatting sqref="H356:H359">
    <cfRule type="expression" dxfId="12265" priority="5913">
      <formula>_xlfn.ISFORMULA(H356)=TRUE</formula>
    </cfRule>
  </conditionalFormatting>
  <conditionalFormatting sqref="H356:H359">
    <cfRule type="duplicateValues" dxfId="12264" priority="5912"/>
  </conditionalFormatting>
  <conditionalFormatting sqref="H356:H359">
    <cfRule type="duplicateValues" dxfId="12263" priority="5911"/>
  </conditionalFormatting>
  <conditionalFormatting sqref="H356:H359">
    <cfRule type="expression" dxfId="12262" priority="5910">
      <formula>_xlfn.ISFORMULA(H356)=TRUE</formula>
    </cfRule>
  </conditionalFormatting>
  <conditionalFormatting sqref="H360">
    <cfRule type="expression" dxfId="12261" priority="5909">
      <formula>_xlfn.ISFORMULA(H360)=TRUE</formula>
    </cfRule>
  </conditionalFormatting>
  <conditionalFormatting sqref="H356:H360">
    <cfRule type="expression" dxfId="12260" priority="5908">
      <formula>_xlfn.ISFORMULA(H356)=TRUE</formula>
    </cfRule>
  </conditionalFormatting>
  <conditionalFormatting sqref="H356:H360">
    <cfRule type="duplicateValues" dxfId="12259" priority="5907"/>
  </conditionalFormatting>
  <conditionalFormatting sqref="H356:H360">
    <cfRule type="duplicateValues" dxfId="12258" priority="5906"/>
  </conditionalFormatting>
  <conditionalFormatting sqref="H356:H360">
    <cfRule type="expression" dxfId="12257" priority="5905">
      <formula>_xlfn.ISFORMULA(H356)=TRUE</formula>
    </cfRule>
  </conditionalFormatting>
  <conditionalFormatting sqref="H356:H360">
    <cfRule type="duplicateValues" dxfId="12256" priority="5901"/>
    <cfRule type="duplicateValues" dxfId="12255" priority="5902"/>
    <cfRule type="duplicateValues" dxfId="12254" priority="5903"/>
    <cfRule type="expression" dxfId="12253" priority="5904">
      <formula>_xlfn.ISFORMULA(H356)=TRUE</formula>
    </cfRule>
  </conditionalFormatting>
  <conditionalFormatting sqref="H356:H360">
    <cfRule type="expression" dxfId="12252" priority="5900">
      <formula>_xlfn.ISFORMULA(H356)=TRUE</formula>
    </cfRule>
  </conditionalFormatting>
  <conditionalFormatting sqref="H361:H364">
    <cfRule type="expression" dxfId="12251" priority="5899">
      <formula>_xlfn.ISFORMULA(H361)=TRUE</formula>
    </cfRule>
  </conditionalFormatting>
  <conditionalFormatting sqref="H361:H364">
    <cfRule type="duplicateValues" dxfId="12250" priority="5898"/>
  </conditionalFormatting>
  <conditionalFormatting sqref="H361:H364">
    <cfRule type="duplicateValues" dxfId="12249" priority="5897"/>
  </conditionalFormatting>
  <conditionalFormatting sqref="H362:H364">
    <cfRule type="expression" dxfId="12248" priority="5896">
      <formula>_xlfn.ISFORMULA(H362)=TRUE</formula>
    </cfRule>
  </conditionalFormatting>
  <conditionalFormatting sqref="H361:H364">
    <cfRule type="duplicateValues" dxfId="12247" priority="5892"/>
    <cfRule type="duplicateValues" dxfId="12246" priority="5893"/>
    <cfRule type="duplicateValues" dxfId="12245" priority="5894"/>
    <cfRule type="expression" dxfId="12244" priority="5895">
      <formula>_xlfn.ISFORMULA(H361)=TRUE</formula>
    </cfRule>
  </conditionalFormatting>
  <conditionalFormatting sqref="H362:H364">
    <cfRule type="expression" dxfId="12243" priority="5891">
      <formula>_xlfn.ISFORMULA(H362)=TRUE</formula>
    </cfRule>
  </conditionalFormatting>
  <conditionalFormatting sqref="H361:H362">
    <cfRule type="expression" dxfId="12242" priority="5890">
      <formula>_xlfn.ISFORMULA(H361)=TRUE</formula>
    </cfRule>
  </conditionalFormatting>
  <conditionalFormatting sqref="H363:H364">
    <cfRule type="expression" dxfId="12241" priority="5889">
      <formula>_xlfn.ISFORMULA(H363)=TRUE</formula>
    </cfRule>
  </conditionalFormatting>
  <conditionalFormatting sqref="H361:H364">
    <cfRule type="expression" dxfId="12240" priority="5888">
      <formula>_xlfn.ISFORMULA(H361)=TRUE</formula>
    </cfRule>
  </conditionalFormatting>
  <conditionalFormatting sqref="H361:H364">
    <cfRule type="duplicateValues" dxfId="12239" priority="5887"/>
  </conditionalFormatting>
  <conditionalFormatting sqref="H361:H364">
    <cfRule type="duplicateValues" dxfId="12238" priority="5886"/>
  </conditionalFormatting>
  <conditionalFormatting sqref="H361:H362">
    <cfRule type="expression" dxfId="12237" priority="5885">
      <formula>_xlfn.ISFORMULA(H361)=TRUE</formula>
    </cfRule>
  </conditionalFormatting>
  <conditionalFormatting sqref="H363:H364">
    <cfRule type="expression" dxfId="12236" priority="5884">
      <formula>_xlfn.ISFORMULA(H363)=TRUE</formula>
    </cfRule>
  </conditionalFormatting>
  <conditionalFormatting sqref="H361:H364">
    <cfRule type="duplicateValues" dxfId="12235" priority="5880"/>
    <cfRule type="duplicateValues" dxfId="12234" priority="5881"/>
    <cfRule type="duplicateValues" dxfId="12233" priority="5882"/>
    <cfRule type="expression" dxfId="12232" priority="5883">
      <formula>_xlfn.ISFORMULA(H361)=TRUE</formula>
    </cfRule>
  </conditionalFormatting>
  <conditionalFormatting sqref="H361:H364">
    <cfRule type="expression" dxfId="12231" priority="5879">
      <formula>_xlfn.ISFORMULA(H361)=TRUE</formula>
    </cfRule>
  </conditionalFormatting>
  <conditionalFormatting sqref="H365:H370">
    <cfRule type="expression" dxfId="12230" priority="5878">
      <formula>_xlfn.ISFORMULA(H365)=TRUE</formula>
    </cfRule>
  </conditionalFormatting>
  <conditionalFormatting sqref="H365:H370">
    <cfRule type="duplicateValues" dxfId="12229" priority="5877"/>
  </conditionalFormatting>
  <conditionalFormatting sqref="H365:H370">
    <cfRule type="duplicateValues" dxfId="12228" priority="5876"/>
  </conditionalFormatting>
  <conditionalFormatting sqref="H365:H366">
    <cfRule type="expression" dxfId="12227" priority="5875">
      <formula>_xlfn.ISFORMULA(H365)=TRUE</formula>
    </cfRule>
  </conditionalFormatting>
  <conditionalFormatting sqref="H367:H368">
    <cfRule type="expression" dxfId="12226" priority="5874">
      <formula>_xlfn.ISFORMULA(H367)=TRUE</formula>
    </cfRule>
  </conditionalFormatting>
  <conditionalFormatting sqref="H369:H370">
    <cfRule type="expression" dxfId="12225" priority="5873">
      <formula>_xlfn.ISFORMULA(H369)=TRUE</formula>
    </cfRule>
  </conditionalFormatting>
  <conditionalFormatting sqref="H365:H370">
    <cfRule type="duplicateValues" dxfId="12224" priority="5869"/>
    <cfRule type="duplicateValues" dxfId="12223" priority="5870"/>
    <cfRule type="duplicateValues" dxfId="12222" priority="5871"/>
    <cfRule type="expression" dxfId="12221" priority="5872">
      <formula>_xlfn.ISFORMULA(H365)=TRUE</formula>
    </cfRule>
  </conditionalFormatting>
  <conditionalFormatting sqref="H365:H366">
    <cfRule type="expression" dxfId="12220" priority="5868">
      <formula>_xlfn.ISFORMULA(H365)=TRUE</formula>
    </cfRule>
  </conditionalFormatting>
  <conditionalFormatting sqref="H367:H370">
    <cfRule type="expression" dxfId="12219" priority="5867">
      <formula>_xlfn.ISFORMULA(H367)=TRUE</formula>
    </cfRule>
  </conditionalFormatting>
  <conditionalFormatting sqref="H365:H369">
    <cfRule type="expression" dxfId="12218" priority="5866">
      <formula>_xlfn.ISFORMULA(H365)=TRUE</formula>
    </cfRule>
  </conditionalFormatting>
  <conditionalFormatting sqref="H365:H370">
    <cfRule type="expression" dxfId="12217" priority="5865">
      <formula>_xlfn.ISFORMULA(H365)=TRUE</formula>
    </cfRule>
  </conditionalFormatting>
  <conditionalFormatting sqref="H365:H370">
    <cfRule type="duplicateValues" dxfId="12216" priority="5864"/>
  </conditionalFormatting>
  <conditionalFormatting sqref="H365:H370">
    <cfRule type="duplicateValues" dxfId="12215" priority="5863"/>
  </conditionalFormatting>
  <conditionalFormatting sqref="H365:H369">
    <cfRule type="expression" dxfId="12214" priority="5862">
      <formula>_xlfn.ISFORMULA(H365)=TRUE</formula>
    </cfRule>
  </conditionalFormatting>
  <conditionalFormatting sqref="H365:H370">
    <cfRule type="duplicateValues" dxfId="12213" priority="5858"/>
    <cfRule type="duplicateValues" dxfId="12212" priority="5859"/>
    <cfRule type="duplicateValues" dxfId="12211" priority="5860"/>
    <cfRule type="expression" dxfId="12210" priority="5861">
      <formula>_xlfn.ISFORMULA(H365)=TRUE</formula>
    </cfRule>
  </conditionalFormatting>
  <conditionalFormatting sqref="H365:H370">
    <cfRule type="expression" dxfId="12209" priority="5857">
      <formula>_xlfn.ISFORMULA(H365)=TRUE</formula>
    </cfRule>
  </conditionalFormatting>
  <conditionalFormatting sqref="H373:H377">
    <cfRule type="expression" dxfId="12208" priority="5856">
      <formula>_xlfn.ISFORMULA(H373)=TRUE</formula>
    </cfRule>
  </conditionalFormatting>
  <conditionalFormatting sqref="H373:H377">
    <cfRule type="expression" dxfId="12207" priority="5855">
      <formula>_xlfn.ISFORMULA(H373)=TRUE</formula>
    </cfRule>
  </conditionalFormatting>
  <conditionalFormatting sqref="H377">
    <cfRule type="duplicateValues" dxfId="12206" priority="5851"/>
    <cfRule type="duplicateValues" dxfId="12205" priority="5852"/>
    <cfRule type="duplicateValues" dxfId="12204" priority="5853"/>
    <cfRule type="expression" dxfId="12203" priority="5854">
      <formula>_xlfn.ISFORMULA(H377)=TRUE</formula>
    </cfRule>
  </conditionalFormatting>
  <conditionalFormatting sqref="H377">
    <cfRule type="expression" dxfId="12202" priority="5850">
      <formula>_xlfn.ISFORMULA(H377)=TRUE</formula>
    </cfRule>
  </conditionalFormatting>
  <conditionalFormatting sqref="H377">
    <cfRule type="expression" dxfId="12201" priority="5849">
      <formula>_xlfn.ISFORMULA(H377)=TRUE</formula>
    </cfRule>
  </conditionalFormatting>
  <conditionalFormatting sqref="H373:H376">
    <cfRule type="expression" dxfId="12200" priority="5848">
      <formula>_xlfn.ISFORMULA(H373)=TRUE</formula>
    </cfRule>
  </conditionalFormatting>
  <conditionalFormatting sqref="H373:H376">
    <cfRule type="duplicateValues" dxfId="12199" priority="5847"/>
  </conditionalFormatting>
  <conditionalFormatting sqref="H373:H376">
    <cfRule type="duplicateValues" dxfId="12198" priority="5846"/>
  </conditionalFormatting>
  <conditionalFormatting sqref="H373:H376">
    <cfRule type="expression" dxfId="12197" priority="5845">
      <formula>_xlfn.ISFORMULA(H373)=TRUE</formula>
    </cfRule>
  </conditionalFormatting>
  <conditionalFormatting sqref="H377">
    <cfRule type="expression" dxfId="12196" priority="5844">
      <formula>_xlfn.ISFORMULA(H377)=TRUE</formula>
    </cfRule>
  </conditionalFormatting>
  <conditionalFormatting sqref="H379:H383">
    <cfRule type="expression" dxfId="12195" priority="5843">
      <formula>_xlfn.ISFORMULA(H379)=TRUE</formula>
    </cfRule>
  </conditionalFormatting>
  <conditionalFormatting sqref="H384:H385">
    <cfRule type="expression" dxfId="12194" priority="5842">
      <formula>_xlfn.ISFORMULA(H384)=TRUE</formula>
    </cfRule>
  </conditionalFormatting>
  <conditionalFormatting sqref="H386">
    <cfRule type="expression" dxfId="12193" priority="5841">
      <formula>_xlfn.ISFORMULA(H386)=TRUE</formula>
    </cfRule>
  </conditionalFormatting>
  <conditionalFormatting sqref="H379:H383">
    <cfRule type="expression" dxfId="12192" priority="5840">
      <formula>_xlfn.ISFORMULA(H379)=TRUE</formula>
    </cfRule>
  </conditionalFormatting>
  <conditionalFormatting sqref="H384:H385">
    <cfRule type="expression" dxfId="12191" priority="5839">
      <formula>_xlfn.ISFORMULA(H384)=TRUE</formula>
    </cfRule>
  </conditionalFormatting>
  <conditionalFormatting sqref="H386">
    <cfRule type="expression" dxfId="12190" priority="5838">
      <formula>_xlfn.ISFORMULA(H386)=TRUE</formula>
    </cfRule>
  </conditionalFormatting>
  <conditionalFormatting sqref="H378:H386">
    <cfRule type="duplicateValues" dxfId="12189" priority="5834"/>
    <cfRule type="duplicateValues" dxfId="12188" priority="5835"/>
    <cfRule type="duplicateValues" dxfId="12187" priority="5836"/>
    <cfRule type="expression" dxfId="12186" priority="5837">
      <formula>_xlfn.ISFORMULA(H378)=TRUE</formula>
    </cfRule>
  </conditionalFormatting>
  <conditionalFormatting sqref="H379:H383">
    <cfRule type="expression" dxfId="12185" priority="5833">
      <formula>_xlfn.ISFORMULA(H379)=TRUE</formula>
    </cfRule>
  </conditionalFormatting>
  <conditionalFormatting sqref="H384:H386">
    <cfRule type="expression" dxfId="12184" priority="5832">
      <formula>_xlfn.ISFORMULA(H384)=TRUE</formula>
    </cfRule>
  </conditionalFormatting>
  <conditionalFormatting sqref="H378:H379">
    <cfRule type="expression" dxfId="12183" priority="5831">
      <formula>_xlfn.ISFORMULA(H378)=TRUE</formula>
    </cfRule>
  </conditionalFormatting>
  <conditionalFormatting sqref="H380:H386">
    <cfRule type="expression" dxfId="12182" priority="5830">
      <formula>_xlfn.ISFORMULA(H380)=TRUE</formula>
    </cfRule>
  </conditionalFormatting>
  <conditionalFormatting sqref="H316">
    <cfRule type="duplicateValues" dxfId="12181" priority="5826"/>
  </conditionalFormatting>
  <conditionalFormatting sqref="H316">
    <cfRule type="duplicateValues" dxfId="12180" priority="5828"/>
  </conditionalFormatting>
  <conditionalFormatting sqref="H316">
    <cfRule type="duplicateValues" dxfId="12179" priority="5827"/>
  </conditionalFormatting>
  <conditionalFormatting sqref="H316">
    <cfRule type="expression" dxfId="12178" priority="5829">
      <formula>_xlfn.ISFORMULA(H316)=TRUE</formula>
    </cfRule>
  </conditionalFormatting>
  <conditionalFormatting sqref="H318:H323">
    <cfRule type="duplicateValues" dxfId="12177" priority="5822"/>
  </conditionalFormatting>
  <conditionalFormatting sqref="H318:H323">
    <cfRule type="duplicateValues" dxfId="12176" priority="5824"/>
  </conditionalFormatting>
  <conditionalFormatting sqref="H318:H323">
    <cfRule type="duplicateValues" dxfId="12175" priority="5823"/>
  </conditionalFormatting>
  <conditionalFormatting sqref="H318:H323">
    <cfRule type="expression" dxfId="12174" priority="5825">
      <formula>_xlfn.ISFORMULA(H318)=TRUE</formula>
    </cfRule>
  </conditionalFormatting>
  <conditionalFormatting sqref="H317">
    <cfRule type="duplicateValues" dxfId="12173" priority="5818"/>
  </conditionalFormatting>
  <conditionalFormatting sqref="H317">
    <cfRule type="duplicateValues" dxfId="12172" priority="5820"/>
  </conditionalFormatting>
  <conditionalFormatting sqref="H317">
    <cfRule type="duplicateValues" dxfId="12171" priority="5819"/>
  </conditionalFormatting>
  <conditionalFormatting sqref="H317">
    <cfRule type="expression" dxfId="12170" priority="5821">
      <formula>_xlfn.ISFORMULA(H317)=TRUE</formula>
    </cfRule>
  </conditionalFormatting>
  <conditionalFormatting sqref="H213 H240:H281 H182 H206:H207 H185:H198 H217:H238 H306:H314 H736:H1048576 H316:H411 H1:H180 H283:H304">
    <cfRule type="duplicateValues" dxfId="12169" priority="5817"/>
  </conditionalFormatting>
  <conditionalFormatting sqref="H29">
    <cfRule type="duplicateValues" dxfId="12168" priority="5812"/>
  </conditionalFormatting>
  <conditionalFormatting sqref="H29">
    <cfRule type="expression" dxfId="12167" priority="5816">
      <formula>_xlfn.ISFORMULA(H29)=TRUE</formula>
    </cfRule>
  </conditionalFormatting>
  <conditionalFormatting sqref="H29">
    <cfRule type="duplicateValues" dxfId="12166" priority="5815"/>
  </conditionalFormatting>
  <conditionalFormatting sqref="H29">
    <cfRule type="duplicateValues" dxfId="12165" priority="5814"/>
  </conditionalFormatting>
  <conditionalFormatting sqref="H29">
    <cfRule type="duplicateValues" dxfId="12164" priority="5813"/>
  </conditionalFormatting>
  <conditionalFormatting sqref="H30">
    <cfRule type="duplicateValues" dxfId="12163" priority="5807"/>
  </conditionalFormatting>
  <conditionalFormatting sqref="H30">
    <cfRule type="expression" dxfId="12162" priority="5811">
      <formula>_xlfn.ISFORMULA(H30)=TRUE</formula>
    </cfRule>
  </conditionalFormatting>
  <conditionalFormatting sqref="H30">
    <cfRule type="duplicateValues" dxfId="12161" priority="5810"/>
  </conditionalFormatting>
  <conditionalFormatting sqref="H30">
    <cfRule type="duplicateValues" dxfId="12160" priority="5809"/>
  </conditionalFormatting>
  <conditionalFormatting sqref="H30">
    <cfRule type="duplicateValues" dxfId="12159" priority="5808"/>
  </conditionalFormatting>
  <conditionalFormatting sqref="H30">
    <cfRule type="duplicateValues" dxfId="12158" priority="5802"/>
  </conditionalFormatting>
  <conditionalFormatting sqref="H30">
    <cfRule type="expression" dxfId="12157" priority="5806">
      <formula>_xlfn.ISFORMULA(H30)=TRUE</formula>
    </cfRule>
  </conditionalFormatting>
  <conditionalFormatting sqref="H30">
    <cfRule type="duplicateValues" dxfId="12156" priority="5805"/>
  </conditionalFormatting>
  <conditionalFormatting sqref="H30">
    <cfRule type="duplicateValues" dxfId="12155" priority="5804"/>
  </conditionalFormatting>
  <conditionalFormatting sqref="H30">
    <cfRule type="duplicateValues" dxfId="12154" priority="5803"/>
  </conditionalFormatting>
  <conditionalFormatting sqref="H31">
    <cfRule type="duplicateValues" dxfId="12153" priority="5797"/>
  </conditionalFormatting>
  <conditionalFormatting sqref="H31">
    <cfRule type="expression" dxfId="12152" priority="5801">
      <formula>_xlfn.ISFORMULA(H31)=TRUE</formula>
    </cfRule>
  </conditionalFormatting>
  <conditionalFormatting sqref="H31">
    <cfRule type="duplicateValues" dxfId="12151" priority="5800"/>
  </conditionalFormatting>
  <conditionalFormatting sqref="H31">
    <cfRule type="duplicateValues" dxfId="12150" priority="5799"/>
  </conditionalFormatting>
  <conditionalFormatting sqref="H31">
    <cfRule type="duplicateValues" dxfId="12149" priority="5798"/>
  </conditionalFormatting>
  <conditionalFormatting sqref="H35">
    <cfRule type="duplicateValues" dxfId="12148" priority="5792"/>
  </conditionalFormatting>
  <conditionalFormatting sqref="H35">
    <cfRule type="expression" dxfId="12147" priority="5796">
      <formula>_xlfn.ISFORMULA(H35)=TRUE</formula>
    </cfRule>
  </conditionalFormatting>
  <conditionalFormatting sqref="H35">
    <cfRule type="duplicateValues" dxfId="12146" priority="5795"/>
  </conditionalFormatting>
  <conditionalFormatting sqref="H35">
    <cfRule type="duplicateValues" dxfId="12145" priority="5794"/>
  </conditionalFormatting>
  <conditionalFormatting sqref="H35">
    <cfRule type="duplicateValues" dxfId="12144" priority="5793"/>
  </conditionalFormatting>
  <conditionalFormatting sqref="H35">
    <cfRule type="duplicateValues" dxfId="12143" priority="5787"/>
  </conditionalFormatting>
  <conditionalFormatting sqref="H35">
    <cfRule type="expression" dxfId="12142" priority="5791">
      <formula>_xlfn.ISFORMULA(H35)=TRUE</formula>
    </cfRule>
  </conditionalFormatting>
  <conditionalFormatting sqref="H35">
    <cfRule type="duplicateValues" dxfId="12141" priority="5790"/>
  </conditionalFormatting>
  <conditionalFormatting sqref="H35">
    <cfRule type="duplicateValues" dxfId="12140" priority="5789"/>
  </conditionalFormatting>
  <conditionalFormatting sqref="H35">
    <cfRule type="duplicateValues" dxfId="12139" priority="5788"/>
  </conditionalFormatting>
  <conditionalFormatting sqref="H33">
    <cfRule type="duplicateValues" dxfId="12138" priority="5782"/>
  </conditionalFormatting>
  <conditionalFormatting sqref="H33">
    <cfRule type="expression" dxfId="12137" priority="5786">
      <formula>_xlfn.ISFORMULA(H33)=TRUE</formula>
    </cfRule>
  </conditionalFormatting>
  <conditionalFormatting sqref="H33">
    <cfRule type="duplicateValues" dxfId="12136" priority="5785"/>
  </conditionalFormatting>
  <conditionalFormatting sqref="H33">
    <cfRule type="duplicateValues" dxfId="12135" priority="5784"/>
  </conditionalFormatting>
  <conditionalFormatting sqref="H33">
    <cfRule type="duplicateValues" dxfId="12134" priority="5783"/>
  </conditionalFormatting>
  <conditionalFormatting sqref="H33">
    <cfRule type="duplicateValues" dxfId="12133" priority="5777"/>
  </conditionalFormatting>
  <conditionalFormatting sqref="H33">
    <cfRule type="expression" dxfId="12132" priority="5781">
      <formula>_xlfn.ISFORMULA(H33)=TRUE</formula>
    </cfRule>
  </conditionalFormatting>
  <conditionalFormatting sqref="H33">
    <cfRule type="duplicateValues" dxfId="12131" priority="5780"/>
  </conditionalFormatting>
  <conditionalFormatting sqref="H33">
    <cfRule type="duplicateValues" dxfId="12130" priority="5779"/>
  </conditionalFormatting>
  <conditionalFormatting sqref="H33">
    <cfRule type="duplicateValues" dxfId="12129" priority="5778"/>
  </conditionalFormatting>
  <conditionalFormatting sqref="H34">
    <cfRule type="duplicateValues" dxfId="12128" priority="5772"/>
  </conditionalFormatting>
  <conditionalFormatting sqref="H34">
    <cfRule type="expression" dxfId="12127" priority="5776">
      <formula>_xlfn.ISFORMULA(H34)=TRUE</formula>
    </cfRule>
  </conditionalFormatting>
  <conditionalFormatting sqref="H34">
    <cfRule type="duplicateValues" dxfId="12126" priority="5775"/>
  </conditionalFormatting>
  <conditionalFormatting sqref="H34">
    <cfRule type="duplicateValues" dxfId="12125" priority="5774"/>
  </conditionalFormatting>
  <conditionalFormatting sqref="H34">
    <cfRule type="duplicateValues" dxfId="12124" priority="5773"/>
  </conditionalFormatting>
  <conditionalFormatting sqref="H34">
    <cfRule type="duplicateValues" dxfId="12123" priority="5767"/>
  </conditionalFormatting>
  <conditionalFormatting sqref="H34">
    <cfRule type="expression" dxfId="12122" priority="5771">
      <formula>_xlfn.ISFORMULA(H34)=TRUE</formula>
    </cfRule>
  </conditionalFormatting>
  <conditionalFormatting sqref="H34">
    <cfRule type="duplicateValues" dxfId="12121" priority="5770"/>
  </conditionalFormatting>
  <conditionalFormatting sqref="H34">
    <cfRule type="duplicateValues" dxfId="12120" priority="5769"/>
  </conditionalFormatting>
  <conditionalFormatting sqref="H34">
    <cfRule type="duplicateValues" dxfId="12119" priority="5768"/>
  </conditionalFormatting>
  <conditionalFormatting sqref="H39">
    <cfRule type="duplicateValues" dxfId="12118" priority="5755"/>
    <cfRule type="duplicateValues" dxfId="12117" priority="5756"/>
    <cfRule type="duplicateValues" dxfId="12116" priority="5757"/>
    <cfRule type="duplicateValues" dxfId="12115" priority="5758"/>
    <cfRule type="duplicateValues" dxfId="12114" priority="5759"/>
    <cfRule type="expression" dxfId="12113" priority="5760">
      <formula>_xlfn.ISFORMULA(H39)=TRUE</formula>
    </cfRule>
    <cfRule type="duplicateValues" dxfId="12112" priority="5761"/>
    <cfRule type="expression" dxfId="12111" priority="5762">
      <formula>_xlfn.ISFORMULA(H39)=TRUE</formula>
    </cfRule>
    <cfRule type="duplicateValues" dxfId="12110" priority="5763"/>
    <cfRule type="duplicateValues" dxfId="12109" priority="5764"/>
    <cfRule type="duplicateValues" dxfId="12108" priority="5765"/>
    <cfRule type="expression" dxfId="12107" priority="5766">
      <formula>_xlfn.ISFORMULA(H39)=TRUE</formula>
    </cfRule>
  </conditionalFormatting>
  <conditionalFormatting sqref="H39">
    <cfRule type="duplicateValues" dxfId="12106" priority="5747"/>
    <cfRule type="duplicateValues" dxfId="12105" priority="5748"/>
    <cfRule type="duplicateValues" dxfId="12104" priority="5749"/>
    <cfRule type="expression" dxfId="12103" priority="5750">
      <formula>_xlfn.ISFORMULA(H39)=TRUE</formula>
    </cfRule>
    <cfRule type="duplicateValues" dxfId="12102" priority="5751"/>
    <cfRule type="duplicateValues" dxfId="12101" priority="5752"/>
    <cfRule type="duplicateValues" dxfId="12100" priority="5753"/>
    <cfRule type="expression" dxfId="12099" priority="5754">
      <formula>_xlfn.ISFORMULA(H39)=TRUE</formula>
    </cfRule>
  </conditionalFormatting>
  <conditionalFormatting sqref="H49">
    <cfRule type="duplicateValues" dxfId="12098" priority="5741"/>
  </conditionalFormatting>
  <conditionalFormatting sqref="H49">
    <cfRule type="expression" dxfId="12097" priority="5746">
      <formula>_xlfn.ISFORMULA(H49)=TRUE</formula>
    </cfRule>
  </conditionalFormatting>
  <conditionalFormatting sqref="H49">
    <cfRule type="expression" dxfId="12096" priority="5744">
      <formula>_xlfn.ISFORMULA(H49)=TRUE</formula>
    </cfRule>
  </conditionalFormatting>
  <conditionalFormatting sqref="H49">
    <cfRule type="duplicateValues" dxfId="12095" priority="5745"/>
  </conditionalFormatting>
  <conditionalFormatting sqref="H49">
    <cfRule type="duplicateValues" dxfId="12094" priority="5743"/>
  </conditionalFormatting>
  <conditionalFormatting sqref="H49">
    <cfRule type="duplicateValues" dxfId="12093" priority="5742"/>
  </conditionalFormatting>
  <conditionalFormatting sqref="H52">
    <cfRule type="duplicateValues" dxfId="12092" priority="5735"/>
  </conditionalFormatting>
  <conditionalFormatting sqref="H52">
    <cfRule type="expression" dxfId="12091" priority="5740">
      <formula>_xlfn.ISFORMULA(H52)=TRUE</formula>
    </cfRule>
  </conditionalFormatting>
  <conditionalFormatting sqref="H52">
    <cfRule type="expression" dxfId="12090" priority="5738">
      <formula>_xlfn.ISFORMULA(H52)=TRUE</formula>
    </cfRule>
  </conditionalFormatting>
  <conditionalFormatting sqref="H52">
    <cfRule type="duplicateValues" dxfId="12089" priority="5739"/>
  </conditionalFormatting>
  <conditionalFormatting sqref="H52">
    <cfRule type="duplicateValues" dxfId="12088" priority="5737"/>
  </conditionalFormatting>
  <conditionalFormatting sqref="H52">
    <cfRule type="duplicateValues" dxfId="12087" priority="5736"/>
  </conditionalFormatting>
  <conditionalFormatting sqref="H59 H62">
    <cfRule type="expression" dxfId="12086" priority="5734">
      <formula>_xlfn.ISFORMULA(H59)=TRUE</formula>
    </cfRule>
  </conditionalFormatting>
  <conditionalFormatting sqref="H59 H62">
    <cfRule type="duplicateValues" dxfId="12085" priority="5733"/>
  </conditionalFormatting>
  <conditionalFormatting sqref="H59 H62">
    <cfRule type="duplicateValues" dxfId="12084" priority="5732"/>
  </conditionalFormatting>
  <conditionalFormatting sqref="H59 H62">
    <cfRule type="duplicateValues" dxfId="12083" priority="5731"/>
  </conditionalFormatting>
  <conditionalFormatting sqref="H56">
    <cfRule type="duplicateValues" dxfId="12082" priority="5725"/>
  </conditionalFormatting>
  <conditionalFormatting sqref="H56">
    <cfRule type="expression" dxfId="12081" priority="5730">
      <formula>_xlfn.ISFORMULA(H56)=TRUE</formula>
    </cfRule>
  </conditionalFormatting>
  <conditionalFormatting sqref="H56">
    <cfRule type="expression" dxfId="12080" priority="5728">
      <formula>_xlfn.ISFORMULA(H56)=TRUE</formula>
    </cfRule>
  </conditionalFormatting>
  <conditionalFormatting sqref="H56">
    <cfRule type="duplicateValues" dxfId="12079" priority="5729"/>
  </conditionalFormatting>
  <conditionalFormatting sqref="H56">
    <cfRule type="duplicateValues" dxfId="12078" priority="5727"/>
  </conditionalFormatting>
  <conditionalFormatting sqref="H56">
    <cfRule type="duplicateValues" dxfId="12077" priority="5726"/>
  </conditionalFormatting>
  <conditionalFormatting sqref="H55">
    <cfRule type="duplicateValues" dxfId="12076" priority="5719"/>
  </conditionalFormatting>
  <conditionalFormatting sqref="H55">
    <cfRule type="expression" dxfId="12075" priority="5724">
      <formula>_xlfn.ISFORMULA(H55)=TRUE</formula>
    </cfRule>
  </conditionalFormatting>
  <conditionalFormatting sqref="H55">
    <cfRule type="expression" dxfId="12074" priority="5722">
      <formula>_xlfn.ISFORMULA(H55)=TRUE</formula>
    </cfRule>
  </conditionalFormatting>
  <conditionalFormatting sqref="H55">
    <cfRule type="duplicateValues" dxfId="12073" priority="5723"/>
  </conditionalFormatting>
  <conditionalFormatting sqref="H55">
    <cfRule type="duplicateValues" dxfId="12072" priority="5721"/>
  </conditionalFormatting>
  <conditionalFormatting sqref="H55">
    <cfRule type="duplicateValues" dxfId="12071" priority="5720"/>
  </conditionalFormatting>
  <conditionalFormatting sqref="H69">
    <cfRule type="duplicateValues" dxfId="12070" priority="5714"/>
  </conditionalFormatting>
  <conditionalFormatting sqref="H69">
    <cfRule type="expression" dxfId="12069" priority="5718">
      <formula>_xlfn.ISFORMULA(H69)=TRUE</formula>
    </cfRule>
  </conditionalFormatting>
  <conditionalFormatting sqref="H69">
    <cfRule type="duplicateValues" dxfId="12068" priority="5717"/>
  </conditionalFormatting>
  <conditionalFormatting sqref="H69">
    <cfRule type="duplicateValues" dxfId="12067" priority="5716"/>
  </conditionalFormatting>
  <conditionalFormatting sqref="H69">
    <cfRule type="duplicateValues" dxfId="12066" priority="5715"/>
  </conditionalFormatting>
  <conditionalFormatting sqref="H64">
    <cfRule type="duplicateValues" dxfId="12065" priority="5709"/>
  </conditionalFormatting>
  <conditionalFormatting sqref="H64">
    <cfRule type="expression" dxfId="12064" priority="5713">
      <formula>_xlfn.ISFORMULA(H64)=TRUE</formula>
    </cfRule>
  </conditionalFormatting>
  <conditionalFormatting sqref="H64">
    <cfRule type="duplicateValues" dxfId="12063" priority="5712"/>
  </conditionalFormatting>
  <conditionalFormatting sqref="H64">
    <cfRule type="duplicateValues" dxfId="12062" priority="5711"/>
  </conditionalFormatting>
  <conditionalFormatting sqref="H64">
    <cfRule type="duplicateValues" dxfId="12061" priority="5710"/>
  </conditionalFormatting>
  <conditionalFormatting sqref="H68">
    <cfRule type="duplicateValues" dxfId="12060" priority="5701"/>
    <cfRule type="duplicateValues" dxfId="12059" priority="5702"/>
    <cfRule type="duplicateValues" dxfId="12058" priority="5703"/>
    <cfRule type="expression" dxfId="12057" priority="5704">
      <formula>_xlfn.ISFORMULA(H68)=TRUE</formula>
    </cfRule>
    <cfRule type="duplicateValues" dxfId="12056" priority="5705"/>
    <cfRule type="duplicateValues" dxfId="12055" priority="5706"/>
    <cfRule type="duplicateValues" dxfId="12054" priority="5707"/>
    <cfRule type="expression" dxfId="12053" priority="5708">
      <formula>_xlfn.ISFORMULA(H68)=TRUE</formula>
    </cfRule>
  </conditionalFormatting>
  <conditionalFormatting sqref="H328:H332">
    <cfRule type="expression" dxfId="12052" priority="5700">
      <formula>_xlfn.ISFORMULA(H328)=TRUE</formula>
    </cfRule>
  </conditionalFormatting>
  <conditionalFormatting sqref="H333:H334">
    <cfRule type="expression" dxfId="12051" priority="5699">
      <formula>_xlfn.ISFORMULA(H333)=TRUE</formula>
    </cfRule>
  </conditionalFormatting>
  <conditionalFormatting sqref="H335:H336">
    <cfRule type="expression" dxfId="12050" priority="5698">
      <formula>_xlfn.ISFORMULA(H335)=TRUE</formula>
    </cfRule>
  </conditionalFormatting>
  <conditionalFormatting sqref="H328:H332">
    <cfRule type="expression" dxfId="12049" priority="5697">
      <formula>_xlfn.ISFORMULA(H328)=TRUE</formula>
    </cfRule>
  </conditionalFormatting>
  <conditionalFormatting sqref="H333:H334">
    <cfRule type="expression" dxfId="12048" priority="5696">
      <formula>_xlfn.ISFORMULA(H333)=TRUE</formula>
    </cfRule>
  </conditionalFormatting>
  <conditionalFormatting sqref="H335">
    <cfRule type="expression" dxfId="12047" priority="5695">
      <formula>_xlfn.ISFORMULA(H335)=TRUE</formula>
    </cfRule>
  </conditionalFormatting>
  <conditionalFormatting sqref="H328:H335">
    <cfRule type="duplicateValues" dxfId="12046" priority="5691"/>
    <cfRule type="duplicateValues" dxfId="12045" priority="5692"/>
    <cfRule type="duplicateValues" dxfId="12044" priority="5693"/>
    <cfRule type="expression" dxfId="12043" priority="5694">
      <formula>_xlfn.ISFORMULA(H328)=TRUE</formula>
    </cfRule>
  </conditionalFormatting>
  <conditionalFormatting sqref="H328:H332">
    <cfRule type="expression" dxfId="12042" priority="5690">
      <formula>_xlfn.ISFORMULA(H328)=TRUE</formula>
    </cfRule>
  </conditionalFormatting>
  <conditionalFormatting sqref="H333:H335">
    <cfRule type="expression" dxfId="12041" priority="5689">
      <formula>_xlfn.ISFORMULA(H333)=TRUE</formula>
    </cfRule>
  </conditionalFormatting>
  <conditionalFormatting sqref="H328">
    <cfRule type="expression" dxfId="12040" priority="5688">
      <formula>_xlfn.ISFORMULA(H328)=TRUE</formula>
    </cfRule>
  </conditionalFormatting>
  <conditionalFormatting sqref="H329:H335">
    <cfRule type="expression" dxfId="12039" priority="5687">
      <formula>_xlfn.ISFORMULA(H329)=TRUE</formula>
    </cfRule>
  </conditionalFormatting>
  <conditionalFormatting sqref="H328:H332">
    <cfRule type="expression" dxfId="12038" priority="5686">
      <formula>_xlfn.ISFORMULA(H328)=TRUE</formula>
    </cfRule>
  </conditionalFormatting>
  <conditionalFormatting sqref="H333:H334">
    <cfRule type="expression" dxfId="12037" priority="5685">
      <formula>_xlfn.ISFORMULA(H333)=TRUE</formula>
    </cfRule>
  </conditionalFormatting>
  <conditionalFormatting sqref="H335:H336">
    <cfRule type="expression" dxfId="12036" priority="5684">
      <formula>_xlfn.ISFORMULA(H335)=TRUE</formula>
    </cfRule>
  </conditionalFormatting>
  <conditionalFormatting sqref="H328:H336">
    <cfRule type="duplicateValues" dxfId="12035" priority="5680"/>
    <cfRule type="duplicateValues" dxfId="12034" priority="5681"/>
    <cfRule type="duplicateValues" dxfId="12033" priority="5682"/>
    <cfRule type="expression" dxfId="12032" priority="5683">
      <formula>_xlfn.ISFORMULA(H328)=TRUE</formula>
    </cfRule>
  </conditionalFormatting>
  <conditionalFormatting sqref="H328:H332">
    <cfRule type="expression" dxfId="12031" priority="5679">
      <formula>_xlfn.ISFORMULA(H328)=TRUE</formula>
    </cfRule>
  </conditionalFormatting>
  <conditionalFormatting sqref="H333:H336">
    <cfRule type="expression" dxfId="12030" priority="5678">
      <formula>_xlfn.ISFORMULA(H333)=TRUE</formula>
    </cfRule>
  </conditionalFormatting>
  <conditionalFormatting sqref="H328">
    <cfRule type="expression" dxfId="12029" priority="5677">
      <formula>_xlfn.ISFORMULA(H328)=TRUE</formula>
    </cfRule>
  </conditionalFormatting>
  <conditionalFormatting sqref="H329:H335">
    <cfRule type="expression" dxfId="12028" priority="5676">
      <formula>_xlfn.ISFORMULA(H329)=TRUE</formula>
    </cfRule>
  </conditionalFormatting>
  <conditionalFormatting sqref="H328:H336">
    <cfRule type="expression" dxfId="12027" priority="5675">
      <formula>_xlfn.ISFORMULA(H328)=TRUE</formula>
    </cfRule>
  </conditionalFormatting>
  <conditionalFormatting sqref="H328:H336">
    <cfRule type="duplicateValues" dxfId="12026" priority="5674"/>
  </conditionalFormatting>
  <conditionalFormatting sqref="H328:H336">
    <cfRule type="duplicateValues" dxfId="12025" priority="5673"/>
  </conditionalFormatting>
  <conditionalFormatting sqref="H328">
    <cfRule type="expression" dxfId="12024" priority="5672">
      <formula>_xlfn.ISFORMULA(H328)=TRUE</formula>
    </cfRule>
  </conditionalFormatting>
  <conditionalFormatting sqref="H329:H335">
    <cfRule type="expression" dxfId="12023" priority="5671">
      <formula>_xlfn.ISFORMULA(H329)=TRUE</formula>
    </cfRule>
  </conditionalFormatting>
  <conditionalFormatting sqref="H328:H336">
    <cfRule type="duplicateValues" dxfId="12022" priority="5667"/>
    <cfRule type="duplicateValues" dxfId="12021" priority="5668"/>
    <cfRule type="duplicateValues" dxfId="12020" priority="5669"/>
    <cfRule type="expression" dxfId="12019" priority="5670">
      <formula>_xlfn.ISFORMULA(H328)=TRUE</formula>
    </cfRule>
  </conditionalFormatting>
  <conditionalFormatting sqref="H328:H330">
    <cfRule type="expression" dxfId="12018" priority="5666">
      <formula>_xlfn.ISFORMULA(H328)=TRUE</formula>
    </cfRule>
  </conditionalFormatting>
  <conditionalFormatting sqref="H331:H336">
    <cfRule type="expression" dxfId="12017" priority="5665">
      <formula>_xlfn.ISFORMULA(H331)=TRUE</formula>
    </cfRule>
  </conditionalFormatting>
  <conditionalFormatting sqref="H328:H331">
    <cfRule type="expression" dxfId="12016" priority="5664">
      <formula>_xlfn.ISFORMULA(H328)=TRUE</formula>
    </cfRule>
  </conditionalFormatting>
  <conditionalFormatting sqref="H328:H331">
    <cfRule type="expression" dxfId="12015" priority="5663">
      <formula>_xlfn.ISFORMULA(H328)=TRUE</formula>
    </cfRule>
  </conditionalFormatting>
  <conditionalFormatting sqref="H331">
    <cfRule type="duplicateValues" dxfId="12014" priority="5659"/>
    <cfRule type="duplicateValues" dxfId="12013" priority="5660"/>
    <cfRule type="duplicateValues" dxfId="12012" priority="5661"/>
    <cfRule type="expression" dxfId="12011" priority="5662">
      <formula>_xlfn.ISFORMULA(H331)=TRUE</formula>
    </cfRule>
  </conditionalFormatting>
  <conditionalFormatting sqref="H331">
    <cfRule type="expression" dxfId="12010" priority="5658">
      <formula>_xlfn.ISFORMULA(H331)=TRUE</formula>
    </cfRule>
  </conditionalFormatting>
  <conditionalFormatting sqref="H331">
    <cfRule type="expression" dxfId="12009" priority="5657">
      <formula>_xlfn.ISFORMULA(H331)=TRUE</formula>
    </cfRule>
  </conditionalFormatting>
  <conditionalFormatting sqref="H328:H330">
    <cfRule type="expression" dxfId="12008" priority="5656">
      <formula>_xlfn.ISFORMULA(H328)=TRUE</formula>
    </cfRule>
  </conditionalFormatting>
  <conditionalFormatting sqref="H328:H330">
    <cfRule type="duplicateValues" dxfId="12007" priority="5655"/>
  </conditionalFormatting>
  <conditionalFormatting sqref="H328:H330">
    <cfRule type="duplicateValues" dxfId="12006" priority="5654"/>
  </conditionalFormatting>
  <conditionalFormatting sqref="H328:H330">
    <cfRule type="expression" dxfId="12005" priority="5653">
      <formula>_xlfn.ISFORMULA(H328)=TRUE</formula>
    </cfRule>
  </conditionalFormatting>
  <conditionalFormatting sqref="H331">
    <cfRule type="expression" dxfId="12004" priority="5652">
      <formula>_xlfn.ISFORMULA(H331)=TRUE</formula>
    </cfRule>
  </conditionalFormatting>
  <conditionalFormatting sqref="H333:H336">
    <cfRule type="expression" dxfId="12003" priority="5651">
      <formula>_xlfn.ISFORMULA(H333)=TRUE</formula>
    </cfRule>
  </conditionalFormatting>
  <conditionalFormatting sqref="H333:H336">
    <cfRule type="expression" dxfId="12002" priority="5650">
      <formula>_xlfn.ISFORMULA(H333)=TRUE</formula>
    </cfRule>
  </conditionalFormatting>
  <conditionalFormatting sqref="H332:H336">
    <cfRule type="duplicateValues" dxfId="12001" priority="5646"/>
    <cfRule type="duplicateValues" dxfId="12000" priority="5647"/>
    <cfRule type="duplicateValues" dxfId="11999" priority="5648"/>
    <cfRule type="expression" dxfId="11998" priority="5649">
      <formula>_xlfn.ISFORMULA(H332)=TRUE</formula>
    </cfRule>
  </conditionalFormatting>
  <conditionalFormatting sqref="H333:H336">
    <cfRule type="expression" dxfId="11997" priority="5645">
      <formula>_xlfn.ISFORMULA(H333)=TRUE</formula>
    </cfRule>
  </conditionalFormatting>
  <conditionalFormatting sqref="H332:H333">
    <cfRule type="expression" dxfId="11996" priority="5644">
      <formula>_xlfn.ISFORMULA(H332)=TRUE</formula>
    </cfRule>
  </conditionalFormatting>
  <conditionalFormatting sqref="H334:H336">
    <cfRule type="expression" dxfId="11995" priority="5643">
      <formula>_xlfn.ISFORMULA(H334)=TRUE</formula>
    </cfRule>
  </conditionalFormatting>
  <conditionalFormatting sqref="H328:H330">
    <cfRule type="expression" dxfId="11994" priority="5642">
      <formula>_xlfn.ISFORMULA(H328)=TRUE</formula>
    </cfRule>
  </conditionalFormatting>
  <conditionalFormatting sqref="H328:H330">
    <cfRule type="duplicateValues" dxfId="11993" priority="5641"/>
  </conditionalFormatting>
  <conditionalFormatting sqref="H328:H330">
    <cfRule type="duplicateValues" dxfId="11992" priority="5640"/>
  </conditionalFormatting>
  <conditionalFormatting sqref="H328:H330">
    <cfRule type="expression" dxfId="11991" priority="5639">
      <formula>_xlfn.ISFORMULA(H328)=TRUE</formula>
    </cfRule>
  </conditionalFormatting>
  <conditionalFormatting sqref="H328:H330">
    <cfRule type="duplicateValues" dxfId="11990" priority="5635"/>
    <cfRule type="duplicateValues" dxfId="11989" priority="5636"/>
    <cfRule type="duplicateValues" dxfId="11988" priority="5637"/>
    <cfRule type="expression" dxfId="11987" priority="5638">
      <formula>_xlfn.ISFORMULA(H328)=TRUE</formula>
    </cfRule>
  </conditionalFormatting>
  <conditionalFormatting sqref="H328:H330">
    <cfRule type="expression" dxfId="11986" priority="5634">
      <formula>_xlfn.ISFORMULA(H328)=TRUE</formula>
    </cfRule>
  </conditionalFormatting>
  <conditionalFormatting sqref="H328">
    <cfRule type="expression" dxfId="11985" priority="5633">
      <formula>_xlfn.ISFORMULA(H328)=TRUE</formula>
    </cfRule>
  </conditionalFormatting>
  <conditionalFormatting sqref="H329:H330">
    <cfRule type="expression" dxfId="11984" priority="5632">
      <formula>_xlfn.ISFORMULA(H329)=TRUE</formula>
    </cfRule>
  </conditionalFormatting>
  <conditionalFormatting sqref="H328:H330">
    <cfRule type="expression" dxfId="11983" priority="5631">
      <formula>_xlfn.ISFORMULA(H328)=TRUE</formula>
    </cfRule>
  </conditionalFormatting>
  <conditionalFormatting sqref="H328:H330">
    <cfRule type="duplicateValues" dxfId="11982" priority="5630"/>
  </conditionalFormatting>
  <conditionalFormatting sqref="H328:H330">
    <cfRule type="duplicateValues" dxfId="11981" priority="5629"/>
  </conditionalFormatting>
  <conditionalFormatting sqref="H328">
    <cfRule type="expression" dxfId="11980" priority="5628">
      <formula>_xlfn.ISFORMULA(H328)=TRUE</formula>
    </cfRule>
  </conditionalFormatting>
  <conditionalFormatting sqref="H329:H330">
    <cfRule type="expression" dxfId="11979" priority="5627">
      <formula>_xlfn.ISFORMULA(H329)=TRUE</formula>
    </cfRule>
  </conditionalFormatting>
  <conditionalFormatting sqref="H328:H330">
    <cfRule type="duplicateValues" dxfId="11978" priority="5623"/>
    <cfRule type="duplicateValues" dxfId="11977" priority="5624"/>
    <cfRule type="duplicateValues" dxfId="11976" priority="5625"/>
    <cfRule type="expression" dxfId="11975" priority="5626">
      <formula>_xlfn.ISFORMULA(H328)=TRUE</formula>
    </cfRule>
  </conditionalFormatting>
  <conditionalFormatting sqref="H328:H330">
    <cfRule type="expression" dxfId="11974" priority="5622">
      <formula>_xlfn.ISFORMULA(H328)=TRUE</formula>
    </cfRule>
  </conditionalFormatting>
  <conditionalFormatting sqref="H331:H336">
    <cfRule type="expression" dxfId="11973" priority="5621">
      <formula>_xlfn.ISFORMULA(H331)=TRUE</formula>
    </cfRule>
  </conditionalFormatting>
  <conditionalFormatting sqref="H331:H336">
    <cfRule type="duplicateValues" dxfId="11972" priority="5620"/>
  </conditionalFormatting>
  <conditionalFormatting sqref="H331:H336">
    <cfRule type="duplicateValues" dxfId="11971" priority="5619"/>
  </conditionalFormatting>
  <conditionalFormatting sqref="H331:H332">
    <cfRule type="expression" dxfId="11970" priority="5618">
      <formula>_xlfn.ISFORMULA(H331)=TRUE</formula>
    </cfRule>
  </conditionalFormatting>
  <conditionalFormatting sqref="H333:H334">
    <cfRule type="expression" dxfId="11969" priority="5617">
      <formula>_xlfn.ISFORMULA(H333)=TRUE</formula>
    </cfRule>
  </conditionalFormatting>
  <conditionalFormatting sqref="H335:H336">
    <cfRule type="expression" dxfId="11968" priority="5616">
      <formula>_xlfn.ISFORMULA(H335)=TRUE</formula>
    </cfRule>
  </conditionalFormatting>
  <conditionalFormatting sqref="H331:H336">
    <cfRule type="duplicateValues" dxfId="11967" priority="5612"/>
    <cfRule type="duplicateValues" dxfId="11966" priority="5613"/>
    <cfRule type="duplicateValues" dxfId="11965" priority="5614"/>
    <cfRule type="expression" dxfId="11964" priority="5615">
      <formula>_xlfn.ISFORMULA(H331)=TRUE</formula>
    </cfRule>
  </conditionalFormatting>
  <conditionalFormatting sqref="H331:H332">
    <cfRule type="expression" dxfId="11963" priority="5611">
      <formula>_xlfn.ISFORMULA(H331)=TRUE</formula>
    </cfRule>
  </conditionalFormatting>
  <conditionalFormatting sqref="H333:H336">
    <cfRule type="expression" dxfId="11962" priority="5610">
      <formula>_xlfn.ISFORMULA(H333)=TRUE</formula>
    </cfRule>
  </conditionalFormatting>
  <conditionalFormatting sqref="H331:H335">
    <cfRule type="expression" dxfId="11961" priority="5609">
      <formula>_xlfn.ISFORMULA(H331)=TRUE</formula>
    </cfRule>
  </conditionalFormatting>
  <conditionalFormatting sqref="H331:H336">
    <cfRule type="expression" dxfId="11960" priority="5608">
      <formula>_xlfn.ISFORMULA(H331)=TRUE</formula>
    </cfRule>
  </conditionalFormatting>
  <conditionalFormatting sqref="H331:H336">
    <cfRule type="duplicateValues" dxfId="11959" priority="5607"/>
  </conditionalFormatting>
  <conditionalFormatting sqref="H331:H336">
    <cfRule type="duplicateValues" dxfId="11958" priority="5606"/>
  </conditionalFormatting>
  <conditionalFormatting sqref="H331:H335">
    <cfRule type="expression" dxfId="11957" priority="5605">
      <formula>_xlfn.ISFORMULA(H331)=TRUE</formula>
    </cfRule>
  </conditionalFormatting>
  <conditionalFormatting sqref="H331:H336">
    <cfRule type="duplicateValues" dxfId="11956" priority="5601"/>
    <cfRule type="duplicateValues" dxfId="11955" priority="5602"/>
    <cfRule type="duplicateValues" dxfId="11954" priority="5603"/>
    <cfRule type="expression" dxfId="11953" priority="5604">
      <formula>_xlfn.ISFORMULA(H331)=TRUE</formula>
    </cfRule>
  </conditionalFormatting>
  <conditionalFormatting sqref="H331:H336">
    <cfRule type="expression" dxfId="11952" priority="5600">
      <formula>_xlfn.ISFORMULA(H331)=TRUE</formula>
    </cfRule>
  </conditionalFormatting>
  <conditionalFormatting sqref="H328:H336">
    <cfRule type="expression" dxfId="11951" priority="5599">
      <formula>_xlfn.ISFORMULA(H328)=TRUE</formula>
    </cfRule>
  </conditionalFormatting>
  <conditionalFormatting sqref="H328:H336">
    <cfRule type="duplicateValues" dxfId="11950" priority="5598"/>
  </conditionalFormatting>
  <conditionalFormatting sqref="H328:H336">
    <cfRule type="duplicateValues" dxfId="11949" priority="5597"/>
  </conditionalFormatting>
  <conditionalFormatting sqref="H328">
    <cfRule type="expression" dxfId="11948" priority="5596">
      <formula>_xlfn.ISFORMULA(H328)=TRUE</formula>
    </cfRule>
  </conditionalFormatting>
  <conditionalFormatting sqref="H329:H335">
    <cfRule type="expression" dxfId="11947" priority="5595">
      <formula>_xlfn.ISFORMULA(H329)=TRUE</formula>
    </cfRule>
  </conditionalFormatting>
  <conditionalFormatting sqref="H328:H336">
    <cfRule type="duplicateValues" dxfId="11946" priority="5591"/>
    <cfRule type="duplicateValues" dxfId="11945" priority="5592"/>
    <cfRule type="duplicateValues" dxfId="11944" priority="5593"/>
    <cfRule type="expression" dxfId="11943" priority="5594">
      <formula>_xlfn.ISFORMULA(H328)=TRUE</formula>
    </cfRule>
  </conditionalFormatting>
  <conditionalFormatting sqref="H328:H330">
    <cfRule type="expression" dxfId="11942" priority="5590">
      <formula>_xlfn.ISFORMULA(H328)=TRUE</formula>
    </cfRule>
  </conditionalFormatting>
  <conditionalFormatting sqref="H331:H336">
    <cfRule type="expression" dxfId="11941" priority="5589">
      <formula>_xlfn.ISFORMULA(H331)=TRUE</formula>
    </cfRule>
  </conditionalFormatting>
  <conditionalFormatting sqref="H328:H331">
    <cfRule type="duplicateValues" dxfId="11940" priority="5585"/>
    <cfRule type="duplicateValues" dxfId="11939" priority="5586"/>
    <cfRule type="duplicateValues" dxfId="11938" priority="5587"/>
    <cfRule type="expression" dxfId="11937" priority="5588">
      <formula>_xlfn.ISFORMULA(H328)=TRUE</formula>
    </cfRule>
  </conditionalFormatting>
  <conditionalFormatting sqref="H328:H330">
    <cfRule type="expression" dxfId="11936" priority="5584">
      <formula>_xlfn.ISFORMULA(H328)=TRUE</formula>
    </cfRule>
  </conditionalFormatting>
  <conditionalFormatting sqref="H331">
    <cfRule type="expression" dxfId="11935" priority="5583">
      <formula>_xlfn.ISFORMULA(H331)=TRUE</formula>
    </cfRule>
  </conditionalFormatting>
  <conditionalFormatting sqref="H328:H331">
    <cfRule type="expression" dxfId="11934" priority="5581">
      <formula>_xlfn.ISFORMULA(H328)=TRUE</formula>
    </cfRule>
  </conditionalFormatting>
  <conditionalFormatting sqref="H328:H331">
    <cfRule type="duplicateValues" dxfId="11933" priority="5577"/>
  </conditionalFormatting>
  <conditionalFormatting sqref="H328:H331">
    <cfRule type="duplicateValues" dxfId="11932" priority="5579"/>
  </conditionalFormatting>
  <conditionalFormatting sqref="H328:H331">
    <cfRule type="duplicateValues" dxfId="11931" priority="5578"/>
  </conditionalFormatting>
  <conditionalFormatting sqref="H328:H331">
    <cfRule type="expression" dxfId="11930" priority="5580">
      <formula>_xlfn.ISFORMULA(H328)=TRUE</formula>
    </cfRule>
  </conditionalFormatting>
  <conditionalFormatting sqref="H335:H336">
    <cfRule type="expression" dxfId="11929" priority="5576">
      <formula>_xlfn.ISFORMULA(H335)=TRUE</formula>
    </cfRule>
  </conditionalFormatting>
  <conditionalFormatting sqref="H335:H336">
    <cfRule type="duplicateValues" dxfId="11928" priority="5575"/>
  </conditionalFormatting>
  <conditionalFormatting sqref="H335:H336">
    <cfRule type="duplicateValues" dxfId="11927" priority="5574"/>
  </conditionalFormatting>
  <conditionalFormatting sqref="H332:H336">
    <cfRule type="duplicateValues" dxfId="11926" priority="5570"/>
    <cfRule type="duplicateValues" dxfId="11925" priority="5571"/>
    <cfRule type="duplicateValues" dxfId="11924" priority="5572"/>
    <cfRule type="expression" dxfId="11923" priority="5573">
      <formula>_xlfn.ISFORMULA(H332)=TRUE</formula>
    </cfRule>
  </conditionalFormatting>
  <conditionalFormatting sqref="H332:H336">
    <cfRule type="expression" dxfId="11922" priority="5569">
      <formula>_xlfn.ISFORMULA(H332)=TRUE</formula>
    </cfRule>
  </conditionalFormatting>
  <conditionalFormatting sqref="H332:H334">
    <cfRule type="expression" dxfId="11921" priority="5568">
      <formula>_xlfn.ISFORMULA(H332)=TRUE</formula>
    </cfRule>
  </conditionalFormatting>
  <conditionalFormatting sqref="H332">
    <cfRule type="duplicateValues" dxfId="11920" priority="5564"/>
  </conditionalFormatting>
  <conditionalFormatting sqref="H332">
    <cfRule type="duplicateValues" dxfId="11919" priority="5566"/>
  </conditionalFormatting>
  <conditionalFormatting sqref="H332">
    <cfRule type="duplicateValues" dxfId="11918" priority="5565"/>
  </conditionalFormatting>
  <conditionalFormatting sqref="H332">
    <cfRule type="expression" dxfId="11917" priority="5567">
      <formula>_xlfn.ISFORMULA(H332)=TRUE</formula>
    </cfRule>
  </conditionalFormatting>
  <conditionalFormatting sqref="H333:H336">
    <cfRule type="expression" dxfId="11916" priority="5563">
      <formula>_xlfn.ISFORMULA(H333)=TRUE</formula>
    </cfRule>
  </conditionalFormatting>
  <conditionalFormatting sqref="H337:H339">
    <cfRule type="expression" dxfId="11915" priority="5562">
      <formula>_xlfn.ISFORMULA(H337)=TRUE</formula>
    </cfRule>
  </conditionalFormatting>
  <conditionalFormatting sqref="H337:H338">
    <cfRule type="expression" dxfId="11914" priority="5561">
      <formula>_xlfn.ISFORMULA(H337)=TRUE</formula>
    </cfRule>
  </conditionalFormatting>
  <conditionalFormatting sqref="H337:H338">
    <cfRule type="duplicateValues" dxfId="11913" priority="5557"/>
    <cfRule type="duplicateValues" dxfId="11912" priority="5558"/>
    <cfRule type="duplicateValues" dxfId="11911" priority="5559"/>
    <cfRule type="expression" dxfId="11910" priority="5560">
      <formula>_xlfn.ISFORMULA(H337)=TRUE</formula>
    </cfRule>
  </conditionalFormatting>
  <conditionalFormatting sqref="H337:H338">
    <cfRule type="expression" dxfId="11909" priority="5556">
      <formula>_xlfn.ISFORMULA(H337)=TRUE</formula>
    </cfRule>
  </conditionalFormatting>
  <conditionalFormatting sqref="H337:H338">
    <cfRule type="expression" dxfId="11908" priority="5555">
      <formula>_xlfn.ISFORMULA(H337)=TRUE</formula>
    </cfRule>
  </conditionalFormatting>
  <conditionalFormatting sqref="H337:H338">
    <cfRule type="duplicateValues" dxfId="11907" priority="5554"/>
  </conditionalFormatting>
  <conditionalFormatting sqref="H337:H338">
    <cfRule type="duplicateValues" dxfId="11906" priority="5553"/>
  </conditionalFormatting>
  <conditionalFormatting sqref="H337:H338">
    <cfRule type="expression" dxfId="11905" priority="5552">
      <formula>_xlfn.ISFORMULA(H337)=TRUE</formula>
    </cfRule>
  </conditionalFormatting>
  <conditionalFormatting sqref="H337">
    <cfRule type="expression" dxfId="11904" priority="5551">
      <formula>_xlfn.ISFORMULA(H337)=TRUE</formula>
    </cfRule>
  </conditionalFormatting>
  <conditionalFormatting sqref="H338">
    <cfRule type="expression" dxfId="11903" priority="5550">
      <formula>_xlfn.ISFORMULA(H338)=TRUE</formula>
    </cfRule>
  </conditionalFormatting>
  <conditionalFormatting sqref="H337">
    <cfRule type="expression" dxfId="11902" priority="5549">
      <formula>_xlfn.ISFORMULA(H337)=TRUE</formula>
    </cfRule>
  </conditionalFormatting>
  <conditionalFormatting sqref="H338">
    <cfRule type="expression" dxfId="11901" priority="5548">
      <formula>_xlfn.ISFORMULA(H338)=TRUE</formula>
    </cfRule>
  </conditionalFormatting>
  <conditionalFormatting sqref="H337:H338">
    <cfRule type="duplicateValues" dxfId="11900" priority="5544"/>
    <cfRule type="duplicateValues" dxfId="11899" priority="5545"/>
    <cfRule type="duplicateValues" dxfId="11898" priority="5546"/>
    <cfRule type="expression" dxfId="11897" priority="5547">
      <formula>_xlfn.ISFORMULA(H337)=TRUE</formula>
    </cfRule>
  </conditionalFormatting>
  <conditionalFormatting sqref="H337:H338">
    <cfRule type="expression" dxfId="11896" priority="5543">
      <formula>_xlfn.ISFORMULA(H337)=TRUE</formula>
    </cfRule>
  </conditionalFormatting>
  <conditionalFormatting sqref="H337:H338">
    <cfRule type="expression" dxfId="11895" priority="5542">
      <formula>_xlfn.ISFORMULA(H337)=TRUE</formula>
    </cfRule>
  </conditionalFormatting>
  <conditionalFormatting sqref="H338:H340">
    <cfRule type="expression" dxfId="11894" priority="5541">
      <formula>_xlfn.ISFORMULA(H338)=TRUE</formula>
    </cfRule>
  </conditionalFormatting>
  <conditionalFormatting sqref="H337:H340">
    <cfRule type="duplicateValues" dxfId="11893" priority="5537"/>
    <cfRule type="duplicateValues" dxfId="11892" priority="5538"/>
    <cfRule type="duplicateValues" dxfId="11891" priority="5539"/>
    <cfRule type="expression" dxfId="11890" priority="5540">
      <formula>_xlfn.ISFORMULA(H337)=TRUE</formula>
    </cfRule>
  </conditionalFormatting>
  <conditionalFormatting sqref="H338:H340">
    <cfRule type="expression" dxfId="11889" priority="5536">
      <formula>_xlfn.ISFORMULA(H338)=TRUE</formula>
    </cfRule>
  </conditionalFormatting>
  <conditionalFormatting sqref="H337:H338">
    <cfRule type="expression" dxfId="11888" priority="5535">
      <formula>_xlfn.ISFORMULA(H337)=TRUE</formula>
    </cfRule>
  </conditionalFormatting>
  <conditionalFormatting sqref="H339:H340">
    <cfRule type="expression" dxfId="11887" priority="5534">
      <formula>_xlfn.ISFORMULA(H339)=TRUE</formula>
    </cfRule>
  </conditionalFormatting>
  <conditionalFormatting sqref="H337:H340">
    <cfRule type="expression" dxfId="11886" priority="5533">
      <formula>_xlfn.ISFORMULA(H337)=TRUE</formula>
    </cfRule>
  </conditionalFormatting>
  <conditionalFormatting sqref="H337:H340">
    <cfRule type="duplicateValues" dxfId="11885" priority="5532"/>
  </conditionalFormatting>
  <conditionalFormatting sqref="H337:H340">
    <cfRule type="duplicateValues" dxfId="11884" priority="5531"/>
  </conditionalFormatting>
  <conditionalFormatting sqref="H337:H338">
    <cfRule type="expression" dxfId="11883" priority="5530">
      <formula>_xlfn.ISFORMULA(H337)=TRUE</formula>
    </cfRule>
  </conditionalFormatting>
  <conditionalFormatting sqref="H339:H340">
    <cfRule type="expression" dxfId="11882" priority="5529">
      <formula>_xlfn.ISFORMULA(H339)=TRUE</formula>
    </cfRule>
  </conditionalFormatting>
  <conditionalFormatting sqref="H337:H340">
    <cfRule type="duplicateValues" dxfId="11881" priority="5525"/>
    <cfRule type="duplicateValues" dxfId="11880" priority="5526"/>
    <cfRule type="duplicateValues" dxfId="11879" priority="5527"/>
    <cfRule type="expression" dxfId="11878" priority="5528">
      <formula>_xlfn.ISFORMULA(H337)=TRUE</formula>
    </cfRule>
  </conditionalFormatting>
  <conditionalFormatting sqref="H337:H340">
    <cfRule type="expression" dxfId="11877" priority="5524">
      <formula>_xlfn.ISFORMULA(H337)=TRUE</formula>
    </cfRule>
  </conditionalFormatting>
  <conditionalFormatting sqref="H337:H340">
    <cfRule type="expression" dxfId="11876" priority="5523">
      <formula>_xlfn.ISFORMULA(H337)=TRUE</formula>
    </cfRule>
  </conditionalFormatting>
  <conditionalFormatting sqref="H337:H340">
    <cfRule type="expression" dxfId="11875" priority="5522">
      <formula>_xlfn.ISFORMULA(H337)=TRUE</formula>
    </cfRule>
  </conditionalFormatting>
  <conditionalFormatting sqref="H337:H340">
    <cfRule type="expression" dxfId="11874" priority="5521">
      <formula>_xlfn.ISFORMULA(H337)=TRUE</formula>
    </cfRule>
  </conditionalFormatting>
  <conditionalFormatting sqref="H337:H340">
    <cfRule type="duplicateValues" dxfId="11873" priority="5520"/>
  </conditionalFormatting>
  <conditionalFormatting sqref="H337:H340">
    <cfRule type="duplicateValues" dxfId="11872" priority="5519"/>
  </conditionalFormatting>
  <conditionalFormatting sqref="H337:H340">
    <cfRule type="expression" dxfId="11871" priority="5518">
      <formula>_xlfn.ISFORMULA(H337)=TRUE</formula>
    </cfRule>
  </conditionalFormatting>
  <conditionalFormatting sqref="H337:H340">
    <cfRule type="expression" dxfId="11870" priority="5517">
      <formula>_xlfn.ISFORMULA(H337)=TRUE</formula>
    </cfRule>
  </conditionalFormatting>
  <conditionalFormatting sqref="H337:H340">
    <cfRule type="duplicateValues" dxfId="11869" priority="5516"/>
  </conditionalFormatting>
  <conditionalFormatting sqref="H337:H340">
    <cfRule type="duplicateValues" dxfId="11868" priority="5515"/>
  </conditionalFormatting>
  <conditionalFormatting sqref="H337:H340">
    <cfRule type="expression" dxfId="11867" priority="5514">
      <formula>_xlfn.ISFORMULA(H337)=TRUE</formula>
    </cfRule>
  </conditionalFormatting>
  <conditionalFormatting sqref="H337:H340">
    <cfRule type="expression" dxfId="11866" priority="5513">
      <formula>_xlfn.ISFORMULA(H337)=TRUE</formula>
    </cfRule>
  </conditionalFormatting>
  <conditionalFormatting sqref="H337:H340">
    <cfRule type="duplicateValues" dxfId="11865" priority="5512"/>
  </conditionalFormatting>
  <conditionalFormatting sqref="H337:H340">
    <cfRule type="duplicateValues" dxfId="11864" priority="5511"/>
  </conditionalFormatting>
  <conditionalFormatting sqref="H337:H340">
    <cfRule type="expression" dxfId="11863" priority="5510">
      <formula>_xlfn.ISFORMULA(H337)=TRUE</formula>
    </cfRule>
  </conditionalFormatting>
  <conditionalFormatting sqref="H337:H340">
    <cfRule type="duplicateValues" dxfId="11862" priority="5506"/>
    <cfRule type="duplicateValues" dxfId="11861" priority="5507"/>
    <cfRule type="duplicateValues" dxfId="11860" priority="5508"/>
    <cfRule type="expression" dxfId="11859" priority="5509">
      <formula>_xlfn.ISFORMULA(H337)=TRUE</formula>
    </cfRule>
  </conditionalFormatting>
  <conditionalFormatting sqref="H337:H340">
    <cfRule type="expression" dxfId="11858" priority="5505">
      <formula>_xlfn.ISFORMULA(H337)=TRUE</formula>
    </cfRule>
  </conditionalFormatting>
  <conditionalFormatting sqref="H341">
    <cfRule type="expression" dxfId="11857" priority="5504">
      <formula>_xlfn.ISFORMULA(H341)=TRUE</formula>
    </cfRule>
  </conditionalFormatting>
  <conditionalFormatting sqref="H341">
    <cfRule type="duplicateValues" dxfId="11856" priority="5500"/>
    <cfRule type="duplicateValues" dxfId="11855" priority="5501"/>
    <cfRule type="duplicateValues" dxfId="11854" priority="5502"/>
    <cfRule type="expression" dxfId="11853" priority="5503">
      <formula>_xlfn.ISFORMULA(H341)=TRUE</formula>
    </cfRule>
  </conditionalFormatting>
  <conditionalFormatting sqref="H341">
    <cfRule type="expression" dxfId="11852" priority="5499">
      <formula>_xlfn.ISFORMULA(H341)=TRUE</formula>
    </cfRule>
  </conditionalFormatting>
  <conditionalFormatting sqref="H341">
    <cfRule type="expression" dxfId="11851" priority="5498">
      <formula>_xlfn.ISFORMULA(H341)=TRUE</formula>
    </cfRule>
  </conditionalFormatting>
  <conditionalFormatting sqref="H341">
    <cfRule type="expression" dxfId="11850" priority="5497">
      <formula>_xlfn.ISFORMULA(H341)=TRUE</formula>
    </cfRule>
  </conditionalFormatting>
  <conditionalFormatting sqref="H341">
    <cfRule type="duplicateValues" dxfId="11849" priority="5496"/>
  </conditionalFormatting>
  <conditionalFormatting sqref="H341">
    <cfRule type="duplicateValues" dxfId="11848" priority="5495"/>
  </conditionalFormatting>
  <conditionalFormatting sqref="H341">
    <cfRule type="expression" dxfId="11847" priority="5494">
      <formula>_xlfn.ISFORMULA(H341)=TRUE</formula>
    </cfRule>
  </conditionalFormatting>
  <conditionalFormatting sqref="H341">
    <cfRule type="duplicateValues" dxfId="11846" priority="5490"/>
    <cfRule type="duplicateValues" dxfId="11845" priority="5491"/>
    <cfRule type="duplicateValues" dxfId="11844" priority="5492"/>
    <cfRule type="expression" dxfId="11843" priority="5493">
      <formula>_xlfn.ISFORMULA(H341)=TRUE</formula>
    </cfRule>
  </conditionalFormatting>
  <conditionalFormatting sqref="H341">
    <cfRule type="expression" dxfId="11842" priority="5489">
      <formula>_xlfn.ISFORMULA(H341)=TRUE</formula>
    </cfRule>
  </conditionalFormatting>
  <conditionalFormatting sqref="H341">
    <cfRule type="expression" dxfId="11841" priority="5488">
      <formula>_xlfn.ISFORMULA(H341)=TRUE</formula>
    </cfRule>
  </conditionalFormatting>
  <conditionalFormatting sqref="H341">
    <cfRule type="expression" dxfId="11840" priority="5487">
      <formula>_xlfn.ISFORMULA(H341)=TRUE</formula>
    </cfRule>
  </conditionalFormatting>
  <conditionalFormatting sqref="H341">
    <cfRule type="duplicateValues" dxfId="11839" priority="5483"/>
    <cfRule type="duplicateValues" dxfId="11838" priority="5484"/>
    <cfRule type="duplicateValues" dxfId="11837" priority="5485"/>
    <cfRule type="expression" dxfId="11836" priority="5486">
      <formula>_xlfn.ISFORMULA(H341)=TRUE</formula>
    </cfRule>
  </conditionalFormatting>
  <conditionalFormatting sqref="H341">
    <cfRule type="expression" dxfId="11835" priority="5482">
      <formula>_xlfn.ISFORMULA(H341)=TRUE</formula>
    </cfRule>
  </conditionalFormatting>
  <conditionalFormatting sqref="H341">
    <cfRule type="expression" dxfId="11834" priority="5481">
      <formula>_xlfn.ISFORMULA(H341)=TRUE</formula>
    </cfRule>
  </conditionalFormatting>
  <conditionalFormatting sqref="H341">
    <cfRule type="expression" dxfId="11833" priority="5480">
      <formula>_xlfn.ISFORMULA(H341)=TRUE</formula>
    </cfRule>
  </conditionalFormatting>
  <conditionalFormatting sqref="H341">
    <cfRule type="expression" dxfId="11832" priority="5479">
      <formula>_xlfn.ISFORMULA(H341)=TRUE</formula>
    </cfRule>
  </conditionalFormatting>
  <conditionalFormatting sqref="H341">
    <cfRule type="duplicateValues" dxfId="11831" priority="5478"/>
  </conditionalFormatting>
  <conditionalFormatting sqref="H341">
    <cfRule type="duplicateValues" dxfId="11830" priority="5477"/>
  </conditionalFormatting>
  <conditionalFormatting sqref="H341">
    <cfRule type="duplicateValues" dxfId="11829" priority="5473"/>
    <cfRule type="duplicateValues" dxfId="11828" priority="5474"/>
    <cfRule type="duplicateValues" dxfId="11827" priority="5475"/>
    <cfRule type="expression" dxfId="11826" priority="5476">
      <formula>_xlfn.ISFORMULA(H341)=TRUE</formula>
    </cfRule>
  </conditionalFormatting>
  <conditionalFormatting sqref="H341">
    <cfRule type="expression" dxfId="11825" priority="5472">
      <formula>_xlfn.ISFORMULA(H341)=TRUE</formula>
    </cfRule>
  </conditionalFormatting>
  <conditionalFormatting sqref="H341">
    <cfRule type="expression" dxfId="11824" priority="5471">
      <formula>_xlfn.ISFORMULA(H341)=TRUE</formula>
    </cfRule>
  </conditionalFormatting>
  <conditionalFormatting sqref="H341">
    <cfRule type="expression" dxfId="11823" priority="5470">
      <formula>_xlfn.ISFORMULA(H341)=TRUE</formula>
    </cfRule>
  </conditionalFormatting>
  <conditionalFormatting sqref="H341">
    <cfRule type="expression" dxfId="11822" priority="5469">
      <formula>_xlfn.ISFORMULA(H341)=TRUE</formula>
    </cfRule>
  </conditionalFormatting>
  <conditionalFormatting sqref="H341">
    <cfRule type="duplicateValues" dxfId="11821" priority="5468"/>
  </conditionalFormatting>
  <conditionalFormatting sqref="H341">
    <cfRule type="duplicateValues" dxfId="11820" priority="5467"/>
  </conditionalFormatting>
  <conditionalFormatting sqref="H341">
    <cfRule type="expression" dxfId="11819" priority="5466">
      <formula>_xlfn.ISFORMULA(H341)=TRUE</formula>
    </cfRule>
  </conditionalFormatting>
  <conditionalFormatting sqref="H341">
    <cfRule type="duplicateValues" dxfId="11818" priority="5462"/>
    <cfRule type="duplicateValues" dxfId="11817" priority="5463"/>
    <cfRule type="duplicateValues" dxfId="11816" priority="5464"/>
    <cfRule type="expression" dxfId="11815" priority="5465">
      <formula>_xlfn.ISFORMULA(H341)=TRUE</formula>
    </cfRule>
  </conditionalFormatting>
  <conditionalFormatting sqref="H341">
    <cfRule type="expression" dxfId="11814" priority="5461">
      <formula>_xlfn.ISFORMULA(H341)=TRUE</formula>
    </cfRule>
  </conditionalFormatting>
  <conditionalFormatting sqref="H344">
    <cfRule type="expression" dxfId="11813" priority="5460">
      <formula>_xlfn.ISFORMULA(H344)=TRUE</formula>
    </cfRule>
  </conditionalFormatting>
  <conditionalFormatting sqref="H345:H346">
    <cfRule type="expression" dxfId="11812" priority="5459">
      <formula>_xlfn.ISFORMULA(H345)=TRUE</formula>
    </cfRule>
  </conditionalFormatting>
  <conditionalFormatting sqref="H347:H353">
    <cfRule type="expression" dxfId="11811" priority="5458">
      <formula>_xlfn.ISFORMULA(H347)=TRUE</formula>
    </cfRule>
  </conditionalFormatting>
  <conditionalFormatting sqref="H344:H353">
    <cfRule type="duplicateValues" dxfId="11810" priority="5454"/>
    <cfRule type="duplicateValues" dxfId="11809" priority="5455"/>
    <cfRule type="duplicateValues" dxfId="11808" priority="5456"/>
    <cfRule type="expression" dxfId="11807" priority="5457">
      <formula>_xlfn.ISFORMULA(H344)=TRUE</formula>
    </cfRule>
  </conditionalFormatting>
  <conditionalFormatting sqref="H344">
    <cfRule type="expression" dxfId="11806" priority="5453">
      <formula>_xlfn.ISFORMULA(H344)=TRUE</formula>
    </cfRule>
  </conditionalFormatting>
  <conditionalFormatting sqref="H345:H348">
    <cfRule type="expression" dxfId="11805" priority="5452">
      <formula>_xlfn.ISFORMULA(H345)=TRUE</formula>
    </cfRule>
  </conditionalFormatting>
  <conditionalFormatting sqref="H349:H353">
    <cfRule type="expression" dxfId="11804" priority="5451">
      <formula>_xlfn.ISFORMULA(H349)=TRUE</formula>
    </cfRule>
  </conditionalFormatting>
  <conditionalFormatting sqref="H344:H347">
    <cfRule type="expression" dxfId="11803" priority="5450">
      <formula>_xlfn.ISFORMULA(H344)=TRUE</formula>
    </cfRule>
  </conditionalFormatting>
  <conditionalFormatting sqref="H353">
    <cfRule type="duplicateValues" dxfId="11802" priority="5446"/>
    <cfRule type="duplicateValues" dxfId="11801" priority="5447"/>
    <cfRule type="duplicateValues" dxfId="11800" priority="5448"/>
    <cfRule type="expression" dxfId="11799" priority="5449">
      <formula>_xlfn.ISFORMULA(H353)=TRUE</formula>
    </cfRule>
  </conditionalFormatting>
  <conditionalFormatting sqref="H353">
    <cfRule type="expression" dxfId="11798" priority="5445">
      <formula>_xlfn.ISFORMULA(H353)=TRUE</formula>
    </cfRule>
  </conditionalFormatting>
  <conditionalFormatting sqref="H353">
    <cfRule type="expression" dxfId="11797" priority="5444">
      <formula>_xlfn.ISFORMULA(H353)=TRUE</formula>
    </cfRule>
  </conditionalFormatting>
  <conditionalFormatting sqref="H344:H348">
    <cfRule type="expression" dxfId="11796" priority="5443">
      <formula>_xlfn.ISFORMULA(H344)=TRUE</formula>
    </cfRule>
  </conditionalFormatting>
  <conditionalFormatting sqref="H344:H348">
    <cfRule type="duplicateValues" dxfId="11795" priority="5442"/>
  </conditionalFormatting>
  <conditionalFormatting sqref="H344:H348">
    <cfRule type="duplicateValues" dxfId="11794" priority="5441"/>
  </conditionalFormatting>
  <conditionalFormatting sqref="H344:H347">
    <cfRule type="expression" dxfId="11793" priority="5440">
      <formula>_xlfn.ISFORMULA(H344)=TRUE</formula>
    </cfRule>
  </conditionalFormatting>
  <conditionalFormatting sqref="H344:H348">
    <cfRule type="duplicateValues" dxfId="11792" priority="5436"/>
    <cfRule type="duplicateValues" dxfId="11791" priority="5437"/>
    <cfRule type="duplicateValues" dxfId="11790" priority="5438"/>
    <cfRule type="expression" dxfId="11789" priority="5439">
      <formula>_xlfn.ISFORMULA(H344)=TRUE</formula>
    </cfRule>
  </conditionalFormatting>
  <conditionalFormatting sqref="H344:H348">
    <cfRule type="expression" dxfId="11788" priority="5435">
      <formula>_xlfn.ISFORMULA(H344)=TRUE</formula>
    </cfRule>
  </conditionalFormatting>
  <conditionalFormatting sqref="H349:H352">
    <cfRule type="expression" dxfId="11787" priority="5434">
      <formula>_xlfn.ISFORMULA(H349)=TRUE</formula>
    </cfRule>
  </conditionalFormatting>
  <conditionalFormatting sqref="H349:H352">
    <cfRule type="duplicateValues" dxfId="11786" priority="5433"/>
  </conditionalFormatting>
  <conditionalFormatting sqref="H349:H352">
    <cfRule type="duplicateValues" dxfId="11785" priority="5432"/>
  </conditionalFormatting>
  <conditionalFormatting sqref="H349:H352">
    <cfRule type="expression" dxfId="11784" priority="5431">
      <formula>_xlfn.ISFORMULA(H349)=TRUE</formula>
    </cfRule>
  </conditionalFormatting>
  <conditionalFormatting sqref="H353">
    <cfRule type="expression" dxfId="11783" priority="5430">
      <formula>_xlfn.ISFORMULA(H353)=TRUE</formula>
    </cfRule>
  </conditionalFormatting>
  <conditionalFormatting sqref="H345:H349">
    <cfRule type="expression" dxfId="11782" priority="5429">
      <formula>_xlfn.ISFORMULA(H345)=TRUE</formula>
    </cfRule>
  </conditionalFormatting>
  <conditionalFormatting sqref="H350:H351">
    <cfRule type="expression" dxfId="11781" priority="5428">
      <formula>_xlfn.ISFORMULA(H350)=TRUE</formula>
    </cfRule>
  </conditionalFormatting>
  <conditionalFormatting sqref="H352">
    <cfRule type="expression" dxfId="11780" priority="5427">
      <formula>_xlfn.ISFORMULA(H352)=TRUE</formula>
    </cfRule>
  </conditionalFormatting>
  <conditionalFormatting sqref="H345:H349">
    <cfRule type="expression" dxfId="11779" priority="5426">
      <formula>_xlfn.ISFORMULA(H345)=TRUE</formula>
    </cfRule>
  </conditionalFormatting>
  <conditionalFormatting sqref="H350:H351">
    <cfRule type="expression" dxfId="11778" priority="5425">
      <formula>_xlfn.ISFORMULA(H350)=TRUE</formula>
    </cfRule>
  </conditionalFormatting>
  <conditionalFormatting sqref="H352">
    <cfRule type="expression" dxfId="11777" priority="5424">
      <formula>_xlfn.ISFORMULA(H352)=TRUE</formula>
    </cfRule>
  </conditionalFormatting>
  <conditionalFormatting sqref="H344:H352">
    <cfRule type="duplicateValues" dxfId="11776" priority="5420"/>
    <cfRule type="duplicateValues" dxfId="11775" priority="5421"/>
    <cfRule type="duplicateValues" dxfId="11774" priority="5422"/>
    <cfRule type="expression" dxfId="11773" priority="5423">
      <formula>_xlfn.ISFORMULA(H344)=TRUE</formula>
    </cfRule>
  </conditionalFormatting>
  <conditionalFormatting sqref="H345:H349">
    <cfRule type="expression" dxfId="11772" priority="5419">
      <formula>_xlfn.ISFORMULA(H345)=TRUE</formula>
    </cfRule>
  </conditionalFormatting>
  <conditionalFormatting sqref="H350:H352">
    <cfRule type="expression" dxfId="11771" priority="5418">
      <formula>_xlfn.ISFORMULA(H350)=TRUE</formula>
    </cfRule>
  </conditionalFormatting>
  <conditionalFormatting sqref="H344:H345">
    <cfRule type="expression" dxfId="11770" priority="5417">
      <formula>_xlfn.ISFORMULA(H344)=TRUE</formula>
    </cfRule>
  </conditionalFormatting>
  <conditionalFormatting sqref="H346:H352">
    <cfRule type="expression" dxfId="11769" priority="5416">
      <formula>_xlfn.ISFORMULA(H346)=TRUE</formula>
    </cfRule>
  </conditionalFormatting>
  <conditionalFormatting sqref="H344:H347">
    <cfRule type="expression" dxfId="11768" priority="5415">
      <formula>_xlfn.ISFORMULA(H344)=TRUE</formula>
    </cfRule>
  </conditionalFormatting>
  <conditionalFormatting sqref="H344:H347">
    <cfRule type="duplicateValues" dxfId="11767" priority="5414"/>
  </conditionalFormatting>
  <conditionalFormatting sqref="H344:H347">
    <cfRule type="duplicateValues" dxfId="11766" priority="5413"/>
  </conditionalFormatting>
  <conditionalFormatting sqref="H345:H347">
    <cfRule type="expression" dxfId="11765" priority="5412">
      <formula>_xlfn.ISFORMULA(H345)=TRUE</formula>
    </cfRule>
  </conditionalFormatting>
  <conditionalFormatting sqref="H344:H347">
    <cfRule type="duplicateValues" dxfId="11764" priority="5408"/>
    <cfRule type="duplicateValues" dxfId="11763" priority="5409"/>
    <cfRule type="duplicateValues" dxfId="11762" priority="5410"/>
    <cfRule type="expression" dxfId="11761" priority="5411">
      <formula>_xlfn.ISFORMULA(H344)=TRUE</formula>
    </cfRule>
  </conditionalFormatting>
  <conditionalFormatting sqref="H345:H347">
    <cfRule type="expression" dxfId="11760" priority="5407">
      <formula>_xlfn.ISFORMULA(H345)=TRUE</formula>
    </cfRule>
  </conditionalFormatting>
  <conditionalFormatting sqref="H344:H345">
    <cfRule type="expression" dxfId="11759" priority="5406">
      <formula>_xlfn.ISFORMULA(H344)=TRUE</formula>
    </cfRule>
  </conditionalFormatting>
  <conditionalFormatting sqref="H346:H347">
    <cfRule type="expression" dxfId="11758" priority="5405">
      <formula>_xlfn.ISFORMULA(H346)=TRUE</formula>
    </cfRule>
  </conditionalFormatting>
  <conditionalFormatting sqref="H344:H347">
    <cfRule type="expression" dxfId="11757" priority="5404">
      <formula>_xlfn.ISFORMULA(H344)=TRUE</formula>
    </cfRule>
  </conditionalFormatting>
  <conditionalFormatting sqref="H344:H347">
    <cfRule type="duplicateValues" dxfId="11756" priority="5403"/>
  </conditionalFormatting>
  <conditionalFormatting sqref="H344:H347">
    <cfRule type="duplicateValues" dxfId="11755" priority="5402"/>
  </conditionalFormatting>
  <conditionalFormatting sqref="H344:H345">
    <cfRule type="expression" dxfId="11754" priority="5401">
      <formula>_xlfn.ISFORMULA(H344)=TRUE</formula>
    </cfRule>
  </conditionalFormatting>
  <conditionalFormatting sqref="H346:H347">
    <cfRule type="expression" dxfId="11753" priority="5400">
      <formula>_xlfn.ISFORMULA(H346)=TRUE</formula>
    </cfRule>
  </conditionalFormatting>
  <conditionalFormatting sqref="H344:H347">
    <cfRule type="duplicateValues" dxfId="11752" priority="5396"/>
    <cfRule type="duplicateValues" dxfId="11751" priority="5397"/>
    <cfRule type="duplicateValues" dxfId="11750" priority="5398"/>
    <cfRule type="expression" dxfId="11749" priority="5399">
      <formula>_xlfn.ISFORMULA(H344)=TRUE</formula>
    </cfRule>
  </conditionalFormatting>
  <conditionalFormatting sqref="H344:H347">
    <cfRule type="expression" dxfId="11748" priority="5395">
      <formula>_xlfn.ISFORMULA(H344)=TRUE</formula>
    </cfRule>
  </conditionalFormatting>
  <conditionalFormatting sqref="H348:H353">
    <cfRule type="expression" dxfId="11747" priority="5394">
      <formula>_xlfn.ISFORMULA(H348)=TRUE</formula>
    </cfRule>
  </conditionalFormatting>
  <conditionalFormatting sqref="H348:H353">
    <cfRule type="duplicateValues" dxfId="11746" priority="5393"/>
  </conditionalFormatting>
  <conditionalFormatting sqref="H348:H353">
    <cfRule type="duplicateValues" dxfId="11745" priority="5392"/>
  </conditionalFormatting>
  <conditionalFormatting sqref="H348:H349">
    <cfRule type="expression" dxfId="11744" priority="5391">
      <formula>_xlfn.ISFORMULA(H348)=TRUE</formula>
    </cfRule>
  </conditionalFormatting>
  <conditionalFormatting sqref="H350:H351">
    <cfRule type="expression" dxfId="11743" priority="5390">
      <formula>_xlfn.ISFORMULA(H350)=TRUE</formula>
    </cfRule>
  </conditionalFormatting>
  <conditionalFormatting sqref="H352:H353">
    <cfRule type="expression" dxfId="11742" priority="5389">
      <formula>_xlfn.ISFORMULA(H352)=TRUE</formula>
    </cfRule>
  </conditionalFormatting>
  <conditionalFormatting sqref="H348:H353">
    <cfRule type="duplicateValues" dxfId="11741" priority="5385"/>
    <cfRule type="duplicateValues" dxfId="11740" priority="5386"/>
    <cfRule type="duplicateValues" dxfId="11739" priority="5387"/>
    <cfRule type="expression" dxfId="11738" priority="5388">
      <formula>_xlfn.ISFORMULA(H348)=TRUE</formula>
    </cfRule>
  </conditionalFormatting>
  <conditionalFormatting sqref="H348:H349">
    <cfRule type="expression" dxfId="11737" priority="5384">
      <formula>_xlfn.ISFORMULA(H348)=TRUE</formula>
    </cfRule>
  </conditionalFormatting>
  <conditionalFormatting sqref="H350:H353">
    <cfRule type="expression" dxfId="11736" priority="5383">
      <formula>_xlfn.ISFORMULA(H350)=TRUE</formula>
    </cfRule>
  </conditionalFormatting>
  <conditionalFormatting sqref="H348:H352">
    <cfRule type="expression" dxfId="11735" priority="5382">
      <formula>_xlfn.ISFORMULA(H348)=TRUE</formula>
    </cfRule>
  </conditionalFormatting>
  <conditionalFormatting sqref="H348:H353">
    <cfRule type="expression" dxfId="11734" priority="5381">
      <formula>_xlfn.ISFORMULA(H348)=TRUE</formula>
    </cfRule>
  </conditionalFormatting>
  <conditionalFormatting sqref="H348:H353">
    <cfRule type="duplicateValues" dxfId="11733" priority="5380"/>
  </conditionalFormatting>
  <conditionalFormatting sqref="H348:H353">
    <cfRule type="duplicateValues" dxfId="11732" priority="5379"/>
  </conditionalFormatting>
  <conditionalFormatting sqref="H348:H352">
    <cfRule type="expression" dxfId="11731" priority="5378">
      <formula>_xlfn.ISFORMULA(H348)=TRUE</formula>
    </cfRule>
  </conditionalFormatting>
  <conditionalFormatting sqref="H348:H353">
    <cfRule type="duplicateValues" dxfId="11730" priority="5374"/>
    <cfRule type="duplicateValues" dxfId="11729" priority="5375"/>
    <cfRule type="duplicateValues" dxfId="11728" priority="5376"/>
    <cfRule type="expression" dxfId="11727" priority="5377">
      <formula>_xlfn.ISFORMULA(H348)=TRUE</formula>
    </cfRule>
  </conditionalFormatting>
  <conditionalFormatting sqref="H348:H353">
    <cfRule type="expression" dxfId="11726" priority="5373">
      <formula>_xlfn.ISFORMULA(H348)=TRUE</formula>
    </cfRule>
  </conditionalFormatting>
  <conditionalFormatting sqref="H355:H357">
    <cfRule type="expression" dxfId="11725" priority="5372">
      <formula>_xlfn.ISFORMULA(H355)=TRUE</formula>
    </cfRule>
  </conditionalFormatting>
  <conditionalFormatting sqref="H355:H357">
    <cfRule type="expression" dxfId="11724" priority="5371">
      <formula>_xlfn.ISFORMULA(H355)=TRUE</formula>
    </cfRule>
  </conditionalFormatting>
  <conditionalFormatting sqref="H354:H357">
    <cfRule type="duplicateValues" dxfId="11723" priority="5367"/>
    <cfRule type="duplicateValues" dxfId="11722" priority="5368"/>
    <cfRule type="duplicateValues" dxfId="11721" priority="5369"/>
    <cfRule type="expression" dxfId="11720" priority="5370">
      <formula>_xlfn.ISFORMULA(H354)=TRUE</formula>
    </cfRule>
  </conditionalFormatting>
  <conditionalFormatting sqref="H355:H357">
    <cfRule type="expression" dxfId="11719" priority="5366">
      <formula>_xlfn.ISFORMULA(H355)=TRUE</formula>
    </cfRule>
  </conditionalFormatting>
  <conditionalFormatting sqref="H354:H355">
    <cfRule type="expression" dxfId="11718" priority="5365">
      <formula>_xlfn.ISFORMULA(H354)=TRUE</formula>
    </cfRule>
  </conditionalFormatting>
  <conditionalFormatting sqref="H356:H357">
    <cfRule type="expression" dxfId="11717" priority="5364">
      <formula>_xlfn.ISFORMULA(H356)=TRUE</formula>
    </cfRule>
  </conditionalFormatting>
  <conditionalFormatting sqref="H355:H357">
    <cfRule type="expression" dxfId="11716" priority="5363">
      <formula>_xlfn.ISFORMULA(H355)=TRUE</formula>
    </cfRule>
  </conditionalFormatting>
  <conditionalFormatting sqref="H354:H357">
    <cfRule type="duplicateValues" dxfId="11715" priority="5359"/>
    <cfRule type="duplicateValues" dxfId="11714" priority="5360"/>
    <cfRule type="duplicateValues" dxfId="11713" priority="5361"/>
    <cfRule type="expression" dxfId="11712" priority="5362">
      <formula>_xlfn.ISFORMULA(H354)=TRUE</formula>
    </cfRule>
  </conditionalFormatting>
  <conditionalFormatting sqref="H355:H357">
    <cfRule type="expression" dxfId="11711" priority="5358">
      <formula>_xlfn.ISFORMULA(H355)=TRUE</formula>
    </cfRule>
  </conditionalFormatting>
  <conditionalFormatting sqref="H354:H355">
    <cfRule type="expression" dxfId="11710" priority="5357">
      <formula>_xlfn.ISFORMULA(H354)=TRUE</formula>
    </cfRule>
  </conditionalFormatting>
  <conditionalFormatting sqref="H356:H357">
    <cfRule type="expression" dxfId="11709" priority="5356">
      <formula>_xlfn.ISFORMULA(H356)=TRUE</formula>
    </cfRule>
  </conditionalFormatting>
  <conditionalFormatting sqref="H354:H357">
    <cfRule type="expression" dxfId="11708" priority="5355">
      <formula>_xlfn.ISFORMULA(H354)=TRUE</formula>
    </cfRule>
  </conditionalFormatting>
  <conditionalFormatting sqref="H354:H357">
    <cfRule type="duplicateValues" dxfId="11707" priority="5354"/>
  </conditionalFormatting>
  <conditionalFormatting sqref="H354:H357">
    <cfRule type="duplicateValues" dxfId="11706" priority="5353"/>
  </conditionalFormatting>
  <conditionalFormatting sqref="H354:H355">
    <cfRule type="expression" dxfId="11705" priority="5352">
      <formula>_xlfn.ISFORMULA(H354)=TRUE</formula>
    </cfRule>
  </conditionalFormatting>
  <conditionalFormatting sqref="H356:H357">
    <cfRule type="expression" dxfId="11704" priority="5351">
      <formula>_xlfn.ISFORMULA(H356)=TRUE</formula>
    </cfRule>
  </conditionalFormatting>
  <conditionalFormatting sqref="H354:H357">
    <cfRule type="duplicateValues" dxfId="11703" priority="5347"/>
    <cfRule type="duplicateValues" dxfId="11702" priority="5348"/>
    <cfRule type="duplicateValues" dxfId="11701" priority="5349"/>
    <cfRule type="expression" dxfId="11700" priority="5350">
      <formula>_xlfn.ISFORMULA(H354)=TRUE</formula>
    </cfRule>
  </conditionalFormatting>
  <conditionalFormatting sqref="H354:H357">
    <cfRule type="expression" dxfId="11699" priority="5346">
      <formula>_xlfn.ISFORMULA(H354)=TRUE</formula>
    </cfRule>
  </conditionalFormatting>
  <conditionalFormatting sqref="H354:H357">
    <cfRule type="expression" dxfId="11698" priority="5345">
      <formula>_xlfn.ISFORMULA(H354)=TRUE</formula>
    </cfRule>
  </conditionalFormatting>
  <conditionalFormatting sqref="H354:H357">
    <cfRule type="expression" dxfId="11697" priority="5344">
      <formula>_xlfn.ISFORMULA(H354)=TRUE</formula>
    </cfRule>
  </conditionalFormatting>
  <conditionalFormatting sqref="H354:H357">
    <cfRule type="expression" dxfId="11696" priority="5343">
      <formula>_xlfn.ISFORMULA(H354)=TRUE</formula>
    </cfRule>
  </conditionalFormatting>
  <conditionalFormatting sqref="H354:H357">
    <cfRule type="duplicateValues" dxfId="11695" priority="5342"/>
  </conditionalFormatting>
  <conditionalFormatting sqref="H354:H357">
    <cfRule type="duplicateValues" dxfId="11694" priority="5341"/>
  </conditionalFormatting>
  <conditionalFormatting sqref="H354:H357">
    <cfRule type="expression" dxfId="11693" priority="5340">
      <formula>_xlfn.ISFORMULA(H354)=TRUE</formula>
    </cfRule>
  </conditionalFormatting>
  <conditionalFormatting sqref="H358">
    <cfRule type="expression" dxfId="11692" priority="5339">
      <formula>_xlfn.ISFORMULA(H358)=TRUE</formula>
    </cfRule>
  </conditionalFormatting>
  <conditionalFormatting sqref="H358">
    <cfRule type="expression" dxfId="11691" priority="5338">
      <formula>_xlfn.ISFORMULA(H358)=TRUE</formula>
    </cfRule>
  </conditionalFormatting>
  <conditionalFormatting sqref="H358">
    <cfRule type="duplicateValues" dxfId="11690" priority="5334"/>
    <cfRule type="duplicateValues" dxfId="11689" priority="5335"/>
    <cfRule type="duplicateValues" dxfId="11688" priority="5336"/>
    <cfRule type="expression" dxfId="11687" priority="5337">
      <formula>_xlfn.ISFORMULA(H358)=TRUE</formula>
    </cfRule>
  </conditionalFormatting>
  <conditionalFormatting sqref="H358">
    <cfRule type="expression" dxfId="11686" priority="5333">
      <formula>_xlfn.ISFORMULA(H358)=TRUE</formula>
    </cfRule>
  </conditionalFormatting>
  <conditionalFormatting sqref="H358">
    <cfRule type="expression" dxfId="11685" priority="5332">
      <formula>_xlfn.ISFORMULA(H358)=TRUE</formula>
    </cfRule>
  </conditionalFormatting>
  <conditionalFormatting sqref="H358">
    <cfRule type="expression" dxfId="11684" priority="5331">
      <formula>_xlfn.ISFORMULA(H358)=TRUE</formula>
    </cfRule>
  </conditionalFormatting>
  <conditionalFormatting sqref="H358">
    <cfRule type="duplicateValues" dxfId="11683" priority="5327"/>
    <cfRule type="duplicateValues" dxfId="11682" priority="5328"/>
    <cfRule type="duplicateValues" dxfId="11681" priority="5329"/>
    <cfRule type="expression" dxfId="11680" priority="5330">
      <formula>_xlfn.ISFORMULA(H358)=TRUE</formula>
    </cfRule>
  </conditionalFormatting>
  <conditionalFormatting sqref="H358">
    <cfRule type="expression" dxfId="11679" priority="5326">
      <formula>_xlfn.ISFORMULA(H358)=TRUE</formula>
    </cfRule>
  </conditionalFormatting>
  <conditionalFormatting sqref="H358">
    <cfRule type="expression" dxfId="11678" priority="5325">
      <formula>_xlfn.ISFORMULA(H358)=TRUE</formula>
    </cfRule>
  </conditionalFormatting>
  <conditionalFormatting sqref="H358">
    <cfRule type="expression" dxfId="11677" priority="5324">
      <formula>_xlfn.ISFORMULA(H358)=TRUE</formula>
    </cfRule>
  </conditionalFormatting>
  <conditionalFormatting sqref="H358">
    <cfRule type="duplicateValues" dxfId="11676" priority="5323"/>
  </conditionalFormatting>
  <conditionalFormatting sqref="H358">
    <cfRule type="duplicateValues" dxfId="11675" priority="5322"/>
  </conditionalFormatting>
  <conditionalFormatting sqref="H358">
    <cfRule type="expression" dxfId="11674" priority="5321">
      <formula>_xlfn.ISFORMULA(H358)=TRUE</formula>
    </cfRule>
  </conditionalFormatting>
  <conditionalFormatting sqref="H358">
    <cfRule type="duplicateValues" dxfId="11673" priority="5317"/>
    <cfRule type="duplicateValues" dxfId="11672" priority="5318"/>
    <cfRule type="duplicateValues" dxfId="11671" priority="5319"/>
    <cfRule type="expression" dxfId="11670" priority="5320">
      <formula>_xlfn.ISFORMULA(H358)=TRUE</formula>
    </cfRule>
  </conditionalFormatting>
  <conditionalFormatting sqref="H358">
    <cfRule type="expression" dxfId="11669" priority="5316">
      <formula>_xlfn.ISFORMULA(H358)=TRUE</formula>
    </cfRule>
  </conditionalFormatting>
  <conditionalFormatting sqref="H358">
    <cfRule type="expression" dxfId="11668" priority="5315">
      <formula>_xlfn.ISFORMULA(H358)=TRUE</formula>
    </cfRule>
  </conditionalFormatting>
  <conditionalFormatting sqref="H358">
    <cfRule type="expression" dxfId="11667" priority="5314">
      <formula>_xlfn.ISFORMULA(H358)=TRUE</formula>
    </cfRule>
  </conditionalFormatting>
  <conditionalFormatting sqref="H358">
    <cfRule type="duplicateValues" dxfId="11666" priority="5310"/>
    <cfRule type="duplicateValues" dxfId="11665" priority="5311"/>
    <cfRule type="duplicateValues" dxfId="11664" priority="5312"/>
    <cfRule type="expression" dxfId="11663" priority="5313">
      <formula>_xlfn.ISFORMULA(H358)=TRUE</formula>
    </cfRule>
  </conditionalFormatting>
  <conditionalFormatting sqref="H358">
    <cfRule type="expression" dxfId="11662" priority="5309">
      <formula>_xlfn.ISFORMULA(H358)=TRUE</formula>
    </cfRule>
  </conditionalFormatting>
  <conditionalFormatting sqref="H358">
    <cfRule type="expression" dxfId="11661" priority="5308">
      <formula>_xlfn.ISFORMULA(H358)=TRUE</formula>
    </cfRule>
  </conditionalFormatting>
  <conditionalFormatting sqref="H358">
    <cfRule type="expression" dxfId="11660" priority="5307">
      <formula>_xlfn.ISFORMULA(H358)=TRUE</formula>
    </cfRule>
  </conditionalFormatting>
  <conditionalFormatting sqref="H361">
    <cfRule type="expression" dxfId="11659" priority="5306">
      <formula>_xlfn.ISFORMULA(H361)=TRUE</formula>
    </cfRule>
  </conditionalFormatting>
  <conditionalFormatting sqref="H362:H363">
    <cfRule type="expression" dxfId="11658" priority="5305">
      <formula>_xlfn.ISFORMULA(H362)=TRUE</formula>
    </cfRule>
  </conditionalFormatting>
  <conditionalFormatting sqref="H364:H369">
    <cfRule type="expression" dxfId="11657" priority="5304">
      <formula>_xlfn.ISFORMULA(H364)=TRUE</formula>
    </cfRule>
  </conditionalFormatting>
  <conditionalFormatting sqref="H361">
    <cfRule type="expression" dxfId="11656" priority="5303">
      <formula>_xlfn.ISFORMULA(H361)=TRUE</formula>
    </cfRule>
  </conditionalFormatting>
  <conditionalFormatting sqref="H362:H363">
    <cfRule type="expression" dxfId="11655" priority="5302">
      <formula>_xlfn.ISFORMULA(H362)=TRUE</formula>
    </cfRule>
  </conditionalFormatting>
  <conditionalFormatting sqref="H364">
    <cfRule type="expression" dxfId="11654" priority="5301">
      <formula>_xlfn.ISFORMULA(H364)=TRUE</formula>
    </cfRule>
  </conditionalFormatting>
  <conditionalFormatting sqref="H361:H364">
    <cfRule type="duplicateValues" dxfId="11653" priority="5297"/>
    <cfRule type="duplicateValues" dxfId="11652" priority="5298"/>
    <cfRule type="duplicateValues" dxfId="11651" priority="5299"/>
    <cfRule type="expression" dxfId="11650" priority="5300">
      <formula>_xlfn.ISFORMULA(H361)=TRUE</formula>
    </cfRule>
  </conditionalFormatting>
  <conditionalFormatting sqref="H361">
    <cfRule type="expression" dxfId="11649" priority="5296">
      <formula>_xlfn.ISFORMULA(H361)=TRUE</formula>
    </cfRule>
  </conditionalFormatting>
  <conditionalFormatting sqref="H362:H364">
    <cfRule type="expression" dxfId="11648" priority="5295">
      <formula>_xlfn.ISFORMULA(H362)=TRUE</formula>
    </cfRule>
  </conditionalFormatting>
  <conditionalFormatting sqref="H361:H364">
    <cfRule type="expression" dxfId="11647" priority="5294">
      <formula>_xlfn.ISFORMULA(H361)=TRUE</formula>
    </cfRule>
  </conditionalFormatting>
  <conditionalFormatting sqref="H361">
    <cfRule type="expression" dxfId="11646" priority="5293">
      <formula>_xlfn.ISFORMULA(H361)=TRUE</formula>
    </cfRule>
  </conditionalFormatting>
  <conditionalFormatting sqref="H362:H363">
    <cfRule type="expression" dxfId="11645" priority="5292">
      <formula>_xlfn.ISFORMULA(H362)=TRUE</formula>
    </cfRule>
  </conditionalFormatting>
  <conditionalFormatting sqref="H364:H369">
    <cfRule type="expression" dxfId="11644" priority="5291">
      <formula>_xlfn.ISFORMULA(H364)=TRUE</formula>
    </cfRule>
  </conditionalFormatting>
  <conditionalFormatting sqref="H361:H369">
    <cfRule type="duplicateValues" dxfId="11643" priority="5287"/>
    <cfRule type="duplicateValues" dxfId="11642" priority="5288"/>
    <cfRule type="duplicateValues" dxfId="11641" priority="5289"/>
    <cfRule type="expression" dxfId="11640" priority="5290">
      <formula>_xlfn.ISFORMULA(H361)=TRUE</formula>
    </cfRule>
  </conditionalFormatting>
  <conditionalFormatting sqref="H361">
    <cfRule type="expression" dxfId="11639" priority="5286">
      <formula>_xlfn.ISFORMULA(H361)=TRUE</formula>
    </cfRule>
  </conditionalFormatting>
  <conditionalFormatting sqref="H362:H365">
    <cfRule type="expression" dxfId="11638" priority="5285">
      <formula>_xlfn.ISFORMULA(H362)=TRUE</formula>
    </cfRule>
  </conditionalFormatting>
  <conditionalFormatting sqref="H366:H369">
    <cfRule type="expression" dxfId="11637" priority="5284">
      <formula>_xlfn.ISFORMULA(H366)=TRUE</formula>
    </cfRule>
  </conditionalFormatting>
  <conditionalFormatting sqref="H361:H364">
    <cfRule type="expression" dxfId="11636" priority="5283">
      <formula>_xlfn.ISFORMULA(H361)=TRUE</formula>
    </cfRule>
  </conditionalFormatting>
  <conditionalFormatting sqref="H361:H365">
    <cfRule type="expression" dxfId="11635" priority="5282">
      <formula>_xlfn.ISFORMULA(H361)=TRUE</formula>
    </cfRule>
  </conditionalFormatting>
  <conditionalFormatting sqref="H361:H365">
    <cfRule type="duplicateValues" dxfId="11634" priority="5281"/>
  </conditionalFormatting>
  <conditionalFormatting sqref="H361:H365">
    <cfRule type="duplicateValues" dxfId="11633" priority="5280"/>
  </conditionalFormatting>
  <conditionalFormatting sqref="H361:H364">
    <cfRule type="expression" dxfId="11632" priority="5279">
      <formula>_xlfn.ISFORMULA(H361)=TRUE</formula>
    </cfRule>
  </conditionalFormatting>
  <conditionalFormatting sqref="H361:H365">
    <cfRule type="duplicateValues" dxfId="11631" priority="5275"/>
    <cfRule type="duplicateValues" dxfId="11630" priority="5276"/>
    <cfRule type="duplicateValues" dxfId="11629" priority="5277"/>
    <cfRule type="expression" dxfId="11628" priority="5278">
      <formula>_xlfn.ISFORMULA(H361)=TRUE</formula>
    </cfRule>
  </conditionalFormatting>
  <conditionalFormatting sqref="H361:H365">
    <cfRule type="expression" dxfId="11627" priority="5274">
      <formula>_xlfn.ISFORMULA(H361)=TRUE</formula>
    </cfRule>
  </conditionalFormatting>
  <conditionalFormatting sqref="H366:H369">
    <cfRule type="expression" dxfId="11626" priority="5273">
      <formula>_xlfn.ISFORMULA(H366)=TRUE</formula>
    </cfRule>
  </conditionalFormatting>
  <conditionalFormatting sqref="H366:H369">
    <cfRule type="duplicateValues" dxfId="11625" priority="5272"/>
  </conditionalFormatting>
  <conditionalFormatting sqref="H366:H369">
    <cfRule type="duplicateValues" dxfId="11624" priority="5271"/>
  </conditionalFormatting>
  <conditionalFormatting sqref="H366:H369">
    <cfRule type="expression" dxfId="11623" priority="5270">
      <formula>_xlfn.ISFORMULA(H366)=TRUE</formula>
    </cfRule>
  </conditionalFormatting>
  <conditionalFormatting sqref="H362:H366">
    <cfRule type="expression" dxfId="11622" priority="5269">
      <formula>_xlfn.ISFORMULA(H362)=TRUE</formula>
    </cfRule>
  </conditionalFormatting>
  <conditionalFormatting sqref="H367:H368">
    <cfRule type="expression" dxfId="11621" priority="5268">
      <formula>_xlfn.ISFORMULA(H367)=TRUE</formula>
    </cfRule>
  </conditionalFormatting>
  <conditionalFormatting sqref="H369">
    <cfRule type="expression" dxfId="11620" priority="5267">
      <formula>_xlfn.ISFORMULA(H369)=TRUE</formula>
    </cfRule>
  </conditionalFormatting>
  <conditionalFormatting sqref="H362:H366">
    <cfRule type="expression" dxfId="11619" priority="5266">
      <formula>_xlfn.ISFORMULA(H362)=TRUE</formula>
    </cfRule>
  </conditionalFormatting>
  <conditionalFormatting sqref="H367:H368">
    <cfRule type="expression" dxfId="11618" priority="5265">
      <formula>_xlfn.ISFORMULA(H367)=TRUE</formula>
    </cfRule>
  </conditionalFormatting>
  <conditionalFormatting sqref="H369">
    <cfRule type="expression" dxfId="11617" priority="5264">
      <formula>_xlfn.ISFORMULA(H369)=TRUE</formula>
    </cfRule>
  </conditionalFormatting>
  <conditionalFormatting sqref="H361:H369">
    <cfRule type="duplicateValues" dxfId="11616" priority="5260"/>
    <cfRule type="duplicateValues" dxfId="11615" priority="5261"/>
    <cfRule type="duplicateValues" dxfId="11614" priority="5262"/>
    <cfRule type="expression" dxfId="11613" priority="5263">
      <formula>_xlfn.ISFORMULA(H361)=TRUE</formula>
    </cfRule>
  </conditionalFormatting>
  <conditionalFormatting sqref="H362:H366">
    <cfRule type="expression" dxfId="11612" priority="5259">
      <formula>_xlfn.ISFORMULA(H362)=TRUE</formula>
    </cfRule>
  </conditionalFormatting>
  <conditionalFormatting sqref="H367:H369">
    <cfRule type="expression" dxfId="11611" priority="5258">
      <formula>_xlfn.ISFORMULA(H367)=TRUE</formula>
    </cfRule>
  </conditionalFormatting>
  <conditionalFormatting sqref="H361:H362">
    <cfRule type="expression" dxfId="11610" priority="5257">
      <formula>_xlfn.ISFORMULA(H361)=TRUE</formula>
    </cfRule>
  </conditionalFormatting>
  <conditionalFormatting sqref="H363:H369">
    <cfRule type="expression" dxfId="11609" priority="5256">
      <formula>_xlfn.ISFORMULA(H363)=TRUE</formula>
    </cfRule>
  </conditionalFormatting>
  <conditionalFormatting sqref="H361">
    <cfRule type="expression" dxfId="11608" priority="5255">
      <formula>_xlfn.ISFORMULA(H361)=TRUE</formula>
    </cfRule>
  </conditionalFormatting>
  <conditionalFormatting sqref="H362:H363">
    <cfRule type="expression" dxfId="11607" priority="5254">
      <formula>_xlfn.ISFORMULA(H362)=TRUE</formula>
    </cfRule>
  </conditionalFormatting>
  <conditionalFormatting sqref="H364:H369">
    <cfRule type="expression" dxfId="11606" priority="5253">
      <formula>_xlfn.ISFORMULA(H364)=TRUE</formula>
    </cfRule>
  </conditionalFormatting>
  <conditionalFormatting sqref="H361">
    <cfRule type="expression" dxfId="11605" priority="5252">
      <formula>_xlfn.ISFORMULA(H361)=TRUE</formula>
    </cfRule>
  </conditionalFormatting>
  <conditionalFormatting sqref="H362:H363">
    <cfRule type="expression" dxfId="11604" priority="5251">
      <formula>_xlfn.ISFORMULA(H362)=TRUE</formula>
    </cfRule>
  </conditionalFormatting>
  <conditionalFormatting sqref="H364">
    <cfRule type="expression" dxfId="11603" priority="5250">
      <formula>_xlfn.ISFORMULA(H364)=TRUE</formula>
    </cfRule>
  </conditionalFormatting>
  <conditionalFormatting sqref="H361:H364">
    <cfRule type="duplicateValues" dxfId="11602" priority="5246"/>
    <cfRule type="duplicateValues" dxfId="11601" priority="5247"/>
    <cfRule type="duplicateValues" dxfId="11600" priority="5248"/>
    <cfRule type="expression" dxfId="11599" priority="5249">
      <formula>_xlfn.ISFORMULA(H361)=TRUE</formula>
    </cfRule>
  </conditionalFormatting>
  <conditionalFormatting sqref="H361">
    <cfRule type="expression" dxfId="11598" priority="5245">
      <formula>_xlfn.ISFORMULA(H361)=TRUE</formula>
    </cfRule>
  </conditionalFormatting>
  <conditionalFormatting sqref="H362:H364">
    <cfRule type="expression" dxfId="11597" priority="5244">
      <formula>_xlfn.ISFORMULA(H362)=TRUE</formula>
    </cfRule>
  </conditionalFormatting>
  <conditionalFormatting sqref="H361:H364">
    <cfRule type="expression" dxfId="11596" priority="5243">
      <formula>_xlfn.ISFORMULA(H361)=TRUE</formula>
    </cfRule>
  </conditionalFormatting>
  <conditionalFormatting sqref="H361">
    <cfRule type="expression" dxfId="11595" priority="5242">
      <formula>_xlfn.ISFORMULA(H361)=TRUE</formula>
    </cfRule>
  </conditionalFormatting>
  <conditionalFormatting sqref="H362:H363">
    <cfRule type="expression" dxfId="11594" priority="5241">
      <formula>_xlfn.ISFORMULA(H362)=TRUE</formula>
    </cfRule>
  </conditionalFormatting>
  <conditionalFormatting sqref="H364:H369">
    <cfRule type="expression" dxfId="11593" priority="5240">
      <formula>_xlfn.ISFORMULA(H364)=TRUE</formula>
    </cfRule>
  </conditionalFormatting>
  <conditionalFormatting sqref="H361:H369">
    <cfRule type="duplicateValues" dxfId="11592" priority="5236"/>
    <cfRule type="duplicateValues" dxfId="11591" priority="5237"/>
    <cfRule type="duplicateValues" dxfId="11590" priority="5238"/>
    <cfRule type="expression" dxfId="11589" priority="5239">
      <formula>_xlfn.ISFORMULA(H361)=TRUE</formula>
    </cfRule>
  </conditionalFormatting>
  <conditionalFormatting sqref="H361">
    <cfRule type="expression" dxfId="11588" priority="5235">
      <formula>_xlfn.ISFORMULA(H361)=TRUE</formula>
    </cfRule>
  </conditionalFormatting>
  <conditionalFormatting sqref="H362:H365">
    <cfRule type="expression" dxfId="11587" priority="5234">
      <formula>_xlfn.ISFORMULA(H362)=TRUE</formula>
    </cfRule>
  </conditionalFormatting>
  <conditionalFormatting sqref="H366:H369">
    <cfRule type="expression" dxfId="11586" priority="5233">
      <formula>_xlfn.ISFORMULA(H366)=TRUE</formula>
    </cfRule>
  </conditionalFormatting>
  <conditionalFormatting sqref="H361:H364">
    <cfRule type="expression" dxfId="11585" priority="5232">
      <formula>_xlfn.ISFORMULA(H361)=TRUE</formula>
    </cfRule>
  </conditionalFormatting>
  <conditionalFormatting sqref="H361:H365">
    <cfRule type="expression" dxfId="11584" priority="5231">
      <formula>_xlfn.ISFORMULA(H361)=TRUE</formula>
    </cfRule>
  </conditionalFormatting>
  <conditionalFormatting sqref="H361:H365">
    <cfRule type="duplicateValues" dxfId="11583" priority="5230"/>
  </conditionalFormatting>
  <conditionalFormatting sqref="H361:H365">
    <cfRule type="duplicateValues" dxfId="11582" priority="5229"/>
  </conditionalFormatting>
  <conditionalFormatting sqref="H361:H364">
    <cfRule type="expression" dxfId="11581" priority="5228">
      <formula>_xlfn.ISFORMULA(H361)=TRUE</formula>
    </cfRule>
  </conditionalFormatting>
  <conditionalFormatting sqref="H361:H365">
    <cfRule type="duplicateValues" dxfId="11580" priority="5224"/>
    <cfRule type="duplicateValues" dxfId="11579" priority="5225"/>
    <cfRule type="duplicateValues" dxfId="11578" priority="5226"/>
    <cfRule type="expression" dxfId="11577" priority="5227">
      <formula>_xlfn.ISFORMULA(H361)=TRUE</formula>
    </cfRule>
  </conditionalFormatting>
  <conditionalFormatting sqref="H361:H365">
    <cfRule type="expression" dxfId="11576" priority="5223">
      <formula>_xlfn.ISFORMULA(H361)=TRUE</formula>
    </cfRule>
  </conditionalFormatting>
  <conditionalFormatting sqref="H366:H369">
    <cfRule type="expression" dxfId="11575" priority="5222">
      <formula>_xlfn.ISFORMULA(H366)=TRUE</formula>
    </cfRule>
  </conditionalFormatting>
  <conditionalFormatting sqref="H366:H369">
    <cfRule type="duplicateValues" dxfId="11574" priority="5221"/>
  </conditionalFormatting>
  <conditionalFormatting sqref="H366:H369">
    <cfRule type="duplicateValues" dxfId="11573" priority="5220"/>
  </conditionalFormatting>
  <conditionalFormatting sqref="H366:H369">
    <cfRule type="expression" dxfId="11572" priority="5219">
      <formula>_xlfn.ISFORMULA(H366)=TRUE</formula>
    </cfRule>
  </conditionalFormatting>
  <conditionalFormatting sqref="H362:H366">
    <cfRule type="expression" dxfId="11571" priority="5218">
      <formula>_xlfn.ISFORMULA(H362)=TRUE</formula>
    </cfRule>
  </conditionalFormatting>
  <conditionalFormatting sqref="H367:H368">
    <cfRule type="expression" dxfId="11570" priority="5217">
      <formula>_xlfn.ISFORMULA(H367)=TRUE</formula>
    </cfRule>
  </conditionalFormatting>
  <conditionalFormatting sqref="H369">
    <cfRule type="expression" dxfId="11569" priority="5216">
      <formula>_xlfn.ISFORMULA(H369)=TRUE</formula>
    </cfRule>
  </conditionalFormatting>
  <conditionalFormatting sqref="H362:H366">
    <cfRule type="expression" dxfId="11568" priority="5215">
      <formula>_xlfn.ISFORMULA(H362)=TRUE</formula>
    </cfRule>
  </conditionalFormatting>
  <conditionalFormatting sqref="H367:H368">
    <cfRule type="expression" dxfId="11567" priority="5214">
      <formula>_xlfn.ISFORMULA(H367)=TRUE</formula>
    </cfRule>
  </conditionalFormatting>
  <conditionalFormatting sqref="H369">
    <cfRule type="expression" dxfId="11566" priority="5213">
      <formula>_xlfn.ISFORMULA(H369)=TRUE</formula>
    </cfRule>
  </conditionalFormatting>
  <conditionalFormatting sqref="H361:H369">
    <cfRule type="duplicateValues" dxfId="11565" priority="5209"/>
    <cfRule type="duplicateValues" dxfId="11564" priority="5210"/>
    <cfRule type="duplicateValues" dxfId="11563" priority="5211"/>
    <cfRule type="expression" dxfId="11562" priority="5212">
      <formula>_xlfn.ISFORMULA(H361)=TRUE</formula>
    </cfRule>
  </conditionalFormatting>
  <conditionalFormatting sqref="H362:H366">
    <cfRule type="expression" dxfId="11561" priority="5208">
      <formula>_xlfn.ISFORMULA(H362)=TRUE</formula>
    </cfRule>
  </conditionalFormatting>
  <conditionalFormatting sqref="H367:H369">
    <cfRule type="expression" dxfId="11560" priority="5207">
      <formula>_xlfn.ISFORMULA(H367)=TRUE</formula>
    </cfRule>
  </conditionalFormatting>
  <conditionalFormatting sqref="H361:H362">
    <cfRule type="expression" dxfId="11559" priority="5206">
      <formula>_xlfn.ISFORMULA(H361)=TRUE</formula>
    </cfRule>
  </conditionalFormatting>
  <conditionalFormatting sqref="H363:H369">
    <cfRule type="expression" dxfId="11558" priority="5205">
      <formula>_xlfn.ISFORMULA(H363)=TRUE</formula>
    </cfRule>
  </conditionalFormatting>
  <conditionalFormatting sqref="G213:G214">
    <cfRule type="duplicateValues" dxfId="11557" priority="5201"/>
  </conditionalFormatting>
  <conditionalFormatting sqref="G213:G214">
    <cfRule type="duplicateValues" dxfId="11556" priority="5203"/>
  </conditionalFormatting>
  <conditionalFormatting sqref="G213:G214">
    <cfRule type="duplicateValues" dxfId="11555" priority="5202"/>
  </conditionalFormatting>
  <conditionalFormatting sqref="G213:G214">
    <cfRule type="expression" dxfId="11554" priority="5204">
      <formula>_xlfn.ISFORMULA(G213)=TRUE</formula>
    </cfRule>
  </conditionalFormatting>
  <conditionalFormatting sqref="H240">
    <cfRule type="expression" dxfId="11553" priority="5192">
      <formula>_xlfn.ISFORMULA(H240)=TRUE</formula>
    </cfRule>
  </conditionalFormatting>
  <conditionalFormatting sqref="H240">
    <cfRule type="duplicateValues" dxfId="11552" priority="5191"/>
  </conditionalFormatting>
  <conditionalFormatting sqref="H240">
    <cfRule type="duplicateValues" dxfId="11551" priority="5190"/>
  </conditionalFormatting>
  <conditionalFormatting sqref="H240">
    <cfRule type="duplicateValues" dxfId="11550" priority="5186"/>
  </conditionalFormatting>
  <conditionalFormatting sqref="H240">
    <cfRule type="duplicateValues" dxfId="11549" priority="5188"/>
  </conditionalFormatting>
  <conditionalFormatting sqref="H240">
    <cfRule type="duplicateValues" dxfId="11548" priority="5187"/>
  </conditionalFormatting>
  <conditionalFormatting sqref="H240">
    <cfRule type="expression" dxfId="11547" priority="5189">
      <formula>_xlfn.ISFORMULA(H240)=TRUE</formula>
    </cfRule>
  </conditionalFormatting>
  <conditionalFormatting sqref="H240">
    <cfRule type="duplicateValues" dxfId="11546" priority="5182"/>
  </conditionalFormatting>
  <conditionalFormatting sqref="H240">
    <cfRule type="duplicateValues" dxfId="11545" priority="5184"/>
  </conditionalFormatting>
  <conditionalFormatting sqref="H240">
    <cfRule type="duplicateValues" dxfId="11544" priority="5183"/>
  </conditionalFormatting>
  <conditionalFormatting sqref="H240">
    <cfRule type="expression" dxfId="11543" priority="5185">
      <formula>_xlfn.ISFORMULA(H240)=TRUE</formula>
    </cfRule>
  </conditionalFormatting>
  <conditionalFormatting sqref="H240">
    <cfRule type="duplicateValues" dxfId="11542" priority="5178"/>
  </conditionalFormatting>
  <conditionalFormatting sqref="H240">
    <cfRule type="duplicateValues" dxfId="11541" priority="5180"/>
  </conditionalFormatting>
  <conditionalFormatting sqref="H240">
    <cfRule type="duplicateValues" dxfId="11540" priority="5179"/>
  </conditionalFormatting>
  <conditionalFormatting sqref="H240">
    <cfRule type="expression" dxfId="11539" priority="5181">
      <formula>_xlfn.ISFORMULA(H240)=TRUE</formula>
    </cfRule>
  </conditionalFormatting>
  <conditionalFormatting sqref="H240">
    <cfRule type="expression" dxfId="11538" priority="5162">
      <formula>_xlfn.ISFORMULA(H240)=TRUE</formula>
    </cfRule>
  </conditionalFormatting>
  <conditionalFormatting sqref="H240">
    <cfRule type="expression" dxfId="11537" priority="5171">
      <formula>_xlfn.ISFORMULA(H240)=TRUE</formula>
    </cfRule>
  </conditionalFormatting>
  <conditionalFormatting sqref="H240">
    <cfRule type="duplicateValues" dxfId="11536" priority="5169"/>
    <cfRule type="duplicateValues" dxfId="11535" priority="5170"/>
  </conditionalFormatting>
  <conditionalFormatting sqref="H240">
    <cfRule type="duplicateValues" dxfId="11534" priority="5165"/>
  </conditionalFormatting>
  <conditionalFormatting sqref="H240">
    <cfRule type="duplicateValues" dxfId="11533" priority="5167"/>
  </conditionalFormatting>
  <conditionalFormatting sqref="H240">
    <cfRule type="duplicateValues" dxfId="11532" priority="5166"/>
  </conditionalFormatting>
  <conditionalFormatting sqref="H240">
    <cfRule type="expression" dxfId="11531" priority="5168">
      <formula>_xlfn.ISFORMULA(H240)=TRUE</formula>
    </cfRule>
  </conditionalFormatting>
  <conditionalFormatting sqref="H240">
    <cfRule type="duplicateValues" dxfId="11530" priority="5159"/>
  </conditionalFormatting>
  <conditionalFormatting sqref="H240">
    <cfRule type="expression" dxfId="11529" priority="5164">
      <formula>_xlfn.ISFORMULA(H240)=TRUE</formula>
    </cfRule>
  </conditionalFormatting>
  <conditionalFormatting sqref="H240">
    <cfRule type="duplicateValues" dxfId="11528" priority="5163"/>
  </conditionalFormatting>
  <conditionalFormatting sqref="H240">
    <cfRule type="duplicateValues" dxfId="11527" priority="5161"/>
  </conditionalFormatting>
  <conditionalFormatting sqref="H240">
    <cfRule type="duplicateValues" dxfId="11526" priority="5160"/>
  </conditionalFormatting>
  <conditionalFormatting sqref="H242">
    <cfRule type="expression" dxfId="11525" priority="5158">
      <formula>_xlfn.ISFORMULA(H242)=TRUE</formula>
    </cfRule>
  </conditionalFormatting>
  <conditionalFormatting sqref="H242">
    <cfRule type="duplicateValues" dxfId="11524" priority="5157"/>
  </conditionalFormatting>
  <conditionalFormatting sqref="H242">
    <cfRule type="duplicateValues" dxfId="11523" priority="5156"/>
  </conditionalFormatting>
  <conditionalFormatting sqref="H242">
    <cfRule type="duplicateValues" dxfId="11522" priority="5152"/>
  </conditionalFormatting>
  <conditionalFormatting sqref="H242">
    <cfRule type="duplicateValues" dxfId="11521" priority="5154"/>
  </conditionalFormatting>
  <conditionalFormatting sqref="H242">
    <cfRule type="duplicateValues" dxfId="11520" priority="5153"/>
  </conditionalFormatting>
  <conditionalFormatting sqref="H242">
    <cfRule type="expression" dxfId="11519" priority="5155">
      <formula>_xlfn.ISFORMULA(H242)=TRUE</formula>
    </cfRule>
  </conditionalFormatting>
  <conditionalFormatting sqref="H242">
    <cfRule type="duplicateValues" dxfId="11518" priority="5148"/>
  </conditionalFormatting>
  <conditionalFormatting sqref="H242">
    <cfRule type="duplicateValues" dxfId="11517" priority="5150"/>
  </conditionalFormatting>
  <conditionalFormatting sqref="H242">
    <cfRule type="duplicateValues" dxfId="11516" priority="5149"/>
  </conditionalFormatting>
  <conditionalFormatting sqref="H242">
    <cfRule type="expression" dxfId="11515" priority="5151">
      <formula>_xlfn.ISFORMULA(H242)=TRUE</formula>
    </cfRule>
  </conditionalFormatting>
  <conditionalFormatting sqref="H242">
    <cfRule type="duplicateValues" dxfId="11514" priority="5144"/>
  </conditionalFormatting>
  <conditionalFormatting sqref="H242">
    <cfRule type="duplicateValues" dxfId="11513" priority="5146"/>
  </conditionalFormatting>
  <conditionalFormatting sqref="H242">
    <cfRule type="duplicateValues" dxfId="11512" priority="5145"/>
  </conditionalFormatting>
  <conditionalFormatting sqref="H242">
    <cfRule type="expression" dxfId="11511" priority="5147">
      <formula>_xlfn.ISFORMULA(H242)=TRUE</formula>
    </cfRule>
  </conditionalFormatting>
  <conditionalFormatting sqref="H252">
    <cfRule type="expression" dxfId="11510" priority="5143">
      <formula>_xlfn.ISFORMULA(H252)=TRUE</formula>
    </cfRule>
  </conditionalFormatting>
  <conditionalFormatting sqref="H252">
    <cfRule type="duplicateValues" dxfId="11509" priority="5141"/>
    <cfRule type="duplicateValues" dxfId="11508" priority="5142"/>
  </conditionalFormatting>
  <conditionalFormatting sqref="H251">
    <cfRule type="expression" dxfId="11507" priority="5140">
      <formula>_xlfn.ISFORMULA(H251)=TRUE</formula>
    </cfRule>
  </conditionalFormatting>
  <conditionalFormatting sqref="H251">
    <cfRule type="duplicateValues" dxfId="11506" priority="5138"/>
    <cfRule type="duplicateValues" dxfId="11505" priority="5139"/>
  </conditionalFormatting>
  <conditionalFormatting sqref="H243">
    <cfRule type="duplicateValues" dxfId="11504" priority="5134"/>
  </conditionalFormatting>
  <conditionalFormatting sqref="H243">
    <cfRule type="duplicateValues" dxfId="11503" priority="5136"/>
  </conditionalFormatting>
  <conditionalFormatting sqref="H243">
    <cfRule type="duplicateValues" dxfId="11502" priority="5135"/>
  </conditionalFormatting>
  <conditionalFormatting sqref="H243">
    <cfRule type="expression" dxfId="11501" priority="5137">
      <formula>_xlfn.ISFORMULA(H243)=TRUE</formula>
    </cfRule>
  </conditionalFormatting>
  <conditionalFormatting sqref="H251">
    <cfRule type="expression" dxfId="11500" priority="5133">
      <formula>_xlfn.ISFORMULA(H251)=TRUE</formula>
    </cfRule>
  </conditionalFormatting>
  <conditionalFormatting sqref="H251">
    <cfRule type="duplicateValues" dxfId="11499" priority="5131"/>
    <cfRule type="duplicateValues" dxfId="11498" priority="5132"/>
  </conditionalFormatting>
  <conditionalFormatting sqref="H250">
    <cfRule type="expression" dxfId="11497" priority="5130">
      <formula>_xlfn.ISFORMULA(H250)=TRUE</formula>
    </cfRule>
  </conditionalFormatting>
  <conditionalFormatting sqref="H250">
    <cfRule type="duplicateValues" dxfId="11496" priority="5128"/>
    <cfRule type="duplicateValues" dxfId="11495" priority="5129"/>
  </conditionalFormatting>
  <conditionalFormatting sqref="H252">
    <cfRule type="duplicateValues" dxfId="11494" priority="5124"/>
  </conditionalFormatting>
  <conditionalFormatting sqref="H252">
    <cfRule type="duplicateValues" dxfId="11493" priority="5126"/>
  </conditionalFormatting>
  <conditionalFormatting sqref="H252">
    <cfRule type="duplicateValues" dxfId="11492" priority="5125"/>
  </conditionalFormatting>
  <conditionalFormatting sqref="H252">
    <cfRule type="expression" dxfId="11491" priority="5127">
      <formula>_xlfn.ISFORMULA(H252)=TRUE</formula>
    </cfRule>
  </conditionalFormatting>
  <conditionalFormatting sqref="H253">
    <cfRule type="expression" dxfId="11490" priority="5123">
      <formula>_xlfn.ISFORMULA(H253)=TRUE</formula>
    </cfRule>
  </conditionalFormatting>
  <conditionalFormatting sqref="H253">
    <cfRule type="duplicateValues" dxfId="11489" priority="5122"/>
  </conditionalFormatting>
  <conditionalFormatting sqref="H253">
    <cfRule type="duplicateValues" dxfId="11488" priority="5121"/>
  </conditionalFormatting>
  <conditionalFormatting sqref="H253">
    <cfRule type="duplicateValues" dxfId="11487" priority="5117"/>
  </conditionalFormatting>
  <conditionalFormatting sqref="H253">
    <cfRule type="duplicateValues" dxfId="11486" priority="5119"/>
  </conditionalFormatting>
  <conditionalFormatting sqref="H253">
    <cfRule type="duplicateValues" dxfId="11485" priority="5118"/>
  </conditionalFormatting>
  <conditionalFormatting sqref="H253">
    <cfRule type="expression" dxfId="11484" priority="5120">
      <formula>_xlfn.ISFORMULA(H253)=TRUE</formula>
    </cfRule>
  </conditionalFormatting>
  <conditionalFormatting sqref="H253">
    <cfRule type="duplicateValues" dxfId="11483" priority="5113"/>
  </conditionalFormatting>
  <conditionalFormatting sqref="H253">
    <cfRule type="duplicateValues" dxfId="11482" priority="5115"/>
  </conditionalFormatting>
  <conditionalFormatting sqref="H253">
    <cfRule type="duplicateValues" dxfId="11481" priority="5114"/>
  </conditionalFormatting>
  <conditionalFormatting sqref="H253">
    <cfRule type="expression" dxfId="11480" priority="5116">
      <formula>_xlfn.ISFORMULA(H253)=TRUE</formula>
    </cfRule>
  </conditionalFormatting>
  <conditionalFormatting sqref="H253">
    <cfRule type="duplicateValues" dxfId="11479" priority="5109"/>
  </conditionalFormatting>
  <conditionalFormatting sqref="H253">
    <cfRule type="duplicateValues" dxfId="11478" priority="5111"/>
  </conditionalFormatting>
  <conditionalFormatting sqref="H253">
    <cfRule type="duplicateValues" dxfId="11477" priority="5110"/>
  </conditionalFormatting>
  <conditionalFormatting sqref="H253">
    <cfRule type="expression" dxfId="11476" priority="5112">
      <formula>_xlfn.ISFORMULA(H253)=TRUE</formula>
    </cfRule>
  </conditionalFormatting>
  <conditionalFormatting sqref="H252">
    <cfRule type="expression" dxfId="11475" priority="5108">
      <formula>_xlfn.ISFORMULA(H252)=TRUE</formula>
    </cfRule>
  </conditionalFormatting>
  <conditionalFormatting sqref="H252">
    <cfRule type="duplicateValues" dxfId="11474" priority="5106"/>
    <cfRule type="duplicateValues" dxfId="11473" priority="5107"/>
  </conditionalFormatting>
  <conditionalFormatting sqref="H251">
    <cfRule type="expression" dxfId="11472" priority="5105">
      <formula>_xlfn.ISFORMULA(H251)=TRUE</formula>
    </cfRule>
  </conditionalFormatting>
  <conditionalFormatting sqref="H251">
    <cfRule type="duplicateValues" dxfId="11471" priority="5103"/>
    <cfRule type="duplicateValues" dxfId="11470" priority="5104"/>
  </conditionalFormatting>
  <conditionalFormatting sqref="H251">
    <cfRule type="expression" dxfId="11469" priority="5102">
      <formula>_xlfn.ISFORMULA(H251)=TRUE</formula>
    </cfRule>
  </conditionalFormatting>
  <conditionalFormatting sqref="H251">
    <cfRule type="duplicateValues" dxfId="11468" priority="5100"/>
    <cfRule type="duplicateValues" dxfId="11467" priority="5101"/>
  </conditionalFormatting>
  <conditionalFormatting sqref="H250">
    <cfRule type="expression" dxfId="11466" priority="5099">
      <formula>_xlfn.ISFORMULA(H250)=TRUE</formula>
    </cfRule>
  </conditionalFormatting>
  <conditionalFormatting sqref="H250">
    <cfRule type="duplicateValues" dxfId="11465" priority="5097"/>
    <cfRule type="duplicateValues" dxfId="11464" priority="5098"/>
  </conditionalFormatting>
  <conditionalFormatting sqref="H252">
    <cfRule type="duplicateValues" dxfId="11463" priority="5093"/>
  </conditionalFormatting>
  <conditionalFormatting sqref="H252">
    <cfRule type="duplicateValues" dxfId="11462" priority="5095"/>
  </conditionalFormatting>
  <conditionalFormatting sqref="H252">
    <cfRule type="duplicateValues" dxfId="11461" priority="5094"/>
  </conditionalFormatting>
  <conditionalFormatting sqref="H252">
    <cfRule type="expression" dxfId="11460" priority="5096">
      <formula>_xlfn.ISFORMULA(H252)=TRUE</formula>
    </cfRule>
  </conditionalFormatting>
  <conditionalFormatting sqref="H253">
    <cfRule type="expression" dxfId="11459" priority="5092">
      <formula>_xlfn.ISFORMULA(H253)=TRUE</formula>
    </cfRule>
  </conditionalFormatting>
  <conditionalFormatting sqref="H253">
    <cfRule type="duplicateValues" dxfId="11458" priority="5091"/>
  </conditionalFormatting>
  <conditionalFormatting sqref="H253">
    <cfRule type="duplicateValues" dxfId="11457" priority="5090"/>
  </conditionalFormatting>
  <conditionalFormatting sqref="H253">
    <cfRule type="duplicateValues" dxfId="11456" priority="5086"/>
  </conditionalFormatting>
  <conditionalFormatting sqref="H253">
    <cfRule type="duplicateValues" dxfId="11455" priority="5088"/>
  </conditionalFormatting>
  <conditionalFormatting sqref="H253">
    <cfRule type="duplicateValues" dxfId="11454" priority="5087"/>
  </conditionalFormatting>
  <conditionalFormatting sqref="H253">
    <cfRule type="expression" dxfId="11453" priority="5089">
      <formula>_xlfn.ISFORMULA(H253)=TRUE</formula>
    </cfRule>
  </conditionalFormatting>
  <conditionalFormatting sqref="H253">
    <cfRule type="duplicateValues" dxfId="11452" priority="5082"/>
  </conditionalFormatting>
  <conditionalFormatting sqref="H253">
    <cfRule type="duplicateValues" dxfId="11451" priority="5084"/>
  </conditionalFormatting>
  <conditionalFormatting sqref="H253">
    <cfRule type="duplicateValues" dxfId="11450" priority="5083"/>
  </conditionalFormatting>
  <conditionalFormatting sqref="H253">
    <cfRule type="expression" dxfId="11449" priority="5085">
      <formula>_xlfn.ISFORMULA(H253)=TRUE</formula>
    </cfRule>
  </conditionalFormatting>
  <conditionalFormatting sqref="H253">
    <cfRule type="duplicateValues" dxfId="11448" priority="5078"/>
  </conditionalFormatting>
  <conditionalFormatting sqref="H253">
    <cfRule type="duplicateValues" dxfId="11447" priority="5080"/>
  </conditionalFormatting>
  <conditionalFormatting sqref="H253">
    <cfRule type="duplicateValues" dxfId="11446" priority="5079"/>
  </conditionalFormatting>
  <conditionalFormatting sqref="H253">
    <cfRule type="expression" dxfId="11445" priority="5081">
      <formula>_xlfn.ISFORMULA(H253)=TRUE</formula>
    </cfRule>
  </conditionalFormatting>
  <conditionalFormatting sqref="H253">
    <cfRule type="expression" dxfId="11444" priority="5077">
      <formula>_xlfn.ISFORMULA(H253)=TRUE</formula>
    </cfRule>
  </conditionalFormatting>
  <conditionalFormatting sqref="H253">
    <cfRule type="duplicateValues" dxfId="11443" priority="5075"/>
    <cfRule type="duplicateValues" dxfId="11442" priority="5076"/>
  </conditionalFormatting>
  <conditionalFormatting sqref="H252">
    <cfRule type="expression" dxfId="11441" priority="5074">
      <formula>_xlfn.ISFORMULA(H252)=TRUE</formula>
    </cfRule>
  </conditionalFormatting>
  <conditionalFormatting sqref="H252">
    <cfRule type="duplicateValues" dxfId="11440" priority="5072"/>
    <cfRule type="duplicateValues" dxfId="11439" priority="5073"/>
  </conditionalFormatting>
  <conditionalFormatting sqref="H244">
    <cfRule type="duplicateValues" dxfId="11438" priority="5068"/>
  </conditionalFormatting>
  <conditionalFormatting sqref="H244">
    <cfRule type="duplicateValues" dxfId="11437" priority="5070"/>
  </conditionalFormatting>
  <conditionalFormatting sqref="H244">
    <cfRule type="duplicateValues" dxfId="11436" priority="5069"/>
  </conditionalFormatting>
  <conditionalFormatting sqref="H244">
    <cfRule type="expression" dxfId="11435" priority="5071">
      <formula>_xlfn.ISFORMULA(H244)=TRUE</formula>
    </cfRule>
  </conditionalFormatting>
  <conditionalFormatting sqref="H252">
    <cfRule type="expression" dxfId="11434" priority="5067">
      <formula>_xlfn.ISFORMULA(H252)=TRUE</formula>
    </cfRule>
  </conditionalFormatting>
  <conditionalFormatting sqref="H252">
    <cfRule type="duplicateValues" dxfId="11433" priority="5065"/>
    <cfRule type="duplicateValues" dxfId="11432" priority="5066"/>
  </conditionalFormatting>
  <conditionalFormatting sqref="H251">
    <cfRule type="expression" dxfId="11431" priority="5064">
      <formula>_xlfn.ISFORMULA(H251)=TRUE</formula>
    </cfRule>
  </conditionalFormatting>
  <conditionalFormatting sqref="H251">
    <cfRule type="duplicateValues" dxfId="11430" priority="5062"/>
    <cfRule type="duplicateValues" dxfId="11429" priority="5063"/>
  </conditionalFormatting>
  <conditionalFormatting sqref="H253">
    <cfRule type="duplicateValues" dxfId="11428" priority="5058"/>
  </conditionalFormatting>
  <conditionalFormatting sqref="H253">
    <cfRule type="duplicateValues" dxfId="11427" priority="5060"/>
  </conditionalFormatting>
  <conditionalFormatting sqref="H253">
    <cfRule type="duplicateValues" dxfId="11426" priority="5059"/>
  </conditionalFormatting>
  <conditionalFormatting sqref="H253">
    <cfRule type="expression" dxfId="11425" priority="5061">
      <formula>_xlfn.ISFORMULA(H253)=TRUE</formula>
    </cfRule>
  </conditionalFormatting>
  <conditionalFormatting sqref="H254">
    <cfRule type="expression" dxfId="11424" priority="5057">
      <formula>_xlfn.ISFORMULA(H254)=TRUE</formula>
    </cfRule>
  </conditionalFormatting>
  <conditionalFormatting sqref="H254">
    <cfRule type="duplicateValues" dxfId="11423" priority="5056"/>
  </conditionalFormatting>
  <conditionalFormatting sqref="H254">
    <cfRule type="duplicateValues" dxfId="11422" priority="5055"/>
  </conditionalFormatting>
  <conditionalFormatting sqref="H254">
    <cfRule type="duplicateValues" dxfId="11421" priority="5051"/>
  </conditionalFormatting>
  <conditionalFormatting sqref="H254">
    <cfRule type="duplicateValues" dxfId="11420" priority="5053"/>
  </conditionalFormatting>
  <conditionalFormatting sqref="H254">
    <cfRule type="duplicateValues" dxfId="11419" priority="5052"/>
  </conditionalFormatting>
  <conditionalFormatting sqref="H254">
    <cfRule type="expression" dxfId="11418" priority="5054">
      <formula>_xlfn.ISFORMULA(H254)=TRUE</formula>
    </cfRule>
  </conditionalFormatting>
  <conditionalFormatting sqref="H254">
    <cfRule type="duplicateValues" dxfId="11417" priority="5047"/>
  </conditionalFormatting>
  <conditionalFormatting sqref="H254">
    <cfRule type="duplicateValues" dxfId="11416" priority="5049"/>
  </conditionalFormatting>
  <conditionalFormatting sqref="H254">
    <cfRule type="duplicateValues" dxfId="11415" priority="5048"/>
  </conditionalFormatting>
  <conditionalFormatting sqref="H254">
    <cfRule type="expression" dxfId="11414" priority="5050">
      <formula>_xlfn.ISFORMULA(H254)=TRUE</formula>
    </cfRule>
  </conditionalFormatting>
  <conditionalFormatting sqref="H254">
    <cfRule type="duplicateValues" dxfId="11413" priority="5043"/>
  </conditionalFormatting>
  <conditionalFormatting sqref="H254">
    <cfRule type="duplicateValues" dxfId="11412" priority="5045"/>
  </conditionalFormatting>
  <conditionalFormatting sqref="H254">
    <cfRule type="duplicateValues" dxfId="11411" priority="5044"/>
  </conditionalFormatting>
  <conditionalFormatting sqref="H254">
    <cfRule type="expression" dxfId="11410" priority="5046">
      <formula>_xlfn.ISFORMULA(H254)=TRUE</formula>
    </cfRule>
  </conditionalFormatting>
  <conditionalFormatting sqref="H252">
    <cfRule type="expression" dxfId="11409" priority="5042">
      <formula>_xlfn.ISFORMULA(H252)=TRUE</formula>
    </cfRule>
  </conditionalFormatting>
  <conditionalFormatting sqref="H252">
    <cfRule type="duplicateValues" dxfId="11408" priority="5040"/>
    <cfRule type="duplicateValues" dxfId="11407" priority="5041"/>
  </conditionalFormatting>
  <conditionalFormatting sqref="H251">
    <cfRule type="expression" dxfId="11406" priority="5039">
      <formula>_xlfn.ISFORMULA(H251)=TRUE</formula>
    </cfRule>
  </conditionalFormatting>
  <conditionalFormatting sqref="H251">
    <cfRule type="duplicateValues" dxfId="11405" priority="5037"/>
    <cfRule type="duplicateValues" dxfId="11404" priority="5038"/>
  </conditionalFormatting>
  <conditionalFormatting sqref="H251">
    <cfRule type="expression" dxfId="11403" priority="5036">
      <formula>_xlfn.ISFORMULA(H251)=TRUE</formula>
    </cfRule>
  </conditionalFormatting>
  <conditionalFormatting sqref="H251">
    <cfRule type="duplicateValues" dxfId="11402" priority="5034"/>
    <cfRule type="duplicateValues" dxfId="11401" priority="5035"/>
  </conditionalFormatting>
  <conditionalFormatting sqref="H250">
    <cfRule type="expression" dxfId="11400" priority="5033">
      <formula>_xlfn.ISFORMULA(H250)=TRUE</formula>
    </cfRule>
  </conditionalFormatting>
  <conditionalFormatting sqref="H250">
    <cfRule type="duplicateValues" dxfId="11399" priority="5031"/>
    <cfRule type="duplicateValues" dxfId="11398" priority="5032"/>
  </conditionalFormatting>
  <conditionalFormatting sqref="H252">
    <cfRule type="duplicateValues" dxfId="11397" priority="5027"/>
  </conditionalFormatting>
  <conditionalFormatting sqref="H252">
    <cfRule type="duplicateValues" dxfId="11396" priority="5029"/>
  </conditionalFormatting>
  <conditionalFormatting sqref="H252">
    <cfRule type="duplicateValues" dxfId="11395" priority="5028"/>
  </conditionalFormatting>
  <conditionalFormatting sqref="H252">
    <cfRule type="expression" dxfId="11394" priority="5030">
      <formula>_xlfn.ISFORMULA(H252)=TRUE</formula>
    </cfRule>
  </conditionalFormatting>
  <conditionalFormatting sqref="H253">
    <cfRule type="expression" dxfId="11393" priority="5026">
      <formula>_xlfn.ISFORMULA(H253)=TRUE</formula>
    </cfRule>
  </conditionalFormatting>
  <conditionalFormatting sqref="H253">
    <cfRule type="duplicateValues" dxfId="11392" priority="5025"/>
  </conditionalFormatting>
  <conditionalFormatting sqref="H253">
    <cfRule type="duplicateValues" dxfId="11391" priority="5024"/>
  </conditionalFormatting>
  <conditionalFormatting sqref="H253">
    <cfRule type="duplicateValues" dxfId="11390" priority="5020"/>
  </conditionalFormatting>
  <conditionalFormatting sqref="H253">
    <cfRule type="duplicateValues" dxfId="11389" priority="5022"/>
  </conditionalFormatting>
  <conditionalFormatting sqref="H253">
    <cfRule type="duplicateValues" dxfId="11388" priority="5021"/>
  </conditionalFormatting>
  <conditionalFormatting sqref="H253">
    <cfRule type="expression" dxfId="11387" priority="5023">
      <formula>_xlfn.ISFORMULA(H253)=TRUE</formula>
    </cfRule>
  </conditionalFormatting>
  <conditionalFormatting sqref="H253">
    <cfRule type="duplicateValues" dxfId="11386" priority="5016"/>
  </conditionalFormatting>
  <conditionalFormatting sqref="H253">
    <cfRule type="duplicateValues" dxfId="11385" priority="5018"/>
  </conditionalFormatting>
  <conditionalFormatting sqref="H253">
    <cfRule type="duplicateValues" dxfId="11384" priority="5017"/>
  </conditionalFormatting>
  <conditionalFormatting sqref="H253">
    <cfRule type="expression" dxfId="11383" priority="5019">
      <formula>_xlfn.ISFORMULA(H253)=TRUE</formula>
    </cfRule>
  </conditionalFormatting>
  <conditionalFormatting sqref="H253">
    <cfRule type="duplicateValues" dxfId="11382" priority="5012"/>
  </conditionalFormatting>
  <conditionalFormatting sqref="H253">
    <cfRule type="duplicateValues" dxfId="11381" priority="5014"/>
  </conditionalFormatting>
  <conditionalFormatting sqref="H253">
    <cfRule type="duplicateValues" dxfId="11380" priority="5013"/>
  </conditionalFormatting>
  <conditionalFormatting sqref="H253">
    <cfRule type="expression" dxfId="11379" priority="5015">
      <formula>_xlfn.ISFORMULA(H253)=TRUE</formula>
    </cfRule>
  </conditionalFormatting>
  <conditionalFormatting sqref="H253">
    <cfRule type="expression" dxfId="11378" priority="5011">
      <formula>_xlfn.ISFORMULA(H253)=TRUE</formula>
    </cfRule>
  </conditionalFormatting>
  <conditionalFormatting sqref="H253">
    <cfRule type="duplicateValues" dxfId="11377" priority="5009"/>
    <cfRule type="duplicateValues" dxfId="11376" priority="5010"/>
  </conditionalFormatting>
  <conditionalFormatting sqref="H252">
    <cfRule type="expression" dxfId="11375" priority="5008">
      <formula>_xlfn.ISFORMULA(H252)=TRUE</formula>
    </cfRule>
  </conditionalFormatting>
  <conditionalFormatting sqref="H252">
    <cfRule type="duplicateValues" dxfId="11374" priority="5006"/>
    <cfRule type="duplicateValues" dxfId="11373" priority="5007"/>
  </conditionalFormatting>
  <conditionalFormatting sqref="H252">
    <cfRule type="expression" dxfId="11372" priority="5005">
      <formula>_xlfn.ISFORMULA(H252)=TRUE</formula>
    </cfRule>
  </conditionalFormatting>
  <conditionalFormatting sqref="H252">
    <cfRule type="duplicateValues" dxfId="11371" priority="5003"/>
    <cfRule type="duplicateValues" dxfId="11370" priority="5004"/>
  </conditionalFormatting>
  <conditionalFormatting sqref="H251">
    <cfRule type="expression" dxfId="11369" priority="5002">
      <formula>_xlfn.ISFORMULA(H251)=TRUE</formula>
    </cfRule>
  </conditionalFormatting>
  <conditionalFormatting sqref="H251">
    <cfRule type="duplicateValues" dxfId="11368" priority="5000"/>
    <cfRule type="duplicateValues" dxfId="11367" priority="5001"/>
  </conditionalFormatting>
  <conditionalFormatting sqref="H253">
    <cfRule type="duplicateValues" dxfId="11366" priority="4996"/>
  </conditionalFormatting>
  <conditionalFormatting sqref="H253">
    <cfRule type="duplicateValues" dxfId="11365" priority="4998"/>
  </conditionalFormatting>
  <conditionalFormatting sqref="H253">
    <cfRule type="duplicateValues" dxfId="11364" priority="4997"/>
  </conditionalFormatting>
  <conditionalFormatting sqref="H253">
    <cfRule type="expression" dxfId="11363" priority="4999">
      <formula>_xlfn.ISFORMULA(H253)=TRUE</formula>
    </cfRule>
  </conditionalFormatting>
  <conditionalFormatting sqref="H254">
    <cfRule type="expression" dxfId="11362" priority="4995">
      <formula>_xlfn.ISFORMULA(H254)=TRUE</formula>
    </cfRule>
  </conditionalFormatting>
  <conditionalFormatting sqref="H254">
    <cfRule type="duplicateValues" dxfId="11361" priority="4994"/>
  </conditionalFormatting>
  <conditionalFormatting sqref="H254">
    <cfRule type="duplicateValues" dxfId="11360" priority="4993"/>
  </conditionalFormatting>
  <conditionalFormatting sqref="H254">
    <cfRule type="duplicateValues" dxfId="11359" priority="4989"/>
  </conditionalFormatting>
  <conditionalFormatting sqref="H254">
    <cfRule type="duplicateValues" dxfId="11358" priority="4991"/>
  </conditionalFormatting>
  <conditionalFormatting sqref="H254">
    <cfRule type="duplicateValues" dxfId="11357" priority="4990"/>
  </conditionalFormatting>
  <conditionalFormatting sqref="H254">
    <cfRule type="expression" dxfId="11356" priority="4992">
      <formula>_xlfn.ISFORMULA(H254)=TRUE</formula>
    </cfRule>
  </conditionalFormatting>
  <conditionalFormatting sqref="H254">
    <cfRule type="duplicateValues" dxfId="11355" priority="4985"/>
  </conditionalFormatting>
  <conditionalFormatting sqref="H254">
    <cfRule type="duplicateValues" dxfId="11354" priority="4987"/>
  </conditionalFormatting>
  <conditionalFormatting sqref="H254">
    <cfRule type="duplicateValues" dxfId="11353" priority="4986"/>
  </conditionalFormatting>
  <conditionalFormatting sqref="H254">
    <cfRule type="expression" dxfId="11352" priority="4988">
      <formula>_xlfn.ISFORMULA(H254)=TRUE</formula>
    </cfRule>
  </conditionalFormatting>
  <conditionalFormatting sqref="H254">
    <cfRule type="duplicateValues" dxfId="11351" priority="4981"/>
  </conditionalFormatting>
  <conditionalFormatting sqref="H254">
    <cfRule type="duplicateValues" dxfId="11350" priority="4983"/>
  </conditionalFormatting>
  <conditionalFormatting sqref="H254">
    <cfRule type="duplicateValues" dxfId="11349" priority="4982"/>
  </conditionalFormatting>
  <conditionalFormatting sqref="H254">
    <cfRule type="expression" dxfId="11348" priority="4984">
      <formula>_xlfn.ISFORMULA(H254)=TRUE</formula>
    </cfRule>
  </conditionalFormatting>
  <conditionalFormatting sqref="H253">
    <cfRule type="expression" dxfId="11347" priority="4980">
      <formula>_xlfn.ISFORMULA(H253)=TRUE</formula>
    </cfRule>
  </conditionalFormatting>
  <conditionalFormatting sqref="H253">
    <cfRule type="duplicateValues" dxfId="11346" priority="4978"/>
    <cfRule type="duplicateValues" dxfId="11345" priority="4979"/>
  </conditionalFormatting>
  <conditionalFormatting sqref="H252">
    <cfRule type="expression" dxfId="11344" priority="4977">
      <formula>_xlfn.ISFORMULA(H252)=TRUE</formula>
    </cfRule>
  </conditionalFormatting>
  <conditionalFormatting sqref="H252">
    <cfRule type="duplicateValues" dxfId="11343" priority="4975"/>
    <cfRule type="duplicateValues" dxfId="11342" priority="4976"/>
  </conditionalFormatting>
  <conditionalFormatting sqref="H252">
    <cfRule type="expression" dxfId="11341" priority="4974">
      <formula>_xlfn.ISFORMULA(H252)=TRUE</formula>
    </cfRule>
  </conditionalFormatting>
  <conditionalFormatting sqref="H252">
    <cfRule type="duplicateValues" dxfId="11340" priority="4972"/>
    <cfRule type="duplicateValues" dxfId="11339" priority="4973"/>
  </conditionalFormatting>
  <conditionalFormatting sqref="H251">
    <cfRule type="expression" dxfId="11338" priority="4971">
      <formula>_xlfn.ISFORMULA(H251)=TRUE</formula>
    </cfRule>
  </conditionalFormatting>
  <conditionalFormatting sqref="H251">
    <cfRule type="duplicateValues" dxfId="11337" priority="4969"/>
    <cfRule type="duplicateValues" dxfId="11336" priority="4970"/>
  </conditionalFormatting>
  <conditionalFormatting sqref="H253">
    <cfRule type="duplicateValues" dxfId="11335" priority="4965"/>
  </conditionalFormatting>
  <conditionalFormatting sqref="H253">
    <cfRule type="duplicateValues" dxfId="11334" priority="4967"/>
  </conditionalFormatting>
  <conditionalFormatting sqref="H253">
    <cfRule type="duplicateValues" dxfId="11333" priority="4966"/>
  </conditionalFormatting>
  <conditionalFormatting sqref="H253">
    <cfRule type="expression" dxfId="11332" priority="4968">
      <formula>_xlfn.ISFORMULA(H253)=TRUE</formula>
    </cfRule>
  </conditionalFormatting>
  <conditionalFormatting sqref="H254">
    <cfRule type="expression" dxfId="11331" priority="4964">
      <formula>_xlfn.ISFORMULA(H254)=TRUE</formula>
    </cfRule>
  </conditionalFormatting>
  <conditionalFormatting sqref="H254">
    <cfRule type="duplicateValues" dxfId="11330" priority="4963"/>
  </conditionalFormatting>
  <conditionalFormatting sqref="H254">
    <cfRule type="duplicateValues" dxfId="11329" priority="4962"/>
  </conditionalFormatting>
  <conditionalFormatting sqref="H254">
    <cfRule type="duplicateValues" dxfId="11328" priority="4958"/>
  </conditionalFormatting>
  <conditionalFormatting sqref="H254">
    <cfRule type="duplicateValues" dxfId="11327" priority="4960"/>
  </conditionalFormatting>
  <conditionalFormatting sqref="H254">
    <cfRule type="duplicateValues" dxfId="11326" priority="4959"/>
  </conditionalFormatting>
  <conditionalFormatting sqref="H254">
    <cfRule type="expression" dxfId="11325" priority="4961">
      <formula>_xlfn.ISFORMULA(H254)=TRUE</formula>
    </cfRule>
  </conditionalFormatting>
  <conditionalFormatting sqref="H254">
    <cfRule type="duplicateValues" dxfId="11324" priority="4954"/>
  </conditionalFormatting>
  <conditionalFormatting sqref="H254">
    <cfRule type="duplicateValues" dxfId="11323" priority="4956"/>
  </conditionalFormatting>
  <conditionalFormatting sqref="H254">
    <cfRule type="duplicateValues" dxfId="11322" priority="4955"/>
  </conditionalFormatting>
  <conditionalFormatting sqref="H254">
    <cfRule type="expression" dxfId="11321" priority="4957">
      <formula>_xlfn.ISFORMULA(H254)=TRUE</formula>
    </cfRule>
  </conditionalFormatting>
  <conditionalFormatting sqref="H254">
    <cfRule type="duplicateValues" dxfId="11320" priority="4950"/>
  </conditionalFormatting>
  <conditionalFormatting sqref="H254">
    <cfRule type="duplicateValues" dxfId="11319" priority="4952"/>
  </conditionalFormatting>
  <conditionalFormatting sqref="H254">
    <cfRule type="duplicateValues" dxfId="11318" priority="4951"/>
  </conditionalFormatting>
  <conditionalFormatting sqref="H254">
    <cfRule type="expression" dxfId="11317" priority="4953">
      <formula>_xlfn.ISFORMULA(H254)=TRUE</formula>
    </cfRule>
  </conditionalFormatting>
  <conditionalFormatting sqref="H254">
    <cfRule type="expression" dxfId="11316" priority="4949">
      <formula>_xlfn.ISFORMULA(H254)=TRUE</formula>
    </cfRule>
  </conditionalFormatting>
  <conditionalFormatting sqref="H254">
    <cfRule type="duplicateValues" dxfId="11315" priority="4947"/>
    <cfRule type="duplicateValues" dxfId="11314" priority="4948"/>
  </conditionalFormatting>
  <conditionalFormatting sqref="H253">
    <cfRule type="expression" dxfId="11313" priority="4946">
      <formula>_xlfn.ISFORMULA(H253)=TRUE</formula>
    </cfRule>
  </conditionalFormatting>
  <conditionalFormatting sqref="H253">
    <cfRule type="duplicateValues" dxfId="11312" priority="4944"/>
    <cfRule type="duplicateValues" dxfId="11311" priority="4945"/>
  </conditionalFormatting>
  <conditionalFormatting sqref="H245">
    <cfRule type="duplicateValues" dxfId="11310" priority="4940"/>
  </conditionalFormatting>
  <conditionalFormatting sqref="H245">
    <cfRule type="duplicateValues" dxfId="11309" priority="4942"/>
  </conditionalFormatting>
  <conditionalFormatting sqref="H245">
    <cfRule type="duplicateValues" dxfId="11308" priority="4941"/>
  </conditionalFormatting>
  <conditionalFormatting sqref="H245">
    <cfRule type="expression" dxfId="11307" priority="4943">
      <formula>_xlfn.ISFORMULA(H245)=TRUE</formula>
    </cfRule>
  </conditionalFormatting>
  <conditionalFormatting sqref="H253">
    <cfRule type="expression" dxfId="11306" priority="4939">
      <formula>_xlfn.ISFORMULA(H253)=TRUE</formula>
    </cfRule>
  </conditionalFormatting>
  <conditionalFormatting sqref="H253">
    <cfRule type="duplicateValues" dxfId="11305" priority="4937"/>
    <cfRule type="duplicateValues" dxfId="11304" priority="4938"/>
  </conditionalFormatting>
  <conditionalFormatting sqref="H252">
    <cfRule type="expression" dxfId="11303" priority="4936">
      <formula>_xlfn.ISFORMULA(H252)=TRUE</formula>
    </cfRule>
  </conditionalFormatting>
  <conditionalFormatting sqref="H252">
    <cfRule type="duplicateValues" dxfId="11302" priority="4934"/>
    <cfRule type="duplicateValues" dxfId="11301" priority="4935"/>
  </conditionalFormatting>
  <conditionalFormatting sqref="H254">
    <cfRule type="duplicateValues" dxfId="11300" priority="4930"/>
  </conditionalFormatting>
  <conditionalFormatting sqref="H254">
    <cfRule type="duplicateValues" dxfId="11299" priority="4932"/>
  </conditionalFormatting>
  <conditionalFormatting sqref="H254">
    <cfRule type="duplicateValues" dxfId="11298" priority="4931"/>
  </conditionalFormatting>
  <conditionalFormatting sqref="H254">
    <cfRule type="expression" dxfId="11297" priority="4933">
      <formula>_xlfn.ISFORMULA(H254)=TRUE</formula>
    </cfRule>
  </conditionalFormatting>
  <conditionalFormatting sqref="H255">
    <cfRule type="expression" dxfId="11296" priority="4929">
      <formula>_xlfn.ISFORMULA(H255)=TRUE</formula>
    </cfRule>
  </conditionalFormatting>
  <conditionalFormatting sqref="H255">
    <cfRule type="duplicateValues" dxfId="11295" priority="4928"/>
  </conditionalFormatting>
  <conditionalFormatting sqref="H255">
    <cfRule type="duplicateValues" dxfId="11294" priority="4927"/>
  </conditionalFormatting>
  <conditionalFormatting sqref="H255">
    <cfRule type="duplicateValues" dxfId="11293" priority="4923"/>
  </conditionalFormatting>
  <conditionalFormatting sqref="H255">
    <cfRule type="duplicateValues" dxfId="11292" priority="4925"/>
  </conditionalFormatting>
  <conditionalFormatting sqref="H255">
    <cfRule type="duplicateValues" dxfId="11291" priority="4924"/>
  </conditionalFormatting>
  <conditionalFormatting sqref="H255">
    <cfRule type="expression" dxfId="11290" priority="4926">
      <formula>_xlfn.ISFORMULA(H255)=TRUE</formula>
    </cfRule>
  </conditionalFormatting>
  <conditionalFormatting sqref="H255">
    <cfRule type="duplicateValues" dxfId="11289" priority="4919"/>
  </conditionalFormatting>
  <conditionalFormatting sqref="H255">
    <cfRule type="duplicateValues" dxfId="11288" priority="4921"/>
  </conditionalFormatting>
  <conditionalFormatting sqref="H255">
    <cfRule type="duplicateValues" dxfId="11287" priority="4920"/>
  </conditionalFormatting>
  <conditionalFormatting sqref="H255">
    <cfRule type="expression" dxfId="11286" priority="4922">
      <formula>_xlfn.ISFORMULA(H255)=TRUE</formula>
    </cfRule>
  </conditionalFormatting>
  <conditionalFormatting sqref="H255">
    <cfRule type="duplicateValues" dxfId="11285" priority="4915"/>
  </conditionalFormatting>
  <conditionalFormatting sqref="H255">
    <cfRule type="duplicateValues" dxfId="11284" priority="4917"/>
  </conditionalFormatting>
  <conditionalFormatting sqref="H255">
    <cfRule type="duplicateValues" dxfId="11283" priority="4916"/>
  </conditionalFormatting>
  <conditionalFormatting sqref="H255">
    <cfRule type="expression" dxfId="11282" priority="4918">
      <formula>_xlfn.ISFORMULA(H255)=TRUE</formula>
    </cfRule>
  </conditionalFormatting>
  <conditionalFormatting sqref="H244">
    <cfRule type="duplicateValues" dxfId="11281" priority="4911"/>
  </conditionalFormatting>
  <conditionalFormatting sqref="H244">
    <cfRule type="duplicateValues" dxfId="11280" priority="4913"/>
  </conditionalFormatting>
  <conditionalFormatting sqref="H244">
    <cfRule type="duplicateValues" dxfId="11279" priority="4912"/>
  </conditionalFormatting>
  <conditionalFormatting sqref="H244">
    <cfRule type="expression" dxfId="11278" priority="4914">
      <formula>_xlfn.ISFORMULA(H244)=TRUE</formula>
    </cfRule>
  </conditionalFormatting>
  <conditionalFormatting sqref="H244">
    <cfRule type="expression" dxfId="11277" priority="4910">
      <formula>_xlfn.ISFORMULA(H244)=TRUE</formula>
    </cfRule>
  </conditionalFormatting>
  <conditionalFormatting sqref="H244">
    <cfRule type="duplicateValues" dxfId="11276" priority="4909"/>
  </conditionalFormatting>
  <conditionalFormatting sqref="H244">
    <cfRule type="duplicateValues" dxfId="11275" priority="4908"/>
  </conditionalFormatting>
  <conditionalFormatting sqref="H244">
    <cfRule type="duplicateValues" dxfId="11274" priority="4904"/>
  </conditionalFormatting>
  <conditionalFormatting sqref="H244">
    <cfRule type="duplicateValues" dxfId="11273" priority="4906"/>
  </conditionalFormatting>
  <conditionalFormatting sqref="H244">
    <cfRule type="duplicateValues" dxfId="11272" priority="4905"/>
  </conditionalFormatting>
  <conditionalFormatting sqref="H244">
    <cfRule type="expression" dxfId="11271" priority="4907">
      <formula>_xlfn.ISFORMULA(H244)=TRUE</formula>
    </cfRule>
  </conditionalFormatting>
  <conditionalFormatting sqref="H244">
    <cfRule type="duplicateValues" dxfId="11270" priority="4900"/>
  </conditionalFormatting>
  <conditionalFormatting sqref="H244">
    <cfRule type="duplicateValues" dxfId="11269" priority="4902"/>
  </conditionalFormatting>
  <conditionalFormatting sqref="H244">
    <cfRule type="duplicateValues" dxfId="11268" priority="4901"/>
  </conditionalFormatting>
  <conditionalFormatting sqref="H244">
    <cfRule type="expression" dxfId="11267" priority="4903">
      <formula>_xlfn.ISFORMULA(H244)=TRUE</formula>
    </cfRule>
  </conditionalFormatting>
  <conditionalFormatting sqref="H244">
    <cfRule type="duplicateValues" dxfId="11266" priority="4896"/>
  </conditionalFormatting>
  <conditionalFormatting sqref="H244">
    <cfRule type="duplicateValues" dxfId="11265" priority="4898"/>
  </conditionalFormatting>
  <conditionalFormatting sqref="H244">
    <cfRule type="duplicateValues" dxfId="11264" priority="4897"/>
  </conditionalFormatting>
  <conditionalFormatting sqref="H244">
    <cfRule type="expression" dxfId="11263" priority="4899">
      <formula>_xlfn.ISFORMULA(H244)=TRUE</formula>
    </cfRule>
  </conditionalFormatting>
  <conditionalFormatting sqref="G239">
    <cfRule type="duplicateValues" dxfId="11262" priority="4892"/>
  </conditionalFormatting>
  <conditionalFormatting sqref="G239">
    <cfRule type="duplicateValues" dxfId="11261" priority="4894"/>
  </conditionalFormatting>
  <conditionalFormatting sqref="G239">
    <cfRule type="duplicateValues" dxfId="11260" priority="4893"/>
  </conditionalFormatting>
  <conditionalFormatting sqref="G239">
    <cfRule type="expression" dxfId="11259" priority="4895">
      <formula>_xlfn.ISFORMULA(G239)=TRUE</formula>
    </cfRule>
  </conditionalFormatting>
  <conditionalFormatting sqref="G239">
    <cfRule type="duplicateValues" dxfId="11258" priority="4891"/>
  </conditionalFormatting>
  <conditionalFormatting sqref="G239">
    <cfRule type="expression" dxfId="11257" priority="4890">
      <formula>_xlfn.ISFORMULA(G239)=TRUE</formula>
    </cfRule>
  </conditionalFormatting>
  <conditionalFormatting sqref="G239">
    <cfRule type="duplicateValues" dxfId="11256" priority="4889"/>
  </conditionalFormatting>
  <conditionalFormatting sqref="G239">
    <cfRule type="duplicateValues" dxfId="11255" priority="4888"/>
  </conditionalFormatting>
  <conditionalFormatting sqref="G239">
    <cfRule type="duplicateValues" dxfId="11254" priority="4884"/>
  </conditionalFormatting>
  <conditionalFormatting sqref="G239">
    <cfRule type="duplicateValues" dxfId="11253" priority="4886"/>
  </conditionalFormatting>
  <conditionalFormatting sqref="G239">
    <cfRule type="duplicateValues" dxfId="11252" priority="4885"/>
  </conditionalFormatting>
  <conditionalFormatting sqref="G239">
    <cfRule type="expression" dxfId="11251" priority="4887">
      <formula>_xlfn.ISFORMULA(G239)=TRUE</formula>
    </cfRule>
  </conditionalFormatting>
  <conditionalFormatting sqref="G239">
    <cfRule type="duplicateValues" dxfId="11250" priority="4880"/>
  </conditionalFormatting>
  <conditionalFormatting sqref="G239">
    <cfRule type="duplicateValues" dxfId="11249" priority="4882"/>
  </conditionalFormatting>
  <conditionalFormatting sqref="G239">
    <cfRule type="duplicateValues" dxfId="11248" priority="4881"/>
  </conditionalFormatting>
  <conditionalFormatting sqref="G239">
    <cfRule type="expression" dxfId="11247" priority="4883">
      <formula>_xlfn.ISFORMULA(G239)=TRUE</formula>
    </cfRule>
  </conditionalFormatting>
  <conditionalFormatting sqref="G239">
    <cfRule type="duplicateValues" dxfId="11246" priority="4876"/>
  </conditionalFormatting>
  <conditionalFormatting sqref="G239">
    <cfRule type="duplicateValues" dxfId="11245" priority="4878"/>
  </conditionalFormatting>
  <conditionalFormatting sqref="G239">
    <cfRule type="duplicateValues" dxfId="11244" priority="4877"/>
  </conditionalFormatting>
  <conditionalFormatting sqref="G239">
    <cfRule type="expression" dxfId="11243" priority="4879">
      <formula>_xlfn.ISFORMULA(G239)=TRUE</formula>
    </cfRule>
  </conditionalFormatting>
  <conditionalFormatting sqref="H243">
    <cfRule type="expression" dxfId="11242" priority="4875">
      <formula>_xlfn.ISFORMULA(H243)=TRUE</formula>
    </cfRule>
  </conditionalFormatting>
  <conditionalFormatting sqref="H243">
    <cfRule type="duplicateValues" dxfId="11241" priority="4874"/>
  </conditionalFormatting>
  <conditionalFormatting sqref="H243">
    <cfRule type="duplicateValues" dxfId="11240" priority="4873"/>
  </conditionalFormatting>
  <conditionalFormatting sqref="H243">
    <cfRule type="duplicateValues" dxfId="11239" priority="4869"/>
  </conditionalFormatting>
  <conditionalFormatting sqref="H243">
    <cfRule type="duplicateValues" dxfId="11238" priority="4871"/>
  </conditionalFormatting>
  <conditionalFormatting sqref="H243">
    <cfRule type="duplicateValues" dxfId="11237" priority="4870"/>
  </conditionalFormatting>
  <conditionalFormatting sqref="H243">
    <cfRule type="expression" dxfId="11236" priority="4872">
      <formula>_xlfn.ISFORMULA(H243)=TRUE</formula>
    </cfRule>
  </conditionalFormatting>
  <conditionalFormatting sqref="H243">
    <cfRule type="duplicateValues" dxfId="11235" priority="4865"/>
  </conditionalFormatting>
  <conditionalFormatting sqref="H243">
    <cfRule type="duplicateValues" dxfId="11234" priority="4867"/>
  </conditionalFormatting>
  <conditionalFormatting sqref="H243">
    <cfRule type="duplicateValues" dxfId="11233" priority="4866"/>
  </conditionalFormatting>
  <conditionalFormatting sqref="H243">
    <cfRule type="expression" dxfId="11232" priority="4868">
      <formula>_xlfn.ISFORMULA(H243)=TRUE</formula>
    </cfRule>
  </conditionalFormatting>
  <conditionalFormatting sqref="H243">
    <cfRule type="duplicateValues" dxfId="11231" priority="4861"/>
  </conditionalFormatting>
  <conditionalFormatting sqref="H243">
    <cfRule type="duplicateValues" dxfId="11230" priority="4863"/>
  </conditionalFormatting>
  <conditionalFormatting sqref="H243">
    <cfRule type="duplicateValues" dxfId="11229" priority="4862"/>
  </conditionalFormatting>
  <conditionalFormatting sqref="H243">
    <cfRule type="expression" dxfId="11228" priority="4864">
      <formula>_xlfn.ISFORMULA(H243)=TRUE</formula>
    </cfRule>
  </conditionalFormatting>
  <conditionalFormatting sqref="H242">
    <cfRule type="duplicateValues" dxfId="11227" priority="4857"/>
  </conditionalFormatting>
  <conditionalFormatting sqref="H242">
    <cfRule type="duplicateValues" dxfId="11226" priority="4859"/>
  </conditionalFormatting>
  <conditionalFormatting sqref="H242">
    <cfRule type="duplicateValues" dxfId="11225" priority="4858"/>
  </conditionalFormatting>
  <conditionalFormatting sqref="H242">
    <cfRule type="expression" dxfId="11224" priority="4860">
      <formula>_xlfn.ISFORMULA(H242)=TRUE</formula>
    </cfRule>
  </conditionalFormatting>
  <conditionalFormatting sqref="H243">
    <cfRule type="expression" dxfId="11223" priority="4856">
      <formula>_xlfn.ISFORMULA(H243)=TRUE</formula>
    </cfRule>
  </conditionalFormatting>
  <conditionalFormatting sqref="H243">
    <cfRule type="duplicateValues" dxfId="11222" priority="4855"/>
  </conditionalFormatting>
  <conditionalFormatting sqref="H243">
    <cfRule type="duplicateValues" dxfId="11221" priority="4854"/>
  </conditionalFormatting>
  <conditionalFormatting sqref="H242:H243">
    <cfRule type="duplicateValues" dxfId="11220" priority="4850"/>
  </conditionalFormatting>
  <conditionalFormatting sqref="H242:H243">
    <cfRule type="duplicateValues" dxfId="11219" priority="4852"/>
  </conditionalFormatting>
  <conditionalFormatting sqref="H242:H243">
    <cfRule type="duplicateValues" dxfId="11218" priority="4851"/>
  </conditionalFormatting>
  <conditionalFormatting sqref="H242:H243">
    <cfRule type="expression" dxfId="11217" priority="4853">
      <formula>_xlfn.ISFORMULA(H242)=TRUE</formula>
    </cfRule>
  </conditionalFormatting>
  <conditionalFormatting sqref="H242:H243">
    <cfRule type="duplicateValues" dxfId="11216" priority="4846"/>
  </conditionalFormatting>
  <conditionalFormatting sqref="H242:H243">
    <cfRule type="duplicateValues" dxfId="11215" priority="4848"/>
  </conditionalFormatting>
  <conditionalFormatting sqref="H242:H243">
    <cfRule type="duplicateValues" dxfId="11214" priority="4847"/>
  </conditionalFormatting>
  <conditionalFormatting sqref="H242:H243">
    <cfRule type="expression" dxfId="11213" priority="4849">
      <formula>_xlfn.ISFORMULA(H242)=TRUE</formula>
    </cfRule>
  </conditionalFormatting>
  <conditionalFormatting sqref="H242:H243">
    <cfRule type="duplicateValues" dxfId="11212" priority="4842"/>
  </conditionalFormatting>
  <conditionalFormatting sqref="H242:H243">
    <cfRule type="duplicateValues" dxfId="11211" priority="4844"/>
  </conditionalFormatting>
  <conditionalFormatting sqref="H242:H243">
    <cfRule type="duplicateValues" dxfId="11210" priority="4843"/>
  </conditionalFormatting>
  <conditionalFormatting sqref="H242:H243">
    <cfRule type="expression" dxfId="11209" priority="4845">
      <formula>_xlfn.ISFORMULA(H242)=TRUE</formula>
    </cfRule>
  </conditionalFormatting>
  <conditionalFormatting sqref="H242">
    <cfRule type="duplicateValues" dxfId="11208" priority="4836"/>
  </conditionalFormatting>
  <conditionalFormatting sqref="H242">
    <cfRule type="expression" dxfId="11207" priority="4841">
      <formula>_xlfn.ISFORMULA(H242)=TRUE</formula>
    </cfRule>
  </conditionalFormatting>
  <conditionalFormatting sqref="H242">
    <cfRule type="expression" dxfId="11206" priority="4839">
      <formula>_xlfn.ISFORMULA(H242)=TRUE</formula>
    </cfRule>
  </conditionalFormatting>
  <conditionalFormatting sqref="H242">
    <cfRule type="duplicateValues" dxfId="11205" priority="4840"/>
  </conditionalFormatting>
  <conditionalFormatting sqref="H242">
    <cfRule type="duplicateValues" dxfId="11204" priority="4838"/>
  </conditionalFormatting>
  <conditionalFormatting sqref="H242">
    <cfRule type="duplicateValues" dxfId="11203" priority="4837"/>
  </conditionalFormatting>
  <conditionalFormatting sqref="H243">
    <cfRule type="expression" dxfId="11202" priority="4826">
      <formula>_xlfn.ISFORMULA(H243)=TRUE</formula>
    </cfRule>
  </conditionalFormatting>
  <conditionalFormatting sqref="H243">
    <cfRule type="expression" dxfId="11201" priority="4835">
      <formula>_xlfn.ISFORMULA(H243)=TRUE</formula>
    </cfRule>
  </conditionalFormatting>
  <conditionalFormatting sqref="H243">
    <cfRule type="duplicateValues" dxfId="11200" priority="4833"/>
    <cfRule type="duplicateValues" dxfId="11199" priority="4834"/>
  </conditionalFormatting>
  <conditionalFormatting sqref="H243">
    <cfRule type="duplicateValues" dxfId="11198" priority="4829"/>
  </conditionalFormatting>
  <conditionalFormatting sqref="H243">
    <cfRule type="duplicateValues" dxfId="11197" priority="4831"/>
  </conditionalFormatting>
  <conditionalFormatting sqref="H243">
    <cfRule type="duplicateValues" dxfId="11196" priority="4830"/>
  </conditionalFormatting>
  <conditionalFormatting sqref="H243">
    <cfRule type="expression" dxfId="11195" priority="4832">
      <formula>_xlfn.ISFORMULA(H243)=TRUE</formula>
    </cfRule>
  </conditionalFormatting>
  <conditionalFormatting sqref="H243">
    <cfRule type="duplicateValues" dxfId="11194" priority="4823"/>
  </conditionalFormatting>
  <conditionalFormatting sqref="H243">
    <cfRule type="expression" dxfId="11193" priority="4828">
      <formula>_xlfn.ISFORMULA(H243)=TRUE</formula>
    </cfRule>
  </conditionalFormatting>
  <conditionalFormatting sqref="H243">
    <cfRule type="duplicateValues" dxfId="11192" priority="4827"/>
  </conditionalFormatting>
  <conditionalFormatting sqref="H243">
    <cfRule type="duplicateValues" dxfId="11191" priority="4825"/>
  </conditionalFormatting>
  <conditionalFormatting sqref="H243">
    <cfRule type="duplicateValues" dxfId="11190" priority="4824"/>
  </conditionalFormatting>
  <conditionalFormatting sqref="H250">
    <cfRule type="expression" dxfId="11189" priority="4822">
      <formula>_xlfn.ISFORMULA(H250)=TRUE</formula>
    </cfRule>
  </conditionalFormatting>
  <conditionalFormatting sqref="H250">
    <cfRule type="duplicateValues" dxfId="11188" priority="4820"/>
    <cfRule type="duplicateValues" dxfId="11187" priority="4821"/>
  </conditionalFormatting>
  <conditionalFormatting sqref="H249">
    <cfRule type="expression" dxfId="11186" priority="4819">
      <formula>_xlfn.ISFORMULA(H249)=TRUE</formula>
    </cfRule>
  </conditionalFormatting>
  <conditionalFormatting sqref="H249">
    <cfRule type="duplicateValues" dxfId="11185" priority="4817"/>
    <cfRule type="duplicateValues" dxfId="11184" priority="4818"/>
  </conditionalFormatting>
  <conditionalFormatting sqref="H256">
    <cfRule type="expression" dxfId="11183" priority="4816">
      <formula>_xlfn.ISFORMULA(H256)=TRUE</formula>
    </cfRule>
  </conditionalFormatting>
  <conditionalFormatting sqref="H256">
    <cfRule type="duplicateValues" dxfId="11182" priority="4815"/>
  </conditionalFormatting>
  <conditionalFormatting sqref="H256">
    <cfRule type="duplicateValues" dxfId="11181" priority="4814"/>
  </conditionalFormatting>
  <conditionalFormatting sqref="H256">
    <cfRule type="duplicateValues" dxfId="11180" priority="4810"/>
  </conditionalFormatting>
  <conditionalFormatting sqref="H256">
    <cfRule type="duplicateValues" dxfId="11179" priority="4812"/>
  </conditionalFormatting>
  <conditionalFormatting sqref="H256">
    <cfRule type="duplicateValues" dxfId="11178" priority="4811"/>
  </conditionalFormatting>
  <conditionalFormatting sqref="H256">
    <cfRule type="expression" dxfId="11177" priority="4813">
      <formula>_xlfn.ISFORMULA(H256)=TRUE</formula>
    </cfRule>
  </conditionalFormatting>
  <conditionalFormatting sqref="H256">
    <cfRule type="duplicateValues" dxfId="11176" priority="4806"/>
  </conditionalFormatting>
  <conditionalFormatting sqref="H256">
    <cfRule type="duplicateValues" dxfId="11175" priority="4808"/>
  </conditionalFormatting>
  <conditionalFormatting sqref="H256">
    <cfRule type="duplicateValues" dxfId="11174" priority="4807"/>
  </conditionalFormatting>
  <conditionalFormatting sqref="H256">
    <cfRule type="expression" dxfId="11173" priority="4809">
      <formula>_xlfn.ISFORMULA(H256)=TRUE</formula>
    </cfRule>
  </conditionalFormatting>
  <conditionalFormatting sqref="H256">
    <cfRule type="duplicateValues" dxfId="11172" priority="4802"/>
  </conditionalFormatting>
  <conditionalFormatting sqref="H256">
    <cfRule type="duplicateValues" dxfId="11171" priority="4804"/>
  </conditionalFormatting>
  <conditionalFormatting sqref="H256">
    <cfRule type="duplicateValues" dxfId="11170" priority="4803"/>
  </conditionalFormatting>
  <conditionalFormatting sqref="H256">
    <cfRule type="expression" dxfId="11169" priority="4805">
      <formula>_xlfn.ISFORMULA(H256)=TRUE</formula>
    </cfRule>
  </conditionalFormatting>
  <conditionalFormatting sqref="H249">
    <cfRule type="expression" dxfId="11168" priority="4801">
      <formula>_xlfn.ISFORMULA(H249)=TRUE</formula>
    </cfRule>
  </conditionalFormatting>
  <conditionalFormatting sqref="H249">
    <cfRule type="duplicateValues" dxfId="11167" priority="4799"/>
    <cfRule type="duplicateValues" dxfId="11166" priority="4800"/>
  </conditionalFormatting>
  <conditionalFormatting sqref="H248">
    <cfRule type="expression" dxfId="11165" priority="4798">
      <formula>_xlfn.ISFORMULA(H248)=TRUE</formula>
    </cfRule>
  </conditionalFormatting>
  <conditionalFormatting sqref="H248">
    <cfRule type="duplicateValues" dxfId="11164" priority="4796"/>
    <cfRule type="duplicateValues" dxfId="11163" priority="4797"/>
  </conditionalFormatting>
  <conditionalFormatting sqref="H250">
    <cfRule type="duplicateValues" dxfId="11162" priority="4792"/>
  </conditionalFormatting>
  <conditionalFormatting sqref="H250">
    <cfRule type="duplicateValues" dxfId="11161" priority="4794"/>
  </conditionalFormatting>
  <conditionalFormatting sqref="H250">
    <cfRule type="duplicateValues" dxfId="11160" priority="4793"/>
  </conditionalFormatting>
  <conditionalFormatting sqref="H250">
    <cfRule type="expression" dxfId="11159" priority="4795">
      <formula>_xlfn.ISFORMULA(H250)=TRUE</formula>
    </cfRule>
  </conditionalFormatting>
  <conditionalFormatting sqref="H251">
    <cfRule type="expression" dxfId="11158" priority="4791">
      <formula>_xlfn.ISFORMULA(H251)=TRUE</formula>
    </cfRule>
  </conditionalFormatting>
  <conditionalFormatting sqref="H251">
    <cfRule type="duplicateValues" dxfId="11157" priority="4790"/>
  </conditionalFormatting>
  <conditionalFormatting sqref="H251">
    <cfRule type="duplicateValues" dxfId="11156" priority="4789"/>
  </conditionalFormatting>
  <conditionalFormatting sqref="H251">
    <cfRule type="duplicateValues" dxfId="11155" priority="4785"/>
  </conditionalFormatting>
  <conditionalFormatting sqref="H251">
    <cfRule type="duplicateValues" dxfId="11154" priority="4787"/>
  </conditionalFormatting>
  <conditionalFormatting sqref="H251">
    <cfRule type="duplicateValues" dxfId="11153" priority="4786"/>
  </conditionalFormatting>
  <conditionalFormatting sqref="H251">
    <cfRule type="expression" dxfId="11152" priority="4788">
      <formula>_xlfn.ISFORMULA(H251)=TRUE</formula>
    </cfRule>
  </conditionalFormatting>
  <conditionalFormatting sqref="H251">
    <cfRule type="duplicateValues" dxfId="11151" priority="4781"/>
  </conditionalFormatting>
  <conditionalFormatting sqref="H251">
    <cfRule type="duplicateValues" dxfId="11150" priority="4783"/>
  </conditionalFormatting>
  <conditionalFormatting sqref="H251">
    <cfRule type="duplicateValues" dxfId="11149" priority="4782"/>
  </conditionalFormatting>
  <conditionalFormatting sqref="H251">
    <cfRule type="expression" dxfId="11148" priority="4784">
      <formula>_xlfn.ISFORMULA(H251)=TRUE</formula>
    </cfRule>
  </conditionalFormatting>
  <conditionalFormatting sqref="H251">
    <cfRule type="duplicateValues" dxfId="11147" priority="4777"/>
  </conditionalFormatting>
  <conditionalFormatting sqref="H251">
    <cfRule type="duplicateValues" dxfId="11146" priority="4779"/>
  </conditionalFormatting>
  <conditionalFormatting sqref="H251">
    <cfRule type="duplicateValues" dxfId="11145" priority="4778"/>
  </conditionalFormatting>
  <conditionalFormatting sqref="H251">
    <cfRule type="expression" dxfId="11144" priority="4780">
      <formula>_xlfn.ISFORMULA(H251)=TRUE</formula>
    </cfRule>
  </conditionalFormatting>
  <conditionalFormatting sqref="H251">
    <cfRule type="expression" dxfId="11143" priority="4776">
      <formula>_xlfn.ISFORMULA(H251)=TRUE</formula>
    </cfRule>
  </conditionalFormatting>
  <conditionalFormatting sqref="H251">
    <cfRule type="duplicateValues" dxfId="11142" priority="4774"/>
    <cfRule type="duplicateValues" dxfId="11141" priority="4775"/>
  </conditionalFormatting>
  <conditionalFormatting sqref="H250">
    <cfRule type="expression" dxfId="11140" priority="4773">
      <formula>_xlfn.ISFORMULA(H250)=TRUE</formula>
    </cfRule>
  </conditionalFormatting>
  <conditionalFormatting sqref="H250">
    <cfRule type="duplicateValues" dxfId="11139" priority="4771"/>
    <cfRule type="duplicateValues" dxfId="11138" priority="4772"/>
  </conditionalFormatting>
  <conditionalFormatting sqref="H250">
    <cfRule type="expression" dxfId="11137" priority="4770">
      <formula>_xlfn.ISFORMULA(H250)=TRUE</formula>
    </cfRule>
  </conditionalFormatting>
  <conditionalFormatting sqref="H250">
    <cfRule type="duplicateValues" dxfId="11136" priority="4768"/>
    <cfRule type="duplicateValues" dxfId="11135" priority="4769"/>
  </conditionalFormatting>
  <conditionalFormatting sqref="H249">
    <cfRule type="expression" dxfId="11134" priority="4767">
      <formula>_xlfn.ISFORMULA(H249)=TRUE</formula>
    </cfRule>
  </conditionalFormatting>
  <conditionalFormatting sqref="H249">
    <cfRule type="duplicateValues" dxfId="11133" priority="4765"/>
    <cfRule type="duplicateValues" dxfId="11132" priority="4766"/>
  </conditionalFormatting>
  <conditionalFormatting sqref="H251">
    <cfRule type="duplicateValues" dxfId="11131" priority="4761"/>
  </conditionalFormatting>
  <conditionalFormatting sqref="H251">
    <cfRule type="duplicateValues" dxfId="11130" priority="4763"/>
  </conditionalFormatting>
  <conditionalFormatting sqref="H251">
    <cfRule type="duplicateValues" dxfId="11129" priority="4762"/>
  </conditionalFormatting>
  <conditionalFormatting sqref="H251">
    <cfRule type="expression" dxfId="11128" priority="4764">
      <formula>_xlfn.ISFORMULA(H251)=TRUE</formula>
    </cfRule>
  </conditionalFormatting>
  <conditionalFormatting sqref="H252">
    <cfRule type="expression" dxfId="11127" priority="4760">
      <formula>_xlfn.ISFORMULA(H252)=TRUE</formula>
    </cfRule>
  </conditionalFormatting>
  <conditionalFormatting sqref="H252">
    <cfRule type="duplicateValues" dxfId="11126" priority="4759"/>
  </conditionalFormatting>
  <conditionalFormatting sqref="H252">
    <cfRule type="duplicateValues" dxfId="11125" priority="4758"/>
  </conditionalFormatting>
  <conditionalFormatting sqref="H252">
    <cfRule type="duplicateValues" dxfId="11124" priority="4754"/>
  </conditionalFormatting>
  <conditionalFormatting sqref="H252">
    <cfRule type="duplicateValues" dxfId="11123" priority="4756"/>
  </conditionalFormatting>
  <conditionalFormatting sqref="H252">
    <cfRule type="duplicateValues" dxfId="11122" priority="4755"/>
  </conditionalFormatting>
  <conditionalFormatting sqref="H252">
    <cfRule type="expression" dxfId="11121" priority="4757">
      <formula>_xlfn.ISFORMULA(H252)=TRUE</formula>
    </cfRule>
  </conditionalFormatting>
  <conditionalFormatting sqref="H252">
    <cfRule type="duplicateValues" dxfId="11120" priority="4750"/>
  </conditionalFormatting>
  <conditionalFormatting sqref="H252">
    <cfRule type="duplicateValues" dxfId="11119" priority="4752"/>
  </conditionalFormatting>
  <conditionalFormatting sqref="H252">
    <cfRule type="duplicateValues" dxfId="11118" priority="4751"/>
  </conditionalFormatting>
  <conditionalFormatting sqref="H252">
    <cfRule type="expression" dxfId="11117" priority="4753">
      <formula>_xlfn.ISFORMULA(H252)=TRUE</formula>
    </cfRule>
  </conditionalFormatting>
  <conditionalFormatting sqref="H252">
    <cfRule type="duplicateValues" dxfId="11116" priority="4746"/>
  </conditionalFormatting>
  <conditionalFormatting sqref="H252">
    <cfRule type="duplicateValues" dxfId="11115" priority="4748"/>
  </conditionalFormatting>
  <conditionalFormatting sqref="H252">
    <cfRule type="duplicateValues" dxfId="11114" priority="4747"/>
  </conditionalFormatting>
  <conditionalFormatting sqref="H252">
    <cfRule type="expression" dxfId="11113" priority="4749">
      <formula>_xlfn.ISFORMULA(H252)=TRUE</formula>
    </cfRule>
  </conditionalFormatting>
  <conditionalFormatting sqref="H251">
    <cfRule type="expression" dxfId="11112" priority="4745">
      <formula>_xlfn.ISFORMULA(H251)=TRUE</formula>
    </cfRule>
  </conditionalFormatting>
  <conditionalFormatting sqref="H251">
    <cfRule type="duplicateValues" dxfId="11111" priority="4743"/>
    <cfRule type="duplicateValues" dxfId="11110" priority="4744"/>
  </conditionalFormatting>
  <conditionalFormatting sqref="H250">
    <cfRule type="expression" dxfId="11109" priority="4742">
      <formula>_xlfn.ISFORMULA(H250)=TRUE</formula>
    </cfRule>
  </conditionalFormatting>
  <conditionalFormatting sqref="H250">
    <cfRule type="duplicateValues" dxfId="11108" priority="4740"/>
    <cfRule type="duplicateValues" dxfId="11107" priority="4741"/>
  </conditionalFormatting>
  <conditionalFormatting sqref="H250">
    <cfRule type="expression" dxfId="11106" priority="4739">
      <formula>_xlfn.ISFORMULA(H250)=TRUE</formula>
    </cfRule>
  </conditionalFormatting>
  <conditionalFormatting sqref="H250">
    <cfRule type="duplicateValues" dxfId="11105" priority="4737"/>
    <cfRule type="duplicateValues" dxfId="11104" priority="4738"/>
  </conditionalFormatting>
  <conditionalFormatting sqref="H249">
    <cfRule type="expression" dxfId="11103" priority="4736">
      <formula>_xlfn.ISFORMULA(H249)=TRUE</formula>
    </cfRule>
  </conditionalFormatting>
  <conditionalFormatting sqref="H249">
    <cfRule type="duplicateValues" dxfId="11102" priority="4734"/>
    <cfRule type="duplicateValues" dxfId="11101" priority="4735"/>
  </conditionalFormatting>
  <conditionalFormatting sqref="H251">
    <cfRule type="duplicateValues" dxfId="11100" priority="4730"/>
  </conditionalFormatting>
  <conditionalFormatting sqref="H251">
    <cfRule type="duplicateValues" dxfId="11099" priority="4732"/>
  </conditionalFormatting>
  <conditionalFormatting sqref="H251">
    <cfRule type="duplicateValues" dxfId="11098" priority="4731"/>
  </conditionalFormatting>
  <conditionalFormatting sqref="H251">
    <cfRule type="expression" dxfId="11097" priority="4733">
      <formula>_xlfn.ISFORMULA(H251)=TRUE</formula>
    </cfRule>
  </conditionalFormatting>
  <conditionalFormatting sqref="H252">
    <cfRule type="expression" dxfId="11096" priority="4729">
      <formula>_xlfn.ISFORMULA(H252)=TRUE</formula>
    </cfRule>
  </conditionalFormatting>
  <conditionalFormatting sqref="H252">
    <cfRule type="duplicateValues" dxfId="11095" priority="4728"/>
  </conditionalFormatting>
  <conditionalFormatting sqref="H252">
    <cfRule type="duplicateValues" dxfId="11094" priority="4727"/>
  </conditionalFormatting>
  <conditionalFormatting sqref="H252">
    <cfRule type="duplicateValues" dxfId="11093" priority="4723"/>
  </conditionalFormatting>
  <conditionalFormatting sqref="H252">
    <cfRule type="duplicateValues" dxfId="11092" priority="4725"/>
  </conditionalFormatting>
  <conditionalFormatting sqref="H252">
    <cfRule type="duplicateValues" dxfId="11091" priority="4724"/>
  </conditionalFormatting>
  <conditionalFormatting sqref="H252">
    <cfRule type="expression" dxfId="11090" priority="4726">
      <formula>_xlfn.ISFORMULA(H252)=TRUE</formula>
    </cfRule>
  </conditionalFormatting>
  <conditionalFormatting sqref="H252">
    <cfRule type="duplicateValues" dxfId="11089" priority="4719"/>
  </conditionalFormatting>
  <conditionalFormatting sqref="H252">
    <cfRule type="duplicateValues" dxfId="11088" priority="4721"/>
  </conditionalFormatting>
  <conditionalFormatting sqref="H252">
    <cfRule type="duplicateValues" dxfId="11087" priority="4720"/>
  </conditionalFormatting>
  <conditionalFormatting sqref="H252">
    <cfRule type="expression" dxfId="11086" priority="4722">
      <formula>_xlfn.ISFORMULA(H252)=TRUE</formula>
    </cfRule>
  </conditionalFormatting>
  <conditionalFormatting sqref="H252">
    <cfRule type="duplicateValues" dxfId="11085" priority="4715"/>
  </conditionalFormatting>
  <conditionalFormatting sqref="H252">
    <cfRule type="duplicateValues" dxfId="11084" priority="4717"/>
  </conditionalFormatting>
  <conditionalFormatting sqref="H252">
    <cfRule type="duplicateValues" dxfId="11083" priority="4716"/>
  </conditionalFormatting>
  <conditionalFormatting sqref="H252">
    <cfRule type="expression" dxfId="11082" priority="4718">
      <formula>_xlfn.ISFORMULA(H252)=TRUE</formula>
    </cfRule>
  </conditionalFormatting>
  <conditionalFormatting sqref="H252">
    <cfRule type="expression" dxfId="11081" priority="4714">
      <formula>_xlfn.ISFORMULA(H252)=TRUE</formula>
    </cfRule>
  </conditionalFormatting>
  <conditionalFormatting sqref="H252">
    <cfRule type="duplicateValues" dxfId="11080" priority="4712"/>
    <cfRule type="duplicateValues" dxfId="11079" priority="4713"/>
  </conditionalFormatting>
  <conditionalFormatting sqref="H251">
    <cfRule type="expression" dxfId="11078" priority="4711">
      <formula>_xlfn.ISFORMULA(H251)=TRUE</formula>
    </cfRule>
  </conditionalFormatting>
  <conditionalFormatting sqref="H251">
    <cfRule type="duplicateValues" dxfId="11077" priority="4709"/>
    <cfRule type="duplicateValues" dxfId="11076" priority="4710"/>
  </conditionalFormatting>
  <conditionalFormatting sqref="H251">
    <cfRule type="expression" dxfId="11075" priority="4708">
      <formula>_xlfn.ISFORMULA(H251)=TRUE</formula>
    </cfRule>
  </conditionalFormatting>
  <conditionalFormatting sqref="H251">
    <cfRule type="duplicateValues" dxfId="11074" priority="4706"/>
    <cfRule type="duplicateValues" dxfId="11073" priority="4707"/>
  </conditionalFormatting>
  <conditionalFormatting sqref="H250">
    <cfRule type="expression" dxfId="11072" priority="4705">
      <formula>_xlfn.ISFORMULA(H250)=TRUE</formula>
    </cfRule>
  </conditionalFormatting>
  <conditionalFormatting sqref="H250">
    <cfRule type="duplicateValues" dxfId="11071" priority="4703"/>
    <cfRule type="duplicateValues" dxfId="11070" priority="4704"/>
  </conditionalFormatting>
  <conditionalFormatting sqref="H252">
    <cfRule type="duplicateValues" dxfId="11069" priority="4699"/>
  </conditionalFormatting>
  <conditionalFormatting sqref="H252">
    <cfRule type="duplicateValues" dxfId="11068" priority="4701"/>
  </conditionalFormatting>
  <conditionalFormatting sqref="H252">
    <cfRule type="duplicateValues" dxfId="11067" priority="4700"/>
  </conditionalFormatting>
  <conditionalFormatting sqref="H252">
    <cfRule type="expression" dxfId="11066" priority="4702">
      <formula>_xlfn.ISFORMULA(H252)=TRUE</formula>
    </cfRule>
  </conditionalFormatting>
  <conditionalFormatting sqref="H253">
    <cfRule type="expression" dxfId="11065" priority="4698">
      <formula>_xlfn.ISFORMULA(H253)=TRUE</formula>
    </cfRule>
  </conditionalFormatting>
  <conditionalFormatting sqref="H253">
    <cfRule type="duplicateValues" dxfId="11064" priority="4697"/>
  </conditionalFormatting>
  <conditionalFormatting sqref="H253">
    <cfRule type="duplicateValues" dxfId="11063" priority="4696"/>
  </conditionalFormatting>
  <conditionalFormatting sqref="H253">
    <cfRule type="duplicateValues" dxfId="11062" priority="4692"/>
  </conditionalFormatting>
  <conditionalFormatting sqref="H253">
    <cfRule type="duplicateValues" dxfId="11061" priority="4694"/>
  </conditionalFormatting>
  <conditionalFormatting sqref="H253">
    <cfRule type="duplicateValues" dxfId="11060" priority="4693"/>
  </conditionalFormatting>
  <conditionalFormatting sqref="H253">
    <cfRule type="expression" dxfId="11059" priority="4695">
      <formula>_xlfn.ISFORMULA(H253)=TRUE</formula>
    </cfRule>
  </conditionalFormatting>
  <conditionalFormatting sqref="H253">
    <cfRule type="duplicateValues" dxfId="11058" priority="4688"/>
  </conditionalFormatting>
  <conditionalFormatting sqref="H253">
    <cfRule type="duplicateValues" dxfId="11057" priority="4690"/>
  </conditionalFormatting>
  <conditionalFormatting sqref="H253">
    <cfRule type="duplicateValues" dxfId="11056" priority="4689"/>
  </conditionalFormatting>
  <conditionalFormatting sqref="H253">
    <cfRule type="expression" dxfId="11055" priority="4691">
      <formula>_xlfn.ISFORMULA(H253)=TRUE</formula>
    </cfRule>
  </conditionalFormatting>
  <conditionalFormatting sqref="H253">
    <cfRule type="duplicateValues" dxfId="11054" priority="4684"/>
  </conditionalFormatting>
  <conditionalFormatting sqref="H253">
    <cfRule type="duplicateValues" dxfId="11053" priority="4686"/>
  </conditionalFormatting>
  <conditionalFormatting sqref="H253">
    <cfRule type="duplicateValues" dxfId="11052" priority="4685"/>
  </conditionalFormatting>
  <conditionalFormatting sqref="H253">
    <cfRule type="expression" dxfId="11051" priority="4687">
      <formula>_xlfn.ISFORMULA(H253)=TRUE</formula>
    </cfRule>
  </conditionalFormatting>
  <conditionalFormatting sqref="H251">
    <cfRule type="expression" dxfId="11050" priority="4683">
      <formula>_xlfn.ISFORMULA(H251)=TRUE</formula>
    </cfRule>
  </conditionalFormatting>
  <conditionalFormatting sqref="H251">
    <cfRule type="duplicateValues" dxfId="11049" priority="4681"/>
    <cfRule type="duplicateValues" dxfId="11048" priority="4682"/>
  </conditionalFormatting>
  <conditionalFormatting sqref="H250">
    <cfRule type="expression" dxfId="11047" priority="4680">
      <formula>_xlfn.ISFORMULA(H250)=TRUE</formula>
    </cfRule>
  </conditionalFormatting>
  <conditionalFormatting sqref="H250">
    <cfRule type="duplicateValues" dxfId="11046" priority="4678"/>
    <cfRule type="duplicateValues" dxfId="11045" priority="4679"/>
  </conditionalFormatting>
  <conditionalFormatting sqref="H250">
    <cfRule type="expression" dxfId="11044" priority="4677">
      <formula>_xlfn.ISFORMULA(H250)=TRUE</formula>
    </cfRule>
  </conditionalFormatting>
  <conditionalFormatting sqref="H250">
    <cfRule type="duplicateValues" dxfId="11043" priority="4675"/>
    <cfRule type="duplicateValues" dxfId="11042" priority="4676"/>
  </conditionalFormatting>
  <conditionalFormatting sqref="H249">
    <cfRule type="expression" dxfId="11041" priority="4674">
      <formula>_xlfn.ISFORMULA(H249)=TRUE</formula>
    </cfRule>
  </conditionalFormatting>
  <conditionalFormatting sqref="H249">
    <cfRule type="duplicateValues" dxfId="11040" priority="4672"/>
    <cfRule type="duplicateValues" dxfId="11039" priority="4673"/>
  </conditionalFormatting>
  <conditionalFormatting sqref="H251">
    <cfRule type="duplicateValues" dxfId="11038" priority="4668"/>
  </conditionalFormatting>
  <conditionalFormatting sqref="H251">
    <cfRule type="duplicateValues" dxfId="11037" priority="4670"/>
  </conditionalFormatting>
  <conditionalFormatting sqref="H251">
    <cfRule type="duplicateValues" dxfId="11036" priority="4669"/>
  </conditionalFormatting>
  <conditionalFormatting sqref="H251">
    <cfRule type="expression" dxfId="11035" priority="4671">
      <formula>_xlfn.ISFORMULA(H251)=TRUE</formula>
    </cfRule>
  </conditionalFormatting>
  <conditionalFormatting sqref="H252">
    <cfRule type="expression" dxfId="11034" priority="4667">
      <formula>_xlfn.ISFORMULA(H252)=TRUE</formula>
    </cfRule>
  </conditionalFormatting>
  <conditionalFormatting sqref="H252">
    <cfRule type="duplicateValues" dxfId="11033" priority="4666"/>
  </conditionalFormatting>
  <conditionalFormatting sqref="H252">
    <cfRule type="duplicateValues" dxfId="11032" priority="4665"/>
  </conditionalFormatting>
  <conditionalFormatting sqref="H252">
    <cfRule type="duplicateValues" dxfId="11031" priority="4661"/>
  </conditionalFormatting>
  <conditionalFormatting sqref="H252">
    <cfRule type="duplicateValues" dxfId="11030" priority="4663"/>
  </conditionalFormatting>
  <conditionalFormatting sqref="H252">
    <cfRule type="duplicateValues" dxfId="11029" priority="4662"/>
  </conditionalFormatting>
  <conditionalFormatting sqref="H252">
    <cfRule type="expression" dxfId="11028" priority="4664">
      <formula>_xlfn.ISFORMULA(H252)=TRUE</formula>
    </cfRule>
  </conditionalFormatting>
  <conditionalFormatting sqref="H252">
    <cfRule type="duplicateValues" dxfId="11027" priority="4657"/>
  </conditionalFormatting>
  <conditionalFormatting sqref="H252">
    <cfRule type="duplicateValues" dxfId="11026" priority="4659"/>
  </conditionalFormatting>
  <conditionalFormatting sqref="H252">
    <cfRule type="duplicateValues" dxfId="11025" priority="4658"/>
  </conditionalFormatting>
  <conditionalFormatting sqref="H252">
    <cfRule type="expression" dxfId="11024" priority="4660">
      <formula>_xlfn.ISFORMULA(H252)=TRUE</formula>
    </cfRule>
  </conditionalFormatting>
  <conditionalFormatting sqref="H252">
    <cfRule type="duplicateValues" dxfId="11023" priority="4653"/>
  </conditionalFormatting>
  <conditionalFormatting sqref="H252">
    <cfRule type="duplicateValues" dxfId="11022" priority="4655"/>
  </conditionalFormatting>
  <conditionalFormatting sqref="H252">
    <cfRule type="duplicateValues" dxfId="11021" priority="4654"/>
  </conditionalFormatting>
  <conditionalFormatting sqref="H252">
    <cfRule type="expression" dxfId="11020" priority="4656">
      <formula>_xlfn.ISFORMULA(H252)=TRUE</formula>
    </cfRule>
  </conditionalFormatting>
  <conditionalFormatting sqref="H252">
    <cfRule type="expression" dxfId="11019" priority="4652">
      <formula>_xlfn.ISFORMULA(H252)=TRUE</formula>
    </cfRule>
  </conditionalFormatting>
  <conditionalFormatting sqref="H252">
    <cfRule type="duplicateValues" dxfId="11018" priority="4650"/>
    <cfRule type="duplicateValues" dxfId="11017" priority="4651"/>
  </conditionalFormatting>
  <conditionalFormatting sqref="H251">
    <cfRule type="expression" dxfId="11016" priority="4649">
      <formula>_xlfn.ISFORMULA(H251)=TRUE</formula>
    </cfRule>
  </conditionalFormatting>
  <conditionalFormatting sqref="H251">
    <cfRule type="duplicateValues" dxfId="11015" priority="4647"/>
    <cfRule type="duplicateValues" dxfId="11014" priority="4648"/>
  </conditionalFormatting>
  <conditionalFormatting sqref="H251">
    <cfRule type="expression" dxfId="11013" priority="4646">
      <formula>_xlfn.ISFORMULA(H251)=TRUE</formula>
    </cfRule>
  </conditionalFormatting>
  <conditionalFormatting sqref="H251">
    <cfRule type="duplicateValues" dxfId="11012" priority="4644"/>
    <cfRule type="duplicateValues" dxfId="11011" priority="4645"/>
  </conditionalFormatting>
  <conditionalFormatting sqref="H250">
    <cfRule type="expression" dxfId="11010" priority="4643">
      <formula>_xlfn.ISFORMULA(H250)=TRUE</formula>
    </cfRule>
  </conditionalFormatting>
  <conditionalFormatting sqref="H250">
    <cfRule type="duplicateValues" dxfId="11009" priority="4641"/>
    <cfRule type="duplicateValues" dxfId="11008" priority="4642"/>
  </conditionalFormatting>
  <conditionalFormatting sqref="H252">
    <cfRule type="duplicateValues" dxfId="11007" priority="4637"/>
  </conditionalFormatting>
  <conditionalFormatting sqref="H252">
    <cfRule type="duplicateValues" dxfId="11006" priority="4639"/>
  </conditionalFormatting>
  <conditionalFormatting sqref="H252">
    <cfRule type="duplicateValues" dxfId="11005" priority="4638"/>
  </conditionalFormatting>
  <conditionalFormatting sqref="H252">
    <cfRule type="expression" dxfId="11004" priority="4640">
      <formula>_xlfn.ISFORMULA(H252)=TRUE</formula>
    </cfRule>
  </conditionalFormatting>
  <conditionalFormatting sqref="H253">
    <cfRule type="expression" dxfId="11003" priority="4636">
      <formula>_xlfn.ISFORMULA(H253)=TRUE</formula>
    </cfRule>
  </conditionalFormatting>
  <conditionalFormatting sqref="H253">
    <cfRule type="duplicateValues" dxfId="11002" priority="4635"/>
  </conditionalFormatting>
  <conditionalFormatting sqref="H253">
    <cfRule type="duplicateValues" dxfId="11001" priority="4634"/>
  </conditionalFormatting>
  <conditionalFormatting sqref="H253">
    <cfRule type="duplicateValues" dxfId="11000" priority="4630"/>
  </conditionalFormatting>
  <conditionalFormatting sqref="H253">
    <cfRule type="duplicateValues" dxfId="10999" priority="4632"/>
  </conditionalFormatting>
  <conditionalFormatting sqref="H253">
    <cfRule type="duplicateValues" dxfId="10998" priority="4631"/>
  </conditionalFormatting>
  <conditionalFormatting sqref="H253">
    <cfRule type="expression" dxfId="10997" priority="4633">
      <formula>_xlfn.ISFORMULA(H253)=TRUE</formula>
    </cfRule>
  </conditionalFormatting>
  <conditionalFormatting sqref="H253">
    <cfRule type="duplicateValues" dxfId="10996" priority="4626"/>
  </conditionalFormatting>
  <conditionalFormatting sqref="H253">
    <cfRule type="duplicateValues" dxfId="10995" priority="4628"/>
  </conditionalFormatting>
  <conditionalFormatting sqref="H253">
    <cfRule type="duplicateValues" dxfId="10994" priority="4627"/>
  </conditionalFormatting>
  <conditionalFormatting sqref="H253">
    <cfRule type="expression" dxfId="10993" priority="4629">
      <formula>_xlfn.ISFORMULA(H253)=TRUE</formula>
    </cfRule>
  </conditionalFormatting>
  <conditionalFormatting sqref="H253">
    <cfRule type="duplicateValues" dxfId="10992" priority="4622"/>
  </conditionalFormatting>
  <conditionalFormatting sqref="H253">
    <cfRule type="duplicateValues" dxfId="10991" priority="4624"/>
  </conditionalFormatting>
  <conditionalFormatting sqref="H253">
    <cfRule type="duplicateValues" dxfId="10990" priority="4623"/>
  </conditionalFormatting>
  <conditionalFormatting sqref="H253">
    <cfRule type="expression" dxfId="10989" priority="4625">
      <formula>_xlfn.ISFORMULA(H253)=TRUE</formula>
    </cfRule>
  </conditionalFormatting>
  <conditionalFormatting sqref="H252">
    <cfRule type="expression" dxfId="10988" priority="4621">
      <formula>_xlfn.ISFORMULA(H252)=TRUE</formula>
    </cfRule>
  </conditionalFormatting>
  <conditionalFormatting sqref="H252">
    <cfRule type="duplicateValues" dxfId="10987" priority="4619"/>
    <cfRule type="duplicateValues" dxfId="10986" priority="4620"/>
  </conditionalFormatting>
  <conditionalFormatting sqref="H251">
    <cfRule type="expression" dxfId="10985" priority="4618">
      <formula>_xlfn.ISFORMULA(H251)=TRUE</formula>
    </cfRule>
  </conditionalFormatting>
  <conditionalFormatting sqref="H251">
    <cfRule type="duplicateValues" dxfId="10984" priority="4616"/>
    <cfRule type="duplicateValues" dxfId="10983" priority="4617"/>
  </conditionalFormatting>
  <conditionalFormatting sqref="H251">
    <cfRule type="expression" dxfId="10982" priority="4615">
      <formula>_xlfn.ISFORMULA(H251)=TRUE</formula>
    </cfRule>
  </conditionalFormatting>
  <conditionalFormatting sqref="H251">
    <cfRule type="duplicateValues" dxfId="10981" priority="4613"/>
    <cfRule type="duplicateValues" dxfId="10980" priority="4614"/>
  </conditionalFormatting>
  <conditionalFormatting sqref="H250">
    <cfRule type="expression" dxfId="10979" priority="4612">
      <formula>_xlfn.ISFORMULA(H250)=TRUE</formula>
    </cfRule>
  </conditionalFormatting>
  <conditionalFormatting sqref="H250">
    <cfRule type="duplicateValues" dxfId="10978" priority="4610"/>
    <cfRule type="duplicateValues" dxfId="10977" priority="4611"/>
  </conditionalFormatting>
  <conditionalFormatting sqref="H252">
    <cfRule type="duplicateValues" dxfId="10976" priority="4606"/>
  </conditionalFormatting>
  <conditionalFormatting sqref="H252">
    <cfRule type="duplicateValues" dxfId="10975" priority="4608"/>
  </conditionalFormatting>
  <conditionalFormatting sqref="H252">
    <cfRule type="duplicateValues" dxfId="10974" priority="4607"/>
  </conditionalFormatting>
  <conditionalFormatting sqref="H252">
    <cfRule type="expression" dxfId="10973" priority="4609">
      <formula>_xlfn.ISFORMULA(H252)=TRUE</formula>
    </cfRule>
  </conditionalFormatting>
  <conditionalFormatting sqref="H253">
    <cfRule type="expression" dxfId="10972" priority="4605">
      <formula>_xlfn.ISFORMULA(H253)=TRUE</formula>
    </cfRule>
  </conditionalFormatting>
  <conditionalFormatting sqref="H253">
    <cfRule type="duplicateValues" dxfId="10971" priority="4604"/>
  </conditionalFormatting>
  <conditionalFormatting sqref="H253">
    <cfRule type="duplicateValues" dxfId="10970" priority="4603"/>
  </conditionalFormatting>
  <conditionalFormatting sqref="H253">
    <cfRule type="duplicateValues" dxfId="10969" priority="4599"/>
  </conditionalFormatting>
  <conditionalFormatting sqref="H253">
    <cfRule type="duplicateValues" dxfId="10968" priority="4601"/>
  </conditionalFormatting>
  <conditionalFormatting sqref="H253">
    <cfRule type="duplicateValues" dxfId="10967" priority="4600"/>
  </conditionalFormatting>
  <conditionalFormatting sqref="H253">
    <cfRule type="expression" dxfId="10966" priority="4602">
      <formula>_xlfn.ISFORMULA(H253)=TRUE</formula>
    </cfRule>
  </conditionalFormatting>
  <conditionalFormatting sqref="H253">
    <cfRule type="duplicateValues" dxfId="10965" priority="4595"/>
  </conditionalFormatting>
  <conditionalFormatting sqref="H253">
    <cfRule type="duplicateValues" dxfId="10964" priority="4597"/>
  </conditionalFormatting>
  <conditionalFormatting sqref="H253">
    <cfRule type="duplicateValues" dxfId="10963" priority="4596"/>
  </conditionalFormatting>
  <conditionalFormatting sqref="H253">
    <cfRule type="expression" dxfId="10962" priority="4598">
      <formula>_xlfn.ISFORMULA(H253)=TRUE</formula>
    </cfRule>
  </conditionalFormatting>
  <conditionalFormatting sqref="H253">
    <cfRule type="duplicateValues" dxfId="10961" priority="4591"/>
  </conditionalFormatting>
  <conditionalFormatting sqref="H253">
    <cfRule type="duplicateValues" dxfId="10960" priority="4593"/>
  </conditionalFormatting>
  <conditionalFormatting sqref="H253">
    <cfRule type="duplicateValues" dxfId="10959" priority="4592"/>
  </conditionalFormatting>
  <conditionalFormatting sqref="H253">
    <cfRule type="expression" dxfId="10958" priority="4594">
      <formula>_xlfn.ISFORMULA(H253)=TRUE</formula>
    </cfRule>
  </conditionalFormatting>
  <conditionalFormatting sqref="H253">
    <cfRule type="expression" dxfId="10957" priority="4590">
      <formula>_xlfn.ISFORMULA(H253)=TRUE</formula>
    </cfRule>
  </conditionalFormatting>
  <conditionalFormatting sqref="H253">
    <cfRule type="duplicateValues" dxfId="10956" priority="4588"/>
    <cfRule type="duplicateValues" dxfId="10955" priority="4589"/>
  </conditionalFormatting>
  <conditionalFormatting sqref="H252">
    <cfRule type="expression" dxfId="10954" priority="4587">
      <formula>_xlfn.ISFORMULA(H252)=TRUE</formula>
    </cfRule>
  </conditionalFormatting>
  <conditionalFormatting sqref="H252">
    <cfRule type="duplicateValues" dxfId="10953" priority="4585"/>
    <cfRule type="duplicateValues" dxfId="10952" priority="4586"/>
  </conditionalFormatting>
  <conditionalFormatting sqref="H244">
    <cfRule type="duplicateValues" dxfId="10951" priority="4581"/>
  </conditionalFormatting>
  <conditionalFormatting sqref="H244">
    <cfRule type="duplicateValues" dxfId="10950" priority="4583"/>
  </conditionalFormatting>
  <conditionalFormatting sqref="H244">
    <cfRule type="duplicateValues" dxfId="10949" priority="4582"/>
  </conditionalFormatting>
  <conditionalFormatting sqref="H244">
    <cfRule type="expression" dxfId="10948" priority="4584">
      <formula>_xlfn.ISFORMULA(H244)=TRUE</formula>
    </cfRule>
  </conditionalFormatting>
  <conditionalFormatting sqref="H252">
    <cfRule type="expression" dxfId="10947" priority="4580">
      <formula>_xlfn.ISFORMULA(H252)=TRUE</formula>
    </cfRule>
  </conditionalFormatting>
  <conditionalFormatting sqref="H252">
    <cfRule type="duplicateValues" dxfId="10946" priority="4578"/>
    <cfRule type="duplicateValues" dxfId="10945" priority="4579"/>
  </conditionalFormatting>
  <conditionalFormatting sqref="H251">
    <cfRule type="expression" dxfId="10944" priority="4577">
      <formula>_xlfn.ISFORMULA(H251)=TRUE</formula>
    </cfRule>
  </conditionalFormatting>
  <conditionalFormatting sqref="H251">
    <cfRule type="duplicateValues" dxfId="10943" priority="4575"/>
    <cfRule type="duplicateValues" dxfId="10942" priority="4576"/>
  </conditionalFormatting>
  <conditionalFormatting sqref="H253">
    <cfRule type="duplicateValues" dxfId="10941" priority="4571"/>
  </conditionalFormatting>
  <conditionalFormatting sqref="H253">
    <cfRule type="duplicateValues" dxfId="10940" priority="4573"/>
  </conditionalFormatting>
  <conditionalFormatting sqref="H253">
    <cfRule type="duplicateValues" dxfId="10939" priority="4572"/>
  </conditionalFormatting>
  <conditionalFormatting sqref="H253">
    <cfRule type="expression" dxfId="10938" priority="4574">
      <formula>_xlfn.ISFORMULA(H253)=TRUE</formula>
    </cfRule>
  </conditionalFormatting>
  <conditionalFormatting sqref="H254">
    <cfRule type="expression" dxfId="10937" priority="4570">
      <formula>_xlfn.ISFORMULA(H254)=TRUE</formula>
    </cfRule>
  </conditionalFormatting>
  <conditionalFormatting sqref="H254">
    <cfRule type="duplicateValues" dxfId="10936" priority="4569"/>
  </conditionalFormatting>
  <conditionalFormatting sqref="H254">
    <cfRule type="duplicateValues" dxfId="10935" priority="4568"/>
  </conditionalFormatting>
  <conditionalFormatting sqref="H254">
    <cfRule type="duplicateValues" dxfId="10934" priority="4564"/>
  </conditionalFormatting>
  <conditionalFormatting sqref="H254">
    <cfRule type="duplicateValues" dxfId="10933" priority="4566"/>
  </conditionalFormatting>
  <conditionalFormatting sqref="H254">
    <cfRule type="duplicateValues" dxfId="10932" priority="4565"/>
  </conditionalFormatting>
  <conditionalFormatting sqref="H254">
    <cfRule type="expression" dxfId="10931" priority="4567">
      <formula>_xlfn.ISFORMULA(H254)=TRUE</formula>
    </cfRule>
  </conditionalFormatting>
  <conditionalFormatting sqref="H254">
    <cfRule type="duplicateValues" dxfId="10930" priority="4560"/>
  </conditionalFormatting>
  <conditionalFormatting sqref="H254">
    <cfRule type="duplicateValues" dxfId="10929" priority="4562"/>
  </conditionalFormatting>
  <conditionalFormatting sqref="H254">
    <cfRule type="duplicateValues" dxfId="10928" priority="4561"/>
  </conditionalFormatting>
  <conditionalFormatting sqref="H254">
    <cfRule type="expression" dxfId="10927" priority="4563">
      <formula>_xlfn.ISFORMULA(H254)=TRUE</formula>
    </cfRule>
  </conditionalFormatting>
  <conditionalFormatting sqref="H254">
    <cfRule type="duplicateValues" dxfId="10926" priority="4556"/>
  </conditionalFormatting>
  <conditionalFormatting sqref="H254">
    <cfRule type="duplicateValues" dxfId="10925" priority="4558"/>
  </conditionalFormatting>
  <conditionalFormatting sqref="H254">
    <cfRule type="duplicateValues" dxfId="10924" priority="4557"/>
  </conditionalFormatting>
  <conditionalFormatting sqref="H254">
    <cfRule type="expression" dxfId="10923" priority="4559">
      <formula>_xlfn.ISFORMULA(H254)=TRUE</formula>
    </cfRule>
  </conditionalFormatting>
  <conditionalFormatting sqref="H239">
    <cfRule type="duplicateValues" dxfId="10922" priority="4552"/>
  </conditionalFormatting>
  <conditionalFormatting sqref="H239">
    <cfRule type="duplicateValues" dxfId="10921" priority="4554"/>
  </conditionalFormatting>
  <conditionalFormatting sqref="H239">
    <cfRule type="duplicateValues" dxfId="10920" priority="4553"/>
  </conditionalFormatting>
  <conditionalFormatting sqref="H239">
    <cfRule type="expression" dxfId="10919" priority="4555">
      <formula>_xlfn.ISFORMULA(H239)=TRUE</formula>
    </cfRule>
  </conditionalFormatting>
  <conditionalFormatting sqref="H239">
    <cfRule type="duplicateValues" dxfId="10918" priority="4551"/>
  </conditionalFormatting>
  <conditionalFormatting sqref="H239">
    <cfRule type="expression" dxfId="10917" priority="4550">
      <formula>_xlfn.ISFORMULA(H239)=TRUE</formula>
    </cfRule>
  </conditionalFormatting>
  <conditionalFormatting sqref="H239">
    <cfRule type="duplicateValues" dxfId="10916" priority="4549"/>
  </conditionalFormatting>
  <conditionalFormatting sqref="H239">
    <cfRule type="duplicateValues" dxfId="10915" priority="4548"/>
  </conditionalFormatting>
  <conditionalFormatting sqref="H239">
    <cfRule type="duplicateValues" dxfId="10914" priority="4544"/>
  </conditionalFormatting>
  <conditionalFormatting sqref="H239">
    <cfRule type="duplicateValues" dxfId="10913" priority="4546"/>
  </conditionalFormatting>
  <conditionalFormatting sqref="H239">
    <cfRule type="duplicateValues" dxfId="10912" priority="4545"/>
  </conditionalFormatting>
  <conditionalFormatting sqref="H239">
    <cfRule type="expression" dxfId="10911" priority="4547">
      <formula>_xlfn.ISFORMULA(H239)=TRUE</formula>
    </cfRule>
  </conditionalFormatting>
  <conditionalFormatting sqref="H239">
    <cfRule type="duplicateValues" dxfId="10910" priority="4540"/>
  </conditionalFormatting>
  <conditionalFormatting sqref="H239">
    <cfRule type="duplicateValues" dxfId="10909" priority="4542"/>
  </conditionalFormatting>
  <conditionalFormatting sqref="H239">
    <cfRule type="duplicateValues" dxfId="10908" priority="4541"/>
  </conditionalFormatting>
  <conditionalFormatting sqref="H239">
    <cfRule type="expression" dxfId="10907" priority="4543">
      <formula>_xlfn.ISFORMULA(H239)=TRUE</formula>
    </cfRule>
  </conditionalFormatting>
  <conditionalFormatting sqref="H239">
    <cfRule type="duplicateValues" dxfId="10906" priority="4536"/>
  </conditionalFormatting>
  <conditionalFormatting sqref="H239">
    <cfRule type="duplicateValues" dxfId="10905" priority="4538"/>
  </conditionalFormatting>
  <conditionalFormatting sqref="H239">
    <cfRule type="duplicateValues" dxfId="10904" priority="4537"/>
  </conditionalFormatting>
  <conditionalFormatting sqref="H239">
    <cfRule type="expression" dxfId="10903" priority="4539">
      <formula>_xlfn.ISFORMULA(H239)=TRUE</formula>
    </cfRule>
  </conditionalFormatting>
  <conditionalFormatting sqref="H345:H349">
    <cfRule type="expression" dxfId="10902" priority="4535">
      <formula>_xlfn.ISFORMULA(H345)=TRUE</formula>
    </cfRule>
  </conditionalFormatting>
  <conditionalFormatting sqref="H350:H351">
    <cfRule type="expression" dxfId="10901" priority="4534">
      <formula>_xlfn.ISFORMULA(H350)=TRUE</formula>
    </cfRule>
  </conditionalFormatting>
  <conditionalFormatting sqref="H352:H358">
    <cfRule type="expression" dxfId="10900" priority="4533">
      <formula>_xlfn.ISFORMULA(H352)=TRUE</formula>
    </cfRule>
  </conditionalFormatting>
  <conditionalFormatting sqref="H344:H359">
    <cfRule type="duplicateValues" dxfId="10899" priority="4529"/>
    <cfRule type="duplicateValues" dxfId="10898" priority="4530"/>
    <cfRule type="duplicateValues" dxfId="10897" priority="4531"/>
    <cfRule type="expression" dxfId="10896" priority="4532">
      <formula>_xlfn.ISFORMULA(H344)=TRUE</formula>
    </cfRule>
  </conditionalFormatting>
  <conditionalFormatting sqref="H345:H349">
    <cfRule type="expression" dxfId="10895" priority="4528">
      <formula>_xlfn.ISFORMULA(H345)=TRUE</formula>
    </cfRule>
  </conditionalFormatting>
  <conditionalFormatting sqref="H350:H353">
    <cfRule type="expression" dxfId="10894" priority="4527">
      <formula>_xlfn.ISFORMULA(H350)=TRUE</formula>
    </cfRule>
  </conditionalFormatting>
  <conditionalFormatting sqref="H354:H359">
    <cfRule type="expression" dxfId="10893" priority="4526">
      <formula>_xlfn.ISFORMULA(H354)=TRUE</formula>
    </cfRule>
  </conditionalFormatting>
  <conditionalFormatting sqref="H362:H366">
    <cfRule type="expression" dxfId="10892" priority="4525">
      <formula>_xlfn.ISFORMULA(H362)=TRUE</formula>
    </cfRule>
  </conditionalFormatting>
  <conditionalFormatting sqref="H367:H368">
    <cfRule type="expression" dxfId="10891" priority="4524">
      <formula>_xlfn.ISFORMULA(H367)=TRUE</formula>
    </cfRule>
  </conditionalFormatting>
  <conditionalFormatting sqref="H369:H375">
    <cfRule type="expression" dxfId="10890" priority="4523">
      <formula>_xlfn.ISFORMULA(H369)=TRUE</formula>
    </cfRule>
  </conditionalFormatting>
  <conditionalFormatting sqref="H344:H345">
    <cfRule type="expression" dxfId="10889" priority="4522">
      <formula>_xlfn.ISFORMULA(H344)=TRUE</formula>
    </cfRule>
  </conditionalFormatting>
  <conditionalFormatting sqref="H346:H352">
    <cfRule type="expression" dxfId="10888" priority="4521">
      <formula>_xlfn.ISFORMULA(H346)=TRUE</formula>
    </cfRule>
  </conditionalFormatting>
  <conditionalFormatting sqref="H358:H359">
    <cfRule type="duplicateValues" dxfId="10887" priority="4517"/>
    <cfRule type="duplicateValues" dxfId="10886" priority="4518"/>
    <cfRule type="duplicateValues" dxfId="10885" priority="4519"/>
    <cfRule type="expression" dxfId="10884" priority="4520">
      <formula>_xlfn.ISFORMULA(H358)=TRUE</formula>
    </cfRule>
  </conditionalFormatting>
  <conditionalFormatting sqref="H358:H359">
    <cfRule type="expression" dxfId="10883" priority="4516">
      <formula>_xlfn.ISFORMULA(H358)=TRUE</formula>
    </cfRule>
  </conditionalFormatting>
  <conditionalFormatting sqref="H362:H366">
    <cfRule type="expression" dxfId="10882" priority="4515">
      <formula>_xlfn.ISFORMULA(H362)=TRUE</formula>
    </cfRule>
  </conditionalFormatting>
  <conditionalFormatting sqref="H367:H368">
    <cfRule type="expression" dxfId="10881" priority="4514">
      <formula>_xlfn.ISFORMULA(H367)=TRUE</formula>
    </cfRule>
  </conditionalFormatting>
  <conditionalFormatting sqref="H369">
    <cfRule type="expression" dxfId="10880" priority="4513">
      <formula>_xlfn.ISFORMULA(H369)=TRUE</formula>
    </cfRule>
  </conditionalFormatting>
  <conditionalFormatting sqref="H360:H369">
    <cfRule type="duplicateValues" dxfId="10879" priority="4509"/>
    <cfRule type="duplicateValues" dxfId="10878" priority="4510"/>
    <cfRule type="duplicateValues" dxfId="10877" priority="4511"/>
    <cfRule type="expression" dxfId="10876" priority="4512">
      <formula>_xlfn.ISFORMULA(H360)=TRUE</formula>
    </cfRule>
  </conditionalFormatting>
  <conditionalFormatting sqref="H358:H359">
    <cfRule type="expression" dxfId="10875" priority="4508">
      <formula>_xlfn.ISFORMULA(H358)=TRUE</formula>
    </cfRule>
  </conditionalFormatting>
  <conditionalFormatting sqref="H362:H366">
    <cfRule type="expression" dxfId="10874" priority="4507">
      <formula>_xlfn.ISFORMULA(H362)=TRUE</formula>
    </cfRule>
  </conditionalFormatting>
  <conditionalFormatting sqref="H367:H369">
    <cfRule type="expression" dxfId="10873" priority="4506">
      <formula>_xlfn.ISFORMULA(H367)=TRUE</formula>
    </cfRule>
  </conditionalFormatting>
  <conditionalFormatting sqref="H344:H353">
    <cfRule type="expression" dxfId="10872" priority="4505">
      <formula>_xlfn.ISFORMULA(H344)=TRUE</formula>
    </cfRule>
  </conditionalFormatting>
  <conditionalFormatting sqref="H344:H353">
    <cfRule type="duplicateValues" dxfId="10871" priority="4504"/>
  </conditionalFormatting>
  <conditionalFormatting sqref="H344:H353">
    <cfRule type="duplicateValues" dxfId="10870" priority="4503"/>
  </conditionalFormatting>
  <conditionalFormatting sqref="H344:H345">
    <cfRule type="expression" dxfId="10869" priority="4502">
      <formula>_xlfn.ISFORMULA(H344)=TRUE</formula>
    </cfRule>
  </conditionalFormatting>
  <conditionalFormatting sqref="H346:H352">
    <cfRule type="expression" dxfId="10868" priority="4501">
      <formula>_xlfn.ISFORMULA(H346)=TRUE</formula>
    </cfRule>
  </conditionalFormatting>
  <conditionalFormatting sqref="H344:H353">
    <cfRule type="duplicateValues" dxfId="10867" priority="4497"/>
    <cfRule type="duplicateValues" dxfId="10866" priority="4498"/>
    <cfRule type="duplicateValues" dxfId="10865" priority="4499"/>
    <cfRule type="expression" dxfId="10864" priority="4500">
      <formula>_xlfn.ISFORMULA(H344)=TRUE</formula>
    </cfRule>
  </conditionalFormatting>
  <conditionalFormatting sqref="H344:H347">
    <cfRule type="expression" dxfId="10863" priority="4496">
      <formula>_xlfn.ISFORMULA(H344)=TRUE</formula>
    </cfRule>
  </conditionalFormatting>
  <conditionalFormatting sqref="H348:H353">
    <cfRule type="expression" dxfId="10862" priority="4495">
      <formula>_xlfn.ISFORMULA(H348)=TRUE</formula>
    </cfRule>
  </conditionalFormatting>
  <conditionalFormatting sqref="H354:H357">
    <cfRule type="expression" dxfId="10861" priority="4494">
      <formula>_xlfn.ISFORMULA(H354)=TRUE</formula>
    </cfRule>
  </conditionalFormatting>
  <conditionalFormatting sqref="H354:H357">
    <cfRule type="duplicateValues" dxfId="10860" priority="4493"/>
  </conditionalFormatting>
  <conditionalFormatting sqref="H354:H357">
    <cfRule type="duplicateValues" dxfId="10859" priority="4492"/>
  </conditionalFormatting>
  <conditionalFormatting sqref="H354:H357">
    <cfRule type="expression" dxfId="10858" priority="4491">
      <formula>_xlfn.ISFORMULA(H354)=TRUE</formula>
    </cfRule>
  </conditionalFormatting>
  <conditionalFormatting sqref="H358">
    <cfRule type="expression" dxfId="10857" priority="4490">
      <formula>_xlfn.ISFORMULA(H358)=TRUE</formula>
    </cfRule>
  </conditionalFormatting>
  <conditionalFormatting sqref="H361:H362">
    <cfRule type="expression" dxfId="10856" priority="4489">
      <formula>_xlfn.ISFORMULA(H361)=TRUE</formula>
    </cfRule>
  </conditionalFormatting>
  <conditionalFormatting sqref="H363:H369">
    <cfRule type="expression" dxfId="10855" priority="4488">
      <formula>_xlfn.ISFORMULA(H363)=TRUE</formula>
    </cfRule>
  </conditionalFormatting>
  <conditionalFormatting sqref="H344:H348">
    <cfRule type="expression" dxfId="10854" priority="4487">
      <formula>_xlfn.ISFORMULA(H344)=TRUE</formula>
    </cfRule>
  </conditionalFormatting>
  <conditionalFormatting sqref="H344:H348">
    <cfRule type="expression" dxfId="10853" priority="4486">
      <formula>_xlfn.ISFORMULA(H344)=TRUE</formula>
    </cfRule>
  </conditionalFormatting>
  <conditionalFormatting sqref="H348">
    <cfRule type="duplicateValues" dxfId="10852" priority="4482"/>
    <cfRule type="duplicateValues" dxfId="10851" priority="4483"/>
    <cfRule type="duplicateValues" dxfId="10850" priority="4484"/>
    <cfRule type="expression" dxfId="10849" priority="4485">
      <formula>_xlfn.ISFORMULA(H348)=TRUE</formula>
    </cfRule>
  </conditionalFormatting>
  <conditionalFormatting sqref="H348">
    <cfRule type="expression" dxfId="10848" priority="4481">
      <formula>_xlfn.ISFORMULA(H348)=TRUE</formula>
    </cfRule>
  </conditionalFormatting>
  <conditionalFormatting sqref="H348">
    <cfRule type="expression" dxfId="10847" priority="4480">
      <formula>_xlfn.ISFORMULA(H348)=TRUE</formula>
    </cfRule>
  </conditionalFormatting>
  <conditionalFormatting sqref="H344:H347">
    <cfRule type="expression" dxfId="10846" priority="4479">
      <formula>_xlfn.ISFORMULA(H344)=TRUE</formula>
    </cfRule>
  </conditionalFormatting>
  <conditionalFormatting sqref="H344:H347">
    <cfRule type="duplicateValues" dxfId="10845" priority="4478"/>
  </conditionalFormatting>
  <conditionalFormatting sqref="H344:H347">
    <cfRule type="duplicateValues" dxfId="10844" priority="4477"/>
  </conditionalFormatting>
  <conditionalFormatting sqref="H344:H347">
    <cfRule type="expression" dxfId="10843" priority="4476">
      <formula>_xlfn.ISFORMULA(H344)=TRUE</formula>
    </cfRule>
  </conditionalFormatting>
  <conditionalFormatting sqref="H348">
    <cfRule type="expression" dxfId="10842" priority="4475">
      <formula>_xlfn.ISFORMULA(H348)=TRUE</formula>
    </cfRule>
  </conditionalFormatting>
  <conditionalFormatting sqref="H350:H354">
    <cfRule type="expression" dxfId="10841" priority="4474">
      <formula>_xlfn.ISFORMULA(H350)=TRUE</formula>
    </cfRule>
  </conditionalFormatting>
  <conditionalFormatting sqref="H355:H356">
    <cfRule type="expression" dxfId="10840" priority="4473">
      <formula>_xlfn.ISFORMULA(H355)=TRUE</formula>
    </cfRule>
  </conditionalFormatting>
  <conditionalFormatting sqref="H357">
    <cfRule type="expression" dxfId="10839" priority="4472">
      <formula>_xlfn.ISFORMULA(H357)=TRUE</formula>
    </cfRule>
  </conditionalFormatting>
  <conditionalFormatting sqref="H350:H354">
    <cfRule type="expression" dxfId="10838" priority="4471">
      <formula>_xlfn.ISFORMULA(H350)=TRUE</formula>
    </cfRule>
  </conditionalFormatting>
  <conditionalFormatting sqref="H355:H356">
    <cfRule type="expression" dxfId="10837" priority="4470">
      <formula>_xlfn.ISFORMULA(H355)=TRUE</formula>
    </cfRule>
  </conditionalFormatting>
  <conditionalFormatting sqref="H357">
    <cfRule type="expression" dxfId="10836" priority="4469">
      <formula>_xlfn.ISFORMULA(H357)=TRUE</formula>
    </cfRule>
  </conditionalFormatting>
  <conditionalFormatting sqref="H349:H357">
    <cfRule type="duplicateValues" dxfId="10835" priority="4465"/>
    <cfRule type="duplicateValues" dxfId="10834" priority="4466"/>
    <cfRule type="duplicateValues" dxfId="10833" priority="4467"/>
    <cfRule type="expression" dxfId="10832" priority="4468">
      <formula>_xlfn.ISFORMULA(H349)=TRUE</formula>
    </cfRule>
  </conditionalFormatting>
  <conditionalFormatting sqref="H350:H354">
    <cfRule type="expression" dxfId="10831" priority="4464">
      <formula>_xlfn.ISFORMULA(H350)=TRUE</formula>
    </cfRule>
  </conditionalFormatting>
  <conditionalFormatting sqref="H355:H357">
    <cfRule type="expression" dxfId="10830" priority="4463">
      <formula>_xlfn.ISFORMULA(H355)=TRUE</formula>
    </cfRule>
  </conditionalFormatting>
  <conditionalFormatting sqref="H349:H350">
    <cfRule type="expression" dxfId="10829" priority="4462">
      <formula>_xlfn.ISFORMULA(H349)=TRUE</formula>
    </cfRule>
  </conditionalFormatting>
  <conditionalFormatting sqref="H351:H357">
    <cfRule type="expression" dxfId="10828" priority="4461">
      <formula>_xlfn.ISFORMULA(H351)=TRUE</formula>
    </cfRule>
  </conditionalFormatting>
  <conditionalFormatting sqref="H359">
    <cfRule type="duplicateValues" dxfId="10827" priority="4457"/>
    <cfRule type="duplicateValues" dxfId="10826" priority="4458"/>
    <cfRule type="duplicateValues" dxfId="10825" priority="4459"/>
    <cfRule type="expression" dxfId="10824" priority="4460">
      <formula>_xlfn.ISFORMULA(H359)=TRUE</formula>
    </cfRule>
  </conditionalFormatting>
  <conditionalFormatting sqref="H359">
    <cfRule type="expression" dxfId="10823" priority="4456">
      <formula>_xlfn.ISFORMULA(H359)=TRUE</formula>
    </cfRule>
  </conditionalFormatting>
  <conditionalFormatting sqref="H362:H366">
    <cfRule type="expression" dxfId="10822" priority="4455">
      <formula>_xlfn.ISFORMULA(H362)=TRUE</formula>
    </cfRule>
  </conditionalFormatting>
  <conditionalFormatting sqref="H367:H368">
    <cfRule type="expression" dxfId="10821" priority="4454">
      <formula>_xlfn.ISFORMULA(H367)=TRUE</formula>
    </cfRule>
  </conditionalFormatting>
  <conditionalFormatting sqref="H369:H374">
    <cfRule type="expression" dxfId="10820" priority="4453">
      <formula>_xlfn.ISFORMULA(H369)=TRUE</formula>
    </cfRule>
  </conditionalFormatting>
  <conditionalFormatting sqref="H360:H374">
    <cfRule type="duplicateValues" dxfId="10819" priority="4449"/>
    <cfRule type="duplicateValues" dxfId="10818" priority="4450"/>
    <cfRule type="duplicateValues" dxfId="10817" priority="4451"/>
    <cfRule type="expression" dxfId="10816" priority="4452">
      <formula>_xlfn.ISFORMULA(H360)=TRUE</formula>
    </cfRule>
  </conditionalFormatting>
  <conditionalFormatting sqref="H359">
    <cfRule type="expression" dxfId="10815" priority="4448">
      <formula>_xlfn.ISFORMULA(H359)=TRUE</formula>
    </cfRule>
  </conditionalFormatting>
  <conditionalFormatting sqref="H362:H366">
    <cfRule type="expression" dxfId="10814" priority="4447">
      <formula>_xlfn.ISFORMULA(H362)=TRUE</formula>
    </cfRule>
  </conditionalFormatting>
  <conditionalFormatting sqref="H367:H370">
    <cfRule type="expression" dxfId="10813" priority="4446">
      <formula>_xlfn.ISFORMULA(H367)=TRUE</formula>
    </cfRule>
  </conditionalFormatting>
  <conditionalFormatting sqref="H371:H374">
    <cfRule type="expression" dxfId="10812" priority="4445">
      <formula>_xlfn.ISFORMULA(H371)=TRUE</formula>
    </cfRule>
  </conditionalFormatting>
  <conditionalFormatting sqref="H361:H362">
    <cfRule type="expression" dxfId="10811" priority="4444">
      <formula>_xlfn.ISFORMULA(H361)=TRUE</formula>
    </cfRule>
  </conditionalFormatting>
  <conditionalFormatting sqref="H363:H369">
    <cfRule type="expression" dxfId="10810" priority="4443">
      <formula>_xlfn.ISFORMULA(H363)=TRUE</formula>
    </cfRule>
  </conditionalFormatting>
  <conditionalFormatting sqref="H360">
    <cfRule type="duplicateValues" dxfId="10809" priority="4439"/>
    <cfRule type="duplicateValues" dxfId="10808" priority="4440"/>
    <cfRule type="duplicateValues" dxfId="10807" priority="4441"/>
    <cfRule type="expression" dxfId="10806" priority="4442">
      <formula>_xlfn.ISFORMULA(H360)=TRUE</formula>
    </cfRule>
  </conditionalFormatting>
  <conditionalFormatting sqref="H359">
    <cfRule type="expression" dxfId="10805" priority="4438">
      <formula>_xlfn.ISFORMULA(H359)=TRUE</formula>
    </cfRule>
  </conditionalFormatting>
  <conditionalFormatting sqref="H359">
    <cfRule type="duplicateValues" dxfId="10804" priority="4434"/>
  </conditionalFormatting>
  <conditionalFormatting sqref="H359">
    <cfRule type="duplicateValues" dxfId="10803" priority="4436"/>
  </conditionalFormatting>
  <conditionalFormatting sqref="H359">
    <cfRule type="duplicateValues" dxfId="10802" priority="4435"/>
  </conditionalFormatting>
  <conditionalFormatting sqref="H359">
    <cfRule type="expression" dxfId="10801" priority="4437">
      <formula>_xlfn.ISFORMULA(H359)=TRUE</formula>
    </cfRule>
  </conditionalFormatting>
  <conditionalFormatting sqref="H361:H370">
    <cfRule type="expression" dxfId="10800" priority="4433">
      <formula>_xlfn.ISFORMULA(H361)=TRUE</formula>
    </cfRule>
  </conditionalFormatting>
  <conditionalFormatting sqref="H361:H370">
    <cfRule type="duplicateValues" dxfId="10799" priority="4432"/>
  </conditionalFormatting>
  <conditionalFormatting sqref="H361:H370">
    <cfRule type="duplicateValues" dxfId="10798" priority="4431"/>
  </conditionalFormatting>
  <conditionalFormatting sqref="H361:H362">
    <cfRule type="expression" dxfId="10797" priority="4430">
      <formula>_xlfn.ISFORMULA(H361)=TRUE</formula>
    </cfRule>
  </conditionalFormatting>
  <conditionalFormatting sqref="H363:H369">
    <cfRule type="expression" dxfId="10796" priority="4429">
      <formula>_xlfn.ISFORMULA(H363)=TRUE</formula>
    </cfRule>
  </conditionalFormatting>
  <conditionalFormatting sqref="H361:H370">
    <cfRule type="duplicateValues" dxfId="10795" priority="4425"/>
    <cfRule type="duplicateValues" dxfId="10794" priority="4426"/>
    <cfRule type="duplicateValues" dxfId="10793" priority="4427"/>
    <cfRule type="expression" dxfId="10792" priority="4428">
      <formula>_xlfn.ISFORMULA(H361)=TRUE</formula>
    </cfRule>
  </conditionalFormatting>
  <conditionalFormatting sqref="H361:H364">
    <cfRule type="expression" dxfId="10791" priority="4424">
      <formula>_xlfn.ISFORMULA(H361)=TRUE</formula>
    </cfRule>
  </conditionalFormatting>
  <conditionalFormatting sqref="H365:H370">
    <cfRule type="expression" dxfId="10790" priority="4423">
      <formula>_xlfn.ISFORMULA(H365)=TRUE</formula>
    </cfRule>
  </conditionalFormatting>
  <conditionalFormatting sqref="H371:H374">
    <cfRule type="expression" dxfId="10789" priority="4422">
      <formula>_xlfn.ISFORMULA(H371)=TRUE</formula>
    </cfRule>
  </conditionalFormatting>
  <conditionalFormatting sqref="H371:H374">
    <cfRule type="duplicateValues" dxfId="10788" priority="4421"/>
  </conditionalFormatting>
  <conditionalFormatting sqref="H371:H374">
    <cfRule type="duplicateValues" dxfId="10787" priority="4420"/>
  </conditionalFormatting>
  <conditionalFormatting sqref="H371:H374">
    <cfRule type="expression" dxfId="10786" priority="4419">
      <formula>_xlfn.ISFORMULA(H371)=TRUE</formula>
    </cfRule>
  </conditionalFormatting>
  <conditionalFormatting sqref="H348">
    <cfRule type="expression" dxfId="10785" priority="4418">
      <formula>_xlfn.ISFORMULA(H348)=TRUE</formula>
    </cfRule>
  </conditionalFormatting>
  <conditionalFormatting sqref="H348">
    <cfRule type="duplicateValues" dxfId="10784" priority="4417"/>
  </conditionalFormatting>
  <conditionalFormatting sqref="H348">
    <cfRule type="duplicateValues" dxfId="10783" priority="4416"/>
  </conditionalFormatting>
  <conditionalFormatting sqref="H348">
    <cfRule type="duplicateValues" dxfId="10782" priority="4412"/>
    <cfRule type="duplicateValues" dxfId="10781" priority="4413"/>
    <cfRule type="duplicateValues" dxfId="10780" priority="4414"/>
    <cfRule type="expression" dxfId="10779" priority="4415">
      <formula>_xlfn.ISFORMULA(H348)=TRUE</formula>
    </cfRule>
  </conditionalFormatting>
  <conditionalFormatting sqref="H348">
    <cfRule type="expression" dxfId="10778" priority="4411">
      <formula>_xlfn.ISFORMULA(H348)=TRUE</formula>
    </cfRule>
  </conditionalFormatting>
  <conditionalFormatting sqref="H348">
    <cfRule type="expression" dxfId="10777" priority="4410">
      <formula>_xlfn.ISFORMULA(H348)=TRUE</formula>
    </cfRule>
  </conditionalFormatting>
  <conditionalFormatting sqref="H344:H347">
    <cfRule type="expression" dxfId="10776" priority="4409">
      <formula>_xlfn.ISFORMULA(H344)=TRUE</formula>
    </cfRule>
  </conditionalFormatting>
  <conditionalFormatting sqref="H344:H347">
    <cfRule type="duplicateValues" dxfId="10775" priority="4408"/>
  </conditionalFormatting>
  <conditionalFormatting sqref="H344:H347">
    <cfRule type="duplicateValues" dxfId="10774" priority="4407"/>
  </conditionalFormatting>
  <conditionalFormatting sqref="H344:H347">
    <cfRule type="expression" dxfId="10773" priority="4406">
      <formula>_xlfn.ISFORMULA(H344)=TRUE</formula>
    </cfRule>
  </conditionalFormatting>
  <conditionalFormatting sqref="H348">
    <cfRule type="expression" dxfId="10772" priority="4405">
      <formula>_xlfn.ISFORMULA(H348)=TRUE</formula>
    </cfRule>
  </conditionalFormatting>
  <conditionalFormatting sqref="H344:H348">
    <cfRule type="expression" dxfId="10771" priority="4404">
      <formula>_xlfn.ISFORMULA(H344)=TRUE</formula>
    </cfRule>
  </conditionalFormatting>
  <conditionalFormatting sqref="H344:H348">
    <cfRule type="duplicateValues" dxfId="10770" priority="4403"/>
  </conditionalFormatting>
  <conditionalFormatting sqref="H344:H348">
    <cfRule type="duplicateValues" dxfId="10769" priority="4402"/>
  </conditionalFormatting>
  <conditionalFormatting sqref="H344:H348">
    <cfRule type="expression" dxfId="10768" priority="4401">
      <formula>_xlfn.ISFORMULA(H344)=TRUE</formula>
    </cfRule>
  </conditionalFormatting>
  <conditionalFormatting sqref="H344:H348">
    <cfRule type="duplicateValues" dxfId="10767" priority="4397"/>
    <cfRule type="duplicateValues" dxfId="10766" priority="4398"/>
    <cfRule type="duplicateValues" dxfId="10765" priority="4399"/>
    <cfRule type="expression" dxfId="10764" priority="4400">
      <formula>_xlfn.ISFORMULA(H344)=TRUE</formula>
    </cfRule>
  </conditionalFormatting>
  <conditionalFormatting sqref="H344:H348">
    <cfRule type="expression" dxfId="10763" priority="4396">
      <formula>_xlfn.ISFORMULA(H344)=TRUE</formula>
    </cfRule>
  </conditionalFormatting>
  <conditionalFormatting sqref="H349:H352">
    <cfRule type="expression" dxfId="10762" priority="4395">
      <formula>_xlfn.ISFORMULA(H349)=TRUE</formula>
    </cfRule>
  </conditionalFormatting>
  <conditionalFormatting sqref="H349:H352">
    <cfRule type="duplicateValues" dxfId="10761" priority="4394"/>
  </conditionalFormatting>
  <conditionalFormatting sqref="H349:H352">
    <cfRule type="duplicateValues" dxfId="10760" priority="4393"/>
  </conditionalFormatting>
  <conditionalFormatting sqref="H350:H352">
    <cfRule type="expression" dxfId="10759" priority="4392">
      <formula>_xlfn.ISFORMULA(H350)=TRUE</formula>
    </cfRule>
  </conditionalFormatting>
  <conditionalFormatting sqref="H349:H352">
    <cfRule type="duplicateValues" dxfId="10758" priority="4388"/>
    <cfRule type="duplicateValues" dxfId="10757" priority="4389"/>
    <cfRule type="duplicateValues" dxfId="10756" priority="4390"/>
    <cfRule type="expression" dxfId="10755" priority="4391">
      <formula>_xlfn.ISFORMULA(H349)=TRUE</formula>
    </cfRule>
  </conditionalFormatting>
  <conditionalFormatting sqref="H350:H352">
    <cfRule type="expression" dxfId="10754" priority="4387">
      <formula>_xlfn.ISFORMULA(H350)=TRUE</formula>
    </cfRule>
  </conditionalFormatting>
  <conditionalFormatting sqref="H349:H350">
    <cfRule type="expression" dxfId="10753" priority="4386">
      <formula>_xlfn.ISFORMULA(H349)=TRUE</formula>
    </cfRule>
  </conditionalFormatting>
  <conditionalFormatting sqref="H351:H352">
    <cfRule type="expression" dxfId="10752" priority="4385">
      <formula>_xlfn.ISFORMULA(H351)=TRUE</formula>
    </cfRule>
  </conditionalFormatting>
  <conditionalFormatting sqref="H349:H352">
    <cfRule type="expression" dxfId="10751" priority="4384">
      <formula>_xlfn.ISFORMULA(H349)=TRUE</formula>
    </cfRule>
  </conditionalFormatting>
  <conditionalFormatting sqref="H349:H352">
    <cfRule type="duplicateValues" dxfId="10750" priority="4383"/>
  </conditionalFormatting>
  <conditionalFormatting sqref="H349:H352">
    <cfRule type="duplicateValues" dxfId="10749" priority="4382"/>
  </conditionalFormatting>
  <conditionalFormatting sqref="H349:H350">
    <cfRule type="expression" dxfId="10748" priority="4381">
      <formula>_xlfn.ISFORMULA(H349)=TRUE</formula>
    </cfRule>
  </conditionalFormatting>
  <conditionalFormatting sqref="H351:H352">
    <cfRule type="expression" dxfId="10747" priority="4380">
      <formula>_xlfn.ISFORMULA(H351)=TRUE</formula>
    </cfRule>
  </conditionalFormatting>
  <conditionalFormatting sqref="H349:H352">
    <cfRule type="duplicateValues" dxfId="10746" priority="4376"/>
    <cfRule type="duplicateValues" dxfId="10745" priority="4377"/>
    <cfRule type="duplicateValues" dxfId="10744" priority="4378"/>
    <cfRule type="expression" dxfId="10743" priority="4379">
      <formula>_xlfn.ISFORMULA(H349)=TRUE</formula>
    </cfRule>
  </conditionalFormatting>
  <conditionalFormatting sqref="H349:H352">
    <cfRule type="expression" dxfId="10742" priority="4375">
      <formula>_xlfn.ISFORMULA(H349)=TRUE</formula>
    </cfRule>
  </conditionalFormatting>
  <conditionalFormatting sqref="H353:H358">
    <cfRule type="expression" dxfId="10741" priority="4374">
      <formula>_xlfn.ISFORMULA(H353)=TRUE</formula>
    </cfRule>
  </conditionalFormatting>
  <conditionalFormatting sqref="H353:H358">
    <cfRule type="duplicateValues" dxfId="10740" priority="4373"/>
  </conditionalFormatting>
  <conditionalFormatting sqref="H353:H358">
    <cfRule type="duplicateValues" dxfId="10739" priority="4372"/>
  </conditionalFormatting>
  <conditionalFormatting sqref="H353:H354">
    <cfRule type="expression" dxfId="10738" priority="4371">
      <formula>_xlfn.ISFORMULA(H353)=TRUE</formula>
    </cfRule>
  </conditionalFormatting>
  <conditionalFormatting sqref="H355:H356">
    <cfRule type="expression" dxfId="10737" priority="4370">
      <formula>_xlfn.ISFORMULA(H355)=TRUE</formula>
    </cfRule>
  </conditionalFormatting>
  <conditionalFormatting sqref="H357:H358">
    <cfRule type="expression" dxfId="10736" priority="4369">
      <formula>_xlfn.ISFORMULA(H357)=TRUE</formula>
    </cfRule>
  </conditionalFormatting>
  <conditionalFormatting sqref="H353:H358">
    <cfRule type="duplicateValues" dxfId="10735" priority="4365"/>
    <cfRule type="duplicateValues" dxfId="10734" priority="4366"/>
    <cfRule type="duplicateValues" dxfId="10733" priority="4367"/>
    <cfRule type="expression" dxfId="10732" priority="4368">
      <formula>_xlfn.ISFORMULA(H353)=TRUE</formula>
    </cfRule>
  </conditionalFormatting>
  <conditionalFormatting sqref="H353:H354">
    <cfRule type="expression" dxfId="10731" priority="4364">
      <formula>_xlfn.ISFORMULA(H353)=TRUE</formula>
    </cfRule>
  </conditionalFormatting>
  <conditionalFormatting sqref="H355:H358">
    <cfRule type="expression" dxfId="10730" priority="4363">
      <formula>_xlfn.ISFORMULA(H355)=TRUE</formula>
    </cfRule>
  </conditionalFormatting>
  <conditionalFormatting sqref="H353:H357">
    <cfRule type="expression" dxfId="10729" priority="4362">
      <formula>_xlfn.ISFORMULA(H353)=TRUE</formula>
    </cfRule>
  </conditionalFormatting>
  <conditionalFormatting sqref="H353:H358">
    <cfRule type="expression" dxfId="10728" priority="4361">
      <formula>_xlfn.ISFORMULA(H353)=TRUE</formula>
    </cfRule>
  </conditionalFormatting>
  <conditionalFormatting sqref="H353:H358">
    <cfRule type="duplicateValues" dxfId="10727" priority="4360"/>
  </conditionalFormatting>
  <conditionalFormatting sqref="H353:H358">
    <cfRule type="duplicateValues" dxfId="10726" priority="4359"/>
  </conditionalFormatting>
  <conditionalFormatting sqref="H353:H357">
    <cfRule type="expression" dxfId="10725" priority="4358">
      <formula>_xlfn.ISFORMULA(H353)=TRUE</formula>
    </cfRule>
  </conditionalFormatting>
  <conditionalFormatting sqref="H353:H358">
    <cfRule type="duplicateValues" dxfId="10724" priority="4354"/>
    <cfRule type="duplicateValues" dxfId="10723" priority="4355"/>
    <cfRule type="duplicateValues" dxfId="10722" priority="4356"/>
    <cfRule type="expression" dxfId="10721" priority="4357">
      <formula>_xlfn.ISFORMULA(H353)=TRUE</formula>
    </cfRule>
  </conditionalFormatting>
  <conditionalFormatting sqref="H353:H358">
    <cfRule type="expression" dxfId="10720" priority="4353">
      <formula>_xlfn.ISFORMULA(H353)=TRUE</formula>
    </cfRule>
  </conditionalFormatting>
  <conditionalFormatting sqref="H361:H365">
    <cfRule type="expression" dxfId="10719" priority="4352">
      <formula>_xlfn.ISFORMULA(H361)=TRUE</formula>
    </cfRule>
  </conditionalFormatting>
  <conditionalFormatting sqref="H361:H365">
    <cfRule type="expression" dxfId="10718" priority="4351">
      <formula>_xlfn.ISFORMULA(H361)=TRUE</formula>
    </cfRule>
  </conditionalFormatting>
  <conditionalFormatting sqref="H365">
    <cfRule type="duplicateValues" dxfId="10717" priority="4347"/>
    <cfRule type="duplicateValues" dxfId="10716" priority="4348"/>
    <cfRule type="duplicateValues" dxfId="10715" priority="4349"/>
    <cfRule type="expression" dxfId="10714" priority="4350">
      <formula>_xlfn.ISFORMULA(H365)=TRUE</formula>
    </cfRule>
  </conditionalFormatting>
  <conditionalFormatting sqref="H365">
    <cfRule type="expression" dxfId="10713" priority="4346">
      <formula>_xlfn.ISFORMULA(H365)=TRUE</formula>
    </cfRule>
  </conditionalFormatting>
  <conditionalFormatting sqref="H365">
    <cfRule type="expression" dxfId="10712" priority="4345">
      <formula>_xlfn.ISFORMULA(H365)=TRUE</formula>
    </cfRule>
  </conditionalFormatting>
  <conditionalFormatting sqref="H361:H364">
    <cfRule type="expression" dxfId="10711" priority="4344">
      <formula>_xlfn.ISFORMULA(H361)=TRUE</formula>
    </cfRule>
  </conditionalFormatting>
  <conditionalFormatting sqref="H361:H364">
    <cfRule type="duplicateValues" dxfId="10710" priority="4343"/>
  </conditionalFormatting>
  <conditionalFormatting sqref="H361:H364">
    <cfRule type="duplicateValues" dxfId="10709" priority="4342"/>
  </conditionalFormatting>
  <conditionalFormatting sqref="H361:H364">
    <cfRule type="expression" dxfId="10708" priority="4341">
      <formula>_xlfn.ISFORMULA(H361)=TRUE</formula>
    </cfRule>
  </conditionalFormatting>
  <conditionalFormatting sqref="H365">
    <cfRule type="expression" dxfId="10707" priority="4340">
      <formula>_xlfn.ISFORMULA(H365)=TRUE</formula>
    </cfRule>
  </conditionalFormatting>
  <conditionalFormatting sqref="H367:H371">
    <cfRule type="expression" dxfId="10706" priority="4339">
      <formula>_xlfn.ISFORMULA(H367)=TRUE</formula>
    </cfRule>
  </conditionalFormatting>
  <conditionalFormatting sqref="H372:H373">
    <cfRule type="expression" dxfId="10705" priority="4338">
      <formula>_xlfn.ISFORMULA(H372)=TRUE</formula>
    </cfRule>
  </conditionalFormatting>
  <conditionalFormatting sqref="H374">
    <cfRule type="expression" dxfId="10704" priority="4337">
      <formula>_xlfn.ISFORMULA(H374)=TRUE</formula>
    </cfRule>
  </conditionalFormatting>
  <conditionalFormatting sqref="H367:H371">
    <cfRule type="expression" dxfId="10703" priority="4336">
      <formula>_xlfn.ISFORMULA(H367)=TRUE</formula>
    </cfRule>
  </conditionalFormatting>
  <conditionalFormatting sqref="H372:H373">
    <cfRule type="expression" dxfId="10702" priority="4335">
      <formula>_xlfn.ISFORMULA(H372)=TRUE</formula>
    </cfRule>
  </conditionalFormatting>
  <conditionalFormatting sqref="H374">
    <cfRule type="expression" dxfId="10701" priority="4334">
      <formula>_xlfn.ISFORMULA(H374)=TRUE</formula>
    </cfRule>
  </conditionalFormatting>
  <conditionalFormatting sqref="H366:H374">
    <cfRule type="duplicateValues" dxfId="10700" priority="4330"/>
    <cfRule type="duplicateValues" dxfId="10699" priority="4331"/>
    <cfRule type="duplicateValues" dxfId="10698" priority="4332"/>
    <cfRule type="expression" dxfId="10697" priority="4333">
      <formula>_xlfn.ISFORMULA(H366)=TRUE</formula>
    </cfRule>
  </conditionalFormatting>
  <conditionalFormatting sqref="H367:H371">
    <cfRule type="expression" dxfId="10696" priority="4329">
      <formula>_xlfn.ISFORMULA(H367)=TRUE</formula>
    </cfRule>
  </conditionalFormatting>
  <conditionalFormatting sqref="H372:H374">
    <cfRule type="expression" dxfId="10695" priority="4328">
      <formula>_xlfn.ISFORMULA(H372)=TRUE</formula>
    </cfRule>
  </conditionalFormatting>
  <conditionalFormatting sqref="H366:H367">
    <cfRule type="expression" dxfId="10694" priority="4327">
      <formula>_xlfn.ISFORMULA(H366)=TRUE</formula>
    </cfRule>
  </conditionalFormatting>
  <conditionalFormatting sqref="H368:H374">
    <cfRule type="expression" dxfId="10693" priority="4326">
      <formula>_xlfn.ISFORMULA(H368)=TRUE</formula>
    </cfRule>
  </conditionalFormatting>
  <conditionalFormatting sqref="H371">
    <cfRule type="duplicateValues" dxfId="10692" priority="4322"/>
    <cfRule type="duplicateValues" dxfId="10691" priority="4323"/>
    <cfRule type="duplicateValues" dxfId="10690" priority="4324"/>
    <cfRule type="expression" dxfId="10689" priority="4325">
      <formula>_xlfn.ISFORMULA(H371)=TRUE</formula>
    </cfRule>
  </conditionalFormatting>
  <conditionalFormatting sqref="H371">
    <cfRule type="expression" dxfId="10688" priority="4321">
      <formula>_xlfn.ISFORMULA(H371)=TRUE</formula>
    </cfRule>
  </conditionalFormatting>
  <conditionalFormatting sqref="H374:H378">
    <cfRule type="expression" dxfId="10687" priority="4320">
      <formula>_xlfn.ISFORMULA(H374)=TRUE</formula>
    </cfRule>
  </conditionalFormatting>
  <conditionalFormatting sqref="H379:H380">
    <cfRule type="expression" dxfId="10686" priority="4319">
      <formula>_xlfn.ISFORMULA(H379)=TRUE</formula>
    </cfRule>
  </conditionalFormatting>
  <conditionalFormatting sqref="H381:H386">
    <cfRule type="expression" dxfId="10685" priority="4318">
      <formula>_xlfn.ISFORMULA(H381)=TRUE</formula>
    </cfRule>
  </conditionalFormatting>
  <conditionalFormatting sqref="H372:H386">
    <cfRule type="duplicateValues" dxfId="10684" priority="4314"/>
    <cfRule type="duplicateValues" dxfId="10683" priority="4315"/>
    <cfRule type="duplicateValues" dxfId="10682" priority="4316"/>
    <cfRule type="expression" dxfId="10681" priority="4317">
      <formula>_xlfn.ISFORMULA(H372)=TRUE</formula>
    </cfRule>
  </conditionalFormatting>
  <conditionalFormatting sqref="H371">
    <cfRule type="expression" dxfId="10680" priority="4313">
      <formula>_xlfn.ISFORMULA(H371)=TRUE</formula>
    </cfRule>
  </conditionalFormatting>
  <conditionalFormatting sqref="H374:H378">
    <cfRule type="expression" dxfId="10679" priority="4312">
      <formula>_xlfn.ISFORMULA(H374)=TRUE</formula>
    </cfRule>
  </conditionalFormatting>
  <conditionalFormatting sqref="H379:H382">
    <cfRule type="expression" dxfId="10678" priority="4311">
      <formula>_xlfn.ISFORMULA(H379)=TRUE</formula>
    </cfRule>
  </conditionalFormatting>
  <conditionalFormatting sqref="H383:H386">
    <cfRule type="expression" dxfId="10677" priority="4310">
      <formula>_xlfn.ISFORMULA(H383)=TRUE</formula>
    </cfRule>
  </conditionalFormatting>
  <conditionalFormatting sqref="H373:H374">
    <cfRule type="expression" dxfId="10676" priority="4309">
      <formula>_xlfn.ISFORMULA(H373)=TRUE</formula>
    </cfRule>
  </conditionalFormatting>
  <conditionalFormatting sqref="H375:H381">
    <cfRule type="expression" dxfId="10675" priority="4308">
      <formula>_xlfn.ISFORMULA(H375)=TRUE</formula>
    </cfRule>
  </conditionalFormatting>
  <conditionalFormatting sqref="H372">
    <cfRule type="duplicateValues" dxfId="10674" priority="4304"/>
    <cfRule type="duplicateValues" dxfId="10673" priority="4305"/>
    <cfRule type="duplicateValues" dxfId="10672" priority="4306"/>
    <cfRule type="expression" dxfId="10671" priority="4307">
      <formula>_xlfn.ISFORMULA(H372)=TRUE</formula>
    </cfRule>
  </conditionalFormatting>
  <conditionalFormatting sqref="H371">
    <cfRule type="expression" dxfId="10670" priority="4303">
      <formula>_xlfn.ISFORMULA(H371)=TRUE</formula>
    </cfRule>
  </conditionalFormatting>
  <conditionalFormatting sqref="H371">
    <cfRule type="duplicateValues" dxfId="10669" priority="4299"/>
  </conditionalFormatting>
  <conditionalFormatting sqref="H371">
    <cfRule type="duplicateValues" dxfId="10668" priority="4301"/>
  </conditionalFormatting>
  <conditionalFormatting sqref="H371">
    <cfRule type="duplicateValues" dxfId="10667" priority="4300"/>
  </conditionalFormatting>
  <conditionalFormatting sqref="H371">
    <cfRule type="expression" dxfId="10666" priority="4302">
      <formula>_xlfn.ISFORMULA(H371)=TRUE</formula>
    </cfRule>
  </conditionalFormatting>
  <conditionalFormatting sqref="H373:H382">
    <cfRule type="expression" dxfId="10665" priority="4298">
      <formula>_xlfn.ISFORMULA(H373)=TRUE</formula>
    </cfRule>
  </conditionalFormatting>
  <conditionalFormatting sqref="H373:H382">
    <cfRule type="duplicateValues" dxfId="10664" priority="4297"/>
  </conditionalFormatting>
  <conditionalFormatting sqref="H373:H382">
    <cfRule type="duplicateValues" dxfId="10663" priority="4296"/>
  </conditionalFormatting>
  <conditionalFormatting sqref="H373:H374">
    <cfRule type="expression" dxfId="10662" priority="4295">
      <formula>_xlfn.ISFORMULA(H373)=TRUE</formula>
    </cfRule>
  </conditionalFormatting>
  <conditionalFormatting sqref="H375:H381">
    <cfRule type="expression" dxfId="10661" priority="4294">
      <formula>_xlfn.ISFORMULA(H375)=TRUE</formula>
    </cfRule>
  </conditionalFormatting>
  <conditionalFormatting sqref="H373:H382">
    <cfRule type="duplicateValues" dxfId="10660" priority="4290"/>
    <cfRule type="duplicateValues" dxfId="10659" priority="4291"/>
    <cfRule type="duplicateValues" dxfId="10658" priority="4292"/>
    <cfRule type="expression" dxfId="10657" priority="4293">
      <formula>_xlfn.ISFORMULA(H373)=TRUE</formula>
    </cfRule>
  </conditionalFormatting>
  <conditionalFormatting sqref="H373:H376">
    <cfRule type="expression" dxfId="10656" priority="4289">
      <formula>_xlfn.ISFORMULA(H373)=TRUE</formula>
    </cfRule>
  </conditionalFormatting>
  <conditionalFormatting sqref="H377:H382">
    <cfRule type="expression" dxfId="10655" priority="4288">
      <formula>_xlfn.ISFORMULA(H377)=TRUE</formula>
    </cfRule>
  </conditionalFormatting>
  <conditionalFormatting sqref="H383:H386">
    <cfRule type="expression" dxfId="10654" priority="4287">
      <formula>_xlfn.ISFORMULA(H383)=TRUE</formula>
    </cfRule>
  </conditionalFormatting>
  <conditionalFormatting sqref="H383:H386">
    <cfRule type="duplicateValues" dxfId="10653" priority="4286"/>
  </conditionalFormatting>
  <conditionalFormatting sqref="H383:H386">
    <cfRule type="duplicateValues" dxfId="10652" priority="4285"/>
  </conditionalFormatting>
  <conditionalFormatting sqref="H383:H386">
    <cfRule type="expression" dxfId="10651" priority="4284">
      <formula>_xlfn.ISFORMULA(H383)=TRUE</formula>
    </cfRule>
  </conditionalFormatting>
  <conditionalFormatting sqref="H361:H364">
    <cfRule type="expression" dxfId="10650" priority="4283">
      <formula>_xlfn.ISFORMULA(H361)=TRUE</formula>
    </cfRule>
  </conditionalFormatting>
  <conditionalFormatting sqref="H361:H364">
    <cfRule type="duplicateValues" dxfId="10649" priority="4282"/>
  </conditionalFormatting>
  <conditionalFormatting sqref="H361:H364">
    <cfRule type="duplicateValues" dxfId="10648" priority="4281"/>
  </conditionalFormatting>
  <conditionalFormatting sqref="H362:H364">
    <cfRule type="expression" dxfId="10647" priority="4280">
      <formula>_xlfn.ISFORMULA(H362)=TRUE</formula>
    </cfRule>
  </conditionalFormatting>
  <conditionalFormatting sqref="H361:H364">
    <cfRule type="duplicateValues" dxfId="10646" priority="4276"/>
    <cfRule type="duplicateValues" dxfId="10645" priority="4277"/>
    <cfRule type="duplicateValues" dxfId="10644" priority="4278"/>
    <cfRule type="expression" dxfId="10643" priority="4279">
      <formula>_xlfn.ISFORMULA(H361)=TRUE</formula>
    </cfRule>
  </conditionalFormatting>
  <conditionalFormatting sqref="H362:H364">
    <cfRule type="expression" dxfId="10642" priority="4275">
      <formula>_xlfn.ISFORMULA(H362)=TRUE</formula>
    </cfRule>
  </conditionalFormatting>
  <conditionalFormatting sqref="H361:H362">
    <cfRule type="expression" dxfId="10641" priority="4274">
      <formula>_xlfn.ISFORMULA(H361)=TRUE</formula>
    </cfRule>
  </conditionalFormatting>
  <conditionalFormatting sqref="H363:H364">
    <cfRule type="expression" dxfId="10640" priority="4273">
      <formula>_xlfn.ISFORMULA(H363)=TRUE</formula>
    </cfRule>
  </conditionalFormatting>
  <conditionalFormatting sqref="H361:H364">
    <cfRule type="expression" dxfId="10639" priority="4272">
      <formula>_xlfn.ISFORMULA(H361)=TRUE</formula>
    </cfRule>
  </conditionalFormatting>
  <conditionalFormatting sqref="H361:H364">
    <cfRule type="duplicateValues" dxfId="10638" priority="4271"/>
  </conditionalFormatting>
  <conditionalFormatting sqref="H361:H364">
    <cfRule type="duplicateValues" dxfId="10637" priority="4270"/>
  </conditionalFormatting>
  <conditionalFormatting sqref="H361:H362">
    <cfRule type="expression" dxfId="10636" priority="4269">
      <formula>_xlfn.ISFORMULA(H361)=TRUE</formula>
    </cfRule>
  </conditionalFormatting>
  <conditionalFormatting sqref="H363:H364">
    <cfRule type="expression" dxfId="10635" priority="4268">
      <formula>_xlfn.ISFORMULA(H363)=TRUE</formula>
    </cfRule>
  </conditionalFormatting>
  <conditionalFormatting sqref="H361:H364">
    <cfRule type="duplicateValues" dxfId="10634" priority="4264"/>
    <cfRule type="duplicateValues" dxfId="10633" priority="4265"/>
    <cfRule type="duplicateValues" dxfId="10632" priority="4266"/>
    <cfRule type="expression" dxfId="10631" priority="4267">
      <formula>_xlfn.ISFORMULA(H361)=TRUE</formula>
    </cfRule>
  </conditionalFormatting>
  <conditionalFormatting sqref="H361:H364">
    <cfRule type="expression" dxfId="10630" priority="4263">
      <formula>_xlfn.ISFORMULA(H361)=TRUE</formula>
    </cfRule>
  </conditionalFormatting>
  <conditionalFormatting sqref="H365:H370">
    <cfRule type="expression" dxfId="10629" priority="4262">
      <formula>_xlfn.ISFORMULA(H365)=TRUE</formula>
    </cfRule>
  </conditionalFormatting>
  <conditionalFormatting sqref="H365:H370">
    <cfRule type="duplicateValues" dxfId="10628" priority="4261"/>
  </conditionalFormatting>
  <conditionalFormatting sqref="H365:H370">
    <cfRule type="duplicateValues" dxfId="10627" priority="4260"/>
  </conditionalFormatting>
  <conditionalFormatting sqref="H365:H366">
    <cfRule type="expression" dxfId="10626" priority="4259">
      <formula>_xlfn.ISFORMULA(H365)=TRUE</formula>
    </cfRule>
  </conditionalFormatting>
  <conditionalFormatting sqref="H367:H368">
    <cfRule type="expression" dxfId="10625" priority="4258">
      <formula>_xlfn.ISFORMULA(H367)=TRUE</formula>
    </cfRule>
  </conditionalFormatting>
  <conditionalFormatting sqref="H369:H370">
    <cfRule type="expression" dxfId="10624" priority="4257">
      <formula>_xlfn.ISFORMULA(H369)=TRUE</formula>
    </cfRule>
  </conditionalFormatting>
  <conditionalFormatting sqref="H365:H370">
    <cfRule type="duplicateValues" dxfId="10623" priority="4253"/>
    <cfRule type="duplicateValues" dxfId="10622" priority="4254"/>
    <cfRule type="duplicateValues" dxfId="10621" priority="4255"/>
    <cfRule type="expression" dxfId="10620" priority="4256">
      <formula>_xlfn.ISFORMULA(H365)=TRUE</formula>
    </cfRule>
  </conditionalFormatting>
  <conditionalFormatting sqref="H365:H366">
    <cfRule type="expression" dxfId="10619" priority="4252">
      <formula>_xlfn.ISFORMULA(H365)=TRUE</formula>
    </cfRule>
  </conditionalFormatting>
  <conditionalFormatting sqref="H367:H370">
    <cfRule type="expression" dxfId="10618" priority="4251">
      <formula>_xlfn.ISFORMULA(H367)=TRUE</formula>
    </cfRule>
  </conditionalFormatting>
  <conditionalFormatting sqref="H365:H369">
    <cfRule type="expression" dxfId="10617" priority="4250">
      <formula>_xlfn.ISFORMULA(H365)=TRUE</formula>
    </cfRule>
  </conditionalFormatting>
  <conditionalFormatting sqref="H365:H370">
    <cfRule type="expression" dxfId="10616" priority="4249">
      <formula>_xlfn.ISFORMULA(H365)=TRUE</formula>
    </cfRule>
  </conditionalFormatting>
  <conditionalFormatting sqref="H365:H370">
    <cfRule type="duplicateValues" dxfId="10615" priority="4248"/>
  </conditionalFormatting>
  <conditionalFormatting sqref="H365:H370">
    <cfRule type="duplicateValues" dxfId="10614" priority="4247"/>
  </conditionalFormatting>
  <conditionalFormatting sqref="H365:H369">
    <cfRule type="expression" dxfId="10613" priority="4246">
      <formula>_xlfn.ISFORMULA(H365)=TRUE</formula>
    </cfRule>
  </conditionalFormatting>
  <conditionalFormatting sqref="H365:H370">
    <cfRule type="duplicateValues" dxfId="10612" priority="4242"/>
    <cfRule type="duplicateValues" dxfId="10611" priority="4243"/>
    <cfRule type="duplicateValues" dxfId="10610" priority="4244"/>
    <cfRule type="expression" dxfId="10609" priority="4245">
      <formula>_xlfn.ISFORMULA(H365)=TRUE</formula>
    </cfRule>
  </conditionalFormatting>
  <conditionalFormatting sqref="H365:H370">
    <cfRule type="expression" dxfId="10608" priority="4241">
      <formula>_xlfn.ISFORMULA(H365)=TRUE</formula>
    </cfRule>
  </conditionalFormatting>
  <conditionalFormatting sqref="H373:H377">
    <cfRule type="expression" dxfId="10607" priority="4240">
      <formula>_xlfn.ISFORMULA(H373)=TRUE</formula>
    </cfRule>
  </conditionalFormatting>
  <conditionalFormatting sqref="H373:H377">
    <cfRule type="expression" dxfId="10606" priority="4239">
      <formula>_xlfn.ISFORMULA(H373)=TRUE</formula>
    </cfRule>
  </conditionalFormatting>
  <conditionalFormatting sqref="H377">
    <cfRule type="duplicateValues" dxfId="10605" priority="4235"/>
    <cfRule type="duplicateValues" dxfId="10604" priority="4236"/>
    <cfRule type="duplicateValues" dxfId="10603" priority="4237"/>
    <cfRule type="expression" dxfId="10602" priority="4238">
      <formula>_xlfn.ISFORMULA(H377)=TRUE</formula>
    </cfRule>
  </conditionalFormatting>
  <conditionalFormatting sqref="H377">
    <cfRule type="expression" dxfId="10601" priority="4234">
      <formula>_xlfn.ISFORMULA(H377)=TRUE</formula>
    </cfRule>
  </conditionalFormatting>
  <conditionalFormatting sqref="H377">
    <cfRule type="expression" dxfId="10600" priority="4233">
      <formula>_xlfn.ISFORMULA(H377)=TRUE</formula>
    </cfRule>
  </conditionalFormatting>
  <conditionalFormatting sqref="H373:H376">
    <cfRule type="expression" dxfId="10599" priority="4232">
      <formula>_xlfn.ISFORMULA(H373)=TRUE</formula>
    </cfRule>
  </conditionalFormatting>
  <conditionalFormatting sqref="H373:H376">
    <cfRule type="duplicateValues" dxfId="10598" priority="4231"/>
  </conditionalFormatting>
  <conditionalFormatting sqref="H373:H376">
    <cfRule type="duplicateValues" dxfId="10597" priority="4230"/>
  </conditionalFormatting>
  <conditionalFormatting sqref="H373:H376">
    <cfRule type="expression" dxfId="10596" priority="4229">
      <formula>_xlfn.ISFORMULA(H373)=TRUE</formula>
    </cfRule>
  </conditionalFormatting>
  <conditionalFormatting sqref="H377">
    <cfRule type="expression" dxfId="10595" priority="4228">
      <formula>_xlfn.ISFORMULA(H377)=TRUE</formula>
    </cfRule>
  </conditionalFormatting>
  <conditionalFormatting sqref="H379:H383">
    <cfRule type="expression" dxfId="10594" priority="4227">
      <formula>_xlfn.ISFORMULA(H379)=TRUE</formula>
    </cfRule>
  </conditionalFormatting>
  <conditionalFormatting sqref="H384:H385">
    <cfRule type="expression" dxfId="10593" priority="4226">
      <formula>_xlfn.ISFORMULA(H384)=TRUE</formula>
    </cfRule>
  </conditionalFormatting>
  <conditionalFormatting sqref="H386">
    <cfRule type="expression" dxfId="10592" priority="4225">
      <formula>_xlfn.ISFORMULA(H386)=TRUE</formula>
    </cfRule>
  </conditionalFormatting>
  <conditionalFormatting sqref="H379:H383">
    <cfRule type="expression" dxfId="10591" priority="4224">
      <formula>_xlfn.ISFORMULA(H379)=TRUE</formula>
    </cfRule>
  </conditionalFormatting>
  <conditionalFormatting sqref="H384:H385">
    <cfRule type="expression" dxfId="10590" priority="4223">
      <formula>_xlfn.ISFORMULA(H384)=TRUE</formula>
    </cfRule>
  </conditionalFormatting>
  <conditionalFormatting sqref="H386">
    <cfRule type="expression" dxfId="10589" priority="4222">
      <formula>_xlfn.ISFORMULA(H386)=TRUE</formula>
    </cfRule>
  </conditionalFormatting>
  <conditionalFormatting sqref="H378:H386">
    <cfRule type="duplicateValues" dxfId="10588" priority="4218"/>
    <cfRule type="duplicateValues" dxfId="10587" priority="4219"/>
    <cfRule type="duplicateValues" dxfId="10586" priority="4220"/>
    <cfRule type="expression" dxfId="10585" priority="4221">
      <formula>_xlfn.ISFORMULA(H378)=TRUE</formula>
    </cfRule>
  </conditionalFormatting>
  <conditionalFormatting sqref="H379:H383">
    <cfRule type="expression" dxfId="10584" priority="4217">
      <formula>_xlfn.ISFORMULA(H379)=TRUE</formula>
    </cfRule>
  </conditionalFormatting>
  <conditionalFormatting sqref="H384:H386">
    <cfRule type="expression" dxfId="10583" priority="4216">
      <formula>_xlfn.ISFORMULA(H384)=TRUE</formula>
    </cfRule>
  </conditionalFormatting>
  <conditionalFormatting sqref="H378:H379">
    <cfRule type="expression" dxfId="10582" priority="4215">
      <formula>_xlfn.ISFORMULA(H378)=TRUE</formula>
    </cfRule>
  </conditionalFormatting>
  <conditionalFormatting sqref="H380:H386">
    <cfRule type="expression" dxfId="10581" priority="4214">
      <formula>_xlfn.ISFORMULA(H380)=TRUE</formula>
    </cfRule>
  </conditionalFormatting>
  <conditionalFormatting sqref="H372">
    <cfRule type="duplicateValues" dxfId="10580" priority="4210"/>
    <cfRule type="duplicateValues" dxfId="10579" priority="4211"/>
    <cfRule type="duplicateValues" dxfId="10578" priority="4212"/>
    <cfRule type="expression" dxfId="10577" priority="4213">
      <formula>_xlfn.ISFORMULA(H372)=TRUE</formula>
    </cfRule>
  </conditionalFormatting>
  <conditionalFormatting sqref="H371">
    <cfRule type="expression" dxfId="10576" priority="4209">
      <formula>_xlfn.ISFORMULA(H371)=TRUE</formula>
    </cfRule>
  </conditionalFormatting>
  <conditionalFormatting sqref="H371">
    <cfRule type="duplicateValues" dxfId="10575" priority="4205"/>
  </conditionalFormatting>
  <conditionalFormatting sqref="H371">
    <cfRule type="duplicateValues" dxfId="10574" priority="4207"/>
  </conditionalFormatting>
  <conditionalFormatting sqref="H371">
    <cfRule type="duplicateValues" dxfId="10573" priority="4206"/>
  </conditionalFormatting>
  <conditionalFormatting sqref="H371">
    <cfRule type="expression" dxfId="10572" priority="4208">
      <formula>_xlfn.ISFORMULA(H371)=TRUE</formula>
    </cfRule>
  </conditionalFormatting>
  <conditionalFormatting sqref="H361:H370">
    <cfRule type="expression" dxfId="10571" priority="4204">
      <formula>_xlfn.ISFORMULA(H361)=TRUE</formula>
    </cfRule>
  </conditionalFormatting>
  <conditionalFormatting sqref="H361:H370">
    <cfRule type="duplicateValues" dxfId="10570" priority="4203"/>
  </conditionalFormatting>
  <conditionalFormatting sqref="H361:H370">
    <cfRule type="duplicateValues" dxfId="10569" priority="4202"/>
  </conditionalFormatting>
  <conditionalFormatting sqref="H361:H362">
    <cfRule type="expression" dxfId="10568" priority="4201">
      <formula>_xlfn.ISFORMULA(H361)=TRUE</formula>
    </cfRule>
  </conditionalFormatting>
  <conditionalFormatting sqref="H363:H369">
    <cfRule type="expression" dxfId="10567" priority="4200">
      <formula>_xlfn.ISFORMULA(H363)=TRUE</formula>
    </cfRule>
  </conditionalFormatting>
  <conditionalFormatting sqref="H361:H370">
    <cfRule type="duplicateValues" dxfId="10566" priority="4196"/>
    <cfRule type="duplicateValues" dxfId="10565" priority="4197"/>
    <cfRule type="duplicateValues" dxfId="10564" priority="4198"/>
    <cfRule type="expression" dxfId="10563" priority="4199">
      <formula>_xlfn.ISFORMULA(H361)=TRUE</formula>
    </cfRule>
  </conditionalFormatting>
  <conditionalFormatting sqref="H361:H364">
    <cfRule type="expression" dxfId="10562" priority="4195">
      <formula>_xlfn.ISFORMULA(H361)=TRUE</formula>
    </cfRule>
  </conditionalFormatting>
  <conditionalFormatting sqref="H365:H370">
    <cfRule type="expression" dxfId="10561" priority="4194">
      <formula>_xlfn.ISFORMULA(H365)=TRUE</formula>
    </cfRule>
  </conditionalFormatting>
  <conditionalFormatting sqref="H361:H365">
    <cfRule type="duplicateValues" dxfId="10560" priority="4190"/>
    <cfRule type="duplicateValues" dxfId="10559" priority="4191"/>
    <cfRule type="duplicateValues" dxfId="10558" priority="4192"/>
    <cfRule type="expression" dxfId="10557" priority="4193">
      <formula>_xlfn.ISFORMULA(H361)=TRUE</formula>
    </cfRule>
  </conditionalFormatting>
  <conditionalFormatting sqref="H361:H364">
    <cfRule type="expression" dxfId="10556" priority="4189">
      <formula>_xlfn.ISFORMULA(H361)=TRUE</formula>
    </cfRule>
  </conditionalFormatting>
  <conditionalFormatting sqref="H365">
    <cfRule type="expression" dxfId="10555" priority="4188">
      <formula>_xlfn.ISFORMULA(H365)=TRUE</formula>
    </cfRule>
  </conditionalFormatting>
  <conditionalFormatting sqref="H361">
    <cfRule type="expression" dxfId="10554" priority="4187">
      <formula>_xlfn.ISFORMULA(H361)=TRUE</formula>
    </cfRule>
  </conditionalFormatting>
  <conditionalFormatting sqref="H362:H365">
    <cfRule type="expression" dxfId="10553" priority="4186">
      <formula>_xlfn.ISFORMULA(H362)=TRUE</formula>
    </cfRule>
  </conditionalFormatting>
  <conditionalFormatting sqref="H361:H365">
    <cfRule type="duplicateValues" dxfId="10552" priority="4182"/>
  </conditionalFormatting>
  <conditionalFormatting sqref="H361:H365">
    <cfRule type="duplicateValues" dxfId="10551" priority="4184"/>
  </conditionalFormatting>
  <conditionalFormatting sqref="H361:H365">
    <cfRule type="duplicateValues" dxfId="10550" priority="4183"/>
  </conditionalFormatting>
  <conditionalFormatting sqref="H361:H365">
    <cfRule type="expression" dxfId="10549" priority="4185">
      <formula>_xlfn.ISFORMULA(H361)=TRUE</formula>
    </cfRule>
  </conditionalFormatting>
  <conditionalFormatting sqref="H369:H370">
    <cfRule type="expression" dxfId="10548" priority="4181">
      <formula>_xlfn.ISFORMULA(H369)=TRUE</formula>
    </cfRule>
  </conditionalFormatting>
  <conditionalFormatting sqref="H369:H370">
    <cfRule type="duplicateValues" dxfId="10547" priority="4180"/>
  </conditionalFormatting>
  <conditionalFormatting sqref="H369:H370">
    <cfRule type="duplicateValues" dxfId="10546" priority="4179"/>
  </conditionalFormatting>
  <conditionalFormatting sqref="H366:H370">
    <cfRule type="duplicateValues" dxfId="10545" priority="4175"/>
    <cfRule type="duplicateValues" dxfId="10544" priority="4176"/>
    <cfRule type="duplicateValues" dxfId="10543" priority="4177"/>
    <cfRule type="expression" dxfId="10542" priority="4178">
      <formula>_xlfn.ISFORMULA(H366)=TRUE</formula>
    </cfRule>
  </conditionalFormatting>
  <conditionalFormatting sqref="H366:H370">
    <cfRule type="expression" dxfId="10541" priority="4174">
      <formula>_xlfn.ISFORMULA(H366)=TRUE</formula>
    </cfRule>
  </conditionalFormatting>
  <conditionalFormatting sqref="H366:H368">
    <cfRule type="expression" dxfId="10540" priority="4173">
      <formula>_xlfn.ISFORMULA(H366)=TRUE</formula>
    </cfRule>
  </conditionalFormatting>
  <conditionalFormatting sqref="H366">
    <cfRule type="duplicateValues" dxfId="10539" priority="4169"/>
  </conditionalFormatting>
  <conditionalFormatting sqref="H366">
    <cfRule type="duplicateValues" dxfId="10538" priority="4171"/>
  </conditionalFormatting>
  <conditionalFormatting sqref="H366">
    <cfRule type="duplicateValues" dxfId="10537" priority="4170"/>
  </conditionalFormatting>
  <conditionalFormatting sqref="H366">
    <cfRule type="expression" dxfId="10536" priority="4172">
      <formula>_xlfn.ISFORMULA(H366)=TRUE</formula>
    </cfRule>
  </conditionalFormatting>
  <conditionalFormatting sqref="H367:H370">
    <cfRule type="expression" dxfId="10535" priority="4168">
      <formula>_xlfn.ISFORMULA(H367)=TRUE</formula>
    </cfRule>
  </conditionalFormatting>
  <conditionalFormatting sqref="H377">
    <cfRule type="expression" dxfId="10534" priority="4167">
      <formula>_xlfn.ISFORMULA(H377)=TRUE</formula>
    </cfRule>
  </conditionalFormatting>
  <conditionalFormatting sqref="H377">
    <cfRule type="duplicateValues" dxfId="10533" priority="4166"/>
  </conditionalFormatting>
  <conditionalFormatting sqref="H377">
    <cfRule type="duplicateValues" dxfId="10532" priority="4165"/>
  </conditionalFormatting>
  <conditionalFormatting sqref="H377">
    <cfRule type="duplicateValues" dxfId="10531" priority="4161"/>
    <cfRule type="duplicateValues" dxfId="10530" priority="4162"/>
    <cfRule type="duplicateValues" dxfId="10529" priority="4163"/>
    <cfRule type="expression" dxfId="10528" priority="4164">
      <formula>_xlfn.ISFORMULA(H377)=TRUE</formula>
    </cfRule>
  </conditionalFormatting>
  <conditionalFormatting sqref="H377">
    <cfRule type="expression" dxfId="10527" priority="4160">
      <formula>_xlfn.ISFORMULA(H377)=TRUE</formula>
    </cfRule>
  </conditionalFormatting>
  <conditionalFormatting sqref="H377">
    <cfRule type="expression" dxfId="10526" priority="4159">
      <formula>_xlfn.ISFORMULA(H377)=TRUE</formula>
    </cfRule>
  </conditionalFormatting>
  <conditionalFormatting sqref="H373:H376">
    <cfRule type="expression" dxfId="10525" priority="4158">
      <formula>_xlfn.ISFORMULA(H373)=TRUE</formula>
    </cfRule>
  </conditionalFormatting>
  <conditionalFormatting sqref="H373:H376">
    <cfRule type="duplicateValues" dxfId="10524" priority="4157"/>
  </conditionalFormatting>
  <conditionalFormatting sqref="H373:H376">
    <cfRule type="duplicateValues" dxfId="10523" priority="4156"/>
  </conditionalFormatting>
  <conditionalFormatting sqref="H373:H376">
    <cfRule type="expression" dxfId="10522" priority="4155">
      <formula>_xlfn.ISFORMULA(H373)=TRUE</formula>
    </cfRule>
  </conditionalFormatting>
  <conditionalFormatting sqref="H377">
    <cfRule type="expression" dxfId="10521" priority="4154">
      <formula>_xlfn.ISFORMULA(H377)=TRUE</formula>
    </cfRule>
  </conditionalFormatting>
  <conditionalFormatting sqref="H373:H377">
    <cfRule type="expression" dxfId="10520" priority="4153">
      <formula>_xlfn.ISFORMULA(H373)=TRUE</formula>
    </cfRule>
  </conditionalFormatting>
  <conditionalFormatting sqref="H373:H377">
    <cfRule type="duplicateValues" dxfId="10519" priority="4152"/>
  </conditionalFormatting>
  <conditionalFormatting sqref="H373:H377">
    <cfRule type="duplicateValues" dxfId="10518" priority="4151"/>
  </conditionalFormatting>
  <conditionalFormatting sqref="H373:H377">
    <cfRule type="expression" dxfId="10517" priority="4150">
      <formula>_xlfn.ISFORMULA(H373)=TRUE</formula>
    </cfRule>
  </conditionalFormatting>
  <conditionalFormatting sqref="H373:H377">
    <cfRule type="duplicateValues" dxfId="10516" priority="4146"/>
    <cfRule type="duplicateValues" dxfId="10515" priority="4147"/>
    <cfRule type="duplicateValues" dxfId="10514" priority="4148"/>
    <cfRule type="expression" dxfId="10513" priority="4149">
      <formula>_xlfn.ISFORMULA(H373)=TRUE</formula>
    </cfRule>
  </conditionalFormatting>
  <conditionalFormatting sqref="H373:H377">
    <cfRule type="expression" dxfId="10512" priority="4145">
      <formula>_xlfn.ISFORMULA(H373)=TRUE</formula>
    </cfRule>
  </conditionalFormatting>
  <conditionalFormatting sqref="H378:H381">
    <cfRule type="expression" dxfId="10511" priority="4144">
      <formula>_xlfn.ISFORMULA(H378)=TRUE</formula>
    </cfRule>
  </conditionalFormatting>
  <conditionalFormatting sqref="H378:H381">
    <cfRule type="duplicateValues" dxfId="10510" priority="4143"/>
  </conditionalFormatting>
  <conditionalFormatting sqref="H378:H381">
    <cfRule type="duplicateValues" dxfId="10509" priority="4142"/>
  </conditionalFormatting>
  <conditionalFormatting sqref="H379:H381">
    <cfRule type="expression" dxfId="10508" priority="4141">
      <formula>_xlfn.ISFORMULA(H379)=TRUE</formula>
    </cfRule>
  </conditionalFormatting>
  <conditionalFormatting sqref="H378:H381">
    <cfRule type="duplicateValues" dxfId="10507" priority="4137"/>
    <cfRule type="duplicateValues" dxfId="10506" priority="4138"/>
    <cfRule type="duplicateValues" dxfId="10505" priority="4139"/>
    <cfRule type="expression" dxfId="10504" priority="4140">
      <formula>_xlfn.ISFORMULA(H378)=TRUE</formula>
    </cfRule>
  </conditionalFormatting>
  <conditionalFormatting sqref="H379:H381">
    <cfRule type="expression" dxfId="10503" priority="4136">
      <formula>_xlfn.ISFORMULA(H379)=TRUE</formula>
    </cfRule>
  </conditionalFormatting>
  <conditionalFormatting sqref="H378:H379">
    <cfRule type="expression" dxfId="10502" priority="4135">
      <formula>_xlfn.ISFORMULA(H378)=TRUE</formula>
    </cfRule>
  </conditionalFormatting>
  <conditionalFormatting sqref="H380:H381">
    <cfRule type="expression" dxfId="10501" priority="4134">
      <formula>_xlfn.ISFORMULA(H380)=TRUE</formula>
    </cfRule>
  </conditionalFormatting>
  <conditionalFormatting sqref="H378:H381">
    <cfRule type="expression" dxfId="10500" priority="4133">
      <formula>_xlfn.ISFORMULA(H378)=TRUE</formula>
    </cfRule>
  </conditionalFormatting>
  <conditionalFormatting sqref="H378:H381">
    <cfRule type="duplicateValues" dxfId="10499" priority="4132"/>
  </conditionalFormatting>
  <conditionalFormatting sqref="H378:H381">
    <cfRule type="duplicateValues" dxfId="10498" priority="4131"/>
  </conditionalFormatting>
  <conditionalFormatting sqref="H378:H379">
    <cfRule type="expression" dxfId="10497" priority="4130">
      <formula>_xlfn.ISFORMULA(H378)=TRUE</formula>
    </cfRule>
  </conditionalFormatting>
  <conditionalFormatting sqref="H380:H381">
    <cfRule type="expression" dxfId="10496" priority="4129">
      <formula>_xlfn.ISFORMULA(H380)=TRUE</formula>
    </cfRule>
  </conditionalFormatting>
  <conditionalFormatting sqref="H378:H381">
    <cfRule type="duplicateValues" dxfId="10495" priority="4125"/>
    <cfRule type="duplicateValues" dxfId="10494" priority="4126"/>
    <cfRule type="duplicateValues" dxfId="10493" priority="4127"/>
    <cfRule type="expression" dxfId="10492" priority="4128">
      <formula>_xlfn.ISFORMULA(H378)=TRUE</formula>
    </cfRule>
  </conditionalFormatting>
  <conditionalFormatting sqref="H378:H381">
    <cfRule type="expression" dxfId="10491" priority="4124">
      <formula>_xlfn.ISFORMULA(H378)=TRUE</formula>
    </cfRule>
  </conditionalFormatting>
  <conditionalFormatting sqref="H382:H386">
    <cfRule type="expression" dxfId="10490" priority="4123">
      <formula>_xlfn.ISFORMULA(H382)=TRUE</formula>
    </cfRule>
  </conditionalFormatting>
  <conditionalFormatting sqref="H382:H386">
    <cfRule type="duplicateValues" dxfId="10489" priority="4122"/>
  </conditionalFormatting>
  <conditionalFormatting sqref="H382:H386">
    <cfRule type="duplicateValues" dxfId="10488" priority="4121"/>
  </conditionalFormatting>
  <conditionalFormatting sqref="H382:H383">
    <cfRule type="expression" dxfId="10487" priority="4120">
      <formula>_xlfn.ISFORMULA(H382)=TRUE</formula>
    </cfRule>
  </conditionalFormatting>
  <conditionalFormatting sqref="H384:H385">
    <cfRule type="expression" dxfId="10486" priority="4119">
      <formula>_xlfn.ISFORMULA(H384)=TRUE</formula>
    </cfRule>
  </conditionalFormatting>
  <conditionalFormatting sqref="H386">
    <cfRule type="expression" dxfId="10485" priority="4118">
      <formula>_xlfn.ISFORMULA(H386)=TRUE</formula>
    </cfRule>
  </conditionalFormatting>
  <conditionalFormatting sqref="H382:H386">
    <cfRule type="duplicateValues" dxfId="10484" priority="4114"/>
    <cfRule type="duplicateValues" dxfId="10483" priority="4115"/>
    <cfRule type="duplicateValues" dxfId="10482" priority="4116"/>
    <cfRule type="expression" dxfId="10481" priority="4117">
      <formula>_xlfn.ISFORMULA(H382)=TRUE</formula>
    </cfRule>
  </conditionalFormatting>
  <conditionalFormatting sqref="H382:H383">
    <cfRule type="expression" dxfId="10480" priority="4113">
      <formula>_xlfn.ISFORMULA(H382)=TRUE</formula>
    </cfRule>
  </conditionalFormatting>
  <conditionalFormatting sqref="H384:H386">
    <cfRule type="expression" dxfId="10479" priority="4112">
      <formula>_xlfn.ISFORMULA(H384)=TRUE</formula>
    </cfRule>
  </conditionalFormatting>
  <conditionalFormatting sqref="H382:H386">
    <cfRule type="expression" dxfId="10478" priority="4111">
      <formula>_xlfn.ISFORMULA(H382)=TRUE</formula>
    </cfRule>
  </conditionalFormatting>
  <conditionalFormatting sqref="H382:H386">
    <cfRule type="expression" dxfId="10477" priority="4110">
      <formula>_xlfn.ISFORMULA(H382)=TRUE</formula>
    </cfRule>
  </conditionalFormatting>
  <conditionalFormatting sqref="H382:H386">
    <cfRule type="duplicateValues" dxfId="10476" priority="4109"/>
  </conditionalFormatting>
  <conditionalFormatting sqref="H382:H386">
    <cfRule type="duplicateValues" dxfId="10475" priority="4108"/>
  </conditionalFormatting>
  <conditionalFormatting sqref="H382:H386">
    <cfRule type="expression" dxfId="10474" priority="4107">
      <formula>_xlfn.ISFORMULA(H382)=TRUE</formula>
    </cfRule>
  </conditionalFormatting>
  <conditionalFormatting sqref="H382:H386">
    <cfRule type="duplicateValues" dxfId="10473" priority="4103"/>
    <cfRule type="duplicateValues" dxfId="10472" priority="4104"/>
    <cfRule type="duplicateValues" dxfId="10471" priority="4105"/>
    <cfRule type="expression" dxfId="10470" priority="4106">
      <formula>_xlfn.ISFORMULA(H382)=TRUE</formula>
    </cfRule>
  </conditionalFormatting>
  <conditionalFormatting sqref="H382:H386">
    <cfRule type="expression" dxfId="10469" priority="4102">
      <formula>_xlfn.ISFORMULA(H382)=TRUE</formula>
    </cfRule>
  </conditionalFormatting>
  <conditionalFormatting sqref="H345:H349">
    <cfRule type="expression" dxfId="10468" priority="4101">
      <formula>_xlfn.ISFORMULA(H345)=TRUE</formula>
    </cfRule>
  </conditionalFormatting>
  <conditionalFormatting sqref="H350:H351">
    <cfRule type="expression" dxfId="10467" priority="4100">
      <formula>_xlfn.ISFORMULA(H350)=TRUE</formula>
    </cfRule>
  </conditionalFormatting>
  <conditionalFormatting sqref="H352:H353">
    <cfRule type="expression" dxfId="10466" priority="4099">
      <formula>_xlfn.ISFORMULA(H352)=TRUE</formula>
    </cfRule>
  </conditionalFormatting>
  <conditionalFormatting sqref="H345:H349">
    <cfRule type="expression" dxfId="10465" priority="4098">
      <formula>_xlfn.ISFORMULA(H345)=TRUE</formula>
    </cfRule>
  </conditionalFormatting>
  <conditionalFormatting sqref="H350:H351">
    <cfRule type="expression" dxfId="10464" priority="4097">
      <formula>_xlfn.ISFORMULA(H350)=TRUE</formula>
    </cfRule>
  </conditionalFormatting>
  <conditionalFormatting sqref="H352">
    <cfRule type="expression" dxfId="10463" priority="4096">
      <formula>_xlfn.ISFORMULA(H352)=TRUE</formula>
    </cfRule>
  </conditionalFormatting>
  <conditionalFormatting sqref="H344:H352">
    <cfRule type="duplicateValues" dxfId="10462" priority="4092"/>
    <cfRule type="duplicateValues" dxfId="10461" priority="4093"/>
    <cfRule type="duplicateValues" dxfId="10460" priority="4094"/>
    <cfRule type="expression" dxfId="10459" priority="4095">
      <formula>_xlfn.ISFORMULA(H344)=TRUE</formula>
    </cfRule>
  </conditionalFormatting>
  <conditionalFormatting sqref="H345:H349">
    <cfRule type="expression" dxfId="10458" priority="4091">
      <formula>_xlfn.ISFORMULA(H345)=TRUE</formula>
    </cfRule>
  </conditionalFormatting>
  <conditionalFormatting sqref="H350:H352">
    <cfRule type="expression" dxfId="10457" priority="4090">
      <formula>_xlfn.ISFORMULA(H350)=TRUE</formula>
    </cfRule>
  </conditionalFormatting>
  <conditionalFormatting sqref="H344:H345">
    <cfRule type="expression" dxfId="10456" priority="4089">
      <formula>_xlfn.ISFORMULA(H344)=TRUE</formula>
    </cfRule>
  </conditionalFormatting>
  <conditionalFormatting sqref="H346:H352">
    <cfRule type="expression" dxfId="10455" priority="4088">
      <formula>_xlfn.ISFORMULA(H346)=TRUE</formula>
    </cfRule>
  </conditionalFormatting>
  <conditionalFormatting sqref="H345:H349">
    <cfRule type="expression" dxfId="10454" priority="4087">
      <formula>_xlfn.ISFORMULA(H345)=TRUE</formula>
    </cfRule>
  </conditionalFormatting>
  <conditionalFormatting sqref="H350:H351">
    <cfRule type="expression" dxfId="10453" priority="4086">
      <formula>_xlfn.ISFORMULA(H350)=TRUE</formula>
    </cfRule>
  </conditionalFormatting>
  <conditionalFormatting sqref="H352:H353">
    <cfRule type="expression" dxfId="10452" priority="4085">
      <formula>_xlfn.ISFORMULA(H352)=TRUE</formula>
    </cfRule>
  </conditionalFormatting>
  <conditionalFormatting sqref="H344:H353">
    <cfRule type="duplicateValues" dxfId="10451" priority="4081"/>
    <cfRule type="duplicateValues" dxfId="10450" priority="4082"/>
    <cfRule type="duplicateValues" dxfId="10449" priority="4083"/>
    <cfRule type="expression" dxfId="10448" priority="4084">
      <formula>_xlfn.ISFORMULA(H344)=TRUE</formula>
    </cfRule>
  </conditionalFormatting>
  <conditionalFormatting sqref="H345:H349">
    <cfRule type="expression" dxfId="10447" priority="4080">
      <formula>_xlfn.ISFORMULA(H345)=TRUE</formula>
    </cfRule>
  </conditionalFormatting>
  <conditionalFormatting sqref="H350:H353">
    <cfRule type="expression" dxfId="10446" priority="4079">
      <formula>_xlfn.ISFORMULA(H350)=TRUE</formula>
    </cfRule>
  </conditionalFormatting>
  <conditionalFormatting sqref="H344:H345">
    <cfRule type="expression" dxfId="10445" priority="4078">
      <formula>_xlfn.ISFORMULA(H344)=TRUE</formula>
    </cfRule>
  </conditionalFormatting>
  <conditionalFormatting sqref="H346:H352">
    <cfRule type="expression" dxfId="10444" priority="4077">
      <formula>_xlfn.ISFORMULA(H346)=TRUE</formula>
    </cfRule>
  </conditionalFormatting>
  <conditionalFormatting sqref="H344:H353">
    <cfRule type="expression" dxfId="10443" priority="4076">
      <formula>_xlfn.ISFORMULA(H344)=TRUE</formula>
    </cfRule>
  </conditionalFormatting>
  <conditionalFormatting sqref="H344:H353">
    <cfRule type="duplicateValues" dxfId="10442" priority="4075"/>
  </conditionalFormatting>
  <conditionalFormatting sqref="H344:H353">
    <cfRule type="duplicateValues" dxfId="10441" priority="4074"/>
  </conditionalFormatting>
  <conditionalFormatting sqref="H344:H345">
    <cfRule type="expression" dxfId="10440" priority="4073">
      <formula>_xlfn.ISFORMULA(H344)=TRUE</formula>
    </cfRule>
  </conditionalFormatting>
  <conditionalFormatting sqref="H346:H352">
    <cfRule type="expression" dxfId="10439" priority="4072">
      <formula>_xlfn.ISFORMULA(H346)=TRUE</formula>
    </cfRule>
  </conditionalFormatting>
  <conditionalFormatting sqref="H344:H353">
    <cfRule type="duplicateValues" dxfId="10438" priority="4068"/>
    <cfRule type="duplicateValues" dxfId="10437" priority="4069"/>
    <cfRule type="duplicateValues" dxfId="10436" priority="4070"/>
    <cfRule type="expression" dxfId="10435" priority="4071">
      <formula>_xlfn.ISFORMULA(H344)=TRUE</formula>
    </cfRule>
  </conditionalFormatting>
  <conditionalFormatting sqref="H344:H347">
    <cfRule type="expression" dxfId="10434" priority="4067">
      <formula>_xlfn.ISFORMULA(H344)=TRUE</formula>
    </cfRule>
  </conditionalFormatting>
  <conditionalFormatting sqref="H348:H353">
    <cfRule type="expression" dxfId="10433" priority="4066">
      <formula>_xlfn.ISFORMULA(H348)=TRUE</formula>
    </cfRule>
  </conditionalFormatting>
  <conditionalFormatting sqref="H344:H348">
    <cfRule type="expression" dxfId="10432" priority="4065">
      <formula>_xlfn.ISFORMULA(H344)=TRUE</formula>
    </cfRule>
  </conditionalFormatting>
  <conditionalFormatting sqref="H344:H348">
    <cfRule type="expression" dxfId="10431" priority="4064">
      <formula>_xlfn.ISFORMULA(H344)=TRUE</formula>
    </cfRule>
  </conditionalFormatting>
  <conditionalFormatting sqref="H348">
    <cfRule type="duplicateValues" dxfId="10430" priority="4060"/>
    <cfRule type="duplicateValues" dxfId="10429" priority="4061"/>
    <cfRule type="duplicateValues" dxfId="10428" priority="4062"/>
    <cfRule type="expression" dxfId="10427" priority="4063">
      <formula>_xlfn.ISFORMULA(H348)=TRUE</formula>
    </cfRule>
  </conditionalFormatting>
  <conditionalFormatting sqref="H348">
    <cfRule type="expression" dxfId="10426" priority="4059">
      <formula>_xlfn.ISFORMULA(H348)=TRUE</formula>
    </cfRule>
  </conditionalFormatting>
  <conditionalFormatting sqref="H348">
    <cfRule type="expression" dxfId="10425" priority="4058">
      <formula>_xlfn.ISFORMULA(H348)=TRUE</formula>
    </cfRule>
  </conditionalFormatting>
  <conditionalFormatting sqref="H344:H347">
    <cfRule type="expression" dxfId="10424" priority="4057">
      <formula>_xlfn.ISFORMULA(H344)=TRUE</formula>
    </cfRule>
  </conditionalFormatting>
  <conditionalFormatting sqref="H344:H347">
    <cfRule type="duplicateValues" dxfId="10423" priority="4056"/>
  </conditionalFormatting>
  <conditionalFormatting sqref="H344:H347">
    <cfRule type="duplicateValues" dxfId="10422" priority="4055"/>
  </conditionalFormatting>
  <conditionalFormatting sqref="H344:H347">
    <cfRule type="expression" dxfId="10421" priority="4054">
      <formula>_xlfn.ISFORMULA(H344)=TRUE</formula>
    </cfRule>
  </conditionalFormatting>
  <conditionalFormatting sqref="H348">
    <cfRule type="expression" dxfId="10420" priority="4053">
      <formula>_xlfn.ISFORMULA(H348)=TRUE</formula>
    </cfRule>
  </conditionalFormatting>
  <conditionalFormatting sqref="H350:H353">
    <cfRule type="expression" dxfId="10419" priority="4052">
      <formula>_xlfn.ISFORMULA(H350)=TRUE</formula>
    </cfRule>
  </conditionalFormatting>
  <conditionalFormatting sqref="H350:H353">
    <cfRule type="expression" dxfId="10418" priority="4051">
      <formula>_xlfn.ISFORMULA(H350)=TRUE</formula>
    </cfRule>
  </conditionalFormatting>
  <conditionalFormatting sqref="H349:H353">
    <cfRule type="duplicateValues" dxfId="10417" priority="4047"/>
    <cfRule type="duplicateValues" dxfId="10416" priority="4048"/>
    <cfRule type="duplicateValues" dxfId="10415" priority="4049"/>
    <cfRule type="expression" dxfId="10414" priority="4050">
      <formula>_xlfn.ISFORMULA(H349)=TRUE</formula>
    </cfRule>
  </conditionalFormatting>
  <conditionalFormatting sqref="H350:H353">
    <cfRule type="expression" dxfId="10413" priority="4046">
      <formula>_xlfn.ISFORMULA(H350)=TRUE</formula>
    </cfRule>
  </conditionalFormatting>
  <conditionalFormatting sqref="H349:H350">
    <cfRule type="expression" dxfId="10412" priority="4045">
      <formula>_xlfn.ISFORMULA(H349)=TRUE</formula>
    </cfRule>
  </conditionalFormatting>
  <conditionalFormatting sqref="H351:H353">
    <cfRule type="expression" dxfId="10411" priority="4044">
      <formula>_xlfn.ISFORMULA(H351)=TRUE</formula>
    </cfRule>
  </conditionalFormatting>
  <conditionalFormatting sqref="H344:H347">
    <cfRule type="expression" dxfId="10410" priority="4043">
      <formula>_xlfn.ISFORMULA(H344)=TRUE</formula>
    </cfRule>
  </conditionalFormatting>
  <conditionalFormatting sqref="H344:H347">
    <cfRule type="duplicateValues" dxfId="10409" priority="4042"/>
  </conditionalFormatting>
  <conditionalFormatting sqref="H344:H347">
    <cfRule type="duplicateValues" dxfId="10408" priority="4041"/>
  </conditionalFormatting>
  <conditionalFormatting sqref="H345:H347">
    <cfRule type="expression" dxfId="10407" priority="4040">
      <formula>_xlfn.ISFORMULA(H345)=TRUE</formula>
    </cfRule>
  </conditionalFormatting>
  <conditionalFormatting sqref="H344:H347">
    <cfRule type="duplicateValues" dxfId="10406" priority="4036"/>
    <cfRule type="duplicateValues" dxfId="10405" priority="4037"/>
    <cfRule type="duplicateValues" dxfId="10404" priority="4038"/>
    <cfRule type="expression" dxfId="10403" priority="4039">
      <formula>_xlfn.ISFORMULA(H344)=TRUE</formula>
    </cfRule>
  </conditionalFormatting>
  <conditionalFormatting sqref="H345:H347">
    <cfRule type="expression" dxfId="10402" priority="4035">
      <formula>_xlfn.ISFORMULA(H345)=TRUE</formula>
    </cfRule>
  </conditionalFormatting>
  <conditionalFormatting sqref="H344:H345">
    <cfRule type="expression" dxfId="10401" priority="4034">
      <formula>_xlfn.ISFORMULA(H344)=TRUE</formula>
    </cfRule>
  </conditionalFormatting>
  <conditionalFormatting sqref="H346:H347">
    <cfRule type="expression" dxfId="10400" priority="4033">
      <formula>_xlfn.ISFORMULA(H346)=TRUE</formula>
    </cfRule>
  </conditionalFormatting>
  <conditionalFormatting sqref="H344:H347">
    <cfRule type="expression" dxfId="10399" priority="4032">
      <formula>_xlfn.ISFORMULA(H344)=TRUE</formula>
    </cfRule>
  </conditionalFormatting>
  <conditionalFormatting sqref="H344:H347">
    <cfRule type="duplicateValues" dxfId="10398" priority="4031"/>
  </conditionalFormatting>
  <conditionalFormatting sqref="H344:H347">
    <cfRule type="duplicateValues" dxfId="10397" priority="4030"/>
  </conditionalFormatting>
  <conditionalFormatting sqref="H344:H345">
    <cfRule type="expression" dxfId="10396" priority="4029">
      <formula>_xlfn.ISFORMULA(H344)=TRUE</formula>
    </cfRule>
  </conditionalFormatting>
  <conditionalFormatting sqref="H346:H347">
    <cfRule type="expression" dxfId="10395" priority="4028">
      <formula>_xlfn.ISFORMULA(H346)=TRUE</formula>
    </cfRule>
  </conditionalFormatting>
  <conditionalFormatting sqref="H344:H347">
    <cfRule type="duplicateValues" dxfId="10394" priority="4024"/>
    <cfRule type="duplicateValues" dxfId="10393" priority="4025"/>
    <cfRule type="duplicateValues" dxfId="10392" priority="4026"/>
    <cfRule type="expression" dxfId="10391" priority="4027">
      <formula>_xlfn.ISFORMULA(H344)=TRUE</formula>
    </cfRule>
  </conditionalFormatting>
  <conditionalFormatting sqref="H344:H347">
    <cfRule type="expression" dxfId="10390" priority="4023">
      <formula>_xlfn.ISFORMULA(H344)=TRUE</formula>
    </cfRule>
  </conditionalFormatting>
  <conditionalFormatting sqref="H348:H353">
    <cfRule type="expression" dxfId="10389" priority="4022">
      <formula>_xlfn.ISFORMULA(H348)=TRUE</formula>
    </cfRule>
  </conditionalFormatting>
  <conditionalFormatting sqref="H348:H353">
    <cfRule type="duplicateValues" dxfId="10388" priority="4021"/>
  </conditionalFormatting>
  <conditionalFormatting sqref="H348:H353">
    <cfRule type="duplicateValues" dxfId="10387" priority="4020"/>
  </conditionalFormatting>
  <conditionalFormatting sqref="H348:H349">
    <cfRule type="expression" dxfId="10386" priority="4019">
      <formula>_xlfn.ISFORMULA(H348)=TRUE</formula>
    </cfRule>
  </conditionalFormatting>
  <conditionalFormatting sqref="H350:H351">
    <cfRule type="expression" dxfId="10385" priority="4018">
      <formula>_xlfn.ISFORMULA(H350)=TRUE</formula>
    </cfRule>
  </conditionalFormatting>
  <conditionalFormatting sqref="H352:H353">
    <cfRule type="expression" dxfId="10384" priority="4017">
      <formula>_xlfn.ISFORMULA(H352)=TRUE</formula>
    </cfRule>
  </conditionalFormatting>
  <conditionalFormatting sqref="H348:H353">
    <cfRule type="duplicateValues" dxfId="10383" priority="4013"/>
    <cfRule type="duplicateValues" dxfId="10382" priority="4014"/>
    <cfRule type="duplicateValues" dxfId="10381" priority="4015"/>
    <cfRule type="expression" dxfId="10380" priority="4016">
      <formula>_xlfn.ISFORMULA(H348)=TRUE</formula>
    </cfRule>
  </conditionalFormatting>
  <conditionalFormatting sqref="H348:H349">
    <cfRule type="expression" dxfId="10379" priority="4012">
      <formula>_xlfn.ISFORMULA(H348)=TRUE</formula>
    </cfRule>
  </conditionalFormatting>
  <conditionalFormatting sqref="H350:H353">
    <cfRule type="expression" dxfId="10378" priority="4011">
      <formula>_xlfn.ISFORMULA(H350)=TRUE</formula>
    </cfRule>
  </conditionalFormatting>
  <conditionalFormatting sqref="H348:H352">
    <cfRule type="expression" dxfId="10377" priority="4010">
      <formula>_xlfn.ISFORMULA(H348)=TRUE</formula>
    </cfRule>
  </conditionalFormatting>
  <conditionalFormatting sqref="H348:H353">
    <cfRule type="expression" dxfId="10376" priority="4009">
      <formula>_xlfn.ISFORMULA(H348)=TRUE</formula>
    </cfRule>
  </conditionalFormatting>
  <conditionalFormatting sqref="H348:H353">
    <cfRule type="duplicateValues" dxfId="10375" priority="4008"/>
  </conditionalFormatting>
  <conditionalFormatting sqref="H348:H353">
    <cfRule type="duplicateValues" dxfId="10374" priority="4007"/>
  </conditionalFormatting>
  <conditionalFormatting sqref="H348:H352">
    <cfRule type="expression" dxfId="10373" priority="4006">
      <formula>_xlfn.ISFORMULA(H348)=TRUE</formula>
    </cfRule>
  </conditionalFormatting>
  <conditionalFormatting sqref="H348:H353">
    <cfRule type="duplicateValues" dxfId="10372" priority="4002"/>
    <cfRule type="duplicateValues" dxfId="10371" priority="4003"/>
    <cfRule type="duplicateValues" dxfId="10370" priority="4004"/>
    <cfRule type="expression" dxfId="10369" priority="4005">
      <formula>_xlfn.ISFORMULA(H348)=TRUE</formula>
    </cfRule>
  </conditionalFormatting>
  <conditionalFormatting sqref="H348:H353">
    <cfRule type="expression" dxfId="10368" priority="4001">
      <formula>_xlfn.ISFORMULA(H348)=TRUE</formula>
    </cfRule>
  </conditionalFormatting>
  <conditionalFormatting sqref="H344:H353">
    <cfRule type="expression" dxfId="10367" priority="4000">
      <formula>_xlfn.ISFORMULA(H344)=TRUE</formula>
    </cfRule>
  </conditionalFormatting>
  <conditionalFormatting sqref="H344:H353">
    <cfRule type="duplicateValues" dxfId="10366" priority="3999"/>
  </conditionalFormatting>
  <conditionalFormatting sqref="H344:H353">
    <cfRule type="duplicateValues" dxfId="10365" priority="3998"/>
  </conditionalFormatting>
  <conditionalFormatting sqref="H344:H345">
    <cfRule type="expression" dxfId="10364" priority="3997">
      <formula>_xlfn.ISFORMULA(H344)=TRUE</formula>
    </cfRule>
  </conditionalFormatting>
  <conditionalFormatting sqref="H346:H352">
    <cfRule type="expression" dxfId="10363" priority="3996">
      <formula>_xlfn.ISFORMULA(H346)=TRUE</formula>
    </cfRule>
  </conditionalFormatting>
  <conditionalFormatting sqref="H344:H353">
    <cfRule type="duplicateValues" dxfId="10362" priority="3992"/>
    <cfRule type="duplicateValues" dxfId="10361" priority="3993"/>
    <cfRule type="duplicateValues" dxfId="10360" priority="3994"/>
    <cfRule type="expression" dxfId="10359" priority="3995">
      <formula>_xlfn.ISFORMULA(H344)=TRUE</formula>
    </cfRule>
  </conditionalFormatting>
  <conditionalFormatting sqref="H344:H347">
    <cfRule type="expression" dxfId="10358" priority="3991">
      <formula>_xlfn.ISFORMULA(H344)=TRUE</formula>
    </cfRule>
  </conditionalFormatting>
  <conditionalFormatting sqref="H348:H353">
    <cfRule type="expression" dxfId="10357" priority="3990">
      <formula>_xlfn.ISFORMULA(H348)=TRUE</formula>
    </cfRule>
  </conditionalFormatting>
  <conditionalFormatting sqref="H344:H348">
    <cfRule type="duplicateValues" dxfId="10356" priority="3986"/>
    <cfRule type="duplicateValues" dxfId="10355" priority="3987"/>
    <cfRule type="duplicateValues" dxfId="10354" priority="3988"/>
    <cfRule type="expression" dxfId="10353" priority="3989">
      <formula>_xlfn.ISFORMULA(H344)=TRUE</formula>
    </cfRule>
  </conditionalFormatting>
  <conditionalFormatting sqref="H344:H347">
    <cfRule type="expression" dxfId="10352" priority="3985">
      <formula>_xlfn.ISFORMULA(H344)=TRUE</formula>
    </cfRule>
  </conditionalFormatting>
  <conditionalFormatting sqref="H348">
    <cfRule type="expression" dxfId="10351" priority="3984">
      <formula>_xlfn.ISFORMULA(H348)=TRUE</formula>
    </cfRule>
  </conditionalFormatting>
  <conditionalFormatting sqref="H344">
    <cfRule type="expression" dxfId="10350" priority="3983">
      <formula>_xlfn.ISFORMULA(H344)=TRUE</formula>
    </cfRule>
  </conditionalFormatting>
  <conditionalFormatting sqref="H345:H348">
    <cfRule type="expression" dxfId="10349" priority="3982">
      <formula>_xlfn.ISFORMULA(H345)=TRUE</formula>
    </cfRule>
  </conditionalFormatting>
  <conditionalFormatting sqref="H344:H348">
    <cfRule type="duplicateValues" dxfId="10348" priority="3978"/>
  </conditionalFormatting>
  <conditionalFormatting sqref="H344:H348">
    <cfRule type="duplicateValues" dxfId="10347" priority="3980"/>
  </conditionalFormatting>
  <conditionalFormatting sqref="H344:H348">
    <cfRule type="duplicateValues" dxfId="10346" priority="3979"/>
  </conditionalFormatting>
  <conditionalFormatting sqref="H344:H348">
    <cfRule type="expression" dxfId="10345" priority="3981">
      <formula>_xlfn.ISFORMULA(H344)=TRUE</formula>
    </cfRule>
  </conditionalFormatting>
  <conditionalFormatting sqref="H352:H353">
    <cfRule type="expression" dxfId="10344" priority="3977">
      <formula>_xlfn.ISFORMULA(H352)=TRUE</formula>
    </cfRule>
  </conditionalFormatting>
  <conditionalFormatting sqref="H352:H353">
    <cfRule type="duplicateValues" dxfId="10343" priority="3976"/>
  </conditionalFormatting>
  <conditionalFormatting sqref="H352:H353">
    <cfRule type="duplicateValues" dxfId="10342" priority="3975"/>
  </conditionalFormatting>
  <conditionalFormatting sqref="H349:H353">
    <cfRule type="duplicateValues" dxfId="10341" priority="3971"/>
    <cfRule type="duplicateValues" dxfId="10340" priority="3972"/>
    <cfRule type="duplicateValues" dxfId="10339" priority="3973"/>
    <cfRule type="expression" dxfId="10338" priority="3974">
      <formula>_xlfn.ISFORMULA(H349)=TRUE</formula>
    </cfRule>
  </conditionalFormatting>
  <conditionalFormatting sqref="H349:H353">
    <cfRule type="expression" dxfId="10337" priority="3970">
      <formula>_xlfn.ISFORMULA(H349)=TRUE</formula>
    </cfRule>
  </conditionalFormatting>
  <conditionalFormatting sqref="H349:H351">
    <cfRule type="expression" dxfId="10336" priority="3969">
      <formula>_xlfn.ISFORMULA(H349)=TRUE</formula>
    </cfRule>
  </conditionalFormatting>
  <conditionalFormatting sqref="H349">
    <cfRule type="duplicateValues" dxfId="10335" priority="3965"/>
  </conditionalFormatting>
  <conditionalFormatting sqref="H349">
    <cfRule type="duplicateValues" dxfId="10334" priority="3967"/>
  </conditionalFormatting>
  <conditionalFormatting sqref="H349">
    <cfRule type="duplicateValues" dxfId="10333" priority="3966"/>
  </conditionalFormatting>
  <conditionalFormatting sqref="H349">
    <cfRule type="expression" dxfId="10332" priority="3968">
      <formula>_xlfn.ISFORMULA(H349)=TRUE</formula>
    </cfRule>
  </conditionalFormatting>
  <conditionalFormatting sqref="H350:H353">
    <cfRule type="expression" dxfId="10331" priority="3964">
      <formula>_xlfn.ISFORMULA(H350)=TRUE</formula>
    </cfRule>
  </conditionalFormatting>
  <conditionalFormatting sqref="H354:H356">
    <cfRule type="expression" dxfId="10330" priority="3963">
      <formula>_xlfn.ISFORMULA(H354)=TRUE</formula>
    </cfRule>
  </conditionalFormatting>
  <conditionalFormatting sqref="H354:H355">
    <cfRule type="expression" dxfId="10329" priority="3962">
      <formula>_xlfn.ISFORMULA(H354)=TRUE</formula>
    </cfRule>
  </conditionalFormatting>
  <conditionalFormatting sqref="H354:H355">
    <cfRule type="duplicateValues" dxfId="10328" priority="3958"/>
    <cfRule type="duplicateValues" dxfId="10327" priority="3959"/>
    <cfRule type="duplicateValues" dxfId="10326" priority="3960"/>
    <cfRule type="expression" dxfId="10325" priority="3961">
      <formula>_xlfn.ISFORMULA(H354)=TRUE</formula>
    </cfRule>
  </conditionalFormatting>
  <conditionalFormatting sqref="H354:H355">
    <cfRule type="expression" dxfId="10324" priority="3957">
      <formula>_xlfn.ISFORMULA(H354)=TRUE</formula>
    </cfRule>
  </conditionalFormatting>
  <conditionalFormatting sqref="H354:H355">
    <cfRule type="expression" dxfId="10323" priority="3956">
      <formula>_xlfn.ISFORMULA(H354)=TRUE</formula>
    </cfRule>
  </conditionalFormatting>
  <conditionalFormatting sqref="H354:H355">
    <cfRule type="duplicateValues" dxfId="10322" priority="3955"/>
  </conditionalFormatting>
  <conditionalFormatting sqref="H354:H355">
    <cfRule type="duplicateValues" dxfId="10321" priority="3954"/>
  </conditionalFormatting>
  <conditionalFormatting sqref="H354:H355">
    <cfRule type="expression" dxfId="10320" priority="3953">
      <formula>_xlfn.ISFORMULA(H354)=TRUE</formula>
    </cfRule>
  </conditionalFormatting>
  <conditionalFormatting sqref="H354">
    <cfRule type="expression" dxfId="10319" priority="3952">
      <formula>_xlfn.ISFORMULA(H354)=TRUE</formula>
    </cfRule>
  </conditionalFormatting>
  <conditionalFormatting sqref="H355">
    <cfRule type="expression" dxfId="10318" priority="3951">
      <formula>_xlfn.ISFORMULA(H355)=TRUE</formula>
    </cfRule>
  </conditionalFormatting>
  <conditionalFormatting sqref="H354">
    <cfRule type="expression" dxfId="10317" priority="3950">
      <formula>_xlfn.ISFORMULA(H354)=TRUE</formula>
    </cfRule>
  </conditionalFormatting>
  <conditionalFormatting sqref="H355">
    <cfRule type="expression" dxfId="10316" priority="3949">
      <formula>_xlfn.ISFORMULA(H355)=TRUE</formula>
    </cfRule>
  </conditionalFormatting>
  <conditionalFormatting sqref="H354:H355">
    <cfRule type="duplicateValues" dxfId="10315" priority="3945"/>
    <cfRule type="duplicateValues" dxfId="10314" priority="3946"/>
    <cfRule type="duplicateValues" dxfId="10313" priority="3947"/>
    <cfRule type="expression" dxfId="10312" priority="3948">
      <formula>_xlfn.ISFORMULA(H354)=TRUE</formula>
    </cfRule>
  </conditionalFormatting>
  <conditionalFormatting sqref="H354:H355">
    <cfRule type="expression" dxfId="10311" priority="3944">
      <formula>_xlfn.ISFORMULA(H354)=TRUE</formula>
    </cfRule>
  </conditionalFormatting>
  <conditionalFormatting sqref="H354:H355">
    <cfRule type="expression" dxfId="10310" priority="3943">
      <formula>_xlfn.ISFORMULA(H354)=TRUE</formula>
    </cfRule>
  </conditionalFormatting>
  <conditionalFormatting sqref="H355:H357">
    <cfRule type="expression" dxfId="10309" priority="3942">
      <formula>_xlfn.ISFORMULA(H355)=TRUE</formula>
    </cfRule>
  </conditionalFormatting>
  <conditionalFormatting sqref="H354:H357">
    <cfRule type="duplicateValues" dxfId="10308" priority="3938"/>
    <cfRule type="duplicateValues" dxfId="10307" priority="3939"/>
    <cfRule type="duplicateValues" dxfId="10306" priority="3940"/>
    <cfRule type="expression" dxfId="10305" priority="3941">
      <formula>_xlfn.ISFORMULA(H354)=TRUE</formula>
    </cfRule>
  </conditionalFormatting>
  <conditionalFormatting sqref="H355:H357">
    <cfRule type="expression" dxfId="10304" priority="3937">
      <formula>_xlfn.ISFORMULA(H355)=TRUE</formula>
    </cfRule>
  </conditionalFormatting>
  <conditionalFormatting sqref="H354:H355">
    <cfRule type="expression" dxfId="10303" priority="3936">
      <formula>_xlfn.ISFORMULA(H354)=TRUE</formula>
    </cfRule>
  </conditionalFormatting>
  <conditionalFormatting sqref="H356:H357">
    <cfRule type="expression" dxfId="10302" priority="3935">
      <formula>_xlfn.ISFORMULA(H356)=TRUE</formula>
    </cfRule>
  </conditionalFormatting>
  <conditionalFormatting sqref="H354:H357">
    <cfRule type="expression" dxfId="10301" priority="3934">
      <formula>_xlfn.ISFORMULA(H354)=TRUE</formula>
    </cfRule>
  </conditionalFormatting>
  <conditionalFormatting sqref="H354:H357">
    <cfRule type="duplicateValues" dxfId="10300" priority="3933"/>
  </conditionalFormatting>
  <conditionalFormatting sqref="H354:H357">
    <cfRule type="duplicateValues" dxfId="10299" priority="3932"/>
  </conditionalFormatting>
  <conditionalFormatting sqref="H354:H355">
    <cfRule type="expression" dxfId="10298" priority="3931">
      <formula>_xlfn.ISFORMULA(H354)=TRUE</formula>
    </cfRule>
  </conditionalFormatting>
  <conditionalFormatting sqref="H356:H357">
    <cfRule type="expression" dxfId="10297" priority="3930">
      <formula>_xlfn.ISFORMULA(H356)=TRUE</formula>
    </cfRule>
  </conditionalFormatting>
  <conditionalFormatting sqref="H354:H357">
    <cfRule type="duplicateValues" dxfId="10296" priority="3926"/>
    <cfRule type="duplicateValues" dxfId="10295" priority="3927"/>
    <cfRule type="duplicateValues" dxfId="10294" priority="3928"/>
    <cfRule type="expression" dxfId="10293" priority="3929">
      <formula>_xlfn.ISFORMULA(H354)=TRUE</formula>
    </cfRule>
  </conditionalFormatting>
  <conditionalFormatting sqref="H354:H357">
    <cfRule type="expression" dxfId="10292" priority="3925">
      <formula>_xlfn.ISFORMULA(H354)=TRUE</formula>
    </cfRule>
  </conditionalFormatting>
  <conditionalFormatting sqref="H354:H357">
    <cfRule type="expression" dxfId="10291" priority="3924">
      <formula>_xlfn.ISFORMULA(H354)=TRUE</formula>
    </cfRule>
  </conditionalFormatting>
  <conditionalFormatting sqref="H354:H357">
    <cfRule type="expression" dxfId="10290" priority="3923">
      <formula>_xlfn.ISFORMULA(H354)=TRUE</formula>
    </cfRule>
  </conditionalFormatting>
  <conditionalFormatting sqref="H354:H357">
    <cfRule type="expression" dxfId="10289" priority="3922">
      <formula>_xlfn.ISFORMULA(H354)=TRUE</formula>
    </cfRule>
  </conditionalFormatting>
  <conditionalFormatting sqref="H354:H357">
    <cfRule type="duplicateValues" dxfId="10288" priority="3921"/>
  </conditionalFormatting>
  <conditionalFormatting sqref="H354:H357">
    <cfRule type="duplicateValues" dxfId="10287" priority="3920"/>
  </conditionalFormatting>
  <conditionalFormatting sqref="H354:H357">
    <cfRule type="expression" dxfId="10286" priority="3919">
      <formula>_xlfn.ISFORMULA(H354)=TRUE</formula>
    </cfRule>
  </conditionalFormatting>
  <conditionalFormatting sqref="H354:H357">
    <cfRule type="expression" dxfId="10285" priority="3918">
      <formula>_xlfn.ISFORMULA(H354)=TRUE</formula>
    </cfRule>
  </conditionalFormatting>
  <conditionalFormatting sqref="H354:H357">
    <cfRule type="duplicateValues" dxfId="10284" priority="3917"/>
  </conditionalFormatting>
  <conditionalFormatting sqref="H354:H357">
    <cfRule type="duplicateValues" dxfId="10283" priority="3916"/>
  </conditionalFormatting>
  <conditionalFormatting sqref="H354:H357">
    <cfRule type="expression" dxfId="10282" priority="3915">
      <formula>_xlfn.ISFORMULA(H354)=TRUE</formula>
    </cfRule>
  </conditionalFormatting>
  <conditionalFormatting sqref="H354:H357">
    <cfRule type="expression" dxfId="10281" priority="3914">
      <formula>_xlfn.ISFORMULA(H354)=TRUE</formula>
    </cfRule>
  </conditionalFormatting>
  <conditionalFormatting sqref="H354:H357">
    <cfRule type="duplicateValues" dxfId="10280" priority="3913"/>
  </conditionalFormatting>
  <conditionalFormatting sqref="H354:H357">
    <cfRule type="duplicateValues" dxfId="10279" priority="3912"/>
  </conditionalFormatting>
  <conditionalFormatting sqref="H354:H357">
    <cfRule type="expression" dxfId="10278" priority="3911">
      <formula>_xlfn.ISFORMULA(H354)=TRUE</formula>
    </cfRule>
  </conditionalFormatting>
  <conditionalFormatting sqref="H354:H357">
    <cfRule type="duplicateValues" dxfId="10277" priority="3907"/>
    <cfRule type="duplicateValues" dxfId="10276" priority="3908"/>
    <cfRule type="duplicateValues" dxfId="10275" priority="3909"/>
    <cfRule type="expression" dxfId="10274" priority="3910">
      <formula>_xlfn.ISFORMULA(H354)=TRUE</formula>
    </cfRule>
  </conditionalFormatting>
  <conditionalFormatting sqref="H354:H357">
    <cfRule type="expression" dxfId="10273" priority="3906">
      <formula>_xlfn.ISFORMULA(H354)=TRUE</formula>
    </cfRule>
  </conditionalFormatting>
  <conditionalFormatting sqref="H358">
    <cfRule type="expression" dxfId="10272" priority="3905">
      <formula>_xlfn.ISFORMULA(H358)=TRUE</formula>
    </cfRule>
  </conditionalFormatting>
  <conditionalFormatting sqref="H358">
    <cfRule type="duplicateValues" dxfId="10271" priority="3901"/>
    <cfRule type="duplicateValues" dxfId="10270" priority="3902"/>
    <cfRule type="duplicateValues" dxfId="10269" priority="3903"/>
    <cfRule type="expression" dxfId="10268" priority="3904">
      <formula>_xlfn.ISFORMULA(H358)=TRUE</formula>
    </cfRule>
  </conditionalFormatting>
  <conditionalFormatting sqref="H358">
    <cfRule type="expression" dxfId="10267" priority="3900">
      <formula>_xlfn.ISFORMULA(H358)=TRUE</formula>
    </cfRule>
  </conditionalFormatting>
  <conditionalFormatting sqref="H358">
    <cfRule type="expression" dxfId="10266" priority="3899">
      <formula>_xlfn.ISFORMULA(H358)=TRUE</formula>
    </cfRule>
  </conditionalFormatting>
  <conditionalFormatting sqref="H358">
    <cfRule type="expression" dxfId="10265" priority="3898">
      <formula>_xlfn.ISFORMULA(H358)=TRUE</formula>
    </cfRule>
  </conditionalFormatting>
  <conditionalFormatting sqref="H358">
    <cfRule type="duplicateValues" dxfId="10264" priority="3897"/>
  </conditionalFormatting>
  <conditionalFormatting sqref="H358">
    <cfRule type="duplicateValues" dxfId="10263" priority="3896"/>
  </conditionalFormatting>
  <conditionalFormatting sqref="H358">
    <cfRule type="expression" dxfId="10262" priority="3895">
      <formula>_xlfn.ISFORMULA(H358)=TRUE</formula>
    </cfRule>
  </conditionalFormatting>
  <conditionalFormatting sqref="H358">
    <cfRule type="duplicateValues" dxfId="10261" priority="3891"/>
    <cfRule type="duplicateValues" dxfId="10260" priority="3892"/>
    <cfRule type="duplicateValues" dxfId="10259" priority="3893"/>
    <cfRule type="expression" dxfId="10258" priority="3894">
      <formula>_xlfn.ISFORMULA(H358)=TRUE</formula>
    </cfRule>
  </conditionalFormatting>
  <conditionalFormatting sqref="H358">
    <cfRule type="expression" dxfId="10257" priority="3890">
      <formula>_xlfn.ISFORMULA(H358)=TRUE</formula>
    </cfRule>
  </conditionalFormatting>
  <conditionalFormatting sqref="H358">
    <cfRule type="expression" dxfId="10256" priority="3889">
      <formula>_xlfn.ISFORMULA(H358)=TRUE</formula>
    </cfRule>
  </conditionalFormatting>
  <conditionalFormatting sqref="H358">
    <cfRule type="expression" dxfId="10255" priority="3888">
      <formula>_xlfn.ISFORMULA(H358)=TRUE</formula>
    </cfRule>
  </conditionalFormatting>
  <conditionalFormatting sqref="H358">
    <cfRule type="duplicateValues" dxfId="10254" priority="3884"/>
    <cfRule type="duplicateValues" dxfId="10253" priority="3885"/>
    <cfRule type="duplicateValues" dxfId="10252" priority="3886"/>
    <cfRule type="expression" dxfId="10251" priority="3887">
      <formula>_xlfn.ISFORMULA(H358)=TRUE</formula>
    </cfRule>
  </conditionalFormatting>
  <conditionalFormatting sqref="H358">
    <cfRule type="expression" dxfId="10250" priority="3883">
      <formula>_xlfn.ISFORMULA(H358)=TRUE</formula>
    </cfRule>
  </conditionalFormatting>
  <conditionalFormatting sqref="H358">
    <cfRule type="expression" dxfId="10249" priority="3882">
      <formula>_xlfn.ISFORMULA(H358)=TRUE</formula>
    </cfRule>
  </conditionalFormatting>
  <conditionalFormatting sqref="H358">
    <cfRule type="expression" dxfId="10248" priority="3881">
      <formula>_xlfn.ISFORMULA(H358)=TRUE</formula>
    </cfRule>
  </conditionalFormatting>
  <conditionalFormatting sqref="H358">
    <cfRule type="expression" dxfId="10247" priority="3880">
      <formula>_xlfn.ISFORMULA(H358)=TRUE</formula>
    </cfRule>
  </conditionalFormatting>
  <conditionalFormatting sqref="H358">
    <cfRule type="duplicateValues" dxfId="10246" priority="3879"/>
  </conditionalFormatting>
  <conditionalFormatting sqref="H358">
    <cfRule type="duplicateValues" dxfId="10245" priority="3878"/>
  </conditionalFormatting>
  <conditionalFormatting sqref="H358">
    <cfRule type="duplicateValues" dxfId="10244" priority="3874"/>
    <cfRule type="duplicateValues" dxfId="10243" priority="3875"/>
    <cfRule type="duplicateValues" dxfId="10242" priority="3876"/>
    <cfRule type="expression" dxfId="10241" priority="3877">
      <formula>_xlfn.ISFORMULA(H358)=TRUE</formula>
    </cfRule>
  </conditionalFormatting>
  <conditionalFormatting sqref="H358">
    <cfRule type="expression" dxfId="10240" priority="3873">
      <formula>_xlfn.ISFORMULA(H358)=TRUE</formula>
    </cfRule>
  </conditionalFormatting>
  <conditionalFormatting sqref="H358">
    <cfRule type="expression" dxfId="10239" priority="3872">
      <formula>_xlfn.ISFORMULA(H358)=TRUE</formula>
    </cfRule>
  </conditionalFormatting>
  <conditionalFormatting sqref="H358">
    <cfRule type="expression" dxfId="10238" priority="3871">
      <formula>_xlfn.ISFORMULA(H358)=TRUE</formula>
    </cfRule>
  </conditionalFormatting>
  <conditionalFormatting sqref="H358">
    <cfRule type="expression" dxfId="10237" priority="3870">
      <formula>_xlfn.ISFORMULA(H358)=TRUE</formula>
    </cfRule>
  </conditionalFormatting>
  <conditionalFormatting sqref="H358">
    <cfRule type="duplicateValues" dxfId="10236" priority="3869"/>
  </conditionalFormatting>
  <conditionalFormatting sqref="H358">
    <cfRule type="duplicateValues" dxfId="10235" priority="3868"/>
  </conditionalFormatting>
  <conditionalFormatting sqref="H358">
    <cfRule type="expression" dxfId="10234" priority="3867">
      <formula>_xlfn.ISFORMULA(H358)=TRUE</formula>
    </cfRule>
  </conditionalFormatting>
  <conditionalFormatting sqref="H358">
    <cfRule type="duplicateValues" dxfId="10233" priority="3863"/>
    <cfRule type="duplicateValues" dxfId="10232" priority="3864"/>
    <cfRule type="duplicateValues" dxfId="10231" priority="3865"/>
    <cfRule type="expression" dxfId="10230" priority="3866">
      <formula>_xlfn.ISFORMULA(H358)=TRUE</formula>
    </cfRule>
  </conditionalFormatting>
  <conditionalFormatting sqref="H358">
    <cfRule type="expression" dxfId="10229" priority="3862">
      <formula>_xlfn.ISFORMULA(H358)=TRUE</formula>
    </cfRule>
  </conditionalFormatting>
  <conditionalFormatting sqref="H361">
    <cfRule type="expression" dxfId="10228" priority="3861">
      <formula>_xlfn.ISFORMULA(H361)=TRUE</formula>
    </cfRule>
  </conditionalFormatting>
  <conditionalFormatting sqref="H362:H363">
    <cfRule type="expression" dxfId="10227" priority="3860">
      <formula>_xlfn.ISFORMULA(H362)=TRUE</formula>
    </cfRule>
  </conditionalFormatting>
  <conditionalFormatting sqref="H364:H370">
    <cfRule type="expression" dxfId="10226" priority="3859">
      <formula>_xlfn.ISFORMULA(H364)=TRUE</formula>
    </cfRule>
  </conditionalFormatting>
  <conditionalFormatting sqref="H361:H370">
    <cfRule type="duplicateValues" dxfId="10225" priority="3855"/>
    <cfRule type="duplicateValues" dxfId="10224" priority="3856"/>
    <cfRule type="duplicateValues" dxfId="10223" priority="3857"/>
    <cfRule type="expression" dxfId="10222" priority="3858">
      <formula>_xlfn.ISFORMULA(H361)=TRUE</formula>
    </cfRule>
  </conditionalFormatting>
  <conditionalFormatting sqref="H361">
    <cfRule type="expression" dxfId="10221" priority="3854">
      <formula>_xlfn.ISFORMULA(H361)=TRUE</formula>
    </cfRule>
  </conditionalFormatting>
  <conditionalFormatting sqref="H362:H365">
    <cfRule type="expression" dxfId="10220" priority="3853">
      <formula>_xlfn.ISFORMULA(H362)=TRUE</formula>
    </cfRule>
  </conditionalFormatting>
  <conditionalFormatting sqref="H366:H370">
    <cfRule type="expression" dxfId="10219" priority="3852">
      <formula>_xlfn.ISFORMULA(H366)=TRUE</formula>
    </cfRule>
  </conditionalFormatting>
  <conditionalFormatting sqref="H361:H364">
    <cfRule type="expression" dxfId="10218" priority="3851">
      <formula>_xlfn.ISFORMULA(H361)=TRUE</formula>
    </cfRule>
  </conditionalFormatting>
  <conditionalFormatting sqref="H370">
    <cfRule type="duplicateValues" dxfId="10217" priority="3847"/>
    <cfRule type="duplicateValues" dxfId="10216" priority="3848"/>
    <cfRule type="duplicateValues" dxfId="10215" priority="3849"/>
    <cfRule type="expression" dxfId="10214" priority="3850">
      <formula>_xlfn.ISFORMULA(H370)=TRUE</formula>
    </cfRule>
  </conditionalFormatting>
  <conditionalFormatting sqref="H370">
    <cfRule type="expression" dxfId="10213" priority="3846">
      <formula>_xlfn.ISFORMULA(H370)=TRUE</formula>
    </cfRule>
  </conditionalFormatting>
  <conditionalFormatting sqref="H370">
    <cfRule type="expression" dxfId="10212" priority="3845">
      <formula>_xlfn.ISFORMULA(H370)=TRUE</formula>
    </cfRule>
  </conditionalFormatting>
  <conditionalFormatting sqref="H361:H365">
    <cfRule type="expression" dxfId="10211" priority="3844">
      <formula>_xlfn.ISFORMULA(H361)=TRUE</formula>
    </cfRule>
  </conditionalFormatting>
  <conditionalFormatting sqref="H361:H365">
    <cfRule type="duplicateValues" dxfId="10210" priority="3843"/>
  </conditionalFormatting>
  <conditionalFormatting sqref="H361:H365">
    <cfRule type="duplicateValues" dxfId="10209" priority="3842"/>
  </conditionalFormatting>
  <conditionalFormatting sqref="H361:H364">
    <cfRule type="expression" dxfId="10208" priority="3841">
      <formula>_xlfn.ISFORMULA(H361)=TRUE</formula>
    </cfRule>
  </conditionalFormatting>
  <conditionalFormatting sqref="H361:H365">
    <cfRule type="duplicateValues" dxfId="10207" priority="3837"/>
    <cfRule type="duplicateValues" dxfId="10206" priority="3838"/>
    <cfRule type="duplicateValues" dxfId="10205" priority="3839"/>
    <cfRule type="expression" dxfId="10204" priority="3840">
      <formula>_xlfn.ISFORMULA(H361)=TRUE</formula>
    </cfRule>
  </conditionalFormatting>
  <conditionalFormatting sqref="H361:H365">
    <cfRule type="expression" dxfId="10203" priority="3836">
      <formula>_xlfn.ISFORMULA(H361)=TRUE</formula>
    </cfRule>
  </conditionalFormatting>
  <conditionalFormatting sqref="H366:H369">
    <cfRule type="expression" dxfId="10202" priority="3835">
      <formula>_xlfn.ISFORMULA(H366)=TRUE</formula>
    </cfRule>
  </conditionalFormatting>
  <conditionalFormatting sqref="H366:H369">
    <cfRule type="duplicateValues" dxfId="10201" priority="3834"/>
  </conditionalFormatting>
  <conditionalFormatting sqref="H366:H369">
    <cfRule type="duplicateValues" dxfId="10200" priority="3833"/>
  </conditionalFormatting>
  <conditionalFormatting sqref="H366:H369">
    <cfRule type="expression" dxfId="10199" priority="3832">
      <formula>_xlfn.ISFORMULA(H366)=TRUE</formula>
    </cfRule>
  </conditionalFormatting>
  <conditionalFormatting sqref="H370">
    <cfRule type="expression" dxfId="10198" priority="3831">
      <formula>_xlfn.ISFORMULA(H370)=TRUE</formula>
    </cfRule>
  </conditionalFormatting>
  <conditionalFormatting sqref="H362:H366">
    <cfRule type="expression" dxfId="10197" priority="3830">
      <formula>_xlfn.ISFORMULA(H362)=TRUE</formula>
    </cfRule>
  </conditionalFormatting>
  <conditionalFormatting sqref="H367:H368">
    <cfRule type="expression" dxfId="10196" priority="3829">
      <formula>_xlfn.ISFORMULA(H367)=TRUE</formula>
    </cfRule>
  </conditionalFormatting>
  <conditionalFormatting sqref="H369">
    <cfRule type="expression" dxfId="10195" priority="3828">
      <formula>_xlfn.ISFORMULA(H369)=TRUE</formula>
    </cfRule>
  </conditionalFormatting>
  <conditionalFormatting sqref="H362:H366">
    <cfRule type="expression" dxfId="10194" priority="3827">
      <formula>_xlfn.ISFORMULA(H362)=TRUE</formula>
    </cfRule>
  </conditionalFormatting>
  <conditionalFormatting sqref="H367:H368">
    <cfRule type="expression" dxfId="10193" priority="3826">
      <formula>_xlfn.ISFORMULA(H367)=TRUE</formula>
    </cfRule>
  </conditionalFormatting>
  <conditionalFormatting sqref="H369">
    <cfRule type="expression" dxfId="10192" priority="3825">
      <formula>_xlfn.ISFORMULA(H369)=TRUE</formula>
    </cfRule>
  </conditionalFormatting>
  <conditionalFormatting sqref="H361:H369">
    <cfRule type="duplicateValues" dxfId="10191" priority="3821"/>
    <cfRule type="duplicateValues" dxfId="10190" priority="3822"/>
    <cfRule type="duplicateValues" dxfId="10189" priority="3823"/>
    <cfRule type="expression" dxfId="10188" priority="3824">
      <formula>_xlfn.ISFORMULA(H361)=TRUE</formula>
    </cfRule>
  </conditionalFormatting>
  <conditionalFormatting sqref="H362:H366">
    <cfRule type="expression" dxfId="10187" priority="3820">
      <formula>_xlfn.ISFORMULA(H362)=TRUE</formula>
    </cfRule>
  </conditionalFormatting>
  <conditionalFormatting sqref="H367:H369">
    <cfRule type="expression" dxfId="10186" priority="3819">
      <formula>_xlfn.ISFORMULA(H367)=TRUE</formula>
    </cfRule>
  </conditionalFormatting>
  <conditionalFormatting sqref="H361:H362">
    <cfRule type="expression" dxfId="10185" priority="3818">
      <formula>_xlfn.ISFORMULA(H361)=TRUE</formula>
    </cfRule>
  </conditionalFormatting>
  <conditionalFormatting sqref="H363:H369">
    <cfRule type="expression" dxfId="10184" priority="3817">
      <formula>_xlfn.ISFORMULA(H363)=TRUE</formula>
    </cfRule>
  </conditionalFormatting>
  <conditionalFormatting sqref="H361:H364">
    <cfRule type="expression" dxfId="10183" priority="3816">
      <formula>_xlfn.ISFORMULA(H361)=TRUE</formula>
    </cfRule>
  </conditionalFormatting>
  <conditionalFormatting sqref="H361:H364">
    <cfRule type="duplicateValues" dxfId="10182" priority="3815"/>
  </conditionalFormatting>
  <conditionalFormatting sqref="H361:H364">
    <cfRule type="duplicateValues" dxfId="10181" priority="3814"/>
  </conditionalFormatting>
  <conditionalFormatting sqref="H362:H364">
    <cfRule type="expression" dxfId="10180" priority="3813">
      <formula>_xlfn.ISFORMULA(H362)=TRUE</formula>
    </cfRule>
  </conditionalFormatting>
  <conditionalFormatting sqref="H361:H364">
    <cfRule type="duplicateValues" dxfId="10179" priority="3809"/>
    <cfRule type="duplicateValues" dxfId="10178" priority="3810"/>
    <cfRule type="duplicateValues" dxfId="10177" priority="3811"/>
    <cfRule type="expression" dxfId="10176" priority="3812">
      <formula>_xlfn.ISFORMULA(H361)=TRUE</formula>
    </cfRule>
  </conditionalFormatting>
  <conditionalFormatting sqref="H362:H364">
    <cfRule type="expression" dxfId="10175" priority="3808">
      <formula>_xlfn.ISFORMULA(H362)=TRUE</formula>
    </cfRule>
  </conditionalFormatting>
  <conditionalFormatting sqref="H361:H362">
    <cfRule type="expression" dxfId="10174" priority="3807">
      <formula>_xlfn.ISFORMULA(H361)=TRUE</formula>
    </cfRule>
  </conditionalFormatting>
  <conditionalFormatting sqref="H363:H364">
    <cfRule type="expression" dxfId="10173" priority="3806">
      <formula>_xlfn.ISFORMULA(H363)=TRUE</formula>
    </cfRule>
  </conditionalFormatting>
  <conditionalFormatting sqref="H361:H364">
    <cfRule type="expression" dxfId="10172" priority="3805">
      <formula>_xlfn.ISFORMULA(H361)=TRUE</formula>
    </cfRule>
  </conditionalFormatting>
  <conditionalFormatting sqref="H361:H364">
    <cfRule type="duplicateValues" dxfId="10171" priority="3804"/>
  </conditionalFormatting>
  <conditionalFormatting sqref="H361:H364">
    <cfRule type="duplicateValues" dxfId="10170" priority="3803"/>
  </conditionalFormatting>
  <conditionalFormatting sqref="H361:H362">
    <cfRule type="expression" dxfId="10169" priority="3802">
      <formula>_xlfn.ISFORMULA(H361)=TRUE</formula>
    </cfRule>
  </conditionalFormatting>
  <conditionalFormatting sqref="H363:H364">
    <cfRule type="expression" dxfId="10168" priority="3801">
      <formula>_xlfn.ISFORMULA(H363)=TRUE</formula>
    </cfRule>
  </conditionalFormatting>
  <conditionalFormatting sqref="H361:H364">
    <cfRule type="duplicateValues" dxfId="10167" priority="3797"/>
    <cfRule type="duplicateValues" dxfId="10166" priority="3798"/>
    <cfRule type="duplicateValues" dxfId="10165" priority="3799"/>
    <cfRule type="expression" dxfId="10164" priority="3800">
      <formula>_xlfn.ISFORMULA(H361)=TRUE</formula>
    </cfRule>
  </conditionalFormatting>
  <conditionalFormatting sqref="H361:H364">
    <cfRule type="expression" dxfId="10163" priority="3796">
      <formula>_xlfn.ISFORMULA(H361)=TRUE</formula>
    </cfRule>
  </conditionalFormatting>
  <conditionalFormatting sqref="H365:H370">
    <cfRule type="expression" dxfId="10162" priority="3795">
      <formula>_xlfn.ISFORMULA(H365)=TRUE</formula>
    </cfRule>
  </conditionalFormatting>
  <conditionalFormatting sqref="H365:H370">
    <cfRule type="duplicateValues" dxfId="10161" priority="3794"/>
  </conditionalFormatting>
  <conditionalFormatting sqref="H365:H370">
    <cfRule type="duplicateValues" dxfId="10160" priority="3793"/>
  </conditionalFormatting>
  <conditionalFormatting sqref="H365:H366">
    <cfRule type="expression" dxfId="10159" priority="3792">
      <formula>_xlfn.ISFORMULA(H365)=TRUE</formula>
    </cfRule>
  </conditionalFormatting>
  <conditionalFormatting sqref="H367:H368">
    <cfRule type="expression" dxfId="10158" priority="3791">
      <formula>_xlfn.ISFORMULA(H367)=TRUE</formula>
    </cfRule>
  </conditionalFormatting>
  <conditionalFormatting sqref="H369:H370">
    <cfRule type="expression" dxfId="10157" priority="3790">
      <formula>_xlfn.ISFORMULA(H369)=TRUE</formula>
    </cfRule>
  </conditionalFormatting>
  <conditionalFormatting sqref="H365:H370">
    <cfRule type="duplicateValues" dxfId="10156" priority="3786"/>
    <cfRule type="duplicateValues" dxfId="10155" priority="3787"/>
    <cfRule type="duplicateValues" dxfId="10154" priority="3788"/>
    <cfRule type="expression" dxfId="10153" priority="3789">
      <formula>_xlfn.ISFORMULA(H365)=TRUE</formula>
    </cfRule>
  </conditionalFormatting>
  <conditionalFormatting sqref="H365:H366">
    <cfRule type="expression" dxfId="10152" priority="3785">
      <formula>_xlfn.ISFORMULA(H365)=TRUE</formula>
    </cfRule>
  </conditionalFormatting>
  <conditionalFormatting sqref="H367:H370">
    <cfRule type="expression" dxfId="10151" priority="3784">
      <formula>_xlfn.ISFORMULA(H367)=TRUE</formula>
    </cfRule>
  </conditionalFormatting>
  <conditionalFormatting sqref="H365:H369">
    <cfRule type="expression" dxfId="10150" priority="3783">
      <formula>_xlfn.ISFORMULA(H365)=TRUE</formula>
    </cfRule>
  </conditionalFormatting>
  <conditionalFormatting sqref="H365:H370">
    <cfRule type="expression" dxfId="10149" priority="3782">
      <formula>_xlfn.ISFORMULA(H365)=TRUE</formula>
    </cfRule>
  </conditionalFormatting>
  <conditionalFormatting sqref="H365:H370">
    <cfRule type="duplicateValues" dxfId="10148" priority="3781"/>
  </conditionalFormatting>
  <conditionalFormatting sqref="H365:H370">
    <cfRule type="duplicateValues" dxfId="10147" priority="3780"/>
  </conditionalFormatting>
  <conditionalFormatting sqref="H365:H369">
    <cfRule type="expression" dxfId="10146" priority="3779">
      <formula>_xlfn.ISFORMULA(H365)=TRUE</formula>
    </cfRule>
  </conditionalFormatting>
  <conditionalFormatting sqref="H365:H370">
    <cfRule type="duplicateValues" dxfId="10145" priority="3775"/>
    <cfRule type="duplicateValues" dxfId="10144" priority="3776"/>
    <cfRule type="duplicateValues" dxfId="10143" priority="3777"/>
    <cfRule type="expression" dxfId="10142" priority="3778">
      <formula>_xlfn.ISFORMULA(H365)=TRUE</formula>
    </cfRule>
  </conditionalFormatting>
  <conditionalFormatting sqref="H365:H370">
    <cfRule type="expression" dxfId="10141" priority="3774">
      <formula>_xlfn.ISFORMULA(H365)=TRUE</formula>
    </cfRule>
  </conditionalFormatting>
  <conditionalFormatting sqref="H372:H374">
    <cfRule type="expression" dxfId="10140" priority="3773">
      <formula>_xlfn.ISFORMULA(H372)=TRUE</formula>
    </cfRule>
  </conditionalFormatting>
  <conditionalFormatting sqref="H372:H374">
    <cfRule type="expression" dxfId="10139" priority="3772">
      <formula>_xlfn.ISFORMULA(H372)=TRUE</formula>
    </cfRule>
  </conditionalFormatting>
  <conditionalFormatting sqref="H371:H374">
    <cfRule type="duplicateValues" dxfId="10138" priority="3768"/>
    <cfRule type="duplicateValues" dxfId="10137" priority="3769"/>
    <cfRule type="duplicateValues" dxfId="10136" priority="3770"/>
    <cfRule type="expression" dxfId="10135" priority="3771">
      <formula>_xlfn.ISFORMULA(H371)=TRUE</formula>
    </cfRule>
  </conditionalFormatting>
  <conditionalFormatting sqref="H372:H374">
    <cfRule type="expression" dxfId="10134" priority="3767">
      <formula>_xlfn.ISFORMULA(H372)=TRUE</formula>
    </cfRule>
  </conditionalFormatting>
  <conditionalFormatting sqref="H371:H372">
    <cfRule type="expression" dxfId="10133" priority="3766">
      <formula>_xlfn.ISFORMULA(H371)=TRUE</formula>
    </cfRule>
  </conditionalFormatting>
  <conditionalFormatting sqref="H373:H374">
    <cfRule type="expression" dxfId="10132" priority="3765">
      <formula>_xlfn.ISFORMULA(H373)=TRUE</formula>
    </cfRule>
  </conditionalFormatting>
  <conditionalFormatting sqref="H372:H374">
    <cfRule type="expression" dxfId="10131" priority="3764">
      <formula>_xlfn.ISFORMULA(H372)=TRUE</formula>
    </cfRule>
  </conditionalFormatting>
  <conditionalFormatting sqref="H371:H374">
    <cfRule type="duplicateValues" dxfId="10130" priority="3760"/>
    <cfRule type="duplicateValues" dxfId="10129" priority="3761"/>
    <cfRule type="duplicateValues" dxfId="10128" priority="3762"/>
    <cfRule type="expression" dxfId="10127" priority="3763">
      <formula>_xlfn.ISFORMULA(H371)=TRUE</formula>
    </cfRule>
  </conditionalFormatting>
  <conditionalFormatting sqref="H372:H374">
    <cfRule type="expression" dxfId="10126" priority="3759">
      <formula>_xlfn.ISFORMULA(H372)=TRUE</formula>
    </cfRule>
  </conditionalFormatting>
  <conditionalFormatting sqref="H371:H372">
    <cfRule type="expression" dxfId="10125" priority="3758">
      <formula>_xlfn.ISFORMULA(H371)=TRUE</formula>
    </cfRule>
  </conditionalFormatting>
  <conditionalFormatting sqref="H373:H374">
    <cfRule type="expression" dxfId="10124" priority="3757">
      <formula>_xlfn.ISFORMULA(H373)=TRUE</formula>
    </cfRule>
  </conditionalFormatting>
  <conditionalFormatting sqref="H371:H374">
    <cfRule type="expression" dxfId="10123" priority="3756">
      <formula>_xlfn.ISFORMULA(H371)=TRUE</formula>
    </cfRule>
  </conditionalFormatting>
  <conditionalFormatting sqref="H371:H374">
    <cfRule type="duplicateValues" dxfId="10122" priority="3755"/>
  </conditionalFormatting>
  <conditionalFormatting sqref="H371:H374">
    <cfRule type="duplicateValues" dxfId="10121" priority="3754"/>
  </conditionalFormatting>
  <conditionalFormatting sqref="H371:H372">
    <cfRule type="expression" dxfId="10120" priority="3753">
      <formula>_xlfn.ISFORMULA(H371)=TRUE</formula>
    </cfRule>
  </conditionalFormatting>
  <conditionalFormatting sqref="H373:H374">
    <cfRule type="expression" dxfId="10119" priority="3752">
      <formula>_xlfn.ISFORMULA(H373)=TRUE</formula>
    </cfRule>
  </conditionalFormatting>
  <conditionalFormatting sqref="H371:H374">
    <cfRule type="duplicateValues" dxfId="10118" priority="3748"/>
    <cfRule type="duplicateValues" dxfId="10117" priority="3749"/>
    <cfRule type="duplicateValues" dxfId="10116" priority="3750"/>
    <cfRule type="expression" dxfId="10115" priority="3751">
      <formula>_xlfn.ISFORMULA(H371)=TRUE</formula>
    </cfRule>
  </conditionalFormatting>
  <conditionalFormatting sqref="H371:H374">
    <cfRule type="expression" dxfId="10114" priority="3747">
      <formula>_xlfn.ISFORMULA(H371)=TRUE</formula>
    </cfRule>
  </conditionalFormatting>
  <conditionalFormatting sqref="H371:H374">
    <cfRule type="expression" dxfId="10113" priority="3746">
      <formula>_xlfn.ISFORMULA(H371)=TRUE</formula>
    </cfRule>
  </conditionalFormatting>
  <conditionalFormatting sqref="H371:H374">
    <cfRule type="expression" dxfId="10112" priority="3745">
      <formula>_xlfn.ISFORMULA(H371)=TRUE</formula>
    </cfRule>
  </conditionalFormatting>
  <conditionalFormatting sqref="H371:H374">
    <cfRule type="expression" dxfId="10111" priority="3744">
      <formula>_xlfn.ISFORMULA(H371)=TRUE</formula>
    </cfRule>
  </conditionalFormatting>
  <conditionalFormatting sqref="H371:H374">
    <cfRule type="duplicateValues" dxfId="10110" priority="3743"/>
  </conditionalFormatting>
  <conditionalFormatting sqref="H371:H374">
    <cfRule type="duplicateValues" dxfId="10109" priority="3742"/>
  </conditionalFormatting>
  <conditionalFormatting sqref="H371:H374">
    <cfRule type="expression" dxfId="10108" priority="3741">
      <formula>_xlfn.ISFORMULA(H371)=TRUE</formula>
    </cfRule>
  </conditionalFormatting>
  <conditionalFormatting sqref="H375">
    <cfRule type="expression" dxfId="10107" priority="3740">
      <formula>_xlfn.ISFORMULA(H375)=TRUE</formula>
    </cfRule>
  </conditionalFormatting>
  <conditionalFormatting sqref="H375">
    <cfRule type="expression" dxfId="10106" priority="3739">
      <formula>_xlfn.ISFORMULA(H375)=TRUE</formula>
    </cfRule>
  </conditionalFormatting>
  <conditionalFormatting sqref="H375">
    <cfRule type="duplicateValues" dxfId="10105" priority="3735"/>
    <cfRule type="duplicateValues" dxfId="10104" priority="3736"/>
    <cfRule type="duplicateValues" dxfId="10103" priority="3737"/>
    <cfRule type="expression" dxfId="10102" priority="3738">
      <formula>_xlfn.ISFORMULA(H375)=TRUE</formula>
    </cfRule>
  </conditionalFormatting>
  <conditionalFormatting sqref="H375">
    <cfRule type="expression" dxfId="10101" priority="3734">
      <formula>_xlfn.ISFORMULA(H375)=TRUE</formula>
    </cfRule>
  </conditionalFormatting>
  <conditionalFormatting sqref="H375">
    <cfRule type="expression" dxfId="10100" priority="3733">
      <formula>_xlfn.ISFORMULA(H375)=TRUE</formula>
    </cfRule>
  </conditionalFormatting>
  <conditionalFormatting sqref="H375">
    <cfRule type="expression" dxfId="10099" priority="3732">
      <formula>_xlfn.ISFORMULA(H375)=TRUE</formula>
    </cfRule>
  </conditionalFormatting>
  <conditionalFormatting sqref="H375">
    <cfRule type="duplicateValues" dxfId="10098" priority="3728"/>
    <cfRule type="duplicateValues" dxfId="10097" priority="3729"/>
    <cfRule type="duplicateValues" dxfId="10096" priority="3730"/>
    <cfRule type="expression" dxfId="10095" priority="3731">
      <formula>_xlfn.ISFORMULA(H375)=TRUE</formula>
    </cfRule>
  </conditionalFormatting>
  <conditionalFormatting sqref="H375">
    <cfRule type="expression" dxfId="10094" priority="3727">
      <formula>_xlfn.ISFORMULA(H375)=TRUE</formula>
    </cfRule>
  </conditionalFormatting>
  <conditionalFormatting sqref="H375">
    <cfRule type="expression" dxfId="10093" priority="3726">
      <formula>_xlfn.ISFORMULA(H375)=TRUE</formula>
    </cfRule>
  </conditionalFormatting>
  <conditionalFormatting sqref="H375">
    <cfRule type="expression" dxfId="10092" priority="3725">
      <formula>_xlfn.ISFORMULA(H375)=TRUE</formula>
    </cfRule>
  </conditionalFormatting>
  <conditionalFormatting sqref="H375">
    <cfRule type="duplicateValues" dxfId="10091" priority="3724"/>
  </conditionalFormatting>
  <conditionalFormatting sqref="H375">
    <cfRule type="duplicateValues" dxfId="10090" priority="3723"/>
  </conditionalFormatting>
  <conditionalFormatting sqref="H375">
    <cfRule type="expression" dxfId="10089" priority="3722">
      <formula>_xlfn.ISFORMULA(H375)=TRUE</formula>
    </cfRule>
  </conditionalFormatting>
  <conditionalFormatting sqref="H375">
    <cfRule type="duplicateValues" dxfId="10088" priority="3718"/>
    <cfRule type="duplicateValues" dxfId="10087" priority="3719"/>
    <cfRule type="duplicateValues" dxfId="10086" priority="3720"/>
    <cfRule type="expression" dxfId="10085" priority="3721">
      <formula>_xlfn.ISFORMULA(H375)=TRUE</formula>
    </cfRule>
  </conditionalFormatting>
  <conditionalFormatting sqref="H375">
    <cfRule type="expression" dxfId="10084" priority="3717">
      <formula>_xlfn.ISFORMULA(H375)=TRUE</formula>
    </cfRule>
  </conditionalFormatting>
  <conditionalFormatting sqref="H375">
    <cfRule type="expression" dxfId="10083" priority="3716">
      <formula>_xlfn.ISFORMULA(H375)=TRUE</formula>
    </cfRule>
  </conditionalFormatting>
  <conditionalFormatting sqref="H375">
    <cfRule type="expression" dxfId="10082" priority="3715">
      <formula>_xlfn.ISFORMULA(H375)=TRUE</formula>
    </cfRule>
  </conditionalFormatting>
  <conditionalFormatting sqref="H375">
    <cfRule type="duplicateValues" dxfId="10081" priority="3711"/>
    <cfRule type="duplicateValues" dxfId="10080" priority="3712"/>
    <cfRule type="duplicateValues" dxfId="10079" priority="3713"/>
    <cfRule type="expression" dxfId="10078" priority="3714">
      <formula>_xlfn.ISFORMULA(H375)=TRUE</formula>
    </cfRule>
  </conditionalFormatting>
  <conditionalFormatting sqref="H375">
    <cfRule type="expression" dxfId="10077" priority="3710">
      <formula>_xlfn.ISFORMULA(H375)=TRUE</formula>
    </cfRule>
  </conditionalFormatting>
  <conditionalFormatting sqref="H375">
    <cfRule type="expression" dxfId="10076" priority="3709">
      <formula>_xlfn.ISFORMULA(H375)=TRUE</formula>
    </cfRule>
  </conditionalFormatting>
  <conditionalFormatting sqref="H375">
    <cfRule type="expression" dxfId="10075" priority="3708">
      <formula>_xlfn.ISFORMULA(H375)=TRUE</formula>
    </cfRule>
  </conditionalFormatting>
  <conditionalFormatting sqref="H378">
    <cfRule type="expression" dxfId="10074" priority="3707">
      <formula>_xlfn.ISFORMULA(H378)=TRUE</formula>
    </cfRule>
  </conditionalFormatting>
  <conditionalFormatting sqref="H379:H380">
    <cfRule type="expression" dxfId="10073" priority="3706">
      <formula>_xlfn.ISFORMULA(H379)=TRUE</formula>
    </cfRule>
  </conditionalFormatting>
  <conditionalFormatting sqref="H381:H386">
    <cfRule type="expression" dxfId="10072" priority="3705">
      <formula>_xlfn.ISFORMULA(H381)=TRUE</formula>
    </cfRule>
  </conditionalFormatting>
  <conditionalFormatting sqref="H378">
    <cfRule type="expression" dxfId="10071" priority="3704">
      <formula>_xlfn.ISFORMULA(H378)=TRUE</formula>
    </cfRule>
  </conditionalFormatting>
  <conditionalFormatting sqref="H379:H380">
    <cfRule type="expression" dxfId="10070" priority="3703">
      <formula>_xlfn.ISFORMULA(H379)=TRUE</formula>
    </cfRule>
  </conditionalFormatting>
  <conditionalFormatting sqref="H381">
    <cfRule type="expression" dxfId="10069" priority="3702">
      <formula>_xlfn.ISFORMULA(H381)=TRUE</formula>
    </cfRule>
  </conditionalFormatting>
  <conditionalFormatting sqref="H378:H381">
    <cfRule type="duplicateValues" dxfId="10068" priority="3698"/>
    <cfRule type="duplicateValues" dxfId="10067" priority="3699"/>
    <cfRule type="duplicateValues" dxfId="10066" priority="3700"/>
    <cfRule type="expression" dxfId="10065" priority="3701">
      <formula>_xlfn.ISFORMULA(H378)=TRUE</formula>
    </cfRule>
  </conditionalFormatting>
  <conditionalFormatting sqref="H378">
    <cfRule type="expression" dxfId="10064" priority="3697">
      <formula>_xlfn.ISFORMULA(H378)=TRUE</formula>
    </cfRule>
  </conditionalFormatting>
  <conditionalFormatting sqref="H379:H381">
    <cfRule type="expression" dxfId="10063" priority="3696">
      <formula>_xlfn.ISFORMULA(H379)=TRUE</formula>
    </cfRule>
  </conditionalFormatting>
  <conditionalFormatting sqref="H378:H381">
    <cfRule type="expression" dxfId="10062" priority="3695">
      <formula>_xlfn.ISFORMULA(H378)=TRUE</formula>
    </cfRule>
  </conditionalFormatting>
  <conditionalFormatting sqref="H378">
    <cfRule type="expression" dxfId="10061" priority="3694">
      <formula>_xlfn.ISFORMULA(H378)=TRUE</formula>
    </cfRule>
  </conditionalFormatting>
  <conditionalFormatting sqref="H379:H380">
    <cfRule type="expression" dxfId="10060" priority="3693">
      <formula>_xlfn.ISFORMULA(H379)=TRUE</formula>
    </cfRule>
  </conditionalFormatting>
  <conditionalFormatting sqref="H381:H386">
    <cfRule type="expression" dxfId="10059" priority="3692">
      <formula>_xlfn.ISFORMULA(H381)=TRUE</formula>
    </cfRule>
  </conditionalFormatting>
  <conditionalFormatting sqref="H378:H386">
    <cfRule type="duplicateValues" dxfId="10058" priority="3688"/>
    <cfRule type="duplicateValues" dxfId="10057" priority="3689"/>
    <cfRule type="duplicateValues" dxfId="10056" priority="3690"/>
    <cfRule type="expression" dxfId="10055" priority="3691">
      <formula>_xlfn.ISFORMULA(H378)=TRUE</formula>
    </cfRule>
  </conditionalFormatting>
  <conditionalFormatting sqref="H378">
    <cfRule type="expression" dxfId="10054" priority="3687">
      <formula>_xlfn.ISFORMULA(H378)=TRUE</formula>
    </cfRule>
  </conditionalFormatting>
  <conditionalFormatting sqref="H379:H382">
    <cfRule type="expression" dxfId="10053" priority="3686">
      <formula>_xlfn.ISFORMULA(H379)=TRUE</formula>
    </cfRule>
  </conditionalFormatting>
  <conditionalFormatting sqref="H383:H386">
    <cfRule type="expression" dxfId="10052" priority="3685">
      <formula>_xlfn.ISFORMULA(H383)=TRUE</formula>
    </cfRule>
  </conditionalFormatting>
  <conditionalFormatting sqref="H378:H381">
    <cfRule type="expression" dxfId="10051" priority="3684">
      <formula>_xlfn.ISFORMULA(H378)=TRUE</formula>
    </cfRule>
  </conditionalFormatting>
  <conditionalFormatting sqref="H378:H382">
    <cfRule type="expression" dxfId="10050" priority="3683">
      <formula>_xlfn.ISFORMULA(H378)=TRUE</formula>
    </cfRule>
  </conditionalFormatting>
  <conditionalFormatting sqref="H378:H382">
    <cfRule type="duplicateValues" dxfId="10049" priority="3682"/>
  </conditionalFormatting>
  <conditionalFormatting sqref="H378:H382">
    <cfRule type="duplicateValues" dxfId="10048" priority="3681"/>
  </conditionalFormatting>
  <conditionalFormatting sqref="H378:H381">
    <cfRule type="expression" dxfId="10047" priority="3680">
      <formula>_xlfn.ISFORMULA(H378)=TRUE</formula>
    </cfRule>
  </conditionalFormatting>
  <conditionalFormatting sqref="H378:H382">
    <cfRule type="duplicateValues" dxfId="10046" priority="3676"/>
    <cfRule type="duplicateValues" dxfId="10045" priority="3677"/>
    <cfRule type="duplicateValues" dxfId="10044" priority="3678"/>
    <cfRule type="expression" dxfId="10043" priority="3679">
      <formula>_xlfn.ISFORMULA(H378)=TRUE</formula>
    </cfRule>
  </conditionalFormatting>
  <conditionalFormatting sqref="H378:H382">
    <cfRule type="expression" dxfId="10042" priority="3675">
      <formula>_xlfn.ISFORMULA(H378)=TRUE</formula>
    </cfRule>
  </conditionalFormatting>
  <conditionalFormatting sqref="H383:H386">
    <cfRule type="expression" dxfId="10041" priority="3674">
      <formula>_xlfn.ISFORMULA(H383)=TRUE</formula>
    </cfRule>
  </conditionalFormatting>
  <conditionalFormatting sqref="H383:H386">
    <cfRule type="duplicateValues" dxfId="10040" priority="3673"/>
  </conditionalFormatting>
  <conditionalFormatting sqref="H383:H386">
    <cfRule type="duplicateValues" dxfId="10039" priority="3672"/>
  </conditionalFormatting>
  <conditionalFormatting sqref="H383:H386">
    <cfRule type="expression" dxfId="10038" priority="3671">
      <formula>_xlfn.ISFORMULA(H383)=TRUE</formula>
    </cfRule>
  </conditionalFormatting>
  <conditionalFormatting sqref="H379:H383">
    <cfRule type="expression" dxfId="10037" priority="3670">
      <formula>_xlfn.ISFORMULA(H379)=TRUE</formula>
    </cfRule>
  </conditionalFormatting>
  <conditionalFormatting sqref="H384:H385">
    <cfRule type="expression" dxfId="10036" priority="3669">
      <formula>_xlfn.ISFORMULA(H384)=TRUE</formula>
    </cfRule>
  </conditionalFormatting>
  <conditionalFormatting sqref="H386">
    <cfRule type="expression" dxfId="10035" priority="3668">
      <formula>_xlfn.ISFORMULA(H386)=TRUE</formula>
    </cfRule>
  </conditionalFormatting>
  <conditionalFormatting sqref="H379:H383">
    <cfRule type="expression" dxfId="10034" priority="3667">
      <formula>_xlfn.ISFORMULA(H379)=TRUE</formula>
    </cfRule>
  </conditionalFormatting>
  <conditionalFormatting sqref="H384:H385">
    <cfRule type="expression" dxfId="10033" priority="3666">
      <formula>_xlfn.ISFORMULA(H384)=TRUE</formula>
    </cfRule>
  </conditionalFormatting>
  <conditionalFormatting sqref="H386">
    <cfRule type="expression" dxfId="10032" priority="3665">
      <formula>_xlfn.ISFORMULA(H386)=TRUE</formula>
    </cfRule>
  </conditionalFormatting>
  <conditionalFormatting sqref="H378:H386">
    <cfRule type="duplicateValues" dxfId="10031" priority="3661"/>
    <cfRule type="duplicateValues" dxfId="10030" priority="3662"/>
    <cfRule type="duplicateValues" dxfId="10029" priority="3663"/>
    <cfRule type="expression" dxfId="10028" priority="3664">
      <formula>_xlfn.ISFORMULA(H378)=TRUE</formula>
    </cfRule>
  </conditionalFormatting>
  <conditionalFormatting sqref="H379:H383">
    <cfRule type="expression" dxfId="10027" priority="3660">
      <formula>_xlfn.ISFORMULA(H379)=TRUE</formula>
    </cfRule>
  </conditionalFormatting>
  <conditionalFormatting sqref="H384:H386">
    <cfRule type="expression" dxfId="10026" priority="3659">
      <formula>_xlfn.ISFORMULA(H384)=TRUE</formula>
    </cfRule>
  </conditionalFormatting>
  <conditionalFormatting sqref="H378:H379">
    <cfRule type="expression" dxfId="10025" priority="3658">
      <formula>_xlfn.ISFORMULA(H378)=TRUE</formula>
    </cfRule>
  </conditionalFormatting>
  <conditionalFormatting sqref="H380:H386">
    <cfRule type="expression" dxfId="10024" priority="3657">
      <formula>_xlfn.ISFORMULA(H380)=TRUE</formula>
    </cfRule>
  </conditionalFormatting>
  <conditionalFormatting sqref="H378">
    <cfRule type="expression" dxfId="10023" priority="3656">
      <formula>_xlfn.ISFORMULA(H378)=TRUE</formula>
    </cfRule>
  </conditionalFormatting>
  <conditionalFormatting sqref="H379:H380">
    <cfRule type="expression" dxfId="10022" priority="3655">
      <formula>_xlfn.ISFORMULA(H379)=TRUE</formula>
    </cfRule>
  </conditionalFormatting>
  <conditionalFormatting sqref="H381:H386">
    <cfRule type="expression" dxfId="10021" priority="3654">
      <formula>_xlfn.ISFORMULA(H381)=TRUE</formula>
    </cfRule>
  </conditionalFormatting>
  <conditionalFormatting sqref="H378">
    <cfRule type="expression" dxfId="10020" priority="3653">
      <formula>_xlfn.ISFORMULA(H378)=TRUE</formula>
    </cfRule>
  </conditionalFormatting>
  <conditionalFormatting sqref="H379:H380">
    <cfRule type="expression" dxfId="10019" priority="3652">
      <formula>_xlfn.ISFORMULA(H379)=TRUE</formula>
    </cfRule>
  </conditionalFormatting>
  <conditionalFormatting sqref="H381">
    <cfRule type="expression" dxfId="10018" priority="3651">
      <formula>_xlfn.ISFORMULA(H381)=TRUE</formula>
    </cfRule>
  </conditionalFormatting>
  <conditionalFormatting sqref="H378:H381">
    <cfRule type="duplicateValues" dxfId="10017" priority="3647"/>
    <cfRule type="duplicateValues" dxfId="10016" priority="3648"/>
    <cfRule type="duplicateValues" dxfId="10015" priority="3649"/>
    <cfRule type="expression" dxfId="10014" priority="3650">
      <formula>_xlfn.ISFORMULA(H378)=TRUE</formula>
    </cfRule>
  </conditionalFormatting>
  <conditionalFormatting sqref="H378">
    <cfRule type="expression" dxfId="10013" priority="3646">
      <formula>_xlfn.ISFORMULA(H378)=TRUE</formula>
    </cfRule>
  </conditionalFormatting>
  <conditionalFormatting sqref="H379:H381">
    <cfRule type="expression" dxfId="10012" priority="3645">
      <formula>_xlfn.ISFORMULA(H379)=TRUE</formula>
    </cfRule>
  </conditionalFormatting>
  <conditionalFormatting sqref="H378:H381">
    <cfRule type="expression" dxfId="10011" priority="3644">
      <formula>_xlfn.ISFORMULA(H378)=TRUE</formula>
    </cfRule>
  </conditionalFormatting>
  <conditionalFormatting sqref="H378">
    <cfRule type="expression" dxfId="10010" priority="3643">
      <formula>_xlfn.ISFORMULA(H378)=TRUE</formula>
    </cfRule>
  </conditionalFormatting>
  <conditionalFormatting sqref="H379:H380">
    <cfRule type="expression" dxfId="10009" priority="3642">
      <formula>_xlfn.ISFORMULA(H379)=TRUE</formula>
    </cfRule>
  </conditionalFormatting>
  <conditionalFormatting sqref="H381:H386">
    <cfRule type="expression" dxfId="10008" priority="3641">
      <formula>_xlfn.ISFORMULA(H381)=TRUE</formula>
    </cfRule>
  </conditionalFormatting>
  <conditionalFormatting sqref="H378:H386">
    <cfRule type="duplicateValues" dxfId="10007" priority="3637"/>
    <cfRule type="duplicateValues" dxfId="10006" priority="3638"/>
    <cfRule type="duplicateValues" dxfId="10005" priority="3639"/>
    <cfRule type="expression" dxfId="10004" priority="3640">
      <formula>_xlfn.ISFORMULA(H378)=TRUE</formula>
    </cfRule>
  </conditionalFormatting>
  <conditionalFormatting sqref="H378">
    <cfRule type="expression" dxfId="10003" priority="3636">
      <formula>_xlfn.ISFORMULA(H378)=TRUE</formula>
    </cfRule>
  </conditionalFormatting>
  <conditionalFormatting sqref="H379:H382">
    <cfRule type="expression" dxfId="10002" priority="3635">
      <formula>_xlfn.ISFORMULA(H379)=TRUE</formula>
    </cfRule>
  </conditionalFormatting>
  <conditionalFormatting sqref="H383:H386">
    <cfRule type="expression" dxfId="10001" priority="3634">
      <formula>_xlfn.ISFORMULA(H383)=TRUE</formula>
    </cfRule>
  </conditionalFormatting>
  <conditionalFormatting sqref="H378:H381">
    <cfRule type="expression" dxfId="10000" priority="3633">
      <formula>_xlfn.ISFORMULA(H378)=TRUE</formula>
    </cfRule>
  </conditionalFormatting>
  <conditionalFormatting sqref="H378:H382">
    <cfRule type="expression" dxfId="9999" priority="3632">
      <formula>_xlfn.ISFORMULA(H378)=TRUE</formula>
    </cfRule>
  </conditionalFormatting>
  <conditionalFormatting sqref="H378:H382">
    <cfRule type="duplicateValues" dxfId="9998" priority="3631"/>
  </conditionalFormatting>
  <conditionalFormatting sqref="H378:H382">
    <cfRule type="duplicateValues" dxfId="9997" priority="3630"/>
  </conditionalFormatting>
  <conditionalFormatting sqref="H378:H381">
    <cfRule type="expression" dxfId="9996" priority="3629">
      <formula>_xlfn.ISFORMULA(H378)=TRUE</formula>
    </cfRule>
  </conditionalFormatting>
  <conditionalFormatting sqref="H378:H382">
    <cfRule type="duplicateValues" dxfId="9995" priority="3625"/>
    <cfRule type="duplicateValues" dxfId="9994" priority="3626"/>
    <cfRule type="duplicateValues" dxfId="9993" priority="3627"/>
    <cfRule type="expression" dxfId="9992" priority="3628">
      <formula>_xlfn.ISFORMULA(H378)=TRUE</formula>
    </cfRule>
  </conditionalFormatting>
  <conditionalFormatting sqref="H378:H382">
    <cfRule type="expression" dxfId="9991" priority="3624">
      <formula>_xlfn.ISFORMULA(H378)=TRUE</formula>
    </cfRule>
  </conditionalFormatting>
  <conditionalFormatting sqref="H383:H386">
    <cfRule type="expression" dxfId="9990" priority="3623">
      <formula>_xlfn.ISFORMULA(H383)=TRUE</formula>
    </cfRule>
  </conditionalFormatting>
  <conditionalFormatting sqref="H383:H386">
    <cfRule type="duplicateValues" dxfId="9989" priority="3622"/>
  </conditionalFormatting>
  <conditionalFormatting sqref="H383:H386">
    <cfRule type="duplicateValues" dxfId="9988" priority="3621"/>
  </conditionalFormatting>
  <conditionalFormatting sqref="H383:H386">
    <cfRule type="expression" dxfId="9987" priority="3620">
      <formula>_xlfn.ISFORMULA(H383)=TRUE</formula>
    </cfRule>
  </conditionalFormatting>
  <conditionalFormatting sqref="H379:H383">
    <cfRule type="expression" dxfId="9986" priority="3619">
      <formula>_xlfn.ISFORMULA(H379)=TRUE</formula>
    </cfRule>
  </conditionalFormatting>
  <conditionalFormatting sqref="H384:H385">
    <cfRule type="expression" dxfId="9985" priority="3618">
      <formula>_xlfn.ISFORMULA(H384)=TRUE</formula>
    </cfRule>
  </conditionalFormatting>
  <conditionalFormatting sqref="H386">
    <cfRule type="expression" dxfId="9984" priority="3617">
      <formula>_xlfn.ISFORMULA(H386)=TRUE</formula>
    </cfRule>
  </conditionalFormatting>
  <conditionalFormatting sqref="H379:H383">
    <cfRule type="expression" dxfId="9983" priority="3616">
      <formula>_xlfn.ISFORMULA(H379)=TRUE</formula>
    </cfRule>
  </conditionalFormatting>
  <conditionalFormatting sqref="H384:H385">
    <cfRule type="expression" dxfId="9982" priority="3615">
      <formula>_xlfn.ISFORMULA(H384)=TRUE</formula>
    </cfRule>
  </conditionalFormatting>
  <conditionalFormatting sqref="H386">
    <cfRule type="expression" dxfId="9981" priority="3614">
      <formula>_xlfn.ISFORMULA(H386)=TRUE</formula>
    </cfRule>
  </conditionalFormatting>
  <conditionalFormatting sqref="H378:H386">
    <cfRule type="duplicateValues" dxfId="9980" priority="3610"/>
    <cfRule type="duplicateValues" dxfId="9979" priority="3611"/>
    <cfRule type="duplicateValues" dxfId="9978" priority="3612"/>
    <cfRule type="expression" dxfId="9977" priority="3613">
      <formula>_xlfn.ISFORMULA(H378)=TRUE</formula>
    </cfRule>
  </conditionalFormatting>
  <conditionalFormatting sqref="H379:H383">
    <cfRule type="expression" dxfId="9976" priority="3609">
      <formula>_xlfn.ISFORMULA(H379)=TRUE</formula>
    </cfRule>
  </conditionalFormatting>
  <conditionalFormatting sqref="H384:H386">
    <cfRule type="expression" dxfId="9975" priority="3608">
      <formula>_xlfn.ISFORMULA(H384)=TRUE</formula>
    </cfRule>
  </conditionalFormatting>
  <conditionalFormatting sqref="H378:H379">
    <cfRule type="expression" dxfId="9974" priority="3607">
      <formula>_xlfn.ISFORMULA(H378)=TRUE</formula>
    </cfRule>
  </conditionalFormatting>
  <conditionalFormatting sqref="H380:H386">
    <cfRule type="expression" dxfId="9973" priority="3606">
      <formula>_xlfn.ISFORMULA(H380)=TRUE</formula>
    </cfRule>
  </conditionalFormatting>
  <conditionalFormatting sqref="H327">
    <cfRule type="duplicateValues" dxfId="9972" priority="3601"/>
  </conditionalFormatting>
  <conditionalFormatting sqref="H327">
    <cfRule type="expression" dxfId="9971" priority="3605">
      <formula>_xlfn.ISFORMULA(H327)=TRUE</formula>
    </cfRule>
  </conditionalFormatting>
  <conditionalFormatting sqref="H327">
    <cfRule type="duplicateValues" dxfId="9970" priority="3604"/>
  </conditionalFormatting>
  <conditionalFormatting sqref="H327">
    <cfRule type="duplicateValues" dxfId="9969" priority="3603"/>
  </conditionalFormatting>
  <conditionalFormatting sqref="H327">
    <cfRule type="duplicateValues" dxfId="9968" priority="3602"/>
  </conditionalFormatting>
  <conditionalFormatting sqref="H327">
    <cfRule type="duplicateValues" dxfId="9967" priority="3596"/>
  </conditionalFormatting>
  <conditionalFormatting sqref="H327">
    <cfRule type="expression" dxfId="9966" priority="3600">
      <formula>_xlfn.ISFORMULA(H327)=TRUE</formula>
    </cfRule>
  </conditionalFormatting>
  <conditionalFormatting sqref="H327">
    <cfRule type="duplicateValues" dxfId="9965" priority="3599"/>
  </conditionalFormatting>
  <conditionalFormatting sqref="H327">
    <cfRule type="duplicateValues" dxfId="9964" priority="3598"/>
  </conditionalFormatting>
  <conditionalFormatting sqref="H327">
    <cfRule type="duplicateValues" dxfId="9963" priority="3597"/>
  </conditionalFormatting>
  <conditionalFormatting sqref="H31">
    <cfRule type="duplicateValues" dxfId="9962" priority="3591"/>
  </conditionalFormatting>
  <conditionalFormatting sqref="H31">
    <cfRule type="expression" dxfId="9961" priority="3595">
      <formula>_xlfn.ISFORMULA(H31)=TRUE</formula>
    </cfRule>
  </conditionalFormatting>
  <conditionalFormatting sqref="H31">
    <cfRule type="duplicateValues" dxfId="9960" priority="3594"/>
  </conditionalFormatting>
  <conditionalFormatting sqref="H31">
    <cfRule type="duplicateValues" dxfId="9959" priority="3593"/>
  </conditionalFormatting>
  <conditionalFormatting sqref="H31">
    <cfRule type="duplicateValues" dxfId="9958" priority="3592"/>
  </conditionalFormatting>
  <conditionalFormatting sqref="H33">
    <cfRule type="duplicateValues" dxfId="9957" priority="3586"/>
  </conditionalFormatting>
  <conditionalFormatting sqref="H33">
    <cfRule type="expression" dxfId="9956" priority="3590">
      <formula>_xlfn.ISFORMULA(H33)=TRUE</formula>
    </cfRule>
  </conditionalFormatting>
  <conditionalFormatting sqref="H33">
    <cfRule type="duplicateValues" dxfId="9955" priority="3589"/>
  </conditionalFormatting>
  <conditionalFormatting sqref="H33">
    <cfRule type="duplicateValues" dxfId="9954" priority="3588"/>
  </conditionalFormatting>
  <conditionalFormatting sqref="H33">
    <cfRule type="duplicateValues" dxfId="9953" priority="3587"/>
  </conditionalFormatting>
  <conditionalFormatting sqref="H33">
    <cfRule type="duplicateValues" dxfId="9952" priority="3581"/>
  </conditionalFormatting>
  <conditionalFormatting sqref="H33">
    <cfRule type="expression" dxfId="9951" priority="3585">
      <formula>_xlfn.ISFORMULA(H33)=TRUE</formula>
    </cfRule>
  </conditionalFormatting>
  <conditionalFormatting sqref="H33">
    <cfRule type="duplicateValues" dxfId="9950" priority="3584"/>
  </conditionalFormatting>
  <conditionalFormatting sqref="H33">
    <cfRule type="duplicateValues" dxfId="9949" priority="3583"/>
  </conditionalFormatting>
  <conditionalFormatting sqref="H33">
    <cfRule type="duplicateValues" dxfId="9948" priority="3582"/>
  </conditionalFormatting>
  <conditionalFormatting sqref="H34">
    <cfRule type="duplicateValues" dxfId="9947" priority="3576"/>
  </conditionalFormatting>
  <conditionalFormatting sqref="H34">
    <cfRule type="expression" dxfId="9946" priority="3580">
      <formula>_xlfn.ISFORMULA(H34)=TRUE</formula>
    </cfRule>
  </conditionalFormatting>
  <conditionalFormatting sqref="H34">
    <cfRule type="duplicateValues" dxfId="9945" priority="3579"/>
  </conditionalFormatting>
  <conditionalFormatting sqref="H34">
    <cfRule type="duplicateValues" dxfId="9944" priority="3578"/>
  </conditionalFormatting>
  <conditionalFormatting sqref="H34">
    <cfRule type="duplicateValues" dxfId="9943" priority="3577"/>
  </conditionalFormatting>
  <conditionalFormatting sqref="H34">
    <cfRule type="duplicateValues" dxfId="9942" priority="3571"/>
  </conditionalFormatting>
  <conditionalFormatting sqref="H34">
    <cfRule type="expression" dxfId="9941" priority="3575">
      <formula>_xlfn.ISFORMULA(H34)=TRUE</formula>
    </cfRule>
  </conditionalFormatting>
  <conditionalFormatting sqref="H34">
    <cfRule type="duplicateValues" dxfId="9940" priority="3574"/>
  </conditionalFormatting>
  <conditionalFormatting sqref="H34">
    <cfRule type="duplicateValues" dxfId="9939" priority="3573"/>
  </conditionalFormatting>
  <conditionalFormatting sqref="H34">
    <cfRule type="duplicateValues" dxfId="9938" priority="3572"/>
  </conditionalFormatting>
  <conditionalFormatting sqref="H34">
    <cfRule type="duplicateValues" dxfId="9937" priority="3566"/>
  </conditionalFormatting>
  <conditionalFormatting sqref="H34">
    <cfRule type="expression" dxfId="9936" priority="3570">
      <formula>_xlfn.ISFORMULA(H34)=TRUE</formula>
    </cfRule>
  </conditionalFormatting>
  <conditionalFormatting sqref="H34">
    <cfRule type="duplicateValues" dxfId="9935" priority="3569"/>
  </conditionalFormatting>
  <conditionalFormatting sqref="H34">
    <cfRule type="duplicateValues" dxfId="9934" priority="3568"/>
  </conditionalFormatting>
  <conditionalFormatting sqref="H34">
    <cfRule type="duplicateValues" dxfId="9933" priority="3567"/>
  </conditionalFormatting>
  <conditionalFormatting sqref="H34">
    <cfRule type="duplicateValues" dxfId="9932" priority="3561"/>
  </conditionalFormatting>
  <conditionalFormatting sqref="H34">
    <cfRule type="expression" dxfId="9931" priority="3565">
      <formula>_xlfn.ISFORMULA(H34)=TRUE</formula>
    </cfRule>
  </conditionalFormatting>
  <conditionalFormatting sqref="H34">
    <cfRule type="duplicateValues" dxfId="9930" priority="3564"/>
  </conditionalFormatting>
  <conditionalFormatting sqref="H34">
    <cfRule type="duplicateValues" dxfId="9929" priority="3563"/>
  </conditionalFormatting>
  <conditionalFormatting sqref="H34">
    <cfRule type="duplicateValues" dxfId="9928" priority="3562"/>
  </conditionalFormatting>
  <conditionalFormatting sqref="H32">
    <cfRule type="duplicateValues" dxfId="9927" priority="3556"/>
  </conditionalFormatting>
  <conditionalFormatting sqref="H32">
    <cfRule type="expression" dxfId="9926" priority="3560">
      <formula>_xlfn.ISFORMULA(H32)=TRUE</formula>
    </cfRule>
  </conditionalFormatting>
  <conditionalFormatting sqref="H32">
    <cfRule type="duplicateValues" dxfId="9925" priority="3559"/>
  </conditionalFormatting>
  <conditionalFormatting sqref="H32">
    <cfRule type="duplicateValues" dxfId="9924" priority="3558"/>
  </conditionalFormatting>
  <conditionalFormatting sqref="H32">
    <cfRule type="duplicateValues" dxfId="9923" priority="3557"/>
  </conditionalFormatting>
  <conditionalFormatting sqref="H32">
    <cfRule type="duplicateValues" dxfId="9922" priority="3551"/>
  </conditionalFormatting>
  <conditionalFormatting sqref="H32">
    <cfRule type="expression" dxfId="9921" priority="3555">
      <formula>_xlfn.ISFORMULA(H32)=TRUE</formula>
    </cfRule>
  </conditionalFormatting>
  <conditionalFormatting sqref="H32">
    <cfRule type="duplicateValues" dxfId="9920" priority="3554"/>
  </conditionalFormatting>
  <conditionalFormatting sqref="H32">
    <cfRule type="duplicateValues" dxfId="9919" priority="3553"/>
  </conditionalFormatting>
  <conditionalFormatting sqref="H32">
    <cfRule type="duplicateValues" dxfId="9918" priority="3552"/>
  </conditionalFormatting>
  <conditionalFormatting sqref="H33">
    <cfRule type="duplicateValues" dxfId="9917" priority="3546"/>
  </conditionalFormatting>
  <conditionalFormatting sqref="H33">
    <cfRule type="expression" dxfId="9916" priority="3550">
      <formula>_xlfn.ISFORMULA(H33)=TRUE</formula>
    </cfRule>
  </conditionalFormatting>
  <conditionalFormatting sqref="H33">
    <cfRule type="duplicateValues" dxfId="9915" priority="3549"/>
  </conditionalFormatting>
  <conditionalFormatting sqref="H33">
    <cfRule type="duplicateValues" dxfId="9914" priority="3548"/>
  </conditionalFormatting>
  <conditionalFormatting sqref="H33">
    <cfRule type="duplicateValues" dxfId="9913" priority="3547"/>
  </conditionalFormatting>
  <conditionalFormatting sqref="H33">
    <cfRule type="duplicateValues" dxfId="9912" priority="3541"/>
  </conditionalFormatting>
  <conditionalFormatting sqref="H33">
    <cfRule type="expression" dxfId="9911" priority="3545">
      <formula>_xlfn.ISFORMULA(H33)=TRUE</formula>
    </cfRule>
  </conditionalFormatting>
  <conditionalFormatting sqref="H33">
    <cfRule type="duplicateValues" dxfId="9910" priority="3544"/>
  </conditionalFormatting>
  <conditionalFormatting sqref="H33">
    <cfRule type="duplicateValues" dxfId="9909" priority="3543"/>
  </conditionalFormatting>
  <conditionalFormatting sqref="H33">
    <cfRule type="duplicateValues" dxfId="9908" priority="3542"/>
  </conditionalFormatting>
  <conditionalFormatting sqref="G305">
    <cfRule type="expression" dxfId="9907" priority="3525">
      <formula>_xlfn.ISFORMULA(G305)=TRUE</formula>
    </cfRule>
    <cfRule type="expression" dxfId="9906" priority="3526">
      <formula>_xlfn.ISFORMULA(G305)=TRUE</formula>
    </cfRule>
    <cfRule type="expression" dxfId="9905" priority="3527">
      <formula>_xlfn.ISFORMULA(G305)=TRUE</formula>
    </cfRule>
    <cfRule type="duplicateValues" dxfId="9904" priority="3528"/>
    <cfRule type="duplicateValues" dxfId="9903" priority="3529"/>
    <cfRule type="duplicateValues" dxfId="9902" priority="3530"/>
    <cfRule type="duplicateValues" dxfId="9901" priority="3531"/>
    <cfRule type="expression" dxfId="9900" priority="3532">
      <formula>_xlfn.ISFORMULA(G305)=TRUE</formula>
    </cfRule>
    <cfRule type="expression" dxfId="9899" priority="3533">
      <formula>_xlfn.ISFORMULA(G305)=TRUE</formula>
    </cfRule>
    <cfRule type="expression" dxfId="9898" priority="3534">
      <formula>_xlfn.ISFORMULA(G305)=TRUE</formula>
    </cfRule>
    <cfRule type="expression" dxfId="9897" priority="3535">
      <formula>_xlfn.ISFORMULA(G305)=TRUE</formula>
    </cfRule>
    <cfRule type="duplicateValues" dxfId="9896" priority="3536"/>
    <cfRule type="duplicateValues" dxfId="9895" priority="3537"/>
    <cfRule type="duplicateValues" dxfId="9894" priority="3538"/>
    <cfRule type="duplicateValues" dxfId="9893" priority="3539"/>
    <cfRule type="expression" dxfId="9892" priority="3540">
      <formula>_xlfn.ISFORMULA(G305)=TRUE</formula>
    </cfRule>
  </conditionalFormatting>
  <conditionalFormatting sqref="H305">
    <cfRule type="expression" dxfId="9891" priority="3509">
      <formula>_xlfn.ISFORMULA(H305)=TRUE</formula>
    </cfRule>
    <cfRule type="expression" dxfId="9890" priority="3510">
      <formula>_xlfn.ISFORMULA(H305)=TRUE</formula>
    </cfRule>
    <cfRule type="expression" dxfId="9889" priority="3511">
      <formula>_xlfn.ISFORMULA(H305)=TRUE</formula>
    </cfRule>
    <cfRule type="duplicateValues" dxfId="9888" priority="3512"/>
    <cfRule type="duplicateValues" dxfId="9887" priority="3513"/>
    <cfRule type="duplicateValues" dxfId="9886" priority="3514"/>
    <cfRule type="duplicateValues" dxfId="9885" priority="3515"/>
    <cfRule type="expression" dxfId="9884" priority="3516">
      <formula>_xlfn.ISFORMULA(H305)=TRUE</formula>
    </cfRule>
    <cfRule type="expression" dxfId="9883" priority="3517">
      <formula>_xlfn.ISFORMULA(H305)=TRUE</formula>
    </cfRule>
    <cfRule type="expression" dxfId="9882" priority="3518">
      <formula>_xlfn.ISFORMULA(H305)=TRUE</formula>
    </cfRule>
    <cfRule type="expression" dxfId="9881" priority="3519">
      <formula>_xlfn.ISFORMULA(H305)=TRUE</formula>
    </cfRule>
    <cfRule type="duplicateValues" dxfId="9880" priority="3520"/>
    <cfRule type="duplicateValues" dxfId="9879" priority="3521"/>
    <cfRule type="duplicateValues" dxfId="9878" priority="3522"/>
    <cfRule type="duplicateValues" dxfId="9877" priority="3523"/>
    <cfRule type="expression" dxfId="9876" priority="3524">
      <formula>_xlfn.ISFORMULA(H305)=TRUE</formula>
    </cfRule>
  </conditionalFormatting>
  <conditionalFormatting sqref="H127">
    <cfRule type="duplicateValues" dxfId="9875" priority="3503"/>
  </conditionalFormatting>
  <conditionalFormatting sqref="H127">
    <cfRule type="expression" dxfId="9874" priority="3508">
      <formula>_xlfn.ISFORMULA(H127)=TRUE</formula>
    </cfRule>
  </conditionalFormatting>
  <conditionalFormatting sqref="H127">
    <cfRule type="expression" dxfId="9873" priority="3506">
      <formula>_xlfn.ISFORMULA(H127)=TRUE</formula>
    </cfRule>
  </conditionalFormatting>
  <conditionalFormatting sqref="H127">
    <cfRule type="duplicateValues" dxfId="9872" priority="3507"/>
  </conditionalFormatting>
  <conditionalFormatting sqref="H127">
    <cfRule type="duplicateValues" dxfId="9871" priority="3505"/>
  </conditionalFormatting>
  <conditionalFormatting sqref="H127">
    <cfRule type="duplicateValues" dxfId="9870" priority="3504"/>
  </conditionalFormatting>
  <conditionalFormatting sqref="H129">
    <cfRule type="duplicateValues" dxfId="9869" priority="3497"/>
  </conditionalFormatting>
  <conditionalFormatting sqref="H129">
    <cfRule type="expression" dxfId="9868" priority="3502">
      <formula>_xlfn.ISFORMULA(H129)=TRUE</formula>
    </cfRule>
  </conditionalFormatting>
  <conditionalFormatting sqref="H129">
    <cfRule type="expression" dxfId="9867" priority="3500">
      <formula>_xlfn.ISFORMULA(H129)=TRUE</formula>
    </cfRule>
  </conditionalFormatting>
  <conditionalFormatting sqref="H129">
    <cfRule type="duplicateValues" dxfId="9866" priority="3501"/>
  </conditionalFormatting>
  <conditionalFormatting sqref="H129">
    <cfRule type="duplicateValues" dxfId="9865" priority="3499"/>
  </conditionalFormatting>
  <conditionalFormatting sqref="H129">
    <cfRule type="duplicateValues" dxfId="9864" priority="3498"/>
  </conditionalFormatting>
  <conditionalFormatting sqref="H131">
    <cfRule type="duplicateValues" dxfId="9863" priority="3491"/>
  </conditionalFormatting>
  <conditionalFormatting sqref="H131">
    <cfRule type="expression" dxfId="9862" priority="3496">
      <formula>_xlfn.ISFORMULA(H131)=TRUE</formula>
    </cfRule>
  </conditionalFormatting>
  <conditionalFormatting sqref="H131">
    <cfRule type="expression" dxfId="9861" priority="3494">
      <formula>_xlfn.ISFORMULA(H131)=TRUE</formula>
    </cfRule>
  </conditionalFormatting>
  <conditionalFormatting sqref="H131">
    <cfRule type="duplicateValues" dxfId="9860" priority="3495"/>
  </conditionalFormatting>
  <conditionalFormatting sqref="H131">
    <cfRule type="duplicateValues" dxfId="9859" priority="3493"/>
  </conditionalFormatting>
  <conditionalFormatting sqref="H131">
    <cfRule type="duplicateValues" dxfId="9858" priority="3492"/>
  </conditionalFormatting>
  <conditionalFormatting sqref="H127">
    <cfRule type="duplicateValues" dxfId="9857" priority="3485"/>
  </conditionalFormatting>
  <conditionalFormatting sqref="H127">
    <cfRule type="expression" dxfId="9856" priority="3490">
      <formula>_xlfn.ISFORMULA(H127)=TRUE</formula>
    </cfRule>
  </conditionalFormatting>
  <conditionalFormatting sqref="H127">
    <cfRule type="expression" dxfId="9855" priority="3488">
      <formula>_xlfn.ISFORMULA(H127)=TRUE</formula>
    </cfRule>
  </conditionalFormatting>
  <conditionalFormatting sqref="H127">
    <cfRule type="duplicateValues" dxfId="9854" priority="3489"/>
  </conditionalFormatting>
  <conditionalFormatting sqref="H127">
    <cfRule type="duplicateValues" dxfId="9853" priority="3487"/>
  </conditionalFormatting>
  <conditionalFormatting sqref="H127">
    <cfRule type="duplicateValues" dxfId="9852" priority="3486"/>
  </conditionalFormatting>
  <conditionalFormatting sqref="H129">
    <cfRule type="duplicateValues" dxfId="9851" priority="3479"/>
  </conditionalFormatting>
  <conditionalFormatting sqref="H129">
    <cfRule type="expression" dxfId="9850" priority="3484">
      <formula>_xlfn.ISFORMULA(H129)=TRUE</formula>
    </cfRule>
  </conditionalFormatting>
  <conditionalFormatting sqref="H129">
    <cfRule type="expression" dxfId="9849" priority="3482">
      <formula>_xlfn.ISFORMULA(H129)=TRUE</formula>
    </cfRule>
  </conditionalFormatting>
  <conditionalFormatting sqref="H129">
    <cfRule type="duplicateValues" dxfId="9848" priority="3483"/>
  </conditionalFormatting>
  <conditionalFormatting sqref="H129">
    <cfRule type="duplicateValues" dxfId="9847" priority="3481"/>
  </conditionalFormatting>
  <conditionalFormatting sqref="H129">
    <cfRule type="duplicateValues" dxfId="9846" priority="3480"/>
  </conditionalFormatting>
  <conditionalFormatting sqref="H127">
    <cfRule type="duplicateValues" dxfId="9845" priority="3473"/>
  </conditionalFormatting>
  <conditionalFormatting sqref="H127">
    <cfRule type="expression" dxfId="9844" priority="3478">
      <formula>_xlfn.ISFORMULA(H127)=TRUE</formula>
    </cfRule>
  </conditionalFormatting>
  <conditionalFormatting sqref="H127">
    <cfRule type="expression" dxfId="9843" priority="3476">
      <formula>_xlfn.ISFORMULA(H127)=TRUE</formula>
    </cfRule>
  </conditionalFormatting>
  <conditionalFormatting sqref="H127">
    <cfRule type="duplicateValues" dxfId="9842" priority="3477"/>
  </conditionalFormatting>
  <conditionalFormatting sqref="H127">
    <cfRule type="duplicateValues" dxfId="9841" priority="3475"/>
  </conditionalFormatting>
  <conditionalFormatting sqref="H127">
    <cfRule type="duplicateValues" dxfId="9840" priority="3474"/>
  </conditionalFormatting>
  <conditionalFormatting sqref="H129">
    <cfRule type="duplicateValues" dxfId="9839" priority="3467"/>
  </conditionalFormatting>
  <conditionalFormatting sqref="H129">
    <cfRule type="expression" dxfId="9838" priority="3472">
      <formula>_xlfn.ISFORMULA(H129)=TRUE</formula>
    </cfRule>
  </conditionalFormatting>
  <conditionalFormatting sqref="H129">
    <cfRule type="expression" dxfId="9837" priority="3470">
      <formula>_xlfn.ISFORMULA(H129)=TRUE</formula>
    </cfRule>
  </conditionalFormatting>
  <conditionalFormatting sqref="H129">
    <cfRule type="duplicateValues" dxfId="9836" priority="3471"/>
  </conditionalFormatting>
  <conditionalFormatting sqref="H129">
    <cfRule type="duplicateValues" dxfId="9835" priority="3469"/>
  </conditionalFormatting>
  <conditionalFormatting sqref="H129">
    <cfRule type="duplicateValues" dxfId="9834" priority="3468"/>
  </conditionalFormatting>
  <conditionalFormatting sqref="H127">
    <cfRule type="duplicateValues" dxfId="9833" priority="3461"/>
  </conditionalFormatting>
  <conditionalFormatting sqref="H127">
    <cfRule type="expression" dxfId="9832" priority="3466">
      <formula>_xlfn.ISFORMULA(H127)=TRUE</formula>
    </cfRule>
  </conditionalFormatting>
  <conditionalFormatting sqref="H127">
    <cfRule type="expression" dxfId="9831" priority="3464">
      <formula>_xlfn.ISFORMULA(H127)=TRUE</formula>
    </cfRule>
  </conditionalFormatting>
  <conditionalFormatting sqref="H127">
    <cfRule type="duplicateValues" dxfId="9830" priority="3465"/>
  </conditionalFormatting>
  <conditionalFormatting sqref="H127">
    <cfRule type="duplicateValues" dxfId="9829" priority="3463"/>
  </conditionalFormatting>
  <conditionalFormatting sqref="H127">
    <cfRule type="duplicateValues" dxfId="9828" priority="3462"/>
  </conditionalFormatting>
  <conditionalFormatting sqref="H129">
    <cfRule type="duplicateValues" dxfId="9827" priority="3455"/>
  </conditionalFormatting>
  <conditionalFormatting sqref="H129">
    <cfRule type="expression" dxfId="9826" priority="3460">
      <formula>_xlfn.ISFORMULA(H129)=TRUE</formula>
    </cfRule>
  </conditionalFormatting>
  <conditionalFormatting sqref="H129">
    <cfRule type="expression" dxfId="9825" priority="3458">
      <formula>_xlfn.ISFORMULA(H129)=TRUE</formula>
    </cfRule>
  </conditionalFormatting>
  <conditionalFormatting sqref="H129">
    <cfRule type="duplicateValues" dxfId="9824" priority="3459"/>
  </conditionalFormatting>
  <conditionalFormatting sqref="H129">
    <cfRule type="duplicateValues" dxfId="9823" priority="3457"/>
  </conditionalFormatting>
  <conditionalFormatting sqref="H129">
    <cfRule type="duplicateValues" dxfId="9822" priority="3456"/>
  </conditionalFormatting>
  <conditionalFormatting sqref="H133">
    <cfRule type="duplicateValues" dxfId="9821" priority="3449"/>
  </conditionalFormatting>
  <conditionalFormatting sqref="H133">
    <cfRule type="expression" dxfId="9820" priority="3454">
      <formula>_xlfn.ISFORMULA(H133)=TRUE</formula>
    </cfRule>
  </conditionalFormatting>
  <conditionalFormatting sqref="H133">
    <cfRule type="expression" dxfId="9819" priority="3452">
      <formula>_xlfn.ISFORMULA(H133)=TRUE</formula>
    </cfRule>
  </conditionalFormatting>
  <conditionalFormatting sqref="H133">
    <cfRule type="duplicateValues" dxfId="9818" priority="3453"/>
  </conditionalFormatting>
  <conditionalFormatting sqref="H133">
    <cfRule type="duplicateValues" dxfId="9817" priority="3451"/>
  </conditionalFormatting>
  <conditionalFormatting sqref="H133">
    <cfRule type="duplicateValues" dxfId="9816" priority="3450"/>
  </conditionalFormatting>
  <conditionalFormatting sqref="H128">
    <cfRule type="duplicateValues" dxfId="9815" priority="3443"/>
  </conditionalFormatting>
  <conditionalFormatting sqref="H128">
    <cfRule type="expression" dxfId="9814" priority="3448">
      <formula>_xlfn.ISFORMULA(H128)=TRUE</formula>
    </cfRule>
  </conditionalFormatting>
  <conditionalFormatting sqref="H128">
    <cfRule type="expression" dxfId="9813" priority="3446">
      <formula>_xlfn.ISFORMULA(H128)=TRUE</formula>
    </cfRule>
  </conditionalFormatting>
  <conditionalFormatting sqref="H128">
    <cfRule type="duplicateValues" dxfId="9812" priority="3447"/>
  </conditionalFormatting>
  <conditionalFormatting sqref="H128">
    <cfRule type="duplicateValues" dxfId="9811" priority="3445"/>
  </conditionalFormatting>
  <conditionalFormatting sqref="H128">
    <cfRule type="duplicateValues" dxfId="9810" priority="3444"/>
  </conditionalFormatting>
  <conditionalFormatting sqref="H130">
    <cfRule type="duplicateValues" dxfId="9809" priority="3436"/>
  </conditionalFormatting>
  <conditionalFormatting sqref="H130">
    <cfRule type="duplicateValues" dxfId="9808" priority="3439"/>
    <cfRule type="expression" dxfId="9807" priority="3440">
      <formula>_xlfn.ISFORMULA(H130)=TRUE</formula>
    </cfRule>
    <cfRule type="duplicateValues" dxfId="9806" priority="3441"/>
    <cfRule type="expression" dxfId="9805" priority="3442">
      <formula>_xlfn.ISFORMULA(H130)=TRUE</formula>
    </cfRule>
  </conditionalFormatting>
  <conditionalFormatting sqref="H130">
    <cfRule type="duplicateValues" dxfId="9804" priority="3438"/>
  </conditionalFormatting>
  <conditionalFormatting sqref="H130">
    <cfRule type="duplicateValues" dxfId="9803" priority="3437"/>
  </conditionalFormatting>
  <conditionalFormatting sqref="H127">
    <cfRule type="duplicateValues" dxfId="9802" priority="3430"/>
  </conditionalFormatting>
  <conditionalFormatting sqref="H127">
    <cfRule type="expression" dxfId="9801" priority="3435">
      <formula>_xlfn.ISFORMULA(H127)=TRUE</formula>
    </cfRule>
  </conditionalFormatting>
  <conditionalFormatting sqref="H127">
    <cfRule type="expression" dxfId="9800" priority="3433">
      <formula>_xlfn.ISFORMULA(H127)=TRUE</formula>
    </cfRule>
  </conditionalFormatting>
  <conditionalFormatting sqref="H127">
    <cfRule type="duplicateValues" dxfId="9799" priority="3434"/>
  </conditionalFormatting>
  <conditionalFormatting sqref="H127">
    <cfRule type="duplicateValues" dxfId="9798" priority="3432"/>
  </conditionalFormatting>
  <conditionalFormatting sqref="H127">
    <cfRule type="duplicateValues" dxfId="9797" priority="3431"/>
  </conditionalFormatting>
  <conditionalFormatting sqref="H133">
    <cfRule type="duplicateValues" dxfId="9796" priority="3428"/>
    <cfRule type="expression" dxfId="9795" priority="3429">
      <formula>_xlfn.ISFORMULA(H133)=TRUE</formula>
    </cfRule>
  </conditionalFormatting>
  <conditionalFormatting sqref="H135">
    <cfRule type="duplicateValues" dxfId="9794" priority="3424"/>
    <cfRule type="expression" dxfId="9793" priority="3425">
      <formula>_xlfn.ISFORMULA(H135)=TRUE</formula>
    </cfRule>
    <cfRule type="duplicateValues" dxfId="9792" priority="3426"/>
    <cfRule type="expression" dxfId="9791" priority="3427">
      <formula>_xlfn.ISFORMULA(H135)=TRUE</formula>
    </cfRule>
  </conditionalFormatting>
  <conditionalFormatting sqref="H129">
    <cfRule type="duplicateValues" dxfId="9790" priority="3418"/>
  </conditionalFormatting>
  <conditionalFormatting sqref="H129">
    <cfRule type="expression" dxfId="9789" priority="3423">
      <formula>_xlfn.ISFORMULA(H129)=TRUE</formula>
    </cfRule>
  </conditionalFormatting>
  <conditionalFormatting sqref="H129">
    <cfRule type="expression" dxfId="9788" priority="3421">
      <formula>_xlfn.ISFORMULA(H129)=TRUE</formula>
    </cfRule>
  </conditionalFormatting>
  <conditionalFormatting sqref="H129">
    <cfRule type="duplicateValues" dxfId="9787" priority="3422"/>
  </conditionalFormatting>
  <conditionalFormatting sqref="H129">
    <cfRule type="duplicateValues" dxfId="9786" priority="3420"/>
  </conditionalFormatting>
  <conditionalFormatting sqref="H129">
    <cfRule type="duplicateValues" dxfId="9785" priority="3419"/>
  </conditionalFormatting>
  <conditionalFormatting sqref="H131">
    <cfRule type="duplicateValues" dxfId="9784" priority="3412"/>
  </conditionalFormatting>
  <conditionalFormatting sqref="H131">
    <cfRule type="expression" dxfId="9783" priority="3417">
      <formula>_xlfn.ISFORMULA(H131)=TRUE</formula>
    </cfRule>
  </conditionalFormatting>
  <conditionalFormatting sqref="H131">
    <cfRule type="expression" dxfId="9782" priority="3415">
      <formula>_xlfn.ISFORMULA(H131)=TRUE</formula>
    </cfRule>
  </conditionalFormatting>
  <conditionalFormatting sqref="H131">
    <cfRule type="duplicateValues" dxfId="9781" priority="3416"/>
  </conditionalFormatting>
  <conditionalFormatting sqref="H131">
    <cfRule type="duplicateValues" dxfId="9780" priority="3414"/>
  </conditionalFormatting>
  <conditionalFormatting sqref="H131">
    <cfRule type="duplicateValues" dxfId="9779" priority="3413"/>
  </conditionalFormatting>
  <conditionalFormatting sqref="H129">
    <cfRule type="duplicateValues" dxfId="9778" priority="3406"/>
  </conditionalFormatting>
  <conditionalFormatting sqref="H129">
    <cfRule type="expression" dxfId="9777" priority="3411">
      <formula>_xlfn.ISFORMULA(H129)=TRUE</formula>
    </cfRule>
  </conditionalFormatting>
  <conditionalFormatting sqref="H129">
    <cfRule type="expression" dxfId="9776" priority="3409">
      <formula>_xlfn.ISFORMULA(H129)=TRUE</formula>
    </cfRule>
  </conditionalFormatting>
  <conditionalFormatting sqref="H129">
    <cfRule type="duplicateValues" dxfId="9775" priority="3410"/>
  </conditionalFormatting>
  <conditionalFormatting sqref="H129">
    <cfRule type="duplicateValues" dxfId="9774" priority="3408"/>
  </conditionalFormatting>
  <conditionalFormatting sqref="H129">
    <cfRule type="duplicateValues" dxfId="9773" priority="3407"/>
  </conditionalFormatting>
  <conditionalFormatting sqref="H131">
    <cfRule type="duplicateValues" dxfId="9772" priority="3400"/>
  </conditionalFormatting>
  <conditionalFormatting sqref="H131">
    <cfRule type="expression" dxfId="9771" priority="3405">
      <formula>_xlfn.ISFORMULA(H131)=TRUE</formula>
    </cfRule>
  </conditionalFormatting>
  <conditionalFormatting sqref="H131">
    <cfRule type="expression" dxfId="9770" priority="3403">
      <formula>_xlfn.ISFORMULA(H131)=TRUE</formula>
    </cfRule>
  </conditionalFormatting>
  <conditionalFormatting sqref="H131">
    <cfRule type="duplicateValues" dxfId="9769" priority="3404"/>
  </conditionalFormatting>
  <conditionalFormatting sqref="H131">
    <cfRule type="duplicateValues" dxfId="9768" priority="3402"/>
  </conditionalFormatting>
  <conditionalFormatting sqref="H131">
    <cfRule type="duplicateValues" dxfId="9767" priority="3401"/>
  </conditionalFormatting>
  <conditionalFormatting sqref="H129">
    <cfRule type="duplicateValues" dxfId="9766" priority="3394"/>
  </conditionalFormatting>
  <conditionalFormatting sqref="H129">
    <cfRule type="expression" dxfId="9765" priority="3399">
      <formula>_xlfn.ISFORMULA(H129)=TRUE</formula>
    </cfRule>
  </conditionalFormatting>
  <conditionalFormatting sqref="H129">
    <cfRule type="expression" dxfId="9764" priority="3397">
      <formula>_xlfn.ISFORMULA(H129)=TRUE</formula>
    </cfRule>
  </conditionalFormatting>
  <conditionalFormatting sqref="H129">
    <cfRule type="duplicateValues" dxfId="9763" priority="3398"/>
  </conditionalFormatting>
  <conditionalFormatting sqref="H129">
    <cfRule type="duplicateValues" dxfId="9762" priority="3396"/>
  </conditionalFormatting>
  <conditionalFormatting sqref="H129">
    <cfRule type="duplicateValues" dxfId="9761" priority="3395"/>
  </conditionalFormatting>
  <conditionalFormatting sqref="H129">
    <cfRule type="duplicateValues" dxfId="9760" priority="3388"/>
  </conditionalFormatting>
  <conditionalFormatting sqref="H129">
    <cfRule type="expression" dxfId="9759" priority="3393">
      <formula>_xlfn.ISFORMULA(H129)=TRUE</formula>
    </cfRule>
  </conditionalFormatting>
  <conditionalFormatting sqref="H129">
    <cfRule type="expression" dxfId="9758" priority="3391">
      <formula>_xlfn.ISFORMULA(H129)=TRUE</formula>
    </cfRule>
  </conditionalFormatting>
  <conditionalFormatting sqref="H129">
    <cfRule type="duplicateValues" dxfId="9757" priority="3392"/>
  </conditionalFormatting>
  <conditionalFormatting sqref="H129">
    <cfRule type="duplicateValues" dxfId="9756" priority="3390"/>
  </conditionalFormatting>
  <conditionalFormatting sqref="H129">
    <cfRule type="duplicateValues" dxfId="9755" priority="3389"/>
  </conditionalFormatting>
  <conditionalFormatting sqref="H128">
    <cfRule type="duplicateValues" dxfId="9754" priority="3382"/>
  </conditionalFormatting>
  <conditionalFormatting sqref="H128">
    <cfRule type="expression" dxfId="9753" priority="3387">
      <formula>_xlfn.ISFORMULA(H128)=TRUE</formula>
    </cfRule>
  </conditionalFormatting>
  <conditionalFormatting sqref="H128">
    <cfRule type="expression" dxfId="9752" priority="3385">
      <formula>_xlfn.ISFORMULA(H128)=TRUE</formula>
    </cfRule>
  </conditionalFormatting>
  <conditionalFormatting sqref="H128">
    <cfRule type="duplicateValues" dxfId="9751" priority="3386"/>
  </conditionalFormatting>
  <conditionalFormatting sqref="H128">
    <cfRule type="duplicateValues" dxfId="9750" priority="3384"/>
  </conditionalFormatting>
  <conditionalFormatting sqref="H128">
    <cfRule type="duplicateValues" dxfId="9749" priority="3383"/>
  </conditionalFormatting>
  <conditionalFormatting sqref="H130">
    <cfRule type="duplicateValues" dxfId="9748" priority="3376"/>
  </conditionalFormatting>
  <conditionalFormatting sqref="H130">
    <cfRule type="expression" dxfId="9747" priority="3381">
      <formula>_xlfn.ISFORMULA(H130)=TRUE</formula>
    </cfRule>
  </conditionalFormatting>
  <conditionalFormatting sqref="H130">
    <cfRule type="expression" dxfId="9746" priority="3379">
      <formula>_xlfn.ISFORMULA(H130)=TRUE</formula>
    </cfRule>
  </conditionalFormatting>
  <conditionalFormatting sqref="H130">
    <cfRule type="duplicateValues" dxfId="9745" priority="3380"/>
  </conditionalFormatting>
  <conditionalFormatting sqref="H130">
    <cfRule type="duplicateValues" dxfId="9744" priority="3378"/>
  </conditionalFormatting>
  <conditionalFormatting sqref="H130">
    <cfRule type="duplicateValues" dxfId="9743" priority="3377"/>
  </conditionalFormatting>
  <conditionalFormatting sqref="H132">
    <cfRule type="duplicateValues" dxfId="9742" priority="3370"/>
  </conditionalFormatting>
  <conditionalFormatting sqref="H132">
    <cfRule type="expression" dxfId="9741" priority="3375">
      <formula>_xlfn.ISFORMULA(H132)=TRUE</formula>
    </cfRule>
  </conditionalFormatting>
  <conditionalFormatting sqref="H132">
    <cfRule type="expression" dxfId="9740" priority="3373">
      <formula>_xlfn.ISFORMULA(H132)=TRUE</formula>
    </cfRule>
  </conditionalFormatting>
  <conditionalFormatting sqref="H132">
    <cfRule type="duplicateValues" dxfId="9739" priority="3374"/>
  </conditionalFormatting>
  <conditionalFormatting sqref="H132">
    <cfRule type="duplicateValues" dxfId="9738" priority="3372"/>
  </conditionalFormatting>
  <conditionalFormatting sqref="H132">
    <cfRule type="duplicateValues" dxfId="9737" priority="3371"/>
  </conditionalFormatting>
  <conditionalFormatting sqref="H132">
    <cfRule type="duplicateValues" dxfId="9736" priority="3364"/>
  </conditionalFormatting>
  <conditionalFormatting sqref="H132">
    <cfRule type="expression" dxfId="9735" priority="3369">
      <formula>_xlfn.ISFORMULA(H132)=TRUE</formula>
    </cfRule>
  </conditionalFormatting>
  <conditionalFormatting sqref="H132">
    <cfRule type="expression" dxfId="9734" priority="3367">
      <formula>_xlfn.ISFORMULA(H132)=TRUE</formula>
    </cfRule>
  </conditionalFormatting>
  <conditionalFormatting sqref="H132">
    <cfRule type="duplicateValues" dxfId="9733" priority="3368"/>
  </conditionalFormatting>
  <conditionalFormatting sqref="H132">
    <cfRule type="duplicateValues" dxfId="9732" priority="3366"/>
  </conditionalFormatting>
  <conditionalFormatting sqref="H132">
    <cfRule type="duplicateValues" dxfId="9731" priority="3365"/>
  </conditionalFormatting>
  <conditionalFormatting sqref="H132">
    <cfRule type="duplicateValues" dxfId="9730" priority="3358"/>
  </conditionalFormatting>
  <conditionalFormatting sqref="H132">
    <cfRule type="expression" dxfId="9729" priority="3363">
      <formula>_xlfn.ISFORMULA(H132)=TRUE</formula>
    </cfRule>
  </conditionalFormatting>
  <conditionalFormatting sqref="H132">
    <cfRule type="expression" dxfId="9728" priority="3361">
      <formula>_xlfn.ISFORMULA(H132)=TRUE</formula>
    </cfRule>
  </conditionalFormatting>
  <conditionalFormatting sqref="H132">
    <cfRule type="duplicateValues" dxfId="9727" priority="3362"/>
  </conditionalFormatting>
  <conditionalFormatting sqref="H132">
    <cfRule type="duplicateValues" dxfId="9726" priority="3360"/>
  </conditionalFormatting>
  <conditionalFormatting sqref="H132">
    <cfRule type="duplicateValues" dxfId="9725" priority="3359"/>
  </conditionalFormatting>
  <conditionalFormatting sqref="H132">
    <cfRule type="duplicateValues" dxfId="9724" priority="3352"/>
  </conditionalFormatting>
  <conditionalFormatting sqref="H132">
    <cfRule type="expression" dxfId="9723" priority="3357">
      <formula>_xlfn.ISFORMULA(H132)=TRUE</formula>
    </cfRule>
  </conditionalFormatting>
  <conditionalFormatting sqref="H132">
    <cfRule type="expression" dxfId="9722" priority="3355">
      <formula>_xlfn.ISFORMULA(H132)=TRUE</formula>
    </cfRule>
  </conditionalFormatting>
  <conditionalFormatting sqref="H132">
    <cfRule type="duplicateValues" dxfId="9721" priority="3356"/>
  </conditionalFormatting>
  <conditionalFormatting sqref="H132">
    <cfRule type="duplicateValues" dxfId="9720" priority="3354"/>
  </conditionalFormatting>
  <conditionalFormatting sqref="H132">
    <cfRule type="duplicateValues" dxfId="9719" priority="3353"/>
  </conditionalFormatting>
  <conditionalFormatting sqref="H134">
    <cfRule type="duplicateValues" dxfId="9718" priority="3346"/>
  </conditionalFormatting>
  <conditionalFormatting sqref="H134">
    <cfRule type="expression" dxfId="9717" priority="3351">
      <formula>_xlfn.ISFORMULA(H134)=TRUE</formula>
    </cfRule>
  </conditionalFormatting>
  <conditionalFormatting sqref="H134">
    <cfRule type="expression" dxfId="9716" priority="3349">
      <formula>_xlfn.ISFORMULA(H134)=TRUE</formula>
    </cfRule>
  </conditionalFormatting>
  <conditionalFormatting sqref="H134">
    <cfRule type="duplicateValues" dxfId="9715" priority="3350"/>
  </conditionalFormatting>
  <conditionalFormatting sqref="H134">
    <cfRule type="duplicateValues" dxfId="9714" priority="3348"/>
  </conditionalFormatting>
  <conditionalFormatting sqref="H134">
    <cfRule type="duplicateValues" dxfId="9713" priority="3347"/>
  </conditionalFormatting>
  <conditionalFormatting sqref="H134">
    <cfRule type="duplicateValues" dxfId="9712" priority="3340"/>
  </conditionalFormatting>
  <conditionalFormatting sqref="H134">
    <cfRule type="expression" dxfId="9711" priority="3345">
      <formula>_xlfn.ISFORMULA(H134)=TRUE</formula>
    </cfRule>
  </conditionalFormatting>
  <conditionalFormatting sqref="H134">
    <cfRule type="expression" dxfId="9710" priority="3343">
      <formula>_xlfn.ISFORMULA(H134)=TRUE</formula>
    </cfRule>
  </conditionalFormatting>
  <conditionalFormatting sqref="H134">
    <cfRule type="duplicateValues" dxfId="9709" priority="3344"/>
  </conditionalFormatting>
  <conditionalFormatting sqref="H134">
    <cfRule type="duplicateValues" dxfId="9708" priority="3342"/>
  </conditionalFormatting>
  <conditionalFormatting sqref="H134">
    <cfRule type="duplicateValues" dxfId="9707" priority="3341"/>
  </conditionalFormatting>
  <conditionalFormatting sqref="H134">
    <cfRule type="duplicateValues" dxfId="9706" priority="3334"/>
  </conditionalFormatting>
  <conditionalFormatting sqref="H134">
    <cfRule type="expression" dxfId="9705" priority="3339">
      <formula>_xlfn.ISFORMULA(H134)=TRUE</formula>
    </cfRule>
  </conditionalFormatting>
  <conditionalFormatting sqref="H134">
    <cfRule type="expression" dxfId="9704" priority="3337">
      <formula>_xlfn.ISFORMULA(H134)=TRUE</formula>
    </cfRule>
  </conditionalFormatting>
  <conditionalFormatting sqref="H134">
    <cfRule type="duplicateValues" dxfId="9703" priority="3338"/>
  </conditionalFormatting>
  <conditionalFormatting sqref="H134">
    <cfRule type="duplicateValues" dxfId="9702" priority="3336"/>
  </conditionalFormatting>
  <conditionalFormatting sqref="H134">
    <cfRule type="duplicateValues" dxfId="9701" priority="3335"/>
  </conditionalFormatting>
  <conditionalFormatting sqref="H134">
    <cfRule type="duplicateValues" dxfId="9700" priority="3328"/>
  </conditionalFormatting>
  <conditionalFormatting sqref="H134">
    <cfRule type="expression" dxfId="9699" priority="3333">
      <formula>_xlfn.ISFORMULA(H134)=TRUE</formula>
    </cfRule>
  </conditionalFormatting>
  <conditionalFormatting sqref="H134">
    <cfRule type="expression" dxfId="9698" priority="3331">
      <formula>_xlfn.ISFORMULA(H134)=TRUE</formula>
    </cfRule>
  </conditionalFormatting>
  <conditionalFormatting sqref="H134">
    <cfRule type="duplicateValues" dxfId="9697" priority="3332"/>
  </conditionalFormatting>
  <conditionalFormatting sqref="H134">
    <cfRule type="duplicateValues" dxfId="9696" priority="3330"/>
  </conditionalFormatting>
  <conditionalFormatting sqref="H134">
    <cfRule type="duplicateValues" dxfId="9695" priority="3329"/>
  </conditionalFormatting>
  <conditionalFormatting sqref="H128">
    <cfRule type="duplicateValues" dxfId="9694" priority="3322"/>
  </conditionalFormatting>
  <conditionalFormatting sqref="H128">
    <cfRule type="expression" dxfId="9693" priority="3327">
      <formula>_xlfn.ISFORMULA(H128)=TRUE</formula>
    </cfRule>
  </conditionalFormatting>
  <conditionalFormatting sqref="H128">
    <cfRule type="expression" dxfId="9692" priority="3325">
      <formula>_xlfn.ISFORMULA(H128)=TRUE</formula>
    </cfRule>
  </conditionalFormatting>
  <conditionalFormatting sqref="H128">
    <cfRule type="duplicateValues" dxfId="9691" priority="3326"/>
  </conditionalFormatting>
  <conditionalFormatting sqref="H128">
    <cfRule type="duplicateValues" dxfId="9690" priority="3324"/>
  </conditionalFormatting>
  <conditionalFormatting sqref="H128">
    <cfRule type="duplicateValues" dxfId="9689" priority="3323"/>
  </conditionalFormatting>
  <conditionalFormatting sqref="H130">
    <cfRule type="duplicateValues" dxfId="9688" priority="3316"/>
  </conditionalFormatting>
  <conditionalFormatting sqref="H130">
    <cfRule type="expression" dxfId="9687" priority="3321">
      <formula>_xlfn.ISFORMULA(H130)=TRUE</formula>
    </cfRule>
  </conditionalFormatting>
  <conditionalFormatting sqref="H130">
    <cfRule type="expression" dxfId="9686" priority="3319">
      <formula>_xlfn.ISFORMULA(H130)=TRUE</formula>
    </cfRule>
  </conditionalFormatting>
  <conditionalFormatting sqref="H130">
    <cfRule type="duplicateValues" dxfId="9685" priority="3320"/>
  </conditionalFormatting>
  <conditionalFormatting sqref="H130">
    <cfRule type="duplicateValues" dxfId="9684" priority="3318"/>
  </conditionalFormatting>
  <conditionalFormatting sqref="H130">
    <cfRule type="duplicateValues" dxfId="9683" priority="3317"/>
  </conditionalFormatting>
  <conditionalFormatting sqref="H128">
    <cfRule type="duplicateValues" dxfId="9682" priority="3310"/>
  </conditionalFormatting>
  <conditionalFormatting sqref="H128">
    <cfRule type="expression" dxfId="9681" priority="3315">
      <formula>_xlfn.ISFORMULA(H128)=TRUE</formula>
    </cfRule>
  </conditionalFormatting>
  <conditionalFormatting sqref="H128">
    <cfRule type="expression" dxfId="9680" priority="3313">
      <formula>_xlfn.ISFORMULA(H128)=TRUE</formula>
    </cfRule>
  </conditionalFormatting>
  <conditionalFormatting sqref="H128">
    <cfRule type="duplicateValues" dxfId="9679" priority="3314"/>
  </conditionalFormatting>
  <conditionalFormatting sqref="H128">
    <cfRule type="duplicateValues" dxfId="9678" priority="3312"/>
  </conditionalFormatting>
  <conditionalFormatting sqref="H128">
    <cfRule type="duplicateValues" dxfId="9677" priority="3311"/>
  </conditionalFormatting>
  <conditionalFormatting sqref="H128">
    <cfRule type="duplicateValues" dxfId="9676" priority="3304"/>
  </conditionalFormatting>
  <conditionalFormatting sqref="H128">
    <cfRule type="expression" dxfId="9675" priority="3309">
      <formula>_xlfn.ISFORMULA(H128)=TRUE</formula>
    </cfRule>
  </conditionalFormatting>
  <conditionalFormatting sqref="H128">
    <cfRule type="expression" dxfId="9674" priority="3307">
      <formula>_xlfn.ISFORMULA(H128)=TRUE</formula>
    </cfRule>
  </conditionalFormatting>
  <conditionalFormatting sqref="H128">
    <cfRule type="duplicateValues" dxfId="9673" priority="3308"/>
  </conditionalFormatting>
  <conditionalFormatting sqref="H128">
    <cfRule type="duplicateValues" dxfId="9672" priority="3306"/>
  </conditionalFormatting>
  <conditionalFormatting sqref="H128">
    <cfRule type="duplicateValues" dxfId="9671" priority="3305"/>
  </conditionalFormatting>
  <conditionalFormatting sqref="H128">
    <cfRule type="duplicateValues" dxfId="9670" priority="3298"/>
  </conditionalFormatting>
  <conditionalFormatting sqref="H128">
    <cfRule type="expression" dxfId="9669" priority="3303">
      <formula>_xlfn.ISFORMULA(H128)=TRUE</formula>
    </cfRule>
  </conditionalFormatting>
  <conditionalFormatting sqref="H128">
    <cfRule type="expression" dxfId="9668" priority="3301">
      <formula>_xlfn.ISFORMULA(H128)=TRUE</formula>
    </cfRule>
  </conditionalFormatting>
  <conditionalFormatting sqref="H128">
    <cfRule type="duplicateValues" dxfId="9667" priority="3302"/>
  </conditionalFormatting>
  <conditionalFormatting sqref="H128">
    <cfRule type="duplicateValues" dxfId="9666" priority="3300"/>
  </conditionalFormatting>
  <conditionalFormatting sqref="H128">
    <cfRule type="duplicateValues" dxfId="9665" priority="3299"/>
  </conditionalFormatting>
  <conditionalFormatting sqref="H132">
    <cfRule type="duplicateValues" dxfId="9664" priority="3292"/>
  </conditionalFormatting>
  <conditionalFormatting sqref="H132">
    <cfRule type="expression" dxfId="9663" priority="3297">
      <formula>_xlfn.ISFORMULA(H132)=TRUE</formula>
    </cfRule>
  </conditionalFormatting>
  <conditionalFormatting sqref="H132">
    <cfRule type="expression" dxfId="9662" priority="3295">
      <formula>_xlfn.ISFORMULA(H132)=TRUE</formula>
    </cfRule>
  </conditionalFormatting>
  <conditionalFormatting sqref="H132">
    <cfRule type="duplicateValues" dxfId="9661" priority="3296"/>
  </conditionalFormatting>
  <conditionalFormatting sqref="H132">
    <cfRule type="duplicateValues" dxfId="9660" priority="3294"/>
  </conditionalFormatting>
  <conditionalFormatting sqref="H132">
    <cfRule type="duplicateValues" dxfId="9659" priority="3293"/>
  </conditionalFormatting>
  <conditionalFormatting sqref="H127">
    <cfRule type="duplicateValues" dxfId="9658" priority="3286"/>
  </conditionalFormatting>
  <conditionalFormatting sqref="H127">
    <cfRule type="expression" dxfId="9657" priority="3291">
      <formula>_xlfn.ISFORMULA(H127)=TRUE</formula>
    </cfRule>
  </conditionalFormatting>
  <conditionalFormatting sqref="H127">
    <cfRule type="expression" dxfId="9656" priority="3289">
      <formula>_xlfn.ISFORMULA(H127)=TRUE</formula>
    </cfRule>
  </conditionalFormatting>
  <conditionalFormatting sqref="H127">
    <cfRule type="duplicateValues" dxfId="9655" priority="3290"/>
  </conditionalFormatting>
  <conditionalFormatting sqref="H127">
    <cfRule type="duplicateValues" dxfId="9654" priority="3288"/>
  </conditionalFormatting>
  <conditionalFormatting sqref="H127">
    <cfRule type="duplicateValues" dxfId="9653" priority="3287"/>
  </conditionalFormatting>
  <conditionalFormatting sqref="H129">
    <cfRule type="duplicateValues" dxfId="9652" priority="3279"/>
  </conditionalFormatting>
  <conditionalFormatting sqref="H129">
    <cfRule type="duplicateValues" dxfId="9651" priority="3282"/>
    <cfRule type="expression" dxfId="9650" priority="3283">
      <formula>_xlfn.ISFORMULA(H129)=TRUE</formula>
    </cfRule>
    <cfRule type="duplicateValues" dxfId="9649" priority="3284"/>
    <cfRule type="expression" dxfId="9648" priority="3285">
      <formula>_xlfn.ISFORMULA(H129)=TRUE</formula>
    </cfRule>
  </conditionalFormatting>
  <conditionalFormatting sqref="H129">
    <cfRule type="duplicateValues" dxfId="9647" priority="3281"/>
  </conditionalFormatting>
  <conditionalFormatting sqref="H129">
    <cfRule type="duplicateValues" dxfId="9646" priority="3280"/>
  </conditionalFormatting>
  <conditionalFormatting sqref="H132">
    <cfRule type="duplicateValues" dxfId="9645" priority="3277"/>
    <cfRule type="expression" dxfId="9644" priority="3278">
      <formula>_xlfn.ISFORMULA(H132)=TRUE</formula>
    </cfRule>
  </conditionalFormatting>
  <conditionalFormatting sqref="H134">
    <cfRule type="duplicateValues" dxfId="9643" priority="3273"/>
    <cfRule type="expression" dxfId="9642" priority="3274">
      <formula>_xlfn.ISFORMULA(H134)=TRUE</formula>
    </cfRule>
    <cfRule type="duplicateValues" dxfId="9641" priority="3275"/>
    <cfRule type="expression" dxfId="9640" priority="3276">
      <formula>_xlfn.ISFORMULA(H134)=TRUE</formula>
    </cfRule>
  </conditionalFormatting>
  <conditionalFormatting sqref="H128">
    <cfRule type="duplicateValues" dxfId="9639" priority="3267"/>
  </conditionalFormatting>
  <conditionalFormatting sqref="H128">
    <cfRule type="expression" dxfId="9638" priority="3272">
      <formula>_xlfn.ISFORMULA(H128)=TRUE</formula>
    </cfRule>
  </conditionalFormatting>
  <conditionalFormatting sqref="H128">
    <cfRule type="expression" dxfId="9637" priority="3270">
      <formula>_xlfn.ISFORMULA(H128)=TRUE</formula>
    </cfRule>
  </conditionalFormatting>
  <conditionalFormatting sqref="H128">
    <cfRule type="duplicateValues" dxfId="9636" priority="3271"/>
  </conditionalFormatting>
  <conditionalFormatting sqref="H128">
    <cfRule type="duplicateValues" dxfId="9635" priority="3269"/>
  </conditionalFormatting>
  <conditionalFormatting sqref="H128">
    <cfRule type="duplicateValues" dxfId="9634" priority="3268"/>
  </conditionalFormatting>
  <conditionalFormatting sqref="H130">
    <cfRule type="duplicateValues" dxfId="9633" priority="3261"/>
  </conditionalFormatting>
  <conditionalFormatting sqref="H130">
    <cfRule type="expression" dxfId="9632" priority="3266">
      <formula>_xlfn.ISFORMULA(H130)=TRUE</formula>
    </cfRule>
  </conditionalFormatting>
  <conditionalFormatting sqref="H130">
    <cfRule type="expression" dxfId="9631" priority="3264">
      <formula>_xlfn.ISFORMULA(H130)=TRUE</formula>
    </cfRule>
  </conditionalFormatting>
  <conditionalFormatting sqref="H130">
    <cfRule type="duplicateValues" dxfId="9630" priority="3265"/>
  </conditionalFormatting>
  <conditionalFormatting sqref="H130">
    <cfRule type="duplicateValues" dxfId="9629" priority="3263"/>
  </conditionalFormatting>
  <conditionalFormatting sqref="H130">
    <cfRule type="duplicateValues" dxfId="9628" priority="3262"/>
  </conditionalFormatting>
  <conditionalFormatting sqref="H128">
    <cfRule type="duplicateValues" dxfId="9627" priority="3255"/>
  </conditionalFormatting>
  <conditionalFormatting sqref="H128">
    <cfRule type="expression" dxfId="9626" priority="3260">
      <formula>_xlfn.ISFORMULA(H128)=TRUE</formula>
    </cfRule>
  </conditionalFormatting>
  <conditionalFormatting sqref="H128">
    <cfRule type="expression" dxfId="9625" priority="3258">
      <formula>_xlfn.ISFORMULA(H128)=TRUE</formula>
    </cfRule>
  </conditionalFormatting>
  <conditionalFormatting sqref="H128">
    <cfRule type="duplicateValues" dxfId="9624" priority="3259"/>
  </conditionalFormatting>
  <conditionalFormatting sqref="H128">
    <cfRule type="duplicateValues" dxfId="9623" priority="3257"/>
  </conditionalFormatting>
  <conditionalFormatting sqref="H128">
    <cfRule type="duplicateValues" dxfId="9622" priority="3256"/>
  </conditionalFormatting>
  <conditionalFormatting sqref="H130">
    <cfRule type="duplicateValues" dxfId="9621" priority="3249"/>
  </conditionalFormatting>
  <conditionalFormatting sqref="H130">
    <cfRule type="expression" dxfId="9620" priority="3254">
      <formula>_xlfn.ISFORMULA(H130)=TRUE</formula>
    </cfRule>
  </conditionalFormatting>
  <conditionalFormatting sqref="H130">
    <cfRule type="expression" dxfId="9619" priority="3252">
      <formula>_xlfn.ISFORMULA(H130)=TRUE</formula>
    </cfRule>
  </conditionalFormatting>
  <conditionalFormatting sqref="H130">
    <cfRule type="duplicateValues" dxfId="9618" priority="3253"/>
  </conditionalFormatting>
  <conditionalFormatting sqref="H130">
    <cfRule type="duplicateValues" dxfId="9617" priority="3251"/>
  </conditionalFormatting>
  <conditionalFormatting sqref="H130">
    <cfRule type="duplicateValues" dxfId="9616" priority="3250"/>
  </conditionalFormatting>
  <conditionalFormatting sqref="H128">
    <cfRule type="duplicateValues" dxfId="9615" priority="3243"/>
  </conditionalFormatting>
  <conditionalFormatting sqref="H128">
    <cfRule type="expression" dxfId="9614" priority="3248">
      <formula>_xlfn.ISFORMULA(H128)=TRUE</formula>
    </cfRule>
  </conditionalFormatting>
  <conditionalFormatting sqref="H128">
    <cfRule type="expression" dxfId="9613" priority="3246">
      <formula>_xlfn.ISFORMULA(H128)=TRUE</formula>
    </cfRule>
  </conditionalFormatting>
  <conditionalFormatting sqref="H128">
    <cfRule type="duplicateValues" dxfId="9612" priority="3247"/>
  </conditionalFormatting>
  <conditionalFormatting sqref="H128">
    <cfRule type="duplicateValues" dxfId="9611" priority="3245"/>
  </conditionalFormatting>
  <conditionalFormatting sqref="H128">
    <cfRule type="duplicateValues" dxfId="9610" priority="3244"/>
  </conditionalFormatting>
  <conditionalFormatting sqref="H128">
    <cfRule type="duplicateValues" dxfId="9609" priority="3237"/>
  </conditionalFormatting>
  <conditionalFormatting sqref="H128">
    <cfRule type="expression" dxfId="9608" priority="3242">
      <formula>_xlfn.ISFORMULA(H128)=TRUE</formula>
    </cfRule>
  </conditionalFormatting>
  <conditionalFormatting sqref="H128">
    <cfRule type="expression" dxfId="9607" priority="3240">
      <formula>_xlfn.ISFORMULA(H128)=TRUE</formula>
    </cfRule>
  </conditionalFormatting>
  <conditionalFormatting sqref="H128">
    <cfRule type="duplicateValues" dxfId="9606" priority="3241"/>
  </conditionalFormatting>
  <conditionalFormatting sqref="H128">
    <cfRule type="duplicateValues" dxfId="9605" priority="3239"/>
  </conditionalFormatting>
  <conditionalFormatting sqref="H128">
    <cfRule type="duplicateValues" dxfId="9604" priority="3238"/>
  </conditionalFormatting>
  <conditionalFormatting sqref="H127">
    <cfRule type="duplicateValues" dxfId="9603" priority="3231"/>
  </conditionalFormatting>
  <conditionalFormatting sqref="H127">
    <cfRule type="expression" dxfId="9602" priority="3236">
      <formula>_xlfn.ISFORMULA(H127)=TRUE</formula>
    </cfRule>
  </conditionalFormatting>
  <conditionalFormatting sqref="H127">
    <cfRule type="expression" dxfId="9601" priority="3234">
      <formula>_xlfn.ISFORMULA(H127)=TRUE</formula>
    </cfRule>
  </conditionalFormatting>
  <conditionalFormatting sqref="H127">
    <cfRule type="duplicateValues" dxfId="9600" priority="3235"/>
  </conditionalFormatting>
  <conditionalFormatting sqref="H127">
    <cfRule type="duplicateValues" dxfId="9599" priority="3233"/>
  </conditionalFormatting>
  <conditionalFormatting sqref="H127">
    <cfRule type="duplicateValues" dxfId="9598" priority="3232"/>
  </conditionalFormatting>
  <conditionalFormatting sqref="H129">
    <cfRule type="duplicateValues" dxfId="9597" priority="3225"/>
  </conditionalFormatting>
  <conditionalFormatting sqref="H129">
    <cfRule type="expression" dxfId="9596" priority="3230">
      <formula>_xlfn.ISFORMULA(H129)=TRUE</formula>
    </cfRule>
  </conditionalFormatting>
  <conditionalFormatting sqref="H129">
    <cfRule type="expression" dxfId="9595" priority="3228">
      <formula>_xlfn.ISFORMULA(H129)=TRUE</formula>
    </cfRule>
  </conditionalFormatting>
  <conditionalFormatting sqref="H129">
    <cfRule type="duplicateValues" dxfId="9594" priority="3229"/>
  </conditionalFormatting>
  <conditionalFormatting sqref="H129">
    <cfRule type="duplicateValues" dxfId="9593" priority="3227"/>
  </conditionalFormatting>
  <conditionalFormatting sqref="H129">
    <cfRule type="duplicateValues" dxfId="9592" priority="3226"/>
  </conditionalFormatting>
  <conditionalFormatting sqref="H131">
    <cfRule type="duplicateValues" dxfId="9591" priority="3219"/>
  </conditionalFormatting>
  <conditionalFormatting sqref="H131">
    <cfRule type="expression" dxfId="9590" priority="3224">
      <formula>_xlfn.ISFORMULA(H131)=TRUE</formula>
    </cfRule>
  </conditionalFormatting>
  <conditionalFormatting sqref="H131">
    <cfRule type="expression" dxfId="9589" priority="3222">
      <formula>_xlfn.ISFORMULA(H131)=TRUE</formula>
    </cfRule>
  </conditionalFormatting>
  <conditionalFormatting sqref="H131">
    <cfRule type="duplicateValues" dxfId="9588" priority="3223"/>
  </conditionalFormatting>
  <conditionalFormatting sqref="H131">
    <cfRule type="duplicateValues" dxfId="9587" priority="3221"/>
  </conditionalFormatting>
  <conditionalFormatting sqref="H131">
    <cfRule type="duplicateValues" dxfId="9586" priority="3220"/>
  </conditionalFormatting>
  <conditionalFormatting sqref="H131">
    <cfRule type="duplicateValues" dxfId="9585" priority="3213"/>
  </conditionalFormatting>
  <conditionalFormatting sqref="H131">
    <cfRule type="expression" dxfId="9584" priority="3218">
      <formula>_xlfn.ISFORMULA(H131)=TRUE</formula>
    </cfRule>
  </conditionalFormatting>
  <conditionalFormatting sqref="H131">
    <cfRule type="expression" dxfId="9583" priority="3216">
      <formula>_xlfn.ISFORMULA(H131)=TRUE</formula>
    </cfRule>
  </conditionalFormatting>
  <conditionalFormatting sqref="H131">
    <cfRule type="duplicateValues" dxfId="9582" priority="3217"/>
  </conditionalFormatting>
  <conditionalFormatting sqref="H131">
    <cfRule type="duplicateValues" dxfId="9581" priority="3215"/>
  </conditionalFormatting>
  <conditionalFormatting sqref="H131">
    <cfRule type="duplicateValues" dxfId="9580" priority="3214"/>
  </conditionalFormatting>
  <conditionalFormatting sqref="H131">
    <cfRule type="duplicateValues" dxfId="9579" priority="3207"/>
  </conditionalFormatting>
  <conditionalFormatting sqref="H131">
    <cfRule type="expression" dxfId="9578" priority="3212">
      <formula>_xlfn.ISFORMULA(H131)=TRUE</formula>
    </cfRule>
  </conditionalFormatting>
  <conditionalFormatting sqref="H131">
    <cfRule type="expression" dxfId="9577" priority="3210">
      <formula>_xlfn.ISFORMULA(H131)=TRUE</formula>
    </cfRule>
  </conditionalFormatting>
  <conditionalFormatting sqref="H131">
    <cfRule type="duplicateValues" dxfId="9576" priority="3211"/>
  </conditionalFormatting>
  <conditionalFormatting sqref="H131">
    <cfRule type="duplicateValues" dxfId="9575" priority="3209"/>
  </conditionalFormatting>
  <conditionalFormatting sqref="H131">
    <cfRule type="duplicateValues" dxfId="9574" priority="3208"/>
  </conditionalFormatting>
  <conditionalFormatting sqref="H131">
    <cfRule type="duplicateValues" dxfId="9573" priority="3201"/>
  </conditionalFormatting>
  <conditionalFormatting sqref="H131">
    <cfRule type="expression" dxfId="9572" priority="3206">
      <formula>_xlfn.ISFORMULA(H131)=TRUE</formula>
    </cfRule>
  </conditionalFormatting>
  <conditionalFormatting sqref="H131">
    <cfRule type="expression" dxfId="9571" priority="3204">
      <formula>_xlfn.ISFORMULA(H131)=TRUE</formula>
    </cfRule>
  </conditionalFormatting>
  <conditionalFormatting sqref="H131">
    <cfRule type="duplicateValues" dxfId="9570" priority="3205"/>
  </conditionalFormatting>
  <conditionalFormatting sqref="H131">
    <cfRule type="duplicateValues" dxfId="9569" priority="3203"/>
  </conditionalFormatting>
  <conditionalFormatting sqref="H131">
    <cfRule type="duplicateValues" dxfId="9568" priority="3202"/>
  </conditionalFormatting>
  <conditionalFormatting sqref="H133">
    <cfRule type="duplicateValues" dxfId="9567" priority="3195"/>
  </conditionalFormatting>
  <conditionalFormatting sqref="H133">
    <cfRule type="expression" dxfId="9566" priority="3200">
      <formula>_xlfn.ISFORMULA(H133)=TRUE</formula>
    </cfRule>
  </conditionalFormatting>
  <conditionalFormatting sqref="H133">
    <cfRule type="expression" dxfId="9565" priority="3198">
      <formula>_xlfn.ISFORMULA(H133)=TRUE</formula>
    </cfRule>
  </conditionalFormatting>
  <conditionalFormatting sqref="H133">
    <cfRule type="duplicateValues" dxfId="9564" priority="3199"/>
  </conditionalFormatting>
  <conditionalFormatting sqref="H133">
    <cfRule type="duplicateValues" dxfId="9563" priority="3197"/>
  </conditionalFormatting>
  <conditionalFormatting sqref="H133">
    <cfRule type="duplicateValues" dxfId="9562" priority="3196"/>
  </conditionalFormatting>
  <conditionalFormatting sqref="H133">
    <cfRule type="duplicateValues" dxfId="9561" priority="3189"/>
  </conditionalFormatting>
  <conditionalFormatting sqref="H133">
    <cfRule type="expression" dxfId="9560" priority="3194">
      <formula>_xlfn.ISFORMULA(H133)=TRUE</formula>
    </cfRule>
  </conditionalFormatting>
  <conditionalFormatting sqref="H133">
    <cfRule type="expression" dxfId="9559" priority="3192">
      <formula>_xlfn.ISFORMULA(H133)=TRUE</formula>
    </cfRule>
  </conditionalFormatting>
  <conditionalFormatting sqref="H133">
    <cfRule type="duplicateValues" dxfId="9558" priority="3193"/>
  </conditionalFormatting>
  <conditionalFormatting sqref="H133">
    <cfRule type="duplicateValues" dxfId="9557" priority="3191"/>
  </conditionalFormatting>
  <conditionalFormatting sqref="H133">
    <cfRule type="duplicateValues" dxfId="9556" priority="3190"/>
  </conditionalFormatting>
  <conditionalFormatting sqref="H133">
    <cfRule type="duplicateValues" dxfId="9555" priority="3183"/>
  </conditionalFormatting>
  <conditionalFormatting sqref="H133">
    <cfRule type="expression" dxfId="9554" priority="3188">
      <formula>_xlfn.ISFORMULA(H133)=TRUE</formula>
    </cfRule>
  </conditionalFormatting>
  <conditionalFormatting sqref="H133">
    <cfRule type="expression" dxfId="9553" priority="3186">
      <formula>_xlfn.ISFORMULA(H133)=TRUE</formula>
    </cfRule>
  </conditionalFormatting>
  <conditionalFormatting sqref="H133">
    <cfRule type="duplicateValues" dxfId="9552" priority="3187"/>
  </conditionalFormatting>
  <conditionalFormatting sqref="H133">
    <cfRule type="duplicateValues" dxfId="9551" priority="3185"/>
  </conditionalFormatting>
  <conditionalFormatting sqref="H133">
    <cfRule type="duplicateValues" dxfId="9550" priority="3184"/>
  </conditionalFormatting>
  <conditionalFormatting sqref="H133">
    <cfRule type="duplicateValues" dxfId="9549" priority="3177"/>
  </conditionalFormatting>
  <conditionalFormatting sqref="H133">
    <cfRule type="expression" dxfId="9548" priority="3182">
      <formula>_xlfn.ISFORMULA(H133)=TRUE</formula>
    </cfRule>
  </conditionalFormatting>
  <conditionalFormatting sqref="H133">
    <cfRule type="expression" dxfId="9547" priority="3180">
      <formula>_xlfn.ISFORMULA(H133)=TRUE</formula>
    </cfRule>
  </conditionalFormatting>
  <conditionalFormatting sqref="H133">
    <cfRule type="duplicateValues" dxfId="9546" priority="3181"/>
  </conditionalFormatting>
  <conditionalFormatting sqref="H133">
    <cfRule type="duplicateValues" dxfId="9545" priority="3179"/>
  </conditionalFormatting>
  <conditionalFormatting sqref="H133">
    <cfRule type="duplicateValues" dxfId="9544" priority="3178"/>
  </conditionalFormatting>
  <conditionalFormatting sqref="H135">
    <cfRule type="duplicateValues" dxfId="9543" priority="3171"/>
  </conditionalFormatting>
  <conditionalFormatting sqref="H135">
    <cfRule type="expression" dxfId="9542" priority="3176">
      <formula>_xlfn.ISFORMULA(H135)=TRUE</formula>
    </cfRule>
  </conditionalFormatting>
  <conditionalFormatting sqref="H135">
    <cfRule type="expression" dxfId="9541" priority="3174">
      <formula>_xlfn.ISFORMULA(H135)=TRUE</formula>
    </cfRule>
  </conditionalFormatting>
  <conditionalFormatting sqref="H135">
    <cfRule type="duplicateValues" dxfId="9540" priority="3175"/>
  </conditionalFormatting>
  <conditionalFormatting sqref="H135">
    <cfRule type="duplicateValues" dxfId="9539" priority="3173"/>
  </conditionalFormatting>
  <conditionalFormatting sqref="H135">
    <cfRule type="duplicateValues" dxfId="9538" priority="3172"/>
  </conditionalFormatting>
  <conditionalFormatting sqref="H135">
    <cfRule type="duplicateValues" dxfId="9537" priority="3165"/>
  </conditionalFormatting>
  <conditionalFormatting sqref="H135">
    <cfRule type="expression" dxfId="9536" priority="3170">
      <formula>_xlfn.ISFORMULA(H135)=TRUE</formula>
    </cfRule>
  </conditionalFormatting>
  <conditionalFormatting sqref="H135">
    <cfRule type="expression" dxfId="9535" priority="3168">
      <formula>_xlfn.ISFORMULA(H135)=TRUE</formula>
    </cfRule>
  </conditionalFormatting>
  <conditionalFormatting sqref="H135">
    <cfRule type="duplicateValues" dxfId="9534" priority="3169"/>
  </conditionalFormatting>
  <conditionalFormatting sqref="H135">
    <cfRule type="duplicateValues" dxfId="9533" priority="3167"/>
  </conditionalFormatting>
  <conditionalFormatting sqref="H135">
    <cfRule type="duplicateValues" dxfId="9532" priority="3166"/>
  </conditionalFormatting>
  <conditionalFormatting sqref="H135">
    <cfRule type="duplicateValues" dxfId="9531" priority="3159"/>
  </conditionalFormatting>
  <conditionalFormatting sqref="H135">
    <cfRule type="expression" dxfId="9530" priority="3164">
      <formula>_xlfn.ISFORMULA(H135)=TRUE</formula>
    </cfRule>
  </conditionalFormatting>
  <conditionalFormatting sqref="H135">
    <cfRule type="expression" dxfId="9529" priority="3162">
      <formula>_xlfn.ISFORMULA(H135)=TRUE</formula>
    </cfRule>
  </conditionalFormatting>
  <conditionalFormatting sqref="H135">
    <cfRule type="duplicateValues" dxfId="9528" priority="3163"/>
  </conditionalFormatting>
  <conditionalFormatting sqref="H135">
    <cfRule type="duplicateValues" dxfId="9527" priority="3161"/>
  </conditionalFormatting>
  <conditionalFormatting sqref="H135">
    <cfRule type="duplicateValues" dxfId="9526" priority="3160"/>
  </conditionalFormatting>
  <conditionalFormatting sqref="H135">
    <cfRule type="duplicateValues" dxfId="9525" priority="3153"/>
  </conditionalFormatting>
  <conditionalFormatting sqref="H135">
    <cfRule type="expression" dxfId="9524" priority="3158">
      <formula>_xlfn.ISFORMULA(H135)=TRUE</formula>
    </cfRule>
  </conditionalFormatting>
  <conditionalFormatting sqref="H135">
    <cfRule type="expression" dxfId="9523" priority="3156">
      <formula>_xlfn.ISFORMULA(H135)=TRUE</formula>
    </cfRule>
  </conditionalFormatting>
  <conditionalFormatting sqref="H135">
    <cfRule type="duplicateValues" dxfId="9522" priority="3157"/>
  </conditionalFormatting>
  <conditionalFormatting sqref="H135">
    <cfRule type="duplicateValues" dxfId="9521" priority="3155"/>
  </conditionalFormatting>
  <conditionalFormatting sqref="H135">
    <cfRule type="duplicateValues" dxfId="9520" priority="3154"/>
  </conditionalFormatting>
  <conditionalFormatting sqref="H137">
    <cfRule type="duplicateValues" dxfId="9519" priority="3147"/>
  </conditionalFormatting>
  <conditionalFormatting sqref="H137">
    <cfRule type="expression" dxfId="9518" priority="3152">
      <formula>_xlfn.ISFORMULA(H137)=TRUE</formula>
    </cfRule>
  </conditionalFormatting>
  <conditionalFormatting sqref="H137">
    <cfRule type="expression" dxfId="9517" priority="3150">
      <formula>_xlfn.ISFORMULA(H137)=TRUE</formula>
    </cfRule>
  </conditionalFormatting>
  <conditionalFormatting sqref="H137">
    <cfRule type="duplicateValues" dxfId="9516" priority="3151"/>
  </conditionalFormatting>
  <conditionalFormatting sqref="H137">
    <cfRule type="duplicateValues" dxfId="9515" priority="3149"/>
  </conditionalFormatting>
  <conditionalFormatting sqref="H137">
    <cfRule type="duplicateValues" dxfId="9514" priority="3148"/>
  </conditionalFormatting>
  <conditionalFormatting sqref="H137">
    <cfRule type="duplicateValues" dxfId="9513" priority="3141"/>
  </conditionalFormatting>
  <conditionalFormatting sqref="H137">
    <cfRule type="expression" dxfId="9512" priority="3146">
      <formula>_xlfn.ISFORMULA(H137)=TRUE</formula>
    </cfRule>
  </conditionalFormatting>
  <conditionalFormatting sqref="H137">
    <cfRule type="expression" dxfId="9511" priority="3144">
      <formula>_xlfn.ISFORMULA(H137)=TRUE</formula>
    </cfRule>
  </conditionalFormatting>
  <conditionalFormatting sqref="H137">
    <cfRule type="duplicateValues" dxfId="9510" priority="3145"/>
  </conditionalFormatting>
  <conditionalFormatting sqref="H137">
    <cfRule type="duplicateValues" dxfId="9509" priority="3143"/>
  </conditionalFormatting>
  <conditionalFormatting sqref="H137">
    <cfRule type="duplicateValues" dxfId="9508" priority="3142"/>
  </conditionalFormatting>
  <conditionalFormatting sqref="H136">
    <cfRule type="duplicateValues" dxfId="9507" priority="3135"/>
  </conditionalFormatting>
  <conditionalFormatting sqref="H136">
    <cfRule type="expression" dxfId="9506" priority="3140">
      <formula>_xlfn.ISFORMULA(H136)=TRUE</formula>
    </cfRule>
  </conditionalFormatting>
  <conditionalFormatting sqref="H136">
    <cfRule type="expression" dxfId="9505" priority="3138">
      <formula>_xlfn.ISFORMULA(H136)=TRUE</formula>
    </cfRule>
  </conditionalFormatting>
  <conditionalFormatting sqref="H136">
    <cfRule type="duplicateValues" dxfId="9504" priority="3139"/>
  </conditionalFormatting>
  <conditionalFormatting sqref="H136">
    <cfRule type="duplicateValues" dxfId="9503" priority="3137"/>
  </conditionalFormatting>
  <conditionalFormatting sqref="H136">
    <cfRule type="duplicateValues" dxfId="9502" priority="3136"/>
  </conditionalFormatting>
  <conditionalFormatting sqref="H135">
    <cfRule type="duplicateValues" dxfId="9501" priority="3129"/>
  </conditionalFormatting>
  <conditionalFormatting sqref="H135">
    <cfRule type="expression" dxfId="9500" priority="3134">
      <formula>_xlfn.ISFORMULA(H135)=TRUE</formula>
    </cfRule>
  </conditionalFormatting>
  <conditionalFormatting sqref="H135">
    <cfRule type="expression" dxfId="9499" priority="3132">
      <formula>_xlfn.ISFORMULA(H135)=TRUE</formula>
    </cfRule>
  </conditionalFormatting>
  <conditionalFormatting sqref="H135">
    <cfRule type="duplicateValues" dxfId="9498" priority="3133"/>
  </conditionalFormatting>
  <conditionalFormatting sqref="H135">
    <cfRule type="duplicateValues" dxfId="9497" priority="3131"/>
  </conditionalFormatting>
  <conditionalFormatting sqref="H135">
    <cfRule type="duplicateValues" dxfId="9496" priority="3130"/>
  </conditionalFormatting>
  <conditionalFormatting sqref="H137">
    <cfRule type="duplicateValues" dxfId="9495" priority="3124"/>
  </conditionalFormatting>
  <conditionalFormatting sqref="H137">
    <cfRule type="duplicateValues" dxfId="9494" priority="3127"/>
    <cfRule type="expression" dxfId="9493" priority="3128">
      <formula>_xlfn.ISFORMULA(H137)=TRUE</formula>
    </cfRule>
  </conditionalFormatting>
  <conditionalFormatting sqref="H137">
    <cfRule type="duplicateValues" dxfId="9492" priority="3126"/>
  </conditionalFormatting>
  <conditionalFormatting sqref="H137">
    <cfRule type="duplicateValues" dxfId="9491" priority="3125"/>
  </conditionalFormatting>
  <conditionalFormatting sqref="H145">
    <cfRule type="duplicateValues" dxfId="9490" priority="3120"/>
  </conditionalFormatting>
  <conditionalFormatting sqref="H145">
    <cfRule type="duplicateValues" dxfId="9489" priority="3122"/>
  </conditionalFormatting>
  <conditionalFormatting sqref="H145">
    <cfRule type="duplicateValues" dxfId="9488" priority="3121"/>
  </conditionalFormatting>
  <conditionalFormatting sqref="H145">
    <cfRule type="expression" dxfId="9487" priority="3123">
      <formula>_xlfn.ISFORMULA(H145)=TRUE</formula>
    </cfRule>
  </conditionalFormatting>
  <conditionalFormatting sqref="H141">
    <cfRule type="duplicateValues" dxfId="9486" priority="3113"/>
  </conditionalFormatting>
  <conditionalFormatting sqref="H141">
    <cfRule type="duplicateValues" dxfId="9485" priority="3114"/>
    <cfRule type="duplicateValues" dxfId="9484" priority="3115"/>
    <cfRule type="expression" dxfId="9483" priority="3116">
      <formula>_xlfn.ISFORMULA(H141)=TRUE</formula>
    </cfRule>
  </conditionalFormatting>
  <conditionalFormatting sqref="H141">
    <cfRule type="duplicateValues" dxfId="9482" priority="3118"/>
  </conditionalFormatting>
  <conditionalFormatting sqref="H141">
    <cfRule type="duplicateValues" dxfId="9481" priority="3117"/>
  </conditionalFormatting>
  <conditionalFormatting sqref="H141">
    <cfRule type="expression" dxfId="9480" priority="3119">
      <formula>_xlfn.ISFORMULA(H141)=TRUE</formula>
    </cfRule>
  </conditionalFormatting>
  <conditionalFormatting sqref="H146">
    <cfRule type="duplicateValues" dxfId="9479" priority="3112"/>
  </conditionalFormatting>
  <conditionalFormatting sqref="H140">
    <cfRule type="duplicateValues" dxfId="9478" priority="3111"/>
  </conditionalFormatting>
  <conditionalFormatting sqref="H142">
    <cfRule type="duplicateValues" dxfId="9477" priority="3110"/>
  </conditionalFormatting>
  <conditionalFormatting sqref="H141">
    <cfRule type="duplicateValues" dxfId="9476" priority="3104"/>
  </conditionalFormatting>
  <conditionalFormatting sqref="H141">
    <cfRule type="expression" dxfId="9475" priority="3109">
      <formula>_xlfn.ISFORMULA(H141)=TRUE</formula>
    </cfRule>
  </conditionalFormatting>
  <conditionalFormatting sqref="H141">
    <cfRule type="expression" dxfId="9474" priority="3107">
      <formula>_xlfn.ISFORMULA(H141)=TRUE</formula>
    </cfRule>
  </conditionalFormatting>
  <conditionalFormatting sqref="H141">
    <cfRule type="duplicateValues" dxfId="9473" priority="3108"/>
  </conditionalFormatting>
  <conditionalFormatting sqref="H141">
    <cfRule type="duplicateValues" dxfId="9472" priority="3106"/>
  </conditionalFormatting>
  <conditionalFormatting sqref="H141">
    <cfRule type="duplicateValues" dxfId="9471" priority="3105"/>
  </conditionalFormatting>
  <conditionalFormatting sqref="H143">
    <cfRule type="duplicateValues" dxfId="9470" priority="3098"/>
  </conditionalFormatting>
  <conditionalFormatting sqref="H143">
    <cfRule type="expression" dxfId="9469" priority="3103">
      <formula>_xlfn.ISFORMULA(H143)=TRUE</formula>
    </cfRule>
  </conditionalFormatting>
  <conditionalFormatting sqref="H143">
    <cfRule type="expression" dxfId="9468" priority="3101">
      <formula>_xlfn.ISFORMULA(H143)=TRUE</formula>
    </cfRule>
  </conditionalFormatting>
  <conditionalFormatting sqref="H143">
    <cfRule type="duplicateValues" dxfId="9467" priority="3102"/>
  </conditionalFormatting>
  <conditionalFormatting sqref="H143">
    <cfRule type="duplicateValues" dxfId="9466" priority="3100"/>
  </conditionalFormatting>
  <conditionalFormatting sqref="H143">
    <cfRule type="duplicateValues" dxfId="9465" priority="3099"/>
  </conditionalFormatting>
  <conditionalFormatting sqref="H140">
    <cfRule type="duplicateValues" dxfId="9464" priority="3091"/>
  </conditionalFormatting>
  <conditionalFormatting sqref="H140">
    <cfRule type="duplicateValues" dxfId="9463" priority="3094"/>
    <cfRule type="expression" dxfId="9462" priority="3095">
      <formula>_xlfn.ISFORMULA(H140)=TRUE</formula>
    </cfRule>
    <cfRule type="duplicateValues" dxfId="9461" priority="3096"/>
    <cfRule type="expression" dxfId="9460" priority="3097">
      <formula>_xlfn.ISFORMULA(H140)=TRUE</formula>
    </cfRule>
  </conditionalFormatting>
  <conditionalFormatting sqref="H140">
    <cfRule type="duplicateValues" dxfId="9459" priority="3093"/>
  </conditionalFormatting>
  <conditionalFormatting sqref="H140">
    <cfRule type="duplicateValues" dxfId="9458" priority="3092"/>
  </conditionalFormatting>
  <conditionalFormatting sqref="H150">
    <cfRule type="duplicateValues" dxfId="9457" priority="3087"/>
  </conditionalFormatting>
  <conditionalFormatting sqref="H150">
    <cfRule type="duplicateValues" dxfId="9456" priority="3089"/>
  </conditionalFormatting>
  <conditionalFormatting sqref="H150">
    <cfRule type="duplicateValues" dxfId="9455" priority="3088"/>
  </conditionalFormatting>
  <conditionalFormatting sqref="H150">
    <cfRule type="expression" dxfId="9454" priority="3090">
      <formula>_xlfn.ISFORMULA(H150)=TRUE</formula>
    </cfRule>
  </conditionalFormatting>
  <conditionalFormatting sqref="H148">
    <cfRule type="duplicateValues" dxfId="9453" priority="3083"/>
  </conditionalFormatting>
  <conditionalFormatting sqref="H148">
    <cfRule type="duplicateValues" dxfId="9452" priority="3085"/>
  </conditionalFormatting>
  <conditionalFormatting sqref="H148">
    <cfRule type="duplicateValues" dxfId="9451" priority="3084"/>
  </conditionalFormatting>
  <conditionalFormatting sqref="H148">
    <cfRule type="expression" dxfId="9450" priority="3086">
      <formula>_xlfn.ISFORMULA(H148)=TRUE</formula>
    </cfRule>
  </conditionalFormatting>
  <conditionalFormatting sqref="H152">
    <cfRule type="duplicateValues" dxfId="9449" priority="3082"/>
  </conditionalFormatting>
  <conditionalFormatting sqref="H154">
    <cfRule type="duplicateValues" dxfId="9448" priority="3081"/>
  </conditionalFormatting>
  <conditionalFormatting sqref="H157">
    <cfRule type="duplicateValues" dxfId="9447" priority="3077"/>
  </conditionalFormatting>
  <conditionalFormatting sqref="H157">
    <cfRule type="duplicateValues" dxfId="9446" priority="3079"/>
  </conditionalFormatting>
  <conditionalFormatting sqref="H157">
    <cfRule type="duplicateValues" dxfId="9445" priority="3078"/>
  </conditionalFormatting>
  <conditionalFormatting sqref="H157">
    <cfRule type="expression" dxfId="9444" priority="3080">
      <formula>_xlfn.ISFORMULA(H157)=TRUE</formula>
    </cfRule>
  </conditionalFormatting>
  <conditionalFormatting sqref="H158">
    <cfRule type="duplicateValues" dxfId="9443" priority="3073"/>
  </conditionalFormatting>
  <conditionalFormatting sqref="H158">
    <cfRule type="duplicateValues" dxfId="9442" priority="3075"/>
  </conditionalFormatting>
  <conditionalFormatting sqref="H158">
    <cfRule type="duplicateValues" dxfId="9441" priority="3074"/>
  </conditionalFormatting>
  <conditionalFormatting sqref="H158">
    <cfRule type="expression" dxfId="9440" priority="3076">
      <formula>_xlfn.ISFORMULA(H158)=TRUE</formula>
    </cfRule>
  </conditionalFormatting>
  <conditionalFormatting sqref="H160">
    <cfRule type="duplicateValues" dxfId="9439" priority="3067"/>
  </conditionalFormatting>
  <conditionalFormatting sqref="H160">
    <cfRule type="expression" dxfId="9438" priority="3072">
      <formula>_xlfn.ISFORMULA(H160)=TRUE</formula>
    </cfRule>
  </conditionalFormatting>
  <conditionalFormatting sqref="H160">
    <cfRule type="expression" dxfId="9437" priority="3070">
      <formula>_xlfn.ISFORMULA(H160)=TRUE</formula>
    </cfRule>
  </conditionalFormatting>
  <conditionalFormatting sqref="H160">
    <cfRule type="duplicateValues" dxfId="9436" priority="3071"/>
  </conditionalFormatting>
  <conditionalFormatting sqref="H160">
    <cfRule type="duplicateValues" dxfId="9435" priority="3069"/>
  </conditionalFormatting>
  <conditionalFormatting sqref="H160">
    <cfRule type="duplicateValues" dxfId="9434" priority="3068"/>
  </conditionalFormatting>
  <conditionalFormatting sqref="H160">
    <cfRule type="duplicateValues" dxfId="9433" priority="3063"/>
  </conditionalFormatting>
  <conditionalFormatting sqref="H160">
    <cfRule type="duplicateValues" dxfId="9432" priority="3065"/>
  </conditionalFormatting>
  <conditionalFormatting sqref="H160">
    <cfRule type="duplicateValues" dxfId="9431" priority="3064"/>
  </conditionalFormatting>
  <conditionalFormatting sqref="H160">
    <cfRule type="expression" dxfId="9430" priority="3066">
      <formula>_xlfn.ISFORMULA(H160)=TRUE</formula>
    </cfRule>
  </conditionalFormatting>
  <conditionalFormatting sqref="H159">
    <cfRule type="duplicateValues" dxfId="9429" priority="3057"/>
  </conditionalFormatting>
  <conditionalFormatting sqref="H159">
    <cfRule type="expression" dxfId="9428" priority="3062">
      <formula>_xlfn.ISFORMULA(H159)=TRUE</formula>
    </cfRule>
  </conditionalFormatting>
  <conditionalFormatting sqref="H159">
    <cfRule type="expression" dxfId="9427" priority="3060">
      <formula>_xlfn.ISFORMULA(H159)=TRUE</formula>
    </cfRule>
  </conditionalFormatting>
  <conditionalFormatting sqref="H159">
    <cfRule type="duplicateValues" dxfId="9426" priority="3061"/>
  </conditionalFormatting>
  <conditionalFormatting sqref="H159">
    <cfRule type="duplicateValues" dxfId="9425" priority="3059"/>
  </conditionalFormatting>
  <conditionalFormatting sqref="H159">
    <cfRule type="duplicateValues" dxfId="9424" priority="3058"/>
  </conditionalFormatting>
  <conditionalFormatting sqref="H159">
    <cfRule type="duplicateValues" dxfId="9423" priority="3053"/>
  </conditionalFormatting>
  <conditionalFormatting sqref="H159">
    <cfRule type="duplicateValues" dxfId="9422" priority="3055"/>
  </conditionalFormatting>
  <conditionalFormatting sqref="H159">
    <cfRule type="duplicateValues" dxfId="9421" priority="3054"/>
  </conditionalFormatting>
  <conditionalFormatting sqref="H159">
    <cfRule type="expression" dxfId="9420" priority="3056">
      <formula>_xlfn.ISFORMULA(H159)=TRUE</formula>
    </cfRule>
  </conditionalFormatting>
  <conditionalFormatting sqref="H49">
    <cfRule type="duplicateValues" dxfId="9419" priority="3047"/>
  </conditionalFormatting>
  <conditionalFormatting sqref="H49">
    <cfRule type="expression" dxfId="9418" priority="3052">
      <formula>_xlfn.ISFORMULA(H49)=TRUE</formula>
    </cfRule>
  </conditionalFormatting>
  <conditionalFormatting sqref="H49">
    <cfRule type="expression" dxfId="9417" priority="3050">
      <formula>_xlfn.ISFORMULA(H49)=TRUE</formula>
    </cfRule>
  </conditionalFormatting>
  <conditionalFormatting sqref="H49">
    <cfRule type="duplicateValues" dxfId="9416" priority="3051"/>
  </conditionalFormatting>
  <conditionalFormatting sqref="H49">
    <cfRule type="duplicateValues" dxfId="9415" priority="3049"/>
  </conditionalFormatting>
  <conditionalFormatting sqref="H49">
    <cfRule type="duplicateValues" dxfId="9414" priority="3048"/>
  </conditionalFormatting>
  <conditionalFormatting sqref="H48">
    <cfRule type="duplicateValues" dxfId="9413" priority="3041"/>
  </conditionalFormatting>
  <conditionalFormatting sqref="H48">
    <cfRule type="expression" dxfId="9412" priority="3046">
      <formula>_xlfn.ISFORMULA(H48)=TRUE</formula>
    </cfRule>
  </conditionalFormatting>
  <conditionalFormatting sqref="H48">
    <cfRule type="expression" dxfId="9411" priority="3044">
      <formula>_xlfn.ISFORMULA(H48)=TRUE</formula>
    </cfRule>
  </conditionalFormatting>
  <conditionalFormatting sqref="H48">
    <cfRule type="duplicateValues" dxfId="9410" priority="3045"/>
  </conditionalFormatting>
  <conditionalFormatting sqref="H48">
    <cfRule type="duplicateValues" dxfId="9409" priority="3043"/>
  </conditionalFormatting>
  <conditionalFormatting sqref="H48">
    <cfRule type="duplicateValues" dxfId="9408" priority="3042"/>
  </conditionalFormatting>
  <conditionalFormatting sqref="H51">
    <cfRule type="duplicateValues" dxfId="9407" priority="3035"/>
  </conditionalFormatting>
  <conditionalFormatting sqref="H51">
    <cfRule type="expression" dxfId="9406" priority="3040">
      <formula>_xlfn.ISFORMULA(H51)=TRUE</formula>
    </cfRule>
  </conditionalFormatting>
  <conditionalFormatting sqref="H51">
    <cfRule type="expression" dxfId="9405" priority="3038">
      <formula>_xlfn.ISFORMULA(H51)=TRUE</formula>
    </cfRule>
  </conditionalFormatting>
  <conditionalFormatting sqref="H51">
    <cfRule type="duplicateValues" dxfId="9404" priority="3039"/>
  </conditionalFormatting>
  <conditionalFormatting sqref="H51">
    <cfRule type="duplicateValues" dxfId="9403" priority="3037"/>
  </conditionalFormatting>
  <conditionalFormatting sqref="H51">
    <cfRule type="duplicateValues" dxfId="9402" priority="3036"/>
  </conditionalFormatting>
  <conditionalFormatting sqref="H161">
    <cfRule type="duplicateValues" dxfId="9401" priority="3031"/>
  </conditionalFormatting>
  <conditionalFormatting sqref="H161">
    <cfRule type="duplicateValues" dxfId="9400" priority="3033"/>
  </conditionalFormatting>
  <conditionalFormatting sqref="H161">
    <cfRule type="duplicateValues" dxfId="9399" priority="3032"/>
  </conditionalFormatting>
  <conditionalFormatting sqref="H161">
    <cfRule type="expression" dxfId="9398" priority="3034">
      <formula>_xlfn.ISFORMULA(H161)=TRUE</formula>
    </cfRule>
  </conditionalFormatting>
  <conditionalFormatting sqref="H163">
    <cfRule type="duplicateValues" dxfId="9397" priority="3027"/>
  </conditionalFormatting>
  <conditionalFormatting sqref="H163">
    <cfRule type="duplicateValues" dxfId="9396" priority="3029"/>
  </conditionalFormatting>
  <conditionalFormatting sqref="H163">
    <cfRule type="duplicateValues" dxfId="9395" priority="3028"/>
  </conditionalFormatting>
  <conditionalFormatting sqref="H163">
    <cfRule type="expression" dxfId="9394" priority="3030">
      <formula>_xlfn.ISFORMULA(H163)=TRUE</formula>
    </cfRule>
  </conditionalFormatting>
  <conditionalFormatting sqref="H163 H165">
    <cfRule type="duplicateValues" dxfId="9393" priority="3026"/>
  </conditionalFormatting>
  <conditionalFormatting sqref="H164">
    <cfRule type="duplicateValues" dxfId="9392" priority="3025"/>
  </conditionalFormatting>
  <conditionalFormatting sqref="H166">
    <cfRule type="duplicateValues" dxfId="9391" priority="3024"/>
  </conditionalFormatting>
  <conditionalFormatting sqref="H167">
    <cfRule type="duplicateValues" dxfId="9390" priority="3017"/>
  </conditionalFormatting>
  <conditionalFormatting sqref="H167">
    <cfRule type="duplicateValues" dxfId="9389" priority="3018"/>
    <cfRule type="duplicateValues" dxfId="9388" priority="3019"/>
    <cfRule type="expression" dxfId="9387" priority="3020">
      <formula>_xlfn.ISFORMULA(H167)=TRUE</formula>
    </cfRule>
  </conditionalFormatting>
  <conditionalFormatting sqref="H167">
    <cfRule type="duplicateValues" dxfId="9386" priority="3022"/>
  </conditionalFormatting>
  <conditionalFormatting sqref="H167">
    <cfRule type="duplicateValues" dxfId="9385" priority="3021"/>
  </conditionalFormatting>
  <conditionalFormatting sqref="H167">
    <cfRule type="expression" dxfId="9384" priority="3023">
      <formula>_xlfn.ISFORMULA(H167)=TRUE</formula>
    </cfRule>
  </conditionalFormatting>
  <conditionalFormatting sqref="H166">
    <cfRule type="duplicateValues" dxfId="9383" priority="3016"/>
  </conditionalFormatting>
  <conditionalFormatting sqref="H168">
    <cfRule type="duplicateValues" dxfId="9382" priority="3015"/>
  </conditionalFormatting>
  <conditionalFormatting sqref="H168">
    <cfRule type="duplicateValues" dxfId="9381" priority="3011"/>
  </conditionalFormatting>
  <conditionalFormatting sqref="H168">
    <cfRule type="duplicateValues" dxfId="9380" priority="3013"/>
  </conditionalFormatting>
  <conditionalFormatting sqref="H168">
    <cfRule type="duplicateValues" dxfId="9379" priority="3012"/>
  </conditionalFormatting>
  <conditionalFormatting sqref="H168">
    <cfRule type="expression" dxfId="9378" priority="3014">
      <formula>_xlfn.ISFORMULA(H168)=TRUE</formula>
    </cfRule>
  </conditionalFormatting>
  <conditionalFormatting sqref="H179">
    <cfRule type="duplicateValues" dxfId="9377" priority="3007"/>
  </conditionalFormatting>
  <conditionalFormatting sqref="H179">
    <cfRule type="duplicateValues" dxfId="9376" priority="3009"/>
  </conditionalFormatting>
  <conditionalFormatting sqref="H179">
    <cfRule type="duplicateValues" dxfId="9375" priority="3008"/>
  </conditionalFormatting>
  <conditionalFormatting sqref="H179">
    <cfRule type="expression" dxfId="9374" priority="3010">
      <formula>_xlfn.ISFORMULA(H179)=TRUE</formula>
    </cfRule>
  </conditionalFormatting>
  <conditionalFormatting sqref="H177">
    <cfRule type="duplicateValues" dxfId="9373" priority="3000"/>
  </conditionalFormatting>
  <conditionalFormatting sqref="H177">
    <cfRule type="duplicateValues" dxfId="9372" priority="3001"/>
    <cfRule type="duplicateValues" dxfId="9371" priority="3002"/>
    <cfRule type="expression" dxfId="9370" priority="3003">
      <formula>_xlfn.ISFORMULA(H177)=TRUE</formula>
    </cfRule>
  </conditionalFormatting>
  <conditionalFormatting sqref="H177">
    <cfRule type="duplicateValues" dxfId="9369" priority="3005"/>
  </conditionalFormatting>
  <conditionalFormatting sqref="H177">
    <cfRule type="duplicateValues" dxfId="9368" priority="3004"/>
  </conditionalFormatting>
  <conditionalFormatting sqref="H177">
    <cfRule type="expression" dxfId="9367" priority="3006">
      <formula>_xlfn.ISFORMULA(H177)=TRUE</formula>
    </cfRule>
  </conditionalFormatting>
  <conditionalFormatting sqref="H178:H179">
    <cfRule type="expression" dxfId="9366" priority="2998">
      <formula>_xlfn.ISFORMULA(H178)=TRUE</formula>
    </cfRule>
    <cfRule type="expression" dxfId="9365" priority="2999">
      <formula>_xlfn.ISFORMULA(H178)=TRUE</formula>
    </cfRule>
  </conditionalFormatting>
  <conditionalFormatting sqref="H178:H179">
    <cfRule type="duplicateValues" dxfId="9364" priority="2995"/>
    <cfRule type="duplicateValues" dxfId="9363" priority="2996"/>
    <cfRule type="duplicateValues" dxfId="9362" priority="2997"/>
  </conditionalFormatting>
  <conditionalFormatting sqref="H179">
    <cfRule type="duplicateValues" dxfId="9361" priority="2991"/>
  </conditionalFormatting>
  <conditionalFormatting sqref="H179">
    <cfRule type="duplicateValues" dxfId="9360" priority="2993"/>
  </conditionalFormatting>
  <conditionalFormatting sqref="H179">
    <cfRule type="duplicateValues" dxfId="9359" priority="2992"/>
  </conditionalFormatting>
  <conditionalFormatting sqref="H179">
    <cfRule type="expression" dxfId="9358" priority="2994">
      <formula>_xlfn.ISFORMULA(H179)=TRUE</formula>
    </cfRule>
  </conditionalFormatting>
  <conditionalFormatting sqref="H175">
    <cfRule type="duplicateValues" dxfId="9357" priority="2987"/>
  </conditionalFormatting>
  <conditionalFormatting sqref="H175">
    <cfRule type="duplicateValues" dxfId="9356" priority="2989"/>
  </conditionalFormatting>
  <conditionalFormatting sqref="H175">
    <cfRule type="duplicateValues" dxfId="9355" priority="2988"/>
  </conditionalFormatting>
  <conditionalFormatting sqref="H175">
    <cfRule type="expression" dxfId="9354" priority="2990">
      <formula>_xlfn.ISFORMULA(H175)=TRUE</formula>
    </cfRule>
  </conditionalFormatting>
  <conditionalFormatting sqref="H176:H179">
    <cfRule type="duplicateValues" dxfId="9353" priority="2986"/>
  </conditionalFormatting>
  <conditionalFormatting sqref="H179">
    <cfRule type="duplicateValues" dxfId="9352" priority="2979"/>
  </conditionalFormatting>
  <conditionalFormatting sqref="H179">
    <cfRule type="duplicateValues" dxfId="9351" priority="2980"/>
    <cfRule type="duplicateValues" dxfId="9350" priority="2981"/>
    <cfRule type="expression" dxfId="9349" priority="2982">
      <formula>_xlfn.ISFORMULA(H179)=TRUE</formula>
    </cfRule>
  </conditionalFormatting>
  <conditionalFormatting sqref="H179">
    <cfRule type="duplicateValues" dxfId="9348" priority="2984"/>
  </conditionalFormatting>
  <conditionalFormatting sqref="H179">
    <cfRule type="duplicateValues" dxfId="9347" priority="2983"/>
  </conditionalFormatting>
  <conditionalFormatting sqref="H179">
    <cfRule type="expression" dxfId="9346" priority="2985">
      <formula>_xlfn.ISFORMULA(H179)=TRUE</formula>
    </cfRule>
  </conditionalFormatting>
  <conditionalFormatting sqref="H177">
    <cfRule type="duplicateValues" dxfId="9345" priority="2975"/>
  </conditionalFormatting>
  <conditionalFormatting sqref="H177">
    <cfRule type="duplicateValues" dxfId="9344" priority="2977"/>
  </conditionalFormatting>
  <conditionalFormatting sqref="H177">
    <cfRule type="duplicateValues" dxfId="9343" priority="2976"/>
  </conditionalFormatting>
  <conditionalFormatting sqref="H177">
    <cfRule type="expression" dxfId="9342" priority="2978">
      <formula>_xlfn.ISFORMULA(H177)=TRUE</formula>
    </cfRule>
  </conditionalFormatting>
  <conditionalFormatting sqref="H174">
    <cfRule type="duplicateValues" dxfId="9341" priority="2974"/>
  </conditionalFormatting>
  <conditionalFormatting sqref="H180">
    <cfRule type="duplicateValues" dxfId="9340" priority="2970"/>
  </conditionalFormatting>
  <conditionalFormatting sqref="H180">
    <cfRule type="duplicateValues" dxfId="9339" priority="2972"/>
  </conditionalFormatting>
  <conditionalFormatting sqref="H180">
    <cfRule type="duplicateValues" dxfId="9338" priority="2971"/>
  </conditionalFormatting>
  <conditionalFormatting sqref="H180">
    <cfRule type="expression" dxfId="9337" priority="2973">
      <formula>_xlfn.ISFORMULA(H180)=TRUE</formula>
    </cfRule>
  </conditionalFormatting>
  <conditionalFormatting sqref="H180">
    <cfRule type="duplicateValues" dxfId="9336" priority="2966"/>
  </conditionalFormatting>
  <conditionalFormatting sqref="H180">
    <cfRule type="duplicateValues" dxfId="9335" priority="2968"/>
  </conditionalFormatting>
  <conditionalFormatting sqref="H180">
    <cfRule type="duplicateValues" dxfId="9334" priority="2967"/>
  </conditionalFormatting>
  <conditionalFormatting sqref="H180">
    <cfRule type="expression" dxfId="9333" priority="2969">
      <formula>_xlfn.ISFORMULA(H180)=TRUE</formula>
    </cfRule>
  </conditionalFormatting>
  <conditionalFormatting sqref="H180">
    <cfRule type="expression" dxfId="9332" priority="2964">
      <formula>_xlfn.ISFORMULA(H180)=TRUE</formula>
    </cfRule>
    <cfRule type="expression" dxfId="9331" priority="2965">
      <formula>_xlfn.ISFORMULA(H180)=TRUE</formula>
    </cfRule>
  </conditionalFormatting>
  <conditionalFormatting sqref="H180">
    <cfRule type="duplicateValues" dxfId="9330" priority="2961"/>
    <cfRule type="duplicateValues" dxfId="9329" priority="2962"/>
    <cfRule type="duplicateValues" dxfId="9328" priority="2963"/>
  </conditionalFormatting>
  <conditionalFormatting sqref="H180">
    <cfRule type="duplicateValues" dxfId="9327" priority="2957"/>
  </conditionalFormatting>
  <conditionalFormatting sqref="H180">
    <cfRule type="duplicateValues" dxfId="9326" priority="2959"/>
  </conditionalFormatting>
  <conditionalFormatting sqref="H180">
    <cfRule type="duplicateValues" dxfId="9325" priority="2958"/>
  </conditionalFormatting>
  <conditionalFormatting sqref="H180">
    <cfRule type="expression" dxfId="9324" priority="2960">
      <formula>_xlfn.ISFORMULA(H180)=TRUE</formula>
    </cfRule>
  </conditionalFormatting>
  <conditionalFormatting sqref="H180">
    <cfRule type="duplicateValues" dxfId="9323" priority="2954"/>
    <cfRule type="duplicateValues" dxfId="9322" priority="2955"/>
    <cfRule type="expression" dxfId="9321" priority="2956">
      <formula>_xlfn.ISFORMULA(H180)=TRUE</formula>
    </cfRule>
  </conditionalFormatting>
  <conditionalFormatting sqref="H181">
    <cfRule type="duplicateValues" dxfId="9320" priority="2950"/>
  </conditionalFormatting>
  <conditionalFormatting sqref="H181">
    <cfRule type="duplicateValues" dxfId="9319" priority="2952"/>
  </conditionalFormatting>
  <conditionalFormatting sqref="H181">
    <cfRule type="duplicateValues" dxfId="9318" priority="2951"/>
  </conditionalFormatting>
  <conditionalFormatting sqref="H181">
    <cfRule type="expression" dxfId="9317" priority="2953">
      <formula>_xlfn.ISFORMULA(H181)=TRUE</formula>
    </cfRule>
  </conditionalFormatting>
  <conditionalFormatting sqref="H181">
    <cfRule type="duplicateValues" dxfId="9316" priority="2943"/>
  </conditionalFormatting>
  <conditionalFormatting sqref="H181">
    <cfRule type="duplicateValues" dxfId="9315" priority="2944"/>
    <cfRule type="duplicateValues" dxfId="9314" priority="2945"/>
    <cfRule type="expression" dxfId="9313" priority="2946">
      <formula>_xlfn.ISFORMULA(H181)=TRUE</formula>
    </cfRule>
  </conditionalFormatting>
  <conditionalFormatting sqref="H181">
    <cfRule type="duplicateValues" dxfId="9312" priority="2948"/>
  </conditionalFormatting>
  <conditionalFormatting sqref="H181">
    <cfRule type="duplicateValues" dxfId="9311" priority="2947"/>
  </conditionalFormatting>
  <conditionalFormatting sqref="H181">
    <cfRule type="expression" dxfId="9310" priority="2949">
      <formula>_xlfn.ISFORMULA(H181)=TRUE</formula>
    </cfRule>
  </conditionalFormatting>
  <conditionalFormatting sqref="H181">
    <cfRule type="duplicateValues" dxfId="9309" priority="2942"/>
  </conditionalFormatting>
  <conditionalFormatting sqref="H182">
    <cfRule type="duplicateValues" dxfId="9308" priority="2938"/>
  </conditionalFormatting>
  <conditionalFormatting sqref="H182">
    <cfRule type="duplicateValues" dxfId="9307" priority="2940"/>
  </conditionalFormatting>
  <conditionalFormatting sqref="H182">
    <cfRule type="duplicateValues" dxfId="9306" priority="2939"/>
  </conditionalFormatting>
  <conditionalFormatting sqref="H182">
    <cfRule type="expression" dxfId="9305" priority="2941">
      <formula>_xlfn.ISFORMULA(H182)=TRUE</formula>
    </cfRule>
  </conditionalFormatting>
  <conditionalFormatting sqref="H182">
    <cfRule type="duplicateValues" dxfId="9304" priority="2931"/>
  </conditionalFormatting>
  <conditionalFormatting sqref="H182">
    <cfRule type="duplicateValues" dxfId="9303" priority="2932"/>
    <cfRule type="duplicateValues" dxfId="9302" priority="2933"/>
    <cfRule type="expression" dxfId="9301" priority="2934">
      <formula>_xlfn.ISFORMULA(H182)=TRUE</formula>
    </cfRule>
  </conditionalFormatting>
  <conditionalFormatting sqref="H182">
    <cfRule type="duplicateValues" dxfId="9300" priority="2936"/>
  </conditionalFormatting>
  <conditionalFormatting sqref="H182">
    <cfRule type="duplicateValues" dxfId="9299" priority="2935"/>
  </conditionalFormatting>
  <conditionalFormatting sqref="H182">
    <cfRule type="expression" dxfId="9298" priority="2937">
      <formula>_xlfn.ISFORMULA(H182)=TRUE</formula>
    </cfRule>
  </conditionalFormatting>
  <conditionalFormatting sqref="H183:H185">
    <cfRule type="duplicateValues" dxfId="9297" priority="2927"/>
  </conditionalFormatting>
  <conditionalFormatting sqref="H183:H185">
    <cfRule type="duplicateValues" dxfId="9296" priority="2929"/>
  </conditionalFormatting>
  <conditionalFormatting sqref="H183:H185">
    <cfRule type="duplicateValues" dxfId="9295" priority="2928"/>
  </conditionalFormatting>
  <conditionalFormatting sqref="H183:H185">
    <cfRule type="expression" dxfId="9294" priority="2930">
      <formula>_xlfn.ISFORMULA(H183)=TRUE</formula>
    </cfRule>
  </conditionalFormatting>
  <conditionalFormatting sqref="H183">
    <cfRule type="duplicateValues" dxfId="9293" priority="2926"/>
  </conditionalFormatting>
  <conditionalFormatting sqref="H183">
    <cfRule type="duplicateValues" dxfId="9292" priority="2925"/>
  </conditionalFormatting>
  <conditionalFormatting sqref="H183">
    <cfRule type="duplicateValues" dxfId="9291" priority="2924"/>
  </conditionalFormatting>
  <conditionalFormatting sqref="H182">
    <cfRule type="duplicateValues" dxfId="9290" priority="2920"/>
  </conditionalFormatting>
  <conditionalFormatting sqref="H182">
    <cfRule type="duplicateValues" dxfId="9289" priority="2922"/>
  </conditionalFormatting>
  <conditionalFormatting sqref="H182">
    <cfRule type="duplicateValues" dxfId="9288" priority="2921"/>
  </conditionalFormatting>
  <conditionalFormatting sqref="H182">
    <cfRule type="expression" dxfId="9287" priority="2923">
      <formula>_xlfn.ISFORMULA(H182)=TRUE</formula>
    </cfRule>
  </conditionalFormatting>
  <conditionalFormatting sqref="H182">
    <cfRule type="duplicateValues" dxfId="9286" priority="2913"/>
  </conditionalFormatting>
  <conditionalFormatting sqref="H182">
    <cfRule type="duplicateValues" dxfId="9285" priority="2914"/>
    <cfRule type="duplicateValues" dxfId="9284" priority="2915"/>
    <cfRule type="expression" dxfId="9283" priority="2916">
      <formula>_xlfn.ISFORMULA(H182)=TRUE</formula>
    </cfRule>
  </conditionalFormatting>
  <conditionalFormatting sqref="H182">
    <cfRule type="duplicateValues" dxfId="9282" priority="2918"/>
  </conditionalFormatting>
  <conditionalFormatting sqref="H182">
    <cfRule type="duplicateValues" dxfId="9281" priority="2917"/>
  </conditionalFormatting>
  <conditionalFormatting sqref="H182">
    <cfRule type="expression" dxfId="9280" priority="2919">
      <formula>_xlfn.ISFORMULA(H182)=TRUE</formula>
    </cfRule>
  </conditionalFormatting>
  <conditionalFormatting sqref="H182">
    <cfRule type="duplicateValues" dxfId="9279" priority="2912"/>
  </conditionalFormatting>
  <conditionalFormatting sqref="H183">
    <cfRule type="duplicateValues" dxfId="9278" priority="2908"/>
  </conditionalFormatting>
  <conditionalFormatting sqref="H183">
    <cfRule type="duplicateValues" dxfId="9277" priority="2910"/>
  </conditionalFormatting>
  <conditionalFormatting sqref="H183">
    <cfRule type="duplicateValues" dxfId="9276" priority="2909"/>
  </conditionalFormatting>
  <conditionalFormatting sqref="H183">
    <cfRule type="expression" dxfId="9275" priority="2911">
      <formula>_xlfn.ISFORMULA(H183)=TRUE</formula>
    </cfRule>
  </conditionalFormatting>
  <conditionalFormatting sqref="H183">
    <cfRule type="duplicateValues" dxfId="9274" priority="2901"/>
  </conditionalFormatting>
  <conditionalFormatting sqref="H183">
    <cfRule type="duplicateValues" dxfId="9273" priority="2902"/>
    <cfRule type="duplicateValues" dxfId="9272" priority="2903"/>
    <cfRule type="expression" dxfId="9271" priority="2904">
      <formula>_xlfn.ISFORMULA(H183)=TRUE</formula>
    </cfRule>
  </conditionalFormatting>
  <conditionalFormatting sqref="H183">
    <cfRule type="duplicateValues" dxfId="9270" priority="2906"/>
  </conditionalFormatting>
  <conditionalFormatting sqref="H183">
    <cfRule type="duplicateValues" dxfId="9269" priority="2905"/>
  </conditionalFormatting>
  <conditionalFormatting sqref="H183">
    <cfRule type="expression" dxfId="9268" priority="2907">
      <formula>_xlfn.ISFORMULA(H183)=TRUE</formula>
    </cfRule>
  </conditionalFormatting>
  <conditionalFormatting sqref="H186:H187">
    <cfRule type="duplicateValues" dxfId="9267" priority="2897"/>
  </conditionalFormatting>
  <conditionalFormatting sqref="H186:H187">
    <cfRule type="duplicateValues" dxfId="9266" priority="2899"/>
  </conditionalFormatting>
  <conditionalFormatting sqref="H186:H187">
    <cfRule type="duplicateValues" dxfId="9265" priority="2898"/>
  </conditionalFormatting>
  <conditionalFormatting sqref="H186:H187">
    <cfRule type="expression" dxfId="9264" priority="2900">
      <formula>_xlfn.ISFORMULA(H186)=TRUE</formula>
    </cfRule>
  </conditionalFormatting>
  <conditionalFormatting sqref="H187">
    <cfRule type="duplicateValues" dxfId="9263" priority="2893"/>
  </conditionalFormatting>
  <conditionalFormatting sqref="H187">
    <cfRule type="duplicateValues" dxfId="9262" priority="2895"/>
  </conditionalFormatting>
  <conditionalFormatting sqref="H187">
    <cfRule type="duplicateValues" dxfId="9261" priority="2894"/>
  </conditionalFormatting>
  <conditionalFormatting sqref="H187">
    <cfRule type="expression" dxfId="9260" priority="2896">
      <formula>_xlfn.ISFORMULA(H187)=TRUE</formula>
    </cfRule>
  </conditionalFormatting>
  <conditionalFormatting sqref="H186:H187">
    <cfRule type="duplicateValues" dxfId="9259" priority="2883"/>
  </conditionalFormatting>
  <conditionalFormatting sqref="H186">
    <cfRule type="duplicateValues" dxfId="9258" priority="2887"/>
    <cfRule type="duplicateValues" dxfId="9257" priority="2888"/>
    <cfRule type="expression" dxfId="9256" priority="2889">
      <formula>_xlfn.ISFORMULA(H186)=TRUE</formula>
    </cfRule>
  </conditionalFormatting>
  <conditionalFormatting sqref="H187">
    <cfRule type="duplicateValues" dxfId="9255" priority="2884"/>
    <cfRule type="duplicateValues" dxfId="9254" priority="2885"/>
    <cfRule type="expression" dxfId="9253" priority="2886">
      <formula>_xlfn.ISFORMULA(H187)=TRUE</formula>
    </cfRule>
  </conditionalFormatting>
  <conditionalFormatting sqref="H186:H187">
    <cfRule type="duplicateValues" dxfId="9252" priority="2891"/>
  </conditionalFormatting>
  <conditionalFormatting sqref="H186:H187">
    <cfRule type="duplicateValues" dxfId="9251" priority="2890"/>
  </conditionalFormatting>
  <conditionalFormatting sqref="H186:H187">
    <cfRule type="expression" dxfId="9250" priority="2892">
      <formula>_xlfn.ISFORMULA(H186)=TRUE</formula>
    </cfRule>
  </conditionalFormatting>
  <conditionalFormatting sqref="H186:H187">
    <cfRule type="duplicateValues" dxfId="9249" priority="2879"/>
  </conditionalFormatting>
  <conditionalFormatting sqref="H186:H187">
    <cfRule type="duplicateValues" dxfId="9248" priority="2881"/>
  </conditionalFormatting>
  <conditionalFormatting sqref="H186:H187">
    <cfRule type="duplicateValues" dxfId="9247" priority="2880"/>
  </conditionalFormatting>
  <conditionalFormatting sqref="H186:H187">
    <cfRule type="expression" dxfId="9246" priority="2882">
      <formula>_xlfn.ISFORMULA(H186)=TRUE</formula>
    </cfRule>
  </conditionalFormatting>
  <conditionalFormatting sqref="H186">
    <cfRule type="duplicateValues" dxfId="9245" priority="2876"/>
    <cfRule type="duplicateValues" dxfId="9244" priority="2877"/>
    <cfRule type="expression" dxfId="9243" priority="2878">
      <formula>_xlfn.ISFORMULA(H186)=TRUE</formula>
    </cfRule>
  </conditionalFormatting>
  <conditionalFormatting sqref="H187">
    <cfRule type="duplicateValues" dxfId="9242" priority="2869"/>
  </conditionalFormatting>
  <conditionalFormatting sqref="H187">
    <cfRule type="duplicateValues" dxfId="9241" priority="2870"/>
    <cfRule type="duplicateValues" dxfId="9240" priority="2871"/>
    <cfRule type="expression" dxfId="9239" priority="2872">
      <formula>_xlfn.ISFORMULA(H187)=TRUE</formula>
    </cfRule>
  </conditionalFormatting>
  <conditionalFormatting sqref="H187">
    <cfRule type="duplicateValues" dxfId="9238" priority="2874"/>
  </conditionalFormatting>
  <conditionalFormatting sqref="H187">
    <cfRule type="duplicateValues" dxfId="9237" priority="2873"/>
  </conditionalFormatting>
  <conditionalFormatting sqref="H187">
    <cfRule type="expression" dxfId="9236" priority="2875">
      <formula>_xlfn.ISFORMULA(H187)=TRUE</formula>
    </cfRule>
  </conditionalFormatting>
  <conditionalFormatting sqref="H188">
    <cfRule type="duplicateValues" dxfId="9235" priority="2865"/>
  </conditionalFormatting>
  <conditionalFormatting sqref="H188">
    <cfRule type="duplicateValues" dxfId="9234" priority="2867"/>
  </conditionalFormatting>
  <conditionalFormatting sqref="H188">
    <cfRule type="duplicateValues" dxfId="9233" priority="2866"/>
  </conditionalFormatting>
  <conditionalFormatting sqref="H188">
    <cfRule type="expression" dxfId="9232" priority="2868">
      <formula>_xlfn.ISFORMULA(H188)=TRUE</formula>
    </cfRule>
  </conditionalFormatting>
  <conditionalFormatting sqref="H188">
    <cfRule type="duplicateValues" dxfId="9231" priority="2858"/>
  </conditionalFormatting>
  <conditionalFormatting sqref="H188">
    <cfRule type="duplicateValues" dxfId="9230" priority="2859"/>
    <cfRule type="duplicateValues" dxfId="9229" priority="2860"/>
    <cfRule type="expression" dxfId="9228" priority="2861">
      <formula>_xlfn.ISFORMULA(H188)=TRUE</formula>
    </cfRule>
  </conditionalFormatting>
  <conditionalFormatting sqref="H188">
    <cfRule type="duplicateValues" dxfId="9227" priority="2863"/>
  </conditionalFormatting>
  <conditionalFormatting sqref="H188">
    <cfRule type="duplicateValues" dxfId="9226" priority="2862"/>
  </conditionalFormatting>
  <conditionalFormatting sqref="H188">
    <cfRule type="expression" dxfId="9225" priority="2864">
      <formula>_xlfn.ISFORMULA(H188)=TRUE</formula>
    </cfRule>
  </conditionalFormatting>
  <conditionalFormatting sqref="H188">
    <cfRule type="duplicateValues" dxfId="9224" priority="2851"/>
  </conditionalFormatting>
  <conditionalFormatting sqref="H188">
    <cfRule type="duplicateValues" dxfId="9223" priority="2852"/>
    <cfRule type="duplicateValues" dxfId="9222" priority="2853"/>
    <cfRule type="expression" dxfId="9221" priority="2854">
      <formula>_xlfn.ISFORMULA(H188)=TRUE</formula>
    </cfRule>
  </conditionalFormatting>
  <conditionalFormatting sqref="H188">
    <cfRule type="duplicateValues" dxfId="9220" priority="2856"/>
  </conditionalFormatting>
  <conditionalFormatting sqref="H188">
    <cfRule type="duplicateValues" dxfId="9219" priority="2855"/>
  </conditionalFormatting>
  <conditionalFormatting sqref="H188">
    <cfRule type="expression" dxfId="9218" priority="2857">
      <formula>_xlfn.ISFORMULA(H188)=TRUE</formula>
    </cfRule>
  </conditionalFormatting>
  <conditionalFormatting sqref="H191">
    <cfRule type="duplicateValues" dxfId="9217" priority="2847"/>
  </conditionalFormatting>
  <conditionalFormatting sqref="H191">
    <cfRule type="duplicateValues" dxfId="9216" priority="2849"/>
  </conditionalFormatting>
  <conditionalFormatting sqref="H191">
    <cfRule type="duplicateValues" dxfId="9215" priority="2848"/>
  </conditionalFormatting>
  <conditionalFormatting sqref="H191">
    <cfRule type="expression" dxfId="9214" priority="2850">
      <formula>_xlfn.ISFORMULA(H191)=TRUE</formula>
    </cfRule>
  </conditionalFormatting>
  <conditionalFormatting sqref="H191">
    <cfRule type="duplicateValues" dxfId="9213" priority="2840"/>
  </conditionalFormatting>
  <conditionalFormatting sqref="H191">
    <cfRule type="duplicateValues" dxfId="9212" priority="2841"/>
    <cfRule type="duplicateValues" dxfId="9211" priority="2842"/>
    <cfRule type="expression" dxfId="9210" priority="2843">
      <formula>_xlfn.ISFORMULA(H191)=TRUE</formula>
    </cfRule>
  </conditionalFormatting>
  <conditionalFormatting sqref="H191">
    <cfRule type="duplicateValues" dxfId="9209" priority="2845"/>
  </conditionalFormatting>
  <conditionalFormatting sqref="H191">
    <cfRule type="duplicateValues" dxfId="9208" priority="2844"/>
  </conditionalFormatting>
  <conditionalFormatting sqref="H191">
    <cfRule type="expression" dxfId="9207" priority="2846">
      <formula>_xlfn.ISFORMULA(H191)=TRUE</formula>
    </cfRule>
  </conditionalFormatting>
  <conditionalFormatting sqref="H191">
    <cfRule type="duplicateValues" dxfId="9206" priority="2833"/>
  </conditionalFormatting>
  <conditionalFormatting sqref="H191">
    <cfRule type="duplicateValues" dxfId="9205" priority="2834"/>
    <cfRule type="duplicateValues" dxfId="9204" priority="2835"/>
    <cfRule type="expression" dxfId="9203" priority="2836">
      <formula>_xlfn.ISFORMULA(H191)=TRUE</formula>
    </cfRule>
  </conditionalFormatting>
  <conditionalFormatting sqref="H191">
    <cfRule type="duplicateValues" dxfId="9202" priority="2838"/>
  </conditionalFormatting>
  <conditionalFormatting sqref="H191">
    <cfRule type="duplicateValues" dxfId="9201" priority="2837"/>
  </conditionalFormatting>
  <conditionalFormatting sqref="H191">
    <cfRule type="expression" dxfId="9200" priority="2839">
      <formula>_xlfn.ISFORMULA(H191)=TRUE</formula>
    </cfRule>
  </conditionalFormatting>
  <conditionalFormatting sqref="H197:H198">
    <cfRule type="expression" dxfId="9199" priority="2832">
      <formula>_xlfn.ISFORMULA(H197)=TRUE</formula>
    </cfRule>
  </conditionalFormatting>
  <conditionalFormatting sqref="H197:H198">
    <cfRule type="duplicateValues" dxfId="9198" priority="2831"/>
  </conditionalFormatting>
  <conditionalFormatting sqref="H197:H198">
    <cfRule type="duplicateValues" dxfId="9197" priority="2830"/>
  </conditionalFormatting>
  <conditionalFormatting sqref="H195">
    <cfRule type="duplicateValues" dxfId="9196" priority="2826"/>
  </conditionalFormatting>
  <conditionalFormatting sqref="H195">
    <cfRule type="duplicateValues" dxfId="9195" priority="2828"/>
  </conditionalFormatting>
  <conditionalFormatting sqref="H195">
    <cfRule type="duplicateValues" dxfId="9194" priority="2827"/>
  </conditionalFormatting>
  <conditionalFormatting sqref="H195">
    <cfRule type="expression" dxfId="9193" priority="2829">
      <formula>_xlfn.ISFORMULA(H195)=TRUE</formula>
    </cfRule>
  </conditionalFormatting>
  <conditionalFormatting sqref="H198">
    <cfRule type="duplicateValues" dxfId="9192" priority="2822"/>
  </conditionalFormatting>
  <conditionalFormatting sqref="H198">
    <cfRule type="duplicateValues" dxfId="9191" priority="2824"/>
  </conditionalFormatting>
  <conditionalFormatting sqref="H198">
    <cfRule type="duplicateValues" dxfId="9190" priority="2823"/>
  </conditionalFormatting>
  <conditionalFormatting sqref="H198">
    <cfRule type="expression" dxfId="9189" priority="2825">
      <formula>_xlfn.ISFORMULA(H198)=TRUE</formula>
    </cfRule>
  </conditionalFormatting>
  <conditionalFormatting sqref="H196">
    <cfRule type="duplicateValues" dxfId="9188" priority="2815"/>
  </conditionalFormatting>
  <conditionalFormatting sqref="H196">
    <cfRule type="duplicateValues" dxfId="9187" priority="2816"/>
    <cfRule type="duplicateValues" dxfId="9186" priority="2817"/>
    <cfRule type="expression" dxfId="9185" priority="2818">
      <formula>_xlfn.ISFORMULA(H196)=TRUE</formula>
    </cfRule>
  </conditionalFormatting>
  <conditionalFormatting sqref="H196">
    <cfRule type="duplicateValues" dxfId="9184" priority="2820"/>
  </conditionalFormatting>
  <conditionalFormatting sqref="H196">
    <cfRule type="duplicateValues" dxfId="9183" priority="2819"/>
  </conditionalFormatting>
  <conditionalFormatting sqref="H196">
    <cfRule type="expression" dxfId="9182" priority="2821">
      <formula>_xlfn.ISFORMULA(H196)=TRUE</formula>
    </cfRule>
  </conditionalFormatting>
  <conditionalFormatting sqref="H196:H198">
    <cfRule type="expression" dxfId="9181" priority="2813">
      <formula>_xlfn.ISFORMULA(H196)=TRUE</formula>
    </cfRule>
    <cfRule type="expression" dxfId="9180" priority="2814">
      <formula>_xlfn.ISFORMULA(H196)=TRUE</formula>
    </cfRule>
  </conditionalFormatting>
  <conditionalFormatting sqref="H196:H198">
    <cfRule type="duplicateValues" dxfId="9179" priority="2810"/>
    <cfRule type="duplicateValues" dxfId="9178" priority="2811"/>
    <cfRule type="duplicateValues" dxfId="9177" priority="2812"/>
  </conditionalFormatting>
  <conditionalFormatting sqref="H198">
    <cfRule type="duplicateValues" dxfId="9176" priority="2806"/>
  </conditionalFormatting>
  <conditionalFormatting sqref="H198">
    <cfRule type="duplicateValues" dxfId="9175" priority="2808"/>
  </conditionalFormatting>
  <conditionalFormatting sqref="H198">
    <cfRule type="duplicateValues" dxfId="9174" priority="2807"/>
  </conditionalFormatting>
  <conditionalFormatting sqref="H198">
    <cfRule type="expression" dxfId="9173" priority="2809">
      <formula>_xlfn.ISFORMULA(H198)=TRUE</formula>
    </cfRule>
  </conditionalFormatting>
  <conditionalFormatting sqref="H194">
    <cfRule type="duplicateValues" dxfId="9172" priority="2802"/>
  </conditionalFormatting>
  <conditionalFormatting sqref="H194">
    <cfRule type="duplicateValues" dxfId="9171" priority="2804"/>
  </conditionalFormatting>
  <conditionalFormatting sqref="H194">
    <cfRule type="duplicateValues" dxfId="9170" priority="2803"/>
  </conditionalFormatting>
  <conditionalFormatting sqref="H194">
    <cfRule type="expression" dxfId="9169" priority="2805">
      <formula>_xlfn.ISFORMULA(H194)=TRUE</formula>
    </cfRule>
  </conditionalFormatting>
  <conditionalFormatting sqref="H197">
    <cfRule type="duplicateValues" dxfId="9168" priority="2798"/>
  </conditionalFormatting>
  <conditionalFormatting sqref="H197">
    <cfRule type="duplicateValues" dxfId="9167" priority="2800"/>
  </conditionalFormatting>
  <conditionalFormatting sqref="H197">
    <cfRule type="duplicateValues" dxfId="9166" priority="2799"/>
  </conditionalFormatting>
  <conditionalFormatting sqref="H197">
    <cfRule type="expression" dxfId="9165" priority="2801">
      <formula>_xlfn.ISFORMULA(H197)=TRUE</formula>
    </cfRule>
  </conditionalFormatting>
  <conditionalFormatting sqref="H198">
    <cfRule type="duplicateValues" dxfId="9164" priority="2791"/>
  </conditionalFormatting>
  <conditionalFormatting sqref="H198">
    <cfRule type="duplicateValues" dxfId="9163" priority="2792"/>
    <cfRule type="duplicateValues" dxfId="9162" priority="2793"/>
    <cfRule type="expression" dxfId="9161" priority="2794">
      <formula>_xlfn.ISFORMULA(H198)=TRUE</formula>
    </cfRule>
  </conditionalFormatting>
  <conditionalFormatting sqref="H198">
    <cfRule type="duplicateValues" dxfId="9160" priority="2796"/>
  </conditionalFormatting>
  <conditionalFormatting sqref="H198">
    <cfRule type="duplicateValues" dxfId="9159" priority="2795"/>
  </conditionalFormatting>
  <conditionalFormatting sqref="H198">
    <cfRule type="expression" dxfId="9158" priority="2797">
      <formula>_xlfn.ISFORMULA(H198)=TRUE</formula>
    </cfRule>
  </conditionalFormatting>
  <conditionalFormatting sqref="H195">
    <cfRule type="duplicateValues" dxfId="9157" priority="2784"/>
  </conditionalFormatting>
  <conditionalFormatting sqref="H195">
    <cfRule type="duplicateValues" dxfId="9156" priority="2785"/>
    <cfRule type="duplicateValues" dxfId="9155" priority="2786"/>
    <cfRule type="expression" dxfId="9154" priority="2787">
      <formula>_xlfn.ISFORMULA(H195)=TRUE</formula>
    </cfRule>
  </conditionalFormatting>
  <conditionalFormatting sqref="H195">
    <cfRule type="duplicateValues" dxfId="9153" priority="2789"/>
  </conditionalFormatting>
  <conditionalFormatting sqref="H195">
    <cfRule type="duplicateValues" dxfId="9152" priority="2788"/>
  </conditionalFormatting>
  <conditionalFormatting sqref="H195">
    <cfRule type="expression" dxfId="9151" priority="2790">
      <formula>_xlfn.ISFORMULA(H195)=TRUE</formula>
    </cfRule>
  </conditionalFormatting>
  <conditionalFormatting sqref="H199:H201">
    <cfRule type="expression" dxfId="9150" priority="2783">
      <formula>_xlfn.ISFORMULA(H199)=TRUE</formula>
    </cfRule>
  </conditionalFormatting>
  <conditionalFormatting sqref="H199:H201">
    <cfRule type="duplicateValues" dxfId="9149" priority="2782"/>
  </conditionalFormatting>
  <conditionalFormatting sqref="H199:H201">
    <cfRule type="duplicateValues" dxfId="9148" priority="2781"/>
  </conditionalFormatting>
  <conditionalFormatting sqref="H199">
    <cfRule type="duplicateValues" dxfId="9147" priority="2775"/>
  </conditionalFormatting>
  <conditionalFormatting sqref="H199">
    <cfRule type="expression" dxfId="9146" priority="2780">
      <formula>_xlfn.ISFORMULA(H199)=TRUE</formula>
    </cfRule>
  </conditionalFormatting>
  <conditionalFormatting sqref="H199">
    <cfRule type="expression" dxfId="9145" priority="2778">
      <formula>_xlfn.ISFORMULA(H199)=TRUE</formula>
    </cfRule>
  </conditionalFormatting>
  <conditionalFormatting sqref="H199">
    <cfRule type="duplicateValues" dxfId="9144" priority="2779"/>
  </conditionalFormatting>
  <conditionalFormatting sqref="H199">
    <cfRule type="duplicateValues" dxfId="9143" priority="2777"/>
  </conditionalFormatting>
  <conditionalFormatting sqref="H199">
    <cfRule type="duplicateValues" dxfId="9142" priority="2776"/>
  </conditionalFormatting>
  <conditionalFormatting sqref="H201">
    <cfRule type="duplicateValues" dxfId="9141" priority="2769"/>
  </conditionalFormatting>
  <conditionalFormatting sqref="H201">
    <cfRule type="expression" dxfId="9140" priority="2774">
      <formula>_xlfn.ISFORMULA(H201)=TRUE</formula>
    </cfRule>
  </conditionalFormatting>
  <conditionalFormatting sqref="H201">
    <cfRule type="expression" dxfId="9139" priority="2772">
      <formula>_xlfn.ISFORMULA(H201)=TRUE</formula>
    </cfRule>
  </conditionalFormatting>
  <conditionalFormatting sqref="H201">
    <cfRule type="duplicateValues" dxfId="9138" priority="2773"/>
  </conditionalFormatting>
  <conditionalFormatting sqref="H201">
    <cfRule type="duplicateValues" dxfId="9137" priority="2771"/>
  </conditionalFormatting>
  <conditionalFormatting sqref="H201">
    <cfRule type="duplicateValues" dxfId="9136" priority="2770"/>
  </conditionalFormatting>
  <conditionalFormatting sqref="H203:H205">
    <cfRule type="duplicateValues" dxfId="9135" priority="2765"/>
  </conditionalFormatting>
  <conditionalFormatting sqref="H203:H205">
    <cfRule type="duplicateValues" dxfId="9134" priority="2767"/>
  </conditionalFormatting>
  <conditionalFormatting sqref="H203:H205">
    <cfRule type="duplicateValues" dxfId="9133" priority="2766"/>
  </conditionalFormatting>
  <conditionalFormatting sqref="H203:H205">
    <cfRule type="expression" dxfId="9132" priority="2768">
      <formula>_xlfn.ISFORMULA(H203)=TRUE</formula>
    </cfRule>
  </conditionalFormatting>
  <conditionalFormatting sqref="H199">
    <cfRule type="duplicateValues" dxfId="9131" priority="2761"/>
  </conditionalFormatting>
  <conditionalFormatting sqref="H199">
    <cfRule type="duplicateValues" dxfId="9130" priority="2763"/>
  </conditionalFormatting>
  <conditionalFormatting sqref="H199">
    <cfRule type="duplicateValues" dxfId="9129" priority="2762"/>
  </conditionalFormatting>
  <conditionalFormatting sqref="H199">
    <cfRule type="expression" dxfId="9128" priority="2764">
      <formula>_xlfn.ISFORMULA(H199)=TRUE</formula>
    </cfRule>
  </conditionalFormatting>
  <conditionalFormatting sqref="H201 H203">
    <cfRule type="duplicateValues" dxfId="9127" priority="2757"/>
  </conditionalFormatting>
  <conditionalFormatting sqref="H201 H203">
    <cfRule type="duplicateValues" dxfId="9126" priority="2759"/>
  </conditionalFormatting>
  <conditionalFormatting sqref="H201 H203">
    <cfRule type="duplicateValues" dxfId="9125" priority="2758"/>
  </conditionalFormatting>
  <conditionalFormatting sqref="H201 H203">
    <cfRule type="expression" dxfId="9124" priority="2760">
      <formula>_xlfn.ISFORMULA(H201)=TRUE</formula>
    </cfRule>
  </conditionalFormatting>
  <conditionalFormatting sqref="H199:H201">
    <cfRule type="duplicateValues" dxfId="9123" priority="2753"/>
  </conditionalFormatting>
  <conditionalFormatting sqref="H199:H201">
    <cfRule type="duplicateValues" dxfId="9122" priority="2755"/>
  </conditionalFormatting>
  <conditionalFormatting sqref="H199:H201">
    <cfRule type="duplicateValues" dxfId="9121" priority="2754"/>
  </conditionalFormatting>
  <conditionalFormatting sqref="H199:H201">
    <cfRule type="expression" dxfId="9120" priority="2756">
      <formula>_xlfn.ISFORMULA(H199)=TRUE</formula>
    </cfRule>
  </conditionalFormatting>
  <conditionalFormatting sqref="H203:H205">
    <cfRule type="duplicateValues" dxfId="9119" priority="2749"/>
  </conditionalFormatting>
  <conditionalFormatting sqref="H203:H205">
    <cfRule type="duplicateValues" dxfId="9118" priority="2751"/>
  </conditionalFormatting>
  <conditionalFormatting sqref="H203:H205">
    <cfRule type="duplicateValues" dxfId="9117" priority="2750"/>
  </conditionalFormatting>
  <conditionalFormatting sqref="H203:H205">
    <cfRule type="expression" dxfId="9116" priority="2752">
      <formula>_xlfn.ISFORMULA(H203)=TRUE</formula>
    </cfRule>
  </conditionalFormatting>
  <conditionalFormatting sqref="H199">
    <cfRule type="duplicateValues" dxfId="9115" priority="2745"/>
  </conditionalFormatting>
  <conditionalFormatting sqref="H199">
    <cfRule type="duplicateValues" dxfId="9114" priority="2747"/>
  </conditionalFormatting>
  <conditionalFormatting sqref="H199">
    <cfRule type="duplicateValues" dxfId="9113" priority="2746"/>
  </conditionalFormatting>
  <conditionalFormatting sqref="H199">
    <cfRule type="expression" dxfId="9112" priority="2748">
      <formula>_xlfn.ISFORMULA(H199)=TRUE</formula>
    </cfRule>
  </conditionalFormatting>
  <conditionalFormatting sqref="H200:H201">
    <cfRule type="duplicateValues" dxfId="9111" priority="2738"/>
  </conditionalFormatting>
  <conditionalFormatting sqref="H201">
    <cfRule type="duplicateValues" dxfId="9110" priority="2739"/>
    <cfRule type="duplicateValues" dxfId="9109" priority="2740"/>
    <cfRule type="expression" dxfId="9108" priority="2741">
      <formula>_xlfn.ISFORMULA(H201)=TRUE</formula>
    </cfRule>
  </conditionalFormatting>
  <conditionalFormatting sqref="H200:H201">
    <cfRule type="duplicateValues" dxfId="9107" priority="2743"/>
  </conditionalFormatting>
  <conditionalFormatting sqref="H200:H201">
    <cfRule type="duplicateValues" dxfId="9106" priority="2742"/>
  </conditionalFormatting>
  <conditionalFormatting sqref="H200:H201">
    <cfRule type="expression" dxfId="9105" priority="2744">
      <formula>_xlfn.ISFORMULA(H200)=TRUE</formula>
    </cfRule>
  </conditionalFormatting>
  <conditionalFormatting sqref="H200">
    <cfRule type="expression" dxfId="9104" priority="2736">
      <formula>_xlfn.ISFORMULA(H200)=TRUE</formula>
    </cfRule>
    <cfRule type="expression" dxfId="9103" priority="2737">
      <formula>_xlfn.ISFORMULA(H200)=TRUE</formula>
    </cfRule>
  </conditionalFormatting>
  <conditionalFormatting sqref="H200">
    <cfRule type="duplicateValues" dxfId="9102" priority="2733"/>
    <cfRule type="duplicateValues" dxfId="9101" priority="2734"/>
    <cfRule type="duplicateValues" dxfId="9100" priority="2735"/>
  </conditionalFormatting>
  <conditionalFormatting sqref="H203">
    <cfRule type="duplicateValues" dxfId="9099" priority="2726"/>
  </conditionalFormatting>
  <conditionalFormatting sqref="H203">
    <cfRule type="duplicateValues" dxfId="9098" priority="2727"/>
    <cfRule type="duplicateValues" dxfId="9097" priority="2728"/>
    <cfRule type="expression" dxfId="9096" priority="2729">
      <formula>_xlfn.ISFORMULA(H203)=TRUE</formula>
    </cfRule>
  </conditionalFormatting>
  <conditionalFormatting sqref="H203">
    <cfRule type="duplicateValues" dxfId="9095" priority="2731"/>
  </conditionalFormatting>
  <conditionalFormatting sqref="H203">
    <cfRule type="duplicateValues" dxfId="9094" priority="2730"/>
  </conditionalFormatting>
  <conditionalFormatting sqref="H203">
    <cfRule type="expression" dxfId="9093" priority="2732">
      <formula>_xlfn.ISFORMULA(H203)=TRUE</formula>
    </cfRule>
  </conditionalFormatting>
  <conditionalFormatting sqref="H204">
    <cfRule type="duplicateValues" dxfId="9092" priority="2719"/>
  </conditionalFormatting>
  <conditionalFormatting sqref="H204">
    <cfRule type="duplicateValues" dxfId="9091" priority="2720"/>
    <cfRule type="duplicateValues" dxfId="9090" priority="2721"/>
    <cfRule type="expression" dxfId="9089" priority="2722">
      <formula>_xlfn.ISFORMULA(H204)=TRUE</formula>
    </cfRule>
  </conditionalFormatting>
  <conditionalFormatting sqref="H204">
    <cfRule type="duplicateValues" dxfId="9088" priority="2724"/>
  </conditionalFormatting>
  <conditionalFormatting sqref="H204">
    <cfRule type="duplicateValues" dxfId="9087" priority="2723"/>
  </conditionalFormatting>
  <conditionalFormatting sqref="H204">
    <cfRule type="expression" dxfId="9086" priority="2725">
      <formula>_xlfn.ISFORMULA(H204)=TRUE</formula>
    </cfRule>
  </conditionalFormatting>
  <conditionalFormatting sqref="H205">
    <cfRule type="duplicateValues" dxfId="9085" priority="2712"/>
  </conditionalFormatting>
  <conditionalFormatting sqref="H205">
    <cfRule type="duplicateValues" dxfId="9084" priority="2713"/>
    <cfRule type="duplicateValues" dxfId="9083" priority="2714"/>
    <cfRule type="expression" dxfId="9082" priority="2715">
      <formula>_xlfn.ISFORMULA(H205)=TRUE</formula>
    </cfRule>
  </conditionalFormatting>
  <conditionalFormatting sqref="H205">
    <cfRule type="duplicateValues" dxfId="9081" priority="2717"/>
  </conditionalFormatting>
  <conditionalFormatting sqref="H205">
    <cfRule type="duplicateValues" dxfId="9080" priority="2716"/>
  </conditionalFormatting>
  <conditionalFormatting sqref="H205">
    <cfRule type="expression" dxfId="9079" priority="2718">
      <formula>_xlfn.ISFORMULA(H205)=TRUE</formula>
    </cfRule>
  </conditionalFormatting>
  <conditionalFormatting sqref="H200">
    <cfRule type="duplicateValues" dxfId="9078" priority="2706"/>
  </conditionalFormatting>
  <conditionalFormatting sqref="H200">
    <cfRule type="expression" dxfId="9077" priority="2711">
      <formula>_xlfn.ISFORMULA(H200)=TRUE</formula>
    </cfRule>
  </conditionalFormatting>
  <conditionalFormatting sqref="H200">
    <cfRule type="expression" dxfId="9076" priority="2709">
      <formula>_xlfn.ISFORMULA(H200)=TRUE</formula>
    </cfRule>
  </conditionalFormatting>
  <conditionalFormatting sqref="H200">
    <cfRule type="duplicateValues" dxfId="9075" priority="2710"/>
  </conditionalFormatting>
  <conditionalFormatting sqref="H200">
    <cfRule type="duplicateValues" dxfId="9074" priority="2708"/>
  </conditionalFormatting>
  <conditionalFormatting sqref="H200">
    <cfRule type="duplicateValues" dxfId="9073" priority="2707"/>
  </conditionalFormatting>
  <conditionalFormatting sqref="H200">
    <cfRule type="duplicateValues" dxfId="9072" priority="2703"/>
    <cfRule type="duplicateValues" dxfId="9071" priority="2704"/>
    <cfRule type="expression" dxfId="9070" priority="2705">
      <formula>_xlfn.ISFORMULA(H200)=TRUE</formula>
    </cfRule>
  </conditionalFormatting>
  <conditionalFormatting sqref="H201">
    <cfRule type="duplicateValues" dxfId="9069" priority="2700"/>
    <cfRule type="duplicateValues" dxfId="9068" priority="2701"/>
    <cfRule type="expression" dxfId="9067" priority="2702">
      <formula>_xlfn.ISFORMULA(H201)=TRUE</formula>
    </cfRule>
  </conditionalFormatting>
  <conditionalFormatting sqref="H199">
    <cfRule type="expression" dxfId="9066" priority="2698">
      <formula>_xlfn.ISFORMULA(H199)=TRUE</formula>
    </cfRule>
    <cfRule type="expression" dxfId="9065" priority="2699">
      <formula>_xlfn.ISFORMULA(H199)=TRUE</formula>
    </cfRule>
  </conditionalFormatting>
  <conditionalFormatting sqref="H199">
    <cfRule type="duplicateValues" dxfId="9064" priority="2695"/>
    <cfRule type="duplicateValues" dxfId="9063" priority="2696"/>
    <cfRule type="duplicateValues" dxfId="9062" priority="2697"/>
  </conditionalFormatting>
  <conditionalFormatting sqref="H203">
    <cfRule type="duplicateValues" dxfId="9061" priority="2688"/>
  </conditionalFormatting>
  <conditionalFormatting sqref="H203">
    <cfRule type="duplicateValues" dxfId="9060" priority="2689"/>
    <cfRule type="duplicateValues" dxfId="9059" priority="2690"/>
    <cfRule type="expression" dxfId="9058" priority="2691">
      <formula>_xlfn.ISFORMULA(H203)=TRUE</formula>
    </cfRule>
  </conditionalFormatting>
  <conditionalFormatting sqref="H203">
    <cfRule type="duplicateValues" dxfId="9057" priority="2693"/>
  </conditionalFormatting>
  <conditionalFormatting sqref="H203">
    <cfRule type="duplicateValues" dxfId="9056" priority="2692"/>
  </conditionalFormatting>
  <conditionalFormatting sqref="H203">
    <cfRule type="expression" dxfId="9055" priority="2694">
      <formula>_xlfn.ISFORMULA(H203)=TRUE</formula>
    </cfRule>
  </conditionalFormatting>
  <conditionalFormatting sqref="H204">
    <cfRule type="duplicateValues" dxfId="9054" priority="2681"/>
  </conditionalFormatting>
  <conditionalFormatting sqref="H204">
    <cfRule type="duplicateValues" dxfId="9053" priority="2682"/>
    <cfRule type="duplicateValues" dxfId="9052" priority="2683"/>
    <cfRule type="expression" dxfId="9051" priority="2684">
      <formula>_xlfn.ISFORMULA(H204)=TRUE</formula>
    </cfRule>
  </conditionalFormatting>
  <conditionalFormatting sqref="H204">
    <cfRule type="duplicateValues" dxfId="9050" priority="2686"/>
  </conditionalFormatting>
  <conditionalFormatting sqref="H204">
    <cfRule type="duplicateValues" dxfId="9049" priority="2685"/>
  </conditionalFormatting>
  <conditionalFormatting sqref="H204">
    <cfRule type="expression" dxfId="9048" priority="2687">
      <formula>_xlfn.ISFORMULA(H204)=TRUE</formula>
    </cfRule>
  </conditionalFormatting>
  <conditionalFormatting sqref="H205">
    <cfRule type="duplicateValues" dxfId="9047" priority="2674"/>
  </conditionalFormatting>
  <conditionalFormatting sqref="H205">
    <cfRule type="duplicateValues" dxfId="9046" priority="2675"/>
    <cfRule type="duplicateValues" dxfId="9045" priority="2676"/>
    <cfRule type="expression" dxfId="9044" priority="2677">
      <formula>_xlfn.ISFORMULA(H205)=TRUE</formula>
    </cfRule>
  </conditionalFormatting>
  <conditionalFormatting sqref="H205">
    <cfRule type="duplicateValues" dxfId="9043" priority="2679"/>
  </conditionalFormatting>
  <conditionalFormatting sqref="H205">
    <cfRule type="duplicateValues" dxfId="9042" priority="2678"/>
  </conditionalFormatting>
  <conditionalFormatting sqref="H205">
    <cfRule type="expression" dxfId="9041" priority="2680">
      <formula>_xlfn.ISFORMULA(H205)=TRUE</formula>
    </cfRule>
  </conditionalFormatting>
  <conditionalFormatting sqref="H203">
    <cfRule type="duplicateValues" dxfId="9040" priority="2667"/>
  </conditionalFormatting>
  <conditionalFormatting sqref="H203">
    <cfRule type="duplicateValues" dxfId="9039" priority="2668"/>
    <cfRule type="duplicateValues" dxfId="9038" priority="2669"/>
    <cfRule type="expression" dxfId="9037" priority="2670">
      <formula>_xlfn.ISFORMULA(H203)=TRUE</formula>
    </cfRule>
  </conditionalFormatting>
  <conditionalFormatting sqref="H203">
    <cfRule type="duplicateValues" dxfId="9036" priority="2672"/>
  </conditionalFormatting>
  <conditionalFormatting sqref="H203">
    <cfRule type="duplicateValues" dxfId="9035" priority="2671"/>
  </conditionalFormatting>
  <conditionalFormatting sqref="H203">
    <cfRule type="expression" dxfId="9034" priority="2673">
      <formula>_xlfn.ISFORMULA(H203)=TRUE</formula>
    </cfRule>
  </conditionalFormatting>
  <conditionalFormatting sqref="H203">
    <cfRule type="expression" dxfId="9033" priority="2666">
      <formula>_xlfn.ISFORMULA(H203)=TRUE</formula>
    </cfRule>
  </conditionalFormatting>
  <conditionalFormatting sqref="H203">
    <cfRule type="duplicateValues" dxfId="9032" priority="2665"/>
  </conditionalFormatting>
  <conditionalFormatting sqref="H203">
    <cfRule type="duplicateValues" dxfId="9031" priority="2664"/>
  </conditionalFormatting>
  <conditionalFormatting sqref="H203:H204">
    <cfRule type="duplicateValues" dxfId="9030" priority="2660"/>
  </conditionalFormatting>
  <conditionalFormatting sqref="H203:H204">
    <cfRule type="duplicateValues" dxfId="9029" priority="2662"/>
  </conditionalFormatting>
  <conditionalFormatting sqref="H203:H204">
    <cfRule type="duplicateValues" dxfId="9028" priority="2661"/>
  </conditionalFormatting>
  <conditionalFormatting sqref="H203:H204">
    <cfRule type="expression" dxfId="9027" priority="2663">
      <formula>_xlfn.ISFORMULA(H203)=TRUE</formula>
    </cfRule>
  </conditionalFormatting>
  <conditionalFormatting sqref="H203">
    <cfRule type="duplicateValues" dxfId="9026" priority="2656"/>
  </conditionalFormatting>
  <conditionalFormatting sqref="H203">
    <cfRule type="duplicateValues" dxfId="9025" priority="2658"/>
  </conditionalFormatting>
  <conditionalFormatting sqref="H203">
    <cfRule type="duplicateValues" dxfId="9024" priority="2657"/>
  </conditionalFormatting>
  <conditionalFormatting sqref="H203">
    <cfRule type="expression" dxfId="9023" priority="2659">
      <formula>_xlfn.ISFORMULA(H203)=TRUE</formula>
    </cfRule>
  </conditionalFormatting>
  <conditionalFormatting sqref="H203">
    <cfRule type="duplicateValues" dxfId="9022" priority="2649"/>
  </conditionalFormatting>
  <conditionalFormatting sqref="H203">
    <cfRule type="duplicateValues" dxfId="9021" priority="2650"/>
    <cfRule type="duplicateValues" dxfId="9020" priority="2651"/>
    <cfRule type="expression" dxfId="9019" priority="2652">
      <formula>_xlfn.ISFORMULA(H203)=TRUE</formula>
    </cfRule>
  </conditionalFormatting>
  <conditionalFormatting sqref="H203">
    <cfRule type="duplicateValues" dxfId="9018" priority="2654"/>
  </conditionalFormatting>
  <conditionalFormatting sqref="H203">
    <cfRule type="duplicateValues" dxfId="9017" priority="2653"/>
  </conditionalFormatting>
  <conditionalFormatting sqref="H203">
    <cfRule type="expression" dxfId="9016" priority="2655">
      <formula>_xlfn.ISFORMULA(H203)=TRUE</formula>
    </cfRule>
  </conditionalFormatting>
  <conditionalFormatting sqref="H204">
    <cfRule type="duplicateValues" dxfId="9015" priority="2642"/>
  </conditionalFormatting>
  <conditionalFormatting sqref="H204">
    <cfRule type="duplicateValues" dxfId="9014" priority="2643"/>
    <cfRule type="duplicateValues" dxfId="9013" priority="2644"/>
    <cfRule type="expression" dxfId="9012" priority="2645">
      <formula>_xlfn.ISFORMULA(H204)=TRUE</formula>
    </cfRule>
  </conditionalFormatting>
  <conditionalFormatting sqref="H204">
    <cfRule type="duplicateValues" dxfId="9011" priority="2647"/>
  </conditionalFormatting>
  <conditionalFormatting sqref="H204">
    <cfRule type="duplicateValues" dxfId="9010" priority="2646"/>
  </conditionalFormatting>
  <conditionalFormatting sqref="H204">
    <cfRule type="expression" dxfId="9009" priority="2648">
      <formula>_xlfn.ISFORMULA(H204)=TRUE</formula>
    </cfRule>
  </conditionalFormatting>
  <conditionalFormatting sqref="H205">
    <cfRule type="duplicateValues" dxfId="9008" priority="2635"/>
  </conditionalFormatting>
  <conditionalFormatting sqref="H205">
    <cfRule type="duplicateValues" dxfId="9007" priority="2636"/>
    <cfRule type="duplicateValues" dxfId="9006" priority="2637"/>
    <cfRule type="expression" dxfId="9005" priority="2638">
      <formula>_xlfn.ISFORMULA(H205)=TRUE</formula>
    </cfRule>
  </conditionalFormatting>
  <conditionalFormatting sqref="H205">
    <cfRule type="duplicateValues" dxfId="9004" priority="2640"/>
  </conditionalFormatting>
  <conditionalFormatting sqref="H205">
    <cfRule type="duplicateValues" dxfId="9003" priority="2639"/>
  </conditionalFormatting>
  <conditionalFormatting sqref="H205">
    <cfRule type="expression" dxfId="9002" priority="2641">
      <formula>_xlfn.ISFORMULA(H205)=TRUE</formula>
    </cfRule>
  </conditionalFormatting>
  <conditionalFormatting sqref="H203">
    <cfRule type="duplicateValues" dxfId="9001" priority="2628"/>
  </conditionalFormatting>
  <conditionalFormatting sqref="H203">
    <cfRule type="duplicateValues" dxfId="9000" priority="2629"/>
    <cfRule type="duplicateValues" dxfId="8999" priority="2630"/>
    <cfRule type="expression" dxfId="8998" priority="2631">
      <formula>_xlfn.ISFORMULA(H203)=TRUE</formula>
    </cfRule>
  </conditionalFormatting>
  <conditionalFormatting sqref="H203">
    <cfRule type="duplicateValues" dxfId="8997" priority="2633"/>
  </conditionalFormatting>
  <conditionalFormatting sqref="H203">
    <cfRule type="duplicateValues" dxfId="8996" priority="2632"/>
  </conditionalFormatting>
  <conditionalFormatting sqref="H203">
    <cfRule type="expression" dxfId="8995" priority="2634">
      <formula>_xlfn.ISFORMULA(H203)=TRUE</formula>
    </cfRule>
  </conditionalFormatting>
  <conditionalFormatting sqref="H204">
    <cfRule type="duplicateValues" dxfId="8994" priority="2621"/>
  </conditionalFormatting>
  <conditionalFormatting sqref="H204">
    <cfRule type="duplicateValues" dxfId="8993" priority="2622"/>
    <cfRule type="duplicateValues" dxfId="8992" priority="2623"/>
    <cfRule type="expression" dxfId="8991" priority="2624">
      <formula>_xlfn.ISFORMULA(H204)=TRUE</formula>
    </cfRule>
  </conditionalFormatting>
  <conditionalFormatting sqref="H204">
    <cfRule type="duplicateValues" dxfId="8990" priority="2626"/>
  </conditionalFormatting>
  <conditionalFormatting sqref="H204">
    <cfRule type="duplicateValues" dxfId="8989" priority="2625"/>
  </conditionalFormatting>
  <conditionalFormatting sqref="H204">
    <cfRule type="expression" dxfId="8988" priority="2627">
      <formula>_xlfn.ISFORMULA(H204)=TRUE</formula>
    </cfRule>
  </conditionalFormatting>
  <conditionalFormatting sqref="H205">
    <cfRule type="duplicateValues" dxfId="8987" priority="2614"/>
  </conditionalFormatting>
  <conditionalFormatting sqref="H205">
    <cfRule type="duplicateValues" dxfId="8986" priority="2615"/>
    <cfRule type="duplicateValues" dxfId="8985" priority="2616"/>
    <cfRule type="expression" dxfId="8984" priority="2617">
      <formula>_xlfn.ISFORMULA(H205)=TRUE</formula>
    </cfRule>
  </conditionalFormatting>
  <conditionalFormatting sqref="H205">
    <cfRule type="duplicateValues" dxfId="8983" priority="2619"/>
  </conditionalFormatting>
  <conditionalFormatting sqref="H205">
    <cfRule type="duplicateValues" dxfId="8982" priority="2618"/>
  </conditionalFormatting>
  <conditionalFormatting sqref="H205">
    <cfRule type="expression" dxfId="8981" priority="2620">
      <formula>_xlfn.ISFORMULA(H205)=TRUE</formula>
    </cfRule>
  </conditionalFormatting>
  <conditionalFormatting sqref="H203:H205 H199:H201">
    <cfRule type="duplicateValues" dxfId="8980" priority="2613"/>
  </conditionalFormatting>
  <conditionalFormatting sqref="H202">
    <cfRule type="duplicateValues" dxfId="8979" priority="2609"/>
  </conditionalFormatting>
  <conditionalFormatting sqref="H202">
    <cfRule type="duplicateValues" dxfId="8978" priority="2611"/>
  </conditionalFormatting>
  <conditionalFormatting sqref="H202">
    <cfRule type="duplicateValues" dxfId="8977" priority="2610"/>
  </conditionalFormatting>
  <conditionalFormatting sqref="H202">
    <cfRule type="expression" dxfId="8976" priority="2612">
      <formula>_xlfn.ISFORMULA(H202)=TRUE</formula>
    </cfRule>
  </conditionalFormatting>
  <conditionalFormatting sqref="H209:H211">
    <cfRule type="duplicateValues" dxfId="8975" priority="2605"/>
  </conditionalFormatting>
  <conditionalFormatting sqref="H209:H211">
    <cfRule type="duplicateValues" dxfId="8974" priority="2607"/>
  </conditionalFormatting>
  <conditionalFormatting sqref="H209:H211">
    <cfRule type="duplicateValues" dxfId="8973" priority="2606"/>
  </conditionalFormatting>
  <conditionalFormatting sqref="H209:H211">
    <cfRule type="expression" dxfId="8972" priority="2608">
      <formula>_xlfn.ISFORMULA(H209)=TRUE</formula>
    </cfRule>
  </conditionalFormatting>
  <conditionalFormatting sqref="H209:H211">
    <cfRule type="duplicateValues" dxfId="8971" priority="2601"/>
  </conditionalFormatting>
  <conditionalFormatting sqref="H209:H211">
    <cfRule type="duplicateValues" dxfId="8970" priority="2603"/>
  </conditionalFormatting>
  <conditionalFormatting sqref="H209:H211">
    <cfRule type="duplicateValues" dxfId="8969" priority="2602"/>
  </conditionalFormatting>
  <conditionalFormatting sqref="H209:H211">
    <cfRule type="expression" dxfId="8968" priority="2604">
      <formula>_xlfn.ISFORMULA(H209)=TRUE</formula>
    </cfRule>
  </conditionalFormatting>
  <conditionalFormatting sqref="H209">
    <cfRule type="duplicateValues" dxfId="8967" priority="2594"/>
  </conditionalFormatting>
  <conditionalFormatting sqref="H209">
    <cfRule type="duplicateValues" dxfId="8966" priority="2595"/>
    <cfRule type="duplicateValues" dxfId="8965" priority="2596"/>
    <cfRule type="expression" dxfId="8964" priority="2597">
      <formula>_xlfn.ISFORMULA(H209)=TRUE</formula>
    </cfRule>
  </conditionalFormatting>
  <conditionalFormatting sqref="H209">
    <cfRule type="duplicateValues" dxfId="8963" priority="2599"/>
  </conditionalFormatting>
  <conditionalFormatting sqref="H209">
    <cfRule type="duplicateValues" dxfId="8962" priority="2598"/>
  </conditionalFormatting>
  <conditionalFormatting sqref="H209">
    <cfRule type="expression" dxfId="8961" priority="2600">
      <formula>_xlfn.ISFORMULA(H209)=TRUE</formula>
    </cfRule>
  </conditionalFormatting>
  <conditionalFormatting sqref="H209">
    <cfRule type="expression" dxfId="8960" priority="2593">
      <formula>_xlfn.ISFORMULA(H209)=TRUE</formula>
    </cfRule>
  </conditionalFormatting>
  <conditionalFormatting sqref="H209">
    <cfRule type="duplicateValues" dxfId="8959" priority="2592"/>
  </conditionalFormatting>
  <conditionalFormatting sqref="H209">
    <cfRule type="duplicateValues" dxfId="8958" priority="2591"/>
  </conditionalFormatting>
  <conditionalFormatting sqref="H209:H210">
    <cfRule type="duplicateValues" dxfId="8957" priority="2587"/>
  </conditionalFormatting>
  <conditionalFormatting sqref="H209:H210">
    <cfRule type="duplicateValues" dxfId="8956" priority="2589"/>
  </conditionalFormatting>
  <conditionalFormatting sqref="H209:H210">
    <cfRule type="duplicateValues" dxfId="8955" priority="2588"/>
  </conditionalFormatting>
  <conditionalFormatting sqref="H209:H210">
    <cfRule type="expression" dxfId="8954" priority="2590">
      <formula>_xlfn.ISFORMULA(H209)=TRUE</formula>
    </cfRule>
  </conditionalFormatting>
  <conditionalFormatting sqref="H209">
    <cfRule type="duplicateValues" dxfId="8953" priority="2583"/>
  </conditionalFormatting>
  <conditionalFormatting sqref="H209">
    <cfRule type="duplicateValues" dxfId="8952" priority="2585"/>
  </conditionalFormatting>
  <conditionalFormatting sqref="H209">
    <cfRule type="duplicateValues" dxfId="8951" priority="2584"/>
  </conditionalFormatting>
  <conditionalFormatting sqref="H209">
    <cfRule type="expression" dxfId="8950" priority="2586">
      <formula>_xlfn.ISFORMULA(H209)=TRUE</formula>
    </cfRule>
  </conditionalFormatting>
  <conditionalFormatting sqref="H209">
    <cfRule type="duplicateValues" dxfId="8949" priority="2576"/>
  </conditionalFormatting>
  <conditionalFormatting sqref="H209">
    <cfRule type="duplicateValues" dxfId="8948" priority="2577"/>
    <cfRule type="duplicateValues" dxfId="8947" priority="2578"/>
    <cfRule type="expression" dxfId="8946" priority="2579">
      <formula>_xlfn.ISFORMULA(H209)=TRUE</formula>
    </cfRule>
  </conditionalFormatting>
  <conditionalFormatting sqref="H209">
    <cfRule type="duplicateValues" dxfId="8945" priority="2581"/>
  </conditionalFormatting>
  <conditionalFormatting sqref="H209">
    <cfRule type="duplicateValues" dxfId="8944" priority="2580"/>
  </conditionalFormatting>
  <conditionalFormatting sqref="H209">
    <cfRule type="expression" dxfId="8943" priority="2582">
      <formula>_xlfn.ISFORMULA(H209)=TRUE</formula>
    </cfRule>
  </conditionalFormatting>
  <conditionalFormatting sqref="H210">
    <cfRule type="duplicateValues" dxfId="8942" priority="2569"/>
  </conditionalFormatting>
  <conditionalFormatting sqref="H210">
    <cfRule type="duplicateValues" dxfId="8941" priority="2570"/>
    <cfRule type="duplicateValues" dxfId="8940" priority="2571"/>
    <cfRule type="expression" dxfId="8939" priority="2572">
      <formula>_xlfn.ISFORMULA(H210)=TRUE</formula>
    </cfRule>
  </conditionalFormatting>
  <conditionalFormatting sqref="H210">
    <cfRule type="duplicateValues" dxfId="8938" priority="2574"/>
  </conditionalFormatting>
  <conditionalFormatting sqref="H210">
    <cfRule type="duplicateValues" dxfId="8937" priority="2573"/>
  </conditionalFormatting>
  <conditionalFormatting sqref="H210">
    <cfRule type="expression" dxfId="8936" priority="2575">
      <formula>_xlfn.ISFORMULA(H210)=TRUE</formula>
    </cfRule>
  </conditionalFormatting>
  <conditionalFormatting sqref="H211">
    <cfRule type="duplicateValues" dxfId="8935" priority="2562"/>
  </conditionalFormatting>
  <conditionalFormatting sqref="H211">
    <cfRule type="duplicateValues" dxfId="8934" priority="2563"/>
    <cfRule type="duplicateValues" dxfId="8933" priority="2564"/>
    <cfRule type="expression" dxfId="8932" priority="2565">
      <formula>_xlfn.ISFORMULA(H211)=TRUE</formula>
    </cfRule>
  </conditionalFormatting>
  <conditionalFormatting sqref="H211">
    <cfRule type="duplicateValues" dxfId="8931" priority="2567"/>
  </conditionalFormatting>
  <conditionalFormatting sqref="H211">
    <cfRule type="duplicateValues" dxfId="8930" priority="2566"/>
  </conditionalFormatting>
  <conditionalFormatting sqref="H211">
    <cfRule type="expression" dxfId="8929" priority="2568">
      <formula>_xlfn.ISFORMULA(H211)=TRUE</formula>
    </cfRule>
  </conditionalFormatting>
  <conditionalFormatting sqref="H209">
    <cfRule type="duplicateValues" dxfId="8928" priority="2555"/>
  </conditionalFormatting>
  <conditionalFormatting sqref="H209">
    <cfRule type="duplicateValues" dxfId="8927" priority="2556"/>
    <cfRule type="duplicateValues" dxfId="8926" priority="2557"/>
    <cfRule type="expression" dxfId="8925" priority="2558">
      <formula>_xlfn.ISFORMULA(H209)=TRUE</formula>
    </cfRule>
  </conditionalFormatting>
  <conditionalFormatting sqref="H209">
    <cfRule type="duplicateValues" dxfId="8924" priority="2560"/>
  </conditionalFormatting>
  <conditionalFormatting sqref="H209">
    <cfRule type="duplicateValues" dxfId="8923" priority="2559"/>
  </conditionalFormatting>
  <conditionalFormatting sqref="H209">
    <cfRule type="expression" dxfId="8922" priority="2561">
      <formula>_xlfn.ISFORMULA(H209)=TRUE</formula>
    </cfRule>
  </conditionalFormatting>
  <conditionalFormatting sqref="H210">
    <cfRule type="duplicateValues" dxfId="8921" priority="2548"/>
  </conditionalFormatting>
  <conditionalFormatting sqref="H210">
    <cfRule type="duplicateValues" dxfId="8920" priority="2549"/>
    <cfRule type="duplicateValues" dxfId="8919" priority="2550"/>
    <cfRule type="expression" dxfId="8918" priority="2551">
      <formula>_xlfn.ISFORMULA(H210)=TRUE</formula>
    </cfRule>
  </conditionalFormatting>
  <conditionalFormatting sqref="H210">
    <cfRule type="duplicateValues" dxfId="8917" priority="2553"/>
  </conditionalFormatting>
  <conditionalFormatting sqref="H210">
    <cfRule type="duplicateValues" dxfId="8916" priority="2552"/>
  </conditionalFormatting>
  <conditionalFormatting sqref="H210">
    <cfRule type="expression" dxfId="8915" priority="2554">
      <formula>_xlfn.ISFORMULA(H210)=TRUE</formula>
    </cfRule>
  </conditionalFormatting>
  <conditionalFormatting sqref="H211">
    <cfRule type="duplicateValues" dxfId="8914" priority="2541"/>
  </conditionalFormatting>
  <conditionalFormatting sqref="H211">
    <cfRule type="duplicateValues" dxfId="8913" priority="2542"/>
    <cfRule type="duplicateValues" dxfId="8912" priority="2543"/>
    <cfRule type="expression" dxfId="8911" priority="2544">
      <formula>_xlfn.ISFORMULA(H211)=TRUE</formula>
    </cfRule>
  </conditionalFormatting>
  <conditionalFormatting sqref="H211">
    <cfRule type="duplicateValues" dxfId="8910" priority="2546"/>
  </conditionalFormatting>
  <conditionalFormatting sqref="H211">
    <cfRule type="duplicateValues" dxfId="8909" priority="2545"/>
  </conditionalFormatting>
  <conditionalFormatting sqref="H211">
    <cfRule type="expression" dxfId="8908" priority="2547">
      <formula>_xlfn.ISFORMULA(H211)=TRUE</formula>
    </cfRule>
  </conditionalFormatting>
  <conditionalFormatting sqref="H211">
    <cfRule type="expression" dxfId="8907" priority="2540">
      <formula>_xlfn.ISFORMULA(H211)=TRUE</formula>
    </cfRule>
  </conditionalFormatting>
  <conditionalFormatting sqref="H211">
    <cfRule type="duplicateValues" dxfId="8906" priority="2539"/>
  </conditionalFormatting>
  <conditionalFormatting sqref="H211">
    <cfRule type="duplicateValues" dxfId="8905" priority="2538"/>
  </conditionalFormatting>
  <conditionalFormatting sqref="H209">
    <cfRule type="duplicateValues" dxfId="8904" priority="2534"/>
  </conditionalFormatting>
  <conditionalFormatting sqref="H209">
    <cfRule type="duplicateValues" dxfId="8903" priority="2536"/>
  </conditionalFormatting>
  <conditionalFormatting sqref="H209">
    <cfRule type="duplicateValues" dxfId="8902" priority="2535"/>
  </conditionalFormatting>
  <conditionalFormatting sqref="H209">
    <cfRule type="expression" dxfId="8901" priority="2537">
      <formula>_xlfn.ISFORMULA(H209)=TRUE</formula>
    </cfRule>
  </conditionalFormatting>
  <conditionalFormatting sqref="H209">
    <cfRule type="duplicateValues" dxfId="8900" priority="2527"/>
  </conditionalFormatting>
  <conditionalFormatting sqref="H209">
    <cfRule type="duplicateValues" dxfId="8899" priority="2528"/>
    <cfRule type="duplicateValues" dxfId="8898" priority="2529"/>
    <cfRule type="expression" dxfId="8897" priority="2530">
      <formula>_xlfn.ISFORMULA(H209)=TRUE</formula>
    </cfRule>
  </conditionalFormatting>
  <conditionalFormatting sqref="H209">
    <cfRule type="duplicateValues" dxfId="8896" priority="2532"/>
  </conditionalFormatting>
  <conditionalFormatting sqref="H209">
    <cfRule type="duplicateValues" dxfId="8895" priority="2531"/>
  </conditionalFormatting>
  <conditionalFormatting sqref="H209">
    <cfRule type="expression" dxfId="8894" priority="2533">
      <formula>_xlfn.ISFORMULA(H209)=TRUE</formula>
    </cfRule>
  </conditionalFormatting>
  <conditionalFormatting sqref="H210">
    <cfRule type="duplicateValues" dxfId="8893" priority="2520"/>
  </conditionalFormatting>
  <conditionalFormatting sqref="H210">
    <cfRule type="duplicateValues" dxfId="8892" priority="2521"/>
    <cfRule type="duplicateValues" dxfId="8891" priority="2522"/>
    <cfRule type="expression" dxfId="8890" priority="2523">
      <formula>_xlfn.ISFORMULA(H210)=TRUE</formula>
    </cfRule>
  </conditionalFormatting>
  <conditionalFormatting sqref="H210">
    <cfRule type="duplicateValues" dxfId="8889" priority="2525"/>
  </conditionalFormatting>
  <conditionalFormatting sqref="H210">
    <cfRule type="duplicateValues" dxfId="8888" priority="2524"/>
  </conditionalFormatting>
  <conditionalFormatting sqref="H210">
    <cfRule type="expression" dxfId="8887" priority="2526">
      <formula>_xlfn.ISFORMULA(H210)=TRUE</formula>
    </cfRule>
  </conditionalFormatting>
  <conditionalFormatting sqref="H211">
    <cfRule type="duplicateValues" dxfId="8886" priority="2513"/>
  </conditionalFormatting>
  <conditionalFormatting sqref="H211">
    <cfRule type="duplicateValues" dxfId="8885" priority="2514"/>
    <cfRule type="duplicateValues" dxfId="8884" priority="2515"/>
    <cfRule type="expression" dxfId="8883" priority="2516">
      <formula>_xlfn.ISFORMULA(H211)=TRUE</formula>
    </cfRule>
  </conditionalFormatting>
  <conditionalFormatting sqref="H211">
    <cfRule type="duplicateValues" dxfId="8882" priority="2518"/>
  </conditionalFormatting>
  <conditionalFormatting sqref="H211">
    <cfRule type="duplicateValues" dxfId="8881" priority="2517"/>
  </conditionalFormatting>
  <conditionalFormatting sqref="H211">
    <cfRule type="expression" dxfId="8880" priority="2519">
      <formula>_xlfn.ISFORMULA(H211)=TRUE</formula>
    </cfRule>
  </conditionalFormatting>
  <conditionalFormatting sqref="H209">
    <cfRule type="duplicateValues" dxfId="8879" priority="2506"/>
  </conditionalFormatting>
  <conditionalFormatting sqref="H209">
    <cfRule type="duplicateValues" dxfId="8878" priority="2507"/>
    <cfRule type="duplicateValues" dxfId="8877" priority="2508"/>
    <cfRule type="expression" dxfId="8876" priority="2509">
      <formula>_xlfn.ISFORMULA(H209)=TRUE</formula>
    </cfRule>
  </conditionalFormatting>
  <conditionalFormatting sqref="H209">
    <cfRule type="duplicateValues" dxfId="8875" priority="2511"/>
  </conditionalFormatting>
  <conditionalFormatting sqref="H209">
    <cfRule type="duplicateValues" dxfId="8874" priority="2510"/>
  </conditionalFormatting>
  <conditionalFormatting sqref="H209">
    <cfRule type="expression" dxfId="8873" priority="2512">
      <formula>_xlfn.ISFORMULA(H209)=TRUE</formula>
    </cfRule>
  </conditionalFormatting>
  <conditionalFormatting sqref="H210">
    <cfRule type="duplicateValues" dxfId="8872" priority="2499"/>
  </conditionalFormatting>
  <conditionalFormatting sqref="H210">
    <cfRule type="duplicateValues" dxfId="8871" priority="2500"/>
    <cfRule type="duplicateValues" dxfId="8870" priority="2501"/>
    <cfRule type="expression" dxfId="8869" priority="2502">
      <formula>_xlfn.ISFORMULA(H210)=TRUE</formula>
    </cfRule>
  </conditionalFormatting>
  <conditionalFormatting sqref="H210">
    <cfRule type="duplicateValues" dxfId="8868" priority="2504"/>
  </conditionalFormatting>
  <conditionalFormatting sqref="H210">
    <cfRule type="duplicateValues" dxfId="8867" priority="2503"/>
  </conditionalFormatting>
  <conditionalFormatting sqref="H210">
    <cfRule type="expression" dxfId="8866" priority="2505">
      <formula>_xlfn.ISFORMULA(H210)=TRUE</formula>
    </cfRule>
  </conditionalFormatting>
  <conditionalFormatting sqref="H209:H211">
    <cfRule type="duplicateValues" dxfId="8865" priority="2498"/>
  </conditionalFormatting>
  <conditionalFormatting sqref="H208">
    <cfRule type="duplicateValues" dxfId="8864" priority="2494"/>
  </conditionalFormatting>
  <conditionalFormatting sqref="H208">
    <cfRule type="duplicateValues" dxfId="8863" priority="2496"/>
  </conditionalFormatting>
  <conditionalFormatting sqref="H208">
    <cfRule type="duplicateValues" dxfId="8862" priority="2495"/>
  </conditionalFormatting>
  <conditionalFormatting sqref="H208">
    <cfRule type="expression" dxfId="8861" priority="2497">
      <formula>_xlfn.ISFORMULA(H208)=TRUE</formula>
    </cfRule>
  </conditionalFormatting>
  <conditionalFormatting sqref="H212">
    <cfRule type="duplicateValues" dxfId="8860" priority="2489"/>
  </conditionalFormatting>
  <conditionalFormatting sqref="H212">
    <cfRule type="expression" dxfId="8859" priority="2493">
      <formula>_xlfn.ISFORMULA(H212)=TRUE</formula>
    </cfRule>
  </conditionalFormatting>
  <conditionalFormatting sqref="H212">
    <cfRule type="duplicateValues" dxfId="8858" priority="2492"/>
  </conditionalFormatting>
  <conditionalFormatting sqref="H212">
    <cfRule type="duplicateValues" dxfId="8857" priority="2491"/>
  </conditionalFormatting>
  <conditionalFormatting sqref="H212">
    <cfRule type="duplicateValues" dxfId="8856" priority="2490"/>
  </conditionalFormatting>
  <conditionalFormatting sqref="H212">
    <cfRule type="duplicateValues" dxfId="8855" priority="2484"/>
  </conditionalFormatting>
  <conditionalFormatting sqref="H212">
    <cfRule type="expression" dxfId="8854" priority="2488">
      <formula>_xlfn.ISFORMULA(H212)=TRUE</formula>
    </cfRule>
  </conditionalFormatting>
  <conditionalFormatting sqref="H212">
    <cfRule type="duplicateValues" dxfId="8853" priority="2487"/>
  </conditionalFormatting>
  <conditionalFormatting sqref="H212">
    <cfRule type="duplicateValues" dxfId="8852" priority="2486"/>
  </conditionalFormatting>
  <conditionalFormatting sqref="H212">
    <cfRule type="duplicateValues" dxfId="8851" priority="2485"/>
  </conditionalFormatting>
  <conditionalFormatting sqref="H310">
    <cfRule type="duplicateValues" dxfId="8850" priority="2480"/>
  </conditionalFormatting>
  <conditionalFormatting sqref="H310">
    <cfRule type="duplicateValues" dxfId="8849" priority="2482"/>
  </conditionalFormatting>
  <conditionalFormatting sqref="H310">
    <cfRule type="duplicateValues" dxfId="8848" priority="2481"/>
  </conditionalFormatting>
  <conditionalFormatting sqref="H310">
    <cfRule type="expression" dxfId="8847" priority="2483">
      <formula>_xlfn.ISFORMULA(H310)=TRUE</formula>
    </cfRule>
  </conditionalFormatting>
  <conditionalFormatting sqref="H214:H216">
    <cfRule type="duplicateValues" dxfId="8846" priority="2476"/>
  </conditionalFormatting>
  <conditionalFormatting sqref="H214:H216">
    <cfRule type="duplicateValues" dxfId="8845" priority="2478"/>
  </conditionalFormatting>
  <conditionalFormatting sqref="H214:H216">
    <cfRule type="duplicateValues" dxfId="8844" priority="2477"/>
  </conditionalFormatting>
  <conditionalFormatting sqref="H214:H216">
    <cfRule type="expression" dxfId="8843" priority="2479">
      <formula>_xlfn.ISFORMULA(H214)=TRUE</formula>
    </cfRule>
  </conditionalFormatting>
  <conditionalFormatting sqref="H214:H216">
    <cfRule type="duplicateValues" dxfId="8842" priority="2472"/>
  </conditionalFormatting>
  <conditionalFormatting sqref="H214:H216">
    <cfRule type="duplicateValues" dxfId="8841" priority="2474"/>
  </conditionalFormatting>
  <conditionalFormatting sqref="H214:H216">
    <cfRule type="duplicateValues" dxfId="8840" priority="2473"/>
  </conditionalFormatting>
  <conditionalFormatting sqref="H214:H216">
    <cfRule type="expression" dxfId="8839" priority="2475">
      <formula>_xlfn.ISFORMULA(H214)=TRUE</formula>
    </cfRule>
  </conditionalFormatting>
  <conditionalFormatting sqref="H216">
    <cfRule type="duplicateValues" dxfId="8838" priority="2468"/>
  </conditionalFormatting>
  <conditionalFormatting sqref="H216">
    <cfRule type="duplicateValues" dxfId="8837" priority="2470"/>
  </conditionalFormatting>
  <conditionalFormatting sqref="H216">
    <cfRule type="duplicateValues" dxfId="8836" priority="2469"/>
  </conditionalFormatting>
  <conditionalFormatting sqref="H216">
    <cfRule type="expression" dxfId="8835" priority="2471">
      <formula>_xlfn.ISFORMULA(H216)=TRUE</formula>
    </cfRule>
  </conditionalFormatting>
  <conditionalFormatting sqref="H214:H216">
    <cfRule type="duplicateValues" dxfId="8834" priority="2467"/>
  </conditionalFormatting>
  <conditionalFormatting sqref="H736:H1048576 H316:H411 H1:H281 H283:H314">
    <cfRule type="duplicateValues" dxfId="8833" priority="2466"/>
  </conditionalFormatting>
  <conditionalFormatting sqref="H185">
    <cfRule type="expression" dxfId="8832" priority="2465">
      <formula>_xlfn.ISFORMULA(H185)=TRUE</formula>
    </cfRule>
  </conditionalFormatting>
  <conditionalFormatting sqref="H185">
    <cfRule type="duplicateValues" dxfId="8831" priority="2464"/>
  </conditionalFormatting>
  <conditionalFormatting sqref="H185">
    <cfRule type="duplicateValues" dxfId="8830" priority="2463"/>
  </conditionalFormatting>
  <conditionalFormatting sqref="H185">
    <cfRule type="expression" dxfId="8829" priority="2462">
      <formula>_xlfn.ISFORMULA(H185)=TRUE</formula>
    </cfRule>
  </conditionalFormatting>
  <conditionalFormatting sqref="H185">
    <cfRule type="expression" dxfId="8828" priority="2461">
      <formula>_xlfn.ISFORMULA(H185)=TRUE</formula>
    </cfRule>
  </conditionalFormatting>
  <conditionalFormatting sqref="H185">
    <cfRule type="duplicateValues" dxfId="8827" priority="2460"/>
  </conditionalFormatting>
  <conditionalFormatting sqref="H185">
    <cfRule type="duplicateValues" dxfId="8826" priority="2459"/>
  </conditionalFormatting>
  <conditionalFormatting sqref="H185">
    <cfRule type="expression" dxfId="8825" priority="2458">
      <formula>_xlfn.ISFORMULA(H185)=TRUE</formula>
    </cfRule>
  </conditionalFormatting>
  <conditionalFormatting sqref="H185">
    <cfRule type="duplicateValues" dxfId="8824" priority="2454"/>
    <cfRule type="duplicateValues" dxfId="8823" priority="2455"/>
    <cfRule type="duplicateValues" dxfId="8822" priority="2456"/>
    <cfRule type="expression" dxfId="8821" priority="2457">
      <formula>_xlfn.ISFORMULA(H185)=TRUE</formula>
    </cfRule>
  </conditionalFormatting>
  <conditionalFormatting sqref="H185">
    <cfRule type="expression" dxfId="8820" priority="2453">
      <formula>_xlfn.ISFORMULA(H185)=TRUE</formula>
    </cfRule>
  </conditionalFormatting>
  <conditionalFormatting sqref="H184">
    <cfRule type="duplicateValues" dxfId="8819" priority="2449"/>
  </conditionalFormatting>
  <conditionalFormatting sqref="H184">
    <cfRule type="duplicateValues" dxfId="8818" priority="2451"/>
  </conditionalFormatting>
  <conditionalFormatting sqref="H184">
    <cfRule type="duplicateValues" dxfId="8817" priority="2450"/>
  </conditionalFormatting>
  <conditionalFormatting sqref="H184">
    <cfRule type="expression" dxfId="8816" priority="2452">
      <formula>_xlfn.ISFORMULA(H184)=TRUE</formula>
    </cfRule>
  </conditionalFormatting>
  <conditionalFormatting sqref="H217:H219">
    <cfRule type="duplicateValues" dxfId="8815" priority="2445"/>
  </conditionalFormatting>
  <conditionalFormatting sqref="H217:H219">
    <cfRule type="duplicateValues" dxfId="8814" priority="2447"/>
  </conditionalFormatting>
  <conditionalFormatting sqref="H217:H219">
    <cfRule type="duplicateValues" dxfId="8813" priority="2446"/>
  </conditionalFormatting>
  <conditionalFormatting sqref="H217:H219">
    <cfRule type="expression" dxfId="8812" priority="2448">
      <formula>_xlfn.ISFORMULA(H217)=TRUE</formula>
    </cfRule>
  </conditionalFormatting>
  <conditionalFormatting sqref="H217:H219">
    <cfRule type="duplicateValues" dxfId="8811" priority="2441"/>
  </conditionalFormatting>
  <conditionalFormatting sqref="H217:H219">
    <cfRule type="duplicateValues" dxfId="8810" priority="2443"/>
  </conditionalFormatting>
  <conditionalFormatting sqref="H217:H219">
    <cfRule type="duplicateValues" dxfId="8809" priority="2442"/>
  </conditionalFormatting>
  <conditionalFormatting sqref="H217:H219">
    <cfRule type="expression" dxfId="8808" priority="2444">
      <formula>_xlfn.ISFORMULA(H217)=TRUE</formula>
    </cfRule>
  </conditionalFormatting>
  <conditionalFormatting sqref="H219">
    <cfRule type="duplicateValues" dxfId="8807" priority="2437"/>
  </conditionalFormatting>
  <conditionalFormatting sqref="H219">
    <cfRule type="duplicateValues" dxfId="8806" priority="2439"/>
  </conditionalFormatting>
  <conditionalFormatting sqref="H219">
    <cfRule type="duplicateValues" dxfId="8805" priority="2438"/>
  </conditionalFormatting>
  <conditionalFormatting sqref="H219">
    <cfRule type="expression" dxfId="8804" priority="2440">
      <formula>_xlfn.ISFORMULA(H219)=TRUE</formula>
    </cfRule>
  </conditionalFormatting>
  <conditionalFormatting sqref="H219">
    <cfRule type="expression" dxfId="8803" priority="2436">
      <formula>_xlfn.ISFORMULA(H219)=TRUE</formula>
    </cfRule>
  </conditionalFormatting>
  <conditionalFormatting sqref="H219">
    <cfRule type="duplicateValues" dxfId="8802" priority="2435"/>
  </conditionalFormatting>
  <conditionalFormatting sqref="H219">
    <cfRule type="duplicateValues" dxfId="8801" priority="2434"/>
  </conditionalFormatting>
  <conditionalFormatting sqref="H217">
    <cfRule type="duplicateValues" dxfId="8800" priority="2430"/>
  </conditionalFormatting>
  <conditionalFormatting sqref="H217">
    <cfRule type="duplicateValues" dxfId="8799" priority="2432"/>
  </conditionalFormatting>
  <conditionalFormatting sqref="H217">
    <cfRule type="duplicateValues" dxfId="8798" priority="2431"/>
  </conditionalFormatting>
  <conditionalFormatting sqref="H217">
    <cfRule type="expression" dxfId="8797" priority="2433">
      <formula>_xlfn.ISFORMULA(H217)=TRUE</formula>
    </cfRule>
  </conditionalFormatting>
  <conditionalFormatting sqref="H220:H222">
    <cfRule type="expression" dxfId="8796" priority="2429">
      <formula>_xlfn.ISFORMULA(H220)=TRUE</formula>
    </cfRule>
  </conditionalFormatting>
  <conditionalFormatting sqref="H220:H222">
    <cfRule type="duplicateValues" dxfId="8795" priority="2428"/>
  </conditionalFormatting>
  <conditionalFormatting sqref="H220:H222">
    <cfRule type="duplicateValues" dxfId="8794" priority="2427"/>
  </conditionalFormatting>
  <conditionalFormatting sqref="H222">
    <cfRule type="expression" dxfId="8793" priority="2423">
      <formula>_xlfn.ISFORMULA(H222)=TRUE</formula>
    </cfRule>
  </conditionalFormatting>
  <conditionalFormatting sqref="H220:H222">
    <cfRule type="duplicateValues" dxfId="8792" priority="2420"/>
  </conditionalFormatting>
  <conditionalFormatting sqref="H222">
    <cfRule type="duplicateValues" dxfId="8791" priority="2421"/>
    <cfRule type="duplicateValues" dxfId="8790" priority="2422"/>
  </conditionalFormatting>
  <conditionalFormatting sqref="H220:H222">
    <cfRule type="duplicateValues" dxfId="8789" priority="2425"/>
  </conditionalFormatting>
  <conditionalFormatting sqref="H220:H222">
    <cfRule type="duplicateValues" dxfId="8788" priority="2424"/>
  </conditionalFormatting>
  <conditionalFormatting sqref="H220:H222">
    <cfRule type="expression" dxfId="8787" priority="2426">
      <formula>_xlfn.ISFORMULA(H220)=TRUE</formula>
    </cfRule>
  </conditionalFormatting>
  <conditionalFormatting sqref="H221:H222">
    <cfRule type="duplicateValues" dxfId="8786" priority="2416"/>
  </conditionalFormatting>
  <conditionalFormatting sqref="H221:H222">
    <cfRule type="duplicateValues" dxfId="8785" priority="2418"/>
  </conditionalFormatting>
  <conditionalFormatting sqref="H221:H222">
    <cfRule type="duplicateValues" dxfId="8784" priority="2417"/>
  </conditionalFormatting>
  <conditionalFormatting sqref="H221:H222">
    <cfRule type="expression" dxfId="8783" priority="2419">
      <formula>_xlfn.ISFORMULA(H221)=TRUE</formula>
    </cfRule>
  </conditionalFormatting>
  <conditionalFormatting sqref="H220">
    <cfRule type="duplicateValues" dxfId="8782" priority="2410"/>
  </conditionalFormatting>
  <conditionalFormatting sqref="H220">
    <cfRule type="expression" dxfId="8781" priority="2415">
      <formula>_xlfn.ISFORMULA(H220)=TRUE</formula>
    </cfRule>
  </conditionalFormatting>
  <conditionalFormatting sqref="H220">
    <cfRule type="expression" dxfId="8780" priority="2413">
      <formula>_xlfn.ISFORMULA(H220)=TRUE</formula>
    </cfRule>
  </conditionalFormatting>
  <conditionalFormatting sqref="H220">
    <cfRule type="duplicateValues" dxfId="8779" priority="2414"/>
  </conditionalFormatting>
  <conditionalFormatting sqref="H220">
    <cfRule type="duplicateValues" dxfId="8778" priority="2412"/>
  </conditionalFormatting>
  <conditionalFormatting sqref="H220">
    <cfRule type="duplicateValues" dxfId="8777" priority="2411"/>
  </conditionalFormatting>
  <conditionalFormatting sqref="H222">
    <cfRule type="duplicateValues" dxfId="8776" priority="2404"/>
  </conditionalFormatting>
  <conditionalFormatting sqref="H222">
    <cfRule type="expression" dxfId="8775" priority="2409">
      <formula>_xlfn.ISFORMULA(H222)=TRUE</formula>
    </cfRule>
  </conditionalFormatting>
  <conditionalFormatting sqref="H222">
    <cfRule type="expression" dxfId="8774" priority="2407">
      <formula>_xlfn.ISFORMULA(H222)=TRUE</formula>
    </cfRule>
  </conditionalFormatting>
  <conditionalFormatting sqref="H222">
    <cfRule type="duplicateValues" dxfId="8773" priority="2408"/>
  </conditionalFormatting>
  <conditionalFormatting sqref="H222">
    <cfRule type="duplicateValues" dxfId="8772" priority="2406"/>
  </conditionalFormatting>
  <conditionalFormatting sqref="H222">
    <cfRule type="duplicateValues" dxfId="8771" priority="2405"/>
  </conditionalFormatting>
  <conditionalFormatting sqref="H220">
    <cfRule type="duplicateValues" dxfId="8770" priority="2400"/>
  </conditionalFormatting>
  <conditionalFormatting sqref="H220">
    <cfRule type="duplicateValues" dxfId="8769" priority="2402"/>
  </conditionalFormatting>
  <conditionalFormatting sqref="H220">
    <cfRule type="duplicateValues" dxfId="8768" priority="2401"/>
  </conditionalFormatting>
  <conditionalFormatting sqref="H220">
    <cfRule type="expression" dxfId="8767" priority="2403">
      <formula>_xlfn.ISFORMULA(H220)=TRUE</formula>
    </cfRule>
  </conditionalFormatting>
  <conditionalFormatting sqref="H222">
    <cfRule type="duplicateValues" dxfId="8766" priority="2396"/>
  </conditionalFormatting>
  <conditionalFormatting sqref="H222">
    <cfRule type="duplicateValues" dxfId="8765" priority="2398"/>
  </conditionalFormatting>
  <conditionalFormatting sqref="H222">
    <cfRule type="duplicateValues" dxfId="8764" priority="2397"/>
  </conditionalFormatting>
  <conditionalFormatting sqref="H222">
    <cfRule type="expression" dxfId="8763" priority="2399">
      <formula>_xlfn.ISFORMULA(H222)=TRUE</formula>
    </cfRule>
  </conditionalFormatting>
  <conditionalFormatting sqref="H221">
    <cfRule type="expression" dxfId="8762" priority="2395">
      <formula>_xlfn.ISFORMULA(H221)=TRUE</formula>
    </cfRule>
  </conditionalFormatting>
  <conditionalFormatting sqref="H221">
    <cfRule type="duplicateValues" dxfId="8761" priority="2393"/>
    <cfRule type="duplicateValues" dxfId="8760" priority="2394"/>
  </conditionalFormatting>
  <conditionalFormatting sqref="H221">
    <cfRule type="duplicateValues" dxfId="8759" priority="2387"/>
  </conditionalFormatting>
  <conditionalFormatting sqref="H221">
    <cfRule type="expression" dxfId="8758" priority="2392">
      <formula>_xlfn.ISFORMULA(H221)=TRUE</formula>
    </cfRule>
  </conditionalFormatting>
  <conditionalFormatting sqref="H221">
    <cfRule type="expression" dxfId="8757" priority="2390">
      <formula>_xlfn.ISFORMULA(H221)=TRUE</formula>
    </cfRule>
  </conditionalFormatting>
  <conditionalFormatting sqref="H221">
    <cfRule type="duplicateValues" dxfId="8756" priority="2391"/>
  </conditionalFormatting>
  <conditionalFormatting sqref="H221">
    <cfRule type="duplicateValues" dxfId="8755" priority="2389"/>
  </conditionalFormatting>
  <conditionalFormatting sqref="H221">
    <cfRule type="duplicateValues" dxfId="8754" priority="2388"/>
  </conditionalFormatting>
  <conditionalFormatting sqref="H225">
    <cfRule type="expression" dxfId="8753" priority="2386">
      <formula>_xlfn.ISFORMULA(H225)=TRUE</formula>
    </cfRule>
  </conditionalFormatting>
  <conditionalFormatting sqref="H225">
    <cfRule type="duplicateValues" dxfId="8752" priority="2385"/>
  </conditionalFormatting>
  <conditionalFormatting sqref="H225">
    <cfRule type="duplicateValues" dxfId="8751" priority="2384"/>
  </conditionalFormatting>
  <conditionalFormatting sqref="H225">
    <cfRule type="duplicateValues" dxfId="8750" priority="2380"/>
  </conditionalFormatting>
  <conditionalFormatting sqref="H225">
    <cfRule type="duplicateValues" dxfId="8749" priority="2382"/>
  </conditionalFormatting>
  <conditionalFormatting sqref="H225">
    <cfRule type="duplicateValues" dxfId="8748" priority="2381"/>
  </conditionalFormatting>
  <conditionalFormatting sqref="H225">
    <cfRule type="expression" dxfId="8747" priority="2383">
      <formula>_xlfn.ISFORMULA(H225)=TRUE</formula>
    </cfRule>
  </conditionalFormatting>
  <conditionalFormatting sqref="H225:H230">
    <cfRule type="duplicateValues" dxfId="8746" priority="2376"/>
  </conditionalFormatting>
  <conditionalFormatting sqref="H225:H230">
    <cfRule type="duplicateValues" dxfId="8745" priority="2378"/>
  </conditionalFormatting>
  <conditionalFormatting sqref="H225:H230">
    <cfRule type="duplicateValues" dxfId="8744" priority="2377"/>
  </conditionalFormatting>
  <conditionalFormatting sqref="H225:H230">
    <cfRule type="expression" dxfId="8743" priority="2379">
      <formula>_xlfn.ISFORMULA(H225)=TRUE</formula>
    </cfRule>
  </conditionalFormatting>
  <conditionalFormatting sqref="H225:H226">
    <cfRule type="duplicateValues" dxfId="8742" priority="2372"/>
  </conditionalFormatting>
  <conditionalFormatting sqref="H225:H226">
    <cfRule type="duplicateValues" dxfId="8741" priority="2374"/>
  </conditionalFormatting>
  <conditionalFormatting sqref="H225:H226">
    <cfRule type="duplicateValues" dxfId="8740" priority="2373"/>
  </conditionalFormatting>
  <conditionalFormatting sqref="H225:H226">
    <cfRule type="expression" dxfId="8739" priority="2375">
      <formula>_xlfn.ISFORMULA(H225)=TRUE</formula>
    </cfRule>
  </conditionalFormatting>
  <conditionalFormatting sqref="H226:H230">
    <cfRule type="duplicateValues" dxfId="8738" priority="2368"/>
  </conditionalFormatting>
  <conditionalFormatting sqref="H226:H230">
    <cfRule type="duplicateValues" dxfId="8737" priority="2370"/>
  </conditionalFormatting>
  <conditionalFormatting sqref="H226:H230">
    <cfRule type="duplicateValues" dxfId="8736" priority="2369"/>
  </conditionalFormatting>
  <conditionalFormatting sqref="H226:H230">
    <cfRule type="expression" dxfId="8735" priority="2371">
      <formula>_xlfn.ISFORMULA(H226)=TRUE</formula>
    </cfRule>
  </conditionalFormatting>
  <conditionalFormatting sqref="H225:H230">
    <cfRule type="duplicateValues" dxfId="8734" priority="2364"/>
  </conditionalFormatting>
  <conditionalFormatting sqref="H225:H230">
    <cfRule type="duplicateValues" dxfId="8733" priority="2366"/>
  </conditionalFormatting>
  <conditionalFormatting sqref="H225:H230">
    <cfRule type="duplicateValues" dxfId="8732" priority="2365"/>
  </conditionalFormatting>
  <conditionalFormatting sqref="H225:H230">
    <cfRule type="expression" dxfId="8731" priority="2367">
      <formula>_xlfn.ISFORMULA(H225)=TRUE</formula>
    </cfRule>
  </conditionalFormatting>
  <conditionalFormatting sqref="H225:H226">
    <cfRule type="duplicateValues" dxfId="8730" priority="2360"/>
  </conditionalFormatting>
  <conditionalFormatting sqref="H225:H226">
    <cfRule type="duplicateValues" dxfId="8729" priority="2362"/>
  </conditionalFormatting>
  <conditionalFormatting sqref="H225:H226">
    <cfRule type="duplicateValues" dxfId="8728" priority="2361"/>
  </conditionalFormatting>
  <conditionalFormatting sqref="H225:H226">
    <cfRule type="expression" dxfId="8727" priority="2363">
      <formula>_xlfn.ISFORMULA(H225)=TRUE</formula>
    </cfRule>
  </conditionalFormatting>
  <conditionalFormatting sqref="H232">
    <cfRule type="expression" dxfId="8726" priority="2359">
      <formula>_xlfn.ISFORMULA(H232)=TRUE</formula>
    </cfRule>
  </conditionalFormatting>
  <conditionalFormatting sqref="H232">
    <cfRule type="duplicateValues" dxfId="8725" priority="2358"/>
  </conditionalFormatting>
  <conditionalFormatting sqref="H232">
    <cfRule type="duplicateValues" dxfId="8724" priority="2357"/>
  </conditionalFormatting>
  <conditionalFormatting sqref="H231:H232">
    <cfRule type="duplicateValues" dxfId="8723" priority="2353"/>
  </conditionalFormatting>
  <conditionalFormatting sqref="H231:H232">
    <cfRule type="duplicateValues" dxfId="8722" priority="2355"/>
  </conditionalFormatting>
  <conditionalFormatting sqref="H231:H232">
    <cfRule type="duplicateValues" dxfId="8721" priority="2354"/>
  </conditionalFormatting>
  <conditionalFormatting sqref="H231:H232">
    <cfRule type="expression" dxfId="8720" priority="2356">
      <formula>_xlfn.ISFORMULA(H231)=TRUE</formula>
    </cfRule>
  </conditionalFormatting>
  <conditionalFormatting sqref="H231:H232">
    <cfRule type="duplicateValues" dxfId="8719" priority="2349"/>
  </conditionalFormatting>
  <conditionalFormatting sqref="H231:H232">
    <cfRule type="duplicateValues" dxfId="8718" priority="2351"/>
  </conditionalFormatting>
  <conditionalFormatting sqref="H231:H232">
    <cfRule type="duplicateValues" dxfId="8717" priority="2350"/>
  </conditionalFormatting>
  <conditionalFormatting sqref="H231:H232">
    <cfRule type="expression" dxfId="8716" priority="2352">
      <formula>_xlfn.ISFORMULA(H231)=TRUE</formula>
    </cfRule>
  </conditionalFormatting>
  <conditionalFormatting sqref="H231:H232">
    <cfRule type="duplicateValues" dxfId="8715" priority="2345"/>
  </conditionalFormatting>
  <conditionalFormatting sqref="H231:H232">
    <cfRule type="duplicateValues" dxfId="8714" priority="2347"/>
  </conditionalFormatting>
  <conditionalFormatting sqref="H231:H232">
    <cfRule type="duplicateValues" dxfId="8713" priority="2346"/>
  </conditionalFormatting>
  <conditionalFormatting sqref="H231:H232">
    <cfRule type="expression" dxfId="8712" priority="2348">
      <formula>_xlfn.ISFORMULA(H231)=TRUE</formula>
    </cfRule>
  </conditionalFormatting>
  <conditionalFormatting sqref="H231">
    <cfRule type="duplicateValues" dxfId="8711" priority="2339"/>
  </conditionalFormatting>
  <conditionalFormatting sqref="H231">
    <cfRule type="expression" dxfId="8710" priority="2344">
      <formula>_xlfn.ISFORMULA(H231)=TRUE</formula>
    </cfRule>
  </conditionalFormatting>
  <conditionalFormatting sqref="H231">
    <cfRule type="expression" dxfId="8709" priority="2342">
      <formula>_xlfn.ISFORMULA(H231)=TRUE</formula>
    </cfRule>
  </conditionalFormatting>
  <conditionalFormatting sqref="H231">
    <cfRule type="duplicateValues" dxfId="8708" priority="2343"/>
  </conditionalFormatting>
  <conditionalFormatting sqref="H231">
    <cfRule type="duplicateValues" dxfId="8707" priority="2341"/>
  </conditionalFormatting>
  <conditionalFormatting sqref="H231">
    <cfRule type="duplicateValues" dxfId="8706" priority="2340"/>
  </conditionalFormatting>
  <conditionalFormatting sqref="H232">
    <cfRule type="expression" dxfId="8705" priority="2329">
      <formula>_xlfn.ISFORMULA(H232)=TRUE</formula>
    </cfRule>
  </conditionalFormatting>
  <conditionalFormatting sqref="H232">
    <cfRule type="expression" dxfId="8704" priority="2338">
      <formula>_xlfn.ISFORMULA(H232)=TRUE</formula>
    </cfRule>
  </conditionalFormatting>
  <conditionalFormatting sqref="H232">
    <cfRule type="duplicateValues" dxfId="8703" priority="2336"/>
    <cfRule type="duplicateValues" dxfId="8702" priority="2337"/>
  </conditionalFormatting>
  <conditionalFormatting sqref="H232">
    <cfRule type="duplicateValues" dxfId="8701" priority="2332"/>
  </conditionalFormatting>
  <conditionalFormatting sqref="H232">
    <cfRule type="duplicateValues" dxfId="8700" priority="2334"/>
  </conditionalFormatting>
  <conditionalFormatting sqref="H232">
    <cfRule type="duplicateValues" dxfId="8699" priority="2333"/>
  </conditionalFormatting>
  <conditionalFormatting sqref="H232">
    <cfRule type="expression" dxfId="8698" priority="2335">
      <formula>_xlfn.ISFORMULA(H232)=TRUE</formula>
    </cfRule>
  </conditionalFormatting>
  <conditionalFormatting sqref="H232">
    <cfRule type="duplicateValues" dxfId="8697" priority="2326"/>
  </conditionalFormatting>
  <conditionalFormatting sqref="H232">
    <cfRule type="expression" dxfId="8696" priority="2331">
      <formula>_xlfn.ISFORMULA(H232)=TRUE</formula>
    </cfRule>
  </conditionalFormatting>
  <conditionalFormatting sqref="H232">
    <cfRule type="duplicateValues" dxfId="8695" priority="2330"/>
  </conditionalFormatting>
  <conditionalFormatting sqref="H232">
    <cfRule type="duplicateValues" dxfId="8694" priority="2328"/>
  </conditionalFormatting>
  <conditionalFormatting sqref="H232">
    <cfRule type="duplicateValues" dxfId="8693" priority="2327"/>
  </conditionalFormatting>
  <conditionalFormatting sqref="H233">
    <cfRule type="duplicateValues" dxfId="8692" priority="2322"/>
  </conditionalFormatting>
  <conditionalFormatting sqref="H233">
    <cfRule type="duplicateValues" dxfId="8691" priority="2324"/>
  </conditionalFormatting>
  <conditionalFormatting sqref="H233">
    <cfRule type="duplicateValues" dxfId="8690" priority="2323"/>
  </conditionalFormatting>
  <conditionalFormatting sqref="H233">
    <cfRule type="expression" dxfId="8689" priority="2325">
      <formula>_xlfn.ISFORMULA(H233)=TRUE</formula>
    </cfRule>
  </conditionalFormatting>
  <conditionalFormatting sqref="H233">
    <cfRule type="duplicateValues" dxfId="8688" priority="2321"/>
  </conditionalFormatting>
  <conditionalFormatting sqref="H233">
    <cfRule type="expression" dxfId="8687" priority="2320">
      <formula>_xlfn.ISFORMULA(H233)=TRUE</formula>
    </cfRule>
  </conditionalFormatting>
  <conditionalFormatting sqref="H233">
    <cfRule type="duplicateValues" dxfId="8686" priority="2319"/>
  </conditionalFormatting>
  <conditionalFormatting sqref="H233">
    <cfRule type="duplicateValues" dxfId="8685" priority="2318"/>
  </conditionalFormatting>
  <conditionalFormatting sqref="H233">
    <cfRule type="duplicateValues" dxfId="8684" priority="2314"/>
  </conditionalFormatting>
  <conditionalFormatting sqref="H233">
    <cfRule type="duplicateValues" dxfId="8683" priority="2316"/>
  </conditionalFormatting>
  <conditionalFormatting sqref="H233">
    <cfRule type="duplicateValues" dxfId="8682" priority="2315"/>
  </conditionalFormatting>
  <conditionalFormatting sqref="H233">
    <cfRule type="expression" dxfId="8681" priority="2317">
      <formula>_xlfn.ISFORMULA(H233)=TRUE</formula>
    </cfRule>
  </conditionalFormatting>
  <conditionalFormatting sqref="H233">
    <cfRule type="duplicateValues" dxfId="8680" priority="2310"/>
  </conditionalFormatting>
  <conditionalFormatting sqref="H233">
    <cfRule type="duplicateValues" dxfId="8679" priority="2312"/>
  </conditionalFormatting>
  <conditionalFormatting sqref="H233">
    <cfRule type="duplicateValues" dxfId="8678" priority="2311"/>
  </conditionalFormatting>
  <conditionalFormatting sqref="H233">
    <cfRule type="expression" dxfId="8677" priority="2313">
      <formula>_xlfn.ISFORMULA(H233)=TRUE</formula>
    </cfRule>
  </conditionalFormatting>
  <conditionalFormatting sqref="H233">
    <cfRule type="duplicateValues" dxfId="8676" priority="2306"/>
  </conditionalFormatting>
  <conditionalFormatting sqref="H233">
    <cfRule type="duplicateValues" dxfId="8675" priority="2308"/>
  </conditionalFormatting>
  <conditionalFormatting sqref="H233">
    <cfRule type="duplicateValues" dxfId="8674" priority="2307"/>
  </conditionalFormatting>
  <conditionalFormatting sqref="H233">
    <cfRule type="expression" dxfId="8673" priority="2309">
      <formula>_xlfn.ISFORMULA(H233)=TRUE</formula>
    </cfRule>
  </conditionalFormatting>
  <conditionalFormatting sqref="H313:H314">
    <cfRule type="expression" dxfId="8672" priority="2305">
      <formula>_xlfn.ISFORMULA(H313)=TRUE</formula>
    </cfRule>
  </conditionalFormatting>
  <conditionalFormatting sqref="H313:H314">
    <cfRule type="duplicateValues" dxfId="8671" priority="2304"/>
  </conditionalFormatting>
  <conditionalFormatting sqref="H313:H314">
    <cfRule type="duplicateValues" dxfId="8670" priority="2303"/>
  </conditionalFormatting>
  <conditionalFormatting sqref="H313">
    <cfRule type="expression" dxfId="8669" priority="2302">
      <formula>_xlfn.ISFORMULA(H313)=TRUE</formula>
    </cfRule>
  </conditionalFormatting>
  <conditionalFormatting sqref="H314">
    <cfRule type="expression" dxfId="8668" priority="2301">
      <formula>_xlfn.ISFORMULA(H314)=TRUE</formula>
    </cfRule>
  </conditionalFormatting>
  <conditionalFormatting sqref="H313:H314">
    <cfRule type="duplicateValues" dxfId="8667" priority="2297"/>
    <cfRule type="duplicateValues" dxfId="8666" priority="2298"/>
    <cfRule type="duplicateValues" dxfId="8665" priority="2299"/>
    <cfRule type="expression" dxfId="8664" priority="2300">
      <formula>_xlfn.ISFORMULA(H313)=TRUE</formula>
    </cfRule>
  </conditionalFormatting>
  <conditionalFormatting sqref="H313:H314">
    <cfRule type="expression" dxfId="8663" priority="2296">
      <formula>_xlfn.ISFORMULA(H313)=TRUE</formula>
    </cfRule>
  </conditionalFormatting>
  <conditionalFormatting sqref="H313:H314">
    <cfRule type="expression" dxfId="8662" priority="2295">
      <formula>_xlfn.ISFORMULA(H313)=TRUE</formula>
    </cfRule>
  </conditionalFormatting>
  <conditionalFormatting sqref="H313:H314">
    <cfRule type="expression" dxfId="8661" priority="2294">
      <formula>_xlfn.ISFORMULA(H313)=TRUE</formula>
    </cfRule>
  </conditionalFormatting>
  <conditionalFormatting sqref="H313:H314">
    <cfRule type="duplicateValues" dxfId="8660" priority="2293"/>
  </conditionalFormatting>
  <conditionalFormatting sqref="H313:H314">
    <cfRule type="duplicateValues" dxfId="8659" priority="2292"/>
  </conditionalFormatting>
  <conditionalFormatting sqref="H313:H314">
    <cfRule type="expression" dxfId="8658" priority="2291">
      <formula>_xlfn.ISFORMULA(H313)=TRUE</formula>
    </cfRule>
  </conditionalFormatting>
  <conditionalFormatting sqref="H313:H314">
    <cfRule type="duplicateValues" dxfId="8657" priority="2287"/>
    <cfRule type="duplicateValues" dxfId="8656" priority="2288"/>
    <cfRule type="duplicateValues" dxfId="8655" priority="2289"/>
    <cfRule type="expression" dxfId="8654" priority="2290">
      <formula>_xlfn.ISFORMULA(H313)=TRUE</formula>
    </cfRule>
  </conditionalFormatting>
  <conditionalFormatting sqref="H313:H314">
    <cfRule type="expression" dxfId="8653" priority="2286">
      <formula>_xlfn.ISFORMULA(H313)=TRUE</formula>
    </cfRule>
  </conditionalFormatting>
  <conditionalFormatting sqref="H313:H314">
    <cfRule type="expression" dxfId="8652" priority="2285">
      <formula>_xlfn.ISFORMULA(H313)=TRUE</formula>
    </cfRule>
  </conditionalFormatting>
  <conditionalFormatting sqref="H313:H314">
    <cfRule type="duplicateValues" dxfId="8651" priority="2284"/>
  </conditionalFormatting>
  <conditionalFormatting sqref="H313:H314">
    <cfRule type="duplicateValues" dxfId="8650" priority="2283"/>
  </conditionalFormatting>
  <conditionalFormatting sqref="H313:H314">
    <cfRule type="expression" dxfId="8649" priority="2282">
      <formula>_xlfn.ISFORMULA(H313)=TRUE</formula>
    </cfRule>
  </conditionalFormatting>
  <conditionalFormatting sqref="H313:H314">
    <cfRule type="duplicateValues" dxfId="8648" priority="2278"/>
    <cfRule type="duplicateValues" dxfId="8647" priority="2279"/>
    <cfRule type="duplicateValues" dxfId="8646" priority="2280"/>
    <cfRule type="expression" dxfId="8645" priority="2281">
      <formula>_xlfn.ISFORMULA(H313)=TRUE</formula>
    </cfRule>
  </conditionalFormatting>
  <conditionalFormatting sqref="H313:H314">
    <cfRule type="expression" dxfId="8644" priority="2277">
      <formula>_xlfn.ISFORMULA(H313)=TRUE</formula>
    </cfRule>
  </conditionalFormatting>
  <conditionalFormatting sqref="H314">
    <cfRule type="expression" dxfId="8643" priority="2276">
      <formula>_xlfn.ISFORMULA(H314)=TRUE</formula>
    </cfRule>
  </conditionalFormatting>
  <conditionalFormatting sqref="H314">
    <cfRule type="duplicateValues" dxfId="8642" priority="2275"/>
  </conditionalFormatting>
  <conditionalFormatting sqref="H314">
    <cfRule type="duplicateValues" dxfId="8641" priority="2274"/>
  </conditionalFormatting>
  <conditionalFormatting sqref="H313:H314">
    <cfRule type="duplicateValues" dxfId="8640" priority="2270"/>
    <cfRule type="duplicateValues" dxfId="8639" priority="2271"/>
    <cfRule type="duplicateValues" dxfId="8638" priority="2272"/>
    <cfRule type="expression" dxfId="8637" priority="2273">
      <formula>_xlfn.ISFORMULA(H313)=TRUE</formula>
    </cfRule>
  </conditionalFormatting>
  <conditionalFormatting sqref="H313:H314">
    <cfRule type="expression" dxfId="8636" priority="2269">
      <formula>_xlfn.ISFORMULA(H313)=TRUE</formula>
    </cfRule>
  </conditionalFormatting>
  <conditionalFormatting sqref="H313">
    <cfRule type="expression" dxfId="8635" priority="2268">
      <formula>_xlfn.ISFORMULA(H313)=TRUE</formula>
    </cfRule>
  </conditionalFormatting>
  <conditionalFormatting sqref="H313:H314">
    <cfRule type="expression" dxfId="8634" priority="2267">
      <formula>_xlfn.ISFORMULA(H313)=TRUE</formula>
    </cfRule>
  </conditionalFormatting>
  <conditionalFormatting sqref="H310:H314">
    <cfRule type="duplicateValues" dxfId="8633" priority="2263"/>
  </conditionalFormatting>
  <conditionalFormatting sqref="H310:H314">
    <cfRule type="duplicateValues" dxfId="8632" priority="2265"/>
  </conditionalFormatting>
  <conditionalFormatting sqref="H310:H314">
    <cfRule type="duplicateValues" dxfId="8631" priority="2264"/>
  </conditionalFormatting>
  <conditionalFormatting sqref="H310:H314">
    <cfRule type="expression" dxfId="8630" priority="2266">
      <formula>_xlfn.ISFORMULA(H310)=TRUE</formula>
    </cfRule>
  </conditionalFormatting>
  <conditionalFormatting sqref="H629">
    <cfRule type="expression" dxfId="8629" priority="2238">
      <formula>_xlfn.ISFORMULA(H629)=TRUE</formula>
    </cfRule>
  </conditionalFormatting>
  <conditionalFormatting sqref="H427:H428 H443:H444 H449 H451 H453:H454 H457 H466 H469:H470 H472 H496 H508 H474:H475 H513 H530 H536 H538 H547 H556 H560:H561 H564 H572 H578:H581 H594:H610 H420:H421 H614:H632 H699:H700 H716:H717 H640 H478:H479 H644:H677 H679:H689 H727:H733 H735">
    <cfRule type="duplicateValues" dxfId="8628" priority="2227"/>
  </conditionalFormatting>
  <conditionalFormatting sqref="H443:H444 H427:H428 H449 H451 H453:H454 H457 H466 H469 H474:H475 H420:H421 H478:H479">
    <cfRule type="expression" dxfId="8627" priority="2261">
      <formula>_xlfn.ISFORMULA(H420)=TRUE</formula>
    </cfRule>
  </conditionalFormatting>
  <conditionalFormatting sqref="H443:H444">
    <cfRule type="expression" dxfId="8626" priority="2259">
      <formula>_xlfn.ISFORMULA(H443)=TRUE</formula>
    </cfRule>
  </conditionalFormatting>
  <conditionalFormatting sqref="H449 H451 H453:H454 H457">
    <cfRule type="expression" dxfId="8625" priority="2258">
      <formula>_xlfn.ISFORMULA(H449)=TRUE</formula>
    </cfRule>
  </conditionalFormatting>
  <conditionalFormatting sqref="H470">
    <cfRule type="duplicateValues" dxfId="8624" priority="2228"/>
    <cfRule type="duplicateValues" dxfId="8623" priority="2229"/>
    <cfRule type="duplicateValues" dxfId="8622" priority="2230"/>
    <cfRule type="expression" dxfId="8621" priority="2231">
      <formula>_xlfn.ISFORMULA(H470)=TRUE</formula>
    </cfRule>
  </conditionalFormatting>
  <conditionalFormatting sqref="H472">
    <cfRule type="duplicateValues" dxfId="8620" priority="2232"/>
    <cfRule type="duplicateValues" dxfId="8619" priority="2233"/>
    <cfRule type="duplicateValues" dxfId="8618" priority="2234"/>
    <cfRule type="expression" dxfId="8617" priority="2235">
      <formula>_xlfn.ISFORMULA(H472)=TRUE</formula>
    </cfRule>
  </conditionalFormatting>
  <conditionalFormatting sqref="H427:H428 H443:H444 H449 H451 H453:H454 H457 H466 H469 H474:H475 H420:H421 H478:H479">
    <cfRule type="duplicateValues" dxfId="8616" priority="2260"/>
  </conditionalFormatting>
  <conditionalFormatting sqref="H508">
    <cfRule type="duplicateValues" dxfId="8615" priority="2256"/>
    <cfRule type="expression" dxfId="8614" priority="2257">
      <formula>_xlfn.ISFORMULA(H508)=TRUE</formula>
    </cfRule>
  </conditionalFormatting>
  <conditionalFormatting sqref="H536">
    <cfRule type="duplicateValues" dxfId="8613" priority="2254"/>
    <cfRule type="expression" dxfId="8612" priority="2255">
      <formula>_xlfn.ISFORMULA(H536)=TRUE</formula>
    </cfRule>
  </conditionalFormatting>
  <conditionalFormatting sqref="H538">
    <cfRule type="duplicateValues" dxfId="8611" priority="2250"/>
    <cfRule type="expression" dxfId="8610" priority="2251">
      <formula>_xlfn.ISFORMULA(H538)=TRUE</formula>
    </cfRule>
    <cfRule type="duplicateValues" dxfId="8609" priority="2252"/>
    <cfRule type="expression" dxfId="8608" priority="2253">
      <formula>_xlfn.ISFORMULA(H538)=TRUE</formula>
    </cfRule>
  </conditionalFormatting>
  <conditionalFormatting sqref="H556">
    <cfRule type="duplicateValues" dxfId="8607" priority="2245"/>
    <cfRule type="duplicateValues" dxfId="8606" priority="2246"/>
    <cfRule type="expression" dxfId="8605" priority="2247">
      <formula>_xlfn.ISFORMULA(H556)=TRUE</formula>
    </cfRule>
  </conditionalFormatting>
  <conditionalFormatting sqref="H560">
    <cfRule type="duplicateValues" dxfId="8604" priority="2242"/>
    <cfRule type="duplicateValues" dxfId="8603" priority="2243"/>
    <cfRule type="expression" dxfId="8602" priority="2244">
      <formula>_xlfn.ISFORMULA(H560)=TRUE</formula>
    </cfRule>
  </conditionalFormatting>
  <conditionalFormatting sqref="H561">
    <cfRule type="duplicateValues" dxfId="8601" priority="2239"/>
    <cfRule type="duplicateValues" dxfId="8600" priority="2240"/>
    <cfRule type="expression" dxfId="8599" priority="2241">
      <formula>_xlfn.ISFORMULA(H561)=TRUE</formula>
    </cfRule>
  </conditionalFormatting>
  <conditionalFormatting sqref="H629">
    <cfRule type="duplicateValues" dxfId="8598" priority="2236"/>
    <cfRule type="duplicateValues" dxfId="8597" priority="2237"/>
  </conditionalFormatting>
  <conditionalFormatting sqref="H630:H632 H556 H594:H610 H640 H427:H428 H443:H444 H449 H451 H453:H454 H457 H466 H469 H496 H508 H474:H475 H513 H530 H536 H538 H547 H560:H561 H564 H572 H578:H581 H420:H421 H614:H628 H699:H700 H716:H717 H478:H479 H644:H677 H679:H689 H727:H733 H735">
    <cfRule type="duplicateValues" dxfId="8596" priority="2249"/>
  </conditionalFormatting>
  <conditionalFormatting sqref="H630:H632 H594:H610 H640 H427:H428 H443:H444 H449 H451 H453:H454 H457 H466 H469 H496 H508 H474:H475 H513 H530 H536 H538 H547 H556 H560:H561 H564 H572 H578:H581 H420:H421 H614:H628 H699:H700 H716:H717 H478:H479 H644:H677 H679:H689 H727:H733 H735">
    <cfRule type="duplicateValues" dxfId="8595" priority="2248"/>
  </conditionalFormatting>
  <conditionalFormatting sqref="H716:H717 H496 H513 H530 H547 H556 H560:H561 H564 H572 H578:H581 H699:H700 H640 H594:H610 H614:H632 H679:H689 H644:H677 H727:H733 H735">
    <cfRule type="expression" dxfId="8594" priority="2262">
      <formula>_xlfn.ISFORMULA(H496)=TRUE</formula>
    </cfRule>
  </conditionalFormatting>
  <conditionalFormatting sqref="H412:H414">
    <cfRule type="expression" dxfId="8593" priority="2226">
      <formula>_xlfn.ISFORMULA(H412)=TRUE</formula>
    </cfRule>
  </conditionalFormatting>
  <conditionalFormatting sqref="H412:H414">
    <cfRule type="duplicateValues" dxfId="8592" priority="2221"/>
    <cfRule type="duplicateValues" dxfId="8591" priority="2222"/>
    <cfRule type="duplicateValues" dxfId="8590" priority="2223"/>
    <cfRule type="duplicateValues" dxfId="8589" priority="2224"/>
    <cfRule type="duplicateValues" dxfId="8588" priority="2225"/>
  </conditionalFormatting>
  <conditionalFormatting sqref="H415:H417">
    <cfRule type="expression" dxfId="8587" priority="2220">
      <formula>_xlfn.ISFORMULA(H415)=TRUE</formula>
    </cfRule>
  </conditionalFormatting>
  <conditionalFormatting sqref="H415:H417">
    <cfRule type="duplicateValues" dxfId="8586" priority="2215"/>
    <cfRule type="duplicateValues" dxfId="8585" priority="2216"/>
    <cfRule type="duplicateValues" dxfId="8584" priority="2217"/>
    <cfRule type="duplicateValues" dxfId="8583" priority="2218"/>
    <cfRule type="duplicateValues" dxfId="8582" priority="2219"/>
  </conditionalFormatting>
  <conditionalFormatting sqref="H417:H423">
    <cfRule type="expression" dxfId="8581" priority="2214">
      <formula>_xlfn.ISFORMULA(H417)=TRUE</formula>
    </cfRule>
  </conditionalFormatting>
  <conditionalFormatting sqref="H417:H423">
    <cfRule type="duplicateValues" dxfId="8580" priority="2209"/>
    <cfRule type="duplicateValues" dxfId="8579" priority="2210"/>
    <cfRule type="duplicateValues" dxfId="8578" priority="2211"/>
    <cfRule type="duplicateValues" dxfId="8577" priority="2212"/>
    <cfRule type="duplicateValues" dxfId="8576" priority="2213"/>
  </conditionalFormatting>
  <conditionalFormatting sqref="H423:H426">
    <cfRule type="duplicateValues" dxfId="8575" priority="2204"/>
  </conditionalFormatting>
  <conditionalFormatting sqref="H423:H426">
    <cfRule type="expression" dxfId="8574" priority="2208">
      <formula>_xlfn.ISFORMULA(H423)=TRUE</formula>
    </cfRule>
  </conditionalFormatting>
  <conditionalFormatting sqref="H423:H426">
    <cfRule type="duplicateValues" dxfId="8573" priority="2207"/>
  </conditionalFormatting>
  <conditionalFormatting sqref="H423:H426">
    <cfRule type="duplicateValues" dxfId="8572" priority="2206"/>
  </conditionalFormatting>
  <conditionalFormatting sqref="H423:H426">
    <cfRule type="duplicateValues" dxfId="8571" priority="2205"/>
  </conditionalFormatting>
  <conditionalFormatting sqref="H430:H436">
    <cfRule type="duplicateValues" dxfId="8570" priority="2199"/>
  </conditionalFormatting>
  <conditionalFormatting sqref="H430:H436">
    <cfRule type="expression" dxfId="8569" priority="2203">
      <formula>_xlfn.ISFORMULA(H430)=TRUE</formula>
    </cfRule>
  </conditionalFormatting>
  <conditionalFormatting sqref="H430:H436">
    <cfRule type="duplicateValues" dxfId="8568" priority="2202"/>
  </conditionalFormatting>
  <conditionalFormatting sqref="H430:H436">
    <cfRule type="duplicateValues" dxfId="8567" priority="2201"/>
  </conditionalFormatting>
  <conditionalFormatting sqref="H430:H436">
    <cfRule type="duplicateValues" dxfId="8566" priority="2200"/>
  </conditionalFormatting>
  <conditionalFormatting sqref="H436:H438">
    <cfRule type="duplicateValues" dxfId="8565" priority="2194"/>
  </conditionalFormatting>
  <conditionalFormatting sqref="H436:H438">
    <cfRule type="expression" dxfId="8564" priority="2198">
      <formula>_xlfn.ISFORMULA(H436)=TRUE</formula>
    </cfRule>
  </conditionalFormatting>
  <conditionalFormatting sqref="H436:H438">
    <cfRule type="duplicateValues" dxfId="8563" priority="2197"/>
  </conditionalFormatting>
  <conditionalFormatting sqref="H436:H438">
    <cfRule type="duplicateValues" dxfId="8562" priority="2196"/>
  </conditionalFormatting>
  <conditionalFormatting sqref="H436:H438">
    <cfRule type="duplicateValues" dxfId="8561" priority="2195"/>
  </conditionalFormatting>
  <conditionalFormatting sqref="H438">
    <cfRule type="duplicateValues" dxfId="8560" priority="2189"/>
  </conditionalFormatting>
  <conditionalFormatting sqref="H438">
    <cfRule type="expression" dxfId="8559" priority="2193">
      <formula>_xlfn.ISFORMULA(H438)=TRUE</formula>
    </cfRule>
  </conditionalFormatting>
  <conditionalFormatting sqref="H438">
    <cfRule type="duplicateValues" dxfId="8558" priority="2192"/>
  </conditionalFormatting>
  <conditionalFormatting sqref="H438">
    <cfRule type="duplicateValues" dxfId="8557" priority="2191"/>
  </conditionalFormatting>
  <conditionalFormatting sqref="H438">
    <cfRule type="duplicateValues" dxfId="8556" priority="2190"/>
  </conditionalFormatting>
  <conditionalFormatting sqref="H439">
    <cfRule type="duplicateValues" dxfId="8555" priority="2184"/>
  </conditionalFormatting>
  <conditionalFormatting sqref="H439">
    <cfRule type="expression" dxfId="8554" priority="2188">
      <formula>_xlfn.ISFORMULA(H439)=TRUE</formula>
    </cfRule>
  </conditionalFormatting>
  <conditionalFormatting sqref="H439">
    <cfRule type="duplicateValues" dxfId="8553" priority="2187"/>
  </conditionalFormatting>
  <conditionalFormatting sqref="H439">
    <cfRule type="duplicateValues" dxfId="8552" priority="2186"/>
  </conditionalFormatting>
  <conditionalFormatting sqref="H439">
    <cfRule type="duplicateValues" dxfId="8551" priority="2185"/>
  </conditionalFormatting>
  <conditionalFormatting sqref="H440:H442">
    <cfRule type="duplicateValues" dxfId="8550" priority="2179"/>
  </conditionalFormatting>
  <conditionalFormatting sqref="H440:H442">
    <cfRule type="expression" dxfId="8549" priority="2183">
      <formula>_xlfn.ISFORMULA(H440)=TRUE</formula>
    </cfRule>
  </conditionalFormatting>
  <conditionalFormatting sqref="H440:H442">
    <cfRule type="duplicateValues" dxfId="8548" priority="2182"/>
  </conditionalFormatting>
  <conditionalFormatting sqref="H440:H442">
    <cfRule type="duplicateValues" dxfId="8547" priority="2181"/>
  </conditionalFormatting>
  <conditionalFormatting sqref="H440:H442">
    <cfRule type="duplicateValues" dxfId="8546" priority="2180"/>
  </conditionalFormatting>
  <conditionalFormatting sqref="H442">
    <cfRule type="duplicateValues" dxfId="8545" priority="2174"/>
  </conditionalFormatting>
  <conditionalFormatting sqref="H442">
    <cfRule type="expression" dxfId="8544" priority="2178">
      <formula>_xlfn.ISFORMULA(H442)=TRUE</formula>
    </cfRule>
  </conditionalFormatting>
  <conditionalFormatting sqref="H442">
    <cfRule type="duplicateValues" dxfId="8543" priority="2177"/>
  </conditionalFormatting>
  <conditionalFormatting sqref="H442">
    <cfRule type="duplicateValues" dxfId="8542" priority="2176"/>
  </conditionalFormatting>
  <conditionalFormatting sqref="H442">
    <cfRule type="duplicateValues" dxfId="8541" priority="2175"/>
  </conditionalFormatting>
  <conditionalFormatting sqref="H439">
    <cfRule type="duplicateValues" dxfId="8540" priority="2169"/>
  </conditionalFormatting>
  <conditionalFormatting sqref="H439">
    <cfRule type="expression" dxfId="8539" priority="2173">
      <formula>_xlfn.ISFORMULA(H439)=TRUE</formula>
    </cfRule>
  </conditionalFormatting>
  <conditionalFormatting sqref="H439">
    <cfRule type="duplicateValues" dxfId="8538" priority="2172"/>
  </conditionalFormatting>
  <conditionalFormatting sqref="H439">
    <cfRule type="duplicateValues" dxfId="8537" priority="2171"/>
  </conditionalFormatting>
  <conditionalFormatting sqref="H439">
    <cfRule type="duplicateValues" dxfId="8536" priority="2170"/>
  </conditionalFormatting>
  <conditionalFormatting sqref="H440">
    <cfRule type="duplicateValues" dxfId="8535" priority="2164"/>
  </conditionalFormatting>
  <conditionalFormatting sqref="H440">
    <cfRule type="expression" dxfId="8534" priority="2168">
      <formula>_xlfn.ISFORMULA(H440)=TRUE</formula>
    </cfRule>
  </conditionalFormatting>
  <conditionalFormatting sqref="H440">
    <cfRule type="duplicateValues" dxfId="8533" priority="2167"/>
  </conditionalFormatting>
  <conditionalFormatting sqref="H440">
    <cfRule type="duplicateValues" dxfId="8532" priority="2166"/>
  </conditionalFormatting>
  <conditionalFormatting sqref="H440">
    <cfRule type="duplicateValues" dxfId="8531" priority="2165"/>
  </conditionalFormatting>
  <conditionalFormatting sqref="H443">
    <cfRule type="duplicateValues" dxfId="8530" priority="2159"/>
  </conditionalFormatting>
  <conditionalFormatting sqref="H443">
    <cfRule type="expression" dxfId="8529" priority="2163">
      <formula>_xlfn.ISFORMULA(H443)=TRUE</formula>
    </cfRule>
  </conditionalFormatting>
  <conditionalFormatting sqref="H443">
    <cfRule type="duplicateValues" dxfId="8528" priority="2162"/>
  </conditionalFormatting>
  <conditionalFormatting sqref="H443">
    <cfRule type="duplicateValues" dxfId="8527" priority="2161"/>
  </conditionalFormatting>
  <conditionalFormatting sqref="H443">
    <cfRule type="duplicateValues" dxfId="8526" priority="2160"/>
  </conditionalFormatting>
  <conditionalFormatting sqref="H429">
    <cfRule type="duplicateValues" dxfId="8525" priority="2154"/>
  </conditionalFormatting>
  <conditionalFormatting sqref="H429">
    <cfRule type="expression" dxfId="8524" priority="2158">
      <formula>_xlfn.ISFORMULA(H429)=TRUE</formula>
    </cfRule>
  </conditionalFormatting>
  <conditionalFormatting sqref="H429">
    <cfRule type="duplicateValues" dxfId="8523" priority="2157"/>
  </conditionalFormatting>
  <conditionalFormatting sqref="H429">
    <cfRule type="duplicateValues" dxfId="8522" priority="2156"/>
  </conditionalFormatting>
  <conditionalFormatting sqref="H429">
    <cfRule type="duplicateValues" dxfId="8521" priority="2155"/>
  </conditionalFormatting>
  <conditionalFormatting sqref="H455:H456">
    <cfRule type="expression" dxfId="8520" priority="2089">
      <formula>_xlfn.ISFORMULA(H455)=TRUE</formula>
    </cfRule>
  </conditionalFormatting>
  <conditionalFormatting sqref="H423">
    <cfRule type="duplicateValues" dxfId="8519" priority="2149"/>
  </conditionalFormatting>
  <conditionalFormatting sqref="H423">
    <cfRule type="expression" dxfId="8518" priority="2153">
      <formula>_xlfn.ISFORMULA(H423)=TRUE</formula>
    </cfRule>
  </conditionalFormatting>
  <conditionalFormatting sqref="H423">
    <cfRule type="duplicateValues" dxfId="8517" priority="2152"/>
  </conditionalFormatting>
  <conditionalFormatting sqref="H423">
    <cfRule type="duplicateValues" dxfId="8516" priority="2151"/>
  </conditionalFormatting>
  <conditionalFormatting sqref="H423">
    <cfRule type="duplicateValues" dxfId="8515" priority="2150"/>
  </conditionalFormatting>
  <conditionalFormatting sqref="H422">
    <cfRule type="duplicateValues" dxfId="8514" priority="2145"/>
    <cfRule type="duplicateValues" dxfId="8513" priority="2146"/>
    <cfRule type="duplicateValues" dxfId="8512" priority="2147"/>
    <cfRule type="expression" dxfId="8511" priority="2148">
      <formula>_xlfn.ISFORMULA(H422)=TRUE</formula>
    </cfRule>
  </conditionalFormatting>
  <conditionalFormatting sqref="H422">
    <cfRule type="expression" dxfId="8510" priority="2144">
      <formula>_xlfn.ISFORMULA(H422)=TRUE</formula>
    </cfRule>
  </conditionalFormatting>
  <conditionalFormatting sqref="H422">
    <cfRule type="expression" dxfId="8509" priority="2142">
      <formula>_xlfn.ISFORMULA(H422)=TRUE</formula>
    </cfRule>
    <cfRule type="expression" dxfId="8508" priority="2143">
      <formula>_xlfn.ISFORMULA(H422)=TRUE</formula>
    </cfRule>
  </conditionalFormatting>
  <conditionalFormatting sqref="H422">
    <cfRule type="duplicateValues" dxfId="8507" priority="2136"/>
    <cfRule type="duplicateValues" dxfId="8506" priority="2137"/>
    <cfRule type="expression" dxfId="8505" priority="2138">
      <formula>_xlfn.ISFORMULA(H422)=TRUE</formula>
    </cfRule>
    <cfRule type="expression" dxfId="8504" priority="2139">
      <formula>_xlfn.ISFORMULA(H422)=TRUE</formula>
    </cfRule>
    <cfRule type="duplicateValues" dxfId="8503" priority="2140"/>
    <cfRule type="expression" dxfId="8502" priority="2141">
      <formula>_xlfn.ISFORMULA(H422)=TRUE</formula>
    </cfRule>
  </conditionalFormatting>
  <conditionalFormatting sqref="H422">
    <cfRule type="duplicateValues" dxfId="8501" priority="2130"/>
    <cfRule type="duplicateValues" dxfId="8500" priority="2131"/>
    <cfRule type="expression" dxfId="8499" priority="2132">
      <formula>_xlfn.ISFORMULA(H422)=TRUE</formula>
    </cfRule>
    <cfRule type="expression" dxfId="8498" priority="2133">
      <formula>_xlfn.ISFORMULA(H422)=TRUE</formula>
    </cfRule>
    <cfRule type="duplicateValues" dxfId="8497" priority="2134"/>
    <cfRule type="expression" dxfId="8496" priority="2135">
      <formula>_xlfn.ISFORMULA(H422)=TRUE</formula>
    </cfRule>
  </conditionalFormatting>
  <conditionalFormatting sqref="H422">
    <cfRule type="duplicateValues" dxfId="8495" priority="2118"/>
    <cfRule type="duplicateValues" dxfId="8494" priority="2119"/>
    <cfRule type="duplicateValues" dxfId="8493" priority="2120"/>
    <cfRule type="duplicateValues" dxfId="8492" priority="2121"/>
    <cfRule type="duplicateValues" dxfId="8491" priority="2122"/>
    <cfRule type="expression" dxfId="8490" priority="2123">
      <formula>_xlfn.ISFORMULA(H422)=TRUE</formula>
    </cfRule>
    <cfRule type="duplicateValues" dxfId="8489" priority="2124"/>
    <cfRule type="expression" dxfId="8488" priority="2125">
      <formula>_xlfn.ISFORMULA(H422)=TRUE</formula>
    </cfRule>
    <cfRule type="duplicateValues" dxfId="8487" priority="2126"/>
    <cfRule type="duplicateValues" dxfId="8486" priority="2127"/>
    <cfRule type="duplicateValues" dxfId="8485" priority="2128"/>
    <cfRule type="expression" dxfId="8484" priority="2129">
      <formula>_xlfn.ISFORMULA(H422)=TRUE</formula>
    </cfRule>
  </conditionalFormatting>
  <conditionalFormatting sqref="H446">
    <cfRule type="duplicateValues" dxfId="8483" priority="2110"/>
    <cfRule type="duplicateValues" dxfId="8482" priority="2111"/>
    <cfRule type="duplicateValues" dxfId="8481" priority="2112"/>
    <cfRule type="expression" dxfId="8480" priority="2113">
      <formula>_xlfn.ISFORMULA(H446)=TRUE</formula>
    </cfRule>
    <cfRule type="duplicateValues" dxfId="8479" priority="2114"/>
    <cfRule type="duplicateValues" dxfId="8478" priority="2115"/>
    <cfRule type="duplicateValues" dxfId="8477" priority="2116"/>
    <cfRule type="expression" dxfId="8476" priority="2117">
      <formula>_xlfn.ISFORMULA(H446)=TRUE</formula>
    </cfRule>
  </conditionalFormatting>
  <conditionalFormatting sqref="H448">
    <cfRule type="duplicateValues" dxfId="8475" priority="2098"/>
    <cfRule type="duplicateValues" dxfId="8474" priority="2099"/>
    <cfRule type="duplicateValues" dxfId="8473" priority="2100"/>
    <cfRule type="duplicateValues" dxfId="8472" priority="2101"/>
    <cfRule type="duplicateValues" dxfId="8471" priority="2102"/>
    <cfRule type="expression" dxfId="8470" priority="2103">
      <formula>_xlfn.ISFORMULA(H448)=TRUE</formula>
    </cfRule>
    <cfRule type="duplicateValues" dxfId="8469" priority="2104"/>
    <cfRule type="expression" dxfId="8468" priority="2105">
      <formula>_xlfn.ISFORMULA(H448)=TRUE</formula>
    </cfRule>
    <cfRule type="duplicateValues" dxfId="8467" priority="2106"/>
    <cfRule type="duplicateValues" dxfId="8466" priority="2107"/>
    <cfRule type="duplicateValues" dxfId="8465" priority="2108"/>
    <cfRule type="expression" dxfId="8464" priority="2109">
      <formula>_xlfn.ISFORMULA(H448)=TRUE</formula>
    </cfRule>
  </conditionalFormatting>
  <conditionalFormatting sqref="H448">
    <cfRule type="duplicateValues" dxfId="8463" priority="2090"/>
    <cfRule type="duplicateValues" dxfId="8462" priority="2091"/>
    <cfRule type="duplicateValues" dxfId="8461" priority="2092"/>
    <cfRule type="expression" dxfId="8460" priority="2093">
      <formula>_xlfn.ISFORMULA(H448)=TRUE</formula>
    </cfRule>
    <cfRule type="duplicateValues" dxfId="8459" priority="2094"/>
    <cfRule type="duplicateValues" dxfId="8458" priority="2095"/>
    <cfRule type="duplicateValues" dxfId="8457" priority="2096"/>
    <cfRule type="expression" dxfId="8456" priority="2097">
      <formula>_xlfn.ISFORMULA(H448)=TRUE</formula>
    </cfRule>
  </conditionalFormatting>
  <conditionalFormatting sqref="H455:H456">
    <cfRule type="duplicateValues" dxfId="8455" priority="2084"/>
  </conditionalFormatting>
  <conditionalFormatting sqref="H455:H456">
    <cfRule type="expression" dxfId="8454" priority="2087">
      <formula>_xlfn.ISFORMULA(H455)=TRUE</formula>
    </cfRule>
  </conditionalFormatting>
  <conditionalFormatting sqref="H455:H456">
    <cfRule type="duplicateValues" dxfId="8453" priority="2088"/>
  </conditionalFormatting>
  <conditionalFormatting sqref="H455:H456">
    <cfRule type="duplicateValues" dxfId="8452" priority="2086"/>
  </conditionalFormatting>
  <conditionalFormatting sqref="H455:H456">
    <cfRule type="duplicateValues" dxfId="8451" priority="2085"/>
  </conditionalFormatting>
  <conditionalFormatting sqref="H458">
    <cfRule type="duplicateValues" dxfId="8450" priority="2078"/>
  </conditionalFormatting>
  <conditionalFormatting sqref="H458">
    <cfRule type="expression" dxfId="8449" priority="2083">
      <formula>_xlfn.ISFORMULA(H458)=TRUE</formula>
    </cfRule>
  </conditionalFormatting>
  <conditionalFormatting sqref="H458">
    <cfRule type="expression" dxfId="8448" priority="2081">
      <formula>_xlfn.ISFORMULA(H458)=TRUE</formula>
    </cfRule>
  </conditionalFormatting>
  <conditionalFormatting sqref="H458">
    <cfRule type="duplicateValues" dxfId="8447" priority="2082"/>
  </conditionalFormatting>
  <conditionalFormatting sqref="H458">
    <cfRule type="duplicateValues" dxfId="8446" priority="2080"/>
  </conditionalFormatting>
  <conditionalFormatting sqref="H458">
    <cfRule type="duplicateValues" dxfId="8445" priority="2079"/>
  </conditionalFormatting>
  <conditionalFormatting sqref="H459:H460">
    <cfRule type="duplicateValues" dxfId="8444" priority="2072"/>
  </conditionalFormatting>
  <conditionalFormatting sqref="H459:H460">
    <cfRule type="expression" dxfId="8443" priority="2077">
      <formula>_xlfn.ISFORMULA(H459)=TRUE</formula>
    </cfRule>
  </conditionalFormatting>
  <conditionalFormatting sqref="H459:H460">
    <cfRule type="expression" dxfId="8442" priority="2075">
      <formula>_xlfn.ISFORMULA(H459)=TRUE</formula>
    </cfRule>
  </conditionalFormatting>
  <conditionalFormatting sqref="H459:H460">
    <cfRule type="duplicateValues" dxfId="8441" priority="2076"/>
  </conditionalFormatting>
  <conditionalFormatting sqref="H459:H460">
    <cfRule type="duplicateValues" dxfId="8440" priority="2074"/>
  </conditionalFormatting>
  <conditionalFormatting sqref="H459:H460">
    <cfRule type="duplicateValues" dxfId="8439" priority="2073"/>
  </conditionalFormatting>
  <conditionalFormatting sqref="H461">
    <cfRule type="duplicateValues" dxfId="8438" priority="2066"/>
  </conditionalFormatting>
  <conditionalFormatting sqref="H461">
    <cfRule type="expression" dxfId="8437" priority="2071">
      <formula>_xlfn.ISFORMULA(H461)=TRUE</formula>
    </cfRule>
  </conditionalFormatting>
  <conditionalFormatting sqref="H461">
    <cfRule type="expression" dxfId="8436" priority="2069">
      <formula>_xlfn.ISFORMULA(H461)=TRUE</formula>
    </cfRule>
  </conditionalFormatting>
  <conditionalFormatting sqref="H461">
    <cfRule type="duplicateValues" dxfId="8435" priority="2070"/>
  </conditionalFormatting>
  <conditionalFormatting sqref="H461">
    <cfRule type="duplicateValues" dxfId="8434" priority="2068"/>
  </conditionalFormatting>
  <conditionalFormatting sqref="H461">
    <cfRule type="duplicateValues" dxfId="8433" priority="2067"/>
  </conditionalFormatting>
  <conditionalFormatting sqref="H463">
    <cfRule type="duplicateValues" dxfId="8432" priority="2060"/>
  </conditionalFormatting>
  <conditionalFormatting sqref="H463">
    <cfRule type="expression" dxfId="8431" priority="2065">
      <formula>_xlfn.ISFORMULA(H463)=TRUE</formula>
    </cfRule>
  </conditionalFormatting>
  <conditionalFormatting sqref="H463">
    <cfRule type="expression" dxfId="8430" priority="2063">
      <formula>_xlfn.ISFORMULA(H463)=TRUE</formula>
    </cfRule>
  </conditionalFormatting>
  <conditionalFormatting sqref="H463">
    <cfRule type="duplicateValues" dxfId="8429" priority="2064"/>
  </conditionalFormatting>
  <conditionalFormatting sqref="H463">
    <cfRule type="duplicateValues" dxfId="8428" priority="2062"/>
  </conditionalFormatting>
  <conditionalFormatting sqref="H463">
    <cfRule type="duplicateValues" dxfId="8427" priority="2061"/>
  </conditionalFormatting>
  <conditionalFormatting sqref="H464:H465">
    <cfRule type="duplicateValues" dxfId="8426" priority="2054"/>
  </conditionalFormatting>
  <conditionalFormatting sqref="H464:H465">
    <cfRule type="expression" dxfId="8425" priority="2059">
      <formula>_xlfn.ISFORMULA(H464)=TRUE</formula>
    </cfRule>
  </conditionalFormatting>
  <conditionalFormatting sqref="H464:H465">
    <cfRule type="expression" dxfId="8424" priority="2057">
      <formula>_xlfn.ISFORMULA(H464)=TRUE</formula>
    </cfRule>
  </conditionalFormatting>
  <conditionalFormatting sqref="H464:H465">
    <cfRule type="duplicateValues" dxfId="8423" priority="2058"/>
  </conditionalFormatting>
  <conditionalFormatting sqref="H464:H465">
    <cfRule type="duplicateValues" dxfId="8422" priority="2056"/>
  </conditionalFormatting>
  <conditionalFormatting sqref="H464:H465">
    <cfRule type="duplicateValues" dxfId="8421" priority="2055"/>
  </conditionalFormatting>
  <conditionalFormatting sqref="H467:H468">
    <cfRule type="duplicateValues" dxfId="8420" priority="2049"/>
  </conditionalFormatting>
  <conditionalFormatting sqref="H467:H468">
    <cfRule type="expression" dxfId="8419" priority="2053">
      <formula>_xlfn.ISFORMULA(H467)=TRUE</formula>
    </cfRule>
  </conditionalFormatting>
  <conditionalFormatting sqref="H467:H468">
    <cfRule type="duplicateValues" dxfId="8418" priority="2052"/>
  </conditionalFormatting>
  <conditionalFormatting sqref="H467:H468">
    <cfRule type="duplicateValues" dxfId="8417" priority="2051"/>
  </conditionalFormatting>
  <conditionalFormatting sqref="H467:H468">
    <cfRule type="duplicateValues" dxfId="8416" priority="2050"/>
  </conditionalFormatting>
  <conditionalFormatting sqref="H471">
    <cfRule type="duplicateValues" dxfId="8415" priority="2044"/>
  </conditionalFormatting>
  <conditionalFormatting sqref="H471">
    <cfRule type="expression" dxfId="8414" priority="2048">
      <formula>_xlfn.ISFORMULA(H471)=TRUE</formula>
    </cfRule>
  </conditionalFormatting>
  <conditionalFormatting sqref="H471">
    <cfRule type="duplicateValues" dxfId="8413" priority="2047"/>
  </conditionalFormatting>
  <conditionalFormatting sqref="H471">
    <cfRule type="duplicateValues" dxfId="8412" priority="2046"/>
  </conditionalFormatting>
  <conditionalFormatting sqref="H471">
    <cfRule type="duplicateValues" dxfId="8411" priority="2045"/>
  </conditionalFormatting>
  <conditionalFormatting sqref="H473">
    <cfRule type="duplicateValues" dxfId="8410" priority="2039"/>
  </conditionalFormatting>
  <conditionalFormatting sqref="H473">
    <cfRule type="expression" dxfId="8409" priority="2043">
      <formula>_xlfn.ISFORMULA(H473)=TRUE</formula>
    </cfRule>
  </conditionalFormatting>
  <conditionalFormatting sqref="H473">
    <cfRule type="duplicateValues" dxfId="8408" priority="2042"/>
  </conditionalFormatting>
  <conditionalFormatting sqref="H473">
    <cfRule type="duplicateValues" dxfId="8407" priority="2041"/>
  </conditionalFormatting>
  <conditionalFormatting sqref="H473">
    <cfRule type="duplicateValues" dxfId="8406" priority="2040"/>
  </conditionalFormatting>
  <conditionalFormatting sqref="H484">
    <cfRule type="duplicateValues" dxfId="8405" priority="2034"/>
  </conditionalFormatting>
  <conditionalFormatting sqref="H484">
    <cfRule type="expression" dxfId="8404" priority="2038">
      <formula>_xlfn.ISFORMULA(H484)=TRUE</formula>
    </cfRule>
  </conditionalFormatting>
  <conditionalFormatting sqref="H484">
    <cfRule type="duplicateValues" dxfId="8403" priority="2037"/>
  </conditionalFormatting>
  <conditionalFormatting sqref="H484">
    <cfRule type="duplicateValues" dxfId="8402" priority="2036"/>
  </conditionalFormatting>
  <conditionalFormatting sqref="H484">
    <cfRule type="duplicateValues" dxfId="8401" priority="2035"/>
  </conditionalFormatting>
  <conditionalFormatting sqref="H488">
    <cfRule type="duplicateValues" dxfId="8400" priority="2029"/>
  </conditionalFormatting>
  <conditionalFormatting sqref="H488">
    <cfRule type="expression" dxfId="8399" priority="2033">
      <formula>_xlfn.ISFORMULA(H488)=TRUE</formula>
    </cfRule>
  </conditionalFormatting>
  <conditionalFormatting sqref="H488">
    <cfRule type="duplicateValues" dxfId="8398" priority="2032"/>
  </conditionalFormatting>
  <conditionalFormatting sqref="H488">
    <cfRule type="duplicateValues" dxfId="8397" priority="2031"/>
  </conditionalFormatting>
  <conditionalFormatting sqref="H488">
    <cfRule type="duplicateValues" dxfId="8396" priority="2030"/>
  </conditionalFormatting>
  <conditionalFormatting sqref="H495">
    <cfRule type="duplicateValues" dxfId="8395" priority="2024"/>
  </conditionalFormatting>
  <conditionalFormatting sqref="H495">
    <cfRule type="expression" dxfId="8394" priority="2028">
      <formula>_xlfn.ISFORMULA(H495)=TRUE</formula>
    </cfRule>
  </conditionalFormatting>
  <conditionalFormatting sqref="H495">
    <cfRule type="duplicateValues" dxfId="8393" priority="2027"/>
  </conditionalFormatting>
  <conditionalFormatting sqref="H495">
    <cfRule type="duplicateValues" dxfId="8392" priority="2026"/>
  </conditionalFormatting>
  <conditionalFormatting sqref="H495">
    <cfRule type="duplicateValues" dxfId="8391" priority="2025"/>
  </conditionalFormatting>
  <conditionalFormatting sqref="H502">
    <cfRule type="duplicateValues" dxfId="8390" priority="2019"/>
  </conditionalFormatting>
  <conditionalFormatting sqref="H502">
    <cfRule type="expression" dxfId="8389" priority="2023">
      <formula>_xlfn.ISFORMULA(H502)=TRUE</formula>
    </cfRule>
  </conditionalFormatting>
  <conditionalFormatting sqref="H502">
    <cfRule type="duplicateValues" dxfId="8388" priority="2022"/>
  </conditionalFormatting>
  <conditionalFormatting sqref="H502">
    <cfRule type="duplicateValues" dxfId="8387" priority="2021"/>
  </conditionalFormatting>
  <conditionalFormatting sqref="H502">
    <cfRule type="duplicateValues" dxfId="8386" priority="2020"/>
  </conditionalFormatting>
  <conditionalFormatting sqref="H503:H504">
    <cfRule type="duplicateValues" dxfId="8385" priority="2013"/>
  </conditionalFormatting>
  <conditionalFormatting sqref="H503:H504">
    <cfRule type="expression" dxfId="8384" priority="2018">
      <formula>_xlfn.ISFORMULA(H503)=TRUE</formula>
    </cfRule>
  </conditionalFormatting>
  <conditionalFormatting sqref="H503:H504">
    <cfRule type="expression" dxfId="8383" priority="2016">
      <formula>_xlfn.ISFORMULA(H503)=TRUE</formula>
    </cfRule>
  </conditionalFormatting>
  <conditionalFormatting sqref="H503:H504">
    <cfRule type="duplicateValues" dxfId="8382" priority="2017"/>
  </conditionalFormatting>
  <conditionalFormatting sqref="H503:H504">
    <cfRule type="duplicateValues" dxfId="8381" priority="2015"/>
  </conditionalFormatting>
  <conditionalFormatting sqref="H503:H504">
    <cfRule type="duplicateValues" dxfId="8380" priority="2014"/>
  </conditionalFormatting>
  <conditionalFormatting sqref="H505:H506">
    <cfRule type="duplicateValues" dxfId="8379" priority="2007"/>
  </conditionalFormatting>
  <conditionalFormatting sqref="H505:H506">
    <cfRule type="expression" dxfId="8378" priority="2012">
      <formula>_xlfn.ISFORMULA(H505)=TRUE</formula>
    </cfRule>
  </conditionalFormatting>
  <conditionalFormatting sqref="H505:H506">
    <cfRule type="expression" dxfId="8377" priority="2010">
      <formula>_xlfn.ISFORMULA(H505)=TRUE</formula>
    </cfRule>
  </conditionalFormatting>
  <conditionalFormatting sqref="H505:H506">
    <cfRule type="duplicateValues" dxfId="8376" priority="2011"/>
  </conditionalFormatting>
  <conditionalFormatting sqref="H505:H506">
    <cfRule type="duplicateValues" dxfId="8375" priority="2009"/>
  </conditionalFormatting>
  <conditionalFormatting sqref="H505:H506">
    <cfRule type="duplicateValues" dxfId="8374" priority="2008"/>
  </conditionalFormatting>
  <conditionalFormatting sqref="H507">
    <cfRule type="duplicateValues" dxfId="8373" priority="2001"/>
  </conditionalFormatting>
  <conditionalFormatting sqref="H507">
    <cfRule type="expression" dxfId="8372" priority="2006">
      <formula>_xlfn.ISFORMULA(H507)=TRUE</formula>
    </cfRule>
  </conditionalFormatting>
  <conditionalFormatting sqref="H507">
    <cfRule type="expression" dxfId="8371" priority="2004">
      <formula>_xlfn.ISFORMULA(H507)=TRUE</formula>
    </cfRule>
  </conditionalFormatting>
  <conditionalFormatting sqref="H507">
    <cfRule type="duplicateValues" dxfId="8370" priority="2005"/>
  </conditionalFormatting>
  <conditionalFormatting sqref="H507">
    <cfRule type="duplicateValues" dxfId="8369" priority="2003"/>
  </conditionalFormatting>
  <conditionalFormatting sqref="H507">
    <cfRule type="duplicateValues" dxfId="8368" priority="2002"/>
  </conditionalFormatting>
  <conditionalFormatting sqref="H509:H510">
    <cfRule type="duplicateValues" dxfId="8367" priority="1995"/>
  </conditionalFormatting>
  <conditionalFormatting sqref="H509:H510">
    <cfRule type="expression" dxfId="8366" priority="2000">
      <formula>_xlfn.ISFORMULA(H509)=TRUE</formula>
    </cfRule>
  </conditionalFormatting>
  <conditionalFormatting sqref="H509:H510">
    <cfRule type="expression" dxfId="8365" priority="1998">
      <formula>_xlfn.ISFORMULA(H509)=TRUE</formula>
    </cfRule>
  </conditionalFormatting>
  <conditionalFormatting sqref="H509:H510">
    <cfRule type="duplicateValues" dxfId="8364" priority="1999"/>
  </conditionalFormatting>
  <conditionalFormatting sqref="H509:H510">
    <cfRule type="duplicateValues" dxfId="8363" priority="1997"/>
  </conditionalFormatting>
  <conditionalFormatting sqref="H509:H510">
    <cfRule type="duplicateValues" dxfId="8362" priority="1996"/>
  </conditionalFormatting>
  <conditionalFormatting sqref="H511">
    <cfRule type="duplicateValues" dxfId="8361" priority="1989"/>
  </conditionalFormatting>
  <conditionalFormatting sqref="H511">
    <cfRule type="expression" dxfId="8360" priority="1994">
      <formula>_xlfn.ISFORMULA(H511)=TRUE</formula>
    </cfRule>
  </conditionalFormatting>
  <conditionalFormatting sqref="H511">
    <cfRule type="expression" dxfId="8359" priority="1992">
      <formula>_xlfn.ISFORMULA(H511)=TRUE</formula>
    </cfRule>
  </conditionalFormatting>
  <conditionalFormatting sqref="H511">
    <cfRule type="duplicateValues" dxfId="8358" priority="1993"/>
  </conditionalFormatting>
  <conditionalFormatting sqref="H511">
    <cfRule type="duplicateValues" dxfId="8357" priority="1991"/>
  </conditionalFormatting>
  <conditionalFormatting sqref="H511">
    <cfRule type="duplicateValues" dxfId="8356" priority="1990"/>
  </conditionalFormatting>
  <conditionalFormatting sqref="H519">
    <cfRule type="expression" dxfId="8355" priority="1953">
      <formula>_xlfn.ISFORMULA(H519)=TRUE</formula>
    </cfRule>
  </conditionalFormatting>
  <conditionalFormatting sqref="H514">
    <cfRule type="duplicateValues" dxfId="8354" priority="1983"/>
  </conditionalFormatting>
  <conditionalFormatting sqref="H514">
    <cfRule type="expression" dxfId="8353" priority="1988">
      <formula>_xlfn.ISFORMULA(H514)=TRUE</formula>
    </cfRule>
  </conditionalFormatting>
  <conditionalFormatting sqref="H514">
    <cfRule type="expression" dxfId="8352" priority="1986">
      <formula>_xlfn.ISFORMULA(H514)=TRUE</formula>
    </cfRule>
  </conditionalFormatting>
  <conditionalFormatting sqref="H514">
    <cfRule type="duplicateValues" dxfId="8351" priority="1987"/>
  </conditionalFormatting>
  <conditionalFormatting sqref="H514">
    <cfRule type="duplicateValues" dxfId="8350" priority="1985"/>
  </conditionalFormatting>
  <conditionalFormatting sqref="H514">
    <cfRule type="duplicateValues" dxfId="8349" priority="1984"/>
  </conditionalFormatting>
  <conditionalFormatting sqref="H516">
    <cfRule type="duplicateValues" dxfId="8348" priority="1977"/>
  </conditionalFormatting>
  <conditionalFormatting sqref="H516">
    <cfRule type="expression" dxfId="8347" priority="1982">
      <formula>_xlfn.ISFORMULA(H516)=TRUE</formula>
    </cfRule>
  </conditionalFormatting>
  <conditionalFormatting sqref="H516">
    <cfRule type="expression" dxfId="8346" priority="1980">
      <formula>_xlfn.ISFORMULA(H516)=TRUE</formula>
    </cfRule>
  </conditionalFormatting>
  <conditionalFormatting sqref="H516">
    <cfRule type="duplicateValues" dxfId="8345" priority="1981"/>
  </conditionalFormatting>
  <conditionalFormatting sqref="H516">
    <cfRule type="duplicateValues" dxfId="8344" priority="1979"/>
  </conditionalFormatting>
  <conditionalFormatting sqref="H516">
    <cfRule type="duplicateValues" dxfId="8343" priority="1978"/>
  </conditionalFormatting>
  <conditionalFormatting sqref="H524">
    <cfRule type="expression" dxfId="8342" priority="1935">
      <formula>_xlfn.ISFORMULA(H524)=TRUE</formula>
    </cfRule>
  </conditionalFormatting>
  <conditionalFormatting sqref="H517">
    <cfRule type="duplicateValues" dxfId="8341" priority="1971"/>
  </conditionalFormatting>
  <conditionalFormatting sqref="H517">
    <cfRule type="expression" dxfId="8340" priority="1976">
      <formula>_xlfn.ISFORMULA(H517)=TRUE</formula>
    </cfRule>
  </conditionalFormatting>
  <conditionalFormatting sqref="H517">
    <cfRule type="expression" dxfId="8339" priority="1974">
      <formula>_xlfn.ISFORMULA(H517)=TRUE</formula>
    </cfRule>
  </conditionalFormatting>
  <conditionalFormatting sqref="H517">
    <cfRule type="duplicateValues" dxfId="8338" priority="1975"/>
  </conditionalFormatting>
  <conditionalFormatting sqref="H517">
    <cfRule type="duplicateValues" dxfId="8337" priority="1973"/>
  </conditionalFormatting>
  <conditionalFormatting sqref="H517">
    <cfRule type="duplicateValues" dxfId="8336" priority="1972"/>
  </conditionalFormatting>
  <conditionalFormatting sqref="H515">
    <cfRule type="duplicateValues" dxfId="8335" priority="1965"/>
  </conditionalFormatting>
  <conditionalFormatting sqref="H515">
    <cfRule type="expression" dxfId="8334" priority="1970">
      <formula>_xlfn.ISFORMULA(H515)=TRUE</formula>
    </cfRule>
  </conditionalFormatting>
  <conditionalFormatting sqref="H515">
    <cfRule type="expression" dxfId="8333" priority="1968">
      <formula>_xlfn.ISFORMULA(H515)=TRUE</formula>
    </cfRule>
  </conditionalFormatting>
  <conditionalFormatting sqref="H515">
    <cfRule type="duplicateValues" dxfId="8332" priority="1969"/>
  </conditionalFormatting>
  <conditionalFormatting sqref="H515">
    <cfRule type="duplicateValues" dxfId="8331" priority="1967"/>
  </conditionalFormatting>
  <conditionalFormatting sqref="H515">
    <cfRule type="duplicateValues" dxfId="8330" priority="1966"/>
  </conditionalFormatting>
  <conditionalFormatting sqref="H512">
    <cfRule type="duplicateValues" dxfId="8329" priority="1960"/>
  </conditionalFormatting>
  <conditionalFormatting sqref="H512">
    <cfRule type="duplicateValues" dxfId="8328" priority="1963"/>
    <cfRule type="expression" dxfId="8327" priority="1964">
      <formula>_xlfn.ISFORMULA(H512)=TRUE</formula>
    </cfRule>
  </conditionalFormatting>
  <conditionalFormatting sqref="H512">
    <cfRule type="duplicateValues" dxfId="8326" priority="1962"/>
  </conditionalFormatting>
  <conditionalFormatting sqref="H512">
    <cfRule type="duplicateValues" dxfId="8325" priority="1961"/>
  </conditionalFormatting>
  <conditionalFormatting sqref="H518">
    <cfRule type="duplicateValues" dxfId="8324" priority="1954"/>
  </conditionalFormatting>
  <conditionalFormatting sqref="H518">
    <cfRule type="expression" dxfId="8323" priority="1959">
      <formula>_xlfn.ISFORMULA(H518)=TRUE</formula>
    </cfRule>
  </conditionalFormatting>
  <conditionalFormatting sqref="H518">
    <cfRule type="expression" dxfId="8322" priority="1957">
      <formula>_xlfn.ISFORMULA(H518)=TRUE</formula>
    </cfRule>
  </conditionalFormatting>
  <conditionalFormatting sqref="H518">
    <cfRule type="duplicateValues" dxfId="8321" priority="1958"/>
  </conditionalFormatting>
  <conditionalFormatting sqref="H518">
    <cfRule type="duplicateValues" dxfId="8320" priority="1956"/>
  </conditionalFormatting>
  <conditionalFormatting sqref="H518">
    <cfRule type="duplicateValues" dxfId="8319" priority="1955"/>
  </conditionalFormatting>
  <conditionalFormatting sqref="H519">
    <cfRule type="duplicateValues" dxfId="8318" priority="1948"/>
  </conditionalFormatting>
  <conditionalFormatting sqref="H519">
    <cfRule type="expression" dxfId="8317" priority="1951">
      <formula>_xlfn.ISFORMULA(H519)=TRUE</formula>
    </cfRule>
  </conditionalFormatting>
  <conditionalFormatting sqref="H519">
    <cfRule type="duplicateValues" dxfId="8316" priority="1952"/>
  </conditionalFormatting>
  <conditionalFormatting sqref="H519">
    <cfRule type="duplicateValues" dxfId="8315" priority="1950"/>
  </conditionalFormatting>
  <conditionalFormatting sqref="H519">
    <cfRule type="duplicateValues" dxfId="8314" priority="1949"/>
  </conditionalFormatting>
  <conditionalFormatting sqref="H520:H522">
    <cfRule type="duplicateValues" dxfId="8313" priority="1942"/>
  </conditionalFormatting>
  <conditionalFormatting sqref="H520:H522">
    <cfRule type="expression" dxfId="8312" priority="1947">
      <formula>_xlfn.ISFORMULA(H520)=TRUE</formula>
    </cfRule>
  </conditionalFormatting>
  <conditionalFormatting sqref="H520:H522">
    <cfRule type="expression" dxfId="8311" priority="1945">
      <formula>_xlfn.ISFORMULA(H520)=TRUE</formula>
    </cfRule>
  </conditionalFormatting>
  <conditionalFormatting sqref="H520:H522">
    <cfRule type="duplicateValues" dxfId="8310" priority="1946"/>
  </conditionalFormatting>
  <conditionalFormatting sqref="H520:H522">
    <cfRule type="duplicateValues" dxfId="8309" priority="1944"/>
  </conditionalFormatting>
  <conditionalFormatting sqref="H520:H522">
    <cfRule type="duplicateValues" dxfId="8308" priority="1943"/>
  </conditionalFormatting>
  <conditionalFormatting sqref="H523">
    <cfRule type="duplicateValues" dxfId="8307" priority="1936"/>
  </conditionalFormatting>
  <conditionalFormatting sqref="H523">
    <cfRule type="expression" dxfId="8306" priority="1941">
      <formula>_xlfn.ISFORMULA(H523)=TRUE</formula>
    </cfRule>
  </conditionalFormatting>
  <conditionalFormatting sqref="H523">
    <cfRule type="expression" dxfId="8305" priority="1939">
      <formula>_xlfn.ISFORMULA(H523)=TRUE</formula>
    </cfRule>
  </conditionalFormatting>
  <conditionalFormatting sqref="H523">
    <cfRule type="duplicateValues" dxfId="8304" priority="1940"/>
  </conditionalFormatting>
  <conditionalFormatting sqref="H523">
    <cfRule type="duplicateValues" dxfId="8303" priority="1938"/>
  </conditionalFormatting>
  <conditionalFormatting sqref="H523">
    <cfRule type="duplicateValues" dxfId="8302" priority="1937"/>
  </conditionalFormatting>
  <conditionalFormatting sqref="H524">
    <cfRule type="duplicateValues" dxfId="8301" priority="1930"/>
  </conditionalFormatting>
  <conditionalFormatting sqref="H524">
    <cfRule type="expression" dxfId="8300" priority="1933">
      <formula>_xlfn.ISFORMULA(H524)=TRUE</formula>
    </cfRule>
  </conditionalFormatting>
  <conditionalFormatting sqref="H524">
    <cfRule type="duplicateValues" dxfId="8299" priority="1934"/>
  </conditionalFormatting>
  <conditionalFormatting sqref="H524">
    <cfRule type="duplicateValues" dxfId="8298" priority="1932"/>
  </conditionalFormatting>
  <conditionalFormatting sqref="H524">
    <cfRule type="duplicateValues" dxfId="8297" priority="1931"/>
  </conditionalFormatting>
  <conditionalFormatting sqref="H525">
    <cfRule type="duplicateValues" dxfId="8296" priority="1924"/>
  </conditionalFormatting>
  <conditionalFormatting sqref="H525">
    <cfRule type="expression" dxfId="8295" priority="1929">
      <formula>_xlfn.ISFORMULA(H525)=TRUE</formula>
    </cfRule>
  </conditionalFormatting>
  <conditionalFormatting sqref="H525">
    <cfRule type="expression" dxfId="8294" priority="1927">
      <formula>_xlfn.ISFORMULA(H525)=TRUE</formula>
    </cfRule>
  </conditionalFormatting>
  <conditionalFormatting sqref="H525">
    <cfRule type="duplicateValues" dxfId="8293" priority="1928"/>
  </conditionalFormatting>
  <conditionalFormatting sqref="H525">
    <cfRule type="duplicateValues" dxfId="8292" priority="1926"/>
  </conditionalFormatting>
  <conditionalFormatting sqref="H525">
    <cfRule type="duplicateValues" dxfId="8291" priority="1925"/>
  </conditionalFormatting>
  <conditionalFormatting sqref="H526">
    <cfRule type="duplicateValues" dxfId="8290" priority="1918"/>
  </conditionalFormatting>
  <conditionalFormatting sqref="H526">
    <cfRule type="expression" dxfId="8289" priority="1923">
      <formula>_xlfn.ISFORMULA(H526)=TRUE</formula>
    </cfRule>
  </conditionalFormatting>
  <conditionalFormatting sqref="H526">
    <cfRule type="expression" dxfId="8288" priority="1921">
      <formula>_xlfn.ISFORMULA(H526)=TRUE</formula>
    </cfRule>
  </conditionalFormatting>
  <conditionalFormatting sqref="H526">
    <cfRule type="duplicateValues" dxfId="8287" priority="1922"/>
  </conditionalFormatting>
  <conditionalFormatting sqref="H526">
    <cfRule type="duplicateValues" dxfId="8286" priority="1920"/>
  </conditionalFormatting>
  <conditionalFormatting sqref="H526">
    <cfRule type="duplicateValues" dxfId="8285" priority="1919"/>
  </conditionalFormatting>
  <conditionalFormatting sqref="H527">
    <cfRule type="duplicateValues" dxfId="8284" priority="1912"/>
  </conditionalFormatting>
  <conditionalFormatting sqref="H527">
    <cfRule type="expression" dxfId="8283" priority="1917">
      <formula>_xlfn.ISFORMULA(H527)=TRUE</formula>
    </cfRule>
  </conditionalFormatting>
  <conditionalFormatting sqref="H527">
    <cfRule type="expression" dxfId="8282" priority="1915">
      <formula>_xlfn.ISFORMULA(H527)=TRUE</formula>
    </cfRule>
  </conditionalFormatting>
  <conditionalFormatting sqref="H527">
    <cfRule type="duplicateValues" dxfId="8281" priority="1916"/>
  </conditionalFormatting>
  <conditionalFormatting sqref="H527">
    <cfRule type="duplicateValues" dxfId="8280" priority="1914"/>
  </conditionalFormatting>
  <conditionalFormatting sqref="H527">
    <cfRule type="duplicateValues" dxfId="8279" priority="1913"/>
  </conditionalFormatting>
  <conditionalFormatting sqref="H528">
    <cfRule type="duplicateValues" dxfId="8278" priority="1906"/>
  </conditionalFormatting>
  <conditionalFormatting sqref="H528">
    <cfRule type="expression" dxfId="8277" priority="1911">
      <formula>_xlfn.ISFORMULA(H528)=TRUE</formula>
    </cfRule>
  </conditionalFormatting>
  <conditionalFormatting sqref="H528">
    <cfRule type="expression" dxfId="8276" priority="1909">
      <formula>_xlfn.ISFORMULA(H528)=TRUE</formula>
    </cfRule>
  </conditionalFormatting>
  <conditionalFormatting sqref="H528">
    <cfRule type="duplicateValues" dxfId="8275" priority="1910"/>
  </conditionalFormatting>
  <conditionalFormatting sqref="H528">
    <cfRule type="duplicateValues" dxfId="8274" priority="1908"/>
  </conditionalFormatting>
  <conditionalFormatting sqref="H528">
    <cfRule type="duplicateValues" dxfId="8273" priority="1907"/>
  </conditionalFormatting>
  <conditionalFormatting sqref="H531">
    <cfRule type="duplicateValues" dxfId="8272" priority="1900"/>
  </conditionalFormatting>
  <conditionalFormatting sqref="H531">
    <cfRule type="expression" dxfId="8271" priority="1905">
      <formula>_xlfn.ISFORMULA(H531)=TRUE</formula>
    </cfRule>
  </conditionalFormatting>
  <conditionalFormatting sqref="H531">
    <cfRule type="expression" dxfId="8270" priority="1903">
      <formula>_xlfn.ISFORMULA(H531)=TRUE</formula>
    </cfRule>
  </conditionalFormatting>
  <conditionalFormatting sqref="H531">
    <cfRule type="duplicateValues" dxfId="8269" priority="1904"/>
  </conditionalFormatting>
  <conditionalFormatting sqref="H531">
    <cfRule type="duplicateValues" dxfId="8268" priority="1902"/>
  </conditionalFormatting>
  <conditionalFormatting sqref="H531">
    <cfRule type="duplicateValues" dxfId="8267" priority="1901"/>
  </conditionalFormatting>
  <conditionalFormatting sqref="H532">
    <cfRule type="duplicateValues" dxfId="8266" priority="1894"/>
  </conditionalFormatting>
  <conditionalFormatting sqref="H532">
    <cfRule type="expression" dxfId="8265" priority="1899">
      <formula>_xlfn.ISFORMULA(H532)=TRUE</formula>
    </cfRule>
  </conditionalFormatting>
  <conditionalFormatting sqref="H532">
    <cfRule type="expression" dxfId="8264" priority="1897">
      <formula>_xlfn.ISFORMULA(H532)=TRUE</formula>
    </cfRule>
  </conditionalFormatting>
  <conditionalFormatting sqref="H532">
    <cfRule type="duplicateValues" dxfId="8263" priority="1898"/>
  </conditionalFormatting>
  <conditionalFormatting sqref="H532">
    <cfRule type="duplicateValues" dxfId="8262" priority="1896"/>
  </conditionalFormatting>
  <conditionalFormatting sqref="H532">
    <cfRule type="duplicateValues" dxfId="8261" priority="1895"/>
  </conditionalFormatting>
  <conditionalFormatting sqref="H533">
    <cfRule type="duplicateValues" dxfId="8260" priority="1888"/>
  </conditionalFormatting>
  <conditionalFormatting sqref="H533">
    <cfRule type="expression" dxfId="8259" priority="1893">
      <formula>_xlfn.ISFORMULA(H533)=TRUE</formula>
    </cfRule>
  </conditionalFormatting>
  <conditionalFormatting sqref="H533">
    <cfRule type="expression" dxfId="8258" priority="1891">
      <formula>_xlfn.ISFORMULA(H533)=TRUE</formula>
    </cfRule>
  </conditionalFormatting>
  <conditionalFormatting sqref="H533">
    <cfRule type="duplicateValues" dxfId="8257" priority="1892"/>
  </conditionalFormatting>
  <conditionalFormatting sqref="H533">
    <cfRule type="duplicateValues" dxfId="8256" priority="1890"/>
  </conditionalFormatting>
  <conditionalFormatting sqref="H533">
    <cfRule type="duplicateValues" dxfId="8255" priority="1889"/>
  </conditionalFormatting>
  <conditionalFormatting sqref="H534">
    <cfRule type="duplicateValues" dxfId="8254" priority="1882"/>
  </conditionalFormatting>
  <conditionalFormatting sqref="H534">
    <cfRule type="expression" dxfId="8253" priority="1887">
      <formula>_xlfn.ISFORMULA(H534)=TRUE</formula>
    </cfRule>
  </conditionalFormatting>
  <conditionalFormatting sqref="H534">
    <cfRule type="expression" dxfId="8252" priority="1885">
      <formula>_xlfn.ISFORMULA(H534)=TRUE</formula>
    </cfRule>
  </conditionalFormatting>
  <conditionalFormatting sqref="H534">
    <cfRule type="duplicateValues" dxfId="8251" priority="1886"/>
  </conditionalFormatting>
  <conditionalFormatting sqref="H534">
    <cfRule type="duplicateValues" dxfId="8250" priority="1884"/>
  </conditionalFormatting>
  <conditionalFormatting sqref="H534">
    <cfRule type="duplicateValues" dxfId="8249" priority="1883"/>
  </conditionalFormatting>
  <conditionalFormatting sqref="H535">
    <cfRule type="duplicateValues" dxfId="8248" priority="1876"/>
  </conditionalFormatting>
  <conditionalFormatting sqref="H535">
    <cfRule type="expression" dxfId="8247" priority="1881">
      <formula>_xlfn.ISFORMULA(H535)=TRUE</formula>
    </cfRule>
  </conditionalFormatting>
  <conditionalFormatting sqref="H535">
    <cfRule type="expression" dxfId="8246" priority="1879">
      <formula>_xlfn.ISFORMULA(H535)=TRUE</formula>
    </cfRule>
  </conditionalFormatting>
  <conditionalFormatting sqref="H535">
    <cfRule type="duplicateValues" dxfId="8245" priority="1880"/>
  </conditionalFormatting>
  <conditionalFormatting sqref="H535">
    <cfRule type="duplicateValues" dxfId="8244" priority="1878"/>
  </conditionalFormatting>
  <conditionalFormatting sqref="H535">
    <cfRule type="duplicateValues" dxfId="8243" priority="1877"/>
  </conditionalFormatting>
  <conditionalFormatting sqref="H529">
    <cfRule type="duplicateValues" dxfId="8242" priority="1870"/>
  </conditionalFormatting>
  <conditionalFormatting sqref="H529">
    <cfRule type="expression" dxfId="8241" priority="1875">
      <formula>_xlfn.ISFORMULA(H529)=TRUE</formula>
    </cfRule>
  </conditionalFormatting>
  <conditionalFormatting sqref="H529">
    <cfRule type="expression" dxfId="8240" priority="1873">
      <formula>_xlfn.ISFORMULA(H529)=TRUE</formula>
    </cfRule>
  </conditionalFormatting>
  <conditionalFormatting sqref="H529">
    <cfRule type="duplicateValues" dxfId="8239" priority="1874"/>
  </conditionalFormatting>
  <conditionalFormatting sqref="H529">
    <cfRule type="duplicateValues" dxfId="8238" priority="1872"/>
  </conditionalFormatting>
  <conditionalFormatting sqref="H529">
    <cfRule type="duplicateValues" dxfId="8237" priority="1871"/>
  </conditionalFormatting>
  <conditionalFormatting sqref="H531">
    <cfRule type="duplicateValues" dxfId="8236" priority="1864"/>
  </conditionalFormatting>
  <conditionalFormatting sqref="H531">
    <cfRule type="expression" dxfId="8235" priority="1869">
      <formula>_xlfn.ISFORMULA(H531)=TRUE</formula>
    </cfRule>
  </conditionalFormatting>
  <conditionalFormatting sqref="H531">
    <cfRule type="expression" dxfId="8234" priority="1867">
      <formula>_xlfn.ISFORMULA(H531)=TRUE</formula>
    </cfRule>
  </conditionalFormatting>
  <conditionalFormatting sqref="H531">
    <cfRule type="duplicateValues" dxfId="8233" priority="1868"/>
  </conditionalFormatting>
  <conditionalFormatting sqref="H531">
    <cfRule type="duplicateValues" dxfId="8232" priority="1866"/>
  </conditionalFormatting>
  <conditionalFormatting sqref="H531">
    <cfRule type="duplicateValues" dxfId="8231" priority="1865"/>
  </conditionalFormatting>
  <conditionalFormatting sqref="H532">
    <cfRule type="duplicateValues" dxfId="8230" priority="1858"/>
  </conditionalFormatting>
  <conditionalFormatting sqref="H532">
    <cfRule type="expression" dxfId="8229" priority="1863">
      <formula>_xlfn.ISFORMULA(H532)=TRUE</formula>
    </cfRule>
  </conditionalFormatting>
  <conditionalFormatting sqref="H532">
    <cfRule type="expression" dxfId="8228" priority="1861">
      <formula>_xlfn.ISFORMULA(H532)=TRUE</formula>
    </cfRule>
  </conditionalFormatting>
  <conditionalFormatting sqref="H532">
    <cfRule type="duplicateValues" dxfId="8227" priority="1862"/>
  </conditionalFormatting>
  <conditionalFormatting sqref="H532">
    <cfRule type="duplicateValues" dxfId="8226" priority="1860"/>
  </conditionalFormatting>
  <conditionalFormatting sqref="H532">
    <cfRule type="duplicateValues" dxfId="8225" priority="1859"/>
  </conditionalFormatting>
  <conditionalFormatting sqref="H533">
    <cfRule type="duplicateValues" dxfId="8224" priority="1852"/>
  </conditionalFormatting>
  <conditionalFormatting sqref="H533">
    <cfRule type="expression" dxfId="8223" priority="1857">
      <formula>_xlfn.ISFORMULA(H533)=TRUE</formula>
    </cfRule>
  </conditionalFormatting>
  <conditionalFormatting sqref="H533">
    <cfRule type="expression" dxfId="8222" priority="1855">
      <formula>_xlfn.ISFORMULA(H533)=TRUE</formula>
    </cfRule>
  </conditionalFormatting>
  <conditionalFormatting sqref="H533">
    <cfRule type="duplicateValues" dxfId="8221" priority="1856"/>
  </conditionalFormatting>
  <conditionalFormatting sqref="H533">
    <cfRule type="duplicateValues" dxfId="8220" priority="1854"/>
  </conditionalFormatting>
  <conditionalFormatting sqref="H533">
    <cfRule type="duplicateValues" dxfId="8219" priority="1853"/>
  </conditionalFormatting>
  <conditionalFormatting sqref="H534">
    <cfRule type="duplicateValues" dxfId="8218" priority="1846"/>
  </conditionalFormatting>
  <conditionalFormatting sqref="H534">
    <cfRule type="expression" dxfId="8217" priority="1851">
      <formula>_xlfn.ISFORMULA(H534)=TRUE</formula>
    </cfRule>
  </conditionalFormatting>
  <conditionalFormatting sqref="H534">
    <cfRule type="expression" dxfId="8216" priority="1849">
      <formula>_xlfn.ISFORMULA(H534)=TRUE</formula>
    </cfRule>
  </conditionalFormatting>
  <conditionalFormatting sqref="H534">
    <cfRule type="duplicateValues" dxfId="8215" priority="1850"/>
  </conditionalFormatting>
  <conditionalFormatting sqref="H534">
    <cfRule type="duplicateValues" dxfId="8214" priority="1848"/>
  </conditionalFormatting>
  <conditionalFormatting sqref="H534">
    <cfRule type="duplicateValues" dxfId="8213" priority="1847"/>
  </conditionalFormatting>
  <conditionalFormatting sqref="H530">
    <cfRule type="duplicateValues" dxfId="8212" priority="1840"/>
  </conditionalFormatting>
  <conditionalFormatting sqref="H530">
    <cfRule type="expression" dxfId="8211" priority="1845">
      <formula>_xlfn.ISFORMULA(H530)=TRUE</formula>
    </cfRule>
  </conditionalFormatting>
  <conditionalFormatting sqref="H530">
    <cfRule type="expression" dxfId="8210" priority="1843">
      <formula>_xlfn.ISFORMULA(H530)=TRUE</formula>
    </cfRule>
  </conditionalFormatting>
  <conditionalFormatting sqref="H530">
    <cfRule type="duplicateValues" dxfId="8209" priority="1844"/>
  </conditionalFormatting>
  <conditionalFormatting sqref="H530">
    <cfRule type="duplicateValues" dxfId="8208" priority="1842"/>
  </conditionalFormatting>
  <conditionalFormatting sqref="H530">
    <cfRule type="duplicateValues" dxfId="8207" priority="1841"/>
  </conditionalFormatting>
  <conditionalFormatting sqref="H531">
    <cfRule type="duplicateValues" dxfId="8206" priority="1834"/>
  </conditionalFormatting>
  <conditionalFormatting sqref="H531">
    <cfRule type="expression" dxfId="8205" priority="1839">
      <formula>_xlfn.ISFORMULA(H531)=TRUE</formula>
    </cfRule>
  </conditionalFormatting>
  <conditionalFormatting sqref="H531">
    <cfRule type="expression" dxfId="8204" priority="1837">
      <formula>_xlfn.ISFORMULA(H531)=TRUE</formula>
    </cfRule>
  </conditionalFormatting>
  <conditionalFormatting sqref="H531">
    <cfRule type="duplicateValues" dxfId="8203" priority="1838"/>
  </conditionalFormatting>
  <conditionalFormatting sqref="H531">
    <cfRule type="duplicateValues" dxfId="8202" priority="1836"/>
  </conditionalFormatting>
  <conditionalFormatting sqref="H531">
    <cfRule type="duplicateValues" dxfId="8201" priority="1835"/>
  </conditionalFormatting>
  <conditionalFormatting sqref="H532">
    <cfRule type="duplicateValues" dxfId="8200" priority="1828"/>
  </conditionalFormatting>
  <conditionalFormatting sqref="H532">
    <cfRule type="expression" dxfId="8199" priority="1833">
      <formula>_xlfn.ISFORMULA(H532)=TRUE</formula>
    </cfRule>
  </conditionalFormatting>
  <conditionalFormatting sqref="H532">
    <cfRule type="expression" dxfId="8198" priority="1831">
      <formula>_xlfn.ISFORMULA(H532)=TRUE</formula>
    </cfRule>
  </conditionalFormatting>
  <conditionalFormatting sqref="H532">
    <cfRule type="duplicateValues" dxfId="8197" priority="1832"/>
  </conditionalFormatting>
  <conditionalFormatting sqref="H532">
    <cfRule type="duplicateValues" dxfId="8196" priority="1830"/>
  </conditionalFormatting>
  <conditionalFormatting sqref="H532">
    <cfRule type="duplicateValues" dxfId="8195" priority="1829"/>
  </conditionalFormatting>
  <conditionalFormatting sqref="H533">
    <cfRule type="duplicateValues" dxfId="8194" priority="1822"/>
  </conditionalFormatting>
  <conditionalFormatting sqref="H533">
    <cfRule type="expression" dxfId="8193" priority="1827">
      <formula>_xlfn.ISFORMULA(H533)=TRUE</formula>
    </cfRule>
  </conditionalFormatting>
  <conditionalFormatting sqref="H533">
    <cfRule type="expression" dxfId="8192" priority="1825">
      <formula>_xlfn.ISFORMULA(H533)=TRUE</formula>
    </cfRule>
  </conditionalFormatting>
  <conditionalFormatting sqref="H533">
    <cfRule type="duplicateValues" dxfId="8191" priority="1826"/>
  </conditionalFormatting>
  <conditionalFormatting sqref="H533">
    <cfRule type="duplicateValues" dxfId="8190" priority="1824"/>
  </conditionalFormatting>
  <conditionalFormatting sqref="H533">
    <cfRule type="duplicateValues" dxfId="8189" priority="1823"/>
  </conditionalFormatting>
  <conditionalFormatting sqref="H530">
    <cfRule type="duplicateValues" dxfId="8188" priority="1816"/>
  </conditionalFormatting>
  <conditionalFormatting sqref="H530">
    <cfRule type="expression" dxfId="8187" priority="1821">
      <formula>_xlfn.ISFORMULA(H530)=TRUE</formula>
    </cfRule>
  </conditionalFormatting>
  <conditionalFormatting sqref="H530">
    <cfRule type="expression" dxfId="8186" priority="1819">
      <formula>_xlfn.ISFORMULA(H530)=TRUE</formula>
    </cfRule>
  </conditionalFormatting>
  <conditionalFormatting sqref="H530">
    <cfRule type="duplicateValues" dxfId="8185" priority="1820"/>
  </conditionalFormatting>
  <conditionalFormatting sqref="H530">
    <cfRule type="duplicateValues" dxfId="8184" priority="1818"/>
  </conditionalFormatting>
  <conditionalFormatting sqref="H530">
    <cfRule type="duplicateValues" dxfId="8183" priority="1817"/>
  </conditionalFormatting>
  <conditionalFormatting sqref="H531">
    <cfRule type="duplicateValues" dxfId="8182" priority="1810"/>
  </conditionalFormatting>
  <conditionalFormatting sqref="H531">
    <cfRule type="expression" dxfId="8181" priority="1815">
      <formula>_xlfn.ISFORMULA(H531)=TRUE</formula>
    </cfRule>
  </conditionalFormatting>
  <conditionalFormatting sqref="H531">
    <cfRule type="expression" dxfId="8180" priority="1813">
      <formula>_xlfn.ISFORMULA(H531)=TRUE</formula>
    </cfRule>
  </conditionalFormatting>
  <conditionalFormatting sqref="H531">
    <cfRule type="duplicateValues" dxfId="8179" priority="1814"/>
  </conditionalFormatting>
  <conditionalFormatting sqref="H531">
    <cfRule type="duplicateValues" dxfId="8178" priority="1812"/>
  </conditionalFormatting>
  <conditionalFormatting sqref="H531">
    <cfRule type="duplicateValues" dxfId="8177" priority="1811"/>
  </conditionalFormatting>
  <conditionalFormatting sqref="H532">
    <cfRule type="duplicateValues" dxfId="8176" priority="1804"/>
  </conditionalFormatting>
  <conditionalFormatting sqref="H532">
    <cfRule type="expression" dxfId="8175" priority="1809">
      <formula>_xlfn.ISFORMULA(H532)=TRUE</formula>
    </cfRule>
  </conditionalFormatting>
  <conditionalFormatting sqref="H532">
    <cfRule type="expression" dxfId="8174" priority="1807">
      <formula>_xlfn.ISFORMULA(H532)=TRUE</formula>
    </cfRule>
  </conditionalFormatting>
  <conditionalFormatting sqref="H532">
    <cfRule type="duplicateValues" dxfId="8173" priority="1808"/>
  </conditionalFormatting>
  <conditionalFormatting sqref="H532">
    <cfRule type="duplicateValues" dxfId="8172" priority="1806"/>
  </conditionalFormatting>
  <conditionalFormatting sqref="H532">
    <cfRule type="duplicateValues" dxfId="8171" priority="1805"/>
  </conditionalFormatting>
  <conditionalFormatting sqref="H533">
    <cfRule type="duplicateValues" dxfId="8170" priority="1798"/>
  </conditionalFormatting>
  <conditionalFormatting sqref="H533">
    <cfRule type="expression" dxfId="8169" priority="1803">
      <formula>_xlfn.ISFORMULA(H533)=TRUE</formula>
    </cfRule>
  </conditionalFormatting>
  <conditionalFormatting sqref="H533">
    <cfRule type="expression" dxfId="8168" priority="1801">
      <formula>_xlfn.ISFORMULA(H533)=TRUE</formula>
    </cfRule>
  </conditionalFormatting>
  <conditionalFormatting sqref="H533">
    <cfRule type="duplicateValues" dxfId="8167" priority="1802"/>
  </conditionalFormatting>
  <conditionalFormatting sqref="H533">
    <cfRule type="duplicateValues" dxfId="8166" priority="1800"/>
  </conditionalFormatting>
  <conditionalFormatting sqref="H533">
    <cfRule type="duplicateValues" dxfId="8165" priority="1799"/>
  </conditionalFormatting>
  <conditionalFormatting sqref="H537">
    <cfRule type="duplicateValues" dxfId="8164" priority="1792"/>
  </conditionalFormatting>
  <conditionalFormatting sqref="H537">
    <cfRule type="expression" dxfId="8163" priority="1797">
      <formula>_xlfn.ISFORMULA(H537)=TRUE</formula>
    </cfRule>
  </conditionalFormatting>
  <conditionalFormatting sqref="H537">
    <cfRule type="expression" dxfId="8162" priority="1795">
      <formula>_xlfn.ISFORMULA(H537)=TRUE</formula>
    </cfRule>
  </conditionalFormatting>
  <conditionalFormatting sqref="H537">
    <cfRule type="duplicateValues" dxfId="8161" priority="1796"/>
  </conditionalFormatting>
  <conditionalFormatting sqref="H537">
    <cfRule type="duplicateValues" dxfId="8160" priority="1794"/>
  </conditionalFormatting>
  <conditionalFormatting sqref="H537">
    <cfRule type="duplicateValues" dxfId="8159" priority="1793"/>
  </conditionalFormatting>
  <conditionalFormatting sqref="H557:H559">
    <cfRule type="expression" dxfId="8158" priority="1790">
      <formula>_xlfn.ISFORMULA(H557)=TRUE</formula>
    </cfRule>
    <cfRule type="expression" dxfId="8157" priority="1791">
      <formula>_xlfn.ISFORMULA(H557)=TRUE</formula>
    </cfRule>
  </conditionalFormatting>
  <conditionalFormatting sqref="H557:H559">
    <cfRule type="duplicateValues" dxfId="8156" priority="1787"/>
    <cfRule type="duplicateValues" dxfId="8155" priority="1788"/>
    <cfRule type="duplicateValues" dxfId="8154" priority="1789"/>
  </conditionalFormatting>
  <conditionalFormatting sqref="H562:H563">
    <cfRule type="duplicateValues" dxfId="8153" priority="1780"/>
  </conditionalFormatting>
  <conditionalFormatting sqref="H562:H563">
    <cfRule type="duplicateValues" dxfId="8152" priority="1781"/>
    <cfRule type="duplicateValues" dxfId="8151" priority="1782"/>
    <cfRule type="expression" dxfId="8150" priority="1783">
      <formula>_xlfn.ISFORMULA(H562)=TRUE</formula>
    </cfRule>
  </conditionalFormatting>
  <conditionalFormatting sqref="H562:H563">
    <cfRule type="duplicateValues" dxfId="8149" priority="1785"/>
  </conditionalFormatting>
  <conditionalFormatting sqref="H562:H563">
    <cfRule type="duplicateValues" dxfId="8148" priority="1784"/>
  </conditionalFormatting>
  <conditionalFormatting sqref="H562:H563">
    <cfRule type="expression" dxfId="8147" priority="1786">
      <formula>_xlfn.ISFORMULA(H562)=TRUE</formula>
    </cfRule>
  </conditionalFormatting>
  <conditionalFormatting sqref="H565">
    <cfRule type="duplicateValues" dxfId="8146" priority="1773"/>
  </conditionalFormatting>
  <conditionalFormatting sqref="H565">
    <cfRule type="duplicateValues" dxfId="8145" priority="1774"/>
    <cfRule type="duplicateValues" dxfId="8144" priority="1775"/>
    <cfRule type="expression" dxfId="8143" priority="1776">
      <formula>_xlfn.ISFORMULA(H565)=TRUE</formula>
    </cfRule>
  </conditionalFormatting>
  <conditionalFormatting sqref="H565">
    <cfRule type="duplicateValues" dxfId="8142" priority="1778"/>
  </conditionalFormatting>
  <conditionalFormatting sqref="H565">
    <cfRule type="duplicateValues" dxfId="8141" priority="1777"/>
  </conditionalFormatting>
  <conditionalFormatting sqref="H565">
    <cfRule type="expression" dxfId="8140" priority="1779">
      <formula>_xlfn.ISFORMULA(H565)=TRUE</formula>
    </cfRule>
  </conditionalFormatting>
  <conditionalFormatting sqref="H566">
    <cfRule type="duplicateValues" dxfId="8139" priority="1766"/>
  </conditionalFormatting>
  <conditionalFormatting sqref="H566">
    <cfRule type="duplicateValues" dxfId="8138" priority="1767"/>
    <cfRule type="duplicateValues" dxfId="8137" priority="1768"/>
    <cfRule type="expression" dxfId="8136" priority="1769">
      <formula>_xlfn.ISFORMULA(H566)=TRUE</formula>
    </cfRule>
  </conditionalFormatting>
  <conditionalFormatting sqref="H566">
    <cfRule type="duplicateValues" dxfId="8135" priority="1771"/>
  </conditionalFormatting>
  <conditionalFormatting sqref="H566">
    <cfRule type="duplicateValues" dxfId="8134" priority="1770"/>
  </conditionalFormatting>
  <conditionalFormatting sqref="H566">
    <cfRule type="expression" dxfId="8133" priority="1772">
      <formula>_xlfn.ISFORMULA(H566)=TRUE</formula>
    </cfRule>
  </conditionalFormatting>
  <conditionalFormatting sqref="H567">
    <cfRule type="duplicateValues" dxfId="8132" priority="1759"/>
  </conditionalFormatting>
  <conditionalFormatting sqref="H567">
    <cfRule type="duplicateValues" dxfId="8131" priority="1760"/>
    <cfRule type="duplicateValues" dxfId="8130" priority="1761"/>
    <cfRule type="expression" dxfId="8129" priority="1762">
      <formula>_xlfn.ISFORMULA(H567)=TRUE</formula>
    </cfRule>
  </conditionalFormatting>
  <conditionalFormatting sqref="H567">
    <cfRule type="duplicateValues" dxfId="8128" priority="1764"/>
  </conditionalFormatting>
  <conditionalFormatting sqref="H567">
    <cfRule type="duplicateValues" dxfId="8127" priority="1763"/>
  </conditionalFormatting>
  <conditionalFormatting sqref="H567">
    <cfRule type="expression" dxfId="8126" priority="1765">
      <formula>_xlfn.ISFORMULA(H567)=TRUE</formula>
    </cfRule>
  </conditionalFormatting>
  <conditionalFormatting sqref="H568">
    <cfRule type="duplicateValues" dxfId="8125" priority="1752"/>
  </conditionalFormatting>
  <conditionalFormatting sqref="H568">
    <cfRule type="duplicateValues" dxfId="8124" priority="1753"/>
    <cfRule type="duplicateValues" dxfId="8123" priority="1754"/>
    <cfRule type="expression" dxfId="8122" priority="1755">
      <formula>_xlfn.ISFORMULA(H568)=TRUE</formula>
    </cfRule>
  </conditionalFormatting>
  <conditionalFormatting sqref="H568">
    <cfRule type="duplicateValues" dxfId="8121" priority="1757"/>
  </conditionalFormatting>
  <conditionalFormatting sqref="H568">
    <cfRule type="duplicateValues" dxfId="8120" priority="1756"/>
  </conditionalFormatting>
  <conditionalFormatting sqref="H568">
    <cfRule type="expression" dxfId="8119" priority="1758">
      <formula>_xlfn.ISFORMULA(H568)=TRUE</formula>
    </cfRule>
  </conditionalFormatting>
  <conditionalFormatting sqref="H422:H423">
    <cfRule type="duplicateValues" dxfId="8118" priority="1747"/>
  </conditionalFormatting>
  <conditionalFormatting sqref="H422:H423">
    <cfRule type="expression" dxfId="8117" priority="1751">
      <formula>_xlfn.ISFORMULA(H422)=TRUE</formula>
    </cfRule>
  </conditionalFormatting>
  <conditionalFormatting sqref="H422:H423">
    <cfRule type="duplicateValues" dxfId="8116" priority="1750"/>
  </conditionalFormatting>
  <conditionalFormatting sqref="H422:H423">
    <cfRule type="duplicateValues" dxfId="8115" priority="1749"/>
  </conditionalFormatting>
  <conditionalFormatting sqref="H422:H423">
    <cfRule type="duplicateValues" dxfId="8114" priority="1748"/>
  </conditionalFormatting>
  <conditionalFormatting sqref="H418:H419">
    <cfRule type="expression" dxfId="8113" priority="1746">
      <formula>_xlfn.ISFORMULA(H418)=TRUE</formula>
    </cfRule>
  </conditionalFormatting>
  <conditionalFormatting sqref="H418:H419">
    <cfRule type="duplicateValues" dxfId="8112" priority="1741"/>
    <cfRule type="duplicateValues" dxfId="8111" priority="1742"/>
    <cfRule type="duplicateValues" dxfId="8110" priority="1743"/>
    <cfRule type="duplicateValues" dxfId="8109" priority="1744"/>
    <cfRule type="duplicateValues" dxfId="8108" priority="1745"/>
  </conditionalFormatting>
  <conditionalFormatting sqref="H424">
    <cfRule type="duplicateValues" dxfId="8107" priority="1737"/>
    <cfRule type="duplicateValues" dxfId="8106" priority="1738"/>
    <cfRule type="duplicateValues" dxfId="8105" priority="1739"/>
    <cfRule type="expression" dxfId="8104" priority="1740">
      <formula>_xlfn.ISFORMULA(H424)=TRUE</formula>
    </cfRule>
  </conditionalFormatting>
  <conditionalFormatting sqref="H424">
    <cfRule type="expression" dxfId="8103" priority="1736">
      <formula>_xlfn.ISFORMULA(H424)=TRUE</formula>
    </cfRule>
  </conditionalFormatting>
  <conditionalFormatting sqref="H424">
    <cfRule type="expression" dxfId="8102" priority="1734">
      <formula>_xlfn.ISFORMULA(H424)=TRUE</formula>
    </cfRule>
    <cfRule type="expression" dxfId="8101" priority="1735">
      <formula>_xlfn.ISFORMULA(H424)=TRUE</formula>
    </cfRule>
  </conditionalFormatting>
  <conditionalFormatting sqref="H424">
    <cfRule type="duplicateValues" dxfId="8100" priority="1728"/>
    <cfRule type="duplicateValues" dxfId="8099" priority="1729"/>
    <cfRule type="expression" dxfId="8098" priority="1730">
      <formula>_xlfn.ISFORMULA(H424)=TRUE</formula>
    </cfRule>
    <cfRule type="expression" dxfId="8097" priority="1731">
      <formula>_xlfn.ISFORMULA(H424)=TRUE</formula>
    </cfRule>
    <cfRule type="duplicateValues" dxfId="8096" priority="1732"/>
    <cfRule type="expression" dxfId="8095" priority="1733">
      <formula>_xlfn.ISFORMULA(H424)=TRUE</formula>
    </cfRule>
  </conditionalFormatting>
  <conditionalFormatting sqref="H424">
    <cfRule type="duplicateValues" dxfId="8094" priority="1722"/>
    <cfRule type="duplicateValues" dxfId="8093" priority="1723"/>
    <cfRule type="expression" dxfId="8092" priority="1724">
      <formula>_xlfn.ISFORMULA(H424)=TRUE</formula>
    </cfRule>
    <cfRule type="expression" dxfId="8091" priority="1725">
      <formula>_xlfn.ISFORMULA(H424)=TRUE</formula>
    </cfRule>
    <cfRule type="duplicateValues" dxfId="8090" priority="1726"/>
    <cfRule type="expression" dxfId="8089" priority="1727">
      <formula>_xlfn.ISFORMULA(H424)=TRUE</formula>
    </cfRule>
  </conditionalFormatting>
  <conditionalFormatting sqref="H424">
    <cfRule type="duplicateValues" dxfId="8088" priority="1710"/>
    <cfRule type="duplicateValues" dxfId="8087" priority="1711"/>
    <cfRule type="duplicateValues" dxfId="8086" priority="1712"/>
    <cfRule type="duplicateValues" dxfId="8085" priority="1713"/>
    <cfRule type="duplicateValues" dxfId="8084" priority="1714"/>
    <cfRule type="expression" dxfId="8083" priority="1715">
      <formula>_xlfn.ISFORMULA(H424)=TRUE</formula>
    </cfRule>
    <cfRule type="duplicateValues" dxfId="8082" priority="1716"/>
    <cfRule type="expression" dxfId="8081" priority="1717">
      <formula>_xlfn.ISFORMULA(H424)=TRUE</formula>
    </cfRule>
    <cfRule type="duplicateValues" dxfId="8080" priority="1718"/>
    <cfRule type="duplicateValues" dxfId="8079" priority="1719"/>
    <cfRule type="duplicateValues" dxfId="8078" priority="1720"/>
    <cfRule type="expression" dxfId="8077" priority="1721">
      <formula>_xlfn.ISFORMULA(H424)=TRUE</formula>
    </cfRule>
  </conditionalFormatting>
  <conditionalFormatting sqref="H481">
    <cfRule type="duplicateValues" dxfId="8076" priority="1702"/>
    <cfRule type="duplicateValues" dxfId="8075" priority="1703"/>
    <cfRule type="duplicateValues" dxfId="8074" priority="1704"/>
    <cfRule type="expression" dxfId="8073" priority="1705">
      <formula>_xlfn.ISFORMULA(H481)=TRUE</formula>
    </cfRule>
    <cfRule type="duplicateValues" dxfId="8072" priority="1706"/>
    <cfRule type="duplicateValues" dxfId="8071" priority="1707"/>
    <cfRule type="duplicateValues" dxfId="8070" priority="1708"/>
    <cfRule type="expression" dxfId="8069" priority="1709">
      <formula>_xlfn.ISFORMULA(H481)=TRUE</formula>
    </cfRule>
  </conditionalFormatting>
  <conditionalFormatting sqref="H483">
    <cfRule type="duplicateValues" dxfId="8068" priority="1690"/>
    <cfRule type="duplicateValues" dxfId="8067" priority="1691"/>
    <cfRule type="duplicateValues" dxfId="8066" priority="1692"/>
    <cfRule type="duplicateValues" dxfId="8065" priority="1693"/>
    <cfRule type="duplicateValues" dxfId="8064" priority="1694"/>
    <cfRule type="expression" dxfId="8063" priority="1695">
      <formula>_xlfn.ISFORMULA(H483)=TRUE</formula>
    </cfRule>
    <cfRule type="duplicateValues" dxfId="8062" priority="1696"/>
    <cfRule type="expression" dxfId="8061" priority="1697">
      <formula>_xlfn.ISFORMULA(H483)=TRUE</formula>
    </cfRule>
    <cfRule type="duplicateValues" dxfId="8060" priority="1698"/>
    <cfRule type="duplicateValues" dxfId="8059" priority="1699"/>
    <cfRule type="duplicateValues" dxfId="8058" priority="1700"/>
    <cfRule type="expression" dxfId="8057" priority="1701">
      <formula>_xlfn.ISFORMULA(H483)=TRUE</formula>
    </cfRule>
  </conditionalFormatting>
  <conditionalFormatting sqref="H483">
    <cfRule type="duplicateValues" dxfId="8056" priority="1682"/>
    <cfRule type="duplicateValues" dxfId="8055" priority="1683"/>
    <cfRule type="duplicateValues" dxfId="8054" priority="1684"/>
    <cfRule type="expression" dxfId="8053" priority="1685">
      <formula>_xlfn.ISFORMULA(H483)=TRUE</formula>
    </cfRule>
    <cfRule type="duplicateValues" dxfId="8052" priority="1686"/>
    <cfRule type="duplicateValues" dxfId="8051" priority="1687"/>
    <cfRule type="duplicateValues" dxfId="8050" priority="1688"/>
    <cfRule type="expression" dxfId="8049" priority="1689">
      <formula>_xlfn.ISFORMULA(H483)=TRUE</formula>
    </cfRule>
  </conditionalFormatting>
  <conditionalFormatting sqref="H486">
    <cfRule type="duplicateValues" dxfId="8048" priority="1676"/>
  </conditionalFormatting>
  <conditionalFormatting sqref="H486">
    <cfRule type="expression" dxfId="8047" priority="1681">
      <formula>_xlfn.ISFORMULA(H486)=TRUE</formula>
    </cfRule>
  </conditionalFormatting>
  <conditionalFormatting sqref="H486">
    <cfRule type="expression" dxfId="8046" priority="1679">
      <formula>_xlfn.ISFORMULA(H486)=TRUE</formula>
    </cfRule>
  </conditionalFormatting>
  <conditionalFormatting sqref="H486">
    <cfRule type="duplicateValues" dxfId="8045" priority="1680"/>
  </conditionalFormatting>
  <conditionalFormatting sqref="H486">
    <cfRule type="duplicateValues" dxfId="8044" priority="1678"/>
  </conditionalFormatting>
  <conditionalFormatting sqref="H486">
    <cfRule type="duplicateValues" dxfId="8043" priority="1677"/>
  </conditionalFormatting>
  <conditionalFormatting sqref="H489">
    <cfRule type="expression" dxfId="8042" priority="1675">
      <formula>_xlfn.ISFORMULA(H489)=TRUE</formula>
    </cfRule>
  </conditionalFormatting>
  <conditionalFormatting sqref="H490:H491">
    <cfRule type="expression" dxfId="8041" priority="1674">
      <formula>_xlfn.ISFORMULA(H490)=TRUE</formula>
    </cfRule>
  </conditionalFormatting>
  <conditionalFormatting sqref="H492:H493">
    <cfRule type="expression" dxfId="8040" priority="1673">
      <formula>_xlfn.ISFORMULA(H492)=TRUE</formula>
    </cfRule>
  </conditionalFormatting>
  <conditionalFormatting sqref="H494">
    <cfRule type="expression" dxfId="8039" priority="1672">
      <formula>_xlfn.ISFORMULA(H494)=TRUE</formula>
    </cfRule>
  </conditionalFormatting>
  <conditionalFormatting sqref="H497:H498">
    <cfRule type="expression" dxfId="8038" priority="1671">
      <formula>_xlfn.ISFORMULA(H497)=TRUE</formula>
    </cfRule>
  </conditionalFormatting>
  <conditionalFormatting sqref="H499:H500">
    <cfRule type="expression" dxfId="8037" priority="1670">
      <formula>_xlfn.ISFORMULA(H499)=TRUE</formula>
    </cfRule>
  </conditionalFormatting>
  <conditionalFormatting sqref="H501">
    <cfRule type="expression" dxfId="8036" priority="1669">
      <formula>_xlfn.ISFORMULA(H501)=TRUE</formula>
    </cfRule>
  </conditionalFormatting>
  <conditionalFormatting sqref="H612">
    <cfRule type="duplicateValues" dxfId="8035" priority="1664"/>
  </conditionalFormatting>
  <conditionalFormatting sqref="H612">
    <cfRule type="duplicateValues" dxfId="8034" priority="1667"/>
    <cfRule type="expression" dxfId="8033" priority="1668">
      <formula>_xlfn.ISFORMULA(H612)=TRUE</formula>
    </cfRule>
  </conditionalFormatting>
  <conditionalFormatting sqref="H612">
    <cfRule type="duplicateValues" dxfId="8032" priority="1666"/>
  </conditionalFormatting>
  <conditionalFormatting sqref="H612">
    <cfRule type="duplicateValues" dxfId="8031" priority="1665"/>
  </conditionalFormatting>
  <conditionalFormatting sqref="H611">
    <cfRule type="duplicateValues" dxfId="8030" priority="1658"/>
  </conditionalFormatting>
  <conditionalFormatting sqref="H611">
    <cfRule type="expression" dxfId="8029" priority="1663">
      <formula>_xlfn.ISFORMULA(H611)=TRUE</formula>
    </cfRule>
  </conditionalFormatting>
  <conditionalFormatting sqref="H611">
    <cfRule type="expression" dxfId="8028" priority="1661">
      <formula>_xlfn.ISFORMULA(H611)=TRUE</formula>
    </cfRule>
  </conditionalFormatting>
  <conditionalFormatting sqref="H611">
    <cfRule type="duplicateValues" dxfId="8027" priority="1662"/>
  </conditionalFormatting>
  <conditionalFormatting sqref="H611">
    <cfRule type="duplicateValues" dxfId="8026" priority="1660"/>
  </conditionalFormatting>
  <conditionalFormatting sqref="H611">
    <cfRule type="duplicateValues" dxfId="8025" priority="1659"/>
  </conditionalFormatting>
  <conditionalFormatting sqref="H613">
    <cfRule type="duplicateValues" dxfId="8024" priority="1652"/>
  </conditionalFormatting>
  <conditionalFormatting sqref="H613">
    <cfRule type="expression" dxfId="8023" priority="1657">
      <formula>_xlfn.ISFORMULA(H613)=TRUE</formula>
    </cfRule>
  </conditionalFormatting>
  <conditionalFormatting sqref="H613">
    <cfRule type="expression" dxfId="8022" priority="1655">
      <formula>_xlfn.ISFORMULA(H613)=TRUE</formula>
    </cfRule>
  </conditionalFormatting>
  <conditionalFormatting sqref="H613">
    <cfRule type="duplicateValues" dxfId="8021" priority="1656"/>
  </conditionalFormatting>
  <conditionalFormatting sqref="H613">
    <cfRule type="duplicateValues" dxfId="8020" priority="1654"/>
  </conditionalFormatting>
  <conditionalFormatting sqref="H613">
    <cfRule type="duplicateValues" dxfId="8019" priority="1653"/>
  </conditionalFormatting>
  <conditionalFormatting sqref="H641:H643">
    <cfRule type="expression" dxfId="8018" priority="1650">
      <formula>_xlfn.ISFORMULA(H641)=TRUE</formula>
    </cfRule>
    <cfRule type="expression" dxfId="8017" priority="1651">
      <formula>_xlfn.ISFORMULA(H641)=TRUE</formula>
    </cfRule>
  </conditionalFormatting>
  <conditionalFormatting sqref="H641:H643">
    <cfRule type="duplicateValues" dxfId="8016" priority="1647"/>
    <cfRule type="duplicateValues" dxfId="8015" priority="1648"/>
    <cfRule type="duplicateValues" dxfId="8014" priority="1649"/>
  </conditionalFormatting>
  <conditionalFormatting sqref="H690:H698">
    <cfRule type="expression" dxfId="8013" priority="1646">
      <formula>_xlfn.ISFORMULA(H690)=TRUE</formula>
    </cfRule>
  </conditionalFormatting>
  <conditionalFormatting sqref="H701:H715">
    <cfRule type="expression" dxfId="8012" priority="1645">
      <formula>_xlfn.ISFORMULA(H701)=TRUE</formula>
    </cfRule>
  </conditionalFormatting>
  <conditionalFormatting sqref="H718:H726">
    <cfRule type="expression" dxfId="8011" priority="1644">
      <formula>_xlfn.ISFORMULA(H718)=TRUE</formula>
    </cfRule>
  </conditionalFormatting>
  <conditionalFormatting sqref="H633:H639">
    <cfRule type="duplicateValues" dxfId="8010" priority="1640"/>
  </conditionalFormatting>
  <conditionalFormatting sqref="H633:H639">
    <cfRule type="duplicateValues" dxfId="8009" priority="1642"/>
  </conditionalFormatting>
  <conditionalFormatting sqref="H633:H639">
    <cfRule type="duplicateValues" dxfId="8008" priority="1641"/>
  </conditionalFormatting>
  <conditionalFormatting sqref="H633:H639">
    <cfRule type="expression" dxfId="8007" priority="1643">
      <formula>_xlfn.ISFORMULA(H633)=TRUE</formula>
    </cfRule>
  </conditionalFormatting>
  <conditionalFormatting sqref="H476">
    <cfRule type="duplicateValues" dxfId="8006" priority="1635"/>
  </conditionalFormatting>
  <conditionalFormatting sqref="H476">
    <cfRule type="expression" dxfId="8005" priority="1639">
      <formula>_xlfn.ISFORMULA(H476)=TRUE</formula>
    </cfRule>
  </conditionalFormatting>
  <conditionalFormatting sqref="H476">
    <cfRule type="duplicateValues" dxfId="8004" priority="1638"/>
  </conditionalFormatting>
  <conditionalFormatting sqref="H476">
    <cfRule type="duplicateValues" dxfId="8003" priority="1637"/>
  </conditionalFormatting>
  <conditionalFormatting sqref="H476">
    <cfRule type="duplicateValues" dxfId="8002" priority="1636"/>
  </conditionalFormatting>
  <conditionalFormatting sqref="H476">
    <cfRule type="duplicateValues" dxfId="8001" priority="1630"/>
  </conditionalFormatting>
  <conditionalFormatting sqref="H476">
    <cfRule type="expression" dxfId="8000" priority="1634">
      <formula>_xlfn.ISFORMULA(H476)=TRUE</formula>
    </cfRule>
  </conditionalFormatting>
  <conditionalFormatting sqref="H476">
    <cfRule type="duplicateValues" dxfId="7999" priority="1633"/>
  </conditionalFormatting>
  <conditionalFormatting sqref="H476">
    <cfRule type="duplicateValues" dxfId="7998" priority="1632"/>
  </conditionalFormatting>
  <conditionalFormatting sqref="H476">
    <cfRule type="duplicateValues" dxfId="7997" priority="1631"/>
  </conditionalFormatting>
  <conditionalFormatting sqref="H477">
    <cfRule type="duplicateValues" dxfId="7996" priority="1625"/>
  </conditionalFormatting>
  <conditionalFormatting sqref="H477">
    <cfRule type="expression" dxfId="7995" priority="1629">
      <formula>_xlfn.ISFORMULA(H477)=TRUE</formula>
    </cfRule>
  </conditionalFormatting>
  <conditionalFormatting sqref="H477">
    <cfRule type="duplicateValues" dxfId="7994" priority="1628"/>
  </conditionalFormatting>
  <conditionalFormatting sqref="H477">
    <cfRule type="duplicateValues" dxfId="7993" priority="1627"/>
  </conditionalFormatting>
  <conditionalFormatting sqref="H477">
    <cfRule type="duplicateValues" dxfId="7992" priority="1626"/>
  </conditionalFormatting>
  <conditionalFormatting sqref="H477">
    <cfRule type="duplicateValues" dxfId="7991" priority="1620"/>
  </conditionalFormatting>
  <conditionalFormatting sqref="H477">
    <cfRule type="expression" dxfId="7990" priority="1624">
      <formula>_xlfn.ISFORMULA(H477)=TRUE</formula>
    </cfRule>
  </conditionalFormatting>
  <conditionalFormatting sqref="H477">
    <cfRule type="duplicateValues" dxfId="7989" priority="1623"/>
  </conditionalFormatting>
  <conditionalFormatting sqref="H477">
    <cfRule type="duplicateValues" dxfId="7988" priority="1622"/>
  </conditionalFormatting>
  <conditionalFormatting sqref="H477">
    <cfRule type="duplicateValues" dxfId="7987" priority="1621"/>
  </conditionalFormatting>
  <conditionalFormatting sqref="H445">
    <cfRule type="duplicateValues" dxfId="7986" priority="1612"/>
    <cfRule type="duplicateValues" dxfId="7985" priority="1613"/>
    <cfRule type="duplicateValues" dxfId="7984" priority="1614"/>
    <cfRule type="expression" dxfId="7983" priority="1615">
      <formula>_xlfn.ISFORMULA(H445)=TRUE</formula>
    </cfRule>
    <cfRule type="duplicateValues" dxfId="7982" priority="1616"/>
    <cfRule type="duplicateValues" dxfId="7981" priority="1617"/>
    <cfRule type="duplicateValues" dxfId="7980" priority="1618"/>
    <cfRule type="expression" dxfId="7979" priority="1619">
      <formula>_xlfn.ISFORMULA(H445)=TRUE</formula>
    </cfRule>
  </conditionalFormatting>
  <conditionalFormatting sqref="H462">
    <cfRule type="duplicateValues" dxfId="7978" priority="1606"/>
  </conditionalFormatting>
  <conditionalFormatting sqref="H462">
    <cfRule type="expression" dxfId="7977" priority="1611">
      <formula>_xlfn.ISFORMULA(H462)=TRUE</formula>
    </cfRule>
  </conditionalFormatting>
  <conditionalFormatting sqref="H462">
    <cfRule type="expression" dxfId="7976" priority="1609">
      <formula>_xlfn.ISFORMULA(H462)=TRUE</formula>
    </cfRule>
  </conditionalFormatting>
  <conditionalFormatting sqref="H462">
    <cfRule type="duplicateValues" dxfId="7975" priority="1610"/>
  </conditionalFormatting>
  <conditionalFormatting sqref="H462">
    <cfRule type="duplicateValues" dxfId="7974" priority="1608"/>
  </conditionalFormatting>
  <conditionalFormatting sqref="H462">
    <cfRule type="duplicateValues" dxfId="7973" priority="1607"/>
  </conditionalFormatting>
  <conditionalFormatting sqref="H678">
    <cfRule type="expression" dxfId="7972" priority="1590">
      <formula>_xlfn.ISFORMULA(H678)=TRUE</formula>
    </cfRule>
    <cfRule type="expression" dxfId="7971" priority="1591">
      <formula>_xlfn.ISFORMULA(H678)=TRUE</formula>
    </cfRule>
    <cfRule type="expression" dxfId="7970" priority="1592">
      <formula>_xlfn.ISFORMULA(H678)=TRUE</formula>
    </cfRule>
    <cfRule type="duplicateValues" dxfId="7969" priority="1593"/>
    <cfRule type="duplicateValues" dxfId="7968" priority="1594"/>
    <cfRule type="duplicateValues" dxfId="7967" priority="1595"/>
    <cfRule type="duplicateValues" dxfId="7966" priority="1596"/>
    <cfRule type="expression" dxfId="7965" priority="1597">
      <formula>_xlfn.ISFORMULA(H678)=TRUE</formula>
    </cfRule>
    <cfRule type="expression" dxfId="7964" priority="1598">
      <formula>_xlfn.ISFORMULA(H678)=TRUE</formula>
    </cfRule>
    <cfRule type="expression" dxfId="7963" priority="1599">
      <formula>_xlfn.ISFORMULA(H678)=TRUE</formula>
    </cfRule>
    <cfRule type="expression" dxfId="7962" priority="1600">
      <formula>_xlfn.ISFORMULA(H678)=TRUE</formula>
    </cfRule>
    <cfRule type="duplicateValues" dxfId="7961" priority="1601"/>
    <cfRule type="duplicateValues" dxfId="7960" priority="1602"/>
    <cfRule type="duplicateValues" dxfId="7959" priority="1603"/>
    <cfRule type="duplicateValues" dxfId="7958" priority="1604"/>
    <cfRule type="expression" dxfId="7957" priority="1605">
      <formula>_xlfn.ISFORMULA(H678)=TRUE</formula>
    </cfRule>
  </conditionalFormatting>
  <conditionalFormatting sqref="H734">
    <cfRule type="duplicateValues" dxfId="7956" priority="1586"/>
  </conditionalFormatting>
  <conditionalFormatting sqref="H734">
    <cfRule type="duplicateValues" dxfId="7955" priority="1588"/>
  </conditionalFormatting>
  <conditionalFormatting sqref="H734">
    <cfRule type="duplicateValues" dxfId="7954" priority="1587"/>
  </conditionalFormatting>
  <conditionalFormatting sqref="H734">
    <cfRule type="expression" dxfId="7953" priority="1589">
      <formula>_xlfn.ISFORMULA(H734)=TRUE</formula>
    </cfRule>
  </conditionalFormatting>
  <conditionalFormatting sqref="H316:H1048576 H1:H281 H283:H314">
    <cfRule type="duplicateValues" dxfId="7952" priority="1585"/>
  </conditionalFormatting>
  <conditionalFormatting sqref="H234">
    <cfRule type="duplicateValues" dxfId="7951" priority="1581"/>
  </conditionalFormatting>
  <conditionalFormatting sqref="H234">
    <cfRule type="duplicateValues" dxfId="7950" priority="1583"/>
  </conditionalFormatting>
  <conditionalFormatting sqref="H234">
    <cfRule type="duplicateValues" dxfId="7949" priority="1582"/>
  </conditionalFormatting>
  <conditionalFormatting sqref="H234">
    <cfRule type="expression" dxfId="7948" priority="1584">
      <formula>_xlfn.ISFORMULA(H234)=TRUE</formula>
    </cfRule>
  </conditionalFormatting>
  <conditionalFormatting sqref="H315">
    <cfRule type="duplicateValues" dxfId="7947" priority="1575"/>
  </conditionalFormatting>
  <conditionalFormatting sqref="H315">
    <cfRule type="expression" dxfId="7946" priority="1580">
      <formula>_xlfn.ISFORMULA(H315)=TRUE</formula>
    </cfRule>
  </conditionalFormatting>
  <conditionalFormatting sqref="H315">
    <cfRule type="expression" dxfId="7945" priority="1578">
      <formula>_xlfn.ISFORMULA(H315)=TRUE</formula>
    </cfRule>
  </conditionalFormatting>
  <conditionalFormatting sqref="H315">
    <cfRule type="duplicateValues" dxfId="7944" priority="1579"/>
  </conditionalFormatting>
  <conditionalFormatting sqref="H315">
    <cfRule type="duplicateValues" dxfId="7943" priority="1577"/>
  </conditionalFormatting>
  <conditionalFormatting sqref="H315">
    <cfRule type="duplicateValues" dxfId="7942" priority="1576"/>
  </conditionalFormatting>
  <conditionalFormatting sqref="H328:H332">
    <cfRule type="expression" dxfId="7941" priority="1574">
      <formula>_xlfn.ISFORMULA(H328)=TRUE</formula>
    </cfRule>
  </conditionalFormatting>
  <conditionalFormatting sqref="H333:H334">
    <cfRule type="expression" dxfId="7940" priority="1573">
      <formula>_xlfn.ISFORMULA(H333)=TRUE</formula>
    </cfRule>
  </conditionalFormatting>
  <conditionalFormatting sqref="H335:H341">
    <cfRule type="expression" dxfId="7939" priority="1572">
      <formula>_xlfn.ISFORMULA(H335)=TRUE</formula>
    </cfRule>
  </conditionalFormatting>
  <conditionalFormatting sqref="H328:H332">
    <cfRule type="expression" dxfId="7938" priority="1571">
      <formula>_xlfn.ISFORMULA(H328)=TRUE</formula>
    </cfRule>
  </conditionalFormatting>
  <conditionalFormatting sqref="H333:H334">
    <cfRule type="expression" dxfId="7937" priority="1570">
      <formula>_xlfn.ISFORMULA(H333)=TRUE</formula>
    </cfRule>
  </conditionalFormatting>
  <conditionalFormatting sqref="H335">
    <cfRule type="expression" dxfId="7936" priority="1569">
      <formula>_xlfn.ISFORMULA(H335)=TRUE</formula>
    </cfRule>
  </conditionalFormatting>
  <conditionalFormatting sqref="H326:H335">
    <cfRule type="duplicateValues" dxfId="7935" priority="1565"/>
    <cfRule type="duplicateValues" dxfId="7934" priority="1566"/>
    <cfRule type="duplicateValues" dxfId="7933" priority="1567"/>
    <cfRule type="expression" dxfId="7932" priority="1568">
      <formula>_xlfn.ISFORMULA(H326)=TRUE</formula>
    </cfRule>
  </conditionalFormatting>
  <conditionalFormatting sqref="H328:H332">
    <cfRule type="expression" dxfId="7931" priority="1564">
      <formula>_xlfn.ISFORMULA(H328)=TRUE</formula>
    </cfRule>
  </conditionalFormatting>
  <conditionalFormatting sqref="H333:H335">
    <cfRule type="expression" dxfId="7930" priority="1563">
      <formula>_xlfn.ISFORMULA(H333)=TRUE</formula>
    </cfRule>
  </conditionalFormatting>
  <conditionalFormatting sqref="H327:H328">
    <cfRule type="expression" dxfId="7929" priority="1562">
      <formula>_xlfn.ISFORMULA(H327)=TRUE</formula>
    </cfRule>
  </conditionalFormatting>
  <conditionalFormatting sqref="H329:H335">
    <cfRule type="expression" dxfId="7928" priority="1561">
      <formula>_xlfn.ISFORMULA(H329)=TRUE</formula>
    </cfRule>
  </conditionalFormatting>
  <conditionalFormatting sqref="H328:H332">
    <cfRule type="expression" dxfId="7927" priority="1560">
      <formula>_xlfn.ISFORMULA(H328)=TRUE</formula>
    </cfRule>
  </conditionalFormatting>
  <conditionalFormatting sqref="H333:H334">
    <cfRule type="expression" dxfId="7926" priority="1559">
      <formula>_xlfn.ISFORMULA(H333)=TRUE</formula>
    </cfRule>
  </conditionalFormatting>
  <conditionalFormatting sqref="H335:H340">
    <cfRule type="expression" dxfId="7925" priority="1558">
      <formula>_xlfn.ISFORMULA(H335)=TRUE</formula>
    </cfRule>
  </conditionalFormatting>
  <conditionalFormatting sqref="H326:H340">
    <cfRule type="duplicateValues" dxfId="7924" priority="1554"/>
    <cfRule type="duplicateValues" dxfId="7923" priority="1555"/>
    <cfRule type="duplicateValues" dxfId="7922" priority="1556"/>
    <cfRule type="expression" dxfId="7921" priority="1557">
      <formula>_xlfn.ISFORMULA(H326)=TRUE</formula>
    </cfRule>
  </conditionalFormatting>
  <conditionalFormatting sqref="H328:H332">
    <cfRule type="expression" dxfId="7920" priority="1553">
      <formula>_xlfn.ISFORMULA(H328)=TRUE</formula>
    </cfRule>
  </conditionalFormatting>
  <conditionalFormatting sqref="H333:H336">
    <cfRule type="expression" dxfId="7919" priority="1552">
      <formula>_xlfn.ISFORMULA(H333)=TRUE</formula>
    </cfRule>
  </conditionalFormatting>
  <conditionalFormatting sqref="H337:H340">
    <cfRule type="expression" dxfId="7918" priority="1551">
      <formula>_xlfn.ISFORMULA(H337)=TRUE</formula>
    </cfRule>
  </conditionalFormatting>
  <conditionalFormatting sqref="H327:H328">
    <cfRule type="expression" dxfId="7917" priority="1550">
      <formula>_xlfn.ISFORMULA(H327)=TRUE</formula>
    </cfRule>
  </conditionalFormatting>
  <conditionalFormatting sqref="H329:H335">
    <cfRule type="expression" dxfId="7916" priority="1549">
      <formula>_xlfn.ISFORMULA(H329)=TRUE</formula>
    </cfRule>
  </conditionalFormatting>
  <conditionalFormatting sqref="H326">
    <cfRule type="duplicateValues" dxfId="7915" priority="1545"/>
    <cfRule type="duplicateValues" dxfId="7914" priority="1546"/>
    <cfRule type="duplicateValues" dxfId="7913" priority="1547"/>
    <cfRule type="expression" dxfId="7912" priority="1548">
      <formula>_xlfn.ISFORMULA(H326)=TRUE</formula>
    </cfRule>
  </conditionalFormatting>
  <conditionalFormatting sqref="H327:H336">
    <cfRule type="expression" dxfId="7911" priority="1544">
      <formula>_xlfn.ISFORMULA(H327)=TRUE</formula>
    </cfRule>
  </conditionalFormatting>
  <conditionalFormatting sqref="H327:H336">
    <cfRule type="duplicateValues" dxfId="7910" priority="1543"/>
  </conditionalFormatting>
  <conditionalFormatting sqref="H327:H336">
    <cfRule type="duplicateValues" dxfId="7909" priority="1542"/>
  </conditionalFormatting>
  <conditionalFormatting sqref="H327:H328">
    <cfRule type="expression" dxfId="7908" priority="1541">
      <formula>_xlfn.ISFORMULA(H327)=TRUE</formula>
    </cfRule>
  </conditionalFormatting>
  <conditionalFormatting sqref="H329:H335">
    <cfRule type="expression" dxfId="7907" priority="1540">
      <formula>_xlfn.ISFORMULA(H329)=TRUE</formula>
    </cfRule>
  </conditionalFormatting>
  <conditionalFormatting sqref="H327:H336">
    <cfRule type="duplicateValues" dxfId="7906" priority="1536"/>
    <cfRule type="duplicateValues" dxfId="7905" priority="1537"/>
    <cfRule type="duplicateValues" dxfId="7904" priority="1538"/>
    <cfRule type="expression" dxfId="7903" priority="1539">
      <formula>_xlfn.ISFORMULA(H327)=TRUE</formula>
    </cfRule>
  </conditionalFormatting>
  <conditionalFormatting sqref="H327:H330">
    <cfRule type="expression" dxfId="7902" priority="1535">
      <formula>_xlfn.ISFORMULA(H327)=TRUE</formula>
    </cfRule>
  </conditionalFormatting>
  <conditionalFormatting sqref="H331:H336">
    <cfRule type="expression" dxfId="7901" priority="1534">
      <formula>_xlfn.ISFORMULA(H331)=TRUE</formula>
    </cfRule>
  </conditionalFormatting>
  <conditionalFormatting sqref="H337:H340">
    <cfRule type="expression" dxfId="7900" priority="1533">
      <formula>_xlfn.ISFORMULA(H337)=TRUE</formula>
    </cfRule>
  </conditionalFormatting>
  <conditionalFormatting sqref="H337:H340">
    <cfRule type="duplicateValues" dxfId="7899" priority="1532"/>
  </conditionalFormatting>
  <conditionalFormatting sqref="H337:H340">
    <cfRule type="duplicateValues" dxfId="7898" priority="1531"/>
  </conditionalFormatting>
  <conditionalFormatting sqref="H337:H340">
    <cfRule type="expression" dxfId="7897" priority="1530">
      <formula>_xlfn.ISFORMULA(H337)=TRUE</formula>
    </cfRule>
  </conditionalFormatting>
  <conditionalFormatting sqref="H327:H331">
    <cfRule type="expression" dxfId="7896" priority="1529">
      <formula>_xlfn.ISFORMULA(H327)=TRUE</formula>
    </cfRule>
  </conditionalFormatting>
  <conditionalFormatting sqref="H327:H331">
    <cfRule type="expression" dxfId="7895" priority="1528">
      <formula>_xlfn.ISFORMULA(H327)=TRUE</formula>
    </cfRule>
  </conditionalFormatting>
  <conditionalFormatting sqref="H331">
    <cfRule type="duplicateValues" dxfId="7894" priority="1524"/>
    <cfRule type="duplicateValues" dxfId="7893" priority="1525"/>
    <cfRule type="duplicateValues" dxfId="7892" priority="1526"/>
    <cfRule type="expression" dxfId="7891" priority="1527">
      <formula>_xlfn.ISFORMULA(H331)=TRUE</formula>
    </cfRule>
  </conditionalFormatting>
  <conditionalFormatting sqref="H331">
    <cfRule type="expression" dxfId="7890" priority="1523">
      <formula>_xlfn.ISFORMULA(H331)=TRUE</formula>
    </cfRule>
  </conditionalFormatting>
  <conditionalFormatting sqref="H331">
    <cfRule type="expression" dxfId="7889" priority="1522">
      <formula>_xlfn.ISFORMULA(H331)=TRUE</formula>
    </cfRule>
  </conditionalFormatting>
  <conditionalFormatting sqref="H327:H330">
    <cfRule type="expression" dxfId="7888" priority="1521">
      <formula>_xlfn.ISFORMULA(H327)=TRUE</formula>
    </cfRule>
  </conditionalFormatting>
  <conditionalFormatting sqref="H327:H330">
    <cfRule type="duplicateValues" dxfId="7887" priority="1520"/>
  </conditionalFormatting>
  <conditionalFormatting sqref="H327:H330">
    <cfRule type="duplicateValues" dxfId="7886" priority="1519"/>
  </conditionalFormatting>
  <conditionalFormatting sqref="H327:H330">
    <cfRule type="expression" dxfId="7885" priority="1518">
      <formula>_xlfn.ISFORMULA(H327)=TRUE</formula>
    </cfRule>
  </conditionalFormatting>
  <conditionalFormatting sqref="H331">
    <cfRule type="expression" dxfId="7884" priority="1517">
      <formula>_xlfn.ISFORMULA(H331)=TRUE</formula>
    </cfRule>
  </conditionalFormatting>
  <conditionalFormatting sqref="H333:H337">
    <cfRule type="expression" dxfId="7883" priority="1516">
      <formula>_xlfn.ISFORMULA(H333)=TRUE</formula>
    </cfRule>
  </conditionalFormatting>
  <conditionalFormatting sqref="H338:H339">
    <cfRule type="expression" dxfId="7882" priority="1515">
      <formula>_xlfn.ISFORMULA(H338)=TRUE</formula>
    </cfRule>
  </conditionalFormatting>
  <conditionalFormatting sqref="H340">
    <cfRule type="expression" dxfId="7881" priority="1514">
      <formula>_xlfn.ISFORMULA(H340)=TRUE</formula>
    </cfRule>
  </conditionalFormatting>
  <conditionalFormatting sqref="H333:H337">
    <cfRule type="expression" dxfId="7880" priority="1513">
      <formula>_xlfn.ISFORMULA(H333)=TRUE</formula>
    </cfRule>
  </conditionalFormatting>
  <conditionalFormatting sqref="H338:H339">
    <cfRule type="expression" dxfId="7879" priority="1512">
      <formula>_xlfn.ISFORMULA(H338)=TRUE</formula>
    </cfRule>
  </conditionalFormatting>
  <conditionalFormatting sqref="H340">
    <cfRule type="expression" dxfId="7878" priority="1511">
      <formula>_xlfn.ISFORMULA(H340)=TRUE</formula>
    </cfRule>
  </conditionalFormatting>
  <conditionalFormatting sqref="H332:H340">
    <cfRule type="duplicateValues" dxfId="7877" priority="1507"/>
    <cfRule type="duplicateValues" dxfId="7876" priority="1508"/>
    <cfRule type="duplicateValues" dxfId="7875" priority="1509"/>
    <cfRule type="expression" dxfId="7874" priority="1510">
      <formula>_xlfn.ISFORMULA(H332)=TRUE</formula>
    </cfRule>
  </conditionalFormatting>
  <conditionalFormatting sqref="H333:H337">
    <cfRule type="expression" dxfId="7873" priority="1506">
      <formula>_xlfn.ISFORMULA(H333)=TRUE</formula>
    </cfRule>
  </conditionalFormatting>
  <conditionalFormatting sqref="H338:H340">
    <cfRule type="expression" dxfId="7872" priority="1505">
      <formula>_xlfn.ISFORMULA(H338)=TRUE</formula>
    </cfRule>
  </conditionalFormatting>
  <conditionalFormatting sqref="H332:H333">
    <cfRule type="expression" dxfId="7871" priority="1504">
      <formula>_xlfn.ISFORMULA(H332)=TRUE</formula>
    </cfRule>
  </conditionalFormatting>
  <conditionalFormatting sqref="H334:H340">
    <cfRule type="expression" dxfId="7870" priority="1503">
      <formula>_xlfn.ISFORMULA(H334)=TRUE</formula>
    </cfRule>
  </conditionalFormatting>
  <conditionalFormatting sqref="H337">
    <cfRule type="duplicateValues" dxfId="7869" priority="1499"/>
    <cfRule type="duplicateValues" dxfId="7868" priority="1500"/>
    <cfRule type="duplicateValues" dxfId="7867" priority="1501"/>
    <cfRule type="expression" dxfId="7866" priority="1502">
      <formula>_xlfn.ISFORMULA(H337)=TRUE</formula>
    </cfRule>
  </conditionalFormatting>
  <conditionalFormatting sqref="H337">
    <cfRule type="expression" dxfId="7865" priority="1498">
      <formula>_xlfn.ISFORMULA(H337)=TRUE</formula>
    </cfRule>
  </conditionalFormatting>
  <conditionalFormatting sqref="H340:H344">
    <cfRule type="expression" dxfId="7864" priority="1497">
      <formula>_xlfn.ISFORMULA(H340)=TRUE</formula>
    </cfRule>
  </conditionalFormatting>
  <conditionalFormatting sqref="H345:H346">
    <cfRule type="expression" dxfId="7863" priority="1496">
      <formula>_xlfn.ISFORMULA(H345)=TRUE</formula>
    </cfRule>
  </conditionalFormatting>
  <conditionalFormatting sqref="H347:H353">
    <cfRule type="expression" dxfId="7862" priority="1495">
      <formula>_xlfn.ISFORMULA(H347)=TRUE</formula>
    </cfRule>
  </conditionalFormatting>
  <conditionalFormatting sqref="H338:H354">
    <cfRule type="duplicateValues" dxfId="7861" priority="1491"/>
    <cfRule type="duplicateValues" dxfId="7860" priority="1492"/>
    <cfRule type="duplicateValues" dxfId="7859" priority="1493"/>
    <cfRule type="expression" dxfId="7858" priority="1494">
      <formula>_xlfn.ISFORMULA(H338)=TRUE</formula>
    </cfRule>
  </conditionalFormatting>
  <conditionalFormatting sqref="H337">
    <cfRule type="expression" dxfId="7857" priority="1490">
      <formula>_xlfn.ISFORMULA(H337)=TRUE</formula>
    </cfRule>
  </conditionalFormatting>
  <conditionalFormatting sqref="H340:H344">
    <cfRule type="expression" dxfId="7856" priority="1489">
      <formula>_xlfn.ISFORMULA(H340)=TRUE</formula>
    </cfRule>
  </conditionalFormatting>
  <conditionalFormatting sqref="H345:H348">
    <cfRule type="expression" dxfId="7855" priority="1488">
      <formula>_xlfn.ISFORMULA(H345)=TRUE</formula>
    </cfRule>
  </conditionalFormatting>
  <conditionalFormatting sqref="H349:H354">
    <cfRule type="expression" dxfId="7854" priority="1487">
      <formula>_xlfn.ISFORMULA(H349)=TRUE</formula>
    </cfRule>
  </conditionalFormatting>
  <conditionalFormatting sqref="H357:H361">
    <cfRule type="expression" dxfId="7853" priority="1486">
      <formula>_xlfn.ISFORMULA(H357)=TRUE</formula>
    </cfRule>
  </conditionalFormatting>
  <conditionalFormatting sqref="H362:H363">
    <cfRule type="expression" dxfId="7852" priority="1485">
      <formula>_xlfn.ISFORMULA(H362)=TRUE</formula>
    </cfRule>
  </conditionalFormatting>
  <conditionalFormatting sqref="H364:H369">
    <cfRule type="expression" dxfId="7851" priority="1484">
      <formula>_xlfn.ISFORMULA(H364)=TRUE</formula>
    </cfRule>
  </conditionalFormatting>
  <conditionalFormatting sqref="H339:H340">
    <cfRule type="expression" dxfId="7850" priority="1483">
      <formula>_xlfn.ISFORMULA(H339)=TRUE</formula>
    </cfRule>
  </conditionalFormatting>
  <conditionalFormatting sqref="H341:H347">
    <cfRule type="expression" dxfId="7849" priority="1482">
      <formula>_xlfn.ISFORMULA(H341)=TRUE</formula>
    </cfRule>
  </conditionalFormatting>
  <conditionalFormatting sqref="H338 H353:H354">
    <cfRule type="duplicateValues" dxfId="7848" priority="1478"/>
    <cfRule type="duplicateValues" dxfId="7847" priority="1479"/>
    <cfRule type="duplicateValues" dxfId="7846" priority="1480"/>
    <cfRule type="expression" dxfId="7845" priority="1481">
      <formula>_xlfn.ISFORMULA(H338)=TRUE</formula>
    </cfRule>
  </conditionalFormatting>
  <conditionalFormatting sqref="H337">
    <cfRule type="expression" dxfId="7844" priority="1477">
      <formula>_xlfn.ISFORMULA(H337)=TRUE</formula>
    </cfRule>
  </conditionalFormatting>
  <conditionalFormatting sqref="H353:H354">
    <cfRule type="expression" dxfId="7843" priority="1476">
      <formula>_xlfn.ISFORMULA(H353)=TRUE</formula>
    </cfRule>
  </conditionalFormatting>
  <conditionalFormatting sqref="H357:H361">
    <cfRule type="expression" dxfId="7842" priority="1475">
      <formula>_xlfn.ISFORMULA(H357)=TRUE</formula>
    </cfRule>
  </conditionalFormatting>
  <conditionalFormatting sqref="H362:H363">
    <cfRule type="expression" dxfId="7841" priority="1474">
      <formula>_xlfn.ISFORMULA(H362)=TRUE</formula>
    </cfRule>
  </conditionalFormatting>
  <conditionalFormatting sqref="H364">
    <cfRule type="expression" dxfId="7840" priority="1473">
      <formula>_xlfn.ISFORMULA(H364)=TRUE</formula>
    </cfRule>
  </conditionalFormatting>
  <conditionalFormatting sqref="H355:H364">
    <cfRule type="duplicateValues" dxfId="7839" priority="1469"/>
    <cfRule type="duplicateValues" dxfId="7838" priority="1470"/>
    <cfRule type="duplicateValues" dxfId="7837" priority="1471"/>
    <cfRule type="expression" dxfId="7836" priority="1472">
      <formula>_xlfn.ISFORMULA(H355)=TRUE</formula>
    </cfRule>
  </conditionalFormatting>
  <conditionalFormatting sqref="H337">
    <cfRule type="duplicateValues" dxfId="7835" priority="1465"/>
  </conditionalFormatting>
  <conditionalFormatting sqref="H337">
    <cfRule type="duplicateValues" dxfId="7834" priority="1467"/>
  </conditionalFormatting>
  <conditionalFormatting sqref="H337">
    <cfRule type="duplicateValues" dxfId="7833" priority="1466"/>
  </conditionalFormatting>
  <conditionalFormatting sqref="H337">
    <cfRule type="expression" dxfId="7832" priority="1468">
      <formula>_xlfn.ISFORMULA(H337)=TRUE</formula>
    </cfRule>
  </conditionalFormatting>
  <conditionalFormatting sqref="H353:H354">
    <cfRule type="expression" dxfId="7831" priority="1464">
      <formula>_xlfn.ISFORMULA(H353)=TRUE</formula>
    </cfRule>
  </conditionalFormatting>
  <conditionalFormatting sqref="H357:H361">
    <cfRule type="expression" dxfId="7830" priority="1463">
      <formula>_xlfn.ISFORMULA(H357)=TRUE</formula>
    </cfRule>
  </conditionalFormatting>
  <conditionalFormatting sqref="H362:H364">
    <cfRule type="expression" dxfId="7829" priority="1462">
      <formula>_xlfn.ISFORMULA(H362)=TRUE</formula>
    </cfRule>
  </conditionalFormatting>
  <conditionalFormatting sqref="H339:H348">
    <cfRule type="expression" dxfId="7828" priority="1461">
      <formula>_xlfn.ISFORMULA(H339)=TRUE</formula>
    </cfRule>
  </conditionalFormatting>
  <conditionalFormatting sqref="H339:H348">
    <cfRule type="duplicateValues" dxfId="7827" priority="1460"/>
  </conditionalFormatting>
  <conditionalFormatting sqref="H339:H348">
    <cfRule type="duplicateValues" dxfId="7826" priority="1459"/>
  </conditionalFormatting>
  <conditionalFormatting sqref="H339:H340">
    <cfRule type="expression" dxfId="7825" priority="1458">
      <formula>_xlfn.ISFORMULA(H339)=TRUE</formula>
    </cfRule>
  </conditionalFormatting>
  <conditionalFormatting sqref="H341:H347">
    <cfRule type="expression" dxfId="7824" priority="1457">
      <formula>_xlfn.ISFORMULA(H341)=TRUE</formula>
    </cfRule>
  </conditionalFormatting>
  <conditionalFormatting sqref="H339:H348">
    <cfRule type="duplicateValues" dxfId="7823" priority="1453"/>
    <cfRule type="duplicateValues" dxfId="7822" priority="1454"/>
    <cfRule type="duplicateValues" dxfId="7821" priority="1455"/>
    <cfRule type="expression" dxfId="7820" priority="1456">
      <formula>_xlfn.ISFORMULA(H339)=TRUE</formula>
    </cfRule>
  </conditionalFormatting>
  <conditionalFormatting sqref="H339:H342">
    <cfRule type="expression" dxfId="7819" priority="1452">
      <formula>_xlfn.ISFORMULA(H339)=TRUE</formula>
    </cfRule>
  </conditionalFormatting>
  <conditionalFormatting sqref="H343:H348">
    <cfRule type="expression" dxfId="7818" priority="1451">
      <formula>_xlfn.ISFORMULA(H343)=TRUE</formula>
    </cfRule>
  </conditionalFormatting>
  <conditionalFormatting sqref="H349:H352">
    <cfRule type="expression" dxfId="7817" priority="1450">
      <formula>_xlfn.ISFORMULA(H349)=TRUE</formula>
    </cfRule>
  </conditionalFormatting>
  <conditionalFormatting sqref="H349:H352">
    <cfRule type="duplicateValues" dxfId="7816" priority="1449"/>
  </conditionalFormatting>
  <conditionalFormatting sqref="H349:H352">
    <cfRule type="duplicateValues" dxfId="7815" priority="1448"/>
  </conditionalFormatting>
  <conditionalFormatting sqref="H349:H352">
    <cfRule type="expression" dxfId="7814" priority="1447">
      <formula>_xlfn.ISFORMULA(H349)=TRUE</formula>
    </cfRule>
  </conditionalFormatting>
  <conditionalFormatting sqref="H353">
    <cfRule type="expression" dxfId="7813" priority="1446">
      <formula>_xlfn.ISFORMULA(H353)=TRUE</formula>
    </cfRule>
  </conditionalFormatting>
  <conditionalFormatting sqref="H356:H357">
    <cfRule type="expression" dxfId="7812" priority="1445">
      <formula>_xlfn.ISFORMULA(H356)=TRUE</formula>
    </cfRule>
  </conditionalFormatting>
  <conditionalFormatting sqref="H358:H364">
    <cfRule type="expression" dxfId="7811" priority="1444">
      <formula>_xlfn.ISFORMULA(H358)=TRUE</formula>
    </cfRule>
  </conditionalFormatting>
  <conditionalFormatting sqref="H327:H330">
    <cfRule type="expression" dxfId="7810" priority="1443">
      <formula>_xlfn.ISFORMULA(H327)=TRUE</formula>
    </cfRule>
  </conditionalFormatting>
  <conditionalFormatting sqref="H327:H330">
    <cfRule type="duplicateValues" dxfId="7809" priority="1442"/>
  </conditionalFormatting>
  <conditionalFormatting sqref="H327:H330">
    <cfRule type="duplicateValues" dxfId="7808" priority="1441"/>
  </conditionalFormatting>
  <conditionalFormatting sqref="H328:H330">
    <cfRule type="expression" dxfId="7807" priority="1440">
      <formula>_xlfn.ISFORMULA(H328)=TRUE</formula>
    </cfRule>
  </conditionalFormatting>
  <conditionalFormatting sqref="H327:H330">
    <cfRule type="duplicateValues" dxfId="7806" priority="1436"/>
    <cfRule type="duplicateValues" dxfId="7805" priority="1437"/>
    <cfRule type="duplicateValues" dxfId="7804" priority="1438"/>
    <cfRule type="expression" dxfId="7803" priority="1439">
      <formula>_xlfn.ISFORMULA(H327)=TRUE</formula>
    </cfRule>
  </conditionalFormatting>
  <conditionalFormatting sqref="H328:H330">
    <cfRule type="expression" dxfId="7802" priority="1435">
      <formula>_xlfn.ISFORMULA(H328)=TRUE</formula>
    </cfRule>
  </conditionalFormatting>
  <conditionalFormatting sqref="H327:H328">
    <cfRule type="expression" dxfId="7801" priority="1434">
      <formula>_xlfn.ISFORMULA(H327)=TRUE</formula>
    </cfRule>
  </conditionalFormatting>
  <conditionalFormatting sqref="H329:H330">
    <cfRule type="expression" dxfId="7800" priority="1433">
      <formula>_xlfn.ISFORMULA(H329)=TRUE</formula>
    </cfRule>
  </conditionalFormatting>
  <conditionalFormatting sqref="H327:H330">
    <cfRule type="expression" dxfId="7799" priority="1432">
      <formula>_xlfn.ISFORMULA(H327)=TRUE</formula>
    </cfRule>
  </conditionalFormatting>
  <conditionalFormatting sqref="H327:H330">
    <cfRule type="duplicateValues" dxfId="7798" priority="1431"/>
  </conditionalFormatting>
  <conditionalFormatting sqref="H327:H330">
    <cfRule type="duplicateValues" dxfId="7797" priority="1430"/>
  </conditionalFormatting>
  <conditionalFormatting sqref="H327:H328">
    <cfRule type="expression" dxfId="7796" priority="1429">
      <formula>_xlfn.ISFORMULA(H327)=TRUE</formula>
    </cfRule>
  </conditionalFormatting>
  <conditionalFormatting sqref="H329:H330">
    <cfRule type="expression" dxfId="7795" priority="1428">
      <formula>_xlfn.ISFORMULA(H329)=TRUE</formula>
    </cfRule>
  </conditionalFormatting>
  <conditionalFormatting sqref="H327:H330">
    <cfRule type="duplicateValues" dxfId="7794" priority="1424"/>
    <cfRule type="duplicateValues" dxfId="7793" priority="1425"/>
    <cfRule type="duplicateValues" dxfId="7792" priority="1426"/>
    <cfRule type="expression" dxfId="7791" priority="1427">
      <formula>_xlfn.ISFORMULA(H327)=TRUE</formula>
    </cfRule>
  </conditionalFormatting>
  <conditionalFormatting sqref="H327:H330">
    <cfRule type="expression" dxfId="7790" priority="1423">
      <formula>_xlfn.ISFORMULA(H327)=TRUE</formula>
    </cfRule>
  </conditionalFormatting>
  <conditionalFormatting sqref="H331:H336">
    <cfRule type="expression" dxfId="7789" priority="1422">
      <formula>_xlfn.ISFORMULA(H331)=TRUE</formula>
    </cfRule>
  </conditionalFormatting>
  <conditionalFormatting sqref="H331:H336">
    <cfRule type="duplicateValues" dxfId="7788" priority="1421"/>
  </conditionalFormatting>
  <conditionalFormatting sqref="H331:H336">
    <cfRule type="duplicateValues" dxfId="7787" priority="1420"/>
  </conditionalFormatting>
  <conditionalFormatting sqref="H331:H332">
    <cfRule type="expression" dxfId="7786" priority="1419">
      <formula>_xlfn.ISFORMULA(H331)=TRUE</formula>
    </cfRule>
  </conditionalFormatting>
  <conditionalFormatting sqref="H333:H334">
    <cfRule type="expression" dxfId="7785" priority="1418">
      <formula>_xlfn.ISFORMULA(H333)=TRUE</formula>
    </cfRule>
  </conditionalFormatting>
  <conditionalFormatting sqref="H335:H336">
    <cfRule type="expression" dxfId="7784" priority="1417">
      <formula>_xlfn.ISFORMULA(H335)=TRUE</formula>
    </cfRule>
  </conditionalFormatting>
  <conditionalFormatting sqref="H331:H336">
    <cfRule type="duplicateValues" dxfId="7783" priority="1413"/>
    <cfRule type="duplicateValues" dxfId="7782" priority="1414"/>
    <cfRule type="duplicateValues" dxfId="7781" priority="1415"/>
    <cfRule type="expression" dxfId="7780" priority="1416">
      <formula>_xlfn.ISFORMULA(H331)=TRUE</formula>
    </cfRule>
  </conditionalFormatting>
  <conditionalFormatting sqref="H331:H332">
    <cfRule type="expression" dxfId="7779" priority="1412">
      <formula>_xlfn.ISFORMULA(H331)=TRUE</formula>
    </cfRule>
  </conditionalFormatting>
  <conditionalFormatting sqref="H333:H336">
    <cfRule type="expression" dxfId="7778" priority="1411">
      <formula>_xlfn.ISFORMULA(H333)=TRUE</formula>
    </cfRule>
  </conditionalFormatting>
  <conditionalFormatting sqref="H331:H335">
    <cfRule type="expression" dxfId="7777" priority="1410">
      <formula>_xlfn.ISFORMULA(H331)=TRUE</formula>
    </cfRule>
  </conditionalFormatting>
  <conditionalFormatting sqref="H331:H336">
    <cfRule type="expression" dxfId="7776" priority="1409">
      <formula>_xlfn.ISFORMULA(H331)=TRUE</formula>
    </cfRule>
  </conditionalFormatting>
  <conditionalFormatting sqref="H331:H336">
    <cfRule type="duplicateValues" dxfId="7775" priority="1408"/>
  </conditionalFormatting>
  <conditionalFormatting sqref="H331:H336">
    <cfRule type="duplicateValues" dxfId="7774" priority="1407"/>
  </conditionalFormatting>
  <conditionalFormatting sqref="H331:H335">
    <cfRule type="expression" dxfId="7773" priority="1406">
      <formula>_xlfn.ISFORMULA(H331)=TRUE</formula>
    </cfRule>
  </conditionalFormatting>
  <conditionalFormatting sqref="H331:H336">
    <cfRule type="duplicateValues" dxfId="7772" priority="1402"/>
    <cfRule type="duplicateValues" dxfId="7771" priority="1403"/>
    <cfRule type="duplicateValues" dxfId="7770" priority="1404"/>
    <cfRule type="expression" dxfId="7769" priority="1405">
      <formula>_xlfn.ISFORMULA(H331)=TRUE</formula>
    </cfRule>
  </conditionalFormatting>
  <conditionalFormatting sqref="H331:H336">
    <cfRule type="expression" dxfId="7768" priority="1401">
      <formula>_xlfn.ISFORMULA(H331)=TRUE</formula>
    </cfRule>
  </conditionalFormatting>
  <conditionalFormatting sqref="H339:H343">
    <cfRule type="expression" dxfId="7767" priority="1400">
      <formula>_xlfn.ISFORMULA(H339)=TRUE</formula>
    </cfRule>
  </conditionalFormatting>
  <conditionalFormatting sqref="H339:H343">
    <cfRule type="expression" dxfId="7766" priority="1399">
      <formula>_xlfn.ISFORMULA(H339)=TRUE</formula>
    </cfRule>
  </conditionalFormatting>
  <conditionalFormatting sqref="H343">
    <cfRule type="duplicateValues" dxfId="7765" priority="1395"/>
    <cfRule type="duplicateValues" dxfId="7764" priority="1396"/>
    <cfRule type="duplicateValues" dxfId="7763" priority="1397"/>
    <cfRule type="expression" dxfId="7762" priority="1398">
      <formula>_xlfn.ISFORMULA(H343)=TRUE</formula>
    </cfRule>
  </conditionalFormatting>
  <conditionalFormatting sqref="H343">
    <cfRule type="expression" dxfId="7761" priority="1394">
      <formula>_xlfn.ISFORMULA(H343)=TRUE</formula>
    </cfRule>
  </conditionalFormatting>
  <conditionalFormatting sqref="H343">
    <cfRule type="expression" dxfId="7760" priority="1393">
      <formula>_xlfn.ISFORMULA(H343)=TRUE</formula>
    </cfRule>
  </conditionalFormatting>
  <conditionalFormatting sqref="H339:H342">
    <cfRule type="expression" dxfId="7759" priority="1392">
      <formula>_xlfn.ISFORMULA(H339)=TRUE</formula>
    </cfRule>
  </conditionalFormatting>
  <conditionalFormatting sqref="H339:H342">
    <cfRule type="duplicateValues" dxfId="7758" priority="1391"/>
  </conditionalFormatting>
  <conditionalFormatting sqref="H339:H342">
    <cfRule type="duplicateValues" dxfId="7757" priority="1390"/>
  </conditionalFormatting>
  <conditionalFormatting sqref="H339:H342">
    <cfRule type="expression" dxfId="7756" priority="1389">
      <formula>_xlfn.ISFORMULA(H339)=TRUE</formula>
    </cfRule>
  </conditionalFormatting>
  <conditionalFormatting sqref="H343">
    <cfRule type="expression" dxfId="7755" priority="1388">
      <formula>_xlfn.ISFORMULA(H343)=TRUE</formula>
    </cfRule>
  </conditionalFormatting>
  <conditionalFormatting sqref="H345:H349">
    <cfRule type="expression" dxfId="7754" priority="1387">
      <formula>_xlfn.ISFORMULA(H345)=TRUE</formula>
    </cfRule>
  </conditionalFormatting>
  <conditionalFormatting sqref="H350:H351">
    <cfRule type="expression" dxfId="7753" priority="1386">
      <formula>_xlfn.ISFORMULA(H350)=TRUE</formula>
    </cfRule>
  </conditionalFormatting>
  <conditionalFormatting sqref="H352">
    <cfRule type="expression" dxfId="7752" priority="1385">
      <formula>_xlfn.ISFORMULA(H352)=TRUE</formula>
    </cfRule>
  </conditionalFormatting>
  <conditionalFormatting sqref="H345:H349">
    <cfRule type="expression" dxfId="7751" priority="1384">
      <formula>_xlfn.ISFORMULA(H345)=TRUE</formula>
    </cfRule>
  </conditionalFormatting>
  <conditionalFormatting sqref="H350:H351">
    <cfRule type="expression" dxfId="7750" priority="1383">
      <formula>_xlfn.ISFORMULA(H350)=TRUE</formula>
    </cfRule>
  </conditionalFormatting>
  <conditionalFormatting sqref="H352">
    <cfRule type="expression" dxfId="7749" priority="1382">
      <formula>_xlfn.ISFORMULA(H352)=TRUE</formula>
    </cfRule>
  </conditionalFormatting>
  <conditionalFormatting sqref="H344:H352">
    <cfRule type="duplicateValues" dxfId="7748" priority="1378"/>
    <cfRule type="duplicateValues" dxfId="7747" priority="1379"/>
    <cfRule type="duplicateValues" dxfId="7746" priority="1380"/>
    <cfRule type="expression" dxfId="7745" priority="1381">
      <formula>_xlfn.ISFORMULA(H344)=TRUE</formula>
    </cfRule>
  </conditionalFormatting>
  <conditionalFormatting sqref="H345:H349">
    <cfRule type="expression" dxfId="7744" priority="1377">
      <formula>_xlfn.ISFORMULA(H345)=TRUE</formula>
    </cfRule>
  </conditionalFormatting>
  <conditionalFormatting sqref="H350:H352">
    <cfRule type="expression" dxfId="7743" priority="1376">
      <formula>_xlfn.ISFORMULA(H350)=TRUE</formula>
    </cfRule>
  </conditionalFormatting>
  <conditionalFormatting sqref="H344:H345">
    <cfRule type="expression" dxfId="7742" priority="1375">
      <formula>_xlfn.ISFORMULA(H344)=TRUE</formula>
    </cfRule>
  </conditionalFormatting>
  <conditionalFormatting sqref="H346:H352">
    <cfRule type="expression" dxfId="7741" priority="1374">
      <formula>_xlfn.ISFORMULA(H346)=TRUE</formula>
    </cfRule>
  </conditionalFormatting>
  <conditionalFormatting sqref="H338 H354">
    <cfRule type="duplicateValues" dxfId="7740" priority="1370"/>
    <cfRule type="duplicateValues" dxfId="7739" priority="1371"/>
    <cfRule type="duplicateValues" dxfId="7738" priority="1372"/>
    <cfRule type="expression" dxfId="7737" priority="1373">
      <formula>_xlfn.ISFORMULA(H338)=TRUE</formula>
    </cfRule>
  </conditionalFormatting>
  <conditionalFormatting sqref="H337">
    <cfRule type="expression" dxfId="7736" priority="1369">
      <formula>_xlfn.ISFORMULA(H337)=TRUE</formula>
    </cfRule>
  </conditionalFormatting>
  <conditionalFormatting sqref="H354">
    <cfRule type="expression" dxfId="7735" priority="1368">
      <formula>_xlfn.ISFORMULA(H354)=TRUE</formula>
    </cfRule>
  </conditionalFormatting>
  <conditionalFormatting sqref="H357:H361">
    <cfRule type="expression" dxfId="7734" priority="1367">
      <formula>_xlfn.ISFORMULA(H357)=TRUE</formula>
    </cfRule>
  </conditionalFormatting>
  <conditionalFormatting sqref="H362:H363">
    <cfRule type="expression" dxfId="7733" priority="1366">
      <formula>_xlfn.ISFORMULA(H362)=TRUE</formula>
    </cfRule>
  </conditionalFormatting>
  <conditionalFormatting sqref="H364:H369">
    <cfRule type="expression" dxfId="7732" priority="1365">
      <formula>_xlfn.ISFORMULA(H364)=TRUE</formula>
    </cfRule>
  </conditionalFormatting>
  <conditionalFormatting sqref="H355:H369">
    <cfRule type="duplicateValues" dxfId="7731" priority="1361"/>
    <cfRule type="duplicateValues" dxfId="7730" priority="1362"/>
    <cfRule type="duplicateValues" dxfId="7729" priority="1363"/>
    <cfRule type="expression" dxfId="7728" priority="1364">
      <formula>_xlfn.ISFORMULA(H355)=TRUE</formula>
    </cfRule>
  </conditionalFormatting>
  <conditionalFormatting sqref="H337">
    <cfRule type="duplicateValues" dxfId="7727" priority="1357"/>
  </conditionalFormatting>
  <conditionalFormatting sqref="H337">
    <cfRule type="duplicateValues" dxfId="7726" priority="1359"/>
  </conditionalFormatting>
  <conditionalFormatting sqref="H337">
    <cfRule type="duplicateValues" dxfId="7725" priority="1358"/>
  </conditionalFormatting>
  <conditionalFormatting sqref="H337">
    <cfRule type="expression" dxfId="7724" priority="1360">
      <formula>_xlfn.ISFORMULA(H337)=TRUE</formula>
    </cfRule>
  </conditionalFormatting>
  <conditionalFormatting sqref="H354">
    <cfRule type="expression" dxfId="7723" priority="1356">
      <formula>_xlfn.ISFORMULA(H354)=TRUE</formula>
    </cfRule>
  </conditionalFormatting>
  <conditionalFormatting sqref="H357:H361">
    <cfRule type="expression" dxfId="7722" priority="1355">
      <formula>_xlfn.ISFORMULA(H357)=TRUE</formula>
    </cfRule>
  </conditionalFormatting>
  <conditionalFormatting sqref="H362:H365">
    <cfRule type="expression" dxfId="7721" priority="1354">
      <formula>_xlfn.ISFORMULA(H362)=TRUE</formula>
    </cfRule>
  </conditionalFormatting>
  <conditionalFormatting sqref="H366:H369">
    <cfRule type="expression" dxfId="7720" priority="1353">
      <formula>_xlfn.ISFORMULA(H366)=TRUE</formula>
    </cfRule>
  </conditionalFormatting>
  <conditionalFormatting sqref="H356:H357">
    <cfRule type="expression" dxfId="7719" priority="1352">
      <formula>_xlfn.ISFORMULA(H356)=TRUE</formula>
    </cfRule>
  </conditionalFormatting>
  <conditionalFormatting sqref="H358:H364">
    <cfRule type="expression" dxfId="7718" priority="1351">
      <formula>_xlfn.ISFORMULA(H358)=TRUE</formula>
    </cfRule>
  </conditionalFormatting>
  <conditionalFormatting sqref="H355">
    <cfRule type="duplicateValues" dxfId="7717" priority="1347"/>
    <cfRule type="duplicateValues" dxfId="7716" priority="1348"/>
    <cfRule type="duplicateValues" dxfId="7715" priority="1349"/>
    <cfRule type="expression" dxfId="7714" priority="1350">
      <formula>_xlfn.ISFORMULA(H355)=TRUE</formula>
    </cfRule>
  </conditionalFormatting>
  <conditionalFormatting sqref="H354">
    <cfRule type="expression" dxfId="7713" priority="1346">
      <formula>_xlfn.ISFORMULA(H354)=TRUE</formula>
    </cfRule>
  </conditionalFormatting>
  <conditionalFormatting sqref="H354">
    <cfRule type="duplicateValues" dxfId="7712" priority="1342"/>
  </conditionalFormatting>
  <conditionalFormatting sqref="H354">
    <cfRule type="duplicateValues" dxfId="7711" priority="1344"/>
  </conditionalFormatting>
  <conditionalFormatting sqref="H354">
    <cfRule type="duplicateValues" dxfId="7710" priority="1343"/>
  </conditionalFormatting>
  <conditionalFormatting sqref="H354">
    <cfRule type="expression" dxfId="7709" priority="1345">
      <formula>_xlfn.ISFORMULA(H354)=TRUE</formula>
    </cfRule>
  </conditionalFormatting>
  <conditionalFormatting sqref="H356:H365">
    <cfRule type="expression" dxfId="7708" priority="1341">
      <formula>_xlfn.ISFORMULA(H356)=TRUE</formula>
    </cfRule>
  </conditionalFormatting>
  <conditionalFormatting sqref="H356:H365">
    <cfRule type="duplicateValues" dxfId="7707" priority="1340"/>
  </conditionalFormatting>
  <conditionalFormatting sqref="H356:H365">
    <cfRule type="duplicateValues" dxfId="7706" priority="1339"/>
  </conditionalFormatting>
  <conditionalFormatting sqref="H356:H357">
    <cfRule type="expression" dxfId="7705" priority="1338">
      <formula>_xlfn.ISFORMULA(H356)=TRUE</formula>
    </cfRule>
  </conditionalFormatting>
  <conditionalFormatting sqref="H358:H364">
    <cfRule type="expression" dxfId="7704" priority="1337">
      <formula>_xlfn.ISFORMULA(H358)=TRUE</formula>
    </cfRule>
  </conditionalFormatting>
  <conditionalFormatting sqref="H356:H365">
    <cfRule type="duplicateValues" dxfId="7703" priority="1333"/>
    <cfRule type="duplicateValues" dxfId="7702" priority="1334"/>
    <cfRule type="duplicateValues" dxfId="7701" priority="1335"/>
    <cfRule type="expression" dxfId="7700" priority="1336">
      <formula>_xlfn.ISFORMULA(H356)=TRUE</formula>
    </cfRule>
  </conditionalFormatting>
  <conditionalFormatting sqref="H356:H359">
    <cfRule type="expression" dxfId="7699" priority="1332">
      <formula>_xlfn.ISFORMULA(H356)=TRUE</formula>
    </cfRule>
  </conditionalFormatting>
  <conditionalFormatting sqref="H360:H365">
    <cfRule type="expression" dxfId="7698" priority="1331">
      <formula>_xlfn.ISFORMULA(H360)=TRUE</formula>
    </cfRule>
  </conditionalFormatting>
  <conditionalFormatting sqref="H366:H369">
    <cfRule type="expression" dxfId="7697" priority="1330">
      <formula>_xlfn.ISFORMULA(H366)=TRUE</formula>
    </cfRule>
  </conditionalFormatting>
  <conditionalFormatting sqref="H366:H369">
    <cfRule type="duplicateValues" dxfId="7696" priority="1329"/>
  </conditionalFormatting>
  <conditionalFormatting sqref="H366:H369">
    <cfRule type="duplicateValues" dxfId="7695" priority="1328"/>
  </conditionalFormatting>
  <conditionalFormatting sqref="H366:H369">
    <cfRule type="expression" dxfId="7694" priority="1327">
      <formula>_xlfn.ISFORMULA(H366)=TRUE</formula>
    </cfRule>
  </conditionalFormatting>
  <conditionalFormatting sqref="H327:H336">
    <cfRule type="expression" dxfId="7693" priority="1326">
      <formula>_xlfn.ISFORMULA(H327)=TRUE</formula>
    </cfRule>
  </conditionalFormatting>
  <conditionalFormatting sqref="H327:H336">
    <cfRule type="duplicateValues" dxfId="7692" priority="1325"/>
  </conditionalFormatting>
  <conditionalFormatting sqref="H327:H336">
    <cfRule type="duplicateValues" dxfId="7691" priority="1324"/>
  </conditionalFormatting>
  <conditionalFormatting sqref="H327:H328">
    <cfRule type="expression" dxfId="7690" priority="1323">
      <formula>_xlfn.ISFORMULA(H327)=TRUE</formula>
    </cfRule>
  </conditionalFormatting>
  <conditionalFormatting sqref="H329:H335">
    <cfRule type="expression" dxfId="7689" priority="1322">
      <formula>_xlfn.ISFORMULA(H329)=TRUE</formula>
    </cfRule>
  </conditionalFormatting>
  <conditionalFormatting sqref="H327:H336">
    <cfRule type="duplicateValues" dxfId="7688" priority="1318"/>
    <cfRule type="duplicateValues" dxfId="7687" priority="1319"/>
    <cfRule type="duplicateValues" dxfId="7686" priority="1320"/>
    <cfRule type="expression" dxfId="7685" priority="1321">
      <formula>_xlfn.ISFORMULA(H327)=TRUE</formula>
    </cfRule>
  </conditionalFormatting>
  <conditionalFormatting sqref="H327:H330">
    <cfRule type="expression" dxfId="7684" priority="1317">
      <formula>_xlfn.ISFORMULA(H327)=TRUE</formula>
    </cfRule>
  </conditionalFormatting>
  <conditionalFormatting sqref="H331:H336">
    <cfRule type="expression" dxfId="7683" priority="1316">
      <formula>_xlfn.ISFORMULA(H331)=TRUE</formula>
    </cfRule>
  </conditionalFormatting>
  <conditionalFormatting sqref="H327:H331">
    <cfRule type="duplicateValues" dxfId="7682" priority="1312"/>
    <cfRule type="duplicateValues" dxfId="7681" priority="1313"/>
    <cfRule type="duplicateValues" dxfId="7680" priority="1314"/>
    <cfRule type="expression" dxfId="7679" priority="1315">
      <formula>_xlfn.ISFORMULA(H327)=TRUE</formula>
    </cfRule>
  </conditionalFormatting>
  <conditionalFormatting sqref="H327:H330">
    <cfRule type="expression" dxfId="7678" priority="1311">
      <formula>_xlfn.ISFORMULA(H327)=TRUE</formula>
    </cfRule>
  </conditionalFormatting>
  <conditionalFormatting sqref="H331">
    <cfRule type="expression" dxfId="7677" priority="1310">
      <formula>_xlfn.ISFORMULA(H331)=TRUE</formula>
    </cfRule>
  </conditionalFormatting>
  <conditionalFormatting sqref="H327">
    <cfRule type="expression" dxfId="7676" priority="1309">
      <formula>_xlfn.ISFORMULA(H327)=TRUE</formula>
    </cfRule>
  </conditionalFormatting>
  <conditionalFormatting sqref="H328:H331">
    <cfRule type="expression" dxfId="7675" priority="1308">
      <formula>_xlfn.ISFORMULA(H328)=TRUE</formula>
    </cfRule>
  </conditionalFormatting>
  <conditionalFormatting sqref="H327:H331">
    <cfRule type="duplicateValues" dxfId="7674" priority="1304"/>
  </conditionalFormatting>
  <conditionalFormatting sqref="H327:H331">
    <cfRule type="duplicateValues" dxfId="7673" priority="1306"/>
  </conditionalFormatting>
  <conditionalFormatting sqref="H327:H331">
    <cfRule type="duplicateValues" dxfId="7672" priority="1305"/>
  </conditionalFormatting>
  <conditionalFormatting sqref="H327:H331">
    <cfRule type="expression" dxfId="7671" priority="1307">
      <formula>_xlfn.ISFORMULA(H327)=TRUE</formula>
    </cfRule>
  </conditionalFormatting>
  <conditionalFormatting sqref="H335:H336">
    <cfRule type="expression" dxfId="7670" priority="1303">
      <formula>_xlfn.ISFORMULA(H335)=TRUE</formula>
    </cfRule>
  </conditionalFormatting>
  <conditionalFormatting sqref="H335:H336">
    <cfRule type="duplicateValues" dxfId="7669" priority="1302"/>
  </conditionalFormatting>
  <conditionalFormatting sqref="H335:H336">
    <cfRule type="duplicateValues" dxfId="7668" priority="1301"/>
  </conditionalFormatting>
  <conditionalFormatting sqref="H332:H336">
    <cfRule type="duplicateValues" dxfId="7667" priority="1297"/>
    <cfRule type="duplicateValues" dxfId="7666" priority="1298"/>
    <cfRule type="duplicateValues" dxfId="7665" priority="1299"/>
    <cfRule type="expression" dxfId="7664" priority="1300">
      <formula>_xlfn.ISFORMULA(H332)=TRUE</formula>
    </cfRule>
  </conditionalFormatting>
  <conditionalFormatting sqref="H332:H336">
    <cfRule type="expression" dxfId="7663" priority="1296">
      <formula>_xlfn.ISFORMULA(H332)=TRUE</formula>
    </cfRule>
  </conditionalFormatting>
  <conditionalFormatting sqref="H332:H334">
    <cfRule type="expression" dxfId="7662" priority="1295">
      <formula>_xlfn.ISFORMULA(H332)=TRUE</formula>
    </cfRule>
  </conditionalFormatting>
  <conditionalFormatting sqref="H332">
    <cfRule type="duplicateValues" dxfId="7661" priority="1291"/>
  </conditionalFormatting>
  <conditionalFormatting sqref="H332">
    <cfRule type="duplicateValues" dxfId="7660" priority="1293"/>
  </conditionalFormatting>
  <conditionalFormatting sqref="H332">
    <cfRule type="duplicateValues" dxfId="7659" priority="1292"/>
  </conditionalFormatting>
  <conditionalFormatting sqref="H332">
    <cfRule type="expression" dxfId="7658" priority="1294">
      <formula>_xlfn.ISFORMULA(H332)=TRUE</formula>
    </cfRule>
  </conditionalFormatting>
  <conditionalFormatting sqref="H333:H336">
    <cfRule type="expression" dxfId="7657" priority="1290">
      <formula>_xlfn.ISFORMULA(H333)=TRUE</formula>
    </cfRule>
  </conditionalFormatting>
  <conditionalFormatting sqref="H343">
    <cfRule type="expression" dxfId="7656" priority="1289">
      <formula>_xlfn.ISFORMULA(H343)=TRUE</formula>
    </cfRule>
  </conditionalFormatting>
  <conditionalFormatting sqref="H343">
    <cfRule type="duplicateValues" dxfId="7655" priority="1288"/>
  </conditionalFormatting>
  <conditionalFormatting sqref="H343">
    <cfRule type="duplicateValues" dxfId="7654" priority="1287"/>
  </conditionalFormatting>
  <conditionalFormatting sqref="H343">
    <cfRule type="duplicateValues" dxfId="7653" priority="1283"/>
    <cfRule type="duplicateValues" dxfId="7652" priority="1284"/>
    <cfRule type="duplicateValues" dxfId="7651" priority="1285"/>
    <cfRule type="expression" dxfId="7650" priority="1286">
      <formula>_xlfn.ISFORMULA(H343)=TRUE</formula>
    </cfRule>
  </conditionalFormatting>
  <conditionalFormatting sqref="H343">
    <cfRule type="expression" dxfId="7649" priority="1282">
      <formula>_xlfn.ISFORMULA(H343)=TRUE</formula>
    </cfRule>
  </conditionalFormatting>
  <conditionalFormatting sqref="H343">
    <cfRule type="expression" dxfId="7648" priority="1281">
      <formula>_xlfn.ISFORMULA(H343)=TRUE</formula>
    </cfRule>
  </conditionalFormatting>
  <conditionalFormatting sqref="H339:H342">
    <cfRule type="expression" dxfId="7647" priority="1280">
      <formula>_xlfn.ISFORMULA(H339)=TRUE</formula>
    </cfRule>
  </conditionalFormatting>
  <conditionalFormatting sqref="H339:H342">
    <cfRule type="duplicateValues" dxfId="7646" priority="1279"/>
  </conditionalFormatting>
  <conditionalFormatting sqref="H339:H342">
    <cfRule type="duplicateValues" dxfId="7645" priority="1278"/>
  </conditionalFormatting>
  <conditionalFormatting sqref="H339:H342">
    <cfRule type="expression" dxfId="7644" priority="1277">
      <formula>_xlfn.ISFORMULA(H339)=TRUE</formula>
    </cfRule>
  </conditionalFormatting>
  <conditionalFormatting sqref="H343">
    <cfRule type="expression" dxfId="7643" priority="1276">
      <formula>_xlfn.ISFORMULA(H343)=TRUE</formula>
    </cfRule>
  </conditionalFormatting>
  <conditionalFormatting sqref="H339:H343">
    <cfRule type="expression" dxfId="7642" priority="1275">
      <formula>_xlfn.ISFORMULA(H339)=TRUE</formula>
    </cfRule>
  </conditionalFormatting>
  <conditionalFormatting sqref="H339:H343">
    <cfRule type="duplicateValues" dxfId="7641" priority="1274"/>
  </conditionalFormatting>
  <conditionalFormatting sqref="H339:H343">
    <cfRule type="duplicateValues" dxfId="7640" priority="1273"/>
  </conditionalFormatting>
  <conditionalFormatting sqref="H339:H343">
    <cfRule type="expression" dxfId="7639" priority="1272">
      <formula>_xlfn.ISFORMULA(H339)=TRUE</formula>
    </cfRule>
  </conditionalFormatting>
  <conditionalFormatting sqref="H339:H343">
    <cfRule type="duplicateValues" dxfId="7638" priority="1268"/>
    <cfRule type="duplicateValues" dxfId="7637" priority="1269"/>
    <cfRule type="duplicateValues" dxfId="7636" priority="1270"/>
    <cfRule type="expression" dxfId="7635" priority="1271">
      <formula>_xlfn.ISFORMULA(H339)=TRUE</formula>
    </cfRule>
  </conditionalFormatting>
  <conditionalFormatting sqref="H339:H343">
    <cfRule type="expression" dxfId="7634" priority="1267">
      <formula>_xlfn.ISFORMULA(H339)=TRUE</formula>
    </cfRule>
  </conditionalFormatting>
  <conditionalFormatting sqref="H344:H347">
    <cfRule type="expression" dxfId="7633" priority="1266">
      <formula>_xlfn.ISFORMULA(H344)=TRUE</formula>
    </cfRule>
  </conditionalFormatting>
  <conditionalFormatting sqref="H344:H347">
    <cfRule type="duplicateValues" dxfId="7632" priority="1265"/>
  </conditionalFormatting>
  <conditionalFormatting sqref="H344:H347">
    <cfRule type="duplicateValues" dxfId="7631" priority="1264"/>
  </conditionalFormatting>
  <conditionalFormatting sqref="H345:H347">
    <cfRule type="expression" dxfId="7630" priority="1263">
      <formula>_xlfn.ISFORMULA(H345)=TRUE</formula>
    </cfRule>
  </conditionalFormatting>
  <conditionalFormatting sqref="H344:H347">
    <cfRule type="duplicateValues" dxfId="7629" priority="1259"/>
    <cfRule type="duplicateValues" dxfId="7628" priority="1260"/>
    <cfRule type="duplicateValues" dxfId="7627" priority="1261"/>
    <cfRule type="expression" dxfId="7626" priority="1262">
      <formula>_xlfn.ISFORMULA(H344)=TRUE</formula>
    </cfRule>
  </conditionalFormatting>
  <conditionalFormatting sqref="H345:H347">
    <cfRule type="expression" dxfId="7625" priority="1258">
      <formula>_xlfn.ISFORMULA(H345)=TRUE</formula>
    </cfRule>
  </conditionalFormatting>
  <conditionalFormatting sqref="H344:H345">
    <cfRule type="expression" dxfId="7624" priority="1257">
      <formula>_xlfn.ISFORMULA(H344)=TRUE</formula>
    </cfRule>
  </conditionalFormatting>
  <conditionalFormatting sqref="H346:H347">
    <cfRule type="expression" dxfId="7623" priority="1256">
      <formula>_xlfn.ISFORMULA(H346)=TRUE</formula>
    </cfRule>
  </conditionalFormatting>
  <conditionalFormatting sqref="H344:H347">
    <cfRule type="expression" dxfId="7622" priority="1255">
      <formula>_xlfn.ISFORMULA(H344)=TRUE</formula>
    </cfRule>
  </conditionalFormatting>
  <conditionalFormatting sqref="H344:H347">
    <cfRule type="duplicateValues" dxfId="7621" priority="1254"/>
  </conditionalFormatting>
  <conditionalFormatting sqref="H344:H347">
    <cfRule type="duplicateValues" dxfId="7620" priority="1253"/>
  </conditionalFormatting>
  <conditionalFormatting sqref="H344:H345">
    <cfRule type="expression" dxfId="7619" priority="1252">
      <formula>_xlfn.ISFORMULA(H344)=TRUE</formula>
    </cfRule>
  </conditionalFormatting>
  <conditionalFormatting sqref="H346:H347">
    <cfRule type="expression" dxfId="7618" priority="1251">
      <formula>_xlfn.ISFORMULA(H346)=TRUE</formula>
    </cfRule>
  </conditionalFormatting>
  <conditionalFormatting sqref="H344:H347">
    <cfRule type="duplicateValues" dxfId="7617" priority="1247"/>
    <cfRule type="duplicateValues" dxfId="7616" priority="1248"/>
    <cfRule type="duplicateValues" dxfId="7615" priority="1249"/>
    <cfRule type="expression" dxfId="7614" priority="1250">
      <formula>_xlfn.ISFORMULA(H344)=TRUE</formula>
    </cfRule>
  </conditionalFormatting>
  <conditionalFormatting sqref="H344:H347">
    <cfRule type="expression" dxfId="7613" priority="1246">
      <formula>_xlfn.ISFORMULA(H344)=TRUE</formula>
    </cfRule>
  </conditionalFormatting>
  <conditionalFormatting sqref="H348:H353">
    <cfRule type="expression" dxfId="7612" priority="1245">
      <formula>_xlfn.ISFORMULA(H348)=TRUE</formula>
    </cfRule>
  </conditionalFormatting>
  <conditionalFormatting sqref="H348:H353">
    <cfRule type="duplicateValues" dxfId="7611" priority="1244"/>
  </conditionalFormatting>
  <conditionalFormatting sqref="H348:H353">
    <cfRule type="duplicateValues" dxfId="7610" priority="1243"/>
  </conditionalFormatting>
  <conditionalFormatting sqref="H348:H349">
    <cfRule type="expression" dxfId="7609" priority="1242">
      <formula>_xlfn.ISFORMULA(H348)=TRUE</formula>
    </cfRule>
  </conditionalFormatting>
  <conditionalFormatting sqref="H350:H351">
    <cfRule type="expression" dxfId="7608" priority="1241">
      <formula>_xlfn.ISFORMULA(H350)=TRUE</formula>
    </cfRule>
  </conditionalFormatting>
  <conditionalFormatting sqref="H352:H353">
    <cfRule type="expression" dxfId="7607" priority="1240">
      <formula>_xlfn.ISFORMULA(H352)=TRUE</formula>
    </cfRule>
  </conditionalFormatting>
  <conditionalFormatting sqref="H348:H353">
    <cfRule type="duplicateValues" dxfId="7606" priority="1236"/>
    <cfRule type="duplicateValues" dxfId="7605" priority="1237"/>
    <cfRule type="duplicateValues" dxfId="7604" priority="1238"/>
    <cfRule type="expression" dxfId="7603" priority="1239">
      <formula>_xlfn.ISFORMULA(H348)=TRUE</formula>
    </cfRule>
  </conditionalFormatting>
  <conditionalFormatting sqref="H348:H349">
    <cfRule type="expression" dxfId="7602" priority="1235">
      <formula>_xlfn.ISFORMULA(H348)=TRUE</formula>
    </cfRule>
  </conditionalFormatting>
  <conditionalFormatting sqref="H350:H353">
    <cfRule type="expression" dxfId="7601" priority="1234">
      <formula>_xlfn.ISFORMULA(H350)=TRUE</formula>
    </cfRule>
  </conditionalFormatting>
  <conditionalFormatting sqref="H348:H352">
    <cfRule type="expression" dxfId="7600" priority="1233">
      <formula>_xlfn.ISFORMULA(H348)=TRUE</formula>
    </cfRule>
  </conditionalFormatting>
  <conditionalFormatting sqref="H348:H353">
    <cfRule type="expression" dxfId="7599" priority="1232">
      <formula>_xlfn.ISFORMULA(H348)=TRUE</formula>
    </cfRule>
  </conditionalFormatting>
  <conditionalFormatting sqref="H348:H353">
    <cfRule type="duplicateValues" dxfId="7598" priority="1231"/>
  </conditionalFormatting>
  <conditionalFormatting sqref="H348:H353">
    <cfRule type="duplicateValues" dxfId="7597" priority="1230"/>
  </conditionalFormatting>
  <conditionalFormatting sqref="H348:H352">
    <cfRule type="expression" dxfId="7596" priority="1229">
      <formula>_xlfn.ISFORMULA(H348)=TRUE</formula>
    </cfRule>
  </conditionalFormatting>
  <conditionalFormatting sqref="H348:H353">
    <cfRule type="duplicateValues" dxfId="7595" priority="1225"/>
    <cfRule type="duplicateValues" dxfId="7594" priority="1226"/>
    <cfRule type="duplicateValues" dxfId="7593" priority="1227"/>
    <cfRule type="expression" dxfId="7592" priority="1228">
      <formula>_xlfn.ISFORMULA(H348)=TRUE</formula>
    </cfRule>
  </conditionalFormatting>
  <conditionalFormatting sqref="H348:H353">
    <cfRule type="expression" dxfId="7591" priority="1224">
      <formula>_xlfn.ISFORMULA(H348)=TRUE</formula>
    </cfRule>
  </conditionalFormatting>
  <conditionalFormatting sqref="H356:H360">
    <cfRule type="expression" dxfId="7590" priority="1223">
      <formula>_xlfn.ISFORMULA(H356)=TRUE</formula>
    </cfRule>
  </conditionalFormatting>
  <conditionalFormatting sqref="H356:H360">
    <cfRule type="expression" dxfId="7589" priority="1222">
      <formula>_xlfn.ISFORMULA(H356)=TRUE</formula>
    </cfRule>
  </conditionalFormatting>
  <conditionalFormatting sqref="H360">
    <cfRule type="duplicateValues" dxfId="7588" priority="1218"/>
    <cfRule type="duplicateValues" dxfId="7587" priority="1219"/>
    <cfRule type="duplicateValues" dxfId="7586" priority="1220"/>
    <cfRule type="expression" dxfId="7585" priority="1221">
      <formula>_xlfn.ISFORMULA(H360)=TRUE</formula>
    </cfRule>
  </conditionalFormatting>
  <conditionalFormatting sqref="H360">
    <cfRule type="expression" dxfId="7584" priority="1217">
      <formula>_xlfn.ISFORMULA(H360)=TRUE</formula>
    </cfRule>
  </conditionalFormatting>
  <conditionalFormatting sqref="H360">
    <cfRule type="expression" dxfId="7583" priority="1216">
      <formula>_xlfn.ISFORMULA(H360)=TRUE</formula>
    </cfRule>
  </conditionalFormatting>
  <conditionalFormatting sqref="H356:H359">
    <cfRule type="expression" dxfId="7582" priority="1215">
      <formula>_xlfn.ISFORMULA(H356)=TRUE</formula>
    </cfRule>
  </conditionalFormatting>
  <conditionalFormatting sqref="H356:H359">
    <cfRule type="duplicateValues" dxfId="7581" priority="1214"/>
  </conditionalFormatting>
  <conditionalFormatting sqref="H356:H359">
    <cfRule type="duplicateValues" dxfId="7580" priority="1213"/>
  </conditionalFormatting>
  <conditionalFormatting sqref="H356:H359">
    <cfRule type="expression" dxfId="7579" priority="1212">
      <formula>_xlfn.ISFORMULA(H356)=TRUE</formula>
    </cfRule>
  </conditionalFormatting>
  <conditionalFormatting sqref="H360">
    <cfRule type="expression" dxfId="7578" priority="1211">
      <formula>_xlfn.ISFORMULA(H360)=TRUE</formula>
    </cfRule>
  </conditionalFormatting>
  <conditionalFormatting sqref="H362:H366">
    <cfRule type="expression" dxfId="7577" priority="1210">
      <formula>_xlfn.ISFORMULA(H362)=TRUE</formula>
    </cfRule>
  </conditionalFormatting>
  <conditionalFormatting sqref="H367:H368">
    <cfRule type="expression" dxfId="7576" priority="1209">
      <formula>_xlfn.ISFORMULA(H367)=TRUE</formula>
    </cfRule>
  </conditionalFormatting>
  <conditionalFormatting sqref="H369">
    <cfRule type="expression" dxfId="7575" priority="1208">
      <formula>_xlfn.ISFORMULA(H369)=TRUE</formula>
    </cfRule>
  </conditionalFormatting>
  <conditionalFormatting sqref="H362:H366">
    <cfRule type="expression" dxfId="7574" priority="1207">
      <formula>_xlfn.ISFORMULA(H362)=TRUE</formula>
    </cfRule>
  </conditionalFormatting>
  <conditionalFormatting sqref="H367:H368">
    <cfRule type="expression" dxfId="7573" priority="1206">
      <formula>_xlfn.ISFORMULA(H367)=TRUE</formula>
    </cfRule>
  </conditionalFormatting>
  <conditionalFormatting sqref="H369">
    <cfRule type="expression" dxfId="7572" priority="1205">
      <formula>_xlfn.ISFORMULA(H369)=TRUE</formula>
    </cfRule>
  </conditionalFormatting>
  <conditionalFormatting sqref="H361:H369">
    <cfRule type="duplicateValues" dxfId="7571" priority="1201"/>
    <cfRule type="duplicateValues" dxfId="7570" priority="1202"/>
    <cfRule type="duplicateValues" dxfId="7569" priority="1203"/>
    <cfRule type="expression" dxfId="7568" priority="1204">
      <formula>_xlfn.ISFORMULA(H361)=TRUE</formula>
    </cfRule>
  </conditionalFormatting>
  <conditionalFormatting sqref="H362:H366">
    <cfRule type="expression" dxfId="7567" priority="1200">
      <formula>_xlfn.ISFORMULA(H362)=TRUE</formula>
    </cfRule>
  </conditionalFormatting>
  <conditionalFormatting sqref="H367:H369">
    <cfRule type="expression" dxfId="7566" priority="1199">
      <formula>_xlfn.ISFORMULA(H367)=TRUE</formula>
    </cfRule>
  </conditionalFormatting>
  <conditionalFormatting sqref="H361:H362">
    <cfRule type="expression" dxfId="7565" priority="1198">
      <formula>_xlfn.ISFORMULA(H361)=TRUE</formula>
    </cfRule>
  </conditionalFormatting>
  <conditionalFormatting sqref="H363:H369">
    <cfRule type="expression" dxfId="7564" priority="1197">
      <formula>_xlfn.ISFORMULA(H363)=TRUE</formula>
    </cfRule>
  </conditionalFormatting>
  <conditionalFormatting sqref="H327">
    <cfRule type="expression" dxfId="7563" priority="1196">
      <formula>_xlfn.ISFORMULA(H327)=TRUE</formula>
    </cfRule>
  </conditionalFormatting>
  <conditionalFormatting sqref="H328:H329">
    <cfRule type="expression" dxfId="7562" priority="1195">
      <formula>_xlfn.ISFORMULA(H328)=TRUE</formula>
    </cfRule>
  </conditionalFormatting>
  <conditionalFormatting sqref="H330:H336">
    <cfRule type="expression" dxfId="7561" priority="1194">
      <formula>_xlfn.ISFORMULA(H330)=TRUE</formula>
    </cfRule>
  </conditionalFormatting>
  <conditionalFormatting sqref="H327:H336">
    <cfRule type="duplicateValues" dxfId="7560" priority="1190"/>
    <cfRule type="duplicateValues" dxfId="7559" priority="1191"/>
    <cfRule type="duplicateValues" dxfId="7558" priority="1192"/>
    <cfRule type="expression" dxfId="7557" priority="1193">
      <formula>_xlfn.ISFORMULA(H327)=TRUE</formula>
    </cfRule>
  </conditionalFormatting>
  <conditionalFormatting sqref="H327">
    <cfRule type="expression" dxfId="7556" priority="1189">
      <formula>_xlfn.ISFORMULA(H327)=TRUE</formula>
    </cfRule>
  </conditionalFormatting>
  <conditionalFormatting sqref="H328:H331">
    <cfRule type="expression" dxfId="7555" priority="1188">
      <formula>_xlfn.ISFORMULA(H328)=TRUE</formula>
    </cfRule>
  </conditionalFormatting>
  <conditionalFormatting sqref="H332:H336">
    <cfRule type="expression" dxfId="7554" priority="1187">
      <formula>_xlfn.ISFORMULA(H332)=TRUE</formula>
    </cfRule>
  </conditionalFormatting>
  <conditionalFormatting sqref="H327:H330">
    <cfRule type="expression" dxfId="7553" priority="1186">
      <formula>_xlfn.ISFORMULA(H327)=TRUE</formula>
    </cfRule>
  </conditionalFormatting>
  <conditionalFormatting sqref="H336">
    <cfRule type="duplicateValues" dxfId="7552" priority="1182"/>
    <cfRule type="duplicateValues" dxfId="7551" priority="1183"/>
    <cfRule type="duplicateValues" dxfId="7550" priority="1184"/>
    <cfRule type="expression" dxfId="7549" priority="1185">
      <formula>_xlfn.ISFORMULA(H336)=TRUE</formula>
    </cfRule>
  </conditionalFormatting>
  <conditionalFormatting sqref="H336">
    <cfRule type="expression" dxfId="7548" priority="1181">
      <formula>_xlfn.ISFORMULA(H336)=TRUE</formula>
    </cfRule>
  </conditionalFormatting>
  <conditionalFormatting sqref="H336">
    <cfRule type="expression" dxfId="7547" priority="1180">
      <formula>_xlfn.ISFORMULA(H336)=TRUE</formula>
    </cfRule>
  </conditionalFormatting>
  <conditionalFormatting sqref="H327:H331">
    <cfRule type="expression" dxfId="7546" priority="1179">
      <formula>_xlfn.ISFORMULA(H327)=TRUE</formula>
    </cfRule>
  </conditionalFormatting>
  <conditionalFormatting sqref="H327:H331">
    <cfRule type="duplicateValues" dxfId="7545" priority="1178"/>
  </conditionalFormatting>
  <conditionalFormatting sqref="H327:H331">
    <cfRule type="duplicateValues" dxfId="7544" priority="1177"/>
  </conditionalFormatting>
  <conditionalFormatting sqref="H327:H330">
    <cfRule type="expression" dxfId="7543" priority="1176">
      <formula>_xlfn.ISFORMULA(H327)=TRUE</formula>
    </cfRule>
  </conditionalFormatting>
  <conditionalFormatting sqref="H327:H331">
    <cfRule type="duplicateValues" dxfId="7542" priority="1172"/>
    <cfRule type="duplicateValues" dxfId="7541" priority="1173"/>
    <cfRule type="duplicateValues" dxfId="7540" priority="1174"/>
    <cfRule type="expression" dxfId="7539" priority="1175">
      <formula>_xlfn.ISFORMULA(H327)=TRUE</formula>
    </cfRule>
  </conditionalFormatting>
  <conditionalFormatting sqref="H327:H331">
    <cfRule type="expression" dxfId="7538" priority="1171">
      <formula>_xlfn.ISFORMULA(H327)=TRUE</formula>
    </cfRule>
  </conditionalFormatting>
  <conditionalFormatting sqref="H332:H335">
    <cfRule type="expression" dxfId="7537" priority="1170">
      <formula>_xlfn.ISFORMULA(H332)=TRUE</formula>
    </cfRule>
  </conditionalFormatting>
  <conditionalFormatting sqref="H332:H335">
    <cfRule type="duplicateValues" dxfId="7536" priority="1169"/>
  </conditionalFormatting>
  <conditionalFormatting sqref="H332:H335">
    <cfRule type="duplicateValues" dxfId="7535" priority="1168"/>
  </conditionalFormatting>
  <conditionalFormatting sqref="H332:H335">
    <cfRule type="expression" dxfId="7534" priority="1167">
      <formula>_xlfn.ISFORMULA(H332)=TRUE</formula>
    </cfRule>
  </conditionalFormatting>
  <conditionalFormatting sqref="H336">
    <cfRule type="expression" dxfId="7533" priority="1166">
      <formula>_xlfn.ISFORMULA(H336)=TRUE</formula>
    </cfRule>
  </conditionalFormatting>
  <conditionalFormatting sqref="H328:H332">
    <cfRule type="expression" dxfId="7532" priority="1165">
      <formula>_xlfn.ISFORMULA(H328)=TRUE</formula>
    </cfRule>
  </conditionalFormatting>
  <conditionalFormatting sqref="H333:H334">
    <cfRule type="expression" dxfId="7531" priority="1164">
      <formula>_xlfn.ISFORMULA(H333)=TRUE</formula>
    </cfRule>
  </conditionalFormatting>
  <conditionalFormatting sqref="H335">
    <cfRule type="expression" dxfId="7530" priority="1163">
      <formula>_xlfn.ISFORMULA(H335)=TRUE</formula>
    </cfRule>
  </conditionalFormatting>
  <conditionalFormatting sqref="H328:H332">
    <cfRule type="expression" dxfId="7529" priority="1162">
      <formula>_xlfn.ISFORMULA(H328)=TRUE</formula>
    </cfRule>
  </conditionalFormatting>
  <conditionalFormatting sqref="H333:H334">
    <cfRule type="expression" dxfId="7528" priority="1161">
      <formula>_xlfn.ISFORMULA(H333)=TRUE</formula>
    </cfRule>
  </conditionalFormatting>
  <conditionalFormatting sqref="H335">
    <cfRule type="expression" dxfId="7527" priority="1160">
      <formula>_xlfn.ISFORMULA(H335)=TRUE</formula>
    </cfRule>
  </conditionalFormatting>
  <conditionalFormatting sqref="H327:H335">
    <cfRule type="duplicateValues" dxfId="7526" priority="1156"/>
    <cfRule type="duplicateValues" dxfId="7525" priority="1157"/>
    <cfRule type="duplicateValues" dxfId="7524" priority="1158"/>
    <cfRule type="expression" dxfId="7523" priority="1159">
      <formula>_xlfn.ISFORMULA(H327)=TRUE</formula>
    </cfRule>
  </conditionalFormatting>
  <conditionalFormatting sqref="H328:H332">
    <cfRule type="expression" dxfId="7522" priority="1155">
      <formula>_xlfn.ISFORMULA(H328)=TRUE</formula>
    </cfRule>
  </conditionalFormatting>
  <conditionalFormatting sqref="H333:H335">
    <cfRule type="expression" dxfId="7521" priority="1154">
      <formula>_xlfn.ISFORMULA(H333)=TRUE</formula>
    </cfRule>
  </conditionalFormatting>
  <conditionalFormatting sqref="H327:H328">
    <cfRule type="expression" dxfId="7520" priority="1153">
      <formula>_xlfn.ISFORMULA(H327)=TRUE</formula>
    </cfRule>
  </conditionalFormatting>
  <conditionalFormatting sqref="H329:H335">
    <cfRule type="expression" dxfId="7519" priority="1152">
      <formula>_xlfn.ISFORMULA(H329)=TRUE</formula>
    </cfRule>
  </conditionalFormatting>
  <conditionalFormatting sqref="H327:H330">
    <cfRule type="expression" dxfId="7518" priority="1151">
      <formula>_xlfn.ISFORMULA(H327)=TRUE</formula>
    </cfRule>
  </conditionalFormatting>
  <conditionalFormatting sqref="H327:H330">
    <cfRule type="duplicateValues" dxfId="7517" priority="1150"/>
  </conditionalFormatting>
  <conditionalFormatting sqref="H327:H330">
    <cfRule type="duplicateValues" dxfId="7516" priority="1149"/>
  </conditionalFormatting>
  <conditionalFormatting sqref="H328:H330">
    <cfRule type="expression" dxfId="7515" priority="1148">
      <formula>_xlfn.ISFORMULA(H328)=TRUE</formula>
    </cfRule>
  </conditionalFormatting>
  <conditionalFormatting sqref="H327:H330">
    <cfRule type="duplicateValues" dxfId="7514" priority="1144"/>
    <cfRule type="duplicateValues" dxfId="7513" priority="1145"/>
    <cfRule type="duplicateValues" dxfId="7512" priority="1146"/>
    <cfRule type="expression" dxfId="7511" priority="1147">
      <formula>_xlfn.ISFORMULA(H327)=TRUE</formula>
    </cfRule>
  </conditionalFormatting>
  <conditionalFormatting sqref="H328:H330">
    <cfRule type="expression" dxfId="7510" priority="1143">
      <formula>_xlfn.ISFORMULA(H328)=TRUE</formula>
    </cfRule>
  </conditionalFormatting>
  <conditionalFormatting sqref="H327:H328">
    <cfRule type="expression" dxfId="7509" priority="1142">
      <formula>_xlfn.ISFORMULA(H327)=TRUE</formula>
    </cfRule>
  </conditionalFormatting>
  <conditionalFormatting sqref="H329:H330">
    <cfRule type="expression" dxfId="7508" priority="1141">
      <formula>_xlfn.ISFORMULA(H329)=TRUE</formula>
    </cfRule>
  </conditionalFormatting>
  <conditionalFormatting sqref="H327:H330">
    <cfRule type="expression" dxfId="7507" priority="1140">
      <formula>_xlfn.ISFORMULA(H327)=TRUE</formula>
    </cfRule>
  </conditionalFormatting>
  <conditionalFormatting sqref="H327:H330">
    <cfRule type="duplicateValues" dxfId="7506" priority="1139"/>
  </conditionalFormatting>
  <conditionalFormatting sqref="H327:H330">
    <cfRule type="duplicateValues" dxfId="7505" priority="1138"/>
  </conditionalFormatting>
  <conditionalFormatting sqref="H327:H328">
    <cfRule type="expression" dxfId="7504" priority="1137">
      <formula>_xlfn.ISFORMULA(H327)=TRUE</formula>
    </cfRule>
  </conditionalFormatting>
  <conditionalFormatting sqref="H329:H330">
    <cfRule type="expression" dxfId="7503" priority="1136">
      <formula>_xlfn.ISFORMULA(H329)=TRUE</formula>
    </cfRule>
  </conditionalFormatting>
  <conditionalFormatting sqref="H327:H330">
    <cfRule type="duplicateValues" dxfId="7502" priority="1132"/>
    <cfRule type="duplicateValues" dxfId="7501" priority="1133"/>
    <cfRule type="duplicateValues" dxfId="7500" priority="1134"/>
    <cfRule type="expression" dxfId="7499" priority="1135">
      <formula>_xlfn.ISFORMULA(H327)=TRUE</formula>
    </cfRule>
  </conditionalFormatting>
  <conditionalFormatting sqref="H327:H330">
    <cfRule type="expression" dxfId="7498" priority="1131">
      <formula>_xlfn.ISFORMULA(H327)=TRUE</formula>
    </cfRule>
  </conditionalFormatting>
  <conditionalFormatting sqref="H331:H336">
    <cfRule type="expression" dxfId="7497" priority="1130">
      <formula>_xlfn.ISFORMULA(H331)=TRUE</formula>
    </cfRule>
  </conditionalFormatting>
  <conditionalFormatting sqref="H331:H336">
    <cfRule type="duplicateValues" dxfId="7496" priority="1129"/>
  </conditionalFormatting>
  <conditionalFormatting sqref="H331:H336">
    <cfRule type="duplicateValues" dxfId="7495" priority="1128"/>
  </conditionalFormatting>
  <conditionalFormatting sqref="H331:H332">
    <cfRule type="expression" dxfId="7494" priority="1127">
      <formula>_xlfn.ISFORMULA(H331)=TRUE</formula>
    </cfRule>
  </conditionalFormatting>
  <conditionalFormatting sqref="H333:H334">
    <cfRule type="expression" dxfId="7493" priority="1126">
      <formula>_xlfn.ISFORMULA(H333)=TRUE</formula>
    </cfRule>
  </conditionalFormatting>
  <conditionalFormatting sqref="H335:H336">
    <cfRule type="expression" dxfId="7492" priority="1125">
      <formula>_xlfn.ISFORMULA(H335)=TRUE</formula>
    </cfRule>
  </conditionalFormatting>
  <conditionalFormatting sqref="H331:H336">
    <cfRule type="duplicateValues" dxfId="7491" priority="1121"/>
    <cfRule type="duplicateValues" dxfId="7490" priority="1122"/>
    <cfRule type="duplicateValues" dxfId="7489" priority="1123"/>
    <cfRule type="expression" dxfId="7488" priority="1124">
      <formula>_xlfn.ISFORMULA(H331)=TRUE</formula>
    </cfRule>
  </conditionalFormatting>
  <conditionalFormatting sqref="H331:H332">
    <cfRule type="expression" dxfId="7487" priority="1120">
      <formula>_xlfn.ISFORMULA(H331)=TRUE</formula>
    </cfRule>
  </conditionalFormatting>
  <conditionalFormatting sqref="H333:H336">
    <cfRule type="expression" dxfId="7486" priority="1119">
      <formula>_xlfn.ISFORMULA(H333)=TRUE</formula>
    </cfRule>
  </conditionalFormatting>
  <conditionalFormatting sqref="H331:H335">
    <cfRule type="expression" dxfId="7485" priority="1118">
      <formula>_xlfn.ISFORMULA(H331)=TRUE</formula>
    </cfRule>
  </conditionalFormatting>
  <conditionalFormatting sqref="H331:H336">
    <cfRule type="expression" dxfId="7484" priority="1117">
      <formula>_xlfn.ISFORMULA(H331)=TRUE</formula>
    </cfRule>
  </conditionalFormatting>
  <conditionalFormatting sqref="H331:H336">
    <cfRule type="duplicateValues" dxfId="7483" priority="1116"/>
  </conditionalFormatting>
  <conditionalFormatting sqref="H331:H336">
    <cfRule type="duplicateValues" dxfId="7482" priority="1115"/>
  </conditionalFormatting>
  <conditionalFormatting sqref="H331:H335">
    <cfRule type="expression" dxfId="7481" priority="1114">
      <formula>_xlfn.ISFORMULA(H331)=TRUE</formula>
    </cfRule>
  </conditionalFormatting>
  <conditionalFormatting sqref="H331:H336">
    <cfRule type="duplicateValues" dxfId="7480" priority="1110"/>
    <cfRule type="duplicateValues" dxfId="7479" priority="1111"/>
    <cfRule type="duplicateValues" dxfId="7478" priority="1112"/>
    <cfRule type="expression" dxfId="7477" priority="1113">
      <formula>_xlfn.ISFORMULA(H331)=TRUE</formula>
    </cfRule>
  </conditionalFormatting>
  <conditionalFormatting sqref="H331:H336">
    <cfRule type="expression" dxfId="7476" priority="1109">
      <formula>_xlfn.ISFORMULA(H331)=TRUE</formula>
    </cfRule>
  </conditionalFormatting>
  <conditionalFormatting sqref="H338:H340">
    <cfRule type="expression" dxfId="7475" priority="1108">
      <formula>_xlfn.ISFORMULA(H338)=TRUE</formula>
    </cfRule>
  </conditionalFormatting>
  <conditionalFormatting sqref="H338:H340">
    <cfRule type="expression" dxfId="7474" priority="1107">
      <formula>_xlfn.ISFORMULA(H338)=TRUE</formula>
    </cfRule>
  </conditionalFormatting>
  <conditionalFormatting sqref="H337:H340">
    <cfRule type="duplicateValues" dxfId="7473" priority="1103"/>
    <cfRule type="duplicateValues" dxfId="7472" priority="1104"/>
    <cfRule type="duplicateValues" dxfId="7471" priority="1105"/>
    <cfRule type="expression" dxfId="7470" priority="1106">
      <formula>_xlfn.ISFORMULA(H337)=TRUE</formula>
    </cfRule>
  </conditionalFormatting>
  <conditionalFormatting sqref="H338:H340">
    <cfRule type="expression" dxfId="7469" priority="1102">
      <formula>_xlfn.ISFORMULA(H338)=TRUE</formula>
    </cfRule>
  </conditionalFormatting>
  <conditionalFormatting sqref="H337:H338">
    <cfRule type="expression" dxfId="7468" priority="1101">
      <formula>_xlfn.ISFORMULA(H337)=TRUE</formula>
    </cfRule>
  </conditionalFormatting>
  <conditionalFormatting sqref="H339:H340">
    <cfRule type="expression" dxfId="7467" priority="1100">
      <formula>_xlfn.ISFORMULA(H339)=TRUE</formula>
    </cfRule>
  </conditionalFormatting>
  <conditionalFormatting sqref="H338:H340">
    <cfRule type="expression" dxfId="7466" priority="1099">
      <formula>_xlfn.ISFORMULA(H338)=TRUE</formula>
    </cfRule>
  </conditionalFormatting>
  <conditionalFormatting sqref="H337:H340">
    <cfRule type="duplicateValues" dxfId="7465" priority="1095"/>
    <cfRule type="duplicateValues" dxfId="7464" priority="1096"/>
    <cfRule type="duplicateValues" dxfId="7463" priority="1097"/>
    <cfRule type="expression" dxfId="7462" priority="1098">
      <formula>_xlfn.ISFORMULA(H337)=TRUE</formula>
    </cfRule>
  </conditionalFormatting>
  <conditionalFormatting sqref="H338:H340">
    <cfRule type="expression" dxfId="7461" priority="1094">
      <formula>_xlfn.ISFORMULA(H338)=TRUE</formula>
    </cfRule>
  </conditionalFormatting>
  <conditionalFormatting sqref="H337:H338">
    <cfRule type="expression" dxfId="7460" priority="1093">
      <formula>_xlfn.ISFORMULA(H337)=TRUE</formula>
    </cfRule>
  </conditionalFormatting>
  <conditionalFormatting sqref="H339:H340">
    <cfRule type="expression" dxfId="7459" priority="1092">
      <formula>_xlfn.ISFORMULA(H339)=TRUE</formula>
    </cfRule>
  </conditionalFormatting>
  <conditionalFormatting sqref="H337:H340">
    <cfRule type="expression" dxfId="7458" priority="1091">
      <formula>_xlfn.ISFORMULA(H337)=TRUE</formula>
    </cfRule>
  </conditionalFormatting>
  <conditionalFormatting sqref="H337:H340">
    <cfRule type="duplicateValues" dxfId="7457" priority="1090"/>
  </conditionalFormatting>
  <conditionalFormatting sqref="H337:H340">
    <cfRule type="duplicateValues" dxfId="7456" priority="1089"/>
  </conditionalFormatting>
  <conditionalFormatting sqref="H337:H338">
    <cfRule type="expression" dxfId="7455" priority="1088">
      <formula>_xlfn.ISFORMULA(H337)=TRUE</formula>
    </cfRule>
  </conditionalFormatting>
  <conditionalFormatting sqref="H339:H340">
    <cfRule type="expression" dxfId="7454" priority="1087">
      <formula>_xlfn.ISFORMULA(H339)=TRUE</formula>
    </cfRule>
  </conditionalFormatting>
  <conditionalFormatting sqref="H337:H340">
    <cfRule type="duplicateValues" dxfId="7453" priority="1083"/>
    <cfRule type="duplicateValues" dxfId="7452" priority="1084"/>
    <cfRule type="duplicateValues" dxfId="7451" priority="1085"/>
    <cfRule type="expression" dxfId="7450" priority="1086">
      <formula>_xlfn.ISFORMULA(H337)=TRUE</formula>
    </cfRule>
  </conditionalFormatting>
  <conditionalFormatting sqref="H337:H340">
    <cfRule type="expression" dxfId="7449" priority="1082">
      <formula>_xlfn.ISFORMULA(H337)=TRUE</formula>
    </cfRule>
  </conditionalFormatting>
  <conditionalFormatting sqref="H337:H340">
    <cfRule type="expression" dxfId="7448" priority="1081">
      <formula>_xlfn.ISFORMULA(H337)=TRUE</formula>
    </cfRule>
  </conditionalFormatting>
  <conditionalFormatting sqref="H337:H340">
    <cfRule type="expression" dxfId="7447" priority="1080">
      <formula>_xlfn.ISFORMULA(H337)=TRUE</formula>
    </cfRule>
  </conditionalFormatting>
  <conditionalFormatting sqref="H337:H340">
    <cfRule type="expression" dxfId="7446" priority="1079">
      <formula>_xlfn.ISFORMULA(H337)=TRUE</formula>
    </cfRule>
  </conditionalFormatting>
  <conditionalFormatting sqref="H337:H340">
    <cfRule type="duplicateValues" dxfId="7445" priority="1078"/>
  </conditionalFormatting>
  <conditionalFormatting sqref="H337:H340">
    <cfRule type="duplicateValues" dxfId="7444" priority="1077"/>
  </conditionalFormatting>
  <conditionalFormatting sqref="H337:H340">
    <cfRule type="expression" dxfId="7443" priority="1076">
      <formula>_xlfn.ISFORMULA(H337)=TRUE</formula>
    </cfRule>
  </conditionalFormatting>
  <conditionalFormatting sqref="H341">
    <cfRule type="expression" dxfId="7442" priority="1075">
      <formula>_xlfn.ISFORMULA(H341)=TRUE</formula>
    </cfRule>
  </conditionalFormatting>
  <conditionalFormatting sqref="H341">
    <cfRule type="expression" dxfId="7441" priority="1074">
      <formula>_xlfn.ISFORMULA(H341)=TRUE</formula>
    </cfRule>
  </conditionalFormatting>
  <conditionalFormatting sqref="H341">
    <cfRule type="duplicateValues" dxfId="7440" priority="1070"/>
    <cfRule type="duplicateValues" dxfId="7439" priority="1071"/>
    <cfRule type="duplicateValues" dxfId="7438" priority="1072"/>
    <cfRule type="expression" dxfId="7437" priority="1073">
      <formula>_xlfn.ISFORMULA(H341)=TRUE</formula>
    </cfRule>
  </conditionalFormatting>
  <conditionalFormatting sqref="H341">
    <cfRule type="expression" dxfId="7436" priority="1069">
      <formula>_xlfn.ISFORMULA(H341)=TRUE</formula>
    </cfRule>
  </conditionalFormatting>
  <conditionalFormatting sqref="H341">
    <cfRule type="expression" dxfId="7435" priority="1068">
      <formula>_xlfn.ISFORMULA(H341)=TRUE</formula>
    </cfRule>
  </conditionalFormatting>
  <conditionalFormatting sqref="H341">
    <cfRule type="expression" dxfId="7434" priority="1067">
      <formula>_xlfn.ISFORMULA(H341)=TRUE</formula>
    </cfRule>
  </conditionalFormatting>
  <conditionalFormatting sqref="H341">
    <cfRule type="duplicateValues" dxfId="7433" priority="1063"/>
    <cfRule type="duplicateValues" dxfId="7432" priority="1064"/>
    <cfRule type="duplicateValues" dxfId="7431" priority="1065"/>
    <cfRule type="expression" dxfId="7430" priority="1066">
      <formula>_xlfn.ISFORMULA(H341)=TRUE</formula>
    </cfRule>
  </conditionalFormatting>
  <conditionalFormatting sqref="H341">
    <cfRule type="expression" dxfId="7429" priority="1062">
      <formula>_xlfn.ISFORMULA(H341)=TRUE</formula>
    </cfRule>
  </conditionalFormatting>
  <conditionalFormatting sqref="H341">
    <cfRule type="expression" dxfId="7428" priority="1061">
      <formula>_xlfn.ISFORMULA(H341)=TRUE</formula>
    </cfRule>
  </conditionalFormatting>
  <conditionalFormatting sqref="H341">
    <cfRule type="expression" dxfId="7427" priority="1060">
      <formula>_xlfn.ISFORMULA(H341)=TRUE</formula>
    </cfRule>
  </conditionalFormatting>
  <conditionalFormatting sqref="H341">
    <cfRule type="duplicateValues" dxfId="7426" priority="1059"/>
  </conditionalFormatting>
  <conditionalFormatting sqref="H341">
    <cfRule type="duplicateValues" dxfId="7425" priority="1058"/>
  </conditionalFormatting>
  <conditionalFormatting sqref="H341">
    <cfRule type="expression" dxfId="7424" priority="1057">
      <formula>_xlfn.ISFORMULA(H341)=TRUE</formula>
    </cfRule>
  </conditionalFormatting>
  <conditionalFormatting sqref="H341">
    <cfRule type="duplicateValues" dxfId="7423" priority="1053"/>
    <cfRule type="duplicateValues" dxfId="7422" priority="1054"/>
    <cfRule type="duplicateValues" dxfId="7421" priority="1055"/>
    <cfRule type="expression" dxfId="7420" priority="1056">
      <formula>_xlfn.ISFORMULA(H341)=TRUE</formula>
    </cfRule>
  </conditionalFormatting>
  <conditionalFormatting sqref="H341">
    <cfRule type="expression" dxfId="7419" priority="1052">
      <formula>_xlfn.ISFORMULA(H341)=TRUE</formula>
    </cfRule>
  </conditionalFormatting>
  <conditionalFormatting sqref="H341">
    <cfRule type="expression" dxfId="7418" priority="1051">
      <formula>_xlfn.ISFORMULA(H341)=TRUE</formula>
    </cfRule>
  </conditionalFormatting>
  <conditionalFormatting sqref="H341">
    <cfRule type="expression" dxfId="7417" priority="1050">
      <formula>_xlfn.ISFORMULA(H341)=TRUE</formula>
    </cfRule>
  </conditionalFormatting>
  <conditionalFormatting sqref="H341">
    <cfRule type="duplicateValues" dxfId="7416" priority="1046"/>
    <cfRule type="duplicateValues" dxfId="7415" priority="1047"/>
    <cfRule type="duplicateValues" dxfId="7414" priority="1048"/>
    <cfRule type="expression" dxfId="7413" priority="1049">
      <formula>_xlfn.ISFORMULA(H341)=TRUE</formula>
    </cfRule>
  </conditionalFormatting>
  <conditionalFormatting sqref="H341">
    <cfRule type="expression" dxfId="7412" priority="1045">
      <formula>_xlfn.ISFORMULA(H341)=TRUE</formula>
    </cfRule>
  </conditionalFormatting>
  <conditionalFormatting sqref="H341">
    <cfRule type="expression" dxfId="7411" priority="1044">
      <formula>_xlfn.ISFORMULA(H341)=TRUE</formula>
    </cfRule>
  </conditionalFormatting>
  <conditionalFormatting sqref="H341">
    <cfRule type="expression" dxfId="7410" priority="1043">
      <formula>_xlfn.ISFORMULA(H341)=TRUE</formula>
    </cfRule>
  </conditionalFormatting>
  <conditionalFormatting sqref="H344">
    <cfRule type="expression" dxfId="7409" priority="1042">
      <formula>_xlfn.ISFORMULA(H344)=TRUE</formula>
    </cfRule>
  </conditionalFormatting>
  <conditionalFormatting sqref="H345:H346">
    <cfRule type="expression" dxfId="7408" priority="1041">
      <formula>_xlfn.ISFORMULA(H345)=TRUE</formula>
    </cfRule>
  </conditionalFormatting>
  <conditionalFormatting sqref="H347:H352">
    <cfRule type="expression" dxfId="7407" priority="1040">
      <formula>_xlfn.ISFORMULA(H347)=TRUE</formula>
    </cfRule>
  </conditionalFormatting>
  <conditionalFormatting sqref="H344">
    <cfRule type="expression" dxfId="7406" priority="1039">
      <formula>_xlfn.ISFORMULA(H344)=TRUE</formula>
    </cfRule>
  </conditionalFormatting>
  <conditionalFormatting sqref="H345:H346">
    <cfRule type="expression" dxfId="7405" priority="1038">
      <formula>_xlfn.ISFORMULA(H345)=TRUE</formula>
    </cfRule>
  </conditionalFormatting>
  <conditionalFormatting sqref="H347">
    <cfRule type="expression" dxfId="7404" priority="1037">
      <formula>_xlfn.ISFORMULA(H347)=TRUE</formula>
    </cfRule>
  </conditionalFormatting>
  <conditionalFormatting sqref="H344:H347">
    <cfRule type="duplicateValues" dxfId="7403" priority="1033"/>
    <cfRule type="duplicateValues" dxfId="7402" priority="1034"/>
    <cfRule type="duplicateValues" dxfId="7401" priority="1035"/>
    <cfRule type="expression" dxfId="7400" priority="1036">
      <formula>_xlfn.ISFORMULA(H344)=TRUE</formula>
    </cfRule>
  </conditionalFormatting>
  <conditionalFormatting sqref="H344">
    <cfRule type="expression" dxfId="7399" priority="1032">
      <formula>_xlfn.ISFORMULA(H344)=TRUE</formula>
    </cfRule>
  </conditionalFormatting>
  <conditionalFormatting sqref="H345:H347">
    <cfRule type="expression" dxfId="7398" priority="1031">
      <formula>_xlfn.ISFORMULA(H345)=TRUE</formula>
    </cfRule>
  </conditionalFormatting>
  <conditionalFormatting sqref="H344:H347">
    <cfRule type="expression" dxfId="7397" priority="1030">
      <formula>_xlfn.ISFORMULA(H344)=TRUE</formula>
    </cfRule>
  </conditionalFormatting>
  <conditionalFormatting sqref="H344">
    <cfRule type="expression" dxfId="7396" priority="1029">
      <formula>_xlfn.ISFORMULA(H344)=TRUE</formula>
    </cfRule>
  </conditionalFormatting>
  <conditionalFormatting sqref="H345:H346">
    <cfRule type="expression" dxfId="7395" priority="1028">
      <formula>_xlfn.ISFORMULA(H345)=TRUE</formula>
    </cfRule>
  </conditionalFormatting>
  <conditionalFormatting sqref="H347:H352">
    <cfRule type="expression" dxfId="7394" priority="1027">
      <formula>_xlfn.ISFORMULA(H347)=TRUE</formula>
    </cfRule>
  </conditionalFormatting>
  <conditionalFormatting sqref="H344:H352">
    <cfRule type="duplicateValues" dxfId="7393" priority="1023"/>
    <cfRule type="duplicateValues" dxfId="7392" priority="1024"/>
    <cfRule type="duplicateValues" dxfId="7391" priority="1025"/>
    <cfRule type="expression" dxfId="7390" priority="1026">
      <formula>_xlfn.ISFORMULA(H344)=TRUE</formula>
    </cfRule>
  </conditionalFormatting>
  <conditionalFormatting sqref="H344">
    <cfRule type="expression" dxfId="7389" priority="1022">
      <formula>_xlfn.ISFORMULA(H344)=TRUE</formula>
    </cfRule>
  </conditionalFormatting>
  <conditionalFormatting sqref="H345:H348">
    <cfRule type="expression" dxfId="7388" priority="1021">
      <formula>_xlfn.ISFORMULA(H345)=TRUE</formula>
    </cfRule>
  </conditionalFormatting>
  <conditionalFormatting sqref="H349:H352">
    <cfRule type="expression" dxfId="7387" priority="1020">
      <formula>_xlfn.ISFORMULA(H349)=TRUE</formula>
    </cfRule>
  </conditionalFormatting>
  <conditionalFormatting sqref="H344:H347">
    <cfRule type="expression" dxfId="7386" priority="1019">
      <formula>_xlfn.ISFORMULA(H344)=TRUE</formula>
    </cfRule>
  </conditionalFormatting>
  <conditionalFormatting sqref="H344:H348">
    <cfRule type="expression" dxfId="7385" priority="1018">
      <formula>_xlfn.ISFORMULA(H344)=TRUE</formula>
    </cfRule>
  </conditionalFormatting>
  <conditionalFormatting sqref="H344:H348">
    <cfRule type="duplicateValues" dxfId="7384" priority="1017"/>
  </conditionalFormatting>
  <conditionalFormatting sqref="H344:H348">
    <cfRule type="duplicateValues" dxfId="7383" priority="1016"/>
  </conditionalFormatting>
  <conditionalFormatting sqref="H344:H347">
    <cfRule type="expression" dxfId="7382" priority="1015">
      <formula>_xlfn.ISFORMULA(H344)=TRUE</formula>
    </cfRule>
  </conditionalFormatting>
  <conditionalFormatting sqref="H344:H348">
    <cfRule type="duplicateValues" dxfId="7381" priority="1011"/>
    <cfRule type="duplicateValues" dxfId="7380" priority="1012"/>
    <cfRule type="duplicateValues" dxfId="7379" priority="1013"/>
    <cfRule type="expression" dxfId="7378" priority="1014">
      <formula>_xlfn.ISFORMULA(H344)=TRUE</formula>
    </cfRule>
  </conditionalFormatting>
  <conditionalFormatting sqref="H344:H348">
    <cfRule type="expression" dxfId="7377" priority="1010">
      <formula>_xlfn.ISFORMULA(H344)=TRUE</formula>
    </cfRule>
  </conditionalFormatting>
  <conditionalFormatting sqref="H349:H352">
    <cfRule type="expression" dxfId="7376" priority="1009">
      <formula>_xlfn.ISFORMULA(H349)=TRUE</formula>
    </cfRule>
  </conditionalFormatting>
  <conditionalFormatting sqref="H349:H352">
    <cfRule type="duplicateValues" dxfId="7375" priority="1008"/>
  </conditionalFormatting>
  <conditionalFormatting sqref="H349:H352">
    <cfRule type="duplicateValues" dxfId="7374" priority="1007"/>
  </conditionalFormatting>
  <conditionalFormatting sqref="H349:H352">
    <cfRule type="expression" dxfId="7373" priority="1006">
      <formula>_xlfn.ISFORMULA(H349)=TRUE</formula>
    </cfRule>
  </conditionalFormatting>
  <conditionalFormatting sqref="H345:H349">
    <cfRule type="expression" dxfId="7372" priority="1005">
      <formula>_xlfn.ISFORMULA(H345)=TRUE</formula>
    </cfRule>
  </conditionalFormatting>
  <conditionalFormatting sqref="H350:H351">
    <cfRule type="expression" dxfId="7371" priority="1004">
      <formula>_xlfn.ISFORMULA(H350)=TRUE</formula>
    </cfRule>
  </conditionalFormatting>
  <conditionalFormatting sqref="H352">
    <cfRule type="expression" dxfId="7370" priority="1003">
      <formula>_xlfn.ISFORMULA(H352)=TRUE</formula>
    </cfRule>
  </conditionalFormatting>
  <conditionalFormatting sqref="H345:H349">
    <cfRule type="expression" dxfId="7369" priority="1002">
      <formula>_xlfn.ISFORMULA(H345)=TRUE</formula>
    </cfRule>
  </conditionalFormatting>
  <conditionalFormatting sqref="H350:H351">
    <cfRule type="expression" dxfId="7368" priority="1001">
      <formula>_xlfn.ISFORMULA(H350)=TRUE</formula>
    </cfRule>
  </conditionalFormatting>
  <conditionalFormatting sqref="H352">
    <cfRule type="expression" dxfId="7367" priority="1000">
      <formula>_xlfn.ISFORMULA(H352)=TRUE</formula>
    </cfRule>
  </conditionalFormatting>
  <conditionalFormatting sqref="H344:H352">
    <cfRule type="duplicateValues" dxfId="7366" priority="996"/>
    <cfRule type="duplicateValues" dxfId="7365" priority="997"/>
    <cfRule type="duplicateValues" dxfId="7364" priority="998"/>
    <cfRule type="expression" dxfId="7363" priority="999">
      <formula>_xlfn.ISFORMULA(H344)=TRUE</formula>
    </cfRule>
  </conditionalFormatting>
  <conditionalFormatting sqref="H345:H349">
    <cfRule type="expression" dxfId="7362" priority="995">
      <formula>_xlfn.ISFORMULA(H345)=TRUE</formula>
    </cfRule>
  </conditionalFormatting>
  <conditionalFormatting sqref="H350:H352">
    <cfRule type="expression" dxfId="7361" priority="994">
      <formula>_xlfn.ISFORMULA(H350)=TRUE</formula>
    </cfRule>
  </conditionalFormatting>
  <conditionalFormatting sqref="H344:H345">
    <cfRule type="expression" dxfId="7360" priority="993">
      <formula>_xlfn.ISFORMULA(H344)=TRUE</formula>
    </cfRule>
  </conditionalFormatting>
  <conditionalFormatting sqref="H346:H352">
    <cfRule type="expression" dxfId="7359" priority="992">
      <formula>_xlfn.ISFORMULA(H346)=TRUE</formula>
    </cfRule>
  </conditionalFormatting>
  <conditionalFormatting sqref="H344">
    <cfRule type="expression" dxfId="7358" priority="991">
      <formula>_xlfn.ISFORMULA(H344)=TRUE</formula>
    </cfRule>
  </conditionalFormatting>
  <conditionalFormatting sqref="H345:H346">
    <cfRule type="expression" dxfId="7357" priority="990">
      <formula>_xlfn.ISFORMULA(H345)=TRUE</formula>
    </cfRule>
  </conditionalFormatting>
  <conditionalFormatting sqref="H347:H352">
    <cfRule type="expression" dxfId="7356" priority="989">
      <formula>_xlfn.ISFORMULA(H347)=TRUE</formula>
    </cfRule>
  </conditionalFormatting>
  <conditionalFormatting sqref="H344">
    <cfRule type="expression" dxfId="7355" priority="988">
      <formula>_xlfn.ISFORMULA(H344)=TRUE</formula>
    </cfRule>
  </conditionalFormatting>
  <conditionalFormatting sqref="H345:H346">
    <cfRule type="expression" dxfId="7354" priority="987">
      <formula>_xlfn.ISFORMULA(H345)=TRUE</formula>
    </cfRule>
  </conditionalFormatting>
  <conditionalFormatting sqref="H347">
    <cfRule type="expression" dxfId="7353" priority="986">
      <formula>_xlfn.ISFORMULA(H347)=TRUE</formula>
    </cfRule>
  </conditionalFormatting>
  <conditionalFormatting sqref="H344:H347">
    <cfRule type="duplicateValues" dxfId="7352" priority="982"/>
    <cfRule type="duplicateValues" dxfId="7351" priority="983"/>
    <cfRule type="duplicateValues" dxfId="7350" priority="984"/>
    <cfRule type="expression" dxfId="7349" priority="985">
      <formula>_xlfn.ISFORMULA(H344)=TRUE</formula>
    </cfRule>
  </conditionalFormatting>
  <conditionalFormatting sqref="H344">
    <cfRule type="expression" dxfId="7348" priority="981">
      <formula>_xlfn.ISFORMULA(H344)=TRUE</formula>
    </cfRule>
  </conditionalFormatting>
  <conditionalFormatting sqref="H345:H347">
    <cfRule type="expression" dxfId="7347" priority="980">
      <formula>_xlfn.ISFORMULA(H345)=TRUE</formula>
    </cfRule>
  </conditionalFormatting>
  <conditionalFormatting sqref="H344:H347">
    <cfRule type="expression" dxfId="7346" priority="979">
      <formula>_xlfn.ISFORMULA(H344)=TRUE</formula>
    </cfRule>
  </conditionalFormatting>
  <conditionalFormatting sqref="H344">
    <cfRule type="expression" dxfId="7345" priority="978">
      <formula>_xlfn.ISFORMULA(H344)=TRUE</formula>
    </cfRule>
  </conditionalFormatting>
  <conditionalFormatting sqref="H345:H346">
    <cfRule type="expression" dxfId="7344" priority="977">
      <formula>_xlfn.ISFORMULA(H345)=TRUE</formula>
    </cfRule>
  </conditionalFormatting>
  <conditionalFormatting sqref="H347:H352">
    <cfRule type="expression" dxfId="7343" priority="976">
      <formula>_xlfn.ISFORMULA(H347)=TRUE</formula>
    </cfRule>
  </conditionalFormatting>
  <conditionalFormatting sqref="H344:H352">
    <cfRule type="duplicateValues" dxfId="7342" priority="972"/>
    <cfRule type="duplicateValues" dxfId="7341" priority="973"/>
    <cfRule type="duplicateValues" dxfId="7340" priority="974"/>
    <cfRule type="expression" dxfId="7339" priority="975">
      <formula>_xlfn.ISFORMULA(H344)=TRUE</formula>
    </cfRule>
  </conditionalFormatting>
  <conditionalFormatting sqref="H344">
    <cfRule type="expression" dxfId="7338" priority="971">
      <formula>_xlfn.ISFORMULA(H344)=TRUE</formula>
    </cfRule>
  </conditionalFormatting>
  <conditionalFormatting sqref="H345:H348">
    <cfRule type="expression" dxfId="7337" priority="970">
      <formula>_xlfn.ISFORMULA(H345)=TRUE</formula>
    </cfRule>
  </conditionalFormatting>
  <conditionalFormatting sqref="H349:H352">
    <cfRule type="expression" dxfId="7336" priority="969">
      <formula>_xlfn.ISFORMULA(H349)=TRUE</formula>
    </cfRule>
  </conditionalFormatting>
  <conditionalFormatting sqref="H344:H347">
    <cfRule type="expression" dxfId="7335" priority="968">
      <formula>_xlfn.ISFORMULA(H344)=TRUE</formula>
    </cfRule>
  </conditionalFormatting>
  <conditionalFormatting sqref="H344:H348">
    <cfRule type="expression" dxfId="7334" priority="967">
      <formula>_xlfn.ISFORMULA(H344)=TRUE</formula>
    </cfRule>
  </conditionalFormatting>
  <conditionalFormatting sqref="H344:H348">
    <cfRule type="duplicateValues" dxfId="7333" priority="966"/>
  </conditionalFormatting>
  <conditionalFormatting sqref="H344:H348">
    <cfRule type="duplicateValues" dxfId="7332" priority="965"/>
  </conditionalFormatting>
  <conditionalFormatting sqref="H344:H347">
    <cfRule type="expression" dxfId="7331" priority="964">
      <formula>_xlfn.ISFORMULA(H344)=TRUE</formula>
    </cfRule>
  </conditionalFormatting>
  <conditionalFormatting sqref="H344:H348">
    <cfRule type="duplicateValues" dxfId="7330" priority="960"/>
    <cfRule type="duplicateValues" dxfId="7329" priority="961"/>
    <cfRule type="duplicateValues" dxfId="7328" priority="962"/>
    <cfRule type="expression" dxfId="7327" priority="963">
      <formula>_xlfn.ISFORMULA(H344)=TRUE</formula>
    </cfRule>
  </conditionalFormatting>
  <conditionalFormatting sqref="H344:H348">
    <cfRule type="expression" dxfId="7326" priority="959">
      <formula>_xlfn.ISFORMULA(H344)=TRUE</formula>
    </cfRule>
  </conditionalFormatting>
  <conditionalFormatting sqref="H349:H352">
    <cfRule type="expression" dxfId="7325" priority="958">
      <formula>_xlfn.ISFORMULA(H349)=TRUE</formula>
    </cfRule>
  </conditionalFormatting>
  <conditionalFormatting sqref="H349:H352">
    <cfRule type="duplicateValues" dxfId="7324" priority="957"/>
  </conditionalFormatting>
  <conditionalFormatting sqref="H349:H352">
    <cfRule type="duplicateValues" dxfId="7323" priority="956"/>
  </conditionalFormatting>
  <conditionalFormatting sqref="H349:H352">
    <cfRule type="expression" dxfId="7322" priority="955">
      <formula>_xlfn.ISFORMULA(H349)=TRUE</formula>
    </cfRule>
  </conditionalFormatting>
  <conditionalFormatting sqref="H345:H349">
    <cfRule type="expression" dxfId="7321" priority="954">
      <formula>_xlfn.ISFORMULA(H345)=TRUE</formula>
    </cfRule>
  </conditionalFormatting>
  <conditionalFormatting sqref="H350:H351">
    <cfRule type="expression" dxfId="7320" priority="953">
      <formula>_xlfn.ISFORMULA(H350)=TRUE</formula>
    </cfRule>
  </conditionalFormatting>
  <conditionalFormatting sqref="H352">
    <cfRule type="expression" dxfId="7319" priority="952">
      <formula>_xlfn.ISFORMULA(H352)=TRUE</formula>
    </cfRule>
  </conditionalFormatting>
  <conditionalFormatting sqref="H345:H349">
    <cfRule type="expression" dxfId="7318" priority="951">
      <formula>_xlfn.ISFORMULA(H345)=TRUE</formula>
    </cfRule>
  </conditionalFormatting>
  <conditionalFormatting sqref="H350:H351">
    <cfRule type="expression" dxfId="7317" priority="950">
      <formula>_xlfn.ISFORMULA(H350)=TRUE</formula>
    </cfRule>
  </conditionalFormatting>
  <conditionalFormatting sqref="H352">
    <cfRule type="expression" dxfId="7316" priority="949">
      <formula>_xlfn.ISFORMULA(H352)=TRUE</formula>
    </cfRule>
  </conditionalFormatting>
  <conditionalFormatting sqref="H344:H352">
    <cfRule type="duplicateValues" dxfId="7315" priority="945"/>
    <cfRule type="duplicateValues" dxfId="7314" priority="946"/>
    <cfRule type="duplicateValues" dxfId="7313" priority="947"/>
    <cfRule type="expression" dxfId="7312" priority="948">
      <formula>_xlfn.ISFORMULA(H344)=TRUE</formula>
    </cfRule>
  </conditionalFormatting>
  <conditionalFormatting sqref="H345:H349">
    <cfRule type="expression" dxfId="7311" priority="944">
      <formula>_xlfn.ISFORMULA(H345)=TRUE</formula>
    </cfRule>
  </conditionalFormatting>
  <conditionalFormatting sqref="H350:H352">
    <cfRule type="expression" dxfId="7310" priority="943">
      <formula>_xlfn.ISFORMULA(H350)=TRUE</formula>
    </cfRule>
  </conditionalFormatting>
  <conditionalFormatting sqref="H344:H345">
    <cfRule type="expression" dxfId="7309" priority="942">
      <formula>_xlfn.ISFORMULA(H344)=TRUE</formula>
    </cfRule>
  </conditionalFormatting>
  <conditionalFormatting sqref="H346:H352">
    <cfRule type="expression" dxfId="7308" priority="941">
      <formula>_xlfn.ISFORMULA(H346)=TRUE</formula>
    </cfRule>
  </conditionalFormatting>
  <conditionalFormatting sqref="H328:H332">
    <cfRule type="expression" dxfId="7307" priority="940">
      <formula>_xlfn.ISFORMULA(H328)=TRUE</formula>
    </cfRule>
  </conditionalFormatting>
  <conditionalFormatting sqref="H333:H334">
    <cfRule type="expression" dxfId="7306" priority="939">
      <formula>_xlfn.ISFORMULA(H333)=TRUE</formula>
    </cfRule>
  </conditionalFormatting>
  <conditionalFormatting sqref="H335:H341">
    <cfRule type="expression" dxfId="7305" priority="938">
      <formula>_xlfn.ISFORMULA(H335)=TRUE</formula>
    </cfRule>
  </conditionalFormatting>
  <conditionalFormatting sqref="H327:H342">
    <cfRule type="duplicateValues" dxfId="7304" priority="934"/>
    <cfRule type="duplicateValues" dxfId="7303" priority="935"/>
    <cfRule type="duplicateValues" dxfId="7302" priority="936"/>
    <cfRule type="expression" dxfId="7301" priority="937">
      <formula>_xlfn.ISFORMULA(H327)=TRUE</formula>
    </cfRule>
  </conditionalFormatting>
  <conditionalFormatting sqref="H328:H332">
    <cfRule type="expression" dxfId="7300" priority="933">
      <formula>_xlfn.ISFORMULA(H328)=TRUE</formula>
    </cfRule>
  </conditionalFormatting>
  <conditionalFormatting sqref="H333:H336">
    <cfRule type="expression" dxfId="7299" priority="932">
      <formula>_xlfn.ISFORMULA(H333)=TRUE</formula>
    </cfRule>
  </conditionalFormatting>
  <conditionalFormatting sqref="H337:H342">
    <cfRule type="expression" dxfId="7298" priority="931">
      <formula>_xlfn.ISFORMULA(H337)=TRUE</formula>
    </cfRule>
  </conditionalFormatting>
  <conditionalFormatting sqref="H345:H349">
    <cfRule type="expression" dxfId="7297" priority="930">
      <formula>_xlfn.ISFORMULA(H345)=TRUE</formula>
    </cfRule>
  </conditionalFormatting>
  <conditionalFormatting sqref="H350:H351">
    <cfRule type="expression" dxfId="7296" priority="929">
      <formula>_xlfn.ISFORMULA(H350)=TRUE</formula>
    </cfRule>
  </conditionalFormatting>
  <conditionalFormatting sqref="H352:H358">
    <cfRule type="expression" dxfId="7295" priority="928">
      <formula>_xlfn.ISFORMULA(H352)=TRUE</formula>
    </cfRule>
  </conditionalFormatting>
  <conditionalFormatting sqref="H327:H328">
    <cfRule type="expression" dxfId="7294" priority="927">
      <formula>_xlfn.ISFORMULA(H327)=TRUE</formula>
    </cfRule>
  </conditionalFormatting>
  <conditionalFormatting sqref="H329:H335">
    <cfRule type="expression" dxfId="7293" priority="926">
      <formula>_xlfn.ISFORMULA(H329)=TRUE</formula>
    </cfRule>
  </conditionalFormatting>
  <conditionalFormatting sqref="H341:H342">
    <cfRule type="duplicateValues" dxfId="7292" priority="922"/>
    <cfRule type="duplicateValues" dxfId="7291" priority="923"/>
    <cfRule type="duplicateValues" dxfId="7290" priority="924"/>
    <cfRule type="expression" dxfId="7289" priority="925">
      <formula>_xlfn.ISFORMULA(H341)=TRUE</formula>
    </cfRule>
  </conditionalFormatting>
  <conditionalFormatting sqref="H341:H342">
    <cfRule type="expression" dxfId="7288" priority="921">
      <formula>_xlfn.ISFORMULA(H341)=TRUE</formula>
    </cfRule>
  </conditionalFormatting>
  <conditionalFormatting sqref="H345:H349">
    <cfRule type="expression" dxfId="7287" priority="920">
      <formula>_xlfn.ISFORMULA(H345)=TRUE</formula>
    </cfRule>
  </conditionalFormatting>
  <conditionalFormatting sqref="H350:H351">
    <cfRule type="expression" dxfId="7286" priority="919">
      <formula>_xlfn.ISFORMULA(H350)=TRUE</formula>
    </cfRule>
  </conditionalFormatting>
  <conditionalFormatting sqref="H352">
    <cfRule type="expression" dxfId="7285" priority="918">
      <formula>_xlfn.ISFORMULA(H352)=TRUE</formula>
    </cfRule>
  </conditionalFormatting>
  <conditionalFormatting sqref="H343:H352">
    <cfRule type="duplicateValues" dxfId="7284" priority="914"/>
    <cfRule type="duplicateValues" dxfId="7283" priority="915"/>
    <cfRule type="duplicateValues" dxfId="7282" priority="916"/>
    <cfRule type="expression" dxfId="7281" priority="917">
      <formula>_xlfn.ISFORMULA(H343)=TRUE</formula>
    </cfRule>
  </conditionalFormatting>
  <conditionalFormatting sqref="H341:H342">
    <cfRule type="expression" dxfId="7280" priority="913">
      <formula>_xlfn.ISFORMULA(H341)=TRUE</formula>
    </cfRule>
  </conditionalFormatting>
  <conditionalFormatting sqref="H345:H349">
    <cfRule type="expression" dxfId="7279" priority="912">
      <formula>_xlfn.ISFORMULA(H345)=TRUE</formula>
    </cfRule>
  </conditionalFormatting>
  <conditionalFormatting sqref="H350:H352">
    <cfRule type="expression" dxfId="7278" priority="911">
      <formula>_xlfn.ISFORMULA(H350)=TRUE</formula>
    </cfRule>
  </conditionalFormatting>
  <conditionalFormatting sqref="H327:H336">
    <cfRule type="expression" dxfId="7277" priority="910">
      <formula>_xlfn.ISFORMULA(H327)=TRUE</formula>
    </cfRule>
  </conditionalFormatting>
  <conditionalFormatting sqref="H327:H336">
    <cfRule type="duplicateValues" dxfId="7276" priority="909"/>
  </conditionalFormatting>
  <conditionalFormatting sqref="H327:H336">
    <cfRule type="duplicateValues" dxfId="7275" priority="908"/>
  </conditionalFormatting>
  <conditionalFormatting sqref="H327:H328">
    <cfRule type="expression" dxfId="7274" priority="907">
      <formula>_xlfn.ISFORMULA(H327)=TRUE</formula>
    </cfRule>
  </conditionalFormatting>
  <conditionalFormatting sqref="H329:H335">
    <cfRule type="expression" dxfId="7273" priority="906">
      <formula>_xlfn.ISFORMULA(H329)=TRUE</formula>
    </cfRule>
  </conditionalFormatting>
  <conditionalFormatting sqref="H327:H336">
    <cfRule type="duplicateValues" dxfId="7272" priority="902"/>
    <cfRule type="duplicateValues" dxfId="7271" priority="903"/>
    <cfRule type="duplicateValues" dxfId="7270" priority="904"/>
    <cfRule type="expression" dxfId="7269" priority="905">
      <formula>_xlfn.ISFORMULA(H327)=TRUE</formula>
    </cfRule>
  </conditionalFormatting>
  <conditionalFormatting sqref="H327:H330">
    <cfRule type="expression" dxfId="7268" priority="901">
      <formula>_xlfn.ISFORMULA(H327)=TRUE</formula>
    </cfRule>
  </conditionalFormatting>
  <conditionalFormatting sqref="H331:H336">
    <cfRule type="expression" dxfId="7267" priority="900">
      <formula>_xlfn.ISFORMULA(H331)=TRUE</formula>
    </cfRule>
  </conditionalFormatting>
  <conditionalFormatting sqref="H337:H340">
    <cfRule type="expression" dxfId="7266" priority="899">
      <formula>_xlfn.ISFORMULA(H337)=TRUE</formula>
    </cfRule>
  </conditionalFormatting>
  <conditionalFormatting sqref="H337:H340">
    <cfRule type="duplicateValues" dxfId="7265" priority="898"/>
  </conditionalFormatting>
  <conditionalFormatting sqref="H337:H340">
    <cfRule type="duplicateValues" dxfId="7264" priority="897"/>
  </conditionalFormatting>
  <conditionalFormatting sqref="H337:H340">
    <cfRule type="expression" dxfId="7263" priority="896">
      <formula>_xlfn.ISFORMULA(H337)=TRUE</formula>
    </cfRule>
  </conditionalFormatting>
  <conditionalFormatting sqref="H341">
    <cfRule type="expression" dxfId="7262" priority="895">
      <formula>_xlfn.ISFORMULA(H341)=TRUE</formula>
    </cfRule>
  </conditionalFormatting>
  <conditionalFormatting sqref="H344:H345">
    <cfRule type="expression" dxfId="7261" priority="894">
      <formula>_xlfn.ISFORMULA(H344)=TRUE</formula>
    </cfRule>
  </conditionalFormatting>
  <conditionalFormatting sqref="H346:H352">
    <cfRule type="expression" dxfId="7260" priority="893">
      <formula>_xlfn.ISFORMULA(H346)=TRUE</formula>
    </cfRule>
  </conditionalFormatting>
  <conditionalFormatting sqref="H327:H331">
    <cfRule type="expression" dxfId="7259" priority="892">
      <formula>_xlfn.ISFORMULA(H327)=TRUE</formula>
    </cfRule>
  </conditionalFormatting>
  <conditionalFormatting sqref="H327:H331">
    <cfRule type="expression" dxfId="7258" priority="891">
      <formula>_xlfn.ISFORMULA(H327)=TRUE</formula>
    </cfRule>
  </conditionalFormatting>
  <conditionalFormatting sqref="H331">
    <cfRule type="duplicateValues" dxfId="7257" priority="887"/>
    <cfRule type="duplicateValues" dxfId="7256" priority="888"/>
    <cfRule type="duplicateValues" dxfId="7255" priority="889"/>
    <cfRule type="expression" dxfId="7254" priority="890">
      <formula>_xlfn.ISFORMULA(H331)=TRUE</formula>
    </cfRule>
  </conditionalFormatting>
  <conditionalFormatting sqref="H331">
    <cfRule type="expression" dxfId="7253" priority="886">
      <formula>_xlfn.ISFORMULA(H331)=TRUE</formula>
    </cfRule>
  </conditionalFormatting>
  <conditionalFormatting sqref="H331">
    <cfRule type="expression" dxfId="7252" priority="885">
      <formula>_xlfn.ISFORMULA(H331)=TRUE</formula>
    </cfRule>
  </conditionalFormatting>
  <conditionalFormatting sqref="H327:H330">
    <cfRule type="expression" dxfId="7251" priority="884">
      <formula>_xlfn.ISFORMULA(H327)=TRUE</formula>
    </cfRule>
  </conditionalFormatting>
  <conditionalFormatting sqref="H327:H330">
    <cfRule type="duplicateValues" dxfId="7250" priority="883"/>
  </conditionalFormatting>
  <conditionalFormatting sqref="H327:H330">
    <cfRule type="duplicateValues" dxfId="7249" priority="882"/>
  </conditionalFormatting>
  <conditionalFormatting sqref="H327:H330">
    <cfRule type="expression" dxfId="7248" priority="881">
      <formula>_xlfn.ISFORMULA(H327)=TRUE</formula>
    </cfRule>
  </conditionalFormatting>
  <conditionalFormatting sqref="H331">
    <cfRule type="expression" dxfId="7247" priority="880">
      <formula>_xlfn.ISFORMULA(H331)=TRUE</formula>
    </cfRule>
  </conditionalFormatting>
  <conditionalFormatting sqref="H333:H337">
    <cfRule type="expression" dxfId="7246" priority="879">
      <formula>_xlfn.ISFORMULA(H333)=TRUE</formula>
    </cfRule>
  </conditionalFormatting>
  <conditionalFormatting sqref="H338:H339">
    <cfRule type="expression" dxfId="7245" priority="878">
      <formula>_xlfn.ISFORMULA(H338)=TRUE</formula>
    </cfRule>
  </conditionalFormatting>
  <conditionalFormatting sqref="H340">
    <cfRule type="expression" dxfId="7244" priority="877">
      <formula>_xlfn.ISFORMULA(H340)=TRUE</formula>
    </cfRule>
  </conditionalFormatting>
  <conditionalFormatting sqref="H333:H337">
    <cfRule type="expression" dxfId="7243" priority="876">
      <formula>_xlfn.ISFORMULA(H333)=TRUE</formula>
    </cfRule>
  </conditionalFormatting>
  <conditionalFormatting sqref="H338:H339">
    <cfRule type="expression" dxfId="7242" priority="875">
      <formula>_xlfn.ISFORMULA(H338)=TRUE</formula>
    </cfRule>
  </conditionalFormatting>
  <conditionalFormatting sqref="H340">
    <cfRule type="expression" dxfId="7241" priority="874">
      <formula>_xlfn.ISFORMULA(H340)=TRUE</formula>
    </cfRule>
  </conditionalFormatting>
  <conditionalFormatting sqref="H332:H340">
    <cfRule type="duplicateValues" dxfId="7240" priority="870"/>
    <cfRule type="duplicateValues" dxfId="7239" priority="871"/>
    <cfRule type="duplicateValues" dxfId="7238" priority="872"/>
    <cfRule type="expression" dxfId="7237" priority="873">
      <formula>_xlfn.ISFORMULA(H332)=TRUE</formula>
    </cfRule>
  </conditionalFormatting>
  <conditionalFormatting sqref="H333:H337">
    <cfRule type="expression" dxfId="7236" priority="869">
      <formula>_xlfn.ISFORMULA(H333)=TRUE</formula>
    </cfRule>
  </conditionalFormatting>
  <conditionalFormatting sqref="H338:H340">
    <cfRule type="expression" dxfId="7235" priority="868">
      <formula>_xlfn.ISFORMULA(H338)=TRUE</formula>
    </cfRule>
  </conditionalFormatting>
  <conditionalFormatting sqref="H332:H333">
    <cfRule type="expression" dxfId="7234" priority="867">
      <formula>_xlfn.ISFORMULA(H332)=TRUE</formula>
    </cfRule>
  </conditionalFormatting>
  <conditionalFormatting sqref="H334:H340">
    <cfRule type="expression" dxfId="7233" priority="866">
      <formula>_xlfn.ISFORMULA(H334)=TRUE</formula>
    </cfRule>
  </conditionalFormatting>
  <conditionalFormatting sqref="H342">
    <cfRule type="duplicateValues" dxfId="7232" priority="862"/>
    <cfRule type="duplicateValues" dxfId="7231" priority="863"/>
    <cfRule type="duplicateValues" dxfId="7230" priority="864"/>
    <cfRule type="expression" dxfId="7229" priority="865">
      <formula>_xlfn.ISFORMULA(H342)=TRUE</formula>
    </cfRule>
  </conditionalFormatting>
  <conditionalFormatting sqref="H342">
    <cfRule type="expression" dxfId="7228" priority="861">
      <formula>_xlfn.ISFORMULA(H342)=TRUE</formula>
    </cfRule>
  </conditionalFormatting>
  <conditionalFormatting sqref="H345:H349">
    <cfRule type="expression" dxfId="7227" priority="860">
      <formula>_xlfn.ISFORMULA(H345)=TRUE</formula>
    </cfRule>
  </conditionalFormatting>
  <conditionalFormatting sqref="H350:H351">
    <cfRule type="expression" dxfId="7226" priority="859">
      <formula>_xlfn.ISFORMULA(H350)=TRUE</formula>
    </cfRule>
  </conditionalFormatting>
  <conditionalFormatting sqref="H352:H357">
    <cfRule type="expression" dxfId="7225" priority="858">
      <formula>_xlfn.ISFORMULA(H352)=TRUE</formula>
    </cfRule>
  </conditionalFormatting>
  <conditionalFormatting sqref="H343:H357">
    <cfRule type="duplicateValues" dxfId="7224" priority="854"/>
    <cfRule type="duplicateValues" dxfId="7223" priority="855"/>
    <cfRule type="duplicateValues" dxfId="7222" priority="856"/>
    <cfRule type="expression" dxfId="7221" priority="857">
      <formula>_xlfn.ISFORMULA(H343)=TRUE</formula>
    </cfRule>
  </conditionalFormatting>
  <conditionalFormatting sqref="H342">
    <cfRule type="expression" dxfId="7220" priority="853">
      <formula>_xlfn.ISFORMULA(H342)=TRUE</formula>
    </cfRule>
  </conditionalFormatting>
  <conditionalFormatting sqref="H345:H349">
    <cfRule type="expression" dxfId="7219" priority="852">
      <formula>_xlfn.ISFORMULA(H345)=TRUE</formula>
    </cfRule>
  </conditionalFormatting>
  <conditionalFormatting sqref="H350:H353">
    <cfRule type="expression" dxfId="7218" priority="851">
      <formula>_xlfn.ISFORMULA(H350)=TRUE</formula>
    </cfRule>
  </conditionalFormatting>
  <conditionalFormatting sqref="H354:H357">
    <cfRule type="expression" dxfId="7217" priority="850">
      <formula>_xlfn.ISFORMULA(H354)=TRUE</formula>
    </cfRule>
  </conditionalFormatting>
  <conditionalFormatting sqref="H344:H345">
    <cfRule type="expression" dxfId="7216" priority="849">
      <formula>_xlfn.ISFORMULA(H344)=TRUE</formula>
    </cfRule>
  </conditionalFormatting>
  <conditionalFormatting sqref="H346:H352">
    <cfRule type="expression" dxfId="7215" priority="848">
      <formula>_xlfn.ISFORMULA(H346)=TRUE</formula>
    </cfRule>
  </conditionalFormatting>
  <conditionalFormatting sqref="H343">
    <cfRule type="duplicateValues" dxfId="7214" priority="844"/>
    <cfRule type="duplicateValues" dxfId="7213" priority="845"/>
    <cfRule type="duplicateValues" dxfId="7212" priority="846"/>
    <cfRule type="expression" dxfId="7211" priority="847">
      <formula>_xlfn.ISFORMULA(H343)=TRUE</formula>
    </cfRule>
  </conditionalFormatting>
  <conditionalFormatting sqref="H342">
    <cfRule type="expression" dxfId="7210" priority="843">
      <formula>_xlfn.ISFORMULA(H342)=TRUE</formula>
    </cfRule>
  </conditionalFormatting>
  <conditionalFormatting sqref="H342">
    <cfRule type="duplicateValues" dxfId="7209" priority="839"/>
  </conditionalFormatting>
  <conditionalFormatting sqref="H342">
    <cfRule type="duplicateValues" dxfId="7208" priority="841"/>
  </conditionalFormatting>
  <conditionalFormatting sqref="H342">
    <cfRule type="duplicateValues" dxfId="7207" priority="840"/>
  </conditionalFormatting>
  <conditionalFormatting sqref="H342">
    <cfRule type="expression" dxfId="7206" priority="842">
      <formula>_xlfn.ISFORMULA(H342)=TRUE</formula>
    </cfRule>
  </conditionalFormatting>
  <conditionalFormatting sqref="H344:H353">
    <cfRule type="expression" dxfId="7205" priority="838">
      <formula>_xlfn.ISFORMULA(H344)=TRUE</formula>
    </cfRule>
  </conditionalFormatting>
  <conditionalFormatting sqref="H344:H353">
    <cfRule type="duplicateValues" dxfId="7204" priority="837"/>
  </conditionalFormatting>
  <conditionalFormatting sqref="H344:H353">
    <cfRule type="duplicateValues" dxfId="7203" priority="836"/>
  </conditionalFormatting>
  <conditionalFormatting sqref="H344:H345">
    <cfRule type="expression" dxfId="7202" priority="835">
      <formula>_xlfn.ISFORMULA(H344)=TRUE</formula>
    </cfRule>
  </conditionalFormatting>
  <conditionalFormatting sqref="H346:H352">
    <cfRule type="expression" dxfId="7201" priority="834">
      <formula>_xlfn.ISFORMULA(H346)=TRUE</formula>
    </cfRule>
  </conditionalFormatting>
  <conditionalFormatting sqref="H344:H353">
    <cfRule type="duplicateValues" dxfId="7200" priority="830"/>
    <cfRule type="duplicateValues" dxfId="7199" priority="831"/>
    <cfRule type="duplicateValues" dxfId="7198" priority="832"/>
    <cfRule type="expression" dxfId="7197" priority="833">
      <formula>_xlfn.ISFORMULA(H344)=TRUE</formula>
    </cfRule>
  </conditionalFormatting>
  <conditionalFormatting sqref="H344:H347">
    <cfRule type="expression" dxfId="7196" priority="829">
      <formula>_xlfn.ISFORMULA(H344)=TRUE</formula>
    </cfRule>
  </conditionalFormatting>
  <conditionalFormatting sqref="H348:H353">
    <cfRule type="expression" dxfId="7195" priority="828">
      <formula>_xlfn.ISFORMULA(H348)=TRUE</formula>
    </cfRule>
  </conditionalFormatting>
  <conditionalFormatting sqref="H354:H357">
    <cfRule type="expression" dxfId="7194" priority="827">
      <formula>_xlfn.ISFORMULA(H354)=TRUE</formula>
    </cfRule>
  </conditionalFormatting>
  <conditionalFormatting sqref="H354:H357">
    <cfRule type="duplicateValues" dxfId="7193" priority="826"/>
  </conditionalFormatting>
  <conditionalFormatting sqref="H354:H357">
    <cfRule type="duplicateValues" dxfId="7192" priority="825"/>
  </conditionalFormatting>
  <conditionalFormatting sqref="H354:H357">
    <cfRule type="expression" dxfId="7191" priority="824">
      <formula>_xlfn.ISFORMULA(H354)=TRUE</formula>
    </cfRule>
  </conditionalFormatting>
  <conditionalFormatting sqref="H331">
    <cfRule type="expression" dxfId="7190" priority="823">
      <formula>_xlfn.ISFORMULA(H331)=TRUE</formula>
    </cfRule>
  </conditionalFormatting>
  <conditionalFormatting sqref="H331">
    <cfRule type="duplicateValues" dxfId="7189" priority="822"/>
  </conditionalFormatting>
  <conditionalFormatting sqref="H331">
    <cfRule type="duplicateValues" dxfId="7188" priority="821"/>
  </conditionalFormatting>
  <conditionalFormatting sqref="H331">
    <cfRule type="duplicateValues" dxfId="7187" priority="817"/>
    <cfRule type="duplicateValues" dxfId="7186" priority="818"/>
    <cfRule type="duplicateValues" dxfId="7185" priority="819"/>
    <cfRule type="expression" dxfId="7184" priority="820">
      <formula>_xlfn.ISFORMULA(H331)=TRUE</formula>
    </cfRule>
  </conditionalFormatting>
  <conditionalFormatting sqref="H331">
    <cfRule type="expression" dxfId="7183" priority="816">
      <formula>_xlfn.ISFORMULA(H331)=TRUE</formula>
    </cfRule>
  </conditionalFormatting>
  <conditionalFormatting sqref="H331">
    <cfRule type="expression" dxfId="7182" priority="815">
      <formula>_xlfn.ISFORMULA(H331)=TRUE</formula>
    </cfRule>
  </conditionalFormatting>
  <conditionalFormatting sqref="H327:H330">
    <cfRule type="expression" dxfId="7181" priority="814">
      <formula>_xlfn.ISFORMULA(H327)=TRUE</formula>
    </cfRule>
  </conditionalFormatting>
  <conditionalFormatting sqref="H327:H330">
    <cfRule type="duplicateValues" dxfId="7180" priority="813"/>
  </conditionalFormatting>
  <conditionalFormatting sqref="H327:H330">
    <cfRule type="duplicateValues" dxfId="7179" priority="812"/>
  </conditionalFormatting>
  <conditionalFormatting sqref="H327:H330">
    <cfRule type="expression" dxfId="7178" priority="811">
      <formula>_xlfn.ISFORMULA(H327)=TRUE</formula>
    </cfRule>
  </conditionalFormatting>
  <conditionalFormatting sqref="H331">
    <cfRule type="expression" dxfId="7177" priority="810">
      <formula>_xlfn.ISFORMULA(H331)=TRUE</formula>
    </cfRule>
  </conditionalFormatting>
  <conditionalFormatting sqref="H327:H331">
    <cfRule type="expression" dxfId="7176" priority="809">
      <formula>_xlfn.ISFORMULA(H327)=TRUE</formula>
    </cfRule>
  </conditionalFormatting>
  <conditionalFormatting sqref="H327:H331">
    <cfRule type="duplicateValues" dxfId="7175" priority="808"/>
  </conditionalFormatting>
  <conditionalFormatting sqref="H327:H331">
    <cfRule type="duplicateValues" dxfId="7174" priority="807"/>
  </conditionalFormatting>
  <conditionalFormatting sqref="H327:H331">
    <cfRule type="expression" dxfId="7173" priority="806">
      <formula>_xlfn.ISFORMULA(H327)=TRUE</formula>
    </cfRule>
  </conditionalFormatting>
  <conditionalFormatting sqref="H327:H331">
    <cfRule type="duplicateValues" dxfId="7172" priority="802"/>
    <cfRule type="duplicateValues" dxfId="7171" priority="803"/>
    <cfRule type="duplicateValues" dxfId="7170" priority="804"/>
    <cfRule type="expression" dxfId="7169" priority="805">
      <formula>_xlfn.ISFORMULA(H327)=TRUE</formula>
    </cfRule>
  </conditionalFormatting>
  <conditionalFormatting sqref="H327:H331">
    <cfRule type="expression" dxfId="7168" priority="801">
      <formula>_xlfn.ISFORMULA(H327)=TRUE</formula>
    </cfRule>
  </conditionalFormatting>
  <conditionalFormatting sqref="H332:H335">
    <cfRule type="expression" dxfId="7167" priority="800">
      <formula>_xlfn.ISFORMULA(H332)=TRUE</formula>
    </cfRule>
  </conditionalFormatting>
  <conditionalFormatting sqref="H332:H335">
    <cfRule type="duplicateValues" dxfId="7166" priority="799"/>
  </conditionalFormatting>
  <conditionalFormatting sqref="H332:H335">
    <cfRule type="duplicateValues" dxfId="7165" priority="798"/>
  </conditionalFormatting>
  <conditionalFormatting sqref="H333:H335">
    <cfRule type="expression" dxfId="7164" priority="797">
      <formula>_xlfn.ISFORMULA(H333)=TRUE</formula>
    </cfRule>
  </conditionalFormatting>
  <conditionalFormatting sqref="H332:H335">
    <cfRule type="duplicateValues" dxfId="7163" priority="793"/>
    <cfRule type="duplicateValues" dxfId="7162" priority="794"/>
    <cfRule type="duplicateValues" dxfId="7161" priority="795"/>
    <cfRule type="expression" dxfId="7160" priority="796">
      <formula>_xlfn.ISFORMULA(H332)=TRUE</formula>
    </cfRule>
  </conditionalFormatting>
  <conditionalFormatting sqref="H333:H335">
    <cfRule type="expression" dxfId="7159" priority="792">
      <formula>_xlfn.ISFORMULA(H333)=TRUE</formula>
    </cfRule>
  </conditionalFormatting>
  <conditionalFormatting sqref="H332:H333">
    <cfRule type="expression" dxfId="7158" priority="791">
      <formula>_xlfn.ISFORMULA(H332)=TRUE</formula>
    </cfRule>
  </conditionalFormatting>
  <conditionalFormatting sqref="H334:H335">
    <cfRule type="expression" dxfId="7157" priority="790">
      <formula>_xlfn.ISFORMULA(H334)=TRUE</formula>
    </cfRule>
  </conditionalFormatting>
  <conditionalFormatting sqref="H332:H335">
    <cfRule type="expression" dxfId="7156" priority="789">
      <formula>_xlfn.ISFORMULA(H332)=TRUE</formula>
    </cfRule>
  </conditionalFormatting>
  <conditionalFormatting sqref="H332:H335">
    <cfRule type="duplicateValues" dxfId="7155" priority="788"/>
  </conditionalFormatting>
  <conditionalFormatting sqref="H332:H335">
    <cfRule type="duplicateValues" dxfId="7154" priority="787"/>
  </conditionalFormatting>
  <conditionalFormatting sqref="H332:H333">
    <cfRule type="expression" dxfId="7153" priority="786">
      <formula>_xlfn.ISFORMULA(H332)=TRUE</formula>
    </cfRule>
  </conditionalFormatting>
  <conditionalFormatting sqref="H334:H335">
    <cfRule type="expression" dxfId="7152" priority="785">
      <formula>_xlfn.ISFORMULA(H334)=TRUE</formula>
    </cfRule>
  </conditionalFormatting>
  <conditionalFormatting sqref="H332:H335">
    <cfRule type="duplicateValues" dxfId="7151" priority="781"/>
    <cfRule type="duplicateValues" dxfId="7150" priority="782"/>
    <cfRule type="duplicateValues" dxfId="7149" priority="783"/>
    <cfRule type="expression" dxfId="7148" priority="784">
      <formula>_xlfn.ISFORMULA(H332)=TRUE</formula>
    </cfRule>
  </conditionalFormatting>
  <conditionalFormatting sqref="H332:H335">
    <cfRule type="expression" dxfId="7147" priority="780">
      <formula>_xlfn.ISFORMULA(H332)=TRUE</formula>
    </cfRule>
  </conditionalFormatting>
  <conditionalFormatting sqref="H336:H341">
    <cfRule type="expression" dxfId="7146" priority="779">
      <formula>_xlfn.ISFORMULA(H336)=TRUE</formula>
    </cfRule>
  </conditionalFormatting>
  <conditionalFormatting sqref="H336:H341">
    <cfRule type="duplicateValues" dxfId="7145" priority="778"/>
  </conditionalFormatting>
  <conditionalFormatting sqref="H336:H341">
    <cfRule type="duplicateValues" dxfId="7144" priority="777"/>
  </conditionalFormatting>
  <conditionalFormatting sqref="H336:H337">
    <cfRule type="expression" dxfId="7143" priority="776">
      <formula>_xlfn.ISFORMULA(H336)=TRUE</formula>
    </cfRule>
  </conditionalFormatting>
  <conditionalFormatting sqref="H338:H339">
    <cfRule type="expression" dxfId="7142" priority="775">
      <formula>_xlfn.ISFORMULA(H338)=TRUE</formula>
    </cfRule>
  </conditionalFormatting>
  <conditionalFormatting sqref="H340:H341">
    <cfRule type="expression" dxfId="7141" priority="774">
      <formula>_xlfn.ISFORMULA(H340)=TRUE</formula>
    </cfRule>
  </conditionalFormatting>
  <conditionalFormatting sqref="H336:H341">
    <cfRule type="duplicateValues" dxfId="7140" priority="770"/>
    <cfRule type="duplicateValues" dxfId="7139" priority="771"/>
    <cfRule type="duplicateValues" dxfId="7138" priority="772"/>
    <cfRule type="expression" dxfId="7137" priority="773">
      <formula>_xlfn.ISFORMULA(H336)=TRUE</formula>
    </cfRule>
  </conditionalFormatting>
  <conditionalFormatting sqref="H336:H337">
    <cfRule type="expression" dxfId="7136" priority="769">
      <formula>_xlfn.ISFORMULA(H336)=TRUE</formula>
    </cfRule>
  </conditionalFormatting>
  <conditionalFormatting sqref="H338:H341">
    <cfRule type="expression" dxfId="7135" priority="768">
      <formula>_xlfn.ISFORMULA(H338)=TRUE</formula>
    </cfRule>
  </conditionalFormatting>
  <conditionalFormatting sqref="H336:H340">
    <cfRule type="expression" dxfId="7134" priority="767">
      <formula>_xlfn.ISFORMULA(H336)=TRUE</formula>
    </cfRule>
  </conditionalFormatting>
  <conditionalFormatting sqref="H336:H341">
    <cfRule type="expression" dxfId="7133" priority="766">
      <formula>_xlfn.ISFORMULA(H336)=TRUE</formula>
    </cfRule>
  </conditionalFormatting>
  <conditionalFormatting sqref="H336:H341">
    <cfRule type="duplicateValues" dxfId="7132" priority="765"/>
  </conditionalFormatting>
  <conditionalFormatting sqref="H336:H341">
    <cfRule type="duplicateValues" dxfId="7131" priority="764"/>
  </conditionalFormatting>
  <conditionalFormatting sqref="H336:H340">
    <cfRule type="expression" dxfId="7130" priority="763">
      <formula>_xlfn.ISFORMULA(H336)=TRUE</formula>
    </cfRule>
  </conditionalFormatting>
  <conditionalFormatting sqref="H336:H341">
    <cfRule type="duplicateValues" dxfId="7129" priority="759"/>
    <cfRule type="duplicateValues" dxfId="7128" priority="760"/>
    <cfRule type="duplicateValues" dxfId="7127" priority="761"/>
    <cfRule type="expression" dxfId="7126" priority="762">
      <formula>_xlfn.ISFORMULA(H336)=TRUE</formula>
    </cfRule>
  </conditionalFormatting>
  <conditionalFormatting sqref="H336:H341">
    <cfRule type="expression" dxfId="7125" priority="758">
      <formula>_xlfn.ISFORMULA(H336)=TRUE</formula>
    </cfRule>
  </conditionalFormatting>
  <conditionalFormatting sqref="H344:H348">
    <cfRule type="expression" dxfId="7124" priority="757">
      <formula>_xlfn.ISFORMULA(H344)=TRUE</formula>
    </cfRule>
  </conditionalFormatting>
  <conditionalFormatting sqref="H344:H348">
    <cfRule type="expression" dxfId="7123" priority="756">
      <formula>_xlfn.ISFORMULA(H344)=TRUE</formula>
    </cfRule>
  </conditionalFormatting>
  <conditionalFormatting sqref="H348">
    <cfRule type="duplicateValues" dxfId="7122" priority="752"/>
    <cfRule type="duplicateValues" dxfId="7121" priority="753"/>
    <cfRule type="duplicateValues" dxfId="7120" priority="754"/>
    <cfRule type="expression" dxfId="7119" priority="755">
      <formula>_xlfn.ISFORMULA(H348)=TRUE</formula>
    </cfRule>
  </conditionalFormatting>
  <conditionalFormatting sqref="H348">
    <cfRule type="expression" dxfId="7118" priority="751">
      <formula>_xlfn.ISFORMULA(H348)=TRUE</formula>
    </cfRule>
  </conditionalFormatting>
  <conditionalFormatting sqref="H348">
    <cfRule type="expression" dxfId="7117" priority="750">
      <formula>_xlfn.ISFORMULA(H348)=TRUE</formula>
    </cfRule>
  </conditionalFormatting>
  <conditionalFormatting sqref="H344:H347">
    <cfRule type="expression" dxfId="7116" priority="749">
      <formula>_xlfn.ISFORMULA(H344)=TRUE</formula>
    </cfRule>
  </conditionalFormatting>
  <conditionalFormatting sqref="H344:H347">
    <cfRule type="duplicateValues" dxfId="7115" priority="748"/>
  </conditionalFormatting>
  <conditionalFormatting sqref="H344:H347">
    <cfRule type="duplicateValues" dxfId="7114" priority="747"/>
  </conditionalFormatting>
  <conditionalFormatting sqref="H344:H347">
    <cfRule type="expression" dxfId="7113" priority="746">
      <formula>_xlfn.ISFORMULA(H344)=TRUE</formula>
    </cfRule>
  </conditionalFormatting>
  <conditionalFormatting sqref="H348">
    <cfRule type="expression" dxfId="7112" priority="745">
      <formula>_xlfn.ISFORMULA(H348)=TRUE</formula>
    </cfRule>
  </conditionalFormatting>
  <conditionalFormatting sqref="H350:H354">
    <cfRule type="expression" dxfId="7111" priority="744">
      <formula>_xlfn.ISFORMULA(H350)=TRUE</formula>
    </cfRule>
  </conditionalFormatting>
  <conditionalFormatting sqref="H355:H356">
    <cfRule type="expression" dxfId="7110" priority="743">
      <formula>_xlfn.ISFORMULA(H355)=TRUE</formula>
    </cfRule>
  </conditionalFormatting>
  <conditionalFormatting sqref="H357">
    <cfRule type="expression" dxfId="7109" priority="742">
      <formula>_xlfn.ISFORMULA(H357)=TRUE</formula>
    </cfRule>
  </conditionalFormatting>
  <conditionalFormatting sqref="H350:H354">
    <cfRule type="expression" dxfId="7108" priority="741">
      <formula>_xlfn.ISFORMULA(H350)=TRUE</formula>
    </cfRule>
  </conditionalFormatting>
  <conditionalFormatting sqref="H355:H356">
    <cfRule type="expression" dxfId="7107" priority="740">
      <formula>_xlfn.ISFORMULA(H355)=TRUE</formula>
    </cfRule>
  </conditionalFormatting>
  <conditionalFormatting sqref="H357">
    <cfRule type="expression" dxfId="7106" priority="739">
      <formula>_xlfn.ISFORMULA(H357)=TRUE</formula>
    </cfRule>
  </conditionalFormatting>
  <conditionalFormatting sqref="H349:H357">
    <cfRule type="duplicateValues" dxfId="7105" priority="735"/>
    <cfRule type="duplicateValues" dxfId="7104" priority="736"/>
    <cfRule type="duplicateValues" dxfId="7103" priority="737"/>
    <cfRule type="expression" dxfId="7102" priority="738">
      <formula>_xlfn.ISFORMULA(H349)=TRUE</formula>
    </cfRule>
  </conditionalFormatting>
  <conditionalFormatting sqref="H350:H354">
    <cfRule type="expression" dxfId="7101" priority="734">
      <formula>_xlfn.ISFORMULA(H350)=TRUE</formula>
    </cfRule>
  </conditionalFormatting>
  <conditionalFormatting sqref="H355:H357">
    <cfRule type="expression" dxfId="7100" priority="733">
      <formula>_xlfn.ISFORMULA(H355)=TRUE</formula>
    </cfRule>
  </conditionalFormatting>
  <conditionalFormatting sqref="H349:H350">
    <cfRule type="expression" dxfId="7099" priority="732">
      <formula>_xlfn.ISFORMULA(H349)=TRUE</formula>
    </cfRule>
  </conditionalFormatting>
  <conditionalFormatting sqref="H351:H357">
    <cfRule type="expression" dxfId="7098" priority="731">
      <formula>_xlfn.ISFORMULA(H351)=TRUE</formula>
    </cfRule>
  </conditionalFormatting>
  <conditionalFormatting sqref="H354">
    <cfRule type="duplicateValues" dxfId="7097" priority="727"/>
    <cfRule type="duplicateValues" dxfId="7096" priority="728"/>
    <cfRule type="duplicateValues" dxfId="7095" priority="729"/>
    <cfRule type="expression" dxfId="7094" priority="730">
      <formula>_xlfn.ISFORMULA(H354)=TRUE</formula>
    </cfRule>
  </conditionalFormatting>
  <conditionalFormatting sqref="H354">
    <cfRule type="expression" dxfId="7093" priority="726">
      <formula>_xlfn.ISFORMULA(H354)=TRUE</formula>
    </cfRule>
  </conditionalFormatting>
  <conditionalFormatting sqref="H357:H361">
    <cfRule type="expression" dxfId="7092" priority="725">
      <formula>_xlfn.ISFORMULA(H357)=TRUE</formula>
    </cfRule>
  </conditionalFormatting>
  <conditionalFormatting sqref="H362:H363">
    <cfRule type="expression" dxfId="7091" priority="724">
      <formula>_xlfn.ISFORMULA(H362)=TRUE</formula>
    </cfRule>
  </conditionalFormatting>
  <conditionalFormatting sqref="H364:H369">
    <cfRule type="expression" dxfId="7090" priority="723">
      <formula>_xlfn.ISFORMULA(H364)=TRUE</formula>
    </cfRule>
  </conditionalFormatting>
  <conditionalFormatting sqref="H355:H369">
    <cfRule type="duplicateValues" dxfId="7089" priority="719"/>
    <cfRule type="duplicateValues" dxfId="7088" priority="720"/>
    <cfRule type="duplicateValues" dxfId="7087" priority="721"/>
    <cfRule type="expression" dxfId="7086" priority="722">
      <formula>_xlfn.ISFORMULA(H355)=TRUE</formula>
    </cfRule>
  </conditionalFormatting>
  <conditionalFormatting sqref="H354">
    <cfRule type="expression" dxfId="7085" priority="718">
      <formula>_xlfn.ISFORMULA(H354)=TRUE</formula>
    </cfRule>
  </conditionalFormatting>
  <conditionalFormatting sqref="H357:H361">
    <cfRule type="expression" dxfId="7084" priority="717">
      <formula>_xlfn.ISFORMULA(H357)=TRUE</formula>
    </cfRule>
  </conditionalFormatting>
  <conditionalFormatting sqref="H362:H365">
    <cfRule type="expression" dxfId="7083" priority="716">
      <formula>_xlfn.ISFORMULA(H362)=TRUE</formula>
    </cfRule>
  </conditionalFormatting>
  <conditionalFormatting sqref="H366:H369">
    <cfRule type="expression" dxfId="7082" priority="715">
      <formula>_xlfn.ISFORMULA(H366)=TRUE</formula>
    </cfRule>
  </conditionalFormatting>
  <conditionalFormatting sqref="H356:H357">
    <cfRule type="expression" dxfId="7081" priority="714">
      <formula>_xlfn.ISFORMULA(H356)=TRUE</formula>
    </cfRule>
  </conditionalFormatting>
  <conditionalFormatting sqref="H358:H364">
    <cfRule type="expression" dxfId="7080" priority="713">
      <formula>_xlfn.ISFORMULA(H358)=TRUE</formula>
    </cfRule>
  </conditionalFormatting>
  <conditionalFormatting sqref="H355">
    <cfRule type="duplicateValues" dxfId="7079" priority="709"/>
    <cfRule type="duplicateValues" dxfId="7078" priority="710"/>
    <cfRule type="duplicateValues" dxfId="7077" priority="711"/>
    <cfRule type="expression" dxfId="7076" priority="712">
      <formula>_xlfn.ISFORMULA(H355)=TRUE</formula>
    </cfRule>
  </conditionalFormatting>
  <conditionalFormatting sqref="H354">
    <cfRule type="expression" dxfId="7075" priority="708">
      <formula>_xlfn.ISFORMULA(H354)=TRUE</formula>
    </cfRule>
  </conditionalFormatting>
  <conditionalFormatting sqref="H354">
    <cfRule type="duplicateValues" dxfId="7074" priority="704"/>
  </conditionalFormatting>
  <conditionalFormatting sqref="H354">
    <cfRule type="duplicateValues" dxfId="7073" priority="706"/>
  </conditionalFormatting>
  <conditionalFormatting sqref="H354">
    <cfRule type="duplicateValues" dxfId="7072" priority="705"/>
  </conditionalFormatting>
  <conditionalFormatting sqref="H354">
    <cfRule type="expression" dxfId="7071" priority="707">
      <formula>_xlfn.ISFORMULA(H354)=TRUE</formula>
    </cfRule>
  </conditionalFormatting>
  <conditionalFormatting sqref="H356:H365">
    <cfRule type="expression" dxfId="7070" priority="703">
      <formula>_xlfn.ISFORMULA(H356)=TRUE</formula>
    </cfRule>
  </conditionalFormatting>
  <conditionalFormatting sqref="H356:H365">
    <cfRule type="duplicateValues" dxfId="7069" priority="702"/>
  </conditionalFormatting>
  <conditionalFormatting sqref="H356:H365">
    <cfRule type="duplicateValues" dxfId="7068" priority="701"/>
  </conditionalFormatting>
  <conditionalFormatting sqref="H356:H357">
    <cfRule type="expression" dxfId="7067" priority="700">
      <formula>_xlfn.ISFORMULA(H356)=TRUE</formula>
    </cfRule>
  </conditionalFormatting>
  <conditionalFormatting sqref="H358:H364">
    <cfRule type="expression" dxfId="7066" priority="699">
      <formula>_xlfn.ISFORMULA(H358)=TRUE</formula>
    </cfRule>
  </conditionalFormatting>
  <conditionalFormatting sqref="H356:H365">
    <cfRule type="duplicateValues" dxfId="7065" priority="695"/>
    <cfRule type="duplicateValues" dxfId="7064" priority="696"/>
    <cfRule type="duplicateValues" dxfId="7063" priority="697"/>
    <cfRule type="expression" dxfId="7062" priority="698">
      <formula>_xlfn.ISFORMULA(H356)=TRUE</formula>
    </cfRule>
  </conditionalFormatting>
  <conditionalFormatting sqref="H356:H359">
    <cfRule type="expression" dxfId="7061" priority="694">
      <formula>_xlfn.ISFORMULA(H356)=TRUE</formula>
    </cfRule>
  </conditionalFormatting>
  <conditionalFormatting sqref="H360:H365">
    <cfRule type="expression" dxfId="7060" priority="693">
      <formula>_xlfn.ISFORMULA(H360)=TRUE</formula>
    </cfRule>
  </conditionalFormatting>
  <conditionalFormatting sqref="H366:H369">
    <cfRule type="expression" dxfId="7059" priority="692">
      <formula>_xlfn.ISFORMULA(H366)=TRUE</formula>
    </cfRule>
  </conditionalFormatting>
  <conditionalFormatting sqref="H366:H369">
    <cfRule type="duplicateValues" dxfId="7058" priority="691"/>
  </conditionalFormatting>
  <conditionalFormatting sqref="H366:H369">
    <cfRule type="duplicateValues" dxfId="7057" priority="690"/>
  </conditionalFormatting>
  <conditionalFormatting sqref="H366:H369">
    <cfRule type="expression" dxfId="7056" priority="689">
      <formula>_xlfn.ISFORMULA(H366)=TRUE</formula>
    </cfRule>
  </conditionalFormatting>
  <conditionalFormatting sqref="H344:H347">
    <cfRule type="expression" dxfId="7055" priority="688">
      <formula>_xlfn.ISFORMULA(H344)=TRUE</formula>
    </cfRule>
  </conditionalFormatting>
  <conditionalFormatting sqref="H344:H347">
    <cfRule type="duplicateValues" dxfId="7054" priority="687"/>
  </conditionalFormatting>
  <conditionalFormatting sqref="H344:H347">
    <cfRule type="duplicateValues" dxfId="7053" priority="686"/>
  </conditionalFormatting>
  <conditionalFormatting sqref="H345:H347">
    <cfRule type="expression" dxfId="7052" priority="685">
      <formula>_xlfn.ISFORMULA(H345)=TRUE</formula>
    </cfRule>
  </conditionalFormatting>
  <conditionalFormatting sqref="H344:H347">
    <cfRule type="duplicateValues" dxfId="7051" priority="681"/>
    <cfRule type="duplicateValues" dxfId="7050" priority="682"/>
    <cfRule type="duplicateValues" dxfId="7049" priority="683"/>
    <cfRule type="expression" dxfId="7048" priority="684">
      <formula>_xlfn.ISFORMULA(H344)=TRUE</formula>
    </cfRule>
  </conditionalFormatting>
  <conditionalFormatting sqref="H345:H347">
    <cfRule type="expression" dxfId="7047" priority="680">
      <formula>_xlfn.ISFORMULA(H345)=TRUE</formula>
    </cfRule>
  </conditionalFormatting>
  <conditionalFormatting sqref="H344:H345">
    <cfRule type="expression" dxfId="7046" priority="679">
      <formula>_xlfn.ISFORMULA(H344)=TRUE</formula>
    </cfRule>
  </conditionalFormatting>
  <conditionalFormatting sqref="H346:H347">
    <cfRule type="expression" dxfId="7045" priority="678">
      <formula>_xlfn.ISFORMULA(H346)=TRUE</formula>
    </cfRule>
  </conditionalFormatting>
  <conditionalFormatting sqref="H344:H347">
    <cfRule type="expression" dxfId="7044" priority="677">
      <formula>_xlfn.ISFORMULA(H344)=TRUE</formula>
    </cfRule>
  </conditionalFormatting>
  <conditionalFormatting sqref="H344:H347">
    <cfRule type="duplicateValues" dxfId="7043" priority="676"/>
  </conditionalFormatting>
  <conditionalFormatting sqref="H344:H347">
    <cfRule type="duplicateValues" dxfId="7042" priority="675"/>
  </conditionalFormatting>
  <conditionalFormatting sqref="H344:H345">
    <cfRule type="expression" dxfId="7041" priority="674">
      <formula>_xlfn.ISFORMULA(H344)=TRUE</formula>
    </cfRule>
  </conditionalFormatting>
  <conditionalFormatting sqref="H346:H347">
    <cfRule type="expression" dxfId="7040" priority="673">
      <formula>_xlfn.ISFORMULA(H346)=TRUE</formula>
    </cfRule>
  </conditionalFormatting>
  <conditionalFormatting sqref="H344:H347">
    <cfRule type="duplicateValues" dxfId="7039" priority="669"/>
    <cfRule type="duplicateValues" dxfId="7038" priority="670"/>
    <cfRule type="duplicateValues" dxfId="7037" priority="671"/>
    <cfRule type="expression" dxfId="7036" priority="672">
      <formula>_xlfn.ISFORMULA(H344)=TRUE</formula>
    </cfRule>
  </conditionalFormatting>
  <conditionalFormatting sqref="H344:H347">
    <cfRule type="expression" dxfId="7035" priority="668">
      <formula>_xlfn.ISFORMULA(H344)=TRUE</formula>
    </cfRule>
  </conditionalFormatting>
  <conditionalFormatting sqref="H348:H353">
    <cfRule type="expression" dxfId="7034" priority="667">
      <formula>_xlfn.ISFORMULA(H348)=TRUE</formula>
    </cfRule>
  </conditionalFormatting>
  <conditionalFormatting sqref="H348:H353">
    <cfRule type="duplicateValues" dxfId="7033" priority="666"/>
  </conditionalFormatting>
  <conditionalFormatting sqref="H348:H353">
    <cfRule type="duplicateValues" dxfId="7032" priority="665"/>
  </conditionalFormatting>
  <conditionalFormatting sqref="H348:H349">
    <cfRule type="expression" dxfId="7031" priority="664">
      <formula>_xlfn.ISFORMULA(H348)=TRUE</formula>
    </cfRule>
  </conditionalFormatting>
  <conditionalFormatting sqref="H350:H351">
    <cfRule type="expression" dxfId="7030" priority="663">
      <formula>_xlfn.ISFORMULA(H350)=TRUE</formula>
    </cfRule>
  </conditionalFormatting>
  <conditionalFormatting sqref="H352:H353">
    <cfRule type="expression" dxfId="7029" priority="662">
      <formula>_xlfn.ISFORMULA(H352)=TRUE</formula>
    </cfRule>
  </conditionalFormatting>
  <conditionalFormatting sqref="H348:H353">
    <cfRule type="duplicateValues" dxfId="7028" priority="658"/>
    <cfRule type="duplicateValues" dxfId="7027" priority="659"/>
    <cfRule type="duplicateValues" dxfId="7026" priority="660"/>
    <cfRule type="expression" dxfId="7025" priority="661">
      <formula>_xlfn.ISFORMULA(H348)=TRUE</formula>
    </cfRule>
  </conditionalFormatting>
  <conditionalFormatting sqref="H348:H349">
    <cfRule type="expression" dxfId="7024" priority="657">
      <formula>_xlfn.ISFORMULA(H348)=TRUE</formula>
    </cfRule>
  </conditionalFormatting>
  <conditionalFormatting sqref="H350:H353">
    <cfRule type="expression" dxfId="7023" priority="656">
      <formula>_xlfn.ISFORMULA(H350)=TRUE</formula>
    </cfRule>
  </conditionalFormatting>
  <conditionalFormatting sqref="H348:H352">
    <cfRule type="expression" dxfId="7022" priority="655">
      <formula>_xlfn.ISFORMULA(H348)=TRUE</formula>
    </cfRule>
  </conditionalFormatting>
  <conditionalFormatting sqref="H348:H353">
    <cfRule type="expression" dxfId="7021" priority="654">
      <formula>_xlfn.ISFORMULA(H348)=TRUE</formula>
    </cfRule>
  </conditionalFormatting>
  <conditionalFormatting sqref="H348:H353">
    <cfRule type="duplicateValues" dxfId="7020" priority="653"/>
  </conditionalFormatting>
  <conditionalFormatting sqref="H348:H353">
    <cfRule type="duplicateValues" dxfId="7019" priority="652"/>
  </conditionalFormatting>
  <conditionalFormatting sqref="H348:H352">
    <cfRule type="expression" dxfId="7018" priority="651">
      <formula>_xlfn.ISFORMULA(H348)=TRUE</formula>
    </cfRule>
  </conditionalFormatting>
  <conditionalFormatting sqref="H348:H353">
    <cfRule type="duplicateValues" dxfId="7017" priority="647"/>
    <cfRule type="duplicateValues" dxfId="7016" priority="648"/>
    <cfRule type="duplicateValues" dxfId="7015" priority="649"/>
    <cfRule type="expression" dxfId="7014" priority="650">
      <formula>_xlfn.ISFORMULA(H348)=TRUE</formula>
    </cfRule>
  </conditionalFormatting>
  <conditionalFormatting sqref="H348:H353">
    <cfRule type="expression" dxfId="7013" priority="646">
      <formula>_xlfn.ISFORMULA(H348)=TRUE</formula>
    </cfRule>
  </conditionalFormatting>
  <conditionalFormatting sqref="H356:H360">
    <cfRule type="expression" dxfId="7012" priority="645">
      <formula>_xlfn.ISFORMULA(H356)=TRUE</formula>
    </cfRule>
  </conditionalFormatting>
  <conditionalFormatting sqref="H356:H360">
    <cfRule type="expression" dxfId="7011" priority="644">
      <formula>_xlfn.ISFORMULA(H356)=TRUE</formula>
    </cfRule>
  </conditionalFormatting>
  <conditionalFormatting sqref="H360">
    <cfRule type="duplicateValues" dxfId="7010" priority="640"/>
    <cfRule type="duplicateValues" dxfId="7009" priority="641"/>
    <cfRule type="duplicateValues" dxfId="7008" priority="642"/>
    <cfRule type="expression" dxfId="7007" priority="643">
      <formula>_xlfn.ISFORMULA(H360)=TRUE</formula>
    </cfRule>
  </conditionalFormatting>
  <conditionalFormatting sqref="H360">
    <cfRule type="expression" dxfId="7006" priority="639">
      <formula>_xlfn.ISFORMULA(H360)=TRUE</formula>
    </cfRule>
  </conditionalFormatting>
  <conditionalFormatting sqref="H360">
    <cfRule type="expression" dxfId="7005" priority="638">
      <formula>_xlfn.ISFORMULA(H360)=TRUE</formula>
    </cfRule>
  </conditionalFormatting>
  <conditionalFormatting sqref="H356:H359">
    <cfRule type="expression" dxfId="7004" priority="637">
      <formula>_xlfn.ISFORMULA(H356)=TRUE</formula>
    </cfRule>
  </conditionalFormatting>
  <conditionalFormatting sqref="H356:H359">
    <cfRule type="duplicateValues" dxfId="7003" priority="636"/>
  </conditionalFormatting>
  <conditionalFormatting sqref="H356:H359">
    <cfRule type="duplicateValues" dxfId="7002" priority="635"/>
  </conditionalFormatting>
  <conditionalFormatting sqref="H356:H359">
    <cfRule type="expression" dxfId="7001" priority="634">
      <formula>_xlfn.ISFORMULA(H356)=TRUE</formula>
    </cfRule>
  </conditionalFormatting>
  <conditionalFormatting sqref="H360">
    <cfRule type="expression" dxfId="7000" priority="633">
      <formula>_xlfn.ISFORMULA(H360)=TRUE</formula>
    </cfRule>
  </conditionalFormatting>
  <conditionalFormatting sqref="H362:H366">
    <cfRule type="expression" dxfId="6999" priority="632">
      <formula>_xlfn.ISFORMULA(H362)=TRUE</formula>
    </cfRule>
  </conditionalFormatting>
  <conditionalFormatting sqref="H367:H368">
    <cfRule type="expression" dxfId="6998" priority="631">
      <formula>_xlfn.ISFORMULA(H367)=TRUE</formula>
    </cfRule>
  </conditionalFormatting>
  <conditionalFormatting sqref="H369">
    <cfRule type="expression" dxfId="6997" priority="630">
      <formula>_xlfn.ISFORMULA(H369)=TRUE</formula>
    </cfRule>
  </conditionalFormatting>
  <conditionalFormatting sqref="H362:H366">
    <cfRule type="expression" dxfId="6996" priority="629">
      <formula>_xlfn.ISFORMULA(H362)=TRUE</formula>
    </cfRule>
  </conditionalFormatting>
  <conditionalFormatting sqref="H367:H368">
    <cfRule type="expression" dxfId="6995" priority="628">
      <formula>_xlfn.ISFORMULA(H367)=TRUE</formula>
    </cfRule>
  </conditionalFormatting>
  <conditionalFormatting sqref="H369">
    <cfRule type="expression" dxfId="6994" priority="627">
      <formula>_xlfn.ISFORMULA(H369)=TRUE</formula>
    </cfRule>
  </conditionalFormatting>
  <conditionalFormatting sqref="H361:H369">
    <cfRule type="duplicateValues" dxfId="6993" priority="623"/>
    <cfRule type="duplicateValues" dxfId="6992" priority="624"/>
    <cfRule type="duplicateValues" dxfId="6991" priority="625"/>
    <cfRule type="expression" dxfId="6990" priority="626">
      <formula>_xlfn.ISFORMULA(H361)=TRUE</formula>
    </cfRule>
  </conditionalFormatting>
  <conditionalFormatting sqref="H362:H366">
    <cfRule type="expression" dxfId="6989" priority="622">
      <formula>_xlfn.ISFORMULA(H362)=TRUE</formula>
    </cfRule>
  </conditionalFormatting>
  <conditionalFormatting sqref="H367:H369">
    <cfRule type="expression" dxfId="6988" priority="621">
      <formula>_xlfn.ISFORMULA(H367)=TRUE</formula>
    </cfRule>
  </conditionalFormatting>
  <conditionalFormatting sqref="H361:H362">
    <cfRule type="expression" dxfId="6987" priority="620">
      <formula>_xlfn.ISFORMULA(H361)=TRUE</formula>
    </cfRule>
  </conditionalFormatting>
  <conditionalFormatting sqref="H363:H369">
    <cfRule type="expression" dxfId="6986" priority="619">
      <formula>_xlfn.ISFORMULA(H363)=TRUE</formula>
    </cfRule>
  </conditionalFormatting>
  <conditionalFormatting sqref="H355">
    <cfRule type="duplicateValues" dxfId="6985" priority="615"/>
    <cfRule type="duplicateValues" dxfId="6984" priority="616"/>
    <cfRule type="duplicateValues" dxfId="6983" priority="617"/>
    <cfRule type="expression" dxfId="6982" priority="618">
      <formula>_xlfn.ISFORMULA(H355)=TRUE</formula>
    </cfRule>
  </conditionalFormatting>
  <conditionalFormatting sqref="H354">
    <cfRule type="expression" dxfId="6981" priority="614">
      <formula>_xlfn.ISFORMULA(H354)=TRUE</formula>
    </cfRule>
  </conditionalFormatting>
  <conditionalFormatting sqref="H354">
    <cfRule type="duplicateValues" dxfId="6980" priority="610"/>
  </conditionalFormatting>
  <conditionalFormatting sqref="H354">
    <cfRule type="duplicateValues" dxfId="6979" priority="612"/>
  </conditionalFormatting>
  <conditionalFormatting sqref="H354">
    <cfRule type="duplicateValues" dxfId="6978" priority="611"/>
  </conditionalFormatting>
  <conditionalFormatting sqref="H354">
    <cfRule type="expression" dxfId="6977" priority="613">
      <formula>_xlfn.ISFORMULA(H354)=TRUE</formula>
    </cfRule>
  </conditionalFormatting>
  <conditionalFormatting sqref="H344:H353">
    <cfRule type="expression" dxfId="6976" priority="609">
      <formula>_xlfn.ISFORMULA(H344)=TRUE</formula>
    </cfRule>
  </conditionalFormatting>
  <conditionalFormatting sqref="H344:H353">
    <cfRule type="duplicateValues" dxfId="6975" priority="608"/>
  </conditionalFormatting>
  <conditionalFormatting sqref="H344:H353">
    <cfRule type="duplicateValues" dxfId="6974" priority="607"/>
  </conditionalFormatting>
  <conditionalFormatting sqref="H344:H345">
    <cfRule type="expression" dxfId="6973" priority="606">
      <formula>_xlfn.ISFORMULA(H344)=TRUE</formula>
    </cfRule>
  </conditionalFormatting>
  <conditionalFormatting sqref="H346:H352">
    <cfRule type="expression" dxfId="6972" priority="605">
      <formula>_xlfn.ISFORMULA(H346)=TRUE</formula>
    </cfRule>
  </conditionalFormatting>
  <conditionalFormatting sqref="H344:H353">
    <cfRule type="duplicateValues" dxfId="6971" priority="601"/>
    <cfRule type="duplicateValues" dxfId="6970" priority="602"/>
    <cfRule type="duplicateValues" dxfId="6969" priority="603"/>
    <cfRule type="expression" dxfId="6968" priority="604">
      <formula>_xlfn.ISFORMULA(H344)=TRUE</formula>
    </cfRule>
  </conditionalFormatting>
  <conditionalFormatting sqref="H344:H347">
    <cfRule type="expression" dxfId="6967" priority="600">
      <formula>_xlfn.ISFORMULA(H344)=TRUE</formula>
    </cfRule>
  </conditionalFormatting>
  <conditionalFormatting sqref="H348:H353">
    <cfRule type="expression" dxfId="6966" priority="599">
      <formula>_xlfn.ISFORMULA(H348)=TRUE</formula>
    </cfRule>
  </conditionalFormatting>
  <conditionalFormatting sqref="H344:H348">
    <cfRule type="duplicateValues" dxfId="6965" priority="595"/>
    <cfRule type="duplicateValues" dxfId="6964" priority="596"/>
    <cfRule type="duplicateValues" dxfId="6963" priority="597"/>
    <cfRule type="expression" dxfId="6962" priority="598">
      <formula>_xlfn.ISFORMULA(H344)=TRUE</formula>
    </cfRule>
  </conditionalFormatting>
  <conditionalFormatting sqref="H344:H347">
    <cfRule type="expression" dxfId="6961" priority="594">
      <formula>_xlfn.ISFORMULA(H344)=TRUE</formula>
    </cfRule>
  </conditionalFormatting>
  <conditionalFormatting sqref="H348">
    <cfRule type="expression" dxfId="6960" priority="593">
      <formula>_xlfn.ISFORMULA(H348)=TRUE</formula>
    </cfRule>
  </conditionalFormatting>
  <conditionalFormatting sqref="H344">
    <cfRule type="expression" dxfId="6959" priority="592">
      <formula>_xlfn.ISFORMULA(H344)=TRUE</formula>
    </cfRule>
  </conditionalFormatting>
  <conditionalFormatting sqref="H345:H348">
    <cfRule type="expression" dxfId="6958" priority="591">
      <formula>_xlfn.ISFORMULA(H345)=TRUE</formula>
    </cfRule>
  </conditionalFormatting>
  <conditionalFormatting sqref="H344:H348">
    <cfRule type="duplicateValues" dxfId="6957" priority="587"/>
  </conditionalFormatting>
  <conditionalFormatting sqref="H344:H348">
    <cfRule type="duplicateValues" dxfId="6956" priority="589"/>
  </conditionalFormatting>
  <conditionalFormatting sqref="H344:H348">
    <cfRule type="duplicateValues" dxfId="6955" priority="588"/>
  </conditionalFormatting>
  <conditionalFormatting sqref="H344:H348">
    <cfRule type="expression" dxfId="6954" priority="590">
      <formula>_xlfn.ISFORMULA(H344)=TRUE</formula>
    </cfRule>
  </conditionalFormatting>
  <conditionalFormatting sqref="H352:H353">
    <cfRule type="expression" dxfId="6953" priority="586">
      <formula>_xlfn.ISFORMULA(H352)=TRUE</formula>
    </cfRule>
  </conditionalFormatting>
  <conditionalFormatting sqref="H352:H353">
    <cfRule type="duplicateValues" dxfId="6952" priority="585"/>
  </conditionalFormatting>
  <conditionalFormatting sqref="H352:H353">
    <cfRule type="duplicateValues" dxfId="6951" priority="584"/>
  </conditionalFormatting>
  <conditionalFormatting sqref="H349:H353">
    <cfRule type="duplicateValues" dxfId="6950" priority="580"/>
    <cfRule type="duplicateValues" dxfId="6949" priority="581"/>
    <cfRule type="duplicateValues" dxfId="6948" priority="582"/>
    <cfRule type="expression" dxfId="6947" priority="583">
      <formula>_xlfn.ISFORMULA(H349)=TRUE</formula>
    </cfRule>
  </conditionalFormatting>
  <conditionalFormatting sqref="H349:H353">
    <cfRule type="expression" dxfId="6946" priority="579">
      <formula>_xlfn.ISFORMULA(H349)=TRUE</formula>
    </cfRule>
  </conditionalFormatting>
  <conditionalFormatting sqref="H349:H351">
    <cfRule type="expression" dxfId="6945" priority="578">
      <formula>_xlfn.ISFORMULA(H349)=TRUE</formula>
    </cfRule>
  </conditionalFormatting>
  <conditionalFormatting sqref="H349">
    <cfRule type="duplicateValues" dxfId="6944" priority="574"/>
  </conditionalFormatting>
  <conditionalFormatting sqref="H349">
    <cfRule type="duplicateValues" dxfId="6943" priority="576"/>
  </conditionalFormatting>
  <conditionalFormatting sqref="H349">
    <cfRule type="duplicateValues" dxfId="6942" priority="575"/>
  </conditionalFormatting>
  <conditionalFormatting sqref="H349">
    <cfRule type="expression" dxfId="6941" priority="577">
      <formula>_xlfn.ISFORMULA(H349)=TRUE</formula>
    </cfRule>
  </conditionalFormatting>
  <conditionalFormatting sqref="H350:H353">
    <cfRule type="expression" dxfId="6940" priority="573">
      <formula>_xlfn.ISFORMULA(H350)=TRUE</formula>
    </cfRule>
  </conditionalFormatting>
  <conditionalFormatting sqref="H360">
    <cfRule type="expression" dxfId="6939" priority="572">
      <formula>_xlfn.ISFORMULA(H360)=TRUE</formula>
    </cfRule>
  </conditionalFormatting>
  <conditionalFormatting sqref="H360">
    <cfRule type="duplicateValues" dxfId="6938" priority="571"/>
  </conditionalFormatting>
  <conditionalFormatting sqref="H360">
    <cfRule type="duplicateValues" dxfId="6937" priority="570"/>
  </conditionalFormatting>
  <conditionalFormatting sqref="H360">
    <cfRule type="duplicateValues" dxfId="6936" priority="566"/>
    <cfRule type="duplicateValues" dxfId="6935" priority="567"/>
    <cfRule type="duplicateValues" dxfId="6934" priority="568"/>
    <cfRule type="expression" dxfId="6933" priority="569">
      <formula>_xlfn.ISFORMULA(H360)=TRUE</formula>
    </cfRule>
  </conditionalFormatting>
  <conditionalFormatting sqref="H360">
    <cfRule type="expression" dxfId="6932" priority="565">
      <formula>_xlfn.ISFORMULA(H360)=TRUE</formula>
    </cfRule>
  </conditionalFormatting>
  <conditionalFormatting sqref="H360">
    <cfRule type="expression" dxfId="6931" priority="564">
      <formula>_xlfn.ISFORMULA(H360)=TRUE</formula>
    </cfRule>
  </conditionalFormatting>
  <conditionalFormatting sqref="H356:H359">
    <cfRule type="expression" dxfId="6930" priority="563">
      <formula>_xlfn.ISFORMULA(H356)=TRUE</formula>
    </cfRule>
  </conditionalFormatting>
  <conditionalFormatting sqref="H356:H359">
    <cfRule type="duplicateValues" dxfId="6929" priority="562"/>
  </conditionalFormatting>
  <conditionalFormatting sqref="H356:H359">
    <cfRule type="duplicateValues" dxfId="6928" priority="561"/>
  </conditionalFormatting>
  <conditionalFormatting sqref="H356:H359">
    <cfRule type="expression" dxfId="6927" priority="560">
      <formula>_xlfn.ISFORMULA(H356)=TRUE</formula>
    </cfRule>
  </conditionalFormatting>
  <conditionalFormatting sqref="H360">
    <cfRule type="expression" dxfId="6926" priority="559">
      <formula>_xlfn.ISFORMULA(H360)=TRUE</formula>
    </cfRule>
  </conditionalFormatting>
  <conditionalFormatting sqref="H356:H360">
    <cfRule type="expression" dxfId="6925" priority="558">
      <formula>_xlfn.ISFORMULA(H356)=TRUE</formula>
    </cfRule>
  </conditionalFormatting>
  <conditionalFormatting sqref="H356:H360">
    <cfRule type="duplicateValues" dxfId="6924" priority="557"/>
  </conditionalFormatting>
  <conditionalFormatting sqref="H356:H360">
    <cfRule type="duplicateValues" dxfId="6923" priority="556"/>
  </conditionalFormatting>
  <conditionalFormatting sqref="H356:H360">
    <cfRule type="expression" dxfId="6922" priority="555">
      <formula>_xlfn.ISFORMULA(H356)=TRUE</formula>
    </cfRule>
  </conditionalFormatting>
  <conditionalFormatting sqref="H356:H360">
    <cfRule type="duplicateValues" dxfId="6921" priority="551"/>
    <cfRule type="duplicateValues" dxfId="6920" priority="552"/>
    <cfRule type="duplicateValues" dxfId="6919" priority="553"/>
    <cfRule type="expression" dxfId="6918" priority="554">
      <formula>_xlfn.ISFORMULA(H356)=TRUE</formula>
    </cfRule>
  </conditionalFormatting>
  <conditionalFormatting sqref="H356:H360">
    <cfRule type="expression" dxfId="6917" priority="550">
      <formula>_xlfn.ISFORMULA(H356)=TRUE</formula>
    </cfRule>
  </conditionalFormatting>
  <conditionalFormatting sqref="H361:H364">
    <cfRule type="expression" dxfId="6916" priority="549">
      <formula>_xlfn.ISFORMULA(H361)=TRUE</formula>
    </cfRule>
  </conditionalFormatting>
  <conditionalFormatting sqref="H361:H364">
    <cfRule type="duplicateValues" dxfId="6915" priority="548"/>
  </conditionalFormatting>
  <conditionalFormatting sqref="H361:H364">
    <cfRule type="duplicateValues" dxfId="6914" priority="547"/>
  </conditionalFormatting>
  <conditionalFormatting sqref="H362:H364">
    <cfRule type="expression" dxfId="6913" priority="546">
      <formula>_xlfn.ISFORMULA(H362)=TRUE</formula>
    </cfRule>
  </conditionalFormatting>
  <conditionalFormatting sqref="H361:H364">
    <cfRule type="duplicateValues" dxfId="6912" priority="542"/>
    <cfRule type="duplicateValues" dxfId="6911" priority="543"/>
    <cfRule type="duplicateValues" dxfId="6910" priority="544"/>
    <cfRule type="expression" dxfId="6909" priority="545">
      <formula>_xlfn.ISFORMULA(H361)=TRUE</formula>
    </cfRule>
  </conditionalFormatting>
  <conditionalFormatting sqref="H362:H364">
    <cfRule type="expression" dxfId="6908" priority="541">
      <formula>_xlfn.ISFORMULA(H362)=TRUE</formula>
    </cfRule>
  </conditionalFormatting>
  <conditionalFormatting sqref="H361:H362">
    <cfRule type="expression" dxfId="6907" priority="540">
      <formula>_xlfn.ISFORMULA(H361)=TRUE</formula>
    </cfRule>
  </conditionalFormatting>
  <conditionalFormatting sqref="H363:H364">
    <cfRule type="expression" dxfId="6906" priority="539">
      <formula>_xlfn.ISFORMULA(H363)=TRUE</formula>
    </cfRule>
  </conditionalFormatting>
  <conditionalFormatting sqref="H361:H364">
    <cfRule type="expression" dxfId="6905" priority="538">
      <formula>_xlfn.ISFORMULA(H361)=TRUE</formula>
    </cfRule>
  </conditionalFormatting>
  <conditionalFormatting sqref="H361:H364">
    <cfRule type="duplicateValues" dxfId="6904" priority="537"/>
  </conditionalFormatting>
  <conditionalFormatting sqref="H361:H364">
    <cfRule type="duplicateValues" dxfId="6903" priority="536"/>
  </conditionalFormatting>
  <conditionalFormatting sqref="H361:H362">
    <cfRule type="expression" dxfId="6902" priority="535">
      <formula>_xlfn.ISFORMULA(H361)=TRUE</formula>
    </cfRule>
  </conditionalFormatting>
  <conditionalFormatting sqref="H363:H364">
    <cfRule type="expression" dxfId="6901" priority="534">
      <formula>_xlfn.ISFORMULA(H363)=TRUE</formula>
    </cfRule>
  </conditionalFormatting>
  <conditionalFormatting sqref="H361:H364">
    <cfRule type="duplicateValues" dxfId="6900" priority="530"/>
    <cfRule type="duplicateValues" dxfId="6899" priority="531"/>
    <cfRule type="duplicateValues" dxfId="6898" priority="532"/>
    <cfRule type="expression" dxfId="6897" priority="533">
      <formula>_xlfn.ISFORMULA(H361)=TRUE</formula>
    </cfRule>
  </conditionalFormatting>
  <conditionalFormatting sqref="H361:H364">
    <cfRule type="expression" dxfId="6896" priority="529">
      <formula>_xlfn.ISFORMULA(H361)=TRUE</formula>
    </cfRule>
  </conditionalFormatting>
  <conditionalFormatting sqref="H365:H369">
    <cfRule type="expression" dxfId="6895" priority="528">
      <formula>_xlfn.ISFORMULA(H365)=TRUE</formula>
    </cfRule>
  </conditionalFormatting>
  <conditionalFormatting sqref="H365:H369">
    <cfRule type="duplicateValues" dxfId="6894" priority="527"/>
  </conditionalFormatting>
  <conditionalFormatting sqref="H365:H369">
    <cfRule type="duplicateValues" dxfId="6893" priority="526"/>
  </conditionalFormatting>
  <conditionalFormatting sqref="H365:H366">
    <cfRule type="expression" dxfId="6892" priority="525">
      <formula>_xlfn.ISFORMULA(H365)=TRUE</formula>
    </cfRule>
  </conditionalFormatting>
  <conditionalFormatting sqref="H367:H368">
    <cfRule type="expression" dxfId="6891" priority="524">
      <formula>_xlfn.ISFORMULA(H367)=TRUE</formula>
    </cfRule>
  </conditionalFormatting>
  <conditionalFormatting sqref="H369">
    <cfRule type="expression" dxfId="6890" priority="523">
      <formula>_xlfn.ISFORMULA(H369)=TRUE</formula>
    </cfRule>
  </conditionalFormatting>
  <conditionalFormatting sqref="H365:H369">
    <cfRule type="duplicateValues" dxfId="6889" priority="519"/>
    <cfRule type="duplicateValues" dxfId="6888" priority="520"/>
    <cfRule type="duplicateValues" dxfId="6887" priority="521"/>
    <cfRule type="expression" dxfId="6886" priority="522">
      <formula>_xlfn.ISFORMULA(H365)=TRUE</formula>
    </cfRule>
  </conditionalFormatting>
  <conditionalFormatting sqref="H365:H366">
    <cfRule type="expression" dxfId="6885" priority="518">
      <formula>_xlfn.ISFORMULA(H365)=TRUE</formula>
    </cfRule>
  </conditionalFormatting>
  <conditionalFormatting sqref="H367:H369">
    <cfRule type="expression" dxfId="6884" priority="517">
      <formula>_xlfn.ISFORMULA(H367)=TRUE</formula>
    </cfRule>
  </conditionalFormatting>
  <conditionalFormatting sqref="H365:H369">
    <cfRule type="expression" dxfId="6883" priority="516">
      <formula>_xlfn.ISFORMULA(H365)=TRUE</formula>
    </cfRule>
  </conditionalFormatting>
  <conditionalFormatting sqref="H365:H369">
    <cfRule type="expression" dxfId="6882" priority="515">
      <formula>_xlfn.ISFORMULA(H365)=TRUE</formula>
    </cfRule>
  </conditionalFormatting>
  <conditionalFormatting sqref="H365:H369">
    <cfRule type="duplicateValues" dxfId="6881" priority="514"/>
  </conditionalFormatting>
  <conditionalFormatting sqref="H365:H369">
    <cfRule type="duplicateValues" dxfId="6880" priority="513"/>
  </conditionalFormatting>
  <conditionalFormatting sqref="H365:H369">
    <cfRule type="expression" dxfId="6879" priority="512">
      <formula>_xlfn.ISFORMULA(H365)=TRUE</formula>
    </cfRule>
  </conditionalFormatting>
  <conditionalFormatting sqref="H365:H369">
    <cfRule type="duplicateValues" dxfId="6878" priority="508"/>
    <cfRule type="duplicateValues" dxfId="6877" priority="509"/>
    <cfRule type="duplicateValues" dxfId="6876" priority="510"/>
    <cfRule type="expression" dxfId="6875" priority="511">
      <formula>_xlfn.ISFORMULA(H365)=TRUE</formula>
    </cfRule>
  </conditionalFormatting>
  <conditionalFormatting sqref="H365:H369">
    <cfRule type="expression" dxfId="6874" priority="507">
      <formula>_xlfn.ISFORMULA(H365)=TRUE</formula>
    </cfRule>
  </conditionalFormatting>
  <conditionalFormatting sqref="H328:H332">
    <cfRule type="expression" dxfId="6873" priority="506">
      <formula>_xlfn.ISFORMULA(H328)=TRUE</formula>
    </cfRule>
  </conditionalFormatting>
  <conditionalFormatting sqref="H333:H334">
    <cfRule type="expression" dxfId="6872" priority="505">
      <formula>_xlfn.ISFORMULA(H333)=TRUE</formula>
    </cfRule>
  </conditionalFormatting>
  <conditionalFormatting sqref="H335:H336">
    <cfRule type="expression" dxfId="6871" priority="504">
      <formula>_xlfn.ISFORMULA(H335)=TRUE</formula>
    </cfRule>
  </conditionalFormatting>
  <conditionalFormatting sqref="H328:H332">
    <cfRule type="expression" dxfId="6870" priority="503">
      <formula>_xlfn.ISFORMULA(H328)=TRUE</formula>
    </cfRule>
  </conditionalFormatting>
  <conditionalFormatting sqref="H333:H334">
    <cfRule type="expression" dxfId="6869" priority="502">
      <formula>_xlfn.ISFORMULA(H333)=TRUE</formula>
    </cfRule>
  </conditionalFormatting>
  <conditionalFormatting sqref="H335">
    <cfRule type="expression" dxfId="6868" priority="501">
      <formula>_xlfn.ISFORMULA(H335)=TRUE</formula>
    </cfRule>
  </conditionalFormatting>
  <conditionalFormatting sqref="H327:H335">
    <cfRule type="duplicateValues" dxfId="6867" priority="497"/>
    <cfRule type="duplicateValues" dxfId="6866" priority="498"/>
    <cfRule type="duplicateValues" dxfId="6865" priority="499"/>
    <cfRule type="expression" dxfId="6864" priority="500">
      <formula>_xlfn.ISFORMULA(H327)=TRUE</formula>
    </cfRule>
  </conditionalFormatting>
  <conditionalFormatting sqref="H328:H332">
    <cfRule type="expression" dxfId="6863" priority="496">
      <formula>_xlfn.ISFORMULA(H328)=TRUE</formula>
    </cfRule>
  </conditionalFormatting>
  <conditionalFormatting sqref="H333:H335">
    <cfRule type="expression" dxfId="6862" priority="495">
      <formula>_xlfn.ISFORMULA(H333)=TRUE</formula>
    </cfRule>
  </conditionalFormatting>
  <conditionalFormatting sqref="H327:H328">
    <cfRule type="expression" dxfId="6861" priority="494">
      <formula>_xlfn.ISFORMULA(H327)=TRUE</formula>
    </cfRule>
  </conditionalFormatting>
  <conditionalFormatting sqref="H329:H335">
    <cfRule type="expression" dxfId="6860" priority="493">
      <formula>_xlfn.ISFORMULA(H329)=TRUE</formula>
    </cfRule>
  </conditionalFormatting>
  <conditionalFormatting sqref="H328:H332">
    <cfRule type="expression" dxfId="6859" priority="492">
      <formula>_xlfn.ISFORMULA(H328)=TRUE</formula>
    </cfRule>
  </conditionalFormatting>
  <conditionalFormatting sqref="H333:H334">
    <cfRule type="expression" dxfId="6858" priority="491">
      <formula>_xlfn.ISFORMULA(H333)=TRUE</formula>
    </cfRule>
  </conditionalFormatting>
  <conditionalFormatting sqref="H335:H336">
    <cfRule type="expression" dxfId="6857" priority="490">
      <formula>_xlfn.ISFORMULA(H335)=TRUE</formula>
    </cfRule>
  </conditionalFormatting>
  <conditionalFormatting sqref="H327:H336">
    <cfRule type="duplicateValues" dxfId="6856" priority="486"/>
    <cfRule type="duplicateValues" dxfId="6855" priority="487"/>
    <cfRule type="duplicateValues" dxfId="6854" priority="488"/>
    <cfRule type="expression" dxfId="6853" priority="489">
      <formula>_xlfn.ISFORMULA(H327)=TRUE</formula>
    </cfRule>
  </conditionalFormatting>
  <conditionalFormatting sqref="H328:H332">
    <cfRule type="expression" dxfId="6852" priority="485">
      <formula>_xlfn.ISFORMULA(H328)=TRUE</formula>
    </cfRule>
  </conditionalFormatting>
  <conditionalFormatting sqref="H333:H336">
    <cfRule type="expression" dxfId="6851" priority="484">
      <formula>_xlfn.ISFORMULA(H333)=TRUE</formula>
    </cfRule>
  </conditionalFormatting>
  <conditionalFormatting sqref="H327:H328">
    <cfRule type="expression" dxfId="6850" priority="483">
      <formula>_xlfn.ISFORMULA(H327)=TRUE</formula>
    </cfRule>
  </conditionalFormatting>
  <conditionalFormatting sqref="H329:H335">
    <cfRule type="expression" dxfId="6849" priority="482">
      <formula>_xlfn.ISFORMULA(H329)=TRUE</formula>
    </cfRule>
  </conditionalFormatting>
  <conditionalFormatting sqref="H327:H336">
    <cfRule type="expression" dxfId="6848" priority="481">
      <formula>_xlfn.ISFORMULA(H327)=TRUE</formula>
    </cfRule>
  </conditionalFormatting>
  <conditionalFormatting sqref="H327:H336">
    <cfRule type="duplicateValues" dxfId="6847" priority="480"/>
  </conditionalFormatting>
  <conditionalFormatting sqref="H327:H336">
    <cfRule type="duplicateValues" dxfId="6846" priority="479"/>
  </conditionalFormatting>
  <conditionalFormatting sqref="H327:H328">
    <cfRule type="expression" dxfId="6845" priority="478">
      <formula>_xlfn.ISFORMULA(H327)=TRUE</formula>
    </cfRule>
  </conditionalFormatting>
  <conditionalFormatting sqref="H329:H335">
    <cfRule type="expression" dxfId="6844" priority="477">
      <formula>_xlfn.ISFORMULA(H329)=TRUE</formula>
    </cfRule>
  </conditionalFormatting>
  <conditionalFormatting sqref="H327:H336">
    <cfRule type="duplicateValues" dxfId="6843" priority="473"/>
    <cfRule type="duplicateValues" dxfId="6842" priority="474"/>
    <cfRule type="duplicateValues" dxfId="6841" priority="475"/>
    <cfRule type="expression" dxfId="6840" priority="476">
      <formula>_xlfn.ISFORMULA(H327)=TRUE</formula>
    </cfRule>
  </conditionalFormatting>
  <conditionalFormatting sqref="H327:H330">
    <cfRule type="expression" dxfId="6839" priority="472">
      <formula>_xlfn.ISFORMULA(H327)=TRUE</formula>
    </cfRule>
  </conditionalFormatting>
  <conditionalFormatting sqref="H331:H336">
    <cfRule type="expression" dxfId="6838" priority="471">
      <formula>_xlfn.ISFORMULA(H331)=TRUE</formula>
    </cfRule>
  </conditionalFormatting>
  <conditionalFormatting sqref="H327:H331">
    <cfRule type="expression" dxfId="6837" priority="470">
      <formula>_xlfn.ISFORMULA(H327)=TRUE</formula>
    </cfRule>
  </conditionalFormatting>
  <conditionalFormatting sqref="H327:H331">
    <cfRule type="expression" dxfId="6836" priority="469">
      <formula>_xlfn.ISFORMULA(H327)=TRUE</formula>
    </cfRule>
  </conditionalFormatting>
  <conditionalFormatting sqref="H331">
    <cfRule type="duplicateValues" dxfId="6835" priority="465"/>
    <cfRule type="duplicateValues" dxfId="6834" priority="466"/>
    <cfRule type="duplicateValues" dxfId="6833" priority="467"/>
    <cfRule type="expression" dxfId="6832" priority="468">
      <formula>_xlfn.ISFORMULA(H331)=TRUE</formula>
    </cfRule>
  </conditionalFormatting>
  <conditionalFormatting sqref="H331">
    <cfRule type="expression" dxfId="6831" priority="464">
      <formula>_xlfn.ISFORMULA(H331)=TRUE</formula>
    </cfRule>
  </conditionalFormatting>
  <conditionalFormatting sqref="H331">
    <cfRule type="expression" dxfId="6830" priority="463">
      <formula>_xlfn.ISFORMULA(H331)=TRUE</formula>
    </cfRule>
  </conditionalFormatting>
  <conditionalFormatting sqref="H327:H330">
    <cfRule type="expression" dxfId="6829" priority="462">
      <formula>_xlfn.ISFORMULA(H327)=TRUE</formula>
    </cfRule>
  </conditionalFormatting>
  <conditionalFormatting sqref="H327:H330">
    <cfRule type="duplicateValues" dxfId="6828" priority="461"/>
  </conditionalFormatting>
  <conditionalFormatting sqref="H327:H330">
    <cfRule type="duplicateValues" dxfId="6827" priority="460"/>
  </conditionalFormatting>
  <conditionalFormatting sqref="H327:H330">
    <cfRule type="expression" dxfId="6826" priority="459">
      <formula>_xlfn.ISFORMULA(H327)=TRUE</formula>
    </cfRule>
  </conditionalFormatting>
  <conditionalFormatting sqref="H331">
    <cfRule type="expression" dxfId="6825" priority="458">
      <formula>_xlfn.ISFORMULA(H331)=TRUE</formula>
    </cfRule>
  </conditionalFormatting>
  <conditionalFormatting sqref="H333:H336">
    <cfRule type="expression" dxfId="6824" priority="457">
      <formula>_xlfn.ISFORMULA(H333)=TRUE</formula>
    </cfRule>
  </conditionalFormatting>
  <conditionalFormatting sqref="H333:H336">
    <cfRule type="expression" dxfId="6823" priority="456">
      <formula>_xlfn.ISFORMULA(H333)=TRUE</formula>
    </cfRule>
  </conditionalFormatting>
  <conditionalFormatting sqref="H332:H336">
    <cfRule type="duplicateValues" dxfId="6822" priority="452"/>
    <cfRule type="duplicateValues" dxfId="6821" priority="453"/>
    <cfRule type="duplicateValues" dxfId="6820" priority="454"/>
    <cfRule type="expression" dxfId="6819" priority="455">
      <formula>_xlfn.ISFORMULA(H332)=TRUE</formula>
    </cfRule>
  </conditionalFormatting>
  <conditionalFormatting sqref="H333:H336">
    <cfRule type="expression" dxfId="6818" priority="451">
      <formula>_xlfn.ISFORMULA(H333)=TRUE</formula>
    </cfRule>
  </conditionalFormatting>
  <conditionalFormatting sqref="H332:H333">
    <cfRule type="expression" dxfId="6817" priority="450">
      <formula>_xlfn.ISFORMULA(H332)=TRUE</formula>
    </cfRule>
  </conditionalFormatting>
  <conditionalFormatting sqref="H334:H336">
    <cfRule type="expression" dxfId="6816" priority="449">
      <formula>_xlfn.ISFORMULA(H334)=TRUE</formula>
    </cfRule>
  </conditionalFormatting>
  <conditionalFormatting sqref="H327:H330">
    <cfRule type="expression" dxfId="6815" priority="448">
      <formula>_xlfn.ISFORMULA(H327)=TRUE</formula>
    </cfRule>
  </conditionalFormatting>
  <conditionalFormatting sqref="H327:H330">
    <cfRule type="duplicateValues" dxfId="6814" priority="447"/>
  </conditionalFormatting>
  <conditionalFormatting sqref="H327:H330">
    <cfRule type="duplicateValues" dxfId="6813" priority="446"/>
  </conditionalFormatting>
  <conditionalFormatting sqref="H328:H330">
    <cfRule type="expression" dxfId="6812" priority="445">
      <formula>_xlfn.ISFORMULA(H328)=TRUE</formula>
    </cfRule>
  </conditionalFormatting>
  <conditionalFormatting sqref="H327:H330">
    <cfRule type="duplicateValues" dxfId="6811" priority="441"/>
    <cfRule type="duplicateValues" dxfId="6810" priority="442"/>
    <cfRule type="duplicateValues" dxfId="6809" priority="443"/>
    <cfRule type="expression" dxfId="6808" priority="444">
      <formula>_xlfn.ISFORMULA(H327)=TRUE</formula>
    </cfRule>
  </conditionalFormatting>
  <conditionalFormatting sqref="H328:H330">
    <cfRule type="expression" dxfId="6807" priority="440">
      <formula>_xlfn.ISFORMULA(H328)=TRUE</formula>
    </cfRule>
  </conditionalFormatting>
  <conditionalFormatting sqref="H327:H328">
    <cfRule type="expression" dxfId="6806" priority="439">
      <formula>_xlfn.ISFORMULA(H327)=TRUE</formula>
    </cfRule>
  </conditionalFormatting>
  <conditionalFormatting sqref="H329:H330">
    <cfRule type="expression" dxfId="6805" priority="438">
      <formula>_xlfn.ISFORMULA(H329)=TRUE</formula>
    </cfRule>
  </conditionalFormatting>
  <conditionalFormatting sqref="H327:H330">
    <cfRule type="expression" dxfId="6804" priority="437">
      <formula>_xlfn.ISFORMULA(H327)=TRUE</formula>
    </cfRule>
  </conditionalFormatting>
  <conditionalFormatting sqref="H327:H330">
    <cfRule type="duplicateValues" dxfId="6803" priority="436"/>
  </conditionalFormatting>
  <conditionalFormatting sqref="H327:H330">
    <cfRule type="duplicateValues" dxfId="6802" priority="435"/>
  </conditionalFormatting>
  <conditionalFormatting sqref="H327:H328">
    <cfRule type="expression" dxfId="6801" priority="434">
      <formula>_xlfn.ISFORMULA(H327)=TRUE</formula>
    </cfRule>
  </conditionalFormatting>
  <conditionalFormatting sqref="H329:H330">
    <cfRule type="expression" dxfId="6800" priority="433">
      <formula>_xlfn.ISFORMULA(H329)=TRUE</formula>
    </cfRule>
  </conditionalFormatting>
  <conditionalFormatting sqref="H327:H330">
    <cfRule type="duplicateValues" dxfId="6799" priority="429"/>
    <cfRule type="duplicateValues" dxfId="6798" priority="430"/>
    <cfRule type="duplicateValues" dxfId="6797" priority="431"/>
    <cfRule type="expression" dxfId="6796" priority="432">
      <formula>_xlfn.ISFORMULA(H327)=TRUE</formula>
    </cfRule>
  </conditionalFormatting>
  <conditionalFormatting sqref="H327:H330">
    <cfRule type="expression" dxfId="6795" priority="428">
      <formula>_xlfn.ISFORMULA(H327)=TRUE</formula>
    </cfRule>
  </conditionalFormatting>
  <conditionalFormatting sqref="H331:H336">
    <cfRule type="expression" dxfId="6794" priority="427">
      <formula>_xlfn.ISFORMULA(H331)=TRUE</formula>
    </cfRule>
  </conditionalFormatting>
  <conditionalFormatting sqref="H331:H336">
    <cfRule type="duplicateValues" dxfId="6793" priority="426"/>
  </conditionalFormatting>
  <conditionalFormatting sqref="H331:H336">
    <cfRule type="duplicateValues" dxfId="6792" priority="425"/>
  </conditionalFormatting>
  <conditionalFormatting sqref="H331:H332">
    <cfRule type="expression" dxfId="6791" priority="424">
      <formula>_xlfn.ISFORMULA(H331)=TRUE</formula>
    </cfRule>
  </conditionalFormatting>
  <conditionalFormatting sqref="H333:H334">
    <cfRule type="expression" dxfId="6790" priority="423">
      <formula>_xlfn.ISFORMULA(H333)=TRUE</formula>
    </cfRule>
  </conditionalFormatting>
  <conditionalFormatting sqref="H335:H336">
    <cfRule type="expression" dxfId="6789" priority="422">
      <formula>_xlfn.ISFORMULA(H335)=TRUE</formula>
    </cfRule>
  </conditionalFormatting>
  <conditionalFormatting sqref="H331:H336">
    <cfRule type="duplicateValues" dxfId="6788" priority="418"/>
    <cfRule type="duplicateValues" dxfId="6787" priority="419"/>
    <cfRule type="duplicateValues" dxfId="6786" priority="420"/>
    <cfRule type="expression" dxfId="6785" priority="421">
      <formula>_xlfn.ISFORMULA(H331)=TRUE</formula>
    </cfRule>
  </conditionalFormatting>
  <conditionalFormatting sqref="H331:H332">
    <cfRule type="expression" dxfId="6784" priority="417">
      <formula>_xlfn.ISFORMULA(H331)=TRUE</formula>
    </cfRule>
  </conditionalFormatting>
  <conditionalFormatting sqref="H333:H336">
    <cfRule type="expression" dxfId="6783" priority="416">
      <formula>_xlfn.ISFORMULA(H333)=TRUE</formula>
    </cfRule>
  </conditionalFormatting>
  <conditionalFormatting sqref="H331:H335">
    <cfRule type="expression" dxfId="6782" priority="415">
      <formula>_xlfn.ISFORMULA(H331)=TRUE</formula>
    </cfRule>
  </conditionalFormatting>
  <conditionalFormatting sqref="H331:H336">
    <cfRule type="expression" dxfId="6781" priority="414">
      <formula>_xlfn.ISFORMULA(H331)=TRUE</formula>
    </cfRule>
  </conditionalFormatting>
  <conditionalFormatting sqref="H331:H336">
    <cfRule type="duplicateValues" dxfId="6780" priority="413"/>
  </conditionalFormatting>
  <conditionalFormatting sqref="H331:H336">
    <cfRule type="duplicateValues" dxfId="6779" priority="412"/>
  </conditionalFormatting>
  <conditionalFormatting sqref="H331:H335">
    <cfRule type="expression" dxfId="6778" priority="411">
      <formula>_xlfn.ISFORMULA(H331)=TRUE</formula>
    </cfRule>
  </conditionalFormatting>
  <conditionalFormatting sqref="H331:H336">
    <cfRule type="duplicateValues" dxfId="6777" priority="407"/>
    <cfRule type="duplicateValues" dxfId="6776" priority="408"/>
    <cfRule type="duplicateValues" dxfId="6775" priority="409"/>
    <cfRule type="expression" dxfId="6774" priority="410">
      <formula>_xlfn.ISFORMULA(H331)=TRUE</formula>
    </cfRule>
  </conditionalFormatting>
  <conditionalFormatting sqref="H331:H336">
    <cfRule type="expression" dxfId="6773" priority="406">
      <formula>_xlfn.ISFORMULA(H331)=TRUE</formula>
    </cfRule>
  </conditionalFormatting>
  <conditionalFormatting sqref="H327:H336">
    <cfRule type="expression" dxfId="6772" priority="405">
      <formula>_xlfn.ISFORMULA(H327)=TRUE</formula>
    </cfRule>
  </conditionalFormatting>
  <conditionalFormatting sqref="H327:H336">
    <cfRule type="duplicateValues" dxfId="6771" priority="404"/>
  </conditionalFormatting>
  <conditionalFormatting sqref="H327:H336">
    <cfRule type="duplicateValues" dxfId="6770" priority="403"/>
  </conditionalFormatting>
  <conditionalFormatting sqref="H327:H328">
    <cfRule type="expression" dxfId="6769" priority="402">
      <formula>_xlfn.ISFORMULA(H327)=TRUE</formula>
    </cfRule>
  </conditionalFormatting>
  <conditionalFormatting sqref="H329:H335">
    <cfRule type="expression" dxfId="6768" priority="401">
      <formula>_xlfn.ISFORMULA(H329)=TRUE</formula>
    </cfRule>
  </conditionalFormatting>
  <conditionalFormatting sqref="H327:H336">
    <cfRule type="duplicateValues" dxfId="6767" priority="397"/>
    <cfRule type="duplicateValues" dxfId="6766" priority="398"/>
    <cfRule type="duplicateValues" dxfId="6765" priority="399"/>
    <cfRule type="expression" dxfId="6764" priority="400">
      <formula>_xlfn.ISFORMULA(H327)=TRUE</formula>
    </cfRule>
  </conditionalFormatting>
  <conditionalFormatting sqref="H327:H330">
    <cfRule type="expression" dxfId="6763" priority="396">
      <formula>_xlfn.ISFORMULA(H327)=TRUE</formula>
    </cfRule>
  </conditionalFormatting>
  <conditionalFormatting sqref="H331:H336">
    <cfRule type="expression" dxfId="6762" priority="395">
      <formula>_xlfn.ISFORMULA(H331)=TRUE</formula>
    </cfRule>
  </conditionalFormatting>
  <conditionalFormatting sqref="H327:H331">
    <cfRule type="duplicateValues" dxfId="6761" priority="391"/>
    <cfRule type="duplicateValues" dxfId="6760" priority="392"/>
    <cfRule type="duplicateValues" dxfId="6759" priority="393"/>
    <cfRule type="expression" dxfId="6758" priority="394">
      <formula>_xlfn.ISFORMULA(H327)=TRUE</formula>
    </cfRule>
  </conditionalFormatting>
  <conditionalFormatting sqref="H327:H330">
    <cfRule type="expression" dxfId="6757" priority="390">
      <formula>_xlfn.ISFORMULA(H327)=TRUE</formula>
    </cfRule>
  </conditionalFormatting>
  <conditionalFormatting sqref="H331">
    <cfRule type="expression" dxfId="6756" priority="389">
      <formula>_xlfn.ISFORMULA(H331)=TRUE</formula>
    </cfRule>
  </conditionalFormatting>
  <conditionalFormatting sqref="H327">
    <cfRule type="expression" dxfId="6755" priority="388">
      <formula>_xlfn.ISFORMULA(H327)=TRUE</formula>
    </cfRule>
  </conditionalFormatting>
  <conditionalFormatting sqref="H328:H331">
    <cfRule type="expression" dxfId="6754" priority="387">
      <formula>_xlfn.ISFORMULA(H328)=TRUE</formula>
    </cfRule>
  </conditionalFormatting>
  <conditionalFormatting sqref="H327:H331">
    <cfRule type="duplicateValues" dxfId="6753" priority="383"/>
  </conditionalFormatting>
  <conditionalFormatting sqref="H327:H331">
    <cfRule type="duplicateValues" dxfId="6752" priority="385"/>
  </conditionalFormatting>
  <conditionalFormatting sqref="H327:H331">
    <cfRule type="duplicateValues" dxfId="6751" priority="384"/>
  </conditionalFormatting>
  <conditionalFormatting sqref="H327:H331">
    <cfRule type="expression" dxfId="6750" priority="386">
      <formula>_xlfn.ISFORMULA(H327)=TRUE</formula>
    </cfRule>
  </conditionalFormatting>
  <conditionalFormatting sqref="H335:H336">
    <cfRule type="expression" dxfId="6749" priority="382">
      <formula>_xlfn.ISFORMULA(H335)=TRUE</formula>
    </cfRule>
  </conditionalFormatting>
  <conditionalFormatting sqref="H335:H336">
    <cfRule type="duplicateValues" dxfId="6748" priority="381"/>
  </conditionalFormatting>
  <conditionalFormatting sqref="H335:H336">
    <cfRule type="duplicateValues" dxfId="6747" priority="380"/>
  </conditionalFormatting>
  <conditionalFormatting sqref="H332:H336">
    <cfRule type="duplicateValues" dxfId="6746" priority="376"/>
    <cfRule type="duplicateValues" dxfId="6745" priority="377"/>
    <cfRule type="duplicateValues" dxfId="6744" priority="378"/>
    <cfRule type="expression" dxfId="6743" priority="379">
      <formula>_xlfn.ISFORMULA(H332)=TRUE</formula>
    </cfRule>
  </conditionalFormatting>
  <conditionalFormatting sqref="H332:H336">
    <cfRule type="expression" dxfId="6742" priority="375">
      <formula>_xlfn.ISFORMULA(H332)=TRUE</formula>
    </cfRule>
  </conditionalFormatting>
  <conditionalFormatting sqref="H332:H334">
    <cfRule type="expression" dxfId="6741" priority="374">
      <formula>_xlfn.ISFORMULA(H332)=TRUE</formula>
    </cfRule>
  </conditionalFormatting>
  <conditionalFormatting sqref="H332">
    <cfRule type="duplicateValues" dxfId="6740" priority="370"/>
  </conditionalFormatting>
  <conditionalFormatting sqref="H332">
    <cfRule type="duplicateValues" dxfId="6739" priority="372"/>
  </conditionalFormatting>
  <conditionalFormatting sqref="H332">
    <cfRule type="duplicateValues" dxfId="6738" priority="371"/>
  </conditionalFormatting>
  <conditionalFormatting sqref="H332">
    <cfRule type="expression" dxfId="6737" priority="373">
      <formula>_xlfn.ISFORMULA(H332)=TRUE</formula>
    </cfRule>
  </conditionalFormatting>
  <conditionalFormatting sqref="H333:H336">
    <cfRule type="expression" dxfId="6736" priority="369">
      <formula>_xlfn.ISFORMULA(H333)=TRUE</formula>
    </cfRule>
  </conditionalFormatting>
  <conditionalFormatting sqref="H337:H339">
    <cfRule type="expression" dxfId="6735" priority="368">
      <formula>_xlfn.ISFORMULA(H337)=TRUE</formula>
    </cfRule>
  </conditionalFormatting>
  <conditionalFormatting sqref="H337:H338">
    <cfRule type="expression" dxfId="6734" priority="367">
      <formula>_xlfn.ISFORMULA(H337)=TRUE</formula>
    </cfRule>
  </conditionalFormatting>
  <conditionalFormatting sqref="H337:H338">
    <cfRule type="duplicateValues" dxfId="6733" priority="363"/>
    <cfRule type="duplicateValues" dxfId="6732" priority="364"/>
    <cfRule type="duplicateValues" dxfId="6731" priority="365"/>
    <cfRule type="expression" dxfId="6730" priority="366">
      <formula>_xlfn.ISFORMULA(H337)=TRUE</formula>
    </cfRule>
  </conditionalFormatting>
  <conditionalFormatting sqref="H337:H338">
    <cfRule type="expression" dxfId="6729" priority="362">
      <formula>_xlfn.ISFORMULA(H337)=TRUE</formula>
    </cfRule>
  </conditionalFormatting>
  <conditionalFormatting sqref="H337:H338">
    <cfRule type="expression" dxfId="6728" priority="361">
      <formula>_xlfn.ISFORMULA(H337)=TRUE</formula>
    </cfRule>
  </conditionalFormatting>
  <conditionalFormatting sqref="H337:H338">
    <cfRule type="duplicateValues" dxfId="6727" priority="360"/>
  </conditionalFormatting>
  <conditionalFormatting sqref="H337:H338">
    <cfRule type="duplicateValues" dxfId="6726" priority="359"/>
  </conditionalFormatting>
  <conditionalFormatting sqref="H337:H338">
    <cfRule type="expression" dxfId="6725" priority="358">
      <formula>_xlfn.ISFORMULA(H337)=TRUE</formula>
    </cfRule>
  </conditionalFormatting>
  <conditionalFormatting sqref="H337">
    <cfRule type="expression" dxfId="6724" priority="357">
      <formula>_xlfn.ISFORMULA(H337)=TRUE</formula>
    </cfRule>
  </conditionalFormatting>
  <conditionalFormatting sqref="H338">
    <cfRule type="expression" dxfId="6723" priority="356">
      <formula>_xlfn.ISFORMULA(H338)=TRUE</formula>
    </cfRule>
  </conditionalFormatting>
  <conditionalFormatting sqref="H337">
    <cfRule type="expression" dxfId="6722" priority="355">
      <formula>_xlfn.ISFORMULA(H337)=TRUE</formula>
    </cfRule>
  </conditionalFormatting>
  <conditionalFormatting sqref="H338">
    <cfRule type="expression" dxfId="6721" priority="354">
      <formula>_xlfn.ISFORMULA(H338)=TRUE</formula>
    </cfRule>
  </conditionalFormatting>
  <conditionalFormatting sqref="H337:H338">
    <cfRule type="duplicateValues" dxfId="6720" priority="350"/>
    <cfRule type="duplicateValues" dxfId="6719" priority="351"/>
    <cfRule type="duplicateValues" dxfId="6718" priority="352"/>
    <cfRule type="expression" dxfId="6717" priority="353">
      <formula>_xlfn.ISFORMULA(H337)=TRUE</formula>
    </cfRule>
  </conditionalFormatting>
  <conditionalFormatting sqref="H337:H338">
    <cfRule type="expression" dxfId="6716" priority="349">
      <formula>_xlfn.ISFORMULA(H337)=TRUE</formula>
    </cfRule>
  </conditionalFormatting>
  <conditionalFormatting sqref="H337:H338">
    <cfRule type="expression" dxfId="6715" priority="348">
      <formula>_xlfn.ISFORMULA(H337)=TRUE</formula>
    </cfRule>
  </conditionalFormatting>
  <conditionalFormatting sqref="H338:H340">
    <cfRule type="expression" dxfId="6714" priority="347">
      <formula>_xlfn.ISFORMULA(H338)=TRUE</formula>
    </cfRule>
  </conditionalFormatting>
  <conditionalFormatting sqref="H337:H340">
    <cfRule type="duplicateValues" dxfId="6713" priority="343"/>
    <cfRule type="duplicateValues" dxfId="6712" priority="344"/>
    <cfRule type="duplicateValues" dxfId="6711" priority="345"/>
    <cfRule type="expression" dxfId="6710" priority="346">
      <formula>_xlfn.ISFORMULA(H337)=TRUE</formula>
    </cfRule>
  </conditionalFormatting>
  <conditionalFormatting sqref="H338:H340">
    <cfRule type="expression" dxfId="6709" priority="342">
      <formula>_xlfn.ISFORMULA(H338)=TRUE</formula>
    </cfRule>
  </conditionalFormatting>
  <conditionalFormatting sqref="H337:H338">
    <cfRule type="expression" dxfId="6708" priority="341">
      <formula>_xlfn.ISFORMULA(H337)=TRUE</formula>
    </cfRule>
  </conditionalFormatting>
  <conditionalFormatting sqref="H339:H340">
    <cfRule type="expression" dxfId="6707" priority="340">
      <formula>_xlfn.ISFORMULA(H339)=TRUE</formula>
    </cfRule>
  </conditionalFormatting>
  <conditionalFormatting sqref="H337:H340">
    <cfRule type="expression" dxfId="6706" priority="339">
      <formula>_xlfn.ISFORMULA(H337)=TRUE</formula>
    </cfRule>
  </conditionalFormatting>
  <conditionalFormatting sqref="H337:H340">
    <cfRule type="duplicateValues" dxfId="6705" priority="338"/>
  </conditionalFormatting>
  <conditionalFormatting sqref="H337:H340">
    <cfRule type="duplicateValues" dxfId="6704" priority="337"/>
  </conditionalFormatting>
  <conditionalFormatting sqref="H337:H338">
    <cfRule type="expression" dxfId="6703" priority="336">
      <formula>_xlfn.ISFORMULA(H337)=TRUE</formula>
    </cfRule>
  </conditionalFormatting>
  <conditionalFormatting sqref="H339:H340">
    <cfRule type="expression" dxfId="6702" priority="335">
      <formula>_xlfn.ISFORMULA(H339)=TRUE</formula>
    </cfRule>
  </conditionalFormatting>
  <conditionalFormatting sqref="H337:H340">
    <cfRule type="duplicateValues" dxfId="6701" priority="331"/>
    <cfRule type="duplicateValues" dxfId="6700" priority="332"/>
    <cfRule type="duplicateValues" dxfId="6699" priority="333"/>
    <cfRule type="expression" dxfId="6698" priority="334">
      <formula>_xlfn.ISFORMULA(H337)=TRUE</formula>
    </cfRule>
  </conditionalFormatting>
  <conditionalFormatting sqref="H337:H340">
    <cfRule type="expression" dxfId="6697" priority="330">
      <formula>_xlfn.ISFORMULA(H337)=TRUE</formula>
    </cfRule>
  </conditionalFormatting>
  <conditionalFormatting sqref="H337:H340">
    <cfRule type="expression" dxfId="6696" priority="329">
      <formula>_xlfn.ISFORMULA(H337)=TRUE</formula>
    </cfRule>
  </conditionalFormatting>
  <conditionalFormatting sqref="H337:H340">
    <cfRule type="expression" dxfId="6695" priority="328">
      <formula>_xlfn.ISFORMULA(H337)=TRUE</formula>
    </cfRule>
  </conditionalFormatting>
  <conditionalFormatting sqref="H337:H340">
    <cfRule type="expression" dxfId="6694" priority="327">
      <formula>_xlfn.ISFORMULA(H337)=TRUE</formula>
    </cfRule>
  </conditionalFormatting>
  <conditionalFormatting sqref="H337:H340">
    <cfRule type="duplicateValues" dxfId="6693" priority="326"/>
  </conditionalFormatting>
  <conditionalFormatting sqref="H337:H340">
    <cfRule type="duplicateValues" dxfId="6692" priority="325"/>
  </conditionalFormatting>
  <conditionalFormatting sqref="H337:H340">
    <cfRule type="expression" dxfId="6691" priority="324">
      <formula>_xlfn.ISFORMULA(H337)=TRUE</formula>
    </cfRule>
  </conditionalFormatting>
  <conditionalFormatting sqref="H337:H340">
    <cfRule type="expression" dxfId="6690" priority="323">
      <formula>_xlfn.ISFORMULA(H337)=TRUE</formula>
    </cfRule>
  </conditionalFormatting>
  <conditionalFormatting sqref="H337:H340">
    <cfRule type="duplicateValues" dxfId="6689" priority="322"/>
  </conditionalFormatting>
  <conditionalFormatting sqref="H337:H340">
    <cfRule type="duplicateValues" dxfId="6688" priority="321"/>
  </conditionalFormatting>
  <conditionalFormatting sqref="H337:H340">
    <cfRule type="expression" dxfId="6687" priority="320">
      <formula>_xlfn.ISFORMULA(H337)=TRUE</formula>
    </cfRule>
  </conditionalFormatting>
  <conditionalFormatting sqref="H337:H340">
    <cfRule type="expression" dxfId="6686" priority="319">
      <formula>_xlfn.ISFORMULA(H337)=TRUE</formula>
    </cfRule>
  </conditionalFormatting>
  <conditionalFormatting sqref="H337:H340">
    <cfRule type="duplicateValues" dxfId="6685" priority="318"/>
  </conditionalFormatting>
  <conditionalFormatting sqref="H337:H340">
    <cfRule type="duplicateValues" dxfId="6684" priority="317"/>
  </conditionalFormatting>
  <conditionalFormatting sqref="H337:H340">
    <cfRule type="expression" dxfId="6683" priority="316">
      <formula>_xlfn.ISFORMULA(H337)=TRUE</formula>
    </cfRule>
  </conditionalFormatting>
  <conditionalFormatting sqref="H337:H340">
    <cfRule type="duplicateValues" dxfId="6682" priority="312"/>
    <cfRule type="duplicateValues" dxfId="6681" priority="313"/>
    <cfRule type="duplicateValues" dxfId="6680" priority="314"/>
    <cfRule type="expression" dxfId="6679" priority="315">
      <formula>_xlfn.ISFORMULA(H337)=TRUE</formula>
    </cfRule>
  </conditionalFormatting>
  <conditionalFormatting sqref="H337:H340">
    <cfRule type="expression" dxfId="6678" priority="311">
      <formula>_xlfn.ISFORMULA(H337)=TRUE</formula>
    </cfRule>
  </conditionalFormatting>
  <conditionalFormatting sqref="H341">
    <cfRule type="expression" dxfId="6677" priority="310">
      <formula>_xlfn.ISFORMULA(H341)=TRUE</formula>
    </cfRule>
  </conditionalFormatting>
  <conditionalFormatting sqref="H341">
    <cfRule type="duplicateValues" dxfId="6676" priority="306"/>
    <cfRule type="duplicateValues" dxfId="6675" priority="307"/>
    <cfRule type="duplicateValues" dxfId="6674" priority="308"/>
    <cfRule type="expression" dxfId="6673" priority="309">
      <formula>_xlfn.ISFORMULA(H341)=TRUE</formula>
    </cfRule>
  </conditionalFormatting>
  <conditionalFormatting sqref="H341">
    <cfRule type="expression" dxfId="6672" priority="305">
      <formula>_xlfn.ISFORMULA(H341)=TRUE</formula>
    </cfRule>
  </conditionalFormatting>
  <conditionalFormatting sqref="H341">
    <cfRule type="expression" dxfId="6671" priority="304">
      <formula>_xlfn.ISFORMULA(H341)=TRUE</formula>
    </cfRule>
  </conditionalFormatting>
  <conditionalFormatting sqref="H341">
    <cfRule type="expression" dxfId="6670" priority="303">
      <formula>_xlfn.ISFORMULA(H341)=TRUE</formula>
    </cfRule>
  </conditionalFormatting>
  <conditionalFormatting sqref="H341">
    <cfRule type="duplicateValues" dxfId="6669" priority="302"/>
  </conditionalFormatting>
  <conditionalFormatting sqref="H341">
    <cfRule type="duplicateValues" dxfId="6668" priority="301"/>
  </conditionalFormatting>
  <conditionalFormatting sqref="H341">
    <cfRule type="expression" dxfId="6667" priority="300">
      <formula>_xlfn.ISFORMULA(H341)=TRUE</formula>
    </cfRule>
  </conditionalFormatting>
  <conditionalFormatting sqref="H341">
    <cfRule type="duplicateValues" dxfId="6666" priority="296"/>
    <cfRule type="duplicateValues" dxfId="6665" priority="297"/>
    <cfRule type="duplicateValues" dxfId="6664" priority="298"/>
    <cfRule type="expression" dxfId="6663" priority="299">
      <formula>_xlfn.ISFORMULA(H341)=TRUE</formula>
    </cfRule>
  </conditionalFormatting>
  <conditionalFormatting sqref="H341">
    <cfRule type="expression" dxfId="6662" priority="295">
      <formula>_xlfn.ISFORMULA(H341)=TRUE</formula>
    </cfRule>
  </conditionalFormatting>
  <conditionalFormatting sqref="H341">
    <cfRule type="expression" dxfId="6661" priority="294">
      <formula>_xlfn.ISFORMULA(H341)=TRUE</formula>
    </cfRule>
  </conditionalFormatting>
  <conditionalFormatting sqref="H341">
    <cfRule type="expression" dxfId="6660" priority="293">
      <formula>_xlfn.ISFORMULA(H341)=TRUE</formula>
    </cfRule>
  </conditionalFormatting>
  <conditionalFormatting sqref="H341">
    <cfRule type="duplicateValues" dxfId="6659" priority="289"/>
    <cfRule type="duplicateValues" dxfId="6658" priority="290"/>
    <cfRule type="duplicateValues" dxfId="6657" priority="291"/>
    <cfRule type="expression" dxfId="6656" priority="292">
      <formula>_xlfn.ISFORMULA(H341)=TRUE</formula>
    </cfRule>
  </conditionalFormatting>
  <conditionalFormatting sqref="H341">
    <cfRule type="expression" dxfId="6655" priority="288">
      <formula>_xlfn.ISFORMULA(H341)=TRUE</formula>
    </cfRule>
  </conditionalFormatting>
  <conditionalFormatting sqref="H341">
    <cfRule type="expression" dxfId="6654" priority="287">
      <formula>_xlfn.ISFORMULA(H341)=TRUE</formula>
    </cfRule>
  </conditionalFormatting>
  <conditionalFormatting sqref="H341">
    <cfRule type="expression" dxfId="6653" priority="286">
      <formula>_xlfn.ISFORMULA(H341)=TRUE</formula>
    </cfRule>
  </conditionalFormatting>
  <conditionalFormatting sqref="H341">
    <cfRule type="expression" dxfId="6652" priority="285">
      <formula>_xlfn.ISFORMULA(H341)=TRUE</formula>
    </cfRule>
  </conditionalFormatting>
  <conditionalFormatting sqref="H341">
    <cfRule type="duplicateValues" dxfId="6651" priority="284"/>
  </conditionalFormatting>
  <conditionalFormatting sqref="H341">
    <cfRule type="duplicateValues" dxfId="6650" priority="283"/>
  </conditionalFormatting>
  <conditionalFormatting sqref="H341">
    <cfRule type="duplicateValues" dxfId="6649" priority="279"/>
    <cfRule type="duplicateValues" dxfId="6648" priority="280"/>
    <cfRule type="duplicateValues" dxfId="6647" priority="281"/>
    <cfRule type="expression" dxfId="6646" priority="282">
      <formula>_xlfn.ISFORMULA(H341)=TRUE</formula>
    </cfRule>
  </conditionalFormatting>
  <conditionalFormatting sqref="H341">
    <cfRule type="expression" dxfId="6645" priority="278">
      <formula>_xlfn.ISFORMULA(H341)=TRUE</formula>
    </cfRule>
  </conditionalFormatting>
  <conditionalFormatting sqref="H341">
    <cfRule type="expression" dxfId="6644" priority="277">
      <formula>_xlfn.ISFORMULA(H341)=TRUE</formula>
    </cfRule>
  </conditionalFormatting>
  <conditionalFormatting sqref="H341">
    <cfRule type="expression" dxfId="6643" priority="276">
      <formula>_xlfn.ISFORMULA(H341)=TRUE</formula>
    </cfRule>
  </conditionalFormatting>
  <conditionalFormatting sqref="H341">
    <cfRule type="expression" dxfId="6642" priority="275">
      <formula>_xlfn.ISFORMULA(H341)=TRUE</formula>
    </cfRule>
  </conditionalFormatting>
  <conditionalFormatting sqref="H341">
    <cfRule type="duplicateValues" dxfId="6641" priority="274"/>
  </conditionalFormatting>
  <conditionalFormatting sqref="H341">
    <cfRule type="duplicateValues" dxfId="6640" priority="273"/>
  </conditionalFormatting>
  <conditionalFormatting sqref="H341">
    <cfRule type="expression" dxfId="6639" priority="272">
      <formula>_xlfn.ISFORMULA(H341)=TRUE</formula>
    </cfRule>
  </conditionalFormatting>
  <conditionalFormatting sqref="H341">
    <cfRule type="duplicateValues" dxfId="6638" priority="268"/>
    <cfRule type="duplicateValues" dxfId="6637" priority="269"/>
    <cfRule type="duplicateValues" dxfId="6636" priority="270"/>
    <cfRule type="expression" dxfId="6635" priority="271">
      <formula>_xlfn.ISFORMULA(H341)=TRUE</formula>
    </cfRule>
  </conditionalFormatting>
  <conditionalFormatting sqref="H341">
    <cfRule type="expression" dxfId="6634" priority="267">
      <formula>_xlfn.ISFORMULA(H341)=TRUE</formula>
    </cfRule>
  </conditionalFormatting>
  <conditionalFormatting sqref="H344">
    <cfRule type="expression" dxfId="6633" priority="266">
      <formula>_xlfn.ISFORMULA(H344)=TRUE</formula>
    </cfRule>
  </conditionalFormatting>
  <conditionalFormatting sqref="H345:H346">
    <cfRule type="expression" dxfId="6632" priority="265">
      <formula>_xlfn.ISFORMULA(H345)=TRUE</formula>
    </cfRule>
  </conditionalFormatting>
  <conditionalFormatting sqref="H347:H353">
    <cfRule type="expression" dxfId="6631" priority="264">
      <formula>_xlfn.ISFORMULA(H347)=TRUE</formula>
    </cfRule>
  </conditionalFormatting>
  <conditionalFormatting sqref="H344:H353">
    <cfRule type="duplicateValues" dxfId="6630" priority="260"/>
    <cfRule type="duplicateValues" dxfId="6629" priority="261"/>
    <cfRule type="duplicateValues" dxfId="6628" priority="262"/>
    <cfRule type="expression" dxfId="6627" priority="263">
      <formula>_xlfn.ISFORMULA(H344)=TRUE</formula>
    </cfRule>
  </conditionalFormatting>
  <conditionalFormatting sqref="H344">
    <cfRule type="expression" dxfId="6626" priority="259">
      <formula>_xlfn.ISFORMULA(H344)=TRUE</formula>
    </cfRule>
  </conditionalFormatting>
  <conditionalFormatting sqref="H345:H348">
    <cfRule type="expression" dxfId="6625" priority="258">
      <formula>_xlfn.ISFORMULA(H345)=TRUE</formula>
    </cfRule>
  </conditionalFormatting>
  <conditionalFormatting sqref="H349:H353">
    <cfRule type="expression" dxfId="6624" priority="257">
      <formula>_xlfn.ISFORMULA(H349)=TRUE</formula>
    </cfRule>
  </conditionalFormatting>
  <conditionalFormatting sqref="H344:H347">
    <cfRule type="expression" dxfId="6623" priority="256">
      <formula>_xlfn.ISFORMULA(H344)=TRUE</formula>
    </cfRule>
  </conditionalFormatting>
  <conditionalFormatting sqref="H353">
    <cfRule type="duplicateValues" dxfId="6622" priority="252"/>
    <cfRule type="duplicateValues" dxfId="6621" priority="253"/>
    <cfRule type="duplicateValues" dxfId="6620" priority="254"/>
    <cfRule type="expression" dxfId="6619" priority="255">
      <formula>_xlfn.ISFORMULA(H353)=TRUE</formula>
    </cfRule>
  </conditionalFormatting>
  <conditionalFormatting sqref="H353">
    <cfRule type="expression" dxfId="6618" priority="251">
      <formula>_xlfn.ISFORMULA(H353)=TRUE</formula>
    </cfRule>
  </conditionalFormatting>
  <conditionalFormatting sqref="H353">
    <cfRule type="expression" dxfId="6617" priority="250">
      <formula>_xlfn.ISFORMULA(H353)=TRUE</formula>
    </cfRule>
  </conditionalFormatting>
  <conditionalFormatting sqref="H344:H348">
    <cfRule type="expression" dxfId="6616" priority="249">
      <formula>_xlfn.ISFORMULA(H344)=TRUE</formula>
    </cfRule>
  </conditionalFormatting>
  <conditionalFormatting sqref="H344:H348">
    <cfRule type="duplicateValues" dxfId="6615" priority="248"/>
  </conditionalFormatting>
  <conditionalFormatting sqref="H344:H348">
    <cfRule type="duplicateValues" dxfId="6614" priority="247"/>
  </conditionalFormatting>
  <conditionalFormatting sqref="H344:H347">
    <cfRule type="expression" dxfId="6613" priority="246">
      <formula>_xlfn.ISFORMULA(H344)=TRUE</formula>
    </cfRule>
  </conditionalFormatting>
  <conditionalFormatting sqref="H344:H348">
    <cfRule type="duplicateValues" dxfId="6612" priority="242"/>
    <cfRule type="duplicateValues" dxfId="6611" priority="243"/>
    <cfRule type="duplicateValues" dxfId="6610" priority="244"/>
    <cfRule type="expression" dxfId="6609" priority="245">
      <formula>_xlfn.ISFORMULA(H344)=TRUE</formula>
    </cfRule>
  </conditionalFormatting>
  <conditionalFormatting sqref="H344:H348">
    <cfRule type="expression" dxfId="6608" priority="241">
      <formula>_xlfn.ISFORMULA(H344)=TRUE</formula>
    </cfRule>
  </conditionalFormatting>
  <conditionalFormatting sqref="H349:H352">
    <cfRule type="expression" dxfId="6607" priority="240">
      <formula>_xlfn.ISFORMULA(H349)=TRUE</formula>
    </cfRule>
  </conditionalFormatting>
  <conditionalFormatting sqref="H349:H352">
    <cfRule type="duplicateValues" dxfId="6606" priority="239"/>
  </conditionalFormatting>
  <conditionalFormatting sqref="H349:H352">
    <cfRule type="duplicateValues" dxfId="6605" priority="238"/>
  </conditionalFormatting>
  <conditionalFormatting sqref="H349:H352">
    <cfRule type="expression" dxfId="6604" priority="237">
      <formula>_xlfn.ISFORMULA(H349)=TRUE</formula>
    </cfRule>
  </conditionalFormatting>
  <conditionalFormatting sqref="H353">
    <cfRule type="expression" dxfId="6603" priority="236">
      <formula>_xlfn.ISFORMULA(H353)=TRUE</formula>
    </cfRule>
  </conditionalFormatting>
  <conditionalFormatting sqref="H345:H349">
    <cfRule type="expression" dxfId="6602" priority="235">
      <formula>_xlfn.ISFORMULA(H345)=TRUE</formula>
    </cfRule>
  </conditionalFormatting>
  <conditionalFormatting sqref="H350:H351">
    <cfRule type="expression" dxfId="6601" priority="234">
      <formula>_xlfn.ISFORMULA(H350)=TRUE</formula>
    </cfRule>
  </conditionalFormatting>
  <conditionalFormatting sqref="H352">
    <cfRule type="expression" dxfId="6600" priority="233">
      <formula>_xlfn.ISFORMULA(H352)=TRUE</formula>
    </cfRule>
  </conditionalFormatting>
  <conditionalFormatting sqref="H345:H349">
    <cfRule type="expression" dxfId="6599" priority="232">
      <formula>_xlfn.ISFORMULA(H345)=TRUE</formula>
    </cfRule>
  </conditionalFormatting>
  <conditionalFormatting sqref="H350:H351">
    <cfRule type="expression" dxfId="6598" priority="231">
      <formula>_xlfn.ISFORMULA(H350)=TRUE</formula>
    </cfRule>
  </conditionalFormatting>
  <conditionalFormatting sqref="H352">
    <cfRule type="expression" dxfId="6597" priority="230">
      <formula>_xlfn.ISFORMULA(H352)=TRUE</formula>
    </cfRule>
  </conditionalFormatting>
  <conditionalFormatting sqref="H344:H352">
    <cfRule type="duplicateValues" dxfId="6596" priority="226"/>
    <cfRule type="duplicateValues" dxfId="6595" priority="227"/>
    <cfRule type="duplicateValues" dxfId="6594" priority="228"/>
    <cfRule type="expression" dxfId="6593" priority="229">
      <formula>_xlfn.ISFORMULA(H344)=TRUE</formula>
    </cfRule>
  </conditionalFormatting>
  <conditionalFormatting sqref="H345:H349">
    <cfRule type="expression" dxfId="6592" priority="225">
      <formula>_xlfn.ISFORMULA(H345)=TRUE</formula>
    </cfRule>
  </conditionalFormatting>
  <conditionalFormatting sqref="H350:H352">
    <cfRule type="expression" dxfId="6591" priority="224">
      <formula>_xlfn.ISFORMULA(H350)=TRUE</formula>
    </cfRule>
  </conditionalFormatting>
  <conditionalFormatting sqref="H344:H345">
    <cfRule type="expression" dxfId="6590" priority="223">
      <formula>_xlfn.ISFORMULA(H344)=TRUE</formula>
    </cfRule>
  </conditionalFormatting>
  <conditionalFormatting sqref="H346:H352">
    <cfRule type="expression" dxfId="6589" priority="222">
      <formula>_xlfn.ISFORMULA(H346)=TRUE</formula>
    </cfRule>
  </conditionalFormatting>
  <conditionalFormatting sqref="H344:H347">
    <cfRule type="expression" dxfId="6588" priority="221">
      <formula>_xlfn.ISFORMULA(H344)=TRUE</formula>
    </cfRule>
  </conditionalFormatting>
  <conditionalFormatting sqref="H344:H347">
    <cfRule type="duplicateValues" dxfId="6587" priority="220"/>
  </conditionalFormatting>
  <conditionalFormatting sqref="H344:H347">
    <cfRule type="duplicateValues" dxfId="6586" priority="219"/>
  </conditionalFormatting>
  <conditionalFormatting sqref="H345:H347">
    <cfRule type="expression" dxfId="6585" priority="218">
      <formula>_xlfn.ISFORMULA(H345)=TRUE</formula>
    </cfRule>
  </conditionalFormatting>
  <conditionalFormatting sqref="H344:H347">
    <cfRule type="duplicateValues" dxfId="6584" priority="214"/>
    <cfRule type="duplicateValues" dxfId="6583" priority="215"/>
    <cfRule type="duplicateValues" dxfId="6582" priority="216"/>
    <cfRule type="expression" dxfId="6581" priority="217">
      <formula>_xlfn.ISFORMULA(H344)=TRUE</formula>
    </cfRule>
  </conditionalFormatting>
  <conditionalFormatting sqref="H345:H347">
    <cfRule type="expression" dxfId="6580" priority="213">
      <formula>_xlfn.ISFORMULA(H345)=TRUE</formula>
    </cfRule>
  </conditionalFormatting>
  <conditionalFormatting sqref="H344:H345">
    <cfRule type="expression" dxfId="6579" priority="212">
      <formula>_xlfn.ISFORMULA(H344)=TRUE</formula>
    </cfRule>
  </conditionalFormatting>
  <conditionalFormatting sqref="H346:H347">
    <cfRule type="expression" dxfId="6578" priority="211">
      <formula>_xlfn.ISFORMULA(H346)=TRUE</formula>
    </cfRule>
  </conditionalFormatting>
  <conditionalFormatting sqref="H344:H347">
    <cfRule type="expression" dxfId="6577" priority="210">
      <formula>_xlfn.ISFORMULA(H344)=TRUE</formula>
    </cfRule>
  </conditionalFormatting>
  <conditionalFormatting sqref="H344:H347">
    <cfRule type="duplicateValues" dxfId="6576" priority="209"/>
  </conditionalFormatting>
  <conditionalFormatting sqref="H344:H347">
    <cfRule type="duplicateValues" dxfId="6575" priority="208"/>
  </conditionalFormatting>
  <conditionalFormatting sqref="H344:H345">
    <cfRule type="expression" dxfId="6574" priority="207">
      <formula>_xlfn.ISFORMULA(H344)=TRUE</formula>
    </cfRule>
  </conditionalFormatting>
  <conditionalFormatting sqref="H346:H347">
    <cfRule type="expression" dxfId="6573" priority="206">
      <formula>_xlfn.ISFORMULA(H346)=TRUE</formula>
    </cfRule>
  </conditionalFormatting>
  <conditionalFormatting sqref="H344:H347">
    <cfRule type="duplicateValues" dxfId="6572" priority="202"/>
    <cfRule type="duplicateValues" dxfId="6571" priority="203"/>
    <cfRule type="duplicateValues" dxfId="6570" priority="204"/>
    <cfRule type="expression" dxfId="6569" priority="205">
      <formula>_xlfn.ISFORMULA(H344)=TRUE</formula>
    </cfRule>
  </conditionalFormatting>
  <conditionalFormatting sqref="H344:H347">
    <cfRule type="expression" dxfId="6568" priority="201">
      <formula>_xlfn.ISFORMULA(H344)=TRUE</formula>
    </cfRule>
  </conditionalFormatting>
  <conditionalFormatting sqref="H348:H353">
    <cfRule type="expression" dxfId="6567" priority="200">
      <formula>_xlfn.ISFORMULA(H348)=TRUE</formula>
    </cfRule>
  </conditionalFormatting>
  <conditionalFormatting sqref="H348:H353">
    <cfRule type="duplicateValues" dxfId="6566" priority="199"/>
  </conditionalFormatting>
  <conditionalFormatting sqref="H348:H353">
    <cfRule type="duplicateValues" dxfId="6565" priority="198"/>
  </conditionalFormatting>
  <conditionalFormatting sqref="H348:H349">
    <cfRule type="expression" dxfId="6564" priority="197">
      <formula>_xlfn.ISFORMULA(H348)=TRUE</formula>
    </cfRule>
  </conditionalFormatting>
  <conditionalFormatting sqref="H350:H351">
    <cfRule type="expression" dxfId="6563" priority="196">
      <formula>_xlfn.ISFORMULA(H350)=TRUE</formula>
    </cfRule>
  </conditionalFormatting>
  <conditionalFormatting sqref="H352:H353">
    <cfRule type="expression" dxfId="6562" priority="195">
      <formula>_xlfn.ISFORMULA(H352)=TRUE</formula>
    </cfRule>
  </conditionalFormatting>
  <conditionalFormatting sqref="H348:H353">
    <cfRule type="duplicateValues" dxfId="6561" priority="191"/>
    <cfRule type="duplicateValues" dxfId="6560" priority="192"/>
    <cfRule type="duplicateValues" dxfId="6559" priority="193"/>
    <cfRule type="expression" dxfId="6558" priority="194">
      <formula>_xlfn.ISFORMULA(H348)=TRUE</formula>
    </cfRule>
  </conditionalFormatting>
  <conditionalFormatting sqref="H348:H349">
    <cfRule type="expression" dxfId="6557" priority="190">
      <formula>_xlfn.ISFORMULA(H348)=TRUE</formula>
    </cfRule>
  </conditionalFormatting>
  <conditionalFormatting sqref="H350:H353">
    <cfRule type="expression" dxfId="6556" priority="189">
      <formula>_xlfn.ISFORMULA(H350)=TRUE</formula>
    </cfRule>
  </conditionalFormatting>
  <conditionalFormatting sqref="H348:H352">
    <cfRule type="expression" dxfId="6555" priority="188">
      <formula>_xlfn.ISFORMULA(H348)=TRUE</formula>
    </cfRule>
  </conditionalFormatting>
  <conditionalFormatting sqref="H348:H353">
    <cfRule type="expression" dxfId="6554" priority="187">
      <formula>_xlfn.ISFORMULA(H348)=TRUE</formula>
    </cfRule>
  </conditionalFormatting>
  <conditionalFormatting sqref="H348:H353">
    <cfRule type="duplicateValues" dxfId="6553" priority="186"/>
  </conditionalFormatting>
  <conditionalFormatting sqref="H348:H353">
    <cfRule type="duplicateValues" dxfId="6552" priority="185"/>
  </conditionalFormatting>
  <conditionalFormatting sqref="H348:H352">
    <cfRule type="expression" dxfId="6551" priority="184">
      <formula>_xlfn.ISFORMULA(H348)=TRUE</formula>
    </cfRule>
  </conditionalFormatting>
  <conditionalFormatting sqref="H348:H353">
    <cfRule type="duplicateValues" dxfId="6550" priority="180"/>
    <cfRule type="duplicateValues" dxfId="6549" priority="181"/>
    <cfRule type="duplicateValues" dxfId="6548" priority="182"/>
    <cfRule type="expression" dxfId="6547" priority="183">
      <formula>_xlfn.ISFORMULA(H348)=TRUE</formula>
    </cfRule>
  </conditionalFormatting>
  <conditionalFormatting sqref="H348:H353">
    <cfRule type="expression" dxfId="6546" priority="179">
      <formula>_xlfn.ISFORMULA(H348)=TRUE</formula>
    </cfRule>
  </conditionalFormatting>
  <conditionalFormatting sqref="H355:H357">
    <cfRule type="expression" dxfId="6545" priority="178">
      <formula>_xlfn.ISFORMULA(H355)=TRUE</formula>
    </cfRule>
  </conditionalFormatting>
  <conditionalFormatting sqref="H355:H357">
    <cfRule type="expression" dxfId="6544" priority="177">
      <formula>_xlfn.ISFORMULA(H355)=TRUE</formula>
    </cfRule>
  </conditionalFormatting>
  <conditionalFormatting sqref="H354:H357">
    <cfRule type="duplicateValues" dxfId="6543" priority="173"/>
    <cfRule type="duplicateValues" dxfId="6542" priority="174"/>
    <cfRule type="duplicateValues" dxfId="6541" priority="175"/>
    <cfRule type="expression" dxfId="6540" priority="176">
      <formula>_xlfn.ISFORMULA(H354)=TRUE</formula>
    </cfRule>
  </conditionalFormatting>
  <conditionalFormatting sqref="H355:H357">
    <cfRule type="expression" dxfId="6539" priority="172">
      <formula>_xlfn.ISFORMULA(H355)=TRUE</formula>
    </cfRule>
  </conditionalFormatting>
  <conditionalFormatting sqref="H354:H355">
    <cfRule type="expression" dxfId="6538" priority="171">
      <formula>_xlfn.ISFORMULA(H354)=TRUE</formula>
    </cfRule>
  </conditionalFormatting>
  <conditionalFormatting sqref="H356:H357">
    <cfRule type="expression" dxfId="6537" priority="170">
      <formula>_xlfn.ISFORMULA(H356)=TRUE</formula>
    </cfRule>
  </conditionalFormatting>
  <conditionalFormatting sqref="H355:H357">
    <cfRule type="expression" dxfId="6536" priority="169">
      <formula>_xlfn.ISFORMULA(H355)=TRUE</formula>
    </cfRule>
  </conditionalFormatting>
  <conditionalFormatting sqref="H354:H357">
    <cfRule type="duplicateValues" dxfId="6535" priority="165"/>
    <cfRule type="duplicateValues" dxfId="6534" priority="166"/>
    <cfRule type="duplicateValues" dxfId="6533" priority="167"/>
    <cfRule type="expression" dxfId="6532" priority="168">
      <formula>_xlfn.ISFORMULA(H354)=TRUE</formula>
    </cfRule>
  </conditionalFormatting>
  <conditionalFormatting sqref="H355:H357">
    <cfRule type="expression" dxfId="6531" priority="164">
      <formula>_xlfn.ISFORMULA(H355)=TRUE</formula>
    </cfRule>
  </conditionalFormatting>
  <conditionalFormatting sqref="H354:H355">
    <cfRule type="expression" dxfId="6530" priority="163">
      <formula>_xlfn.ISFORMULA(H354)=TRUE</formula>
    </cfRule>
  </conditionalFormatting>
  <conditionalFormatting sqref="H356:H357">
    <cfRule type="expression" dxfId="6529" priority="162">
      <formula>_xlfn.ISFORMULA(H356)=TRUE</formula>
    </cfRule>
  </conditionalFormatting>
  <conditionalFormatting sqref="H354:H357">
    <cfRule type="expression" dxfId="6528" priority="161">
      <formula>_xlfn.ISFORMULA(H354)=TRUE</formula>
    </cfRule>
  </conditionalFormatting>
  <conditionalFormatting sqref="H354:H357">
    <cfRule type="duplicateValues" dxfId="6527" priority="160"/>
  </conditionalFormatting>
  <conditionalFormatting sqref="H354:H357">
    <cfRule type="duplicateValues" dxfId="6526" priority="159"/>
  </conditionalFormatting>
  <conditionalFormatting sqref="H354:H355">
    <cfRule type="expression" dxfId="6525" priority="158">
      <formula>_xlfn.ISFORMULA(H354)=TRUE</formula>
    </cfRule>
  </conditionalFormatting>
  <conditionalFormatting sqref="H356:H357">
    <cfRule type="expression" dxfId="6524" priority="157">
      <formula>_xlfn.ISFORMULA(H356)=TRUE</formula>
    </cfRule>
  </conditionalFormatting>
  <conditionalFormatting sqref="H354:H357">
    <cfRule type="duplicateValues" dxfId="6523" priority="153"/>
    <cfRule type="duplicateValues" dxfId="6522" priority="154"/>
    <cfRule type="duplicateValues" dxfId="6521" priority="155"/>
    <cfRule type="expression" dxfId="6520" priority="156">
      <formula>_xlfn.ISFORMULA(H354)=TRUE</formula>
    </cfRule>
  </conditionalFormatting>
  <conditionalFormatting sqref="H354:H357">
    <cfRule type="expression" dxfId="6519" priority="152">
      <formula>_xlfn.ISFORMULA(H354)=TRUE</formula>
    </cfRule>
  </conditionalFormatting>
  <conditionalFormatting sqref="H354:H357">
    <cfRule type="expression" dxfId="6518" priority="151">
      <formula>_xlfn.ISFORMULA(H354)=TRUE</formula>
    </cfRule>
  </conditionalFormatting>
  <conditionalFormatting sqref="H354:H357">
    <cfRule type="expression" dxfId="6517" priority="150">
      <formula>_xlfn.ISFORMULA(H354)=TRUE</formula>
    </cfRule>
  </conditionalFormatting>
  <conditionalFormatting sqref="H354:H357">
    <cfRule type="expression" dxfId="6516" priority="149">
      <formula>_xlfn.ISFORMULA(H354)=TRUE</formula>
    </cfRule>
  </conditionalFormatting>
  <conditionalFormatting sqref="H354:H357">
    <cfRule type="duplicateValues" dxfId="6515" priority="148"/>
  </conditionalFormatting>
  <conditionalFormatting sqref="H354:H357">
    <cfRule type="duplicateValues" dxfId="6514" priority="147"/>
  </conditionalFormatting>
  <conditionalFormatting sqref="H354:H357">
    <cfRule type="expression" dxfId="6513" priority="146">
      <formula>_xlfn.ISFORMULA(H354)=TRUE</formula>
    </cfRule>
  </conditionalFormatting>
  <conditionalFormatting sqref="H358">
    <cfRule type="expression" dxfId="6512" priority="145">
      <formula>_xlfn.ISFORMULA(H358)=TRUE</formula>
    </cfRule>
  </conditionalFormatting>
  <conditionalFormatting sqref="H358">
    <cfRule type="expression" dxfId="6511" priority="144">
      <formula>_xlfn.ISFORMULA(H358)=TRUE</formula>
    </cfRule>
  </conditionalFormatting>
  <conditionalFormatting sqref="H358">
    <cfRule type="duplicateValues" dxfId="6510" priority="140"/>
    <cfRule type="duplicateValues" dxfId="6509" priority="141"/>
    <cfRule type="duplicateValues" dxfId="6508" priority="142"/>
    <cfRule type="expression" dxfId="6507" priority="143">
      <formula>_xlfn.ISFORMULA(H358)=TRUE</formula>
    </cfRule>
  </conditionalFormatting>
  <conditionalFormatting sqref="H358">
    <cfRule type="expression" dxfId="6506" priority="139">
      <formula>_xlfn.ISFORMULA(H358)=TRUE</formula>
    </cfRule>
  </conditionalFormatting>
  <conditionalFormatting sqref="H358">
    <cfRule type="expression" dxfId="6505" priority="138">
      <formula>_xlfn.ISFORMULA(H358)=TRUE</formula>
    </cfRule>
  </conditionalFormatting>
  <conditionalFormatting sqref="H358">
    <cfRule type="expression" dxfId="6504" priority="137">
      <formula>_xlfn.ISFORMULA(H358)=TRUE</formula>
    </cfRule>
  </conditionalFormatting>
  <conditionalFormatting sqref="H358">
    <cfRule type="duplicateValues" dxfId="6503" priority="133"/>
    <cfRule type="duplicateValues" dxfId="6502" priority="134"/>
    <cfRule type="duplicateValues" dxfId="6501" priority="135"/>
    <cfRule type="expression" dxfId="6500" priority="136">
      <formula>_xlfn.ISFORMULA(H358)=TRUE</formula>
    </cfRule>
  </conditionalFormatting>
  <conditionalFormatting sqref="H358">
    <cfRule type="expression" dxfId="6499" priority="132">
      <formula>_xlfn.ISFORMULA(H358)=TRUE</formula>
    </cfRule>
  </conditionalFormatting>
  <conditionalFormatting sqref="H358">
    <cfRule type="expression" dxfId="6498" priority="131">
      <formula>_xlfn.ISFORMULA(H358)=TRUE</formula>
    </cfRule>
  </conditionalFormatting>
  <conditionalFormatting sqref="H358">
    <cfRule type="expression" dxfId="6497" priority="130">
      <formula>_xlfn.ISFORMULA(H358)=TRUE</formula>
    </cfRule>
  </conditionalFormatting>
  <conditionalFormatting sqref="H358">
    <cfRule type="duplicateValues" dxfId="6496" priority="129"/>
  </conditionalFormatting>
  <conditionalFormatting sqref="H358">
    <cfRule type="duplicateValues" dxfId="6495" priority="128"/>
  </conditionalFormatting>
  <conditionalFormatting sqref="H358">
    <cfRule type="expression" dxfId="6494" priority="127">
      <formula>_xlfn.ISFORMULA(H358)=TRUE</formula>
    </cfRule>
  </conditionalFormatting>
  <conditionalFormatting sqref="H358">
    <cfRule type="duplicateValues" dxfId="6493" priority="123"/>
    <cfRule type="duplicateValues" dxfId="6492" priority="124"/>
    <cfRule type="duplicateValues" dxfId="6491" priority="125"/>
    <cfRule type="expression" dxfId="6490" priority="126">
      <formula>_xlfn.ISFORMULA(H358)=TRUE</formula>
    </cfRule>
  </conditionalFormatting>
  <conditionalFormatting sqref="H358">
    <cfRule type="expression" dxfId="6489" priority="122">
      <formula>_xlfn.ISFORMULA(H358)=TRUE</formula>
    </cfRule>
  </conditionalFormatting>
  <conditionalFormatting sqref="H358">
    <cfRule type="expression" dxfId="6488" priority="121">
      <formula>_xlfn.ISFORMULA(H358)=TRUE</formula>
    </cfRule>
  </conditionalFormatting>
  <conditionalFormatting sqref="H358">
    <cfRule type="expression" dxfId="6487" priority="120">
      <formula>_xlfn.ISFORMULA(H358)=TRUE</formula>
    </cfRule>
  </conditionalFormatting>
  <conditionalFormatting sqref="H358">
    <cfRule type="duplicateValues" dxfId="6486" priority="116"/>
    <cfRule type="duplicateValues" dxfId="6485" priority="117"/>
    <cfRule type="duplicateValues" dxfId="6484" priority="118"/>
    <cfRule type="expression" dxfId="6483" priority="119">
      <formula>_xlfn.ISFORMULA(H358)=TRUE</formula>
    </cfRule>
  </conditionalFormatting>
  <conditionalFormatting sqref="H358">
    <cfRule type="expression" dxfId="6482" priority="115">
      <formula>_xlfn.ISFORMULA(H358)=TRUE</formula>
    </cfRule>
  </conditionalFormatting>
  <conditionalFormatting sqref="H358">
    <cfRule type="expression" dxfId="6481" priority="114">
      <formula>_xlfn.ISFORMULA(H358)=TRUE</formula>
    </cfRule>
  </conditionalFormatting>
  <conditionalFormatting sqref="H358">
    <cfRule type="expression" dxfId="6480" priority="113">
      <formula>_xlfn.ISFORMULA(H358)=TRUE</formula>
    </cfRule>
  </conditionalFormatting>
  <conditionalFormatting sqref="H361">
    <cfRule type="expression" dxfId="6479" priority="112">
      <formula>_xlfn.ISFORMULA(H361)=TRUE</formula>
    </cfRule>
  </conditionalFormatting>
  <conditionalFormatting sqref="H362:H363">
    <cfRule type="expression" dxfId="6478" priority="111">
      <formula>_xlfn.ISFORMULA(H362)=TRUE</formula>
    </cfRule>
  </conditionalFormatting>
  <conditionalFormatting sqref="H364:H369">
    <cfRule type="expression" dxfId="6477" priority="110">
      <formula>_xlfn.ISFORMULA(H364)=TRUE</formula>
    </cfRule>
  </conditionalFormatting>
  <conditionalFormatting sqref="H361">
    <cfRule type="expression" dxfId="6476" priority="109">
      <formula>_xlfn.ISFORMULA(H361)=TRUE</formula>
    </cfRule>
  </conditionalFormatting>
  <conditionalFormatting sqref="H362:H363">
    <cfRule type="expression" dxfId="6475" priority="108">
      <formula>_xlfn.ISFORMULA(H362)=TRUE</formula>
    </cfRule>
  </conditionalFormatting>
  <conditionalFormatting sqref="H364">
    <cfRule type="expression" dxfId="6474" priority="107">
      <formula>_xlfn.ISFORMULA(H364)=TRUE</formula>
    </cfRule>
  </conditionalFormatting>
  <conditionalFormatting sqref="H361:H364">
    <cfRule type="duplicateValues" dxfId="6473" priority="103"/>
    <cfRule type="duplicateValues" dxfId="6472" priority="104"/>
    <cfRule type="duplicateValues" dxfId="6471" priority="105"/>
    <cfRule type="expression" dxfId="6470" priority="106">
      <formula>_xlfn.ISFORMULA(H361)=TRUE</formula>
    </cfRule>
  </conditionalFormatting>
  <conditionalFormatting sqref="H361">
    <cfRule type="expression" dxfId="6469" priority="102">
      <formula>_xlfn.ISFORMULA(H361)=TRUE</formula>
    </cfRule>
  </conditionalFormatting>
  <conditionalFormatting sqref="H362:H364">
    <cfRule type="expression" dxfId="6468" priority="101">
      <formula>_xlfn.ISFORMULA(H362)=TRUE</formula>
    </cfRule>
  </conditionalFormatting>
  <conditionalFormatting sqref="H361:H364">
    <cfRule type="expression" dxfId="6467" priority="100">
      <formula>_xlfn.ISFORMULA(H361)=TRUE</formula>
    </cfRule>
  </conditionalFormatting>
  <conditionalFormatting sqref="H361">
    <cfRule type="expression" dxfId="6466" priority="99">
      <formula>_xlfn.ISFORMULA(H361)=TRUE</formula>
    </cfRule>
  </conditionalFormatting>
  <conditionalFormatting sqref="H362:H363">
    <cfRule type="expression" dxfId="6465" priority="98">
      <formula>_xlfn.ISFORMULA(H362)=TRUE</formula>
    </cfRule>
  </conditionalFormatting>
  <conditionalFormatting sqref="H364:H369">
    <cfRule type="expression" dxfId="6464" priority="97">
      <formula>_xlfn.ISFORMULA(H364)=TRUE</formula>
    </cfRule>
  </conditionalFormatting>
  <conditionalFormatting sqref="H361:H369">
    <cfRule type="duplicateValues" dxfId="6463" priority="93"/>
    <cfRule type="duplicateValues" dxfId="6462" priority="94"/>
    <cfRule type="duplicateValues" dxfId="6461" priority="95"/>
    <cfRule type="expression" dxfId="6460" priority="96">
      <formula>_xlfn.ISFORMULA(H361)=TRUE</formula>
    </cfRule>
  </conditionalFormatting>
  <conditionalFormatting sqref="H361">
    <cfRule type="expression" dxfId="6459" priority="92">
      <formula>_xlfn.ISFORMULA(H361)=TRUE</formula>
    </cfRule>
  </conditionalFormatting>
  <conditionalFormatting sqref="H362:H365">
    <cfRule type="expression" dxfId="6458" priority="91">
      <formula>_xlfn.ISFORMULA(H362)=TRUE</formula>
    </cfRule>
  </conditionalFormatting>
  <conditionalFormatting sqref="H366:H369">
    <cfRule type="expression" dxfId="6457" priority="90">
      <formula>_xlfn.ISFORMULA(H366)=TRUE</formula>
    </cfRule>
  </conditionalFormatting>
  <conditionalFormatting sqref="H361:H364">
    <cfRule type="expression" dxfId="6456" priority="89">
      <formula>_xlfn.ISFORMULA(H361)=TRUE</formula>
    </cfRule>
  </conditionalFormatting>
  <conditionalFormatting sqref="H361:H365">
    <cfRule type="expression" dxfId="6455" priority="88">
      <formula>_xlfn.ISFORMULA(H361)=TRUE</formula>
    </cfRule>
  </conditionalFormatting>
  <conditionalFormatting sqref="H361:H365">
    <cfRule type="duplicateValues" dxfId="6454" priority="87"/>
  </conditionalFormatting>
  <conditionalFormatting sqref="H361:H365">
    <cfRule type="duplicateValues" dxfId="6453" priority="86"/>
  </conditionalFormatting>
  <conditionalFormatting sqref="H361:H364">
    <cfRule type="expression" dxfId="6452" priority="85">
      <formula>_xlfn.ISFORMULA(H361)=TRUE</formula>
    </cfRule>
  </conditionalFormatting>
  <conditionalFormatting sqref="H361:H365">
    <cfRule type="duplicateValues" dxfId="6451" priority="81"/>
    <cfRule type="duplicateValues" dxfId="6450" priority="82"/>
    <cfRule type="duplicateValues" dxfId="6449" priority="83"/>
    <cfRule type="expression" dxfId="6448" priority="84">
      <formula>_xlfn.ISFORMULA(H361)=TRUE</formula>
    </cfRule>
  </conditionalFormatting>
  <conditionalFormatting sqref="H361:H365">
    <cfRule type="expression" dxfId="6447" priority="80">
      <formula>_xlfn.ISFORMULA(H361)=TRUE</formula>
    </cfRule>
  </conditionalFormatting>
  <conditionalFormatting sqref="H366:H369">
    <cfRule type="expression" dxfId="6446" priority="79">
      <formula>_xlfn.ISFORMULA(H366)=TRUE</formula>
    </cfRule>
  </conditionalFormatting>
  <conditionalFormatting sqref="H366:H369">
    <cfRule type="duplicateValues" dxfId="6445" priority="78"/>
  </conditionalFormatting>
  <conditionalFormatting sqref="H366:H369">
    <cfRule type="duplicateValues" dxfId="6444" priority="77"/>
  </conditionalFormatting>
  <conditionalFormatting sqref="H366:H369">
    <cfRule type="expression" dxfId="6443" priority="76">
      <formula>_xlfn.ISFORMULA(H366)=TRUE</formula>
    </cfRule>
  </conditionalFormatting>
  <conditionalFormatting sqref="H362:H366">
    <cfRule type="expression" dxfId="6442" priority="75">
      <formula>_xlfn.ISFORMULA(H362)=TRUE</formula>
    </cfRule>
  </conditionalFormatting>
  <conditionalFormatting sqref="H367:H368">
    <cfRule type="expression" dxfId="6441" priority="74">
      <formula>_xlfn.ISFORMULA(H367)=TRUE</formula>
    </cfRule>
  </conditionalFormatting>
  <conditionalFormatting sqref="H369">
    <cfRule type="expression" dxfId="6440" priority="73">
      <formula>_xlfn.ISFORMULA(H369)=TRUE</formula>
    </cfRule>
  </conditionalFormatting>
  <conditionalFormatting sqref="H362:H366">
    <cfRule type="expression" dxfId="6439" priority="72">
      <formula>_xlfn.ISFORMULA(H362)=TRUE</formula>
    </cfRule>
  </conditionalFormatting>
  <conditionalFormatting sqref="H367:H368">
    <cfRule type="expression" dxfId="6438" priority="71">
      <formula>_xlfn.ISFORMULA(H367)=TRUE</formula>
    </cfRule>
  </conditionalFormatting>
  <conditionalFormatting sqref="H369">
    <cfRule type="expression" dxfId="6437" priority="70">
      <formula>_xlfn.ISFORMULA(H369)=TRUE</formula>
    </cfRule>
  </conditionalFormatting>
  <conditionalFormatting sqref="H361:H369">
    <cfRule type="duplicateValues" dxfId="6436" priority="66"/>
    <cfRule type="duplicateValues" dxfId="6435" priority="67"/>
    <cfRule type="duplicateValues" dxfId="6434" priority="68"/>
    <cfRule type="expression" dxfId="6433" priority="69">
      <formula>_xlfn.ISFORMULA(H361)=TRUE</formula>
    </cfRule>
  </conditionalFormatting>
  <conditionalFormatting sqref="H362:H366">
    <cfRule type="expression" dxfId="6432" priority="65">
      <formula>_xlfn.ISFORMULA(H362)=TRUE</formula>
    </cfRule>
  </conditionalFormatting>
  <conditionalFormatting sqref="H367:H369">
    <cfRule type="expression" dxfId="6431" priority="64">
      <formula>_xlfn.ISFORMULA(H367)=TRUE</formula>
    </cfRule>
  </conditionalFormatting>
  <conditionalFormatting sqref="H361:H362">
    <cfRule type="expression" dxfId="6430" priority="63">
      <formula>_xlfn.ISFORMULA(H361)=TRUE</formula>
    </cfRule>
  </conditionalFormatting>
  <conditionalFormatting sqref="H363:H369">
    <cfRule type="expression" dxfId="6429" priority="62">
      <formula>_xlfn.ISFORMULA(H363)=TRUE</formula>
    </cfRule>
  </conditionalFormatting>
  <conditionalFormatting sqref="H361">
    <cfRule type="expression" dxfId="6428" priority="61">
      <formula>_xlfn.ISFORMULA(H361)=TRUE</formula>
    </cfRule>
  </conditionalFormatting>
  <conditionalFormatting sqref="H362:H363">
    <cfRule type="expression" dxfId="6427" priority="60">
      <formula>_xlfn.ISFORMULA(H362)=TRUE</formula>
    </cfRule>
  </conditionalFormatting>
  <conditionalFormatting sqref="H364:H369">
    <cfRule type="expression" dxfId="6426" priority="59">
      <formula>_xlfn.ISFORMULA(H364)=TRUE</formula>
    </cfRule>
  </conditionalFormatting>
  <conditionalFormatting sqref="H361">
    <cfRule type="expression" dxfId="6425" priority="58">
      <formula>_xlfn.ISFORMULA(H361)=TRUE</formula>
    </cfRule>
  </conditionalFormatting>
  <conditionalFormatting sqref="H362:H363">
    <cfRule type="expression" dxfId="6424" priority="57">
      <formula>_xlfn.ISFORMULA(H362)=TRUE</formula>
    </cfRule>
  </conditionalFormatting>
  <conditionalFormatting sqref="H364">
    <cfRule type="expression" dxfId="6423" priority="56">
      <formula>_xlfn.ISFORMULA(H364)=TRUE</formula>
    </cfRule>
  </conditionalFormatting>
  <conditionalFormatting sqref="H361:H364">
    <cfRule type="duplicateValues" dxfId="6422" priority="52"/>
    <cfRule type="duplicateValues" dxfId="6421" priority="53"/>
    <cfRule type="duplicateValues" dxfId="6420" priority="54"/>
    <cfRule type="expression" dxfId="6419" priority="55">
      <formula>_xlfn.ISFORMULA(H361)=TRUE</formula>
    </cfRule>
  </conditionalFormatting>
  <conditionalFormatting sqref="H361">
    <cfRule type="expression" dxfId="6418" priority="51">
      <formula>_xlfn.ISFORMULA(H361)=TRUE</formula>
    </cfRule>
  </conditionalFormatting>
  <conditionalFormatting sqref="H362:H364">
    <cfRule type="expression" dxfId="6417" priority="50">
      <formula>_xlfn.ISFORMULA(H362)=TRUE</formula>
    </cfRule>
  </conditionalFormatting>
  <conditionalFormatting sqref="H361:H364">
    <cfRule type="expression" dxfId="6416" priority="49">
      <formula>_xlfn.ISFORMULA(H361)=TRUE</formula>
    </cfRule>
  </conditionalFormatting>
  <conditionalFormatting sqref="H361">
    <cfRule type="expression" dxfId="6415" priority="48">
      <formula>_xlfn.ISFORMULA(H361)=TRUE</formula>
    </cfRule>
  </conditionalFormatting>
  <conditionalFormatting sqref="H362:H363">
    <cfRule type="expression" dxfId="6414" priority="47">
      <formula>_xlfn.ISFORMULA(H362)=TRUE</formula>
    </cfRule>
  </conditionalFormatting>
  <conditionalFormatting sqref="H364:H369">
    <cfRule type="expression" dxfId="6413" priority="46">
      <formula>_xlfn.ISFORMULA(H364)=TRUE</formula>
    </cfRule>
  </conditionalFormatting>
  <conditionalFormatting sqref="H361:H369">
    <cfRule type="duplicateValues" dxfId="6412" priority="42"/>
    <cfRule type="duplicateValues" dxfId="6411" priority="43"/>
    <cfRule type="duplicateValues" dxfId="6410" priority="44"/>
    <cfRule type="expression" dxfId="6409" priority="45">
      <formula>_xlfn.ISFORMULA(H361)=TRUE</formula>
    </cfRule>
  </conditionalFormatting>
  <conditionalFormatting sqref="H361">
    <cfRule type="expression" dxfId="6408" priority="41">
      <formula>_xlfn.ISFORMULA(H361)=TRUE</formula>
    </cfRule>
  </conditionalFormatting>
  <conditionalFormatting sqref="H362:H365">
    <cfRule type="expression" dxfId="6407" priority="40">
      <formula>_xlfn.ISFORMULA(H362)=TRUE</formula>
    </cfRule>
  </conditionalFormatting>
  <conditionalFormatting sqref="H366:H369">
    <cfRule type="expression" dxfId="6406" priority="39">
      <formula>_xlfn.ISFORMULA(H366)=TRUE</formula>
    </cfRule>
  </conditionalFormatting>
  <conditionalFormatting sqref="H361:H364">
    <cfRule type="expression" dxfId="6405" priority="38">
      <formula>_xlfn.ISFORMULA(H361)=TRUE</formula>
    </cfRule>
  </conditionalFormatting>
  <conditionalFormatting sqref="H361:H365">
    <cfRule type="expression" dxfId="6404" priority="37">
      <formula>_xlfn.ISFORMULA(H361)=TRUE</formula>
    </cfRule>
  </conditionalFormatting>
  <conditionalFormatting sqref="H361:H365">
    <cfRule type="duplicateValues" dxfId="6403" priority="36"/>
  </conditionalFormatting>
  <conditionalFormatting sqref="H361:H365">
    <cfRule type="duplicateValues" dxfId="6402" priority="35"/>
  </conditionalFormatting>
  <conditionalFormatting sqref="H361:H364">
    <cfRule type="expression" dxfId="6401" priority="34">
      <formula>_xlfn.ISFORMULA(H361)=TRUE</formula>
    </cfRule>
  </conditionalFormatting>
  <conditionalFormatting sqref="H361:H365">
    <cfRule type="duplicateValues" dxfId="6400" priority="30"/>
    <cfRule type="duplicateValues" dxfId="6399" priority="31"/>
    <cfRule type="duplicateValues" dxfId="6398" priority="32"/>
    <cfRule type="expression" dxfId="6397" priority="33">
      <formula>_xlfn.ISFORMULA(H361)=TRUE</formula>
    </cfRule>
  </conditionalFormatting>
  <conditionalFormatting sqref="H361:H365">
    <cfRule type="expression" dxfId="6396" priority="29">
      <formula>_xlfn.ISFORMULA(H361)=TRUE</formula>
    </cfRule>
  </conditionalFormatting>
  <conditionalFormatting sqref="H366:H369">
    <cfRule type="expression" dxfId="6395" priority="28">
      <formula>_xlfn.ISFORMULA(H366)=TRUE</formula>
    </cfRule>
  </conditionalFormatting>
  <conditionalFormatting sqref="H366:H369">
    <cfRule type="duplicateValues" dxfId="6394" priority="27"/>
  </conditionalFormatting>
  <conditionalFormatting sqref="H366:H369">
    <cfRule type="duplicateValues" dxfId="6393" priority="26"/>
  </conditionalFormatting>
  <conditionalFormatting sqref="H366:H369">
    <cfRule type="expression" dxfId="6392" priority="25">
      <formula>_xlfn.ISFORMULA(H366)=TRUE</formula>
    </cfRule>
  </conditionalFormatting>
  <conditionalFormatting sqref="H362:H366">
    <cfRule type="expression" dxfId="6391" priority="24">
      <formula>_xlfn.ISFORMULA(H362)=TRUE</formula>
    </cfRule>
  </conditionalFormatting>
  <conditionalFormatting sqref="H367:H368">
    <cfRule type="expression" dxfId="6390" priority="23">
      <formula>_xlfn.ISFORMULA(H367)=TRUE</formula>
    </cfRule>
  </conditionalFormatting>
  <conditionalFormatting sqref="H369">
    <cfRule type="expression" dxfId="6389" priority="22">
      <formula>_xlfn.ISFORMULA(H369)=TRUE</formula>
    </cfRule>
  </conditionalFormatting>
  <conditionalFormatting sqref="H362:H366">
    <cfRule type="expression" dxfId="6388" priority="21">
      <formula>_xlfn.ISFORMULA(H362)=TRUE</formula>
    </cfRule>
  </conditionalFormatting>
  <conditionalFormatting sqref="H367:H368">
    <cfRule type="expression" dxfId="6387" priority="20">
      <formula>_xlfn.ISFORMULA(H367)=TRUE</formula>
    </cfRule>
  </conditionalFormatting>
  <conditionalFormatting sqref="H369">
    <cfRule type="expression" dxfId="6386" priority="19">
      <formula>_xlfn.ISFORMULA(H369)=TRUE</formula>
    </cfRule>
  </conditionalFormatting>
  <conditionalFormatting sqref="H361:H369">
    <cfRule type="duplicateValues" dxfId="6385" priority="15"/>
    <cfRule type="duplicateValues" dxfId="6384" priority="16"/>
    <cfRule type="duplicateValues" dxfId="6383" priority="17"/>
    <cfRule type="expression" dxfId="6382" priority="18">
      <formula>_xlfn.ISFORMULA(H361)=TRUE</formula>
    </cfRule>
  </conditionalFormatting>
  <conditionalFormatting sqref="H362:H366">
    <cfRule type="expression" dxfId="6381" priority="14">
      <formula>_xlfn.ISFORMULA(H362)=TRUE</formula>
    </cfRule>
  </conditionalFormatting>
  <conditionalFormatting sqref="H367:H369">
    <cfRule type="expression" dxfId="6380" priority="13">
      <formula>_xlfn.ISFORMULA(H367)=TRUE</formula>
    </cfRule>
  </conditionalFormatting>
  <conditionalFormatting sqref="H361:H362">
    <cfRule type="expression" dxfId="6379" priority="12">
      <formula>_xlfn.ISFORMULA(H361)=TRUE</formula>
    </cfRule>
  </conditionalFormatting>
  <conditionalFormatting sqref="H363:H369">
    <cfRule type="expression" dxfId="6378" priority="11">
      <formula>_xlfn.ISFORMULA(H363)=TRUE</formula>
    </cfRule>
  </conditionalFormatting>
  <conditionalFormatting sqref="H9">
    <cfRule type="expression" dxfId="6377" priority="10">
      <formula>_xlfn.ISFORMULA(H9)=TRUE</formula>
    </cfRule>
  </conditionalFormatting>
  <conditionalFormatting sqref="H9">
    <cfRule type="duplicateValues" dxfId="6376" priority="5"/>
    <cfRule type="duplicateValues" dxfId="6375" priority="6"/>
    <cfRule type="duplicateValues" dxfId="6374" priority="7"/>
    <cfRule type="duplicateValues" dxfId="6373" priority="8"/>
    <cfRule type="duplicateValues" dxfId="6372" priority="9"/>
  </conditionalFormatting>
  <conditionalFormatting sqref="H282">
    <cfRule type="duplicateValues" dxfId="3" priority="1"/>
  </conditionalFormatting>
  <conditionalFormatting sqref="H282">
    <cfRule type="duplicateValues" dxfId="2" priority="3"/>
  </conditionalFormatting>
  <conditionalFormatting sqref="H282">
    <cfRule type="duplicateValues" dxfId="1" priority="2"/>
  </conditionalFormatting>
  <conditionalFormatting sqref="H282">
    <cfRule type="expression" dxfId="0" priority="4">
      <formula>_xlfn.ISFORMULA(H282)=TRUE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dimension ref="C1:AC1000"/>
  <sheetViews>
    <sheetView topLeftCell="B1" workbookViewId="0">
      <selection activeCell="I12" sqref="I12"/>
    </sheetView>
  </sheetViews>
  <sheetFormatPr defaultRowHeight="15" x14ac:dyDescent="0.25"/>
  <cols>
    <col min="1" max="1" width="0" hidden="1" customWidth="1"/>
    <col min="2" max="2" width="2.28515625" customWidth="1"/>
    <col min="4" max="4" width="14" customWidth="1"/>
    <col min="5" max="5" width="9.85546875" style="60" customWidth="1"/>
    <col min="6" max="6" width="13.42578125" customWidth="1"/>
    <col min="7" max="7" width="14.140625" customWidth="1"/>
    <col min="8" max="8" width="10.42578125" style="60" bestFit="1" customWidth="1"/>
    <col min="9" max="9" width="55.42578125" bestFit="1" customWidth="1"/>
    <col min="10" max="10" width="7.7109375" customWidth="1"/>
    <col min="11" max="12" width="7.85546875" customWidth="1"/>
    <col min="13" max="13" width="3.85546875" customWidth="1"/>
    <col min="14" max="14" width="3.140625" customWidth="1"/>
    <col min="15" max="15" width="7.5703125" customWidth="1"/>
    <col min="16" max="16" width="7" customWidth="1"/>
    <col min="17" max="17" width="7.5703125" customWidth="1"/>
    <col min="19" max="19" width="5.5703125" customWidth="1"/>
    <col min="20" max="20" width="3" customWidth="1"/>
    <col min="22" max="22" width="7.7109375" customWidth="1"/>
    <col min="23" max="23" width="6.7109375" customWidth="1"/>
    <col min="24" max="24" width="7.140625" customWidth="1"/>
    <col min="25" max="25" width="7.28515625" customWidth="1"/>
    <col min="26" max="26" width="6.85546875" customWidth="1"/>
    <col min="27" max="27" width="4.85546875" customWidth="1"/>
    <col min="28" max="28" width="25.5703125" customWidth="1"/>
    <col min="29" max="29" width="6.7109375" customWidth="1"/>
  </cols>
  <sheetData>
    <row r="1" spans="3:29" ht="15.75" thickBot="1" x14ac:dyDescent="0.3"/>
    <row r="2" spans="3:29" ht="45.75" thickBot="1" x14ac:dyDescent="0.3">
      <c r="C2" s="1" t="s">
        <v>12</v>
      </c>
      <c r="D2" s="1" t="s">
        <v>0</v>
      </c>
      <c r="E2" s="89" t="s">
        <v>50</v>
      </c>
      <c r="F2" s="17" t="s">
        <v>51</v>
      </c>
      <c r="G2" s="17" t="s">
        <v>53</v>
      </c>
      <c r="H2" s="69" t="s">
        <v>40</v>
      </c>
      <c r="I2" s="9" t="s">
        <v>14</v>
      </c>
      <c r="J2" s="9" t="s">
        <v>299</v>
      </c>
      <c r="K2" s="9" t="s">
        <v>308</v>
      </c>
      <c r="L2" s="9" t="s">
        <v>309</v>
      </c>
    </row>
    <row r="3" spans="3:29" x14ac:dyDescent="0.25">
      <c r="C3" s="5" t="str">
        <f t="shared" ref="C3:C66" si="0">VLOOKUP(ROW(1:1),Разбивка_нумерация_5,2,FALSE)</f>
        <v>ЩР</v>
      </c>
      <c r="D3" s="5" t="str">
        <f t="shared" ref="D3:D66" si="1">VLOOKUP(ROW(1:1),Разбивка_нумерация_5,4,FALSE)</f>
        <v>Ввод.1</v>
      </c>
      <c r="E3" s="70"/>
      <c r="F3" s="5"/>
      <c r="G3" s="5"/>
      <c r="H3" s="70"/>
      <c r="I3" s="5" t="str">
        <f>IFERROR(VLOOKUP(D3,Исходные_данные,36,FALSE),"")</f>
        <v xml:space="preserve">Основной ввод </v>
      </c>
      <c r="J3" s="5">
        <f t="shared" ref="J3:J4" si="2">VLOOKUP(D3,Исходные_данные,46,FALSE)</f>
        <v>0</v>
      </c>
      <c r="K3" s="5">
        <f t="shared" ref="K3:K4" si="3">VLOOKUP(D3,Исходные_данные,16,FALSE)</f>
        <v>0.95</v>
      </c>
      <c r="L3" s="5">
        <f>H3*K3</f>
        <v>0</v>
      </c>
      <c r="M3">
        <f t="shared" ref="M3:M28" si="4">IF(ISBLANK(E3),M2,E3)</f>
        <v>0</v>
      </c>
      <c r="N3" s="18" t="str">
        <f t="shared" ref="N3:N66" si="5">C3&amp;G3</f>
        <v>ЩР</v>
      </c>
    </row>
    <row r="4" spans="3:29" x14ac:dyDescent="0.25">
      <c r="C4" s="5" t="str">
        <f t="shared" si="0"/>
        <v>ЩР</v>
      </c>
      <c r="D4" s="5" t="str">
        <f t="shared" si="1"/>
        <v>KV-1</v>
      </c>
      <c r="E4" s="70"/>
      <c r="F4" s="5"/>
      <c r="G4" s="5"/>
      <c r="H4" s="70"/>
      <c r="I4" s="5" t="str">
        <f t="shared" ref="I4:I66" si="6">IFERROR(VLOOKUP(D4,Исходные_данные,36,FALSE),"")</f>
        <v>Реле напряжения</v>
      </c>
      <c r="J4" s="5">
        <f t="shared" si="2"/>
        <v>0</v>
      </c>
      <c r="K4" s="5" t="e">
        <f t="shared" si="3"/>
        <v>#N/A</v>
      </c>
      <c r="L4" s="5" t="e">
        <f t="shared" ref="L4" si="7">H4*K4</f>
        <v>#N/A</v>
      </c>
      <c r="M4">
        <f t="shared" si="4"/>
        <v>0</v>
      </c>
      <c r="N4" s="18" t="str">
        <f t="shared" si="5"/>
        <v>ЩР</v>
      </c>
      <c r="O4" s="153" t="s">
        <v>41</v>
      </c>
      <c r="P4" s="153"/>
      <c r="Q4" s="153"/>
      <c r="R4" s="158" t="str">
        <f>Диапазоны!B4</f>
        <v>ЩР</v>
      </c>
      <c r="S4" s="159"/>
      <c r="AB4" s="5" t="s">
        <v>312</v>
      </c>
    </row>
    <row r="5" spans="3:29" x14ac:dyDescent="0.25">
      <c r="C5" s="5" t="str">
        <f t="shared" si="0"/>
        <v>ЩР</v>
      </c>
      <c r="D5" s="5" t="str">
        <f t="shared" si="1"/>
        <v>На ИБП</v>
      </c>
      <c r="E5" s="70"/>
      <c r="F5" s="5"/>
      <c r="G5" s="5"/>
      <c r="H5" s="70"/>
      <c r="I5" s="5" t="str">
        <f t="shared" si="6"/>
        <v>Питание на ИБП</v>
      </c>
      <c r="J5" s="5">
        <f t="shared" ref="J5:J67" si="8">VLOOKUP(D5,Исходные_данные,46,FALSE)</f>
        <v>0</v>
      </c>
      <c r="K5" s="5">
        <f t="shared" ref="K5:K67" si="9">VLOOKUP(D5,Исходные_данные,16,FALSE)</f>
        <v>0.95</v>
      </c>
      <c r="L5" s="5">
        <f t="shared" ref="L5:L68" si="10">H5*K5</f>
        <v>0</v>
      </c>
      <c r="M5">
        <f t="shared" si="4"/>
        <v>0</v>
      </c>
      <c r="N5" s="18" t="str">
        <f t="shared" si="5"/>
        <v>ЩР</v>
      </c>
      <c r="O5" s="149">
        <f>O7+P7+Q7</f>
        <v>84.412999999999982</v>
      </c>
      <c r="P5" s="150"/>
      <c r="Q5" s="151"/>
      <c r="R5" s="10" t="s">
        <v>42</v>
      </c>
      <c r="S5" s="10" t="s">
        <v>43</v>
      </c>
      <c r="U5" s="5" t="s">
        <v>55</v>
      </c>
      <c r="V5" s="5">
        <f>O5</f>
        <v>84.412999999999982</v>
      </c>
      <c r="W5" s="5" t="s">
        <v>43</v>
      </c>
      <c r="X5" s="5" t="s">
        <v>59</v>
      </c>
      <c r="Y5" s="5">
        <f>O7*V9</f>
        <v>13.886833333333328</v>
      </c>
      <c r="Z5" s="5" t="s">
        <v>43</v>
      </c>
      <c r="AB5" s="5" t="str">
        <f>IF(((TAN(ACOS(V8))-0.35)*V6)&lt;50,"Не требуется 
СП256 П.7.3.2",(TAN(ACOS(V8))-0.35)*V6)</f>
        <v>Не требуется 
СП256 П.7.3.2</v>
      </c>
      <c r="AC5" s="5" t="s">
        <v>310</v>
      </c>
    </row>
    <row r="6" spans="3:29" x14ac:dyDescent="0.25">
      <c r="C6" s="5" t="str">
        <f t="shared" si="0"/>
        <v>ЩР</v>
      </c>
      <c r="D6" s="5" t="str">
        <f t="shared" si="1"/>
        <v>От ИБП</v>
      </c>
      <c r="E6" s="70"/>
      <c r="F6" s="5"/>
      <c r="G6" s="5"/>
      <c r="H6" s="70"/>
      <c r="I6" s="5" t="str">
        <f t="shared" si="6"/>
        <v>Питание от ИБП</v>
      </c>
      <c r="J6" s="5">
        <f t="shared" si="8"/>
        <v>0</v>
      </c>
      <c r="K6" s="5">
        <f t="shared" si="9"/>
        <v>0.95</v>
      </c>
      <c r="L6" s="5">
        <f t="shared" si="10"/>
        <v>0</v>
      </c>
      <c r="M6">
        <f t="shared" si="4"/>
        <v>0</v>
      </c>
      <c r="N6" s="18" t="str">
        <f t="shared" si="5"/>
        <v>ЩР</v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  <v>42.206499999999991</v>
      </c>
      <c r="W6" s="5" t="s">
        <v>43</v>
      </c>
      <c r="X6" s="5" t="s">
        <v>60</v>
      </c>
      <c r="Y6" s="5">
        <f>P7*V9</f>
        <v>14.320333333333329</v>
      </c>
      <c r="Z6" s="5" t="s">
        <v>43</v>
      </c>
    </row>
    <row r="7" spans="3:29" x14ac:dyDescent="0.25">
      <c r="C7" s="5" t="str">
        <f t="shared" si="0"/>
        <v>ЩР</v>
      </c>
      <c r="D7" s="5" t="str">
        <f t="shared" si="1"/>
        <v>R.1.01.1</v>
      </c>
      <c r="E7" s="70"/>
      <c r="F7" s="144" t="str">
        <f t="shared" ref="F7:F66" si="11">VLOOKUP(ROW(5:5),Разбивка_нумерация_5,16,FALSE)</f>
        <v>L2</v>
      </c>
      <c r="G7" s="144" t="str">
        <f t="shared" ref="G7" si="12">IF(E7="упр","",IF(E7=0,F7,IF(E7="1,2,3","L1,L2,L3","L"&amp;E7)))</f>
        <v>L1</v>
      </c>
      <c r="H7" s="70">
        <f t="shared" ref="H7" si="13">VLOOKUP(D7,Исходные_данные,5,FALSE)</f>
        <v>0.12</v>
      </c>
      <c r="I7" s="5" t="str">
        <f t="shared" si="6"/>
        <v>Розеточная группа  Пом. №01</v>
      </c>
      <c r="J7" s="5">
        <f t="shared" si="8"/>
        <v>0</v>
      </c>
      <c r="K7" s="5">
        <f t="shared" si="9"/>
        <v>0.95</v>
      </c>
      <c r="L7" s="5">
        <f t="shared" si="10"/>
        <v>0.11399999999999999</v>
      </c>
      <c r="M7">
        <f t="shared" si="4"/>
        <v>1</v>
      </c>
      <c r="N7" s="18" t="str">
        <f t="shared" si="5"/>
        <v>ЩРL1</v>
      </c>
      <c r="O7" s="14">
        <f>SUMIF($N$3:$N$500,R4&amp;"L1,L2,L3",$H$3:$H$500)/3+SUMIF($N$3:$N$500,R4&amp;"L1",$H$3:$H$500)</f>
        <v>27.773666666666657</v>
      </c>
      <c r="P7" s="14">
        <f>SUMIF($N$3:$N$500,R4&amp;"L1,L2,L3",$H$3:$H$500)/3+SUMIF($N$3:$N$500,R4&amp;"L2",$H$3:$H$500)</f>
        <v>28.640666666666657</v>
      </c>
      <c r="Q7" s="14">
        <f>SUMIF($N$3:$N$500,R4&amp;"L1,L2,L3",$H$3:$H$500)/3+SUMIF($N$3:$N$500,R4&amp;"L3",$H$3:$H$500)</f>
        <v>27.998666666666658</v>
      </c>
      <c r="R7" s="10" t="s">
        <v>47</v>
      </c>
      <c r="S7" s="10" t="s">
        <v>43</v>
      </c>
      <c r="U7" s="5" t="s">
        <v>56</v>
      </c>
      <c r="V7" s="5">
        <f>V6/1.73/0.38/V8</f>
        <v>67.581221078250834</v>
      </c>
      <c r="W7" s="5" t="s">
        <v>62</v>
      </c>
      <c r="X7" s="5" t="s">
        <v>61</v>
      </c>
      <c r="Y7" s="5">
        <f>Q7*V9</f>
        <v>13.999333333333329</v>
      </c>
      <c r="Z7" s="5" t="s">
        <v>43</v>
      </c>
    </row>
    <row r="8" spans="3:29" x14ac:dyDescent="0.25">
      <c r="C8" s="5" t="str">
        <f t="shared" si="0"/>
        <v>ЩР</v>
      </c>
      <c r="D8" s="5" t="str">
        <f t="shared" si="1"/>
        <v>R.1.03.1</v>
      </c>
      <c r="E8" s="70"/>
      <c r="F8" s="140" t="str">
        <f t="shared" si="11"/>
        <v>L3</v>
      </c>
      <c r="G8" s="140" t="str">
        <f t="shared" ref="G8" si="14">IF(E8="упр","",IF(E8=0,F8,IF(E8="1,2,3","L1,L2,L3","L"&amp;E8)))</f>
        <v>L3</v>
      </c>
      <c r="H8" s="70">
        <f t="shared" ref="H8" si="15">VLOOKUP(D8,Исходные_данные,5,FALSE)</f>
        <v>0.24</v>
      </c>
      <c r="I8" s="5" t="str">
        <f t="shared" si="6"/>
        <v>Розеточная группа  Пом. №03</v>
      </c>
      <c r="J8" s="5">
        <f t="shared" si="8"/>
        <v>0</v>
      </c>
      <c r="K8" s="5">
        <f t="shared" si="9"/>
        <v>0.95</v>
      </c>
      <c r="L8" s="5">
        <f t="shared" si="10"/>
        <v>0.22799999999999998</v>
      </c>
      <c r="M8">
        <f t="shared" si="4"/>
        <v>1</v>
      </c>
      <c r="N8" s="18" t="str">
        <f t="shared" si="5"/>
        <v>ЩРL3</v>
      </c>
      <c r="O8" s="15">
        <f>(O7/(O5/100))/100</f>
        <v>0.32902120131575302</v>
      </c>
      <c r="P8" s="15">
        <f>(P7/(O5/100))/100</f>
        <v>0.33929213114883566</v>
      </c>
      <c r="Q8" s="15">
        <f>(Q7/(O5/100))/100</f>
        <v>0.33168666753541115</v>
      </c>
      <c r="R8" s="10" t="s">
        <v>47</v>
      </c>
      <c r="S8" s="10" t="s">
        <v>48</v>
      </c>
      <c r="U8" s="5" t="s">
        <v>57</v>
      </c>
      <c r="V8" s="155">
        <v>0.95</v>
      </c>
      <c r="W8" s="156"/>
      <c r="X8" s="156"/>
      <c r="Y8" s="156"/>
      <c r="Z8" s="157"/>
    </row>
    <row r="9" spans="3:29" x14ac:dyDescent="0.25">
      <c r="C9" s="5" t="str">
        <f t="shared" si="0"/>
        <v>ЩР</v>
      </c>
      <c r="D9" s="5" t="str">
        <f t="shared" si="1"/>
        <v>R.1.04.1</v>
      </c>
      <c r="E9" s="70"/>
      <c r="F9" s="5" t="str">
        <f t="shared" si="11"/>
        <v>L1</v>
      </c>
      <c r="G9" s="5" t="str">
        <f t="shared" ref="G9:G28" si="16">IF(E9="упр","",IF(E9=0,F9,IF(E9="1,2,3","L1,L2,L3","L"&amp;E9)))</f>
        <v>L1</v>
      </c>
      <c r="H9" s="70">
        <f t="shared" ref="H9:H67" si="17">VLOOKUP(D9,Исходные_данные,5,FALSE)</f>
        <v>0.12</v>
      </c>
      <c r="I9" s="5" t="str">
        <f t="shared" si="6"/>
        <v>Розеточная группа  Пом. №04</v>
      </c>
      <c r="J9" s="5">
        <f t="shared" si="8"/>
        <v>0</v>
      </c>
      <c r="K9" s="5">
        <f t="shared" si="9"/>
        <v>0.95</v>
      </c>
      <c r="L9" s="5">
        <f t="shared" si="10"/>
        <v>0.11399999999999999</v>
      </c>
      <c r="M9">
        <f t="shared" si="4"/>
        <v>1</v>
      </c>
      <c r="N9" s="18" t="str">
        <f t="shared" si="5"/>
        <v>ЩРL1</v>
      </c>
      <c r="O9" s="152">
        <f>MAX(O8:Q8)-MIN(O8:Q8)</f>
        <v>1.0270929833082643E-2</v>
      </c>
      <c r="P9" s="153"/>
      <c r="Q9" s="153"/>
      <c r="R9" s="16" t="s">
        <v>49</v>
      </c>
      <c r="S9" s="10" t="s">
        <v>48</v>
      </c>
      <c r="U9" s="5" t="s">
        <v>58</v>
      </c>
      <c r="V9" s="155">
        <v>0.5</v>
      </c>
      <c r="W9" s="156"/>
      <c r="X9" s="156"/>
      <c r="Y9" s="156"/>
      <c r="Z9" s="157"/>
    </row>
    <row r="10" spans="3:29" x14ac:dyDescent="0.25">
      <c r="C10" s="5" t="str">
        <f t="shared" si="0"/>
        <v>ЩР</v>
      </c>
      <c r="D10" s="5" t="str">
        <f t="shared" si="1"/>
        <v>R.1.05.1</v>
      </c>
      <c r="E10" s="108"/>
      <c r="F10" s="5" t="str">
        <f t="shared" si="11"/>
        <v>L2</v>
      </c>
      <c r="G10" s="5" t="str">
        <f t="shared" si="16"/>
        <v>L2</v>
      </c>
      <c r="H10" s="70">
        <f t="shared" si="17"/>
        <v>0.12</v>
      </c>
      <c r="I10" s="5" t="str">
        <f t="shared" si="6"/>
        <v>Розеточная группа  Пом. №05</v>
      </c>
      <c r="J10" s="5">
        <f t="shared" si="8"/>
        <v>0</v>
      </c>
      <c r="K10" s="5">
        <f t="shared" si="9"/>
        <v>0.95</v>
      </c>
      <c r="L10" s="5">
        <f t="shared" si="10"/>
        <v>0.11399999999999999</v>
      </c>
      <c r="M10">
        <f t="shared" si="4"/>
        <v>1</v>
      </c>
      <c r="N10" s="18" t="str">
        <f t="shared" si="5"/>
        <v>ЩРL2</v>
      </c>
      <c r="O10" s="4">
        <f>SUMIF($N$3:$N$500,R4&amp;"L1,L2,L3",$J$3:$J$500)/3+SUMIF($N$3:$N$500,R4&amp;"L1",$J$3:$J$500)</f>
        <v>0</v>
      </c>
      <c r="P10" s="4">
        <f>SUMIF($N$3:$N$500,R4&amp;"L1,L2,L3",$J$3:$J$500)/3+SUMIF($N$3:$N$500,R4&amp;"L2",$J$3:$J$500)</f>
        <v>0</v>
      </c>
      <c r="Q10" s="4">
        <f>SUMIF($N$3:$N$500,R4&amp;"L1,L2,L3",$J$3:$J$500)/3+SUMIF($N$3:$N$500,R4&amp;"L3",$J$3:$J$500)</f>
        <v>0</v>
      </c>
      <c r="R10" s="16" t="s">
        <v>303</v>
      </c>
      <c r="S10" s="10" t="s">
        <v>62</v>
      </c>
    </row>
    <row r="11" spans="3:29" x14ac:dyDescent="0.25">
      <c r="C11" s="5" t="str">
        <f t="shared" si="0"/>
        <v>ЩР</v>
      </c>
      <c r="D11" s="5" t="str">
        <f t="shared" si="1"/>
        <v>R.1.06.1</v>
      </c>
      <c r="E11" s="108"/>
      <c r="F11" s="5" t="str">
        <f t="shared" si="11"/>
        <v>L3</v>
      </c>
      <c r="G11" s="5" t="str">
        <f t="shared" si="16"/>
        <v>L3</v>
      </c>
      <c r="H11" s="70">
        <f t="shared" si="17"/>
        <v>0.12</v>
      </c>
      <c r="I11" s="5" t="str">
        <f t="shared" si="6"/>
        <v>Розеточная группа  Пом. №06</v>
      </c>
      <c r="J11" s="5">
        <f t="shared" si="8"/>
        <v>0</v>
      </c>
      <c r="K11" s="5">
        <f t="shared" si="9"/>
        <v>0.95</v>
      </c>
      <c r="L11" s="5">
        <f t="shared" si="10"/>
        <v>0.11399999999999999</v>
      </c>
      <c r="M11">
        <f t="shared" si="4"/>
        <v>1</v>
      </c>
      <c r="N11" s="18" t="str">
        <f t="shared" si="5"/>
        <v>ЩРL3</v>
      </c>
      <c r="O11" s="154">
        <f>O10+P10+Q10</f>
        <v>0</v>
      </c>
      <c r="P11" s="154"/>
      <c r="Q11" s="154"/>
      <c r="R11" s="16" t="s">
        <v>304</v>
      </c>
      <c r="S11" s="10" t="s">
        <v>62</v>
      </c>
    </row>
    <row r="12" spans="3:29" x14ac:dyDescent="0.25">
      <c r="C12" s="5" t="str">
        <f t="shared" si="0"/>
        <v>ЩР</v>
      </c>
      <c r="D12" s="5" t="str">
        <f t="shared" si="1"/>
        <v>R.1.07.1</v>
      </c>
      <c r="E12" s="70"/>
      <c r="F12" s="5" t="str">
        <f t="shared" si="11"/>
        <v>L1</v>
      </c>
      <c r="G12" s="5" t="str">
        <f t="shared" si="16"/>
        <v>L1</v>
      </c>
      <c r="H12" s="70">
        <f t="shared" si="17"/>
        <v>0.24</v>
      </c>
      <c r="I12" s="5" t="str">
        <f t="shared" si="6"/>
        <v>Розеточная группа  Пом. №07</v>
      </c>
      <c r="J12" s="5">
        <f t="shared" si="8"/>
        <v>0</v>
      </c>
      <c r="K12" s="5">
        <f t="shared" si="9"/>
        <v>0.95</v>
      </c>
      <c r="L12" s="5">
        <f t="shared" si="10"/>
        <v>0.22799999999999998</v>
      </c>
      <c r="M12">
        <f t="shared" si="4"/>
        <v>1</v>
      </c>
      <c r="N12" s="18" t="str">
        <f t="shared" si="5"/>
        <v>ЩРL1</v>
      </c>
    </row>
    <row r="13" spans="3:29" x14ac:dyDescent="0.25">
      <c r="C13" s="5" t="str">
        <f t="shared" si="0"/>
        <v>ЩР</v>
      </c>
      <c r="D13" s="5" t="str">
        <f t="shared" si="1"/>
        <v>R.1.07.2</v>
      </c>
      <c r="E13" s="70"/>
      <c r="F13" s="5" t="str">
        <f t="shared" si="11"/>
        <v>L2</v>
      </c>
      <c r="G13" s="5" t="str">
        <f t="shared" si="16"/>
        <v>L2</v>
      </c>
      <c r="H13" s="70">
        <f t="shared" si="17"/>
        <v>0.18</v>
      </c>
      <c r="I13" s="5" t="str">
        <f t="shared" si="6"/>
        <v>Розеточная группа  Пом. №07</v>
      </c>
      <c r="J13" s="5">
        <f t="shared" si="8"/>
        <v>0</v>
      </c>
      <c r="K13" s="5">
        <f t="shared" si="9"/>
        <v>0.95</v>
      </c>
      <c r="L13" s="5">
        <f t="shared" si="10"/>
        <v>0.17099999999999999</v>
      </c>
      <c r="M13">
        <f t="shared" si="4"/>
        <v>1</v>
      </c>
      <c r="N13" s="18" t="str">
        <f t="shared" si="5"/>
        <v>ЩРL2</v>
      </c>
      <c r="O13" s="153" t="s">
        <v>41</v>
      </c>
      <c r="P13" s="153"/>
      <c r="Q13" s="153"/>
      <c r="R13" s="158" t="e">
        <f>Диапазоны!B5</f>
        <v>#N/A</v>
      </c>
      <c r="S13" s="159"/>
      <c r="AB13" s="5" t="s">
        <v>312</v>
      </c>
    </row>
    <row r="14" spans="3:29" x14ac:dyDescent="0.25">
      <c r="C14" s="5" t="str">
        <f t="shared" si="0"/>
        <v>ЩР</v>
      </c>
      <c r="D14" s="5" t="str">
        <f t="shared" si="1"/>
        <v>R.1.07.3</v>
      </c>
      <c r="E14" s="70"/>
      <c r="F14" s="5" t="str">
        <f t="shared" si="11"/>
        <v>L3</v>
      </c>
      <c r="G14" s="5" t="str">
        <f t="shared" si="16"/>
        <v>L3</v>
      </c>
      <c r="H14" s="70">
        <f t="shared" si="17"/>
        <v>0.18</v>
      </c>
      <c r="I14" s="5" t="str">
        <f t="shared" si="6"/>
        <v>Розеточная группа  Пом. №07</v>
      </c>
      <c r="J14" s="5">
        <f t="shared" si="8"/>
        <v>0</v>
      </c>
      <c r="K14" s="5">
        <f t="shared" si="9"/>
        <v>0.95</v>
      </c>
      <c r="L14" s="5">
        <f t="shared" si="10"/>
        <v>0.17099999999999999</v>
      </c>
      <c r="M14">
        <f t="shared" si="4"/>
        <v>1</v>
      </c>
      <c r="N14" s="18" t="str">
        <f t="shared" si="5"/>
        <v>ЩРL3</v>
      </c>
      <c r="O14" s="149" t="e">
        <f>O16+P16+Q16</f>
        <v>#N/A</v>
      </c>
      <c r="P14" s="150"/>
      <c r="Q14" s="151"/>
      <c r="R14" s="10" t="s">
        <v>42</v>
      </c>
      <c r="S14" s="10" t="s">
        <v>43</v>
      </c>
      <c r="U14" s="5" t="s">
        <v>55</v>
      </c>
      <c r="V14" s="5" t="e">
        <f>O14</f>
        <v>#N/A</v>
      </c>
      <c r="W14" s="5" t="s">
        <v>43</v>
      </c>
      <c r="X14" s="5" t="s">
        <v>59</v>
      </c>
      <c r="Y14" s="5" t="e">
        <f>O16*V18</f>
        <v>#N/A</v>
      </c>
      <c r="Z14" s="5" t="s">
        <v>43</v>
      </c>
      <c r="AB14" s="5" t="e">
        <f>IF(((TAN(ACOS(V17))-0.35)*V15)&lt;50,"Не требуется 
СП256 П.7.3.2",(TAN(ACOS(V17))-0.35)*V15)</f>
        <v>#N/A</v>
      </c>
      <c r="AC14" s="5" t="s">
        <v>310</v>
      </c>
    </row>
    <row r="15" spans="3:29" x14ac:dyDescent="0.25">
      <c r="C15" s="5" t="str">
        <f t="shared" si="0"/>
        <v>ЩР</v>
      </c>
      <c r="D15" s="5" t="str">
        <f t="shared" si="1"/>
        <v>R.1.08.1</v>
      </c>
      <c r="E15" s="70"/>
      <c r="F15" s="5" t="str">
        <f t="shared" si="11"/>
        <v>L1</v>
      </c>
      <c r="G15" s="5" t="str">
        <f t="shared" si="16"/>
        <v>L1</v>
      </c>
      <c r="H15" s="70">
        <f t="shared" si="17"/>
        <v>0.54</v>
      </c>
      <c r="I15" s="5" t="str">
        <f t="shared" si="6"/>
        <v>Розеточная группа  Пом. №08</v>
      </c>
      <c r="J15" s="5">
        <f t="shared" si="8"/>
        <v>0</v>
      </c>
      <c r="K15" s="5">
        <f t="shared" si="9"/>
        <v>0.95</v>
      </c>
      <c r="L15" s="5">
        <f t="shared" si="10"/>
        <v>0.51300000000000001</v>
      </c>
      <c r="M15">
        <f t="shared" si="4"/>
        <v>1</v>
      </c>
      <c r="N15" s="18" t="str">
        <f t="shared" si="5"/>
        <v>ЩРL1</v>
      </c>
      <c r="O15" s="11" t="s">
        <v>44</v>
      </c>
      <c r="P15" s="12" t="s">
        <v>45</v>
      </c>
      <c r="Q15" s="13" t="s">
        <v>46</v>
      </c>
      <c r="U15" s="5" t="s">
        <v>54</v>
      </c>
      <c r="V15" s="5" t="e">
        <f>V14*V18</f>
        <v>#N/A</v>
      </c>
      <c r="W15" s="5" t="s">
        <v>43</v>
      </c>
      <c r="X15" s="5" t="s">
        <v>60</v>
      </c>
      <c r="Y15" s="5" t="e">
        <f>P16*V18</f>
        <v>#N/A</v>
      </c>
      <c r="Z15" s="5" t="s">
        <v>43</v>
      </c>
    </row>
    <row r="16" spans="3:29" x14ac:dyDescent="0.25">
      <c r="C16" s="5" t="str">
        <f t="shared" si="0"/>
        <v>ЩР</v>
      </c>
      <c r="D16" s="5" t="str">
        <f t="shared" si="1"/>
        <v>R.1.08.2</v>
      </c>
      <c r="E16" s="70"/>
      <c r="F16" s="5" t="str">
        <f t="shared" si="11"/>
        <v>L2</v>
      </c>
      <c r="G16" s="5" t="str">
        <f t="shared" si="16"/>
        <v>L2</v>
      </c>
      <c r="H16" s="70">
        <f t="shared" si="17"/>
        <v>0.24</v>
      </c>
      <c r="I16" s="5" t="str">
        <f t="shared" si="6"/>
        <v>Розеточная группа  Пом. №08</v>
      </c>
      <c r="J16" s="5">
        <f t="shared" si="8"/>
        <v>0</v>
      </c>
      <c r="K16" s="5">
        <f t="shared" si="9"/>
        <v>0.95</v>
      </c>
      <c r="L16" s="5">
        <f t="shared" si="10"/>
        <v>0.22799999999999998</v>
      </c>
      <c r="M16">
        <f t="shared" si="4"/>
        <v>1</v>
      </c>
      <c r="N16" s="18" t="str">
        <f t="shared" si="5"/>
        <v>ЩРL2</v>
      </c>
      <c r="O16" s="14" t="e">
        <f>SUMIF($N$3:$N$500,R13&amp;"L1,L2,L3",$H$3:$H$500)/3+SUMIF($N$3:$N$500,R13&amp;"L1",$H$3:$H$500)</f>
        <v>#N/A</v>
      </c>
      <c r="P16" s="14" t="e">
        <f>SUMIF($N$3:$N$500,R13&amp;"L1,L2,L3",$H$3:$H$500)/3+SUMIF($N$3:$N$500,R13&amp;"L2",$H$3:$H$500)</f>
        <v>#N/A</v>
      </c>
      <c r="Q16" s="14" t="e">
        <f>SUMIF($N$3:$N$500,R13&amp;"L1,L2,L3",$H$3:$H$500)/3+SUMIF($N$3:$N$500,R13&amp;"L3",$H$3:$H$500)</f>
        <v>#N/A</v>
      </c>
      <c r="R16" s="10" t="s">
        <v>47</v>
      </c>
      <c r="S16" s="10" t="s">
        <v>43</v>
      </c>
      <c r="U16" s="5" t="s">
        <v>56</v>
      </c>
      <c r="V16" s="5" t="e">
        <f>V15/0.38/1.732/V17*V18</f>
        <v>#N/A</v>
      </c>
      <c r="W16" s="5" t="s">
        <v>62</v>
      </c>
      <c r="X16" s="5" t="s">
        <v>61</v>
      </c>
      <c r="Y16" s="5" t="e">
        <f>Q16*V18</f>
        <v>#N/A</v>
      </c>
      <c r="Z16" s="5" t="s">
        <v>43</v>
      </c>
    </row>
    <row r="17" spans="3:29" x14ac:dyDescent="0.25">
      <c r="C17" s="5" t="str">
        <f t="shared" si="0"/>
        <v>ЩР</v>
      </c>
      <c r="D17" s="5" t="str">
        <f t="shared" si="1"/>
        <v>R.1.08.4</v>
      </c>
      <c r="E17" s="70"/>
      <c r="F17" s="5" t="str">
        <f t="shared" si="11"/>
        <v>L3</v>
      </c>
      <c r="G17" s="5" t="str">
        <f t="shared" si="16"/>
        <v>L3</v>
      </c>
      <c r="H17" s="70">
        <f t="shared" si="17"/>
        <v>0.3</v>
      </c>
      <c r="I17" s="5" t="str">
        <f t="shared" si="6"/>
        <v>Розеточная группа  Пом. №08 Проектор</v>
      </c>
      <c r="J17" s="5">
        <f t="shared" si="8"/>
        <v>0</v>
      </c>
      <c r="K17" s="5">
        <f t="shared" si="9"/>
        <v>0.95</v>
      </c>
      <c r="L17" s="5">
        <f t="shared" si="10"/>
        <v>0.28499999999999998</v>
      </c>
      <c r="M17">
        <f t="shared" si="4"/>
        <v>1</v>
      </c>
      <c r="N17" s="18" t="str">
        <f t="shared" si="5"/>
        <v>ЩРL3</v>
      </c>
      <c r="O17" s="15" t="e">
        <f>(O16/(O14/100))/100</f>
        <v>#N/A</v>
      </c>
      <c r="P17" s="15" t="e">
        <f>(P16/(O14/100))/100</f>
        <v>#N/A</v>
      </c>
      <c r="Q17" s="15" t="e">
        <f>(Q16/(O14/100))/100</f>
        <v>#N/A</v>
      </c>
      <c r="R17" s="10" t="s">
        <v>47</v>
      </c>
      <c r="S17" s="10" t="s">
        <v>48</v>
      </c>
      <c r="U17" s="5" t="s">
        <v>57</v>
      </c>
      <c r="V17" s="155" t="e">
        <f>SUMIF($C$3:$C$500,R13,$L$3:$L$500)/V14</f>
        <v>#N/A</v>
      </c>
      <c r="W17" s="156"/>
      <c r="X17" s="156"/>
      <c r="Y17" s="156"/>
      <c r="Z17" s="157"/>
    </row>
    <row r="18" spans="3:29" x14ac:dyDescent="0.25">
      <c r="C18" s="5" t="str">
        <f t="shared" si="0"/>
        <v>ЩР</v>
      </c>
      <c r="D18" s="5" t="str">
        <f t="shared" si="1"/>
        <v>R.1.08.5</v>
      </c>
      <c r="E18" s="70"/>
      <c r="F18" s="5" t="str">
        <f t="shared" si="11"/>
        <v>L1</v>
      </c>
      <c r="G18" s="5" t="str">
        <f t="shared" si="16"/>
        <v>L1</v>
      </c>
      <c r="H18" s="70">
        <f t="shared" si="17"/>
        <v>0</v>
      </c>
      <c r="I18" s="5" t="str">
        <f t="shared" si="6"/>
        <v>Резерв</v>
      </c>
      <c r="J18" s="5">
        <f t="shared" si="8"/>
        <v>0</v>
      </c>
      <c r="K18" s="5">
        <f t="shared" si="9"/>
        <v>0.95</v>
      </c>
      <c r="L18" s="5">
        <f t="shared" si="10"/>
        <v>0</v>
      </c>
      <c r="M18">
        <f t="shared" si="4"/>
        <v>1</v>
      </c>
      <c r="N18" s="18" t="str">
        <f t="shared" si="5"/>
        <v>ЩРL1</v>
      </c>
      <c r="O18" s="152" t="e">
        <f>MAX(O17:Q17)-MIN(O17:Q17)</f>
        <v>#N/A</v>
      </c>
      <c r="P18" s="153"/>
      <c r="Q18" s="153"/>
      <c r="R18" s="16" t="s">
        <v>49</v>
      </c>
      <c r="S18" s="10" t="s">
        <v>48</v>
      </c>
      <c r="U18" s="5" t="s">
        <v>58</v>
      </c>
      <c r="V18" s="155">
        <v>0.5</v>
      </c>
      <c r="W18" s="156"/>
      <c r="X18" s="156"/>
      <c r="Y18" s="156"/>
      <c r="Z18" s="157"/>
    </row>
    <row r="19" spans="3:29" x14ac:dyDescent="0.25">
      <c r="C19" s="5" t="str">
        <f t="shared" si="0"/>
        <v>ЩР</v>
      </c>
      <c r="D19" s="5" t="str">
        <f t="shared" si="1"/>
        <v>R.1.08.6</v>
      </c>
      <c r="E19" s="70"/>
      <c r="F19" s="5" t="str">
        <f t="shared" si="11"/>
        <v>L2</v>
      </c>
      <c r="G19" s="5" t="str">
        <f t="shared" si="16"/>
        <v>L2</v>
      </c>
      <c r="H19" s="70">
        <f t="shared" si="17"/>
        <v>0.18</v>
      </c>
      <c r="I19" s="5" t="str">
        <f t="shared" si="6"/>
        <v>Розеточная группа  Пом. №08</v>
      </c>
      <c r="J19" s="5">
        <f t="shared" si="8"/>
        <v>0</v>
      </c>
      <c r="K19" s="5">
        <f t="shared" si="9"/>
        <v>0.95</v>
      </c>
      <c r="L19" s="5">
        <f t="shared" si="10"/>
        <v>0.17099999999999999</v>
      </c>
      <c r="M19">
        <f t="shared" si="4"/>
        <v>1</v>
      </c>
      <c r="N19" s="18" t="str">
        <f t="shared" si="5"/>
        <v>ЩРL2</v>
      </c>
      <c r="O19" s="4" t="e">
        <f>SUMIF($N$3:$N$500,R13&amp;"L1,L2,L3",$J$3:$J$500)/3+SUMIF($N$3:$N$500,R13&amp;"L1",$J$3:$J$500)</f>
        <v>#N/A</v>
      </c>
      <c r="P19" s="4" t="e">
        <f>SUMIF($N$3:$N$500,R13&amp;"L1,L2,L3",$J$3:$J$500)/3+SUMIF($N$3:$N$500,R13&amp;"L2",$J$3:$J$500)</f>
        <v>#N/A</v>
      </c>
      <c r="Q19" s="4" t="e">
        <f>SUMIF($N$3:$N$500,R13&amp;"L1,L2,L3",$J$3:$J$500)/3+SUMIF($N$3:$N$500,R13&amp;"L3",$J$3:$J$500)</f>
        <v>#N/A</v>
      </c>
      <c r="R19" s="16" t="s">
        <v>299</v>
      </c>
      <c r="S19" s="10" t="s">
        <v>62</v>
      </c>
    </row>
    <row r="20" spans="3:29" x14ac:dyDescent="0.25">
      <c r="C20" s="5" t="str">
        <f t="shared" si="0"/>
        <v>ЩР</v>
      </c>
      <c r="D20" s="5" t="str">
        <f t="shared" si="1"/>
        <v>R.1.11.1</v>
      </c>
      <c r="E20" s="70"/>
      <c r="F20" s="5" t="str">
        <f t="shared" si="11"/>
        <v>L3</v>
      </c>
      <c r="G20" s="5" t="str">
        <f t="shared" si="16"/>
        <v>L3</v>
      </c>
      <c r="H20" s="70">
        <f t="shared" si="17"/>
        <v>0.18</v>
      </c>
      <c r="I20" s="5" t="str">
        <f t="shared" si="6"/>
        <v>Розеточная группа  Пом. №11</v>
      </c>
      <c r="J20" s="5">
        <f t="shared" si="8"/>
        <v>0</v>
      </c>
      <c r="K20" s="5">
        <f t="shared" si="9"/>
        <v>0.95</v>
      </c>
      <c r="L20" s="5">
        <f t="shared" si="10"/>
        <v>0.17099999999999999</v>
      </c>
      <c r="M20">
        <f t="shared" si="4"/>
        <v>1</v>
      </c>
      <c r="N20" s="18" t="str">
        <f t="shared" si="5"/>
        <v>ЩРL3</v>
      </c>
      <c r="O20" s="154" t="e">
        <f>O19+P19+Q19</f>
        <v>#N/A</v>
      </c>
      <c r="P20" s="154"/>
      <c r="Q20" s="154"/>
      <c r="R20" s="16" t="s">
        <v>304</v>
      </c>
      <c r="S20" s="10" t="s">
        <v>62</v>
      </c>
    </row>
    <row r="21" spans="3:29" x14ac:dyDescent="0.25">
      <c r="C21" s="5" t="str">
        <f t="shared" si="0"/>
        <v>ЩР</v>
      </c>
      <c r="D21" s="5" t="str">
        <f t="shared" si="1"/>
        <v>R.1.11.3</v>
      </c>
      <c r="E21" s="70"/>
      <c r="F21" s="5" t="str">
        <f t="shared" si="11"/>
        <v>L1</v>
      </c>
      <c r="G21" s="5" t="str">
        <f t="shared" si="16"/>
        <v>L1</v>
      </c>
      <c r="H21" s="70">
        <f t="shared" si="17"/>
        <v>0.18</v>
      </c>
      <c r="I21" s="5" t="str">
        <f t="shared" si="6"/>
        <v>Розеточная группа  Пом. №11</v>
      </c>
      <c r="J21" s="5">
        <f t="shared" si="8"/>
        <v>0</v>
      </c>
      <c r="K21" s="5">
        <f t="shared" si="9"/>
        <v>0.95</v>
      </c>
      <c r="L21" s="5">
        <f t="shared" si="10"/>
        <v>0.17099999999999999</v>
      </c>
      <c r="M21">
        <f t="shared" si="4"/>
        <v>1</v>
      </c>
      <c r="N21" s="18" t="str">
        <f t="shared" si="5"/>
        <v>ЩРL1</v>
      </c>
    </row>
    <row r="22" spans="3:29" x14ac:dyDescent="0.25">
      <c r="C22" s="5" t="str">
        <f t="shared" si="0"/>
        <v>ЩР</v>
      </c>
      <c r="D22" s="5" t="str">
        <f t="shared" si="1"/>
        <v>R.1.12.1</v>
      </c>
      <c r="E22" s="108"/>
      <c r="F22" s="5" t="str">
        <f t="shared" si="11"/>
        <v>L2</v>
      </c>
      <c r="G22" s="5" t="str">
        <f t="shared" si="16"/>
        <v>L2</v>
      </c>
      <c r="H22" s="70">
        <f t="shared" si="17"/>
        <v>0.12</v>
      </c>
      <c r="I22" s="5" t="str">
        <f t="shared" si="6"/>
        <v>Розеточная группа  Пом. №12</v>
      </c>
      <c r="J22" s="5">
        <f t="shared" si="8"/>
        <v>0</v>
      </c>
      <c r="K22" s="5">
        <f t="shared" si="9"/>
        <v>0.95</v>
      </c>
      <c r="L22" s="5">
        <f t="shared" si="10"/>
        <v>0.11399999999999999</v>
      </c>
      <c r="M22">
        <f t="shared" si="4"/>
        <v>1</v>
      </c>
      <c r="N22" s="18" t="str">
        <f t="shared" si="5"/>
        <v>ЩРL2</v>
      </c>
      <c r="O22" s="153" t="s">
        <v>41</v>
      </c>
      <c r="P22" s="153"/>
      <c r="Q22" s="153"/>
      <c r="R22" s="158" t="e">
        <f>Диапазоны!B6</f>
        <v>#N/A</v>
      </c>
      <c r="S22" s="159"/>
      <c r="AB22" s="5" t="s">
        <v>312</v>
      </c>
    </row>
    <row r="23" spans="3:29" x14ac:dyDescent="0.25">
      <c r="C23" s="5" t="str">
        <f t="shared" si="0"/>
        <v>ЩР</v>
      </c>
      <c r="D23" s="5" t="str">
        <f t="shared" si="1"/>
        <v>R.1.12.2</v>
      </c>
      <c r="E23" s="108"/>
      <c r="F23" s="5" t="str">
        <f t="shared" si="11"/>
        <v>L3</v>
      </c>
      <c r="G23" s="5" t="str">
        <f t="shared" si="16"/>
        <v>L3</v>
      </c>
      <c r="H23" s="70">
        <f t="shared" si="17"/>
        <v>0.24</v>
      </c>
      <c r="I23" s="5" t="str">
        <f t="shared" si="6"/>
        <v>Розеточная группа  Пом. №12</v>
      </c>
      <c r="J23" s="5">
        <f t="shared" si="8"/>
        <v>0</v>
      </c>
      <c r="K23" s="5">
        <f t="shared" si="9"/>
        <v>0.95</v>
      </c>
      <c r="L23" s="5">
        <f t="shared" si="10"/>
        <v>0.22799999999999998</v>
      </c>
      <c r="M23">
        <f t="shared" si="4"/>
        <v>1</v>
      </c>
      <c r="N23" s="18" t="str">
        <f t="shared" si="5"/>
        <v>ЩРL3</v>
      </c>
      <c r="O23" s="149" t="e">
        <f>O25+P25+Q25</f>
        <v>#N/A</v>
      </c>
      <c r="P23" s="150"/>
      <c r="Q23" s="151"/>
      <c r="R23" s="10" t="s">
        <v>42</v>
      </c>
      <c r="S23" s="10" t="s">
        <v>43</v>
      </c>
      <c r="U23" s="5" t="s">
        <v>55</v>
      </c>
      <c r="V23" s="5" t="e">
        <f>O23</f>
        <v>#N/A</v>
      </c>
      <c r="W23" s="5" t="s">
        <v>43</v>
      </c>
      <c r="X23" s="5" t="s">
        <v>59</v>
      </c>
      <c r="Y23" s="5" t="e">
        <f>O25*V27</f>
        <v>#N/A</v>
      </c>
      <c r="Z23" s="5" t="s">
        <v>43</v>
      </c>
      <c r="AB23" s="5" t="e">
        <f>IF(((TAN(ACOS(V26))-0.35)*V24)&lt;50,"Не требуется 
СП256 П.7.3.2",(TAN(ACOS(V26))-0.35)*V24)</f>
        <v>#N/A</v>
      </c>
      <c r="AC23" s="5" t="s">
        <v>310</v>
      </c>
    </row>
    <row r="24" spans="3:29" x14ac:dyDescent="0.25">
      <c r="C24" s="5" t="str">
        <f t="shared" si="0"/>
        <v>ЩР</v>
      </c>
      <c r="D24" s="5" t="str">
        <f t="shared" si="1"/>
        <v>R.1.13.1</v>
      </c>
      <c r="E24" s="108"/>
      <c r="F24" s="5" t="str">
        <f t="shared" si="11"/>
        <v>L1</v>
      </c>
      <c r="G24" s="5" t="str">
        <f t="shared" si="16"/>
        <v>L1</v>
      </c>
      <c r="H24" s="70">
        <f t="shared" si="17"/>
        <v>0.12</v>
      </c>
      <c r="I24" s="5" t="str">
        <f t="shared" si="6"/>
        <v>Розеточная группа  Пом. №13</v>
      </c>
      <c r="J24" s="5">
        <f t="shared" si="8"/>
        <v>0</v>
      </c>
      <c r="K24" s="5">
        <f t="shared" si="9"/>
        <v>0.95</v>
      </c>
      <c r="L24" s="5">
        <f t="shared" si="10"/>
        <v>0.11399999999999999</v>
      </c>
      <c r="M24">
        <f t="shared" si="4"/>
        <v>1</v>
      </c>
      <c r="N24" s="18" t="str">
        <f t="shared" si="5"/>
        <v>ЩРL1</v>
      </c>
      <c r="O24" s="11" t="s">
        <v>44</v>
      </c>
      <c r="P24" s="12" t="s">
        <v>45</v>
      </c>
      <c r="Q24" s="13" t="s">
        <v>46</v>
      </c>
      <c r="U24" s="5" t="s">
        <v>54</v>
      </c>
      <c r="V24" s="5" t="e">
        <f>V23*V27</f>
        <v>#N/A</v>
      </c>
      <c r="W24" s="5" t="s">
        <v>43</v>
      </c>
      <c r="X24" s="5" t="s">
        <v>60</v>
      </c>
      <c r="Y24" s="5" t="e">
        <f>P25*V27</f>
        <v>#N/A</v>
      </c>
      <c r="Z24" s="5" t="s">
        <v>43</v>
      </c>
    </row>
    <row r="25" spans="3:29" x14ac:dyDescent="0.25">
      <c r="C25" s="5" t="str">
        <f t="shared" si="0"/>
        <v>ЩР</v>
      </c>
      <c r="D25" s="5" t="str">
        <f t="shared" si="1"/>
        <v>R.1.14.1</v>
      </c>
      <c r="E25" s="108"/>
      <c r="F25" s="5" t="str">
        <f t="shared" si="11"/>
        <v>L2</v>
      </c>
      <c r="G25" s="5" t="str">
        <f t="shared" si="16"/>
        <v>L2</v>
      </c>
      <c r="H25" s="70">
        <f t="shared" si="17"/>
        <v>0.36</v>
      </c>
      <c r="I25" s="5" t="str">
        <f t="shared" si="6"/>
        <v>Розеточная группа  Пом. №14</v>
      </c>
      <c r="J25" s="5">
        <f t="shared" si="8"/>
        <v>0</v>
      </c>
      <c r="K25" s="5">
        <f t="shared" si="9"/>
        <v>0.95</v>
      </c>
      <c r="L25" s="5">
        <f t="shared" si="10"/>
        <v>0.34199999999999997</v>
      </c>
      <c r="M25">
        <f t="shared" si="4"/>
        <v>1</v>
      </c>
      <c r="N25" s="18" t="str">
        <f t="shared" si="5"/>
        <v>ЩРL2</v>
      </c>
      <c r="O25" s="14" t="e">
        <f>SUMIF($N$3:$N$500,R22&amp;"L1,L2,L3",$H$3:$H$500)/3+SUMIF($N$3:$N$500,R22&amp;"L1",$H$3:$H$500)</f>
        <v>#N/A</v>
      </c>
      <c r="P25" s="14" t="e">
        <f>SUMIF($N$3:$N$500,R22&amp;"L1,L2,L3",$H$3:$H$500)/3+SUMIF($N$3:$N$500,R22&amp;"L2",$H$3:$H$500)</f>
        <v>#N/A</v>
      </c>
      <c r="Q25" s="14" t="e">
        <f>SUMIF($N$3:$N$500,R22&amp;"L1,L2,L3",$H$3:$H$500)/3+SUMIF($N$3:$N$500,R22&amp;"L3",$H$3:$H$500)</f>
        <v>#N/A</v>
      </c>
      <c r="R25" s="10" t="s">
        <v>47</v>
      </c>
      <c r="S25" s="10" t="s">
        <v>43</v>
      </c>
      <c r="U25" s="5" t="s">
        <v>56</v>
      </c>
      <c r="V25" s="5" t="e">
        <f>V24/0.38/1.732/V26*V27</f>
        <v>#N/A</v>
      </c>
      <c r="W25" s="5" t="s">
        <v>62</v>
      </c>
      <c r="X25" s="5" t="s">
        <v>61</v>
      </c>
      <c r="Y25" s="5" t="e">
        <f>Q25*V27</f>
        <v>#N/A</v>
      </c>
      <c r="Z25" s="5" t="s">
        <v>43</v>
      </c>
    </row>
    <row r="26" spans="3:29" x14ac:dyDescent="0.25">
      <c r="C26" s="5" t="str">
        <f t="shared" si="0"/>
        <v>ЩР</v>
      </c>
      <c r="D26" s="5" t="str">
        <f t="shared" si="1"/>
        <v>R.1.14.10</v>
      </c>
      <c r="E26" s="110"/>
      <c r="F26" s="5" t="str">
        <f t="shared" si="11"/>
        <v>L3</v>
      </c>
      <c r="G26" s="5" t="str">
        <f t="shared" si="16"/>
        <v>L3</v>
      </c>
      <c r="H26" s="70">
        <f t="shared" si="17"/>
        <v>0.54</v>
      </c>
      <c r="I26" s="5" t="str">
        <f t="shared" si="6"/>
        <v>Розеточная группа  Пом. №14</v>
      </c>
      <c r="J26" s="5">
        <f t="shared" si="8"/>
        <v>0</v>
      </c>
      <c r="K26" s="5">
        <f t="shared" si="9"/>
        <v>0.95</v>
      </c>
      <c r="L26" s="5">
        <f t="shared" si="10"/>
        <v>0.51300000000000001</v>
      </c>
      <c r="M26">
        <f t="shared" si="4"/>
        <v>1</v>
      </c>
      <c r="N26" s="18" t="str">
        <f t="shared" si="5"/>
        <v>ЩРL3</v>
      </c>
      <c r="O26" s="15" t="e">
        <f>(O25/(O23/100))/100</f>
        <v>#N/A</v>
      </c>
      <c r="P26" s="15" t="e">
        <f>(P25/(O23/100))/100</f>
        <v>#N/A</v>
      </c>
      <c r="Q26" s="15" t="e">
        <f>(Q25/(O23/100))/100</f>
        <v>#N/A</v>
      </c>
      <c r="R26" s="10" t="s">
        <v>47</v>
      </c>
      <c r="S26" s="10" t="s">
        <v>48</v>
      </c>
      <c r="U26" s="5" t="s">
        <v>57</v>
      </c>
      <c r="V26" s="155" t="e">
        <f>SUMIF($C$3:$C$500,R22,$L$3:$L$500)/V23</f>
        <v>#N/A</v>
      </c>
      <c r="W26" s="156"/>
      <c r="X26" s="156"/>
      <c r="Y26" s="156"/>
      <c r="Z26" s="157"/>
    </row>
    <row r="27" spans="3:29" x14ac:dyDescent="0.25">
      <c r="C27" s="5" t="str">
        <f t="shared" si="0"/>
        <v>ЩР</v>
      </c>
      <c r="D27" s="5" t="str">
        <f t="shared" si="1"/>
        <v>R.1.14.11</v>
      </c>
      <c r="E27" s="109"/>
      <c r="F27" s="5" t="str">
        <f t="shared" si="11"/>
        <v>L1</v>
      </c>
      <c r="G27" s="5" t="str">
        <f t="shared" si="16"/>
        <v>L1</v>
      </c>
      <c r="H27" s="70">
        <f t="shared" si="17"/>
        <v>0.12</v>
      </c>
      <c r="I27" s="5" t="str">
        <f t="shared" si="6"/>
        <v>Розеточная группа  Пом. №14</v>
      </c>
      <c r="J27" s="5">
        <f t="shared" si="8"/>
        <v>0</v>
      </c>
      <c r="K27" s="5">
        <f t="shared" si="9"/>
        <v>0.95</v>
      </c>
      <c r="L27" s="5">
        <f t="shared" si="10"/>
        <v>0.11399999999999999</v>
      </c>
      <c r="M27">
        <f t="shared" si="4"/>
        <v>1</v>
      </c>
      <c r="N27" s="18" t="str">
        <f t="shared" si="5"/>
        <v>ЩРL1</v>
      </c>
      <c r="O27" s="152" t="e">
        <f>MAX(O26:Q26)-MIN(O26:Q26)</f>
        <v>#N/A</v>
      </c>
      <c r="P27" s="153"/>
      <c r="Q27" s="153"/>
      <c r="R27" s="16" t="s">
        <v>49</v>
      </c>
      <c r="S27" s="10" t="s">
        <v>48</v>
      </c>
      <c r="U27" s="5" t="s">
        <v>58</v>
      </c>
      <c r="V27" s="155">
        <v>0.5</v>
      </c>
      <c r="W27" s="156"/>
      <c r="X27" s="156"/>
      <c r="Y27" s="156"/>
      <c r="Z27" s="157"/>
    </row>
    <row r="28" spans="3:29" x14ac:dyDescent="0.25">
      <c r="C28" s="5" t="str">
        <f t="shared" si="0"/>
        <v>ЩР</v>
      </c>
      <c r="D28" s="5" t="str">
        <f t="shared" si="1"/>
        <v>R.1.14.12</v>
      </c>
      <c r="E28" s="109"/>
      <c r="F28" s="5" t="str">
        <f t="shared" si="11"/>
        <v>L2</v>
      </c>
      <c r="G28" s="5" t="str">
        <f t="shared" si="16"/>
        <v>L2</v>
      </c>
      <c r="H28" s="70">
        <f t="shared" si="17"/>
        <v>0.12</v>
      </c>
      <c r="I28" s="5" t="str">
        <f t="shared" si="6"/>
        <v>Розеточная группа  Пом. №14</v>
      </c>
      <c r="J28" s="5">
        <f t="shared" si="8"/>
        <v>0</v>
      </c>
      <c r="K28" s="5">
        <f t="shared" si="9"/>
        <v>0.95</v>
      </c>
      <c r="L28" s="5">
        <f t="shared" si="10"/>
        <v>0.11399999999999999</v>
      </c>
      <c r="M28">
        <f t="shared" si="4"/>
        <v>1</v>
      </c>
      <c r="N28" s="18" t="str">
        <f t="shared" si="5"/>
        <v>ЩРL2</v>
      </c>
      <c r="O28" s="4" t="e">
        <f>SUMIF($N$3:$N$500,R22&amp;"L1,L2,L3",$J$3:$J$500)/3+SUMIF($N$3:$N$500,R22&amp;"L1",$J$3:$J$500)</f>
        <v>#N/A</v>
      </c>
      <c r="P28" s="4" t="e">
        <f>SUMIF($N$3:$N$500,R22&amp;"L1,L2,L3",$J$3:$J$500)/3+SUMIF($N$3:$N$500,R22&amp;"L2",$J$3:$J$500)</f>
        <v>#N/A</v>
      </c>
      <c r="Q28" s="4" t="e">
        <f>SUMIF($N$3:$N$500,R22&amp;"L1,L2,L3",$J$3:$J$500)/3+SUMIF($N$3:$N$500,R22&amp;"L3",$J$3:$J$500)</f>
        <v>#N/A</v>
      </c>
      <c r="R28" s="16" t="s">
        <v>299</v>
      </c>
      <c r="S28" s="10" t="s">
        <v>62</v>
      </c>
    </row>
    <row r="29" spans="3:29" x14ac:dyDescent="0.25">
      <c r="C29" s="5" t="str">
        <f t="shared" si="0"/>
        <v>ЩР</v>
      </c>
      <c r="D29" s="5" t="str">
        <f t="shared" si="1"/>
        <v>R.1.14.3</v>
      </c>
      <c r="F29" s="5" t="str">
        <f t="shared" si="11"/>
        <v>L3</v>
      </c>
      <c r="G29" s="5" t="str">
        <f t="shared" ref="G29:G60" si="18">IF(E30="упр","",IF(E30=0,F29,IF(E30="1,2,3","L1,L2,L3","L"&amp;E30)))</f>
        <v>L3</v>
      </c>
      <c r="H29" s="70">
        <f t="shared" si="17"/>
        <v>0.3</v>
      </c>
      <c r="I29" s="5" t="str">
        <f t="shared" si="6"/>
        <v>Розеточная группа  Пом. №14</v>
      </c>
      <c r="J29" s="5">
        <f t="shared" si="8"/>
        <v>0</v>
      </c>
      <c r="K29" s="5">
        <f t="shared" si="9"/>
        <v>0.95</v>
      </c>
      <c r="L29" s="5">
        <f t="shared" si="10"/>
        <v>0.28499999999999998</v>
      </c>
      <c r="M29">
        <f t="shared" ref="M29:M60" si="19">IF(ISBLANK(E30),M28,E30)</f>
        <v>1</v>
      </c>
      <c r="N29" s="18" t="str">
        <f t="shared" si="5"/>
        <v>ЩРL3</v>
      </c>
      <c r="O29" s="154" t="e">
        <f>O28+P28+Q28</f>
        <v>#N/A</v>
      </c>
      <c r="P29" s="154"/>
      <c r="Q29" s="154"/>
      <c r="R29" s="16" t="s">
        <v>304</v>
      </c>
      <c r="S29" s="10" t="s">
        <v>62</v>
      </c>
    </row>
    <row r="30" spans="3:29" x14ac:dyDescent="0.25">
      <c r="C30" s="5" t="str">
        <f t="shared" si="0"/>
        <v>ЩР</v>
      </c>
      <c r="D30" s="5" t="str">
        <f t="shared" si="1"/>
        <v>R.1.14.4</v>
      </c>
      <c r="E30" s="70"/>
      <c r="F30" s="5" t="str">
        <f t="shared" si="11"/>
        <v>L1</v>
      </c>
      <c r="G30" s="5" t="str">
        <f t="shared" si="18"/>
        <v>L1</v>
      </c>
      <c r="H30" s="70">
        <f t="shared" si="17"/>
        <v>0.4</v>
      </c>
      <c r="I30" s="5" t="str">
        <f t="shared" si="6"/>
        <v>Розеточная группа  Пом. №14 Холодильник, морозильник</v>
      </c>
      <c r="J30" s="5">
        <f t="shared" si="8"/>
        <v>0</v>
      </c>
      <c r="K30" s="5">
        <f t="shared" si="9"/>
        <v>0.95</v>
      </c>
      <c r="L30" s="5">
        <f t="shared" si="10"/>
        <v>0.38</v>
      </c>
      <c r="M30">
        <f t="shared" si="19"/>
        <v>1</v>
      </c>
      <c r="N30" s="18" t="str">
        <f t="shared" si="5"/>
        <v>ЩРL1</v>
      </c>
    </row>
    <row r="31" spans="3:29" x14ac:dyDescent="0.25">
      <c r="C31" s="5" t="str">
        <f t="shared" si="0"/>
        <v>ЩР</v>
      </c>
      <c r="D31" s="5" t="str">
        <f t="shared" si="1"/>
        <v>R.1.14.5</v>
      </c>
      <c r="E31" s="70"/>
      <c r="F31" s="5" t="str">
        <f t="shared" si="11"/>
        <v>L2</v>
      </c>
      <c r="G31" s="5" t="str">
        <f t="shared" si="18"/>
        <v>L2</v>
      </c>
      <c r="H31" s="70">
        <f t="shared" si="17"/>
        <v>0.2</v>
      </c>
      <c r="I31" s="5" t="str">
        <f t="shared" si="6"/>
        <v>Розеточная группа  Пом. №14 Вытяжка</v>
      </c>
      <c r="J31" s="5">
        <f t="shared" si="8"/>
        <v>0</v>
      </c>
      <c r="K31" s="5">
        <f t="shared" si="9"/>
        <v>0.95</v>
      </c>
      <c r="L31" s="5">
        <f t="shared" si="10"/>
        <v>0.19</v>
      </c>
      <c r="M31">
        <f t="shared" si="19"/>
        <v>1</v>
      </c>
      <c r="N31" s="18" t="str">
        <f t="shared" si="5"/>
        <v>ЩРL2</v>
      </c>
    </row>
    <row r="32" spans="3:29" x14ac:dyDescent="0.25">
      <c r="C32" s="5" t="str">
        <f t="shared" si="0"/>
        <v>ЩР</v>
      </c>
      <c r="D32" s="5" t="str">
        <f t="shared" si="1"/>
        <v>R.1.14.6</v>
      </c>
      <c r="E32" s="70"/>
      <c r="F32" s="5" t="str">
        <f t="shared" si="11"/>
        <v>L3</v>
      </c>
      <c r="G32" s="5" t="str">
        <f t="shared" si="18"/>
        <v>L3</v>
      </c>
      <c r="H32" s="70">
        <f t="shared" si="17"/>
        <v>0.12</v>
      </c>
      <c r="I32" s="5" t="str">
        <f t="shared" si="6"/>
        <v>Розеточная группа  Пом. №14</v>
      </c>
      <c r="J32" s="5">
        <f t="shared" si="8"/>
        <v>0</v>
      </c>
      <c r="K32" s="5">
        <f t="shared" si="9"/>
        <v>0.95</v>
      </c>
      <c r="L32" s="5">
        <f t="shared" si="10"/>
        <v>0.11399999999999999</v>
      </c>
      <c r="M32">
        <f t="shared" si="19"/>
        <v>1</v>
      </c>
      <c r="N32" s="18" t="str">
        <f t="shared" si="5"/>
        <v>ЩРL3</v>
      </c>
    </row>
    <row r="33" spans="3:14" x14ac:dyDescent="0.25">
      <c r="C33" s="5" t="str">
        <f t="shared" si="0"/>
        <v>ЩР</v>
      </c>
      <c r="D33" s="5" t="str">
        <f t="shared" si="1"/>
        <v>R.1.14.7</v>
      </c>
      <c r="E33" s="70"/>
      <c r="F33" s="5" t="str">
        <f t="shared" si="11"/>
        <v>L1</v>
      </c>
      <c r="G33" s="5" t="str">
        <f t="shared" si="18"/>
        <v>L1</v>
      </c>
      <c r="H33" s="70">
        <f t="shared" si="17"/>
        <v>2.4</v>
      </c>
      <c r="I33" s="5" t="str">
        <f t="shared" si="6"/>
        <v>Розеточная группа  Пом. №14 ПММ</v>
      </c>
      <c r="J33" s="5">
        <f t="shared" si="8"/>
        <v>0</v>
      </c>
      <c r="K33" s="5">
        <f t="shared" si="9"/>
        <v>0.95</v>
      </c>
      <c r="L33" s="5">
        <f t="shared" si="10"/>
        <v>2.2799999999999998</v>
      </c>
      <c r="M33">
        <f t="shared" si="19"/>
        <v>1</v>
      </c>
      <c r="N33" s="18" t="str">
        <f t="shared" si="5"/>
        <v>ЩРL1</v>
      </c>
    </row>
    <row r="34" spans="3:14" x14ac:dyDescent="0.25">
      <c r="C34" s="5" t="str">
        <f t="shared" si="0"/>
        <v>ЩР</v>
      </c>
      <c r="D34" s="5" t="str">
        <f t="shared" si="1"/>
        <v>R.1.14.13</v>
      </c>
      <c r="E34" s="70"/>
      <c r="F34" s="5" t="str">
        <f t="shared" si="11"/>
        <v>L2</v>
      </c>
      <c r="G34" s="5" t="str">
        <f t="shared" si="18"/>
        <v>L2</v>
      </c>
      <c r="H34" s="70">
        <f t="shared" si="17"/>
        <v>2.65</v>
      </c>
      <c r="I34" s="5" t="str">
        <f t="shared" si="6"/>
        <v>Розеточная группа  Пом. №14 Духовка с СВЧ</v>
      </c>
      <c r="J34" s="5">
        <f t="shared" si="8"/>
        <v>0</v>
      </c>
      <c r="K34" s="5">
        <f t="shared" si="9"/>
        <v>0.95</v>
      </c>
      <c r="L34" s="5">
        <f t="shared" si="10"/>
        <v>2.5174999999999996</v>
      </c>
      <c r="M34">
        <f t="shared" si="19"/>
        <v>1</v>
      </c>
      <c r="N34" s="18" t="str">
        <f t="shared" si="5"/>
        <v>ЩРL2</v>
      </c>
    </row>
    <row r="35" spans="3:14" x14ac:dyDescent="0.25">
      <c r="C35" s="5" t="str">
        <f t="shared" si="0"/>
        <v>ЩР</v>
      </c>
      <c r="D35" s="5" t="str">
        <f t="shared" si="1"/>
        <v>R.1.14.14</v>
      </c>
      <c r="E35" s="108"/>
      <c r="F35" s="5" t="str">
        <f t="shared" si="11"/>
        <v>L3</v>
      </c>
      <c r="G35" s="5" t="str">
        <f t="shared" si="18"/>
        <v>L3</v>
      </c>
      <c r="H35" s="70">
        <f t="shared" si="17"/>
        <v>3.68</v>
      </c>
      <c r="I35" s="5" t="str">
        <f t="shared" si="6"/>
        <v>Розеточная группа  Пом. №14 Варочная панель 2</v>
      </c>
      <c r="J35" s="5">
        <f t="shared" si="8"/>
        <v>0</v>
      </c>
      <c r="K35" s="5">
        <f t="shared" si="9"/>
        <v>0.95</v>
      </c>
      <c r="L35" s="5">
        <f t="shared" si="10"/>
        <v>3.496</v>
      </c>
      <c r="M35">
        <f t="shared" si="19"/>
        <v>1</v>
      </c>
      <c r="N35" s="18" t="str">
        <f t="shared" si="5"/>
        <v>ЩРL3</v>
      </c>
    </row>
    <row r="36" spans="3:14" x14ac:dyDescent="0.25">
      <c r="C36" s="5" t="str">
        <f t="shared" si="0"/>
        <v>ЩР</v>
      </c>
      <c r="D36" s="5" t="str">
        <f t="shared" si="1"/>
        <v>R.1.14.8</v>
      </c>
      <c r="E36" s="108"/>
      <c r="F36" s="5" t="str">
        <f t="shared" si="11"/>
        <v>L1</v>
      </c>
      <c r="G36" s="5" t="str">
        <f t="shared" si="18"/>
        <v>L1</v>
      </c>
      <c r="H36" s="70">
        <f t="shared" si="17"/>
        <v>1.5</v>
      </c>
      <c r="I36" s="5" t="str">
        <f t="shared" si="6"/>
        <v>Розеточная группа  Пом. №14 Кофемашина</v>
      </c>
      <c r="J36" s="5">
        <f t="shared" si="8"/>
        <v>0</v>
      </c>
      <c r="K36" s="5">
        <f t="shared" si="9"/>
        <v>0.95</v>
      </c>
      <c r="L36" s="5">
        <f t="shared" si="10"/>
        <v>1.4249999999999998</v>
      </c>
      <c r="M36">
        <f t="shared" si="19"/>
        <v>1</v>
      </c>
      <c r="N36" s="18" t="str">
        <f t="shared" si="5"/>
        <v>ЩРL1</v>
      </c>
    </row>
    <row r="37" spans="3:14" x14ac:dyDescent="0.25">
      <c r="C37" s="5" t="str">
        <f t="shared" si="0"/>
        <v>ЩР</v>
      </c>
      <c r="D37" s="5" t="str">
        <f t="shared" si="1"/>
        <v>R.1.14.9</v>
      </c>
      <c r="E37" s="108"/>
      <c r="F37" s="5" t="str">
        <f t="shared" si="11"/>
        <v>L2</v>
      </c>
      <c r="G37" s="5" t="str">
        <f t="shared" si="18"/>
        <v>L2</v>
      </c>
      <c r="H37" s="70">
        <f t="shared" si="17"/>
        <v>3.68</v>
      </c>
      <c r="I37" s="5" t="str">
        <f t="shared" si="6"/>
        <v>Розеточная группа  Пом. №14 Варочная панель 1</v>
      </c>
      <c r="J37" s="5">
        <f t="shared" si="8"/>
        <v>0</v>
      </c>
      <c r="K37" s="5">
        <f t="shared" si="9"/>
        <v>0.95</v>
      </c>
      <c r="L37" s="5">
        <f t="shared" si="10"/>
        <v>3.496</v>
      </c>
      <c r="M37">
        <f t="shared" si="19"/>
        <v>1</v>
      </c>
      <c r="N37" s="18" t="str">
        <f t="shared" si="5"/>
        <v>ЩРL2</v>
      </c>
    </row>
    <row r="38" spans="3:14" x14ac:dyDescent="0.25">
      <c r="C38" s="5" t="str">
        <f t="shared" si="0"/>
        <v>ЩР</v>
      </c>
      <c r="D38" s="5" t="str">
        <f t="shared" si="1"/>
        <v>R.1.15.1</v>
      </c>
      <c r="E38" s="111"/>
      <c r="F38" s="5" t="str">
        <f t="shared" si="11"/>
        <v>L3</v>
      </c>
      <c r="G38" s="5" t="str">
        <f t="shared" si="18"/>
        <v>L3</v>
      </c>
      <c r="H38" s="70">
        <f t="shared" si="17"/>
        <v>2</v>
      </c>
      <c r="I38" s="5" t="str">
        <f t="shared" si="6"/>
        <v>Розеточная группа  Пом. №15 Стиральная машина</v>
      </c>
      <c r="J38" s="5">
        <f t="shared" si="8"/>
        <v>0</v>
      </c>
      <c r="K38" s="5">
        <f t="shared" si="9"/>
        <v>0.95</v>
      </c>
      <c r="L38" s="5">
        <f t="shared" si="10"/>
        <v>1.9</v>
      </c>
      <c r="M38">
        <f t="shared" si="19"/>
        <v>1</v>
      </c>
      <c r="N38" s="18" t="str">
        <f t="shared" si="5"/>
        <v>ЩРL3</v>
      </c>
    </row>
    <row r="39" spans="3:14" x14ac:dyDescent="0.25">
      <c r="C39" s="5" t="str">
        <f t="shared" si="0"/>
        <v>ЩР</v>
      </c>
      <c r="D39" s="5" t="str">
        <f t="shared" si="1"/>
        <v>R.1.15.2</v>
      </c>
      <c r="E39" s="111"/>
      <c r="F39" s="5" t="str">
        <f t="shared" si="11"/>
        <v>L1</v>
      </c>
      <c r="G39" s="5" t="str">
        <f t="shared" si="18"/>
        <v>L1</v>
      </c>
      <c r="H39" s="70">
        <f t="shared" si="17"/>
        <v>2.5</v>
      </c>
      <c r="I39" s="5" t="str">
        <f t="shared" si="6"/>
        <v>Розеточная группа  Пом. №15 Сушильная машина</v>
      </c>
      <c r="J39" s="5">
        <f t="shared" si="8"/>
        <v>0</v>
      </c>
      <c r="K39" s="5">
        <f t="shared" si="9"/>
        <v>0.95</v>
      </c>
      <c r="L39" s="5">
        <f t="shared" si="10"/>
        <v>2.375</v>
      </c>
      <c r="M39">
        <f t="shared" si="19"/>
        <v>1</v>
      </c>
      <c r="N39" s="18" t="str">
        <f t="shared" si="5"/>
        <v>ЩРL1</v>
      </c>
    </row>
    <row r="40" spans="3:14" x14ac:dyDescent="0.25">
      <c r="C40" s="5" t="str">
        <f t="shared" si="0"/>
        <v>ЩР</v>
      </c>
      <c r="D40" s="5" t="str">
        <f t="shared" si="1"/>
        <v>R.1.15.3</v>
      </c>
      <c r="E40" s="111"/>
      <c r="F40" s="5" t="str">
        <f t="shared" si="11"/>
        <v>L2</v>
      </c>
      <c r="G40" s="5" t="str">
        <f t="shared" si="18"/>
        <v>L2</v>
      </c>
      <c r="H40" s="70">
        <f t="shared" si="17"/>
        <v>0.24</v>
      </c>
      <c r="I40" s="5" t="str">
        <f t="shared" si="6"/>
        <v>Розеточная группа  Пом. №15</v>
      </c>
      <c r="J40" s="5">
        <f t="shared" si="8"/>
        <v>0</v>
      </c>
      <c r="K40" s="5">
        <f t="shared" si="9"/>
        <v>0.95</v>
      </c>
      <c r="L40" s="5">
        <f t="shared" si="10"/>
        <v>0.22799999999999998</v>
      </c>
      <c r="M40">
        <f t="shared" si="19"/>
        <v>1</v>
      </c>
      <c r="N40" s="18" t="str">
        <f t="shared" si="5"/>
        <v>ЩРL2</v>
      </c>
    </row>
    <row r="41" spans="3:14" x14ac:dyDescent="0.25">
      <c r="C41" s="5" t="str">
        <f t="shared" si="0"/>
        <v>ЩР</v>
      </c>
      <c r="D41" s="5" t="str">
        <f t="shared" si="1"/>
        <v>R.1.16.1</v>
      </c>
      <c r="E41" s="111"/>
      <c r="F41" s="5" t="str">
        <f t="shared" si="11"/>
        <v>L3</v>
      </c>
      <c r="G41" s="5" t="str">
        <f t="shared" si="18"/>
        <v>L3</v>
      </c>
      <c r="H41" s="70">
        <f t="shared" si="17"/>
        <v>0.06</v>
      </c>
      <c r="I41" s="5" t="str">
        <f t="shared" si="6"/>
        <v>Розеточная группа  Пом. №16</v>
      </c>
      <c r="J41" s="5">
        <f t="shared" si="8"/>
        <v>0</v>
      </c>
      <c r="K41" s="5">
        <f t="shared" si="9"/>
        <v>0.95</v>
      </c>
      <c r="L41" s="5">
        <f t="shared" si="10"/>
        <v>5.6999999999999995E-2</v>
      </c>
      <c r="M41">
        <f t="shared" si="19"/>
        <v>1</v>
      </c>
      <c r="N41" s="18" t="str">
        <f t="shared" si="5"/>
        <v>ЩРL3</v>
      </c>
    </row>
    <row r="42" spans="3:14" x14ac:dyDescent="0.25">
      <c r="C42" s="5" t="str">
        <f t="shared" si="0"/>
        <v>ЩР</v>
      </c>
      <c r="D42" s="5" t="str">
        <f t="shared" si="1"/>
        <v>R.1.17.1</v>
      </c>
      <c r="E42" s="111"/>
      <c r="F42" s="5" t="str">
        <f t="shared" si="11"/>
        <v>L1</v>
      </c>
      <c r="G42" s="5" t="str">
        <f t="shared" si="18"/>
        <v>L1</v>
      </c>
      <c r="H42" s="70">
        <f t="shared" si="17"/>
        <v>0.06</v>
      </c>
      <c r="I42" s="5" t="str">
        <f t="shared" si="6"/>
        <v>Розеточная группа  Пом. №17</v>
      </c>
      <c r="J42" s="5">
        <f t="shared" si="8"/>
        <v>0</v>
      </c>
      <c r="K42" s="5">
        <f t="shared" si="9"/>
        <v>0.95</v>
      </c>
      <c r="L42" s="5">
        <f t="shared" si="10"/>
        <v>5.6999999999999995E-2</v>
      </c>
      <c r="M42">
        <f t="shared" si="19"/>
        <v>1</v>
      </c>
      <c r="N42" s="18" t="str">
        <f t="shared" si="5"/>
        <v>ЩРL1</v>
      </c>
    </row>
    <row r="43" spans="3:14" x14ac:dyDescent="0.25">
      <c r="C43" s="5" t="str">
        <f t="shared" si="0"/>
        <v>ЩР</v>
      </c>
      <c r="D43" s="5" t="str">
        <f t="shared" si="1"/>
        <v>R.1.18.1</v>
      </c>
      <c r="E43" s="111"/>
      <c r="F43" s="5" t="str">
        <f t="shared" si="11"/>
        <v>L2</v>
      </c>
      <c r="G43" s="5" t="str">
        <f t="shared" si="18"/>
        <v>L2</v>
      </c>
      <c r="H43" s="70">
        <f t="shared" si="17"/>
        <v>0.06</v>
      </c>
      <c r="I43" s="5" t="str">
        <f t="shared" si="6"/>
        <v>Розеточная группа  Пом. №18</v>
      </c>
      <c r="J43" s="5">
        <f t="shared" si="8"/>
        <v>0</v>
      </c>
      <c r="K43" s="5">
        <f t="shared" si="9"/>
        <v>0.95</v>
      </c>
      <c r="L43" s="5">
        <f t="shared" si="10"/>
        <v>5.6999999999999995E-2</v>
      </c>
      <c r="M43">
        <f t="shared" si="19"/>
        <v>1</v>
      </c>
      <c r="N43" s="18" t="str">
        <f t="shared" si="5"/>
        <v>ЩРL2</v>
      </c>
    </row>
    <row r="44" spans="3:14" x14ac:dyDescent="0.25">
      <c r="C44" s="5" t="str">
        <f t="shared" si="0"/>
        <v>ЩР</v>
      </c>
      <c r="D44" s="5" t="str">
        <f t="shared" si="1"/>
        <v>R.1.19.1</v>
      </c>
      <c r="E44" s="111"/>
      <c r="F44" s="5" t="str">
        <f t="shared" si="11"/>
        <v>L3</v>
      </c>
      <c r="G44" s="5" t="str">
        <f t="shared" si="18"/>
        <v>L3</v>
      </c>
      <c r="H44" s="70">
        <f t="shared" si="17"/>
        <v>0.36</v>
      </c>
      <c r="I44" s="5" t="str">
        <f t="shared" si="6"/>
        <v>Розеточная группа  Пом. №19</v>
      </c>
      <c r="J44" s="5">
        <f t="shared" si="8"/>
        <v>0</v>
      </c>
      <c r="K44" s="5">
        <f t="shared" si="9"/>
        <v>0.95</v>
      </c>
      <c r="L44" s="5">
        <f t="shared" si="10"/>
        <v>0.34199999999999997</v>
      </c>
      <c r="M44">
        <f t="shared" si="19"/>
        <v>1</v>
      </c>
      <c r="N44" s="18" t="str">
        <f t="shared" si="5"/>
        <v>ЩРL3</v>
      </c>
    </row>
    <row r="45" spans="3:14" x14ac:dyDescent="0.25">
      <c r="C45" s="5" t="str">
        <f t="shared" si="0"/>
        <v>ЩР</v>
      </c>
      <c r="D45" s="5" t="str">
        <f t="shared" si="1"/>
        <v>R.1.20.1</v>
      </c>
      <c r="E45" s="111"/>
      <c r="F45" s="5" t="str">
        <f t="shared" si="11"/>
        <v>L1</v>
      </c>
      <c r="G45" s="5" t="str">
        <f t="shared" si="18"/>
        <v>L1</v>
      </c>
      <c r="H45" s="70">
        <f t="shared" si="17"/>
        <v>0.36</v>
      </c>
      <c r="I45" s="5" t="str">
        <f t="shared" si="6"/>
        <v>Розеточная группа  Пом. №20</v>
      </c>
      <c r="J45" s="5">
        <f t="shared" si="8"/>
        <v>0</v>
      </c>
      <c r="K45" s="5">
        <f t="shared" si="9"/>
        <v>0.95</v>
      </c>
      <c r="L45" s="5">
        <f t="shared" si="10"/>
        <v>0.34199999999999997</v>
      </c>
      <c r="M45">
        <f t="shared" si="19"/>
        <v>1</v>
      </c>
      <c r="N45" s="18" t="str">
        <f t="shared" si="5"/>
        <v>ЩРL1</v>
      </c>
    </row>
    <row r="46" spans="3:14" x14ac:dyDescent="0.25">
      <c r="C46" s="5" t="str">
        <f t="shared" si="0"/>
        <v>ЩР</v>
      </c>
      <c r="D46" s="5" t="str">
        <f t="shared" si="1"/>
        <v>R.1.21.1</v>
      </c>
      <c r="E46" s="112"/>
      <c r="F46" s="5" t="str">
        <f t="shared" si="11"/>
        <v>L2</v>
      </c>
      <c r="G46" s="5" t="str">
        <f t="shared" si="18"/>
        <v>L2</v>
      </c>
      <c r="H46" s="70">
        <f t="shared" si="17"/>
        <v>0.18</v>
      </c>
      <c r="I46" s="5" t="str">
        <f t="shared" si="6"/>
        <v>Розеточная группа  Пом. №21</v>
      </c>
      <c r="J46" s="5">
        <f t="shared" si="8"/>
        <v>0</v>
      </c>
      <c r="K46" s="5">
        <f t="shared" si="9"/>
        <v>0.95</v>
      </c>
      <c r="L46" s="5">
        <f t="shared" si="10"/>
        <v>0.17099999999999999</v>
      </c>
      <c r="M46">
        <f t="shared" si="19"/>
        <v>1</v>
      </c>
      <c r="N46" s="18" t="str">
        <f t="shared" si="5"/>
        <v>ЩРL2</v>
      </c>
    </row>
    <row r="47" spans="3:14" x14ac:dyDescent="0.25">
      <c r="C47" s="5" t="str">
        <f t="shared" si="0"/>
        <v>ЩР</v>
      </c>
      <c r="D47" s="5" t="str">
        <f t="shared" si="1"/>
        <v>R.GSM</v>
      </c>
      <c r="E47" s="112"/>
      <c r="F47" s="5" t="str">
        <f t="shared" si="11"/>
        <v>L3</v>
      </c>
      <c r="G47" s="5" t="str">
        <f t="shared" si="18"/>
        <v>L3</v>
      </c>
      <c r="H47" s="70">
        <f t="shared" si="17"/>
        <v>0.3</v>
      </c>
      <c r="I47" s="5" t="str">
        <f t="shared" si="6"/>
        <v>Щит усиления соловой связи</v>
      </c>
      <c r="J47" s="5">
        <f t="shared" si="8"/>
        <v>0</v>
      </c>
      <c r="K47" s="5">
        <f t="shared" si="9"/>
        <v>0.95</v>
      </c>
      <c r="L47" s="5">
        <f t="shared" si="10"/>
        <v>0.28499999999999998</v>
      </c>
      <c r="M47">
        <f t="shared" si="19"/>
        <v>1</v>
      </c>
      <c r="N47" s="18" t="str">
        <f t="shared" si="5"/>
        <v>ЩРL3</v>
      </c>
    </row>
    <row r="48" spans="3:14" x14ac:dyDescent="0.25">
      <c r="C48" s="5" t="str">
        <f t="shared" si="0"/>
        <v>ЩР</v>
      </c>
      <c r="D48" s="5" t="str">
        <f t="shared" si="1"/>
        <v>R.ЩОПС</v>
      </c>
      <c r="E48" s="112"/>
      <c r="F48" s="5" t="str">
        <f t="shared" si="11"/>
        <v>L1</v>
      </c>
      <c r="G48" s="5" t="str">
        <f t="shared" si="18"/>
        <v>L1</v>
      </c>
      <c r="H48" s="70">
        <f t="shared" si="17"/>
        <v>0.3</v>
      </c>
      <c r="I48" s="5" t="str">
        <f t="shared" si="6"/>
        <v>Щит охранно-пожарной сигнализации</v>
      </c>
      <c r="J48" s="5">
        <f t="shared" si="8"/>
        <v>0</v>
      </c>
      <c r="K48" s="5">
        <f t="shared" si="9"/>
        <v>0.95</v>
      </c>
      <c r="L48" s="5">
        <f t="shared" si="10"/>
        <v>0.28499999999999998</v>
      </c>
      <c r="M48">
        <f t="shared" si="19"/>
        <v>1</v>
      </c>
      <c r="N48" s="18" t="str">
        <f t="shared" si="5"/>
        <v>ЩРL1</v>
      </c>
    </row>
    <row r="49" spans="3:23" x14ac:dyDescent="0.25">
      <c r="C49" s="5" t="str">
        <f t="shared" si="0"/>
        <v>ЩР</v>
      </c>
      <c r="D49" s="5" t="str">
        <f t="shared" si="1"/>
        <v>R.1.14.15</v>
      </c>
      <c r="E49" s="111"/>
      <c r="F49" s="5" t="str">
        <f t="shared" si="11"/>
        <v>L2</v>
      </c>
      <c r="G49" s="5" t="str">
        <f t="shared" si="18"/>
        <v>L2</v>
      </c>
      <c r="H49" s="70">
        <f t="shared" si="17"/>
        <v>0.4</v>
      </c>
      <c r="I49" s="5" t="str">
        <f t="shared" si="6"/>
        <v>Розеточная группа  Пом. №14 Измельчитель</v>
      </c>
      <c r="J49" s="5">
        <f t="shared" si="8"/>
        <v>0</v>
      </c>
      <c r="K49" s="5">
        <f t="shared" si="9"/>
        <v>0.95</v>
      </c>
      <c r="L49" s="5">
        <f t="shared" si="10"/>
        <v>0.38</v>
      </c>
      <c r="M49">
        <f t="shared" si="19"/>
        <v>1</v>
      </c>
      <c r="N49" s="18" t="str">
        <f t="shared" si="5"/>
        <v>ЩРL2</v>
      </c>
    </row>
    <row r="50" spans="3:23" x14ac:dyDescent="0.25">
      <c r="C50" s="5" t="str">
        <f t="shared" si="0"/>
        <v>ЩР</v>
      </c>
      <c r="D50" s="5" t="str">
        <f t="shared" si="1"/>
        <v>R.ШТК</v>
      </c>
      <c r="E50" s="111"/>
      <c r="F50" s="5" t="str">
        <f t="shared" si="11"/>
        <v>L2</v>
      </c>
      <c r="G50" s="5" t="str">
        <f t="shared" si="18"/>
        <v>L2</v>
      </c>
      <c r="H50" s="70">
        <f t="shared" si="17"/>
        <v>1</v>
      </c>
      <c r="I50" s="5" t="str">
        <f t="shared" si="6"/>
        <v>Шкаф слаботочных систем</v>
      </c>
      <c r="J50" s="5">
        <f t="shared" si="8"/>
        <v>0</v>
      </c>
      <c r="K50" s="5">
        <f t="shared" si="9"/>
        <v>0.95</v>
      </c>
      <c r="L50" s="5">
        <f t="shared" si="10"/>
        <v>0.95</v>
      </c>
      <c r="M50">
        <f t="shared" si="19"/>
        <v>1</v>
      </c>
      <c r="N50" s="18" t="str">
        <f t="shared" si="5"/>
        <v>ЩРL2</v>
      </c>
    </row>
    <row r="51" spans="3:23" x14ac:dyDescent="0.25">
      <c r="C51" s="5" t="str">
        <f t="shared" si="0"/>
        <v>ЩР</v>
      </c>
      <c r="D51" s="5" t="str">
        <f t="shared" si="1"/>
        <v>АСУ</v>
      </c>
      <c r="E51" s="111"/>
      <c r="F51" s="5" t="str">
        <f t="shared" si="11"/>
        <v>L3</v>
      </c>
      <c r="G51" s="5" t="str">
        <f t="shared" si="18"/>
        <v>L3</v>
      </c>
      <c r="H51" s="70">
        <f t="shared" si="17"/>
        <v>0.05</v>
      </c>
      <c r="I51" s="5" t="str">
        <f t="shared" si="6"/>
        <v>Питание системы автоматизации</v>
      </c>
      <c r="J51" s="5">
        <f t="shared" si="8"/>
        <v>0</v>
      </c>
      <c r="K51" s="5">
        <f t="shared" si="9"/>
        <v>0.95</v>
      </c>
      <c r="L51" s="5">
        <f t="shared" si="10"/>
        <v>4.7500000000000001E-2</v>
      </c>
      <c r="M51">
        <f t="shared" si="19"/>
        <v>1</v>
      </c>
      <c r="N51" s="18" t="str">
        <f t="shared" si="5"/>
        <v>ЩРL3</v>
      </c>
    </row>
    <row r="52" spans="3:23" x14ac:dyDescent="0.25">
      <c r="C52" s="5" t="str">
        <f t="shared" si="0"/>
        <v>ЩР</v>
      </c>
      <c r="D52" s="5" t="str">
        <f t="shared" si="1"/>
        <v>PS-KNX.1</v>
      </c>
      <c r="E52" s="112"/>
      <c r="F52" s="5" t="str">
        <f t="shared" si="11"/>
        <v>L2</v>
      </c>
      <c r="G52" s="5" t="str">
        <f t="shared" si="18"/>
        <v>L2</v>
      </c>
      <c r="H52" s="70">
        <f t="shared" si="17"/>
        <v>0.1</v>
      </c>
      <c r="I52" s="5" t="str">
        <f t="shared" si="6"/>
        <v xml:space="preserve">Блок питания шины KNX </v>
      </c>
      <c r="J52" s="5">
        <f t="shared" si="8"/>
        <v>0</v>
      </c>
      <c r="K52" s="5">
        <f t="shared" si="9"/>
        <v>0.95</v>
      </c>
      <c r="L52" s="5">
        <f t="shared" si="10"/>
        <v>9.5000000000000001E-2</v>
      </c>
      <c r="M52">
        <f t="shared" si="19"/>
        <v>1</v>
      </c>
      <c r="N52" s="18" t="str">
        <f t="shared" si="5"/>
        <v>ЩРL2</v>
      </c>
    </row>
    <row r="53" spans="3:23" x14ac:dyDescent="0.25">
      <c r="C53" s="5" t="str">
        <f t="shared" si="0"/>
        <v>ЩР</v>
      </c>
      <c r="D53" s="5" t="str">
        <f t="shared" si="1"/>
        <v>LC.1</v>
      </c>
      <c r="E53" s="112"/>
      <c r="F53" s="5" t="str">
        <f t="shared" si="11"/>
        <v>L1</v>
      </c>
      <c r="G53" s="5" t="str">
        <f t="shared" si="18"/>
        <v>L1</v>
      </c>
      <c r="H53" s="70">
        <f t="shared" si="17"/>
        <v>0.1</v>
      </c>
      <c r="I53" s="5" t="str">
        <f t="shared" si="6"/>
        <v xml:space="preserve">Процессор </v>
      </c>
      <c r="J53" s="5">
        <f t="shared" si="8"/>
        <v>0</v>
      </c>
      <c r="K53" s="5" t="e">
        <f t="shared" si="9"/>
        <v>#N/A</v>
      </c>
      <c r="L53" s="5" t="e">
        <f t="shared" si="10"/>
        <v>#N/A</v>
      </c>
      <c r="M53">
        <f t="shared" si="19"/>
        <v>1</v>
      </c>
      <c r="N53" s="18" t="str">
        <f t="shared" si="5"/>
        <v>ЩРL1</v>
      </c>
    </row>
    <row r="54" spans="3:23" x14ac:dyDescent="0.25">
      <c r="C54" s="5" t="str">
        <f t="shared" si="0"/>
        <v>ЩР</v>
      </c>
      <c r="D54" s="5" t="str">
        <f t="shared" si="1"/>
        <v>В.1.03.1-(В.6)</v>
      </c>
      <c r="E54" s="112"/>
      <c r="F54" s="5" t="str">
        <f t="shared" si="11"/>
        <v>L3</v>
      </c>
      <c r="G54" s="5" t="str">
        <f t="shared" si="18"/>
        <v>L3</v>
      </c>
      <c r="H54" s="70">
        <f t="shared" si="17"/>
        <v>0.03</v>
      </c>
      <c r="I54" s="5" t="str">
        <f t="shared" si="6"/>
        <v>Вытяжной вентилятор  Пом. №03</v>
      </c>
      <c r="J54" s="5">
        <f t="shared" si="8"/>
        <v>0</v>
      </c>
      <c r="K54" s="5">
        <f t="shared" si="9"/>
        <v>0.95</v>
      </c>
      <c r="L54" s="5">
        <f t="shared" si="10"/>
        <v>2.8499999999999998E-2</v>
      </c>
      <c r="M54">
        <f t="shared" si="19"/>
        <v>1</v>
      </c>
      <c r="N54" s="18" t="str">
        <f t="shared" si="5"/>
        <v>ЩРL3</v>
      </c>
    </row>
    <row r="55" spans="3:23" x14ac:dyDescent="0.25">
      <c r="C55" s="5" t="str">
        <f t="shared" si="0"/>
        <v>ЩР</v>
      </c>
      <c r="D55" s="5" t="str">
        <f t="shared" si="1"/>
        <v>В.1.03.2-(В.7)</v>
      </c>
      <c r="E55" s="112"/>
      <c r="F55" s="5" t="str">
        <f t="shared" si="11"/>
        <v>L1</v>
      </c>
      <c r="G55" s="5" t="str">
        <f t="shared" si="18"/>
        <v>L1</v>
      </c>
      <c r="H55" s="70">
        <f t="shared" si="17"/>
        <v>0.03</v>
      </c>
      <c r="I55" s="5" t="str">
        <f t="shared" si="6"/>
        <v>Вытяжной вентилятор  Пом. №03</v>
      </c>
      <c r="J55" s="5">
        <f t="shared" si="8"/>
        <v>0</v>
      </c>
      <c r="K55" s="5">
        <f t="shared" si="9"/>
        <v>0.95</v>
      </c>
      <c r="L55" s="5">
        <f t="shared" si="10"/>
        <v>2.8499999999999998E-2</v>
      </c>
      <c r="M55">
        <f t="shared" si="19"/>
        <v>1</v>
      </c>
      <c r="N55" s="18" t="str">
        <f t="shared" si="5"/>
        <v>ЩРL1</v>
      </c>
    </row>
    <row r="56" spans="3:23" x14ac:dyDescent="0.25">
      <c r="C56" s="5" t="str">
        <f t="shared" si="0"/>
        <v>ЩР</v>
      </c>
      <c r="D56" s="5" t="str">
        <f t="shared" si="1"/>
        <v>В.1.03.3-(В.8)</v>
      </c>
      <c r="E56" s="111"/>
      <c r="F56" s="5" t="str">
        <f t="shared" si="11"/>
        <v>L2</v>
      </c>
      <c r="G56" s="5" t="str">
        <f t="shared" si="18"/>
        <v>L2</v>
      </c>
      <c r="H56" s="70">
        <f t="shared" si="17"/>
        <v>0.03</v>
      </c>
      <c r="I56" s="5" t="str">
        <f t="shared" si="6"/>
        <v>Вытяжной вентилятор  Пом. №03</v>
      </c>
      <c r="J56" s="5">
        <f t="shared" si="8"/>
        <v>0</v>
      </c>
      <c r="K56" s="5">
        <f t="shared" si="9"/>
        <v>0.95</v>
      </c>
      <c r="L56" s="5">
        <f t="shared" si="10"/>
        <v>2.8499999999999998E-2</v>
      </c>
      <c r="M56">
        <f t="shared" si="19"/>
        <v>1</v>
      </c>
      <c r="N56" s="18" t="str">
        <f t="shared" si="5"/>
        <v>ЩРL2</v>
      </c>
    </row>
    <row r="57" spans="3:23" x14ac:dyDescent="0.25">
      <c r="C57" s="5" t="str">
        <f t="shared" si="0"/>
        <v>ЩР</v>
      </c>
      <c r="D57" s="5" t="str">
        <f t="shared" si="1"/>
        <v>В.1.04.1-(В.4)</v>
      </c>
      <c r="E57" s="111"/>
      <c r="F57" s="5" t="str">
        <f t="shared" si="11"/>
        <v>L3</v>
      </c>
      <c r="G57" s="5" t="str">
        <f t="shared" si="18"/>
        <v>L3</v>
      </c>
      <c r="H57" s="70">
        <f t="shared" si="17"/>
        <v>1.2999999999999999E-2</v>
      </c>
      <c r="I57" s="5" t="str">
        <f t="shared" si="6"/>
        <v>Вытяжной вентилятор  Пом. №04</v>
      </c>
      <c r="J57" s="5">
        <f t="shared" si="8"/>
        <v>0</v>
      </c>
      <c r="K57" s="5">
        <f t="shared" si="9"/>
        <v>0.95</v>
      </c>
      <c r="L57" s="5">
        <f t="shared" si="10"/>
        <v>1.2349999999999998E-2</v>
      </c>
      <c r="M57">
        <f t="shared" si="19"/>
        <v>1</v>
      </c>
      <c r="N57" s="18" t="str">
        <f t="shared" si="5"/>
        <v>ЩРL3</v>
      </c>
    </row>
    <row r="58" spans="3:23" x14ac:dyDescent="0.25">
      <c r="C58" s="5" t="str">
        <f t="shared" si="0"/>
        <v>ЩР</v>
      </c>
      <c r="D58" s="5" t="str">
        <f t="shared" si="1"/>
        <v>В.1.05.1-(В.5)</v>
      </c>
      <c r="E58" s="111"/>
      <c r="F58" s="5" t="str">
        <f t="shared" si="11"/>
        <v>L1</v>
      </c>
      <c r="G58" s="5" t="str">
        <f t="shared" si="18"/>
        <v>L1</v>
      </c>
      <c r="H58" s="70">
        <f t="shared" si="17"/>
        <v>1.2999999999999999E-2</v>
      </c>
      <c r="I58" s="5" t="str">
        <f t="shared" si="6"/>
        <v>Вытяжной вентилятор  Пом. №05</v>
      </c>
      <c r="J58" s="5">
        <f t="shared" si="8"/>
        <v>0</v>
      </c>
      <c r="K58" s="5">
        <f t="shared" si="9"/>
        <v>0.95</v>
      </c>
      <c r="L58" s="5">
        <f t="shared" si="10"/>
        <v>1.2349999999999998E-2</v>
      </c>
      <c r="M58">
        <f t="shared" si="19"/>
        <v>1</v>
      </c>
      <c r="N58" s="18" t="str">
        <f t="shared" si="5"/>
        <v>ЩРL1</v>
      </c>
    </row>
    <row r="59" spans="3:23" x14ac:dyDescent="0.25">
      <c r="C59" s="5" t="str">
        <f t="shared" si="0"/>
        <v>ЩР</v>
      </c>
      <c r="D59" s="5" t="str">
        <f t="shared" si="1"/>
        <v>В.1.11.1-(В.9)</v>
      </c>
      <c r="E59" s="111"/>
      <c r="F59" s="5" t="str">
        <f t="shared" si="11"/>
        <v>L2</v>
      </c>
      <c r="G59" s="5" t="str">
        <f t="shared" si="18"/>
        <v>L2</v>
      </c>
      <c r="H59" s="70">
        <f t="shared" si="17"/>
        <v>0</v>
      </c>
      <c r="I59" s="5" t="str">
        <f t="shared" si="6"/>
        <v>Вытяжной вентилятор  Пом. №11</v>
      </c>
      <c r="J59" s="5">
        <f t="shared" si="8"/>
        <v>0</v>
      </c>
      <c r="K59" s="5">
        <f t="shared" si="9"/>
        <v>0.95</v>
      </c>
      <c r="L59" s="5">
        <f t="shared" si="10"/>
        <v>0</v>
      </c>
      <c r="M59">
        <f t="shared" si="19"/>
        <v>1</v>
      </c>
      <c r="N59" s="18" t="str">
        <f t="shared" si="5"/>
        <v>ЩРL2</v>
      </c>
    </row>
    <row r="60" spans="3:23" x14ac:dyDescent="0.25">
      <c r="C60" s="5" t="str">
        <f t="shared" si="0"/>
        <v>ЩР</v>
      </c>
      <c r="D60" s="5" t="str">
        <f t="shared" si="1"/>
        <v>В.1.11.2-(В.10)</v>
      </c>
      <c r="E60" s="111"/>
      <c r="F60" s="5" t="str">
        <f t="shared" si="11"/>
        <v>L3</v>
      </c>
      <c r="G60" s="5" t="str">
        <f t="shared" si="18"/>
        <v>L3</v>
      </c>
      <c r="H60" s="70">
        <f t="shared" si="17"/>
        <v>0.03</v>
      </c>
      <c r="I60" s="5" t="str">
        <f t="shared" si="6"/>
        <v>Вытяжной вентилятор  Пом. №11</v>
      </c>
      <c r="J60" s="5">
        <f t="shared" si="8"/>
        <v>0</v>
      </c>
      <c r="K60" s="5">
        <f t="shared" si="9"/>
        <v>0.95</v>
      </c>
      <c r="L60" s="5">
        <f t="shared" si="10"/>
        <v>2.8499999999999998E-2</v>
      </c>
      <c r="M60">
        <f t="shared" si="19"/>
        <v>1</v>
      </c>
      <c r="N60" s="18" t="str">
        <f t="shared" si="5"/>
        <v>ЩРL3</v>
      </c>
    </row>
    <row r="61" spans="3:23" x14ac:dyDescent="0.25">
      <c r="C61" s="5" t="str">
        <f t="shared" si="0"/>
        <v>ЩР</v>
      </c>
      <c r="D61" s="5" t="str">
        <f t="shared" si="1"/>
        <v>В.1.11.3-(В.11)</v>
      </c>
      <c r="E61" s="111"/>
      <c r="F61" s="5" t="str">
        <f t="shared" si="11"/>
        <v>L1</v>
      </c>
      <c r="G61" s="5" t="str">
        <f t="shared" ref="G61:G92" si="20">IF(E62="упр","",IF(E62=0,F61,IF(E62="1,2,3","L1,L2,L3","L"&amp;E62)))</f>
        <v>L2</v>
      </c>
      <c r="H61" s="70">
        <f t="shared" si="17"/>
        <v>0.03</v>
      </c>
      <c r="I61" s="5" t="str">
        <f t="shared" si="6"/>
        <v>Вытяжной вентилятор  Пом. №11</v>
      </c>
      <c r="J61" s="5">
        <f t="shared" si="8"/>
        <v>0</v>
      </c>
      <c r="K61" s="5">
        <f t="shared" si="9"/>
        <v>0.95</v>
      </c>
      <c r="L61" s="5">
        <f t="shared" si="10"/>
        <v>2.8499999999999998E-2</v>
      </c>
      <c r="M61">
        <f t="shared" ref="M61:M92" si="21">IF(ISBLANK(E62),M60,E62)</f>
        <v>2</v>
      </c>
      <c r="N61" s="18" t="str">
        <f t="shared" si="5"/>
        <v>ЩРL2</v>
      </c>
      <c r="V61" s="126" t="s">
        <v>45</v>
      </c>
      <c r="W61" s="70">
        <v>0.03</v>
      </c>
    </row>
    <row r="62" spans="3:23" x14ac:dyDescent="0.25">
      <c r="C62" s="5" t="str">
        <f t="shared" si="0"/>
        <v>ЩР</v>
      </c>
      <c r="D62" s="5" t="str">
        <f t="shared" si="1"/>
        <v>В.1.15.1-(В.3)</v>
      </c>
      <c r="E62" s="111"/>
      <c r="F62" s="5" t="str">
        <f t="shared" si="11"/>
        <v>L3</v>
      </c>
      <c r="G62" s="5" t="str">
        <f t="shared" si="20"/>
        <v>L2</v>
      </c>
      <c r="H62" s="70">
        <f t="shared" si="17"/>
        <v>1.2999999999999999E-2</v>
      </c>
      <c r="I62" s="5" t="str">
        <f t="shared" si="6"/>
        <v>Вытяжной вентилятор  Пом. №15</v>
      </c>
      <c r="J62" s="5">
        <f t="shared" si="8"/>
        <v>0</v>
      </c>
      <c r="K62" s="5">
        <f t="shared" si="9"/>
        <v>0.95</v>
      </c>
      <c r="L62" s="5">
        <f t="shared" si="10"/>
        <v>1.2349999999999998E-2</v>
      </c>
      <c r="M62">
        <f t="shared" si="21"/>
        <v>2</v>
      </c>
      <c r="N62" s="18" t="str">
        <f t="shared" si="5"/>
        <v>ЩРL2</v>
      </c>
      <c r="V62" s="126" t="s">
        <v>46</v>
      </c>
      <c r="W62" s="70">
        <v>0.03</v>
      </c>
    </row>
    <row r="63" spans="3:23" x14ac:dyDescent="0.25">
      <c r="C63" s="5" t="str">
        <f t="shared" si="0"/>
        <v>ЩР</v>
      </c>
      <c r="D63" s="5" t="str">
        <f t="shared" si="1"/>
        <v>В.1.17.1-(В.1)</v>
      </c>
      <c r="E63" s="112"/>
      <c r="F63" s="5" t="str">
        <f t="shared" si="11"/>
        <v>L1</v>
      </c>
      <c r="G63" s="5" t="str">
        <f t="shared" si="20"/>
        <v>L2</v>
      </c>
      <c r="H63" s="70">
        <f t="shared" si="17"/>
        <v>0.03</v>
      </c>
      <c r="I63" s="5" t="str">
        <f t="shared" si="6"/>
        <v>Вытяжной вентилятор  Пом. №17</v>
      </c>
      <c r="J63" s="5">
        <f t="shared" si="8"/>
        <v>0</v>
      </c>
      <c r="K63" s="5">
        <f t="shared" si="9"/>
        <v>0.95</v>
      </c>
      <c r="L63" s="5">
        <f t="shared" si="10"/>
        <v>2.8499999999999998E-2</v>
      </c>
      <c r="M63">
        <f t="shared" si="21"/>
        <v>2</v>
      </c>
      <c r="N63" s="18" t="str">
        <f t="shared" si="5"/>
        <v>ЩРL2</v>
      </c>
      <c r="V63" s="126" t="s">
        <v>44</v>
      </c>
      <c r="W63" s="70">
        <v>0.03</v>
      </c>
    </row>
    <row r="64" spans="3:23" x14ac:dyDescent="0.25">
      <c r="C64" s="5" t="str">
        <f t="shared" si="0"/>
        <v>ЩР</v>
      </c>
      <c r="D64" s="5" t="str">
        <f t="shared" si="1"/>
        <v>В.1.17.2-(В.2)</v>
      </c>
      <c r="E64" s="112"/>
      <c r="F64" s="5" t="str">
        <f t="shared" si="11"/>
        <v>L2</v>
      </c>
      <c r="G64" s="5" t="str">
        <f t="shared" si="20"/>
        <v>L2</v>
      </c>
      <c r="H64" s="70">
        <f t="shared" si="17"/>
        <v>0.03</v>
      </c>
      <c r="I64" s="5" t="str">
        <f t="shared" si="6"/>
        <v>Вытяжной вентилятор  Пом. №17</v>
      </c>
      <c r="J64" s="5">
        <f t="shared" si="8"/>
        <v>0</v>
      </c>
      <c r="K64" s="5">
        <f t="shared" si="9"/>
        <v>0.95</v>
      </c>
      <c r="L64" s="5">
        <f t="shared" si="10"/>
        <v>2.8499999999999998E-2</v>
      </c>
      <c r="M64">
        <f t="shared" si="21"/>
        <v>2</v>
      </c>
      <c r="N64" s="18" t="str">
        <f t="shared" si="5"/>
        <v>ЩРL2</v>
      </c>
      <c r="V64" s="126" t="s">
        <v>45</v>
      </c>
      <c r="W64" s="70">
        <v>1.2999999999999999E-2</v>
      </c>
    </row>
    <row r="65" spans="3:23" x14ac:dyDescent="0.25">
      <c r="C65" s="5" t="str">
        <f t="shared" si="0"/>
        <v>ЩР</v>
      </c>
      <c r="D65" s="5" t="str">
        <f t="shared" si="1"/>
        <v>ЭK.1.03.1</v>
      </c>
      <c r="E65" s="112"/>
      <c r="F65" s="5" t="str">
        <f t="shared" si="11"/>
        <v>L3</v>
      </c>
      <c r="G65" s="5" t="str">
        <f t="shared" si="20"/>
        <v>L2</v>
      </c>
      <c r="H65" s="70">
        <f t="shared" si="17"/>
        <v>0.05</v>
      </c>
      <c r="I65" s="5" t="str">
        <f t="shared" si="6"/>
        <v>Шаровый электрокран  Пом. №03</v>
      </c>
      <c r="J65" s="5">
        <f t="shared" si="8"/>
        <v>0</v>
      </c>
      <c r="K65" s="5">
        <f t="shared" si="9"/>
        <v>0.95</v>
      </c>
      <c r="L65" s="5">
        <f t="shared" si="10"/>
        <v>4.7500000000000001E-2</v>
      </c>
      <c r="M65">
        <f t="shared" si="21"/>
        <v>2</v>
      </c>
      <c r="N65" s="18" t="str">
        <f t="shared" si="5"/>
        <v>ЩРL2</v>
      </c>
      <c r="V65" s="126" t="s">
        <v>46</v>
      </c>
      <c r="W65" s="70">
        <v>1.2999999999999999E-2</v>
      </c>
    </row>
    <row r="66" spans="3:23" x14ac:dyDescent="0.25">
      <c r="C66" s="5" t="str">
        <f t="shared" si="0"/>
        <v>ЩР</v>
      </c>
      <c r="D66" s="5" t="str">
        <f t="shared" si="1"/>
        <v>ЭK.1.04.1</v>
      </c>
      <c r="E66" s="112"/>
      <c r="F66" s="5" t="str">
        <f t="shared" si="11"/>
        <v>L2</v>
      </c>
      <c r="G66" s="5" t="str">
        <f t="shared" si="20"/>
        <v>L2</v>
      </c>
      <c r="H66" s="70">
        <f t="shared" si="17"/>
        <v>0.05</v>
      </c>
      <c r="I66" s="5" t="str">
        <f t="shared" si="6"/>
        <v>Шаровый электрокран  Пом. №04</v>
      </c>
      <c r="J66" s="5">
        <f t="shared" si="8"/>
        <v>0</v>
      </c>
      <c r="K66" s="5">
        <f t="shared" si="9"/>
        <v>0.95</v>
      </c>
      <c r="L66" s="5">
        <f t="shared" si="10"/>
        <v>4.7500000000000001E-2</v>
      </c>
      <c r="M66">
        <f t="shared" si="21"/>
        <v>2</v>
      </c>
      <c r="N66" s="18" t="str">
        <f t="shared" si="5"/>
        <v>ЩРL2</v>
      </c>
      <c r="V66" s="126" t="s">
        <v>44</v>
      </c>
      <c r="W66" s="70">
        <v>0</v>
      </c>
    </row>
    <row r="67" spans="3:23" x14ac:dyDescent="0.25">
      <c r="C67" s="5" t="str">
        <f t="shared" ref="C67:C130" si="22">VLOOKUP(ROW(65:65),Разбивка_нумерация_5,2,FALSE)</f>
        <v>ЩР</v>
      </c>
      <c r="D67" s="5" t="str">
        <f t="shared" ref="D67:D130" si="23">VLOOKUP(ROW(65:65),Разбивка_нумерация_5,4,FALSE)</f>
        <v>ЭK.1.11.1</v>
      </c>
      <c r="E67" s="112"/>
      <c r="F67" s="5" t="str">
        <f t="shared" ref="F67:F130" si="24">VLOOKUP(ROW(65:65),Разбивка_нумерация_5,16,FALSE)</f>
        <v>L1</v>
      </c>
      <c r="G67" s="5" t="str">
        <f t="shared" si="20"/>
        <v>L2</v>
      </c>
      <c r="H67" s="70">
        <f t="shared" si="17"/>
        <v>0.05</v>
      </c>
      <c r="I67" s="5" t="str">
        <f t="shared" ref="I67:I130" si="25">IFERROR(VLOOKUP(D67,Исходные_данные,36,FALSE),"")</f>
        <v>Шаровый электрокран  Пом. №11</v>
      </c>
      <c r="J67" s="5">
        <f t="shared" si="8"/>
        <v>0</v>
      </c>
      <c r="K67" s="5">
        <f t="shared" si="9"/>
        <v>0.95</v>
      </c>
      <c r="L67" s="5">
        <f t="shared" si="10"/>
        <v>4.7500000000000001E-2</v>
      </c>
      <c r="M67">
        <f t="shared" si="21"/>
        <v>2</v>
      </c>
      <c r="N67" s="18" t="str">
        <f t="shared" ref="N67:N130" si="26">C67&amp;G67</f>
        <v>ЩРL2</v>
      </c>
      <c r="V67" s="126" t="s">
        <v>45</v>
      </c>
      <c r="W67" s="70">
        <v>0.03</v>
      </c>
    </row>
    <row r="68" spans="3:23" x14ac:dyDescent="0.25">
      <c r="C68" s="5" t="str">
        <f t="shared" si="22"/>
        <v>ЩР</v>
      </c>
      <c r="D68" s="5" t="str">
        <f t="shared" si="23"/>
        <v>ЭK.1.05.1</v>
      </c>
      <c r="E68" s="112"/>
      <c r="F68" s="5" t="str">
        <f t="shared" si="24"/>
        <v>L3</v>
      </c>
      <c r="G68" s="5" t="str">
        <f t="shared" si="20"/>
        <v>L2</v>
      </c>
      <c r="H68" s="70">
        <f t="shared" ref="H68:H131" si="27">VLOOKUP(D68,Исходные_данные,5,FALSE)</f>
        <v>0.05</v>
      </c>
      <c r="I68" s="5" t="str">
        <f t="shared" si="25"/>
        <v>Шаровый электрокран  Пом. №05</v>
      </c>
      <c r="J68" s="5">
        <f t="shared" ref="J68:J131" si="28">VLOOKUP(D68,Исходные_данные,46,FALSE)</f>
        <v>0</v>
      </c>
      <c r="K68" s="5">
        <f t="shared" ref="K68:K131" si="29">VLOOKUP(D68,Исходные_данные,16,FALSE)</f>
        <v>0.95</v>
      </c>
      <c r="L68" s="5">
        <f t="shared" si="10"/>
        <v>4.7500000000000001E-2</v>
      </c>
      <c r="M68">
        <f t="shared" si="21"/>
        <v>2</v>
      </c>
      <c r="N68" s="18" t="str">
        <f t="shared" si="26"/>
        <v>ЩРL2</v>
      </c>
      <c r="V68" s="126" t="s">
        <v>46</v>
      </c>
      <c r="W68" s="70">
        <v>0.03</v>
      </c>
    </row>
    <row r="69" spans="3:23" x14ac:dyDescent="0.25">
      <c r="C69" s="5" t="str">
        <f t="shared" si="22"/>
        <v>ЩР</v>
      </c>
      <c r="D69" s="5" t="str">
        <f t="shared" si="23"/>
        <v>ЭK.1.15.1</v>
      </c>
      <c r="E69" s="112"/>
      <c r="F69" s="5" t="str">
        <f t="shared" si="24"/>
        <v>L2</v>
      </c>
      <c r="G69" s="5" t="str">
        <f t="shared" si="20"/>
        <v>L2</v>
      </c>
      <c r="H69" s="70">
        <f t="shared" si="27"/>
        <v>0.05</v>
      </c>
      <c r="I69" s="5" t="str">
        <f t="shared" si="25"/>
        <v>Шаровый электрокран  Пом. №15</v>
      </c>
      <c r="J69" s="5">
        <f t="shared" si="28"/>
        <v>0</v>
      </c>
      <c r="K69" s="5">
        <f t="shared" si="29"/>
        <v>0.95</v>
      </c>
      <c r="L69" s="5">
        <f t="shared" ref="L69:L132" si="30">H69*K69</f>
        <v>4.7500000000000001E-2</v>
      </c>
      <c r="M69">
        <f t="shared" si="21"/>
        <v>2</v>
      </c>
      <c r="N69" s="18" t="str">
        <f t="shared" si="26"/>
        <v>ЩРL2</v>
      </c>
      <c r="V69" s="126" t="s">
        <v>45</v>
      </c>
      <c r="W69" s="70">
        <v>1.2999999999999999E-2</v>
      </c>
    </row>
    <row r="70" spans="3:23" x14ac:dyDescent="0.25">
      <c r="C70" s="5" t="str">
        <f t="shared" si="22"/>
        <v>ЩР</v>
      </c>
      <c r="D70" s="5" t="str">
        <f t="shared" si="23"/>
        <v>ЭK.1.17.1</v>
      </c>
      <c r="E70" s="112"/>
      <c r="F70" s="5" t="str">
        <f t="shared" si="24"/>
        <v>L1</v>
      </c>
      <c r="G70" s="5" t="str">
        <f t="shared" si="20"/>
        <v>L2</v>
      </c>
      <c r="H70" s="70">
        <f t="shared" si="27"/>
        <v>0.05</v>
      </c>
      <c r="I70" s="5" t="str">
        <f t="shared" si="25"/>
        <v>Шаровый электрокран  Пом. №17</v>
      </c>
      <c r="J70" s="5">
        <f t="shared" si="28"/>
        <v>0</v>
      </c>
      <c r="K70" s="5">
        <f t="shared" si="29"/>
        <v>0.95</v>
      </c>
      <c r="L70" s="5">
        <f t="shared" si="30"/>
        <v>4.7500000000000001E-2</v>
      </c>
      <c r="M70">
        <f t="shared" si="21"/>
        <v>2</v>
      </c>
      <c r="N70" s="18" t="str">
        <f t="shared" si="26"/>
        <v>ЩРL2</v>
      </c>
      <c r="V70" s="126" t="s">
        <v>46</v>
      </c>
      <c r="W70" s="70">
        <v>0.03</v>
      </c>
    </row>
    <row r="71" spans="3:23" x14ac:dyDescent="0.25">
      <c r="C71" s="5" t="str">
        <f t="shared" si="22"/>
        <v>ЩР</v>
      </c>
      <c r="D71" s="5" t="str">
        <f t="shared" si="23"/>
        <v>TE-O.1.05.1(К1)</v>
      </c>
      <c r="E71" s="112"/>
      <c r="F71" s="5" t="str">
        <f t="shared" si="24"/>
        <v>L3</v>
      </c>
      <c r="G71" s="5" t="str">
        <f t="shared" si="20"/>
        <v>L2</v>
      </c>
      <c r="H71" s="70">
        <f t="shared" si="27"/>
        <v>5.0000000000000001E-3</v>
      </c>
      <c r="I71" s="5" t="str">
        <f t="shared" si="25"/>
        <v>Управление сервоприводом отопления   Пом. №05</v>
      </c>
      <c r="J71" s="5">
        <f t="shared" si="28"/>
        <v>0</v>
      </c>
      <c r="K71" s="5">
        <f t="shared" si="29"/>
        <v>0.95</v>
      </c>
      <c r="L71" s="5">
        <f t="shared" si="30"/>
        <v>4.7499999999999999E-3</v>
      </c>
      <c r="M71">
        <f t="shared" si="21"/>
        <v>2</v>
      </c>
      <c r="N71" s="18" t="str">
        <f t="shared" si="26"/>
        <v>ЩРL2</v>
      </c>
      <c r="V71" s="126" t="s">
        <v>44</v>
      </c>
      <c r="W71" s="70">
        <v>0.03</v>
      </c>
    </row>
    <row r="72" spans="3:23" x14ac:dyDescent="0.25">
      <c r="C72" s="5" t="str">
        <f t="shared" si="22"/>
        <v>ЩР</v>
      </c>
      <c r="D72" s="5" t="str">
        <f t="shared" si="23"/>
        <v>TE-O.1.05.1(К1)</v>
      </c>
      <c r="E72" s="111"/>
      <c r="F72" s="5" t="str">
        <f t="shared" si="24"/>
        <v>L1</v>
      </c>
      <c r="G72" s="5" t="str">
        <f t="shared" si="20"/>
        <v>L1</v>
      </c>
      <c r="H72" s="70">
        <f t="shared" si="27"/>
        <v>5.0000000000000001E-3</v>
      </c>
      <c r="I72" s="5" t="str">
        <f t="shared" si="25"/>
        <v>Управление сервоприводом отопления   Пом. №05</v>
      </c>
      <c r="J72" s="5">
        <f t="shared" si="28"/>
        <v>0</v>
      </c>
      <c r="K72" s="5">
        <f t="shared" si="29"/>
        <v>0.95</v>
      </c>
      <c r="L72" s="5">
        <f t="shared" si="30"/>
        <v>4.7499999999999999E-3</v>
      </c>
      <c r="M72">
        <f t="shared" si="21"/>
        <v>1</v>
      </c>
      <c r="N72" s="18" t="str">
        <f t="shared" si="26"/>
        <v>ЩРL1</v>
      </c>
      <c r="V72" s="126" t="s">
        <v>44</v>
      </c>
      <c r="W72" s="70">
        <v>0.09</v>
      </c>
    </row>
    <row r="73" spans="3:23" x14ac:dyDescent="0.25">
      <c r="C73" s="5" t="str">
        <f t="shared" si="22"/>
        <v>ЩР</v>
      </c>
      <c r="D73" s="5" t="str">
        <f t="shared" si="23"/>
        <v>TE-O.1.05.1(К1)</v>
      </c>
      <c r="E73" s="111"/>
      <c r="F73" s="5" t="str">
        <f t="shared" si="24"/>
        <v>L2</v>
      </c>
      <c r="G73" s="5" t="str">
        <f t="shared" si="20"/>
        <v>L1</v>
      </c>
      <c r="H73" s="70">
        <f t="shared" si="27"/>
        <v>5.0000000000000001E-3</v>
      </c>
      <c r="I73" s="5" t="str">
        <f t="shared" si="25"/>
        <v>Управление сервоприводом отопления   Пом. №05</v>
      </c>
      <c r="J73" s="5">
        <f t="shared" si="28"/>
        <v>0</v>
      </c>
      <c r="K73" s="5">
        <f t="shared" si="29"/>
        <v>0.95</v>
      </c>
      <c r="L73" s="5">
        <f t="shared" si="30"/>
        <v>4.7499999999999999E-3</v>
      </c>
      <c r="M73">
        <f t="shared" si="21"/>
        <v>1</v>
      </c>
      <c r="N73" s="18" t="str">
        <f t="shared" si="26"/>
        <v>ЩРL1</v>
      </c>
      <c r="V73" s="126" t="s">
        <v>45</v>
      </c>
      <c r="W73" s="70">
        <v>3.2000000000000001E-2</v>
      </c>
    </row>
    <row r="74" spans="3:23" x14ac:dyDescent="0.25">
      <c r="C74" s="5" t="str">
        <f t="shared" si="22"/>
        <v>ЩР</v>
      </c>
      <c r="D74" s="5" t="str">
        <f t="shared" si="23"/>
        <v>TE-O.1.05.2(К2)</v>
      </c>
      <c r="E74" s="111"/>
      <c r="F74" s="5" t="str">
        <f t="shared" si="24"/>
        <v>L3</v>
      </c>
      <c r="G74" s="5" t="str">
        <f t="shared" si="20"/>
        <v>L1</v>
      </c>
      <c r="H74" s="70">
        <f t="shared" si="27"/>
        <v>5.0000000000000001E-3</v>
      </c>
      <c r="I74" s="5" t="str">
        <f t="shared" si="25"/>
        <v>Управление сервоприводом отопления   Пом. №05</v>
      </c>
      <c r="J74" s="5">
        <f t="shared" si="28"/>
        <v>0</v>
      </c>
      <c r="K74" s="5">
        <f t="shared" si="29"/>
        <v>0.95</v>
      </c>
      <c r="L74" s="5">
        <f t="shared" si="30"/>
        <v>4.7499999999999999E-3</v>
      </c>
      <c r="M74">
        <f t="shared" si="21"/>
        <v>1</v>
      </c>
      <c r="N74" s="18" t="str">
        <f t="shared" si="26"/>
        <v>ЩРL1</v>
      </c>
      <c r="V74" s="126" t="s">
        <v>46</v>
      </c>
      <c r="W74" s="70">
        <v>2.1999999999999999E-2</v>
      </c>
    </row>
    <row r="75" spans="3:23" x14ac:dyDescent="0.25">
      <c r="C75" s="5" t="str">
        <f t="shared" si="22"/>
        <v>ЩР</v>
      </c>
      <c r="D75" s="5" t="str">
        <f t="shared" si="23"/>
        <v>TE-O.1.15.1(К3)</v>
      </c>
      <c r="E75" s="111"/>
      <c r="F75" s="5" t="str">
        <f t="shared" si="24"/>
        <v>L1</v>
      </c>
      <c r="G75" s="5" t="str">
        <f t="shared" si="20"/>
        <v>L1</v>
      </c>
      <c r="H75" s="70">
        <f t="shared" si="27"/>
        <v>5.0000000000000001E-3</v>
      </c>
      <c r="I75" s="5" t="str">
        <f t="shared" si="25"/>
        <v>Управление сервоприводом отопления   Пом. №15</v>
      </c>
      <c r="J75" s="5">
        <f t="shared" si="28"/>
        <v>0</v>
      </c>
      <c r="K75" s="5">
        <f t="shared" si="29"/>
        <v>0.95</v>
      </c>
      <c r="L75" s="5">
        <f t="shared" si="30"/>
        <v>4.7499999999999999E-3</v>
      </c>
      <c r="M75">
        <f t="shared" si="21"/>
        <v>1</v>
      </c>
      <c r="N75" s="18" t="str">
        <f t="shared" si="26"/>
        <v>ЩРL1</v>
      </c>
      <c r="V75" s="126" t="s">
        <v>46</v>
      </c>
      <c r="W75" s="70">
        <v>0.09</v>
      </c>
    </row>
    <row r="76" spans="3:23" x14ac:dyDescent="0.25">
      <c r="C76" s="5" t="str">
        <f t="shared" si="22"/>
        <v>ЩР</v>
      </c>
      <c r="D76" s="5" t="str">
        <f t="shared" si="23"/>
        <v>TE-O.1.15.1(К3)</v>
      </c>
      <c r="E76" s="111"/>
      <c r="F76" s="5" t="str">
        <f t="shared" si="24"/>
        <v>L2</v>
      </c>
      <c r="G76" s="5" t="str">
        <f t="shared" si="20"/>
        <v>L1</v>
      </c>
      <c r="H76" s="70">
        <f t="shared" si="27"/>
        <v>5.0000000000000001E-3</v>
      </c>
      <c r="I76" s="5" t="str">
        <f t="shared" si="25"/>
        <v>Управление сервоприводом отопления   Пом. №15</v>
      </c>
      <c r="J76" s="5">
        <f t="shared" si="28"/>
        <v>0</v>
      </c>
      <c r="K76" s="5">
        <f t="shared" si="29"/>
        <v>0.95</v>
      </c>
      <c r="L76" s="5">
        <f t="shared" si="30"/>
        <v>4.7499999999999999E-3</v>
      </c>
      <c r="M76">
        <f t="shared" si="21"/>
        <v>1</v>
      </c>
      <c r="N76" s="18" t="str">
        <f t="shared" si="26"/>
        <v>ЩРL1</v>
      </c>
      <c r="V76" s="126" t="s">
        <v>44</v>
      </c>
      <c r="W76" s="70">
        <v>0.06</v>
      </c>
    </row>
    <row r="77" spans="3:23" x14ac:dyDescent="0.25">
      <c r="C77" s="5" t="str">
        <f t="shared" si="22"/>
        <v>ЩР</v>
      </c>
      <c r="D77" s="5" t="str">
        <f t="shared" si="23"/>
        <v>TE-O.1.15.1(К3)</v>
      </c>
      <c r="E77" s="111"/>
      <c r="F77" s="5" t="str">
        <f t="shared" si="24"/>
        <v>L3</v>
      </c>
      <c r="G77" s="5" t="str">
        <f t="shared" si="20"/>
        <v>L1</v>
      </c>
      <c r="H77" s="70">
        <f t="shared" si="27"/>
        <v>5.0000000000000001E-3</v>
      </c>
      <c r="I77" s="5" t="str">
        <f t="shared" si="25"/>
        <v>Управление сервоприводом отопления   Пом. №15</v>
      </c>
      <c r="J77" s="5">
        <f t="shared" si="28"/>
        <v>0</v>
      </c>
      <c r="K77" s="5">
        <f t="shared" si="29"/>
        <v>0.95</v>
      </c>
      <c r="L77" s="5">
        <f t="shared" si="30"/>
        <v>4.7499999999999999E-3</v>
      </c>
      <c r="M77">
        <f t="shared" si="21"/>
        <v>1</v>
      </c>
      <c r="N77" s="18" t="str">
        <f t="shared" si="26"/>
        <v>ЩРL1</v>
      </c>
      <c r="V77" s="126" t="s">
        <v>45</v>
      </c>
      <c r="W77" s="70">
        <v>3.2000000000000001E-2</v>
      </c>
    </row>
    <row r="78" spans="3:23" x14ac:dyDescent="0.25">
      <c r="C78" s="5" t="str">
        <f t="shared" si="22"/>
        <v>ЩР</v>
      </c>
      <c r="D78" s="5" t="str">
        <f t="shared" si="23"/>
        <v>TE-ТП.1.05.1(К4)</v>
      </c>
      <c r="E78" s="112"/>
      <c r="F78" s="5" t="str">
        <f t="shared" si="24"/>
        <v>L1</v>
      </c>
      <c r="G78" s="5" t="str">
        <f t="shared" si="20"/>
        <v>L1</v>
      </c>
      <c r="H78" s="70">
        <f t="shared" si="27"/>
        <v>5.0000000000000001E-3</v>
      </c>
      <c r="I78" s="5" t="str">
        <f t="shared" si="25"/>
        <v>Управление сервоприводом теплого пола  Пом. №05</v>
      </c>
      <c r="J78" s="5">
        <f t="shared" si="28"/>
        <v>0</v>
      </c>
      <c r="K78" s="5">
        <f t="shared" si="29"/>
        <v>0.95</v>
      </c>
      <c r="L78" s="5">
        <f t="shared" si="30"/>
        <v>4.7499999999999999E-3</v>
      </c>
      <c r="M78">
        <f t="shared" si="21"/>
        <v>1</v>
      </c>
      <c r="N78" s="18" t="str">
        <f t="shared" si="26"/>
        <v>ЩРL1</v>
      </c>
      <c r="V78" s="126" t="s">
        <v>46</v>
      </c>
      <c r="W78" s="70">
        <v>3.2000000000000001E-2</v>
      </c>
    </row>
    <row r="79" spans="3:23" x14ac:dyDescent="0.25">
      <c r="C79" s="5" t="str">
        <f t="shared" si="22"/>
        <v>ЩР</v>
      </c>
      <c r="D79" s="5" t="str">
        <f t="shared" si="23"/>
        <v>TE-ТП.1.05.1(К4)</v>
      </c>
      <c r="E79" s="112"/>
      <c r="F79" s="5" t="str">
        <f t="shared" si="24"/>
        <v>L2</v>
      </c>
      <c r="G79" s="5" t="str">
        <f t="shared" si="20"/>
        <v>L2</v>
      </c>
      <c r="H79" s="70">
        <f t="shared" si="27"/>
        <v>5.0000000000000001E-3</v>
      </c>
      <c r="I79" s="5" t="str">
        <f t="shared" si="25"/>
        <v>Управление сервоприводом теплого пола  Пом. №05</v>
      </c>
      <c r="J79" s="5">
        <f t="shared" si="28"/>
        <v>0</v>
      </c>
      <c r="K79" s="5">
        <f t="shared" si="29"/>
        <v>0.95</v>
      </c>
      <c r="L79" s="5">
        <f t="shared" si="30"/>
        <v>4.7499999999999999E-3</v>
      </c>
      <c r="M79">
        <f t="shared" si="21"/>
        <v>1</v>
      </c>
      <c r="N79" s="18" t="str">
        <f t="shared" si="26"/>
        <v>ЩРL2</v>
      </c>
      <c r="V79" s="126" t="s">
        <v>44</v>
      </c>
      <c r="W79" s="70">
        <v>5.0999999999999997E-2</v>
      </c>
    </row>
    <row r="80" spans="3:23" x14ac:dyDescent="0.25">
      <c r="C80" s="5" t="str">
        <f t="shared" si="22"/>
        <v>ЩР</v>
      </c>
      <c r="D80" s="5" t="str">
        <f t="shared" si="23"/>
        <v>TE-ТП.1.05.1(К4)</v>
      </c>
      <c r="E80" s="111"/>
      <c r="F80" s="5" t="str">
        <f t="shared" si="24"/>
        <v>L3</v>
      </c>
      <c r="G80" s="5" t="str">
        <f t="shared" si="20"/>
        <v>L3</v>
      </c>
      <c r="H80" s="70">
        <f t="shared" si="27"/>
        <v>5.0000000000000001E-3</v>
      </c>
      <c r="I80" s="5" t="str">
        <f t="shared" si="25"/>
        <v>Управление сервоприводом теплого пола  Пом. №05</v>
      </c>
      <c r="J80" s="5">
        <f t="shared" si="28"/>
        <v>0</v>
      </c>
      <c r="K80" s="5">
        <f t="shared" si="29"/>
        <v>0.95</v>
      </c>
      <c r="L80" s="5">
        <f t="shared" si="30"/>
        <v>4.7499999999999999E-3</v>
      </c>
      <c r="M80">
        <f t="shared" si="21"/>
        <v>1</v>
      </c>
      <c r="N80" s="18" t="str">
        <f t="shared" si="26"/>
        <v>ЩРL3</v>
      </c>
      <c r="V80" s="126" t="s">
        <v>843</v>
      </c>
      <c r="W80" s="70">
        <v>4.5</v>
      </c>
    </row>
    <row r="81" spans="3:14" x14ac:dyDescent="0.25">
      <c r="C81" s="5" t="str">
        <f t="shared" si="22"/>
        <v>ЩР</v>
      </c>
      <c r="D81" s="5" t="str">
        <f t="shared" si="23"/>
        <v>TE-ТП.1.05.1(К4)</v>
      </c>
      <c r="E81" s="111"/>
      <c r="F81" s="5" t="str">
        <f t="shared" si="24"/>
        <v>L1</v>
      </c>
      <c r="G81" s="5" t="str">
        <f t="shared" si="20"/>
        <v>L1</v>
      </c>
      <c r="H81" s="70">
        <f t="shared" si="27"/>
        <v>5.0000000000000001E-3</v>
      </c>
      <c r="I81" s="5" t="str">
        <f t="shared" si="25"/>
        <v>Управление сервоприводом теплого пола  Пом. №05</v>
      </c>
      <c r="J81" s="5">
        <f t="shared" si="28"/>
        <v>0</v>
      </c>
      <c r="K81" s="5">
        <f t="shared" si="29"/>
        <v>0.95</v>
      </c>
      <c r="L81" s="5">
        <f t="shared" si="30"/>
        <v>4.7499999999999999E-3</v>
      </c>
      <c r="M81">
        <f t="shared" si="21"/>
        <v>1</v>
      </c>
      <c r="N81" s="18" t="str">
        <f t="shared" si="26"/>
        <v>ЩРL1</v>
      </c>
    </row>
    <row r="82" spans="3:14" x14ac:dyDescent="0.25">
      <c r="C82" s="5" t="str">
        <f t="shared" si="22"/>
        <v>ЩР</v>
      </c>
      <c r="D82" s="5" t="str">
        <f t="shared" si="23"/>
        <v>TE-ТП.1.05.1(К4)</v>
      </c>
      <c r="E82" s="111"/>
      <c r="F82" s="5" t="str">
        <f t="shared" si="24"/>
        <v>L2</v>
      </c>
      <c r="G82" s="5" t="str">
        <f t="shared" si="20"/>
        <v>L2</v>
      </c>
      <c r="H82" s="70">
        <f t="shared" si="27"/>
        <v>5.0000000000000001E-3</v>
      </c>
      <c r="I82" s="5" t="str">
        <f t="shared" si="25"/>
        <v>Управление сервоприводом теплого пола  Пом. №05</v>
      </c>
      <c r="J82" s="5">
        <f t="shared" si="28"/>
        <v>0</v>
      </c>
      <c r="K82" s="5">
        <f t="shared" si="29"/>
        <v>0.95</v>
      </c>
      <c r="L82" s="5">
        <f t="shared" si="30"/>
        <v>4.7499999999999999E-3</v>
      </c>
      <c r="M82">
        <f t="shared" si="21"/>
        <v>1</v>
      </c>
      <c r="N82" s="18" t="str">
        <f t="shared" si="26"/>
        <v>ЩРL2</v>
      </c>
    </row>
    <row r="83" spans="3:14" x14ac:dyDescent="0.25">
      <c r="C83" s="5" t="str">
        <f t="shared" si="22"/>
        <v>ЩР</v>
      </c>
      <c r="D83" s="5" t="str">
        <f t="shared" si="23"/>
        <v>TE-ТП.1.15.1(К5)</v>
      </c>
      <c r="E83" s="111"/>
      <c r="F83" s="5" t="str">
        <f t="shared" si="24"/>
        <v>L3</v>
      </c>
      <c r="G83" s="5" t="str">
        <f t="shared" si="20"/>
        <v>L3</v>
      </c>
      <c r="H83" s="70">
        <f t="shared" si="27"/>
        <v>5.0000000000000001E-3</v>
      </c>
      <c r="I83" s="5" t="str">
        <f t="shared" si="25"/>
        <v>Управление сервоприводом теплого пола  Пом. №15</v>
      </c>
      <c r="J83" s="5">
        <f t="shared" si="28"/>
        <v>0</v>
      </c>
      <c r="K83" s="5">
        <f t="shared" si="29"/>
        <v>0.95</v>
      </c>
      <c r="L83" s="5">
        <f t="shared" si="30"/>
        <v>4.7499999999999999E-3</v>
      </c>
      <c r="M83">
        <f t="shared" si="21"/>
        <v>1</v>
      </c>
      <c r="N83" s="18" t="str">
        <f t="shared" si="26"/>
        <v>ЩРL3</v>
      </c>
    </row>
    <row r="84" spans="3:14" x14ac:dyDescent="0.25">
      <c r="C84" s="5" t="str">
        <f t="shared" si="22"/>
        <v>ЩР</v>
      </c>
      <c r="D84" s="5" t="str">
        <f t="shared" si="23"/>
        <v>TE-ТП.1.15.1(К5)</v>
      </c>
      <c r="E84" s="112"/>
      <c r="F84" s="5" t="str">
        <f t="shared" si="24"/>
        <v>L1</v>
      </c>
      <c r="G84" s="5" t="str">
        <f t="shared" si="20"/>
        <v>L1</v>
      </c>
      <c r="H84" s="70">
        <f t="shared" si="27"/>
        <v>5.0000000000000001E-3</v>
      </c>
      <c r="I84" s="5" t="str">
        <f t="shared" si="25"/>
        <v>Управление сервоприводом теплого пола  Пом. №15</v>
      </c>
      <c r="J84" s="5">
        <f t="shared" si="28"/>
        <v>0</v>
      </c>
      <c r="K84" s="5">
        <f t="shared" si="29"/>
        <v>0.95</v>
      </c>
      <c r="L84" s="5">
        <f t="shared" si="30"/>
        <v>4.7499999999999999E-3</v>
      </c>
      <c r="M84">
        <f t="shared" si="21"/>
        <v>1</v>
      </c>
      <c r="N84" s="18" t="str">
        <f t="shared" si="26"/>
        <v>ЩРL1</v>
      </c>
    </row>
    <row r="85" spans="3:14" x14ac:dyDescent="0.25">
      <c r="C85" s="5" t="str">
        <f t="shared" si="22"/>
        <v>ЩР</v>
      </c>
      <c r="D85" s="5" t="str">
        <f t="shared" si="23"/>
        <v>TE-ТП.1.15.1(К5)</v>
      </c>
      <c r="E85" s="112"/>
      <c r="F85" s="5" t="str">
        <f t="shared" si="24"/>
        <v>L2</v>
      </c>
      <c r="G85" s="5" t="str">
        <f t="shared" si="20"/>
        <v>L2</v>
      </c>
      <c r="H85" s="70">
        <f t="shared" si="27"/>
        <v>5.0000000000000001E-3</v>
      </c>
      <c r="I85" s="5" t="str">
        <f t="shared" si="25"/>
        <v>Управление сервоприводом теплого пола  Пом. №15</v>
      </c>
      <c r="J85" s="5">
        <f t="shared" si="28"/>
        <v>0</v>
      </c>
      <c r="K85" s="5">
        <f t="shared" si="29"/>
        <v>0.95</v>
      </c>
      <c r="L85" s="5">
        <f t="shared" si="30"/>
        <v>4.7499999999999999E-3</v>
      </c>
      <c r="M85">
        <f t="shared" si="21"/>
        <v>1</v>
      </c>
      <c r="N85" s="18" t="str">
        <f t="shared" si="26"/>
        <v>ЩРL2</v>
      </c>
    </row>
    <row r="86" spans="3:14" x14ac:dyDescent="0.25">
      <c r="C86" s="5" t="str">
        <f t="shared" si="22"/>
        <v>ЩР</v>
      </c>
      <c r="D86" s="5" t="str">
        <f t="shared" si="23"/>
        <v>ТП.1.13.1</v>
      </c>
      <c r="E86" s="112"/>
      <c r="F86" s="5" t="str">
        <f t="shared" si="24"/>
        <v>L2</v>
      </c>
      <c r="G86" s="5" t="str">
        <f t="shared" si="20"/>
        <v>L2</v>
      </c>
      <c r="H86" s="70">
        <f t="shared" si="27"/>
        <v>0.9</v>
      </c>
      <c r="I86" s="5" t="str">
        <f t="shared" si="25"/>
        <v>Теплый пол  Пом. №13</v>
      </c>
      <c r="J86" s="5">
        <f t="shared" si="28"/>
        <v>0</v>
      </c>
      <c r="K86" s="5">
        <f t="shared" si="29"/>
        <v>0.95</v>
      </c>
      <c r="L86" s="5">
        <f t="shared" si="30"/>
        <v>0.85499999999999998</v>
      </c>
      <c r="M86">
        <f t="shared" si="21"/>
        <v>1</v>
      </c>
      <c r="N86" s="18" t="str">
        <f t="shared" si="26"/>
        <v>ЩРL2</v>
      </c>
    </row>
    <row r="87" spans="3:14" x14ac:dyDescent="0.25">
      <c r="C87" s="5" t="str">
        <f t="shared" si="22"/>
        <v>ЩР</v>
      </c>
      <c r="D87" s="5" t="str">
        <f t="shared" si="23"/>
        <v>ТП.1.21.1</v>
      </c>
      <c r="E87" s="112"/>
      <c r="F87" s="5" t="str">
        <f t="shared" si="24"/>
        <v>L3</v>
      </c>
      <c r="G87" s="5" t="str">
        <f t="shared" si="20"/>
        <v>L3</v>
      </c>
      <c r="H87" s="70">
        <f t="shared" si="27"/>
        <v>1.5</v>
      </c>
      <c r="I87" s="5" t="str">
        <f t="shared" si="25"/>
        <v>Теплый пол  Пом. №21</v>
      </c>
      <c r="J87" s="5">
        <f t="shared" si="28"/>
        <v>0</v>
      </c>
      <c r="K87" s="5">
        <f t="shared" si="29"/>
        <v>0.95</v>
      </c>
      <c r="L87" s="5">
        <f t="shared" si="30"/>
        <v>1.4249999999999998</v>
      </c>
      <c r="M87">
        <f t="shared" si="21"/>
        <v>1</v>
      </c>
      <c r="N87" s="18" t="str">
        <f t="shared" si="26"/>
        <v>ЩРL3</v>
      </c>
    </row>
    <row r="88" spans="3:14" x14ac:dyDescent="0.25">
      <c r="C88" s="5" t="str">
        <f t="shared" si="22"/>
        <v>ЩР</v>
      </c>
      <c r="D88" s="5" t="str">
        <f t="shared" si="23"/>
        <v>SH.1.07.1</v>
      </c>
      <c r="E88" s="111"/>
      <c r="F88" s="5" t="str">
        <f t="shared" si="24"/>
        <v>L1</v>
      </c>
      <c r="G88" s="5" t="str">
        <f t="shared" si="20"/>
        <v>L1</v>
      </c>
      <c r="H88" s="70">
        <f t="shared" si="27"/>
        <v>0.04</v>
      </c>
      <c r="I88" s="5" t="str">
        <f t="shared" si="25"/>
        <v>Моторзированная нагрузка   Пом. №07</v>
      </c>
      <c r="J88" s="5">
        <f t="shared" si="28"/>
        <v>0</v>
      </c>
      <c r="K88" s="5">
        <f t="shared" si="29"/>
        <v>0.95</v>
      </c>
      <c r="L88" s="5">
        <f t="shared" si="30"/>
        <v>3.7999999999999999E-2</v>
      </c>
      <c r="M88">
        <f t="shared" si="21"/>
        <v>1</v>
      </c>
      <c r="N88" s="18" t="str">
        <f t="shared" si="26"/>
        <v>ЩРL1</v>
      </c>
    </row>
    <row r="89" spans="3:14" x14ac:dyDescent="0.25">
      <c r="C89" s="5" t="str">
        <f t="shared" si="22"/>
        <v>ЩР</v>
      </c>
      <c r="D89" s="5" t="str">
        <f t="shared" si="23"/>
        <v>SH.1.08.1</v>
      </c>
      <c r="E89" s="111"/>
      <c r="F89" s="5" t="str">
        <f t="shared" si="24"/>
        <v>L3</v>
      </c>
      <c r="G89" s="5" t="str">
        <f t="shared" si="20"/>
        <v>L3</v>
      </c>
      <c r="H89" s="70">
        <f t="shared" si="27"/>
        <v>0.04</v>
      </c>
      <c r="I89" s="5" t="str">
        <f t="shared" si="25"/>
        <v>Моторзированная нагрузка   Пом. №08</v>
      </c>
      <c r="J89" s="5">
        <f t="shared" si="28"/>
        <v>0</v>
      </c>
      <c r="K89" s="5">
        <f t="shared" si="29"/>
        <v>0.95</v>
      </c>
      <c r="L89" s="5">
        <f t="shared" si="30"/>
        <v>3.7999999999999999E-2</v>
      </c>
      <c r="M89">
        <f t="shared" si="21"/>
        <v>1</v>
      </c>
      <c r="N89" s="18" t="str">
        <f t="shared" si="26"/>
        <v>ЩРL3</v>
      </c>
    </row>
    <row r="90" spans="3:14" x14ac:dyDescent="0.25">
      <c r="C90" s="5" t="str">
        <f t="shared" si="22"/>
        <v>ЩР</v>
      </c>
      <c r="D90" s="5" t="str">
        <f t="shared" si="23"/>
        <v>SH.1.08.2</v>
      </c>
      <c r="E90" s="111"/>
      <c r="F90" s="5" t="str">
        <f t="shared" si="24"/>
        <v>L2</v>
      </c>
      <c r="G90" s="5" t="str">
        <f t="shared" si="20"/>
        <v>L2</v>
      </c>
      <c r="H90" s="70">
        <f t="shared" si="27"/>
        <v>0.04</v>
      </c>
      <c r="I90" s="5" t="str">
        <f t="shared" si="25"/>
        <v>Моторзированная нагрузка   Пом. №08</v>
      </c>
      <c r="J90" s="5">
        <f t="shared" si="28"/>
        <v>0</v>
      </c>
      <c r="K90" s="5">
        <f t="shared" si="29"/>
        <v>0.95</v>
      </c>
      <c r="L90" s="5">
        <f t="shared" si="30"/>
        <v>3.7999999999999999E-2</v>
      </c>
      <c r="M90">
        <f t="shared" si="21"/>
        <v>1</v>
      </c>
      <c r="N90" s="18" t="str">
        <f t="shared" si="26"/>
        <v>ЩРL2</v>
      </c>
    </row>
    <row r="91" spans="3:14" x14ac:dyDescent="0.25">
      <c r="C91" s="5" t="str">
        <f t="shared" si="22"/>
        <v>ЩР</v>
      </c>
      <c r="D91" s="5" t="str">
        <f t="shared" si="23"/>
        <v>SH.1.08.3</v>
      </c>
      <c r="E91" s="111"/>
      <c r="F91" s="5" t="str">
        <f t="shared" si="24"/>
        <v>L1</v>
      </c>
      <c r="G91" s="5" t="str">
        <f t="shared" si="20"/>
        <v>L1</v>
      </c>
      <c r="H91" s="70">
        <f t="shared" si="27"/>
        <v>0.04</v>
      </c>
      <c r="I91" s="5" t="str">
        <f t="shared" si="25"/>
        <v>Моторзированная нагрузка   Пом. №08</v>
      </c>
      <c r="J91" s="5">
        <f t="shared" si="28"/>
        <v>0</v>
      </c>
      <c r="K91" s="5">
        <f t="shared" si="29"/>
        <v>0.95</v>
      </c>
      <c r="L91" s="5">
        <f t="shared" si="30"/>
        <v>3.7999999999999999E-2</v>
      </c>
      <c r="M91">
        <f t="shared" si="21"/>
        <v>1</v>
      </c>
      <c r="N91" s="18" t="str">
        <f t="shared" si="26"/>
        <v>ЩРL1</v>
      </c>
    </row>
    <row r="92" spans="3:14" x14ac:dyDescent="0.25">
      <c r="C92" s="5" t="str">
        <f t="shared" si="22"/>
        <v>ЩР</v>
      </c>
      <c r="D92" s="5" t="str">
        <f t="shared" si="23"/>
        <v>SH.1.08.4</v>
      </c>
      <c r="E92" s="112"/>
      <c r="F92" s="5" t="str">
        <f t="shared" si="24"/>
        <v>L3</v>
      </c>
      <c r="G92" s="5" t="str">
        <f t="shared" si="20"/>
        <v>L3</v>
      </c>
      <c r="H92" s="70">
        <f t="shared" si="27"/>
        <v>0.04</v>
      </c>
      <c r="I92" s="5" t="str">
        <f t="shared" si="25"/>
        <v>Моторзированная нагрузка   Пом. №08</v>
      </c>
      <c r="J92" s="5">
        <f t="shared" si="28"/>
        <v>0</v>
      </c>
      <c r="K92" s="5">
        <f t="shared" si="29"/>
        <v>0.95</v>
      </c>
      <c r="L92" s="5">
        <f t="shared" si="30"/>
        <v>3.7999999999999999E-2</v>
      </c>
      <c r="M92">
        <f t="shared" si="21"/>
        <v>1</v>
      </c>
      <c r="N92" s="18" t="str">
        <f t="shared" si="26"/>
        <v>ЩРL3</v>
      </c>
    </row>
    <row r="93" spans="3:14" x14ac:dyDescent="0.25">
      <c r="C93" s="5" t="str">
        <f t="shared" si="22"/>
        <v>ЩР</v>
      </c>
      <c r="D93" s="5" t="str">
        <f t="shared" si="23"/>
        <v>SH.1.12.1</v>
      </c>
      <c r="E93" s="112"/>
      <c r="F93" s="5" t="str">
        <f t="shared" si="24"/>
        <v>L2</v>
      </c>
      <c r="G93" s="5" t="str">
        <f t="shared" ref="G93:G124" si="31">IF(E94="упр","",IF(E94=0,F93,IF(E94="1,2,3","L1,L2,L3","L"&amp;E94)))</f>
        <v>L2</v>
      </c>
      <c r="H93" s="70">
        <f t="shared" si="27"/>
        <v>0.04</v>
      </c>
      <c r="I93" s="5" t="str">
        <f t="shared" si="25"/>
        <v>Моторзированная нагрузка   Пом. №12</v>
      </c>
      <c r="J93" s="5">
        <f t="shared" si="28"/>
        <v>0</v>
      </c>
      <c r="K93" s="5">
        <f t="shared" si="29"/>
        <v>0.95</v>
      </c>
      <c r="L93" s="5">
        <f t="shared" si="30"/>
        <v>3.7999999999999999E-2</v>
      </c>
      <c r="M93">
        <f t="shared" ref="M93:M127" si="32">IF(ISBLANK(E94),M92,E94)</f>
        <v>1</v>
      </c>
      <c r="N93" s="18" t="str">
        <f t="shared" si="26"/>
        <v>ЩРL2</v>
      </c>
    </row>
    <row r="94" spans="3:14" x14ac:dyDescent="0.25">
      <c r="C94" s="5" t="str">
        <f t="shared" si="22"/>
        <v>ЩР</v>
      </c>
      <c r="D94" s="5" t="str">
        <f t="shared" si="23"/>
        <v>SH.1.13.1</v>
      </c>
      <c r="E94" s="112"/>
      <c r="F94" s="5" t="str">
        <f t="shared" si="24"/>
        <v>L1</v>
      </c>
      <c r="G94" s="5" t="str">
        <f t="shared" si="31"/>
        <v>L1</v>
      </c>
      <c r="H94" s="70">
        <f t="shared" si="27"/>
        <v>0.04</v>
      </c>
      <c r="I94" s="5" t="str">
        <f t="shared" si="25"/>
        <v>Моторзированная нагрузка   Пом. №13</v>
      </c>
      <c r="J94" s="5">
        <f t="shared" si="28"/>
        <v>0</v>
      </c>
      <c r="K94" s="5">
        <f t="shared" si="29"/>
        <v>0.95</v>
      </c>
      <c r="L94" s="5">
        <f t="shared" si="30"/>
        <v>3.7999999999999999E-2</v>
      </c>
      <c r="M94">
        <f t="shared" si="32"/>
        <v>1</v>
      </c>
      <c r="N94" s="18" t="str">
        <f t="shared" si="26"/>
        <v>ЩРL1</v>
      </c>
    </row>
    <row r="95" spans="3:14" x14ac:dyDescent="0.25">
      <c r="C95" s="5" t="str">
        <f t="shared" si="22"/>
        <v>ЩР</v>
      </c>
      <c r="D95" s="5" t="str">
        <f t="shared" si="23"/>
        <v>SH.1.14.1</v>
      </c>
      <c r="E95" s="112"/>
      <c r="F95" s="5" t="str">
        <f t="shared" si="24"/>
        <v>L1</v>
      </c>
      <c r="G95" s="5" t="str">
        <f t="shared" si="31"/>
        <v>L1</v>
      </c>
      <c r="H95" s="70">
        <f t="shared" si="27"/>
        <v>0.04</v>
      </c>
      <c r="I95" s="5" t="str">
        <f t="shared" si="25"/>
        <v>Моторзированная нагрузка   Пом. №14</v>
      </c>
      <c r="J95" s="5">
        <f t="shared" si="28"/>
        <v>0</v>
      </c>
      <c r="K95" s="5">
        <f t="shared" si="29"/>
        <v>0.95</v>
      </c>
      <c r="L95" s="5">
        <f t="shared" si="30"/>
        <v>3.7999999999999999E-2</v>
      </c>
      <c r="M95">
        <f t="shared" si="32"/>
        <v>1</v>
      </c>
      <c r="N95" s="18" t="str">
        <f t="shared" si="26"/>
        <v>ЩРL1</v>
      </c>
    </row>
    <row r="96" spans="3:14" x14ac:dyDescent="0.25">
      <c r="C96" s="5" t="str">
        <f t="shared" si="22"/>
        <v>ЩР</v>
      </c>
      <c r="D96" s="5" t="str">
        <f t="shared" si="23"/>
        <v>SH.1.14.2</v>
      </c>
      <c r="E96" s="112"/>
      <c r="F96" s="5" t="str">
        <f t="shared" si="24"/>
        <v>L3</v>
      </c>
      <c r="G96" s="5" t="str">
        <f t="shared" si="31"/>
        <v>L3</v>
      </c>
      <c r="H96" s="70">
        <f t="shared" si="27"/>
        <v>0.04</v>
      </c>
      <c r="I96" s="5" t="str">
        <f t="shared" si="25"/>
        <v>Моторзированная нагрузка   Пом. №14</v>
      </c>
      <c r="J96" s="5">
        <f t="shared" si="28"/>
        <v>0</v>
      </c>
      <c r="K96" s="5">
        <f t="shared" si="29"/>
        <v>0.95</v>
      </c>
      <c r="L96" s="5">
        <f t="shared" si="30"/>
        <v>3.7999999999999999E-2</v>
      </c>
      <c r="M96">
        <f t="shared" si="32"/>
        <v>1</v>
      </c>
      <c r="N96" s="18" t="str">
        <f t="shared" si="26"/>
        <v>ЩРL3</v>
      </c>
    </row>
    <row r="97" spans="3:14" x14ac:dyDescent="0.25">
      <c r="C97" s="5" t="str">
        <f t="shared" si="22"/>
        <v>ЩР</v>
      </c>
      <c r="D97" s="5" t="str">
        <f t="shared" si="23"/>
        <v>SH.1.19.1</v>
      </c>
      <c r="E97" s="112"/>
      <c r="F97" s="5" t="str">
        <f t="shared" si="24"/>
        <v>L2</v>
      </c>
      <c r="G97" s="5" t="str">
        <f t="shared" si="31"/>
        <v>L2</v>
      </c>
      <c r="H97" s="70">
        <f t="shared" si="27"/>
        <v>0.04</v>
      </c>
      <c r="I97" s="5" t="str">
        <f t="shared" si="25"/>
        <v>Моторзированная нагрузка   Пом. №19</v>
      </c>
      <c r="J97" s="5">
        <f t="shared" si="28"/>
        <v>0</v>
      </c>
      <c r="K97" s="5">
        <f t="shared" si="29"/>
        <v>0.95</v>
      </c>
      <c r="L97" s="5">
        <f t="shared" si="30"/>
        <v>3.7999999999999999E-2</v>
      </c>
      <c r="M97">
        <f t="shared" si="32"/>
        <v>1</v>
      </c>
      <c r="N97" s="18" t="str">
        <f t="shared" si="26"/>
        <v>ЩРL2</v>
      </c>
    </row>
    <row r="98" spans="3:14" x14ac:dyDescent="0.25">
      <c r="C98" s="5" t="str">
        <f t="shared" si="22"/>
        <v>ЩР</v>
      </c>
      <c r="D98" s="5" t="str">
        <f t="shared" si="23"/>
        <v>SH.1.19.2</v>
      </c>
      <c r="E98" s="112"/>
      <c r="F98" s="5" t="str">
        <f t="shared" si="24"/>
        <v>L1</v>
      </c>
      <c r="G98" s="5" t="str">
        <f t="shared" si="31"/>
        <v>L1</v>
      </c>
      <c r="H98" s="70">
        <f t="shared" si="27"/>
        <v>0.04</v>
      </c>
      <c r="I98" s="5" t="str">
        <f t="shared" si="25"/>
        <v>Моторзированная нагрузка   Пом. №19</v>
      </c>
      <c r="J98" s="5">
        <f t="shared" si="28"/>
        <v>0</v>
      </c>
      <c r="K98" s="5">
        <f t="shared" si="29"/>
        <v>0.95</v>
      </c>
      <c r="L98" s="5">
        <f t="shared" si="30"/>
        <v>3.7999999999999999E-2</v>
      </c>
      <c r="M98">
        <f t="shared" si="32"/>
        <v>1</v>
      </c>
      <c r="N98" s="18" t="str">
        <f t="shared" si="26"/>
        <v>ЩРL1</v>
      </c>
    </row>
    <row r="99" spans="3:14" x14ac:dyDescent="0.25">
      <c r="C99" s="5" t="str">
        <f t="shared" si="22"/>
        <v>ЩР</v>
      </c>
      <c r="D99" s="5" t="str">
        <f t="shared" si="23"/>
        <v>SH.1.20.1</v>
      </c>
      <c r="E99" s="112"/>
      <c r="F99" s="5" t="str">
        <f t="shared" si="24"/>
        <v>L3</v>
      </c>
      <c r="G99" s="5" t="str">
        <f t="shared" si="31"/>
        <v>L3</v>
      </c>
      <c r="H99" s="70">
        <f t="shared" si="27"/>
        <v>0.04</v>
      </c>
      <c r="I99" s="5" t="str">
        <f t="shared" si="25"/>
        <v>Моторзированная нагрузка   Пом. №20</v>
      </c>
      <c r="J99" s="5">
        <f t="shared" si="28"/>
        <v>0</v>
      </c>
      <c r="K99" s="5">
        <f t="shared" si="29"/>
        <v>0.95</v>
      </c>
      <c r="L99" s="5">
        <f t="shared" si="30"/>
        <v>3.7999999999999999E-2</v>
      </c>
      <c r="M99">
        <f t="shared" si="32"/>
        <v>1</v>
      </c>
      <c r="N99" s="18" t="str">
        <f t="shared" si="26"/>
        <v>ЩРL3</v>
      </c>
    </row>
    <row r="100" spans="3:14" x14ac:dyDescent="0.25">
      <c r="C100" s="5" t="str">
        <f t="shared" si="22"/>
        <v>ЩР</v>
      </c>
      <c r="D100" s="5" t="str">
        <f t="shared" si="23"/>
        <v>SH.1.20.2</v>
      </c>
      <c r="E100" s="112"/>
      <c r="F100" s="5" t="str">
        <f t="shared" si="24"/>
        <v>L2</v>
      </c>
      <c r="G100" s="5" t="str">
        <f t="shared" si="31"/>
        <v>L2</v>
      </c>
      <c r="H100" s="70">
        <f t="shared" si="27"/>
        <v>0.04</v>
      </c>
      <c r="I100" s="5" t="str">
        <f t="shared" si="25"/>
        <v>Моторзированная нагрузка   Пом. №20</v>
      </c>
      <c r="J100" s="5">
        <f t="shared" si="28"/>
        <v>0</v>
      </c>
      <c r="K100" s="5">
        <f t="shared" si="29"/>
        <v>0.95</v>
      </c>
      <c r="L100" s="5">
        <f t="shared" si="30"/>
        <v>3.7999999999999999E-2</v>
      </c>
      <c r="M100">
        <f t="shared" si="32"/>
        <v>1</v>
      </c>
      <c r="N100" s="18" t="str">
        <f t="shared" si="26"/>
        <v>ЩРL2</v>
      </c>
    </row>
    <row r="101" spans="3:14" x14ac:dyDescent="0.25">
      <c r="C101" s="5" t="str">
        <f t="shared" si="22"/>
        <v>ЩР</v>
      </c>
      <c r="D101" s="5" t="str">
        <f t="shared" si="23"/>
        <v>SH.1.21.1</v>
      </c>
      <c r="E101" s="112"/>
      <c r="F101" s="5" t="str">
        <f t="shared" si="24"/>
        <v>L1</v>
      </c>
      <c r="G101" s="5" t="str">
        <f t="shared" si="31"/>
        <v>L1</v>
      </c>
      <c r="H101" s="70">
        <f t="shared" si="27"/>
        <v>0.04</v>
      </c>
      <c r="I101" s="5" t="str">
        <f t="shared" si="25"/>
        <v>Моторзированная нагрузка   Пом. №21</v>
      </c>
      <c r="J101" s="5">
        <f t="shared" si="28"/>
        <v>0</v>
      </c>
      <c r="K101" s="5">
        <f t="shared" si="29"/>
        <v>0.95</v>
      </c>
      <c r="L101" s="5">
        <f t="shared" si="30"/>
        <v>3.7999999999999999E-2</v>
      </c>
      <c r="M101">
        <f t="shared" si="32"/>
        <v>1</v>
      </c>
      <c r="N101" s="18" t="str">
        <f t="shared" si="26"/>
        <v>ЩРL1</v>
      </c>
    </row>
    <row r="102" spans="3:14" x14ac:dyDescent="0.25">
      <c r="C102" s="5" t="str">
        <f t="shared" si="22"/>
        <v>ЩР</v>
      </c>
      <c r="D102" s="5" t="str">
        <f t="shared" si="23"/>
        <v>SH.1.21.2</v>
      </c>
      <c r="E102" s="112"/>
      <c r="F102" s="5" t="str">
        <f t="shared" si="24"/>
        <v>L3</v>
      </c>
      <c r="G102" s="5" t="str">
        <f t="shared" si="31"/>
        <v>L3</v>
      </c>
      <c r="H102" s="70">
        <f t="shared" si="27"/>
        <v>0.04</v>
      </c>
      <c r="I102" s="5" t="str">
        <f t="shared" si="25"/>
        <v>Моторзированная нагрузка   Пом. №21</v>
      </c>
      <c r="J102" s="5">
        <f t="shared" si="28"/>
        <v>0</v>
      </c>
      <c r="K102" s="5">
        <f t="shared" si="29"/>
        <v>0.95</v>
      </c>
      <c r="L102" s="5">
        <f t="shared" si="30"/>
        <v>3.7999999999999999E-2</v>
      </c>
      <c r="M102">
        <f t="shared" si="32"/>
        <v>1</v>
      </c>
      <c r="N102" s="18" t="str">
        <f t="shared" si="26"/>
        <v>ЩРL3</v>
      </c>
    </row>
    <row r="103" spans="3:14" x14ac:dyDescent="0.25">
      <c r="C103" s="5" t="str">
        <f t="shared" si="22"/>
        <v>ЩР</v>
      </c>
      <c r="D103" s="5" t="str">
        <f t="shared" si="23"/>
        <v>SH.1.14.3</v>
      </c>
      <c r="E103" s="112"/>
      <c r="F103" s="5" t="str">
        <f t="shared" si="24"/>
        <v>L3</v>
      </c>
      <c r="G103" s="5" t="str">
        <f t="shared" si="31"/>
        <v>L3</v>
      </c>
      <c r="H103" s="70">
        <f t="shared" si="27"/>
        <v>0.04</v>
      </c>
      <c r="I103" s="5" t="str">
        <f t="shared" si="25"/>
        <v>Моторзированная нагрузка   Пом. №14</v>
      </c>
      <c r="J103" s="5">
        <f t="shared" si="28"/>
        <v>0</v>
      </c>
      <c r="K103" s="5">
        <f t="shared" si="29"/>
        <v>0.95</v>
      </c>
      <c r="L103" s="5">
        <f t="shared" si="30"/>
        <v>3.7999999999999999E-2</v>
      </c>
      <c r="M103">
        <f t="shared" si="32"/>
        <v>1</v>
      </c>
      <c r="N103" s="18" t="str">
        <f t="shared" si="26"/>
        <v>ЩРL3</v>
      </c>
    </row>
    <row r="104" spans="3:14" x14ac:dyDescent="0.25">
      <c r="C104" s="5" t="str">
        <f t="shared" si="22"/>
        <v>ЩР</v>
      </c>
      <c r="D104" s="5" t="str">
        <f t="shared" si="23"/>
        <v>SH.1.14.4</v>
      </c>
      <c r="E104" s="112"/>
      <c r="F104" s="5" t="str">
        <f t="shared" si="24"/>
        <v>L2</v>
      </c>
      <c r="G104" s="5" t="str">
        <f t="shared" si="31"/>
        <v>L2</v>
      </c>
      <c r="H104" s="70">
        <f t="shared" si="27"/>
        <v>0.04</v>
      </c>
      <c r="I104" s="5" t="str">
        <f t="shared" si="25"/>
        <v>Моторзированная нагрузка   Пом. №14</v>
      </c>
      <c r="J104" s="5">
        <f t="shared" si="28"/>
        <v>0</v>
      </c>
      <c r="K104" s="5">
        <f t="shared" si="29"/>
        <v>0.95</v>
      </c>
      <c r="L104" s="5">
        <f t="shared" si="30"/>
        <v>3.7999999999999999E-2</v>
      </c>
      <c r="M104">
        <f t="shared" si="32"/>
        <v>1</v>
      </c>
      <c r="N104" s="18" t="str">
        <f t="shared" si="26"/>
        <v>ЩРL2</v>
      </c>
    </row>
    <row r="105" spans="3:14" x14ac:dyDescent="0.25">
      <c r="C105" s="5" t="str">
        <f t="shared" si="22"/>
        <v>ЩР</v>
      </c>
      <c r="D105" s="5" t="str">
        <f t="shared" si="23"/>
        <v>L.1.01.1</v>
      </c>
      <c r="E105" s="112"/>
      <c r="F105" s="5" t="str">
        <f t="shared" si="24"/>
        <v>L1</v>
      </c>
      <c r="G105" s="5" t="str">
        <f t="shared" si="31"/>
        <v>L1</v>
      </c>
      <c r="H105" s="70">
        <f t="shared" si="27"/>
        <v>0.03</v>
      </c>
      <c r="I105" s="5" t="str">
        <f t="shared" si="25"/>
        <v>Группа освещения  Пом. №01</v>
      </c>
      <c r="J105" s="5">
        <f t="shared" si="28"/>
        <v>0</v>
      </c>
      <c r="K105" s="5">
        <f t="shared" si="29"/>
        <v>0.95</v>
      </c>
      <c r="L105" s="5">
        <f t="shared" si="30"/>
        <v>2.8499999999999998E-2</v>
      </c>
      <c r="M105">
        <f t="shared" si="32"/>
        <v>1</v>
      </c>
      <c r="N105" s="18" t="str">
        <f t="shared" si="26"/>
        <v>ЩРL1</v>
      </c>
    </row>
    <row r="106" spans="3:14" x14ac:dyDescent="0.25">
      <c r="C106" s="5" t="str">
        <f t="shared" si="22"/>
        <v>ЩР</v>
      </c>
      <c r="D106" s="5" t="str">
        <f t="shared" si="23"/>
        <v>L.1.06.2</v>
      </c>
      <c r="E106" s="112"/>
      <c r="F106" s="5" t="str">
        <f t="shared" si="24"/>
        <v>L2</v>
      </c>
      <c r="G106" s="5" t="str">
        <f t="shared" si="31"/>
        <v>L2</v>
      </c>
      <c r="H106" s="70">
        <f t="shared" si="27"/>
        <v>0.03</v>
      </c>
      <c r="I106" s="5" t="str">
        <f t="shared" si="25"/>
        <v>Группа освещения  Пом. №06</v>
      </c>
      <c r="J106" s="5">
        <f t="shared" si="28"/>
        <v>0</v>
      </c>
      <c r="K106" s="5">
        <f t="shared" si="29"/>
        <v>0.95</v>
      </c>
      <c r="L106" s="5">
        <f t="shared" si="30"/>
        <v>2.8499999999999998E-2</v>
      </c>
      <c r="M106">
        <f t="shared" si="32"/>
        <v>1</v>
      </c>
      <c r="N106" s="18" t="str">
        <f t="shared" si="26"/>
        <v>ЩРL2</v>
      </c>
    </row>
    <row r="107" spans="3:14" x14ac:dyDescent="0.25">
      <c r="C107" s="5" t="str">
        <f t="shared" si="22"/>
        <v>ЩР</v>
      </c>
      <c r="D107" s="5" t="str">
        <f t="shared" si="23"/>
        <v>L.1.11.3</v>
      </c>
      <c r="E107" s="112"/>
      <c r="F107" s="5" t="str">
        <f t="shared" si="24"/>
        <v>L3</v>
      </c>
      <c r="G107" s="5" t="str">
        <f t="shared" si="31"/>
        <v>L3</v>
      </c>
      <c r="H107" s="70">
        <f t="shared" si="27"/>
        <v>0.03</v>
      </c>
      <c r="I107" s="5" t="str">
        <f t="shared" si="25"/>
        <v>Группа освещения  Пом. №11</v>
      </c>
      <c r="J107" s="5">
        <f t="shared" si="28"/>
        <v>0</v>
      </c>
      <c r="K107" s="5">
        <f t="shared" si="29"/>
        <v>0.95</v>
      </c>
      <c r="L107" s="5">
        <f t="shared" si="30"/>
        <v>2.8499999999999998E-2</v>
      </c>
      <c r="M107">
        <f t="shared" si="32"/>
        <v>1</v>
      </c>
      <c r="N107" s="18" t="str">
        <f t="shared" si="26"/>
        <v>ЩРL3</v>
      </c>
    </row>
    <row r="108" spans="3:14" x14ac:dyDescent="0.25">
      <c r="C108" s="5" t="str">
        <f t="shared" si="22"/>
        <v>ЩР</v>
      </c>
      <c r="D108" s="5" t="str">
        <f t="shared" si="23"/>
        <v>L.1.11.7</v>
      </c>
      <c r="E108" s="111"/>
      <c r="F108" s="5" t="str">
        <f t="shared" si="24"/>
        <v>L1</v>
      </c>
      <c r="G108" s="5" t="str">
        <f t="shared" si="31"/>
        <v>L1</v>
      </c>
      <c r="H108" s="70">
        <f t="shared" si="27"/>
        <v>0.03</v>
      </c>
      <c r="I108" s="5" t="str">
        <f t="shared" si="25"/>
        <v>Группа освещения  Пом. №11</v>
      </c>
      <c r="J108" s="5">
        <f t="shared" si="28"/>
        <v>0</v>
      </c>
      <c r="K108" s="5">
        <f t="shared" si="29"/>
        <v>0.95</v>
      </c>
      <c r="L108" s="5">
        <f t="shared" si="30"/>
        <v>2.8499999999999998E-2</v>
      </c>
      <c r="M108">
        <f t="shared" si="32"/>
        <v>1</v>
      </c>
      <c r="N108" s="18" t="str">
        <f t="shared" si="26"/>
        <v>ЩРL1</v>
      </c>
    </row>
    <row r="109" spans="3:14" x14ac:dyDescent="0.25">
      <c r="C109" s="5" t="str">
        <f t="shared" si="22"/>
        <v>ЩР</v>
      </c>
      <c r="D109" s="5" t="str">
        <f t="shared" si="23"/>
        <v>L.1.16.2</v>
      </c>
      <c r="E109" s="111"/>
      <c r="F109" s="5" t="str">
        <f t="shared" si="24"/>
        <v>L2</v>
      </c>
      <c r="G109" s="5" t="str">
        <f t="shared" si="31"/>
        <v>L2</v>
      </c>
      <c r="H109" s="70">
        <f t="shared" si="27"/>
        <v>0.03</v>
      </c>
      <c r="I109" s="5" t="str">
        <f t="shared" si="25"/>
        <v>Группа освещения  Пом. №16</v>
      </c>
      <c r="J109" s="5">
        <f t="shared" si="28"/>
        <v>0</v>
      </c>
      <c r="K109" s="5">
        <f t="shared" si="29"/>
        <v>0.95</v>
      </c>
      <c r="L109" s="5">
        <f t="shared" si="30"/>
        <v>2.8499999999999998E-2</v>
      </c>
      <c r="M109">
        <f t="shared" si="32"/>
        <v>1</v>
      </c>
      <c r="N109" s="18" t="str">
        <f t="shared" si="26"/>
        <v>ЩРL2</v>
      </c>
    </row>
    <row r="110" spans="3:14" x14ac:dyDescent="0.25">
      <c r="C110" s="5" t="str">
        <f t="shared" si="22"/>
        <v>ЩР</v>
      </c>
      <c r="D110" s="5" t="str">
        <f t="shared" si="23"/>
        <v>L.1.01.3</v>
      </c>
      <c r="E110" s="112"/>
      <c r="F110" s="5" t="str">
        <f t="shared" si="24"/>
        <v>L3</v>
      </c>
      <c r="G110" s="5" t="str">
        <f t="shared" si="31"/>
        <v>L3</v>
      </c>
      <c r="H110" s="70">
        <f t="shared" si="27"/>
        <v>0.03</v>
      </c>
      <c r="I110" s="5" t="str">
        <f t="shared" si="25"/>
        <v>Группа освещения  Пом. №01</v>
      </c>
      <c r="J110" s="5">
        <f t="shared" si="28"/>
        <v>0</v>
      </c>
      <c r="K110" s="5">
        <f t="shared" si="29"/>
        <v>0.95</v>
      </c>
      <c r="L110" s="5">
        <f t="shared" si="30"/>
        <v>2.8499999999999998E-2</v>
      </c>
      <c r="M110">
        <f t="shared" si="32"/>
        <v>1</v>
      </c>
      <c r="N110" s="18" t="str">
        <f t="shared" si="26"/>
        <v>ЩРL3</v>
      </c>
    </row>
    <row r="111" spans="3:14" x14ac:dyDescent="0.25">
      <c r="C111" s="5" t="str">
        <f t="shared" si="22"/>
        <v>ЩР</v>
      </c>
      <c r="D111" s="5" t="str">
        <f t="shared" si="23"/>
        <v>L.1.02.1</v>
      </c>
      <c r="E111" s="112"/>
      <c r="F111" s="5" t="str">
        <f t="shared" si="24"/>
        <v>L1</v>
      </c>
      <c r="G111" s="5" t="str">
        <f t="shared" si="31"/>
        <v>L1</v>
      </c>
      <c r="H111" s="70">
        <f t="shared" si="27"/>
        <v>0.03</v>
      </c>
      <c r="I111" s="5" t="str">
        <f t="shared" si="25"/>
        <v>Группа освещения  Пом. №02</v>
      </c>
      <c r="J111" s="5">
        <f t="shared" si="28"/>
        <v>0</v>
      </c>
      <c r="K111" s="5">
        <f t="shared" si="29"/>
        <v>0.95</v>
      </c>
      <c r="L111" s="5">
        <f t="shared" si="30"/>
        <v>2.8499999999999998E-2</v>
      </c>
      <c r="M111">
        <f t="shared" si="32"/>
        <v>1</v>
      </c>
      <c r="N111" s="18" t="str">
        <f t="shared" si="26"/>
        <v>ЩРL1</v>
      </c>
    </row>
    <row r="112" spans="3:14" x14ac:dyDescent="0.25">
      <c r="C112" s="5" t="str">
        <f t="shared" si="22"/>
        <v>ЩР</v>
      </c>
      <c r="D112" s="5" t="str">
        <f t="shared" si="23"/>
        <v>LD.1.17.1</v>
      </c>
      <c r="E112" s="112"/>
      <c r="F112" s="5" t="str">
        <f t="shared" si="24"/>
        <v>L2</v>
      </c>
      <c r="G112" s="5" t="str">
        <f t="shared" si="31"/>
        <v>L2</v>
      </c>
      <c r="H112" s="70">
        <f t="shared" si="27"/>
        <v>0.05</v>
      </c>
      <c r="I112" s="5" t="str">
        <f t="shared" si="25"/>
        <v>Питание подсветок  Пом. №17 Зеркало</v>
      </c>
      <c r="J112" s="5">
        <f t="shared" si="28"/>
        <v>0</v>
      </c>
      <c r="K112" s="5">
        <f t="shared" si="29"/>
        <v>0.95</v>
      </c>
      <c r="L112" s="5">
        <f t="shared" si="30"/>
        <v>4.7500000000000001E-2</v>
      </c>
      <c r="M112">
        <f t="shared" si="32"/>
        <v>1</v>
      </c>
      <c r="N112" s="18" t="str">
        <f t="shared" si="26"/>
        <v>ЩРL2</v>
      </c>
    </row>
    <row r="113" spans="3:14" x14ac:dyDescent="0.25">
      <c r="C113" s="5" t="str">
        <f t="shared" si="22"/>
        <v>ЩР</v>
      </c>
      <c r="D113" s="5" t="str">
        <f t="shared" si="23"/>
        <v>LD.1.11.2</v>
      </c>
      <c r="E113" s="112"/>
      <c r="F113" s="5" t="str">
        <f t="shared" si="24"/>
        <v>L3</v>
      </c>
      <c r="G113" s="5" t="str">
        <f t="shared" si="31"/>
        <v>L3</v>
      </c>
      <c r="H113" s="70">
        <f t="shared" si="27"/>
        <v>0.05</v>
      </c>
      <c r="I113" s="5" t="str">
        <f t="shared" si="25"/>
        <v>Питание подсветок  Пом. №11 Зеркало</v>
      </c>
      <c r="J113" s="5">
        <f t="shared" si="28"/>
        <v>0</v>
      </c>
      <c r="K113" s="5">
        <f t="shared" si="29"/>
        <v>0.95</v>
      </c>
      <c r="L113" s="5">
        <f t="shared" si="30"/>
        <v>4.7500000000000001E-2</v>
      </c>
      <c r="M113">
        <f t="shared" si="32"/>
        <v>1</v>
      </c>
      <c r="N113" s="18" t="str">
        <f t="shared" si="26"/>
        <v>ЩРL3</v>
      </c>
    </row>
    <row r="114" spans="3:14" x14ac:dyDescent="0.25">
      <c r="C114" s="5" t="str">
        <f t="shared" si="22"/>
        <v>ЩР</v>
      </c>
      <c r="D114" s="5" t="str">
        <f t="shared" si="23"/>
        <v>LD.1.04.1</v>
      </c>
      <c r="E114" s="111"/>
      <c r="F114" s="5" t="str">
        <f t="shared" si="24"/>
        <v>L1</v>
      </c>
      <c r="G114" s="5" t="str">
        <f t="shared" si="31"/>
        <v>L1</v>
      </c>
      <c r="H114" s="70">
        <f t="shared" si="27"/>
        <v>0.05</v>
      </c>
      <c r="I114" s="5" t="str">
        <f t="shared" si="25"/>
        <v>Питание подсветок  Пом. №04 Зеркало</v>
      </c>
      <c r="J114" s="5">
        <f t="shared" si="28"/>
        <v>0</v>
      </c>
      <c r="K114" s="5">
        <f t="shared" si="29"/>
        <v>0.95</v>
      </c>
      <c r="L114" s="5">
        <f t="shared" si="30"/>
        <v>4.7500000000000001E-2</v>
      </c>
      <c r="M114">
        <f t="shared" si="32"/>
        <v>1</v>
      </c>
      <c r="N114" s="18" t="str">
        <f t="shared" si="26"/>
        <v>ЩРL1</v>
      </c>
    </row>
    <row r="115" spans="3:14" x14ac:dyDescent="0.25">
      <c r="C115" s="5" t="str">
        <f t="shared" si="22"/>
        <v>ЩР</v>
      </c>
      <c r="D115" s="5" t="str">
        <f t="shared" si="23"/>
        <v>LD.1.05.1</v>
      </c>
      <c r="E115" s="111"/>
      <c r="F115" s="5" t="str">
        <f t="shared" si="24"/>
        <v>L2</v>
      </c>
      <c r="G115" s="5" t="str">
        <f t="shared" si="31"/>
        <v>L2</v>
      </c>
      <c r="H115" s="70">
        <f t="shared" si="27"/>
        <v>0.05</v>
      </c>
      <c r="I115" s="5" t="str">
        <f t="shared" si="25"/>
        <v>Питание подсветок  Пом. №05 Зеркало</v>
      </c>
      <c r="J115" s="5">
        <f t="shared" si="28"/>
        <v>0</v>
      </c>
      <c r="K115" s="5">
        <f t="shared" si="29"/>
        <v>0.95</v>
      </c>
      <c r="L115" s="5">
        <f t="shared" si="30"/>
        <v>4.7500000000000001E-2</v>
      </c>
      <c r="M115">
        <f t="shared" si="32"/>
        <v>1</v>
      </c>
      <c r="N115" s="18" t="str">
        <f t="shared" si="26"/>
        <v>ЩРL2</v>
      </c>
    </row>
    <row r="116" spans="3:14" x14ac:dyDescent="0.25">
      <c r="C116" s="5" t="str">
        <f t="shared" si="22"/>
        <v>ЩР</v>
      </c>
      <c r="D116" s="5" t="str">
        <f t="shared" si="23"/>
        <v>LD.1.18.1</v>
      </c>
      <c r="E116" s="111"/>
      <c r="F116" s="5" t="str">
        <f t="shared" si="24"/>
        <v>L3</v>
      </c>
      <c r="G116" s="5" t="str">
        <f t="shared" si="31"/>
        <v>L3</v>
      </c>
      <c r="H116" s="70">
        <f t="shared" si="27"/>
        <v>0.05</v>
      </c>
      <c r="I116" s="5" t="str">
        <f t="shared" si="25"/>
        <v>Питание подсветок  Пом. №18 Зеркало</v>
      </c>
      <c r="J116" s="5">
        <f t="shared" si="28"/>
        <v>0</v>
      </c>
      <c r="K116" s="5">
        <f t="shared" si="29"/>
        <v>0.95</v>
      </c>
      <c r="L116" s="5">
        <f t="shared" si="30"/>
        <v>4.7500000000000001E-2</v>
      </c>
      <c r="M116">
        <f t="shared" si="32"/>
        <v>1</v>
      </c>
      <c r="N116" s="18" t="str">
        <f t="shared" si="26"/>
        <v>ЩРL3</v>
      </c>
    </row>
    <row r="117" spans="3:14" x14ac:dyDescent="0.25">
      <c r="C117" s="5" t="str">
        <f t="shared" si="22"/>
        <v>ЩР</v>
      </c>
      <c r="D117" s="5" t="str">
        <f t="shared" si="23"/>
        <v>L.1.03.3</v>
      </c>
      <c r="E117" s="111"/>
      <c r="F117" s="5" t="str">
        <f t="shared" si="24"/>
        <v>L2</v>
      </c>
      <c r="G117" s="5" t="str">
        <f t="shared" si="31"/>
        <v>L2</v>
      </c>
      <c r="H117" s="70">
        <f t="shared" si="27"/>
        <v>0.03</v>
      </c>
      <c r="I117" s="5" t="str">
        <f t="shared" si="25"/>
        <v>Группа освещения  Пом. №03</v>
      </c>
      <c r="J117" s="5">
        <f t="shared" si="28"/>
        <v>0</v>
      </c>
      <c r="K117" s="5">
        <f t="shared" si="29"/>
        <v>0.95</v>
      </c>
      <c r="L117" s="5">
        <f t="shared" si="30"/>
        <v>2.8499999999999998E-2</v>
      </c>
      <c r="M117">
        <f t="shared" si="32"/>
        <v>1</v>
      </c>
      <c r="N117" s="18" t="str">
        <f t="shared" si="26"/>
        <v>ЩРL2</v>
      </c>
    </row>
    <row r="118" spans="3:14" x14ac:dyDescent="0.25">
      <c r="C118" s="5" t="str">
        <f t="shared" si="22"/>
        <v>ЩР</v>
      </c>
      <c r="D118" s="5" t="str">
        <f t="shared" si="23"/>
        <v>L.1.04.2</v>
      </c>
      <c r="E118" s="112"/>
      <c r="F118" s="5" t="str">
        <f t="shared" si="24"/>
        <v>L3</v>
      </c>
      <c r="G118" s="5" t="str">
        <f t="shared" si="31"/>
        <v>L3</v>
      </c>
      <c r="H118" s="70">
        <f t="shared" si="27"/>
        <v>0.03</v>
      </c>
      <c r="I118" s="5" t="str">
        <f t="shared" si="25"/>
        <v>Группа освещения  Пом. №04</v>
      </c>
      <c r="J118" s="5">
        <f t="shared" si="28"/>
        <v>0</v>
      </c>
      <c r="K118" s="5">
        <f t="shared" si="29"/>
        <v>0.95</v>
      </c>
      <c r="L118" s="5">
        <f t="shared" si="30"/>
        <v>2.8499999999999998E-2</v>
      </c>
      <c r="M118">
        <f t="shared" si="32"/>
        <v>1</v>
      </c>
      <c r="N118" s="18" t="str">
        <f t="shared" si="26"/>
        <v>ЩРL3</v>
      </c>
    </row>
    <row r="119" spans="3:14" x14ac:dyDescent="0.25">
      <c r="C119" s="5" t="str">
        <f t="shared" si="22"/>
        <v>ЩР</v>
      </c>
      <c r="D119" s="5" t="str">
        <f t="shared" si="23"/>
        <v>L.1.05.2</v>
      </c>
      <c r="E119" s="112"/>
      <c r="F119" s="5" t="str">
        <f t="shared" si="24"/>
        <v>L1</v>
      </c>
      <c r="G119" s="5" t="str">
        <f t="shared" si="31"/>
        <v>L1</v>
      </c>
      <c r="H119" s="70">
        <f t="shared" si="27"/>
        <v>0.03</v>
      </c>
      <c r="I119" s="5" t="str">
        <f t="shared" si="25"/>
        <v>Группа освещения  Пом. №05</v>
      </c>
      <c r="J119" s="5">
        <f t="shared" si="28"/>
        <v>0</v>
      </c>
      <c r="K119" s="5">
        <f t="shared" si="29"/>
        <v>0.95</v>
      </c>
      <c r="L119" s="5">
        <f t="shared" si="30"/>
        <v>2.8499999999999998E-2</v>
      </c>
      <c r="M119">
        <f t="shared" si="32"/>
        <v>1</v>
      </c>
      <c r="N119" s="18" t="str">
        <f t="shared" si="26"/>
        <v>ЩРL1</v>
      </c>
    </row>
    <row r="120" spans="3:14" x14ac:dyDescent="0.25">
      <c r="C120" s="5" t="str">
        <f t="shared" si="22"/>
        <v>ЩР</v>
      </c>
      <c r="D120" s="5" t="str">
        <f t="shared" si="23"/>
        <v>L.1.05.3</v>
      </c>
      <c r="E120" s="112"/>
      <c r="F120" s="5" t="str">
        <f t="shared" si="24"/>
        <v>L2</v>
      </c>
      <c r="G120" s="5" t="str">
        <f t="shared" si="31"/>
        <v>L2</v>
      </c>
      <c r="H120" s="70">
        <f t="shared" si="27"/>
        <v>0.03</v>
      </c>
      <c r="I120" s="5" t="str">
        <f t="shared" si="25"/>
        <v>Группа освещения  Пом. №05</v>
      </c>
      <c r="J120" s="5">
        <f t="shared" si="28"/>
        <v>0</v>
      </c>
      <c r="K120" s="5">
        <f t="shared" si="29"/>
        <v>0.95</v>
      </c>
      <c r="L120" s="5">
        <f t="shared" si="30"/>
        <v>2.8499999999999998E-2</v>
      </c>
      <c r="M120">
        <f t="shared" si="32"/>
        <v>1</v>
      </c>
      <c r="N120" s="18" t="str">
        <f t="shared" si="26"/>
        <v>ЩРL2</v>
      </c>
    </row>
    <row r="121" spans="3:14" x14ac:dyDescent="0.25">
      <c r="C121" s="5" t="str">
        <f t="shared" si="22"/>
        <v>ЩР</v>
      </c>
      <c r="D121" s="5" t="str">
        <f t="shared" si="23"/>
        <v>L.1.06.1</v>
      </c>
      <c r="E121" s="112"/>
      <c r="F121" s="5" t="str">
        <f t="shared" si="24"/>
        <v>L3</v>
      </c>
      <c r="G121" s="5" t="str">
        <f t="shared" si="31"/>
        <v>L3</v>
      </c>
      <c r="H121" s="70">
        <f t="shared" si="27"/>
        <v>5.5E-2</v>
      </c>
      <c r="I121" s="5" t="str">
        <f t="shared" si="25"/>
        <v>Группа освещения  Пом. №06</v>
      </c>
      <c r="J121" s="5">
        <f t="shared" si="28"/>
        <v>0</v>
      </c>
      <c r="K121" s="5">
        <f t="shared" si="29"/>
        <v>0.95</v>
      </c>
      <c r="L121" s="5">
        <f t="shared" si="30"/>
        <v>5.2249999999999998E-2</v>
      </c>
      <c r="M121">
        <f t="shared" si="32"/>
        <v>1</v>
      </c>
      <c r="N121" s="18" t="str">
        <f t="shared" si="26"/>
        <v>ЩРL3</v>
      </c>
    </row>
    <row r="122" spans="3:14" x14ac:dyDescent="0.25">
      <c r="C122" s="5" t="str">
        <f t="shared" si="22"/>
        <v>ЩР</v>
      </c>
      <c r="D122" s="5" t="str">
        <f t="shared" si="23"/>
        <v>L.1.07.1</v>
      </c>
      <c r="E122" s="111"/>
      <c r="F122" s="5" t="str">
        <f t="shared" si="24"/>
        <v>L1</v>
      </c>
      <c r="G122" s="5" t="str">
        <f t="shared" si="31"/>
        <v>L1</v>
      </c>
      <c r="H122" s="70">
        <f t="shared" si="27"/>
        <v>0.03</v>
      </c>
      <c r="I122" s="5" t="str">
        <f t="shared" si="25"/>
        <v>Группа освещения  Пом. №07</v>
      </c>
      <c r="J122" s="5">
        <f t="shared" si="28"/>
        <v>0</v>
      </c>
      <c r="K122" s="5">
        <f t="shared" si="29"/>
        <v>0.95</v>
      </c>
      <c r="L122" s="5">
        <f t="shared" si="30"/>
        <v>2.8499999999999998E-2</v>
      </c>
      <c r="M122">
        <f t="shared" si="32"/>
        <v>1</v>
      </c>
      <c r="N122" s="18" t="str">
        <f t="shared" si="26"/>
        <v>ЩРL1</v>
      </c>
    </row>
    <row r="123" spans="3:14" x14ac:dyDescent="0.25">
      <c r="C123" s="5" t="str">
        <f t="shared" si="22"/>
        <v>ЩР</v>
      </c>
      <c r="D123" s="5" t="str">
        <f t="shared" si="23"/>
        <v>L.1.08.2</v>
      </c>
      <c r="E123" s="111"/>
      <c r="F123" s="5" t="str">
        <f t="shared" si="24"/>
        <v>L2</v>
      </c>
      <c r="G123" s="5" t="str">
        <f t="shared" si="31"/>
        <v>L2</v>
      </c>
      <c r="H123" s="70">
        <f t="shared" si="27"/>
        <v>0.03</v>
      </c>
      <c r="I123" s="5" t="str">
        <f t="shared" si="25"/>
        <v>Группа освещения  Пом. №08</v>
      </c>
      <c r="J123" s="5">
        <f t="shared" si="28"/>
        <v>0</v>
      </c>
      <c r="K123" s="5">
        <f t="shared" si="29"/>
        <v>0.95</v>
      </c>
      <c r="L123" s="5">
        <f t="shared" si="30"/>
        <v>2.8499999999999998E-2</v>
      </c>
      <c r="M123">
        <f t="shared" si="32"/>
        <v>1</v>
      </c>
      <c r="N123" s="18" t="str">
        <f t="shared" si="26"/>
        <v>ЩРL2</v>
      </c>
    </row>
    <row r="124" spans="3:14" x14ac:dyDescent="0.25">
      <c r="C124" s="5" t="str">
        <f t="shared" si="22"/>
        <v>ЩР</v>
      </c>
      <c r="D124" s="5" t="str">
        <f t="shared" si="23"/>
        <v>L.1.12.1</v>
      </c>
      <c r="E124" s="111"/>
      <c r="F124" s="5" t="str">
        <f t="shared" si="24"/>
        <v>L1</v>
      </c>
      <c r="G124" s="5" t="str">
        <f t="shared" si="31"/>
        <v>L1</v>
      </c>
      <c r="H124" s="70">
        <f t="shared" si="27"/>
        <v>0.03</v>
      </c>
      <c r="I124" s="5" t="str">
        <f t="shared" si="25"/>
        <v>Группа освещения  Пом. №12</v>
      </c>
      <c r="J124" s="5">
        <f t="shared" si="28"/>
        <v>0</v>
      </c>
      <c r="K124" s="5">
        <f t="shared" si="29"/>
        <v>0.95</v>
      </c>
      <c r="L124" s="5">
        <f t="shared" si="30"/>
        <v>2.8499999999999998E-2</v>
      </c>
      <c r="M124">
        <f t="shared" si="32"/>
        <v>1</v>
      </c>
      <c r="N124" s="18" t="str">
        <f t="shared" si="26"/>
        <v>ЩРL1</v>
      </c>
    </row>
    <row r="125" spans="3:14" x14ac:dyDescent="0.25">
      <c r="C125" s="5" t="str">
        <f t="shared" si="22"/>
        <v>ЩР</v>
      </c>
      <c r="D125" s="5" t="str">
        <f t="shared" si="23"/>
        <v>L.1.12.3</v>
      </c>
      <c r="E125" s="111"/>
      <c r="F125" s="5" t="str">
        <f t="shared" si="24"/>
        <v>L2</v>
      </c>
      <c r="G125" s="5" t="str">
        <f t="shared" ref="G125:G127" si="33">IF(E126="упр","",IF(E126=0,F125,IF(E126="1,2,3","L1,L2,L3","L"&amp;E126)))</f>
        <v>L2</v>
      </c>
      <c r="H125" s="70">
        <f t="shared" si="27"/>
        <v>0.01</v>
      </c>
      <c r="I125" s="5" t="str">
        <f t="shared" si="25"/>
        <v>Группа освещения  Пом. №12</v>
      </c>
      <c r="J125" s="5">
        <f t="shared" si="28"/>
        <v>0</v>
      </c>
      <c r="K125" s="5">
        <f t="shared" si="29"/>
        <v>0.95</v>
      </c>
      <c r="L125" s="5">
        <f t="shared" si="30"/>
        <v>9.4999999999999998E-3</v>
      </c>
      <c r="M125">
        <f t="shared" si="32"/>
        <v>1</v>
      </c>
      <c r="N125" s="18" t="str">
        <f t="shared" si="26"/>
        <v>ЩРL2</v>
      </c>
    </row>
    <row r="126" spans="3:14" x14ac:dyDescent="0.25">
      <c r="C126" s="5" t="str">
        <f t="shared" si="22"/>
        <v>ЩР</v>
      </c>
      <c r="D126" s="5" t="str">
        <f t="shared" si="23"/>
        <v>L.1.11.8</v>
      </c>
      <c r="E126" s="108"/>
      <c r="F126" s="5" t="str">
        <f t="shared" si="24"/>
        <v>L3</v>
      </c>
      <c r="G126" s="5" t="str">
        <f t="shared" si="33"/>
        <v>L3</v>
      </c>
      <c r="H126" s="70">
        <f t="shared" si="27"/>
        <v>0.01</v>
      </c>
      <c r="I126" s="5" t="str">
        <f t="shared" si="25"/>
        <v>Группа освещения  Пом. №11</v>
      </c>
      <c r="J126" s="5">
        <f t="shared" si="28"/>
        <v>0</v>
      </c>
      <c r="K126" s="5">
        <f t="shared" si="29"/>
        <v>0.95</v>
      </c>
      <c r="L126" s="5">
        <f t="shared" si="30"/>
        <v>9.4999999999999998E-3</v>
      </c>
      <c r="M126">
        <f t="shared" si="32"/>
        <v>1</v>
      </c>
      <c r="N126" s="18" t="str">
        <f t="shared" si="26"/>
        <v>ЩРL3</v>
      </c>
    </row>
    <row r="127" spans="3:14" x14ac:dyDescent="0.25">
      <c r="C127" s="5" t="str">
        <f t="shared" si="22"/>
        <v>ЩР</v>
      </c>
      <c r="D127" s="5" t="str">
        <f t="shared" si="23"/>
        <v>LD.1.11.1</v>
      </c>
      <c r="E127" s="108"/>
      <c r="F127" s="5" t="str">
        <f t="shared" si="24"/>
        <v>L1</v>
      </c>
      <c r="G127" s="5" t="str">
        <f t="shared" si="33"/>
        <v>L1</v>
      </c>
      <c r="H127" s="70">
        <f t="shared" si="27"/>
        <v>0.05</v>
      </c>
      <c r="I127" s="5" t="str">
        <f t="shared" si="25"/>
        <v>Питание подсветок  Пом. №11</v>
      </c>
      <c r="J127" s="5">
        <f t="shared" si="28"/>
        <v>0</v>
      </c>
      <c r="K127" s="5">
        <f t="shared" si="29"/>
        <v>0.95</v>
      </c>
      <c r="L127" s="5">
        <f t="shared" si="30"/>
        <v>4.7500000000000001E-2</v>
      </c>
      <c r="M127">
        <f t="shared" si="32"/>
        <v>1</v>
      </c>
      <c r="N127" s="18" t="str">
        <f t="shared" si="26"/>
        <v>ЩРL1</v>
      </c>
    </row>
    <row r="128" spans="3:14" x14ac:dyDescent="0.25">
      <c r="C128" s="5" t="str">
        <f t="shared" si="22"/>
        <v>ЩР</v>
      </c>
      <c r="D128" s="5" t="str">
        <f t="shared" si="23"/>
        <v>L.1.09.1</v>
      </c>
      <c r="E128" s="108"/>
      <c r="F128" s="5" t="str">
        <f t="shared" si="24"/>
        <v>L2</v>
      </c>
      <c r="G128" s="5" t="e">
        <f>IF(#REF!="упр","",IF(#REF!=0,F128,IF(#REF!="1,2,3","L1,L2,L3","L"&amp;#REF!)))</f>
        <v>#REF!</v>
      </c>
      <c r="H128" s="70">
        <f t="shared" si="27"/>
        <v>0.03</v>
      </c>
      <c r="I128" s="5" t="str">
        <f t="shared" si="25"/>
        <v>Группа освещения  Пом. №09</v>
      </c>
      <c r="J128" s="5">
        <f t="shared" si="28"/>
        <v>0</v>
      </c>
      <c r="K128" s="5">
        <f t="shared" si="29"/>
        <v>0.95</v>
      </c>
      <c r="L128" s="5">
        <f t="shared" si="30"/>
        <v>2.8499999999999998E-2</v>
      </c>
      <c r="M128" t="e">
        <f>IF(ISBLANK(#REF!),M127,#REF!)</f>
        <v>#REF!</v>
      </c>
      <c r="N128" s="18" t="e">
        <f t="shared" si="26"/>
        <v>#REF!</v>
      </c>
    </row>
    <row r="129" spans="3:14" x14ac:dyDescent="0.25">
      <c r="C129" s="5" t="str">
        <f t="shared" si="22"/>
        <v>ЩР</v>
      </c>
      <c r="D129" s="5" t="str">
        <f t="shared" si="23"/>
        <v>L.1.10.1</v>
      </c>
      <c r="E129" s="96"/>
      <c r="F129" s="5" t="str">
        <f t="shared" si="24"/>
        <v>L3</v>
      </c>
      <c r="G129" s="5" t="str">
        <f t="shared" ref="G129:G132" si="34">IF(E129="упр","",IF(E129=0,F129,IF(E129="1,2,3","L1,L2,L3","L"&amp;E129)))</f>
        <v>L3</v>
      </c>
      <c r="H129" s="70">
        <f t="shared" si="27"/>
        <v>0.03</v>
      </c>
      <c r="I129" s="5" t="str">
        <f t="shared" si="25"/>
        <v>Группа освещения  Пом. №10</v>
      </c>
      <c r="J129" s="5">
        <f t="shared" si="28"/>
        <v>0</v>
      </c>
      <c r="K129" s="5">
        <f t="shared" si="29"/>
        <v>0.95</v>
      </c>
      <c r="L129" s="5">
        <f t="shared" si="30"/>
        <v>2.8499999999999998E-2</v>
      </c>
      <c r="M129" t="e">
        <f t="shared" ref="M129:M130" si="35">IF(ISBLANK(E129),M128,E129)</f>
        <v>#REF!</v>
      </c>
      <c r="N129" s="18" t="str">
        <f t="shared" si="26"/>
        <v>ЩРL3</v>
      </c>
    </row>
    <row r="130" spans="3:14" x14ac:dyDescent="0.25">
      <c r="C130" s="5" t="str">
        <f t="shared" si="22"/>
        <v>ЩР</v>
      </c>
      <c r="D130" s="5" t="str">
        <f t="shared" si="23"/>
        <v>L.1.11.2</v>
      </c>
      <c r="E130" s="96"/>
      <c r="F130" s="5" t="str">
        <f t="shared" si="24"/>
        <v>L1</v>
      </c>
      <c r="G130" s="5" t="str">
        <f t="shared" si="34"/>
        <v>L1</v>
      </c>
      <c r="H130" s="70">
        <f t="shared" si="27"/>
        <v>0.03</v>
      </c>
      <c r="I130" s="5" t="str">
        <f t="shared" si="25"/>
        <v>Группа освещения  Пом. №11</v>
      </c>
      <c r="J130" s="5">
        <f t="shared" si="28"/>
        <v>0</v>
      </c>
      <c r="K130" s="5">
        <f t="shared" si="29"/>
        <v>0.95</v>
      </c>
      <c r="L130" s="5">
        <f t="shared" si="30"/>
        <v>2.8499999999999998E-2</v>
      </c>
      <c r="M130" t="e">
        <f t="shared" si="35"/>
        <v>#REF!</v>
      </c>
      <c r="N130" s="18" t="str">
        <f t="shared" si="26"/>
        <v>ЩРL1</v>
      </c>
    </row>
    <row r="131" spans="3:14" x14ac:dyDescent="0.25">
      <c r="C131" s="5" t="str">
        <f t="shared" ref="C131:C194" si="36">VLOOKUP(ROW(129:129),Разбивка_нумерация_5,2,FALSE)</f>
        <v>ЩР</v>
      </c>
      <c r="D131" s="5" t="str">
        <f t="shared" ref="D131:D194" si="37">VLOOKUP(ROW(129:129),Разбивка_нумерация_5,4,FALSE)</f>
        <v>L.1.11.6</v>
      </c>
      <c r="E131" s="96"/>
      <c r="F131" s="5" t="str">
        <f t="shared" ref="F131:F194" si="38">VLOOKUP(ROW(129:129),Разбивка_нумерация_5,16,FALSE)</f>
        <v>L1</v>
      </c>
      <c r="G131" s="5" t="str">
        <f t="shared" si="34"/>
        <v>L1</v>
      </c>
      <c r="H131" s="70">
        <f t="shared" si="27"/>
        <v>0.03</v>
      </c>
      <c r="I131" s="5" t="str">
        <f t="shared" ref="I131:I194" si="39">IFERROR(VLOOKUP(D131,Исходные_данные,36,FALSE),"")</f>
        <v>Группа освещения  Пом. №11</v>
      </c>
      <c r="J131" s="5">
        <f t="shared" si="28"/>
        <v>0</v>
      </c>
      <c r="K131" s="5">
        <f t="shared" si="29"/>
        <v>0.95</v>
      </c>
      <c r="L131" s="5">
        <f t="shared" si="30"/>
        <v>2.8499999999999998E-2</v>
      </c>
      <c r="M131" t="e">
        <f t="shared" ref="M131:M194" si="40">IF(ISBLANK(E131),M130,E131)</f>
        <v>#REF!</v>
      </c>
      <c r="N131" s="18" t="str">
        <f t="shared" ref="N131:N194" si="41">C131&amp;G131</f>
        <v>ЩРL1</v>
      </c>
    </row>
    <row r="132" spans="3:14" x14ac:dyDescent="0.25">
      <c r="C132" s="5" t="str">
        <f t="shared" si="36"/>
        <v>ЩР</v>
      </c>
      <c r="D132" s="5" t="str">
        <f t="shared" si="37"/>
        <v>L.1.13.1</v>
      </c>
      <c r="E132" s="96"/>
      <c r="F132" s="5" t="str">
        <f t="shared" si="38"/>
        <v>L2</v>
      </c>
      <c r="G132" s="5" t="str">
        <f t="shared" si="34"/>
        <v>L2</v>
      </c>
      <c r="H132" s="70">
        <f t="shared" ref="H132:H195" si="42">VLOOKUP(D132,Исходные_данные,5,FALSE)</f>
        <v>0.03</v>
      </c>
      <c r="I132" s="5" t="str">
        <f t="shared" si="39"/>
        <v>Группа освещения  Пом. №13</v>
      </c>
      <c r="J132" s="5">
        <f t="shared" ref="J132:J195" si="43">VLOOKUP(D132,Исходные_данные,46,FALSE)</f>
        <v>0</v>
      </c>
      <c r="K132" s="5">
        <f t="shared" ref="K132:K195" si="44">VLOOKUP(D132,Исходные_данные,16,FALSE)</f>
        <v>0.95</v>
      </c>
      <c r="L132" s="5">
        <f t="shared" si="30"/>
        <v>2.8499999999999998E-2</v>
      </c>
      <c r="M132" t="e">
        <f t="shared" si="40"/>
        <v>#REF!</v>
      </c>
      <c r="N132" s="18" t="str">
        <f t="shared" si="41"/>
        <v>ЩРL2</v>
      </c>
    </row>
    <row r="133" spans="3:14" x14ac:dyDescent="0.25">
      <c r="C133" s="5" t="str">
        <f t="shared" si="36"/>
        <v>ЩР</v>
      </c>
      <c r="D133" s="5" t="str">
        <f t="shared" si="37"/>
        <v>L.1.14.1</v>
      </c>
      <c r="E133" s="96"/>
      <c r="F133" s="5" t="str">
        <f t="shared" si="38"/>
        <v>L3</v>
      </c>
      <c r="G133" s="5" t="str">
        <f t="shared" ref="G133:G196" si="45">IF(E133="упр","",IF(E133=0,F133,IF(E133="1,2,3","L1,L2,L3","L"&amp;E133)))</f>
        <v>L3</v>
      </c>
      <c r="H133" s="70">
        <f t="shared" si="42"/>
        <v>0.03</v>
      </c>
      <c r="I133" s="5" t="str">
        <f t="shared" si="39"/>
        <v>Группа освещения  Пом. №14</v>
      </c>
      <c r="J133" s="5">
        <f t="shared" si="43"/>
        <v>0</v>
      </c>
      <c r="K133" s="5">
        <f t="shared" si="44"/>
        <v>0.95</v>
      </c>
      <c r="L133" s="5">
        <f t="shared" ref="L133:L196" si="46">H133*K133</f>
        <v>2.8499999999999998E-2</v>
      </c>
      <c r="M133" t="e">
        <f t="shared" si="40"/>
        <v>#REF!</v>
      </c>
      <c r="N133" s="18" t="str">
        <f t="shared" si="41"/>
        <v>ЩРL3</v>
      </c>
    </row>
    <row r="134" spans="3:14" x14ac:dyDescent="0.25">
      <c r="C134" s="5" t="str">
        <f t="shared" si="36"/>
        <v>ЩР</v>
      </c>
      <c r="D134" s="5" t="str">
        <f t="shared" si="37"/>
        <v>L.1.14.2</v>
      </c>
      <c r="E134" s="96"/>
      <c r="F134" s="5" t="str">
        <f t="shared" si="38"/>
        <v>L1</v>
      </c>
      <c r="G134" s="5" t="str">
        <f t="shared" si="45"/>
        <v>L1</v>
      </c>
      <c r="H134" s="70">
        <f t="shared" si="42"/>
        <v>0.03</v>
      </c>
      <c r="I134" s="5" t="str">
        <f t="shared" si="39"/>
        <v>Группа освещения  Пом. №14</v>
      </c>
      <c r="J134" s="5">
        <f t="shared" si="43"/>
        <v>0</v>
      </c>
      <c r="K134" s="5">
        <f t="shared" si="44"/>
        <v>0.95</v>
      </c>
      <c r="L134" s="5">
        <f t="shared" si="46"/>
        <v>2.8499999999999998E-2</v>
      </c>
      <c r="M134" t="e">
        <f t="shared" si="40"/>
        <v>#REF!</v>
      </c>
      <c r="N134" s="18" t="str">
        <f t="shared" si="41"/>
        <v>ЩРL1</v>
      </c>
    </row>
    <row r="135" spans="3:14" x14ac:dyDescent="0.25">
      <c r="C135" s="5" t="str">
        <f t="shared" si="36"/>
        <v>ЩР</v>
      </c>
      <c r="D135" s="5" t="str">
        <f t="shared" si="37"/>
        <v>L.1.14.6</v>
      </c>
      <c r="E135" s="96"/>
      <c r="F135" s="5" t="str">
        <f t="shared" si="38"/>
        <v>L2</v>
      </c>
      <c r="G135" s="5" t="str">
        <f t="shared" si="45"/>
        <v>L2</v>
      </c>
      <c r="H135" s="70">
        <f t="shared" si="42"/>
        <v>0.03</v>
      </c>
      <c r="I135" s="5" t="str">
        <f t="shared" si="39"/>
        <v>Группа освещения  Пом. №14</v>
      </c>
      <c r="J135" s="5">
        <f t="shared" si="43"/>
        <v>0</v>
      </c>
      <c r="K135" s="5">
        <f t="shared" si="44"/>
        <v>0.95</v>
      </c>
      <c r="L135" s="5">
        <f t="shared" si="46"/>
        <v>2.8499999999999998E-2</v>
      </c>
      <c r="M135" t="e">
        <f t="shared" si="40"/>
        <v>#REF!</v>
      </c>
      <c r="N135" s="18" t="str">
        <f t="shared" si="41"/>
        <v>ЩРL2</v>
      </c>
    </row>
    <row r="136" spans="3:14" x14ac:dyDescent="0.25">
      <c r="C136" s="5" t="str">
        <f t="shared" si="36"/>
        <v>ЩР</v>
      </c>
      <c r="D136" s="5" t="str">
        <f t="shared" si="37"/>
        <v>L.1.14.8</v>
      </c>
      <c r="E136" s="96"/>
      <c r="F136" s="5" t="str">
        <f t="shared" si="38"/>
        <v>L3</v>
      </c>
      <c r="G136" s="5" t="str">
        <f t="shared" si="45"/>
        <v>L3</v>
      </c>
      <c r="H136" s="70">
        <f t="shared" si="42"/>
        <v>0.03</v>
      </c>
      <c r="I136" s="5" t="str">
        <f t="shared" si="39"/>
        <v>Группа освещения  Пом. №14</v>
      </c>
      <c r="J136" s="5">
        <f t="shared" si="43"/>
        <v>0</v>
      </c>
      <c r="K136" s="5">
        <f t="shared" si="44"/>
        <v>0.95</v>
      </c>
      <c r="L136" s="5">
        <f t="shared" si="46"/>
        <v>2.8499999999999998E-2</v>
      </c>
      <c r="M136" t="e">
        <f t="shared" si="40"/>
        <v>#REF!</v>
      </c>
      <c r="N136" s="18" t="str">
        <f t="shared" si="41"/>
        <v>ЩРL3</v>
      </c>
    </row>
    <row r="137" spans="3:14" x14ac:dyDescent="0.25">
      <c r="C137" s="5" t="str">
        <f t="shared" si="36"/>
        <v>ЩР</v>
      </c>
      <c r="D137" s="5" t="str">
        <f t="shared" si="37"/>
        <v>L.1.14.9</v>
      </c>
      <c r="E137" s="96"/>
      <c r="F137" s="5" t="str">
        <f t="shared" si="38"/>
        <v>L1</v>
      </c>
      <c r="G137" s="5" t="str">
        <f t="shared" si="45"/>
        <v>L1</v>
      </c>
      <c r="H137" s="70">
        <f t="shared" si="42"/>
        <v>0.03</v>
      </c>
      <c r="I137" s="5" t="str">
        <f t="shared" si="39"/>
        <v>Группа освещения  Пом. №14</v>
      </c>
      <c r="J137" s="5">
        <f t="shared" si="43"/>
        <v>0</v>
      </c>
      <c r="K137" s="5">
        <f t="shared" si="44"/>
        <v>0.95</v>
      </c>
      <c r="L137" s="5">
        <f t="shared" si="46"/>
        <v>2.8499999999999998E-2</v>
      </c>
      <c r="M137" t="e">
        <f t="shared" si="40"/>
        <v>#REF!</v>
      </c>
      <c r="N137" s="18" t="str">
        <f t="shared" si="41"/>
        <v>ЩРL1</v>
      </c>
    </row>
    <row r="138" spans="3:14" x14ac:dyDescent="0.25">
      <c r="C138" s="5" t="str">
        <f t="shared" si="36"/>
        <v>ЩР</v>
      </c>
      <c r="D138" s="5" t="str">
        <f t="shared" si="37"/>
        <v>L.1.15.2</v>
      </c>
      <c r="E138" s="96"/>
      <c r="F138" s="5" t="str">
        <f t="shared" si="38"/>
        <v>L2</v>
      </c>
      <c r="G138" s="5" t="str">
        <f t="shared" si="45"/>
        <v>L2</v>
      </c>
      <c r="H138" s="70">
        <f t="shared" si="42"/>
        <v>0.03</v>
      </c>
      <c r="I138" s="5" t="str">
        <f t="shared" si="39"/>
        <v>Группа освещения  Пом. №15</v>
      </c>
      <c r="J138" s="5">
        <f t="shared" si="43"/>
        <v>0</v>
      </c>
      <c r="K138" s="5">
        <f t="shared" si="44"/>
        <v>0.95</v>
      </c>
      <c r="L138" s="5">
        <f t="shared" si="46"/>
        <v>2.8499999999999998E-2</v>
      </c>
      <c r="M138" t="e">
        <f t="shared" si="40"/>
        <v>#REF!</v>
      </c>
      <c r="N138" s="18" t="str">
        <f t="shared" si="41"/>
        <v>ЩРL2</v>
      </c>
    </row>
    <row r="139" spans="3:14" x14ac:dyDescent="0.25">
      <c r="C139" s="5" t="str">
        <f t="shared" si="36"/>
        <v>ЩР</v>
      </c>
      <c r="D139" s="5" t="str">
        <f t="shared" si="37"/>
        <v>L.1.16.1</v>
      </c>
      <c r="E139" s="96"/>
      <c r="F139" s="5" t="str">
        <f t="shared" si="38"/>
        <v>L3</v>
      </c>
      <c r="G139" s="5" t="str">
        <f t="shared" si="45"/>
        <v>L3</v>
      </c>
      <c r="H139" s="70">
        <f t="shared" si="42"/>
        <v>0.03</v>
      </c>
      <c r="I139" s="5" t="str">
        <f t="shared" si="39"/>
        <v>Группа освещения  Пом. №16</v>
      </c>
      <c r="J139" s="5">
        <f t="shared" si="43"/>
        <v>0</v>
      </c>
      <c r="K139" s="5">
        <f t="shared" si="44"/>
        <v>0.95</v>
      </c>
      <c r="L139" s="5">
        <f t="shared" si="46"/>
        <v>2.8499999999999998E-2</v>
      </c>
      <c r="M139" t="e">
        <f t="shared" si="40"/>
        <v>#REF!</v>
      </c>
      <c r="N139" s="18" t="str">
        <f t="shared" si="41"/>
        <v>ЩРL3</v>
      </c>
    </row>
    <row r="140" spans="3:14" x14ac:dyDescent="0.25">
      <c r="C140" s="5" t="str">
        <f t="shared" si="36"/>
        <v>ЩР</v>
      </c>
      <c r="D140" s="5" t="str">
        <f t="shared" si="37"/>
        <v>L.1.17.1</v>
      </c>
      <c r="E140" s="96"/>
      <c r="F140" s="5" t="str">
        <f t="shared" si="38"/>
        <v>L1</v>
      </c>
      <c r="G140" s="5" t="str">
        <f t="shared" si="45"/>
        <v>L1</v>
      </c>
      <c r="H140" s="70">
        <f t="shared" si="42"/>
        <v>0.03</v>
      </c>
      <c r="I140" s="5" t="str">
        <f t="shared" si="39"/>
        <v>Группа освещения  Пом. №17</v>
      </c>
      <c r="J140" s="5">
        <f t="shared" si="43"/>
        <v>0</v>
      </c>
      <c r="K140" s="5">
        <f t="shared" si="44"/>
        <v>0.95</v>
      </c>
      <c r="L140" s="5">
        <f t="shared" si="46"/>
        <v>2.8499999999999998E-2</v>
      </c>
      <c r="M140" t="e">
        <f t="shared" si="40"/>
        <v>#REF!</v>
      </c>
      <c r="N140" s="18" t="str">
        <f t="shared" si="41"/>
        <v>ЩРL1</v>
      </c>
    </row>
    <row r="141" spans="3:14" x14ac:dyDescent="0.25">
      <c r="C141" s="5" t="str">
        <f t="shared" si="36"/>
        <v>ЩР</v>
      </c>
      <c r="D141" s="5" t="str">
        <f t="shared" si="37"/>
        <v>L.1.17.2</v>
      </c>
      <c r="E141" s="96"/>
      <c r="F141" s="5" t="str">
        <f t="shared" si="38"/>
        <v>L2</v>
      </c>
      <c r="G141" s="5" t="str">
        <f t="shared" si="45"/>
        <v>L2</v>
      </c>
      <c r="H141" s="70">
        <f t="shared" si="42"/>
        <v>0.03</v>
      </c>
      <c r="I141" s="5" t="str">
        <f t="shared" si="39"/>
        <v>Группа освещения  Пом. №17</v>
      </c>
      <c r="J141" s="5">
        <f t="shared" si="43"/>
        <v>0</v>
      </c>
      <c r="K141" s="5">
        <f t="shared" si="44"/>
        <v>0.95</v>
      </c>
      <c r="L141" s="5">
        <f t="shared" si="46"/>
        <v>2.8499999999999998E-2</v>
      </c>
      <c r="M141" t="e">
        <f t="shared" si="40"/>
        <v>#REF!</v>
      </c>
      <c r="N141" s="18" t="str">
        <f t="shared" si="41"/>
        <v>ЩРL2</v>
      </c>
    </row>
    <row r="142" spans="3:14" x14ac:dyDescent="0.25">
      <c r="C142" s="5" t="str">
        <f t="shared" si="36"/>
        <v>ЩР</v>
      </c>
      <c r="D142" s="5" t="str">
        <f t="shared" si="37"/>
        <v>L.1.08.4</v>
      </c>
      <c r="E142" s="96"/>
      <c r="F142" s="5" t="str">
        <f t="shared" si="38"/>
        <v>L3</v>
      </c>
      <c r="G142" s="5" t="str">
        <f t="shared" si="45"/>
        <v>L3</v>
      </c>
      <c r="H142" s="70">
        <f t="shared" si="42"/>
        <v>0.01</v>
      </c>
      <c r="I142" s="5" t="str">
        <f t="shared" si="39"/>
        <v>Группа освещения  Пом. №08</v>
      </c>
      <c r="J142" s="5">
        <f t="shared" si="43"/>
        <v>0</v>
      </c>
      <c r="K142" s="5">
        <f t="shared" si="44"/>
        <v>0.95</v>
      </c>
      <c r="L142" s="5">
        <f t="shared" si="46"/>
        <v>9.4999999999999998E-3</v>
      </c>
      <c r="M142" t="e">
        <f t="shared" si="40"/>
        <v>#REF!</v>
      </c>
      <c r="N142" s="18" t="str">
        <f t="shared" si="41"/>
        <v>ЩРL3</v>
      </c>
    </row>
    <row r="143" spans="3:14" x14ac:dyDescent="0.25">
      <c r="C143" s="5" t="str">
        <f t="shared" si="36"/>
        <v>ЩР</v>
      </c>
      <c r="D143" s="5" t="str">
        <f t="shared" si="37"/>
        <v>L.1.18.1</v>
      </c>
      <c r="E143" s="96"/>
      <c r="F143" s="5" t="str">
        <f t="shared" si="38"/>
        <v>L1</v>
      </c>
      <c r="G143" s="5" t="str">
        <f t="shared" si="45"/>
        <v>L1</v>
      </c>
      <c r="H143" s="70">
        <f t="shared" si="42"/>
        <v>0.03</v>
      </c>
      <c r="I143" s="5" t="str">
        <f t="shared" si="39"/>
        <v>Группа освещения  Пом. №18</v>
      </c>
      <c r="J143" s="5">
        <f t="shared" si="43"/>
        <v>0</v>
      </c>
      <c r="K143" s="5">
        <f t="shared" si="44"/>
        <v>0.95</v>
      </c>
      <c r="L143" s="5">
        <f t="shared" si="46"/>
        <v>2.8499999999999998E-2</v>
      </c>
      <c r="M143" t="e">
        <f t="shared" si="40"/>
        <v>#REF!</v>
      </c>
      <c r="N143" s="18" t="str">
        <f t="shared" si="41"/>
        <v>ЩРL1</v>
      </c>
    </row>
    <row r="144" spans="3:14" x14ac:dyDescent="0.25">
      <c r="C144" s="5" t="str">
        <f t="shared" si="36"/>
        <v>ЩР</v>
      </c>
      <c r="D144" s="5" t="str">
        <f t="shared" si="37"/>
        <v>L.1.18.2</v>
      </c>
      <c r="E144" s="96"/>
      <c r="F144" s="5" t="str">
        <f t="shared" si="38"/>
        <v>L2</v>
      </c>
      <c r="G144" s="5" t="str">
        <f t="shared" si="45"/>
        <v>L2</v>
      </c>
      <c r="H144" s="70">
        <f t="shared" si="42"/>
        <v>0.03</v>
      </c>
      <c r="I144" s="5" t="str">
        <f t="shared" si="39"/>
        <v>Группа освещения  Пом. №18</v>
      </c>
      <c r="J144" s="5">
        <f t="shared" si="43"/>
        <v>0</v>
      </c>
      <c r="K144" s="5">
        <f t="shared" si="44"/>
        <v>0.95</v>
      </c>
      <c r="L144" s="5">
        <f t="shared" si="46"/>
        <v>2.8499999999999998E-2</v>
      </c>
      <c r="M144" t="e">
        <f t="shared" si="40"/>
        <v>#REF!</v>
      </c>
      <c r="N144" s="18" t="str">
        <f t="shared" si="41"/>
        <v>ЩРL2</v>
      </c>
    </row>
    <row r="145" spans="3:14" x14ac:dyDescent="0.25">
      <c r="C145" s="5" t="str">
        <f t="shared" si="36"/>
        <v>ЩР</v>
      </c>
      <c r="D145" s="5" t="str">
        <f t="shared" si="37"/>
        <v>L.1.19.1</v>
      </c>
      <c r="E145" s="96"/>
      <c r="F145" s="5" t="str">
        <f t="shared" si="38"/>
        <v>L3</v>
      </c>
      <c r="G145" s="5" t="str">
        <f t="shared" si="45"/>
        <v>L3</v>
      </c>
      <c r="H145" s="70">
        <f t="shared" si="42"/>
        <v>0.03</v>
      </c>
      <c r="I145" s="5" t="str">
        <f t="shared" si="39"/>
        <v>Группа освещения  Пом. №19</v>
      </c>
      <c r="J145" s="5">
        <f t="shared" si="43"/>
        <v>0</v>
      </c>
      <c r="K145" s="5">
        <f t="shared" si="44"/>
        <v>0.95</v>
      </c>
      <c r="L145" s="5">
        <f t="shared" si="46"/>
        <v>2.8499999999999998E-2</v>
      </c>
      <c r="M145" t="e">
        <f t="shared" si="40"/>
        <v>#REF!</v>
      </c>
      <c r="N145" s="18" t="str">
        <f t="shared" si="41"/>
        <v>ЩРL3</v>
      </c>
    </row>
    <row r="146" spans="3:14" x14ac:dyDescent="0.25">
      <c r="C146" s="5" t="str">
        <f t="shared" si="36"/>
        <v>ЩР</v>
      </c>
      <c r="D146" s="5" t="str">
        <f t="shared" si="37"/>
        <v>L.1.08.5</v>
      </c>
      <c r="E146" s="96"/>
      <c r="F146" s="5" t="str">
        <f t="shared" si="38"/>
        <v>L3</v>
      </c>
      <c r="G146" s="5" t="str">
        <f t="shared" si="45"/>
        <v>L3</v>
      </c>
      <c r="H146" s="70">
        <f t="shared" si="42"/>
        <v>0.01</v>
      </c>
      <c r="I146" s="5" t="str">
        <f t="shared" si="39"/>
        <v>Группа освещения  Пом. №08</v>
      </c>
      <c r="J146" s="5">
        <f t="shared" si="43"/>
        <v>0</v>
      </c>
      <c r="K146" s="5">
        <f t="shared" si="44"/>
        <v>0.95</v>
      </c>
      <c r="L146" s="5">
        <f t="shared" si="46"/>
        <v>9.4999999999999998E-3</v>
      </c>
      <c r="M146" t="e">
        <f t="shared" si="40"/>
        <v>#REF!</v>
      </c>
      <c r="N146" s="18" t="str">
        <f t="shared" si="41"/>
        <v>ЩРL3</v>
      </c>
    </row>
    <row r="147" spans="3:14" x14ac:dyDescent="0.25">
      <c r="C147" s="5" t="str">
        <f t="shared" si="36"/>
        <v>ЩР</v>
      </c>
      <c r="D147" s="5" t="str">
        <f t="shared" si="37"/>
        <v>L.1.20.1</v>
      </c>
      <c r="E147" s="96"/>
      <c r="F147" s="5" t="str">
        <f t="shared" si="38"/>
        <v>L1</v>
      </c>
      <c r="G147" s="5" t="str">
        <f t="shared" si="45"/>
        <v>L1</v>
      </c>
      <c r="H147" s="70">
        <f t="shared" si="42"/>
        <v>0.03</v>
      </c>
      <c r="I147" s="5" t="str">
        <f t="shared" si="39"/>
        <v>Группа освещения  Пом. №20</v>
      </c>
      <c r="J147" s="5">
        <f t="shared" si="43"/>
        <v>0</v>
      </c>
      <c r="K147" s="5">
        <f t="shared" si="44"/>
        <v>0.95</v>
      </c>
      <c r="L147" s="5">
        <f t="shared" si="46"/>
        <v>2.8499999999999998E-2</v>
      </c>
      <c r="M147" t="e">
        <f t="shared" si="40"/>
        <v>#REF!</v>
      </c>
      <c r="N147" s="18" t="str">
        <f t="shared" si="41"/>
        <v>ЩРL1</v>
      </c>
    </row>
    <row r="148" spans="3:14" x14ac:dyDescent="0.25">
      <c r="C148" s="5" t="str">
        <f t="shared" si="36"/>
        <v>ЩР</v>
      </c>
      <c r="D148" s="5" t="str">
        <f t="shared" si="37"/>
        <v>L.1.21.1</v>
      </c>
      <c r="E148" s="96"/>
      <c r="F148" s="5" t="str">
        <f t="shared" si="38"/>
        <v>L2</v>
      </c>
      <c r="G148" s="5" t="str">
        <f t="shared" si="45"/>
        <v>L2</v>
      </c>
      <c r="H148" s="70">
        <f t="shared" si="42"/>
        <v>0.03</v>
      </c>
      <c r="I148" s="5" t="str">
        <f t="shared" si="39"/>
        <v>Группа освещения  Пом. №21</v>
      </c>
      <c r="J148" s="5">
        <f t="shared" si="43"/>
        <v>0</v>
      </c>
      <c r="K148" s="5">
        <f t="shared" si="44"/>
        <v>0.95</v>
      </c>
      <c r="L148" s="5">
        <f t="shared" si="46"/>
        <v>2.8499999999999998E-2</v>
      </c>
      <c r="M148" t="e">
        <f t="shared" si="40"/>
        <v>#REF!</v>
      </c>
      <c r="N148" s="18" t="str">
        <f t="shared" si="41"/>
        <v>ЩРL2</v>
      </c>
    </row>
    <row r="149" spans="3:14" x14ac:dyDescent="0.25">
      <c r="C149" s="5" t="str">
        <f t="shared" si="36"/>
        <v>ЩР</v>
      </c>
      <c r="D149" s="5" t="str">
        <f t="shared" si="37"/>
        <v>L.1.21.2</v>
      </c>
      <c r="E149" s="96"/>
      <c r="F149" s="5" t="str">
        <f t="shared" si="38"/>
        <v>L3</v>
      </c>
      <c r="G149" s="5" t="str">
        <f t="shared" si="45"/>
        <v>L3</v>
      </c>
      <c r="H149" s="70">
        <f t="shared" si="42"/>
        <v>0.03</v>
      </c>
      <c r="I149" s="5" t="str">
        <f t="shared" si="39"/>
        <v>Группа освещения  Пом. №21</v>
      </c>
      <c r="J149" s="5">
        <f t="shared" si="43"/>
        <v>0</v>
      </c>
      <c r="K149" s="5">
        <f t="shared" si="44"/>
        <v>0.95</v>
      </c>
      <c r="L149" s="5">
        <f t="shared" si="46"/>
        <v>2.8499999999999998E-2</v>
      </c>
      <c r="M149" t="e">
        <f t="shared" si="40"/>
        <v>#REF!</v>
      </c>
      <c r="N149" s="18" t="str">
        <f t="shared" si="41"/>
        <v>ЩРL3</v>
      </c>
    </row>
    <row r="150" spans="3:14" x14ac:dyDescent="0.25">
      <c r="C150" s="5" t="str">
        <f t="shared" si="36"/>
        <v>ЩР</v>
      </c>
      <c r="D150" s="5" t="str">
        <f t="shared" si="37"/>
        <v>R.1.08.3</v>
      </c>
      <c r="E150" s="96"/>
      <c r="F150" s="5" t="str">
        <f t="shared" si="38"/>
        <v>L1</v>
      </c>
      <c r="G150" s="5" t="str">
        <f t="shared" si="45"/>
        <v>L1</v>
      </c>
      <c r="H150" s="70">
        <f t="shared" si="42"/>
        <v>0.06</v>
      </c>
      <c r="I150" s="5" t="str">
        <f t="shared" si="39"/>
        <v>Розеточная группа  Пом. №08 Экран</v>
      </c>
      <c r="J150" s="5">
        <f t="shared" si="43"/>
        <v>0</v>
      </c>
      <c r="K150" s="5">
        <f t="shared" si="44"/>
        <v>0.95</v>
      </c>
      <c r="L150" s="5">
        <f t="shared" si="46"/>
        <v>5.6999999999999995E-2</v>
      </c>
      <c r="M150" t="e">
        <f t="shared" si="40"/>
        <v>#REF!</v>
      </c>
      <c r="N150" s="18" t="str">
        <f t="shared" si="41"/>
        <v>ЩРL1</v>
      </c>
    </row>
    <row r="151" spans="3:14" x14ac:dyDescent="0.25">
      <c r="C151" s="5" t="str">
        <f t="shared" si="36"/>
        <v>ЩР</v>
      </c>
      <c r="D151" s="5" t="str">
        <f t="shared" si="37"/>
        <v>L.1.01.2</v>
      </c>
      <c r="E151" s="96"/>
      <c r="F151" s="5" t="str">
        <f t="shared" si="38"/>
        <v>L3</v>
      </c>
      <c r="G151" s="5" t="str">
        <f t="shared" si="45"/>
        <v>L3</v>
      </c>
      <c r="H151" s="70">
        <f t="shared" si="42"/>
        <v>3.5000000000000003E-2</v>
      </c>
      <c r="I151" s="5" t="str">
        <f t="shared" si="39"/>
        <v>Группа освещения  Пом. №01</v>
      </c>
      <c r="J151" s="5">
        <f t="shared" si="43"/>
        <v>0</v>
      </c>
      <c r="K151" s="5">
        <f t="shared" si="44"/>
        <v>0.95</v>
      </c>
      <c r="L151" s="5">
        <f t="shared" si="46"/>
        <v>3.3250000000000002E-2</v>
      </c>
      <c r="M151" t="e">
        <f t="shared" si="40"/>
        <v>#REF!</v>
      </c>
      <c r="N151" s="18" t="str">
        <f t="shared" si="41"/>
        <v>ЩРL3</v>
      </c>
    </row>
    <row r="152" spans="3:14" x14ac:dyDescent="0.25">
      <c r="C152" s="5" t="str">
        <f t="shared" si="36"/>
        <v>ЩР</v>
      </c>
      <c r="D152" s="5" t="str">
        <f t="shared" si="37"/>
        <v>L.1.02.2</v>
      </c>
      <c r="E152" s="96"/>
      <c r="F152" s="5" t="str">
        <f t="shared" si="38"/>
        <v>L1</v>
      </c>
      <c r="G152" s="5" t="str">
        <f t="shared" si="45"/>
        <v>L1</v>
      </c>
      <c r="H152" s="70">
        <f t="shared" si="42"/>
        <v>0.03</v>
      </c>
      <c r="I152" s="5" t="str">
        <f t="shared" si="39"/>
        <v>Группа освещения  Пом. №02</v>
      </c>
      <c r="J152" s="5">
        <f t="shared" si="43"/>
        <v>0</v>
      </c>
      <c r="K152" s="5">
        <f t="shared" si="44"/>
        <v>0.95</v>
      </c>
      <c r="L152" s="5">
        <f t="shared" si="46"/>
        <v>2.8499999999999998E-2</v>
      </c>
      <c r="M152" t="e">
        <f t="shared" si="40"/>
        <v>#REF!</v>
      </c>
      <c r="N152" s="18" t="str">
        <f t="shared" si="41"/>
        <v>ЩРL1</v>
      </c>
    </row>
    <row r="153" spans="3:14" x14ac:dyDescent="0.25">
      <c r="C153" s="5" t="str">
        <f t="shared" si="36"/>
        <v>ЩР</v>
      </c>
      <c r="D153" s="5" t="str">
        <f t="shared" si="37"/>
        <v>L.1.04.1</v>
      </c>
      <c r="E153" s="96"/>
      <c r="F153" s="5" t="str">
        <f t="shared" si="38"/>
        <v>L2</v>
      </c>
      <c r="G153" s="5" t="str">
        <f t="shared" si="45"/>
        <v>L2</v>
      </c>
      <c r="H153" s="70">
        <f t="shared" si="42"/>
        <v>0.03</v>
      </c>
      <c r="I153" s="5" t="str">
        <f t="shared" si="39"/>
        <v>Группа освещения  Пом. №04</v>
      </c>
      <c r="J153" s="5">
        <f t="shared" si="43"/>
        <v>0</v>
      </c>
      <c r="K153" s="5">
        <f t="shared" si="44"/>
        <v>0.95</v>
      </c>
      <c r="L153" s="5">
        <f t="shared" si="46"/>
        <v>2.8499999999999998E-2</v>
      </c>
      <c r="M153" t="e">
        <f t="shared" si="40"/>
        <v>#REF!</v>
      </c>
      <c r="N153" s="18" t="str">
        <f t="shared" si="41"/>
        <v>ЩРL2</v>
      </c>
    </row>
    <row r="154" spans="3:14" x14ac:dyDescent="0.25">
      <c r="C154" s="5" t="str">
        <f t="shared" si="36"/>
        <v>ЩР</v>
      </c>
      <c r="D154" s="5" t="str">
        <f t="shared" si="37"/>
        <v>L.1.05.1</v>
      </c>
      <c r="E154" s="96"/>
      <c r="F154" s="5" t="str">
        <f t="shared" si="38"/>
        <v>L3</v>
      </c>
      <c r="G154" s="5" t="str">
        <f t="shared" si="45"/>
        <v>L3</v>
      </c>
      <c r="H154" s="70">
        <f t="shared" si="42"/>
        <v>0.03</v>
      </c>
      <c r="I154" s="5" t="str">
        <f t="shared" si="39"/>
        <v>Группа освещения  Пом. №05</v>
      </c>
      <c r="J154" s="5">
        <f t="shared" si="43"/>
        <v>0</v>
      </c>
      <c r="K154" s="5">
        <f t="shared" si="44"/>
        <v>0.95</v>
      </c>
      <c r="L154" s="5">
        <f t="shared" si="46"/>
        <v>2.8499999999999998E-2</v>
      </c>
      <c r="M154" t="e">
        <f t="shared" si="40"/>
        <v>#REF!</v>
      </c>
      <c r="N154" s="18" t="str">
        <f t="shared" si="41"/>
        <v>ЩРL3</v>
      </c>
    </row>
    <row r="155" spans="3:14" x14ac:dyDescent="0.25">
      <c r="C155" s="5" t="str">
        <f t="shared" si="36"/>
        <v>ЩР</v>
      </c>
      <c r="D155" s="5" t="str">
        <f t="shared" si="37"/>
        <v>L.1.08.3</v>
      </c>
      <c r="E155" s="96"/>
      <c r="F155" s="5" t="str">
        <f t="shared" si="38"/>
        <v>L1</v>
      </c>
      <c r="G155" s="5" t="str">
        <f t="shared" si="45"/>
        <v>L1</v>
      </c>
      <c r="H155" s="70">
        <f t="shared" si="42"/>
        <v>0.05</v>
      </c>
      <c r="I155" s="5" t="str">
        <f t="shared" si="39"/>
        <v>Группа освещения  Пом. №08</v>
      </c>
      <c r="J155" s="5">
        <f t="shared" si="43"/>
        <v>0</v>
      </c>
      <c r="K155" s="5">
        <f t="shared" si="44"/>
        <v>0.95</v>
      </c>
      <c r="L155" s="5">
        <f t="shared" si="46"/>
        <v>4.7500000000000001E-2</v>
      </c>
      <c r="M155" t="e">
        <f t="shared" si="40"/>
        <v>#REF!</v>
      </c>
      <c r="N155" s="18" t="str">
        <f t="shared" si="41"/>
        <v>ЩРL1</v>
      </c>
    </row>
    <row r="156" spans="3:14" x14ac:dyDescent="0.25">
      <c r="C156" s="5" t="str">
        <f t="shared" si="36"/>
        <v>ЩР</v>
      </c>
      <c r="D156" s="5" t="str">
        <f t="shared" si="37"/>
        <v>L.1.10.2</v>
      </c>
      <c r="E156" s="96"/>
      <c r="F156" s="5" t="str">
        <f t="shared" si="38"/>
        <v>L2</v>
      </c>
      <c r="G156" s="5" t="str">
        <f t="shared" si="45"/>
        <v>L2</v>
      </c>
      <c r="H156" s="70">
        <f t="shared" si="42"/>
        <v>0.03</v>
      </c>
      <c r="I156" s="5" t="str">
        <f t="shared" si="39"/>
        <v>Группа освещения  Пом. №10</v>
      </c>
      <c r="J156" s="5">
        <f t="shared" si="43"/>
        <v>0</v>
      </c>
      <c r="K156" s="5">
        <f t="shared" si="44"/>
        <v>0.95</v>
      </c>
      <c r="L156" s="5">
        <f t="shared" si="46"/>
        <v>2.8499999999999998E-2</v>
      </c>
      <c r="M156" t="e">
        <f t="shared" si="40"/>
        <v>#REF!</v>
      </c>
      <c r="N156" s="18" t="str">
        <f t="shared" si="41"/>
        <v>ЩРL2</v>
      </c>
    </row>
    <row r="157" spans="3:14" x14ac:dyDescent="0.25">
      <c r="C157" s="5" t="str">
        <f t="shared" si="36"/>
        <v>ЩР</v>
      </c>
      <c r="D157" s="5" t="str">
        <f t="shared" si="37"/>
        <v>L.1.11.4</v>
      </c>
      <c r="E157" s="96"/>
      <c r="F157" s="5" t="str">
        <f t="shared" si="38"/>
        <v>L3</v>
      </c>
      <c r="G157" s="5" t="str">
        <f t="shared" si="45"/>
        <v>L3</v>
      </c>
      <c r="H157" s="70">
        <f t="shared" si="42"/>
        <v>2.5000000000000001E-2</v>
      </c>
      <c r="I157" s="5" t="str">
        <f t="shared" si="39"/>
        <v>Группа освещения  Пом. №11</v>
      </c>
      <c r="J157" s="5">
        <f t="shared" si="43"/>
        <v>0</v>
      </c>
      <c r="K157" s="5">
        <f t="shared" si="44"/>
        <v>0.95</v>
      </c>
      <c r="L157" s="5">
        <f t="shared" si="46"/>
        <v>2.375E-2</v>
      </c>
      <c r="M157" t="e">
        <f t="shared" si="40"/>
        <v>#REF!</v>
      </c>
      <c r="N157" s="18" t="str">
        <f t="shared" si="41"/>
        <v>ЩРL3</v>
      </c>
    </row>
    <row r="158" spans="3:14" x14ac:dyDescent="0.25">
      <c r="C158" s="5" t="str">
        <f t="shared" si="36"/>
        <v>ЩР</v>
      </c>
      <c r="D158" s="5" t="str">
        <f t="shared" si="37"/>
        <v>L.1.12.2</v>
      </c>
      <c r="E158" s="96"/>
      <c r="F158" s="5" t="str">
        <f t="shared" si="38"/>
        <v>L1</v>
      </c>
      <c r="G158" s="5" t="str">
        <f t="shared" si="45"/>
        <v>L1</v>
      </c>
      <c r="H158" s="70">
        <f t="shared" si="42"/>
        <v>0.03</v>
      </c>
      <c r="I158" s="5" t="str">
        <f t="shared" si="39"/>
        <v>Группа освещения  Пом. №12</v>
      </c>
      <c r="J158" s="5">
        <f t="shared" si="43"/>
        <v>0</v>
      </c>
      <c r="K158" s="5">
        <f t="shared" si="44"/>
        <v>0.95</v>
      </c>
      <c r="L158" s="5">
        <f t="shared" si="46"/>
        <v>2.8499999999999998E-2</v>
      </c>
      <c r="M158" t="e">
        <f t="shared" si="40"/>
        <v>#REF!</v>
      </c>
      <c r="N158" s="18" t="str">
        <f t="shared" si="41"/>
        <v>ЩРL1</v>
      </c>
    </row>
    <row r="159" spans="3:14" x14ac:dyDescent="0.25">
      <c r="C159" s="5" t="str">
        <f t="shared" si="36"/>
        <v>ЩР</v>
      </c>
      <c r="D159" s="5" t="str">
        <f t="shared" si="37"/>
        <v>L.1.14.3</v>
      </c>
      <c r="E159" s="96"/>
      <c r="F159" s="5" t="str">
        <f t="shared" si="38"/>
        <v>L2</v>
      </c>
      <c r="G159" s="5" t="str">
        <f t="shared" si="45"/>
        <v>L2</v>
      </c>
      <c r="H159" s="70">
        <f t="shared" si="42"/>
        <v>0.04</v>
      </c>
      <c r="I159" s="5" t="str">
        <f t="shared" si="39"/>
        <v>Группа освещения  Пом. №14</v>
      </c>
      <c r="J159" s="5">
        <f t="shared" si="43"/>
        <v>0</v>
      </c>
      <c r="K159" s="5">
        <f t="shared" si="44"/>
        <v>0.95</v>
      </c>
      <c r="L159" s="5">
        <f t="shared" si="46"/>
        <v>3.7999999999999999E-2</v>
      </c>
      <c r="M159" t="e">
        <f t="shared" si="40"/>
        <v>#REF!</v>
      </c>
      <c r="N159" s="18" t="str">
        <f t="shared" si="41"/>
        <v>ЩРL2</v>
      </c>
    </row>
    <row r="160" spans="3:14" x14ac:dyDescent="0.25">
      <c r="C160" s="5" t="str">
        <f t="shared" si="36"/>
        <v>ЩР</v>
      </c>
      <c r="D160" s="5" t="str">
        <f t="shared" si="37"/>
        <v>L.1.14.4</v>
      </c>
      <c r="E160" s="96"/>
      <c r="F160" s="5" t="str">
        <f t="shared" si="38"/>
        <v>L2</v>
      </c>
      <c r="G160" s="5" t="str">
        <f t="shared" si="45"/>
        <v>L2</v>
      </c>
      <c r="H160" s="70">
        <f t="shared" si="42"/>
        <v>0.03</v>
      </c>
      <c r="I160" s="5" t="str">
        <f t="shared" si="39"/>
        <v>Группа освещения  Пом. №14</v>
      </c>
      <c r="J160" s="5">
        <f t="shared" si="43"/>
        <v>0</v>
      </c>
      <c r="K160" s="5">
        <f t="shared" si="44"/>
        <v>0.95</v>
      </c>
      <c r="L160" s="5">
        <f t="shared" si="46"/>
        <v>2.8499999999999998E-2</v>
      </c>
      <c r="M160" t="e">
        <f t="shared" si="40"/>
        <v>#REF!</v>
      </c>
      <c r="N160" s="18" t="str">
        <f t="shared" si="41"/>
        <v>ЩРL2</v>
      </c>
    </row>
    <row r="161" spans="3:14" x14ac:dyDescent="0.25">
      <c r="C161" s="5" t="str">
        <f t="shared" si="36"/>
        <v>ЩР</v>
      </c>
      <c r="D161" s="5" t="str">
        <f t="shared" si="37"/>
        <v>L.1.14.5</v>
      </c>
      <c r="E161" s="96"/>
      <c r="F161" s="5" t="str">
        <f t="shared" si="38"/>
        <v>L3</v>
      </c>
      <c r="G161" s="5" t="str">
        <f t="shared" si="45"/>
        <v>L3</v>
      </c>
      <c r="H161" s="70">
        <f t="shared" si="42"/>
        <v>0.03</v>
      </c>
      <c r="I161" s="5" t="str">
        <f t="shared" si="39"/>
        <v>Группа освещения  Пом. №14</v>
      </c>
      <c r="J161" s="5">
        <f t="shared" si="43"/>
        <v>0</v>
      </c>
      <c r="K161" s="5">
        <f t="shared" si="44"/>
        <v>0.95</v>
      </c>
      <c r="L161" s="5">
        <f t="shared" si="46"/>
        <v>2.8499999999999998E-2</v>
      </c>
      <c r="M161" t="e">
        <f t="shared" si="40"/>
        <v>#REF!</v>
      </c>
      <c r="N161" s="18" t="str">
        <f t="shared" si="41"/>
        <v>ЩРL3</v>
      </c>
    </row>
    <row r="162" spans="3:14" x14ac:dyDescent="0.25">
      <c r="C162" s="5" t="str">
        <f t="shared" si="36"/>
        <v>ЩР</v>
      </c>
      <c r="D162" s="5" t="str">
        <f t="shared" si="37"/>
        <v>L.1.14.7</v>
      </c>
      <c r="E162" s="96"/>
      <c r="F162" s="5" t="str">
        <f t="shared" si="38"/>
        <v>L1</v>
      </c>
      <c r="G162" s="5" t="str">
        <f t="shared" si="45"/>
        <v>L1</v>
      </c>
      <c r="H162" s="70">
        <f t="shared" si="42"/>
        <v>7.4999999999999997E-2</v>
      </c>
      <c r="I162" s="5" t="str">
        <f t="shared" si="39"/>
        <v>Группа освещения  Пом. №14</v>
      </c>
      <c r="J162" s="5">
        <f t="shared" si="43"/>
        <v>0</v>
      </c>
      <c r="K162" s="5">
        <f t="shared" si="44"/>
        <v>0.95</v>
      </c>
      <c r="L162" s="5">
        <f t="shared" si="46"/>
        <v>7.1249999999999994E-2</v>
      </c>
      <c r="M162" t="e">
        <f t="shared" si="40"/>
        <v>#REF!</v>
      </c>
      <c r="N162" s="18" t="str">
        <f t="shared" si="41"/>
        <v>ЩРL1</v>
      </c>
    </row>
    <row r="163" spans="3:14" x14ac:dyDescent="0.25">
      <c r="C163" s="5" t="str">
        <f t="shared" si="36"/>
        <v>ЩР</v>
      </c>
      <c r="D163" s="5" t="str">
        <f t="shared" si="37"/>
        <v>L.1.15.1</v>
      </c>
      <c r="E163" s="96"/>
      <c r="F163" s="5" t="str">
        <f t="shared" si="38"/>
        <v>L2</v>
      </c>
      <c r="G163" s="5" t="str">
        <f t="shared" si="45"/>
        <v>L2</v>
      </c>
      <c r="H163" s="70">
        <f t="shared" si="42"/>
        <v>0.03</v>
      </c>
      <c r="I163" s="5" t="str">
        <f t="shared" si="39"/>
        <v>Группа освещения  Пом. №15</v>
      </c>
      <c r="J163" s="5">
        <f t="shared" si="43"/>
        <v>0</v>
      </c>
      <c r="K163" s="5">
        <f t="shared" si="44"/>
        <v>0.95</v>
      </c>
      <c r="L163" s="5">
        <f t="shared" si="46"/>
        <v>2.8499999999999998E-2</v>
      </c>
      <c r="M163" t="e">
        <f t="shared" si="40"/>
        <v>#REF!</v>
      </c>
      <c r="N163" s="18" t="str">
        <f t="shared" si="41"/>
        <v>ЩРL2</v>
      </c>
    </row>
    <row r="164" spans="3:14" x14ac:dyDescent="0.25">
      <c r="C164" s="5" t="str">
        <f t="shared" si="36"/>
        <v>ЩР</v>
      </c>
      <c r="D164" s="5" t="str">
        <f t="shared" si="37"/>
        <v>L.1.17.3</v>
      </c>
      <c r="E164" s="96"/>
      <c r="F164" s="5" t="str">
        <f t="shared" si="38"/>
        <v>L3</v>
      </c>
      <c r="G164" s="5" t="str">
        <f t="shared" si="45"/>
        <v>L3</v>
      </c>
      <c r="H164" s="70">
        <f t="shared" si="42"/>
        <v>0.03</v>
      </c>
      <c r="I164" s="5" t="str">
        <f t="shared" si="39"/>
        <v>Группа освещения  Пом. №17</v>
      </c>
      <c r="J164" s="5">
        <f t="shared" si="43"/>
        <v>0</v>
      </c>
      <c r="K164" s="5">
        <f t="shared" si="44"/>
        <v>0.95</v>
      </c>
      <c r="L164" s="5">
        <f t="shared" si="46"/>
        <v>2.8499999999999998E-2</v>
      </c>
      <c r="M164" t="e">
        <f t="shared" si="40"/>
        <v>#REF!</v>
      </c>
      <c r="N164" s="18" t="str">
        <f t="shared" si="41"/>
        <v>ЩРL3</v>
      </c>
    </row>
    <row r="165" spans="3:14" x14ac:dyDescent="0.25">
      <c r="C165" s="5" t="str">
        <f t="shared" si="36"/>
        <v>ЩР</v>
      </c>
      <c r="D165" s="5" t="str">
        <f t="shared" si="37"/>
        <v>L.1.18.3</v>
      </c>
      <c r="E165" s="96"/>
      <c r="F165" s="5" t="str">
        <f t="shared" si="38"/>
        <v>L1</v>
      </c>
      <c r="G165" s="5" t="str">
        <f t="shared" si="45"/>
        <v>L1</v>
      </c>
      <c r="H165" s="70">
        <f t="shared" si="42"/>
        <v>0.03</v>
      </c>
      <c r="I165" s="5" t="str">
        <f t="shared" si="39"/>
        <v>Группа освещения  Пом. №18</v>
      </c>
      <c r="J165" s="5">
        <f t="shared" si="43"/>
        <v>0</v>
      </c>
      <c r="K165" s="5">
        <f t="shared" si="44"/>
        <v>0.95</v>
      </c>
      <c r="L165" s="5">
        <f t="shared" si="46"/>
        <v>2.8499999999999998E-2</v>
      </c>
      <c r="M165" t="e">
        <f t="shared" si="40"/>
        <v>#REF!</v>
      </c>
      <c r="N165" s="18" t="str">
        <f t="shared" si="41"/>
        <v>ЩРL1</v>
      </c>
    </row>
    <row r="166" spans="3:14" x14ac:dyDescent="0.25">
      <c r="C166" s="5" t="str">
        <f t="shared" si="36"/>
        <v>ЩР</v>
      </c>
      <c r="D166" s="5" t="str">
        <f t="shared" si="37"/>
        <v>L.1.11.1</v>
      </c>
      <c r="E166" s="96"/>
      <c r="F166" s="5" t="str">
        <f t="shared" si="38"/>
        <v>L2</v>
      </c>
      <c r="G166" s="5" t="str">
        <f t="shared" si="45"/>
        <v>L2</v>
      </c>
      <c r="H166" s="70">
        <f t="shared" si="42"/>
        <v>0.03</v>
      </c>
      <c r="I166" s="5" t="str">
        <f t="shared" si="39"/>
        <v>Группа освещения  Пом. №11</v>
      </c>
      <c r="J166" s="5">
        <f t="shared" si="43"/>
        <v>0</v>
      </c>
      <c r="K166" s="5">
        <f t="shared" si="44"/>
        <v>0.95</v>
      </c>
      <c r="L166" s="5">
        <f t="shared" si="46"/>
        <v>2.8499999999999998E-2</v>
      </c>
      <c r="M166" t="e">
        <f t="shared" si="40"/>
        <v>#REF!</v>
      </c>
      <c r="N166" s="18" t="str">
        <f t="shared" si="41"/>
        <v>ЩРL2</v>
      </c>
    </row>
    <row r="167" spans="3:14" x14ac:dyDescent="0.25">
      <c r="C167" s="5" t="str">
        <f t="shared" si="36"/>
        <v>ЩР</v>
      </c>
      <c r="D167" s="5" t="str">
        <f t="shared" si="37"/>
        <v>L.1.11.5</v>
      </c>
      <c r="E167" s="96"/>
      <c r="F167" s="5" t="str">
        <f t="shared" si="38"/>
        <v>L3</v>
      </c>
      <c r="G167" s="5" t="str">
        <f t="shared" si="45"/>
        <v>L3</v>
      </c>
      <c r="H167" s="70">
        <f t="shared" si="42"/>
        <v>0.03</v>
      </c>
      <c r="I167" s="5" t="str">
        <f t="shared" si="39"/>
        <v>Группа освещения  Пом. №11</v>
      </c>
      <c r="J167" s="5">
        <f t="shared" si="43"/>
        <v>0</v>
      </c>
      <c r="K167" s="5">
        <f t="shared" si="44"/>
        <v>0.95</v>
      </c>
      <c r="L167" s="5">
        <f t="shared" si="46"/>
        <v>2.8499999999999998E-2</v>
      </c>
      <c r="M167" t="e">
        <f t="shared" si="40"/>
        <v>#REF!</v>
      </c>
      <c r="N167" s="18" t="str">
        <f t="shared" si="41"/>
        <v>ЩРL3</v>
      </c>
    </row>
    <row r="168" spans="3:14" x14ac:dyDescent="0.25">
      <c r="C168" s="5" t="str">
        <f t="shared" si="36"/>
        <v>ЩР</v>
      </c>
      <c r="D168" s="5" t="str">
        <f t="shared" si="37"/>
        <v>L.1.08.1</v>
      </c>
      <c r="E168" s="96"/>
      <c r="F168" s="5" t="str">
        <f t="shared" si="38"/>
        <v>L1</v>
      </c>
      <c r="G168" s="5" t="str">
        <f t="shared" si="45"/>
        <v>L1</v>
      </c>
      <c r="H168" s="70">
        <f t="shared" si="42"/>
        <v>0.03</v>
      </c>
      <c r="I168" s="5" t="str">
        <f t="shared" si="39"/>
        <v>Группа освещения  Пом. №08</v>
      </c>
      <c r="J168" s="5">
        <f t="shared" si="43"/>
        <v>0</v>
      </c>
      <c r="K168" s="5">
        <f t="shared" si="44"/>
        <v>0.95</v>
      </c>
      <c r="L168" s="5">
        <f t="shared" si="46"/>
        <v>2.8499999999999998E-2</v>
      </c>
      <c r="M168" t="e">
        <f t="shared" si="40"/>
        <v>#REF!</v>
      </c>
      <c r="N168" s="18" t="str">
        <f t="shared" si="41"/>
        <v>ЩРL1</v>
      </c>
    </row>
    <row r="169" spans="3:14" x14ac:dyDescent="0.25">
      <c r="C169" s="5" t="str">
        <f t="shared" si="36"/>
        <v>ЩР</v>
      </c>
      <c r="D169" s="5" t="str">
        <f t="shared" si="37"/>
        <v>L.1.05.4</v>
      </c>
      <c r="E169" s="96"/>
      <c r="F169" s="5" t="str">
        <f t="shared" si="38"/>
        <v>L2</v>
      </c>
      <c r="G169" s="5" t="str">
        <f t="shared" si="45"/>
        <v>L2</v>
      </c>
      <c r="H169" s="70">
        <f t="shared" si="42"/>
        <v>0.01</v>
      </c>
      <c r="I169" s="5" t="str">
        <f t="shared" si="39"/>
        <v>Группа освещения  Пом. №05</v>
      </c>
      <c r="J169" s="5">
        <f t="shared" si="43"/>
        <v>0</v>
      </c>
      <c r="K169" s="5">
        <f t="shared" si="44"/>
        <v>0.95</v>
      </c>
      <c r="L169" s="5">
        <f t="shared" si="46"/>
        <v>9.4999999999999998E-3</v>
      </c>
      <c r="M169" t="e">
        <f t="shared" si="40"/>
        <v>#REF!</v>
      </c>
      <c r="N169" s="18" t="str">
        <f t="shared" si="41"/>
        <v>ЩРL2</v>
      </c>
    </row>
    <row r="170" spans="3:14" x14ac:dyDescent="0.25">
      <c r="C170" s="5" t="str">
        <f t="shared" si="36"/>
        <v>ЩР</v>
      </c>
      <c r="D170" s="5" t="str">
        <f t="shared" si="37"/>
        <v>DALI.1.1</v>
      </c>
      <c r="E170" s="96"/>
      <c r="F170" s="5" t="str">
        <f t="shared" si="38"/>
        <v>L1</v>
      </c>
      <c r="G170" s="5" t="str">
        <f t="shared" si="45"/>
        <v>L1</v>
      </c>
      <c r="H170" s="70">
        <f t="shared" si="42"/>
        <v>0</v>
      </c>
      <c r="I170" s="5" t="str">
        <f t="shared" si="39"/>
        <v>Шина DALI шлейф №1, 33 балласта</v>
      </c>
      <c r="J170" s="5">
        <f t="shared" si="43"/>
        <v>0</v>
      </c>
      <c r="K170" s="5">
        <f t="shared" si="44"/>
        <v>0.95</v>
      </c>
      <c r="L170" s="5">
        <f t="shared" si="46"/>
        <v>0</v>
      </c>
      <c r="M170" t="e">
        <f t="shared" si="40"/>
        <v>#REF!</v>
      </c>
      <c r="N170" s="18" t="str">
        <f t="shared" si="41"/>
        <v>ЩРL1</v>
      </c>
    </row>
    <row r="171" spans="3:14" x14ac:dyDescent="0.25">
      <c r="C171" s="5" t="str">
        <f t="shared" si="36"/>
        <v>ЩР</v>
      </c>
      <c r="D171" s="5" t="str">
        <f t="shared" si="37"/>
        <v>DALI.1.2</v>
      </c>
      <c r="E171" s="96"/>
      <c r="F171" s="5" t="str">
        <f t="shared" si="38"/>
        <v>L2</v>
      </c>
      <c r="G171" s="5" t="str">
        <f t="shared" si="45"/>
        <v>L2</v>
      </c>
      <c r="H171" s="70">
        <f t="shared" si="42"/>
        <v>0</v>
      </c>
      <c r="I171" s="5" t="str">
        <f t="shared" si="39"/>
        <v>Шина DALI шлейф №2, 39 балластов</v>
      </c>
      <c r="J171" s="5">
        <f t="shared" si="43"/>
        <v>0</v>
      </c>
      <c r="K171" s="5">
        <f t="shared" si="44"/>
        <v>0.95</v>
      </c>
      <c r="L171" s="5">
        <f t="shared" si="46"/>
        <v>0</v>
      </c>
      <c r="M171" t="e">
        <f t="shared" si="40"/>
        <v>#REF!</v>
      </c>
      <c r="N171" s="18" t="str">
        <f t="shared" si="41"/>
        <v>ЩРL2</v>
      </c>
    </row>
    <row r="172" spans="3:14" x14ac:dyDescent="0.25">
      <c r="C172" s="5" t="str">
        <f t="shared" si="36"/>
        <v>ЩР</v>
      </c>
      <c r="D172" s="5" t="str">
        <f t="shared" si="37"/>
        <v>LD.1.02.1</v>
      </c>
      <c r="E172" s="96"/>
      <c r="F172" s="5" t="str">
        <f t="shared" si="38"/>
        <v>L3</v>
      </c>
      <c r="G172" s="5" t="str">
        <f t="shared" si="45"/>
        <v>L3</v>
      </c>
      <c r="H172" s="70">
        <f t="shared" si="42"/>
        <v>0.05</v>
      </c>
      <c r="I172" s="5" t="str">
        <f t="shared" si="39"/>
        <v>Питание подсветок  Пом. №02</v>
      </c>
      <c r="J172" s="5">
        <f t="shared" si="43"/>
        <v>0</v>
      </c>
      <c r="K172" s="5">
        <f t="shared" si="44"/>
        <v>0.95</v>
      </c>
      <c r="L172" s="5">
        <f t="shared" si="46"/>
        <v>4.7500000000000001E-2</v>
      </c>
      <c r="M172" t="e">
        <f t="shared" si="40"/>
        <v>#REF!</v>
      </c>
      <c r="N172" s="18" t="str">
        <f t="shared" si="41"/>
        <v>ЩРL3</v>
      </c>
    </row>
    <row r="173" spans="3:14" x14ac:dyDescent="0.25">
      <c r="C173" s="5" t="str">
        <f t="shared" si="36"/>
        <v>ЩР</v>
      </c>
      <c r="D173" s="5" t="str">
        <f t="shared" si="37"/>
        <v>LD.1.02.2</v>
      </c>
      <c r="E173" s="96"/>
      <c r="F173" s="5" t="str">
        <f t="shared" si="38"/>
        <v>L1</v>
      </c>
      <c r="G173" s="5" t="str">
        <f t="shared" si="45"/>
        <v>L1</v>
      </c>
      <c r="H173" s="70">
        <f t="shared" si="42"/>
        <v>0.05</v>
      </c>
      <c r="I173" s="5" t="str">
        <f t="shared" si="39"/>
        <v>Питание подсветок  Пом. №02</v>
      </c>
      <c r="J173" s="5">
        <f t="shared" si="43"/>
        <v>0</v>
      </c>
      <c r="K173" s="5">
        <f t="shared" si="44"/>
        <v>0.95</v>
      </c>
      <c r="L173" s="5">
        <f t="shared" si="46"/>
        <v>4.7500000000000001E-2</v>
      </c>
      <c r="M173" t="e">
        <f t="shared" si="40"/>
        <v>#REF!</v>
      </c>
      <c r="N173" s="18" t="str">
        <f t="shared" si="41"/>
        <v>ЩРL1</v>
      </c>
    </row>
    <row r="174" spans="3:14" x14ac:dyDescent="0.25">
      <c r="C174" s="5" t="str">
        <f t="shared" si="36"/>
        <v>ЩР</v>
      </c>
      <c r="D174" s="5" t="str">
        <f t="shared" si="37"/>
        <v>LD.1.02.3</v>
      </c>
      <c r="E174" s="96"/>
      <c r="F174" s="5" t="str">
        <f t="shared" si="38"/>
        <v>L2</v>
      </c>
      <c r="G174" s="5" t="str">
        <f t="shared" si="45"/>
        <v>L2</v>
      </c>
      <c r="H174" s="70">
        <f t="shared" si="42"/>
        <v>0.05</v>
      </c>
      <c r="I174" s="5" t="str">
        <f t="shared" si="39"/>
        <v>Питание подсветок  Пом. №02</v>
      </c>
      <c r="J174" s="5">
        <f t="shared" si="43"/>
        <v>0</v>
      </c>
      <c r="K174" s="5">
        <f t="shared" si="44"/>
        <v>0.95</v>
      </c>
      <c r="L174" s="5">
        <f t="shared" si="46"/>
        <v>4.7500000000000001E-2</v>
      </c>
      <c r="M174" t="e">
        <f t="shared" si="40"/>
        <v>#REF!</v>
      </c>
      <c r="N174" s="18" t="str">
        <f t="shared" si="41"/>
        <v>ЩРL2</v>
      </c>
    </row>
    <row r="175" spans="3:14" x14ac:dyDescent="0.25">
      <c r="C175" s="5" t="str">
        <f t="shared" si="36"/>
        <v>ЩР</v>
      </c>
      <c r="D175" s="5" t="str">
        <f t="shared" si="37"/>
        <v>LD.1.07.1</v>
      </c>
      <c r="E175" s="96"/>
      <c r="F175" s="5" t="str">
        <f t="shared" si="38"/>
        <v>L3</v>
      </c>
      <c r="G175" s="5" t="str">
        <f t="shared" si="45"/>
        <v>L3</v>
      </c>
      <c r="H175" s="70">
        <f t="shared" si="42"/>
        <v>0.05</v>
      </c>
      <c r="I175" s="5" t="str">
        <f t="shared" si="39"/>
        <v>Питание подсветок  Пом. №07</v>
      </c>
      <c r="J175" s="5">
        <f t="shared" si="43"/>
        <v>0</v>
      </c>
      <c r="K175" s="5">
        <f t="shared" si="44"/>
        <v>0.95</v>
      </c>
      <c r="L175" s="5">
        <f t="shared" si="46"/>
        <v>4.7500000000000001E-2</v>
      </c>
      <c r="M175" t="e">
        <f t="shared" si="40"/>
        <v>#REF!</v>
      </c>
      <c r="N175" s="18" t="str">
        <f t="shared" si="41"/>
        <v>ЩРL3</v>
      </c>
    </row>
    <row r="176" spans="3:14" x14ac:dyDescent="0.25">
      <c r="C176" s="5" t="str">
        <f t="shared" si="36"/>
        <v>ЩР</v>
      </c>
      <c r="D176" s="5" t="str">
        <f t="shared" si="37"/>
        <v>LD.1.10.1</v>
      </c>
      <c r="E176" s="96"/>
      <c r="F176" s="5" t="str">
        <f t="shared" si="38"/>
        <v>L1</v>
      </c>
      <c r="G176" s="5" t="str">
        <f t="shared" si="45"/>
        <v>L1</v>
      </c>
      <c r="H176" s="70">
        <f t="shared" si="42"/>
        <v>0.05</v>
      </c>
      <c r="I176" s="5" t="str">
        <f t="shared" si="39"/>
        <v>Питание подсветок  Пом. №10</v>
      </c>
      <c r="J176" s="5">
        <f t="shared" si="43"/>
        <v>0</v>
      </c>
      <c r="K176" s="5">
        <f t="shared" si="44"/>
        <v>0.95</v>
      </c>
      <c r="L176" s="5">
        <f t="shared" si="46"/>
        <v>4.7500000000000001E-2</v>
      </c>
      <c r="M176" t="e">
        <f t="shared" si="40"/>
        <v>#REF!</v>
      </c>
      <c r="N176" s="18" t="str">
        <f t="shared" si="41"/>
        <v>ЩРL1</v>
      </c>
    </row>
    <row r="177" spans="3:14" x14ac:dyDescent="0.25">
      <c r="C177" s="5" t="str">
        <f t="shared" si="36"/>
        <v>ЩР</v>
      </c>
      <c r="D177" s="5" t="str">
        <f t="shared" si="37"/>
        <v>LD.1.10.2</v>
      </c>
      <c r="E177" s="96"/>
      <c r="F177" s="5" t="str">
        <f t="shared" si="38"/>
        <v>L2</v>
      </c>
      <c r="G177" s="5" t="str">
        <f t="shared" si="45"/>
        <v>L2</v>
      </c>
      <c r="H177" s="70">
        <f t="shared" si="42"/>
        <v>0.05</v>
      </c>
      <c r="I177" s="5" t="str">
        <f t="shared" si="39"/>
        <v>Питание подсветок  Пом. №10</v>
      </c>
      <c r="J177" s="5">
        <f t="shared" si="43"/>
        <v>0</v>
      </c>
      <c r="K177" s="5">
        <f t="shared" si="44"/>
        <v>0.95</v>
      </c>
      <c r="L177" s="5">
        <f t="shared" si="46"/>
        <v>4.7500000000000001E-2</v>
      </c>
      <c r="M177" t="e">
        <f t="shared" si="40"/>
        <v>#REF!</v>
      </c>
      <c r="N177" s="18" t="str">
        <f t="shared" si="41"/>
        <v>ЩРL2</v>
      </c>
    </row>
    <row r="178" spans="3:14" x14ac:dyDescent="0.25">
      <c r="C178" s="5" t="str">
        <f t="shared" si="36"/>
        <v>ЩР</v>
      </c>
      <c r="D178" s="5" t="str">
        <f t="shared" si="37"/>
        <v>LD.1.14.1</v>
      </c>
      <c r="E178" s="96"/>
      <c r="F178" s="5" t="str">
        <f t="shared" si="38"/>
        <v>L3</v>
      </c>
      <c r="G178" s="5" t="str">
        <f t="shared" si="45"/>
        <v>L3</v>
      </c>
      <c r="H178" s="70">
        <f t="shared" si="42"/>
        <v>0.05</v>
      </c>
      <c r="I178" s="5" t="str">
        <f t="shared" si="39"/>
        <v>Питание подсветок  Пом. №14</v>
      </c>
      <c r="J178" s="5">
        <f t="shared" si="43"/>
        <v>0</v>
      </c>
      <c r="K178" s="5">
        <f t="shared" si="44"/>
        <v>0.95</v>
      </c>
      <c r="L178" s="5">
        <f t="shared" si="46"/>
        <v>4.7500000000000001E-2</v>
      </c>
      <c r="M178" t="e">
        <f t="shared" si="40"/>
        <v>#REF!</v>
      </c>
      <c r="N178" s="18" t="str">
        <f t="shared" si="41"/>
        <v>ЩРL3</v>
      </c>
    </row>
    <row r="179" spans="3:14" x14ac:dyDescent="0.25">
      <c r="C179" s="5" t="str">
        <f t="shared" si="36"/>
        <v>ЩР</v>
      </c>
      <c r="D179" s="5" t="str">
        <f t="shared" si="37"/>
        <v>LD.1.14.2</v>
      </c>
      <c r="E179" s="96"/>
      <c r="F179" s="5" t="str">
        <f t="shared" si="38"/>
        <v>L1</v>
      </c>
      <c r="G179" s="5" t="str">
        <f t="shared" si="45"/>
        <v>L1</v>
      </c>
      <c r="H179" s="70">
        <f t="shared" si="42"/>
        <v>0.05</v>
      </c>
      <c r="I179" s="5" t="str">
        <f t="shared" si="39"/>
        <v>Питание подсветок  Пом. №14</v>
      </c>
      <c r="J179" s="5">
        <f t="shared" si="43"/>
        <v>0</v>
      </c>
      <c r="K179" s="5">
        <f t="shared" si="44"/>
        <v>0.95</v>
      </c>
      <c r="L179" s="5">
        <f t="shared" si="46"/>
        <v>4.7500000000000001E-2</v>
      </c>
      <c r="M179" t="e">
        <f t="shared" si="40"/>
        <v>#REF!</v>
      </c>
      <c r="N179" s="18" t="str">
        <f t="shared" si="41"/>
        <v>ЩРL1</v>
      </c>
    </row>
    <row r="180" spans="3:14" x14ac:dyDescent="0.25">
      <c r="C180" s="5" t="str">
        <f t="shared" si="36"/>
        <v>ЩР</v>
      </c>
      <c r="D180" s="5" t="str">
        <f t="shared" si="37"/>
        <v>LD.1.14.3</v>
      </c>
      <c r="E180" s="96"/>
      <c r="F180" s="5" t="str">
        <f t="shared" si="38"/>
        <v>L2</v>
      </c>
      <c r="G180" s="5" t="str">
        <f t="shared" si="45"/>
        <v>L2</v>
      </c>
      <c r="H180" s="70">
        <f t="shared" si="42"/>
        <v>0.05</v>
      </c>
      <c r="I180" s="5" t="str">
        <f t="shared" si="39"/>
        <v>Питание подсветок  Пом. №14</v>
      </c>
      <c r="J180" s="5">
        <f t="shared" si="43"/>
        <v>0</v>
      </c>
      <c r="K180" s="5">
        <f t="shared" si="44"/>
        <v>0.95</v>
      </c>
      <c r="L180" s="5">
        <f t="shared" si="46"/>
        <v>4.7500000000000001E-2</v>
      </c>
      <c r="M180" t="e">
        <f t="shared" si="40"/>
        <v>#REF!</v>
      </c>
      <c r="N180" s="18" t="str">
        <f t="shared" si="41"/>
        <v>ЩРL2</v>
      </c>
    </row>
    <row r="181" spans="3:14" x14ac:dyDescent="0.25">
      <c r="C181" s="5" t="str">
        <f t="shared" si="36"/>
        <v>ЩР</v>
      </c>
      <c r="D181" s="5" t="str">
        <f t="shared" si="37"/>
        <v>LD.1.15.1</v>
      </c>
      <c r="E181" s="96"/>
      <c r="F181" s="5" t="str">
        <f t="shared" si="38"/>
        <v>L3</v>
      </c>
      <c r="G181" s="5" t="str">
        <f t="shared" si="45"/>
        <v>L3</v>
      </c>
      <c r="H181" s="70">
        <f t="shared" si="42"/>
        <v>0.05</v>
      </c>
      <c r="I181" s="5" t="str">
        <f t="shared" si="39"/>
        <v>Питание подсветок  Пом. №15</v>
      </c>
      <c r="J181" s="5">
        <f t="shared" si="43"/>
        <v>0</v>
      </c>
      <c r="K181" s="5">
        <f t="shared" si="44"/>
        <v>0.95</v>
      </c>
      <c r="L181" s="5">
        <f t="shared" si="46"/>
        <v>4.7500000000000001E-2</v>
      </c>
      <c r="M181" t="e">
        <f t="shared" si="40"/>
        <v>#REF!</v>
      </c>
      <c r="N181" s="18" t="str">
        <f t="shared" si="41"/>
        <v>ЩРL3</v>
      </c>
    </row>
    <row r="182" spans="3:14" x14ac:dyDescent="0.25">
      <c r="C182" s="5" t="str">
        <f t="shared" si="36"/>
        <v>ЩР</v>
      </c>
      <c r="D182" s="5" t="str">
        <f t="shared" si="37"/>
        <v>LD.1.03.1</v>
      </c>
      <c r="E182" s="96"/>
      <c r="F182" s="5" t="str">
        <f t="shared" si="38"/>
        <v>L1</v>
      </c>
      <c r="G182" s="5" t="str">
        <f t="shared" si="45"/>
        <v>L1</v>
      </c>
      <c r="H182" s="70">
        <f t="shared" si="42"/>
        <v>0.05</v>
      </c>
      <c r="I182" s="5" t="str">
        <f t="shared" si="39"/>
        <v>Питание подсветок  Пом. №03</v>
      </c>
      <c r="J182" s="5">
        <f t="shared" si="43"/>
        <v>0</v>
      </c>
      <c r="K182" s="5">
        <f t="shared" si="44"/>
        <v>0.95</v>
      </c>
      <c r="L182" s="5">
        <f t="shared" si="46"/>
        <v>4.7500000000000001E-2</v>
      </c>
      <c r="M182" t="e">
        <f t="shared" si="40"/>
        <v>#REF!</v>
      </c>
      <c r="N182" s="18" t="str">
        <f t="shared" si="41"/>
        <v>ЩРL1</v>
      </c>
    </row>
    <row r="183" spans="3:14" x14ac:dyDescent="0.25">
      <c r="C183" s="5" t="str">
        <f t="shared" si="36"/>
        <v>ЩР</v>
      </c>
      <c r="D183" s="5" t="str">
        <f t="shared" si="37"/>
        <v>LD.1.19.1</v>
      </c>
      <c r="E183" s="96"/>
      <c r="F183" s="5" t="str">
        <f t="shared" si="38"/>
        <v>L2</v>
      </c>
      <c r="G183" s="5" t="str">
        <f t="shared" si="45"/>
        <v>L2</v>
      </c>
      <c r="H183" s="70">
        <f t="shared" si="42"/>
        <v>0.05</v>
      </c>
      <c r="I183" s="5" t="str">
        <f t="shared" si="39"/>
        <v>Питание подсветок  Пом. №19</v>
      </c>
      <c r="J183" s="5">
        <f t="shared" si="43"/>
        <v>0</v>
      </c>
      <c r="K183" s="5">
        <f t="shared" si="44"/>
        <v>0.95</v>
      </c>
      <c r="L183" s="5">
        <f t="shared" si="46"/>
        <v>4.7500000000000001E-2</v>
      </c>
      <c r="M183" t="e">
        <f t="shared" si="40"/>
        <v>#REF!</v>
      </c>
      <c r="N183" s="18" t="str">
        <f t="shared" si="41"/>
        <v>ЩРL2</v>
      </c>
    </row>
    <row r="184" spans="3:14" x14ac:dyDescent="0.25">
      <c r="C184" s="5" t="str">
        <f t="shared" si="36"/>
        <v>ЩР</v>
      </c>
      <c r="D184" s="5" t="str">
        <f t="shared" si="37"/>
        <v>LD.1.20.1</v>
      </c>
      <c r="E184" s="96"/>
      <c r="F184" s="5" t="str">
        <f t="shared" si="38"/>
        <v>L3</v>
      </c>
      <c r="G184" s="5" t="str">
        <f t="shared" si="45"/>
        <v>L3</v>
      </c>
      <c r="H184" s="70">
        <f t="shared" si="42"/>
        <v>0.05</v>
      </c>
      <c r="I184" s="5" t="str">
        <f t="shared" si="39"/>
        <v>Питание подсветок  Пом. №20</v>
      </c>
      <c r="J184" s="5">
        <f t="shared" si="43"/>
        <v>0</v>
      </c>
      <c r="K184" s="5">
        <f t="shared" si="44"/>
        <v>0.95</v>
      </c>
      <c r="L184" s="5">
        <f t="shared" si="46"/>
        <v>4.7500000000000001E-2</v>
      </c>
      <c r="M184" t="e">
        <f t="shared" si="40"/>
        <v>#REF!</v>
      </c>
      <c r="N184" s="18" t="str">
        <f t="shared" si="41"/>
        <v>ЩРL3</v>
      </c>
    </row>
    <row r="185" spans="3:14" x14ac:dyDescent="0.25">
      <c r="C185" s="5" t="str">
        <f t="shared" si="36"/>
        <v>ЩР</v>
      </c>
      <c r="D185" s="5" t="str">
        <f t="shared" si="37"/>
        <v>LED.1.08.1</v>
      </c>
      <c r="E185" s="96"/>
      <c r="F185" s="5" t="str">
        <f t="shared" si="38"/>
        <v>L3</v>
      </c>
      <c r="G185" s="5" t="str">
        <f t="shared" si="45"/>
        <v>L3</v>
      </c>
      <c r="H185" s="70">
        <f t="shared" si="42"/>
        <v>0.08</v>
      </c>
      <c r="I185" s="5" t="str">
        <f t="shared" si="39"/>
        <v>Светодиодное освещение  Пом. №08</v>
      </c>
      <c r="J185" s="5">
        <f t="shared" si="43"/>
        <v>0</v>
      </c>
      <c r="K185" s="5">
        <f t="shared" si="44"/>
        <v>0.95</v>
      </c>
      <c r="L185" s="5">
        <f t="shared" si="46"/>
        <v>7.5999999999999998E-2</v>
      </c>
      <c r="M185" t="e">
        <f t="shared" si="40"/>
        <v>#REF!</v>
      </c>
      <c r="N185" s="18" t="str">
        <f t="shared" si="41"/>
        <v>ЩРL3</v>
      </c>
    </row>
    <row r="186" spans="3:14" x14ac:dyDescent="0.25">
      <c r="C186" s="5" t="str">
        <f t="shared" si="36"/>
        <v>ЩР</v>
      </c>
      <c r="D186" s="5" t="str">
        <f t="shared" si="37"/>
        <v>LED.1.08.2</v>
      </c>
      <c r="E186" s="96"/>
      <c r="F186" s="5" t="str">
        <f t="shared" si="38"/>
        <v>L1</v>
      </c>
      <c r="G186" s="5" t="str">
        <f t="shared" si="45"/>
        <v>L1</v>
      </c>
      <c r="H186" s="70">
        <f t="shared" si="42"/>
        <v>0.04</v>
      </c>
      <c r="I186" s="5" t="str">
        <f t="shared" si="39"/>
        <v>Светодиодное освещение  Пом. №08</v>
      </c>
      <c r="J186" s="5">
        <f t="shared" si="43"/>
        <v>0</v>
      </c>
      <c r="K186" s="5">
        <f t="shared" si="44"/>
        <v>0.95</v>
      </c>
      <c r="L186" s="5">
        <f t="shared" si="46"/>
        <v>3.7999999999999999E-2</v>
      </c>
      <c r="M186" t="e">
        <f t="shared" si="40"/>
        <v>#REF!</v>
      </c>
      <c r="N186" s="18" t="str">
        <f t="shared" si="41"/>
        <v>ЩРL1</v>
      </c>
    </row>
    <row r="187" spans="3:14" x14ac:dyDescent="0.25">
      <c r="C187" s="5" t="str">
        <f t="shared" si="36"/>
        <v>ЩР</v>
      </c>
      <c r="D187" s="5" t="str">
        <f t="shared" si="37"/>
        <v>LED.1.08.3</v>
      </c>
      <c r="E187" s="96"/>
      <c r="F187" s="5" t="str">
        <f t="shared" si="38"/>
        <v>L2</v>
      </c>
      <c r="G187" s="5" t="str">
        <f t="shared" si="45"/>
        <v>L2</v>
      </c>
      <c r="H187" s="70">
        <f t="shared" si="42"/>
        <v>0.04</v>
      </c>
      <c r="I187" s="5" t="str">
        <f t="shared" si="39"/>
        <v>Светодиодное освещение  Пом. №08</v>
      </c>
      <c r="J187" s="5">
        <f t="shared" si="43"/>
        <v>0</v>
      </c>
      <c r="K187" s="5">
        <f t="shared" si="44"/>
        <v>0.95</v>
      </c>
      <c r="L187" s="5">
        <f t="shared" si="46"/>
        <v>3.7999999999999999E-2</v>
      </c>
      <c r="M187" t="e">
        <f t="shared" si="40"/>
        <v>#REF!</v>
      </c>
      <c r="N187" s="18" t="str">
        <f t="shared" si="41"/>
        <v>ЩРL2</v>
      </c>
    </row>
    <row r="188" spans="3:14" x14ac:dyDescent="0.25">
      <c r="C188" s="5" t="str">
        <f t="shared" si="36"/>
        <v>ЩР</v>
      </c>
      <c r="D188" s="5" t="str">
        <f t="shared" si="37"/>
        <v>LED.1.08.4</v>
      </c>
      <c r="E188" s="96"/>
      <c r="F188" s="5" t="str">
        <f t="shared" si="38"/>
        <v>L3</v>
      </c>
      <c r="G188" s="5" t="str">
        <f t="shared" si="45"/>
        <v>L3</v>
      </c>
      <c r="H188" s="70">
        <f t="shared" si="42"/>
        <v>7.0000000000000007E-2</v>
      </c>
      <c r="I188" s="5" t="str">
        <f t="shared" si="39"/>
        <v>Светодиодное освещение  Пом. №08</v>
      </c>
      <c r="J188" s="5">
        <f t="shared" si="43"/>
        <v>0</v>
      </c>
      <c r="K188" s="5">
        <f t="shared" si="44"/>
        <v>0.95</v>
      </c>
      <c r="L188" s="5">
        <f t="shared" si="46"/>
        <v>6.6500000000000004E-2</v>
      </c>
      <c r="M188" t="e">
        <f t="shared" si="40"/>
        <v>#REF!</v>
      </c>
      <c r="N188" s="18" t="str">
        <f t="shared" si="41"/>
        <v>ЩРL3</v>
      </c>
    </row>
    <row r="189" spans="3:14" x14ac:dyDescent="0.25">
      <c r="C189" s="5" t="str">
        <f t="shared" si="36"/>
        <v>ЩР</v>
      </c>
      <c r="D189" s="5" t="str">
        <f t="shared" si="37"/>
        <v>АПС</v>
      </c>
      <c r="E189" s="96"/>
      <c r="F189" s="5" t="str">
        <f t="shared" si="38"/>
        <v>L2</v>
      </c>
      <c r="G189" s="5" t="str">
        <f t="shared" si="45"/>
        <v>L2</v>
      </c>
      <c r="H189" s="70">
        <f t="shared" si="42"/>
        <v>0.01</v>
      </c>
      <c r="I189" s="5" t="str">
        <f t="shared" si="39"/>
        <v>Питание реле контактора АПС</v>
      </c>
      <c r="J189" s="5">
        <f t="shared" si="43"/>
        <v>0</v>
      </c>
      <c r="K189" s="5">
        <f t="shared" si="44"/>
        <v>0.95</v>
      </c>
      <c r="L189" s="5">
        <f t="shared" si="46"/>
        <v>9.4999999999999998E-3</v>
      </c>
      <c r="M189" t="e">
        <f t="shared" si="40"/>
        <v>#REF!</v>
      </c>
      <c r="N189" s="18" t="str">
        <f t="shared" si="41"/>
        <v>ЩРL2</v>
      </c>
    </row>
    <row r="190" spans="3:14" x14ac:dyDescent="0.25">
      <c r="C190" s="5" t="str">
        <f t="shared" si="36"/>
        <v>ЩР</v>
      </c>
      <c r="D190" s="5" t="str">
        <f t="shared" si="37"/>
        <v>РЕЛЕ</v>
      </c>
      <c r="E190" s="96"/>
      <c r="F190" s="5" t="str">
        <f t="shared" si="38"/>
        <v>L3</v>
      </c>
      <c r="G190" s="5" t="str">
        <f t="shared" si="45"/>
        <v>L3</v>
      </c>
      <c r="H190" s="70">
        <f t="shared" si="42"/>
        <v>0</v>
      </c>
      <c r="I190" s="5" t="str">
        <f t="shared" si="39"/>
        <v>Реле АПС</v>
      </c>
      <c r="J190" s="5">
        <f t="shared" si="43"/>
        <v>0</v>
      </c>
      <c r="K190" s="5" t="e">
        <f t="shared" si="44"/>
        <v>#N/A</v>
      </c>
      <c r="L190" s="5" t="e">
        <f t="shared" si="46"/>
        <v>#N/A</v>
      </c>
      <c r="M190" t="e">
        <f t="shared" si="40"/>
        <v>#REF!</v>
      </c>
      <c r="N190" s="18" t="str">
        <f t="shared" si="41"/>
        <v>ЩРL3</v>
      </c>
    </row>
    <row r="191" spans="3:14" x14ac:dyDescent="0.25">
      <c r="C191" s="5" t="str">
        <f t="shared" si="36"/>
        <v>ЩР</v>
      </c>
      <c r="D191" s="5" t="str">
        <f t="shared" si="37"/>
        <v>КМ.1</v>
      </c>
      <c r="E191" s="96"/>
      <c r="F191" s="5" t="str">
        <f t="shared" si="38"/>
        <v>L1,L2,L3</v>
      </c>
      <c r="G191" s="5" t="str">
        <f t="shared" si="45"/>
        <v>L1,L2,L3</v>
      </c>
      <c r="H191" s="70">
        <f t="shared" si="42"/>
        <v>0</v>
      </c>
      <c r="I191" s="5" t="str">
        <f t="shared" si="39"/>
        <v>Контактор модульный</v>
      </c>
      <c r="J191" s="5">
        <f t="shared" si="43"/>
        <v>0</v>
      </c>
      <c r="K191" s="5" t="e">
        <f t="shared" si="44"/>
        <v>#N/A</v>
      </c>
      <c r="L191" s="5" t="e">
        <f t="shared" si="46"/>
        <v>#N/A</v>
      </c>
      <c r="M191" t="e">
        <f t="shared" si="40"/>
        <v>#REF!</v>
      </c>
      <c r="N191" s="18" t="str">
        <f t="shared" si="41"/>
        <v>ЩРL1,L2,L3</v>
      </c>
    </row>
    <row r="192" spans="3:14" x14ac:dyDescent="0.25">
      <c r="C192" s="5" t="str">
        <f t="shared" si="36"/>
        <v>ЩР</v>
      </c>
      <c r="D192" s="5" t="str">
        <f t="shared" si="37"/>
        <v>K.1.02.1-(К.1.5)</v>
      </c>
      <c r="E192" s="96"/>
      <c r="F192" s="5" t="str">
        <f t="shared" si="38"/>
        <v>L2</v>
      </c>
      <c r="G192" s="5" t="str">
        <f t="shared" si="45"/>
        <v>L2</v>
      </c>
      <c r="H192" s="70">
        <f t="shared" si="42"/>
        <v>0.09</v>
      </c>
      <c r="I192" s="5" t="str">
        <f t="shared" si="39"/>
        <v>Внутренний блок кондиционера  Пом. №02</v>
      </c>
      <c r="J192" s="5">
        <f t="shared" si="43"/>
        <v>0</v>
      </c>
      <c r="K192" s="5">
        <f t="shared" si="44"/>
        <v>0.95</v>
      </c>
      <c r="L192" s="5">
        <f t="shared" si="46"/>
        <v>8.5499999999999993E-2</v>
      </c>
      <c r="M192" t="e">
        <f t="shared" si="40"/>
        <v>#REF!</v>
      </c>
      <c r="N192" s="18" t="str">
        <f t="shared" si="41"/>
        <v>ЩРL2</v>
      </c>
    </row>
    <row r="193" spans="3:14" x14ac:dyDescent="0.25">
      <c r="C193" s="5" t="str">
        <f t="shared" si="36"/>
        <v>ЩР</v>
      </c>
      <c r="D193" s="5" t="str">
        <f t="shared" si="37"/>
        <v>K.1.04.1-(К.1.4)</v>
      </c>
      <c r="E193" s="96"/>
      <c r="F193" s="5" t="str">
        <f t="shared" si="38"/>
        <v>L3</v>
      </c>
      <c r="G193" s="5" t="str">
        <f t="shared" si="45"/>
        <v>L3</v>
      </c>
      <c r="H193" s="70">
        <f t="shared" si="42"/>
        <v>3.2000000000000001E-2</v>
      </c>
      <c r="I193" s="5" t="str">
        <f t="shared" si="39"/>
        <v>Внутренний блок кондиционера  Пом. №04</v>
      </c>
      <c r="J193" s="5">
        <f t="shared" si="43"/>
        <v>0</v>
      </c>
      <c r="K193" s="5">
        <f t="shared" si="44"/>
        <v>0.95</v>
      </c>
      <c r="L193" s="5">
        <f t="shared" si="46"/>
        <v>3.04E-2</v>
      </c>
      <c r="M193" t="e">
        <f t="shared" si="40"/>
        <v>#REF!</v>
      </c>
      <c r="N193" s="18" t="str">
        <f t="shared" si="41"/>
        <v>ЩРL3</v>
      </c>
    </row>
    <row r="194" spans="3:14" x14ac:dyDescent="0.25">
      <c r="C194" s="5" t="str">
        <f t="shared" si="36"/>
        <v>ЩР</v>
      </c>
      <c r="D194" s="5" t="str">
        <f t="shared" si="37"/>
        <v>K.1.07.1-(К.1.8)</v>
      </c>
      <c r="E194" s="96"/>
      <c r="F194" s="5" t="str">
        <f t="shared" si="38"/>
        <v>L1</v>
      </c>
      <c r="G194" s="5" t="str">
        <f t="shared" si="45"/>
        <v>L1</v>
      </c>
      <c r="H194" s="70">
        <f t="shared" si="42"/>
        <v>2.1999999999999999E-2</v>
      </c>
      <c r="I194" s="5" t="str">
        <f t="shared" si="39"/>
        <v>Внутренний блок кондиционера  Пом. №07</v>
      </c>
      <c r="J194" s="5">
        <f t="shared" si="43"/>
        <v>0</v>
      </c>
      <c r="K194" s="5">
        <f t="shared" si="44"/>
        <v>0.95</v>
      </c>
      <c r="L194" s="5">
        <f t="shared" si="46"/>
        <v>2.0899999999999998E-2</v>
      </c>
      <c r="M194" t="e">
        <f t="shared" si="40"/>
        <v>#REF!</v>
      </c>
      <c r="N194" s="18" t="str">
        <f t="shared" si="41"/>
        <v>ЩРL1</v>
      </c>
    </row>
    <row r="195" spans="3:14" x14ac:dyDescent="0.25">
      <c r="C195" s="5" t="str">
        <f t="shared" ref="C195:C258" si="47">VLOOKUP(ROW(193:193),Разбивка_нумерация_5,2,FALSE)</f>
        <v>ЩР</v>
      </c>
      <c r="D195" s="5" t="str">
        <f t="shared" ref="D195:D258" si="48">VLOOKUP(ROW(193:193),Разбивка_нумерация_5,4,FALSE)</f>
        <v>K.1.10.1-(К.1.7)</v>
      </c>
      <c r="E195" s="96"/>
      <c r="F195" s="5" t="str">
        <f t="shared" ref="F195:F258" si="49">VLOOKUP(ROW(193:193),Разбивка_нумерация_5,16,FALSE)</f>
        <v>L1</v>
      </c>
      <c r="G195" s="5" t="str">
        <f t="shared" si="45"/>
        <v>L1</v>
      </c>
      <c r="H195" s="70">
        <f t="shared" si="42"/>
        <v>0.09</v>
      </c>
      <c r="I195" s="5" t="str">
        <f t="shared" ref="I195:I258" si="50">IFERROR(VLOOKUP(D195,Исходные_данные,36,FALSE),"")</f>
        <v>Внутренний блок кондиционера  Пом. №10</v>
      </c>
      <c r="J195" s="5">
        <f t="shared" si="43"/>
        <v>0</v>
      </c>
      <c r="K195" s="5">
        <f t="shared" si="44"/>
        <v>0.95</v>
      </c>
      <c r="L195" s="5">
        <f t="shared" si="46"/>
        <v>8.5499999999999993E-2</v>
      </c>
      <c r="M195" t="e">
        <f t="shared" ref="M195:M258" si="51">IF(ISBLANK(E195),M194,E195)</f>
        <v>#REF!</v>
      </c>
      <c r="N195" s="18" t="str">
        <f t="shared" ref="N195:N258" si="52">C195&amp;G195</f>
        <v>ЩРL1</v>
      </c>
    </row>
    <row r="196" spans="3:14" x14ac:dyDescent="0.25">
      <c r="C196" s="5" t="str">
        <f t="shared" si="47"/>
        <v>ЩР</v>
      </c>
      <c r="D196" s="5" t="str">
        <f t="shared" si="48"/>
        <v>K.1.11.1-(К.1.6)</v>
      </c>
      <c r="E196" s="96"/>
      <c r="F196" s="5" t="str">
        <f t="shared" si="49"/>
        <v>L2</v>
      </c>
      <c r="G196" s="5" t="str">
        <f t="shared" si="45"/>
        <v>L2</v>
      </c>
      <c r="H196" s="70">
        <f t="shared" ref="H196:H259" si="53">VLOOKUP(D196,Исходные_данные,5,FALSE)</f>
        <v>0.06</v>
      </c>
      <c r="I196" s="5" t="str">
        <f t="shared" si="50"/>
        <v>Внутренний блок кондиционера  Пом. №11</v>
      </c>
      <c r="J196" s="5">
        <f t="shared" ref="J196:J259" si="54">VLOOKUP(D196,Исходные_данные,46,FALSE)</f>
        <v>0</v>
      </c>
      <c r="K196" s="5">
        <f t="shared" ref="K196:K259" si="55">VLOOKUP(D196,Исходные_данные,16,FALSE)</f>
        <v>0.95</v>
      </c>
      <c r="L196" s="5">
        <f t="shared" si="46"/>
        <v>5.6999999999999995E-2</v>
      </c>
      <c r="M196" t="e">
        <f t="shared" si="51"/>
        <v>#REF!</v>
      </c>
      <c r="N196" s="18" t="str">
        <f t="shared" si="52"/>
        <v>ЩРL2</v>
      </c>
    </row>
    <row r="197" spans="3:14" x14ac:dyDescent="0.25">
      <c r="C197" s="5" t="str">
        <f t="shared" si="47"/>
        <v>ЩР</v>
      </c>
      <c r="D197" s="5" t="str">
        <f t="shared" si="48"/>
        <v>K.1.15.1-(К.1.3)</v>
      </c>
      <c r="E197" s="96"/>
      <c r="F197" s="5" t="str">
        <f t="shared" si="49"/>
        <v>L3</v>
      </c>
      <c r="G197" s="5" t="str">
        <f t="shared" ref="G197:G260" si="56">IF(E197="упр","",IF(E197=0,F197,IF(E197="1,2,3","L1,L2,L3","L"&amp;E197)))</f>
        <v>L3</v>
      </c>
      <c r="H197" s="70">
        <f t="shared" si="53"/>
        <v>3.2000000000000001E-2</v>
      </c>
      <c r="I197" s="5" t="str">
        <f t="shared" si="50"/>
        <v>Внутренний блок кондиционера  Пом. №15</v>
      </c>
      <c r="J197" s="5">
        <f t="shared" si="54"/>
        <v>0</v>
      </c>
      <c r="K197" s="5">
        <f t="shared" si="55"/>
        <v>0.95</v>
      </c>
      <c r="L197" s="5">
        <f t="shared" ref="L197:L260" si="57">H197*K197</f>
        <v>3.04E-2</v>
      </c>
      <c r="M197" t="e">
        <f t="shared" si="51"/>
        <v>#REF!</v>
      </c>
      <c r="N197" s="18" t="str">
        <f t="shared" si="52"/>
        <v>ЩРL3</v>
      </c>
    </row>
    <row r="198" spans="3:14" x14ac:dyDescent="0.25">
      <c r="C198" s="5" t="str">
        <f t="shared" si="47"/>
        <v>ЩР</v>
      </c>
      <c r="D198" s="5" t="str">
        <f t="shared" si="48"/>
        <v>K.1.17.1-(К.1.1)</v>
      </c>
      <c r="E198" s="96"/>
      <c r="F198" s="5" t="str">
        <f t="shared" si="49"/>
        <v>L1</v>
      </c>
      <c r="G198" s="5" t="str">
        <f t="shared" si="56"/>
        <v>L1</v>
      </c>
      <c r="H198" s="70">
        <f t="shared" si="53"/>
        <v>3.2000000000000001E-2</v>
      </c>
      <c r="I198" s="5" t="str">
        <f t="shared" si="50"/>
        <v>Внутренний блок кондиционера  Пом. №17</v>
      </c>
      <c r="J198" s="5">
        <f t="shared" si="54"/>
        <v>0</v>
      </c>
      <c r="K198" s="5">
        <f t="shared" si="55"/>
        <v>0.95</v>
      </c>
      <c r="L198" s="5">
        <f t="shared" si="57"/>
        <v>3.04E-2</v>
      </c>
      <c r="M198" t="e">
        <f t="shared" si="51"/>
        <v>#REF!</v>
      </c>
      <c r="N198" s="18" t="str">
        <f t="shared" si="52"/>
        <v>ЩРL1</v>
      </c>
    </row>
    <row r="199" spans="3:14" x14ac:dyDescent="0.25">
      <c r="C199" s="5" t="str">
        <f t="shared" si="47"/>
        <v>ЩР</v>
      </c>
      <c r="D199" s="5" t="str">
        <f t="shared" si="48"/>
        <v>K.1.18.1-(К.1.2)</v>
      </c>
      <c r="E199" s="96"/>
      <c r="F199" s="5" t="str">
        <f t="shared" si="49"/>
        <v>L2</v>
      </c>
      <c r="G199" s="5" t="str">
        <f t="shared" si="56"/>
        <v>L2</v>
      </c>
      <c r="H199" s="70">
        <f t="shared" si="53"/>
        <v>5.0999999999999997E-2</v>
      </c>
      <c r="I199" s="5" t="str">
        <f t="shared" si="50"/>
        <v>Внутренний блок кондиционера  Пом. №18</v>
      </c>
      <c r="J199" s="5">
        <f t="shared" si="54"/>
        <v>0</v>
      </c>
      <c r="K199" s="5">
        <f t="shared" si="55"/>
        <v>0.95</v>
      </c>
      <c r="L199" s="5">
        <f t="shared" si="57"/>
        <v>4.8449999999999993E-2</v>
      </c>
      <c r="M199" t="e">
        <f t="shared" si="51"/>
        <v>#REF!</v>
      </c>
      <c r="N199" s="18" t="str">
        <f t="shared" si="52"/>
        <v>ЩРL2</v>
      </c>
    </row>
    <row r="200" spans="3:14" x14ac:dyDescent="0.25">
      <c r="C200" s="5" t="str">
        <f t="shared" si="47"/>
        <v>ЩР</v>
      </c>
      <c r="D200" s="5" t="str">
        <f t="shared" si="48"/>
        <v>ПУ.1.01.1-(ПУ.1)</v>
      </c>
      <c r="E200" s="96"/>
      <c r="F200" s="5" t="str">
        <f t="shared" si="49"/>
        <v>L1,L2,L3</v>
      </c>
      <c r="G200" s="5" t="str">
        <f t="shared" si="56"/>
        <v>L1,L2,L3</v>
      </c>
      <c r="H200" s="70">
        <f t="shared" si="53"/>
        <v>4.5</v>
      </c>
      <c r="I200" s="5" t="str">
        <f t="shared" si="50"/>
        <v>Приточная установка  Пом. №01</v>
      </c>
      <c r="J200" s="5">
        <f t="shared" si="54"/>
        <v>0</v>
      </c>
      <c r="K200" s="5">
        <f t="shared" si="55"/>
        <v>0.95</v>
      </c>
      <c r="L200" s="5">
        <f t="shared" si="57"/>
        <v>4.2749999999999995</v>
      </c>
      <c r="M200" t="e">
        <f t="shared" si="51"/>
        <v>#REF!</v>
      </c>
      <c r="N200" s="18" t="str">
        <f t="shared" si="52"/>
        <v>ЩРL1,L2,L3</v>
      </c>
    </row>
    <row r="201" spans="3:14" x14ac:dyDescent="0.25">
      <c r="C201" s="5" t="str">
        <f t="shared" si="47"/>
        <v>ЩР</v>
      </c>
      <c r="D201" s="5" t="str">
        <f t="shared" si="48"/>
        <v>УВ.1.06.1-(УЧ1)</v>
      </c>
      <c r="E201" s="96"/>
      <c r="F201" s="5" t="str">
        <f t="shared" si="49"/>
        <v>L1,L2,L3</v>
      </c>
      <c r="G201" s="5" t="str">
        <f t="shared" si="56"/>
        <v>L1,L2,L3</v>
      </c>
      <c r="H201" s="70">
        <f t="shared" si="53"/>
        <v>7.5</v>
      </c>
      <c r="I201" s="5" t="str">
        <f t="shared" si="50"/>
        <v>Увлажнитель  Пом. №06</v>
      </c>
      <c r="J201" s="5">
        <f t="shared" si="54"/>
        <v>0</v>
      </c>
      <c r="K201" s="5">
        <f t="shared" si="55"/>
        <v>0.95</v>
      </c>
      <c r="L201" s="5">
        <f t="shared" si="57"/>
        <v>7.125</v>
      </c>
      <c r="M201" t="e">
        <f t="shared" si="51"/>
        <v>#REF!</v>
      </c>
      <c r="N201" s="18" t="str">
        <f t="shared" si="52"/>
        <v>ЩРL1,L2,L3</v>
      </c>
    </row>
    <row r="202" spans="3:14" x14ac:dyDescent="0.25">
      <c r="C202" s="5" t="str">
        <f t="shared" si="47"/>
        <v>ЩР</v>
      </c>
      <c r="D202" s="5" t="str">
        <f t="shared" si="48"/>
        <v>КМН.1.14.1</v>
      </c>
      <c r="E202" s="96"/>
      <c r="F202" s="5" t="str">
        <f t="shared" si="49"/>
        <v>L1</v>
      </c>
      <c r="G202" s="5" t="str">
        <f t="shared" si="56"/>
        <v>L1</v>
      </c>
      <c r="H202" s="70">
        <f t="shared" si="53"/>
        <v>1</v>
      </c>
      <c r="I202" s="5" t="str">
        <f t="shared" si="50"/>
        <v>Электрокамин  Пом. №14</v>
      </c>
      <c r="J202" s="5">
        <f t="shared" si="54"/>
        <v>0</v>
      </c>
      <c r="K202" s="5">
        <f t="shared" si="55"/>
        <v>0.95</v>
      </c>
      <c r="L202" s="5">
        <f t="shared" si="57"/>
        <v>0.95</v>
      </c>
      <c r="M202" t="e">
        <f t="shared" si="51"/>
        <v>#REF!</v>
      </c>
      <c r="N202" s="18" t="str">
        <f t="shared" si="52"/>
        <v>ЩРL1</v>
      </c>
    </row>
    <row r="203" spans="3:14" x14ac:dyDescent="0.25">
      <c r="C203" s="5" t="str">
        <f t="shared" si="47"/>
        <v>ЩР</v>
      </c>
      <c r="D203" s="5" t="str">
        <f t="shared" si="48"/>
        <v>ПН.1.03.1</v>
      </c>
      <c r="E203" s="96"/>
      <c r="F203" s="5" t="str">
        <f t="shared" si="49"/>
        <v>L1,L2,L3</v>
      </c>
      <c r="G203" s="5" t="str">
        <f t="shared" si="56"/>
        <v>L1,L2,L3</v>
      </c>
      <c r="H203" s="70">
        <f t="shared" si="53"/>
        <v>6</v>
      </c>
      <c r="I203" s="5" t="str">
        <f t="shared" si="50"/>
        <v>Проточный водонагреватель  Пом. №03</v>
      </c>
      <c r="J203" s="5">
        <f t="shared" si="54"/>
        <v>0</v>
      </c>
      <c r="K203" s="5">
        <f t="shared" si="55"/>
        <v>0.95</v>
      </c>
      <c r="L203" s="5">
        <f t="shared" si="57"/>
        <v>5.6999999999999993</v>
      </c>
      <c r="M203" t="e">
        <f t="shared" si="51"/>
        <v>#REF!</v>
      </c>
      <c r="N203" s="18" t="str">
        <f t="shared" si="52"/>
        <v>ЩРL1,L2,L3</v>
      </c>
    </row>
    <row r="204" spans="3:14" x14ac:dyDescent="0.25">
      <c r="C204" s="5" t="str">
        <f t="shared" si="47"/>
        <v>ЩР</v>
      </c>
      <c r="D204" s="5" t="str">
        <f t="shared" si="48"/>
        <v>ПН.1.04.1</v>
      </c>
      <c r="E204" s="96"/>
      <c r="F204" s="5" t="str">
        <f t="shared" si="49"/>
        <v>L1,L2,L3</v>
      </c>
      <c r="G204" s="5" t="str">
        <f t="shared" si="56"/>
        <v>L1,L2,L3</v>
      </c>
      <c r="H204" s="70">
        <f t="shared" si="53"/>
        <v>6</v>
      </c>
      <c r="I204" s="5" t="str">
        <f t="shared" si="50"/>
        <v>Проточный водонагреватель  Пом. №04</v>
      </c>
      <c r="J204" s="5">
        <f t="shared" si="54"/>
        <v>0</v>
      </c>
      <c r="K204" s="5">
        <f t="shared" si="55"/>
        <v>0.95</v>
      </c>
      <c r="L204" s="5">
        <f t="shared" si="57"/>
        <v>5.6999999999999993</v>
      </c>
      <c r="M204" t="e">
        <f t="shared" si="51"/>
        <v>#REF!</v>
      </c>
      <c r="N204" s="18" t="str">
        <f t="shared" si="52"/>
        <v>ЩРL1,L2,L3</v>
      </c>
    </row>
    <row r="205" spans="3:14" x14ac:dyDescent="0.25">
      <c r="C205" s="5" t="str">
        <f t="shared" si="47"/>
        <v>ЩР</v>
      </c>
      <c r="D205" s="5" t="str">
        <f t="shared" si="48"/>
        <v>ПН.1.05.1</v>
      </c>
      <c r="E205" s="96"/>
      <c r="F205" s="5" t="str">
        <f t="shared" si="49"/>
        <v>L1,L2,L3</v>
      </c>
      <c r="G205" s="5" t="str">
        <f t="shared" si="56"/>
        <v>L1,L2,L3</v>
      </c>
      <c r="H205" s="70">
        <f t="shared" si="53"/>
        <v>6</v>
      </c>
      <c r="I205" s="5" t="str">
        <f t="shared" si="50"/>
        <v>Проточный водонагреватель  Пом. №05</v>
      </c>
      <c r="J205" s="5">
        <f t="shared" si="54"/>
        <v>0</v>
      </c>
      <c r="K205" s="5">
        <f t="shared" si="55"/>
        <v>0.95</v>
      </c>
      <c r="L205" s="5">
        <f t="shared" si="57"/>
        <v>5.6999999999999993</v>
      </c>
      <c r="M205" t="e">
        <f t="shared" si="51"/>
        <v>#REF!</v>
      </c>
      <c r="N205" s="18" t="str">
        <f t="shared" si="52"/>
        <v>ЩРL1,L2,L3</v>
      </c>
    </row>
    <row r="206" spans="3:14" x14ac:dyDescent="0.25">
      <c r="C206" s="5" t="str">
        <f t="shared" si="47"/>
        <v>ЩР</v>
      </c>
      <c r="D206" s="5" t="str">
        <f t="shared" si="48"/>
        <v>ПН.1.11.1</v>
      </c>
      <c r="E206" s="96"/>
      <c r="F206" s="5" t="str">
        <f t="shared" si="49"/>
        <v>L1,L2,L3</v>
      </c>
      <c r="G206" s="5" t="str">
        <f t="shared" si="56"/>
        <v>L1,L2,L3</v>
      </c>
      <c r="H206" s="70">
        <f t="shared" si="53"/>
        <v>6</v>
      </c>
      <c r="I206" s="5" t="str">
        <f t="shared" si="50"/>
        <v>Проточный водонагреватель  Пом. №11</v>
      </c>
      <c r="J206" s="5">
        <f t="shared" si="54"/>
        <v>0</v>
      </c>
      <c r="K206" s="5">
        <f t="shared" si="55"/>
        <v>0.95</v>
      </c>
      <c r="L206" s="5">
        <f t="shared" si="57"/>
        <v>5.6999999999999993</v>
      </c>
      <c r="M206" t="e">
        <f t="shared" si="51"/>
        <v>#REF!</v>
      </c>
      <c r="N206" s="18" t="str">
        <f t="shared" si="52"/>
        <v>ЩРL1,L2,L3</v>
      </c>
    </row>
    <row r="207" spans="3:14" x14ac:dyDescent="0.25">
      <c r="C207" s="5" t="str">
        <f t="shared" si="47"/>
        <v>ЩР</v>
      </c>
      <c r="D207" s="5" t="str">
        <f t="shared" si="48"/>
        <v>ПН.1.15.1</v>
      </c>
      <c r="E207" s="96"/>
      <c r="F207" s="5" t="str">
        <f t="shared" si="49"/>
        <v>L1,L2,L3</v>
      </c>
      <c r="G207" s="5" t="str">
        <f t="shared" si="56"/>
        <v>L1,L2,L3</v>
      </c>
      <c r="H207" s="70">
        <f t="shared" si="53"/>
        <v>6</v>
      </c>
      <c r="I207" s="5" t="str">
        <f t="shared" si="50"/>
        <v>Проточный водонагреватель  Пом. №15</v>
      </c>
      <c r="J207" s="5">
        <f t="shared" si="54"/>
        <v>0</v>
      </c>
      <c r="K207" s="5">
        <f t="shared" si="55"/>
        <v>0.95</v>
      </c>
      <c r="L207" s="5">
        <f t="shared" si="57"/>
        <v>5.6999999999999993</v>
      </c>
      <c r="M207" t="e">
        <f t="shared" si="51"/>
        <v>#REF!</v>
      </c>
      <c r="N207" s="18" t="str">
        <f t="shared" si="52"/>
        <v>ЩРL1,L2,L3</v>
      </c>
    </row>
    <row r="208" spans="3:14" x14ac:dyDescent="0.25">
      <c r="C208" s="5" t="str">
        <f t="shared" si="47"/>
        <v>ЩР</v>
      </c>
      <c r="D208" s="5" t="str">
        <f t="shared" si="48"/>
        <v>ПН.1.17.1</v>
      </c>
      <c r="E208" s="96"/>
      <c r="F208" s="5" t="str">
        <f t="shared" si="49"/>
        <v>L1,L2,L3</v>
      </c>
      <c r="G208" s="5" t="str">
        <f t="shared" si="56"/>
        <v>L1,L2,L3</v>
      </c>
      <c r="H208" s="70">
        <f t="shared" si="53"/>
        <v>6</v>
      </c>
      <c r="I208" s="5" t="str">
        <f t="shared" si="50"/>
        <v>Проточный водонагреватель  Пом. №17</v>
      </c>
      <c r="J208" s="5">
        <f t="shared" si="54"/>
        <v>0</v>
      </c>
      <c r="K208" s="5">
        <f t="shared" si="55"/>
        <v>0.95</v>
      </c>
      <c r="L208" s="5">
        <f t="shared" si="57"/>
        <v>5.6999999999999993</v>
      </c>
      <c r="M208" t="e">
        <f t="shared" si="51"/>
        <v>#REF!</v>
      </c>
      <c r="N208" s="18" t="str">
        <f t="shared" si="52"/>
        <v>ЩРL1,L2,L3</v>
      </c>
    </row>
    <row r="209" spans="3:14" x14ac:dyDescent="0.25">
      <c r="C209" s="5" t="str">
        <f t="shared" si="47"/>
        <v>ЩР</v>
      </c>
      <c r="D209" s="5" t="str">
        <f t="shared" si="48"/>
        <v>Ввод.2</v>
      </c>
      <c r="E209" s="96"/>
      <c r="F209" s="5" t="str">
        <f t="shared" si="49"/>
        <v>L1,L2,L3</v>
      </c>
      <c r="G209" s="5" t="str">
        <f t="shared" si="56"/>
        <v>L1,L2,L3</v>
      </c>
      <c r="H209" s="70">
        <f t="shared" si="53"/>
        <v>0.01</v>
      </c>
      <c r="I209" s="5" t="str">
        <f t="shared" si="50"/>
        <v>Дополнительный ввод</v>
      </c>
      <c r="J209" s="5">
        <f t="shared" si="54"/>
        <v>0</v>
      </c>
      <c r="K209" s="5">
        <f t="shared" si="55"/>
        <v>0.95</v>
      </c>
      <c r="L209" s="5">
        <f t="shared" si="57"/>
        <v>9.4999999999999998E-3</v>
      </c>
      <c r="M209" t="e">
        <f t="shared" si="51"/>
        <v>#REF!</v>
      </c>
      <c r="N209" s="18" t="str">
        <f t="shared" si="52"/>
        <v>ЩРL1,L2,L3</v>
      </c>
    </row>
    <row r="210" spans="3:14" x14ac:dyDescent="0.25">
      <c r="C210" s="5" t="str">
        <f t="shared" si="47"/>
        <v>ЩР</v>
      </c>
      <c r="D210" s="5" t="str">
        <f t="shared" si="48"/>
        <v>Ввод.3</v>
      </c>
      <c r="E210" s="96"/>
      <c r="F210" s="5" t="str">
        <f t="shared" si="49"/>
        <v>L1,L2,L3</v>
      </c>
      <c r="G210" s="5" t="str">
        <f t="shared" si="56"/>
        <v>L1,L2,L3</v>
      </c>
      <c r="H210" s="70">
        <f t="shared" si="53"/>
        <v>0.01</v>
      </c>
      <c r="I210" s="5" t="str">
        <f t="shared" si="50"/>
        <v>Дополнительный ввод</v>
      </c>
      <c r="J210" s="5">
        <f t="shared" si="54"/>
        <v>0</v>
      </c>
      <c r="K210" s="5">
        <f t="shared" si="55"/>
        <v>0.95</v>
      </c>
      <c r="L210" s="5">
        <f t="shared" si="57"/>
        <v>9.4999999999999998E-3</v>
      </c>
      <c r="M210" t="e">
        <f t="shared" si="51"/>
        <v>#REF!</v>
      </c>
      <c r="N210" s="18" t="str">
        <f t="shared" si="52"/>
        <v>ЩРL1,L2,L3</v>
      </c>
    </row>
    <row r="211" spans="3:14" x14ac:dyDescent="0.25">
      <c r="C211" s="5" t="str">
        <f t="shared" si="47"/>
        <v>ЩР</v>
      </c>
      <c r="D211" s="5" t="str">
        <f t="shared" si="48"/>
        <v>WD.1.04.1-2</v>
      </c>
      <c r="E211" s="96"/>
      <c r="F211" s="5" t="str">
        <f t="shared" si="49"/>
        <v>L1</v>
      </c>
      <c r="G211" s="5" t="str">
        <f t="shared" si="56"/>
        <v>L1</v>
      </c>
      <c r="H211" s="70">
        <f t="shared" si="53"/>
        <v>0</v>
      </c>
      <c r="I211" s="5" t="str">
        <f t="shared" si="50"/>
        <v>Датчик протечки  Пом. №04</v>
      </c>
      <c r="J211" s="5">
        <f t="shared" si="54"/>
        <v>0</v>
      </c>
      <c r="K211" s="5">
        <f t="shared" si="55"/>
        <v>0.95</v>
      </c>
      <c r="L211" s="5">
        <f t="shared" si="57"/>
        <v>0</v>
      </c>
      <c r="M211" t="e">
        <f t="shared" si="51"/>
        <v>#REF!</v>
      </c>
      <c r="N211" s="18" t="str">
        <f t="shared" si="52"/>
        <v>ЩРL1</v>
      </c>
    </row>
    <row r="212" spans="3:14" x14ac:dyDescent="0.25">
      <c r="C212" s="5" t="str">
        <f t="shared" si="47"/>
        <v>ЩР</v>
      </c>
      <c r="D212" s="5" t="str">
        <f t="shared" si="48"/>
        <v>WD.1.05.1-2</v>
      </c>
      <c r="E212" s="96"/>
      <c r="F212" s="5" t="str">
        <f t="shared" si="49"/>
        <v>L2</v>
      </c>
      <c r="G212" s="5" t="str">
        <f t="shared" si="56"/>
        <v>L2</v>
      </c>
      <c r="H212" s="70">
        <f t="shared" si="53"/>
        <v>0</v>
      </c>
      <c r="I212" s="5" t="str">
        <f t="shared" si="50"/>
        <v>Датчик протечки  Пом. №05</v>
      </c>
      <c r="J212" s="5">
        <f t="shared" si="54"/>
        <v>0</v>
      </c>
      <c r="K212" s="5">
        <f t="shared" si="55"/>
        <v>0.95</v>
      </c>
      <c r="L212" s="5">
        <f t="shared" si="57"/>
        <v>0</v>
      </c>
      <c r="M212" t="e">
        <f t="shared" si="51"/>
        <v>#REF!</v>
      </c>
      <c r="N212" s="18" t="str">
        <f t="shared" si="52"/>
        <v>ЩРL2</v>
      </c>
    </row>
    <row r="213" spans="3:14" x14ac:dyDescent="0.25">
      <c r="C213" s="5" t="str">
        <f t="shared" si="47"/>
        <v>ЩР</v>
      </c>
      <c r="D213" s="5" t="str">
        <f t="shared" si="48"/>
        <v>WD.1.11.1-3</v>
      </c>
      <c r="E213" s="96"/>
      <c r="F213" s="5" t="str">
        <f t="shared" si="49"/>
        <v>L3</v>
      </c>
      <c r="G213" s="5" t="str">
        <f t="shared" si="56"/>
        <v>L3</v>
      </c>
      <c r="H213" s="70">
        <f t="shared" si="53"/>
        <v>0</v>
      </c>
      <c r="I213" s="5" t="str">
        <f t="shared" si="50"/>
        <v>Датчик протечки  Пом. №11</v>
      </c>
      <c r="J213" s="5">
        <f t="shared" si="54"/>
        <v>0</v>
      </c>
      <c r="K213" s="5">
        <f t="shared" si="55"/>
        <v>0.95</v>
      </c>
      <c r="L213" s="5">
        <f t="shared" si="57"/>
        <v>0</v>
      </c>
      <c r="M213" t="e">
        <f t="shared" si="51"/>
        <v>#REF!</v>
      </c>
      <c r="N213" s="18" t="str">
        <f t="shared" si="52"/>
        <v>ЩРL3</v>
      </c>
    </row>
    <row r="214" spans="3:14" x14ac:dyDescent="0.25">
      <c r="C214" s="5" t="str">
        <f t="shared" si="47"/>
        <v>ЩР</v>
      </c>
      <c r="D214" s="5" t="str">
        <f t="shared" si="48"/>
        <v>WD.1.14.1</v>
      </c>
      <c r="E214" s="96"/>
      <c r="F214" s="5" t="str">
        <f t="shared" si="49"/>
        <v>L1</v>
      </c>
      <c r="G214" s="5" t="str">
        <f t="shared" si="56"/>
        <v>L1</v>
      </c>
      <c r="H214" s="70">
        <f t="shared" si="53"/>
        <v>0</v>
      </c>
      <c r="I214" s="5" t="str">
        <f t="shared" si="50"/>
        <v>Датчик протечки  Пом. №14</v>
      </c>
      <c r="J214" s="5">
        <f t="shared" si="54"/>
        <v>0</v>
      </c>
      <c r="K214" s="5">
        <f t="shared" si="55"/>
        <v>0.95</v>
      </c>
      <c r="L214" s="5">
        <f t="shared" si="57"/>
        <v>0</v>
      </c>
      <c r="M214" t="e">
        <f t="shared" si="51"/>
        <v>#REF!</v>
      </c>
      <c r="N214" s="18" t="str">
        <f t="shared" si="52"/>
        <v>ЩРL1</v>
      </c>
    </row>
    <row r="215" spans="3:14" x14ac:dyDescent="0.25">
      <c r="C215" s="5" t="str">
        <f t="shared" si="47"/>
        <v>ЩР</v>
      </c>
      <c r="D215" s="5" t="str">
        <f t="shared" si="48"/>
        <v>WD.1.15.1-2</v>
      </c>
      <c r="E215" s="96"/>
      <c r="F215" s="5" t="str">
        <f t="shared" si="49"/>
        <v>L2</v>
      </c>
      <c r="G215" s="5" t="str">
        <f t="shared" si="56"/>
        <v>L2</v>
      </c>
      <c r="H215" s="70">
        <f t="shared" si="53"/>
        <v>0</v>
      </c>
      <c r="I215" s="5" t="str">
        <f t="shared" si="50"/>
        <v>Датчик протечки  Пом. №15</v>
      </c>
      <c r="J215" s="5">
        <f t="shared" si="54"/>
        <v>0</v>
      </c>
      <c r="K215" s="5">
        <f t="shared" si="55"/>
        <v>0.95</v>
      </c>
      <c r="L215" s="5">
        <f t="shared" si="57"/>
        <v>0</v>
      </c>
      <c r="M215" t="e">
        <f t="shared" si="51"/>
        <v>#REF!</v>
      </c>
      <c r="N215" s="18" t="str">
        <f t="shared" si="52"/>
        <v>ЩРL2</v>
      </c>
    </row>
    <row r="216" spans="3:14" x14ac:dyDescent="0.25">
      <c r="C216" s="5" t="str">
        <f t="shared" si="47"/>
        <v>ЩР</v>
      </c>
      <c r="D216" s="5" t="str">
        <f t="shared" si="48"/>
        <v>WD.1.17.1-3</v>
      </c>
      <c r="E216" s="96"/>
      <c r="F216" s="5" t="str">
        <f t="shared" si="49"/>
        <v>L3</v>
      </c>
      <c r="G216" s="5" t="str">
        <f t="shared" si="56"/>
        <v>L3</v>
      </c>
      <c r="H216" s="70">
        <f t="shared" si="53"/>
        <v>0</v>
      </c>
      <c r="I216" s="5" t="str">
        <f t="shared" si="50"/>
        <v>Датчик протечки  Пом. №17</v>
      </c>
      <c r="J216" s="5">
        <f t="shared" si="54"/>
        <v>0</v>
      </c>
      <c r="K216" s="5">
        <f t="shared" si="55"/>
        <v>0.95</v>
      </c>
      <c r="L216" s="5">
        <f t="shared" si="57"/>
        <v>0</v>
      </c>
      <c r="M216" t="e">
        <f t="shared" si="51"/>
        <v>#REF!</v>
      </c>
      <c r="N216" s="18" t="str">
        <f t="shared" si="52"/>
        <v>ЩРL3</v>
      </c>
    </row>
    <row r="217" spans="3:14" x14ac:dyDescent="0.25">
      <c r="C217" s="5" t="str">
        <f t="shared" si="47"/>
        <v>ЩР</v>
      </c>
      <c r="D217" s="5" t="str">
        <f t="shared" si="48"/>
        <v>WD.1.18.1-3</v>
      </c>
      <c r="E217" s="96"/>
      <c r="F217" s="5" t="str">
        <f t="shared" si="49"/>
        <v>L1</v>
      </c>
      <c r="G217" s="5" t="str">
        <f t="shared" si="56"/>
        <v>L1</v>
      </c>
      <c r="H217" s="70">
        <f t="shared" si="53"/>
        <v>0</v>
      </c>
      <c r="I217" s="5" t="str">
        <f t="shared" si="50"/>
        <v>Датчик протечки  Пом. №18</v>
      </c>
      <c r="J217" s="5">
        <f t="shared" si="54"/>
        <v>0</v>
      </c>
      <c r="K217" s="5">
        <f t="shared" si="55"/>
        <v>0.95</v>
      </c>
      <c r="L217" s="5">
        <f t="shared" si="57"/>
        <v>0</v>
      </c>
      <c r="M217" t="e">
        <f t="shared" si="51"/>
        <v>#REF!</v>
      </c>
      <c r="N217" s="18" t="str">
        <f t="shared" si="52"/>
        <v>ЩРL1</v>
      </c>
    </row>
    <row r="218" spans="3:14" x14ac:dyDescent="0.25">
      <c r="C218" s="5" t="str">
        <f t="shared" si="47"/>
        <v>ЩР</v>
      </c>
      <c r="D218" s="5" t="str">
        <f t="shared" si="48"/>
        <v>WD.1.11.4-5</v>
      </c>
      <c r="E218" s="96"/>
      <c r="F218" s="5" t="str">
        <f t="shared" si="49"/>
        <v>L2</v>
      </c>
      <c r="G218" s="5" t="str">
        <f t="shared" si="56"/>
        <v>L2</v>
      </c>
      <c r="H218" s="70">
        <f t="shared" si="53"/>
        <v>0</v>
      </c>
      <c r="I218" s="5" t="str">
        <f t="shared" si="50"/>
        <v>Датчик протечки  Пом. №11</v>
      </c>
      <c r="J218" s="5">
        <f t="shared" si="54"/>
        <v>0</v>
      </c>
      <c r="K218" s="5">
        <f t="shared" si="55"/>
        <v>0.95</v>
      </c>
      <c r="L218" s="5">
        <f t="shared" si="57"/>
        <v>0</v>
      </c>
      <c r="M218" t="e">
        <f t="shared" si="51"/>
        <v>#REF!</v>
      </c>
      <c r="N218" s="18" t="str">
        <f t="shared" si="52"/>
        <v>ЩРL2</v>
      </c>
    </row>
    <row r="219" spans="3:14" x14ac:dyDescent="0.25">
      <c r="C219" s="5" t="str">
        <f t="shared" si="47"/>
        <v>ЩР</v>
      </c>
      <c r="D219" s="5" t="str">
        <f t="shared" si="48"/>
        <v>R.1.05.2</v>
      </c>
      <c r="E219" s="96"/>
      <c r="F219" s="5" t="str">
        <f t="shared" si="49"/>
        <v>L1</v>
      </c>
      <c r="G219" s="5" t="str">
        <f t="shared" si="56"/>
        <v>L1</v>
      </c>
      <c r="H219" s="70">
        <f t="shared" si="53"/>
        <v>0.1</v>
      </c>
      <c r="I219" s="5" t="str">
        <f t="shared" si="50"/>
        <v>Розеточная группа  Пом. №05 Полотенцесушитель</v>
      </c>
      <c r="J219" s="5">
        <f t="shared" si="54"/>
        <v>0</v>
      </c>
      <c r="K219" s="5">
        <f t="shared" si="55"/>
        <v>0.95</v>
      </c>
      <c r="L219" s="5">
        <f t="shared" si="57"/>
        <v>9.5000000000000001E-2</v>
      </c>
      <c r="M219" t="e">
        <f t="shared" si="51"/>
        <v>#REF!</v>
      </c>
      <c r="N219" s="18" t="str">
        <f t="shared" si="52"/>
        <v>ЩРL1</v>
      </c>
    </row>
    <row r="220" spans="3:14" x14ac:dyDescent="0.25">
      <c r="C220" s="5" t="str">
        <f t="shared" si="47"/>
        <v>ЩР</v>
      </c>
      <c r="D220" s="5" t="str">
        <f t="shared" si="48"/>
        <v>R.1.11.2</v>
      </c>
      <c r="E220" s="96"/>
      <c r="F220" s="5" t="str">
        <f t="shared" si="49"/>
        <v>L2</v>
      </c>
      <c r="G220" s="5" t="str">
        <f t="shared" si="56"/>
        <v>L2</v>
      </c>
      <c r="H220" s="70">
        <f t="shared" si="53"/>
        <v>0.06</v>
      </c>
      <c r="I220" s="5" t="str">
        <f t="shared" si="50"/>
        <v>Розеточная группа  Пом. №11 Полотенцесушитель</v>
      </c>
      <c r="J220" s="5">
        <f t="shared" si="54"/>
        <v>0</v>
      </c>
      <c r="K220" s="5">
        <f t="shared" si="55"/>
        <v>0.95</v>
      </c>
      <c r="L220" s="5">
        <f t="shared" si="57"/>
        <v>5.6999999999999995E-2</v>
      </c>
      <c r="M220" t="e">
        <f t="shared" si="51"/>
        <v>#REF!</v>
      </c>
      <c r="N220" s="18" t="str">
        <f t="shared" si="52"/>
        <v>ЩРL2</v>
      </c>
    </row>
    <row r="221" spans="3:14" x14ac:dyDescent="0.25">
      <c r="C221" s="5" t="str">
        <f t="shared" si="47"/>
        <v>ЩР</v>
      </c>
      <c r="D221" s="5" t="str">
        <f t="shared" si="48"/>
        <v>R.1.11.4</v>
      </c>
      <c r="E221" s="96"/>
      <c r="F221" s="5" t="str">
        <f t="shared" si="49"/>
        <v>L3</v>
      </c>
      <c r="G221" s="5" t="str">
        <f t="shared" si="56"/>
        <v>L3</v>
      </c>
      <c r="H221" s="70">
        <f t="shared" si="53"/>
        <v>0.1</v>
      </c>
      <c r="I221" s="5" t="str">
        <f t="shared" si="50"/>
        <v>Розеточная группа  Пом. №11 Полотенцесушитель</v>
      </c>
      <c r="J221" s="5">
        <f t="shared" si="54"/>
        <v>0</v>
      </c>
      <c r="K221" s="5">
        <f t="shared" si="55"/>
        <v>0.95</v>
      </c>
      <c r="L221" s="5">
        <f t="shared" si="57"/>
        <v>9.5000000000000001E-2</v>
      </c>
      <c r="M221" t="e">
        <f t="shared" si="51"/>
        <v>#REF!</v>
      </c>
      <c r="N221" s="18" t="str">
        <f t="shared" si="52"/>
        <v>ЩРL3</v>
      </c>
    </row>
    <row r="222" spans="3:14" x14ac:dyDescent="0.25">
      <c r="C222" s="5" t="str">
        <f t="shared" si="47"/>
        <v>ЩР</v>
      </c>
      <c r="D222" s="5" t="str">
        <f t="shared" si="48"/>
        <v>R.1.17.2</v>
      </c>
      <c r="E222" s="96"/>
      <c r="F222" s="5" t="str">
        <f t="shared" si="49"/>
        <v>L1</v>
      </c>
      <c r="G222" s="5" t="str">
        <f t="shared" si="56"/>
        <v>L1</v>
      </c>
      <c r="H222" s="70">
        <f t="shared" si="53"/>
        <v>0.1</v>
      </c>
      <c r="I222" s="5" t="str">
        <f t="shared" si="50"/>
        <v>Розеточная группа  Пом. №17 Полотенцесушитель</v>
      </c>
      <c r="J222" s="5">
        <f t="shared" si="54"/>
        <v>0</v>
      </c>
      <c r="K222" s="5">
        <f t="shared" si="55"/>
        <v>0.95</v>
      </c>
      <c r="L222" s="5">
        <f t="shared" si="57"/>
        <v>9.5000000000000001E-2</v>
      </c>
      <c r="M222" t="e">
        <f t="shared" si="51"/>
        <v>#REF!</v>
      </c>
      <c r="N222" s="18" t="str">
        <f t="shared" si="52"/>
        <v>ЩРL1</v>
      </c>
    </row>
    <row r="223" spans="3:14" x14ac:dyDescent="0.25">
      <c r="C223" s="5" t="str">
        <f t="shared" si="47"/>
        <v>ЩР</v>
      </c>
      <c r="D223" s="5" t="str">
        <f t="shared" si="48"/>
        <v>R.1.18.2</v>
      </c>
      <c r="E223" s="96"/>
      <c r="F223" s="5" t="str">
        <f t="shared" si="49"/>
        <v>L2</v>
      </c>
      <c r="G223" s="5" t="str">
        <f t="shared" si="56"/>
        <v>L2</v>
      </c>
      <c r="H223" s="70">
        <f t="shared" si="53"/>
        <v>0.1</v>
      </c>
      <c r="I223" s="5" t="str">
        <f t="shared" si="50"/>
        <v>Розеточная группа  Пом. №18 Полотенцесушитель</v>
      </c>
      <c r="J223" s="5">
        <f t="shared" si="54"/>
        <v>0</v>
      </c>
      <c r="K223" s="5">
        <f t="shared" si="55"/>
        <v>0.95</v>
      </c>
      <c r="L223" s="5">
        <f t="shared" si="57"/>
        <v>9.5000000000000001E-2</v>
      </c>
      <c r="M223" t="e">
        <f t="shared" si="51"/>
        <v>#REF!</v>
      </c>
      <c r="N223" s="18" t="str">
        <f t="shared" si="52"/>
        <v>ЩРL2</v>
      </c>
    </row>
    <row r="224" spans="3:14" x14ac:dyDescent="0.25">
      <c r="C224" s="5" t="str">
        <f t="shared" si="47"/>
        <v>ЩР</v>
      </c>
      <c r="D224" s="5" t="str">
        <f t="shared" si="48"/>
        <v>ТП.1.11.1</v>
      </c>
      <c r="E224" s="96"/>
      <c r="F224" s="5" t="str">
        <f t="shared" si="49"/>
        <v>L3</v>
      </c>
      <c r="G224" s="5" t="str">
        <f t="shared" si="56"/>
        <v>L3</v>
      </c>
      <c r="H224" s="70">
        <f t="shared" si="53"/>
        <v>0.3</v>
      </c>
      <c r="I224" s="5" t="str">
        <f t="shared" si="50"/>
        <v>Теплый пол  Пом. №11</v>
      </c>
      <c r="J224" s="5">
        <f t="shared" si="54"/>
        <v>0</v>
      </c>
      <c r="K224" s="5">
        <f t="shared" si="55"/>
        <v>0.95</v>
      </c>
      <c r="L224" s="5">
        <f t="shared" si="57"/>
        <v>0.28499999999999998</v>
      </c>
      <c r="M224" t="e">
        <f t="shared" si="51"/>
        <v>#REF!</v>
      </c>
      <c r="N224" s="18" t="str">
        <f t="shared" si="52"/>
        <v>ЩРL3</v>
      </c>
    </row>
    <row r="225" spans="3:14" x14ac:dyDescent="0.25">
      <c r="C225" s="5" t="str">
        <f t="shared" si="47"/>
        <v>ЩР</v>
      </c>
      <c r="D225" s="5" t="str">
        <f t="shared" si="48"/>
        <v>КУП.1.03.1</v>
      </c>
      <c r="E225" s="96"/>
      <c r="F225" s="5" t="str">
        <f t="shared" si="49"/>
        <v>L3</v>
      </c>
      <c r="G225" s="5" t="str">
        <f t="shared" si="56"/>
        <v>L3</v>
      </c>
      <c r="H225" s="70">
        <f t="shared" si="53"/>
        <v>0</v>
      </c>
      <c r="I225" s="5" t="str">
        <f t="shared" si="50"/>
        <v>Коробка уравнивания потенциалов  Пом. №03</v>
      </c>
      <c r="J225" s="5">
        <f t="shared" si="54"/>
        <v>0</v>
      </c>
      <c r="K225" s="5">
        <f t="shared" si="55"/>
        <v>0.95</v>
      </c>
      <c r="L225" s="5">
        <f t="shared" si="57"/>
        <v>0</v>
      </c>
      <c r="M225" t="e">
        <f t="shared" si="51"/>
        <v>#REF!</v>
      </c>
      <c r="N225" s="18" t="str">
        <f t="shared" si="52"/>
        <v>ЩРL3</v>
      </c>
    </row>
    <row r="226" spans="3:14" x14ac:dyDescent="0.25">
      <c r="C226" s="5" t="str">
        <f t="shared" si="47"/>
        <v>ЩР</v>
      </c>
      <c r="D226" s="5" t="str">
        <f t="shared" si="48"/>
        <v>PE.1.03.1</v>
      </c>
      <c r="E226" s="96"/>
      <c r="F226" s="5" t="str">
        <f t="shared" si="49"/>
        <v>L1</v>
      </c>
      <c r="G226" s="5" t="str">
        <f t="shared" si="56"/>
        <v>L1</v>
      </c>
      <c r="H226" s="70">
        <f t="shared" si="53"/>
        <v>0</v>
      </c>
      <c r="I226" s="5" t="str">
        <f t="shared" si="50"/>
        <v>Заземляющая шина  Пом. №03</v>
      </c>
      <c r="J226" s="5">
        <f t="shared" si="54"/>
        <v>0</v>
      </c>
      <c r="K226" s="5">
        <f t="shared" si="55"/>
        <v>0.95</v>
      </c>
      <c r="L226" s="5">
        <f t="shared" si="57"/>
        <v>0</v>
      </c>
      <c r="M226" t="e">
        <f t="shared" si="51"/>
        <v>#REF!</v>
      </c>
      <c r="N226" s="18" t="str">
        <f t="shared" si="52"/>
        <v>ЩРL1</v>
      </c>
    </row>
    <row r="227" spans="3:14" x14ac:dyDescent="0.25">
      <c r="C227" s="5" t="str">
        <f t="shared" si="47"/>
        <v>ЩР</v>
      </c>
      <c r="D227" s="5" t="str">
        <f t="shared" si="48"/>
        <v>PE.1.03.2</v>
      </c>
      <c r="E227" s="96"/>
      <c r="F227" s="5" t="str">
        <f t="shared" si="49"/>
        <v>L2</v>
      </c>
      <c r="G227" s="5" t="str">
        <f t="shared" si="56"/>
        <v>L2</v>
      </c>
      <c r="H227" s="70">
        <f t="shared" si="53"/>
        <v>0</v>
      </c>
      <c r="I227" s="5" t="str">
        <f t="shared" si="50"/>
        <v>Заземляющая шина  Пом. №03</v>
      </c>
      <c r="J227" s="5">
        <f t="shared" si="54"/>
        <v>0</v>
      </c>
      <c r="K227" s="5">
        <f t="shared" si="55"/>
        <v>0.95</v>
      </c>
      <c r="L227" s="5">
        <f t="shared" si="57"/>
        <v>0</v>
      </c>
      <c r="M227" t="e">
        <f t="shared" si="51"/>
        <v>#REF!</v>
      </c>
      <c r="N227" s="18" t="str">
        <f t="shared" si="52"/>
        <v>ЩРL2</v>
      </c>
    </row>
    <row r="228" spans="3:14" x14ac:dyDescent="0.25">
      <c r="C228" s="5" t="str">
        <f t="shared" si="47"/>
        <v>ЩР</v>
      </c>
      <c r="D228" s="5" t="str">
        <f t="shared" si="48"/>
        <v>PE.1.03.3</v>
      </c>
      <c r="E228" s="96"/>
      <c r="F228" s="5" t="str">
        <f t="shared" si="49"/>
        <v>L3</v>
      </c>
      <c r="G228" s="5" t="str">
        <f t="shared" si="56"/>
        <v>L3</v>
      </c>
      <c r="H228" s="70">
        <f t="shared" si="53"/>
        <v>0</v>
      </c>
      <c r="I228" s="5" t="str">
        <f t="shared" si="50"/>
        <v>Заземляющая шина  Пом. №03</v>
      </c>
      <c r="J228" s="5">
        <f t="shared" si="54"/>
        <v>0</v>
      </c>
      <c r="K228" s="5">
        <f t="shared" si="55"/>
        <v>0.95</v>
      </c>
      <c r="L228" s="5">
        <f t="shared" si="57"/>
        <v>0</v>
      </c>
      <c r="M228" t="e">
        <f t="shared" si="51"/>
        <v>#REF!</v>
      </c>
      <c r="N228" s="18" t="str">
        <f t="shared" si="52"/>
        <v>ЩРL3</v>
      </c>
    </row>
    <row r="229" spans="3:14" x14ac:dyDescent="0.25">
      <c r="C229" s="5" t="str">
        <f t="shared" si="47"/>
        <v>ЩР</v>
      </c>
      <c r="D229" s="5" t="str">
        <f t="shared" si="48"/>
        <v>PE.1.03.4</v>
      </c>
      <c r="E229" s="96"/>
      <c r="F229" s="5" t="str">
        <f t="shared" si="49"/>
        <v>L1</v>
      </c>
      <c r="G229" s="5" t="str">
        <f t="shared" si="56"/>
        <v>L1</v>
      </c>
      <c r="H229" s="70">
        <f t="shared" si="53"/>
        <v>0</v>
      </c>
      <c r="I229" s="5" t="str">
        <f t="shared" si="50"/>
        <v>Заземляющая шина  Пом. №03</v>
      </c>
      <c r="J229" s="5">
        <f t="shared" si="54"/>
        <v>0</v>
      </c>
      <c r="K229" s="5">
        <f t="shared" si="55"/>
        <v>0.95</v>
      </c>
      <c r="L229" s="5">
        <f t="shared" si="57"/>
        <v>0</v>
      </c>
      <c r="M229" t="e">
        <f t="shared" si="51"/>
        <v>#REF!</v>
      </c>
      <c r="N229" s="18" t="str">
        <f t="shared" si="52"/>
        <v>ЩРL1</v>
      </c>
    </row>
    <row r="230" spans="3:14" x14ac:dyDescent="0.25">
      <c r="C230" s="5" t="str">
        <f t="shared" si="47"/>
        <v>ЩР</v>
      </c>
      <c r="D230" s="5" t="str">
        <f t="shared" si="48"/>
        <v>КУП.1.04.1</v>
      </c>
      <c r="E230" s="96"/>
      <c r="F230" s="5" t="str">
        <f t="shared" si="49"/>
        <v>L2</v>
      </c>
      <c r="G230" s="5" t="str">
        <f t="shared" si="56"/>
        <v>L2</v>
      </c>
      <c r="H230" s="70">
        <f t="shared" si="53"/>
        <v>0</v>
      </c>
      <c r="I230" s="5" t="str">
        <f t="shared" si="50"/>
        <v>Коробка уравнивания потенциалов  Пом. №04</v>
      </c>
      <c r="J230" s="5">
        <f t="shared" si="54"/>
        <v>0</v>
      </c>
      <c r="K230" s="5">
        <f t="shared" si="55"/>
        <v>0.95</v>
      </c>
      <c r="L230" s="5">
        <f t="shared" si="57"/>
        <v>0</v>
      </c>
      <c r="M230" t="e">
        <f t="shared" si="51"/>
        <v>#REF!</v>
      </c>
      <c r="N230" s="18" t="str">
        <f t="shared" si="52"/>
        <v>ЩРL2</v>
      </c>
    </row>
    <row r="231" spans="3:14" x14ac:dyDescent="0.25">
      <c r="C231" s="5" t="str">
        <f t="shared" si="47"/>
        <v>ЩР</v>
      </c>
      <c r="D231" s="5" t="str">
        <f t="shared" si="48"/>
        <v>PE.1.04.1</v>
      </c>
      <c r="E231" s="96"/>
      <c r="F231" s="5" t="str">
        <f t="shared" si="49"/>
        <v>L3</v>
      </c>
      <c r="G231" s="5" t="str">
        <f t="shared" si="56"/>
        <v>L3</v>
      </c>
      <c r="H231" s="70">
        <f t="shared" si="53"/>
        <v>0</v>
      </c>
      <c r="I231" s="5" t="str">
        <f t="shared" si="50"/>
        <v>Заземляющая шина  Пом. №04</v>
      </c>
      <c r="J231" s="5">
        <f t="shared" si="54"/>
        <v>0</v>
      </c>
      <c r="K231" s="5">
        <f t="shared" si="55"/>
        <v>0.95</v>
      </c>
      <c r="L231" s="5">
        <f t="shared" si="57"/>
        <v>0</v>
      </c>
      <c r="M231" t="e">
        <f t="shared" si="51"/>
        <v>#REF!</v>
      </c>
      <c r="N231" s="18" t="str">
        <f t="shared" si="52"/>
        <v>ЩРL3</v>
      </c>
    </row>
    <row r="232" spans="3:14" x14ac:dyDescent="0.25">
      <c r="C232" s="5" t="str">
        <f t="shared" si="47"/>
        <v>ЩР</v>
      </c>
      <c r="D232" s="5" t="str">
        <f t="shared" si="48"/>
        <v>КУП.1.05.1</v>
      </c>
      <c r="E232" s="96"/>
      <c r="F232" s="5" t="str">
        <f t="shared" si="49"/>
        <v>L1</v>
      </c>
      <c r="G232" s="5" t="str">
        <f t="shared" si="56"/>
        <v>L1</v>
      </c>
      <c r="H232" s="70">
        <f t="shared" si="53"/>
        <v>0</v>
      </c>
      <c r="I232" s="5" t="str">
        <f t="shared" si="50"/>
        <v>Коробка уравнивания потенциалов  Пом. №05</v>
      </c>
      <c r="J232" s="5">
        <f t="shared" si="54"/>
        <v>0</v>
      </c>
      <c r="K232" s="5">
        <f t="shared" si="55"/>
        <v>0.95</v>
      </c>
      <c r="L232" s="5">
        <f t="shared" si="57"/>
        <v>0</v>
      </c>
      <c r="M232" t="e">
        <f t="shared" si="51"/>
        <v>#REF!</v>
      </c>
      <c r="N232" s="18" t="str">
        <f t="shared" si="52"/>
        <v>ЩРL1</v>
      </c>
    </row>
    <row r="233" spans="3:14" x14ac:dyDescent="0.25">
      <c r="C233" s="5" t="str">
        <f t="shared" si="47"/>
        <v>ЩР</v>
      </c>
      <c r="D233" s="5" t="str">
        <f t="shared" si="48"/>
        <v>PE.1.05.1</v>
      </c>
      <c r="E233" s="96"/>
      <c r="F233" s="5" t="str">
        <f t="shared" si="49"/>
        <v>L2</v>
      </c>
      <c r="G233" s="5" t="str">
        <f t="shared" si="56"/>
        <v>L2</v>
      </c>
      <c r="H233" s="70">
        <f t="shared" si="53"/>
        <v>0</v>
      </c>
      <c r="I233" s="5" t="str">
        <f t="shared" si="50"/>
        <v>Заземляющая шина  Пом. №05</v>
      </c>
      <c r="J233" s="5">
        <f t="shared" si="54"/>
        <v>0</v>
      </c>
      <c r="K233" s="5">
        <f t="shared" si="55"/>
        <v>0.95</v>
      </c>
      <c r="L233" s="5">
        <f t="shared" si="57"/>
        <v>0</v>
      </c>
      <c r="M233" t="e">
        <f t="shared" si="51"/>
        <v>#REF!</v>
      </c>
      <c r="N233" s="18" t="str">
        <f t="shared" si="52"/>
        <v>ЩРL2</v>
      </c>
    </row>
    <row r="234" spans="3:14" x14ac:dyDescent="0.25">
      <c r="C234" s="5" t="str">
        <f t="shared" si="47"/>
        <v>ЩР</v>
      </c>
      <c r="D234" s="5" t="str">
        <f t="shared" si="48"/>
        <v>PE.1.05.2</v>
      </c>
      <c r="E234" s="96"/>
      <c r="F234" s="5" t="str">
        <f t="shared" si="49"/>
        <v>L3</v>
      </c>
      <c r="G234" s="5" t="str">
        <f t="shared" si="56"/>
        <v>L3</v>
      </c>
      <c r="H234" s="70">
        <f t="shared" si="53"/>
        <v>0</v>
      </c>
      <c r="I234" s="5" t="str">
        <f t="shared" si="50"/>
        <v>Заземляющая шина  Пом. №05</v>
      </c>
      <c r="J234" s="5">
        <f t="shared" si="54"/>
        <v>0</v>
      </c>
      <c r="K234" s="5">
        <f t="shared" si="55"/>
        <v>0.95</v>
      </c>
      <c r="L234" s="5">
        <f t="shared" si="57"/>
        <v>0</v>
      </c>
      <c r="M234" t="e">
        <f t="shared" si="51"/>
        <v>#REF!</v>
      </c>
      <c r="N234" s="18" t="str">
        <f t="shared" si="52"/>
        <v>ЩРL3</v>
      </c>
    </row>
    <row r="235" spans="3:14" x14ac:dyDescent="0.25">
      <c r="C235" s="5" t="str">
        <f t="shared" si="47"/>
        <v>ЩР</v>
      </c>
      <c r="D235" s="5" t="str">
        <f t="shared" si="48"/>
        <v>КУП.1.11.1</v>
      </c>
      <c r="E235" s="96"/>
      <c r="F235" s="5" t="str">
        <f t="shared" si="49"/>
        <v>L1</v>
      </c>
      <c r="G235" s="5" t="str">
        <f t="shared" si="56"/>
        <v>L1</v>
      </c>
      <c r="H235" s="70">
        <f t="shared" si="53"/>
        <v>0</v>
      </c>
      <c r="I235" s="5" t="str">
        <f t="shared" si="50"/>
        <v>Коробка уравнивания потенциалов  Пом. №11</v>
      </c>
      <c r="J235" s="5">
        <f t="shared" si="54"/>
        <v>0</v>
      </c>
      <c r="K235" s="5">
        <f t="shared" si="55"/>
        <v>0.95</v>
      </c>
      <c r="L235" s="5">
        <f t="shared" si="57"/>
        <v>0</v>
      </c>
      <c r="M235" t="e">
        <f t="shared" si="51"/>
        <v>#REF!</v>
      </c>
      <c r="N235" s="18" t="str">
        <f t="shared" si="52"/>
        <v>ЩРL1</v>
      </c>
    </row>
    <row r="236" spans="3:14" x14ac:dyDescent="0.25">
      <c r="C236" s="5" t="str">
        <f t="shared" si="47"/>
        <v>ЩР</v>
      </c>
      <c r="D236" s="5" t="str">
        <f t="shared" si="48"/>
        <v>PE.1.11.1</v>
      </c>
      <c r="E236" s="96"/>
      <c r="F236" s="5" t="str">
        <f t="shared" si="49"/>
        <v>L2</v>
      </c>
      <c r="G236" s="5" t="str">
        <f t="shared" si="56"/>
        <v>L2</v>
      </c>
      <c r="H236" s="70">
        <f t="shared" si="53"/>
        <v>0</v>
      </c>
      <c r="I236" s="5" t="str">
        <f t="shared" si="50"/>
        <v>Заземляющая шина  Пом. №11</v>
      </c>
      <c r="J236" s="5">
        <f t="shared" si="54"/>
        <v>0</v>
      </c>
      <c r="K236" s="5">
        <f t="shared" si="55"/>
        <v>0.95</v>
      </c>
      <c r="L236" s="5">
        <f t="shared" si="57"/>
        <v>0</v>
      </c>
      <c r="M236" t="e">
        <f t="shared" si="51"/>
        <v>#REF!</v>
      </c>
      <c r="N236" s="18" t="str">
        <f t="shared" si="52"/>
        <v>ЩРL2</v>
      </c>
    </row>
    <row r="237" spans="3:14" x14ac:dyDescent="0.25">
      <c r="C237" s="5" t="str">
        <f t="shared" si="47"/>
        <v>ЩР</v>
      </c>
      <c r="D237" s="5" t="str">
        <f t="shared" si="48"/>
        <v>PE.1.11.2</v>
      </c>
      <c r="E237" s="96"/>
      <c r="F237" s="5" t="str">
        <f t="shared" si="49"/>
        <v>L3</v>
      </c>
      <c r="G237" s="5" t="str">
        <f t="shared" si="56"/>
        <v>L3</v>
      </c>
      <c r="H237" s="70">
        <f t="shared" si="53"/>
        <v>0</v>
      </c>
      <c r="I237" s="5" t="str">
        <f t="shared" si="50"/>
        <v>Заземляющая шина  Пом. №11</v>
      </c>
      <c r="J237" s="5">
        <f t="shared" si="54"/>
        <v>0</v>
      </c>
      <c r="K237" s="5">
        <f t="shared" si="55"/>
        <v>0.95</v>
      </c>
      <c r="L237" s="5">
        <f t="shared" si="57"/>
        <v>0</v>
      </c>
      <c r="M237" t="e">
        <f t="shared" si="51"/>
        <v>#REF!</v>
      </c>
      <c r="N237" s="18" t="str">
        <f t="shared" si="52"/>
        <v>ЩРL3</v>
      </c>
    </row>
    <row r="238" spans="3:14" x14ac:dyDescent="0.25">
      <c r="C238" s="5" t="str">
        <f t="shared" si="47"/>
        <v>ЩР</v>
      </c>
      <c r="D238" s="5" t="str">
        <f t="shared" si="48"/>
        <v>PE.1.11.3</v>
      </c>
      <c r="E238" s="96"/>
      <c r="F238" s="5" t="str">
        <f t="shared" si="49"/>
        <v>L1</v>
      </c>
      <c r="G238" s="5" t="str">
        <f t="shared" si="56"/>
        <v>L1</v>
      </c>
      <c r="H238" s="70">
        <f t="shared" si="53"/>
        <v>0</v>
      </c>
      <c r="I238" s="5" t="str">
        <f t="shared" si="50"/>
        <v>Заземляющая шина  Пом. №11</v>
      </c>
      <c r="J238" s="5">
        <f t="shared" si="54"/>
        <v>0</v>
      </c>
      <c r="K238" s="5">
        <f t="shared" si="55"/>
        <v>0.95</v>
      </c>
      <c r="L238" s="5">
        <f t="shared" si="57"/>
        <v>0</v>
      </c>
      <c r="M238" t="e">
        <f t="shared" si="51"/>
        <v>#REF!</v>
      </c>
      <c r="N238" s="18" t="str">
        <f t="shared" si="52"/>
        <v>ЩРL1</v>
      </c>
    </row>
    <row r="239" spans="3:14" x14ac:dyDescent="0.25">
      <c r="C239" s="5" t="str">
        <f t="shared" si="47"/>
        <v>ЩР</v>
      </c>
      <c r="D239" s="5" t="str">
        <f t="shared" si="48"/>
        <v>PE.1.11.4</v>
      </c>
      <c r="E239" s="96"/>
      <c r="F239" s="5" t="str">
        <f t="shared" si="49"/>
        <v>L2</v>
      </c>
      <c r="G239" s="5" t="str">
        <f t="shared" si="56"/>
        <v>L2</v>
      </c>
      <c r="H239" s="70">
        <f t="shared" si="53"/>
        <v>0</v>
      </c>
      <c r="I239" s="5" t="str">
        <f t="shared" si="50"/>
        <v>Заземляющая шина  Пом. №11</v>
      </c>
      <c r="J239" s="5">
        <f t="shared" si="54"/>
        <v>0</v>
      </c>
      <c r="K239" s="5">
        <f t="shared" si="55"/>
        <v>0.95</v>
      </c>
      <c r="L239" s="5">
        <f t="shared" si="57"/>
        <v>0</v>
      </c>
      <c r="M239" t="e">
        <f t="shared" si="51"/>
        <v>#REF!</v>
      </c>
      <c r="N239" s="18" t="str">
        <f t="shared" si="52"/>
        <v>ЩРL2</v>
      </c>
    </row>
    <row r="240" spans="3:14" x14ac:dyDescent="0.25">
      <c r="C240" s="5" t="str">
        <f t="shared" si="47"/>
        <v>ЩР</v>
      </c>
      <c r="D240" s="5" t="str">
        <f t="shared" si="48"/>
        <v>PE.1.11.5</v>
      </c>
      <c r="E240" s="96"/>
      <c r="F240" s="5" t="str">
        <f t="shared" si="49"/>
        <v>L2</v>
      </c>
      <c r="G240" s="5" t="str">
        <f t="shared" si="56"/>
        <v>L2</v>
      </c>
      <c r="H240" s="70">
        <f t="shared" si="53"/>
        <v>0</v>
      </c>
      <c r="I240" s="5" t="str">
        <f t="shared" si="50"/>
        <v>Заземляющая шина  Пом. №11</v>
      </c>
      <c r="J240" s="5">
        <f t="shared" si="54"/>
        <v>0</v>
      </c>
      <c r="K240" s="5">
        <f t="shared" si="55"/>
        <v>0.95</v>
      </c>
      <c r="L240" s="5">
        <f t="shared" si="57"/>
        <v>0</v>
      </c>
      <c r="M240" t="e">
        <f t="shared" si="51"/>
        <v>#REF!</v>
      </c>
      <c r="N240" s="18" t="str">
        <f t="shared" si="52"/>
        <v>ЩРL2</v>
      </c>
    </row>
    <row r="241" spans="3:14" x14ac:dyDescent="0.25">
      <c r="C241" s="5" t="str">
        <f t="shared" si="47"/>
        <v>ЩР</v>
      </c>
      <c r="D241" s="5" t="str">
        <f t="shared" si="48"/>
        <v>PE.1.11.6</v>
      </c>
      <c r="E241" s="96"/>
      <c r="F241" s="5" t="str">
        <f t="shared" si="49"/>
        <v>L3</v>
      </c>
      <c r="G241" s="5" t="str">
        <f t="shared" si="56"/>
        <v>L3</v>
      </c>
      <c r="H241" s="70">
        <f t="shared" si="53"/>
        <v>0</v>
      </c>
      <c r="I241" s="5" t="str">
        <f t="shared" si="50"/>
        <v>Заземляющая шина  Пом. №11</v>
      </c>
      <c r="J241" s="5">
        <f t="shared" si="54"/>
        <v>0</v>
      </c>
      <c r="K241" s="5">
        <f t="shared" si="55"/>
        <v>0.95</v>
      </c>
      <c r="L241" s="5">
        <f t="shared" si="57"/>
        <v>0</v>
      </c>
      <c r="M241" t="e">
        <f t="shared" si="51"/>
        <v>#REF!</v>
      </c>
      <c r="N241" s="18" t="str">
        <f t="shared" si="52"/>
        <v>ЩРL3</v>
      </c>
    </row>
    <row r="242" spans="3:14" x14ac:dyDescent="0.25">
      <c r="C242" s="5" t="str">
        <f t="shared" si="47"/>
        <v>ЩР</v>
      </c>
      <c r="D242" s="5" t="str">
        <f t="shared" si="48"/>
        <v>PE.1.11.7</v>
      </c>
      <c r="E242" s="96"/>
      <c r="F242" s="5" t="str">
        <f t="shared" si="49"/>
        <v>L1</v>
      </c>
      <c r="G242" s="5" t="str">
        <f t="shared" si="56"/>
        <v>L1</v>
      </c>
      <c r="H242" s="70">
        <f t="shared" si="53"/>
        <v>0</v>
      </c>
      <c r="I242" s="5" t="str">
        <f t="shared" si="50"/>
        <v>Заземляющая шина  Пом. №11</v>
      </c>
      <c r="J242" s="5">
        <f t="shared" si="54"/>
        <v>0</v>
      </c>
      <c r="K242" s="5">
        <f t="shared" si="55"/>
        <v>0.95</v>
      </c>
      <c r="L242" s="5">
        <f t="shared" si="57"/>
        <v>0</v>
      </c>
      <c r="M242" t="e">
        <f t="shared" si="51"/>
        <v>#REF!</v>
      </c>
      <c r="N242" s="18" t="str">
        <f t="shared" si="52"/>
        <v>ЩРL1</v>
      </c>
    </row>
    <row r="243" spans="3:14" x14ac:dyDescent="0.25">
      <c r="C243" s="5" t="str">
        <f t="shared" si="47"/>
        <v>ЩР</v>
      </c>
      <c r="D243" s="5" t="str">
        <f t="shared" si="48"/>
        <v>PE.1.11.8</v>
      </c>
      <c r="E243" s="96"/>
      <c r="F243" s="5" t="str">
        <f t="shared" si="49"/>
        <v>L2</v>
      </c>
      <c r="G243" s="5" t="str">
        <f t="shared" si="56"/>
        <v>L2</v>
      </c>
      <c r="H243" s="70">
        <f t="shared" si="53"/>
        <v>0</v>
      </c>
      <c r="I243" s="5" t="str">
        <f t="shared" si="50"/>
        <v>Заземляющая шина  Пом. №11</v>
      </c>
      <c r="J243" s="5">
        <f t="shared" si="54"/>
        <v>0</v>
      </c>
      <c r="K243" s="5">
        <f t="shared" si="55"/>
        <v>0.95</v>
      </c>
      <c r="L243" s="5">
        <f t="shared" si="57"/>
        <v>0</v>
      </c>
      <c r="M243" t="e">
        <f t="shared" si="51"/>
        <v>#REF!</v>
      </c>
      <c r="N243" s="18" t="str">
        <f t="shared" si="52"/>
        <v>ЩРL2</v>
      </c>
    </row>
    <row r="244" spans="3:14" x14ac:dyDescent="0.25">
      <c r="C244" s="5" t="str">
        <f t="shared" si="47"/>
        <v>ЩР</v>
      </c>
      <c r="D244" s="5" t="str">
        <f t="shared" si="48"/>
        <v>КУП.1.14.1</v>
      </c>
      <c r="E244" s="96"/>
      <c r="F244" s="5" t="str">
        <f t="shared" si="49"/>
        <v>L3</v>
      </c>
      <c r="G244" s="5" t="str">
        <f t="shared" si="56"/>
        <v>L3</v>
      </c>
      <c r="H244" s="70">
        <f t="shared" si="53"/>
        <v>0</v>
      </c>
      <c r="I244" s="5" t="str">
        <f t="shared" si="50"/>
        <v>Коробка уравнивания потенциалов  Пом. №14</v>
      </c>
      <c r="J244" s="5">
        <f t="shared" si="54"/>
        <v>0</v>
      </c>
      <c r="K244" s="5">
        <f t="shared" si="55"/>
        <v>0.95</v>
      </c>
      <c r="L244" s="5">
        <f t="shared" si="57"/>
        <v>0</v>
      </c>
      <c r="M244" t="e">
        <f t="shared" si="51"/>
        <v>#REF!</v>
      </c>
      <c r="N244" s="18" t="str">
        <f t="shared" si="52"/>
        <v>ЩРL3</v>
      </c>
    </row>
    <row r="245" spans="3:14" x14ac:dyDescent="0.25">
      <c r="C245" s="5" t="str">
        <f t="shared" si="47"/>
        <v>ЩР</v>
      </c>
      <c r="D245" s="5" t="str">
        <f t="shared" si="48"/>
        <v>PE.1.14.1</v>
      </c>
      <c r="E245" s="96"/>
      <c r="F245" s="5" t="str">
        <f t="shared" si="49"/>
        <v>L1</v>
      </c>
      <c r="G245" s="5" t="str">
        <f t="shared" si="56"/>
        <v>L1</v>
      </c>
      <c r="H245" s="70">
        <f t="shared" si="53"/>
        <v>0</v>
      </c>
      <c r="I245" s="5" t="str">
        <f t="shared" si="50"/>
        <v>Заземляющая шина  Пом. №14</v>
      </c>
      <c r="J245" s="5">
        <f t="shared" si="54"/>
        <v>0</v>
      </c>
      <c r="K245" s="5">
        <f t="shared" si="55"/>
        <v>0.95</v>
      </c>
      <c r="L245" s="5">
        <f t="shared" si="57"/>
        <v>0</v>
      </c>
      <c r="M245" t="e">
        <f t="shared" si="51"/>
        <v>#REF!</v>
      </c>
      <c r="N245" s="18" t="str">
        <f t="shared" si="52"/>
        <v>ЩРL1</v>
      </c>
    </row>
    <row r="246" spans="3:14" x14ac:dyDescent="0.25">
      <c r="C246" s="5" t="str">
        <f t="shared" si="47"/>
        <v>ЩР</v>
      </c>
      <c r="D246" s="5" t="str">
        <f t="shared" si="48"/>
        <v>PE.1.14.2</v>
      </c>
      <c r="E246" s="96"/>
      <c r="F246" s="5" t="str">
        <f t="shared" si="49"/>
        <v>L2</v>
      </c>
      <c r="G246" s="5" t="str">
        <f t="shared" si="56"/>
        <v>L2</v>
      </c>
      <c r="H246" s="70">
        <f t="shared" si="53"/>
        <v>0</v>
      </c>
      <c r="I246" s="5" t="str">
        <f t="shared" si="50"/>
        <v>Заземляющая шина  Пом. №14</v>
      </c>
      <c r="J246" s="5">
        <f t="shared" si="54"/>
        <v>0</v>
      </c>
      <c r="K246" s="5">
        <f t="shared" si="55"/>
        <v>0.95</v>
      </c>
      <c r="L246" s="5">
        <f t="shared" si="57"/>
        <v>0</v>
      </c>
      <c r="M246" t="e">
        <f t="shared" si="51"/>
        <v>#REF!</v>
      </c>
      <c r="N246" s="18" t="str">
        <f t="shared" si="52"/>
        <v>ЩРL2</v>
      </c>
    </row>
    <row r="247" spans="3:14" x14ac:dyDescent="0.25">
      <c r="C247" s="5" t="str">
        <f t="shared" si="47"/>
        <v>ЩР</v>
      </c>
      <c r="D247" s="5" t="str">
        <f t="shared" si="48"/>
        <v>PE.1.14.3</v>
      </c>
      <c r="E247" s="96"/>
      <c r="F247" s="5" t="str">
        <f t="shared" si="49"/>
        <v>L3</v>
      </c>
      <c r="G247" s="5" t="str">
        <f t="shared" si="56"/>
        <v>L3</v>
      </c>
      <c r="H247" s="70">
        <f t="shared" si="53"/>
        <v>0</v>
      </c>
      <c r="I247" s="5" t="str">
        <f t="shared" si="50"/>
        <v>Заземляющая шина  Пом. №14</v>
      </c>
      <c r="J247" s="5">
        <f t="shared" si="54"/>
        <v>0</v>
      </c>
      <c r="K247" s="5">
        <f t="shared" si="55"/>
        <v>0.95</v>
      </c>
      <c r="L247" s="5">
        <f t="shared" si="57"/>
        <v>0</v>
      </c>
      <c r="M247" t="e">
        <f t="shared" si="51"/>
        <v>#REF!</v>
      </c>
      <c r="N247" s="18" t="str">
        <f t="shared" si="52"/>
        <v>ЩРL3</v>
      </c>
    </row>
    <row r="248" spans="3:14" x14ac:dyDescent="0.25">
      <c r="C248" s="5" t="str">
        <f t="shared" si="47"/>
        <v>ЩР</v>
      </c>
      <c r="D248" s="5" t="str">
        <f t="shared" si="48"/>
        <v>PE.1.14.4</v>
      </c>
      <c r="E248" s="96"/>
      <c r="F248" s="5" t="str">
        <f t="shared" si="49"/>
        <v>L1</v>
      </c>
      <c r="G248" s="5" t="str">
        <f t="shared" si="56"/>
        <v>L1</v>
      </c>
      <c r="H248" s="70">
        <f t="shared" si="53"/>
        <v>0</v>
      </c>
      <c r="I248" s="5" t="str">
        <f t="shared" si="50"/>
        <v>Заземляющая шина  Пом. №14</v>
      </c>
      <c r="J248" s="5">
        <f t="shared" si="54"/>
        <v>0</v>
      </c>
      <c r="K248" s="5">
        <f t="shared" si="55"/>
        <v>0.95</v>
      </c>
      <c r="L248" s="5">
        <f t="shared" si="57"/>
        <v>0</v>
      </c>
      <c r="M248" t="e">
        <f t="shared" si="51"/>
        <v>#REF!</v>
      </c>
      <c r="N248" s="18" t="str">
        <f t="shared" si="52"/>
        <v>ЩРL1</v>
      </c>
    </row>
    <row r="249" spans="3:14" x14ac:dyDescent="0.25">
      <c r="C249" s="5" t="str">
        <f t="shared" si="47"/>
        <v>ЩР</v>
      </c>
      <c r="D249" s="5" t="str">
        <f t="shared" si="48"/>
        <v>PE.1.14.5</v>
      </c>
      <c r="E249" s="96"/>
      <c r="F249" s="5" t="str">
        <f t="shared" si="49"/>
        <v>L2</v>
      </c>
      <c r="G249" s="5" t="str">
        <f t="shared" si="56"/>
        <v>L2</v>
      </c>
      <c r="H249" s="70">
        <f t="shared" si="53"/>
        <v>0</v>
      </c>
      <c r="I249" s="5" t="str">
        <f t="shared" si="50"/>
        <v>Заземляющая шина  Пом. №14</v>
      </c>
      <c r="J249" s="5">
        <f t="shared" si="54"/>
        <v>0</v>
      </c>
      <c r="K249" s="5">
        <f t="shared" si="55"/>
        <v>0.95</v>
      </c>
      <c r="L249" s="5">
        <f t="shared" si="57"/>
        <v>0</v>
      </c>
      <c r="M249" t="e">
        <f t="shared" si="51"/>
        <v>#REF!</v>
      </c>
      <c r="N249" s="18" t="str">
        <f t="shared" si="52"/>
        <v>ЩРL2</v>
      </c>
    </row>
    <row r="250" spans="3:14" x14ac:dyDescent="0.25">
      <c r="C250" s="5" t="str">
        <f t="shared" si="47"/>
        <v>ЩР</v>
      </c>
      <c r="D250" s="5" t="str">
        <f t="shared" si="48"/>
        <v>КУП.1.15.1</v>
      </c>
      <c r="E250" s="96"/>
      <c r="F250" s="5" t="str">
        <f t="shared" si="49"/>
        <v>L3</v>
      </c>
      <c r="G250" s="5" t="str">
        <f t="shared" si="56"/>
        <v>L3</v>
      </c>
      <c r="H250" s="70">
        <f t="shared" si="53"/>
        <v>0</v>
      </c>
      <c r="I250" s="5" t="str">
        <f t="shared" si="50"/>
        <v>Коробка уравнивания потенциалов  Пом. №15</v>
      </c>
      <c r="J250" s="5">
        <f t="shared" si="54"/>
        <v>0</v>
      </c>
      <c r="K250" s="5">
        <f t="shared" si="55"/>
        <v>0.95</v>
      </c>
      <c r="L250" s="5">
        <f t="shared" si="57"/>
        <v>0</v>
      </c>
      <c r="M250" t="e">
        <f t="shared" si="51"/>
        <v>#REF!</v>
      </c>
      <c r="N250" s="18" t="str">
        <f t="shared" si="52"/>
        <v>ЩРL3</v>
      </c>
    </row>
    <row r="251" spans="3:14" x14ac:dyDescent="0.25">
      <c r="C251" s="5" t="str">
        <f t="shared" si="47"/>
        <v>ЩР</v>
      </c>
      <c r="D251" s="5" t="str">
        <f t="shared" si="48"/>
        <v>PE.1.15.1</v>
      </c>
      <c r="E251" s="96"/>
      <c r="F251" s="5" t="str">
        <f t="shared" si="49"/>
        <v>L1</v>
      </c>
      <c r="G251" s="5" t="str">
        <f t="shared" si="56"/>
        <v>L1</v>
      </c>
      <c r="H251" s="70">
        <f t="shared" si="53"/>
        <v>0</v>
      </c>
      <c r="I251" s="5" t="str">
        <f t="shared" si="50"/>
        <v>Заземляющая шина  Пом. №15</v>
      </c>
      <c r="J251" s="5">
        <f t="shared" si="54"/>
        <v>0</v>
      </c>
      <c r="K251" s="5">
        <f t="shared" si="55"/>
        <v>0.95</v>
      </c>
      <c r="L251" s="5">
        <f t="shared" si="57"/>
        <v>0</v>
      </c>
      <c r="M251" t="e">
        <f t="shared" si="51"/>
        <v>#REF!</v>
      </c>
      <c r="N251" s="18" t="str">
        <f t="shared" si="52"/>
        <v>ЩРL1</v>
      </c>
    </row>
    <row r="252" spans="3:14" x14ac:dyDescent="0.25">
      <c r="C252" s="5" t="str">
        <f t="shared" si="47"/>
        <v>ЩР</v>
      </c>
      <c r="D252" s="5" t="str">
        <f t="shared" si="48"/>
        <v>PE.1.15.2</v>
      </c>
      <c r="E252" s="96"/>
      <c r="F252" s="5" t="str">
        <f t="shared" si="49"/>
        <v>L2</v>
      </c>
      <c r="G252" s="5" t="str">
        <f t="shared" si="56"/>
        <v>L2</v>
      </c>
      <c r="H252" s="70">
        <f t="shared" si="53"/>
        <v>0</v>
      </c>
      <c r="I252" s="5" t="str">
        <f t="shared" si="50"/>
        <v>Заземляющая шина  Пом. №15</v>
      </c>
      <c r="J252" s="5">
        <f t="shared" si="54"/>
        <v>0</v>
      </c>
      <c r="K252" s="5">
        <f t="shared" si="55"/>
        <v>0.95</v>
      </c>
      <c r="L252" s="5">
        <f t="shared" si="57"/>
        <v>0</v>
      </c>
      <c r="M252" t="e">
        <f t="shared" si="51"/>
        <v>#REF!</v>
      </c>
      <c r="N252" s="18" t="str">
        <f t="shared" si="52"/>
        <v>ЩРL2</v>
      </c>
    </row>
    <row r="253" spans="3:14" x14ac:dyDescent="0.25">
      <c r="C253" s="5" t="str">
        <f t="shared" si="47"/>
        <v>ЩР</v>
      </c>
      <c r="D253" s="5" t="str">
        <f t="shared" si="48"/>
        <v>PE.1.15.3</v>
      </c>
      <c r="E253" s="96"/>
      <c r="F253" s="5" t="str">
        <f t="shared" si="49"/>
        <v>L3</v>
      </c>
      <c r="G253" s="5" t="str">
        <f t="shared" si="56"/>
        <v>L3</v>
      </c>
      <c r="H253" s="70">
        <f t="shared" si="53"/>
        <v>0</v>
      </c>
      <c r="I253" s="5" t="str">
        <f t="shared" si="50"/>
        <v>Заземляющая шина  Пом. №15</v>
      </c>
      <c r="J253" s="5">
        <f t="shared" si="54"/>
        <v>0</v>
      </c>
      <c r="K253" s="5">
        <f t="shared" si="55"/>
        <v>0.95</v>
      </c>
      <c r="L253" s="5">
        <f t="shared" si="57"/>
        <v>0</v>
      </c>
      <c r="M253" t="e">
        <f t="shared" si="51"/>
        <v>#REF!</v>
      </c>
      <c r="N253" s="18" t="str">
        <f t="shared" si="52"/>
        <v>ЩРL3</v>
      </c>
    </row>
    <row r="254" spans="3:14" x14ac:dyDescent="0.25">
      <c r="C254" s="5" t="str">
        <f t="shared" si="47"/>
        <v>ЩР</v>
      </c>
      <c r="D254" s="5" t="str">
        <f t="shared" si="48"/>
        <v>PE.1.15.4</v>
      </c>
      <c r="E254" s="96"/>
      <c r="F254" s="5" t="str">
        <f t="shared" si="49"/>
        <v>L1</v>
      </c>
      <c r="G254" s="5" t="str">
        <f t="shared" si="56"/>
        <v>L1</v>
      </c>
      <c r="H254" s="70">
        <f t="shared" si="53"/>
        <v>0</v>
      </c>
      <c r="I254" s="5" t="str">
        <f t="shared" si="50"/>
        <v>Заземляющая шина  Пом. №15</v>
      </c>
      <c r="J254" s="5">
        <f t="shared" si="54"/>
        <v>0</v>
      </c>
      <c r="K254" s="5">
        <f t="shared" si="55"/>
        <v>0.95</v>
      </c>
      <c r="L254" s="5">
        <f t="shared" si="57"/>
        <v>0</v>
      </c>
      <c r="M254" t="e">
        <f t="shared" si="51"/>
        <v>#REF!</v>
      </c>
      <c r="N254" s="18" t="str">
        <f t="shared" si="52"/>
        <v>ЩРL1</v>
      </c>
    </row>
    <row r="255" spans="3:14" x14ac:dyDescent="0.25">
      <c r="C255" s="5" t="str">
        <f t="shared" si="47"/>
        <v>ЩР</v>
      </c>
      <c r="D255" s="5" t="str">
        <f t="shared" si="48"/>
        <v>PE.1.15.5</v>
      </c>
      <c r="E255" s="96"/>
      <c r="F255" s="5" t="str">
        <f t="shared" si="49"/>
        <v>L1</v>
      </c>
      <c r="G255" s="5" t="str">
        <f t="shared" si="56"/>
        <v>L1</v>
      </c>
      <c r="H255" s="70">
        <f t="shared" si="53"/>
        <v>0</v>
      </c>
      <c r="I255" s="5" t="str">
        <f t="shared" si="50"/>
        <v>Заземляющая шина  Пом. №15</v>
      </c>
      <c r="J255" s="5">
        <f t="shared" si="54"/>
        <v>0</v>
      </c>
      <c r="K255" s="5">
        <f t="shared" si="55"/>
        <v>0.95</v>
      </c>
      <c r="L255" s="5">
        <f t="shared" si="57"/>
        <v>0</v>
      </c>
      <c r="M255" t="e">
        <f t="shared" si="51"/>
        <v>#REF!</v>
      </c>
      <c r="N255" s="18" t="str">
        <f t="shared" si="52"/>
        <v>ЩРL1</v>
      </c>
    </row>
    <row r="256" spans="3:14" x14ac:dyDescent="0.25">
      <c r="C256" s="5" t="str">
        <f t="shared" si="47"/>
        <v>ЩР</v>
      </c>
      <c r="D256" s="5" t="str">
        <f t="shared" si="48"/>
        <v>PE.1.16.3</v>
      </c>
      <c r="E256" s="96"/>
      <c r="F256" s="5" t="str">
        <f t="shared" si="49"/>
        <v>L2</v>
      </c>
      <c r="G256" s="5" t="str">
        <f t="shared" si="56"/>
        <v>L2</v>
      </c>
      <c r="H256" s="70">
        <f t="shared" si="53"/>
        <v>0</v>
      </c>
      <c r="I256" s="5" t="str">
        <f t="shared" si="50"/>
        <v>Заземляющая шина  Пом. №16</v>
      </c>
      <c r="J256" s="5">
        <f t="shared" si="54"/>
        <v>0</v>
      </c>
      <c r="K256" s="5">
        <f t="shared" si="55"/>
        <v>0.95</v>
      </c>
      <c r="L256" s="5">
        <f t="shared" si="57"/>
        <v>0</v>
      </c>
      <c r="M256" t="e">
        <f t="shared" si="51"/>
        <v>#REF!</v>
      </c>
      <c r="N256" s="18" t="str">
        <f t="shared" si="52"/>
        <v>ЩРL2</v>
      </c>
    </row>
    <row r="257" spans="3:14" x14ac:dyDescent="0.25">
      <c r="C257" s="5" t="str">
        <f t="shared" si="47"/>
        <v>ЩР</v>
      </c>
      <c r="D257" s="5" t="str">
        <f t="shared" si="48"/>
        <v>КУП.1.17.1</v>
      </c>
      <c r="E257" s="96"/>
      <c r="F257" s="5" t="str">
        <f t="shared" si="49"/>
        <v>L3</v>
      </c>
      <c r="G257" s="5" t="str">
        <f t="shared" si="56"/>
        <v>L3</v>
      </c>
      <c r="H257" s="70">
        <f t="shared" si="53"/>
        <v>0</v>
      </c>
      <c r="I257" s="5" t="str">
        <f t="shared" si="50"/>
        <v>Коробка уравнивания потенциалов  Пом. №17</v>
      </c>
      <c r="J257" s="5">
        <f t="shared" si="54"/>
        <v>0</v>
      </c>
      <c r="K257" s="5">
        <f t="shared" si="55"/>
        <v>0.95</v>
      </c>
      <c r="L257" s="5">
        <f t="shared" si="57"/>
        <v>0</v>
      </c>
      <c r="M257" t="e">
        <f t="shared" si="51"/>
        <v>#REF!</v>
      </c>
      <c r="N257" s="18" t="str">
        <f t="shared" si="52"/>
        <v>ЩРL3</v>
      </c>
    </row>
    <row r="258" spans="3:14" x14ac:dyDescent="0.25">
      <c r="C258" s="5" t="str">
        <f t="shared" si="47"/>
        <v>ЩР</v>
      </c>
      <c r="D258" s="5" t="str">
        <f t="shared" si="48"/>
        <v>PE.1.17.1</v>
      </c>
      <c r="E258" s="96"/>
      <c r="F258" s="5" t="str">
        <f t="shared" si="49"/>
        <v>L1</v>
      </c>
      <c r="G258" s="5" t="str">
        <f t="shared" si="56"/>
        <v>L1</v>
      </c>
      <c r="H258" s="70">
        <f t="shared" si="53"/>
        <v>0</v>
      </c>
      <c r="I258" s="5" t="str">
        <f t="shared" si="50"/>
        <v>Заземляющая шина  Пом. №17</v>
      </c>
      <c r="J258" s="5">
        <f t="shared" si="54"/>
        <v>0</v>
      </c>
      <c r="K258" s="5">
        <f t="shared" si="55"/>
        <v>0.95</v>
      </c>
      <c r="L258" s="5">
        <f t="shared" si="57"/>
        <v>0</v>
      </c>
      <c r="M258" t="e">
        <f t="shared" si="51"/>
        <v>#REF!</v>
      </c>
      <c r="N258" s="18" t="str">
        <f t="shared" si="52"/>
        <v>ЩРL1</v>
      </c>
    </row>
    <row r="259" spans="3:14" x14ac:dyDescent="0.25">
      <c r="C259" s="5" t="str">
        <f t="shared" ref="C259:C322" si="58">VLOOKUP(ROW(257:257),Разбивка_нумерация_5,2,FALSE)</f>
        <v>ЩР</v>
      </c>
      <c r="D259" s="5" t="str">
        <f t="shared" ref="D259:D322" si="59">VLOOKUP(ROW(257:257),Разбивка_нумерация_5,4,FALSE)</f>
        <v>PE.1.17.2</v>
      </c>
      <c r="E259" s="96"/>
      <c r="F259" s="5" t="str">
        <f t="shared" ref="F259:F322" si="60">VLOOKUP(ROW(257:257),Разбивка_нумерация_5,16,FALSE)</f>
        <v>L2</v>
      </c>
      <c r="G259" s="5" t="str">
        <f t="shared" si="56"/>
        <v>L2</v>
      </c>
      <c r="H259" s="70">
        <f t="shared" si="53"/>
        <v>0</v>
      </c>
      <c r="I259" s="5" t="str">
        <f t="shared" ref="I259:I322" si="61">IFERROR(VLOOKUP(D259,Исходные_данные,36,FALSE),"")</f>
        <v>Заземляющая шина  Пом. №17</v>
      </c>
      <c r="J259" s="5">
        <f t="shared" si="54"/>
        <v>0</v>
      </c>
      <c r="K259" s="5">
        <f t="shared" si="55"/>
        <v>0.95</v>
      </c>
      <c r="L259" s="5">
        <f t="shared" si="57"/>
        <v>0</v>
      </c>
      <c r="M259" t="e">
        <f t="shared" ref="M259:M322" si="62">IF(ISBLANK(E259),M258,E259)</f>
        <v>#REF!</v>
      </c>
      <c r="N259" s="18" t="str">
        <f t="shared" ref="N259:N322" si="63">C259&amp;G259</f>
        <v>ЩРL2</v>
      </c>
    </row>
    <row r="260" spans="3:14" x14ac:dyDescent="0.25">
      <c r="C260" s="5" t="str">
        <f t="shared" si="58"/>
        <v>ЩР</v>
      </c>
      <c r="D260" s="5" t="str">
        <f t="shared" si="59"/>
        <v>PE.1.17.3</v>
      </c>
      <c r="E260" s="96"/>
      <c r="F260" s="5" t="str">
        <f t="shared" si="60"/>
        <v>L3</v>
      </c>
      <c r="G260" s="5" t="str">
        <f t="shared" si="56"/>
        <v>L3</v>
      </c>
      <c r="H260" s="70">
        <f t="shared" ref="H260:H323" si="64">VLOOKUP(D260,Исходные_данные,5,FALSE)</f>
        <v>0</v>
      </c>
      <c r="I260" s="5" t="str">
        <f t="shared" si="61"/>
        <v>Заземляющая шина  Пом. №17</v>
      </c>
      <c r="J260" s="5">
        <f t="shared" ref="J260:J323" si="65">VLOOKUP(D260,Исходные_данные,46,FALSE)</f>
        <v>0</v>
      </c>
      <c r="K260" s="5">
        <f t="shared" ref="K260:K323" si="66">VLOOKUP(D260,Исходные_данные,16,FALSE)</f>
        <v>0.95</v>
      </c>
      <c r="L260" s="5">
        <f t="shared" si="57"/>
        <v>0</v>
      </c>
      <c r="M260" t="e">
        <f t="shared" si="62"/>
        <v>#REF!</v>
      </c>
      <c r="N260" s="18" t="str">
        <f t="shared" si="63"/>
        <v>ЩРL3</v>
      </c>
    </row>
    <row r="261" spans="3:14" x14ac:dyDescent="0.25">
      <c r="C261" s="5" t="str">
        <f t="shared" si="58"/>
        <v>ЩР</v>
      </c>
      <c r="D261" s="5" t="str">
        <f t="shared" si="59"/>
        <v>PE.1.18.1</v>
      </c>
      <c r="E261" s="96"/>
      <c r="F261" s="5" t="str">
        <f t="shared" si="60"/>
        <v>L1</v>
      </c>
      <c r="G261" s="5" t="str">
        <f t="shared" ref="G261:G324" si="67">IF(E261="упр","",IF(E261=0,F261,IF(E261="1,2,3","L1,L2,L3","L"&amp;E261)))</f>
        <v>L1</v>
      </c>
      <c r="H261" s="70">
        <f t="shared" si="64"/>
        <v>0</v>
      </c>
      <c r="I261" s="5" t="str">
        <f t="shared" si="61"/>
        <v>Заземляющая шина  Пом. №18</v>
      </c>
      <c r="J261" s="5">
        <f t="shared" si="65"/>
        <v>0</v>
      </c>
      <c r="K261" s="5">
        <f t="shared" si="66"/>
        <v>0.95</v>
      </c>
      <c r="L261" s="5">
        <f t="shared" ref="L261:L324" si="68">H261*K261</f>
        <v>0</v>
      </c>
      <c r="M261" t="e">
        <f t="shared" si="62"/>
        <v>#REF!</v>
      </c>
      <c r="N261" s="18" t="str">
        <f t="shared" si="63"/>
        <v>ЩРL1</v>
      </c>
    </row>
    <row r="262" spans="3:14" x14ac:dyDescent="0.25">
      <c r="C262" s="5" t="str">
        <f t="shared" si="58"/>
        <v>ЩР</v>
      </c>
      <c r="D262" s="5" t="str">
        <f t="shared" si="59"/>
        <v>PE.1.18.2</v>
      </c>
      <c r="E262" s="96"/>
      <c r="F262" s="5" t="str">
        <f t="shared" si="60"/>
        <v>L2</v>
      </c>
      <c r="G262" s="5" t="str">
        <f t="shared" si="67"/>
        <v>L2</v>
      </c>
      <c r="H262" s="70">
        <f t="shared" si="64"/>
        <v>0</v>
      </c>
      <c r="I262" s="5" t="str">
        <f t="shared" si="61"/>
        <v>Заземляющая шина  Пом. №18</v>
      </c>
      <c r="J262" s="5">
        <f t="shared" si="65"/>
        <v>0</v>
      </c>
      <c r="K262" s="5">
        <f t="shared" si="66"/>
        <v>0.95</v>
      </c>
      <c r="L262" s="5">
        <f t="shared" si="68"/>
        <v>0</v>
      </c>
      <c r="M262" t="e">
        <f t="shared" si="62"/>
        <v>#REF!</v>
      </c>
      <c r="N262" s="18" t="str">
        <f t="shared" si="63"/>
        <v>ЩРL2</v>
      </c>
    </row>
    <row r="263" spans="3:14" x14ac:dyDescent="0.25">
      <c r="C263" s="5" t="str">
        <f t="shared" si="58"/>
        <v>ЩР</v>
      </c>
      <c r="D263" s="5" t="str">
        <f t="shared" si="59"/>
        <v>PE.1.18.3</v>
      </c>
      <c r="E263" s="96"/>
      <c r="F263" s="5" t="str">
        <f t="shared" si="60"/>
        <v>L3</v>
      </c>
      <c r="G263" s="5" t="str">
        <f t="shared" si="67"/>
        <v>L3</v>
      </c>
      <c r="H263" s="70">
        <f t="shared" si="64"/>
        <v>0</v>
      </c>
      <c r="I263" s="5" t="str">
        <f t="shared" si="61"/>
        <v>Заземляющая шина  Пом. №18</v>
      </c>
      <c r="J263" s="5">
        <f t="shared" si="65"/>
        <v>0</v>
      </c>
      <c r="K263" s="5">
        <f t="shared" si="66"/>
        <v>0.95</v>
      </c>
      <c r="L263" s="5">
        <f t="shared" si="68"/>
        <v>0</v>
      </c>
      <c r="M263" t="e">
        <f t="shared" si="62"/>
        <v>#REF!</v>
      </c>
      <c r="N263" s="18" t="str">
        <f t="shared" si="63"/>
        <v>ЩРL3</v>
      </c>
    </row>
    <row r="264" spans="3:14" x14ac:dyDescent="0.25">
      <c r="C264" s="5" t="e">
        <f t="shared" si="58"/>
        <v>#N/A</v>
      </c>
      <c r="D264" s="5" t="e">
        <f t="shared" si="59"/>
        <v>#N/A</v>
      </c>
      <c r="E264" s="96"/>
      <c r="F264" s="5" t="e">
        <f t="shared" si="60"/>
        <v>#N/A</v>
      </c>
      <c r="G264" s="5" t="e">
        <f t="shared" si="67"/>
        <v>#N/A</v>
      </c>
      <c r="H264" s="70" t="e">
        <f t="shared" si="64"/>
        <v>#N/A</v>
      </c>
      <c r="I264" s="5" t="str">
        <f t="shared" si="61"/>
        <v/>
      </c>
      <c r="J264" s="5" t="e">
        <f t="shared" si="65"/>
        <v>#N/A</v>
      </c>
      <c r="K264" s="5" t="e">
        <f t="shared" si="66"/>
        <v>#N/A</v>
      </c>
      <c r="L264" s="5" t="e">
        <f t="shared" si="68"/>
        <v>#N/A</v>
      </c>
      <c r="M264" t="e">
        <f t="shared" si="62"/>
        <v>#REF!</v>
      </c>
      <c r="N264" s="18" t="e">
        <f t="shared" si="63"/>
        <v>#N/A</v>
      </c>
    </row>
    <row r="265" spans="3:14" x14ac:dyDescent="0.25">
      <c r="C265" s="5" t="e">
        <f t="shared" si="58"/>
        <v>#N/A</v>
      </c>
      <c r="D265" s="5" t="e">
        <f t="shared" si="59"/>
        <v>#N/A</v>
      </c>
      <c r="E265" s="96"/>
      <c r="F265" s="5" t="e">
        <f t="shared" si="60"/>
        <v>#N/A</v>
      </c>
      <c r="G265" s="5" t="e">
        <f t="shared" si="67"/>
        <v>#N/A</v>
      </c>
      <c r="H265" s="70" t="e">
        <f t="shared" si="64"/>
        <v>#N/A</v>
      </c>
      <c r="I265" s="5" t="str">
        <f t="shared" si="61"/>
        <v/>
      </c>
      <c r="J265" s="5" t="e">
        <f t="shared" si="65"/>
        <v>#N/A</v>
      </c>
      <c r="K265" s="5" t="e">
        <f t="shared" si="66"/>
        <v>#N/A</v>
      </c>
      <c r="L265" s="5" t="e">
        <f t="shared" si="68"/>
        <v>#N/A</v>
      </c>
      <c r="M265" t="e">
        <f t="shared" si="62"/>
        <v>#REF!</v>
      </c>
      <c r="N265" s="18" t="e">
        <f t="shared" si="63"/>
        <v>#N/A</v>
      </c>
    </row>
    <row r="266" spans="3:14" x14ac:dyDescent="0.25">
      <c r="C266" s="5" t="e">
        <f t="shared" si="58"/>
        <v>#N/A</v>
      </c>
      <c r="D266" s="5" t="e">
        <f t="shared" si="59"/>
        <v>#N/A</v>
      </c>
      <c r="E266" s="96"/>
      <c r="F266" s="5" t="e">
        <f t="shared" si="60"/>
        <v>#N/A</v>
      </c>
      <c r="G266" s="5" t="e">
        <f t="shared" si="67"/>
        <v>#N/A</v>
      </c>
      <c r="H266" s="70" t="e">
        <f t="shared" si="64"/>
        <v>#N/A</v>
      </c>
      <c r="I266" s="5" t="str">
        <f t="shared" si="61"/>
        <v/>
      </c>
      <c r="J266" s="5" t="e">
        <f t="shared" si="65"/>
        <v>#N/A</v>
      </c>
      <c r="K266" s="5" t="e">
        <f t="shared" si="66"/>
        <v>#N/A</v>
      </c>
      <c r="L266" s="5" t="e">
        <f t="shared" si="68"/>
        <v>#N/A</v>
      </c>
      <c r="M266" t="e">
        <f t="shared" si="62"/>
        <v>#REF!</v>
      </c>
      <c r="N266" s="18" t="e">
        <f t="shared" si="63"/>
        <v>#N/A</v>
      </c>
    </row>
    <row r="267" spans="3:14" x14ac:dyDescent="0.25">
      <c r="C267" s="5" t="e">
        <f t="shared" si="58"/>
        <v>#N/A</v>
      </c>
      <c r="D267" s="5" t="e">
        <f t="shared" si="59"/>
        <v>#N/A</v>
      </c>
      <c r="E267" s="96"/>
      <c r="F267" s="5" t="e">
        <f t="shared" si="60"/>
        <v>#N/A</v>
      </c>
      <c r="G267" s="5" t="e">
        <f t="shared" si="67"/>
        <v>#N/A</v>
      </c>
      <c r="H267" s="70" t="e">
        <f t="shared" si="64"/>
        <v>#N/A</v>
      </c>
      <c r="I267" s="5" t="str">
        <f t="shared" si="61"/>
        <v/>
      </c>
      <c r="J267" s="5" t="e">
        <f t="shared" si="65"/>
        <v>#N/A</v>
      </c>
      <c r="K267" s="5" t="e">
        <f t="shared" si="66"/>
        <v>#N/A</v>
      </c>
      <c r="L267" s="5" t="e">
        <f t="shared" si="68"/>
        <v>#N/A</v>
      </c>
      <c r="M267" t="e">
        <f t="shared" si="62"/>
        <v>#REF!</v>
      </c>
      <c r="N267" s="18" t="e">
        <f t="shared" si="63"/>
        <v>#N/A</v>
      </c>
    </row>
    <row r="268" spans="3:14" x14ac:dyDescent="0.25">
      <c r="C268" s="5" t="e">
        <f t="shared" si="58"/>
        <v>#N/A</v>
      </c>
      <c r="D268" s="5" t="e">
        <f t="shared" si="59"/>
        <v>#N/A</v>
      </c>
      <c r="E268" s="96"/>
      <c r="F268" s="5" t="e">
        <f t="shared" si="60"/>
        <v>#N/A</v>
      </c>
      <c r="G268" s="5" t="e">
        <f t="shared" si="67"/>
        <v>#N/A</v>
      </c>
      <c r="H268" s="70" t="e">
        <f t="shared" si="64"/>
        <v>#N/A</v>
      </c>
      <c r="I268" s="5" t="str">
        <f t="shared" si="61"/>
        <v/>
      </c>
      <c r="J268" s="5" t="e">
        <f t="shared" si="65"/>
        <v>#N/A</v>
      </c>
      <c r="K268" s="5" t="e">
        <f t="shared" si="66"/>
        <v>#N/A</v>
      </c>
      <c r="L268" s="5" t="e">
        <f t="shared" si="68"/>
        <v>#N/A</v>
      </c>
      <c r="M268" t="e">
        <f t="shared" si="62"/>
        <v>#REF!</v>
      </c>
      <c r="N268" s="18" t="e">
        <f t="shared" si="63"/>
        <v>#N/A</v>
      </c>
    </row>
    <row r="269" spans="3:14" x14ac:dyDescent="0.25">
      <c r="C269" s="5" t="e">
        <f t="shared" si="58"/>
        <v>#N/A</v>
      </c>
      <c r="D269" s="5" t="e">
        <f t="shared" si="59"/>
        <v>#N/A</v>
      </c>
      <c r="E269" s="96"/>
      <c r="F269" s="5" t="e">
        <f t="shared" si="60"/>
        <v>#N/A</v>
      </c>
      <c r="G269" s="5" t="e">
        <f t="shared" si="67"/>
        <v>#N/A</v>
      </c>
      <c r="H269" s="70" t="e">
        <f t="shared" si="64"/>
        <v>#N/A</v>
      </c>
      <c r="I269" s="5" t="str">
        <f t="shared" si="61"/>
        <v/>
      </c>
      <c r="J269" s="5" t="e">
        <f t="shared" si="65"/>
        <v>#N/A</v>
      </c>
      <c r="K269" s="5" t="e">
        <f t="shared" si="66"/>
        <v>#N/A</v>
      </c>
      <c r="L269" s="5" t="e">
        <f t="shared" si="68"/>
        <v>#N/A</v>
      </c>
      <c r="M269" t="e">
        <f t="shared" si="62"/>
        <v>#REF!</v>
      </c>
      <c r="N269" s="18" t="e">
        <f t="shared" si="63"/>
        <v>#N/A</v>
      </c>
    </row>
    <row r="270" spans="3:14" x14ac:dyDescent="0.25">
      <c r="C270" s="5" t="e">
        <f t="shared" si="58"/>
        <v>#N/A</v>
      </c>
      <c r="D270" s="5" t="e">
        <f t="shared" si="59"/>
        <v>#N/A</v>
      </c>
      <c r="E270" s="96"/>
      <c r="F270" s="5" t="e">
        <f t="shared" si="60"/>
        <v>#N/A</v>
      </c>
      <c r="G270" s="5" t="e">
        <f t="shared" si="67"/>
        <v>#N/A</v>
      </c>
      <c r="H270" s="70" t="e">
        <f t="shared" si="64"/>
        <v>#N/A</v>
      </c>
      <c r="I270" s="5" t="str">
        <f t="shared" si="61"/>
        <v/>
      </c>
      <c r="J270" s="5" t="e">
        <f t="shared" si="65"/>
        <v>#N/A</v>
      </c>
      <c r="K270" s="5" t="e">
        <f t="shared" si="66"/>
        <v>#N/A</v>
      </c>
      <c r="L270" s="5" t="e">
        <f t="shared" si="68"/>
        <v>#N/A</v>
      </c>
      <c r="M270" t="e">
        <f t="shared" si="62"/>
        <v>#REF!</v>
      </c>
      <c r="N270" s="18" t="e">
        <f t="shared" si="63"/>
        <v>#N/A</v>
      </c>
    </row>
    <row r="271" spans="3:14" x14ac:dyDescent="0.25">
      <c r="C271" s="5" t="e">
        <f t="shared" si="58"/>
        <v>#N/A</v>
      </c>
      <c r="D271" s="5" t="e">
        <f t="shared" si="59"/>
        <v>#N/A</v>
      </c>
      <c r="E271" s="96"/>
      <c r="F271" s="5" t="e">
        <f t="shared" si="60"/>
        <v>#N/A</v>
      </c>
      <c r="G271" s="5" t="e">
        <f t="shared" si="67"/>
        <v>#N/A</v>
      </c>
      <c r="H271" s="70" t="e">
        <f t="shared" si="64"/>
        <v>#N/A</v>
      </c>
      <c r="I271" s="5" t="str">
        <f t="shared" si="61"/>
        <v/>
      </c>
      <c r="J271" s="5" t="e">
        <f t="shared" si="65"/>
        <v>#N/A</v>
      </c>
      <c r="K271" s="5" t="e">
        <f t="shared" si="66"/>
        <v>#N/A</v>
      </c>
      <c r="L271" s="5" t="e">
        <f t="shared" si="68"/>
        <v>#N/A</v>
      </c>
      <c r="M271" t="e">
        <f t="shared" si="62"/>
        <v>#REF!</v>
      </c>
      <c r="N271" s="18" t="e">
        <f t="shared" si="63"/>
        <v>#N/A</v>
      </c>
    </row>
    <row r="272" spans="3:14" x14ac:dyDescent="0.25">
      <c r="C272" s="5" t="e">
        <f t="shared" si="58"/>
        <v>#N/A</v>
      </c>
      <c r="D272" s="5" t="e">
        <f t="shared" si="59"/>
        <v>#N/A</v>
      </c>
      <c r="E272" s="96"/>
      <c r="F272" s="5" t="e">
        <f t="shared" si="60"/>
        <v>#N/A</v>
      </c>
      <c r="G272" s="5" t="e">
        <f t="shared" si="67"/>
        <v>#N/A</v>
      </c>
      <c r="H272" s="70" t="e">
        <f t="shared" si="64"/>
        <v>#N/A</v>
      </c>
      <c r="I272" s="5" t="str">
        <f t="shared" si="61"/>
        <v/>
      </c>
      <c r="J272" s="5" t="e">
        <f t="shared" si="65"/>
        <v>#N/A</v>
      </c>
      <c r="K272" s="5" t="e">
        <f t="shared" si="66"/>
        <v>#N/A</v>
      </c>
      <c r="L272" s="5" t="e">
        <f t="shared" si="68"/>
        <v>#N/A</v>
      </c>
      <c r="M272" t="e">
        <f t="shared" si="62"/>
        <v>#REF!</v>
      </c>
      <c r="N272" s="18" t="e">
        <f t="shared" si="63"/>
        <v>#N/A</v>
      </c>
    </row>
    <row r="273" spans="3:14" x14ac:dyDescent="0.25">
      <c r="C273" s="5" t="e">
        <f t="shared" si="58"/>
        <v>#N/A</v>
      </c>
      <c r="D273" s="5" t="e">
        <f t="shared" si="59"/>
        <v>#N/A</v>
      </c>
      <c r="E273" s="96"/>
      <c r="F273" s="5" t="e">
        <f t="shared" si="60"/>
        <v>#N/A</v>
      </c>
      <c r="G273" s="5" t="e">
        <f t="shared" si="67"/>
        <v>#N/A</v>
      </c>
      <c r="H273" s="70" t="e">
        <f t="shared" si="64"/>
        <v>#N/A</v>
      </c>
      <c r="I273" s="5" t="str">
        <f t="shared" si="61"/>
        <v/>
      </c>
      <c r="J273" s="5" t="e">
        <f t="shared" si="65"/>
        <v>#N/A</v>
      </c>
      <c r="K273" s="5" t="e">
        <f t="shared" si="66"/>
        <v>#N/A</v>
      </c>
      <c r="L273" s="5" t="e">
        <f t="shared" si="68"/>
        <v>#N/A</v>
      </c>
      <c r="M273" t="e">
        <f t="shared" si="62"/>
        <v>#REF!</v>
      </c>
      <c r="N273" s="18" t="e">
        <f t="shared" si="63"/>
        <v>#N/A</v>
      </c>
    </row>
    <row r="274" spans="3:14" x14ac:dyDescent="0.25">
      <c r="C274" s="5" t="e">
        <f t="shared" si="58"/>
        <v>#N/A</v>
      </c>
      <c r="D274" s="5" t="e">
        <f t="shared" si="59"/>
        <v>#N/A</v>
      </c>
      <c r="E274" s="96"/>
      <c r="F274" s="5" t="e">
        <f t="shared" si="60"/>
        <v>#N/A</v>
      </c>
      <c r="G274" s="5" t="e">
        <f t="shared" si="67"/>
        <v>#N/A</v>
      </c>
      <c r="H274" s="70" t="e">
        <f t="shared" si="64"/>
        <v>#N/A</v>
      </c>
      <c r="I274" s="5" t="str">
        <f t="shared" si="61"/>
        <v/>
      </c>
      <c r="J274" s="5" t="e">
        <f t="shared" si="65"/>
        <v>#N/A</v>
      </c>
      <c r="K274" s="5" t="e">
        <f t="shared" si="66"/>
        <v>#N/A</v>
      </c>
      <c r="L274" s="5" t="e">
        <f t="shared" si="68"/>
        <v>#N/A</v>
      </c>
      <c r="M274" t="e">
        <f t="shared" si="62"/>
        <v>#REF!</v>
      </c>
      <c r="N274" s="18" t="e">
        <f t="shared" si="63"/>
        <v>#N/A</v>
      </c>
    </row>
    <row r="275" spans="3:14" x14ac:dyDescent="0.25">
      <c r="C275" s="5" t="e">
        <f t="shared" si="58"/>
        <v>#N/A</v>
      </c>
      <c r="D275" s="5" t="e">
        <f t="shared" si="59"/>
        <v>#N/A</v>
      </c>
      <c r="E275" s="96"/>
      <c r="F275" s="5" t="e">
        <f t="shared" si="60"/>
        <v>#N/A</v>
      </c>
      <c r="G275" s="5" t="e">
        <f t="shared" si="67"/>
        <v>#N/A</v>
      </c>
      <c r="H275" s="70" t="e">
        <f t="shared" si="64"/>
        <v>#N/A</v>
      </c>
      <c r="I275" s="5" t="str">
        <f t="shared" si="61"/>
        <v/>
      </c>
      <c r="J275" s="5" t="e">
        <f t="shared" si="65"/>
        <v>#N/A</v>
      </c>
      <c r="K275" s="5" t="e">
        <f t="shared" si="66"/>
        <v>#N/A</v>
      </c>
      <c r="L275" s="5" t="e">
        <f t="shared" si="68"/>
        <v>#N/A</v>
      </c>
      <c r="M275" t="e">
        <f t="shared" si="62"/>
        <v>#REF!</v>
      </c>
      <c r="N275" s="18" t="e">
        <f t="shared" si="63"/>
        <v>#N/A</v>
      </c>
    </row>
    <row r="276" spans="3:14" x14ac:dyDescent="0.25">
      <c r="C276" s="5" t="e">
        <f t="shared" si="58"/>
        <v>#N/A</v>
      </c>
      <c r="D276" s="5" t="e">
        <f t="shared" si="59"/>
        <v>#N/A</v>
      </c>
      <c r="E276" s="96"/>
      <c r="F276" s="5" t="e">
        <f t="shared" si="60"/>
        <v>#N/A</v>
      </c>
      <c r="G276" s="5" t="e">
        <f t="shared" si="67"/>
        <v>#N/A</v>
      </c>
      <c r="H276" s="70" t="e">
        <f t="shared" si="64"/>
        <v>#N/A</v>
      </c>
      <c r="I276" s="5" t="str">
        <f t="shared" si="61"/>
        <v/>
      </c>
      <c r="J276" s="5" t="e">
        <f t="shared" si="65"/>
        <v>#N/A</v>
      </c>
      <c r="K276" s="5" t="e">
        <f t="shared" si="66"/>
        <v>#N/A</v>
      </c>
      <c r="L276" s="5" t="e">
        <f t="shared" si="68"/>
        <v>#N/A</v>
      </c>
      <c r="M276" t="e">
        <f t="shared" si="62"/>
        <v>#REF!</v>
      </c>
      <c r="N276" s="18" t="e">
        <f t="shared" si="63"/>
        <v>#N/A</v>
      </c>
    </row>
    <row r="277" spans="3:14" x14ac:dyDescent="0.25">
      <c r="C277" s="5" t="e">
        <f t="shared" si="58"/>
        <v>#N/A</v>
      </c>
      <c r="D277" s="5" t="e">
        <f t="shared" si="59"/>
        <v>#N/A</v>
      </c>
      <c r="E277" s="96"/>
      <c r="F277" s="5" t="e">
        <f t="shared" si="60"/>
        <v>#N/A</v>
      </c>
      <c r="G277" s="5" t="e">
        <f t="shared" si="67"/>
        <v>#N/A</v>
      </c>
      <c r="H277" s="70" t="e">
        <f t="shared" si="64"/>
        <v>#N/A</v>
      </c>
      <c r="I277" s="5" t="str">
        <f t="shared" si="61"/>
        <v/>
      </c>
      <c r="J277" s="5" t="e">
        <f t="shared" si="65"/>
        <v>#N/A</v>
      </c>
      <c r="K277" s="5" t="e">
        <f t="shared" si="66"/>
        <v>#N/A</v>
      </c>
      <c r="L277" s="5" t="e">
        <f t="shared" si="68"/>
        <v>#N/A</v>
      </c>
      <c r="M277" t="e">
        <f t="shared" si="62"/>
        <v>#REF!</v>
      </c>
      <c r="N277" s="18" t="e">
        <f t="shared" si="63"/>
        <v>#N/A</v>
      </c>
    </row>
    <row r="278" spans="3:14" x14ac:dyDescent="0.25">
      <c r="C278" s="5" t="e">
        <f t="shared" si="58"/>
        <v>#N/A</v>
      </c>
      <c r="D278" s="5" t="e">
        <f t="shared" si="59"/>
        <v>#N/A</v>
      </c>
      <c r="E278" s="96"/>
      <c r="F278" s="5" t="e">
        <f t="shared" si="60"/>
        <v>#N/A</v>
      </c>
      <c r="G278" s="5" t="e">
        <f t="shared" si="67"/>
        <v>#N/A</v>
      </c>
      <c r="H278" s="70" t="e">
        <f t="shared" si="64"/>
        <v>#N/A</v>
      </c>
      <c r="I278" s="5" t="str">
        <f t="shared" si="61"/>
        <v/>
      </c>
      <c r="J278" s="5" t="e">
        <f t="shared" si="65"/>
        <v>#N/A</v>
      </c>
      <c r="K278" s="5" t="e">
        <f t="shared" si="66"/>
        <v>#N/A</v>
      </c>
      <c r="L278" s="5" t="e">
        <f t="shared" si="68"/>
        <v>#N/A</v>
      </c>
      <c r="M278" t="e">
        <f t="shared" si="62"/>
        <v>#REF!</v>
      </c>
      <c r="N278" s="18" t="e">
        <f t="shared" si="63"/>
        <v>#N/A</v>
      </c>
    </row>
    <row r="279" spans="3:14" x14ac:dyDescent="0.25">
      <c r="C279" s="5" t="e">
        <f t="shared" si="58"/>
        <v>#N/A</v>
      </c>
      <c r="D279" s="5" t="e">
        <f t="shared" si="59"/>
        <v>#N/A</v>
      </c>
      <c r="E279" s="96"/>
      <c r="F279" s="5" t="e">
        <f t="shared" si="60"/>
        <v>#N/A</v>
      </c>
      <c r="G279" s="5" t="e">
        <f t="shared" si="67"/>
        <v>#N/A</v>
      </c>
      <c r="H279" s="70" t="e">
        <f t="shared" si="64"/>
        <v>#N/A</v>
      </c>
      <c r="I279" s="5" t="str">
        <f t="shared" si="61"/>
        <v/>
      </c>
      <c r="J279" s="5" t="e">
        <f t="shared" si="65"/>
        <v>#N/A</v>
      </c>
      <c r="K279" s="5" t="e">
        <f t="shared" si="66"/>
        <v>#N/A</v>
      </c>
      <c r="L279" s="5" t="e">
        <f t="shared" si="68"/>
        <v>#N/A</v>
      </c>
      <c r="M279" t="e">
        <f t="shared" si="62"/>
        <v>#REF!</v>
      </c>
      <c r="N279" s="18" t="e">
        <f t="shared" si="63"/>
        <v>#N/A</v>
      </c>
    </row>
    <row r="280" spans="3:14" x14ac:dyDescent="0.25">
      <c r="C280" s="5" t="e">
        <f t="shared" si="58"/>
        <v>#N/A</v>
      </c>
      <c r="D280" s="5" t="e">
        <f t="shared" si="59"/>
        <v>#N/A</v>
      </c>
      <c r="E280" s="96"/>
      <c r="F280" s="5" t="e">
        <f t="shared" si="60"/>
        <v>#N/A</v>
      </c>
      <c r="G280" s="5" t="e">
        <f t="shared" si="67"/>
        <v>#N/A</v>
      </c>
      <c r="H280" s="70" t="e">
        <f t="shared" si="64"/>
        <v>#N/A</v>
      </c>
      <c r="I280" s="5" t="str">
        <f t="shared" si="61"/>
        <v/>
      </c>
      <c r="J280" s="5" t="e">
        <f t="shared" si="65"/>
        <v>#N/A</v>
      </c>
      <c r="K280" s="5" t="e">
        <f t="shared" si="66"/>
        <v>#N/A</v>
      </c>
      <c r="L280" s="5" t="e">
        <f t="shared" si="68"/>
        <v>#N/A</v>
      </c>
      <c r="M280" t="e">
        <f t="shared" si="62"/>
        <v>#REF!</v>
      </c>
      <c r="N280" s="18" t="e">
        <f t="shared" si="63"/>
        <v>#N/A</v>
      </c>
    </row>
    <row r="281" spans="3:14" x14ac:dyDescent="0.25">
      <c r="C281" s="5" t="e">
        <f t="shared" si="58"/>
        <v>#N/A</v>
      </c>
      <c r="D281" s="5" t="e">
        <f t="shared" si="59"/>
        <v>#N/A</v>
      </c>
      <c r="E281" s="96"/>
      <c r="F281" s="5" t="e">
        <f t="shared" si="60"/>
        <v>#N/A</v>
      </c>
      <c r="G281" s="5" t="e">
        <f t="shared" si="67"/>
        <v>#N/A</v>
      </c>
      <c r="H281" s="70" t="e">
        <f t="shared" si="64"/>
        <v>#N/A</v>
      </c>
      <c r="I281" s="5" t="str">
        <f t="shared" si="61"/>
        <v/>
      </c>
      <c r="J281" s="5" t="e">
        <f t="shared" si="65"/>
        <v>#N/A</v>
      </c>
      <c r="K281" s="5" t="e">
        <f t="shared" si="66"/>
        <v>#N/A</v>
      </c>
      <c r="L281" s="5" t="e">
        <f t="shared" si="68"/>
        <v>#N/A</v>
      </c>
      <c r="M281" t="e">
        <f t="shared" si="62"/>
        <v>#REF!</v>
      </c>
      <c r="N281" s="18" t="e">
        <f t="shared" si="63"/>
        <v>#N/A</v>
      </c>
    </row>
    <row r="282" spans="3:14" x14ac:dyDescent="0.25">
      <c r="C282" s="5" t="e">
        <f t="shared" si="58"/>
        <v>#N/A</v>
      </c>
      <c r="D282" s="5" t="e">
        <f t="shared" si="59"/>
        <v>#N/A</v>
      </c>
      <c r="E282" s="96"/>
      <c r="F282" s="5" t="e">
        <f t="shared" si="60"/>
        <v>#N/A</v>
      </c>
      <c r="G282" s="5" t="e">
        <f t="shared" si="67"/>
        <v>#N/A</v>
      </c>
      <c r="H282" s="70" t="e">
        <f t="shared" si="64"/>
        <v>#N/A</v>
      </c>
      <c r="I282" s="5" t="str">
        <f t="shared" si="61"/>
        <v/>
      </c>
      <c r="J282" s="5" t="e">
        <f t="shared" si="65"/>
        <v>#N/A</v>
      </c>
      <c r="K282" s="5" t="e">
        <f t="shared" si="66"/>
        <v>#N/A</v>
      </c>
      <c r="L282" s="5" t="e">
        <f t="shared" si="68"/>
        <v>#N/A</v>
      </c>
      <c r="M282" t="e">
        <f t="shared" si="62"/>
        <v>#REF!</v>
      </c>
      <c r="N282" s="18" t="e">
        <f t="shared" si="63"/>
        <v>#N/A</v>
      </c>
    </row>
    <row r="283" spans="3:14" x14ac:dyDescent="0.25">
      <c r="C283" s="5" t="e">
        <f t="shared" si="58"/>
        <v>#N/A</v>
      </c>
      <c r="D283" s="5" t="e">
        <f t="shared" si="59"/>
        <v>#N/A</v>
      </c>
      <c r="E283" s="96"/>
      <c r="F283" s="5" t="e">
        <f t="shared" si="60"/>
        <v>#N/A</v>
      </c>
      <c r="G283" s="5" t="e">
        <f t="shared" si="67"/>
        <v>#N/A</v>
      </c>
      <c r="H283" s="70" t="e">
        <f t="shared" si="64"/>
        <v>#N/A</v>
      </c>
      <c r="I283" s="5" t="str">
        <f t="shared" si="61"/>
        <v/>
      </c>
      <c r="J283" s="5" t="e">
        <f t="shared" si="65"/>
        <v>#N/A</v>
      </c>
      <c r="K283" s="5" t="e">
        <f t="shared" si="66"/>
        <v>#N/A</v>
      </c>
      <c r="L283" s="5" t="e">
        <f t="shared" si="68"/>
        <v>#N/A</v>
      </c>
      <c r="M283" t="e">
        <f t="shared" si="62"/>
        <v>#REF!</v>
      </c>
      <c r="N283" s="18" t="e">
        <f t="shared" si="63"/>
        <v>#N/A</v>
      </c>
    </row>
    <row r="284" spans="3:14" x14ac:dyDescent="0.25">
      <c r="C284" s="5" t="e">
        <f t="shared" si="58"/>
        <v>#N/A</v>
      </c>
      <c r="D284" s="5" t="e">
        <f t="shared" si="59"/>
        <v>#N/A</v>
      </c>
      <c r="E284" s="96"/>
      <c r="F284" s="5" t="e">
        <f t="shared" si="60"/>
        <v>#N/A</v>
      </c>
      <c r="G284" s="5" t="e">
        <f t="shared" si="67"/>
        <v>#N/A</v>
      </c>
      <c r="H284" s="70" t="e">
        <f t="shared" si="64"/>
        <v>#N/A</v>
      </c>
      <c r="I284" s="5" t="str">
        <f t="shared" si="61"/>
        <v/>
      </c>
      <c r="J284" s="5" t="e">
        <f t="shared" si="65"/>
        <v>#N/A</v>
      </c>
      <c r="K284" s="5" t="e">
        <f t="shared" si="66"/>
        <v>#N/A</v>
      </c>
      <c r="L284" s="5" t="e">
        <f t="shared" si="68"/>
        <v>#N/A</v>
      </c>
      <c r="M284" t="e">
        <f t="shared" si="62"/>
        <v>#REF!</v>
      </c>
      <c r="N284" s="18" t="e">
        <f t="shared" si="63"/>
        <v>#N/A</v>
      </c>
    </row>
    <row r="285" spans="3:14" x14ac:dyDescent="0.25">
      <c r="C285" s="5" t="e">
        <f t="shared" si="58"/>
        <v>#N/A</v>
      </c>
      <c r="D285" s="5" t="e">
        <f t="shared" si="59"/>
        <v>#N/A</v>
      </c>
      <c r="E285" s="96"/>
      <c r="F285" s="5" t="e">
        <f t="shared" si="60"/>
        <v>#N/A</v>
      </c>
      <c r="G285" s="5" t="e">
        <f t="shared" si="67"/>
        <v>#N/A</v>
      </c>
      <c r="H285" s="70" t="e">
        <f t="shared" si="64"/>
        <v>#N/A</v>
      </c>
      <c r="I285" s="5" t="str">
        <f t="shared" si="61"/>
        <v/>
      </c>
      <c r="J285" s="5" t="e">
        <f t="shared" si="65"/>
        <v>#N/A</v>
      </c>
      <c r="K285" s="5" t="e">
        <f t="shared" si="66"/>
        <v>#N/A</v>
      </c>
      <c r="L285" s="5" t="e">
        <f t="shared" si="68"/>
        <v>#N/A</v>
      </c>
      <c r="M285" t="e">
        <f t="shared" si="62"/>
        <v>#REF!</v>
      </c>
      <c r="N285" s="18" t="e">
        <f t="shared" si="63"/>
        <v>#N/A</v>
      </c>
    </row>
    <row r="286" spans="3:14" x14ac:dyDescent="0.25">
      <c r="C286" s="5" t="e">
        <f t="shared" si="58"/>
        <v>#N/A</v>
      </c>
      <c r="D286" s="5" t="e">
        <f t="shared" si="59"/>
        <v>#N/A</v>
      </c>
      <c r="E286" s="96"/>
      <c r="F286" s="5" t="e">
        <f t="shared" si="60"/>
        <v>#N/A</v>
      </c>
      <c r="G286" s="5" t="e">
        <f t="shared" si="67"/>
        <v>#N/A</v>
      </c>
      <c r="H286" s="70" t="e">
        <f t="shared" si="64"/>
        <v>#N/A</v>
      </c>
      <c r="I286" s="5" t="str">
        <f t="shared" si="61"/>
        <v/>
      </c>
      <c r="J286" s="5" t="e">
        <f t="shared" si="65"/>
        <v>#N/A</v>
      </c>
      <c r="K286" s="5" t="e">
        <f t="shared" si="66"/>
        <v>#N/A</v>
      </c>
      <c r="L286" s="5" t="e">
        <f t="shared" si="68"/>
        <v>#N/A</v>
      </c>
      <c r="M286" t="e">
        <f t="shared" si="62"/>
        <v>#REF!</v>
      </c>
      <c r="N286" s="18" t="e">
        <f t="shared" si="63"/>
        <v>#N/A</v>
      </c>
    </row>
    <row r="287" spans="3:14" x14ac:dyDescent="0.25">
      <c r="C287" s="5" t="e">
        <f t="shared" si="58"/>
        <v>#N/A</v>
      </c>
      <c r="D287" s="5" t="e">
        <f t="shared" si="59"/>
        <v>#N/A</v>
      </c>
      <c r="E287" s="96"/>
      <c r="F287" s="5" t="e">
        <f t="shared" si="60"/>
        <v>#N/A</v>
      </c>
      <c r="G287" s="5" t="e">
        <f t="shared" si="67"/>
        <v>#N/A</v>
      </c>
      <c r="H287" s="70" t="e">
        <f t="shared" si="64"/>
        <v>#N/A</v>
      </c>
      <c r="I287" s="5" t="str">
        <f t="shared" si="61"/>
        <v/>
      </c>
      <c r="J287" s="5" t="e">
        <f t="shared" si="65"/>
        <v>#N/A</v>
      </c>
      <c r="K287" s="5" t="e">
        <f t="shared" si="66"/>
        <v>#N/A</v>
      </c>
      <c r="L287" s="5" t="e">
        <f t="shared" si="68"/>
        <v>#N/A</v>
      </c>
      <c r="M287" t="e">
        <f t="shared" si="62"/>
        <v>#REF!</v>
      </c>
      <c r="N287" s="18" t="e">
        <f t="shared" si="63"/>
        <v>#N/A</v>
      </c>
    </row>
    <row r="288" spans="3:14" x14ac:dyDescent="0.25">
      <c r="C288" s="5" t="e">
        <f t="shared" si="58"/>
        <v>#N/A</v>
      </c>
      <c r="D288" s="5" t="e">
        <f t="shared" si="59"/>
        <v>#N/A</v>
      </c>
      <c r="E288" s="96"/>
      <c r="F288" s="5" t="e">
        <f t="shared" si="60"/>
        <v>#N/A</v>
      </c>
      <c r="G288" s="5" t="e">
        <f t="shared" si="67"/>
        <v>#N/A</v>
      </c>
      <c r="H288" s="70" t="e">
        <f t="shared" si="64"/>
        <v>#N/A</v>
      </c>
      <c r="I288" s="5" t="str">
        <f t="shared" si="61"/>
        <v/>
      </c>
      <c r="J288" s="5" t="e">
        <f t="shared" si="65"/>
        <v>#N/A</v>
      </c>
      <c r="K288" s="5" t="e">
        <f t="shared" si="66"/>
        <v>#N/A</v>
      </c>
      <c r="L288" s="5" t="e">
        <f t="shared" si="68"/>
        <v>#N/A</v>
      </c>
      <c r="M288" t="e">
        <f t="shared" si="62"/>
        <v>#REF!</v>
      </c>
      <c r="N288" s="18" t="e">
        <f t="shared" si="63"/>
        <v>#N/A</v>
      </c>
    </row>
    <row r="289" spans="3:14" x14ac:dyDescent="0.25">
      <c r="C289" s="5" t="e">
        <f t="shared" si="58"/>
        <v>#N/A</v>
      </c>
      <c r="D289" s="5" t="e">
        <f t="shared" si="59"/>
        <v>#N/A</v>
      </c>
      <c r="E289" s="96"/>
      <c r="F289" s="5" t="e">
        <f t="shared" si="60"/>
        <v>#N/A</v>
      </c>
      <c r="G289" s="5" t="e">
        <f t="shared" si="67"/>
        <v>#N/A</v>
      </c>
      <c r="H289" s="70" t="e">
        <f t="shared" si="64"/>
        <v>#N/A</v>
      </c>
      <c r="I289" s="5" t="str">
        <f t="shared" si="61"/>
        <v/>
      </c>
      <c r="J289" s="5" t="e">
        <f t="shared" si="65"/>
        <v>#N/A</v>
      </c>
      <c r="K289" s="5" t="e">
        <f t="shared" si="66"/>
        <v>#N/A</v>
      </c>
      <c r="L289" s="5" t="e">
        <f t="shared" si="68"/>
        <v>#N/A</v>
      </c>
      <c r="M289" t="e">
        <f t="shared" si="62"/>
        <v>#REF!</v>
      </c>
      <c r="N289" s="18" t="e">
        <f t="shared" si="63"/>
        <v>#N/A</v>
      </c>
    </row>
    <row r="290" spans="3:14" x14ac:dyDescent="0.25">
      <c r="C290" s="5" t="e">
        <f t="shared" si="58"/>
        <v>#N/A</v>
      </c>
      <c r="D290" s="5" t="e">
        <f t="shared" si="59"/>
        <v>#N/A</v>
      </c>
      <c r="E290" s="96"/>
      <c r="F290" s="5" t="e">
        <f t="shared" si="60"/>
        <v>#N/A</v>
      </c>
      <c r="G290" s="5" t="e">
        <f t="shared" si="67"/>
        <v>#N/A</v>
      </c>
      <c r="H290" s="70" t="e">
        <f t="shared" si="64"/>
        <v>#N/A</v>
      </c>
      <c r="I290" s="5" t="str">
        <f t="shared" si="61"/>
        <v/>
      </c>
      <c r="J290" s="5" t="e">
        <f t="shared" si="65"/>
        <v>#N/A</v>
      </c>
      <c r="K290" s="5" t="e">
        <f t="shared" si="66"/>
        <v>#N/A</v>
      </c>
      <c r="L290" s="5" t="e">
        <f t="shared" si="68"/>
        <v>#N/A</v>
      </c>
      <c r="M290" t="e">
        <f t="shared" si="62"/>
        <v>#REF!</v>
      </c>
      <c r="N290" s="18" t="e">
        <f t="shared" si="63"/>
        <v>#N/A</v>
      </c>
    </row>
    <row r="291" spans="3:14" x14ac:dyDescent="0.25">
      <c r="C291" s="5" t="e">
        <f t="shared" si="58"/>
        <v>#N/A</v>
      </c>
      <c r="D291" s="5" t="e">
        <f t="shared" si="59"/>
        <v>#N/A</v>
      </c>
      <c r="E291" s="96"/>
      <c r="F291" s="5" t="e">
        <f t="shared" si="60"/>
        <v>#N/A</v>
      </c>
      <c r="G291" s="5" t="e">
        <f t="shared" si="67"/>
        <v>#N/A</v>
      </c>
      <c r="H291" s="70" t="e">
        <f t="shared" si="64"/>
        <v>#N/A</v>
      </c>
      <c r="I291" s="5" t="str">
        <f t="shared" si="61"/>
        <v/>
      </c>
      <c r="J291" s="5" t="e">
        <f t="shared" si="65"/>
        <v>#N/A</v>
      </c>
      <c r="K291" s="5" t="e">
        <f t="shared" si="66"/>
        <v>#N/A</v>
      </c>
      <c r="L291" s="5" t="e">
        <f t="shared" si="68"/>
        <v>#N/A</v>
      </c>
      <c r="M291" t="e">
        <f t="shared" si="62"/>
        <v>#REF!</v>
      </c>
      <c r="N291" s="18" t="e">
        <f t="shared" si="63"/>
        <v>#N/A</v>
      </c>
    </row>
    <row r="292" spans="3:14" x14ac:dyDescent="0.25">
      <c r="C292" s="5" t="e">
        <f t="shared" si="58"/>
        <v>#N/A</v>
      </c>
      <c r="D292" s="5" t="e">
        <f t="shared" si="59"/>
        <v>#N/A</v>
      </c>
      <c r="E292" s="96"/>
      <c r="F292" s="5" t="e">
        <f t="shared" si="60"/>
        <v>#N/A</v>
      </c>
      <c r="G292" s="5" t="e">
        <f t="shared" si="67"/>
        <v>#N/A</v>
      </c>
      <c r="H292" s="70" t="e">
        <f t="shared" si="64"/>
        <v>#N/A</v>
      </c>
      <c r="I292" s="5" t="str">
        <f t="shared" si="61"/>
        <v/>
      </c>
      <c r="J292" s="5" t="e">
        <f t="shared" si="65"/>
        <v>#N/A</v>
      </c>
      <c r="K292" s="5" t="e">
        <f t="shared" si="66"/>
        <v>#N/A</v>
      </c>
      <c r="L292" s="5" t="e">
        <f t="shared" si="68"/>
        <v>#N/A</v>
      </c>
      <c r="M292" t="e">
        <f t="shared" si="62"/>
        <v>#REF!</v>
      </c>
      <c r="N292" s="18" t="e">
        <f t="shared" si="63"/>
        <v>#N/A</v>
      </c>
    </row>
    <row r="293" spans="3:14" x14ac:dyDescent="0.25">
      <c r="C293" s="5" t="e">
        <f t="shared" si="58"/>
        <v>#N/A</v>
      </c>
      <c r="D293" s="5" t="e">
        <f t="shared" si="59"/>
        <v>#N/A</v>
      </c>
      <c r="E293" s="96"/>
      <c r="F293" s="5" t="e">
        <f t="shared" si="60"/>
        <v>#N/A</v>
      </c>
      <c r="G293" s="5" t="e">
        <f t="shared" si="67"/>
        <v>#N/A</v>
      </c>
      <c r="H293" s="70" t="e">
        <f t="shared" si="64"/>
        <v>#N/A</v>
      </c>
      <c r="I293" s="5" t="str">
        <f t="shared" si="61"/>
        <v/>
      </c>
      <c r="J293" s="5" t="e">
        <f t="shared" si="65"/>
        <v>#N/A</v>
      </c>
      <c r="K293" s="5" t="e">
        <f t="shared" si="66"/>
        <v>#N/A</v>
      </c>
      <c r="L293" s="5" t="e">
        <f t="shared" si="68"/>
        <v>#N/A</v>
      </c>
      <c r="M293" t="e">
        <f t="shared" si="62"/>
        <v>#REF!</v>
      </c>
      <c r="N293" s="18" t="e">
        <f t="shared" si="63"/>
        <v>#N/A</v>
      </c>
    </row>
    <row r="294" spans="3:14" x14ac:dyDescent="0.25">
      <c r="C294" s="5" t="e">
        <f t="shared" si="58"/>
        <v>#N/A</v>
      </c>
      <c r="D294" s="5" t="e">
        <f t="shared" si="59"/>
        <v>#N/A</v>
      </c>
      <c r="E294" s="96"/>
      <c r="F294" s="5" t="e">
        <f t="shared" si="60"/>
        <v>#N/A</v>
      </c>
      <c r="G294" s="5" t="e">
        <f t="shared" si="67"/>
        <v>#N/A</v>
      </c>
      <c r="H294" s="70" t="e">
        <f t="shared" si="64"/>
        <v>#N/A</v>
      </c>
      <c r="I294" s="5" t="str">
        <f t="shared" si="61"/>
        <v/>
      </c>
      <c r="J294" s="5" t="e">
        <f t="shared" si="65"/>
        <v>#N/A</v>
      </c>
      <c r="K294" s="5" t="e">
        <f t="shared" si="66"/>
        <v>#N/A</v>
      </c>
      <c r="L294" s="5" t="e">
        <f t="shared" si="68"/>
        <v>#N/A</v>
      </c>
      <c r="M294" t="e">
        <f t="shared" si="62"/>
        <v>#REF!</v>
      </c>
      <c r="N294" s="18" t="e">
        <f t="shared" si="63"/>
        <v>#N/A</v>
      </c>
    </row>
    <row r="295" spans="3:14" x14ac:dyDescent="0.25">
      <c r="C295" s="5" t="e">
        <f t="shared" si="58"/>
        <v>#N/A</v>
      </c>
      <c r="D295" s="5" t="e">
        <f t="shared" si="59"/>
        <v>#N/A</v>
      </c>
      <c r="E295" s="96"/>
      <c r="F295" s="5" t="e">
        <f t="shared" si="60"/>
        <v>#N/A</v>
      </c>
      <c r="G295" s="5" t="e">
        <f t="shared" si="67"/>
        <v>#N/A</v>
      </c>
      <c r="H295" s="70" t="e">
        <f t="shared" si="64"/>
        <v>#N/A</v>
      </c>
      <c r="I295" s="5" t="str">
        <f t="shared" si="61"/>
        <v/>
      </c>
      <c r="J295" s="5" t="e">
        <f t="shared" si="65"/>
        <v>#N/A</v>
      </c>
      <c r="K295" s="5" t="e">
        <f t="shared" si="66"/>
        <v>#N/A</v>
      </c>
      <c r="L295" s="5" t="e">
        <f t="shared" si="68"/>
        <v>#N/A</v>
      </c>
      <c r="M295" t="e">
        <f t="shared" si="62"/>
        <v>#REF!</v>
      </c>
      <c r="N295" s="18" t="e">
        <f t="shared" si="63"/>
        <v>#N/A</v>
      </c>
    </row>
    <row r="296" spans="3:14" x14ac:dyDescent="0.25">
      <c r="C296" s="5" t="e">
        <f t="shared" si="58"/>
        <v>#N/A</v>
      </c>
      <c r="D296" s="5" t="e">
        <f t="shared" si="59"/>
        <v>#N/A</v>
      </c>
      <c r="E296" s="96"/>
      <c r="F296" s="5" t="e">
        <f t="shared" si="60"/>
        <v>#N/A</v>
      </c>
      <c r="G296" s="5" t="e">
        <f t="shared" si="67"/>
        <v>#N/A</v>
      </c>
      <c r="H296" s="70" t="e">
        <f t="shared" si="64"/>
        <v>#N/A</v>
      </c>
      <c r="I296" s="5" t="str">
        <f t="shared" si="61"/>
        <v/>
      </c>
      <c r="J296" s="5" t="e">
        <f t="shared" si="65"/>
        <v>#N/A</v>
      </c>
      <c r="K296" s="5" t="e">
        <f t="shared" si="66"/>
        <v>#N/A</v>
      </c>
      <c r="L296" s="5" t="e">
        <f t="shared" si="68"/>
        <v>#N/A</v>
      </c>
      <c r="M296" t="e">
        <f t="shared" si="62"/>
        <v>#REF!</v>
      </c>
      <c r="N296" s="18" t="e">
        <f t="shared" si="63"/>
        <v>#N/A</v>
      </c>
    </row>
    <row r="297" spans="3:14" x14ac:dyDescent="0.25">
      <c r="C297" s="5" t="e">
        <f t="shared" si="58"/>
        <v>#N/A</v>
      </c>
      <c r="D297" s="5" t="e">
        <f t="shared" si="59"/>
        <v>#N/A</v>
      </c>
      <c r="E297" s="96"/>
      <c r="F297" s="5" t="e">
        <f t="shared" si="60"/>
        <v>#N/A</v>
      </c>
      <c r="G297" s="5" t="e">
        <f t="shared" si="67"/>
        <v>#N/A</v>
      </c>
      <c r="H297" s="70" t="e">
        <f t="shared" si="64"/>
        <v>#N/A</v>
      </c>
      <c r="I297" s="5" t="str">
        <f t="shared" si="61"/>
        <v/>
      </c>
      <c r="J297" s="5" t="e">
        <f t="shared" si="65"/>
        <v>#N/A</v>
      </c>
      <c r="K297" s="5" t="e">
        <f t="shared" si="66"/>
        <v>#N/A</v>
      </c>
      <c r="L297" s="5" t="e">
        <f t="shared" si="68"/>
        <v>#N/A</v>
      </c>
      <c r="M297" t="e">
        <f t="shared" si="62"/>
        <v>#REF!</v>
      </c>
      <c r="N297" s="18" t="e">
        <f t="shared" si="63"/>
        <v>#N/A</v>
      </c>
    </row>
    <row r="298" spans="3:14" x14ac:dyDescent="0.25">
      <c r="C298" s="5" t="e">
        <f t="shared" si="58"/>
        <v>#N/A</v>
      </c>
      <c r="D298" s="5" t="e">
        <f t="shared" si="59"/>
        <v>#N/A</v>
      </c>
      <c r="E298" s="96"/>
      <c r="F298" s="5" t="e">
        <f t="shared" si="60"/>
        <v>#N/A</v>
      </c>
      <c r="G298" s="5" t="e">
        <f t="shared" si="67"/>
        <v>#N/A</v>
      </c>
      <c r="H298" s="70" t="e">
        <f t="shared" si="64"/>
        <v>#N/A</v>
      </c>
      <c r="I298" s="5" t="str">
        <f t="shared" si="61"/>
        <v/>
      </c>
      <c r="J298" s="5" t="e">
        <f t="shared" si="65"/>
        <v>#N/A</v>
      </c>
      <c r="K298" s="5" t="e">
        <f t="shared" si="66"/>
        <v>#N/A</v>
      </c>
      <c r="L298" s="5" t="e">
        <f t="shared" si="68"/>
        <v>#N/A</v>
      </c>
      <c r="M298" t="e">
        <f t="shared" si="62"/>
        <v>#REF!</v>
      </c>
      <c r="N298" s="18" t="e">
        <f t="shared" si="63"/>
        <v>#N/A</v>
      </c>
    </row>
    <row r="299" spans="3:14" x14ac:dyDescent="0.25">
      <c r="C299" s="5" t="e">
        <f t="shared" si="58"/>
        <v>#N/A</v>
      </c>
      <c r="D299" s="5" t="e">
        <f t="shared" si="59"/>
        <v>#N/A</v>
      </c>
      <c r="E299" s="96"/>
      <c r="F299" s="5" t="e">
        <f t="shared" si="60"/>
        <v>#N/A</v>
      </c>
      <c r="G299" s="5" t="e">
        <f t="shared" si="67"/>
        <v>#N/A</v>
      </c>
      <c r="H299" s="70" t="e">
        <f t="shared" si="64"/>
        <v>#N/A</v>
      </c>
      <c r="I299" s="5" t="str">
        <f t="shared" si="61"/>
        <v/>
      </c>
      <c r="J299" s="5" t="e">
        <f t="shared" si="65"/>
        <v>#N/A</v>
      </c>
      <c r="K299" s="5" t="e">
        <f t="shared" si="66"/>
        <v>#N/A</v>
      </c>
      <c r="L299" s="5" t="e">
        <f t="shared" si="68"/>
        <v>#N/A</v>
      </c>
      <c r="M299" t="e">
        <f t="shared" si="62"/>
        <v>#REF!</v>
      </c>
      <c r="N299" s="18" t="e">
        <f t="shared" si="63"/>
        <v>#N/A</v>
      </c>
    </row>
    <row r="300" spans="3:14" x14ac:dyDescent="0.25">
      <c r="C300" s="5" t="e">
        <f t="shared" si="58"/>
        <v>#N/A</v>
      </c>
      <c r="D300" s="5" t="e">
        <f t="shared" si="59"/>
        <v>#N/A</v>
      </c>
      <c r="E300" s="96"/>
      <c r="F300" s="5" t="e">
        <f t="shared" si="60"/>
        <v>#N/A</v>
      </c>
      <c r="G300" s="5" t="e">
        <f t="shared" si="67"/>
        <v>#N/A</v>
      </c>
      <c r="H300" s="70" t="e">
        <f t="shared" si="64"/>
        <v>#N/A</v>
      </c>
      <c r="I300" s="5" t="str">
        <f t="shared" si="61"/>
        <v/>
      </c>
      <c r="J300" s="5" t="e">
        <f t="shared" si="65"/>
        <v>#N/A</v>
      </c>
      <c r="K300" s="5" t="e">
        <f t="shared" si="66"/>
        <v>#N/A</v>
      </c>
      <c r="L300" s="5" t="e">
        <f t="shared" si="68"/>
        <v>#N/A</v>
      </c>
      <c r="M300" t="e">
        <f t="shared" si="62"/>
        <v>#REF!</v>
      </c>
      <c r="N300" s="18" t="e">
        <f t="shared" si="63"/>
        <v>#N/A</v>
      </c>
    </row>
    <row r="301" spans="3:14" x14ac:dyDescent="0.25">
      <c r="C301" s="5" t="e">
        <f t="shared" si="58"/>
        <v>#N/A</v>
      </c>
      <c r="D301" s="5" t="e">
        <f t="shared" si="59"/>
        <v>#N/A</v>
      </c>
      <c r="E301" s="96"/>
      <c r="F301" s="5" t="e">
        <f t="shared" si="60"/>
        <v>#N/A</v>
      </c>
      <c r="G301" s="5" t="e">
        <f t="shared" si="67"/>
        <v>#N/A</v>
      </c>
      <c r="H301" s="70" t="e">
        <f t="shared" si="64"/>
        <v>#N/A</v>
      </c>
      <c r="I301" s="5" t="str">
        <f t="shared" si="61"/>
        <v/>
      </c>
      <c r="J301" s="5" t="e">
        <f t="shared" si="65"/>
        <v>#N/A</v>
      </c>
      <c r="K301" s="5" t="e">
        <f t="shared" si="66"/>
        <v>#N/A</v>
      </c>
      <c r="L301" s="5" t="e">
        <f t="shared" si="68"/>
        <v>#N/A</v>
      </c>
      <c r="M301" t="e">
        <f t="shared" si="62"/>
        <v>#REF!</v>
      </c>
      <c r="N301" s="18" t="e">
        <f t="shared" si="63"/>
        <v>#N/A</v>
      </c>
    </row>
    <row r="302" spans="3:14" x14ac:dyDescent="0.25">
      <c r="C302" s="5" t="e">
        <f t="shared" si="58"/>
        <v>#N/A</v>
      </c>
      <c r="D302" s="5" t="e">
        <f t="shared" si="59"/>
        <v>#N/A</v>
      </c>
      <c r="E302" s="96"/>
      <c r="F302" s="5" t="e">
        <f t="shared" si="60"/>
        <v>#N/A</v>
      </c>
      <c r="G302" s="5" t="e">
        <f t="shared" si="67"/>
        <v>#N/A</v>
      </c>
      <c r="H302" s="70" t="e">
        <f t="shared" si="64"/>
        <v>#N/A</v>
      </c>
      <c r="I302" s="5" t="str">
        <f t="shared" si="61"/>
        <v/>
      </c>
      <c r="J302" s="5" t="e">
        <f t="shared" si="65"/>
        <v>#N/A</v>
      </c>
      <c r="K302" s="5" t="e">
        <f t="shared" si="66"/>
        <v>#N/A</v>
      </c>
      <c r="L302" s="5" t="e">
        <f t="shared" si="68"/>
        <v>#N/A</v>
      </c>
      <c r="M302" t="e">
        <f t="shared" si="62"/>
        <v>#REF!</v>
      </c>
      <c r="N302" s="18" t="e">
        <f t="shared" si="63"/>
        <v>#N/A</v>
      </c>
    </row>
    <row r="303" spans="3:14" x14ac:dyDescent="0.25">
      <c r="C303" s="5" t="e">
        <f t="shared" si="58"/>
        <v>#N/A</v>
      </c>
      <c r="D303" s="5" t="e">
        <f t="shared" si="59"/>
        <v>#N/A</v>
      </c>
      <c r="E303" s="96"/>
      <c r="F303" s="5" t="e">
        <f t="shared" si="60"/>
        <v>#N/A</v>
      </c>
      <c r="G303" s="5" t="e">
        <f t="shared" si="67"/>
        <v>#N/A</v>
      </c>
      <c r="H303" s="70" t="e">
        <f t="shared" si="64"/>
        <v>#N/A</v>
      </c>
      <c r="I303" s="5" t="str">
        <f t="shared" si="61"/>
        <v/>
      </c>
      <c r="J303" s="5" t="e">
        <f t="shared" si="65"/>
        <v>#N/A</v>
      </c>
      <c r="K303" s="5" t="e">
        <f t="shared" si="66"/>
        <v>#N/A</v>
      </c>
      <c r="L303" s="5" t="e">
        <f t="shared" si="68"/>
        <v>#N/A</v>
      </c>
      <c r="M303" t="e">
        <f t="shared" si="62"/>
        <v>#REF!</v>
      </c>
      <c r="N303" s="18" t="e">
        <f t="shared" si="63"/>
        <v>#N/A</v>
      </c>
    </row>
    <row r="304" spans="3:14" x14ac:dyDescent="0.25">
      <c r="C304" s="5" t="e">
        <f t="shared" si="58"/>
        <v>#N/A</v>
      </c>
      <c r="D304" s="5" t="e">
        <f t="shared" si="59"/>
        <v>#N/A</v>
      </c>
      <c r="E304" s="96"/>
      <c r="F304" s="5" t="e">
        <f t="shared" si="60"/>
        <v>#N/A</v>
      </c>
      <c r="G304" s="5" t="e">
        <f t="shared" si="67"/>
        <v>#N/A</v>
      </c>
      <c r="H304" s="70" t="e">
        <f t="shared" si="64"/>
        <v>#N/A</v>
      </c>
      <c r="I304" s="5" t="str">
        <f t="shared" si="61"/>
        <v/>
      </c>
      <c r="J304" s="5" t="e">
        <f t="shared" si="65"/>
        <v>#N/A</v>
      </c>
      <c r="K304" s="5" t="e">
        <f t="shared" si="66"/>
        <v>#N/A</v>
      </c>
      <c r="L304" s="5" t="e">
        <f t="shared" si="68"/>
        <v>#N/A</v>
      </c>
      <c r="M304" t="e">
        <f t="shared" si="62"/>
        <v>#REF!</v>
      </c>
      <c r="N304" s="18" t="e">
        <f t="shared" si="63"/>
        <v>#N/A</v>
      </c>
    </row>
    <row r="305" spans="3:14" x14ac:dyDescent="0.25">
      <c r="C305" s="5" t="e">
        <f t="shared" si="58"/>
        <v>#N/A</v>
      </c>
      <c r="D305" s="5" t="e">
        <f t="shared" si="59"/>
        <v>#N/A</v>
      </c>
      <c r="E305" s="96"/>
      <c r="F305" s="5" t="e">
        <f t="shared" si="60"/>
        <v>#N/A</v>
      </c>
      <c r="G305" s="5" t="e">
        <f t="shared" si="67"/>
        <v>#N/A</v>
      </c>
      <c r="H305" s="70" t="e">
        <f t="shared" si="64"/>
        <v>#N/A</v>
      </c>
      <c r="I305" s="5" t="str">
        <f t="shared" si="61"/>
        <v/>
      </c>
      <c r="J305" s="5" t="e">
        <f t="shared" si="65"/>
        <v>#N/A</v>
      </c>
      <c r="K305" s="5" t="e">
        <f t="shared" si="66"/>
        <v>#N/A</v>
      </c>
      <c r="L305" s="5" t="e">
        <f t="shared" si="68"/>
        <v>#N/A</v>
      </c>
      <c r="M305" t="e">
        <f t="shared" si="62"/>
        <v>#REF!</v>
      </c>
      <c r="N305" s="18" t="e">
        <f t="shared" si="63"/>
        <v>#N/A</v>
      </c>
    </row>
    <row r="306" spans="3:14" x14ac:dyDescent="0.25">
      <c r="C306" s="5" t="e">
        <f t="shared" si="58"/>
        <v>#N/A</v>
      </c>
      <c r="D306" s="5" t="e">
        <f t="shared" si="59"/>
        <v>#N/A</v>
      </c>
      <c r="E306" s="96"/>
      <c r="F306" s="5" t="e">
        <f t="shared" si="60"/>
        <v>#N/A</v>
      </c>
      <c r="G306" s="5" t="e">
        <f t="shared" si="67"/>
        <v>#N/A</v>
      </c>
      <c r="H306" s="70" t="e">
        <f t="shared" si="64"/>
        <v>#N/A</v>
      </c>
      <c r="I306" s="5" t="str">
        <f t="shared" si="61"/>
        <v/>
      </c>
      <c r="J306" s="5" t="e">
        <f t="shared" si="65"/>
        <v>#N/A</v>
      </c>
      <c r="K306" s="5" t="e">
        <f t="shared" si="66"/>
        <v>#N/A</v>
      </c>
      <c r="L306" s="5" t="e">
        <f t="shared" si="68"/>
        <v>#N/A</v>
      </c>
      <c r="M306" t="e">
        <f t="shared" si="62"/>
        <v>#REF!</v>
      </c>
      <c r="N306" s="18" t="e">
        <f t="shared" si="63"/>
        <v>#N/A</v>
      </c>
    </row>
    <row r="307" spans="3:14" x14ac:dyDescent="0.25">
      <c r="C307" s="5" t="e">
        <f t="shared" si="58"/>
        <v>#N/A</v>
      </c>
      <c r="D307" s="5" t="e">
        <f t="shared" si="59"/>
        <v>#N/A</v>
      </c>
      <c r="E307" s="96"/>
      <c r="F307" s="5" t="e">
        <f t="shared" si="60"/>
        <v>#N/A</v>
      </c>
      <c r="G307" s="5" t="e">
        <f t="shared" si="67"/>
        <v>#N/A</v>
      </c>
      <c r="H307" s="70" t="e">
        <f t="shared" si="64"/>
        <v>#N/A</v>
      </c>
      <c r="I307" s="5" t="str">
        <f t="shared" si="61"/>
        <v/>
      </c>
      <c r="J307" s="5" t="e">
        <f t="shared" si="65"/>
        <v>#N/A</v>
      </c>
      <c r="K307" s="5" t="e">
        <f t="shared" si="66"/>
        <v>#N/A</v>
      </c>
      <c r="L307" s="5" t="e">
        <f t="shared" si="68"/>
        <v>#N/A</v>
      </c>
      <c r="M307" t="e">
        <f t="shared" si="62"/>
        <v>#REF!</v>
      </c>
      <c r="N307" s="18" t="e">
        <f t="shared" si="63"/>
        <v>#N/A</v>
      </c>
    </row>
    <row r="308" spans="3:14" x14ac:dyDescent="0.25">
      <c r="C308" s="5" t="e">
        <f t="shared" si="58"/>
        <v>#N/A</v>
      </c>
      <c r="D308" s="5" t="e">
        <f t="shared" si="59"/>
        <v>#N/A</v>
      </c>
      <c r="E308" s="96"/>
      <c r="F308" s="5" t="e">
        <f t="shared" si="60"/>
        <v>#N/A</v>
      </c>
      <c r="G308" s="5" t="e">
        <f t="shared" si="67"/>
        <v>#N/A</v>
      </c>
      <c r="H308" s="70" t="e">
        <f t="shared" si="64"/>
        <v>#N/A</v>
      </c>
      <c r="I308" s="5" t="str">
        <f t="shared" si="61"/>
        <v/>
      </c>
      <c r="J308" s="5" t="e">
        <f t="shared" si="65"/>
        <v>#N/A</v>
      </c>
      <c r="K308" s="5" t="e">
        <f t="shared" si="66"/>
        <v>#N/A</v>
      </c>
      <c r="L308" s="5" t="e">
        <f t="shared" si="68"/>
        <v>#N/A</v>
      </c>
      <c r="M308" t="e">
        <f t="shared" si="62"/>
        <v>#REF!</v>
      </c>
      <c r="N308" s="18" t="e">
        <f t="shared" si="63"/>
        <v>#N/A</v>
      </c>
    </row>
    <row r="309" spans="3:14" x14ac:dyDescent="0.25">
      <c r="C309" s="5" t="e">
        <f t="shared" si="58"/>
        <v>#N/A</v>
      </c>
      <c r="D309" s="5" t="e">
        <f t="shared" si="59"/>
        <v>#N/A</v>
      </c>
      <c r="E309" s="96"/>
      <c r="F309" s="5" t="e">
        <f t="shared" si="60"/>
        <v>#N/A</v>
      </c>
      <c r="G309" s="5" t="e">
        <f t="shared" si="67"/>
        <v>#N/A</v>
      </c>
      <c r="H309" s="70" t="e">
        <f t="shared" si="64"/>
        <v>#N/A</v>
      </c>
      <c r="I309" s="5" t="str">
        <f t="shared" si="61"/>
        <v/>
      </c>
      <c r="J309" s="5" t="e">
        <f t="shared" si="65"/>
        <v>#N/A</v>
      </c>
      <c r="K309" s="5" t="e">
        <f t="shared" si="66"/>
        <v>#N/A</v>
      </c>
      <c r="L309" s="5" t="e">
        <f t="shared" si="68"/>
        <v>#N/A</v>
      </c>
      <c r="M309" t="e">
        <f t="shared" si="62"/>
        <v>#REF!</v>
      </c>
      <c r="N309" s="18" t="e">
        <f t="shared" si="63"/>
        <v>#N/A</v>
      </c>
    </row>
    <row r="310" spans="3:14" x14ac:dyDescent="0.25">
      <c r="C310" s="5" t="e">
        <f t="shared" si="58"/>
        <v>#N/A</v>
      </c>
      <c r="D310" s="5" t="e">
        <f t="shared" si="59"/>
        <v>#N/A</v>
      </c>
      <c r="E310" s="96"/>
      <c r="F310" s="5" t="e">
        <f t="shared" si="60"/>
        <v>#N/A</v>
      </c>
      <c r="G310" s="5" t="e">
        <f t="shared" si="67"/>
        <v>#N/A</v>
      </c>
      <c r="H310" s="70" t="e">
        <f t="shared" si="64"/>
        <v>#N/A</v>
      </c>
      <c r="I310" s="5" t="str">
        <f t="shared" si="61"/>
        <v/>
      </c>
      <c r="J310" s="5" t="e">
        <f t="shared" si="65"/>
        <v>#N/A</v>
      </c>
      <c r="K310" s="5" t="e">
        <f t="shared" si="66"/>
        <v>#N/A</v>
      </c>
      <c r="L310" s="5" t="e">
        <f t="shared" si="68"/>
        <v>#N/A</v>
      </c>
      <c r="M310" t="e">
        <f t="shared" si="62"/>
        <v>#REF!</v>
      </c>
      <c r="N310" s="18" t="e">
        <f t="shared" si="63"/>
        <v>#N/A</v>
      </c>
    </row>
    <row r="311" spans="3:14" x14ac:dyDescent="0.25">
      <c r="C311" s="5" t="e">
        <f t="shared" si="58"/>
        <v>#N/A</v>
      </c>
      <c r="D311" s="5" t="e">
        <f t="shared" si="59"/>
        <v>#N/A</v>
      </c>
      <c r="E311" s="96"/>
      <c r="F311" s="5" t="e">
        <f t="shared" si="60"/>
        <v>#N/A</v>
      </c>
      <c r="G311" s="5" t="e">
        <f t="shared" si="67"/>
        <v>#N/A</v>
      </c>
      <c r="H311" s="70" t="e">
        <f t="shared" si="64"/>
        <v>#N/A</v>
      </c>
      <c r="I311" s="5" t="str">
        <f t="shared" si="61"/>
        <v/>
      </c>
      <c r="J311" s="5" t="e">
        <f t="shared" si="65"/>
        <v>#N/A</v>
      </c>
      <c r="K311" s="5" t="e">
        <f t="shared" si="66"/>
        <v>#N/A</v>
      </c>
      <c r="L311" s="5" t="e">
        <f t="shared" si="68"/>
        <v>#N/A</v>
      </c>
      <c r="M311" t="e">
        <f t="shared" si="62"/>
        <v>#REF!</v>
      </c>
      <c r="N311" s="18" t="e">
        <f t="shared" si="63"/>
        <v>#N/A</v>
      </c>
    </row>
    <row r="312" spans="3:14" x14ac:dyDescent="0.25">
      <c r="C312" s="5" t="e">
        <f t="shared" si="58"/>
        <v>#N/A</v>
      </c>
      <c r="D312" s="5" t="e">
        <f t="shared" si="59"/>
        <v>#N/A</v>
      </c>
      <c r="E312" s="96"/>
      <c r="F312" s="5" t="e">
        <f t="shared" si="60"/>
        <v>#N/A</v>
      </c>
      <c r="G312" s="5" t="e">
        <f t="shared" si="67"/>
        <v>#N/A</v>
      </c>
      <c r="H312" s="70" t="e">
        <f t="shared" si="64"/>
        <v>#N/A</v>
      </c>
      <c r="I312" s="5" t="str">
        <f t="shared" si="61"/>
        <v/>
      </c>
      <c r="J312" s="5" t="e">
        <f t="shared" si="65"/>
        <v>#N/A</v>
      </c>
      <c r="K312" s="5" t="e">
        <f t="shared" si="66"/>
        <v>#N/A</v>
      </c>
      <c r="L312" s="5" t="e">
        <f t="shared" si="68"/>
        <v>#N/A</v>
      </c>
      <c r="M312" t="e">
        <f t="shared" si="62"/>
        <v>#REF!</v>
      </c>
      <c r="N312" s="18" t="e">
        <f t="shared" si="63"/>
        <v>#N/A</v>
      </c>
    </row>
    <row r="313" spans="3:14" x14ac:dyDescent="0.25">
      <c r="C313" s="5" t="e">
        <f t="shared" si="58"/>
        <v>#N/A</v>
      </c>
      <c r="D313" s="5" t="e">
        <f t="shared" si="59"/>
        <v>#N/A</v>
      </c>
      <c r="E313" s="96"/>
      <c r="F313" s="5" t="e">
        <f t="shared" si="60"/>
        <v>#N/A</v>
      </c>
      <c r="G313" s="5" t="e">
        <f t="shared" si="67"/>
        <v>#N/A</v>
      </c>
      <c r="H313" s="70" t="e">
        <f t="shared" si="64"/>
        <v>#N/A</v>
      </c>
      <c r="I313" s="5" t="str">
        <f t="shared" si="61"/>
        <v/>
      </c>
      <c r="J313" s="5" t="e">
        <f t="shared" si="65"/>
        <v>#N/A</v>
      </c>
      <c r="K313" s="5" t="e">
        <f t="shared" si="66"/>
        <v>#N/A</v>
      </c>
      <c r="L313" s="5" t="e">
        <f t="shared" si="68"/>
        <v>#N/A</v>
      </c>
      <c r="M313" t="e">
        <f t="shared" si="62"/>
        <v>#REF!</v>
      </c>
      <c r="N313" s="18" t="e">
        <f t="shared" si="63"/>
        <v>#N/A</v>
      </c>
    </row>
    <row r="314" spans="3:14" x14ac:dyDescent="0.25">
      <c r="C314" s="5" t="e">
        <f t="shared" si="58"/>
        <v>#N/A</v>
      </c>
      <c r="D314" s="5" t="e">
        <f t="shared" si="59"/>
        <v>#N/A</v>
      </c>
      <c r="E314" s="96"/>
      <c r="F314" s="5" t="e">
        <f t="shared" si="60"/>
        <v>#N/A</v>
      </c>
      <c r="G314" s="5" t="e">
        <f t="shared" si="67"/>
        <v>#N/A</v>
      </c>
      <c r="H314" s="70" t="e">
        <f t="shared" si="64"/>
        <v>#N/A</v>
      </c>
      <c r="I314" s="5" t="str">
        <f t="shared" si="61"/>
        <v/>
      </c>
      <c r="J314" s="5" t="e">
        <f t="shared" si="65"/>
        <v>#N/A</v>
      </c>
      <c r="K314" s="5" t="e">
        <f t="shared" si="66"/>
        <v>#N/A</v>
      </c>
      <c r="L314" s="5" t="e">
        <f t="shared" si="68"/>
        <v>#N/A</v>
      </c>
      <c r="M314" t="e">
        <f t="shared" si="62"/>
        <v>#REF!</v>
      </c>
      <c r="N314" s="18" t="e">
        <f t="shared" si="63"/>
        <v>#N/A</v>
      </c>
    </row>
    <row r="315" spans="3:14" x14ac:dyDescent="0.25">
      <c r="C315" s="5" t="e">
        <f t="shared" si="58"/>
        <v>#N/A</v>
      </c>
      <c r="D315" s="5" t="e">
        <f t="shared" si="59"/>
        <v>#N/A</v>
      </c>
      <c r="E315" s="96"/>
      <c r="F315" s="5" t="e">
        <f t="shared" si="60"/>
        <v>#N/A</v>
      </c>
      <c r="G315" s="5" t="e">
        <f t="shared" si="67"/>
        <v>#N/A</v>
      </c>
      <c r="H315" s="70" t="e">
        <f t="shared" si="64"/>
        <v>#N/A</v>
      </c>
      <c r="I315" s="5" t="str">
        <f t="shared" si="61"/>
        <v/>
      </c>
      <c r="J315" s="5" t="e">
        <f t="shared" si="65"/>
        <v>#N/A</v>
      </c>
      <c r="K315" s="5" t="e">
        <f t="shared" si="66"/>
        <v>#N/A</v>
      </c>
      <c r="L315" s="5" t="e">
        <f t="shared" si="68"/>
        <v>#N/A</v>
      </c>
      <c r="M315" t="e">
        <f t="shared" si="62"/>
        <v>#REF!</v>
      </c>
      <c r="N315" s="18" t="e">
        <f t="shared" si="63"/>
        <v>#N/A</v>
      </c>
    </row>
    <row r="316" spans="3:14" x14ac:dyDescent="0.25">
      <c r="C316" s="5" t="e">
        <f t="shared" si="58"/>
        <v>#N/A</v>
      </c>
      <c r="D316" s="5" t="e">
        <f t="shared" si="59"/>
        <v>#N/A</v>
      </c>
      <c r="E316" s="96"/>
      <c r="F316" s="5" t="e">
        <f t="shared" si="60"/>
        <v>#N/A</v>
      </c>
      <c r="G316" s="5" t="e">
        <f t="shared" si="67"/>
        <v>#N/A</v>
      </c>
      <c r="H316" s="70" t="e">
        <f t="shared" si="64"/>
        <v>#N/A</v>
      </c>
      <c r="I316" s="5" t="str">
        <f t="shared" si="61"/>
        <v/>
      </c>
      <c r="J316" s="5" t="e">
        <f t="shared" si="65"/>
        <v>#N/A</v>
      </c>
      <c r="K316" s="5" t="e">
        <f t="shared" si="66"/>
        <v>#N/A</v>
      </c>
      <c r="L316" s="5" t="e">
        <f t="shared" si="68"/>
        <v>#N/A</v>
      </c>
      <c r="M316" t="e">
        <f t="shared" si="62"/>
        <v>#REF!</v>
      </c>
      <c r="N316" s="18" t="e">
        <f t="shared" si="63"/>
        <v>#N/A</v>
      </c>
    </row>
    <row r="317" spans="3:14" x14ac:dyDescent="0.25">
      <c r="C317" s="5" t="e">
        <f t="shared" si="58"/>
        <v>#N/A</v>
      </c>
      <c r="D317" s="5" t="e">
        <f t="shared" si="59"/>
        <v>#N/A</v>
      </c>
      <c r="E317" s="96"/>
      <c r="F317" s="5" t="e">
        <f t="shared" si="60"/>
        <v>#N/A</v>
      </c>
      <c r="G317" s="5" t="e">
        <f t="shared" si="67"/>
        <v>#N/A</v>
      </c>
      <c r="H317" s="70" t="e">
        <f t="shared" si="64"/>
        <v>#N/A</v>
      </c>
      <c r="I317" s="5" t="str">
        <f t="shared" si="61"/>
        <v/>
      </c>
      <c r="J317" s="5" t="e">
        <f t="shared" si="65"/>
        <v>#N/A</v>
      </c>
      <c r="K317" s="5" t="e">
        <f t="shared" si="66"/>
        <v>#N/A</v>
      </c>
      <c r="L317" s="5" t="e">
        <f t="shared" si="68"/>
        <v>#N/A</v>
      </c>
      <c r="M317" t="e">
        <f t="shared" si="62"/>
        <v>#REF!</v>
      </c>
      <c r="N317" s="18" t="e">
        <f t="shared" si="63"/>
        <v>#N/A</v>
      </c>
    </row>
    <row r="318" spans="3:14" x14ac:dyDescent="0.25">
      <c r="C318" s="5" t="e">
        <f t="shared" si="58"/>
        <v>#N/A</v>
      </c>
      <c r="D318" s="5" t="e">
        <f t="shared" si="59"/>
        <v>#N/A</v>
      </c>
      <c r="E318" s="96"/>
      <c r="F318" s="5" t="e">
        <f t="shared" si="60"/>
        <v>#N/A</v>
      </c>
      <c r="G318" s="5" t="e">
        <f t="shared" si="67"/>
        <v>#N/A</v>
      </c>
      <c r="H318" s="70" t="e">
        <f t="shared" si="64"/>
        <v>#N/A</v>
      </c>
      <c r="I318" s="5" t="str">
        <f t="shared" si="61"/>
        <v/>
      </c>
      <c r="J318" s="5" t="e">
        <f t="shared" si="65"/>
        <v>#N/A</v>
      </c>
      <c r="K318" s="5" t="e">
        <f t="shared" si="66"/>
        <v>#N/A</v>
      </c>
      <c r="L318" s="5" t="e">
        <f t="shared" si="68"/>
        <v>#N/A</v>
      </c>
      <c r="M318" t="e">
        <f t="shared" si="62"/>
        <v>#REF!</v>
      </c>
      <c r="N318" s="18" t="e">
        <f t="shared" si="63"/>
        <v>#N/A</v>
      </c>
    </row>
    <row r="319" spans="3:14" x14ac:dyDescent="0.25">
      <c r="C319" s="5" t="e">
        <f t="shared" si="58"/>
        <v>#N/A</v>
      </c>
      <c r="D319" s="5" t="e">
        <f t="shared" si="59"/>
        <v>#N/A</v>
      </c>
      <c r="E319" s="96"/>
      <c r="F319" s="5" t="e">
        <f t="shared" si="60"/>
        <v>#N/A</v>
      </c>
      <c r="G319" s="5" t="e">
        <f t="shared" si="67"/>
        <v>#N/A</v>
      </c>
      <c r="H319" s="70" t="e">
        <f t="shared" si="64"/>
        <v>#N/A</v>
      </c>
      <c r="I319" s="5" t="str">
        <f t="shared" si="61"/>
        <v/>
      </c>
      <c r="J319" s="5" t="e">
        <f t="shared" si="65"/>
        <v>#N/A</v>
      </c>
      <c r="K319" s="5" t="e">
        <f t="shared" si="66"/>
        <v>#N/A</v>
      </c>
      <c r="L319" s="5" t="e">
        <f t="shared" si="68"/>
        <v>#N/A</v>
      </c>
      <c r="M319" t="e">
        <f t="shared" si="62"/>
        <v>#REF!</v>
      </c>
      <c r="N319" s="18" t="e">
        <f t="shared" si="63"/>
        <v>#N/A</v>
      </c>
    </row>
    <row r="320" spans="3:14" x14ac:dyDescent="0.25">
      <c r="C320" s="5" t="e">
        <f t="shared" si="58"/>
        <v>#N/A</v>
      </c>
      <c r="D320" s="5" t="e">
        <f t="shared" si="59"/>
        <v>#N/A</v>
      </c>
      <c r="E320" s="96"/>
      <c r="F320" s="5" t="e">
        <f t="shared" si="60"/>
        <v>#N/A</v>
      </c>
      <c r="G320" s="5" t="e">
        <f t="shared" si="67"/>
        <v>#N/A</v>
      </c>
      <c r="H320" s="70" t="e">
        <f t="shared" si="64"/>
        <v>#N/A</v>
      </c>
      <c r="I320" s="5" t="str">
        <f t="shared" si="61"/>
        <v/>
      </c>
      <c r="J320" s="5" t="e">
        <f t="shared" si="65"/>
        <v>#N/A</v>
      </c>
      <c r="K320" s="5" t="e">
        <f t="shared" si="66"/>
        <v>#N/A</v>
      </c>
      <c r="L320" s="5" t="e">
        <f t="shared" si="68"/>
        <v>#N/A</v>
      </c>
      <c r="M320" t="e">
        <f t="shared" si="62"/>
        <v>#REF!</v>
      </c>
      <c r="N320" s="18" t="e">
        <f t="shared" si="63"/>
        <v>#N/A</v>
      </c>
    </row>
    <row r="321" spans="3:14" x14ac:dyDescent="0.25">
      <c r="C321" s="5" t="e">
        <f t="shared" si="58"/>
        <v>#N/A</v>
      </c>
      <c r="D321" s="5" t="e">
        <f t="shared" si="59"/>
        <v>#N/A</v>
      </c>
      <c r="E321" s="96"/>
      <c r="F321" s="5" t="e">
        <f t="shared" si="60"/>
        <v>#N/A</v>
      </c>
      <c r="G321" s="5" t="e">
        <f t="shared" si="67"/>
        <v>#N/A</v>
      </c>
      <c r="H321" s="70" t="e">
        <f t="shared" si="64"/>
        <v>#N/A</v>
      </c>
      <c r="I321" s="5" t="str">
        <f t="shared" si="61"/>
        <v/>
      </c>
      <c r="J321" s="5" t="e">
        <f t="shared" si="65"/>
        <v>#N/A</v>
      </c>
      <c r="K321" s="5" t="e">
        <f t="shared" si="66"/>
        <v>#N/A</v>
      </c>
      <c r="L321" s="5" t="e">
        <f t="shared" si="68"/>
        <v>#N/A</v>
      </c>
      <c r="M321" t="e">
        <f t="shared" si="62"/>
        <v>#REF!</v>
      </c>
      <c r="N321" s="18" t="e">
        <f t="shared" si="63"/>
        <v>#N/A</v>
      </c>
    </row>
    <row r="322" spans="3:14" x14ac:dyDescent="0.25">
      <c r="C322" s="5" t="e">
        <f t="shared" si="58"/>
        <v>#N/A</v>
      </c>
      <c r="D322" s="5" t="e">
        <f t="shared" si="59"/>
        <v>#N/A</v>
      </c>
      <c r="E322" s="96"/>
      <c r="F322" s="5" t="e">
        <f t="shared" si="60"/>
        <v>#N/A</v>
      </c>
      <c r="G322" s="5" t="e">
        <f t="shared" si="67"/>
        <v>#N/A</v>
      </c>
      <c r="H322" s="70" t="e">
        <f t="shared" si="64"/>
        <v>#N/A</v>
      </c>
      <c r="I322" s="5" t="str">
        <f t="shared" si="61"/>
        <v/>
      </c>
      <c r="J322" s="5" t="e">
        <f t="shared" si="65"/>
        <v>#N/A</v>
      </c>
      <c r="K322" s="5" t="e">
        <f t="shared" si="66"/>
        <v>#N/A</v>
      </c>
      <c r="L322" s="5" t="e">
        <f t="shared" si="68"/>
        <v>#N/A</v>
      </c>
      <c r="M322" t="e">
        <f t="shared" si="62"/>
        <v>#REF!</v>
      </c>
      <c r="N322" s="18" t="e">
        <f t="shared" si="63"/>
        <v>#N/A</v>
      </c>
    </row>
    <row r="323" spans="3:14" x14ac:dyDescent="0.25">
      <c r="C323" s="5" t="e">
        <f t="shared" ref="C323:C386" si="69">VLOOKUP(ROW(321:321),Разбивка_нумерация_5,2,FALSE)</f>
        <v>#N/A</v>
      </c>
      <c r="D323" s="5" t="e">
        <f t="shared" ref="D323:D386" si="70">VLOOKUP(ROW(321:321),Разбивка_нумерация_5,4,FALSE)</f>
        <v>#N/A</v>
      </c>
      <c r="E323" s="96"/>
      <c r="F323" s="5" t="e">
        <f t="shared" ref="F323:F386" si="71">VLOOKUP(ROW(321:321),Разбивка_нумерация_5,16,FALSE)</f>
        <v>#N/A</v>
      </c>
      <c r="G323" s="5" t="e">
        <f t="shared" si="67"/>
        <v>#N/A</v>
      </c>
      <c r="H323" s="70" t="e">
        <f t="shared" si="64"/>
        <v>#N/A</v>
      </c>
      <c r="I323" s="5" t="str">
        <f t="shared" ref="I323:I386" si="72">IFERROR(VLOOKUP(D323,Исходные_данные,36,FALSE),"")</f>
        <v/>
      </c>
      <c r="J323" s="5" t="e">
        <f t="shared" si="65"/>
        <v>#N/A</v>
      </c>
      <c r="K323" s="5" t="e">
        <f t="shared" si="66"/>
        <v>#N/A</v>
      </c>
      <c r="L323" s="5" t="e">
        <f t="shared" si="68"/>
        <v>#N/A</v>
      </c>
      <c r="M323" t="e">
        <f t="shared" ref="M323:M386" si="73">IF(ISBLANK(E323),M322,E323)</f>
        <v>#REF!</v>
      </c>
      <c r="N323" s="18" t="e">
        <f t="shared" ref="N323:N386" si="74">C323&amp;G323</f>
        <v>#N/A</v>
      </c>
    </row>
    <row r="324" spans="3:14" x14ac:dyDescent="0.25">
      <c r="C324" s="5" t="e">
        <f t="shared" si="69"/>
        <v>#N/A</v>
      </c>
      <c r="D324" s="5" t="e">
        <f t="shared" si="70"/>
        <v>#N/A</v>
      </c>
      <c r="E324" s="96"/>
      <c r="F324" s="5" t="e">
        <f t="shared" si="71"/>
        <v>#N/A</v>
      </c>
      <c r="G324" s="5" t="e">
        <f t="shared" si="67"/>
        <v>#N/A</v>
      </c>
      <c r="H324" s="70" t="e">
        <f t="shared" ref="H324:H387" si="75">VLOOKUP(D324,Исходные_данные,5,FALSE)</f>
        <v>#N/A</v>
      </c>
      <c r="I324" s="5" t="str">
        <f t="shared" si="72"/>
        <v/>
      </c>
      <c r="J324" s="5" t="e">
        <f t="shared" ref="J324:J387" si="76">VLOOKUP(D324,Исходные_данные,46,FALSE)</f>
        <v>#N/A</v>
      </c>
      <c r="K324" s="5" t="e">
        <f t="shared" ref="K324:K387" si="77">VLOOKUP(D324,Исходные_данные,16,FALSE)</f>
        <v>#N/A</v>
      </c>
      <c r="L324" s="5" t="e">
        <f t="shared" si="68"/>
        <v>#N/A</v>
      </c>
      <c r="M324" t="e">
        <f t="shared" si="73"/>
        <v>#REF!</v>
      </c>
      <c r="N324" s="18" t="e">
        <f t="shared" si="74"/>
        <v>#N/A</v>
      </c>
    </row>
    <row r="325" spans="3:14" x14ac:dyDescent="0.25">
      <c r="C325" s="5" t="e">
        <f t="shared" si="69"/>
        <v>#N/A</v>
      </c>
      <c r="D325" s="5" t="e">
        <f t="shared" si="70"/>
        <v>#N/A</v>
      </c>
      <c r="E325" s="96"/>
      <c r="F325" s="5" t="e">
        <f t="shared" si="71"/>
        <v>#N/A</v>
      </c>
      <c r="G325" s="5" t="e">
        <f t="shared" ref="G325:G388" si="78">IF(E325="упр","",IF(E325=0,F325,IF(E325="1,2,3","L1,L2,L3","L"&amp;E325)))</f>
        <v>#N/A</v>
      </c>
      <c r="H325" s="70" t="e">
        <f t="shared" si="75"/>
        <v>#N/A</v>
      </c>
      <c r="I325" s="5" t="str">
        <f t="shared" si="72"/>
        <v/>
      </c>
      <c r="J325" s="5" t="e">
        <f t="shared" si="76"/>
        <v>#N/A</v>
      </c>
      <c r="K325" s="5" t="e">
        <f t="shared" si="77"/>
        <v>#N/A</v>
      </c>
      <c r="L325" s="5" t="e">
        <f t="shared" ref="L325:L388" si="79">H325*K325</f>
        <v>#N/A</v>
      </c>
      <c r="M325" t="e">
        <f t="shared" si="73"/>
        <v>#REF!</v>
      </c>
      <c r="N325" s="18" t="e">
        <f t="shared" si="74"/>
        <v>#N/A</v>
      </c>
    </row>
    <row r="326" spans="3:14" x14ac:dyDescent="0.25">
      <c r="C326" s="5" t="e">
        <f t="shared" si="69"/>
        <v>#N/A</v>
      </c>
      <c r="D326" s="5" t="e">
        <f t="shared" si="70"/>
        <v>#N/A</v>
      </c>
      <c r="E326" s="96"/>
      <c r="F326" s="5" t="e">
        <f t="shared" si="71"/>
        <v>#N/A</v>
      </c>
      <c r="G326" s="5" t="e">
        <f t="shared" si="78"/>
        <v>#N/A</v>
      </c>
      <c r="H326" s="70" t="e">
        <f t="shared" si="75"/>
        <v>#N/A</v>
      </c>
      <c r="I326" s="5" t="str">
        <f t="shared" si="72"/>
        <v/>
      </c>
      <c r="J326" s="5" t="e">
        <f t="shared" si="76"/>
        <v>#N/A</v>
      </c>
      <c r="K326" s="5" t="e">
        <f t="shared" si="77"/>
        <v>#N/A</v>
      </c>
      <c r="L326" s="5" t="e">
        <f t="shared" si="79"/>
        <v>#N/A</v>
      </c>
      <c r="M326" t="e">
        <f t="shared" si="73"/>
        <v>#REF!</v>
      </c>
      <c r="N326" s="18" t="e">
        <f t="shared" si="74"/>
        <v>#N/A</v>
      </c>
    </row>
    <row r="327" spans="3:14" x14ac:dyDescent="0.25">
      <c r="C327" s="5" t="e">
        <f t="shared" si="69"/>
        <v>#N/A</v>
      </c>
      <c r="D327" s="5" t="e">
        <f t="shared" si="70"/>
        <v>#N/A</v>
      </c>
      <c r="E327" s="96"/>
      <c r="F327" s="5" t="e">
        <f t="shared" si="71"/>
        <v>#N/A</v>
      </c>
      <c r="G327" s="5" t="e">
        <f t="shared" si="78"/>
        <v>#N/A</v>
      </c>
      <c r="H327" s="70" t="e">
        <f t="shared" si="75"/>
        <v>#N/A</v>
      </c>
      <c r="I327" s="5" t="str">
        <f t="shared" si="72"/>
        <v/>
      </c>
      <c r="J327" s="5" t="e">
        <f t="shared" si="76"/>
        <v>#N/A</v>
      </c>
      <c r="K327" s="5" t="e">
        <f t="shared" si="77"/>
        <v>#N/A</v>
      </c>
      <c r="L327" s="5" t="e">
        <f t="shared" si="79"/>
        <v>#N/A</v>
      </c>
      <c r="M327" t="e">
        <f t="shared" si="73"/>
        <v>#REF!</v>
      </c>
      <c r="N327" s="18" t="e">
        <f t="shared" si="74"/>
        <v>#N/A</v>
      </c>
    </row>
    <row r="328" spans="3:14" x14ac:dyDescent="0.25">
      <c r="C328" s="5" t="e">
        <f t="shared" si="69"/>
        <v>#N/A</v>
      </c>
      <c r="D328" s="5" t="e">
        <f t="shared" si="70"/>
        <v>#N/A</v>
      </c>
      <c r="E328" s="96"/>
      <c r="F328" s="5" t="e">
        <f t="shared" si="71"/>
        <v>#N/A</v>
      </c>
      <c r="G328" s="5" t="e">
        <f t="shared" si="78"/>
        <v>#N/A</v>
      </c>
      <c r="H328" s="70" t="e">
        <f t="shared" si="75"/>
        <v>#N/A</v>
      </c>
      <c r="I328" s="5" t="str">
        <f t="shared" si="72"/>
        <v/>
      </c>
      <c r="J328" s="5" t="e">
        <f t="shared" si="76"/>
        <v>#N/A</v>
      </c>
      <c r="K328" s="5" t="e">
        <f t="shared" si="77"/>
        <v>#N/A</v>
      </c>
      <c r="L328" s="5" t="e">
        <f t="shared" si="79"/>
        <v>#N/A</v>
      </c>
      <c r="M328" t="e">
        <f t="shared" si="73"/>
        <v>#REF!</v>
      </c>
      <c r="N328" s="18" t="e">
        <f t="shared" si="74"/>
        <v>#N/A</v>
      </c>
    </row>
    <row r="329" spans="3:14" x14ac:dyDescent="0.25">
      <c r="C329" s="5" t="e">
        <f t="shared" si="69"/>
        <v>#N/A</v>
      </c>
      <c r="D329" s="5" t="e">
        <f t="shared" si="70"/>
        <v>#N/A</v>
      </c>
      <c r="E329" s="96"/>
      <c r="F329" s="5" t="e">
        <f t="shared" si="71"/>
        <v>#N/A</v>
      </c>
      <c r="G329" s="5" t="e">
        <f t="shared" si="78"/>
        <v>#N/A</v>
      </c>
      <c r="H329" s="70" t="e">
        <f t="shared" si="75"/>
        <v>#N/A</v>
      </c>
      <c r="I329" s="5" t="str">
        <f t="shared" si="72"/>
        <v/>
      </c>
      <c r="J329" s="5" t="e">
        <f t="shared" si="76"/>
        <v>#N/A</v>
      </c>
      <c r="K329" s="5" t="e">
        <f t="shared" si="77"/>
        <v>#N/A</v>
      </c>
      <c r="L329" s="5" t="e">
        <f t="shared" si="79"/>
        <v>#N/A</v>
      </c>
      <c r="M329" t="e">
        <f t="shared" si="73"/>
        <v>#REF!</v>
      </c>
      <c r="N329" s="18" t="e">
        <f t="shared" si="74"/>
        <v>#N/A</v>
      </c>
    </row>
    <row r="330" spans="3:14" x14ac:dyDescent="0.25">
      <c r="C330" s="5" t="e">
        <f t="shared" si="69"/>
        <v>#N/A</v>
      </c>
      <c r="D330" s="5" t="e">
        <f t="shared" si="70"/>
        <v>#N/A</v>
      </c>
      <c r="E330" s="96"/>
      <c r="F330" s="5" t="e">
        <f t="shared" si="71"/>
        <v>#N/A</v>
      </c>
      <c r="G330" s="5" t="e">
        <f t="shared" si="78"/>
        <v>#N/A</v>
      </c>
      <c r="H330" s="70" t="e">
        <f t="shared" si="75"/>
        <v>#N/A</v>
      </c>
      <c r="I330" s="5" t="str">
        <f t="shared" si="72"/>
        <v/>
      </c>
      <c r="J330" s="5" t="e">
        <f t="shared" si="76"/>
        <v>#N/A</v>
      </c>
      <c r="K330" s="5" t="e">
        <f t="shared" si="77"/>
        <v>#N/A</v>
      </c>
      <c r="L330" s="5" t="e">
        <f t="shared" si="79"/>
        <v>#N/A</v>
      </c>
      <c r="M330" t="e">
        <f t="shared" si="73"/>
        <v>#REF!</v>
      </c>
      <c r="N330" s="18" t="e">
        <f t="shared" si="74"/>
        <v>#N/A</v>
      </c>
    </row>
    <row r="331" spans="3:14" x14ac:dyDescent="0.25">
      <c r="C331" s="5" t="e">
        <f t="shared" si="69"/>
        <v>#N/A</v>
      </c>
      <c r="D331" s="5" t="e">
        <f t="shared" si="70"/>
        <v>#N/A</v>
      </c>
      <c r="E331" s="96"/>
      <c r="F331" s="5" t="e">
        <f t="shared" si="71"/>
        <v>#N/A</v>
      </c>
      <c r="G331" s="5" t="e">
        <f t="shared" si="78"/>
        <v>#N/A</v>
      </c>
      <c r="H331" s="70" t="e">
        <f t="shared" si="75"/>
        <v>#N/A</v>
      </c>
      <c r="I331" s="5" t="str">
        <f t="shared" si="72"/>
        <v/>
      </c>
      <c r="J331" s="5" t="e">
        <f t="shared" si="76"/>
        <v>#N/A</v>
      </c>
      <c r="K331" s="5" t="e">
        <f t="shared" si="77"/>
        <v>#N/A</v>
      </c>
      <c r="L331" s="5" t="e">
        <f t="shared" si="79"/>
        <v>#N/A</v>
      </c>
      <c r="M331" t="e">
        <f t="shared" si="73"/>
        <v>#REF!</v>
      </c>
      <c r="N331" s="18" t="e">
        <f t="shared" si="74"/>
        <v>#N/A</v>
      </c>
    </row>
    <row r="332" spans="3:14" x14ac:dyDescent="0.25">
      <c r="C332" s="5" t="e">
        <f t="shared" si="69"/>
        <v>#N/A</v>
      </c>
      <c r="D332" s="5" t="e">
        <f t="shared" si="70"/>
        <v>#N/A</v>
      </c>
      <c r="E332" s="96"/>
      <c r="F332" s="5" t="e">
        <f t="shared" si="71"/>
        <v>#N/A</v>
      </c>
      <c r="G332" s="5" t="e">
        <f t="shared" si="78"/>
        <v>#N/A</v>
      </c>
      <c r="H332" s="70" t="e">
        <f t="shared" si="75"/>
        <v>#N/A</v>
      </c>
      <c r="I332" s="5" t="str">
        <f t="shared" si="72"/>
        <v/>
      </c>
      <c r="J332" s="5" t="e">
        <f t="shared" si="76"/>
        <v>#N/A</v>
      </c>
      <c r="K332" s="5" t="e">
        <f t="shared" si="77"/>
        <v>#N/A</v>
      </c>
      <c r="L332" s="5" t="e">
        <f t="shared" si="79"/>
        <v>#N/A</v>
      </c>
      <c r="M332" t="e">
        <f t="shared" si="73"/>
        <v>#REF!</v>
      </c>
      <c r="N332" s="18" t="e">
        <f t="shared" si="74"/>
        <v>#N/A</v>
      </c>
    </row>
    <row r="333" spans="3:14" x14ac:dyDescent="0.25">
      <c r="C333" s="5" t="e">
        <f t="shared" si="69"/>
        <v>#N/A</v>
      </c>
      <c r="D333" s="5" t="e">
        <f t="shared" si="70"/>
        <v>#N/A</v>
      </c>
      <c r="E333" s="96"/>
      <c r="F333" s="5" t="e">
        <f t="shared" si="71"/>
        <v>#N/A</v>
      </c>
      <c r="G333" s="5" t="e">
        <f t="shared" si="78"/>
        <v>#N/A</v>
      </c>
      <c r="H333" s="70" t="e">
        <f t="shared" si="75"/>
        <v>#N/A</v>
      </c>
      <c r="I333" s="5" t="str">
        <f t="shared" si="72"/>
        <v/>
      </c>
      <c r="J333" s="5" t="e">
        <f t="shared" si="76"/>
        <v>#N/A</v>
      </c>
      <c r="K333" s="5" t="e">
        <f t="shared" si="77"/>
        <v>#N/A</v>
      </c>
      <c r="L333" s="5" t="e">
        <f t="shared" si="79"/>
        <v>#N/A</v>
      </c>
      <c r="M333" t="e">
        <f t="shared" si="73"/>
        <v>#REF!</v>
      </c>
      <c r="N333" s="18" t="e">
        <f t="shared" si="74"/>
        <v>#N/A</v>
      </c>
    </row>
    <row r="334" spans="3:14" x14ac:dyDescent="0.25">
      <c r="C334" s="5" t="e">
        <f t="shared" si="69"/>
        <v>#N/A</v>
      </c>
      <c r="D334" s="5" t="e">
        <f t="shared" si="70"/>
        <v>#N/A</v>
      </c>
      <c r="E334" s="96"/>
      <c r="F334" s="5" t="e">
        <f t="shared" si="71"/>
        <v>#N/A</v>
      </c>
      <c r="G334" s="5" t="e">
        <f t="shared" si="78"/>
        <v>#N/A</v>
      </c>
      <c r="H334" s="70" t="e">
        <f t="shared" si="75"/>
        <v>#N/A</v>
      </c>
      <c r="I334" s="5" t="str">
        <f t="shared" si="72"/>
        <v/>
      </c>
      <c r="J334" s="5" t="e">
        <f t="shared" si="76"/>
        <v>#N/A</v>
      </c>
      <c r="K334" s="5" t="e">
        <f t="shared" si="77"/>
        <v>#N/A</v>
      </c>
      <c r="L334" s="5" t="e">
        <f t="shared" si="79"/>
        <v>#N/A</v>
      </c>
      <c r="M334" t="e">
        <f t="shared" si="73"/>
        <v>#REF!</v>
      </c>
      <c r="N334" s="18" t="e">
        <f t="shared" si="74"/>
        <v>#N/A</v>
      </c>
    </row>
    <row r="335" spans="3:14" x14ac:dyDescent="0.25">
      <c r="C335" s="5" t="e">
        <f t="shared" si="69"/>
        <v>#N/A</v>
      </c>
      <c r="D335" s="5" t="e">
        <f t="shared" si="70"/>
        <v>#N/A</v>
      </c>
      <c r="E335" s="96"/>
      <c r="F335" s="5" t="e">
        <f t="shared" si="71"/>
        <v>#N/A</v>
      </c>
      <c r="G335" s="5" t="e">
        <f t="shared" si="78"/>
        <v>#N/A</v>
      </c>
      <c r="H335" s="70" t="e">
        <f t="shared" si="75"/>
        <v>#N/A</v>
      </c>
      <c r="I335" s="5" t="str">
        <f t="shared" si="72"/>
        <v/>
      </c>
      <c r="J335" s="5" t="e">
        <f t="shared" si="76"/>
        <v>#N/A</v>
      </c>
      <c r="K335" s="5" t="e">
        <f t="shared" si="77"/>
        <v>#N/A</v>
      </c>
      <c r="L335" s="5" t="e">
        <f t="shared" si="79"/>
        <v>#N/A</v>
      </c>
      <c r="M335" t="e">
        <f t="shared" si="73"/>
        <v>#REF!</v>
      </c>
      <c r="N335" s="18" t="e">
        <f t="shared" si="74"/>
        <v>#N/A</v>
      </c>
    </row>
    <row r="336" spans="3:14" x14ac:dyDescent="0.25">
      <c r="C336" s="5" t="e">
        <f t="shared" si="69"/>
        <v>#N/A</v>
      </c>
      <c r="D336" s="5" t="e">
        <f t="shared" si="70"/>
        <v>#N/A</v>
      </c>
      <c r="E336" s="96"/>
      <c r="F336" s="5" t="e">
        <f t="shared" si="71"/>
        <v>#N/A</v>
      </c>
      <c r="G336" s="5" t="e">
        <f t="shared" si="78"/>
        <v>#N/A</v>
      </c>
      <c r="H336" s="70" t="e">
        <f t="shared" si="75"/>
        <v>#N/A</v>
      </c>
      <c r="I336" s="5" t="str">
        <f t="shared" si="72"/>
        <v/>
      </c>
      <c r="J336" s="5" t="e">
        <f t="shared" si="76"/>
        <v>#N/A</v>
      </c>
      <c r="K336" s="5" t="e">
        <f t="shared" si="77"/>
        <v>#N/A</v>
      </c>
      <c r="L336" s="5" t="e">
        <f t="shared" si="79"/>
        <v>#N/A</v>
      </c>
      <c r="M336" t="e">
        <f t="shared" si="73"/>
        <v>#REF!</v>
      </c>
      <c r="N336" s="18" t="e">
        <f t="shared" si="74"/>
        <v>#N/A</v>
      </c>
    </row>
    <row r="337" spans="3:14" x14ac:dyDescent="0.25">
      <c r="C337" s="5" t="e">
        <f t="shared" si="69"/>
        <v>#N/A</v>
      </c>
      <c r="D337" s="5" t="e">
        <f t="shared" si="70"/>
        <v>#N/A</v>
      </c>
      <c r="E337" s="96"/>
      <c r="F337" s="5" t="e">
        <f t="shared" si="71"/>
        <v>#N/A</v>
      </c>
      <c r="G337" s="5" t="e">
        <f t="shared" si="78"/>
        <v>#N/A</v>
      </c>
      <c r="H337" s="70" t="e">
        <f t="shared" si="75"/>
        <v>#N/A</v>
      </c>
      <c r="I337" s="5" t="str">
        <f t="shared" si="72"/>
        <v/>
      </c>
      <c r="J337" s="5" t="e">
        <f t="shared" si="76"/>
        <v>#N/A</v>
      </c>
      <c r="K337" s="5" t="e">
        <f t="shared" si="77"/>
        <v>#N/A</v>
      </c>
      <c r="L337" s="5" t="e">
        <f t="shared" si="79"/>
        <v>#N/A</v>
      </c>
      <c r="M337" t="e">
        <f t="shared" si="73"/>
        <v>#REF!</v>
      </c>
      <c r="N337" s="18" t="e">
        <f t="shared" si="74"/>
        <v>#N/A</v>
      </c>
    </row>
    <row r="338" spans="3:14" x14ac:dyDescent="0.25">
      <c r="C338" s="5" t="e">
        <f t="shared" si="69"/>
        <v>#N/A</v>
      </c>
      <c r="D338" s="5" t="e">
        <f t="shared" si="70"/>
        <v>#N/A</v>
      </c>
      <c r="E338" s="96"/>
      <c r="F338" s="5" t="e">
        <f t="shared" si="71"/>
        <v>#N/A</v>
      </c>
      <c r="G338" s="5" t="e">
        <f t="shared" si="78"/>
        <v>#N/A</v>
      </c>
      <c r="H338" s="70" t="e">
        <f t="shared" si="75"/>
        <v>#N/A</v>
      </c>
      <c r="I338" s="5" t="str">
        <f t="shared" si="72"/>
        <v/>
      </c>
      <c r="J338" s="5" t="e">
        <f t="shared" si="76"/>
        <v>#N/A</v>
      </c>
      <c r="K338" s="5" t="e">
        <f t="shared" si="77"/>
        <v>#N/A</v>
      </c>
      <c r="L338" s="5" t="e">
        <f t="shared" si="79"/>
        <v>#N/A</v>
      </c>
      <c r="M338" t="e">
        <f t="shared" si="73"/>
        <v>#REF!</v>
      </c>
      <c r="N338" s="18" t="e">
        <f t="shared" si="74"/>
        <v>#N/A</v>
      </c>
    </row>
    <row r="339" spans="3:14" x14ac:dyDescent="0.25">
      <c r="C339" s="5" t="e">
        <f t="shared" si="69"/>
        <v>#N/A</v>
      </c>
      <c r="D339" s="5" t="e">
        <f t="shared" si="70"/>
        <v>#N/A</v>
      </c>
      <c r="E339" s="96"/>
      <c r="F339" s="5" t="e">
        <f t="shared" si="71"/>
        <v>#N/A</v>
      </c>
      <c r="G339" s="5" t="e">
        <f t="shared" si="78"/>
        <v>#N/A</v>
      </c>
      <c r="H339" s="70" t="e">
        <f t="shared" si="75"/>
        <v>#N/A</v>
      </c>
      <c r="I339" s="5" t="str">
        <f t="shared" si="72"/>
        <v/>
      </c>
      <c r="J339" s="5" t="e">
        <f t="shared" si="76"/>
        <v>#N/A</v>
      </c>
      <c r="K339" s="5" t="e">
        <f t="shared" si="77"/>
        <v>#N/A</v>
      </c>
      <c r="L339" s="5" t="e">
        <f t="shared" si="79"/>
        <v>#N/A</v>
      </c>
      <c r="M339" t="e">
        <f t="shared" si="73"/>
        <v>#REF!</v>
      </c>
      <c r="N339" s="18" t="e">
        <f t="shared" si="74"/>
        <v>#N/A</v>
      </c>
    </row>
    <row r="340" spans="3:14" x14ac:dyDescent="0.25">
      <c r="C340" s="5" t="e">
        <f t="shared" si="69"/>
        <v>#N/A</v>
      </c>
      <c r="D340" s="5" t="e">
        <f t="shared" si="70"/>
        <v>#N/A</v>
      </c>
      <c r="E340" s="96"/>
      <c r="F340" s="5" t="e">
        <f t="shared" si="71"/>
        <v>#N/A</v>
      </c>
      <c r="G340" s="5" t="e">
        <f t="shared" si="78"/>
        <v>#N/A</v>
      </c>
      <c r="H340" s="70" t="e">
        <f t="shared" si="75"/>
        <v>#N/A</v>
      </c>
      <c r="I340" s="5" t="str">
        <f t="shared" si="72"/>
        <v/>
      </c>
      <c r="J340" s="5" t="e">
        <f t="shared" si="76"/>
        <v>#N/A</v>
      </c>
      <c r="K340" s="5" t="e">
        <f t="shared" si="77"/>
        <v>#N/A</v>
      </c>
      <c r="L340" s="5" t="e">
        <f t="shared" si="79"/>
        <v>#N/A</v>
      </c>
      <c r="M340" t="e">
        <f t="shared" si="73"/>
        <v>#REF!</v>
      </c>
      <c r="N340" s="18" t="e">
        <f t="shared" si="74"/>
        <v>#N/A</v>
      </c>
    </row>
    <row r="341" spans="3:14" x14ac:dyDescent="0.25">
      <c r="C341" s="5" t="e">
        <f t="shared" si="69"/>
        <v>#N/A</v>
      </c>
      <c r="D341" s="5" t="e">
        <f t="shared" si="70"/>
        <v>#N/A</v>
      </c>
      <c r="E341" s="96"/>
      <c r="F341" s="5" t="e">
        <f t="shared" si="71"/>
        <v>#N/A</v>
      </c>
      <c r="G341" s="5" t="e">
        <f t="shared" si="78"/>
        <v>#N/A</v>
      </c>
      <c r="H341" s="70" t="e">
        <f t="shared" si="75"/>
        <v>#N/A</v>
      </c>
      <c r="I341" s="5" t="str">
        <f t="shared" si="72"/>
        <v/>
      </c>
      <c r="J341" s="5" t="e">
        <f t="shared" si="76"/>
        <v>#N/A</v>
      </c>
      <c r="K341" s="5" t="e">
        <f t="shared" si="77"/>
        <v>#N/A</v>
      </c>
      <c r="L341" s="5" t="e">
        <f t="shared" si="79"/>
        <v>#N/A</v>
      </c>
      <c r="M341" t="e">
        <f t="shared" si="73"/>
        <v>#REF!</v>
      </c>
      <c r="N341" s="18" t="e">
        <f t="shared" si="74"/>
        <v>#N/A</v>
      </c>
    </row>
    <row r="342" spans="3:14" x14ac:dyDescent="0.25">
      <c r="C342" s="5" t="e">
        <f t="shared" si="69"/>
        <v>#N/A</v>
      </c>
      <c r="D342" s="5" t="e">
        <f t="shared" si="70"/>
        <v>#N/A</v>
      </c>
      <c r="E342" s="96"/>
      <c r="F342" s="5" t="e">
        <f t="shared" si="71"/>
        <v>#N/A</v>
      </c>
      <c r="G342" s="5" t="e">
        <f t="shared" si="78"/>
        <v>#N/A</v>
      </c>
      <c r="H342" s="70" t="e">
        <f t="shared" si="75"/>
        <v>#N/A</v>
      </c>
      <c r="I342" s="5" t="str">
        <f t="shared" si="72"/>
        <v/>
      </c>
      <c r="J342" s="5" t="e">
        <f t="shared" si="76"/>
        <v>#N/A</v>
      </c>
      <c r="K342" s="5" t="e">
        <f t="shared" si="77"/>
        <v>#N/A</v>
      </c>
      <c r="L342" s="5" t="e">
        <f t="shared" si="79"/>
        <v>#N/A</v>
      </c>
      <c r="M342" t="e">
        <f t="shared" si="73"/>
        <v>#REF!</v>
      </c>
      <c r="N342" s="18" t="e">
        <f t="shared" si="74"/>
        <v>#N/A</v>
      </c>
    </row>
    <row r="343" spans="3:14" x14ac:dyDescent="0.25">
      <c r="C343" s="5" t="e">
        <f t="shared" si="69"/>
        <v>#N/A</v>
      </c>
      <c r="D343" s="5" t="e">
        <f t="shared" si="70"/>
        <v>#N/A</v>
      </c>
      <c r="E343" s="96"/>
      <c r="F343" s="5" t="e">
        <f t="shared" si="71"/>
        <v>#N/A</v>
      </c>
      <c r="G343" s="5" t="e">
        <f t="shared" si="78"/>
        <v>#N/A</v>
      </c>
      <c r="H343" s="70" t="e">
        <f t="shared" si="75"/>
        <v>#N/A</v>
      </c>
      <c r="I343" s="5" t="str">
        <f t="shared" si="72"/>
        <v/>
      </c>
      <c r="J343" s="5" t="e">
        <f t="shared" si="76"/>
        <v>#N/A</v>
      </c>
      <c r="K343" s="5" t="e">
        <f t="shared" si="77"/>
        <v>#N/A</v>
      </c>
      <c r="L343" s="5" t="e">
        <f t="shared" si="79"/>
        <v>#N/A</v>
      </c>
      <c r="M343" t="e">
        <f t="shared" si="73"/>
        <v>#REF!</v>
      </c>
      <c r="N343" s="18" t="e">
        <f t="shared" si="74"/>
        <v>#N/A</v>
      </c>
    </row>
    <row r="344" spans="3:14" x14ac:dyDescent="0.25">
      <c r="C344" s="5" t="e">
        <f t="shared" si="69"/>
        <v>#N/A</v>
      </c>
      <c r="D344" s="5" t="e">
        <f t="shared" si="70"/>
        <v>#N/A</v>
      </c>
      <c r="E344" s="96"/>
      <c r="F344" s="5" t="e">
        <f t="shared" si="71"/>
        <v>#N/A</v>
      </c>
      <c r="G344" s="5" t="e">
        <f t="shared" si="78"/>
        <v>#N/A</v>
      </c>
      <c r="H344" s="70" t="e">
        <f t="shared" si="75"/>
        <v>#N/A</v>
      </c>
      <c r="I344" s="5" t="str">
        <f t="shared" si="72"/>
        <v/>
      </c>
      <c r="J344" s="5" t="e">
        <f t="shared" si="76"/>
        <v>#N/A</v>
      </c>
      <c r="K344" s="5" t="e">
        <f t="shared" si="77"/>
        <v>#N/A</v>
      </c>
      <c r="L344" s="5" t="e">
        <f t="shared" si="79"/>
        <v>#N/A</v>
      </c>
      <c r="M344" t="e">
        <f t="shared" si="73"/>
        <v>#REF!</v>
      </c>
      <c r="N344" s="18" t="e">
        <f t="shared" si="74"/>
        <v>#N/A</v>
      </c>
    </row>
    <row r="345" spans="3:14" x14ac:dyDescent="0.25">
      <c r="C345" s="5" t="e">
        <f t="shared" si="69"/>
        <v>#N/A</v>
      </c>
      <c r="D345" s="5" t="e">
        <f t="shared" si="70"/>
        <v>#N/A</v>
      </c>
      <c r="E345" s="96"/>
      <c r="F345" s="5" t="e">
        <f t="shared" si="71"/>
        <v>#N/A</v>
      </c>
      <c r="G345" s="5" t="e">
        <f t="shared" si="78"/>
        <v>#N/A</v>
      </c>
      <c r="H345" s="70" t="e">
        <f t="shared" si="75"/>
        <v>#N/A</v>
      </c>
      <c r="I345" s="5" t="str">
        <f t="shared" si="72"/>
        <v/>
      </c>
      <c r="J345" s="5" t="e">
        <f t="shared" si="76"/>
        <v>#N/A</v>
      </c>
      <c r="K345" s="5" t="e">
        <f t="shared" si="77"/>
        <v>#N/A</v>
      </c>
      <c r="L345" s="5" t="e">
        <f t="shared" si="79"/>
        <v>#N/A</v>
      </c>
      <c r="M345" t="e">
        <f t="shared" si="73"/>
        <v>#REF!</v>
      </c>
      <c r="N345" s="18" t="e">
        <f t="shared" si="74"/>
        <v>#N/A</v>
      </c>
    </row>
    <row r="346" spans="3:14" x14ac:dyDescent="0.25">
      <c r="C346" s="5" t="e">
        <f t="shared" si="69"/>
        <v>#N/A</v>
      </c>
      <c r="D346" s="5" t="e">
        <f t="shared" si="70"/>
        <v>#N/A</v>
      </c>
      <c r="E346" s="96"/>
      <c r="F346" s="5" t="e">
        <f t="shared" si="71"/>
        <v>#N/A</v>
      </c>
      <c r="G346" s="5" t="e">
        <f t="shared" si="78"/>
        <v>#N/A</v>
      </c>
      <c r="H346" s="70" t="e">
        <f t="shared" si="75"/>
        <v>#N/A</v>
      </c>
      <c r="I346" s="5" t="str">
        <f t="shared" si="72"/>
        <v/>
      </c>
      <c r="J346" s="5" t="e">
        <f t="shared" si="76"/>
        <v>#N/A</v>
      </c>
      <c r="K346" s="5" t="e">
        <f t="shared" si="77"/>
        <v>#N/A</v>
      </c>
      <c r="L346" s="5" t="e">
        <f t="shared" si="79"/>
        <v>#N/A</v>
      </c>
      <c r="M346" t="e">
        <f t="shared" si="73"/>
        <v>#REF!</v>
      </c>
      <c r="N346" s="18" t="e">
        <f t="shared" si="74"/>
        <v>#N/A</v>
      </c>
    </row>
    <row r="347" spans="3:14" x14ac:dyDescent="0.25">
      <c r="C347" s="5" t="e">
        <f t="shared" si="69"/>
        <v>#N/A</v>
      </c>
      <c r="D347" s="5" t="e">
        <f t="shared" si="70"/>
        <v>#N/A</v>
      </c>
      <c r="E347" s="96"/>
      <c r="F347" s="5" t="e">
        <f t="shared" si="71"/>
        <v>#N/A</v>
      </c>
      <c r="G347" s="5" t="e">
        <f t="shared" si="78"/>
        <v>#N/A</v>
      </c>
      <c r="H347" s="70" t="e">
        <f t="shared" si="75"/>
        <v>#N/A</v>
      </c>
      <c r="I347" s="5" t="str">
        <f t="shared" si="72"/>
        <v/>
      </c>
      <c r="J347" s="5" t="e">
        <f t="shared" si="76"/>
        <v>#N/A</v>
      </c>
      <c r="K347" s="5" t="e">
        <f t="shared" si="77"/>
        <v>#N/A</v>
      </c>
      <c r="L347" s="5" t="e">
        <f t="shared" si="79"/>
        <v>#N/A</v>
      </c>
      <c r="M347" t="e">
        <f t="shared" si="73"/>
        <v>#REF!</v>
      </c>
      <c r="N347" s="18" t="e">
        <f t="shared" si="74"/>
        <v>#N/A</v>
      </c>
    </row>
    <row r="348" spans="3:14" x14ac:dyDescent="0.25">
      <c r="C348" s="5" t="e">
        <f t="shared" si="69"/>
        <v>#N/A</v>
      </c>
      <c r="D348" s="5" t="e">
        <f t="shared" si="70"/>
        <v>#N/A</v>
      </c>
      <c r="E348" s="96"/>
      <c r="F348" s="5" t="e">
        <f t="shared" si="71"/>
        <v>#N/A</v>
      </c>
      <c r="G348" s="5" t="e">
        <f t="shared" si="78"/>
        <v>#N/A</v>
      </c>
      <c r="H348" s="70" t="e">
        <f t="shared" si="75"/>
        <v>#N/A</v>
      </c>
      <c r="I348" s="5" t="str">
        <f t="shared" si="72"/>
        <v/>
      </c>
      <c r="J348" s="5" t="e">
        <f t="shared" si="76"/>
        <v>#N/A</v>
      </c>
      <c r="K348" s="5" t="e">
        <f t="shared" si="77"/>
        <v>#N/A</v>
      </c>
      <c r="L348" s="5" t="e">
        <f t="shared" si="79"/>
        <v>#N/A</v>
      </c>
      <c r="M348" t="e">
        <f t="shared" si="73"/>
        <v>#REF!</v>
      </c>
      <c r="N348" s="18" t="e">
        <f t="shared" si="74"/>
        <v>#N/A</v>
      </c>
    </row>
    <row r="349" spans="3:14" x14ac:dyDescent="0.25">
      <c r="C349" s="5" t="e">
        <f t="shared" si="69"/>
        <v>#N/A</v>
      </c>
      <c r="D349" s="5" t="e">
        <f t="shared" si="70"/>
        <v>#N/A</v>
      </c>
      <c r="E349" s="96"/>
      <c r="F349" s="5" t="e">
        <f t="shared" si="71"/>
        <v>#N/A</v>
      </c>
      <c r="G349" s="5" t="e">
        <f t="shared" si="78"/>
        <v>#N/A</v>
      </c>
      <c r="H349" s="70" t="e">
        <f t="shared" si="75"/>
        <v>#N/A</v>
      </c>
      <c r="I349" s="5" t="str">
        <f t="shared" si="72"/>
        <v/>
      </c>
      <c r="J349" s="5" t="e">
        <f t="shared" si="76"/>
        <v>#N/A</v>
      </c>
      <c r="K349" s="5" t="e">
        <f t="shared" si="77"/>
        <v>#N/A</v>
      </c>
      <c r="L349" s="5" t="e">
        <f t="shared" si="79"/>
        <v>#N/A</v>
      </c>
      <c r="M349" t="e">
        <f t="shared" si="73"/>
        <v>#REF!</v>
      </c>
      <c r="N349" s="18" t="e">
        <f t="shared" si="74"/>
        <v>#N/A</v>
      </c>
    </row>
    <row r="350" spans="3:14" x14ac:dyDescent="0.25">
      <c r="C350" s="5" t="e">
        <f t="shared" si="69"/>
        <v>#N/A</v>
      </c>
      <c r="D350" s="5" t="e">
        <f t="shared" si="70"/>
        <v>#N/A</v>
      </c>
      <c r="E350" s="96"/>
      <c r="F350" s="5" t="e">
        <f t="shared" si="71"/>
        <v>#N/A</v>
      </c>
      <c r="G350" s="5" t="e">
        <f t="shared" si="78"/>
        <v>#N/A</v>
      </c>
      <c r="H350" s="70" t="e">
        <f t="shared" si="75"/>
        <v>#N/A</v>
      </c>
      <c r="I350" s="5" t="str">
        <f t="shared" si="72"/>
        <v/>
      </c>
      <c r="J350" s="5" t="e">
        <f t="shared" si="76"/>
        <v>#N/A</v>
      </c>
      <c r="K350" s="5" t="e">
        <f t="shared" si="77"/>
        <v>#N/A</v>
      </c>
      <c r="L350" s="5" t="e">
        <f t="shared" si="79"/>
        <v>#N/A</v>
      </c>
      <c r="M350" t="e">
        <f t="shared" si="73"/>
        <v>#REF!</v>
      </c>
      <c r="N350" s="18" t="e">
        <f t="shared" si="74"/>
        <v>#N/A</v>
      </c>
    </row>
    <row r="351" spans="3:14" x14ac:dyDescent="0.25">
      <c r="C351" s="5" t="e">
        <f t="shared" si="69"/>
        <v>#N/A</v>
      </c>
      <c r="D351" s="5" t="e">
        <f t="shared" si="70"/>
        <v>#N/A</v>
      </c>
      <c r="E351" s="96"/>
      <c r="F351" s="5" t="e">
        <f t="shared" si="71"/>
        <v>#N/A</v>
      </c>
      <c r="G351" s="5" t="e">
        <f t="shared" si="78"/>
        <v>#N/A</v>
      </c>
      <c r="H351" s="70" t="e">
        <f t="shared" si="75"/>
        <v>#N/A</v>
      </c>
      <c r="I351" s="5" t="str">
        <f t="shared" si="72"/>
        <v/>
      </c>
      <c r="J351" s="5" t="e">
        <f t="shared" si="76"/>
        <v>#N/A</v>
      </c>
      <c r="K351" s="5" t="e">
        <f t="shared" si="77"/>
        <v>#N/A</v>
      </c>
      <c r="L351" s="5" t="e">
        <f t="shared" si="79"/>
        <v>#N/A</v>
      </c>
      <c r="M351" t="e">
        <f t="shared" si="73"/>
        <v>#REF!</v>
      </c>
      <c r="N351" s="18" t="e">
        <f t="shared" si="74"/>
        <v>#N/A</v>
      </c>
    </row>
    <row r="352" spans="3:14" x14ac:dyDescent="0.25">
      <c r="C352" s="5" t="e">
        <f t="shared" si="69"/>
        <v>#N/A</v>
      </c>
      <c r="D352" s="5" t="e">
        <f t="shared" si="70"/>
        <v>#N/A</v>
      </c>
      <c r="E352" s="96"/>
      <c r="F352" s="5" t="e">
        <f t="shared" si="71"/>
        <v>#N/A</v>
      </c>
      <c r="G352" s="5" t="e">
        <f t="shared" si="78"/>
        <v>#N/A</v>
      </c>
      <c r="H352" s="70" t="e">
        <f t="shared" si="75"/>
        <v>#N/A</v>
      </c>
      <c r="I352" s="5" t="str">
        <f t="shared" si="72"/>
        <v/>
      </c>
      <c r="J352" s="5" t="e">
        <f t="shared" si="76"/>
        <v>#N/A</v>
      </c>
      <c r="K352" s="5" t="e">
        <f t="shared" si="77"/>
        <v>#N/A</v>
      </c>
      <c r="L352" s="5" t="e">
        <f t="shared" si="79"/>
        <v>#N/A</v>
      </c>
      <c r="M352" t="e">
        <f t="shared" si="73"/>
        <v>#REF!</v>
      </c>
      <c r="N352" s="18" t="e">
        <f t="shared" si="74"/>
        <v>#N/A</v>
      </c>
    </row>
    <row r="353" spans="3:14" x14ac:dyDescent="0.25">
      <c r="C353" s="5" t="e">
        <f t="shared" si="69"/>
        <v>#N/A</v>
      </c>
      <c r="D353" s="5" t="e">
        <f t="shared" si="70"/>
        <v>#N/A</v>
      </c>
      <c r="E353" s="96"/>
      <c r="F353" s="5" t="e">
        <f t="shared" si="71"/>
        <v>#N/A</v>
      </c>
      <c r="G353" s="5" t="e">
        <f t="shared" si="78"/>
        <v>#N/A</v>
      </c>
      <c r="H353" s="70" t="e">
        <f t="shared" si="75"/>
        <v>#N/A</v>
      </c>
      <c r="I353" s="5" t="str">
        <f t="shared" si="72"/>
        <v/>
      </c>
      <c r="J353" s="5" t="e">
        <f t="shared" si="76"/>
        <v>#N/A</v>
      </c>
      <c r="K353" s="5" t="e">
        <f t="shared" si="77"/>
        <v>#N/A</v>
      </c>
      <c r="L353" s="5" t="e">
        <f t="shared" si="79"/>
        <v>#N/A</v>
      </c>
      <c r="M353" t="e">
        <f t="shared" si="73"/>
        <v>#REF!</v>
      </c>
      <c r="N353" s="18" t="e">
        <f t="shared" si="74"/>
        <v>#N/A</v>
      </c>
    </row>
    <row r="354" spans="3:14" x14ac:dyDescent="0.25">
      <c r="C354" s="5" t="e">
        <f t="shared" si="69"/>
        <v>#N/A</v>
      </c>
      <c r="D354" s="5" t="e">
        <f t="shared" si="70"/>
        <v>#N/A</v>
      </c>
      <c r="E354" s="96"/>
      <c r="F354" s="5" t="e">
        <f t="shared" si="71"/>
        <v>#N/A</v>
      </c>
      <c r="G354" s="5" t="e">
        <f t="shared" si="78"/>
        <v>#N/A</v>
      </c>
      <c r="H354" s="70" t="e">
        <f t="shared" si="75"/>
        <v>#N/A</v>
      </c>
      <c r="I354" s="5" t="str">
        <f t="shared" si="72"/>
        <v/>
      </c>
      <c r="J354" s="5" t="e">
        <f t="shared" si="76"/>
        <v>#N/A</v>
      </c>
      <c r="K354" s="5" t="e">
        <f t="shared" si="77"/>
        <v>#N/A</v>
      </c>
      <c r="L354" s="5" t="e">
        <f t="shared" si="79"/>
        <v>#N/A</v>
      </c>
      <c r="M354" t="e">
        <f t="shared" si="73"/>
        <v>#REF!</v>
      </c>
      <c r="N354" s="18" t="e">
        <f t="shared" si="74"/>
        <v>#N/A</v>
      </c>
    </row>
    <row r="355" spans="3:14" x14ac:dyDescent="0.25">
      <c r="C355" s="5" t="e">
        <f t="shared" si="69"/>
        <v>#N/A</v>
      </c>
      <c r="D355" s="5" t="e">
        <f t="shared" si="70"/>
        <v>#N/A</v>
      </c>
      <c r="E355" s="96"/>
      <c r="F355" s="5" t="e">
        <f t="shared" si="71"/>
        <v>#N/A</v>
      </c>
      <c r="G355" s="5" t="e">
        <f t="shared" si="78"/>
        <v>#N/A</v>
      </c>
      <c r="H355" s="70" t="e">
        <f t="shared" si="75"/>
        <v>#N/A</v>
      </c>
      <c r="I355" s="5" t="str">
        <f t="shared" si="72"/>
        <v/>
      </c>
      <c r="J355" s="5" t="e">
        <f t="shared" si="76"/>
        <v>#N/A</v>
      </c>
      <c r="K355" s="5" t="e">
        <f t="shared" si="77"/>
        <v>#N/A</v>
      </c>
      <c r="L355" s="5" t="e">
        <f t="shared" si="79"/>
        <v>#N/A</v>
      </c>
      <c r="M355" t="e">
        <f t="shared" si="73"/>
        <v>#REF!</v>
      </c>
      <c r="N355" s="18" t="e">
        <f t="shared" si="74"/>
        <v>#N/A</v>
      </c>
    </row>
    <row r="356" spans="3:14" x14ac:dyDescent="0.25">
      <c r="C356" s="5" t="e">
        <f t="shared" si="69"/>
        <v>#N/A</v>
      </c>
      <c r="D356" s="5" t="e">
        <f t="shared" si="70"/>
        <v>#N/A</v>
      </c>
      <c r="E356" s="96"/>
      <c r="F356" s="5" t="e">
        <f t="shared" si="71"/>
        <v>#N/A</v>
      </c>
      <c r="G356" s="5" t="e">
        <f t="shared" si="78"/>
        <v>#N/A</v>
      </c>
      <c r="H356" s="70" t="e">
        <f t="shared" si="75"/>
        <v>#N/A</v>
      </c>
      <c r="I356" s="5" t="str">
        <f t="shared" si="72"/>
        <v/>
      </c>
      <c r="J356" s="5" t="e">
        <f t="shared" si="76"/>
        <v>#N/A</v>
      </c>
      <c r="K356" s="5" t="e">
        <f t="shared" si="77"/>
        <v>#N/A</v>
      </c>
      <c r="L356" s="5" t="e">
        <f t="shared" si="79"/>
        <v>#N/A</v>
      </c>
      <c r="M356" t="e">
        <f t="shared" si="73"/>
        <v>#REF!</v>
      </c>
      <c r="N356" s="18" t="e">
        <f t="shared" si="74"/>
        <v>#N/A</v>
      </c>
    </row>
    <row r="357" spans="3:14" x14ac:dyDescent="0.25">
      <c r="C357" s="5" t="e">
        <f t="shared" si="69"/>
        <v>#N/A</v>
      </c>
      <c r="D357" s="5" t="e">
        <f t="shared" si="70"/>
        <v>#N/A</v>
      </c>
      <c r="E357" s="96"/>
      <c r="F357" s="5" t="e">
        <f t="shared" si="71"/>
        <v>#N/A</v>
      </c>
      <c r="G357" s="5" t="e">
        <f t="shared" si="78"/>
        <v>#N/A</v>
      </c>
      <c r="H357" s="70" t="e">
        <f t="shared" si="75"/>
        <v>#N/A</v>
      </c>
      <c r="I357" s="5" t="str">
        <f t="shared" si="72"/>
        <v/>
      </c>
      <c r="J357" s="5" t="e">
        <f t="shared" si="76"/>
        <v>#N/A</v>
      </c>
      <c r="K357" s="5" t="e">
        <f t="shared" si="77"/>
        <v>#N/A</v>
      </c>
      <c r="L357" s="5" t="e">
        <f t="shared" si="79"/>
        <v>#N/A</v>
      </c>
      <c r="M357" t="e">
        <f t="shared" si="73"/>
        <v>#REF!</v>
      </c>
      <c r="N357" s="18" t="e">
        <f t="shared" si="74"/>
        <v>#N/A</v>
      </c>
    </row>
    <row r="358" spans="3:14" x14ac:dyDescent="0.25">
      <c r="C358" s="5" t="e">
        <f t="shared" si="69"/>
        <v>#N/A</v>
      </c>
      <c r="D358" s="5" t="e">
        <f t="shared" si="70"/>
        <v>#N/A</v>
      </c>
      <c r="E358" s="96"/>
      <c r="F358" s="5" t="e">
        <f t="shared" si="71"/>
        <v>#N/A</v>
      </c>
      <c r="G358" s="5" t="e">
        <f t="shared" si="78"/>
        <v>#N/A</v>
      </c>
      <c r="H358" s="70" t="e">
        <f t="shared" si="75"/>
        <v>#N/A</v>
      </c>
      <c r="I358" s="5" t="str">
        <f t="shared" si="72"/>
        <v/>
      </c>
      <c r="J358" s="5" t="e">
        <f t="shared" si="76"/>
        <v>#N/A</v>
      </c>
      <c r="K358" s="5" t="e">
        <f t="shared" si="77"/>
        <v>#N/A</v>
      </c>
      <c r="L358" s="5" t="e">
        <f t="shared" si="79"/>
        <v>#N/A</v>
      </c>
      <c r="M358" t="e">
        <f t="shared" si="73"/>
        <v>#REF!</v>
      </c>
      <c r="N358" s="18" t="e">
        <f t="shared" si="74"/>
        <v>#N/A</v>
      </c>
    </row>
    <row r="359" spans="3:14" x14ac:dyDescent="0.25">
      <c r="C359" s="5" t="e">
        <f t="shared" si="69"/>
        <v>#N/A</v>
      </c>
      <c r="D359" s="5" t="e">
        <f t="shared" si="70"/>
        <v>#N/A</v>
      </c>
      <c r="E359" s="96"/>
      <c r="F359" s="5" t="e">
        <f t="shared" si="71"/>
        <v>#N/A</v>
      </c>
      <c r="G359" s="5" t="e">
        <f t="shared" si="78"/>
        <v>#N/A</v>
      </c>
      <c r="H359" s="70" t="e">
        <f t="shared" si="75"/>
        <v>#N/A</v>
      </c>
      <c r="I359" s="5" t="str">
        <f t="shared" si="72"/>
        <v/>
      </c>
      <c r="J359" s="5" t="e">
        <f t="shared" si="76"/>
        <v>#N/A</v>
      </c>
      <c r="K359" s="5" t="e">
        <f t="shared" si="77"/>
        <v>#N/A</v>
      </c>
      <c r="L359" s="5" t="e">
        <f t="shared" si="79"/>
        <v>#N/A</v>
      </c>
      <c r="M359" t="e">
        <f t="shared" si="73"/>
        <v>#REF!</v>
      </c>
      <c r="N359" s="18" t="e">
        <f t="shared" si="74"/>
        <v>#N/A</v>
      </c>
    </row>
    <row r="360" spans="3:14" x14ac:dyDescent="0.25">
      <c r="C360" s="5" t="e">
        <f t="shared" si="69"/>
        <v>#N/A</v>
      </c>
      <c r="D360" s="5" t="e">
        <f t="shared" si="70"/>
        <v>#N/A</v>
      </c>
      <c r="E360" s="96"/>
      <c r="F360" s="5" t="e">
        <f t="shared" si="71"/>
        <v>#N/A</v>
      </c>
      <c r="G360" s="5" t="e">
        <f t="shared" si="78"/>
        <v>#N/A</v>
      </c>
      <c r="H360" s="70" t="e">
        <f t="shared" si="75"/>
        <v>#N/A</v>
      </c>
      <c r="I360" s="5" t="str">
        <f t="shared" si="72"/>
        <v/>
      </c>
      <c r="J360" s="5" t="e">
        <f t="shared" si="76"/>
        <v>#N/A</v>
      </c>
      <c r="K360" s="5" t="e">
        <f t="shared" si="77"/>
        <v>#N/A</v>
      </c>
      <c r="L360" s="5" t="e">
        <f t="shared" si="79"/>
        <v>#N/A</v>
      </c>
      <c r="M360" t="e">
        <f t="shared" si="73"/>
        <v>#REF!</v>
      </c>
      <c r="N360" s="18" t="e">
        <f t="shared" si="74"/>
        <v>#N/A</v>
      </c>
    </row>
    <row r="361" spans="3:14" x14ac:dyDescent="0.25">
      <c r="C361" s="5" t="e">
        <f t="shared" si="69"/>
        <v>#N/A</v>
      </c>
      <c r="D361" s="5" t="e">
        <f t="shared" si="70"/>
        <v>#N/A</v>
      </c>
      <c r="E361" s="96"/>
      <c r="F361" s="5" t="e">
        <f t="shared" si="71"/>
        <v>#N/A</v>
      </c>
      <c r="G361" s="5" t="e">
        <f t="shared" si="78"/>
        <v>#N/A</v>
      </c>
      <c r="H361" s="70" t="e">
        <f t="shared" si="75"/>
        <v>#N/A</v>
      </c>
      <c r="I361" s="5" t="str">
        <f t="shared" si="72"/>
        <v/>
      </c>
      <c r="J361" s="5" t="e">
        <f t="shared" si="76"/>
        <v>#N/A</v>
      </c>
      <c r="K361" s="5" t="e">
        <f t="shared" si="77"/>
        <v>#N/A</v>
      </c>
      <c r="L361" s="5" t="e">
        <f t="shared" si="79"/>
        <v>#N/A</v>
      </c>
      <c r="M361" t="e">
        <f t="shared" si="73"/>
        <v>#REF!</v>
      </c>
      <c r="N361" s="18" t="e">
        <f t="shared" si="74"/>
        <v>#N/A</v>
      </c>
    </row>
    <row r="362" spans="3:14" x14ac:dyDescent="0.25">
      <c r="C362" s="5" t="e">
        <f t="shared" si="69"/>
        <v>#N/A</v>
      </c>
      <c r="D362" s="5" t="e">
        <f t="shared" si="70"/>
        <v>#N/A</v>
      </c>
      <c r="E362" s="96"/>
      <c r="F362" s="5" t="e">
        <f t="shared" si="71"/>
        <v>#N/A</v>
      </c>
      <c r="G362" s="5" t="e">
        <f t="shared" si="78"/>
        <v>#N/A</v>
      </c>
      <c r="H362" s="70" t="e">
        <f t="shared" si="75"/>
        <v>#N/A</v>
      </c>
      <c r="I362" s="5" t="str">
        <f t="shared" si="72"/>
        <v/>
      </c>
      <c r="J362" s="5" t="e">
        <f t="shared" si="76"/>
        <v>#N/A</v>
      </c>
      <c r="K362" s="5" t="e">
        <f t="shared" si="77"/>
        <v>#N/A</v>
      </c>
      <c r="L362" s="5" t="e">
        <f t="shared" si="79"/>
        <v>#N/A</v>
      </c>
      <c r="M362" t="e">
        <f t="shared" si="73"/>
        <v>#REF!</v>
      </c>
      <c r="N362" s="18" t="e">
        <f t="shared" si="74"/>
        <v>#N/A</v>
      </c>
    </row>
    <row r="363" spans="3:14" x14ac:dyDescent="0.25">
      <c r="C363" s="5" t="e">
        <f t="shared" si="69"/>
        <v>#N/A</v>
      </c>
      <c r="D363" s="5" t="e">
        <f t="shared" si="70"/>
        <v>#N/A</v>
      </c>
      <c r="E363" s="96"/>
      <c r="F363" s="5" t="e">
        <f t="shared" si="71"/>
        <v>#N/A</v>
      </c>
      <c r="G363" s="5" t="e">
        <f t="shared" si="78"/>
        <v>#N/A</v>
      </c>
      <c r="H363" s="70" t="e">
        <f t="shared" si="75"/>
        <v>#N/A</v>
      </c>
      <c r="I363" s="5" t="str">
        <f t="shared" si="72"/>
        <v/>
      </c>
      <c r="J363" s="5" t="e">
        <f t="shared" si="76"/>
        <v>#N/A</v>
      </c>
      <c r="K363" s="5" t="e">
        <f t="shared" si="77"/>
        <v>#N/A</v>
      </c>
      <c r="L363" s="5" t="e">
        <f t="shared" si="79"/>
        <v>#N/A</v>
      </c>
      <c r="M363" t="e">
        <f t="shared" si="73"/>
        <v>#REF!</v>
      </c>
      <c r="N363" s="18" t="e">
        <f t="shared" si="74"/>
        <v>#N/A</v>
      </c>
    </row>
    <row r="364" spans="3:14" x14ac:dyDescent="0.25">
      <c r="C364" s="5" t="e">
        <f t="shared" si="69"/>
        <v>#N/A</v>
      </c>
      <c r="D364" s="5" t="e">
        <f t="shared" si="70"/>
        <v>#N/A</v>
      </c>
      <c r="E364" s="96"/>
      <c r="F364" s="5" t="e">
        <f t="shared" si="71"/>
        <v>#N/A</v>
      </c>
      <c r="G364" s="5" t="e">
        <f t="shared" si="78"/>
        <v>#N/A</v>
      </c>
      <c r="H364" s="70" t="e">
        <f t="shared" si="75"/>
        <v>#N/A</v>
      </c>
      <c r="I364" s="5" t="str">
        <f t="shared" si="72"/>
        <v/>
      </c>
      <c r="J364" s="5" t="e">
        <f t="shared" si="76"/>
        <v>#N/A</v>
      </c>
      <c r="K364" s="5" t="e">
        <f t="shared" si="77"/>
        <v>#N/A</v>
      </c>
      <c r="L364" s="5" t="e">
        <f t="shared" si="79"/>
        <v>#N/A</v>
      </c>
      <c r="M364" t="e">
        <f t="shared" si="73"/>
        <v>#REF!</v>
      </c>
      <c r="N364" s="18" t="e">
        <f t="shared" si="74"/>
        <v>#N/A</v>
      </c>
    </row>
    <row r="365" spans="3:14" x14ac:dyDescent="0.25">
      <c r="C365" s="5" t="e">
        <f t="shared" si="69"/>
        <v>#N/A</v>
      </c>
      <c r="D365" s="5" t="e">
        <f t="shared" si="70"/>
        <v>#N/A</v>
      </c>
      <c r="E365" s="96"/>
      <c r="F365" s="5" t="e">
        <f t="shared" si="71"/>
        <v>#N/A</v>
      </c>
      <c r="G365" s="5" t="e">
        <f t="shared" si="78"/>
        <v>#N/A</v>
      </c>
      <c r="H365" s="70" t="e">
        <f t="shared" si="75"/>
        <v>#N/A</v>
      </c>
      <c r="I365" s="5" t="str">
        <f t="shared" si="72"/>
        <v/>
      </c>
      <c r="J365" s="5" t="e">
        <f t="shared" si="76"/>
        <v>#N/A</v>
      </c>
      <c r="K365" s="5" t="e">
        <f t="shared" si="77"/>
        <v>#N/A</v>
      </c>
      <c r="L365" s="5" t="e">
        <f t="shared" si="79"/>
        <v>#N/A</v>
      </c>
      <c r="M365" t="e">
        <f t="shared" si="73"/>
        <v>#REF!</v>
      </c>
      <c r="N365" s="18" t="e">
        <f t="shared" si="74"/>
        <v>#N/A</v>
      </c>
    </row>
    <row r="366" spans="3:14" x14ac:dyDescent="0.25">
      <c r="C366" s="5" t="e">
        <f t="shared" si="69"/>
        <v>#N/A</v>
      </c>
      <c r="D366" s="5" t="e">
        <f t="shared" si="70"/>
        <v>#N/A</v>
      </c>
      <c r="E366" s="96"/>
      <c r="F366" s="5" t="e">
        <f t="shared" si="71"/>
        <v>#N/A</v>
      </c>
      <c r="G366" s="5" t="e">
        <f t="shared" si="78"/>
        <v>#N/A</v>
      </c>
      <c r="H366" s="70" t="e">
        <f t="shared" si="75"/>
        <v>#N/A</v>
      </c>
      <c r="I366" s="5" t="str">
        <f t="shared" si="72"/>
        <v/>
      </c>
      <c r="J366" s="5" t="e">
        <f t="shared" si="76"/>
        <v>#N/A</v>
      </c>
      <c r="K366" s="5" t="e">
        <f t="shared" si="77"/>
        <v>#N/A</v>
      </c>
      <c r="L366" s="5" t="e">
        <f t="shared" si="79"/>
        <v>#N/A</v>
      </c>
      <c r="M366" t="e">
        <f t="shared" si="73"/>
        <v>#REF!</v>
      </c>
      <c r="N366" s="18" t="e">
        <f t="shared" si="74"/>
        <v>#N/A</v>
      </c>
    </row>
    <row r="367" spans="3:14" x14ac:dyDescent="0.25">
      <c r="C367" s="5" t="e">
        <f t="shared" si="69"/>
        <v>#N/A</v>
      </c>
      <c r="D367" s="5" t="e">
        <f t="shared" si="70"/>
        <v>#N/A</v>
      </c>
      <c r="E367" s="96"/>
      <c r="F367" s="5" t="e">
        <f t="shared" si="71"/>
        <v>#N/A</v>
      </c>
      <c r="G367" s="5" t="e">
        <f t="shared" si="78"/>
        <v>#N/A</v>
      </c>
      <c r="H367" s="70" t="e">
        <f t="shared" si="75"/>
        <v>#N/A</v>
      </c>
      <c r="I367" s="5" t="str">
        <f t="shared" si="72"/>
        <v/>
      </c>
      <c r="J367" s="5" t="e">
        <f t="shared" si="76"/>
        <v>#N/A</v>
      </c>
      <c r="K367" s="5" t="e">
        <f t="shared" si="77"/>
        <v>#N/A</v>
      </c>
      <c r="L367" s="5" t="e">
        <f t="shared" si="79"/>
        <v>#N/A</v>
      </c>
      <c r="M367" t="e">
        <f t="shared" si="73"/>
        <v>#REF!</v>
      </c>
      <c r="N367" s="18" t="e">
        <f t="shared" si="74"/>
        <v>#N/A</v>
      </c>
    </row>
    <row r="368" spans="3:14" x14ac:dyDescent="0.25">
      <c r="C368" s="5" t="e">
        <f t="shared" si="69"/>
        <v>#N/A</v>
      </c>
      <c r="D368" s="5" t="e">
        <f t="shared" si="70"/>
        <v>#N/A</v>
      </c>
      <c r="E368" s="96"/>
      <c r="F368" s="5" t="e">
        <f t="shared" si="71"/>
        <v>#N/A</v>
      </c>
      <c r="G368" s="5" t="e">
        <f t="shared" si="78"/>
        <v>#N/A</v>
      </c>
      <c r="H368" s="70" t="e">
        <f t="shared" si="75"/>
        <v>#N/A</v>
      </c>
      <c r="I368" s="5" t="str">
        <f t="shared" si="72"/>
        <v/>
      </c>
      <c r="J368" s="5" t="e">
        <f t="shared" si="76"/>
        <v>#N/A</v>
      </c>
      <c r="K368" s="5" t="e">
        <f t="shared" si="77"/>
        <v>#N/A</v>
      </c>
      <c r="L368" s="5" t="e">
        <f t="shared" si="79"/>
        <v>#N/A</v>
      </c>
      <c r="M368" t="e">
        <f t="shared" si="73"/>
        <v>#REF!</v>
      </c>
      <c r="N368" s="18" t="e">
        <f t="shared" si="74"/>
        <v>#N/A</v>
      </c>
    </row>
    <row r="369" spans="3:14" x14ac:dyDescent="0.25">
      <c r="C369" s="5" t="e">
        <f t="shared" si="69"/>
        <v>#N/A</v>
      </c>
      <c r="D369" s="5" t="e">
        <f t="shared" si="70"/>
        <v>#N/A</v>
      </c>
      <c r="E369" s="96"/>
      <c r="F369" s="5" t="e">
        <f t="shared" si="71"/>
        <v>#N/A</v>
      </c>
      <c r="G369" s="5" t="e">
        <f t="shared" si="78"/>
        <v>#N/A</v>
      </c>
      <c r="H369" s="70" t="e">
        <f t="shared" si="75"/>
        <v>#N/A</v>
      </c>
      <c r="I369" s="5" t="str">
        <f t="shared" si="72"/>
        <v/>
      </c>
      <c r="J369" s="5" t="e">
        <f t="shared" si="76"/>
        <v>#N/A</v>
      </c>
      <c r="K369" s="5" t="e">
        <f t="shared" si="77"/>
        <v>#N/A</v>
      </c>
      <c r="L369" s="5" t="e">
        <f t="shared" si="79"/>
        <v>#N/A</v>
      </c>
      <c r="M369" t="e">
        <f t="shared" si="73"/>
        <v>#REF!</v>
      </c>
      <c r="N369" s="18" t="e">
        <f t="shared" si="74"/>
        <v>#N/A</v>
      </c>
    </row>
    <row r="370" spans="3:14" x14ac:dyDescent="0.25">
      <c r="C370" s="5" t="e">
        <f t="shared" si="69"/>
        <v>#N/A</v>
      </c>
      <c r="D370" s="5" t="e">
        <f t="shared" si="70"/>
        <v>#N/A</v>
      </c>
      <c r="E370" s="96"/>
      <c r="F370" s="5" t="e">
        <f t="shared" si="71"/>
        <v>#N/A</v>
      </c>
      <c r="G370" s="5" t="e">
        <f t="shared" si="78"/>
        <v>#N/A</v>
      </c>
      <c r="H370" s="70" t="e">
        <f t="shared" si="75"/>
        <v>#N/A</v>
      </c>
      <c r="I370" s="5" t="str">
        <f t="shared" si="72"/>
        <v/>
      </c>
      <c r="J370" s="5" t="e">
        <f t="shared" si="76"/>
        <v>#N/A</v>
      </c>
      <c r="K370" s="5" t="e">
        <f t="shared" si="77"/>
        <v>#N/A</v>
      </c>
      <c r="L370" s="5" t="e">
        <f t="shared" si="79"/>
        <v>#N/A</v>
      </c>
      <c r="M370" t="e">
        <f t="shared" si="73"/>
        <v>#REF!</v>
      </c>
      <c r="N370" s="18" t="e">
        <f t="shared" si="74"/>
        <v>#N/A</v>
      </c>
    </row>
    <row r="371" spans="3:14" x14ac:dyDescent="0.25">
      <c r="C371" s="5" t="e">
        <f t="shared" si="69"/>
        <v>#N/A</v>
      </c>
      <c r="D371" s="5" t="e">
        <f t="shared" si="70"/>
        <v>#N/A</v>
      </c>
      <c r="E371" s="96"/>
      <c r="F371" s="5" t="e">
        <f t="shared" si="71"/>
        <v>#N/A</v>
      </c>
      <c r="G371" s="5" t="e">
        <f t="shared" si="78"/>
        <v>#N/A</v>
      </c>
      <c r="H371" s="70" t="e">
        <f t="shared" si="75"/>
        <v>#N/A</v>
      </c>
      <c r="I371" s="5" t="str">
        <f t="shared" si="72"/>
        <v/>
      </c>
      <c r="J371" s="5" t="e">
        <f t="shared" si="76"/>
        <v>#N/A</v>
      </c>
      <c r="K371" s="5" t="e">
        <f t="shared" si="77"/>
        <v>#N/A</v>
      </c>
      <c r="L371" s="5" t="e">
        <f t="shared" si="79"/>
        <v>#N/A</v>
      </c>
      <c r="M371" t="e">
        <f t="shared" si="73"/>
        <v>#REF!</v>
      </c>
      <c r="N371" s="18" t="e">
        <f t="shared" si="74"/>
        <v>#N/A</v>
      </c>
    </row>
    <row r="372" spans="3:14" x14ac:dyDescent="0.25">
      <c r="C372" s="5" t="e">
        <f t="shared" si="69"/>
        <v>#N/A</v>
      </c>
      <c r="D372" s="5" t="e">
        <f t="shared" si="70"/>
        <v>#N/A</v>
      </c>
      <c r="E372" s="96"/>
      <c r="F372" s="5" t="e">
        <f t="shared" si="71"/>
        <v>#N/A</v>
      </c>
      <c r="G372" s="5" t="e">
        <f t="shared" si="78"/>
        <v>#N/A</v>
      </c>
      <c r="H372" s="70" t="e">
        <f t="shared" si="75"/>
        <v>#N/A</v>
      </c>
      <c r="I372" s="5" t="str">
        <f t="shared" si="72"/>
        <v/>
      </c>
      <c r="J372" s="5" t="e">
        <f t="shared" si="76"/>
        <v>#N/A</v>
      </c>
      <c r="K372" s="5" t="e">
        <f t="shared" si="77"/>
        <v>#N/A</v>
      </c>
      <c r="L372" s="5" t="e">
        <f t="shared" si="79"/>
        <v>#N/A</v>
      </c>
      <c r="M372" t="e">
        <f t="shared" si="73"/>
        <v>#REF!</v>
      </c>
      <c r="N372" s="18" t="e">
        <f t="shared" si="74"/>
        <v>#N/A</v>
      </c>
    </row>
    <row r="373" spans="3:14" x14ac:dyDescent="0.25">
      <c r="C373" s="5" t="e">
        <f t="shared" si="69"/>
        <v>#N/A</v>
      </c>
      <c r="D373" s="5" t="e">
        <f t="shared" si="70"/>
        <v>#N/A</v>
      </c>
      <c r="E373" s="96"/>
      <c r="F373" s="5" t="e">
        <f t="shared" si="71"/>
        <v>#N/A</v>
      </c>
      <c r="G373" s="5" t="e">
        <f t="shared" si="78"/>
        <v>#N/A</v>
      </c>
      <c r="H373" s="70" t="e">
        <f t="shared" si="75"/>
        <v>#N/A</v>
      </c>
      <c r="I373" s="5" t="str">
        <f t="shared" si="72"/>
        <v/>
      </c>
      <c r="J373" s="5" t="e">
        <f t="shared" si="76"/>
        <v>#N/A</v>
      </c>
      <c r="K373" s="5" t="e">
        <f t="shared" si="77"/>
        <v>#N/A</v>
      </c>
      <c r="L373" s="5" t="e">
        <f t="shared" si="79"/>
        <v>#N/A</v>
      </c>
      <c r="M373" t="e">
        <f t="shared" si="73"/>
        <v>#REF!</v>
      </c>
      <c r="N373" s="18" t="e">
        <f t="shared" si="74"/>
        <v>#N/A</v>
      </c>
    </row>
    <row r="374" spans="3:14" x14ac:dyDescent="0.25">
      <c r="C374" s="5" t="e">
        <f t="shared" si="69"/>
        <v>#N/A</v>
      </c>
      <c r="D374" s="5" t="e">
        <f t="shared" si="70"/>
        <v>#N/A</v>
      </c>
      <c r="E374" s="96"/>
      <c r="F374" s="5" t="e">
        <f t="shared" si="71"/>
        <v>#N/A</v>
      </c>
      <c r="G374" s="5" t="e">
        <f t="shared" si="78"/>
        <v>#N/A</v>
      </c>
      <c r="H374" s="70" t="e">
        <f t="shared" si="75"/>
        <v>#N/A</v>
      </c>
      <c r="I374" s="5" t="str">
        <f t="shared" si="72"/>
        <v/>
      </c>
      <c r="J374" s="5" t="e">
        <f t="shared" si="76"/>
        <v>#N/A</v>
      </c>
      <c r="K374" s="5" t="e">
        <f t="shared" si="77"/>
        <v>#N/A</v>
      </c>
      <c r="L374" s="5" t="e">
        <f t="shared" si="79"/>
        <v>#N/A</v>
      </c>
      <c r="M374" t="e">
        <f t="shared" si="73"/>
        <v>#REF!</v>
      </c>
      <c r="N374" s="18" t="e">
        <f t="shared" si="74"/>
        <v>#N/A</v>
      </c>
    </row>
    <row r="375" spans="3:14" x14ac:dyDescent="0.25">
      <c r="C375" s="5" t="e">
        <f t="shared" si="69"/>
        <v>#N/A</v>
      </c>
      <c r="D375" s="5" t="e">
        <f t="shared" si="70"/>
        <v>#N/A</v>
      </c>
      <c r="E375" s="96"/>
      <c r="F375" s="5" t="e">
        <f t="shared" si="71"/>
        <v>#N/A</v>
      </c>
      <c r="G375" s="5" t="e">
        <f t="shared" si="78"/>
        <v>#N/A</v>
      </c>
      <c r="H375" s="70" t="e">
        <f t="shared" si="75"/>
        <v>#N/A</v>
      </c>
      <c r="I375" s="5" t="str">
        <f t="shared" si="72"/>
        <v/>
      </c>
      <c r="J375" s="5" t="e">
        <f t="shared" si="76"/>
        <v>#N/A</v>
      </c>
      <c r="K375" s="5" t="e">
        <f t="shared" si="77"/>
        <v>#N/A</v>
      </c>
      <c r="L375" s="5" t="e">
        <f t="shared" si="79"/>
        <v>#N/A</v>
      </c>
      <c r="M375" t="e">
        <f t="shared" si="73"/>
        <v>#REF!</v>
      </c>
      <c r="N375" s="18" t="e">
        <f t="shared" si="74"/>
        <v>#N/A</v>
      </c>
    </row>
    <row r="376" spans="3:14" x14ac:dyDescent="0.25">
      <c r="C376" s="5" t="e">
        <f t="shared" si="69"/>
        <v>#N/A</v>
      </c>
      <c r="D376" s="5" t="e">
        <f t="shared" si="70"/>
        <v>#N/A</v>
      </c>
      <c r="E376" s="96"/>
      <c r="F376" s="5" t="e">
        <f t="shared" si="71"/>
        <v>#N/A</v>
      </c>
      <c r="G376" s="5" t="e">
        <f t="shared" si="78"/>
        <v>#N/A</v>
      </c>
      <c r="H376" s="70" t="e">
        <f t="shared" si="75"/>
        <v>#N/A</v>
      </c>
      <c r="I376" s="5" t="str">
        <f t="shared" si="72"/>
        <v/>
      </c>
      <c r="J376" s="5" t="e">
        <f t="shared" si="76"/>
        <v>#N/A</v>
      </c>
      <c r="K376" s="5" t="e">
        <f t="shared" si="77"/>
        <v>#N/A</v>
      </c>
      <c r="L376" s="5" t="e">
        <f t="shared" si="79"/>
        <v>#N/A</v>
      </c>
      <c r="M376" t="e">
        <f t="shared" si="73"/>
        <v>#REF!</v>
      </c>
      <c r="N376" s="18" t="e">
        <f t="shared" si="74"/>
        <v>#N/A</v>
      </c>
    </row>
    <row r="377" spans="3:14" x14ac:dyDescent="0.25">
      <c r="C377" s="5" t="e">
        <f t="shared" si="69"/>
        <v>#N/A</v>
      </c>
      <c r="D377" s="5" t="e">
        <f t="shared" si="70"/>
        <v>#N/A</v>
      </c>
      <c r="E377" s="96"/>
      <c r="F377" s="5" t="e">
        <f t="shared" si="71"/>
        <v>#N/A</v>
      </c>
      <c r="G377" s="5" t="e">
        <f t="shared" si="78"/>
        <v>#N/A</v>
      </c>
      <c r="H377" s="70" t="e">
        <f t="shared" si="75"/>
        <v>#N/A</v>
      </c>
      <c r="I377" s="5" t="str">
        <f t="shared" si="72"/>
        <v/>
      </c>
      <c r="J377" s="5" t="e">
        <f t="shared" si="76"/>
        <v>#N/A</v>
      </c>
      <c r="K377" s="5" t="e">
        <f t="shared" si="77"/>
        <v>#N/A</v>
      </c>
      <c r="L377" s="5" t="e">
        <f t="shared" si="79"/>
        <v>#N/A</v>
      </c>
      <c r="M377" t="e">
        <f t="shared" si="73"/>
        <v>#REF!</v>
      </c>
      <c r="N377" s="18" t="e">
        <f t="shared" si="74"/>
        <v>#N/A</v>
      </c>
    </row>
    <row r="378" spans="3:14" x14ac:dyDescent="0.25">
      <c r="C378" s="5" t="e">
        <f t="shared" si="69"/>
        <v>#N/A</v>
      </c>
      <c r="D378" s="5" t="e">
        <f t="shared" si="70"/>
        <v>#N/A</v>
      </c>
      <c r="E378" s="96"/>
      <c r="F378" s="5" t="e">
        <f t="shared" si="71"/>
        <v>#N/A</v>
      </c>
      <c r="G378" s="5" t="e">
        <f t="shared" si="78"/>
        <v>#N/A</v>
      </c>
      <c r="H378" s="70" t="e">
        <f t="shared" si="75"/>
        <v>#N/A</v>
      </c>
      <c r="I378" s="5" t="str">
        <f t="shared" si="72"/>
        <v/>
      </c>
      <c r="J378" s="5" t="e">
        <f t="shared" si="76"/>
        <v>#N/A</v>
      </c>
      <c r="K378" s="5" t="e">
        <f t="shared" si="77"/>
        <v>#N/A</v>
      </c>
      <c r="L378" s="5" t="e">
        <f t="shared" si="79"/>
        <v>#N/A</v>
      </c>
      <c r="M378" t="e">
        <f t="shared" si="73"/>
        <v>#REF!</v>
      </c>
      <c r="N378" s="18" t="e">
        <f t="shared" si="74"/>
        <v>#N/A</v>
      </c>
    </row>
    <row r="379" spans="3:14" x14ac:dyDescent="0.25">
      <c r="C379" s="5" t="e">
        <f t="shared" si="69"/>
        <v>#N/A</v>
      </c>
      <c r="D379" s="5" t="e">
        <f t="shared" si="70"/>
        <v>#N/A</v>
      </c>
      <c r="E379" s="96"/>
      <c r="F379" s="5" t="e">
        <f t="shared" si="71"/>
        <v>#N/A</v>
      </c>
      <c r="G379" s="5" t="e">
        <f t="shared" si="78"/>
        <v>#N/A</v>
      </c>
      <c r="H379" s="70" t="e">
        <f t="shared" si="75"/>
        <v>#N/A</v>
      </c>
      <c r="I379" s="5" t="str">
        <f t="shared" si="72"/>
        <v/>
      </c>
      <c r="J379" s="5" t="e">
        <f t="shared" si="76"/>
        <v>#N/A</v>
      </c>
      <c r="K379" s="5" t="e">
        <f t="shared" si="77"/>
        <v>#N/A</v>
      </c>
      <c r="L379" s="5" t="e">
        <f t="shared" si="79"/>
        <v>#N/A</v>
      </c>
      <c r="M379" t="e">
        <f t="shared" si="73"/>
        <v>#REF!</v>
      </c>
      <c r="N379" s="18" t="e">
        <f t="shared" si="74"/>
        <v>#N/A</v>
      </c>
    </row>
    <row r="380" spans="3:14" x14ac:dyDescent="0.25">
      <c r="C380" s="5" t="e">
        <f t="shared" si="69"/>
        <v>#N/A</v>
      </c>
      <c r="D380" s="5" t="e">
        <f t="shared" si="70"/>
        <v>#N/A</v>
      </c>
      <c r="E380" s="96"/>
      <c r="F380" s="5" t="e">
        <f t="shared" si="71"/>
        <v>#N/A</v>
      </c>
      <c r="G380" s="5" t="e">
        <f t="shared" si="78"/>
        <v>#N/A</v>
      </c>
      <c r="H380" s="70" t="e">
        <f t="shared" si="75"/>
        <v>#N/A</v>
      </c>
      <c r="I380" s="5" t="str">
        <f t="shared" si="72"/>
        <v/>
      </c>
      <c r="J380" s="5" t="e">
        <f t="shared" si="76"/>
        <v>#N/A</v>
      </c>
      <c r="K380" s="5" t="e">
        <f t="shared" si="77"/>
        <v>#N/A</v>
      </c>
      <c r="L380" s="5" t="e">
        <f t="shared" si="79"/>
        <v>#N/A</v>
      </c>
      <c r="M380" t="e">
        <f t="shared" si="73"/>
        <v>#REF!</v>
      </c>
      <c r="N380" s="18" t="e">
        <f t="shared" si="74"/>
        <v>#N/A</v>
      </c>
    </row>
    <row r="381" spans="3:14" x14ac:dyDescent="0.25">
      <c r="C381" s="5" t="e">
        <f t="shared" si="69"/>
        <v>#N/A</v>
      </c>
      <c r="D381" s="5" t="e">
        <f t="shared" si="70"/>
        <v>#N/A</v>
      </c>
      <c r="E381" s="96"/>
      <c r="F381" s="5" t="e">
        <f t="shared" si="71"/>
        <v>#N/A</v>
      </c>
      <c r="G381" s="5" t="e">
        <f t="shared" si="78"/>
        <v>#N/A</v>
      </c>
      <c r="H381" s="70" t="e">
        <f t="shared" si="75"/>
        <v>#N/A</v>
      </c>
      <c r="I381" s="5" t="str">
        <f t="shared" si="72"/>
        <v/>
      </c>
      <c r="J381" s="5" t="e">
        <f t="shared" si="76"/>
        <v>#N/A</v>
      </c>
      <c r="K381" s="5" t="e">
        <f t="shared" si="77"/>
        <v>#N/A</v>
      </c>
      <c r="L381" s="5" t="e">
        <f t="shared" si="79"/>
        <v>#N/A</v>
      </c>
      <c r="M381" t="e">
        <f t="shared" si="73"/>
        <v>#REF!</v>
      </c>
      <c r="N381" s="18" t="e">
        <f t="shared" si="74"/>
        <v>#N/A</v>
      </c>
    </row>
    <row r="382" spans="3:14" x14ac:dyDescent="0.25">
      <c r="C382" s="5" t="e">
        <f t="shared" si="69"/>
        <v>#N/A</v>
      </c>
      <c r="D382" s="5" t="e">
        <f t="shared" si="70"/>
        <v>#N/A</v>
      </c>
      <c r="E382" s="96"/>
      <c r="F382" s="5" t="e">
        <f t="shared" si="71"/>
        <v>#N/A</v>
      </c>
      <c r="G382" s="5" t="e">
        <f t="shared" si="78"/>
        <v>#N/A</v>
      </c>
      <c r="H382" s="70" t="e">
        <f t="shared" si="75"/>
        <v>#N/A</v>
      </c>
      <c r="I382" s="5" t="str">
        <f t="shared" si="72"/>
        <v/>
      </c>
      <c r="J382" s="5" t="e">
        <f t="shared" si="76"/>
        <v>#N/A</v>
      </c>
      <c r="K382" s="5" t="e">
        <f t="shared" si="77"/>
        <v>#N/A</v>
      </c>
      <c r="L382" s="5" t="e">
        <f t="shared" si="79"/>
        <v>#N/A</v>
      </c>
      <c r="M382" t="e">
        <f t="shared" si="73"/>
        <v>#REF!</v>
      </c>
      <c r="N382" s="18" t="e">
        <f t="shared" si="74"/>
        <v>#N/A</v>
      </c>
    </row>
    <row r="383" spans="3:14" x14ac:dyDescent="0.25">
      <c r="C383" s="5" t="e">
        <f t="shared" si="69"/>
        <v>#N/A</v>
      </c>
      <c r="D383" s="5" t="e">
        <f t="shared" si="70"/>
        <v>#N/A</v>
      </c>
      <c r="E383" s="96"/>
      <c r="F383" s="5" t="e">
        <f t="shared" si="71"/>
        <v>#N/A</v>
      </c>
      <c r="G383" s="5" t="e">
        <f t="shared" si="78"/>
        <v>#N/A</v>
      </c>
      <c r="H383" s="70" t="e">
        <f t="shared" si="75"/>
        <v>#N/A</v>
      </c>
      <c r="I383" s="5" t="str">
        <f t="shared" si="72"/>
        <v/>
      </c>
      <c r="J383" s="5" t="e">
        <f t="shared" si="76"/>
        <v>#N/A</v>
      </c>
      <c r="K383" s="5" t="e">
        <f t="shared" si="77"/>
        <v>#N/A</v>
      </c>
      <c r="L383" s="5" t="e">
        <f t="shared" si="79"/>
        <v>#N/A</v>
      </c>
      <c r="M383" t="e">
        <f t="shared" si="73"/>
        <v>#REF!</v>
      </c>
      <c r="N383" s="18" t="e">
        <f t="shared" si="74"/>
        <v>#N/A</v>
      </c>
    </row>
    <row r="384" spans="3:14" x14ac:dyDescent="0.25">
      <c r="C384" s="5" t="e">
        <f t="shared" si="69"/>
        <v>#N/A</v>
      </c>
      <c r="D384" s="5" t="e">
        <f t="shared" si="70"/>
        <v>#N/A</v>
      </c>
      <c r="E384" s="96"/>
      <c r="F384" s="5" t="e">
        <f t="shared" si="71"/>
        <v>#N/A</v>
      </c>
      <c r="G384" s="5" t="e">
        <f t="shared" si="78"/>
        <v>#N/A</v>
      </c>
      <c r="H384" s="70" t="e">
        <f t="shared" si="75"/>
        <v>#N/A</v>
      </c>
      <c r="I384" s="5" t="str">
        <f t="shared" si="72"/>
        <v/>
      </c>
      <c r="J384" s="5" t="e">
        <f t="shared" si="76"/>
        <v>#N/A</v>
      </c>
      <c r="K384" s="5" t="e">
        <f t="shared" si="77"/>
        <v>#N/A</v>
      </c>
      <c r="L384" s="5" t="e">
        <f t="shared" si="79"/>
        <v>#N/A</v>
      </c>
      <c r="M384" t="e">
        <f t="shared" si="73"/>
        <v>#REF!</v>
      </c>
      <c r="N384" s="18" t="e">
        <f t="shared" si="74"/>
        <v>#N/A</v>
      </c>
    </row>
    <row r="385" spans="3:14" x14ac:dyDescent="0.25">
      <c r="C385" s="5" t="e">
        <f t="shared" si="69"/>
        <v>#N/A</v>
      </c>
      <c r="D385" s="5" t="e">
        <f t="shared" si="70"/>
        <v>#N/A</v>
      </c>
      <c r="E385" s="96"/>
      <c r="F385" s="5" t="e">
        <f t="shared" si="71"/>
        <v>#N/A</v>
      </c>
      <c r="G385" s="5" t="e">
        <f t="shared" si="78"/>
        <v>#N/A</v>
      </c>
      <c r="H385" s="70" t="e">
        <f t="shared" si="75"/>
        <v>#N/A</v>
      </c>
      <c r="I385" s="5" t="str">
        <f t="shared" si="72"/>
        <v/>
      </c>
      <c r="J385" s="5" t="e">
        <f t="shared" si="76"/>
        <v>#N/A</v>
      </c>
      <c r="K385" s="5" t="e">
        <f t="shared" si="77"/>
        <v>#N/A</v>
      </c>
      <c r="L385" s="5" t="e">
        <f t="shared" si="79"/>
        <v>#N/A</v>
      </c>
      <c r="M385" t="e">
        <f t="shared" si="73"/>
        <v>#REF!</v>
      </c>
      <c r="N385" s="18" t="e">
        <f t="shared" si="74"/>
        <v>#N/A</v>
      </c>
    </row>
    <row r="386" spans="3:14" x14ac:dyDescent="0.25">
      <c r="C386" s="5" t="e">
        <f t="shared" si="69"/>
        <v>#N/A</v>
      </c>
      <c r="D386" s="5" t="e">
        <f t="shared" si="70"/>
        <v>#N/A</v>
      </c>
      <c r="E386" s="96"/>
      <c r="F386" s="5" t="e">
        <f t="shared" si="71"/>
        <v>#N/A</v>
      </c>
      <c r="G386" s="5" t="e">
        <f t="shared" si="78"/>
        <v>#N/A</v>
      </c>
      <c r="H386" s="70" t="e">
        <f t="shared" si="75"/>
        <v>#N/A</v>
      </c>
      <c r="I386" s="5" t="str">
        <f t="shared" si="72"/>
        <v/>
      </c>
      <c r="J386" s="5" t="e">
        <f t="shared" si="76"/>
        <v>#N/A</v>
      </c>
      <c r="K386" s="5" t="e">
        <f t="shared" si="77"/>
        <v>#N/A</v>
      </c>
      <c r="L386" s="5" t="e">
        <f t="shared" si="79"/>
        <v>#N/A</v>
      </c>
      <c r="M386" t="e">
        <f t="shared" si="73"/>
        <v>#REF!</v>
      </c>
      <c r="N386" s="18" t="e">
        <f t="shared" si="74"/>
        <v>#N/A</v>
      </c>
    </row>
    <row r="387" spans="3:14" x14ac:dyDescent="0.25">
      <c r="C387" s="5" t="e">
        <f t="shared" ref="C387:C450" si="80">VLOOKUP(ROW(385:385),Разбивка_нумерация_5,2,FALSE)</f>
        <v>#N/A</v>
      </c>
      <c r="D387" s="5" t="e">
        <f t="shared" ref="D387:D450" si="81">VLOOKUP(ROW(385:385),Разбивка_нумерация_5,4,FALSE)</f>
        <v>#N/A</v>
      </c>
      <c r="E387" s="96"/>
      <c r="F387" s="5" t="e">
        <f t="shared" ref="F387:F450" si="82">VLOOKUP(ROW(385:385),Разбивка_нумерация_5,16,FALSE)</f>
        <v>#N/A</v>
      </c>
      <c r="G387" s="5" t="e">
        <f t="shared" si="78"/>
        <v>#N/A</v>
      </c>
      <c r="H387" s="70" t="e">
        <f t="shared" si="75"/>
        <v>#N/A</v>
      </c>
      <c r="I387" s="5" t="str">
        <f t="shared" ref="I387:I450" si="83">IFERROR(VLOOKUP(D387,Исходные_данные,36,FALSE),"")</f>
        <v/>
      </c>
      <c r="J387" s="5" t="e">
        <f t="shared" si="76"/>
        <v>#N/A</v>
      </c>
      <c r="K387" s="5" t="e">
        <f t="shared" si="77"/>
        <v>#N/A</v>
      </c>
      <c r="L387" s="5" t="e">
        <f t="shared" si="79"/>
        <v>#N/A</v>
      </c>
      <c r="M387" t="e">
        <f t="shared" ref="M387:M450" si="84">IF(ISBLANK(E387),M386,E387)</f>
        <v>#REF!</v>
      </c>
      <c r="N387" s="18" t="e">
        <f t="shared" ref="N387:N451" si="85">C387&amp;G387</f>
        <v>#N/A</v>
      </c>
    </row>
    <row r="388" spans="3:14" x14ac:dyDescent="0.25">
      <c r="C388" s="5" t="e">
        <f t="shared" si="80"/>
        <v>#N/A</v>
      </c>
      <c r="D388" s="5" t="e">
        <f t="shared" si="81"/>
        <v>#N/A</v>
      </c>
      <c r="E388" s="96"/>
      <c r="F388" s="5" t="e">
        <f t="shared" si="82"/>
        <v>#N/A</v>
      </c>
      <c r="G388" s="5" t="e">
        <f t="shared" si="78"/>
        <v>#N/A</v>
      </c>
      <c r="H388" s="70" t="e">
        <f t="shared" ref="H388:H451" si="86">VLOOKUP(D388,Исходные_данные,5,FALSE)</f>
        <v>#N/A</v>
      </c>
      <c r="I388" s="5" t="str">
        <f t="shared" si="83"/>
        <v/>
      </c>
      <c r="J388" s="5" t="e">
        <f t="shared" ref="J388:J451" si="87">VLOOKUP(D388,Исходные_данные,46,FALSE)</f>
        <v>#N/A</v>
      </c>
      <c r="K388" s="5" t="e">
        <f t="shared" ref="K388:K451" si="88">VLOOKUP(D388,Исходные_данные,16,FALSE)</f>
        <v>#N/A</v>
      </c>
      <c r="L388" s="5" t="e">
        <f t="shared" si="79"/>
        <v>#N/A</v>
      </c>
      <c r="M388" t="e">
        <f t="shared" si="84"/>
        <v>#REF!</v>
      </c>
      <c r="N388" s="18" t="e">
        <f t="shared" si="85"/>
        <v>#N/A</v>
      </c>
    </row>
    <row r="389" spans="3:14" x14ac:dyDescent="0.25">
      <c r="C389" s="5" t="e">
        <f t="shared" si="80"/>
        <v>#N/A</v>
      </c>
      <c r="D389" s="5" t="e">
        <f t="shared" si="81"/>
        <v>#N/A</v>
      </c>
      <c r="E389" s="96"/>
      <c r="F389" s="5" t="e">
        <f t="shared" si="82"/>
        <v>#N/A</v>
      </c>
      <c r="G389" s="5" t="e">
        <f t="shared" ref="G389:G452" si="89">IF(E389="упр","",IF(E389=0,F389,IF(E389="1,2,3","L1,L2,L3","L"&amp;E389)))</f>
        <v>#N/A</v>
      </c>
      <c r="H389" s="70" t="e">
        <f t="shared" si="86"/>
        <v>#N/A</v>
      </c>
      <c r="I389" s="5" t="str">
        <f t="shared" si="83"/>
        <v/>
      </c>
      <c r="J389" s="5" t="e">
        <f t="shared" si="87"/>
        <v>#N/A</v>
      </c>
      <c r="K389" s="5" t="e">
        <f t="shared" si="88"/>
        <v>#N/A</v>
      </c>
      <c r="L389" s="5" t="e">
        <f t="shared" ref="L389:L452" si="90">H389*K389</f>
        <v>#N/A</v>
      </c>
      <c r="M389" t="e">
        <f t="shared" si="84"/>
        <v>#REF!</v>
      </c>
      <c r="N389" s="18" t="e">
        <f t="shared" si="85"/>
        <v>#N/A</v>
      </c>
    </row>
    <row r="390" spans="3:14" x14ac:dyDescent="0.25">
      <c r="C390" s="5" t="e">
        <f t="shared" si="80"/>
        <v>#N/A</v>
      </c>
      <c r="D390" s="5" t="e">
        <f t="shared" si="81"/>
        <v>#N/A</v>
      </c>
      <c r="E390" s="96"/>
      <c r="F390" s="5" t="e">
        <f t="shared" si="82"/>
        <v>#N/A</v>
      </c>
      <c r="G390" s="5" t="e">
        <f t="shared" si="89"/>
        <v>#N/A</v>
      </c>
      <c r="H390" s="70" t="e">
        <f t="shared" si="86"/>
        <v>#N/A</v>
      </c>
      <c r="I390" s="5" t="str">
        <f t="shared" si="83"/>
        <v/>
      </c>
      <c r="J390" s="5" t="e">
        <f t="shared" si="87"/>
        <v>#N/A</v>
      </c>
      <c r="K390" s="5" t="e">
        <f t="shared" si="88"/>
        <v>#N/A</v>
      </c>
      <c r="L390" s="5" t="e">
        <f t="shared" si="90"/>
        <v>#N/A</v>
      </c>
      <c r="M390" t="e">
        <f t="shared" si="84"/>
        <v>#REF!</v>
      </c>
      <c r="N390" s="18" t="e">
        <f t="shared" si="85"/>
        <v>#N/A</v>
      </c>
    </row>
    <row r="391" spans="3:14" x14ac:dyDescent="0.25">
      <c r="C391" s="5" t="e">
        <f t="shared" si="80"/>
        <v>#N/A</v>
      </c>
      <c r="D391" s="5" t="e">
        <f t="shared" si="81"/>
        <v>#N/A</v>
      </c>
      <c r="E391" s="96"/>
      <c r="F391" s="5" t="e">
        <f t="shared" si="82"/>
        <v>#N/A</v>
      </c>
      <c r="G391" s="5" t="e">
        <f t="shared" si="89"/>
        <v>#N/A</v>
      </c>
      <c r="H391" s="70" t="e">
        <f t="shared" si="86"/>
        <v>#N/A</v>
      </c>
      <c r="I391" s="5" t="str">
        <f t="shared" si="83"/>
        <v/>
      </c>
      <c r="J391" s="5" t="e">
        <f t="shared" si="87"/>
        <v>#N/A</v>
      </c>
      <c r="K391" s="5" t="e">
        <f t="shared" si="88"/>
        <v>#N/A</v>
      </c>
      <c r="L391" s="5" t="e">
        <f t="shared" si="90"/>
        <v>#N/A</v>
      </c>
      <c r="M391" t="e">
        <f t="shared" si="84"/>
        <v>#REF!</v>
      </c>
      <c r="N391" s="18" t="e">
        <f t="shared" si="85"/>
        <v>#N/A</v>
      </c>
    </row>
    <row r="392" spans="3:14" x14ac:dyDescent="0.25">
      <c r="C392" s="5" t="e">
        <f t="shared" si="80"/>
        <v>#N/A</v>
      </c>
      <c r="D392" s="5" t="e">
        <f t="shared" si="81"/>
        <v>#N/A</v>
      </c>
      <c r="E392" s="96"/>
      <c r="F392" s="5" t="e">
        <f t="shared" si="82"/>
        <v>#N/A</v>
      </c>
      <c r="G392" s="5" t="e">
        <f t="shared" si="89"/>
        <v>#N/A</v>
      </c>
      <c r="H392" s="70" t="e">
        <f t="shared" si="86"/>
        <v>#N/A</v>
      </c>
      <c r="I392" s="5" t="str">
        <f t="shared" si="83"/>
        <v/>
      </c>
      <c r="J392" s="5" t="e">
        <f t="shared" si="87"/>
        <v>#N/A</v>
      </c>
      <c r="K392" s="5" t="e">
        <f t="shared" si="88"/>
        <v>#N/A</v>
      </c>
      <c r="L392" s="5" t="e">
        <f t="shared" si="90"/>
        <v>#N/A</v>
      </c>
      <c r="M392" t="e">
        <f t="shared" si="84"/>
        <v>#REF!</v>
      </c>
      <c r="N392" s="18" t="e">
        <f t="shared" si="85"/>
        <v>#N/A</v>
      </c>
    </row>
    <row r="393" spans="3:14" x14ac:dyDescent="0.25">
      <c r="C393" s="5" t="e">
        <f t="shared" si="80"/>
        <v>#N/A</v>
      </c>
      <c r="D393" s="5" t="e">
        <f t="shared" si="81"/>
        <v>#N/A</v>
      </c>
      <c r="E393" s="96"/>
      <c r="F393" s="5" t="e">
        <f t="shared" si="82"/>
        <v>#N/A</v>
      </c>
      <c r="G393" s="5" t="e">
        <f t="shared" si="89"/>
        <v>#N/A</v>
      </c>
      <c r="H393" s="70" t="e">
        <f t="shared" si="86"/>
        <v>#N/A</v>
      </c>
      <c r="I393" s="5" t="str">
        <f t="shared" si="83"/>
        <v/>
      </c>
      <c r="J393" s="5" t="e">
        <f t="shared" si="87"/>
        <v>#N/A</v>
      </c>
      <c r="K393" s="5" t="e">
        <f t="shared" si="88"/>
        <v>#N/A</v>
      </c>
      <c r="L393" s="5" t="e">
        <f t="shared" si="90"/>
        <v>#N/A</v>
      </c>
      <c r="M393" t="e">
        <f t="shared" si="84"/>
        <v>#REF!</v>
      </c>
      <c r="N393" s="18" t="e">
        <f t="shared" si="85"/>
        <v>#N/A</v>
      </c>
    </row>
    <row r="394" spans="3:14" x14ac:dyDescent="0.25">
      <c r="C394" s="5" t="e">
        <f t="shared" si="80"/>
        <v>#N/A</v>
      </c>
      <c r="D394" s="5" t="e">
        <f t="shared" si="81"/>
        <v>#N/A</v>
      </c>
      <c r="E394" s="96"/>
      <c r="F394" s="5" t="e">
        <f t="shared" si="82"/>
        <v>#N/A</v>
      </c>
      <c r="G394" s="5" t="e">
        <f t="shared" si="89"/>
        <v>#N/A</v>
      </c>
      <c r="H394" s="70" t="e">
        <f t="shared" si="86"/>
        <v>#N/A</v>
      </c>
      <c r="I394" s="5" t="str">
        <f t="shared" si="83"/>
        <v/>
      </c>
      <c r="J394" s="5" t="e">
        <f t="shared" si="87"/>
        <v>#N/A</v>
      </c>
      <c r="K394" s="5" t="e">
        <f t="shared" si="88"/>
        <v>#N/A</v>
      </c>
      <c r="L394" s="5" t="e">
        <f t="shared" si="90"/>
        <v>#N/A</v>
      </c>
      <c r="M394" t="e">
        <f t="shared" si="84"/>
        <v>#REF!</v>
      </c>
      <c r="N394" s="18" t="e">
        <f t="shared" si="85"/>
        <v>#N/A</v>
      </c>
    </row>
    <row r="395" spans="3:14" x14ac:dyDescent="0.25">
      <c r="C395" s="5" t="e">
        <f t="shared" si="80"/>
        <v>#N/A</v>
      </c>
      <c r="D395" s="5" t="e">
        <f t="shared" si="81"/>
        <v>#N/A</v>
      </c>
      <c r="E395" s="96"/>
      <c r="F395" s="5" t="e">
        <f t="shared" si="82"/>
        <v>#N/A</v>
      </c>
      <c r="G395" s="5" t="e">
        <f t="shared" si="89"/>
        <v>#N/A</v>
      </c>
      <c r="H395" s="70" t="e">
        <f t="shared" si="86"/>
        <v>#N/A</v>
      </c>
      <c r="I395" s="5" t="str">
        <f t="shared" si="83"/>
        <v/>
      </c>
      <c r="J395" s="5" t="e">
        <f t="shared" si="87"/>
        <v>#N/A</v>
      </c>
      <c r="K395" s="5" t="e">
        <f t="shared" si="88"/>
        <v>#N/A</v>
      </c>
      <c r="L395" s="5" t="e">
        <f t="shared" si="90"/>
        <v>#N/A</v>
      </c>
      <c r="M395" t="e">
        <f t="shared" si="84"/>
        <v>#REF!</v>
      </c>
      <c r="N395" s="18" t="e">
        <f t="shared" si="85"/>
        <v>#N/A</v>
      </c>
    </row>
    <row r="396" spans="3:14" x14ac:dyDescent="0.25">
      <c r="C396" s="5" t="e">
        <f t="shared" si="80"/>
        <v>#N/A</v>
      </c>
      <c r="D396" s="5" t="e">
        <f t="shared" si="81"/>
        <v>#N/A</v>
      </c>
      <c r="E396" s="96"/>
      <c r="F396" s="5" t="e">
        <f t="shared" si="82"/>
        <v>#N/A</v>
      </c>
      <c r="G396" s="5" t="e">
        <f t="shared" si="89"/>
        <v>#N/A</v>
      </c>
      <c r="H396" s="70" t="e">
        <f t="shared" si="86"/>
        <v>#N/A</v>
      </c>
      <c r="I396" s="5" t="str">
        <f t="shared" si="83"/>
        <v/>
      </c>
      <c r="J396" s="5" t="e">
        <f t="shared" si="87"/>
        <v>#N/A</v>
      </c>
      <c r="K396" s="5" t="e">
        <f t="shared" si="88"/>
        <v>#N/A</v>
      </c>
      <c r="L396" s="5" t="e">
        <f t="shared" si="90"/>
        <v>#N/A</v>
      </c>
      <c r="M396" t="e">
        <f t="shared" si="84"/>
        <v>#REF!</v>
      </c>
      <c r="N396" s="18" t="e">
        <f t="shared" si="85"/>
        <v>#N/A</v>
      </c>
    </row>
    <row r="397" spans="3:14" x14ac:dyDescent="0.25">
      <c r="C397" s="5" t="e">
        <f t="shared" si="80"/>
        <v>#N/A</v>
      </c>
      <c r="D397" s="5" t="e">
        <f t="shared" si="81"/>
        <v>#N/A</v>
      </c>
      <c r="E397" s="96"/>
      <c r="F397" s="5" t="e">
        <f t="shared" si="82"/>
        <v>#N/A</v>
      </c>
      <c r="G397" s="5" t="e">
        <f t="shared" si="89"/>
        <v>#N/A</v>
      </c>
      <c r="H397" s="70" t="e">
        <f t="shared" si="86"/>
        <v>#N/A</v>
      </c>
      <c r="I397" s="5" t="str">
        <f t="shared" si="83"/>
        <v/>
      </c>
      <c r="J397" s="5" t="e">
        <f t="shared" si="87"/>
        <v>#N/A</v>
      </c>
      <c r="K397" s="5" t="e">
        <f t="shared" si="88"/>
        <v>#N/A</v>
      </c>
      <c r="L397" s="5" t="e">
        <f t="shared" si="90"/>
        <v>#N/A</v>
      </c>
      <c r="M397" t="e">
        <f t="shared" si="84"/>
        <v>#REF!</v>
      </c>
      <c r="N397" s="18" t="e">
        <f t="shared" si="85"/>
        <v>#N/A</v>
      </c>
    </row>
    <row r="398" spans="3:14" x14ac:dyDescent="0.25">
      <c r="C398" s="5" t="e">
        <f t="shared" si="80"/>
        <v>#N/A</v>
      </c>
      <c r="D398" s="5" t="e">
        <f t="shared" si="81"/>
        <v>#N/A</v>
      </c>
      <c r="E398" s="96"/>
      <c r="F398" s="5" t="e">
        <f t="shared" si="82"/>
        <v>#N/A</v>
      </c>
      <c r="G398" s="5" t="e">
        <f t="shared" si="89"/>
        <v>#N/A</v>
      </c>
      <c r="H398" s="70" t="e">
        <f t="shared" si="86"/>
        <v>#N/A</v>
      </c>
      <c r="I398" s="5" t="str">
        <f t="shared" si="83"/>
        <v/>
      </c>
      <c r="J398" s="5" t="e">
        <f t="shared" si="87"/>
        <v>#N/A</v>
      </c>
      <c r="K398" s="5" t="e">
        <f t="shared" si="88"/>
        <v>#N/A</v>
      </c>
      <c r="L398" s="5" t="e">
        <f t="shared" si="90"/>
        <v>#N/A</v>
      </c>
      <c r="M398" t="e">
        <f t="shared" si="84"/>
        <v>#REF!</v>
      </c>
      <c r="N398" s="18" t="e">
        <f t="shared" si="85"/>
        <v>#N/A</v>
      </c>
    </row>
    <row r="399" spans="3:14" x14ac:dyDescent="0.25">
      <c r="C399" s="5" t="e">
        <f t="shared" si="80"/>
        <v>#N/A</v>
      </c>
      <c r="D399" s="5" t="e">
        <f t="shared" si="81"/>
        <v>#N/A</v>
      </c>
      <c r="E399" s="96"/>
      <c r="F399" s="5" t="e">
        <f t="shared" si="82"/>
        <v>#N/A</v>
      </c>
      <c r="G399" s="5" t="e">
        <f t="shared" si="89"/>
        <v>#N/A</v>
      </c>
      <c r="H399" s="70" t="e">
        <f t="shared" si="86"/>
        <v>#N/A</v>
      </c>
      <c r="I399" s="5" t="str">
        <f t="shared" si="83"/>
        <v/>
      </c>
      <c r="J399" s="5" t="e">
        <f t="shared" si="87"/>
        <v>#N/A</v>
      </c>
      <c r="K399" s="5" t="e">
        <f t="shared" si="88"/>
        <v>#N/A</v>
      </c>
      <c r="L399" s="5" t="e">
        <f t="shared" si="90"/>
        <v>#N/A</v>
      </c>
      <c r="M399" t="e">
        <f t="shared" si="84"/>
        <v>#REF!</v>
      </c>
      <c r="N399" s="18" t="e">
        <f t="shared" si="85"/>
        <v>#N/A</v>
      </c>
    </row>
    <row r="400" spans="3:14" x14ac:dyDescent="0.25">
      <c r="C400" s="5" t="e">
        <f t="shared" si="80"/>
        <v>#N/A</v>
      </c>
      <c r="D400" s="5" t="e">
        <f t="shared" si="81"/>
        <v>#N/A</v>
      </c>
      <c r="E400" s="96"/>
      <c r="F400" s="5" t="e">
        <f t="shared" si="82"/>
        <v>#N/A</v>
      </c>
      <c r="G400" s="5" t="e">
        <f t="shared" si="89"/>
        <v>#N/A</v>
      </c>
      <c r="H400" s="70" t="e">
        <f t="shared" si="86"/>
        <v>#N/A</v>
      </c>
      <c r="I400" s="5" t="str">
        <f t="shared" si="83"/>
        <v/>
      </c>
      <c r="J400" s="5" t="e">
        <f t="shared" si="87"/>
        <v>#N/A</v>
      </c>
      <c r="K400" s="5" t="e">
        <f t="shared" si="88"/>
        <v>#N/A</v>
      </c>
      <c r="L400" s="5" t="e">
        <f t="shared" si="90"/>
        <v>#N/A</v>
      </c>
      <c r="M400" t="e">
        <f t="shared" si="84"/>
        <v>#REF!</v>
      </c>
      <c r="N400" s="18" t="e">
        <f t="shared" si="85"/>
        <v>#N/A</v>
      </c>
    </row>
    <row r="401" spans="3:14" x14ac:dyDescent="0.25">
      <c r="C401" s="5" t="e">
        <f t="shared" si="80"/>
        <v>#N/A</v>
      </c>
      <c r="D401" s="5" t="e">
        <f t="shared" si="81"/>
        <v>#N/A</v>
      </c>
      <c r="E401" s="96"/>
      <c r="F401" s="5" t="e">
        <f t="shared" si="82"/>
        <v>#N/A</v>
      </c>
      <c r="G401" s="5" t="e">
        <f t="shared" si="89"/>
        <v>#N/A</v>
      </c>
      <c r="H401" s="70" t="e">
        <f t="shared" si="86"/>
        <v>#N/A</v>
      </c>
      <c r="I401" s="5" t="str">
        <f t="shared" si="83"/>
        <v/>
      </c>
      <c r="J401" s="5" t="e">
        <f t="shared" si="87"/>
        <v>#N/A</v>
      </c>
      <c r="K401" s="5" t="e">
        <f t="shared" si="88"/>
        <v>#N/A</v>
      </c>
      <c r="L401" s="5" t="e">
        <f t="shared" si="90"/>
        <v>#N/A</v>
      </c>
      <c r="M401" t="e">
        <f t="shared" si="84"/>
        <v>#REF!</v>
      </c>
      <c r="N401" s="18" t="e">
        <f t="shared" si="85"/>
        <v>#N/A</v>
      </c>
    </row>
    <row r="402" spans="3:14" x14ac:dyDescent="0.25">
      <c r="C402" s="5" t="e">
        <f t="shared" si="80"/>
        <v>#N/A</v>
      </c>
      <c r="D402" s="5" t="e">
        <f t="shared" si="81"/>
        <v>#N/A</v>
      </c>
      <c r="E402" s="96"/>
      <c r="F402" s="5" t="e">
        <f t="shared" si="82"/>
        <v>#N/A</v>
      </c>
      <c r="G402" s="5" t="e">
        <f t="shared" si="89"/>
        <v>#N/A</v>
      </c>
      <c r="H402" s="70" t="e">
        <f t="shared" si="86"/>
        <v>#N/A</v>
      </c>
      <c r="I402" s="5" t="str">
        <f t="shared" si="83"/>
        <v/>
      </c>
      <c r="J402" s="5" t="e">
        <f t="shared" si="87"/>
        <v>#N/A</v>
      </c>
      <c r="K402" s="5" t="e">
        <f t="shared" si="88"/>
        <v>#N/A</v>
      </c>
      <c r="L402" s="5" t="e">
        <f t="shared" si="90"/>
        <v>#N/A</v>
      </c>
      <c r="M402" t="e">
        <f t="shared" si="84"/>
        <v>#REF!</v>
      </c>
      <c r="N402" s="18" t="e">
        <f t="shared" si="85"/>
        <v>#N/A</v>
      </c>
    </row>
    <row r="403" spans="3:14" x14ac:dyDescent="0.25">
      <c r="C403" s="5" t="e">
        <f t="shared" si="80"/>
        <v>#N/A</v>
      </c>
      <c r="D403" s="5" t="e">
        <f t="shared" si="81"/>
        <v>#N/A</v>
      </c>
      <c r="E403" s="96"/>
      <c r="F403" s="5" t="e">
        <f t="shared" si="82"/>
        <v>#N/A</v>
      </c>
      <c r="G403" s="5" t="e">
        <f t="shared" si="89"/>
        <v>#N/A</v>
      </c>
      <c r="H403" s="70" t="e">
        <f t="shared" si="86"/>
        <v>#N/A</v>
      </c>
      <c r="I403" s="5" t="str">
        <f t="shared" si="83"/>
        <v/>
      </c>
      <c r="J403" s="5" t="e">
        <f t="shared" si="87"/>
        <v>#N/A</v>
      </c>
      <c r="K403" s="5" t="e">
        <f t="shared" si="88"/>
        <v>#N/A</v>
      </c>
      <c r="L403" s="5" t="e">
        <f t="shared" si="90"/>
        <v>#N/A</v>
      </c>
      <c r="M403" t="e">
        <f t="shared" si="84"/>
        <v>#REF!</v>
      </c>
      <c r="N403" s="18" t="e">
        <f t="shared" si="85"/>
        <v>#N/A</v>
      </c>
    </row>
    <row r="404" spans="3:14" x14ac:dyDescent="0.25">
      <c r="C404" s="5" t="e">
        <f t="shared" si="80"/>
        <v>#N/A</v>
      </c>
      <c r="D404" s="5" t="e">
        <f t="shared" si="81"/>
        <v>#N/A</v>
      </c>
      <c r="E404" s="96"/>
      <c r="F404" s="5" t="e">
        <f t="shared" si="82"/>
        <v>#N/A</v>
      </c>
      <c r="G404" s="5" t="e">
        <f t="shared" si="89"/>
        <v>#N/A</v>
      </c>
      <c r="H404" s="70" t="e">
        <f t="shared" si="86"/>
        <v>#N/A</v>
      </c>
      <c r="I404" s="5" t="str">
        <f t="shared" si="83"/>
        <v/>
      </c>
      <c r="J404" s="5" t="e">
        <f t="shared" si="87"/>
        <v>#N/A</v>
      </c>
      <c r="K404" s="5" t="e">
        <f t="shared" si="88"/>
        <v>#N/A</v>
      </c>
      <c r="L404" s="5" t="e">
        <f t="shared" si="90"/>
        <v>#N/A</v>
      </c>
      <c r="M404" t="e">
        <f t="shared" si="84"/>
        <v>#REF!</v>
      </c>
      <c r="N404" s="18" t="e">
        <f t="shared" si="85"/>
        <v>#N/A</v>
      </c>
    </row>
    <row r="405" spans="3:14" x14ac:dyDescent="0.25">
      <c r="C405" s="5" t="e">
        <f t="shared" si="80"/>
        <v>#N/A</v>
      </c>
      <c r="D405" s="5" t="e">
        <f t="shared" si="81"/>
        <v>#N/A</v>
      </c>
      <c r="E405" s="96"/>
      <c r="F405" s="5" t="e">
        <f t="shared" si="82"/>
        <v>#N/A</v>
      </c>
      <c r="G405" s="5" t="e">
        <f t="shared" si="89"/>
        <v>#N/A</v>
      </c>
      <c r="H405" s="70" t="e">
        <f t="shared" si="86"/>
        <v>#N/A</v>
      </c>
      <c r="I405" s="5" t="str">
        <f t="shared" si="83"/>
        <v/>
      </c>
      <c r="J405" s="5" t="e">
        <f t="shared" si="87"/>
        <v>#N/A</v>
      </c>
      <c r="K405" s="5" t="e">
        <f t="shared" si="88"/>
        <v>#N/A</v>
      </c>
      <c r="L405" s="5" t="e">
        <f t="shared" si="90"/>
        <v>#N/A</v>
      </c>
      <c r="M405" t="e">
        <f t="shared" si="84"/>
        <v>#REF!</v>
      </c>
      <c r="N405" s="18" t="e">
        <f t="shared" si="85"/>
        <v>#N/A</v>
      </c>
    </row>
    <row r="406" spans="3:14" x14ac:dyDescent="0.25">
      <c r="C406" s="5" t="e">
        <f t="shared" si="80"/>
        <v>#N/A</v>
      </c>
      <c r="D406" s="5" t="e">
        <f t="shared" si="81"/>
        <v>#N/A</v>
      </c>
      <c r="E406" s="96"/>
      <c r="F406" s="5" t="e">
        <f t="shared" si="82"/>
        <v>#N/A</v>
      </c>
      <c r="G406" s="5" t="e">
        <f t="shared" si="89"/>
        <v>#N/A</v>
      </c>
      <c r="H406" s="70" t="e">
        <f t="shared" si="86"/>
        <v>#N/A</v>
      </c>
      <c r="I406" s="5" t="str">
        <f t="shared" si="83"/>
        <v/>
      </c>
      <c r="J406" s="5" t="e">
        <f t="shared" si="87"/>
        <v>#N/A</v>
      </c>
      <c r="K406" s="5" t="e">
        <f t="shared" si="88"/>
        <v>#N/A</v>
      </c>
      <c r="L406" s="5" t="e">
        <f t="shared" si="90"/>
        <v>#N/A</v>
      </c>
      <c r="M406" t="e">
        <f t="shared" si="84"/>
        <v>#REF!</v>
      </c>
      <c r="N406" s="18" t="e">
        <f t="shared" si="85"/>
        <v>#N/A</v>
      </c>
    </row>
    <row r="407" spans="3:14" x14ac:dyDescent="0.25">
      <c r="C407" s="5" t="e">
        <f t="shared" si="80"/>
        <v>#N/A</v>
      </c>
      <c r="D407" s="5" t="e">
        <f t="shared" si="81"/>
        <v>#N/A</v>
      </c>
      <c r="E407" s="96"/>
      <c r="F407" s="5" t="e">
        <f t="shared" si="82"/>
        <v>#N/A</v>
      </c>
      <c r="G407" s="5" t="e">
        <f t="shared" si="89"/>
        <v>#N/A</v>
      </c>
      <c r="H407" s="70" t="e">
        <f t="shared" si="86"/>
        <v>#N/A</v>
      </c>
      <c r="I407" s="5" t="str">
        <f t="shared" si="83"/>
        <v/>
      </c>
      <c r="J407" s="5" t="e">
        <f t="shared" si="87"/>
        <v>#N/A</v>
      </c>
      <c r="K407" s="5" t="e">
        <f t="shared" si="88"/>
        <v>#N/A</v>
      </c>
      <c r="L407" s="5" t="e">
        <f t="shared" si="90"/>
        <v>#N/A</v>
      </c>
      <c r="M407" t="e">
        <f t="shared" si="84"/>
        <v>#REF!</v>
      </c>
      <c r="N407" s="18" t="e">
        <f t="shared" si="85"/>
        <v>#N/A</v>
      </c>
    </row>
    <row r="408" spans="3:14" x14ac:dyDescent="0.25">
      <c r="C408" s="5" t="e">
        <f t="shared" si="80"/>
        <v>#N/A</v>
      </c>
      <c r="D408" s="5" t="e">
        <f t="shared" si="81"/>
        <v>#N/A</v>
      </c>
      <c r="E408" s="96"/>
      <c r="F408" s="5" t="e">
        <f t="shared" si="82"/>
        <v>#N/A</v>
      </c>
      <c r="G408" s="5" t="e">
        <f t="shared" si="89"/>
        <v>#N/A</v>
      </c>
      <c r="H408" s="70" t="e">
        <f t="shared" si="86"/>
        <v>#N/A</v>
      </c>
      <c r="I408" s="5" t="str">
        <f t="shared" si="83"/>
        <v/>
      </c>
      <c r="J408" s="5" t="e">
        <f t="shared" si="87"/>
        <v>#N/A</v>
      </c>
      <c r="K408" s="5" t="e">
        <f t="shared" si="88"/>
        <v>#N/A</v>
      </c>
      <c r="L408" s="5" t="e">
        <f t="shared" si="90"/>
        <v>#N/A</v>
      </c>
      <c r="M408" t="e">
        <f t="shared" si="84"/>
        <v>#REF!</v>
      </c>
      <c r="N408" s="18" t="e">
        <f t="shared" si="85"/>
        <v>#N/A</v>
      </c>
    </row>
    <row r="409" spans="3:14" x14ac:dyDescent="0.25">
      <c r="C409" s="5" t="e">
        <f t="shared" si="80"/>
        <v>#N/A</v>
      </c>
      <c r="D409" s="5" t="e">
        <f t="shared" si="81"/>
        <v>#N/A</v>
      </c>
      <c r="E409" s="96"/>
      <c r="F409" s="5" t="e">
        <f t="shared" si="82"/>
        <v>#N/A</v>
      </c>
      <c r="G409" s="5" t="e">
        <f t="shared" si="89"/>
        <v>#N/A</v>
      </c>
      <c r="H409" s="70" t="e">
        <f t="shared" si="86"/>
        <v>#N/A</v>
      </c>
      <c r="I409" s="5" t="str">
        <f t="shared" si="83"/>
        <v/>
      </c>
      <c r="J409" s="5" t="e">
        <f t="shared" si="87"/>
        <v>#N/A</v>
      </c>
      <c r="K409" s="5" t="e">
        <f t="shared" si="88"/>
        <v>#N/A</v>
      </c>
      <c r="L409" s="5" t="e">
        <f t="shared" si="90"/>
        <v>#N/A</v>
      </c>
      <c r="M409" t="e">
        <f t="shared" si="84"/>
        <v>#REF!</v>
      </c>
      <c r="N409" s="18" t="e">
        <f t="shared" si="85"/>
        <v>#N/A</v>
      </c>
    </row>
    <row r="410" spans="3:14" x14ac:dyDescent="0.25">
      <c r="C410" s="5" t="e">
        <f t="shared" si="80"/>
        <v>#N/A</v>
      </c>
      <c r="D410" s="5" t="e">
        <f t="shared" si="81"/>
        <v>#N/A</v>
      </c>
      <c r="E410" s="96"/>
      <c r="F410" s="5" t="e">
        <f t="shared" si="82"/>
        <v>#N/A</v>
      </c>
      <c r="G410" s="5" t="e">
        <f t="shared" si="89"/>
        <v>#N/A</v>
      </c>
      <c r="H410" s="70" t="e">
        <f t="shared" si="86"/>
        <v>#N/A</v>
      </c>
      <c r="I410" s="5" t="str">
        <f t="shared" si="83"/>
        <v/>
      </c>
      <c r="J410" s="5" t="e">
        <f t="shared" si="87"/>
        <v>#N/A</v>
      </c>
      <c r="K410" s="5" t="e">
        <f t="shared" si="88"/>
        <v>#N/A</v>
      </c>
      <c r="L410" s="5" t="e">
        <f t="shared" si="90"/>
        <v>#N/A</v>
      </c>
      <c r="M410" t="e">
        <f t="shared" si="84"/>
        <v>#REF!</v>
      </c>
      <c r="N410" s="18" t="e">
        <f t="shared" si="85"/>
        <v>#N/A</v>
      </c>
    </row>
    <row r="411" spans="3:14" x14ac:dyDescent="0.25">
      <c r="C411" s="5" t="e">
        <f t="shared" si="80"/>
        <v>#N/A</v>
      </c>
      <c r="D411" s="5" t="e">
        <f t="shared" si="81"/>
        <v>#N/A</v>
      </c>
      <c r="E411" s="96"/>
      <c r="F411" s="5" t="e">
        <f t="shared" si="82"/>
        <v>#N/A</v>
      </c>
      <c r="G411" s="5" t="e">
        <f t="shared" si="89"/>
        <v>#N/A</v>
      </c>
      <c r="H411" s="70" t="e">
        <f t="shared" si="86"/>
        <v>#N/A</v>
      </c>
      <c r="I411" s="5" t="str">
        <f t="shared" si="83"/>
        <v/>
      </c>
      <c r="J411" s="5" t="e">
        <f t="shared" si="87"/>
        <v>#N/A</v>
      </c>
      <c r="K411" s="5" t="e">
        <f t="shared" si="88"/>
        <v>#N/A</v>
      </c>
      <c r="L411" s="5" t="e">
        <f t="shared" si="90"/>
        <v>#N/A</v>
      </c>
      <c r="M411" t="e">
        <f t="shared" si="84"/>
        <v>#REF!</v>
      </c>
      <c r="N411" s="18" t="e">
        <f t="shared" si="85"/>
        <v>#N/A</v>
      </c>
    </row>
    <row r="412" spans="3:14" x14ac:dyDescent="0.25">
      <c r="C412" s="5" t="e">
        <f t="shared" si="80"/>
        <v>#N/A</v>
      </c>
      <c r="D412" s="5" t="e">
        <f t="shared" si="81"/>
        <v>#N/A</v>
      </c>
      <c r="E412" s="96"/>
      <c r="F412" s="5" t="e">
        <f t="shared" si="82"/>
        <v>#N/A</v>
      </c>
      <c r="G412" s="5" t="e">
        <f t="shared" si="89"/>
        <v>#N/A</v>
      </c>
      <c r="H412" s="70" t="e">
        <f t="shared" si="86"/>
        <v>#N/A</v>
      </c>
      <c r="I412" s="5" t="str">
        <f t="shared" si="83"/>
        <v/>
      </c>
      <c r="J412" s="5" t="e">
        <f t="shared" si="87"/>
        <v>#N/A</v>
      </c>
      <c r="K412" s="5" t="e">
        <f t="shared" si="88"/>
        <v>#N/A</v>
      </c>
      <c r="L412" s="5" t="e">
        <f t="shared" si="90"/>
        <v>#N/A</v>
      </c>
      <c r="M412" t="e">
        <f t="shared" si="84"/>
        <v>#REF!</v>
      </c>
      <c r="N412" s="18" t="e">
        <f t="shared" si="85"/>
        <v>#N/A</v>
      </c>
    </row>
    <row r="413" spans="3:14" x14ac:dyDescent="0.25">
      <c r="C413" s="5" t="e">
        <f t="shared" si="80"/>
        <v>#N/A</v>
      </c>
      <c r="D413" s="5" t="e">
        <f t="shared" si="81"/>
        <v>#N/A</v>
      </c>
      <c r="E413" s="96"/>
      <c r="F413" s="5" t="e">
        <f t="shared" si="82"/>
        <v>#N/A</v>
      </c>
      <c r="G413" s="5" t="e">
        <f t="shared" si="89"/>
        <v>#N/A</v>
      </c>
      <c r="H413" s="70" t="e">
        <f t="shared" si="86"/>
        <v>#N/A</v>
      </c>
      <c r="I413" s="5" t="str">
        <f t="shared" si="83"/>
        <v/>
      </c>
      <c r="J413" s="5" t="e">
        <f t="shared" si="87"/>
        <v>#N/A</v>
      </c>
      <c r="K413" s="5" t="e">
        <f t="shared" si="88"/>
        <v>#N/A</v>
      </c>
      <c r="L413" s="5" t="e">
        <f t="shared" si="90"/>
        <v>#N/A</v>
      </c>
      <c r="M413" t="e">
        <f t="shared" si="84"/>
        <v>#REF!</v>
      </c>
      <c r="N413" s="18" t="e">
        <f t="shared" si="85"/>
        <v>#N/A</v>
      </c>
    </row>
    <row r="414" spans="3:14" x14ac:dyDescent="0.25">
      <c r="C414" s="5" t="e">
        <f t="shared" si="80"/>
        <v>#N/A</v>
      </c>
      <c r="D414" s="5" t="e">
        <f t="shared" si="81"/>
        <v>#N/A</v>
      </c>
      <c r="E414" s="96"/>
      <c r="F414" s="5" t="e">
        <f t="shared" si="82"/>
        <v>#N/A</v>
      </c>
      <c r="G414" s="5" t="e">
        <f t="shared" si="89"/>
        <v>#N/A</v>
      </c>
      <c r="H414" s="70" t="e">
        <f t="shared" si="86"/>
        <v>#N/A</v>
      </c>
      <c r="I414" s="5" t="str">
        <f t="shared" si="83"/>
        <v/>
      </c>
      <c r="J414" s="5" t="e">
        <f t="shared" si="87"/>
        <v>#N/A</v>
      </c>
      <c r="K414" s="5" t="e">
        <f t="shared" si="88"/>
        <v>#N/A</v>
      </c>
      <c r="L414" s="5" t="e">
        <f t="shared" si="90"/>
        <v>#N/A</v>
      </c>
      <c r="M414" t="e">
        <f t="shared" si="84"/>
        <v>#REF!</v>
      </c>
      <c r="N414" s="18" t="e">
        <f t="shared" si="85"/>
        <v>#N/A</v>
      </c>
    </row>
    <row r="415" spans="3:14" x14ac:dyDescent="0.25">
      <c r="C415" s="5" t="e">
        <f t="shared" si="80"/>
        <v>#N/A</v>
      </c>
      <c r="D415" s="5" t="e">
        <f t="shared" si="81"/>
        <v>#N/A</v>
      </c>
      <c r="E415" s="96"/>
      <c r="F415" s="5" t="e">
        <f t="shared" si="82"/>
        <v>#N/A</v>
      </c>
      <c r="G415" s="5" t="e">
        <f t="shared" si="89"/>
        <v>#N/A</v>
      </c>
      <c r="H415" s="70" t="e">
        <f t="shared" si="86"/>
        <v>#N/A</v>
      </c>
      <c r="I415" s="5" t="str">
        <f t="shared" si="83"/>
        <v/>
      </c>
      <c r="J415" s="5" t="e">
        <f t="shared" si="87"/>
        <v>#N/A</v>
      </c>
      <c r="K415" s="5" t="e">
        <f t="shared" si="88"/>
        <v>#N/A</v>
      </c>
      <c r="L415" s="5" t="e">
        <f t="shared" si="90"/>
        <v>#N/A</v>
      </c>
      <c r="M415" t="e">
        <f t="shared" si="84"/>
        <v>#REF!</v>
      </c>
      <c r="N415" s="18" t="e">
        <f t="shared" si="85"/>
        <v>#N/A</v>
      </c>
    </row>
    <row r="416" spans="3:14" x14ac:dyDescent="0.25">
      <c r="C416" s="5" t="e">
        <f t="shared" si="80"/>
        <v>#N/A</v>
      </c>
      <c r="D416" s="5" t="e">
        <f t="shared" si="81"/>
        <v>#N/A</v>
      </c>
      <c r="E416" s="96"/>
      <c r="F416" s="5" t="e">
        <f t="shared" si="82"/>
        <v>#N/A</v>
      </c>
      <c r="G416" s="5" t="e">
        <f t="shared" si="89"/>
        <v>#N/A</v>
      </c>
      <c r="H416" s="70" t="e">
        <f t="shared" si="86"/>
        <v>#N/A</v>
      </c>
      <c r="I416" s="5" t="str">
        <f t="shared" si="83"/>
        <v/>
      </c>
      <c r="J416" s="5" t="e">
        <f t="shared" si="87"/>
        <v>#N/A</v>
      </c>
      <c r="K416" s="5" t="e">
        <f t="shared" si="88"/>
        <v>#N/A</v>
      </c>
      <c r="L416" s="5" t="e">
        <f t="shared" si="90"/>
        <v>#N/A</v>
      </c>
      <c r="M416" t="e">
        <f t="shared" si="84"/>
        <v>#REF!</v>
      </c>
      <c r="N416" s="18" t="e">
        <f t="shared" si="85"/>
        <v>#N/A</v>
      </c>
    </row>
    <row r="417" spans="3:14" x14ac:dyDescent="0.25">
      <c r="C417" s="5" t="e">
        <f t="shared" si="80"/>
        <v>#N/A</v>
      </c>
      <c r="D417" s="5" t="e">
        <f t="shared" si="81"/>
        <v>#N/A</v>
      </c>
      <c r="E417" s="96"/>
      <c r="F417" s="5" t="e">
        <f t="shared" si="82"/>
        <v>#N/A</v>
      </c>
      <c r="G417" s="5" t="e">
        <f t="shared" si="89"/>
        <v>#N/A</v>
      </c>
      <c r="H417" s="70" t="e">
        <f t="shared" si="86"/>
        <v>#N/A</v>
      </c>
      <c r="I417" s="5" t="str">
        <f t="shared" si="83"/>
        <v/>
      </c>
      <c r="J417" s="5" t="e">
        <f t="shared" si="87"/>
        <v>#N/A</v>
      </c>
      <c r="K417" s="5" t="e">
        <f t="shared" si="88"/>
        <v>#N/A</v>
      </c>
      <c r="L417" s="5" t="e">
        <f t="shared" si="90"/>
        <v>#N/A</v>
      </c>
      <c r="M417" t="e">
        <f t="shared" si="84"/>
        <v>#REF!</v>
      </c>
      <c r="N417" s="18" t="e">
        <f t="shared" si="85"/>
        <v>#N/A</v>
      </c>
    </row>
    <row r="418" spans="3:14" x14ac:dyDescent="0.25">
      <c r="C418" s="5" t="e">
        <f t="shared" si="80"/>
        <v>#N/A</v>
      </c>
      <c r="D418" s="5" t="e">
        <f t="shared" si="81"/>
        <v>#N/A</v>
      </c>
      <c r="E418" s="96"/>
      <c r="F418" s="5" t="e">
        <f t="shared" si="82"/>
        <v>#N/A</v>
      </c>
      <c r="G418" s="5" t="e">
        <f t="shared" si="89"/>
        <v>#N/A</v>
      </c>
      <c r="H418" s="70" t="e">
        <f t="shared" si="86"/>
        <v>#N/A</v>
      </c>
      <c r="I418" s="5" t="str">
        <f t="shared" si="83"/>
        <v/>
      </c>
      <c r="J418" s="5" t="e">
        <f t="shared" si="87"/>
        <v>#N/A</v>
      </c>
      <c r="K418" s="5" t="e">
        <f t="shared" si="88"/>
        <v>#N/A</v>
      </c>
      <c r="L418" s="5" t="e">
        <f t="shared" si="90"/>
        <v>#N/A</v>
      </c>
      <c r="M418" t="e">
        <f t="shared" si="84"/>
        <v>#REF!</v>
      </c>
      <c r="N418" s="18" t="e">
        <f t="shared" si="85"/>
        <v>#N/A</v>
      </c>
    </row>
    <row r="419" spans="3:14" x14ac:dyDescent="0.25">
      <c r="C419" s="5" t="e">
        <f t="shared" si="80"/>
        <v>#N/A</v>
      </c>
      <c r="D419" s="5" t="e">
        <f t="shared" si="81"/>
        <v>#N/A</v>
      </c>
      <c r="E419" s="96"/>
      <c r="F419" s="5" t="e">
        <f t="shared" si="82"/>
        <v>#N/A</v>
      </c>
      <c r="G419" s="5" t="e">
        <f t="shared" si="89"/>
        <v>#N/A</v>
      </c>
      <c r="H419" s="70" t="e">
        <f t="shared" si="86"/>
        <v>#N/A</v>
      </c>
      <c r="I419" s="5" t="str">
        <f t="shared" si="83"/>
        <v/>
      </c>
      <c r="J419" s="5" t="e">
        <f t="shared" si="87"/>
        <v>#N/A</v>
      </c>
      <c r="K419" s="5" t="e">
        <f t="shared" si="88"/>
        <v>#N/A</v>
      </c>
      <c r="L419" s="5" t="e">
        <f t="shared" si="90"/>
        <v>#N/A</v>
      </c>
      <c r="M419" t="e">
        <f t="shared" si="84"/>
        <v>#REF!</v>
      </c>
      <c r="N419" s="18" t="e">
        <f t="shared" si="85"/>
        <v>#N/A</v>
      </c>
    </row>
    <row r="420" spans="3:14" x14ac:dyDescent="0.25">
      <c r="C420" s="5" t="e">
        <f t="shared" si="80"/>
        <v>#N/A</v>
      </c>
      <c r="D420" s="5" t="e">
        <f t="shared" si="81"/>
        <v>#N/A</v>
      </c>
      <c r="E420" s="96"/>
      <c r="F420" s="5" t="e">
        <f t="shared" si="82"/>
        <v>#N/A</v>
      </c>
      <c r="G420" s="5" t="e">
        <f t="shared" si="89"/>
        <v>#N/A</v>
      </c>
      <c r="H420" s="70" t="e">
        <f t="shared" si="86"/>
        <v>#N/A</v>
      </c>
      <c r="I420" s="5" t="str">
        <f t="shared" si="83"/>
        <v/>
      </c>
      <c r="J420" s="5" t="e">
        <f t="shared" si="87"/>
        <v>#N/A</v>
      </c>
      <c r="K420" s="5" t="e">
        <f t="shared" si="88"/>
        <v>#N/A</v>
      </c>
      <c r="L420" s="5" t="e">
        <f t="shared" si="90"/>
        <v>#N/A</v>
      </c>
      <c r="M420" t="e">
        <f t="shared" si="84"/>
        <v>#REF!</v>
      </c>
      <c r="N420" s="18" t="e">
        <f t="shared" si="85"/>
        <v>#N/A</v>
      </c>
    </row>
    <row r="421" spans="3:14" x14ac:dyDescent="0.25">
      <c r="C421" s="5" t="e">
        <f t="shared" si="80"/>
        <v>#N/A</v>
      </c>
      <c r="D421" s="5" t="e">
        <f t="shared" si="81"/>
        <v>#N/A</v>
      </c>
      <c r="E421" s="96"/>
      <c r="F421" s="5" t="e">
        <f t="shared" si="82"/>
        <v>#N/A</v>
      </c>
      <c r="G421" s="5" t="e">
        <f t="shared" si="89"/>
        <v>#N/A</v>
      </c>
      <c r="H421" s="70" t="e">
        <f t="shared" si="86"/>
        <v>#N/A</v>
      </c>
      <c r="I421" s="5" t="str">
        <f t="shared" si="83"/>
        <v/>
      </c>
      <c r="J421" s="5" t="e">
        <f t="shared" si="87"/>
        <v>#N/A</v>
      </c>
      <c r="K421" s="5" t="e">
        <f t="shared" si="88"/>
        <v>#N/A</v>
      </c>
      <c r="L421" s="5" t="e">
        <f t="shared" si="90"/>
        <v>#N/A</v>
      </c>
      <c r="M421" t="e">
        <f t="shared" si="84"/>
        <v>#REF!</v>
      </c>
      <c r="N421" s="18" t="e">
        <f t="shared" si="85"/>
        <v>#N/A</v>
      </c>
    </row>
    <row r="422" spans="3:14" x14ac:dyDescent="0.25">
      <c r="C422" s="5" t="e">
        <f t="shared" si="80"/>
        <v>#N/A</v>
      </c>
      <c r="D422" s="5" t="e">
        <f t="shared" si="81"/>
        <v>#N/A</v>
      </c>
      <c r="E422" s="96"/>
      <c r="F422" s="5" t="e">
        <f t="shared" si="82"/>
        <v>#N/A</v>
      </c>
      <c r="G422" s="5" t="e">
        <f t="shared" si="89"/>
        <v>#N/A</v>
      </c>
      <c r="H422" s="70" t="e">
        <f t="shared" si="86"/>
        <v>#N/A</v>
      </c>
      <c r="I422" s="5" t="str">
        <f t="shared" si="83"/>
        <v/>
      </c>
      <c r="J422" s="5" t="e">
        <f t="shared" si="87"/>
        <v>#N/A</v>
      </c>
      <c r="K422" s="5" t="e">
        <f t="shared" si="88"/>
        <v>#N/A</v>
      </c>
      <c r="L422" s="5" t="e">
        <f t="shared" si="90"/>
        <v>#N/A</v>
      </c>
      <c r="M422" t="e">
        <f t="shared" si="84"/>
        <v>#REF!</v>
      </c>
      <c r="N422" s="18" t="e">
        <f t="shared" si="85"/>
        <v>#N/A</v>
      </c>
    </row>
    <row r="423" spans="3:14" x14ac:dyDescent="0.25">
      <c r="C423" s="5" t="e">
        <f t="shared" si="80"/>
        <v>#N/A</v>
      </c>
      <c r="D423" s="5" t="e">
        <f t="shared" si="81"/>
        <v>#N/A</v>
      </c>
      <c r="E423" s="96"/>
      <c r="F423" s="5" t="e">
        <f t="shared" si="82"/>
        <v>#N/A</v>
      </c>
      <c r="G423" s="5" t="e">
        <f t="shared" si="89"/>
        <v>#N/A</v>
      </c>
      <c r="H423" s="70" t="e">
        <f t="shared" si="86"/>
        <v>#N/A</v>
      </c>
      <c r="I423" s="5" t="str">
        <f t="shared" si="83"/>
        <v/>
      </c>
      <c r="J423" s="5" t="e">
        <f t="shared" si="87"/>
        <v>#N/A</v>
      </c>
      <c r="K423" s="5" t="e">
        <f t="shared" si="88"/>
        <v>#N/A</v>
      </c>
      <c r="L423" s="5" t="e">
        <f t="shared" si="90"/>
        <v>#N/A</v>
      </c>
      <c r="M423" t="e">
        <f t="shared" si="84"/>
        <v>#REF!</v>
      </c>
      <c r="N423" s="18" t="e">
        <f t="shared" si="85"/>
        <v>#N/A</v>
      </c>
    </row>
    <row r="424" spans="3:14" x14ac:dyDescent="0.25">
      <c r="C424" s="5" t="e">
        <f t="shared" si="80"/>
        <v>#N/A</v>
      </c>
      <c r="D424" s="5" t="e">
        <f t="shared" si="81"/>
        <v>#N/A</v>
      </c>
      <c r="E424" s="96"/>
      <c r="F424" s="5" t="e">
        <f t="shared" si="82"/>
        <v>#N/A</v>
      </c>
      <c r="G424" s="5" t="e">
        <f t="shared" si="89"/>
        <v>#N/A</v>
      </c>
      <c r="H424" s="70" t="e">
        <f t="shared" si="86"/>
        <v>#N/A</v>
      </c>
      <c r="I424" s="5" t="str">
        <f t="shared" si="83"/>
        <v/>
      </c>
      <c r="J424" s="5" t="e">
        <f t="shared" si="87"/>
        <v>#N/A</v>
      </c>
      <c r="K424" s="5" t="e">
        <f t="shared" si="88"/>
        <v>#N/A</v>
      </c>
      <c r="L424" s="5" t="e">
        <f t="shared" si="90"/>
        <v>#N/A</v>
      </c>
      <c r="M424" t="e">
        <f t="shared" si="84"/>
        <v>#REF!</v>
      </c>
      <c r="N424" s="18" t="e">
        <f t="shared" si="85"/>
        <v>#N/A</v>
      </c>
    </row>
    <row r="425" spans="3:14" x14ac:dyDescent="0.25">
      <c r="C425" s="5" t="e">
        <f t="shared" si="80"/>
        <v>#N/A</v>
      </c>
      <c r="D425" s="5" t="e">
        <f t="shared" si="81"/>
        <v>#N/A</v>
      </c>
      <c r="E425" s="96"/>
      <c r="F425" s="5" t="e">
        <f t="shared" si="82"/>
        <v>#N/A</v>
      </c>
      <c r="G425" s="5" t="e">
        <f t="shared" si="89"/>
        <v>#N/A</v>
      </c>
      <c r="H425" s="70" t="e">
        <f t="shared" si="86"/>
        <v>#N/A</v>
      </c>
      <c r="I425" s="5" t="str">
        <f t="shared" si="83"/>
        <v/>
      </c>
      <c r="J425" s="5" t="e">
        <f t="shared" si="87"/>
        <v>#N/A</v>
      </c>
      <c r="K425" s="5" t="e">
        <f t="shared" si="88"/>
        <v>#N/A</v>
      </c>
      <c r="L425" s="5" t="e">
        <f t="shared" si="90"/>
        <v>#N/A</v>
      </c>
      <c r="M425" t="e">
        <f t="shared" si="84"/>
        <v>#REF!</v>
      </c>
      <c r="N425" s="18" t="e">
        <f t="shared" si="85"/>
        <v>#N/A</v>
      </c>
    </row>
    <row r="426" spans="3:14" x14ac:dyDescent="0.25">
      <c r="C426" s="5" t="e">
        <f t="shared" si="80"/>
        <v>#N/A</v>
      </c>
      <c r="D426" s="5" t="e">
        <f t="shared" si="81"/>
        <v>#N/A</v>
      </c>
      <c r="E426" s="96"/>
      <c r="F426" s="5" t="e">
        <f t="shared" si="82"/>
        <v>#N/A</v>
      </c>
      <c r="G426" s="5" t="e">
        <f t="shared" si="89"/>
        <v>#N/A</v>
      </c>
      <c r="H426" s="70" t="e">
        <f t="shared" si="86"/>
        <v>#N/A</v>
      </c>
      <c r="I426" s="5" t="str">
        <f t="shared" si="83"/>
        <v/>
      </c>
      <c r="J426" s="5" t="e">
        <f t="shared" si="87"/>
        <v>#N/A</v>
      </c>
      <c r="K426" s="5" t="e">
        <f t="shared" si="88"/>
        <v>#N/A</v>
      </c>
      <c r="L426" s="5" t="e">
        <f t="shared" si="90"/>
        <v>#N/A</v>
      </c>
      <c r="M426" t="e">
        <f t="shared" si="84"/>
        <v>#REF!</v>
      </c>
      <c r="N426" s="18" t="e">
        <f t="shared" si="85"/>
        <v>#N/A</v>
      </c>
    </row>
    <row r="427" spans="3:14" x14ac:dyDescent="0.25">
      <c r="C427" s="5" t="e">
        <f t="shared" si="80"/>
        <v>#N/A</v>
      </c>
      <c r="D427" s="5" t="e">
        <f t="shared" si="81"/>
        <v>#N/A</v>
      </c>
      <c r="E427" s="96"/>
      <c r="F427" s="5" t="e">
        <f t="shared" si="82"/>
        <v>#N/A</v>
      </c>
      <c r="G427" s="5" t="e">
        <f t="shared" si="89"/>
        <v>#N/A</v>
      </c>
      <c r="H427" s="70" t="e">
        <f t="shared" si="86"/>
        <v>#N/A</v>
      </c>
      <c r="I427" s="5" t="str">
        <f t="shared" si="83"/>
        <v/>
      </c>
      <c r="J427" s="5" t="e">
        <f t="shared" si="87"/>
        <v>#N/A</v>
      </c>
      <c r="K427" s="5" t="e">
        <f t="shared" si="88"/>
        <v>#N/A</v>
      </c>
      <c r="L427" s="5" t="e">
        <f t="shared" si="90"/>
        <v>#N/A</v>
      </c>
      <c r="M427" t="e">
        <f t="shared" si="84"/>
        <v>#REF!</v>
      </c>
      <c r="N427" s="18" t="e">
        <f t="shared" si="85"/>
        <v>#N/A</v>
      </c>
    </row>
    <row r="428" spans="3:14" x14ac:dyDescent="0.25">
      <c r="C428" s="5" t="e">
        <f t="shared" si="80"/>
        <v>#N/A</v>
      </c>
      <c r="D428" s="5" t="e">
        <f t="shared" si="81"/>
        <v>#N/A</v>
      </c>
      <c r="E428" s="96"/>
      <c r="F428" s="5" t="e">
        <f t="shared" si="82"/>
        <v>#N/A</v>
      </c>
      <c r="G428" s="5" t="e">
        <f t="shared" si="89"/>
        <v>#N/A</v>
      </c>
      <c r="H428" s="70" t="e">
        <f t="shared" si="86"/>
        <v>#N/A</v>
      </c>
      <c r="I428" s="5" t="str">
        <f t="shared" si="83"/>
        <v/>
      </c>
      <c r="J428" s="5" t="e">
        <f t="shared" si="87"/>
        <v>#N/A</v>
      </c>
      <c r="K428" s="5" t="e">
        <f t="shared" si="88"/>
        <v>#N/A</v>
      </c>
      <c r="L428" s="5" t="e">
        <f t="shared" si="90"/>
        <v>#N/A</v>
      </c>
      <c r="M428" t="e">
        <f t="shared" si="84"/>
        <v>#REF!</v>
      </c>
      <c r="N428" s="18" t="e">
        <f t="shared" si="85"/>
        <v>#N/A</v>
      </c>
    </row>
    <row r="429" spans="3:14" x14ac:dyDescent="0.25">
      <c r="C429" s="5" t="e">
        <f t="shared" si="80"/>
        <v>#N/A</v>
      </c>
      <c r="D429" s="5" t="e">
        <f t="shared" si="81"/>
        <v>#N/A</v>
      </c>
      <c r="E429" s="96"/>
      <c r="F429" s="5" t="e">
        <f t="shared" si="82"/>
        <v>#N/A</v>
      </c>
      <c r="G429" s="5" t="e">
        <f t="shared" si="89"/>
        <v>#N/A</v>
      </c>
      <c r="H429" s="70" t="e">
        <f t="shared" si="86"/>
        <v>#N/A</v>
      </c>
      <c r="I429" s="5" t="str">
        <f t="shared" si="83"/>
        <v/>
      </c>
      <c r="J429" s="5" t="e">
        <f t="shared" si="87"/>
        <v>#N/A</v>
      </c>
      <c r="K429" s="5" t="e">
        <f t="shared" si="88"/>
        <v>#N/A</v>
      </c>
      <c r="L429" s="5" t="e">
        <f t="shared" si="90"/>
        <v>#N/A</v>
      </c>
      <c r="M429" t="e">
        <f t="shared" si="84"/>
        <v>#REF!</v>
      </c>
      <c r="N429" s="18" t="e">
        <f t="shared" si="85"/>
        <v>#N/A</v>
      </c>
    </row>
    <row r="430" spans="3:14" x14ac:dyDescent="0.25">
      <c r="C430" s="5" t="e">
        <f t="shared" si="80"/>
        <v>#N/A</v>
      </c>
      <c r="D430" s="5" t="e">
        <f t="shared" si="81"/>
        <v>#N/A</v>
      </c>
      <c r="E430" s="96"/>
      <c r="F430" s="5" t="e">
        <f t="shared" si="82"/>
        <v>#N/A</v>
      </c>
      <c r="G430" s="5" t="e">
        <f t="shared" si="89"/>
        <v>#N/A</v>
      </c>
      <c r="H430" s="70" t="e">
        <f t="shared" si="86"/>
        <v>#N/A</v>
      </c>
      <c r="I430" s="5" t="str">
        <f t="shared" si="83"/>
        <v/>
      </c>
      <c r="J430" s="5" t="e">
        <f t="shared" si="87"/>
        <v>#N/A</v>
      </c>
      <c r="K430" s="5" t="e">
        <f t="shared" si="88"/>
        <v>#N/A</v>
      </c>
      <c r="L430" s="5" t="e">
        <f t="shared" si="90"/>
        <v>#N/A</v>
      </c>
      <c r="M430" t="e">
        <f t="shared" si="84"/>
        <v>#REF!</v>
      </c>
      <c r="N430" s="18" t="e">
        <f t="shared" si="85"/>
        <v>#N/A</v>
      </c>
    </row>
    <row r="431" spans="3:14" x14ac:dyDescent="0.25">
      <c r="C431" s="5" t="e">
        <f t="shared" si="80"/>
        <v>#N/A</v>
      </c>
      <c r="D431" s="5" t="e">
        <f t="shared" si="81"/>
        <v>#N/A</v>
      </c>
      <c r="E431" s="70"/>
      <c r="F431" s="5" t="e">
        <f t="shared" si="82"/>
        <v>#N/A</v>
      </c>
      <c r="G431" s="5" t="e">
        <f t="shared" si="89"/>
        <v>#N/A</v>
      </c>
      <c r="H431" s="70" t="e">
        <f t="shared" si="86"/>
        <v>#N/A</v>
      </c>
      <c r="I431" s="5" t="str">
        <f t="shared" si="83"/>
        <v/>
      </c>
      <c r="J431" s="5" t="e">
        <f t="shared" si="87"/>
        <v>#N/A</v>
      </c>
      <c r="K431" s="5" t="e">
        <f t="shared" si="88"/>
        <v>#N/A</v>
      </c>
      <c r="L431" s="5" t="e">
        <f t="shared" si="90"/>
        <v>#N/A</v>
      </c>
      <c r="M431" t="e">
        <f t="shared" si="84"/>
        <v>#REF!</v>
      </c>
      <c r="N431" s="18" t="e">
        <f t="shared" si="85"/>
        <v>#N/A</v>
      </c>
    </row>
    <row r="432" spans="3:14" x14ac:dyDescent="0.25">
      <c r="C432" s="5" t="e">
        <f t="shared" si="80"/>
        <v>#N/A</v>
      </c>
      <c r="D432" s="5" t="e">
        <f t="shared" si="81"/>
        <v>#N/A</v>
      </c>
      <c r="E432" s="70"/>
      <c r="F432" s="5" t="e">
        <f t="shared" si="82"/>
        <v>#N/A</v>
      </c>
      <c r="G432" s="5" t="e">
        <f t="shared" si="89"/>
        <v>#N/A</v>
      </c>
      <c r="H432" s="70" t="e">
        <f t="shared" si="86"/>
        <v>#N/A</v>
      </c>
      <c r="I432" s="5" t="str">
        <f t="shared" si="83"/>
        <v/>
      </c>
      <c r="J432" s="5" t="e">
        <f t="shared" si="87"/>
        <v>#N/A</v>
      </c>
      <c r="K432" s="5" t="e">
        <f t="shared" si="88"/>
        <v>#N/A</v>
      </c>
      <c r="L432" s="5" t="e">
        <f t="shared" si="90"/>
        <v>#N/A</v>
      </c>
      <c r="M432" t="e">
        <f t="shared" si="84"/>
        <v>#REF!</v>
      </c>
      <c r="N432" s="18" t="e">
        <f t="shared" si="85"/>
        <v>#N/A</v>
      </c>
    </row>
    <row r="433" spans="3:14" x14ac:dyDescent="0.25">
      <c r="C433" s="5" t="e">
        <f t="shared" si="80"/>
        <v>#N/A</v>
      </c>
      <c r="D433" s="5" t="e">
        <f t="shared" si="81"/>
        <v>#N/A</v>
      </c>
      <c r="E433" s="70"/>
      <c r="F433" s="5" t="e">
        <f t="shared" si="82"/>
        <v>#N/A</v>
      </c>
      <c r="G433" s="5" t="e">
        <f t="shared" si="89"/>
        <v>#N/A</v>
      </c>
      <c r="H433" s="70" t="e">
        <f t="shared" si="86"/>
        <v>#N/A</v>
      </c>
      <c r="I433" s="5" t="str">
        <f t="shared" si="83"/>
        <v/>
      </c>
      <c r="J433" s="5" t="e">
        <f t="shared" si="87"/>
        <v>#N/A</v>
      </c>
      <c r="K433" s="5" t="e">
        <f t="shared" si="88"/>
        <v>#N/A</v>
      </c>
      <c r="L433" s="5" t="e">
        <f t="shared" si="90"/>
        <v>#N/A</v>
      </c>
      <c r="M433" t="e">
        <f t="shared" si="84"/>
        <v>#REF!</v>
      </c>
      <c r="N433" s="18" t="e">
        <f t="shared" si="85"/>
        <v>#N/A</v>
      </c>
    </row>
    <row r="434" spans="3:14" x14ac:dyDescent="0.25">
      <c r="C434" s="5" t="e">
        <f t="shared" si="80"/>
        <v>#N/A</v>
      </c>
      <c r="D434" s="5" t="e">
        <f t="shared" si="81"/>
        <v>#N/A</v>
      </c>
      <c r="E434" s="70"/>
      <c r="F434" s="5" t="e">
        <f t="shared" si="82"/>
        <v>#N/A</v>
      </c>
      <c r="G434" s="5" t="e">
        <f t="shared" si="89"/>
        <v>#N/A</v>
      </c>
      <c r="H434" s="70" t="e">
        <f t="shared" si="86"/>
        <v>#N/A</v>
      </c>
      <c r="I434" s="5" t="str">
        <f t="shared" si="83"/>
        <v/>
      </c>
      <c r="J434" s="5" t="e">
        <f t="shared" si="87"/>
        <v>#N/A</v>
      </c>
      <c r="K434" s="5" t="e">
        <f t="shared" si="88"/>
        <v>#N/A</v>
      </c>
      <c r="L434" s="5" t="e">
        <f t="shared" si="90"/>
        <v>#N/A</v>
      </c>
      <c r="M434" t="e">
        <f t="shared" si="84"/>
        <v>#REF!</v>
      </c>
      <c r="N434" s="18" t="e">
        <f t="shared" si="85"/>
        <v>#N/A</v>
      </c>
    </row>
    <row r="435" spans="3:14" x14ac:dyDescent="0.25">
      <c r="C435" s="5" t="e">
        <f t="shared" si="80"/>
        <v>#N/A</v>
      </c>
      <c r="D435" s="5" t="e">
        <f t="shared" si="81"/>
        <v>#N/A</v>
      </c>
      <c r="E435" s="70"/>
      <c r="F435" s="5" t="e">
        <f t="shared" si="82"/>
        <v>#N/A</v>
      </c>
      <c r="G435" s="5" t="e">
        <f t="shared" si="89"/>
        <v>#N/A</v>
      </c>
      <c r="H435" s="70" t="e">
        <f t="shared" si="86"/>
        <v>#N/A</v>
      </c>
      <c r="I435" s="5" t="str">
        <f t="shared" si="83"/>
        <v/>
      </c>
      <c r="J435" s="5" t="e">
        <f t="shared" si="87"/>
        <v>#N/A</v>
      </c>
      <c r="K435" s="5" t="e">
        <f t="shared" si="88"/>
        <v>#N/A</v>
      </c>
      <c r="L435" s="5" t="e">
        <f t="shared" si="90"/>
        <v>#N/A</v>
      </c>
      <c r="M435" t="e">
        <f t="shared" si="84"/>
        <v>#REF!</v>
      </c>
      <c r="N435" s="18" t="e">
        <f t="shared" si="85"/>
        <v>#N/A</v>
      </c>
    </row>
    <row r="436" spans="3:14" x14ac:dyDescent="0.25">
      <c r="C436" s="5" t="e">
        <f t="shared" si="80"/>
        <v>#N/A</v>
      </c>
      <c r="D436" s="5" t="e">
        <f t="shared" si="81"/>
        <v>#N/A</v>
      </c>
      <c r="E436" s="70"/>
      <c r="F436" s="5" t="e">
        <f t="shared" si="82"/>
        <v>#N/A</v>
      </c>
      <c r="G436" s="5" t="e">
        <f t="shared" si="89"/>
        <v>#N/A</v>
      </c>
      <c r="H436" s="70" t="e">
        <f t="shared" si="86"/>
        <v>#N/A</v>
      </c>
      <c r="I436" s="5" t="str">
        <f t="shared" si="83"/>
        <v/>
      </c>
      <c r="J436" s="5" t="e">
        <f t="shared" si="87"/>
        <v>#N/A</v>
      </c>
      <c r="K436" s="5" t="e">
        <f t="shared" si="88"/>
        <v>#N/A</v>
      </c>
      <c r="L436" s="5" t="e">
        <f t="shared" si="90"/>
        <v>#N/A</v>
      </c>
      <c r="M436" t="e">
        <f t="shared" si="84"/>
        <v>#REF!</v>
      </c>
      <c r="N436" s="18" t="e">
        <f t="shared" si="85"/>
        <v>#N/A</v>
      </c>
    </row>
    <row r="437" spans="3:14" x14ac:dyDescent="0.25">
      <c r="C437" s="5" t="e">
        <f t="shared" si="80"/>
        <v>#N/A</v>
      </c>
      <c r="D437" s="5" t="e">
        <f t="shared" si="81"/>
        <v>#N/A</v>
      </c>
      <c r="E437" s="70"/>
      <c r="F437" s="5" t="e">
        <f t="shared" si="82"/>
        <v>#N/A</v>
      </c>
      <c r="G437" s="5" t="e">
        <f t="shared" si="89"/>
        <v>#N/A</v>
      </c>
      <c r="H437" s="70" t="e">
        <f t="shared" si="86"/>
        <v>#N/A</v>
      </c>
      <c r="I437" s="5" t="str">
        <f t="shared" si="83"/>
        <v/>
      </c>
      <c r="J437" s="5" t="e">
        <f t="shared" si="87"/>
        <v>#N/A</v>
      </c>
      <c r="K437" s="5" t="e">
        <f t="shared" si="88"/>
        <v>#N/A</v>
      </c>
      <c r="L437" s="5" t="e">
        <f t="shared" si="90"/>
        <v>#N/A</v>
      </c>
      <c r="M437" t="e">
        <f t="shared" si="84"/>
        <v>#REF!</v>
      </c>
      <c r="N437" s="18" t="e">
        <f t="shared" si="85"/>
        <v>#N/A</v>
      </c>
    </row>
    <row r="438" spans="3:14" x14ac:dyDescent="0.25">
      <c r="C438" s="5" t="e">
        <f t="shared" si="80"/>
        <v>#N/A</v>
      </c>
      <c r="D438" s="5" t="e">
        <f t="shared" si="81"/>
        <v>#N/A</v>
      </c>
      <c r="E438" s="70"/>
      <c r="F438" s="5" t="e">
        <f t="shared" si="82"/>
        <v>#N/A</v>
      </c>
      <c r="G438" s="5" t="e">
        <f t="shared" si="89"/>
        <v>#N/A</v>
      </c>
      <c r="H438" s="70" t="e">
        <f t="shared" si="86"/>
        <v>#N/A</v>
      </c>
      <c r="I438" s="5" t="str">
        <f t="shared" si="83"/>
        <v/>
      </c>
      <c r="J438" s="5" t="e">
        <f t="shared" si="87"/>
        <v>#N/A</v>
      </c>
      <c r="K438" s="5" t="e">
        <f t="shared" si="88"/>
        <v>#N/A</v>
      </c>
      <c r="L438" s="5" t="e">
        <f t="shared" si="90"/>
        <v>#N/A</v>
      </c>
      <c r="M438" t="e">
        <f t="shared" si="84"/>
        <v>#REF!</v>
      </c>
      <c r="N438" s="18" t="e">
        <f t="shared" si="85"/>
        <v>#N/A</v>
      </c>
    </row>
    <row r="439" spans="3:14" x14ac:dyDescent="0.25">
      <c r="C439" s="5" t="e">
        <f t="shared" si="80"/>
        <v>#N/A</v>
      </c>
      <c r="D439" s="5" t="e">
        <f t="shared" si="81"/>
        <v>#N/A</v>
      </c>
      <c r="E439" s="70"/>
      <c r="F439" s="5" t="e">
        <f t="shared" si="82"/>
        <v>#N/A</v>
      </c>
      <c r="G439" s="5" t="e">
        <f t="shared" si="89"/>
        <v>#N/A</v>
      </c>
      <c r="H439" s="70" t="e">
        <f t="shared" si="86"/>
        <v>#N/A</v>
      </c>
      <c r="I439" s="5" t="str">
        <f t="shared" si="83"/>
        <v/>
      </c>
      <c r="J439" s="5" t="e">
        <f t="shared" si="87"/>
        <v>#N/A</v>
      </c>
      <c r="K439" s="5" t="e">
        <f t="shared" si="88"/>
        <v>#N/A</v>
      </c>
      <c r="L439" s="5" t="e">
        <f t="shared" si="90"/>
        <v>#N/A</v>
      </c>
      <c r="M439" t="e">
        <f t="shared" si="84"/>
        <v>#REF!</v>
      </c>
      <c r="N439" s="18" t="e">
        <f t="shared" si="85"/>
        <v>#N/A</v>
      </c>
    </row>
    <row r="440" spans="3:14" x14ac:dyDescent="0.25">
      <c r="C440" s="5" t="e">
        <f t="shared" si="80"/>
        <v>#N/A</v>
      </c>
      <c r="D440" s="5" t="e">
        <f t="shared" si="81"/>
        <v>#N/A</v>
      </c>
      <c r="E440" s="70"/>
      <c r="F440" s="5" t="e">
        <f t="shared" si="82"/>
        <v>#N/A</v>
      </c>
      <c r="G440" s="5" t="e">
        <f t="shared" si="89"/>
        <v>#N/A</v>
      </c>
      <c r="H440" s="70" t="e">
        <f t="shared" si="86"/>
        <v>#N/A</v>
      </c>
      <c r="I440" s="5" t="str">
        <f t="shared" si="83"/>
        <v/>
      </c>
      <c r="J440" s="5" t="e">
        <f t="shared" si="87"/>
        <v>#N/A</v>
      </c>
      <c r="K440" s="5" t="e">
        <f t="shared" si="88"/>
        <v>#N/A</v>
      </c>
      <c r="L440" s="5" t="e">
        <f t="shared" si="90"/>
        <v>#N/A</v>
      </c>
      <c r="M440" t="e">
        <f t="shared" si="84"/>
        <v>#REF!</v>
      </c>
      <c r="N440" s="18" t="e">
        <f t="shared" si="85"/>
        <v>#N/A</v>
      </c>
    </row>
    <row r="441" spans="3:14" x14ac:dyDescent="0.25">
      <c r="C441" s="5" t="e">
        <f t="shared" si="80"/>
        <v>#N/A</v>
      </c>
      <c r="D441" s="5" t="e">
        <f t="shared" si="81"/>
        <v>#N/A</v>
      </c>
      <c r="E441" s="70"/>
      <c r="F441" s="5" t="e">
        <f t="shared" si="82"/>
        <v>#N/A</v>
      </c>
      <c r="G441" s="5" t="e">
        <f t="shared" si="89"/>
        <v>#N/A</v>
      </c>
      <c r="H441" s="70" t="e">
        <f t="shared" si="86"/>
        <v>#N/A</v>
      </c>
      <c r="I441" s="5" t="str">
        <f t="shared" si="83"/>
        <v/>
      </c>
      <c r="J441" s="5" t="e">
        <f t="shared" si="87"/>
        <v>#N/A</v>
      </c>
      <c r="K441" s="5" t="e">
        <f t="shared" si="88"/>
        <v>#N/A</v>
      </c>
      <c r="L441" s="5" t="e">
        <f t="shared" si="90"/>
        <v>#N/A</v>
      </c>
      <c r="M441" t="e">
        <f t="shared" si="84"/>
        <v>#REF!</v>
      </c>
      <c r="N441" s="18" t="e">
        <f t="shared" si="85"/>
        <v>#N/A</v>
      </c>
    </row>
    <row r="442" spans="3:14" x14ac:dyDescent="0.25">
      <c r="C442" s="5" t="e">
        <f t="shared" si="80"/>
        <v>#N/A</v>
      </c>
      <c r="D442" s="5" t="e">
        <f t="shared" si="81"/>
        <v>#N/A</v>
      </c>
      <c r="E442" s="70"/>
      <c r="F442" s="5" t="e">
        <f t="shared" si="82"/>
        <v>#N/A</v>
      </c>
      <c r="G442" s="5" t="e">
        <f t="shared" si="89"/>
        <v>#N/A</v>
      </c>
      <c r="H442" s="70" t="e">
        <f t="shared" si="86"/>
        <v>#N/A</v>
      </c>
      <c r="I442" s="5" t="str">
        <f t="shared" si="83"/>
        <v/>
      </c>
      <c r="J442" s="5" t="e">
        <f t="shared" si="87"/>
        <v>#N/A</v>
      </c>
      <c r="K442" s="5" t="e">
        <f t="shared" si="88"/>
        <v>#N/A</v>
      </c>
      <c r="L442" s="5" t="e">
        <f t="shared" si="90"/>
        <v>#N/A</v>
      </c>
      <c r="M442" t="e">
        <f t="shared" si="84"/>
        <v>#REF!</v>
      </c>
      <c r="N442" s="18" t="e">
        <f t="shared" si="85"/>
        <v>#N/A</v>
      </c>
    </row>
    <row r="443" spans="3:14" x14ac:dyDescent="0.25">
      <c r="C443" s="5" t="e">
        <f t="shared" si="80"/>
        <v>#N/A</v>
      </c>
      <c r="D443" s="5" t="e">
        <f t="shared" si="81"/>
        <v>#N/A</v>
      </c>
      <c r="E443" s="70"/>
      <c r="F443" s="5" t="e">
        <f t="shared" si="82"/>
        <v>#N/A</v>
      </c>
      <c r="G443" s="5" t="e">
        <f t="shared" si="89"/>
        <v>#N/A</v>
      </c>
      <c r="H443" s="70" t="e">
        <f t="shared" si="86"/>
        <v>#N/A</v>
      </c>
      <c r="I443" s="5" t="str">
        <f t="shared" si="83"/>
        <v/>
      </c>
      <c r="J443" s="5" t="e">
        <f t="shared" si="87"/>
        <v>#N/A</v>
      </c>
      <c r="K443" s="5" t="e">
        <f t="shared" si="88"/>
        <v>#N/A</v>
      </c>
      <c r="L443" s="5" t="e">
        <f t="shared" si="90"/>
        <v>#N/A</v>
      </c>
      <c r="M443" t="e">
        <f t="shared" si="84"/>
        <v>#REF!</v>
      </c>
      <c r="N443" s="18" t="e">
        <f t="shared" si="85"/>
        <v>#N/A</v>
      </c>
    </row>
    <row r="444" spans="3:14" x14ac:dyDescent="0.25">
      <c r="C444" s="5" t="e">
        <f t="shared" si="80"/>
        <v>#N/A</v>
      </c>
      <c r="D444" s="5" t="e">
        <f t="shared" si="81"/>
        <v>#N/A</v>
      </c>
      <c r="E444" s="70"/>
      <c r="F444" s="5" t="e">
        <f t="shared" si="82"/>
        <v>#N/A</v>
      </c>
      <c r="G444" s="5" t="e">
        <f t="shared" si="89"/>
        <v>#N/A</v>
      </c>
      <c r="H444" s="70" t="e">
        <f t="shared" si="86"/>
        <v>#N/A</v>
      </c>
      <c r="I444" s="5" t="str">
        <f t="shared" si="83"/>
        <v/>
      </c>
      <c r="J444" s="5" t="e">
        <f t="shared" si="87"/>
        <v>#N/A</v>
      </c>
      <c r="K444" s="5" t="e">
        <f t="shared" si="88"/>
        <v>#N/A</v>
      </c>
      <c r="L444" s="5" t="e">
        <f t="shared" si="90"/>
        <v>#N/A</v>
      </c>
      <c r="M444" t="e">
        <f t="shared" si="84"/>
        <v>#REF!</v>
      </c>
      <c r="N444" s="18" t="e">
        <f t="shared" si="85"/>
        <v>#N/A</v>
      </c>
    </row>
    <row r="445" spans="3:14" x14ac:dyDescent="0.25">
      <c r="C445" s="5" t="e">
        <f t="shared" si="80"/>
        <v>#N/A</v>
      </c>
      <c r="D445" s="5" t="e">
        <f t="shared" si="81"/>
        <v>#N/A</v>
      </c>
      <c r="E445" s="70"/>
      <c r="F445" s="5" t="e">
        <f t="shared" si="82"/>
        <v>#N/A</v>
      </c>
      <c r="G445" s="5" t="e">
        <f t="shared" si="89"/>
        <v>#N/A</v>
      </c>
      <c r="H445" s="70" t="e">
        <f t="shared" si="86"/>
        <v>#N/A</v>
      </c>
      <c r="I445" s="5" t="str">
        <f t="shared" si="83"/>
        <v/>
      </c>
      <c r="J445" s="5" t="e">
        <f t="shared" si="87"/>
        <v>#N/A</v>
      </c>
      <c r="K445" s="5" t="e">
        <f t="shared" si="88"/>
        <v>#N/A</v>
      </c>
      <c r="L445" s="5" t="e">
        <f t="shared" si="90"/>
        <v>#N/A</v>
      </c>
      <c r="M445" t="e">
        <f t="shared" si="84"/>
        <v>#REF!</v>
      </c>
      <c r="N445" s="18" t="e">
        <f t="shared" si="85"/>
        <v>#N/A</v>
      </c>
    </row>
    <row r="446" spans="3:14" x14ac:dyDescent="0.25">
      <c r="C446" s="5" t="e">
        <f t="shared" si="80"/>
        <v>#N/A</v>
      </c>
      <c r="D446" s="5" t="e">
        <f t="shared" si="81"/>
        <v>#N/A</v>
      </c>
      <c r="E446" s="70"/>
      <c r="F446" s="5" t="e">
        <f t="shared" si="82"/>
        <v>#N/A</v>
      </c>
      <c r="G446" s="5" t="e">
        <f t="shared" si="89"/>
        <v>#N/A</v>
      </c>
      <c r="H446" s="70" t="e">
        <f t="shared" si="86"/>
        <v>#N/A</v>
      </c>
      <c r="I446" s="5" t="str">
        <f t="shared" si="83"/>
        <v/>
      </c>
      <c r="J446" s="5" t="e">
        <f t="shared" si="87"/>
        <v>#N/A</v>
      </c>
      <c r="K446" s="5" t="e">
        <f t="shared" si="88"/>
        <v>#N/A</v>
      </c>
      <c r="L446" s="5" t="e">
        <f t="shared" si="90"/>
        <v>#N/A</v>
      </c>
      <c r="M446" t="e">
        <f t="shared" si="84"/>
        <v>#REF!</v>
      </c>
      <c r="N446" s="18" t="e">
        <f t="shared" si="85"/>
        <v>#N/A</v>
      </c>
    </row>
    <row r="447" spans="3:14" x14ac:dyDescent="0.25">
      <c r="C447" s="5" t="e">
        <f t="shared" si="80"/>
        <v>#N/A</v>
      </c>
      <c r="D447" s="5" t="e">
        <f t="shared" si="81"/>
        <v>#N/A</v>
      </c>
      <c r="E447" s="70"/>
      <c r="F447" s="5" t="e">
        <f t="shared" si="82"/>
        <v>#N/A</v>
      </c>
      <c r="G447" s="5" t="e">
        <f t="shared" si="89"/>
        <v>#N/A</v>
      </c>
      <c r="H447" s="70" t="e">
        <f t="shared" si="86"/>
        <v>#N/A</v>
      </c>
      <c r="I447" s="5" t="str">
        <f t="shared" si="83"/>
        <v/>
      </c>
      <c r="J447" s="5" t="e">
        <f t="shared" si="87"/>
        <v>#N/A</v>
      </c>
      <c r="K447" s="5" t="e">
        <f t="shared" si="88"/>
        <v>#N/A</v>
      </c>
      <c r="L447" s="5" t="e">
        <f t="shared" si="90"/>
        <v>#N/A</v>
      </c>
      <c r="M447" t="e">
        <f t="shared" si="84"/>
        <v>#REF!</v>
      </c>
      <c r="N447" s="18" t="e">
        <f t="shared" si="85"/>
        <v>#N/A</v>
      </c>
    </row>
    <row r="448" spans="3:14" x14ac:dyDescent="0.25">
      <c r="C448" s="5" t="e">
        <f t="shared" si="80"/>
        <v>#N/A</v>
      </c>
      <c r="D448" s="5" t="e">
        <f t="shared" si="81"/>
        <v>#N/A</v>
      </c>
      <c r="E448" s="70"/>
      <c r="F448" s="5" t="e">
        <f t="shared" si="82"/>
        <v>#N/A</v>
      </c>
      <c r="G448" s="5" t="e">
        <f t="shared" si="89"/>
        <v>#N/A</v>
      </c>
      <c r="H448" s="70" t="e">
        <f t="shared" si="86"/>
        <v>#N/A</v>
      </c>
      <c r="I448" s="5" t="str">
        <f t="shared" si="83"/>
        <v/>
      </c>
      <c r="J448" s="5" t="e">
        <f t="shared" si="87"/>
        <v>#N/A</v>
      </c>
      <c r="K448" s="5" t="e">
        <f t="shared" si="88"/>
        <v>#N/A</v>
      </c>
      <c r="L448" s="5" t="e">
        <f t="shared" si="90"/>
        <v>#N/A</v>
      </c>
      <c r="M448" t="e">
        <f t="shared" si="84"/>
        <v>#REF!</v>
      </c>
      <c r="N448" s="18" t="e">
        <f t="shared" si="85"/>
        <v>#N/A</v>
      </c>
    </row>
    <row r="449" spans="3:14" x14ac:dyDescent="0.25">
      <c r="C449" s="5" t="e">
        <f t="shared" si="80"/>
        <v>#N/A</v>
      </c>
      <c r="D449" s="5" t="e">
        <f t="shared" si="81"/>
        <v>#N/A</v>
      </c>
      <c r="E449" s="70"/>
      <c r="F449" s="5" t="e">
        <f t="shared" si="82"/>
        <v>#N/A</v>
      </c>
      <c r="G449" s="5" t="e">
        <f t="shared" si="89"/>
        <v>#N/A</v>
      </c>
      <c r="H449" s="70" t="e">
        <f t="shared" si="86"/>
        <v>#N/A</v>
      </c>
      <c r="I449" s="5" t="str">
        <f t="shared" si="83"/>
        <v/>
      </c>
      <c r="J449" s="5" t="e">
        <f t="shared" si="87"/>
        <v>#N/A</v>
      </c>
      <c r="K449" s="5" t="e">
        <f t="shared" si="88"/>
        <v>#N/A</v>
      </c>
      <c r="L449" s="5" t="e">
        <f t="shared" si="90"/>
        <v>#N/A</v>
      </c>
      <c r="M449" t="e">
        <f t="shared" si="84"/>
        <v>#REF!</v>
      </c>
      <c r="N449" s="18" t="e">
        <f t="shared" si="85"/>
        <v>#N/A</v>
      </c>
    </row>
    <row r="450" spans="3:14" x14ac:dyDescent="0.25">
      <c r="C450" s="5" t="e">
        <f t="shared" si="80"/>
        <v>#N/A</v>
      </c>
      <c r="D450" s="5" t="e">
        <f t="shared" si="81"/>
        <v>#N/A</v>
      </c>
      <c r="E450" s="70"/>
      <c r="F450" s="5" t="e">
        <f t="shared" si="82"/>
        <v>#N/A</v>
      </c>
      <c r="G450" s="5" t="e">
        <f t="shared" si="89"/>
        <v>#N/A</v>
      </c>
      <c r="H450" s="70" t="e">
        <f t="shared" si="86"/>
        <v>#N/A</v>
      </c>
      <c r="I450" s="5" t="str">
        <f t="shared" si="83"/>
        <v/>
      </c>
      <c r="J450" s="5" t="e">
        <f t="shared" si="87"/>
        <v>#N/A</v>
      </c>
      <c r="K450" s="5" t="e">
        <f t="shared" si="88"/>
        <v>#N/A</v>
      </c>
      <c r="L450" s="5" t="e">
        <f t="shared" si="90"/>
        <v>#N/A</v>
      </c>
      <c r="M450" t="e">
        <f t="shared" si="84"/>
        <v>#REF!</v>
      </c>
      <c r="N450" s="18" t="e">
        <f t="shared" si="85"/>
        <v>#N/A</v>
      </c>
    </row>
    <row r="451" spans="3:14" x14ac:dyDescent="0.25">
      <c r="C451" s="5" t="e">
        <f t="shared" ref="C451:C514" si="91">VLOOKUP(ROW(449:449),Разбивка_нумерация_5,2,FALSE)</f>
        <v>#N/A</v>
      </c>
      <c r="D451" s="5" t="e">
        <f t="shared" ref="D451:D514" si="92">VLOOKUP(ROW(449:449),Разбивка_нумерация_5,4,FALSE)</f>
        <v>#N/A</v>
      </c>
      <c r="E451" s="70"/>
      <c r="F451" s="5" t="e">
        <f t="shared" ref="F451:F514" si="93">VLOOKUP(ROW(449:449),Разбивка_нумерация_5,16,FALSE)</f>
        <v>#N/A</v>
      </c>
      <c r="G451" s="5" t="e">
        <f t="shared" si="89"/>
        <v>#N/A</v>
      </c>
      <c r="H451" s="70" t="e">
        <f t="shared" si="86"/>
        <v>#N/A</v>
      </c>
      <c r="I451" s="5" t="str">
        <f t="shared" ref="I451:I500" si="94">IFERROR(VLOOKUP(D451,Исходные_данные,36,FALSE),"")</f>
        <v/>
      </c>
      <c r="J451" s="5" t="e">
        <f t="shared" si="87"/>
        <v>#N/A</v>
      </c>
      <c r="K451" s="5" t="e">
        <f t="shared" si="88"/>
        <v>#N/A</v>
      </c>
      <c r="L451" s="5" t="e">
        <f t="shared" si="90"/>
        <v>#N/A</v>
      </c>
      <c r="M451" t="e">
        <f t="shared" ref="M451:M500" si="95">IF(ISBLANK(E451),M450,E451)</f>
        <v>#REF!</v>
      </c>
      <c r="N451" s="18" t="e">
        <f t="shared" si="85"/>
        <v>#N/A</v>
      </c>
    </row>
    <row r="452" spans="3:14" x14ac:dyDescent="0.25">
      <c r="C452" s="5" t="e">
        <f t="shared" si="91"/>
        <v>#N/A</v>
      </c>
      <c r="D452" s="5" t="e">
        <f t="shared" si="92"/>
        <v>#N/A</v>
      </c>
      <c r="E452" s="70"/>
      <c r="F452" s="5" t="e">
        <f t="shared" si="93"/>
        <v>#N/A</v>
      </c>
      <c r="G452" s="5" t="e">
        <f t="shared" si="89"/>
        <v>#N/A</v>
      </c>
      <c r="H452" s="70" t="e">
        <f t="shared" ref="H452:H500" si="96">VLOOKUP(D452,Исходные_данные,5,FALSE)</f>
        <v>#N/A</v>
      </c>
      <c r="I452" s="5" t="str">
        <f t="shared" si="94"/>
        <v/>
      </c>
      <c r="J452" s="5" t="e">
        <f t="shared" ref="J452:J500" si="97">VLOOKUP(D452,Исходные_данные,46,FALSE)</f>
        <v>#N/A</v>
      </c>
      <c r="K452" s="5" t="e">
        <f t="shared" ref="K452:K500" si="98">VLOOKUP(D452,Исходные_данные,16,FALSE)</f>
        <v>#N/A</v>
      </c>
      <c r="L452" s="5" t="e">
        <f t="shared" si="90"/>
        <v>#N/A</v>
      </c>
      <c r="M452" t="e">
        <f t="shared" si="95"/>
        <v>#REF!</v>
      </c>
      <c r="N452" s="18" t="e">
        <f t="shared" ref="N452:N500" si="99">C452&amp;G452</f>
        <v>#N/A</v>
      </c>
    </row>
    <row r="453" spans="3:14" x14ac:dyDescent="0.25">
      <c r="C453" s="5" t="e">
        <f t="shared" si="91"/>
        <v>#N/A</v>
      </c>
      <c r="D453" s="5" t="e">
        <f t="shared" si="92"/>
        <v>#N/A</v>
      </c>
      <c r="E453" s="70"/>
      <c r="F453" s="5" t="e">
        <f t="shared" si="93"/>
        <v>#N/A</v>
      </c>
      <c r="G453" s="5" t="e">
        <f t="shared" ref="G453:G500" si="100">IF(E453="упр","",IF(E453=0,F453,IF(E453="1,2,3","L1,L2,L3","L"&amp;E453)))</f>
        <v>#N/A</v>
      </c>
      <c r="H453" s="70" t="e">
        <f t="shared" si="96"/>
        <v>#N/A</v>
      </c>
      <c r="I453" s="5" t="str">
        <f t="shared" si="94"/>
        <v/>
      </c>
      <c r="J453" s="5" t="e">
        <f t="shared" si="97"/>
        <v>#N/A</v>
      </c>
      <c r="K453" s="5" t="e">
        <f t="shared" si="98"/>
        <v>#N/A</v>
      </c>
      <c r="L453" s="5" t="e">
        <f t="shared" ref="L453:L500" si="101">H453*K453</f>
        <v>#N/A</v>
      </c>
      <c r="M453" t="e">
        <f t="shared" si="95"/>
        <v>#REF!</v>
      </c>
      <c r="N453" s="18" t="e">
        <f t="shared" si="99"/>
        <v>#N/A</v>
      </c>
    </row>
    <row r="454" spans="3:14" x14ac:dyDescent="0.25">
      <c r="C454" s="5" t="e">
        <f t="shared" si="91"/>
        <v>#N/A</v>
      </c>
      <c r="D454" s="5" t="e">
        <f t="shared" si="92"/>
        <v>#N/A</v>
      </c>
      <c r="E454" s="70"/>
      <c r="F454" s="5" t="e">
        <f t="shared" si="93"/>
        <v>#N/A</v>
      </c>
      <c r="G454" s="5" t="e">
        <f t="shared" si="100"/>
        <v>#N/A</v>
      </c>
      <c r="H454" s="70" t="e">
        <f t="shared" si="96"/>
        <v>#N/A</v>
      </c>
      <c r="I454" s="5" t="str">
        <f t="shared" si="94"/>
        <v/>
      </c>
      <c r="J454" s="5" t="e">
        <f t="shared" si="97"/>
        <v>#N/A</v>
      </c>
      <c r="K454" s="5" t="e">
        <f t="shared" si="98"/>
        <v>#N/A</v>
      </c>
      <c r="L454" s="5" t="e">
        <f t="shared" si="101"/>
        <v>#N/A</v>
      </c>
      <c r="M454" t="e">
        <f t="shared" si="95"/>
        <v>#REF!</v>
      </c>
      <c r="N454" s="18" t="e">
        <f t="shared" si="99"/>
        <v>#N/A</v>
      </c>
    </row>
    <row r="455" spans="3:14" x14ac:dyDescent="0.25">
      <c r="C455" s="5" t="e">
        <f t="shared" si="91"/>
        <v>#N/A</v>
      </c>
      <c r="D455" s="5" t="e">
        <f t="shared" si="92"/>
        <v>#N/A</v>
      </c>
      <c r="E455" s="70"/>
      <c r="F455" s="5" t="e">
        <f t="shared" si="93"/>
        <v>#N/A</v>
      </c>
      <c r="G455" s="5" t="e">
        <f t="shared" si="100"/>
        <v>#N/A</v>
      </c>
      <c r="H455" s="70" t="e">
        <f t="shared" si="96"/>
        <v>#N/A</v>
      </c>
      <c r="I455" s="5" t="str">
        <f t="shared" si="94"/>
        <v/>
      </c>
      <c r="J455" s="5" t="e">
        <f t="shared" si="97"/>
        <v>#N/A</v>
      </c>
      <c r="K455" s="5" t="e">
        <f t="shared" si="98"/>
        <v>#N/A</v>
      </c>
      <c r="L455" s="5" t="e">
        <f t="shared" si="101"/>
        <v>#N/A</v>
      </c>
      <c r="M455" t="e">
        <f t="shared" si="95"/>
        <v>#REF!</v>
      </c>
      <c r="N455" s="18" t="e">
        <f t="shared" si="99"/>
        <v>#N/A</v>
      </c>
    </row>
    <row r="456" spans="3:14" x14ac:dyDescent="0.25">
      <c r="C456" s="5" t="e">
        <f t="shared" si="91"/>
        <v>#N/A</v>
      </c>
      <c r="D456" s="5" t="e">
        <f t="shared" si="92"/>
        <v>#N/A</v>
      </c>
      <c r="E456" s="70"/>
      <c r="F456" s="5" t="e">
        <f t="shared" si="93"/>
        <v>#N/A</v>
      </c>
      <c r="G456" s="5" t="e">
        <f t="shared" si="100"/>
        <v>#N/A</v>
      </c>
      <c r="H456" s="70" t="e">
        <f t="shared" si="96"/>
        <v>#N/A</v>
      </c>
      <c r="I456" s="5" t="str">
        <f t="shared" si="94"/>
        <v/>
      </c>
      <c r="J456" s="5" t="e">
        <f t="shared" si="97"/>
        <v>#N/A</v>
      </c>
      <c r="K456" s="5" t="e">
        <f t="shared" si="98"/>
        <v>#N/A</v>
      </c>
      <c r="L456" s="5" t="e">
        <f t="shared" si="101"/>
        <v>#N/A</v>
      </c>
      <c r="M456" t="e">
        <f t="shared" si="95"/>
        <v>#REF!</v>
      </c>
      <c r="N456" s="18" t="e">
        <f t="shared" si="99"/>
        <v>#N/A</v>
      </c>
    </row>
    <row r="457" spans="3:14" x14ac:dyDescent="0.25">
      <c r="C457" s="5" t="e">
        <f t="shared" si="91"/>
        <v>#N/A</v>
      </c>
      <c r="D457" s="5" t="e">
        <f t="shared" si="92"/>
        <v>#N/A</v>
      </c>
      <c r="E457" s="70"/>
      <c r="F457" s="5" t="e">
        <f t="shared" si="93"/>
        <v>#N/A</v>
      </c>
      <c r="G457" s="5" t="e">
        <f t="shared" si="100"/>
        <v>#N/A</v>
      </c>
      <c r="H457" s="70" t="e">
        <f t="shared" si="96"/>
        <v>#N/A</v>
      </c>
      <c r="I457" s="5" t="str">
        <f t="shared" si="94"/>
        <v/>
      </c>
      <c r="J457" s="5" t="e">
        <f t="shared" si="97"/>
        <v>#N/A</v>
      </c>
      <c r="K457" s="5" t="e">
        <f t="shared" si="98"/>
        <v>#N/A</v>
      </c>
      <c r="L457" s="5" t="e">
        <f t="shared" si="101"/>
        <v>#N/A</v>
      </c>
      <c r="M457" t="e">
        <f t="shared" si="95"/>
        <v>#REF!</v>
      </c>
      <c r="N457" s="18" t="e">
        <f t="shared" si="99"/>
        <v>#N/A</v>
      </c>
    </row>
    <row r="458" spans="3:14" x14ac:dyDescent="0.25">
      <c r="C458" s="5" t="e">
        <f t="shared" si="91"/>
        <v>#N/A</v>
      </c>
      <c r="D458" s="5" t="e">
        <f t="shared" si="92"/>
        <v>#N/A</v>
      </c>
      <c r="E458" s="70"/>
      <c r="F458" s="5" t="e">
        <f t="shared" si="93"/>
        <v>#N/A</v>
      </c>
      <c r="G458" s="5" t="e">
        <f t="shared" si="100"/>
        <v>#N/A</v>
      </c>
      <c r="H458" s="70" t="e">
        <f t="shared" si="96"/>
        <v>#N/A</v>
      </c>
      <c r="I458" s="5" t="str">
        <f t="shared" si="94"/>
        <v/>
      </c>
      <c r="J458" s="5" t="e">
        <f t="shared" si="97"/>
        <v>#N/A</v>
      </c>
      <c r="K458" s="5" t="e">
        <f t="shared" si="98"/>
        <v>#N/A</v>
      </c>
      <c r="L458" s="5" t="e">
        <f t="shared" si="101"/>
        <v>#N/A</v>
      </c>
      <c r="M458" t="e">
        <f t="shared" si="95"/>
        <v>#REF!</v>
      </c>
      <c r="N458" s="18" t="e">
        <f t="shared" si="99"/>
        <v>#N/A</v>
      </c>
    </row>
    <row r="459" spans="3:14" x14ac:dyDescent="0.25">
      <c r="C459" s="5" t="e">
        <f t="shared" si="91"/>
        <v>#N/A</v>
      </c>
      <c r="D459" s="5" t="e">
        <f t="shared" si="92"/>
        <v>#N/A</v>
      </c>
      <c r="E459" s="70"/>
      <c r="F459" s="5" t="e">
        <f t="shared" si="93"/>
        <v>#N/A</v>
      </c>
      <c r="G459" s="5" t="e">
        <f t="shared" si="100"/>
        <v>#N/A</v>
      </c>
      <c r="H459" s="70" t="e">
        <f t="shared" si="96"/>
        <v>#N/A</v>
      </c>
      <c r="I459" s="5" t="str">
        <f t="shared" si="94"/>
        <v/>
      </c>
      <c r="J459" s="5" t="e">
        <f t="shared" si="97"/>
        <v>#N/A</v>
      </c>
      <c r="K459" s="5" t="e">
        <f t="shared" si="98"/>
        <v>#N/A</v>
      </c>
      <c r="L459" s="5" t="e">
        <f t="shared" si="101"/>
        <v>#N/A</v>
      </c>
      <c r="M459" t="e">
        <f t="shared" si="95"/>
        <v>#REF!</v>
      </c>
      <c r="N459" s="18" t="e">
        <f t="shared" si="99"/>
        <v>#N/A</v>
      </c>
    </row>
    <row r="460" spans="3:14" x14ac:dyDescent="0.25">
      <c r="C460" s="5" t="e">
        <f t="shared" si="91"/>
        <v>#N/A</v>
      </c>
      <c r="D460" s="5" t="e">
        <f t="shared" si="92"/>
        <v>#N/A</v>
      </c>
      <c r="E460" s="70"/>
      <c r="F460" s="5" t="e">
        <f t="shared" si="93"/>
        <v>#N/A</v>
      </c>
      <c r="G460" s="5" t="e">
        <f t="shared" si="100"/>
        <v>#N/A</v>
      </c>
      <c r="H460" s="70" t="e">
        <f t="shared" si="96"/>
        <v>#N/A</v>
      </c>
      <c r="I460" s="5" t="str">
        <f t="shared" si="94"/>
        <v/>
      </c>
      <c r="J460" s="5" t="e">
        <f t="shared" si="97"/>
        <v>#N/A</v>
      </c>
      <c r="K460" s="5" t="e">
        <f t="shared" si="98"/>
        <v>#N/A</v>
      </c>
      <c r="L460" s="5" t="e">
        <f t="shared" si="101"/>
        <v>#N/A</v>
      </c>
      <c r="M460" t="e">
        <f t="shared" si="95"/>
        <v>#REF!</v>
      </c>
      <c r="N460" s="18" t="e">
        <f t="shared" si="99"/>
        <v>#N/A</v>
      </c>
    </row>
    <row r="461" spans="3:14" x14ac:dyDescent="0.25">
      <c r="C461" s="5" t="e">
        <f t="shared" si="91"/>
        <v>#N/A</v>
      </c>
      <c r="D461" s="5" t="e">
        <f t="shared" si="92"/>
        <v>#N/A</v>
      </c>
      <c r="E461" s="70"/>
      <c r="F461" s="5" t="e">
        <f t="shared" si="93"/>
        <v>#N/A</v>
      </c>
      <c r="G461" s="5" t="e">
        <f t="shared" si="100"/>
        <v>#N/A</v>
      </c>
      <c r="H461" s="70" t="e">
        <f t="shared" si="96"/>
        <v>#N/A</v>
      </c>
      <c r="I461" s="5" t="str">
        <f t="shared" si="94"/>
        <v/>
      </c>
      <c r="J461" s="5" t="e">
        <f t="shared" si="97"/>
        <v>#N/A</v>
      </c>
      <c r="K461" s="5" t="e">
        <f t="shared" si="98"/>
        <v>#N/A</v>
      </c>
      <c r="L461" s="5" t="e">
        <f t="shared" si="101"/>
        <v>#N/A</v>
      </c>
      <c r="M461" t="e">
        <f t="shared" si="95"/>
        <v>#REF!</v>
      </c>
      <c r="N461" s="18" t="e">
        <f t="shared" si="99"/>
        <v>#N/A</v>
      </c>
    </row>
    <row r="462" spans="3:14" x14ac:dyDescent="0.25">
      <c r="C462" s="5" t="e">
        <f t="shared" si="91"/>
        <v>#N/A</v>
      </c>
      <c r="D462" s="5" t="e">
        <f t="shared" si="92"/>
        <v>#N/A</v>
      </c>
      <c r="E462" s="70"/>
      <c r="F462" s="5" t="e">
        <f t="shared" si="93"/>
        <v>#N/A</v>
      </c>
      <c r="G462" s="5" t="e">
        <f t="shared" si="100"/>
        <v>#N/A</v>
      </c>
      <c r="H462" s="70" t="e">
        <f t="shared" si="96"/>
        <v>#N/A</v>
      </c>
      <c r="I462" s="5" t="str">
        <f t="shared" si="94"/>
        <v/>
      </c>
      <c r="J462" s="5" t="e">
        <f t="shared" si="97"/>
        <v>#N/A</v>
      </c>
      <c r="K462" s="5" t="e">
        <f t="shared" si="98"/>
        <v>#N/A</v>
      </c>
      <c r="L462" s="5" t="e">
        <f t="shared" si="101"/>
        <v>#N/A</v>
      </c>
      <c r="M462" t="e">
        <f t="shared" si="95"/>
        <v>#REF!</v>
      </c>
      <c r="N462" s="18" t="e">
        <f t="shared" si="99"/>
        <v>#N/A</v>
      </c>
    </row>
    <row r="463" spans="3:14" x14ac:dyDescent="0.25">
      <c r="C463" s="5" t="e">
        <f t="shared" si="91"/>
        <v>#N/A</v>
      </c>
      <c r="D463" s="5" t="e">
        <f t="shared" si="92"/>
        <v>#N/A</v>
      </c>
      <c r="E463" s="70"/>
      <c r="F463" s="5" t="e">
        <f t="shared" si="93"/>
        <v>#N/A</v>
      </c>
      <c r="G463" s="5" t="e">
        <f t="shared" si="100"/>
        <v>#N/A</v>
      </c>
      <c r="H463" s="70" t="e">
        <f t="shared" si="96"/>
        <v>#N/A</v>
      </c>
      <c r="I463" s="5" t="str">
        <f t="shared" si="94"/>
        <v/>
      </c>
      <c r="J463" s="5" t="e">
        <f t="shared" si="97"/>
        <v>#N/A</v>
      </c>
      <c r="K463" s="5" t="e">
        <f t="shared" si="98"/>
        <v>#N/A</v>
      </c>
      <c r="L463" s="5" t="e">
        <f t="shared" si="101"/>
        <v>#N/A</v>
      </c>
      <c r="M463" t="e">
        <f t="shared" si="95"/>
        <v>#REF!</v>
      </c>
      <c r="N463" s="18" t="e">
        <f t="shared" si="99"/>
        <v>#N/A</v>
      </c>
    </row>
    <row r="464" spans="3:14" x14ac:dyDescent="0.25">
      <c r="C464" s="5" t="e">
        <f t="shared" si="91"/>
        <v>#N/A</v>
      </c>
      <c r="D464" s="5" t="e">
        <f t="shared" si="92"/>
        <v>#N/A</v>
      </c>
      <c r="E464" s="70"/>
      <c r="F464" s="5" t="e">
        <f t="shared" si="93"/>
        <v>#N/A</v>
      </c>
      <c r="G464" s="5" t="e">
        <f t="shared" si="100"/>
        <v>#N/A</v>
      </c>
      <c r="H464" s="70" t="e">
        <f t="shared" si="96"/>
        <v>#N/A</v>
      </c>
      <c r="I464" s="5" t="str">
        <f t="shared" si="94"/>
        <v/>
      </c>
      <c r="J464" s="5" t="e">
        <f t="shared" si="97"/>
        <v>#N/A</v>
      </c>
      <c r="K464" s="5" t="e">
        <f t="shared" si="98"/>
        <v>#N/A</v>
      </c>
      <c r="L464" s="5" t="e">
        <f t="shared" si="101"/>
        <v>#N/A</v>
      </c>
      <c r="M464" t="e">
        <f t="shared" si="95"/>
        <v>#REF!</v>
      </c>
      <c r="N464" s="18" t="e">
        <f t="shared" si="99"/>
        <v>#N/A</v>
      </c>
    </row>
    <row r="465" spans="3:14" x14ac:dyDescent="0.25">
      <c r="C465" s="5" t="e">
        <f t="shared" si="91"/>
        <v>#N/A</v>
      </c>
      <c r="D465" s="5" t="e">
        <f t="shared" si="92"/>
        <v>#N/A</v>
      </c>
      <c r="E465" s="70"/>
      <c r="F465" s="5" t="e">
        <f t="shared" si="93"/>
        <v>#N/A</v>
      </c>
      <c r="G465" s="5" t="e">
        <f t="shared" si="100"/>
        <v>#N/A</v>
      </c>
      <c r="H465" s="70" t="e">
        <f t="shared" si="96"/>
        <v>#N/A</v>
      </c>
      <c r="I465" s="5" t="str">
        <f t="shared" si="94"/>
        <v/>
      </c>
      <c r="J465" s="5" t="e">
        <f t="shared" si="97"/>
        <v>#N/A</v>
      </c>
      <c r="K465" s="5" t="e">
        <f t="shared" si="98"/>
        <v>#N/A</v>
      </c>
      <c r="L465" s="5" t="e">
        <f t="shared" si="101"/>
        <v>#N/A</v>
      </c>
      <c r="M465" t="e">
        <f t="shared" si="95"/>
        <v>#REF!</v>
      </c>
      <c r="N465" s="18" t="e">
        <f t="shared" si="99"/>
        <v>#N/A</v>
      </c>
    </row>
    <row r="466" spans="3:14" x14ac:dyDescent="0.25">
      <c r="C466" s="5" t="e">
        <f t="shared" si="91"/>
        <v>#N/A</v>
      </c>
      <c r="D466" s="5" t="e">
        <f t="shared" si="92"/>
        <v>#N/A</v>
      </c>
      <c r="E466" s="70"/>
      <c r="F466" s="5" t="e">
        <f t="shared" si="93"/>
        <v>#N/A</v>
      </c>
      <c r="G466" s="5" t="e">
        <f t="shared" si="100"/>
        <v>#N/A</v>
      </c>
      <c r="H466" s="70" t="e">
        <f t="shared" si="96"/>
        <v>#N/A</v>
      </c>
      <c r="I466" s="5" t="str">
        <f t="shared" si="94"/>
        <v/>
      </c>
      <c r="J466" s="5" t="e">
        <f t="shared" si="97"/>
        <v>#N/A</v>
      </c>
      <c r="K466" s="5" t="e">
        <f t="shared" si="98"/>
        <v>#N/A</v>
      </c>
      <c r="L466" s="5" t="e">
        <f t="shared" si="101"/>
        <v>#N/A</v>
      </c>
      <c r="M466" t="e">
        <f t="shared" si="95"/>
        <v>#REF!</v>
      </c>
      <c r="N466" s="18" t="e">
        <f t="shared" si="99"/>
        <v>#N/A</v>
      </c>
    </row>
    <row r="467" spans="3:14" x14ac:dyDescent="0.25">
      <c r="C467" s="5" t="e">
        <f t="shared" si="91"/>
        <v>#N/A</v>
      </c>
      <c r="D467" s="5" t="e">
        <f t="shared" si="92"/>
        <v>#N/A</v>
      </c>
      <c r="E467" s="70"/>
      <c r="F467" s="5" t="e">
        <f t="shared" si="93"/>
        <v>#N/A</v>
      </c>
      <c r="G467" s="5" t="e">
        <f t="shared" si="100"/>
        <v>#N/A</v>
      </c>
      <c r="H467" s="70" t="e">
        <f t="shared" si="96"/>
        <v>#N/A</v>
      </c>
      <c r="I467" s="5" t="str">
        <f t="shared" si="94"/>
        <v/>
      </c>
      <c r="J467" s="5" t="e">
        <f t="shared" si="97"/>
        <v>#N/A</v>
      </c>
      <c r="K467" s="5" t="e">
        <f t="shared" si="98"/>
        <v>#N/A</v>
      </c>
      <c r="L467" s="5" t="e">
        <f t="shared" si="101"/>
        <v>#N/A</v>
      </c>
      <c r="M467" t="e">
        <f t="shared" si="95"/>
        <v>#REF!</v>
      </c>
      <c r="N467" s="18" t="e">
        <f t="shared" si="99"/>
        <v>#N/A</v>
      </c>
    </row>
    <row r="468" spans="3:14" x14ac:dyDescent="0.25">
      <c r="C468" s="5" t="e">
        <f t="shared" si="91"/>
        <v>#N/A</v>
      </c>
      <c r="D468" s="5" t="e">
        <f t="shared" si="92"/>
        <v>#N/A</v>
      </c>
      <c r="E468" s="70"/>
      <c r="F468" s="5" t="e">
        <f t="shared" si="93"/>
        <v>#N/A</v>
      </c>
      <c r="G468" s="5" t="e">
        <f t="shared" si="100"/>
        <v>#N/A</v>
      </c>
      <c r="H468" s="70" t="e">
        <f t="shared" si="96"/>
        <v>#N/A</v>
      </c>
      <c r="I468" s="5" t="str">
        <f t="shared" si="94"/>
        <v/>
      </c>
      <c r="J468" s="5" t="e">
        <f t="shared" si="97"/>
        <v>#N/A</v>
      </c>
      <c r="K468" s="5" t="e">
        <f t="shared" si="98"/>
        <v>#N/A</v>
      </c>
      <c r="L468" s="5" t="e">
        <f t="shared" si="101"/>
        <v>#N/A</v>
      </c>
      <c r="M468" t="e">
        <f t="shared" si="95"/>
        <v>#REF!</v>
      </c>
      <c r="N468" s="18" t="e">
        <f t="shared" si="99"/>
        <v>#N/A</v>
      </c>
    </row>
    <row r="469" spans="3:14" x14ac:dyDescent="0.25">
      <c r="C469" s="5" t="e">
        <f t="shared" si="91"/>
        <v>#N/A</v>
      </c>
      <c r="D469" s="5" t="e">
        <f t="shared" si="92"/>
        <v>#N/A</v>
      </c>
      <c r="E469" s="70"/>
      <c r="F469" s="5" t="e">
        <f t="shared" si="93"/>
        <v>#N/A</v>
      </c>
      <c r="G469" s="5" t="e">
        <f t="shared" si="100"/>
        <v>#N/A</v>
      </c>
      <c r="H469" s="70" t="e">
        <f t="shared" si="96"/>
        <v>#N/A</v>
      </c>
      <c r="I469" s="5" t="str">
        <f t="shared" si="94"/>
        <v/>
      </c>
      <c r="J469" s="5" t="e">
        <f t="shared" si="97"/>
        <v>#N/A</v>
      </c>
      <c r="K469" s="5" t="e">
        <f t="shared" si="98"/>
        <v>#N/A</v>
      </c>
      <c r="L469" s="5" t="e">
        <f t="shared" si="101"/>
        <v>#N/A</v>
      </c>
      <c r="M469" t="e">
        <f t="shared" si="95"/>
        <v>#REF!</v>
      </c>
      <c r="N469" s="18" t="e">
        <f t="shared" si="99"/>
        <v>#N/A</v>
      </c>
    </row>
    <row r="470" spans="3:14" x14ac:dyDescent="0.25">
      <c r="C470" s="5" t="e">
        <f t="shared" si="91"/>
        <v>#N/A</v>
      </c>
      <c r="D470" s="5" t="e">
        <f t="shared" si="92"/>
        <v>#N/A</v>
      </c>
      <c r="E470" s="70"/>
      <c r="F470" s="5" t="e">
        <f t="shared" si="93"/>
        <v>#N/A</v>
      </c>
      <c r="G470" s="5" t="e">
        <f t="shared" si="100"/>
        <v>#N/A</v>
      </c>
      <c r="H470" s="70" t="e">
        <f t="shared" si="96"/>
        <v>#N/A</v>
      </c>
      <c r="I470" s="5" t="str">
        <f t="shared" si="94"/>
        <v/>
      </c>
      <c r="J470" s="5" t="e">
        <f t="shared" si="97"/>
        <v>#N/A</v>
      </c>
      <c r="K470" s="5" t="e">
        <f t="shared" si="98"/>
        <v>#N/A</v>
      </c>
      <c r="L470" s="5" t="e">
        <f t="shared" si="101"/>
        <v>#N/A</v>
      </c>
      <c r="M470" t="e">
        <f t="shared" si="95"/>
        <v>#REF!</v>
      </c>
      <c r="N470" s="18" t="e">
        <f t="shared" si="99"/>
        <v>#N/A</v>
      </c>
    </row>
    <row r="471" spans="3:14" x14ac:dyDescent="0.25">
      <c r="C471" s="5" t="e">
        <f t="shared" si="91"/>
        <v>#N/A</v>
      </c>
      <c r="D471" s="5" t="e">
        <f t="shared" si="92"/>
        <v>#N/A</v>
      </c>
      <c r="E471" s="70"/>
      <c r="F471" s="5" t="e">
        <f t="shared" si="93"/>
        <v>#N/A</v>
      </c>
      <c r="G471" s="5" t="e">
        <f t="shared" si="100"/>
        <v>#N/A</v>
      </c>
      <c r="H471" s="70" t="e">
        <f t="shared" si="96"/>
        <v>#N/A</v>
      </c>
      <c r="I471" s="5" t="str">
        <f t="shared" si="94"/>
        <v/>
      </c>
      <c r="J471" s="5" t="e">
        <f t="shared" si="97"/>
        <v>#N/A</v>
      </c>
      <c r="K471" s="5" t="e">
        <f t="shared" si="98"/>
        <v>#N/A</v>
      </c>
      <c r="L471" s="5" t="e">
        <f t="shared" si="101"/>
        <v>#N/A</v>
      </c>
      <c r="M471" t="e">
        <f t="shared" si="95"/>
        <v>#REF!</v>
      </c>
      <c r="N471" s="18" t="e">
        <f t="shared" si="99"/>
        <v>#N/A</v>
      </c>
    </row>
    <row r="472" spans="3:14" x14ac:dyDescent="0.25">
      <c r="C472" s="5" t="e">
        <f t="shared" si="91"/>
        <v>#N/A</v>
      </c>
      <c r="D472" s="5" t="e">
        <f t="shared" si="92"/>
        <v>#N/A</v>
      </c>
      <c r="E472" s="70"/>
      <c r="F472" s="5" t="e">
        <f t="shared" si="93"/>
        <v>#N/A</v>
      </c>
      <c r="G472" s="5" t="e">
        <f t="shared" si="100"/>
        <v>#N/A</v>
      </c>
      <c r="H472" s="70" t="e">
        <f t="shared" si="96"/>
        <v>#N/A</v>
      </c>
      <c r="I472" s="5" t="str">
        <f t="shared" si="94"/>
        <v/>
      </c>
      <c r="J472" s="5" t="e">
        <f t="shared" si="97"/>
        <v>#N/A</v>
      </c>
      <c r="K472" s="5" t="e">
        <f t="shared" si="98"/>
        <v>#N/A</v>
      </c>
      <c r="L472" s="5" t="e">
        <f t="shared" si="101"/>
        <v>#N/A</v>
      </c>
      <c r="M472" t="e">
        <f t="shared" si="95"/>
        <v>#REF!</v>
      </c>
      <c r="N472" s="18" t="e">
        <f t="shared" si="99"/>
        <v>#N/A</v>
      </c>
    </row>
    <row r="473" spans="3:14" x14ac:dyDescent="0.25">
      <c r="C473" s="5" t="e">
        <f t="shared" si="91"/>
        <v>#N/A</v>
      </c>
      <c r="D473" s="5" t="e">
        <f t="shared" si="92"/>
        <v>#N/A</v>
      </c>
      <c r="E473" s="70"/>
      <c r="F473" s="5" t="e">
        <f t="shared" si="93"/>
        <v>#N/A</v>
      </c>
      <c r="G473" s="5" t="e">
        <f t="shared" si="100"/>
        <v>#N/A</v>
      </c>
      <c r="H473" s="70" t="e">
        <f t="shared" si="96"/>
        <v>#N/A</v>
      </c>
      <c r="I473" s="5" t="str">
        <f t="shared" si="94"/>
        <v/>
      </c>
      <c r="J473" s="5" t="e">
        <f t="shared" si="97"/>
        <v>#N/A</v>
      </c>
      <c r="K473" s="5" t="e">
        <f t="shared" si="98"/>
        <v>#N/A</v>
      </c>
      <c r="L473" s="5" t="e">
        <f t="shared" si="101"/>
        <v>#N/A</v>
      </c>
      <c r="M473" t="e">
        <f t="shared" si="95"/>
        <v>#REF!</v>
      </c>
      <c r="N473" s="18" t="e">
        <f t="shared" si="99"/>
        <v>#N/A</v>
      </c>
    </row>
    <row r="474" spans="3:14" x14ac:dyDescent="0.25">
      <c r="C474" s="5" t="e">
        <f t="shared" si="91"/>
        <v>#N/A</v>
      </c>
      <c r="D474" s="5" t="e">
        <f t="shared" si="92"/>
        <v>#N/A</v>
      </c>
      <c r="E474" s="70"/>
      <c r="F474" s="5" t="e">
        <f t="shared" si="93"/>
        <v>#N/A</v>
      </c>
      <c r="G474" s="5" t="e">
        <f t="shared" si="100"/>
        <v>#N/A</v>
      </c>
      <c r="H474" s="70" t="e">
        <f t="shared" si="96"/>
        <v>#N/A</v>
      </c>
      <c r="I474" s="5" t="str">
        <f t="shared" si="94"/>
        <v/>
      </c>
      <c r="J474" s="5" t="e">
        <f t="shared" si="97"/>
        <v>#N/A</v>
      </c>
      <c r="K474" s="5" t="e">
        <f t="shared" si="98"/>
        <v>#N/A</v>
      </c>
      <c r="L474" s="5" t="e">
        <f t="shared" si="101"/>
        <v>#N/A</v>
      </c>
      <c r="M474" t="e">
        <f t="shared" si="95"/>
        <v>#REF!</v>
      </c>
      <c r="N474" s="18" t="e">
        <f t="shared" si="99"/>
        <v>#N/A</v>
      </c>
    </row>
    <row r="475" spans="3:14" x14ac:dyDescent="0.25">
      <c r="C475" s="5" t="e">
        <f t="shared" si="91"/>
        <v>#N/A</v>
      </c>
      <c r="D475" s="5" t="e">
        <f t="shared" si="92"/>
        <v>#N/A</v>
      </c>
      <c r="E475" s="70"/>
      <c r="F475" s="5" t="e">
        <f t="shared" si="93"/>
        <v>#N/A</v>
      </c>
      <c r="G475" s="5" t="e">
        <f t="shared" si="100"/>
        <v>#N/A</v>
      </c>
      <c r="H475" s="70" t="e">
        <f t="shared" si="96"/>
        <v>#N/A</v>
      </c>
      <c r="I475" s="5" t="str">
        <f t="shared" si="94"/>
        <v/>
      </c>
      <c r="J475" s="5" t="e">
        <f t="shared" si="97"/>
        <v>#N/A</v>
      </c>
      <c r="K475" s="5" t="e">
        <f t="shared" si="98"/>
        <v>#N/A</v>
      </c>
      <c r="L475" s="5" t="e">
        <f t="shared" si="101"/>
        <v>#N/A</v>
      </c>
      <c r="M475" t="e">
        <f t="shared" si="95"/>
        <v>#REF!</v>
      </c>
      <c r="N475" s="18" t="e">
        <f t="shared" si="99"/>
        <v>#N/A</v>
      </c>
    </row>
    <row r="476" spans="3:14" x14ac:dyDescent="0.25">
      <c r="C476" s="5" t="e">
        <f t="shared" si="91"/>
        <v>#N/A</v>
      </c>
      <c r="D476" s="5" t="e">
        <f t="shared" si="92"/>
        <v>#N/A</v>
      </c>
      <c r="E476" s="70"/>
      <c r="F476" s="5" t="e">
        <f t="shared" si="93"/>
        <v>#N/A</v>
      </c>
      <c r="G476" s="5" t="e">
        <f t="shared" si="100"/>
        <v>#N/A</v>
      </c>
      <c r="H476" s="70" t="e">
        <f t="shared" si="96"/>
        <v>#N/A</v>
      </c>
      <c r="I476" s="5" t="str">
        <f t="shared" si="94"/>
        <v/>
      </c>
      <c r="J476" s="5" t="e">
        <f t="shared" si="97"/>
        <v>#N/A</v>
      </c>
      <c r="K476" s="5" t="e">
        <f t="shared" si="98"/>
        <v>#N/A</v>
      </c>
      <c r="L476" s="5" t="e">
        <f t="shared" si="101"/>
        <v>#N/A</v>
      </c>
      <c r="M476" t="e">
        <f t="shared" si="95"/>
        <v>#REF!</v>
      </c>
      <c r="N476" s="18" t="e">
        <f t="shared" si="99"/>
        <v>#N/A</v>
      </c>
    </row>
    <row r="477" spans="3:14" x14ac:dyDescent="0.25">
      <c r="C477" s="5" t="e">
        <f t="shared" si="91"/>
        <v>#N/A</v>
      </c>
      <c r="D477" s="5" t="e">
        <f t="shared" si="92"/>
        <v>#N/A</v>
      </c>
      <c r="E477" s="70"/>
      <c r="F477" s="5" t="e">
        <f t="shared" si="93"/>
        <v>#N/A</v>
      </c>
      <c r="G477" s="5" t="e">
        <f t="shared" si="100"/>
        <v>#N/A</v>
      </c>
      <c r="H477" s="70" t="e">
        <f t="shared" si="96"/>
        <v>#N/A</v>
      </c>
      <c r="I477" s="5" t="str">
        <f t="shared" si="94"/>
        <v/>
      </c>
      <c r="J477" s="5" t="e">
        <f t="shared" si="97"/>
        <v>#N/A</v>
      </c>
      <c r="K477" s="5" t="e">
        <f t="shared" si="98"/>
        <v>#N/A</v>
      </c>
      <c r="L477" s="5" t="e">
        <f t="shared" si="101"/>
        <v>#N/A</v>
      </c>
      <c r="M477" t="e">
        <f t="shared" si="95"/>
        <v>#REF!</v>
      </c>
      <c r="N477" s="18" t="e">
        <f t="shared" si="99"/>
        <v>#N/A</v>
      </c>
    </row>
    <row r="478" spans="3:14" x14ac:dyDescent="0.25">
      <c r="C478" s="5" t="e">
        <f t="shared" si="91"/>
        <v>#N/A</v>
      </c>
      <c r="D478" s="5" t="e">
        <f t="shared" si="92"/>
        <v>#N/A</v>
      </c>
      <c r="E478" s="70"/>
      <c r="F478" s="5" t="e">
        <f t="shared" si="93"/>
        <v>#N/A</v>
      </c>
      <c r="G478" s="5" t="e">
        <f t="shared" si="100"/>
        <v>#N/A</v>
      </c>
      <c r="H478" s="70" t="e">
        <f t="shared" si="96"/>
        <v>#N/A</v>
      </c>
      <c r="I478" s="5" t="str">
        <f t="shared" si="94"/>
        <v/>
      </c>
      <c r="J478" s="5" t="e">
        <f t="shared" si="97"/>
        <v>#N/A</v>
      </c>
      <c r="K478" s="5" t="e">
        <f t="shared" si="98"/>
        <v>#N/A</v>
      </c>
      <c r="L478" s="5" t="e">
        <f t="shared" si="101"/>
        <v>#N/A</v>
      </c>
      <c r="M478" t="e">
        <f t="shared" si="95"/>
        <v>#REF!</v>
      </c>
      <c r="N478" s="18" t="e">
        <f t="shared" si="99"/>
        <v>#N/A</v>
      </c>
    </row>
    <row r="479" spans="3:14" x14ac:dyDescent="0.25">
      <c r="C479" s="5" t="e">
        <f t="shared" si="91"/>
        <v>#N/A</v>
      </c>
      <c r="D479" s="5" t="e">
        <f t="shared" si="92"/>
        <v>#N/A</v>
      </c>
      <c r="E479" s="70"/>
      <c r="F479" s="5" t="e">
        <f t="shared" si="93"/>
        <v>#N/A</v>
      </c>
      <c r="G479" s="5" t="e">
        <f t="shared" si="100"/>
        <v>#N/A</v>
      </c>
      <c r="H479" s="70" t="e">
        <f t="shared" si="96"/>
        <v>#N/A</v>
      </c>
      <c r="I479" s="5" t="str">
        <f t="shared" si="94"/>
        <v/>
      </c>
      <c r="J479" s="5" t="e">
        <f t="shared" si="97"/>
        <v>#N/A</v>
      </c>
      <c r="K479" s="5" t="e">
        <f t="shared" si="98"/>
        <v>#N/A</v>
      </c>
      <c r="L479" s="5" t="e">
        <f t="shared" si="101"/>
        <v>#N/A</v>
      </c>
      <c r="M479" t="e">
        <f t="shared" si="95"/>
        <v>#REF!</v>
      </c>
      <c r="N479" s="18" t="e">
        <f t="shared" si="99"/>
        <v>#N/A</v>
      </c>
    </row>
    <row r="480" spans="3:14" x14ac:dyDescent="0.25">
      <c r="C480" s="5" t="e">
        <f t="shared" si="91"/>
        <v>#N/A</v>
      </c>
      <c r="D480" s="5" t="e">
        <f t="shared" si="92"/>
        <v>#N/A</v>
      </c>
      <c r="E480" s="70"/>
      <c r="F480" s="5" t="e">
        <f t="shared" si="93"/>
        <v>#N/A</v>
      </c>
      <c r="G480" s="5" t="e">
        <f t="shared" si="100"/>
        <v>#N/A</v>
      </c>
      <c r="H480" s="70" t="e">
        <f t="shared" si="96"/>
        <v>#N/A</v>
      </c>
      <c r="I480" s="5" t="str">
        <f t="shared" si="94"/>
        <v/>
      </c>
      <c r="J480" s="5" t="e">
        <f t="shared" si="97"/>
        <v>#N/A</v>
      </c>
      <c r="K480" s="5" t="e">
        <f t="shared" si="98"/>
        <v>#N/A</v>
      </c>
      <c r="L480" s="5" t="e">
        <f t="shared" si="101"/>
        <v>#N/A</v>
      </c>
      <c r="M480" t="e">
        <f t="shared" si="95"/>
        <v>#REF!</v>
      </c>
      <c r="N480" s="18" t="e">
        <f t="shared" si="99"/>
        <v>#N/A</v>
      </c>
    </row>
    <row r="481" spans="3:14" x14ac:dyDescent="0.25">
      <c r="C481" s="5" t="e">
        <f t="shared" si="91"/>
        <v>#N/A</v>
      </c>
      <c r="D481" s="5" t="e">
        <f t="shared" si="92"/>
        <v>#N/A</v>
      </c>
      <c r="E481" s="70"/>
      <c r="F481" s="5" t="e">
        <f t="shared" si="93"/>
        <v>#N/A</v>
      </c>
      <c r="G481" s="5" t="e">
        <f t="shared" si="100"/>
        <v>#N/A</v>
      </c>
      <c r="H481" s="70" t="e">
        <f t="shared" si="96"/>
        <v>#N/A</v>
      </c>
      <c r="I481" s="5" t="str">
        <f t="shared" si="94"/>
        <v/>
      </c>
      <c r="J481" s="5" t="e">
        <f t="shared" si="97"/>
        <v>#N/A</v>
      </c>
      <c r="K481" s="5" t="e">
        <f t="shared" si="98"/>
        <v>#N/A</v>
      </c>
      <c r="L481" s="5" t="e">
        <f t="shared" si="101"/>
        <v>#N/A</v>
      </c>
      <c r="M481" t="e">
        <f t="shared" si="95"/>
        <v>#REF!</v>
      </c>
      <c r="N481" s="18" t="e">
        <f t="shared" si="99"/>
        <v>#N/A</v>
      </c>
    </row>
    <row r="482" spans="3:14" x14ac:dyDescent="0.25">
      <c r="C482" s="5" t="e">
        <f t="shared" si="91"/>
        <v>#N/A</v>
      </c>
      <c r="D482" s="5" t="e">
        <f t="shared" si="92"/>
        <v>#N/A</v>
      </c>
      <c r="E482" s="70"/>
      <c r="F482" s="5" t="e">
        <f t="shared" si="93"/>
        <v>#N/A</v>
      </c>
      <c r="G482" s="5" t="e">
        <f t="shared" si="100"/>
        <v>#N/A</v>
      </c>
      <c r="H482" s="70" t="e">
        <f t="shared" si="96"/>
        <v>#N/A</v>
      </c>
      <c r="I482" s="5" t="str">
        <f t="shared" si="94"/>
        <v/>
      </c>
      <c r="J482" s="5" t="e">
        <f t="shared" si="97"/>
        <v>#N/A</v>
      </c>
      <c r="K482" s="5" t="e">
        <f t="shared" si="98"/>
        <v>#N/A</v>
      </c>
      <c r="L482" s="5" t="e">
        <f t="shared" si="101"/>
        <v>#N/A</v>
      </c>
      <c r="M482" t="e">
        <f t="shared" si="95"/>
        <v>#REF!</v>
      </c>
      <c r="N482" s="18" t="e">
        <f t="shared" si="99"/>
        <v>#N/A</v>
      </c>
    </row>
    <row r="483" spans="3:14" x14ac:dyDescent="0.25">
      <c r="C483" s="5" t="e">
        <f t="shared" si="91"/>
        <v>#N/A</v>
      </c>
      <c r="D483" s="5" t="e">
        <f t="shared" si="92"/>
        <v>#N/A</v>
      </c>
      <c r="E483" s="70"/>
      <c r="F483" s="5" t="e">
        <f t="shared" si="93"/>
        <v>#N/A</v>
      </c>
      <c r="G483" s="5" t="e">
        <f t="shared" si="100"/>
        <v>#N/A</v>
      </c>
      <c r="H483" s="70" t="e">
        <f t="shared" si="96"/>
        <v>#N/A</v>
      </c>
      <c r="I483" s="5" t="str">
        <f t="shared" si="94"/>
        <v/>
      </c>
      <c r="J483" s="5" t="e">
        <f t="shared" si="97"/>
        <v>#N/A</v>
      </c>
      <c r="K483" s="5" t="e">
        <f t="shared" si="98"/>
        <v>#N/A</v>
      </c>
      <c r="L483" s="5" t="e">
        <f t="shared" si="101"/>
        <v>#N/A</v>
      </c>
      <c r="M483" t="e">
        <f t="shared" si="95"/>
        <v>#REF!</v>
      </c>
      <c r="N483" s="18" t="e">
        <f t="shared" si="99"/>
        <v>#N/A</v>
      </c>
    </row>
    <row r="484" spans="3:14" x14ac:dyDescent="0.25">
      <c r="C484" s="5" t="e">
        <f t="shared" si="91"/>
        <v>#N/A</v>
      </c>
      <c r="D484" s="5" t="e">
        <f t="shared" si="92"/>
        <v>#N/A</v>
      </c>
      <c r="E484" s="70"/>
      <c r="F484" s="5" t="e">
        <f t="shared" si="93"/>
        <v>#N/A</v>
      </c>
      <c r="G484" s="5" t="e">
        <f t="shared" si="100"/>
        <v>#N/A</v>
      </c>
      <c r="H484" s="70" t="e">
        <f t="shared" si="96"/>
        <v>#N/A</v>
      </c>
      <c r="I484" s="5" t="str">
        <f t="shared" si="94"/>
        <v/>
      </c>
      <c r="J484" s="5" t="e">
        <f t="shared" si="97"/>
        <v>#N/A</v>
      </c>
      <c r="K484" s="5" t="e">
        <f t="shared" si="98"/>
        <v>#N/A</v>
      </c>
      <c r="L484" s="5" t="e">
        <f t="shared" si="101"/>
        <v>#N/A</v>
      </c>
      <c r="M484" t="e">
        <f t="shared" si="95"/>
        <v>#REF!</v>
      </c>
      <c r="N484" s="18" t="e">
        <f t="shared" si="99"/>
        <v>#N/A</v>
      </c>
    </row>
    <row r="485" spans="3:14" x14ac:dyDescent="0.25">
      <c r="C485" s="5" t="e">
        <f t="shared" si="91"/>
        <v>#N/A</v>
      </c>
      <c r="D485" s="5" t="e">
        <f t="shared" si="92"/>
        <v>#N/A</v>
      </c>
      <c r="E485" s="70"/>
      <c r="F485" s="5" t="e">
        <f t="shared" si="93"/>
        <v>#N/A</v>
      </c>
      <c r="G485" s="5" t="e">
        <f t="shared" si="100"/>
        <v>#N/A</v>
      </c>
      <c r="H485" s="70" t="e">
        <f t="shared" si="96"/>
        <v>#N/A</v>
      </c>
      <c r="I485" s="5" t="str">
        <f t="shared" si="94"/>
        <v/>
      </c>
      <c r="J485" s="5" t="e">
        <f t="shared" si="97"/>
        <v>#N/A</v>
      </c>
      <c r="K485" s="5" t="e">
        <f t="shared" si="98"/>
        <v>#N/A</v>
      </c>
      <c r="L485" s="5" t="e">
        <f t="shared" si="101"/>
        <v>#N/A</v>
      </c>
      <c r="M485" t="e">
        <f t="shared" si="95"/>
        <v>#REF!</v>
      </c>
      <c r="N485" s="18" t="e">
        <f t="shared" si="99"/>
        <v>#N/A</v>
      </c>
    </row>
    <row r="486" spans="3:14" x14ac:dyDescent="0.25">
      <c r="C486" s="5" t="e">
        <f t="shared" si="91"/>
        <v>#N/A</v>
      </c>
      <c r="D486" s="5" t="e">
        <f t="shared" si="92"/>
        <v>#N/A</v>
      </c>
      <c r="E486" s="70"/>
      <c r="F486" s="5" t="e">
        <f t="shared" si="93"/>
        <v>#N/A</v>
      </c>
      <c r="G486" s="5" t="e">
        <f t="shared" si="100"/>
        <v>#N/A</v>
      </c>
      <c r="H486" s="70" t="e">
        <f t="shared" si="96"/>
        <v>#N/A</v>
      </c>
      <c r="I486" s="5" t="str">
        <f t="shared" si="94"/>
        <v/>
      </c>
      <c r="J486" s="5" t="e">
        <f t="shared" si="97"/>
        <v>#N/A</v>
      </c>
      <c r="K486" s="5" t="e">
        <f t="shared" si="98"/>
        <v>#N/A</v>
      </c>
      <c r="L486" s="5" t="e">
        <f t="shared" si="101"/>
        <v>#N/A</v>
      </c>
      <c r="M486" t="e">
        <f t="shared" si="95"/>
        <v>#REF!</v>
      </c>
      <c r="N486" s="18" t="e">
        <f t="shared" si="99"/>
        <v>#N/A</v>
      </c>
    </row>
    <row r="487" spans="3:14" x14ac:dyDescent="0.25">
      <c r="C487" s="5" t="e">
        <f t="shared" si="91"/>
        <v>#N/A</v>
      </c>
      <c r="D487" s="5" t="e">
        <f t="shared" si="92"/>
        <v>#N/A</v>
      </c>
      <c r="E487" s="70"/>
      <c r="F487" s="5" t="e">
        <f t="shared" si="93"/>
        <v>#N/A</v>
      </c>
      <c r="G487" s="5" t="e">
        <f t="shared" si="100"/>
        <v>#N/A</v>
      </c>
      <c r="H487" s="70" t="e">
        <f t="shared" si="96"/>
        <v>#N/A</v>
      </c>
      <c r="I487" s="5" t="str">
        <f t="shared" si="94"/>
        <v/>
      </c>
      <c r="J487" s="5" t="e">
        <f t="shared" si="97"/>
        <v>#N/A</v>
      </c>
      <c r="K487" s="5" t="e">
        <f t="shared" si="98"/>
        <v>#N/A</v>
      </c>
      <c r="L487" s="5" t="e">
        <f t="shared" si="101"/>
        <v>#N/A</v>
      </c>
      <c r="M487" t="e">
        <f t="shared" si="95"/>
        <v>#REF!</v>
      </c>
      <c r="N487" s="18" t="e">
        <f t="shared" si="99"/>
        <v>#N/A</v>
      </c>
    </row>
    <row r="488" spans="3:14" x14ac:dyDescent="0.25">
      <c r="C488" s="5" t="e">
        <f t="shared" si="91"/>
        <v>#N/A</v>
      </c>
      <c r="D488" s="5" t="e">
        <f t="shared" si="92"/>
        <v>#N/A</v>
      </c>
      <c r="E488" s="70"/>
      <c r="F488" s="5" t="e">
        <f t="shared" si="93"/>
        <v>#N/A</v>
      </c>
      <c r="G488" s="5" t="e">
        <f t="shared" si="100"/>
        <v>#N/A</v>
      </c>
      <c r="H488" s="70" t="e">
        <f t="shared" si="96"/>
        <v>#N/A</v>
      </c>
      <c r="I488" s="5" t="str">
        <f t="shared" si="94"/>
        <v/>
      </c>
      <c r="J488" s="5" t="e">
        <f t="shared" si="97"/>
        <v>#N/A</v>
      </c>
      <c r="K488" s="5" t="e">
        <f t="shared" si="98"/>
        <v>#N/A</v>
      </c>
      <c r="L488" s="5" t="e">
        <f t="shared" si="101"/>
        <v>#N/A</v>
      </c>
      <c r="M488" t="e">
        <f t="shared" si="95"/>
        <v>#REF!</v>
      </c>
      <c r="N488" s="18" t="e">
        <f t="shared" si="99"/>
        <v>#N/A</v>
      </c>
    </row>
    <row r="489" spans="3:14" x14ac:dyDescent="0.25">
      <c r="C489" s="5" t="e">
        <f t="shared" si="91"/>
        <v>#N/A</v>
      </c>
      <c r="D489" s="5" t="e">
        <f t="shared" si="92"/>
        <v>#N/A</v>
      </c>
      <c r="E489" s="70"/>
      <c r="F489" s="5" t="e">
        <f t="shared" si="93"/>
        <v>#N/A</v>
      </c>
      <c r="G489" s="5" t="e">
        <f t="shared" si="100"/>
        <v>#N/A</v>
      </c>
      <c r="H489" s="70" t="e">
        <f t="shared" si="96"/>
        <v>#N/A</v>
      </c>
      <c r="I489" s="5" t="str">
        <f t="shared" si="94"/>
        <v/>
      </c>
      <c r="J489" s="5" t="e">
        <f t="shared" si="97"/>
        <v>#N/A</v>
      </c>
      <c r="K489" s="5" t="e">
        <f t="shared" si="98"/>
        <v>#N/A</v>
      </c>
      <c r="L489" s="5" t="e">
        <f t="shared" si="101"/>
        <v>#N/A</v>
      </c>
      <c r="M489" t="e">
        <f t="shared" si="95"/>
        <v>#REF!</v>
      </c>
      <c r="N489" s="18" t="e">
        <f t="shared" si="99"/>
        <v>#N/A</v>
      </c>
    </row>
    <row r="490" spans="3:14" x14ac:dyDescent="0.25">
      <c r="C490" s="5" t="e">
        <f t="shared" si="91"/>
        <v>#N/A</v>
      </c>
      <c r="D490" s="5" t="e">
        <f t="shared" si="92"/>
        <v>#N/A</v>
      </c>
      <c r="E490" s="70"/>
      <c r="F490" s="5" t="e">
        <f t="shared" si="93"/>
        <v>#N/A</v>
      </c>
      <c r="G490" s="5" t="e">
        <f t="shared" si="100"/>
        <v>#N/A</v>
      </c>
      <c r="H490" s="70" t="e">
        <f t="shared" si="96"/>
        <v>#N/A</v>
      </c>
      <c r="I490" s="5" t="str">
        <f t="shared" si="94"/>
        <v/>
      </c>
      <c r="J490" s="5" t="e">
        <f t="shared" si="97"/>
        <v>#N/A</v>
      </c>
      <c r="K490" s="5" t="e">
        <f t="shared" si="98"/>
        <v>#N/A</v>
      </c>
      <c r="L490" s="5" t="e">
        <f t="shared" si="101"/>
        <v>#N/A</v>
      </c>
      <c r="M490" t="e">
        <f t="shared" si="95"/>
        <v>#REF!</v>
      </c>
      <c r="N490" s="18" t="e">
        <f t="shared" si="99"/>
        <v>#N/A</v>
      </c>
    </row>
    <row r="491" spans="3:14" x14ac:dyDescent="0.25">
      <c r="C491" s="5" t="e">
        <f t="shared" si="91"/>
        <v>#N/A</v>
      </c>
      <c r="D491" s="5" t="e">
        <f t="shared" si="92"/>
        <v>#N/A</v>
      </c>
      <c r="E491" s="70"/>
      <c r="F491" s="5" t="e">
        <f t="shared" si="93"/>
        <v>#N/A</v>
      </c>
      <c r="G491" s="5" t="e">
        <f t="shared" si="100"/>
        <v>#N/A</v>
      </c>
      <c r="H491" s="70" t="e">
        <f t="shared" si="96"/>
        <v>#N/A</v>
      </c>
      <c r="I491" s="5" t="str">
        <f t="shared" si="94"/>
        <v/>
      </c>
      <c r="J491" s="5" t="e">
        <f t="shared" si="97"/>
        <v>#N/A</v>
      </c>
      <c r="K491" s="5" t="e">
        <f t="shared" si="98"/>
        <v>#N/A</v>
      </c>
      <c r="L491" s="5" t="e">
        <f t="shared" si="101"/>
        <v>#N/A</v>
      </c>
      <c r="M491" t="e">
        <f t="shared" si="95"/>
        <v>#REF!</v>
      </c>
      <c r="N491" s="18" t="e">
        <f t="shared" si="99"/>
        <v>#N/A</v>
      </c>
    </row>
    <row r="492" spans="3:14" x14ac:dyDescent="0.25">
      <c r="C492" s="5" t="e">
        <f t="shared" si="91"/>
        <v>#N/A</v>
      </c>
      <c r="D492" s="5" t="e">
        <f t="shared" si="92"/>
        <v>#N/A</v>
      </c>
      <c r="E492" s="70"/>
      <c r="F492" s="5" t="e">
        <f t="shared" si="93"/>
        <v>#N/A</v>
      </c>
      <c r="G492" s="5" t="e">
        <f t="shared" si="100"/>
        <v>#N/A</v>
      </c>
      <c r="H492" s="70" t="e">
        <f t="shared" si="96"/>
        <v>#N/A</v>
      </c>
      <c r="I492" s="5" t="str">
        <f t="shared" si="94"/>
        <v/>
      </c>
      <c r="J492" s="5" t="e">
        <f t="shared" si="97"/>
        <v>#N/A</v>
      </c>
      <c r="K492" s="5" t="e">
        <f t="shared" si="98"/>
        <v>#N/A</v>
      </c>
      <c r="L492" s="5" t="e">
        <f t="shared" si="101"/>
        <v>#N/A</v>
      </c>
      <c r="M492" t="e">
        <f t="shared" si="95"/>
        <v>#REF!</v>
      </c>
      <c r="N492" s="18" t="e">
        <f t="shared" si="99"/>
        <v>#N/A</v>
      </c>
    </row>
    <row r="493" spans="3:14" x14ac:dyDescent="0.25">
      <c r="C493" s="5" t="e">
        <f t="shared" si="91"/>
        <v>#N/A</v>
      </c>
      <c r="D493" s="5" t="e">
        <f t="shared" si="92"/>
        <v>#N/A</v>
      </c>
      <c r="E493" s="70"/>
      <c r="F493" s="5" t="e">
        <f t="shared" si="93"/>
        <v>#N/A</v>
      </c>
      <c r="G493" s="5" t="e">
        <f t="shared" si="100"/>
        <v>#N/A</v>
      </c>
      <c r="H493" s="70" t="e">
        <f t="shared" si="96"/>
        <v>#N/A</v>
      </c>
      <c r="I493" s="5" t="str">
        <f t="shared" si="94"/>
        <v/>
      </c>
      <c r="J493" s="5" t="e">
        <f t="shared" si="97"/>
        <v>#N/A</v>
      </c>
      <c r="K493" s="5" t="e">
        <f t="shared" si="98"/>
        <v>#N/A</v>
      </c>
      <c r="L493" s="5" t="e">
        <f t="shared" si="101"/>
        <v>#N/A</v>
      </c>
      <c r="M493" t="e">
        <f t="shared" si="95"/>
        <v>#REF!</v>
      </c>
      <c r="N493" s="18" t="e">
        <f t="shared" si="99"/>
        <v>#N/A</v>
      </c>
    </row>
    <row r="494" spans="3:14" x14ac:dyDescent="0.25">
      <c r="C494" s="5" t="e">
        <f t="shared" si="91"/>
        <v>#N/A</v>
      </c>
      <c r="D494" s="5" t="e">
        <f t="shared" si="92"/>
        <v>#N/A</v>
      </c>
      <c r="E494" s="70"/>
      <c r="F494" s="5" t="e">
        <f t="shared" si="93"/>
        <v>#N/A</v>
      </c>
      <c r="G494" s="5" t="e">
        <f t="shared" si="100"/>
        <v>#N/A</v>
      </c>
      <c r="H494" s="70" t="e">
        <f t="shared" si="96"/>
        <v>#N/A</v>
      </c>
      <c r="I494" s="5" t="str">
        <f t="shared" si="94"/>
        <v/>
      </c>
      <c r="J494" s="5" t="e">
        <f t="shared" si="97"/>
        <v>#N/A</v>
      </c>
      <c r="K494" s="5" t="e">
        <f t="shared" si="98"/>
        <v>#N/A</v>
      </c>
      <c r="L494" s="5" t="e">
        <f t="shared" si="101"/>
        <v>#N/A</v>
      </c>
      <c r="M494" t="e">
        <f t="shared" si="95"/>
        <v>#REF!</v>
      </c>
      <c r="N494" s="18" t="e">
        <f t="shared" si="99"/>
        <v>#N/A</v>
      </c>
    </row>
    <row r="495" spans="3:14" x14ac:dyDescent="0.25">
      <c r="C495" s="5" t="e">
        <f t="shared" si="91"/>
        <v>#N/A</v>
      </c>
      <c r="D495" s="5" t="e">
        <f t="shared" si="92"/>
        <v>#N/A</v>
      </c>
      <c r="E495" s="70"/>
      <c r="F495" s="5" t="e">
        <f t="shared" si="93"/>
        <v>#N/A</v>
      </c>
      <c r="G495" s="5" t="e">
        <f t="shared" si="100"/>
        <v>#N/A</v>
      </c>
      <c r="H495" s="70" t="e">
        <f t="shared" si="96"/>
        <v>#N/A</v>
      </c>
      <c r="I495" s="5" t="str">
        <f t="shared" si="94"/>
        <v/>
      </c>
      <c r="J495" s="5" t="e">
        <f t="shared" si="97"/>
        <v>#N/A</v>
      </c>
      <c r="K495" s="5" t="e">
        <f t="shared" si="98"/>
        <v>#N/A</v>
      </c>
      <c r="L495" s="5" t="e">
        <f t="shared" si="101"/>
        <v>#N/A</v>
      </c>
      <c r="M495" t="e">
        <f t="shared" si="95"/>
        <v>#REF!</v>
      </c>
      <c r="N495" s="18" t="e">
        <f t="shared" si="99"/>
        <v>#N/A</v>
      </c>
    </row>
    <row r="496" spans="3:14" x14ac:dyDescent="0.25">
      <c r="C496" s="5" t="e">
        <f t="shared" si="91"/>
        <v>#N/A</v>
      </c>
      <c r="D496" s="5" t="e">
        <f t="shared" si="92"/>
        <v>#N/A</v>
      </c>
      <c r="E496" s="70"/>
      <c r="F496" s="5" t="e">
        <f t="shared" si="93"/>
        <v>#N/A</v>
      </c>
      <c r="G496" s="5" t="e">
        <f t="shared" si="100"/>
        <v>#N/A</v>
      </c>
      <c r="H496" s="70" t="e">
        <f t="shared" si="96"/>
        <v>#N/A</v>
      </c>
      <c r="I496" s="5" t="str">
        <f t="shared" si="94"/>
        <v/>
      </c>
      <c r="J496" s="5" t="e">
        <f t="shared" si="97"/>
        <v>#N/A</v>
      </c>
      <c r="K496" s="5" t="e">
        <f t="shared" si="98"/>
        <v>#N/A</v>
      </c>
      <c r="L496" s="5" t="e">
        <f t="shared" si="101"/>
        <v>#N/A</v>
      </c>
      <c r="M496" t="e">
        <f t="shared" si="95"/>
        <v>#REF!</v>
      </c>
      <c r="N496" s="18" t="e">
        <f t="shared" si="99"/>
        <v>#N/A</v>
      </c>
    </row>
    <row r="497" spans="3:14" x14ac:dyDescent="0.25">
      <c r="C497" s="5" t="e">
        <f t="shared" si="91"/>
        <v>#N/A</v>
      </c>
      <c r="D497" s="5" t="e">
        <f t="shared" si="92"/>
        <v>#N/A</v>
      </c>
      <c r="E497" s="70"/>
      <c r="F497" s="5" t="e">
        <f t="shared" si="93"/>
        <v>#N/A</v>
      </c>
      <c r="G497" s="5" t="e">
        <f t="shared" si="100"/>
        <v>#N/A</v>
      </c>
      <c r="H497" s="70" t="e">
        <f t="shared" si="96"/>
        <v>#N/A</v>
      </c>
      <c r="I497" s="5" t="str">
        <f t="shared" si="94"/>
        <v/>
      </c>
      <c r="J497" s="5" t="e">
        <f t="shared" si="97"/>
        <v>#N/A</v>
      </c>
      <c r="K497" s="5" t="e">
        <f t="shared" si="98"/>
        <v>#N/A</v>
      </c>
      <c r="L497" s="5" t="e">
        <f t="shared" si="101"/>
        <v>#N/A</v>
      </c>
      <c r="M497" t="e">
        <f t="shared" si="95"/>
        <v>#REF!</v>
      </c>
      <c r="N497" s="18" t="e">
        <f t="shared" si="99"/>
        <v>#N/A</v>
      </c>
    </row>
    <row r="498" spans="3:14" x14ac:dyDescent="0.25">
      <c r="C498" s="5" t="e">
        <f t="shared" si="91"/>
        <v>#N/A</v>
      </c>
      <c r="D498" s="5" t="e">
        <f t="shared" si="92"/>
        <v>#N/A</v>
      </c>
      <c r="E498" s="70"/>
      <c r="F498" s="5" t="e">
        <f t="shared" si="93"/>
        <v>#N/A</v>
      </c>
      <c r="G498" s="5" t="e">
        <f t="shared" si="100"/>
        <v>#N/A</v>
      </c>
      <c r="H498" s="70" t="e">
        <f t="shared" si="96"/>
        <v>#N/A</v>
      </c>
      <c r="I498" s="5" t="str">
        <f t="shared" si="94"/>
        <v/>
      </c>
      <c r="J498" s="5" t="e">
        <f t="shared" si="97"/>
        <v>#N/A</v>
      </c>
      <c r="K498" s="5" t="e">
        <f t="shared" si="98"/>
        <v>#N/A</v>
      </c>
      <c r="L498" s="5" t="e">
        <f t="shared" si="101"/>
        <v>#N/A</v>
      </c>
      <c r="M498" t="e">
        <f t="shared" si="95"/>
        <v>#REF!</v>
      </c>
      <c r="N498" s="18" t="e">
        <f t="shared" si="99"/>
        <v>#N/A</v>
      </c>
    </row>
    <row r="499" spans="3:14" x14ac:dyDescent="0.25">
      <c r="C499" s="5" t="e">
        <f t="shared" si="91"/>
        <v>#N/A</v>
      </c>
      <c r="D499" s="5" t="e">
        <f t="shared" si="92"/>
        <v>#N/A</v>
      </c>
      <c r="E499" s="70"/>
      <c r="F499" s="5" t="e">
        <f t="shared" si="93"/>
        <v>#N/A</v>
      </c>
      <c r="G499" s="5" t="e">
        <f t="shared" si="100"/>
        <v>#N/A</v>
      </c>
      <c r="H499" s="70" t="e">
        <f t="shared" si="96"/>
        <v>#N/A</v>
      </c>
      <c r="I499" s="5" t="str">
        <f t="shared" si="94"/>
        <v/>
      </c>
      <c r="J499" s="5" t="e">
        <f t="shared" si="97"/>
        <v>#N/A</v>
      </c>
      <c r="K499" s="5" t="e">
        <f t="shared" si="98"/>
        <v>#N/A</v>
      </c>
      <c r="L499" s="5" t="e">
        <f t="shared" si="101"/>
        <v>#N/A</v>
      </c>
      <c r="M499" t="e">
        <f t="shared" si="95"/>
        <v>#REF!</v>
      </c>
      <c r="N499" s="18" t="e">
        <f t="shared" si="99"/>
        <v>#N/A</v>
      </c>
    </row>
    <row r="500" spans="3:14" x14ac:dyDescent="0.25">
      <c r="C500" s="5" t="e">
        <f t="shared" si="91"/>
        <v>#N/A</v>
      </c>
      <c r="D500" s="5" t="e">
        <f t="shared" si="92"/>
        <v>#N/A</v>
      </c>
      <c r="E500" s="70"/>
      <c r="F500" s="5" t="e">
        <f t="shared" si="93"/>
        <v>#N/A</v>
      </c>
      <c r="G500" s="5" t="e">
        <f t="shared" si="100"/>
        <v>#N/A</v>
      </c>
      <c r="H500" s="70" t="e">
        <f t="shared" si="96"/>
        <v>#N/A</v>
      </c>
      <c r="I500" s="5" t="str">
        <f t="shared" si="94"/>
        <v/>
      </c>
      <c r="J500" s="5" t="e">
        <f t="shared" si="97"/>
        <v>#N/A</v>
      </c>
      <c r="K500" s="5" t="e">
        <f t="shared" si="98"/>
        <v>#N/A</v>
      </c>
      <c r="L500" s="5" t="e">
        <f t="shared" si="101"/>
        <v>#N/A</v>
      </c>
      <c r="M500" t="e">
        <f t="shared" si="95"/>
        <v>#REF!</v>
      </c>
      <c r="N500" s="18" t="e">
        <f t="shared" si="99"/>
        <v>#N/A</v>
      </c>
    </row>
    <row r="501" spans="3:14" x14ac:dyDescent="0.25">
      <c r="C501" s="5" t="e">
        <f t="shared" si="91"/>
        <v>#N/A</v>
      </c>
      <c r="D501" s="5" t="e">
        <f t="shared" si="92"/>
        <v>#N/A</v>
      </c>
      <c r="E501" s="70"/>
      <c r="F501" s="5" t="e">
        <f t="shared" si="93"/>
        <v>#N/A</v>
      </c>
      <c r="G501" s="5" t="e">
        <f t="shared" ref="G501:G564" si="102">IF(E501="упр","",IF(E501=0,F501,IF(E501="1,2,3","L1,L2,L3","L"&amp;E501)))</f>
        <v>#N/A</v>
      </c>
      <c r="H501" s="70" t="e">
        <f t="shared" ref="H501:H564" si="103">VLOOKUP(D501,Исходные_данные,5,FALSE)</f>
        <v>#N/A</v>
      </c>
      <c r="I501" s="5" t="str">
        <f t="shared" ref="I501:I564" si="104">IFERROR(VLOOKUP(D501,Исходные_данные,36,FALSE),"")</f>
        <v/>
      </c>
      <c r="J501" s="5" t="e">
        <f t="shared" ref="J501:J564" si="105">VLOOKUP(D501,Исходные_данные,46,FALSE)</f>
        <v>#N/A</v>
      </c>
      <c r="K501" s="5" t="e">
        <f t="shared" ref="K501:K564" si="106">VLOOKUP(D501,Исходные_данные,16,FALSE)</f>
        <v>#N/A</v>
      </c>
      <c r="L501" s="5" t="e">
        <f t="shared" ref="L501:L564" si="107">H501*K501</f>
        <v>#N/A</v>
      </c>
      <c r="M501" t="e">
        <f t="shared" ref="M501:M564" si="108">IF(ISBLANK(E501),M500,E501)</f>
        <v>#REF!</v>
      </c>
      <c r="N501" s="18" t="e">
        <f t="shared" ref="N501:N564" si="109">C501&amp;G501</f>
        <v>#N/A</v>
      </c>
    </row>
    <row r="502" spans="3:14" x14ac:dyDescent="0.25">
      <c r="C502" s="5" t="e">
        <f t="shared" si="91"/>
        <v>#N/A</v>
      </c>
      <c r="D502" s="5" t="e">
        <f t="shared" si="92"/>
        <v>#N/A</v>
      </c>
      <c r="E502" s="70"/>
      <c r="F502" s="5" t="e">
        <f t="shared" si="93"/>
        <v>#N/A</v>
      </c>
      <c r="G502" s="5" t="e">
        <f t="shared" si="102"/>
        <v>#N/A</v>
      </c>
      <c r="H502" s="70" t="e">
        <f t="shared" si="103"/>
        <v>#N/A</v>
      </c>
      <c r="I502" s="5" t="str">
        <f t="shared" si="104"/>
        <v/>
      </c>
      <c r="J502" s="5" t="e">
        <f t="shared" si="105"/>
        <v>#N/A</v>
      </c>
      <c r="K502" s="5" t="e">
        <f t="shared" si="106"/>
        <v>#N/A</v>
      </c>
      <c r="L502" s="5" t="e">
        <f t="shared" si="107"/>
        <v>#N/A</v>
      </c>
      <c r="M502" t="e">
        <f t="shared" si="108"/>
        <v>#REF!</v>
      </c>
      <c r="N502" s="18" t="e">
        <f t="shared" si="109"/>
        <v>#N/A</v>
      </c>
    </row>
    <row r="503" spans="3:14" x14ac:dyDescent="0.25">
      <c r="C503" s="5" t="e">
        <f t="shared" si="91"/>
        <v>#N/A</v>
      </c>
      <c r="D503" s="5" t="e">
        <f t="shared" si="92"/>
        <v>#N/A</v>
      </c>
      <c r="E503" s="70"/>
      <c r="F503" s="5" t="e">
        <f t="shared" si="93"/>
        <v>#N/A</v>
      </c>
      <c r="G503" s="5" t="e">
        <f t="shared" si="102"/>
        <v>#N/A</v>
      </c>
      <c r="H503" s="70" t="e">
        <f t="shared" si="103"/>
        <v>#N/A</v>
      </c>
      <c r="I503" s="5" t="str">
        <f t="shared" si="104"/>
        <v/>
      </c>
      <c r="J503" s="5" t="e">
        <f t="shared" si="105"/>
        <v>#N/A</v>
      </c>
      <c r="K503" s="5" t="e">
        <f t="shared" si="106"/>
        <v>#N/A</v>
      </c>
      <c r="L503" s="5" t="e">
        <f t="shared" si="107"/>
        <v>#N/A</v>
      </c>
      <c r="M503" t="e">
        <f t="shared" si="108"/>
        <v>#REF!</v>
      </c>
      <c r="N503" s="18" t="e">
        <f t="shared" si="109"/>
        <v>#N/A</v>
      </c>
    </row>
    <row r="504" spans="3:14" x14ac:dyDescent="0.25">
      <c r="C504" s="5" t="e">
        <f t="shared" si="91"/>
        <v>#N/A</v>
      </c>
      <c r="D504" s="5" t="e">
        <f t="shared" si="92"/>
        <v>#N/A</v>
      </c>
      <c r="E504" s="70"/>
      <c r="F504" s="5" t="e">
        <f t="shared" si="93"/>
        <v>#N/A</v>
      </c>
      <c r="G504" s="5" t="e">
        <f t="shared" si="102"/>
        <v>#N/A</v>
      </c>
      <c r="H504" s="70" t="e">
        <f t="shared" si="103"/>
        <v>#N/A</v>
      </c>
      <c r="I504" s="5" t="str">
        <f t="shared" si="104"/>
        <v/>
      </c>
      <c r="J504" s="5" t="e">
        <f t="shared" si="105"/>
        <v>#N/A</v>
      </c>
      <c r="K504" s="5" t="e">
        <f t="shared" si="106"/>
        <v>#N/A</v>
      </c>
      <c r="L504" s="5" t="e">
        <f t="shared" si="107"/>
        <v>#N/A</v>
      </c>
      <c r="M504" t="e">
        <f t="shared" si="108"/>
        <v>#REF!</v>
      </c>
      <c r="N504" s="18" t="e">
        <f t="shared" si="109"/>
        <v>#N/A</v>
      </c>
    </row>
    <row r="505" spans="3:14" x14ac:dyDescent="0.25">
      <c r="C505" s="5" t="e">
        <f t="shared" si="91"/>
        <v>#N/A</v>
      </c>
      <c r="D505" s="5" t="e">
        <f t="shared" si="92"/>
        <v>#N/A</v>
      </c>
      <c r="E505" s="70"/>
      <c r="F505" s="5" t="e">
        <f t="shared" si="93"/>
        <v>#N/A</v>
      </c>
      <c r="G505" s="5" t="e">
        <f t="shared" si="102"/>
        <v>#N/A</v>
      </c>
      <c r="H505" s="70" t="e">
        <f t="shared" si="103"/>
        <v>#N/A</v>
      </c>
      <c r="I505" s="5" t="str">
        <f t="shared" si="104"/>
        <v/>
      </c>
      <c r="J505" s="5" t="e">
        <f t="shared" si="105"/>
        <v>#N/A</v>
      </c>
      <c r="K505" s="5" t="e">
        <f t="shared" si="106"/>
        <v>#N/A</v>
      </c>
      <c r="L505" s="5" t="e">
        <f t="shared" si="107"/>
        <v>#N/A</v>
      </c>
      <c r="M505" t="e">
        <f t="shared" si="108"/>
        <v>#REF!</v>
      </c>
      <c r="N505" s="18" t="e">
        <f t="shared" si="109"/>
        <v>#N/A</v>
      </c>
    </row>
    <row r="506" spans="3:14" x14ac:dyDescent="0.25">
      <c r="C506" s="5" t="e">
        <f t="shared" si="91"/>
        <v>#N/A</v>
      </c>
      <c r="D506" s="5" t="e">
        <f t="shared" si="92"/>
        <v>#N/A</v>
      </c>
      <c r="E506" s="70"/>
      <c r="F506" s="5" t="e">
        <f t="shared" si="93"/>
        <v>#N/A</v>
      </c>
      <c r="G506" s="5" t="e">
        <f t="shared" si="102"/>
        <v>#N/A</v>
      </c>
      <c r="H506" s="70" t="e">
        <f t="shared" si="103"/>
        <v>#N/A</v>
      </c>
      <c r="I506" s="5" t="str">
        <f t="shared" si="104"/>
        <v/>
      </c>
      <c r="J506" s="5" t="e">
        <f t="shared" si="105"/>
        <v>#N/A</v>
      </c>
      <c r="K506" s="5" t="e">
        <f t="shared" si="106"/>
        <v>#N/A</v>
      </c>
      <c r="L506" s="5" t="e">
        <f t="shared" si="107"/>
        <v>#N/A</v>
      </c>
      <c r="M506" t="e">
        <f t="shared" si="108"/>
        <v>#REF!</v>
      </c>
      <c r="N506" s="18" t="e">
        <f t="shared" si="109"/>
        <v>#N/A</v>
      </c>
    </row>
    <row r="507" spans="3:14" x14ac:dyDescent="0.25">
      <c r="C507" s="5" t="e">
        <f t="shared" si="91"/>
        <v>#N/A</v>
      </c>
      <c r="D507" s="5" t="e">
        <f t="shared" si="92"/>
        <v>#N/A</v>
      </c>
      <c r="E507" s="70"/>
      <c r="F507" s="5" t="e">
        <f t="shared" si="93"/>
        <v>#N/A</v>
      </c>
      <c r="G507" s="5" t="e">
        <f t="shared" si="102"/>
        <v>#N/A</v>
      </c>
      <c r="H507" s="70" t="e">
        <f t="shared" si="103"/>
        <v>#N/A</v>
      </c>
      <c r="I507" s="5" t="str">
        <f t="shared" si="104"/>
        <v/>
      </c>
      <c r="J507" s="5" t="e">
        <f t="shared" si="105"/>
        <v>#N/A</v>
      </c>
      <c r="K507" s="5" t="e">
        <f t="shared" si="106"/>
        <v>#N/A</v>
      </c>
      <c r="L507" s="5" t="e">
        <f t="shared" si="107"/>
        <v>#N/A</v>
      </c>
      <c r="M507" t="e">
        <f t="shared" si="108"/>
        <v>#REF!</v>
      </c>
      <c r="N507" s="18" t="e">
        <f t="shared" si="109"/>
        <v>#N/A</v>
      </c>
    </row>
    <row r="508" spans="3:14" x14ac:dyDescent="0.25">
      <c r="C508" s="5" t="e">
        <f t="shared" si="91"/>
        <v>#N/A</v>
      </c>
      <c r="D508" s="5" t="e">
        <f t="shared" si="92"/>
        <v>#N/A</v>
      </c>
      <c r="E508" s="70"/>
      <c r="F508" s="5" t="e">
        <f t="shared" si="93"/>
        <v>#N/A</v>
      </c>
      <c r="G508" s="5" t="e">
        <f t="shared" si="102"/>
        <v>#N/A</v>
      </c>
      <c r="H508" s="70" t="e">
        <f t="shared" si="103"/>
        <v>#N/A</v>
      </c>
      <c r="I508" s="5" t="str">
        <f t="shared" si="104"/>
        <v/>
      </c>
      <c r="J508" s="5" t="e">
        <f t="shared" si="105"/>
        <v>#N/A</v>
      </c>
      <c r="K508" s="5" t="e">
        <f t="shared" si="106"/>
        <v>#N/A</v>
      </c>
      <c r="L508" s="5" t="e">
        <f t="shared" si="107"/>
        <v>#N/A</v>
      </c>
      <c r="M508" t="e">
        <f t="shared" si="108"/>
        <v>#REF!</v>
      </c>
      <c r="N508" s="18" t="e">
        <f t="shared" si="109"/>
        <v>#N/A</v>
      </c>
    </row>
    <row r="509" spans="3:14" x14ac:dyDescent="0.25">
      <c r="C509" s="5" t="e">
        <f t="shared" si="91"/>
        <v>#N/A</v>
      </c>
      <c r="D509" s="5" t="e">
        <f t="shared" si="92"/>
        <v>#N/A</v>
      </c>
      <c r="E509" s="70"/>
      <c r="F509" s="5" t="e">
        <f t="shared" si="93"/>
        <v>#N/A</v>
      </c>
      <c r="G509" s="5" t="e">
        <f t="shared" si="102"/>
        <v>#N/A</v>
      </c>
      <c r="H509" s="70" t="e">
        <f t="shared" si="103"/>
        <v>#N/A</v>
      </c>
      <c r="I509" s="5" t="str">
        <f t="shared" si="104"/>
        <v/>
      </c>
      <c r="J509" s="5" t="e">
        <f t="shared" si="105"/>
        <v>#N/A</v>
      </c>
      <c r="K509" s="5" t="e">
        <f t="shared" si="106"/>
        <v>#N/A</v>
      </c>
      <c r="L509" s="5" t="e">
        <f t="shared" si="107"/>
        <v>#N/A</v>
      </c>
      <c r="M509" t="e">
        <f t="shared" si="108"/>
        <v>#REF!</v>
      </c>
      <c r="N509" s="18" t="e">
        <f t="shared" si="109"/>
        <v>#N/A</v>
      </c>
    </row>
    <row r="510" spans="3:14" x14ac:dyDescent="0.25">
      <c r="C510" s="5" t="e">
        <f t="shared" si="91"/>
        <v>#N/A</v>
      </c>
      <c r="D510" s="5" t="e">
        <f t="shared" si="92"/>
        <v>#N/A</v>
      </c>
      <c r="E510" s="70"/>
      <c r="F510" s="5" t="e">
        <f t="shared" si="93"/>
        <v>#N/A</v>
      </c>
      <c r="G510" s="5" t="e">
        <f t="shared" si="102"/>
        <v>#N/A</v>
      </c>
      <c r="H510" s="70" t="e">
        <f t="shared" si="103"/>
        <v>#N/A</v>
      </c>
      <c r="I510" s="5" t="str">
        <f t="shared" si="104"/>
        <v/>
      </c>
      <c r="J510" s="5" t="e">
        <f t="shared" si="105"/>
        <v>#N/A</v>
      </c>
      <c r="K510" s="5" t="e">
        <f t="shared" si="106"/>
        <v>#N/A</v>
      </c>
      <c r="L510" s="5" t="e">
        <f t="shared" si="107"/>
        <v>#N/A</v>
      </c>
      <c r="M510" t="e">
        <f t="shared" si="108"/>
        <v>#REF!</v>
      </c>
      <c r="N510" s="18" t="e">
        <f t="shared" si="109"/>
        <v>#N/A</v>
      </c>
    </row>
    <row r="511" spans="3:14" x14ac:dyDescent="0.25">
      <c r="C511" s="5" t="e">
        <f t="shared" si="91"/>
        <v>#N/A</v>
      </c>
      <c r="D511" s="5" t="e">
        <f t="shared" si="92"/>
        <v>#N/A</v>
      </c>
      <c r="E511" s="70"/>
      <c r="F511" s="5" t="e">
        <f t="shared" si="93"/>
        <v>#N/A</v>
      </c>
      <c r="G511" s="5" t="e">
        <f t="shared" si="102"/>
        <v>#N/A</v>
      </c>
      <c r="H511" s="70" t="e">
        <f t="shared" si="103"/>
        <v>#N/A</v>
      </c>
      <c r="I511" s="5" t="str">
        <f t="shared" si="104"/>
        <v/>
      </c>
      <c r="J511" s="5" t="e">
        <f t="shared" si="105"/>
        <v>#N/A</v>
      </c>
      <c r="K511" s="5" t="e">
        <f t="shared" si="106"/>
        <v>#N/A</v>
      </c>
      <c r="L511" s="5" t="e">
        <f t="shared" si="107"/>
        <v>#N/A</v>
      </c>
      <c r="M511" t="e">
        <f t="shared" si="108"/>
        <v>#REF!</v>
      </c>
      <c r="N511" s="18" t="e">
        <f t="shared" si="109"/>
        <v>#N/A</v>
      </c>
    </row>
    <row r="512" spans="3:14" x14ac:dyDescent="0.25">
      <c r="C512" s="5" t="e">
        <f t="shared" si="91"/>
        <v>#N/A</v>
      </c>
      <c r="D512" s="5" t="e">
        <f t="shared" si="92"/>
        <v>#N/A</v>
      </c>
      <c r="E512" s="70"/>
      <c r="F512" s="5" t="e">
        <f t="shared" si="93"/>
        <v>#N/A</v>
      </c>
      <c r="G512" s="5" t="e">
        <f t="shared" si="102"/>
        <v>#N/A</v>
      </c>
      <c r="H512" s="70" t="e">
        <f t="shared" si="103"/>
        <v>#N/A</v>
      </c>
      <c r="I512" s="5" t="str">
        <f t="shared" si="104"/>
        <v/>
      </c>
      <c r="J512" s="5" t="e">
        <f t="shared" si="105"/>
        <v>#N/A</v>
      </c>
      <c r="K512" s="5" t="e">
        <f t="shared" si="106"/>
        <v>#N/A</v>
      </c>
      <c r="L512" s="5" t="e">
        <f t="shared" si="107"/>
        <v>#N/A</v>
      </c>
      <c r="M512" t="e">
        <f t="shared" si="108"/>
        <v>#REF!</v>
      </c>
      <c r="N512" s="18" t="e">
        <f t="shared" si="109"/>
        <v>#N/A</v>
      </c>
    </row>
    <row r="513" spans="3:14" x14ac:dyDescent="0.25">
      <c r="C513" s="5" t="e">
        <f t="shared" si="91"/>
        <v>#N/A</v>
      </c>
      <c r="D513" s="5" t="e">
        <f t="shared" si="92"/>
        <v>#N/A</v>
      </c>
      <c r="E513" s="70"/>
      <c r="F513" s="5" t="e">
        <f t="shared" si="93"/>
        <v>#N/A</v>
      </c>
      <c r="G513" s="5" t="e">
        <f t="shared" si="102"/>
        <v>#N/A</v>
      </c>
      <c r="H513" s="70" t="e">
        <f t="shared" si="103"/>
        <v>#N/A</v>
      </c>
      <c r="I513" s="5" t="str">
        <f t="shared" si="104"/>
        <v/>
      </c>
      <c r="J513" s="5" t="e">
        <f t="shared" si="105"/>
        <v>#N/A</v>
      </c>
      <c r="K513" s="5" t="e">
        <f t="shared" si="106"/>
        <v>#N/A</v>
      </c>
      <c r="L513" s="5" t="e">
        <f t="shared" si="107"/>
        <v>#N/A</v>
      </c>
      <c r="M513" t="e">
        <f t="shared" si="108"/>
        <v>#REF!</v>
      </c>
      <c r="N513" s="18" t="e">
        <f t="shared" si="109"/>
        <v>#N/A</v>
      </c>
    </row>
    <row r="514" spans="3:14" x14ac:dyDescent="0.25">
      <c r="C514" s="5" t="e">
        <f t="shared" si="91"/>
        <v>#N/A</v>
      </c>
      <c r="D514" s="5" t="e">
        <f t="shared" si="92"/>
        <v>#N/A</v>
      </c>
      <c r="E514" s="70"/>
      <c r="F514" s="5" t="e">
        <f t="shared" si="93"/>
        <v>#N/A</v>
      </c>
      <c r="G514" s="5" t="e">
        <f t="shared" si="102"/>
        <v>#N/A</v>
      </c>
      <c r="H514" s="70" t="e">
        <f t="shared" si="103"/>
        <v>#N/A</v>
      </c>
      <c r="I514" s="5" t="str">
        <f t="shared" si="104"/>
        <v/>
      </c>
      <c r="J514" s="5" t="e">
        <f t="shared" si="105"/>
        <v>#N/A</v>
      </c>
      <c r="K514" s="5" t="e">
        <f t="shared" si="106"/>
        <v>#N/A</v>
      </c>
      <c r="L514" s="5" t="e">
        <f t="shared" si="107"/>
        <v>#N/A</v>
      </c>
      <c r="M514" t="e">
        <f t="shared" si="108"/>
        <v>#REF!</v>
      </c>
      <c r="N514" s="18" t="e">
        <f t="shared" si="109"/>
        <v>#N/A</v>
      </c>
    </row>
    <row r="515" spans="3:14" x14ac:dyDescent="0.25">
      <c r="C515" s="5" t="e">
        <f t="shared" ref="C515:C578" si="110">VLOOKUP(ROW(513:513),Разбивка_нумерация_5,2,FALSE)</f>
        <v>#N/A</v>
      </c>
      <c r="D515" s="5" t="e">
        <f t="shared" ref="D515:D578" si="111">VLOOKUP(ROW(513:513),Разбивка_нумерация_5,4,FALSE)</f>
        <v>#N/A</v>
      </c>
      <c r="E515" s="70"/>
      <c r="F515" s="5" t="e">
        <f t="shared" ref="F515:F578" si="112">VLOOKUP(ROW(513:513),Разбивка_нумерация_5,16,FALSE)</f>
        <v>#N/A</v>
      </c>
      <c r="G515" s="5" t="e">
        <f t="shared" si="102"/>
        <v>#N/A</v>
      </c>
      <c r="H515" s="70" t="e">
        <f t="shared" si="103"/>
        <v>#N/A</v>
      </c>
      <c r="I515" s="5" t="str">
        <f t="shared" si="104"/>
        <v/>
      </c>
      <c r="J515" s="5" t="e">
        <f t="shared" si="105"/>
        <v>#N/A</v>
      </c>
      <c r="K515" s="5" t="e">
        <f t="shared" si="106"/>
        <v>#N/A</v>
      </c>
      <c r="L515" s="5" t="e">
        <f t="shared" si="107"/>
        <v>#N/A</v>
      </c>
      <c r="M515" t="e">
        <f t="shared" si="108"/>
        <v>#REF!</v>
      </c>
      <c r="N515" s="18" t="e">
        <f t="shared" si="109"/>
        <v>#N/A</v>
      </c>
    </row>
    <row r="516" spans="3:14" x14ac:dyDescent="0.25">
      <c r="C516" s="5" t="e">
        <f t="shared" si="110"/>
        <v>#N/A</v>
      </c>
      <c r="D516" s="5" t="e">
        <f t="shared" si="111"/>
        <v>#N/A</v>
      </c>
      <c r="E516" s="70"/>
      <c r="F516" s="5" t="e">
        <f t="shared" si="112"/>
        <v>#N/A</v>
      </c>
      <c r="G516" s="5" t="e">
        <f t="shared" si="102"/>
        <v>#N/A</v>
      </c>
      <c r="H516" s="70" t="e">
        <f t="shared" si="103"/>
        <v>#N/A</v>
      </c>
      <c r="I516" s="5" t="str">
        <f t="shared" si="104"/>
        <v/>
      </c>
      <c r="J516" s="5" t="e">
        <f t="shared" si="105"/>
        <v>#N/A</v>
      </c>
      <c r="K516" s="5" t="e">
        <f t="shared" si="106"/>
        <v>#N/A</v>
      </c>
      <c r="L516" s="5" t="e">
        <f t="shared" si="107"/>
        <v>#N/A</v>
      </c>
      <c r="M516" t="e">
        <f t="shared" si="108"/>
        <v>#REF!</v>
      </c>
      <c r="N516" s="18" t="e">
        <f t="shared" si="109"/>
        <v>#N/A</v>
      </c>
    </row>
    <row r="517" spans="3:14" x14ac:dyDescent="0.25">
      <c r="C517" s="5" t="e">
        <f t="shared" si="110"/>
        <v>#N/A</v>
      </c>
      <c r="D517" s="5" t="e">
        <f t="shared" si="111"/>
        <v>#N/A</v>
      </c>
      <c r="E517" s="70"/>
      <c r="F517" s="5" t="e">
        <f t="shared" si="112"/>
        <v>#N/A</v>
      </c>
      <c r="G517" s="5" t="e">
        <f t="shared" si="102"/>
        <v>#N/A</v>
      </c>
      <c r="H517" s="70" t="e">
        <f t="shared" si="103"/>
        <v>#N/A</v>
      </c>
      <c r="I517" s="5" t="str">
        <f t="shared" si="104"/>
        <v/>
      </c>
      <c r="J517" s="5" t="e">
        <f t="shared" si="105"/>
        <v>#N/A</v>
      </c>
      <c r="K517" s="5" t="e">
        <f t="shared" si="106"/>
        <v>#N/A</v>
      </c>
      <c r="L517" s="5" t="e">
        <f t="shared" si="107"/>
        <v>#N/A</v>
      </c>
      <c r="M517" t="e">
        <f t="shared" si="108"/>
        <v>#REF!</v>
      </c>
      <c r="N517" s="18" t="e">
        <f t="shared" si="109"/>
        <v>#N/A</v>
      </c>
    </row>
    <row r="518" spans="3:14" x14ac:dyDescent="0.25">
      <c r="C518" s="5" t="e">
        <f t="shared" si="110"/>
        <v>#N/A</v>
      </c>
      <c r="D518" s="5" t="e">
        <f t="shared" si="111"/>
        <v>#N/A</v>
      </c>
      <c r="E518" s="70"/>
      <c r="F518" s="5" t="e">
        <f t="shared" si="112"/>
        <v>#N/A</v>
      </c>
      <c r="G518" s="5" t="e">
        <f t="shared" si="102"/>
        <v>#N/A</v>
      </c>
      <c r="H518" s="70" t="e">
        <f t="shared" si="103"/>
        <v>#N/A</v>
      </c>
      <c r="I518" s="5" t="str">
        <f t="shared" si="104"/>
        <v/>
      </c>
      <c r="J518" s="5" t="e">
        <f t="shared" si="105"/>
        <v>#N/A</v>
      </c>
      <c r="K518" s="5" t="e">
        <f t="shared" si="106"/>
        <v>#N/A</v>
      </c>
      <c r="L518" s="5" t="e">
        <f t="shared" si="107"/>
        <v>#N/A</v>
      </c>
      <c r="M518" t="e">
        <f t="shared" si="108"/>
        <v>#REF!</v>
      </c>
      <c r="N518" s="18" t="e">
        <f t="shared" si="109"/>
        <v>#N/A</v>
      </c>
    </row>
    <row r="519" spans="3:14" x14ac:dyDescent="0.25">
      <c r="C519" s="5" t="e">
        <f t="shared" si="110"/>
        <v>#N/A</v>
      </c>
      <c r="D519" s="5" t="e">
        <f t="shared" si="111"/>
        <v>#N/A</v>
      </c>
      <c r="E519" s="70"/>
      <c r="F519" s="5" t="e">
        <f t="shared" si="112"/>
        <v>#N/A</v>
      </c>
      <c r="G519" s="5" t="e">
        <f t="shared" si="102"/>
        <v>#N/A</v>
      </c>
      <c r="H519" s="70" t="e">
        <f t="shared" si="103"/>
        <v>#N/A</v>
      </c>
      <c r="I519" s="5" t="str">
        <f t="shared" si="104"/>
        <v/>
      </c>
      <c r="J519" s="5" t="e">
        <f t="shared" si="105"/>
        <v>#N/A</v>
      </c>
      <c r="K519" s="5" t="e">
        <f t="shared" si="106"/>
        <v>#N/A</v>
      </c>
      <c r="L519" s="5" t="e">
        <f t="shared" si="107"/>
        <v>#N/A</v>
      </c>
      <c r="M519" t="e">
        <f t="shared" si="108"/>
        <v>#REF!</v>
      </c>
      <c r="N519" s="18" t="e">
        <f t="shared" si="109"/>
        <v>#N/A</v>
      </c>
    </row>
    <row r="520" spans="3:14" x14ac:dyDescent="0.25">
      <c r="C520" s="5" t="e">
        <f t="shared" si="110"/>
        <v>#N/A</v>
      </c>
      <c r="D520" s="5" t="e">
        <f t="shared" si="111"/>
        <v>#N/A</v>
      </c>
      <c r="E520" s="70"/>
      <c r="F520" s="5" t="e">
        <f t="shared" si="112"/>
        <v>#N/A</v>
      </c>
      <c r="G520" s="5" t="e">
        <f t="shared" si="102"/>
        <v>#N/A</v>
      </c>
      <c r="H520" s="70" t="e">
        <f t="shared" si="103"/>
        <v>#N/A</v>
      </c>
      <c r="I520" s="5" t="str">
        <f t="shared" si="104"/>
        <v/>
      </c>
      <c r="J520" s="5" t="e">
        <f t="shared" si="105"/>
        <v>#N/A</v>
      </c>
      <c r="K520" s="5" t="e">
        <f t="shared" si="106"/>
        <v>#N/A</v>
      </c>
      <c r="L520" s="5" t="e">
        <f t="shared" si="107"/>
        <v>#N/A</v>
      </c>
      <c r="M520" t="e">
        <f t="shared" si="108"/>
        <v>#REF!</v>
      </c>
      <c r="N520" s="18" t="e">
        <f t="shared" si="109"/>
        <v>#N/A</v>
      </c>
    </row>
    <row r="521" spans="3:14" x14ac:dyDescent="0.25">
      <c r="C521" s="5" t="e">
        <f t="shared" si="110"/>
        <v>#N/A</v>
      </c>
      <c r="D521" s="5" t="e">
        <f t="shared" si="111"/>
        <v>#N/A</v>
      </c>
      <c r="E521" s="70"/>
      <c r="F521" s="5" t="e">
        <f t="shared" si="112"/>
        <v>#N/A</v>
      </c>
      <c r="G521" s="5" t="e">
        <f t="shared" si="102"/>
        <v>#N/A</v>
      </c>
      <c r="H521" s="70" t="e">
        <f t="shared" si="103"/>
        <v>#N/A</v>
      </c>
      <c r="I521" s="5" t="str">
        <f t="shared" si="104"/>
        <v/>
      </c>
      <c r="J521" s="5" t="e">
        <f t="shared" si="105"/>
        <v>#N/A</v>
      </c>
      <c r="K521" s="5" t="e">
        <f t="shared" si="106"/>
        <v>#N/A</v>
      </c>
      <c r="L521" s="5" t="e">
        <f t="shared" si="107"/>
        <v>#N/A</v>
      </c>
      <c r="M521" t="e">
        <f t="shared" si="108"/>
        <v>#REF!</v>
      </c>
      <c r="N521" s="18" t="e">
        <f t="shared" si="109"/>
        <v>#N/A</v>
      </c>
    </row>
    <row r="522" spans="3:14" x14ac:dyDescent="0.25">
      <c r="C522" s="5" t="e">
        <f t="shared" si="110"/>
        <v>#N/A</v>
      </c>
      <c r="D522" s="5" t="e">
        <f t="shared" si="111"/>
        <v>#N/A</v>
      </c>
      <c r="E522" s="70"/>
      <c r="F522" s="5" t="e">
        <f t="shared" si="112"/>
        <v>#N/A</v>
      </c>
      <c r="G522" s="5" t="e">
        <f t="shared" si="102"/>
        <v>#N/A</v>
      </c>
      <c r="H522" s="70" t="e">
        <f t="shared" si="103"/>
        <v>#N/A</v>
      </c>
      <c r="I522" s="5" t="str">
        <f t="shared" si="104"/>
        <v/>
      </c>
      <c r="J522" s="5" t="e">
        <f t="shared" si="105"/>
        <v>#N/A</v>
      </c>
      <c r="K522" s="5" t="e">
        <f t="shared" si="106"/>
        <v>#N/A</v>
      </c>
      <c r="L522" s="5" t="e">
        <f t="shared" si="107"/>
        <v>#N/A</v>
      </c>
      <c r="M522" t="e">
        <f t="shared" si="108"/>
        <v>#REF!</v>
      </c>
      <c r="N522" s="18" t="e">
        <f t="shared" si="109"/>
        <v>#N/A</v>
      </c>
    </row>
    <row r="523" spans="3:14" x14ac:dyDescent="0.25">
      <c r="C523" s="5" t="e">
        <f t="shared" si="110"/>
        <v>#N/A</v>
      </c>
      <c r="D523" s="5" t="e">
        <f t="shared" si="111"/>
        <v>#N/A</v>
      </c>
      <c r="E523" s="70"/>
      <c r="F523" s="5" t="e">
        <f t="shared" si="112"/>
        <v>#N/A</v>
      </c>
      <c r="G523" s="5" t="e">
        <f t="shared" si="102"/>
        <v>#N/A</v>
      </c>
      <c r="H523" s="70" t="e">
        <f t="shared" si="103"/>
        <v>#N/A</v>
      </c>
      <c r="I523" s="5" t="str">
        <f t="shared" si="104"/>
        <v/>
      </c>
      <c r="J523" s="5" t="e">
        <f t="shared" si="105"/>
        <v>#N/A</v>
      </c>
      <c r="K523" s="5" t="e">
        <f t="shared" si="106"/>
        <v>#N/A</v>
      </c>
      <c r="L523" s="5" t="e">
        <f t="shared" si="107"/>
        <v>#N/A</v>
      </c>
      <c r="M523" t="e">
        <f t="shared" si="108"/>
        <v>#REF!</v>
      </c>
      <c r="N523" s="18" t="e">
        <f t="shared" si="109"/>
        <v>#N/A</v>
      </c>
    </row>
    <row r="524" spans="3:14" x14ac:dyDescent="0.25">
      <c r="C524" s="5" t="e">
        <f t="shared" si="110"/>
        <v>#N/A</v>
      </c>
      <c r="D524" s="5" t="e">
        <f t="shared" si="111"/>
        <v>#N/A</v>
      </c>
      <c r="E524" s="70"/>
      <c r="F524" s="5" t="e">
        <f t="shared" si="112"/>
        <v>#N/A</v>
      </c>
      <c r="G524" s="5" t="e">
        <f t="shared" si="102"/>
        <v>#N/A</v>
      </c>
      <c r="H524" s="70" t="e">
        <f t="shared" si="103"/>
        <v>#N/A</v>
      </c>
      <c r="I524" s="5" t="str">
        <f t="shared" si="104"/>
        <v/>
      </c>
      <c r="J524" s="5" t="e">
        <f t="shared" si="105"/>
        <v>#N/A</v>
      </c>
      <c r="K524" s="5" t="e">
        <f t="shared" si="106"/>
        <v>#N/A</v>
      </c>
      <c r="L524" s="5" t="e">
        <f t="shared" si="107"/>
        <v>#N/A</v>
      </c>
      <c r="M524" t="e">
        <f t="shared" si="108"/>
        <v>#REF!</v>
      </c>
      <c r="N524" s="18" t="e">
        <f t="shared" si="109"/>
        <v>#N/A</v>
      </c>
    </row>
    <row r="525" spans="3:14" x14ac:dyDescent="0.25">
      <c r="C525" s="5" t="e">
        <f t="shared" si="110"/>
        <v>#N/A</v>
      </c>
      <c r="D525" s="5" t="e">
        <f t="shared" si="111"/>
        <v>#N/A</v>
      </c>
      <c r="E525" s="70"/>
      <c r="F525" s="5" t="e">
        <f t="shared" si="112"/>
        <v>#N/A</v>
      </c>
      <c r="G525" s="5" t="e">
        <f t="shared" si="102"/>
        <v>#N/A</v>
      </c>
      <c r="H525" s="70" t="e">
        <f t="shared" si="103"/>
        <v>#N/A</v>
      </c>
      <c r="I525" s="5" t="str">
        <f t="shared" si="104"/>
        <v/>
      </c>
      <c r="J525" s="5" t="e">
        <f t="shared" si="105"/>
        <v>#N/A</v>
      </c>
      <c r="K525" s="5" t="e">
        <f t="shared" si="106"/>
        <v>#N/A</v>
      </c>
      <c r="L525" s="5" t="e">
        <f t="shared" si="107"/>
        <v>#N/A</v>
      </c>
      <c r="M525" t="e">
        <f t="shared" si="108"/>
        <v>#REF!</v>
      </c>
      <c r="N525" s="18" t="e">
        <f t="shared" si="109"/>
        <v>#N/A</v>
      </c>
    </row>
    <row r="526" spans="3:14" x14ac:dyDescent="0.25">
      <c r="C526" s="5" t="e">
        <f t="shared" si="110"/>
        <v>#N/A</v>
      </c>
      <c r="D526" s="5" t="e">
        <f t="shared" si="111"/>
        <v>#N/A</v>
      </c>
      <c r="E526" s="70"/>
      <c r="F526" s="5" t="e">
        <f t="shared" si="112"/>
        <v>#N/A</v>
      </c>
      <c r="G526" s="5" t="e">
        <f t="shared" si="102"/>
        <v>#N/A</v>
      </c>
      <c r="H526" s="70" t="e">
        <f t="shared" si="103"/>
        <v>#N/A</v>
      </c>
      <c r="I526" s="5" t="str">
        <f t="shared" si="104"/>
        <v/>
      </c>
      <c r="J526" s="5" t="e">
        <f t="shared" si="105"/>
        <v>#N/A</v>
      </c>
      <c r="K526" s="5" t="e">
        <f t="shared" si="106"/>
        <v>#N/A</v>
      </c>
      <c r="L526" s="5" t="e">
        <f t="shared" si="107"/>
        <v>#N/A</v>
      </c>
      <c r="M526" t="e">
        <f t="shared" si="108"/>
        <v>#REF!</v>
      </c>
      <c r="N526" s="18" t="e">
        <f t="shared" si="109"/>
        <v>#N/A</v>
      </c>
    </row>
    <row r="527" spans="3:14" x14ac:dyDescent="0.25">
      <c r="C527" s="5" t="e">
        <f t="shared" si="110"/>
        <v>#N/A</v>
      </c>
      <c r="D527" s="5" t="e">
        <f t="shared" si="111"/>
        <v>#N/A</v>
      </c>
      <c r="E527" s="70"/>
      <c r="F527" s="5" t="e">
        <f t="shared" si="112"/>
        <v>#N/A</v>
      </c>
      <c r="G527" s="5" t="e">
        <f t="shared" si="102"/>
        <v>#N/A</v>
      </c>
      <c r="H527" s="70" t="e">
        <f t="shared" si="103"/>
        <v>#N/A</v>
      </c>
      <c r="I527" s="5" t="str">
        <f t="shared" si="104"/>
        <v/>
      </c>
      <c r="J527" s="5" t="e">
        <f t="shared" si="105"/>
        <v>#N/A</v>
      </c>
      <c r="K527" s="5" t="e">
        <f t="shared" si="106"/>
        <v>#N/A</v>
      </c>
      <c r="L527" s="5" t="e">
        <f t="shared" si="107"/>
        <v>#N/A</v>
      </c>
      <c r="M527" t="e">
        <f t="shared" si="108"/>
        <v>#REF!</v>
      </c>
      <c r="N527" s="18" t="e">
        <f t="shared" si="109"/>
        <v>#N/A</v>
      </c>
    </row>
    <row r="528" spans="3:14" x14ac:dyDescent="0.25">
      <c r="C528" s="5" t="e">
        <f t="shared" si="110"/>
        <v>#N/A</v>
      </c>
      <c r="D528" s="5" t="e">
        <f t="shared" si="111"/>
        <v>#N/A</v>
      </c>
      <c r="E528" s="70"/>
      <c r="F528" s="5" t="e">
        <f t="shared" si="112"/>
        <v>#N/A</v>
      </c>
      <c r="G528" s="5" t="e">
        <f t="shared" si="102"/>
        <v>#N/A</v>
      </c>
      <c r="H528" s="70" t="e">
        <f t="shared" si="103"/>
        <v>#N/A</v>
      </c>
      <c r="I528" s="5" t="str">
        <f t="shared" si="104"/>
        <v/>
      </c>
      <c r="J528" s="5" t="e">
        <f t="shared" si="105"/>
        <v>#N/A</v>
      </c>
      <c r="K528" s="5" t="e">
        <f t="shared" si="106"/>
        <v>#N/A</v>
      </c>
      <c r="L528" s="5" t="e">
        <f t="shared" si="107"/>
        <v>#N/A</v>
      </c>
      <c r="M528" t="e">
        <f t="shared" si="108"/>
        <v>#REF!</v>
      </c>
      <c r="N528" s="18" t="e">
        <f t="shared" si="109"/>
        <v>#N/A</v>
      </c>
    </row>
    <row r="529" spans="3:14" x14ac:dyDescent="0.25">
      <c r="C529" s="5" t="e">
        <f t="shared" si="110"/>
        <v>#N/A</v>
      </c>
      <c r="D529" s="5" t="e">
        <f t="shared" si="111"/>
        <v>#N/A</v>
      </c>
      <c r="E529" s="70"/>
      <c r="F529" s="5" t="e">
        <f t="shared" si="112"/>
        <v>#N/A</v>
      </c>
      <c r="G529" s="5" t="e">
        <f t="shared" si="102"/>
        <v>#N/A</v>
      </c>
      <c r="H529" s="70" t="e">
        <f t="shared" si="103"/>
        <v>#N/A</v>
      </c>
      <c r="I529" s="5" t="str">
        <f t="shared" si="104"/>
        <v/>
      </c>
      <c r="J529" s="5" t="e">
        <f t="shared" si="105"/>
        <v>#N/A</v>
      </c>
      <c r="K529" s="5" t="e">
        <f t="shared" si="106"/>
        <v>#N/A</v>
      </c>
      <c r="L529" s="5" t="e">
        <f t="shared" si="107"/>
        <v>#N/A</v>
      </c>
      <c r="M529" t="e">
        <f t="shared" si="108"/>
        <v>#REF!</v>
      </c>
      <c r="N529" s="18" t="e">
        <f t="shared" si="109"/>
        <v>#N/A</v>
      </c>
    </row>
    <row r="530" spans="3:14" x14ac:dyDescent="0.25">
      <c r="C530" s="5" t="e">
        <f t="shared" si="110"/>
        <v>#N/A</v>
      </c>
      <c r="D530" s="5" t="e">
        <f t="shared" si="111"/>
        <v>#N/A</v>
      </c>
      <c r="E530" s="70"/>
      <c r="F530" s="5" t="e">
        <f t="shared" si="112"/>
        <v>#N/A</v>
      </c>
      <c r="G530" s="5" t="e">
        <f t="shared" si="102"/>
        <v>#N/A</v>
      </c>
      <c r="H530" s="70" t="e">
        <f t="shared" si="103"/>
        <v>#N/A</v>
      </c>
      <c r="I530" s="5" t="str">
        <f t="shared" si="104"/>
        <v/>
      </c>
      <c r="J530" s="5" t="e">
        <f t="shared" si="105"/>
        <v>#N/A</v>
      </c>
      <c r="K530" s="5" t="e">
        <f t="shared" si="106"/>
        <v>#N/A</v>
      </c>
      <c r="L530" s="5" t="e">
        <f t="shared" si="107"/>
        <v>#N/A</v>
      </c>
      <c r="M530" t="e">
        <f t="shared" si="108"/>
        <v>#REF!</v>
      </c>
      <c r="N530" s="18" t="e">
        <f t="shared" si="109"/>
        <v>#N/A</v>
      </c>
    </row>
    <row r="531" spans="3:14" x14ac:dyDescent="0.25">
      <c r="C531" s="5" t="e">
        <f t="shared" si="110"/>
        <v>#N/A</v>
      </c>
      <c r="D531" s="5" t="e">
        <f t="shared" si="111"/>
        <v>#N/A</v>
      </c>
      <c r="E531" s="70"/>
      <c r="F531" s="5" t="e">
        <f t="shared" si="112"/>
        <v>#N/A</v>
      </c>
      <c r="G531" s="5" t="e">
        <f t="shared" si="102"/>
        <v>#N/A</v>
      </c>
      <c r="H531" s="70" t="e">
        <f t="shared" si="103"/>
        <v>#N/A</v>
      </c>
      <c r="I531" s="5" t="str">
        <f t="shared" si="104"/>
        <v/>
      </c>
      <c r="J531" s="5" t="e">
        <f t="shared" si="105"/>
        <v>#N/A</v>
      </c>
      <c r="K531" s="5" t="e">
        <f t="shared" si="106"/>
        <v>#N/A</v>
      </c>
      <c r="L531" s="5" t="e">
        <f t="shared" si="107"/>
        <v>#N/A</v>
      </c>
      <c r="M531" t="e">
        <f t="shared" si="108"/>
        <v>#REF!</v>
      </c>
      <c r="N531" s="18" t="e">
        <f t="shared" si="109"/>
        <v>#N/A</v>
      </c>
    </row>
    <row r="532" spans="3:14" x14ac:dyDescent="0.25">
      <c r="C532" s="5" t="e">
        <f t="shared" si="110"/>
        <v>#N/A</v>
      </c>
      <c r="D532" s="5" t="e">
        <f t="shared" si="111"/>
        <v>#N/A</v>
      </c>
      <c r="E532" s="70"/>
      <c r="F532" s="5" t="e">
        <f t="shared" si="112"/>
        <v>#N/A</v>
      </c>
      <c r="G532" s="5" t="e">
        <f t="shared" si="102"/>
        <v>#N/A</v>
      </c>
      <c r="H532" s="70" t="e">
        <f t="shared" si="103"/>
        <v>#N/A</v>
      </c>
      <c r="I532" s="5" t="str">
        <f t="shared" si="104"/>
        <v/>
      </c>
      <c r="J532" s="5" t="e">
        <f t="shared" si="105"/>
        <v>#N/A</v>
      </c>
      <c r="K532" s="5" t="e">
        <f t="shared" si="106"/>
        <v>#N/A</v>
      </c>
      <c r="L532" s="5" t="e">
        <f t="shared" si="107"/>
        <v>#N/A</v>
      </c>
      <c r="M532" t="e">
        <f t="shared" si="108"/>
        <v>#REF!</v>
      </c>
      <c r="N532" s="18" t="e">
        <f t="shared" si="109"/>
        <v>#N/A</v>
      </c>
    </row>
    <row r="533" spans="3:14" x14ac:dyDescent="0.25">
      <c r="C533" s="5" t="e">
        <f t="shared" si="110"/>
        <v>#N/A</v>
      </c>
      <c r="D533" s="5" t="e">
        <f t="shared" si="111"/>
        <v>#N/A</v>
      </c>
      <c r="E533" s="70"/>
      <c r="F533" s="5" t="e">
        <f t="shared" si="112"/>
        <v>#N/A</v>
      </c>
      <c r="G533" s="5" t="e">
        <f t="shared" si="102"/>
        <v>#N/A</v>
      </c>
      <c r="H533" s="70" t="e">
        <f t="shared" si="103"/>
        <v>#N/A</v>
      </c>
      <c r="I533" s="5" t="str">
        <f t="shared" si="104"/>
        <v/>
      </c>
      <c r="J533" s="5" t="e">
        <f t="shared" si="105"/>
        <v>#N/A</v>
      </c>
      <c r="K533" s="5" t="e">
        <f t="shared" si="106"/>
        <v>#N/A</v>
      </c>
      <c r="L533" s="5" t="e">
        <f t="shared" si="107"/>
        <v>#N/A</v>
      </c>
      <c r="M533" t="e">
        <f t="shared" si="108"/>
        <v>#REF!</v>
      </c>
      <c r="N533" s="18" t="e">
        <f t="shared" si="109"/>
        <v>#N/A</v>
      </c>
    </row>
    <row r="534" spans="3:14" x14ac:dyDescent="0.25">
      <c r="C534" s="5" t="e">
        <f t="shared" si="110"/>
        <v>#N/A</v>
      </c>
      <c r="D534" s="5" t="e">
        <f t="shared" si="111"/>
        <v>#N/A</v>
      </c>
      <c r="E534" s="70"/>
      <c r="F534" s="5" t="e">
        <f t="shared" si="112"/>
        <v>#N/A</v>
      </c>
      <c r="G534" s="5" t="e">
        <f t="shared" si="102"/>
        <v>#N/A</v>
      </c>
      <c r="H534" s="70" t="e">
        <f t="shared" si="103"/>
        <v>#N/A</v>
      </c>
      <c r="I534" s="5" t="str">
        <f t="shared" si="104"/>
        <v/>
      </c>
      <c r="J534" s="5" t="e">
        <f t="shared" si="105"/>
        <v>#N/A</v>
      </c>
      <c r="K534" s="5" t="e">
        <f t="shared" si="106"/>
        <v>#N/A</v>
      </c>
      <c r="L534" s="5" t="e">
        <f t="shared" si="107"/>
        <v>#N/A</v>
      </c>
      <c r="M534" t="e">
        <f t="shared" si="108"/>
        <v>#REF!</v>
      </c>
      <c r="N534" s="18" t="e">
        <f t="shared" si="109"/>
        <v>#N/A</v>
      </c>
    </row>
    <row r="535" spans="3:14" x14ac:dyDescent="0.25">
      <c r="C535" s="5" t="e">
        <f t="shared" si="110"/>
        <v>#N/A</v>
      </c>
      <c r="D535" s="5" t="e">
        <f t="shared" si="111"/>
        <v>#N/A</v>
      </c>
      <c r="E535" s="70"/>
      <c r="F535" s="5" t="e">
        <f t="shared" si="112"/>
        <v>#N/A</v>
      </c>
      <c r="G535" s="5" t="e">
        <f t="shared" si="102"/>
        <v>#N/A</v>
      </c>
      <c r="H535" s="70" t="e">
        <f t="shared" si="103"/>
        <v>#N/A</v>
      </c>
      <c r="I535" s="5" t="str">
        <f t="shared" si="104"/>
        <v/>
      </c>
      <c r="J535" s="5" t="e">
        <f t="shared" si="105"/>
        <v>#N/A</v>
      </c>
      <c r="K535" s="5" t="e">
        <f t="shared" si="106"/>
        <v>#N/A</v>
      </c>
      <c r="L535" s="5" t="e">
        <f t="shared" si="107"/>
        <v>#N/A</v>
      </c>
      <c r="M535" t="e">
        <f t="shared" si="108"/>
        <v>#REF!</v>
      </c>
      <c r="N535" s="18" t="e">
        <f t="shared" si="109"/>
        <v>#N/A</v>
      </c>
    </row>
    <row r="536" spans="3:14" x14ac:dyDescent="0.25">
      <c r="C536" s="5" t="e">
        <f t="shared" si="110"/>
        <v>#N/A</v>
      </c>
      <c r="D536" s="5" t="e">
        <f t="shared" si="111"/>
        <v>#N/A</v>
      </c>
      <c r="E536" s="70"/>
      <c r="F536" s="5" t="e">
        <f t="shared" si="112"/>
        <v>#N/A</v>
      </c>
      <c r="G536" s="5" t="e">
        <f t="shared" si="102"/>
        <v>#N/A</v>
      </c>
      <c r="H536" s="70" t="e">
        <f t="shared" si="103"/>
        <v>#N/A</v>
      </c>
      <c r="I536" s="5" t="str">
        <f t="shared" si="104"/>
        <v/>
      </c>
      <c r="J536" s="5" t="e">
        <f t="shared" si="105"/>
        <v>#N/A</v>
      </c>
      <c r="K536" s="5" t="e">
        <f t="shared" si="106"/>
        <v>#N/A</v>
      </c>
      <c r="L536" s="5" t="e">
        <f t="shared" si="107"/>
        <v>#N/A</v>
      </c>
      <c r="M536" t="e">
        <f t="shared" si="108"/>
        <v>#REF!</v>
      </c>
      <c r="N536" s="18" t="e">
        <f t="shared" si="109"/>
        <v>#N/A</v>
      </c>
    </row>
    <row r="537" spans="3:14" x14ac:dyDescent="0.25">
      <c r="C537" s="5" t="e">
        <f t="shared" si="110"/>
        <v>#N/A</v>
      </c>
      <c r="D537" s="5" t="e">
        <f t="shared" si="111"/>
        <v>#N/A</v>
      </c>
      <c r="E537" s="70"/>
      <c r="F537" s="5" t="e">
        <f t="shared" si="112"/>
        <v>#N/A</v>
      </c>
      <c r="G537" s="5" t="e">
        <f t="shared" si="102"/>
        <v>#N/A</v>
      </c>
      <c r="H537" s="70" t="e">
        <f t="shared" si="103"/>
        <v>#N/A</v>
      </c>
      <c r="I537" s="5" t="str">
        <f t="shared" si="104"/>
        <v/>
      </c>
      <c r="J537" s="5" t="e">
        <f t="shared" si="105"/>
        <v>#N/A</v>
      </c>
      <c r="K537" s="5" t="e">
        <f t="shared" si="106"/>
        <v>#N/A</v>
      </c>
      <c r="L537" s="5" t="e">
        <f t="shared" si="107"/>
        <v>#N/A</v>
      </c>
      <c r="M537" t="e">
        <f t="shared" si="108"/>
        <v>#REF!</v>
      </c>
      <c r="N537" s="18" t="e">
        <f t="shared" si="109"/>
        <v>#N/A</v>
      </c>
    </row>
    <row r="538" spans="3:14" x14ac:dyDescent="0.25">
      <c r="C538" s="5" t="e">
        <f t="shared" si="110"/>
        <v>#N/A</v>
      </c>
      <c r="D538" s="5" t="e">
        <f t="shared" si="111"/>
        <v>#N/A</v>
      </c>
      <c r="E538" s="70"/>
      <c r="F538" s="5" t="e">
        <f t="shared" si="112"/>
        <v>#N/A</v>
      </c>
      <c r="G538" s="5" t="e">
        <f t="shared" si="102"/>
        <v>#N/A</v>
      </c>
      <c r="H538" s="70" t="e">
        <f t="shared" si="103"/>
        <v>#N/A</v>
      </c>
      <c r="I538" s="5" t="str">
        <f t="shared" si="104"/>
        <v/>
      </c>
      <c r="J538" s="5" t="e">
        <f t="shared" si="105"/>
        <v>#N/A</v>
      </c>
      <c r="K538" s="5" t="e">
        <f t="shared" si="106"/>
        <v>#N/A</v>
      </c>
      <c r="L538" s="5" t="e">
        <f t="shared" si="107"/>
        <v>#N/A</v>
      </c>
      <c r="M538" t="e">
        <f t="shared" si="108"/>
        <v>#REF!</v>
      </c>
      <c r="N538" s="18" t="e">
        <f t="shared" si="109"/>
        <v>#N/A</v>
      </c>
    </row>
    <row r="539" spans="3:14" x14ac:dyDescent="0.25">
      <c r="C539" s="5" t="e">
        <f t="shared" si="110"/>
        <v>#N/A</v>
      </c>
      <c r="D539" s="5" t="e">
        <f t="shared" si="111"/>
        <v>#N/A</v>
      </c>
      <c r="E539" s="70"/>
      <c r="F539" s="5" t="e">
        <f t="shared" si="112"/>
        <v>#N/A</v>
      </c>
      <c r="G539" s="5" t="e">
        <f t="shared" si="102"/>
        <v>#N/A</v>
      </c>
      <c r="H539" s="70" t="e">
        <f t="shared" si="103"/>
        <v>#N/A</v>
      </c>
      <c r="I539" s="5" t="str">
        <f t="shared" si="104"/>
        <v/>
      </c>
      <c r="J539" s="5" t="e">
        <f t="shared" si="105"/>
        <v>#N/A</v>
      </c>
      <c r="K539" s="5" t="e">
        <f t="shared" si="106"/>
        <v>#N/A</v>
      </c>
      <c r="L539" s="5" t="e">
        <f t="shared" si="107"/>
        <v>#N/A</v>
      </c>
      <c r="M539" t="e">
        <f t="shared" si="108"/>
        <v>#REF!</v>
      </c>
      <c r="N539" s="18" t="e">
        <f t="shared" si="109"/>
        <v>#N/A</v>
      </c>
    </row>
    <row r="540" spans="3:14" x14ac:dyDescent="0.25">
      <c r="C540" s="5" t="e">
        <f t="shared" si="110"/>
        <v>#N/A</v>
      </c>
      <c r="D540" s="5" t="e">
        <f t="shared" si="111"/>
        <v>#N/A</v>
      </c>
      <c r="E540" s="70"/>
      <c r="F540" s="5" t="e">
        <f t="shared" si="112"/>
        <v>#N/A</v>
      </c>
      <c r="G540" s="5" t="e">
        <f t="shared" si="102"/>
        <v>#N/A</v>
      </c>
      <c r="H540" s="70" t="e">
        <f t="shared" si="103"/>
        <v>#N/A</v>
      </c>
      <c r="I540" s="5" t="str">
        <f t="shared" si="104"/>
        <v/>
      </c>
      <c r="J540" s="5" t="e">
        <f t="shared" si="105"/>
        <v>#N/A</v>
      </c>
      <c r="K540" s="5" t="e">
        <f t="shared" si="106"/>
        <v>#N/A</v>
      </c>
      <c r="L540" s="5" t="e">
        <f t="shared" si="107"/>
        <v>#N/A</v>
      </c>
      <c r="M540" t="e">
        <f t="shared" si="108"/>
        <v>#REF!</v>
      </c>
      <c r="N540" s="18" t="e">
        <f t="shared" si="109"/>
        <v>#N/A</v>
      </c>
    </row>
    <row r="541" spans="3:14" x14ac:dyDescent="0.25">
      <c r="C541" s="5" t="e">
        <f t="shared" si="110"/>
        <v>#N/A</v>
      </c>
      <c r="D541" s="5" t="e">
        <f t="shared" si="111"/>
        <v>#N/A</v>
      </c>
      <c r="E541" s="70"/>
      <c r="F541" s="5" t="e">
        <f t="shared" si="112"/>
        <v>#N/A</v>
      </c>
      <c r="G541" s="5" t="e">
        <f t="shared" si="102"/>
        <v>#N/A</v>
      </c>
      <c r="H541" s="70" t="e">
        <f t="shared" si="103"/>
        <v>#N/A</v>
      </c>
      <c r="I541" s="5" t="str">
        <f t="shared" si="104"/>
        <v/>
      </c>
      <c r="J541" s="5" t="e">
        <f t="shared" si="105"/>
        <v>#N/A</v>
      </c>
      <c r="K541" s="5" t="e">
        <f t="shared" si="106"/>
        <v>#N/A</v>
      </c>
      <c r="L541" s="5" t="e">
        <f t="shared" si="107"/>
        <v>#N/A</v>
      </c>
      <c r="M541" t="e">
        <f t="shared" si="108"/>
        <v>#REF!</v>
      </c>
      <c r="N541" s="18" t="e">
        <f t="shared" si="109"/>
        <v>#N/A</v>
      </c>
    </row>
    <row r="542" spans="3:14" x14ac:dyDescent="0.25">
      <c r="C542" s="5" t="e">
        <f t="shared" si="110"/>
        <v>#N/A</v>
      </c>
      <c r="D542" s="5" t="e">
        <f t="shared" si="111"/>
        <v>#N/A</v>
      </c>
      <c r="E542" s="70"/>
      <c r="F542" s="5" t="e">
        <f t="shared" si="112"/>
        <v>#N/A</v>
      </c>
      <c r="G542" s="5" t="e">
        <f t="shared" si="102"/>
        <v>#N/A</v>
      </c>
      <c r="H542" s="70" t="e">
        <f t="shared" si="103"/>
        <v>#N/A</v>
      </c>
      <c r="I542" s="5" t="str">
        <f t="shared" si="104"/>
        <v/>
      </c>
      <c r="J542" s="5" t="e">
        <f t="shared" si="105"/>
        <v>#N/A</v>
      </c>
      <c r="K542" s="5" t="e">
        <f t="shared" si="106"/>
        <v>#N/A</v>
      </c>
      <c r="L542" s="5" t="e">
        <f t="shared" si="107"/>
        <v>#N/A</v>
      </c>
      <c r="M542" t="e">
        <f t="shared" si="108"/>
        <v>#REF!</v>
      </c>
      <c r="N542" s="18" t="e">
        <f t="shared" si="109"/>
        <v>#N/A</v>
      </c>
    </row>
    <row r="543" spans="3:14" x14ac:dyDescent="0.25">
      <c r="C543" s="5" t="e">
        <f t="shared" si="110"/>
        <v>#N/A</v>
      </c>
      <c r="D543" s="5" t="e">
        <f t="shared" si="111"/>
        <v>#N/A</v>
      </c>
      <c r="E543" s="70"/>
      <c r="F543" s="5" t="e">
        <f t="shared" si="112"/>
        <v>#N/A</v>
      </c>
      <c r="G543" s="5" t="e">
        <f t="shared" si="102"/>
        <v>#N/A</v>
      </c>
      <c r="H543" s="70" t="e">
        <f t="shared" si="103"/>
        <v>#N/A</v>
      </c>
      <c r="I543" s="5" t="str">
        <f t="shared" si="104"/>
        <v/>
      </c>
      <c r="J543" s="5" t="e">
        <f t="shared" si="105"/>
        <v>#N/A</v>
      </c>
      <c r="K543" s="5" t="e">
        <f t="shared" si="106"/>
        <v>#N/A</v>
      </c>
      <c r="L543" s="5" t="e">
        <f t="shared" si="107"/>
        <v>#N/A</v>
      </c>
      <c r="M543" t="e">
        <f t="shared" si="108"/>
        <v>#REF!</v>
      </c>
      <c r="N543" s="18" t="e">
        <f t="shared" si="109"/>
        <v>#N/A</v>
      </c>
    </row>
    <row r="544" spans="3:14" x14ac:dyDescent="0.25">
      <c r="C544" s="5" t="e">
        <f t="shared" si="110"/>
        <v>#N/A</v>
      </c>
      <c r="D544" s="5" t="e">
        <f t="shared" si="111"/>
        <v>#N/A</v>
      </c>
      <c r="E544" s="70"/>
      <c r="F544" s="5" t="e">
        <f t="shared" si="112"/>
        <v>#N/A</v>
      </c>
      <c r="G544" s="5" t="e">
        <f t="shared" si="102"/>
        <v>#N/A</v>
      </c>
      <c r="H544" s="70" t="e">
        <f t="shared" si="103"/>
        <v>#N/A</v>
      </c>
      <c r="I544" s="5" t="str">
        <f t="shared" si="104"/>
        <v/>
      </c>
      <c r="J544" s="5" t="e">
        <f t="shared" si="105"/>
        <v>#N/A</v>
      </c>
      <c r="K544" s="5" t="e">
        <f t="shared" si="106"/>
        <v>#N/A</v>
      </c>
      <c r="L544" s="5" t="e">
        <f t="shared" si="107"/>
        <v>#N/A</v>
      </c>
      <c r="M544" t="e">
        <f t="shared" si="108"/>
        <v>#REF!</v>
      </c>
      <c r="N544" s="18" t="e">
        <f t="shared" si="109"/>
        <v>#N/A</v>
      </c>
    </row>
    <row r="545" spans="3:14" x14ac:dyDescent="0.25">
      <c r="C545" s="5" t="e">
        <f t="shared" si="110"/>
        <v>#N/A</v>
      </c>
      <c r="D545" s="5" t="e">
        <f t="shared" si="111"/>
        <v>#N/A</v>
      </c>
      <c r="E545" s="70"/>
      <c r="F545" s="5" t="e">
        <f t="shared" si="112"/>
        <v>#N/A</v>
      </c>
      <c r="G545" s="5" t="e">
        <f t="shared" si="102"/>
        <v>#N/A</v>
      </c>
      <c r="H545" s="70" t="e">
        <f t="shared" si="103"/>
        <v>#N/A</v>
      </c>
      <c r="I545" s="5" t="str">
        <f t="shared" si="104"/>
        <v/>
      </c>
      <c r="J545" s="5" t="e">
        <f t="shared" si="105"/>
        <v>#N/A</v>
      </c>
      <c r="K545" s="5" t="e">
        <f t="shared" si="106"/>
        <v>#N/A</v>
      </c>
      <c r="L545" s="5" t="e">
        <f t="shared" si="107"/>
        <v>#N/A</v>
      </c>
      <c r="M545" t="e">
        <f t="shared" si="108"/>
        <v>#REF!</v>
      </c>
      <c r="N545" s="18" t="e">
        <f t="shared" si="109"/>
        <v>#N/A</v>
      </c>
    </row>
    <row r="546" spans="3:14" x14ac:dyDescent="0.25">
      <c r="C546" s="5" t="e">
        <f t="shared" si="110"/>
        <v>#N/A</v>
      </c>
      <c r="D546" s="5" t="e">
        <f t="shared" si="111"/>
        <v>#N/A</v>
      </c>
      <c r="E546" s="70"/>
      <c r="F546" s="5" t="e">
        <f t="shared" si="112"/>
        <v>#N/A</v>
      </c>
      <c r="G546" s="5" t="e">
        <f t="shared" si="102"/>
        <v>#N/A</v>
      </c>
      <c r="H546" s="70" t="e">
        <f t="shared" si="103"/>
        <v>#N/A</v>
      </c>
      <c r="I546" s="5" t="str">
        <f t="shared" si="104"/>
        <v/>
      </c>
      <c r="J546" s="5" t="e">
        <f t="shared" si="105"/>
        <v>#N/A</v>
      </c>
      <c r="K546" s="5" t="e">
        <f t="shared" si="106"/>
        <v>#N/A</v>
      </c>
      <c r="L546" s="5" t="e">
        <f t="shared" si="107"/>
        <v>#N/A</v>
      </c>
      <c r="M546" t="e">
        <f t="shared" si="108"/>
        <v>#REF!</v>
      </c>
      <c r="N546" s="18" t="e">
        <f t="shared" si="109"/>
        <v>#N/A</v>
      </c>
    </row>
    <row r="547" spans="3:14" x14ac:dyDescent="0.25">
      <c r="C547" s="5" t="e">
        <f t="shared" si="110"/>
        <v>#N/A</v>
      </c>
      <c r="D547" s="5" t="e">
        <f t="shared" si="111"/>
        <v>#N/A</v>
      </c>
      <c r="E547" s="70"/>
      <c r="F547" s="5" t="e">
        <f t="shared" si="112"/>
        <v>#N/A</v>
      </c>
      <c r="G547" s="5" t="e">
        <f t="shared" si="102"/>
        <v>#N/A</v>
      </c>
      <c r="H547" s="70" t="e">
        <f t="shared" si="103"/>
        <v>#N/A</v>
      </c>
      <c r="I547" s="5" t="str">
        <f t="shared" si="104"/>
        <v/>
      </c>
      <c r="J547" s="5" t="e">
        <f t="shared" si="105"/>
        <v>#N/A</v>
      </c>
      <c r="K547" s="5" t="e">
        <f t="shared" si="106"/>
        <v>#N/A</v>
      </c>
      <c r="L547" s="5" t="e">
        <f t="shared" si="107"/>
        <v>#N/A</v>
      </c>
      <c r="M547" t="e">
        <f t="shared" si="108"/>
        <v>#REF!</v>
      </c>
      <c r="N547" s="18" t="e">
        <f t="shared" si="109"/>
        <v>#N/A</v>
      </c>
    </row>
    <row r="548" spans="3:14" x14ac:dyDescent="0.25">
      <c r="C548" s="5" t="e">
        <f t="shared" si="110"/>
        <v>#N/A</v>
      </c>
      <c r="D548" s="5" t="e">
        <f t="shared" si="111"/>
        <v>#N/A</v>
      </c>
      <c r="E548" s="70"/>
      <c r="F548" s="5" t="e">
        <f t="shared" si="112"/>
        <v>#N/A</v>
      </c>
      <c r="G548" s="5" t="e">
        <f t="shared" si="102"/>
        <v>#N/A</v>
      </c>
      <c r="H548" s="70" t="e">
        <f t="shared" si="103"/>
        <v>#N/A</v>
      </c>
      <c r="I548" s="5" t="str">
        <f t="shared" si="104"/>
        <v/>
      </c>
      <c r="J548" s="5" t="e">
        <f t="shared" si="105"/>
        <v>#N/A</v>
      </c>
      <c r="K548" s="5" t="e">
        <f t="shared" si="106"/>
        <v>#N/A</v>
      </c>
      <c r="L548" s="5" t="e">
        <f t="shared" si="107"/>
        <v>#N/A</v>
      </c>
      <c r="M548" t="e">
        <f t="shared" si="108"/>
        <v>#REF!</v>
      </c>
      <c r="N548" s="18" t="e">
        <f t="shared" si="109"/>
        <v>#N/A</v>
      </c>
    </row>
    <row r="549" spans="3:14" x14ac:dyDescent="0.25">
      <c r="C549" s="5" t="e">
        <f t="shared" si="110"/>
        <v>#N/A</v>
      </c>
      <c r="D549" s="5" t="e">
        <f t="shared" si="111"/>
        <v>#N/A</v>
      </c>
      <c r="E549" s="70"/>
      <c r="F549" s="5" t="e">
        <f t="shared" si="112"/>
        <v>#N/A</v>
      </c>
      <c r="G549" s="5" t="e">
        <f t="shared" si="102"/>
        <v>#N/A</v>
      </c>
      <c r="H549" s="70" t="e">
        <f t="shared" si="103"/>
        <v>#N/A</v>
      </c>
      <c r="I549" s="5" t="str">
        <f t="shared" si="104"/>
        <v/>
      </c>
      <c r="J549" s="5" t="e">
        <f t="shared" si="105"/>
        <v>#N/A</v>
      </c>
      <c r="K549" s="5" t="e">
        <f t="shared" si="106"/>
        <v>#N/A</v>
      </c>
      <c r="L549" s="5" t="e">
        <f t="shared" si="107"/>
        <v>#N/A</v>
      </c>
      <c r="M549" t="e">
        <f t="shared" si="108"/>
        <v>#REF!</v>
      </c>
      <c r="N549" s="18" t="e">
        <f t="shared" si="109"/>
        <v>#N/A</v>
      </c>
    </row>
    <row r="550" spans="3:14" x14ac:dyDescent="0.25">
      <c r="C550" s="5" t="e">
        <f t="shared" si="110"/>
        <v>#N/A</v>
      </c>
      <c r="D550" s="5" t="e">
        <f t="shared" si="111"/>
        <v>#N/A</v>
      </c>
      <c r="E550" s="70"/>
      <c r="F550" s="5" t="e">
        <f t="shared" si="112"/>
        <v>#N/A</v>
      </c>
      <c r="G550" s="5" t="e">
        <f t="shared" si="102"/>
        <v>#N/A</v>
      </c>
      <c r="H550" s="70" t="e">
        <f t="shared" si="103"/>
        <v>#N/A</v>
      </c>
      <c r="I550" s="5" t="str">
        <f t="shared" si="104"/>
        <v/>
      </c>
      <c r="J550" s="5" t="e">
        <f t="shared" si="105"/>
        <v>#N/A</v>
      </c>
      <c r="K550" s="5" t="e">
        <f t="shared" si="106"/>
        <v>#N/A</v>
      </c>
      <c r="L550" s="5" t="e">
        <f t="shared" si="107"/>
        <v>#N/A</v>
      </c>
      <c r="M550" t="e">
        <f t="shared" si="108"/>
        <v>#REF!</v>
      </c>
      <c r="N550" s="18" t="e">
        <f t="shared" si="109"/>
        <v>#N/A</v>
      </c>
    </row>
    <row r="551" spans="3:14" x14ac:dyDescent="0.25">
      <c r="C551" s="5" t="e">
        <f t="shared" si="110"/>
        <v>#N/A</v>
      </c>
      <c r="D551" s="5" t="e">
        <f t="shared" si="111"/>
        <v>#N/A</v>
      </c>
      <c r="E551" s="70"/>
      <c r="F551" s="5" t="e">
        <f t="shared" si="112"/>
        <v>#N/A</v>
      </c>
      <c r="G551" s="5" t="e">
        <f t="shared" si="102"/>
        <v>#N/A</v>
      </c>
      <c r="H551" s="70" t="e">
        <f t="shared" si="103"/>
        <v>#N/A</v>
      </c>
      <c r="I551" s="5" t="str">
        <f t="shared" si="104"/>
        <v/>
      </c>
      <c r="J551" s="5" t="e">
        <f t="shared" si="105"/>
        <v>#N/A</v>
      </c>
      <c r="K551" s="5" t="e">
        <f t="shared" si="106"/>
        <v>#N/A</v>
      </c>
      <c r="L551" s="5" t="e">
        <f t="shared" si="107"/>
        <v>#N/A</v>
      </c>
      <c r="M551" t="e">
        <f t="shared" si="108"/>
        <v>#REF!</v>
      </c>
      <c r="N551" s="18" t="e">
        <f t="shared" si="109"/>
        <v>#N/A</v>
      </c>
    </row>
    <row r="552" spans="3:14" x14ac:dyDescent="0.25">
      <c r="C552" s="5" t="e">
        <f t="shared" si="110"/>
        <v>#N/A</v>
      </c>
      <c r="D552" s="5" t="e">
        <f t="shared" si="111"/>
        <v>#N/A</v>
      </c>
      <c r="E552" s="70"/>
      <c r="F552" s="5" t="e">
        <f t="shared" si="112"/>
        <v>#N/A</v>
      </c>
      <c r="G552" s="5" t="e">
        <f t="shared" si="102"/>
        <v>#N/A</v>
      </c>
      <c r="H552" s="70" t="e">
        <f t="shared" si="103"/>
        <v>#N/A</v>
      </c>
      <c r="I552" s="5" t="str">
        <f t="shared" si="104"/>
        <v/>
      </c>
      <c r="J552" s="5" t="e">
        <f t="shared" si="105"/>
        <v>#N/A</v>
      </c>
      <c r="K552" s="5" t="e">
        <f t="shared" si="106"/>
        <v>#N/A</v>
      </c>
      <c r="L552" s="5" t="e">
        <f t="shared" si="107"/>
        <v>#N/A</v>
      </c>
      <c r="M552" t="e">
        <f t="shared" si="108"/>
        <v>#REF!</v>
      </c>
      <c r="N552" s="18" t="e">
        <f t="shared" si="109"/>
        <v>#N/A</v>
      </c>
    </row>
    <row r="553" spans="3:14" x14ac:dyDescent="0.25">
      <c r="C553" s="5" t="e">
        <f t="shared" si="110"/>
        <v>#N/A</v>
      </c>
      <c r="D553" s="5" t="e">
        <f t="shared" si="111"/>
        <v>#N/A</v>
      </c>
      <c r="E553" s="70"/>
      <c r="F553" s="5" t="e">
        <f t="shared" si="112"/>
        <v>#N/A</v>
      </c>
      <c r="G553" s="5" t="e">
        <f t="shared" si="102"/>
        <v>#N/A</v>
      </c>
      <c r="H553" s="70" t="e">
        <f t="shared" si="103"/>
        <v>#N/A</v>
      </c>
      <c r="I553" s="5" t="str">
        <f t="shared" si="104"/>
        <v/>
      </c>
      <c r="J553" s="5" t="e">
        <f t="shared" si="105"/>
        <v>#N/A</v>
      </c>
      <c r="K553" s="5" t="e">
        <f t="shared" si="106"/>
        <v>#N/A</v>
      </c>
      <c r="L553" s="5" t="e">
        <f t="shared" si="107"/>
        <v>#N/A</v>
      </c>
      <c r="M553" t="e">
        <f t="shared" si="108"/>
        <v>#REF!</v>
      </c>
      <c r="N553" s="18" t="e">
        <f t="shared" si="109"/>
        <v>#N/A</v>
      </c>
    </row>
    <row r="554" spans="3:14" x14ac:dyDescent="0.25">
      <c r="C554" s="5" t="e">
        <f t="shared" si="110"/>
        <v>#N/A</v>
      </c>
      <c r="D554" s="5" t="e">
        <f t="shared" si="111"/>
        <v>#N/A</v>
      </c>
      <c r="E554" s="70"/>
      <c r="F554" s="5" t="e">
        <f t="shared" si="112"/>
        <v>#N/A</v>
      </c>
      <c r="G554" s="5" t="e">
        <f t="shared" si="102"/>
        <v>#N/A</v>
      </c>
      <c r="H554" s="70" t="e">
        <f t="shared" si="103"/>
        <v>#N/A</v>
      </c>
      <c r="I554" s="5" t="str">
        <f t="shared" si="104"/>
        <v/>
      </c>
      <c r="J554" s="5" t="e">
        <f t="shared" si="105"/>
        <v>#N/A</v>
      </c>
      <c r="K554" s="5" t="e">
        <f t="shared" si="106"/>
        <v>#N/A</v>
      </c>
      <c r="L554" s="5" t="e">
        <f t="shared" si="107"/>
        <v>#N/A</v>
      </c>
      <c r="M554" t="e">
        <f t="shared" si="108"/>
        <v>#REF!</v>
      </c>
      <c r="N554" s="18" t="e">
        <f t="shared" si="109"/>
        <v>#N/A</v>
      </c>
    </row>
    <row r="555" spans="3:14" x14ac:dyDescent="0.25">
      <c r="C555" s="5" t="e">
        <f t="shared" si="110"/>
        <v>#N/A</v>
      </c>
      <c r="D555" s="5" t="e">
        <f t="shared" si="111"/>
        <v>#N/A</v>
      </c>
      <c r="E555" s="70"/>
      <c r="F555" s="5" t="e">
        <f t="shared" si="112"/>
        <v>#N/A</v>
      </c>
      <c r="G555" s="5" t="e">
        <f t="shared" si="102"/>
        <v>#N/A</v>
      </c>
      <c r="H555" s="70" t="e">
        <f t="shared" si="103"/>
        <v>#N/A</v>
      </c>
      <c r="I555" s="5" t="str">
        <f t="shared" si="104"/>
        <v/>
      </c>
      <c r="J555" s="5" t="e">
        <f t="shared" si="105"/>
        <v>#N/A</v>
      </c>
      <c r="K555" s="5" t="e">
        <f t="shared" si="106"/>
        <v>#N/A</v>
      </c>
      <c r="L555" s="5" t="e">
        <f t="shared" si="107"/>
        <v>#N/A</v>
      </c>
      <c r="M555" t="e">
        <f t="shared" si="108"/>
        <v>#REF!</v>
      </c>
      <c r="N555" s="18" t="e">
        <f t="shared" si="109"/>
        <v>#N/A</v>
      </c>
    </row>
    <row r="556" spans="3:14" x14ac:dyDescent="0.25">
      <c r="C556" s="5" t="e">
        <f t="shared" si="110"/>
        <v>#N/A</v>
      </c>
      <c r="D556" s="5" t="e">
        <f t="shared" si="111"/>
        <v>#N/A</v>
      </c>
      <c r="E556" s="70"/>
      <c r="F556" s="5" t="e">
        <f t="shared" si="112"/>
        <v>#N/A</v>
      </c>
      <c r="G556" s="5" t="e">
        <f t="shared" si="102"/>
        <v>#N/A</v>
      </c>
      <c r="H556" s="70" t="e">
        <f t="shared" si="103"/>
        <v>#N/A</v>
      </c>
      <c r="I556" s="5" t="str">
        <f t="shared" si="104"/>
        <v/>
      </c>
      <c r="J556" s="5" t="e">
        <f t="shared" si="105"/>
        <v>#N/A</v>
      </c>
      <c r="K556" s="5" t="e">
        <f t="shared" si="106"/>
        <v>#N/A</v>
      </c>
      <c r="L556" s="5" t="e">
        <f t="shared" si="107"/>
        <v>#N/A</v>
      </c>
      <c r="M556" t="e">
        <f t="shared" si="108"/>
        <v>#REF!</v>
      </c>
      <c r="N556" s="18" t="e">
        <f t="shared" si="109"/>
        <v>#N/A</v>
      </c>
    </row>
    <row r="557" spans="3:14" x14ac:dyDescent="0.25">
      <c r="C557" s="5" t="e">
        <f t="shared" si="110"/>
        <v>#N/A</v>
      </c>
      <c r="D557" s="5" t="e">
        <f t="shared" si="111"/>
        <v>#N/A</v>
      </c>
      <c r="E557" s="70"/>
      <c r="F557" s="5" t="e">
        <f t="shared" si="112"/>
        <v>#N/A</v>
      </c>
      <c r="G557" s="5" t="e">
        <f t="shared" si="102"/>
        <v>#N/A</v>
      </c>
      <c r="H557" s="70" t="e">
        <f t="shared" si="103"/>
        <v>#N/A</v>
      </c>
      <c r="I557" s="5" t="str">
        <f t="shared" si="104"/>
        <v/>
      </c>
      <c r="J557" s="5" t="e">
        <f t="shared" si="105"/>
        <v>#N/A</v>
      </c>
      <c r="K557" s="5" t="e">
        <f t="shared" si="106"/>
        <v>#N/A</v>
      </c>
      <c r="L557" s="5" t="e">
        <f t="shared" si="107"/>
        <v>#N/A</v>
      </c>
      <c r="M557" t="e">
        <f t="shared" si="108"/>
        <v>#REF!</v>
      </c>
      <c r="N557" s="18" t="e">
        <f t="shared" si="109"/>
        <v>#N/A</v>
      </c>
    </row>
    <row r="558" spans="3:14" x14ac:dyDescent="0.25">
      <c r="C558" s="5" t="e">
        <f t="shared" si="110"/>
        <v>#N/A</v>
      </c>
      <c r="D558" s="5" t="e">
        <f t="shared" si="111"/>
        <v>#N/A</v>
      </c>
      <c r="E558" s="70"/>
      <c r="F558" s="5" t="e">
        <f t="shared" si="112"/>
        <v>#N/A</v>
      </c>
      <c r="G558" s="5" t="e">
        <f t="shared" si="102"/>
        <v>#N/A</v>
      </c>
      <c r="H558" s="70" t="e">
        <f t="shared" si="103"/>
        <v>#N/A</v>
      </c>
      <c r="I558" s="5" t="str">
        <f t="shared" si="104"/>
        <v/>
      </c>
      <c r="J558" s="5" t="e">
        <f t="shared" si="105"/>
        <v>#N/A</v>
      </c>
      <c r="K558" s="5" t="e">
        <f t="shared" si="106"/>
        <v>#N/A</v>
      </c>
      <c r="L558" s="5" t="e">
        <f t="shared" si="107"/>
        <v>#N/A</v>
      </c>
      <c r="M558" t="e">
        <f t="shared" si="108"/>
        <v>#REF!</v>
      </c>
      <c r="N558" s="18" t="e">
        <f t="shared" si="109"/>
        <v>#N/A</v>
      </c>
    </row>
    <row r="559" spans="3:14" x14ac:dyDescent="0.25">
      <c r="C559" s="5" t="e">
        <f t="shared" si="110"/>
        <v>#N/A</v>
      </c>
      <c r="D559" s="5" t="e">
        <f t="shared" si="111"/>
        <v>#N/A</v>
      </c>
      <c r="E559" s="70"/>
      <c r="F559" s="5" t="e">
        <f t="shared" si="112"/>
        <v>#N/A</v>
      </c>
      <c r="G559" s="5" t="e">
        <f t="shared" si="102"/>
        <v>#N/A</v>
      </c>
      <c r="H559" s="70" t="e">
        <f t="shared" si="103"/>
        <v>#N/A</v>
      </c>
      <c r="I559" s="5" t="str">
        <f t="shared" si="104"/>
        <v/>
      </c>
      <c r="J559" s="5" t="e">
        <f t="shared" si="105"/>
        <v>#N/A</v>
      </c>
      <c r="K559" s="5" t="e">
        <f t="shared" si="106"/>
        <v>#N/A</v>
      </c>
      <c r="L559" s="5" t="e">
        <f t="shared" si="107"/>
        <v>#N/A</v>
      </c>
      <c r="M559" t="e">
        <f t="shared" si="108"/>
        <v>#REF!</v>
      </c>
      <c r="N559" s="18" t="e">
        <f t="shared" si="109"/>
        <v>#N/A</v>
      </c>
    </row>
    <row r="560" spans="3:14" x14ac:dyDescent="0.25">
      <c r="C560" s="5" t="e">
        <f t="shared" si="110"/>
        <v>#N/A</v>
      </c>
      <c r="D560" s="5" t="e">
        <f t="shared" si="111"/>
        <v>#N/A</v>
      </c>
      <c r="E560" s="70"/>
      <c r="F560" s="5" t="e">
        <f t="shared" si="112"/>
        <v>#N/A</v>
      </c>
      <c r="G560" s="5" t="e">
        <f t="shared" si="102"/>
        <v>#N/A</v>
      </c>
      <c r="H560" s="70" t="e">
        <f t="shared" si="103"/>
        <v>#N/A</v>
      </c>
      <c r="I560" s="5" t="str">
        <f t="shared" si="104"/>
        <v/>
      </c>
      <c r="J560" s="5" t="e">
        <f t="shared" si="105"/>
        <v>#N/A</v>
      </c>
      <c r="K560" s="5" t="e">
        <f t="shared" si="106"/>
        <v>#N/A</v>
      </c>
      <c r="L560" s="5" t="e">
        <f t="shared" si="107"/>
        <v>#N/A</v>
      </c>
      <c r="M560" t="e">
        <f t="shared" si="108"/>
        <v>#REF!</v>
      </c>
      <c r="N560" s="18" t="e">
        <f t="shared" si="109"/>
        <v>#N/A</v>
      </c>
    </row>
    <row r="561" spans="3:14" x14ac:dyDescent="0.25">
      <c r="C561" s="5" t="e">
        <f t="shared" si="110"/>
        <v>#N/A</v>
      </c>
      <c r="D561" s="5" t="e">
        <f t="shared" si="111"/>
        <v>#N/A</v>
      </c>
      <c r="E561" s="70"/>
      <c r="F561" s="5" t="e">
        <f t="shared" si="112"/>
        <v>#N/A</v>
      </c>
      <c r="G561" s="5" t="e">
        <f t="shared" si="102"/>
        <v>#N/A</v>
      </c>
      <c r="H561" s="70" t="e">
        <f t="shared" si="103"/>
        <v>#N/A</v>
      </c>
      <c r="I561" s="5" t="str">
        <f t="shared" si="104"/>
        <v/>
      </c>
      <c r="J561" s="5" t="e">
        <f t="shared" si="105"/>
        <v>#N/A</v>
      </c>
      <c r="K561" s="5" t="e">
        <f t="shared" si="106"/>
        <v>#N/A</v>
      </c>
      <c r="L561" s="5" t="e">
        <f t="shared" si="107"/>
        <v>#N/A</v>
      </c>
      <c r="M561" t="e">
        <f t="shared" si="108"/>
        <v>#REF!</v>
      </c>
      <c r="N561" s="18" t="e">
        <f t="shared" si="109"/>
        <v>#N/A</v>
      </c>
    </row>
    <row r="562" spans="3:14" x14ac:dyDescent="0.25">
      <c r="C562" s="5" t="e">
        <f t="shared" si="110"/>
        <v>#N/A</v>
      </c>
      <c r="D562" s="5" t="e">
        <f t="shared" si="111"/>
        <v>#N/A</v>
      </c>
      <c r="E562" s="70"/>
      <c r="F562" s="5" t="e">
        <f t="shared" si="112"/>
        <v>#N/A</v>
      </c>
      <c r="G562" s="5" t="e">
        <f t="shared" si="102"/>
        <v>#N/A</v>
      </c>
      <c r="H562" s="70" t="e">
        <f t="shared" si="103"/>
        <v>#N/A</v>
      </c>
      <c r="I562" s="5" t="str">
        <f t="shared" si="104"/>
        <v/>
      </c>
      <c r="J562" s="5" t="e">
        <f t="shared" si="105"/>
        <v>#N/A</v>
      </c>
      <c r="K562" s="5" t="e">
        <f t="shared" si="106"/>
        <v>#N/A</v>
      </c>
      <c r="L562" s="5" t="e">
        <f t="shared" si="107"/>
        <v>#N/A</v>
      </c>
      <c r="M562" t="e">
        <f t="shared" si="108"/>
        <v>#REF!</v>
      </c>
      <c r="N562" s="18" t="e">
        <f t="shared" si="109"/>
        <v>#N/A</v>
      </c>
    </row>
    <row r="563" spans="3:14" x14ac:dyDescent="0.25">
      <c r="C563" s="5" t="e">
        <f t="shared" si="110"/>
        <v>#N/A</v>
      </c>
      <c r="D563" s="5" t="e">
        <f t="shared" si="111"/>
        <v>#N/A</v>
      </c>
      <c r="E563" s="70"/>
      <c r="F563" s="5" t="e">
        <f t="shared" si="112"/>
        <v>#N/A</v>
      </c>
      <c r="G563" s="5" t="e">
        <f t="shared" si="102"/>
        <v>#N/A</v>
      </c>
      <c r="H563" s="70" t="e">
        <f t="shared" si="103"/>
        <v>#N/A</v>
      </c>
      <c r="I563" s="5" t="str">
        <f t="shared" si="104"/>
        <v/>
      </c>
      <c r="J563" s="5" t="e">
        <f t="shared" si="105"/>
        <v>#N/A</v>
      </c>
      <c r="K563" s="5" t="e">
        <f t="shared" si="106"/>
        <v>#N/A</v>
      </c>
      <c r="L563" s="5" t="e">
        <f t="shared" si="107"/>
        <v>#N/A</v>
      </c>
      <c r="M563" t="e">
        <f t="shared" si="108"/>
        <v>#REF!</v>
      </c>
      <c r="N563" s="18" t="e">
        <f t="shared" si="109"/>
        <v>#N/A</v>
      </c>
    </row>
    <row r="564" spans="3:14" x14ac:dyDescent="0.25">
      <c r="C564" s="5" t="e">
        <f t="shared" si="110"/>
        <v>#N/A</v>
      </c>
      <c r="D564" s="5" t="e">
        <f t="shared" si="111"/>
        <v>#N/A</v>
      </c>
      <c r="E564" s="70"/>
      <c r="F564" s="5" t="e">
        <f t="shared" si="112"/>
        <v>#N/A</v>
      </c>
      <c r="G564" s="5" t="e">
        <f t="shared" si="102"/>
        <v>#N/A</v>
      </c>
      <c r="H564" s="70" t="e">
        <f t="shared" si="103"/>
        <v>#N/A</v>
      </c>
      <c r="I564" s="5" t="str">
        <f t="shared" si="104"/>
        <v/>
      </c>
      <c r="J564" s="5" t="e">
        <f t="shared" si="105"/>
        <v>#N/A</v>
      </c>
      <c r="K564" s="5" t="e">
        <f t="shared" si="106"/>
        <v>#N/A</v>
      </c>
      <c r="L564" s="5" t="e">
        <f t="shared" si="107"/>
        <v>#N/A</v>
      </c>
      <c r="M564" t="e">
        <f t="shared" si="108"/>
        <v>#REF!</v>
      </c>
      <c r="N564" s="18" t="e">
        <f t="shared" si="109"/>
        <v>#N/A</v>
      </c>
    </row>
    <row r="565" spans="3:14" x14ac:dyDescent="0.25">
      <c r="C565" s="5" t="e">
        <f t="shared" si="110"/>
        <v>#N/A</v>
      </c>
      <c r="D565" s="5" t="e">
        <f t="shared" si="111"/>
        <v>#N/A</v>
      </c>
      <c r="E565" s="70"/>
      <c r="F565" s="5" t="e">
        <f t="shared" si="112"/>
        <v>#N/A</v>
      </c>
      <c r="G565" s="5" t="e">
        <f t="shared" ref="G565:G628" si="113">IF(E565="упр","",IF(E565=0,F565,IF(E565="1,2,3","L1,L2,L3","L"&amp;E565)))</f>
        <v>#N/A</v>
      </c>
      <c r="H565" s="70" t="e">
        <f t="shared" ref="H565:H628" si="114">VLOOKUP(D565,Исходные_данные,5,FALSE)</f>
        <v>#N/A</v>
      </c>
      <c r="I565" s="5" t="str">
        <f t="shared" ref="I565:I628" si="115">IFERROR(VLOOKUP(D565,Исходные_данные,36,FALSE),"")</f>
        <v/>
      </c>
      <c r="J565" s="5" t="e">
        <f t="shared" ref="J565:J628" si="116">VLOOKUP(D565,Исходные_данные,46,FALSE)</f>
        <v>#N/A</v>
      </c>
      <c r="K565" s="5" t="e">
        <f t="shared" ref="K565:K628" si="117">VLOOKUP(D565,Исходные_данные,16,FALSE)</f>
        <v>#N/A</v>
      </c>
      <c r="L565" s="5" t="e">
        <f t="shared" ref="L565:L628" si="118">H565*K565</f>
        <v>#N/A</v>
      </c>
      <c r="M565" t="e">
        <f t="shared" ref="M565:M628" si="119">IF(ISBLANK(E565),M564,E565)</f>
        <v>#REF!</v>
      </c>
      <c r="N565" s="18" t="e">
        <f t="shared" ref="N565:N628" si="120">C565&amp;G565</f>
        <v>#N/A</v>
      </c>
    </row>
    <row r="566" spans="3:14" x14ac:dyDescent="0.25">
      <c r="C566" s="5" t="e">
        <f t="shared" si="110"/>
        <v>#N/A</v>
      </c>
      <c r="D566" s="5" t="e">
        <f t="shared" si="111"/>
        <v>#N/A</v>
      </c>
      <c r="E566" s="70"/>
      <c r="F566" s="5" t="e">
        <f t="shared" si="112"/>
        <v>#N/A</v>
      </c>
      <c r="G566" s="5" t="e">
        <f t="shared" si="113"/>
        <v>#N/A</v>
      </c>
      <c r="H566" s="70" t="e">
        <f t="shared" si="114"/>
        <v>#N/A</v>
      </c>
      <c r="I566" s="5" t="str">
        <f t="shared" si="115"/>
        <v/>
      </c>
      <c r="J566" s="5" t="e">
        <f t="shared" si="116"/>
        <v>#N/A</v>
      </c>
      <c r="K566" s="5" t="e">
        <f t="shared" si="117"/>
        <v>#N/A</v>
      </c>
      <c r="L566" s="5" t="e">
        <f t="shared" si="118"/>
        <v>#N/A</v>
      </c>
      <c r="M566" t="e">
        <f t="shared" si="119"/>
        <v>#REF!</v>
      </c>
      <c r="N566" s="18" t="e">
        <f t="shared" si="120"/>
        <v>#N/A</v>
      </c>
    </row>
    <row r="567" spans="3:14" x14ac:dyDescent="0.25">
      <c r="C567" s="5" t="e">
        <f t="shared" si="110"/>
        <v>#N/A</v>
      </c>
      <c r="D567" s="5" t="e">
        <f t="shared" si="111"/>
        <v>#N/A</v>
      </c>
      <c r="E567" s="70"/>
      <c r="F567" s="5" t="e">
        <f t="shared" si="112"/>
        <v>#N/A</v>
      </c>
      <c r="G567" s="5" t="e">
        <f t="shared" si="113"/>
        <v>#N/A</v>
      </c>
      <c r="H567" s="70" t="e">
        <f t="shared" si="114"/>
        <v>#N/A</v>
      </c>
      <c r="I567" s="5" t="str">
        <f t="shared" si="115"/>
        <v/>
      </c>
      <c r="J567" s="5" t="e">
        <f t="shared" si="116"/>
        <v>#N/A</v>
      </c>
      <c r="K567" s="5" t="e">
        <f t="shared" si="117"/>
        <v>#N/A</v>
      </c>
      <c r="L567" s="5" t="e">
        <f t="shared" si="118"/>
        <v>#N/A</v>
      </c>
      <c r="M567" t="e">
        <f t="shared" si="119"/>
        <v>#REF!</v>
      </c>
      <c r="N567" s="18" t="e">
        <f t="shared" si="120"/>
        <v>#N/A</v>
      </c>
    </row>
    <row r="568" spans="3:14" x14ac:dyDescent="0.25">
      <c r="C568" s="5" t="e">
        <f t="shared" si="110"/>
        <v>#N/A</v>
      </c>
      <c r="D568" s="5" t="e">
        <f t="shared" si="111"/>
        <v>#N/A</v>
      </c>
      <c r="E568" s="70"/>
      <c r="F568" s="5" t="e">
        <f t="shared" si="112"/>
        <v>#N/A</v>
      </c>
      <c r="G568" s="5" t="e">
        <f t="shared" si="113"/>
        <v>#N/A</v>
      </c>
      <c r="H568" s="70" t="e">
        <f t="shared" si="114"/>
        <v>#N/A</v>
      </c>
      <c r="I568" s="5" t="str">
        <f t="shared" si="115"/>
        <v/>
      </c>
      <c r="J568" s="5" t="e">
        <f t="shared" si="116"/>
        <v>#N/A</v>
      </c>
      <c r="K568" s="5" t="e">
        <f t="shared" si="117"/>
        <v>#N/A</v>
      </c>
      <c r="L568" s="5" t="e">
        <f t="shared" si="118"/>
        <v>#N/A</v>
      </c>
      <c r="M568" t="e">
        <f t="shared" si="119"/>
        <v>#REF!</v>
      </c>
      <c r="N568" s="18" t="e">
        <f t="shared" si="120"/>
        <v>#N/A</v>
      </c>
    </row>
    <row r="569" spans="3:14" x14ac:dyDescent="0.25">
      <c r="C569" s="5" t="e">
        <f t="shared" si="110"/>
        <v>#N/A</v>
      </c>
      <c r="D569" s="5" t="e">
        <f t="shared" si="111"/>
        <v>#N/A</v>
      </c>
      <c r="E569" s="70"/>
      <c r="F569" s="5" t="e">
        <f t="shared" si="112"/>
        <v>#N/A</v>
      </c>
      <c r="G569" s="5" t="e">
        <f t="shared" si="113"/>
        <v>#N/A</v>
      </c>
      <c r="H569" s="70" t="e">
        <f t="shared" si="114"/>
        <v>#N/A</v>
      </c>
      <c r="I569" s="5" t="str">
        <f t="shared" si="115"/>
        <v/>
      </c>
      <c r="J569" s="5" t="e">
        <f t="shared" si="116"/>
        <v>#N/A</v>
      </c>
      <c r="K569" s="5" t="e">
        <f t="shared" si="117"/>
        <v>#N/A</v>
      </c>
      <c r="L569" s="5" t="e">
        <f t="shared" si="118"/>
        <v>#N/A</v>
      </c>
      <c r="M569" t="e">
        <f t="shared" si="119"/>
        <v>#REF!</v>
      </c>
      <c r="N569" s="18" t="e">
        <f t="shared" si="120"/>
        <v>#N/A</v>
      </c>
    </row>
    <row r="570" spans="3:14" x14ac:dyDescent="0.25">
      <c r="C570" s="5" t="e">
        <f t="shared" si="110"/>
        <v>#N/A</v>
      </c>
      <c r="D570" s="5" t="e">
        <f t="shared" si="111"/>
        <v>#N/A</v>
      </c>
      <c r="E570" s="70"/>
      <c r="F570" s="5" t="e">
        <f t="shared" si="112"/>
        <v>#N/A</v>
      </c>
      <c r="G570" s="5" t="e">
        <f t="shared" si="113"/>
        <v>#N/A</v>
      </c>
      <c r="H570" s="70" t="e">
        <f t="shared" si="114"/>
        <v>#N/A</v>
      </c>
      <c r="I570" s="5" t="str">
        <f t="shared" si="115"/>
        <v/>
      </c>
      <c r="J570" s="5" t="e">
        <f t="shared" si="116"/>
        <v>#N/A</v>
      </c>
      <c r="K570" s="5" t="e">
        <f t="shared" si="117"/>
        <v>#N/A</v>
      </c>
      <c r="L570" s="5" t="e">
        <f t="shared" si="118"/>
        <v>#N/A</v>
      </c>
      <c r="M570" t="e">
        <f t="shared" si="119"/>
        <v>#REF!</v>
      </c>
      <c r="N570" s="18" t="e">
        <f t="shared" si="120"/>
        <v>#N/A</v>
      </c>
    </row>
    <row r="571" spans="3:14" x14ac:dyDescent="0.25">
      <c r="C571" s="5" t="e">
        <f t="shared" si="110"/>
        <v>#N/A</v>
      </c>
      <c r="D571" s="5" t="e">
        <f t="shared" si="111"/>
        <v>#N/A</v>
      </c>
      <c r="E571" s="70"/>
      <c r="F571" s="5" t="e">
        <f t="shared" si="112"/>
        <v>#N/A</v>
      </c>
      <c r="G571" s="5" t="e">
        <f t="shared" si="113"/>
        <v>#N/A</v>
      </c>
      <c r="H571" s="70" t="e">
        <f t="shared" si="114"/>
        <v>#N/A</v>
      </c>
      <c r="I571" s="5" t="str">
        <f t="shared" si="115"/>
        <v/>
      </c>
      <c r="J571" s="5" t="e">
        <f t="shared" si="116"/>
        <v>#N/A</v>
      </c>
      <c r="K571" s="5" t="e">
        <f t="shared" si="117"/>
        <v>#N/A</v>
      </c>
      <c r="L571" s="5" t="e">
        <f t="shared" si="118"/>
        <v>#N/A</v>
      </c>
      <c r="M571" t="e">
        <f t="shared" si="119"/>
        <v>#REF!</v>
      </c>
      <c r="N571" s="18" t="e">
        <f t="shared" si="120"/>
        <v>#N/A</v>
      </c>
    </row>
    <row r="572" spans="3:14" x14ac:dyDescent="0.25">
      <c r="C572" s="5" t="e">
        <f t="shared" si="110"/>
        <v>#N/A</v>
      </c>
      <c r="D572" s="5" t="e">
        <f t="shared" si="111"/>
        <v>#N/A</v>
      </c>
      <c r="E572" s="70"/>
      <c r="F572" s="5" t="e">
        <f t="shared" si="112"/>
        <v>#N/A</v>
      </c>
      <c r="G572" s="5" t="e">
        <f t="shared" si="113"/>
        <v>#N/A</v>
      </c>
      <c r="H572" s="70" t="e">
        <f t="shared" si="114"/>
        <v>#N/A</v>
      </c>
      <c r="I572" s="5" t="str">
        <f t="shared" si="115"/>
        <v/>
      </c>
      <c r="J572" s="5" t="e">
        <f t="shared" si="116"/>
        <v>#N/A</v>
      </c>
      <c r="K572" s="5" t="e">
        <f t="shared" si="117"/>
        <v>#N/A</v>
      </c>
      <c r="L572" s="5" t="e">
        <f t="shared" si="118"/>
        <v>#N/A</v>
      </c>
      <c r="M572" t="e">
        <f t="shared" si="119"/>
        <v>#REF!</v>
      </c>
      <c r="N572" s="18" t="e">
        <f t="shared" si="120"/>
        <v>#N/A</v>
      </c>
    </row>
    <row r="573" spans="3:14" x14ac:dyDescent="0.25">
      <c r="C573" s="5" t="e">
        <f t="shared" si="110"/>
        <v>#N/A</v>
      </c>
      <c r="D573" s="5" t="e">
        <f t="shared" si="111"/>
        <v>#N/A</v>
      </c>
      <c r="E573" s="70"/>
      <c r="F573" s="5" t="e">
        <f t="shared" si="112"/>
        <v>#N/A</v>
      </c>
      <c r="G573" s="5" t="e">
        <f t="shared" si="113"/>
        <v>#N/A</v>
      </c>
      <c r="H573" s="70" t="e">
        <f t="shared" si="114"/>
        <v>#N/A</v>
      </c>
      <c r="I573" s="5" t="str">
        <f t="shared" si="115"/>
        <v/>
      </c>
      <c r="J573" s="5" t="e">
        <f t="shared" si="116"/>
        <v>#N/A</v>
      </c>
      <c r="K573" s="5" t="e">
        <f t="shared" si="117"/>
        <v>#N/A</v>
      </c>
      <c r="L573" s="5" t="e">
        <f t="shared" si="118"/>
        <v>#N/A</v>
      </c>
      <c r="M573" t="e">
        <f t="shared" si="119"/>
        <v>#REF!</v>
      </c>
      <c r="N573" s="18" t="e">
        <f t="shared" si="120"/>
        <v>#N/A</v>
      </c>
    </row>
    <row r="574" spans="3:14" x14ac:dyDescent="0.25">
      <c r="C574" s="5" t="e">
        <f t="shared" si="110"/>
        <v>#N/A</v>
      </c>
      <c r="D574" s="5" t="e">
        <f t="shared" si="111"/>
        <v>#N/A</v>
      </c>
      <c r="E574" s="70"/>
      <c r="F574" s="5" t="e">
        <f t="shared" si="112"/>
        <v>#N/A</v>
      </c>
      <c r="G574" s="5" t="e">
        <f t="shared" si="113"/>
        <v>#N/A</v>
      </c>
      <c r="H574" s="70" t="e">
        <f t="shared" si="114"/>
        <v>#N/A</v>
      </c>
      <c r="I574" s="5" t="str">
        <f t="shared" si="115"/>
        <v/>
      </c>
      <c r="J574" s="5" t="e">
        <f t="shared" si="116"/>
        <v>#N/A</v>
      </c>
      <c r="K574" s="5" t="e">
        <f t="shared" si="117"/>
        <v>#N/A</v>
      </c>
      <c r="L574" s="5" t="e">
        <f t="shared" si="118"/>
        <v>#N/A</v>
      </c>
      <c r="M574" t="e">
        <f t="shared" si="119"/>
        <v>#REF!</v>
      </c>
      <c r="N574" s="18" t="e">
        <f t="shared" si="120"/>
        <v>#N/A</v>
      </c>
    </row>
    <row r="575" spans="3:14" x14ac:dyDescent="0.25">
      <c r="C575" s="5" t="e">
        <f t="shared" si="110"/>
        <v>#N/A</v>
      </c>
      <c r="D575" s="5" t="e">
        <f t="shared" si="111"/>
        <v>#N/A</v>
      </c>
      <c r="E575" s="70"/>
      <c r="F575" s="5" t="e">
        <f t="shared" si="112"/>
        <v>#N/A</v>
      </c>
      <c r="G575" s="5" t="e">
        <f t="shared" si="113"/>
        <v>#N/A</v>
      </c>
      <c r="H575" s="70" t="e">
        <f t="shared" si="114"/>
        <v>#N/A</v>
      </c>
      <c r="I575" s="5" t="str">
        <f t="shared" si="115"/>
        <v/>
      </c>
      <c r="J575" s="5" t="e">
        <f t="shared" si="116"/>
        <v>#N/A</v>
      </c>
      <c r="K575" s="5" t="e">
        <f t="shared" si="117"/>
        <v>#N/A</v>
      </c>
      <c r="L575" s="5" t="e">
        <f t="shared" si="118"/>
        <v>#N/A</v>
      </c>
      <c r="M575" t="e">
        <f t="shared" si="119"/>
        <v>#REF!</v>
      </c>
      <c r="N575" s="18" t="e">
        <f t="shared" si="120"/>
        <v>#N/A</v>
      </c>
    </row>
    <row r="576" spans="3:14" x14ac:dyDescent="0.25">
      <c r="C576" s="5" t="e">
        <f t="shared" si="110"/>
        <v>#N/A</v>
      </c>
      <c r="D576" s="5" t="e">
        <f t="shared" si="111"/>
        <v>#N/A</v>
      </c>
      <c r="E576" s="70"/>
      <c r="F576" s="5" t="e">
        <f t="shared" si="112"/>
        <v>#N/A</v>
      </c>
      <c r="G576" s="5" t="e">
        <f t="shared" si="113"/>
        <v>#N/A</v>
      </c>
      <c r="H576" s="70" t="e">
        <f t="shared" si="114"/>
        <v>#N/A</v>
      </c>
      <c r="I576" s="5" t="str">
        <f t="shared" si="115"/>
        <v/>
      </c>
      <c r="J576" s="5" t="e">
        <f t="shared" si="116"/>
        <v>#N/A</v>
      </c>
      <c r="K576" s="5" t="e">
        <f t="shared" si="117"/>
        <v>#N/A</v>
      </c>
      <c r="L576" s="5" t="e">
        <f t="shared" si="118"/>
        <v>#N/A</v>
      </c>
      <c r="M576" t="e">
        <f t="shared" si="119"/>
        <v>#REF!</v>
      </c>
      <c r="N576" s="18" t="e">
        <f t="shared" si="120"/>
        <v>#N/A</v>
      </c>
    </row>
    <row r="577" spans="3:14" x14ac:dyDescent="0.25">
      <c r="C577" s="5" t="e">
        <f t="shared" si="110"/>
        <v>#N/A</v>
      </c>
      <c r="D577" s="5" t="e">
        <f t="shared" si="111"/>
        <v>#N/A</v>
      </c>
      <c r="E577" s="70"/>
      <c r="F577" s="5" t="e">
        <f t="shared" si="112"/>
        <v>#N/A</v>
      </c>
      <c r="G577" s="5" t="e">
        <f t="shared" si="113"/>
        <v>#N/A</v>
      </c>
      <c r="H577" s="70" t="e">
        <f t="shared" si="114"/>
        <v>#N/A</v>
      </c>
      <c r="I577" s="5" t="str">
        <f t="shared" si="115"/>
        <v/>
      </c>
      <c r="J577" s="5" t="e">
        <f t="shared" si="116"/>
        <v>#N/A</v>
      </c>
      <c r="K577" s="5" t="e">
        <f t="shared" si="117"/>
        <v>#N/A</v>
      </c>
      <c r="L577" s="5" t="e">
        <f t="shared" si="118"/>
        <v>#N/A</v>
      </c>
      <c r="M577" t="e">
        <f t="shared" si="119"/>
        <v>#REF!</v>
      </c>
      <c r="N577" s="18" t="e">
        <f t="shared" si="120"/>
        <v>#N/A</v>
      </c>
    </row>
    <row r="578" spans="3:14" x14ac:dyDescent="0.25">
      <c r="C578" s="5" t="e">
        <f t="shared" si="110"/>
        <v>#N/A</v>
      </c>
      <c r="D578" s="5" t="e">
        <f t="shared" si="111"/>
        <v>#N/A</v>
      </c>
      <c r="E578" s="70"/>
      <c r="F578" s="5" t="e">
        <f t="shared" si="112"/>
        <v>#N/A</v>
      </c>
      <c r="G578" s="5" t="e">
        <f t="shared" si="113"/>
        <v>#N/A</v>
      </c>
      <c r="H578" s="70" t="e">
        <f t="shared" si="114"/>
        <v>#N/A</v>
      </c>
      <c r="I578" s="5" t="str">
        <f t="shared" si="115"/>
        <v/>
      </c>
      <c r="J578" s="5" t="e">
        <f t="shared" si="116"/>
        <v>#N/A</v>
      </c>
      <c r="K578" s="5" t="e">
        <f t="shared" si="117"/>
        <v>#N/A</v>
      </c>
      <c r="L578" s="5" t="e">
        <f t="shared" si="118"/>
        <v>#N/A</v>
      </c>
      <c r="M578" t="e">
        <f t="shared" si="119"/>
        <v>#REF!</v>
      </c>
      <c r="N578" s="18" t="e">
        <f t="shared" si="120"/>
        <v>#N/A</v>
      </c>
    </row>
    <row r="579" spans="3:14" x14ac:dyDescent="0.25">
      <c r="C579" s="5" t="e">
        <f t="shared" ref="C579:C642" si="121">VLOOKUP(ROW(577:577),Разбивка_нумерация_5,2,FALSE)</f>
        <v>#N/A</v>
      </c>
      <c r="D579" s="5" t="e">
        <f t="shared" ref="D579:D642" si="122">VLOOKUP(ROW(577:577),Разбивка_нумерация_5,4,FALSE)</f>
        <v>#N/A</v>
      </c>
      <c r="E579" s="70"/>
      <c r="F579" s="5" t="e">
        <f t="shared" ref="F579:F642" si="123">VLOOKUP(ROW(577:577),Разбивка_нумерация_5,16,FALSE)</f>
        <v>#N/A</v>
      </c>
      <c r="G579" s="5" t="e">
        <f t="shared" si="113"/>
        <v>#N/A</v>
      </c>
      <c r="H579" s="70" t="e">
        <f t="shared" si="114"/>
        <v>#N/A</v>
      </c>
      <c r="I579" s="5" t="str">
        <f t="shared" si="115"/>
        <v/>
      </c>
      <c r="J579" s="5" t="e">
        <f t="shared" si="116"/>
        <v>#N/A</v>
      </c>
      <c r="K579" s="5" t="e">
        <f t="shared" si="117"/>
        <v>#N/A</v>
      </c>
      <c r="L579" s="5" t="e">
        <f t="shared" si="118"/>
        <v>#N/A</v>
      </c>
      <c r="M579" t="e">
        <f t="shared" si="119"/>
        <v>#REF!</v>
      </c>
      <c r="N579" s="18" t="e">
        <f t="shared" si="120"/>
        <v>#N/A</v>
      </c>
    </row>
    <row r="580" spans="3:14" x14ac:dyDescent="0.25">
      <c r="C580" s="5" t="e">
        <f t="shared" si="121"/>
        <v>#N/A</v>
      </c>
      <c r="D580" s="5" t="e">
        <f t="shared" si="122"/>
        <v>#N/A</v>
      </c>
      <c r="E580" s="70"/>
      <c r="F580" s="5" t="e">
        <f t="shared" si="123"/>
        <v>#N/A</v>
      </c>
      <c r="G580" s="5" t="e">
        <f t="shared" si="113"/>
        <v>#N/A</v>
      </c>
      <c r="H580" s="70" t="e">
        <f t="shared" si="114"/>
        <v>#N/A</v>
      </c>
      <c r="I580" s="5" t="str">
        <f t="shared" si="115"/>
        <v/>
      </c>
      <c r="J580" s="5" t="e">
        <f t="shared" si="116"/>
        <v>#N/A</v>
      </c>
      <c r="K580" s="5" t="e">
        <f t="shared" si="117"/>
        <v>#N/A</v>
      </c>
      <c r="L580" s="5" t="e">
        <f t="shared" si="118"/>
        <v>#N/A</v>
      </c>
      <c r="M580" t="e">
        <f t="shared" si="119"/>
        <v>#REF!</v>
      </c>
      <c r="N580" s="18" t="e">
        <f t="shared" si="120"/>
        <v>#N/A</v>
      </c>
    </row>
    <row r="581" spans="3:14" x14ac:dyDescent="0.25">
      <c r="C581" s="5" t="e">
        <f t="shared" si="121"/>
        <v>#N/A</v>
      </c>
      <c r="D581" s="5" t="e">
        <f t="shared" si="122"/>
        <v>#N/A</v>
      </c>
      <c r="E581" s="70"/>
      <c r="F581" s="5" t="e">
        <f t="shared" si="123"/>
        <v>#N/A</v>
      </c>
      <c r="G581" s="5" t="e">
        <f t="shared" si="113"/>
        <v>#N/A</v>
      </c>
      <c r="H581" s="70" t="e">
        <f t="shared" si="114"/>
        <v>#N/A</v>
      </c>
      <c r="I581" s="5" t="str">
        <f t="shared" si="115"/>
        <v/>
      </c>
      <c r="J581" s="5" t="e">
        <f t="shared" si="116"/>
        <v>#N/A</v>
      </c>
      <c r="K581" s="5" t="e">
        <f t="shared" si="117"/>
        <v>#N/A</v>
      </c>
      <c r="L581" s="5" t="e">
        <f t="shared" si="118"/>
        <v>#N/A</v>
      </c>
      <c r="M581" t="e">
        <f t="shared" si="119"/>
        <v>#REF!</v>
      </c>
      <c r="N581" s="18" t="e">
        <f t="shared" si="120"/>
        <v>#N/A</v>
      </c>
    </row>
    <row r="582" spans="3:14" x14ac:dyDescent="0.25">
      <c r="C582" s="5" t="e">
        <f t="shared" si="121"/>
        <v>#N/A</v>
      </c>
      <c r="D582" s="5" t="e">
        <f t="shared" si="122"/>
        <v>#N/A</v>
      </c>
      <c r="E582" s="70"/>
      <c r="F582" s="5" t="e">
        <f t="shared" si="123"/>
        <v>#N/A</v>
      </c>
      <c r="G582" s="5" t="e">
        <f t="shared" si="113"/>
        <v>#N/A</v>
      </c>
      <c r="H582" s="70" t="e">
        <f t="shared" si="114"/>
        <v>#N/A</v>
      </c>
      <c r="I582" s="5" t="str">
        <f t="shared" si="115"/>
        <v/>
      </c>
      <c r="J582" s="5" t="e">
        <f t="shared" si="116"/>
        <v>#N/A</v>
      </c>
      <c r="K582" s="5" t="e">
        <f t="shared" si="117"/>
        <v>#N/A</v>
      </c>
      <c r="L582" s="5" t="e">
        <f t="shared" si="118"/>
        <v>#N/A</v>
      </c>
      <c r="M582" t="e">
        <f t="shared" si="119"/>
        <v>#REF!</v>
      </c>
      <c r="N582" s="18" t="e">
        <f t="shared" si="120"/>
        <v>#N/A</v>
      </c>
    </row>
    <row r="583" spans="3:14" x14ac:dyDescent="0.25">
      <c r="C583" s="5" t="e">
        <f t="shared" si="121"/>
        <v>#N/A</v>
      </c>
      <c r="D583" s="5" t="e">
        <f t="shared" si="122"/>
        <v>#N/A</v>
      </c>
      <c r="E583" s="70"/>
      <c r="F583" s="5" t="e">
        <f t="shared" si="123"/>
        <v>#N/A</v>
      </c>
      <c r="G583" s="5" t="e">
        <f t="shared" si="113"/>
        <v>#N/A</v>
      </c>
      <c r="H583" s="70" t="e">
        <f t="shared" si="114"/>
        <v>#N/A</v>
      </c>
      <c r="I583" s="5" t="str">
        <f t="shared" si="115"/>
        <v/>
      </c>
      <c r="J583" s="5" t="e">
        <f t="shared" si="116"/>
        <v>#N/A</v>
      </c>
      <c r="K583" s="5" t="e">
        <f t="shared" si="117"/>
        <v>#N/A</v>
      </c>
      <c r="L583" s="5" t="e">
        <f t="shared" si="118"/>
        <v>#N/A</v>
      </c>
      <c r="M583" t="e">
        <f t="shared" si="119"/>
        <v>#REF!</v>
      </c>
      <c r="N583" s="18" t="e">
        <f t="shared" si="120"/>
        <v>#N/A</v>
      </c>
    </row>
    <row r="584" spans="3:14" x14ac:dyDescent="0.25">
      <c r="C584" s="5" t="e">
        <f t="shared" si="121"/>
        <v>#N/A</v>
      </c>
      <c r="D584" s="5" t="e">
        <f t="shared" si="122"/>
        <v>#N/A</v>
      </c>
      <c r="E584" s="70"/>
      <c r="F584" s="5" t="e">
        <f t="shared" si="123"/>
        <v>#N/A</v>
      </c>
      <c r="G584" s="5" t="e">
        <f t="shared" si="113"/>
        <v>#N/A</v>
      </c>
      <c r="H584" s="70" t="e">
        <f t="shared" si="114"/>
        <v>#N/A</v>
      </c>
      <c r="I584" s="5" t="str">
        <f t="shared" si="115"/>
        <v/>
      </c>
      <c r="J584" s="5" t="e">
        <f t="shared" si="116"/>
        <v>#N/A</v>
      </c>
      <c r="K584" s="5" t="e">
        <f t="shared" si="117"/>
        <v>#N/A</v>
      </c>
      <c r="L584" s="5" t="e">
        <f t="shared" si="118"/>
        <v>#N/A</v>
      </c>
      <c r="M584" t="e">
        <f t="shared" si="119"/>
        <v>#REF!</v>
      </c>
      <c r="N584" s="18" t="e">
        <f t="shared" si="120"/>
        <v>#N/A</v>
      </c>
    </row>
    <row r="585" spans="3:14" x14ac:dyDescent="0.25">
      <c r="C585" s="5" t="e">
        <f t="shared" si="121"/>
        <v>#N/A</v>
      </c>
      <c r="D585" s="5" t="e">
        <f t="shared" si="122"/>
        <v>#N/A</v>
      </c>
      <c r="E585" s="70"/>
      <c r="F585" s="5" t="e">
        <f t="shared" si="123"/>
        <v>#N/A</v>
      </c>
      <c r="G585" s="5" t="e">
        <f t="shared" si="113"/>
        <v>#N/A</v>
      </c>
      <c r="H585" s="70" t="e">
        <f t="shared" si="114"/>
        <v>#N/A</v>
      </c>
      <c r="I585" s="5" t="str">
        <f t="shared" si="115"/>
        <v/>
      </c>
      <c r="J585" s="5" t="e">
        <f t="shared" si="116"/>
        <v>#N/A</v>
      </c>
      <c r="K585" s="5" t="e">
        <f t="shared" si="117"/>
        <v>#N/A</v>
      </c>
      <c r="L585" s="5" t="e">
        <f t="shared" si="118"/>
        <v>#N/A</v>
      </c>
      <c r="M585" t="e">
        <f t="shared" si="119"/>
        <v>#REF!</v>
      </c>
      <c r="N585" s="18" t="e">
        <f t="shared" si="120"/>
        <v>#N/A</v>
      </c>
    </row>
    <row r="586" spans="3:14" x14ac:dyDescent="0.25">
      <c r="C586" s="5" t="e">
        <f t="shared" si="121"/>
        <v>#N/A</v>
      </c>
      <c r="D586" s="5" t="e">
        <f t="shared" si="122"/>
        <v>#N/A</v>
      </c>
      <c r="E586" s="70"/>
      <c r="F586" s="5" t="e">
        <f t="shared" si="123"/>
        <v>#N/A</v>
      </c>
      <c r="G586" s="5" t="e">
        <f t="shared" si="113"/>
        <v>#N/A</v>
      </c>
      <c r="H586" s="70" t="e">
        <f t="shared" si="114"/>
        <v>#N/A</v>
      </c>
      <c r="I586" s="5" t="str">
        <f t="shared" si="115"/>
        <v/>
      </c>
      <c r="J586" s="5" t="e">
        <f t="shared" si="116"/>
        <v>#N/A</v>
      </c>
      <c r="K586" s="5" t="e">
        <f t="shared" si="117"/>
        <v>#N/A</v>
      </c>
      <c r="L586" s="5" t="e">
        <f t="shared" si="118"/>
        <v>#N/A</v>
      </c>
      <c r="M586" t="e">
        <f t="shared" si="119"/>
        <v>#REF!</v>
      </c>
      <c r="N586" s="18" t="e">
        <f t="shared" si="120"/>
        <v>#N/A</v>
      </c>
    </row>
    <row r="587" spans="3:14" x14ac:dyDescent="0.25">
      <c r="C587" s="5" t="e">
        <f t="shared" si="121"/>
        <v>#N/A</v>
      </c>
      <c r="D587" s="5" t="e">
        <f t="shared" si="122"/>
        <v>#N/A</v>
      </c>
      <c r="E587" s="70"/>
      <c r="F587" s="5" t="e">
        <f t="shared" si="123"/>
        <v>#N/A</v>
      </c>
      <c r="G587" s="5" t="e">
        <f t="shared" si="113"/>
        <v>#N/A</v>
      </c>
      <c r="H587" s="70" t="e">
        <f t="shared" si="114"/>
        <v>#N/A</v>
      </c>
      <c r="I587" s="5" t="str">
        <f t="shared" si="115"/>
        <v/>
      </c>
      <c r="J587" s="5" t="e">
        <f t="shared" si="116"/>
        <v>#N/A</v>
      </c>
      <c r="K587" s="5" t="e">
        <f t="shared" si="117"/>
        <v>#N/A</v>
      </c>
      <c r="L587" s="5" t="e">
        <f t="shared" si="118"/>
        <v>#N/A</v>
      </c>
      <c r="M587" t="e">
        <f t="shared" si="119"/>
        <v>#REF!</v>
      </c>
      <c r="N587" s="18" t="e">
        <f t="shared" si="120"/>
        <v>#N/A</v>
      </c>
    </row>
    <row r="588" spans="3:14" x14ac:dyDescent="0.25">
      <c r="C588" s="5" t="e">
        <f t="shared" si="121"/>
        <v>#N/A</v>
      </c>
      <c r="D588" s="5" t="e">
        <f t="shared" si="122"/>
        <v>#N/A</v>
      </c>
      <c r="E588" s="70"/>
      <c r="F588" s="5" t="e">
        <f t="shared" si="123"/>
        <v>#N/A</v>
      </c>
      <c r="G588" s="5" t="e">
        <f t="shared" si="113"/>
        <v>#N/A</v>
      </c>
      <c r="H588" s="70" t="e">
        <f t="shared" si="114"/>
        <v>#N/A</v>
      </c>
      <c r="I588" s="5" t="str">
        <f t="shared" si="115"/>
        <v/>
      </c>
      <c r="J588" s="5" t="e">
        <f t="shared" si="116"/>
        <v>#N/A</v>
      </c>
      <c r="K588" s="5" t="e">
        <f t="shared" si="117"/>
        <v>#N/A</v>
      </c>
      <c r="L588" s="5" t="e">
        <f t="shared" si="118"/>
        <v>#N/A</v>
      </c>
      <c r="M588" t="e">
        <f t="shared" si="119"/>
        <v>#REF!</v>
      </c>
      <c r="N588" s="18" t="e">
        <f t="shared" si="120"/>
        <v>#N/A</v>
      </c>
    </row>
    <row r="589" spans="3:14" x14ac:dyDescent="0.25">
      <c r="C589" s="5" t="e">
        <f t="shared" si="121"/>
        <v>#N/A</v>
      </c>
      <c r="D589" s="5" t="e">
        <f t="shared" si="122"/>
        <v>#N/A</v>
      </c>
      <c r="E589" s="70"/>
      <c r="F589" s="5" t="e">
        <f t="shared" si="123"/>
        <v>#N/A</v>
      </c>
      <c r="G589" s="5" t="e">
        <f t="shared" si="113"/>
        <v>#N/A</v>
      </c>
      <c r="H589" s="70" t="e">
        <f t="shared" si="114"/>
        <v>#N/A</v>
      </c>
      <c r="I589" s="5" t="str">
        <f t="shared" si="115"/>
        <v/>
      </c>
      <c r="J589" s="5" t="e">
        <f t="shared" si="116"/>
        <v>#N/A</v>
      </c>
      <c r="K589" s="5" t="e">
        <f t="shared" si="117"/>
        <v>#N/A</v>
      </c>
      <c r="L589" s="5" t="e">
        <f t="shared" si="118"/>
        <v>#N/A</v>
      </c>
      <c r="M589" t="e">
        <f t="shared" si="119"/>
        <v>#REF!</v>
      </c>
      <c r="N589" s="18" t="e">
        <f t="shared" si="120"/>
        <v>#N/A</v>
      </c>
    </row>
    <row r="590" spans="3:14" x14ac:dyDescent="0.25">
      <c r="C590" s="5" t="e">
        <f t="shared" si="121"/>
        <v>#N/A</v>
      </c>
      <c r="D590" s="5" t="e">
        <f t="shared" si="122"/>
        <v>#N/A</v>
      </c>
      <c r="E590" s="70"/>
      <c r="F590" s="5" t="e">
        <f t="shared" si="123"/>
        <v>#N/A</v>
      </c>
      <c r="G590" s="5" t="e">
        <f t="shared" si="113"/>
        <v>#N/A</v>
      </c>
      <c r="H590" s="70" t="e">
        <f t="shared" si="114"/>
        <v>#N/A</v>
      </c>
      <c r="I590" s="5" t="str">
        <f t="shared" si="115"/>
        <v/>
      </c>
      <c r="J590" s="5" t="e">
        <f t="shared" si="116"/>
        <v>#N/A</v>
      </c>
      <c r="K590" s="5" t="e">
        <f t="shared" si="117"/>
        <v>#N/A</v>
      </c>
      <c r="L590" s="5" t="e">
        <f t="shared" si="118"/>
        <v>#N/A</v>
      </c>
      <c r="M590" t="e">
        <f t="shared" si="119"/>
        <v>#REF!</v>
      </c>
      <c r="N590" s="18" t="e">
        <f t="shared" si="120"/>
        <v>#N/A</v>
      </c>
    </row>
    <row r="591" spans="3:14" x14ac:dyDescent="0.25">
      <c r="C591" s="5" t="e">
        <f t="shared" si="121"/>
        <v>#N/A</v>
      </c>
      <c r="D591" s="5" t="e">
        <f t="shared" si="122"/>
        <v>#N/A</v>
      </c>
      <c r="E591" s="70"/>
      <c r="F591" s="5" t="e">
        <f t="shared" si="123"/>
        <v>#N/A</v>
      </c>
      <c r="G591" s="5" t="e">
        <f t="shared" si="113"/>
        <v>#N/A</v>
      </c>
      <c r="H591" s="70" t="e">
        <f t="shared" si="114"/>
        <v>#N/A</v>
      </c>
      <c r="I591" s="5" t="str">
        <f t="shared" si="115"/>
        <v/>
      </c>
      <c r="J591" s="5" t="e">
        <f t="shared" si="116"/>
        <v>#N/A</v>
      </c>
      <c r="K591" s="5" t="e">
        <f t="shared" si="117"/>
        <v>#N/A</v>
      </c>
      <c r="L591" s="5" t="e">
        <f t="shared" si="118"/>
        <v>#N/A</v>
      </c>
      <c r="M591" t="e">
        <f t="shared" si="119"/>
        <v>#REF!</v>
      </c>
      <c r="N591" s="18" t="e">
        <f t="shared" si="120"/>
        <v>#N/A</v>
      </c>
    </row>
    <row r="592" spans="3:14" x14ac:dyDescent="0.25">
      <c r="C592" s="5" t="e">
        <f t="shared" si="121"/>
        <v>#N/A</v>
      </c>
      <c r="D592" s="5" t="e">
        <f t="shared" si="122"/>
        <v>#N/A</v>
      </c>
      <c r="E592" s="70"/>
      <c r="F592" s="5" t="e">
        <f t="shared" si="123"/>
        <v>#N/A</v>
      </c>
      <c r="G592" s="5" t="e">
        <f t="shared" si="113"/>
        <v>#N/A</v>
      </c>
      <c r="H592" s="70" t="e">
        <f t="shared" si="114"/>
        <v>#N/A</v>
      </c>
      <c r="I592" s="5" t="str">
        <f t="shared" si="115"/>
        <v/>
      </c>
      <c r="J592" s="5" t="e">
        <f t="shared" si="116"/>
        <v>#N/A</v>
      </c>
      <c r="K592" s="5" t="e">
        <f t="shared" si="117"/>
        <v>#N/A</v>
      </c>
      <c r="L592" s="5" t="e">
        <f t="shared" si="118"/>
        <v>#N/A</v>
      </c>
      <c r="M592" t="e">
        <f t="shared" si="119"/>
        <v>#REF!</v>
      </c>
      <c r="N592" s="18" t="e">
        <f t="shared" si="120"/>
        <v>#N/A</v>
      </c>
    </row>
    <row r="593" spans="3:14" x14ac:dyDescent="0.25">
      <c r="C593" s="5" t="e">
        <f t="shared" si="121"/>
        <v>#N/A</v>
      </c>
      <c r="D593" s="5" t="e">
        <f t="shared" si="122"/>
        <v>#N/A</v>
      </c>
      <c r="E593" s="70"/>
      <c r="F593" s="5" t="e">
        <f t="shared" si="123"/>
        <v>#N/A</v>
      </c>
      <c r="G593" s="5" t="e">
        <f t="shared" si="113"/>
        <v>#N/A</v>
      </c>
      <c r="H593" s="70" t="e">
        <f t="shared" si="114"/>
        <v>#N/A</v>
      </c>
      <c r="I593" s="5" t="str">
        <f t="shared" si="115"/>
        <v/>
      </c>
      <c r="J593" s="5" t="e">
        <f t="shared" si="116"/>
        <v>#N/A</v>
      </c>
      <c r="K593" s="5" t="e">
        <f t="shared" si="117"/>
        <v>#N/A</v>
      </c>
      <c r="L593" s="5" t="e">
        <f t="shared" si="118"/>
        <v>#N/A</v>
      </c>
      <c r="M593" t="e">
        <f t="shared" si="119"/>
        <v>#REF!</v>
      </c>
      <c r="N593" s="18" t="e">
        <f t="shared" si="120"/>
        <v>#N/A</v>
      </c>
    </row>
    <row r="594" spans="3:14" x14ac:dyDescent="0.25">
      <c r="C594" s="5" t="e">
        <f t="shared" si="121"/>
        <v>#N/A</v>
      </c>
      <c r="D594" s="5" t="e">
        <f t="shared" si="122"/>
        <v>#N/A</v>
      </c>
      <c r="E594" s="70"/>
      <c r="F594" s="5" t="e">
        <f t="shared" si="123"/>
        <v>#N/A</v>
      </c>
      <c r="G594" s="5" t="e">
        <f t="shared" si="113"/>
        <v>#N/A</v>
      </c>
      <c r="H594" s="70" t="e">
        <f t="shared" si="114"/>
        <v>#N/A</v>
      </c>
      <c r="I594" s="5" t="str">
        <f t="shared" si="115"/>
        <v/>
      </c>
      <c r="J594" s="5" t="e">
        <f t="shared" si="116"/>
        <v>#N/A</v>
      </c>
      <c r="K594" s="5" t="e">
        <f t="shared" si="117"/>
        <v>#N/A</v>
      </c>
      <c r="L594" s="5" t="e">
        <f t="shared" si="118"/>
        <v>#N/A</v>
      </c>
      <c r="M594" t="e">
        <f t="shared" si="119"/>
        <v>#REF!</v>
      </c>
      <c r="N594" s="18" t="e">
        <f t="shared" si="120"/>
        <v>#N/A</v>
      </c>
    </row>
    <row r="595" spans="3:14" x14ac:dyDescent="0.25">
      <c r="C595" s="5" t="e">
        <f t="shared" si="121"/>
        <v>#N/A</v>
      </c>
      <c r="D595" s="5" t="e">
        <f t="shared" si="122"/>
        <v>#N/A</v>
      </c>
      <c r="E595" s="70"/>
      <c r="F595" s="5" t="e">
        <f t="shared" si="123"/>
        <v>#N/A</v>
      </c>
      <c r="G595" s="5" t="e">
        <f t="shared" si="113"/>
        <v>#N/A</v>
      </c>
      <c r="H595" s="70" t="e">
        <f t="shared" si="114"/>
        <v>#N/A</v>
      </c>
      <c r="I595" s="5" t="str">
        <f t="shared" si="115"/>
        <v/>
      </c>
      <c r="J595" s="5" t="e">
        <f t="shared" si="116"/>
        <v>#N/A</v>
      </c>
      <c r="K595" s="5" t="e">
        <f t="shared" si="117"/>
        <v>#N/A</v>
      </c>
      <c r="L595" s="5" t="e">
        <f t="shared" si="118"/>
        <v>#N/A</v>
      </c>
      <c r="M595" t="e">
        <f t="shared" si="119"/>
        <v>#REF!</v>
      </c>
      <c r="N595" s="18" t="e">
        <f t="shared" si="120"/>
        <v>#N/A</v>
      </c>
    </row>
    <row r="596" spans="3:14" x14ac:dyDescent="0.25">
      <c r="C596" s="5" t="e">
        <f t="shared" si="121"/>
        <v>#N/A</v>
      </c>
      <c r="D596" s="5" t="e">
        <f t="shared" si="122"/>
        <v>#N/A</v>
      </c>
      <c r="E596" s="70"/>
      <c r="F596" s="5" t="e">
        <f t="shared" si="123"/>
        <v>#N/A</v>
      </c>
      <c r="G596" s="5" t="e">
        <f t="shared" si="113"/>
        <v>#N/A</v>
      </c>
      <c r="H596" s="70" t="e">
        <f t="shared" si="114"/>
        <v>#N/A</v>
      </c>
      <c r="I596" s="5" t="str">
        <f t="shared" si="115"/>
        <v/>
      </c>
      <c r="J596" s="5" t="e">
        <f t="shared" si="116"/>
        <v>#N/A</v>
      </c>
      <c r="K596" s="5" t="e">
        <f t="shared" si="117"/>
        <v>#N/A</v>
      </c>
      <c r="L596" s="5" t="e">
        <f t="shared" si="118"/>
        <v>#N/A</v>
      </c>
      <c r="M596" t="e">
        <f t="shared" si="119"/>
        <v>#REF!</v>
      </c>
      <c r="N596" s="18" t="e">
        <f t="shared" si="120"/>
        <v>#N/A</v>
      </c>
    </row>
    <row r="597" spans="3:14" x14ac:dyDescent="0.25">
      <c r="C597" s="5" t="e">
        <f t="shared" si="121"/>
        <v>#N/A</v>
      </c>
      <c r="D597" s="5" t="e">
        <f t="shared" si="122"/>
        <v>#N/A</v>
      </c>
      <c r="E597" s="70"/>
      <c r="F597" s="5" t="e">
        <f t="shared" si="123"/>
        <v>#N/A</v>
      </c>
      <c r="G597" s="5" t="e">
        <f t="shared" si="113"/>
        <v>#N/A</v>
      </c>
      <c r="H597" s="70" t="e">
        <f t="shared" si="114"/>
        <v>#N/A</v>
      </c>
      <c r="I597" s="5" t="str">
        <f t="shared" si="115"/>
        <v/>
      </c>
      <c r="J597" s="5" t="e">
        <f t="shared" si="116"/>
        <v>#N/A</v>
      </c>
      <c r="K597" s="5" t="e">
        <f t="shared" si="117"/>
        <v>#N/A</v>
      </c>
      <c r="L597" s="5" t="e">
        <f t="shared" si="118"/>
        <v>#N/A</v>
      </c>
      <c r="M597" t="e">
        <f t="shared" si="119"/>
        <v>#REF!</v>
      </c>
      <c r="N597" s="18" t="e">
        <f t="shared" si="120"/>
        <v>#N/A</v>
      </c>
    </row>
    <row r="598" spans="3:14" x14ac:dyDescent="0.25">
      <c r="C598" s="5" t="e">
        <f t="shared" si="121"/>
        <v>#N/A</v>
      </c>
      <c r="D598" s="5" t="e">
        <f t="shared" si="122"/>
        <v>#N/A</v>
      </c>
      <c r="E598" s="70"/>
      <c r="F598" s="5" t="e">
        <f t="shared" si="123"/>
        <v>#N/A</v>
      </c>
      <c r="G598" s="5" t="e">
        <f t="shared" si="113"/>
        <v>#N/A</v>
      </c>
      <c r="H598" s="70" t="e">
        <f t="shared" si="114"/>
        <v>#N/A</v>
      </c>
      <c r="I598" s="5" t="str">
        <f t="shared" si="115"/>
        <v/>
      </c>
      <c r="J598" s="5" t="e">
        <f t="shared" si="116"/>
        <v>#N/A</v>
      </c>
      <c r="K598" s="5" t="e">
        <f t="shared" si="117"/>
        <v>#N/A</v>
      </c>
      <c r="L598" s="5" t="e">
        <f t="shared" si="118"/>
        <v>#N/A</v>
      </c>
      <c r="M598" t="e">
        <f t="shared" si="119"/>
        <v>#REF!</v>
      </c>
      <c r="N598" s="18" t="e">
        <f t="shared" si="120"/>
        <v>#N/A</v>
      </c>
    </row>
    <row r="599" spans="3:14" x14ac:dyDescent="0.25">
      <c r="C599" s="5" t="e">
        <f t="shared" si="121"/>
        <v>#N/A</v>
      </c>
      <c r="D599" s="5" t="e">
        <f t="shared" si="122"/>
        <v>#N/A</v>
      </c>
      <c r="E599" s="70"/>
      <c r="F599" s="5" t="e">
        <f t="shared" si="123"/>
        <v>#N/A</v>
      </c>
      <c r="G599" s="5" t="e">
        <f t="shared" si="113"/>
        <v>#N/A</v>
      </c>
      <c r="H599" s="70" t="e">
        <f t="shared" si="114"/>
        <v>#N/A</v>
      </c>
      <c r="I599" s="5" t="str">
        <f t="shared" si="115"/>
        <v/>
      </c>
      <c r="J599" s="5" t="e">
        <f t="shared" si="116"/>
        <v>#N/A</v>
      </c>
      <c r="K599" s="5" t="e">
        <f t="shared" si="117"/>
        <v>#N/A</v>
      </c>
      <c r="L599" s="5" t="e">
        <f t="shared" si="118"/>
        <v>#N/A</v>
      </c>
      <c r="M599" t="e">
        <f t="shared" si="119"/>
        <v>#REF!</v>
      </c>
      <c r="N599" s="18" t="e">
        <f t="shared" si="120"/>
        <v>#N/A</v>
      </c>
    </row>
    <row r="600" spans="3:14" x14ac:dyDescent="0.25">
      <c r="C600" s="5" t="e">
        <f t="shared" si="121"/>
        <v>#N/A</v>
      </c>
      <c r="D600" s="5" t="e">
        <f t="shared" si="122"/>
        <v>#N/A</v>
      </c>
      <c r="E600" s="70"/>
      <c r="F600" s="5" t="e">
        <f t="shared" si="123"/>
        <v>#N/A</v>
      </c>
      <c r="G600" s="5" t="e">
        <f t="shared" si="113"/>
        <v>#N/A</v>
      </c>
      <c r="H600" s="70" t="e">
        <f t="shared" si="114"/>
        <v>#N/A</v>
      </c>
      <c r="I600" s="5" t="str">
        <f t="shared" si="115"/>
        <v/>
      </c>
      <c r="J600" s="5" t="e">
        <f t="shared" si="116"/>
        <v>#N/A</v>
      </c>
      <c r="K600" s="5" t="e">
        <f t="shared" si="117"/>
        <v>#N/A</v>
      </c>
      <c r="L600" s="5" t="e">
        <f t="shared" si="118"/>
        <v>#N/A</v>
      </c>
      <c r="M600" t="e">
        <f t="shared" si="119"/>
        <v>#REF!</v>
      </c>
      <c r="N600" s="18" t="e">
        <f t="shared" si="120"/>
        <v>#N/A</v>
      </c>
    </row>
    <row r="601" spans="3:14" x14ac:dyDescent="0.25">
      <c r="C601" s="5" t="e">
        <f t="shared" si="121"/>
        <v>#N/A</v>
      </c>
      <c r="D601" s="5" t="e">
        <f t="shared" si="122"/>
        <v>#N/A</v>
      </c>
      <c r="E601" s="70"/>
      <c r="F601" s="5" t="e">
        <f t="shared" si="123"/>
        <v>#N/A</v>
      </c>
      <c r="G601" s="5" t="e">
        <f t="shared" si="113"/>
        <v>#N/A</v>
      </c>
      <c r="H601" s="70" t="e">
        <f t="shared" si="114"/>
        <v>#N/A</v>
      </c>
      <c r="I601" s="5" t="str">
        <f t="shared" si="115"/>
        <v/>
      </c>
      <c r="J601" s="5" t="e">
        <f t="shared" si="116"/>
        <v>#N/A</v>
      </c>
      <c r="K601" s="5" t="e">
        <f t="shared" si="117"/>
        <v>#N/A</v>
      </c>
      <c r="L601" s="5" t="e">
        <f t="shared" si="118"/>
        <v>#N/A</v>
      </c>
      <c r="M601" t="e">
        <f t="shared" si="119"/>
        <v>#REF!</v>
      </c>
      <c r="N601" s="18" t="e">
        <f t="shared" si="120"/>
        <v>#N/A</v>
      </c>
    </row>
    <row r="602" spans="3:14" x14ac:dyDescent="0.25">
      <c r="C602" s="5" t="e">
        <f t="shared" si="121"/>
        <v>#N/A</v>
      </c>
      <c r="D602" s="5" t="e">
        <f t="shared" si="122"/>
        <v>#N/A</v>
      </c>
      <c r="E602" s="70"/>
      <c r="F602" s="5" t="e">
        <f t="shared" si="123"/>
        <v>#N/A</v>
      </c>
      <c r="G602" s="5" t="e">
        <f t="shared" si="113"/>
        <v>#N/A</v>
      </c>
      <c r="H602" s="70" t="e">
        <f t="shared" si="114"/>
        <v>#N/A</v>
      </c>
      <c r="I602" s="5" t="str">
        <f t="shared" si="115"/>
        <v/>
      </c>
      <c r="J602" s="5" t="e">
        <f t="shared" si="116"/>
        <v>#N/A</v>
      </c>
      <c r="K602" s="5" t="e">
        <f t="shared" si="117"/>
        <v>#N/A</v>
      </c>
      <c r="L602" s="5" t="e">
        <f t="shared" si="118"/>
        <v>#N/A</v>
      </c>
      <c r="M602" t="e">
        <f t="shared" si="119"/>
        <v>#REF!</v>
      </c>
      <c r="N602" s="18" t="e">
        <f t="shared" si="120"/>
        <v>#N/A</v>
      </c>
    </row>
    <row r="603" spans="3:14" x14ac:dyDescent="0.25">
      <c r="C603" s="5" t="e">
        <f t="shared" si="121"/>
        <v>#N/A</v>
      </c>
      <c r="D603" s="5" t="e">
        <f t="shared" si="122"/>
        <v>#N/A</v>
      </c>
      <c r="E603" s="70"/>
      <c r="F603" s="5" t="e">
        <f t="shared" si="123"/>
        <v>#N/A</v>
      </c>
      <c r="G603" s="5" t="e">
        <f t="shared" si="113"/>
        <v>#N/A</v>
      </c>
      <c r="H603" s="70" t="e">
        <f t="shared" si="114"/>
        <v>#N/A</v>
      </c>
      <c r="I603" s="5" t="str">
        <f t="shared" si="115"/>
        <v/>
      </c>
      <c r="J603" s="5" t="e">
        <f t="shared" si="116"/>
        <v>#N/A</v>
      </c>
      <c r="K603" s="5" t="e">
        <f t="shared" si="117"/>
        <v>#N/A</v>
      </c>
      <c r="L603" s="5" t="e">
        <f t="shared" si="118"/>
        <v>#N/A</v>
      </c>
      <c r="M603" t="e">
        <f t="shared" si="119"/>
        <v>#REF!</v>
      </c>
      <c r="N603" s="18" t="e">
        <f t="shared" si="120"/>
        <v>#N/A</v>
      </c>
    </row>
    <row r="604" spans="3:14" x14ac:dyDescent="0.25">
      <c r="C604" s="5" t="e">
        <f t="shared" si="121"/>
        <v>#N/A</v>
      </c>
      <c r="D604" s="5" t="e">
        <f t="shared" si="122"/>
        <v>#N/A</v>
      </c>
      <c r="E604" s="70"/>
      <c r="F604" s="5" t="e">
        <f t="shared" si="123"/>
        <v>#N/A</v>
      </c>
      <c r="G604" s="5" t="e">
        <f t="shared" si="113"/>
        <v>#N/A</v>
      </c>
      <c r="H604" s="70" t="e">
        <f t="shared" si="114"/>
        <v>#N/A</v>
      </c>
      <c r="I604" s="5" t="str">
        <f t="shared" si="115"/>
        <v/>
      </c>
      <c r="J604" s="5" t="e">
        <f t="shared" si="116"/>
        <v>#N/A</v>
      </c>
      <c r="K604" s="5" t="e">
        <f t="shared" si="117"/>
        <v>#N/A</v>
      </c>
      <c r="L604" s="5" t="e">
        <f t="shared" si="118"/>
        <v>#N/A</v>
      </c>
      <c r="M604" t="e">
        <f t="shared" si="119"/>
        <v>#REF!</v>
      </c>
      <c r="N604" s="18" t="e">
        <f t="shared" si="120"/>
        <v>#N/A</v>
      </c>
    </row>
    <row r="605" spans="3:14" x14ac:dyDescent="0.25">
      <c r="C605" s="5" t="e">
        <f t="shared" si="121"/>
        <v>#N/A</v>
      </c>
      <c r="D605" s="5" t="e">
        <f t="shared" si="122"/>
        <v>#N/A</v>
      </c>
      <c r="E605" s="70"/>
      <c r="F605" s="5" t="e">
        <f t="shared" si="123"/>
        <v>#N/A</v>
      </c>
      <c r="G605" s="5" t="e">
        <f t="shared" si="113"/>
        <v>#N/A</v>
      </c>
      <c r="H605" s="70" t="e">
        <f t="shared" si="114"/>
        <v>#N/A</v>
      </c>
      <c r="I605" s="5" t="str">
        <f t="shared" si="115"/>
        <v/>
      </c>
      <c r="J605" s="5" t="e">
        <f t="shared" si="116"/>
        <v>#N/A</v>
      </c>
      <c r="K605" s="5" t="e">
        <f t="shared" si="117"/>
        <v>#N/A</v>
      </c>
      <c r="L605" s="5" t="e">
        <f t="shared" si="118"/>
        <v>#N/A</v>
      </c>
      <c r="M605" t="e">
        <f t="shared" si="119"/>
        <v>#REF!</v>
      </c>
      <c r="N605" s="18" t="e">
        <f t="shared" si="120"/>
        <v>#N/A</v>
      </c>
    </row>
    <row r="606" spans="3:14" x14ac:dyDescent="0.25">
      <c r="C606" s="5" t="e">
        <f t="shared" si="121"/>
        <v>#N/A</v>
      </c>
      <c r="D606" s="5" t="e">
        <f t="shared" si="122"/>
        <v>#N/A</v>
      </c>
      <c r="E606" s="70"/>
      <c r="F606" s="5" t="e">
        <f t="shared" si="123"/>
        <v>#N/A</v>
      </c>
      <c r="G606" s="5" t="e">
        <f t="shared" si="113"/>
        <v>#N/A</v>
      </c>
      <c r="H606" s="70" t="e">
        <f t="shared" si="114"/>
        <v>#N/A</v>
      </c>
      <c r="I606" s="5" t="str">
        <f t="shared" si="115"/>
        <v/>
      </c>
      <c r="J606" s="5" t="e">
        <f t="shared" si="116"/>
        <v>#N/A</v>
      </c>
      <c r="K606" s="5" t="e">
        <f t="shared" si="117"/>
        <v>#N/A</v>
      </c>
      <c r="L606" s="5" t="e">
        <f t="shared" si="118"/>
        <v>#N/A</v>
      </c>
      <c r="M606" t="e">
        <f t="shared" si="119"/>
        <v>#REF!</v>
      </c>
      <c r="N606" s="18" t="e">
        <f t="shared" si="120"/>
        <v>#N/A</v>
      </c>
    </row>
    <row r="607" spans="3:14" x14ac:dyDescent="0.25">
      <c r="C607" s="5" t="e">
        <f t="shared" si="121"/>
        <v>#N/A</v>
      </c>
      <c r="D607" s="5" t="e">
        <f t="shared" si="122"/>
        <v>#N/A</v>
      </c>
      <c r="E607" s="70"/>
      <c r="F607" s="5" t="e">
        <f t="shared" si="123"/>
        <v>#N/A</v>
      </c>
      <c r="G607" s="5" t="e">
        <f t="shared" si="113"/>
        <v>#N/A</v>
      </c>
      <c r="H607" s="70" t="e">
        <f t="shared" si="114"/>
        <v>#N/A</v>
      </c>
      <c r="I607" s="5" t="str">
        <f t="shared" si="115"/>
        <v/>
      </c>
      <c r="J607" s="5" t="e">
        <f t="shared" si="116"/>
        <v>#N/A</v>
      </c>
      <c r="K607" s="5" t="e">
        <f t="shared" si="117"/>
        <v>#N/A</v>
      </c>
      <c r="L607" s="5" t="e">
        <f t="shared" si="118"/>
        <v>#N/A</v>
      </c>
      <c r="M607" t="e">
        <f t="shared" si="119"/>
        <v>#REF!</v>
      </c>
      <c r="N607" s="18" t="e">
        <f t="shared" si="120"/>
        <v>#N/A</v>
      </c>
    </row>
    <row r="608" spans="3:14" x14ac:dyDescent="0.25">
      <c r="C608" s="5" t="e">
        <f t="shared" si="121"/>
        <v>#N/A</v>
      </c>
      <c r="D608" s="5" t="e">
        <f t="shared" si="122"/>
        <v>#N/A</v>
      </c>
      <c r="E608" s="70"/>
      <c r="F608" s="5" t="e">
        <f t="shared" si="123"/>
        <v>#N/A</v>
      </c>
      <c r="G608" s="5" t="e">
        <f t="shared" si="113"/>
        <v>#N/A</v>
      </c>
      <c r="H608" s="70" t="e">
        <f t="shared" si="114"/>
        <v>#N/A</v>
      </c>
      <c r="I608" s="5" t="str">
        <f t="shared" si="115"/>
        <v/>
      </c>
      <c r="J608" s="5" t="e">
        <f t="shared" si="116"/>
        <v>#N/A</v>
      </c>
      <c r="K608" s="5" t="e">
        <f t="shared" si="117"/>
        <v>#N/A</v>
      </c>
      <c r="L608" s="5" t="e">
        <f t="shared" si="118"/>
        <v>#N/A</v>
      </c>
      <c r="M608" t="e">
        <f t="shared" si="119"/>
        <v>#REF!</v>
      </c>
      <c r="N608" s="18" t="e">
        <f t="shared" si="120"/>
        <v>#N/A</v>
      </c>
    </row>
    <row r="609" spans="3:14" x14ac:dyDescent="0.25">
      <c r="C609" s="5" t="e">
        <f t="shared" si="121"/>
        <v>#N/A</v>
      </c>
      <c r="D609" s="5" t="e">
        <f t="shared" si="122"/>
        <v>#N/A</v>
      </c>
      <c r="E609" s="70"/>
      <c r="F609" s="5" t="e">
        <f t="shared" si="123"/>
        <v>#N/A</v>
      </c>
      <c r="G609" s="5" t="e">
        <f t="shared" si="113"/>
        <v>#N/A</v>
      </c>
      <c r="H609" s="70" t="e">
        <f t="shared" si="114"/>
        <v>#N/A</v>
      </c>
      <c r="I609" s="5" t="str">
        <f t="shared" si="115"/>
        <v/>
      </c>
      <c r="J609" s="5" t="e">
        <f t="shared" si="116"/>
        <v>#N/A</v>
      </c>
      <c r="K609" s="5" t="e">
        <f t="shared" si="117"/>
        <v>#N/A</v>
      </c>
      <c r="L609" s="5" t="e">
        <f t="shared" si="118"/>
        <v>#N/A</v>
      </c>
      <c r="M609" t="e">
        <f t="shared" si="119"/>
        <v>#REF!</v>
      </c>
      <c r="N609" s="18" t="e">
        <f t="shared" si="120"/>
        <v>#N/A</v>
      </c>
    </row>
    <row r="610" spans="3:14" x14ac:dyDescent="0.25">
      <c r="C610" s="5" t="e">
        <f t="shared" si="121"/>
        <v>#N/A</v>
      </c>
      <c r="D610" s="5" t="e">
        <f t="shared" si="122"/>
        <v>#N/A</v>
      </c>
      <c r="E610" s="70"/>
      <c r="F610" s="5" t="e">
        <f t="shared" si="123"/>
        <v>#N/A</v>
      </c>
      <c r="G610" s="5" t="e">
        <f t="shared" si="113"/>
        <v>#N/A</v>
      </c>
      <c r="H610" s="70" t="e">
        <f t="shared" si="114"/>
        <v>#N/A</v>
      </c>
      <c r="I610" s="5" t="str">
        <f t="shared" si="115"/>
        <v/>
      </c>
      <c r="J610" s="5" t="e">
        <f t="shared" si="116"/>
        <v>#N/A</v>
      </c>
      <c r="K610" s="5" t="e">
        <f t="shared" si="117"/>
        <v>#N/A</v>
      </c>
      <c r="L610" s="5" t="e">
        <f t="shared" si="118"/>
        <v>#N/A</v>
      </c>
      <c r="M610" t="e">
        <f t="shared" si="119"/>
        <v>#REF!</v>
      </c>
      <c r="N610" s="18" t="e">
        <f t="shared" si="120"/>
        <v>#N/A</v>
      </c>
    </row>
    <row r="611" spans="3:14" x14ac:dyDescent="0.25">
      <c r="C611" s="5" t="e">
        <f t="shared" si="121"/>
        <v>#N/A</v>
      </c>
      <c r="D611" s="5" t="e">
        <f t="shared" si="122"/>
        <v>#N/A</v>
      </c>
      <c r="E611" s="70"/>
      <c r="F611" s="5" t="e">
        <f t="shared" si="123"/>
        <v>#N/A</v>
      </c>
      <c r="G611" s="5" t="e">
        <f t="shared" si="113"/>
        <v>#N/A</v>
      </c>
      <c r="H611" s="70" t="e">
        <f t="shared" si="114"/>
        <v>#N/A</v>
      </c>
      <c r="I611" s="5" t="str">
        <f t="shared" si="115"/>
        <v/>
      </c>
      <c r="J611" s="5" t="e">
        <f t="shared" si="116"/>
        <v>#N/A</v>
      </c>
      <c r="K611" s="5" t="e">
        <f t="shared" si="117"/>
        <v>#N/A</v>
      </c>
      <c r="L611" s="5" t="e">
        <f t="shared" si="118"/>
        <v>#N/A</v>
      </c>
      <c r="M611" t="e">
        <f t="shared" si="119"/>
        <v>#REF!</v>
      </c>
      <c r="N611" s="18" t="e">
        <f t="shared" si="120"/>
        <v>#N/A</v>
      </c>
    </row>
    <row r="612" spans="3:14" x14ac:dyDescent="0.25">
      <c r="C612" s="5" t="e">
        <f t="shared" si="121"/>
        <v>#N/A</v>
      </c>
      <c r="D612" s="5" t="e">
        <f t="shared" si="122"/>
        <v>#N/A</v>
      </c>
      <c r="E612" s="70"/>
      <c r="F612" s="5" t="e">
        <f t="shared" si="123"/>
        <v>#N/A</v>
      </c>
      <c r="G612" s="5" t="e">
        <f t="shared" si="113"/>
        <v>#N/A</v>
      </c>
      <c r="H612" s="70" t="e">
        <f t="shared" si="114"/>
        <v>#N/A</v>
      </c>
      <c r="I612" s="5" t="str">
        <f t="shared" si="115"/>
        <v/>
      </c>
      <c r="J612" s="5" t="e">
        <f t="shared" si="116"/>
        <v>#N/A</v>
      </c>
      <c r="K612" s="5" t="e">
        <f t="shared" si="117"/>
        <v>#N/A</v>
      </c>
      <c r="L612" s="5" t="e">
        <f t="shared" si="118"/>
        <v>#N/A</v>
      </c>
      <c r="M612" t="e">
        <f t="shared" si="119"/>
        <v>#REF!</v>
      </c>
      <c r="N612" s="18" t="e">
        <f t="shared" si="120"/>
        <v>#N/A</v>
      </c>
    </row>
    <row r="613" spans="3:14" x14ac:dyDescent="0.25">
      <c r="C613" s="5" t="e">
        <f t="shared" si="121"/>
        <v>#N/A</v>
      </c>
      <c r="D613" s="5" t="e">
        <f t="shared" si="122"/>
        <v>#N/A</v>
      </c>
      <c r="E613" s="70"/>
      <c r="F613" s="5" t="e">
        <f t="shared" si="123"/>
        <v>#N/A</v>
      </c>
      <c r="G613" s="5" t="e">
        <f t="shared" si="113"/>
        <v>#N/A</v>
      </c>
      <c r="H613" s="70" t="e">
        <f t="shared" si="114"/>
        <v>#N/A</v>
      </c>
      <c r="I613" s="5" t="str">
        <f t="shared" si="115"/>
        <v/>
      </c>
      <c r="J613" s="5" t="e">
        <f t="shared" si="116"/>
        <v>#N/A</v>
      </c>
      <c r="K613" s="5" t="e">
        <f t="shared" si="117"/>
        <v>#N/A</v>
      </c>
      <c r="L613" s="5" t="e">
        <f t="shared" si="118"/>
        <v>#N/A</v>
      </c>
      <c r="M613" t="e">
        <f t="shared" si="119"/>
        <v>#REF!</v>
      </c>
      <c r="N613" s="18" t="e">
        <f t="shared" si="120"/>
        <v>#N/A</v>
      </c>
    </row>
    <row r="614" spans="3:14" x14ac:dyDescent="0.25">
      <c r="C614" s="5" t="e">
        <f t="shared" si="121"/>
        <v>#N/A</v>
      </c>
      <c r="D614" s="5" t="e">
        <f t="shared" si="122"/>
        <v>#N/A</v>
      </c>
      <c r="E614" s="70"/>
      <c r="F614" s="5" t="e">
        <f t="shared" si="123"/>
        <v>#N/A</v>
      </c>
      <c r="G614" s="5" t="e">
        <f t="shared" si="113"/>
        <v>#N/A</v>
      </c>
      <c r="H614" s="70" t="e">
        <f t="shared" si="114"/>
        <v>#N/A</v>
      </c>
      <c r="I614" s="5" t="str">
        <f t="shared" si="115"/>
        <v/>
      </c>
      <c r="J614" s="5" t="e">
        <f t="shared" si="116"/>
        <v>#N/A</v>
      </c>
      <c r="K614" s="5" t="e">
        <f t="shared" si="117"/>
        <v>#N/A</v>
      </c>
      <c r="L614" s="5" t="e">
        <f t="shared" si="118"/>
        <v>#N/A</v>
      </c>
      <c r="M614" t="e">
        <f t="shared" si="119"/>
        <v>#REF!</v>
      </c>
      <c r="N614" s="18" t="e">
        <f t="shared" si="120"/>
        <v>#N/A</v>
      </c>
    </row>
    <row r="615" spans="3:14" x14ac:dyDescent="0.25">
      <c r="C615" s="5" t="e">
        <f t="shared" si="121"/>
        <v>#N/A</v>
      </c>
      <c r="D615" s="5" t="e">
        <f t="shared" si="122"/>
        <v>#N/A</v>
      </c>
      <c r="E615" s="70"/>
      <c r="F615" s="5" t="e">
        <f t="shared" si="123"/>
        <v>#N/A</v>
      </c>
      <c r="G615" s="5" t="e">
        <f t="shared" si="113"/>
        <v>#N/A</v>
      </c>
      <c r="H615" s="70" t="e">
        <f t="shared" si="114"/>
        <v>#N/A</v>
      </c>
      <c r="I615" s="5" t="str">
        <f t="shared" si="115"/>
        <v/>
      </c>
      <c r="J615" s="5" t="e">
        <f t="shared" si="116"/>
        <v>#N/A</v>
      </c>
      <c r="K615" s="5" t="e">
        <f t="shared" si="117"/>
        <v>#N/A</v>
      </c>
      <c r="L615" s="5" t="e">
        <f t="shared" si="118"/>
        <v>#N/A</v>
      </c>
      <c r="M615" t="e">
        <f t="shared" si="119"/>
        <v>#REF!</v>
      </c>
      <c r="N615" s="18" t="e">
        <f t="shared" si="120"/>
        <v>#N/A</v>
      </c>
    </row>
    <row r="616" spans="3:14" x14ac:dyDescent="0.25">
      <c r="C616" s="5" t="e">
        <f t="shared" si="121"/>
        <v>#N/A</v>
      </c>
      <c r="D616" s="5" t="e">
        <f t="shared" si="122"/>
        <v>#N/A</v>
      </c>
      <c r="E616" s="70"/>
      <c r="F616" s="5" t="e">
        <f t="shared" si="123"/>
        <v>#N/A</v>
      </c>
      <c r="G616" s="5" t="e">
        <f t="shared" si="113"/>
        <v>#N/A</v>
      </c>
      <c r="H616" s="70" t="e">
        <f t="shared" si="114"/>
        <v>#N/A</v>
      </c>
      <c r="I616" s="5" t="str">
        <f t="shared" si="115"/>
        <v/>
      </c>
      <c r="J616" s="5" t="e">
        <f t="shared" si="116"/>
        <v>#N/A</v>
      </c>
      <c r="K616" s="5" t="e">
        <f t="shared" si="117"/>
        <v>#N/A</v>
      </c>
      <c r="L616" s="5" t="e">
        <f t="shared" si="118"/>
        <v>#N/A</v>
      </c>
      <c r="M616" t="e">
        <f t="shared" si="119"/>
        <v>#REF!</v>
      </c>
      <c r="N616" s="18" t="e">
        <f t="shared" si="120"/>
        <v>#N/A</v>
      </c>
    </row>
    <row r="617" spans="3:14" x14ac:dyDescent="0.25">
      <c r="C617" s="5" t="e">
        <f t="shared" si="121"/>
        <v>#N/A</v>
      </c>
      <c r="D617" s="5" t="e">
        <f t="shared" si="122"/>
        <v>#N/A</v>
      </c>
      <c r="E617" s="70"/>
      <c r="F617" s="5" t="e">
        <f t="shared" si="123"/>
        <v>#N/A</v>
      </c>
      <c r="G617" s="5" t="e">
        <f t="shared" si="113"/>
        <v>#N/A</v>
      </c>
      <c r="H617" s="70" t="e">
        <f t="shared" si="114"/>
        <v>#N/A</v>
      </c>
      <c r="I617" s="5" t="str">
        <f t="shared" si="115"/>
        <v/>
      </c>
      <c r="J617" s="5" t="e">
        <f t="shared" si="116"/>
        <v>#N/A</v>
      </c>
      <c r="K617" s="5" t="e">
        <f t="shared" si="117"/>
        <v>#N/A</v>
      </c>
      <c r="L617" s="5" t="e">
        <f t="shared" si="118"/>
        <v>#N/A</v>
      </c>
      <c r="M617" t="e">
        <f t="shared" si="119"/>
        <v>#REF!</v>
      </c>
      <c r="N617" s="18" t="e">
        <f t="shared" si="120"/>
        <v>#N/A</v>
      </c>
    </row>
    <row r="618" spans="3:14" x14ac:dyDescent="0.25">
      <c r="C618" s="5" t="e">
        <f t="shared" si="121"/>
        <v>#N/A</v>
      </c>
      <c r="D618" s="5" t="e">
        <f t="shared" si="122"/>
        <v>#N/A</v>
      </c>
      <c r="E618" s="70"/>
      <c r="F618" s="5" t="e">
        <f t="shared" si="123"/>
        <v>#N/A</v>
      </c>
      <c r="G618" s="5" t="e">
        <f t="shared" si="113"/>
        <v>#N/A</v>
      </c>
      <c r="H618" s="70" t="e">
        <f t="shared" si="114"/>
        <v>#N/A</v>
      </c>
      <c r="I618" s="5" t="str">
        <f t="shared" si="115"/>
        <v/>
      </c>
      <c r="J618" s="5" t="e">
        <f t="shared" si="116"/>
        <v>#N/A</v>
      </c>
      <c r="K618" s="5" t="e">
        <f t="shared" si="117"/>
        <v>#N/A</v>
      </c>
      <c r="L618" s="5" t="e">
        <f t="shared" si="118"/>
        <v>#N/A</v>
      </c>
      <c r="M618" t="e">
        <f t="shared" si="119"/>
        <v>#REF!</v>
      </c>
      <c r="N618" s="18" t="e">
        <f t="shared" si="120"/>
        <v>#N/A</v>
      </c>
    </row>
    <row r="619" spans="3:14" x14ac:dyDescent="0.25">
      <c r="C619" s="5" t="e">
        <f t="shared" si="121"/>
        <v>#N/A</v>
      </c>
      <c r="D619" s="5" t="e">
        <f t="shared" si="122"/>
        <v>#N/A</v>
      </c>
      <c r="E619" s="70"/>
      <c r="F619" s="5" t="e">
        <f t="shared" si="123"/>
        <v>#N/A</v>
      </c>
      <c r="G619" s="5" t="e">
        <f t="shared" si="113"/>
        <v>#N/A</v>
      </c>
      <c r="H619" s="70" t="e">
        <f t="shared" si="114"/>
        <v>#N/A</v>
      </c>
      <c r="I619" s="5" t="str">
        <f t="shared" si="115"/>
        <v/>
      </c>
      <c r="J619" s="5" t="e">
        <f t="shared" si="116"/>
        <v>#N/A</v>
      </c>
      <c r="K619" s="5" t="e">
        <f t="shared" si="117"/>
        <v>#N/A</v>
      </c>
      <c r="L619" s="5" t="e">
        <f t="shared" si="118"/>
        <v>#N/A</v>
      </c>
      <c r="M619" t="e">
        <f t="shared" si="119"/>
        <v>#REF!</v>
      </c>
      <c r="N619" s="18" t="e">
        <f t="shared" si="120"/>
        <v>#N/A</v>
      </c>
    </row>
    <row r="620" spans="3:14" x14ac:dyDescent="0.25">
      <c r="C620" s="5" t="e">
        <f t="shared" si="121"/>
        <v>#N/A</v>
      </c>
      <c r="D620" s="5" t="e">
        <f t="shared" si="122"/>
        <v>#N/A</v>
      </c>
      <c r="E620" s="70"/>
      <c r="F620" s="5" t="e">
        <f t="shared" si="123"/>
        <v>#N/A</v>
      </c>
      <c r="G620" s="5" t="e">
        <f t="shared" si="113"/>
        <v>#N/A</v>
      </c>
      <c r="H620" s="70" t="e">
        <f t="shared" si="114"/>
        <v>#N/A</v>
      </c>
      <c r="I620" s="5" t="str">
        <f t="shared" si="115"/>
        <v/>
      </c>
      <c r="J620" s="5" t="e">
        <f t="shared" si="116"/>
        <v>#N/A</v>
      </c>
      <c r="K620" s="5" t="e">
        <f t="shared" si="117"/>
        <v>#N/A</v>
      </c>
      <c r="L620" s="5" t="e">
        <f t="shared" si="118"/>
        <v>#N/A</v>
      </c>
      <c r="M620" t="e">
        <f t="shared" si="119"/>
        <v>#REF!</v>
      </c>
      <c r="N620" s="18" t="e">
        <f t="shared" si="120"/>
        <v>#N/A</v>
      </c>
    </row>
    <row r="621" spans="3:14" x14ac:dyDescent="0.25">
      <c r="C621" s="5" t="e">
        <f t="shared" si="121"/>
        <v>#N/A</v>
      </c>
      <c r="D621" s="5" t="e">
        <f t="shared" si="122"/>
        <v>#N/A</v>
      </c>
      <c r="E621" s="70"/>
      <c r="F621" s="5" t="e">
        <f t="shared" si="123"/>
        <v>#N/A</v>
      </c>
      <c r="G621" s="5" t="e">
        <f t="shared" si="113"/>
        <v>#N/A</v>
      </c>
      <c r="H621" s="70" t="e">
        <f t="shared" si="114"/>
        <v>#N/A</v>
      </c>
      <c r="I621" s="5" t="str">
        <f t="shared" si="115"/>
        <v/>
      </c>
      <c r="J621" s="5" t="e">
        <f t="shared" si="116"/>
        <v>#N/A</v>
      </c>
      <c r="K621" s="5" t="e">
        <f t="shared" si="117"/>
        <v>#N/A</v>
      </c>
      <c r="L621" s="5" t="e">
        <f t="shared" si="118"/>
        <v>#N/A</v>
      </c>
      <c r="M621" t="e">
        <f t="shared" si="119"/>
        <v>#REF!</v>
      </c>
      <c r="N621" s="18" t="e">
        <f t="shared" si="120"/>
        <v>#N/A</v>
      </c>
    </row>
    <row r="622" spans="3:14" x14ac:dyDescent="0.25">
      <c r="C622" s="5" t="e">
        <f t="shared" si="121"/>
        <v>#N/A</v>
      </c>
      <c r="D622" s="5" t="e">
        <f t="shared" si="122"/>
        <v>#N/A</v>
      </c>
      <c r="E622" s="70"/>
      <c r="F622" s="5" t="e">
        <f t="shared" si="123"/>
        <v>#N/A</v>
      </c>
      <c r="G622" s="5" t="e">
        <f t="shared" si="113"/>
        <v>#N/A</v>
      </c>
      <c r="H622" s="70" t="e">
        <f t="shared" si="114"/>
        <v>#N/A</v>
      </c>
      <c r="I622" s="5" t="str">
        <f t="shared" si="115"/>
        <v/>
      </c>
      <c r="J622" s="5" t="e">
        <f t="shared" si="116"/>
        <v>#N/A</v>
      </c>
      <c r="K622" s="5" t="e">
        <f t="shared" si="117"/>
        <v>#N/A</v>
      </c>
      <c r="L622" s="5" t="e">
        <f t="shared" si="118"/>
        <v>#N/A</v>
      </c>
      <c r="M622" t="e">
        <f t="shared" si="119"/>
        <v>#REF!</v>
      </c>
      <c r="N622" s="18" t="e">
        <f t="shared" si="120"/>
        <v>#N/A</v>
      </c>
    </row>
    <row r="623" spans="3:14" x14ac:dyDescent="0.25">
      <c r="C623" s="5" t="e">
        <f t="shared" si="121"/>
        <v>#N/A</v>
      </c>
      <c r="D623" s="5" t="e">
        <f t="shared" si="122"/>
        <v>#N/A</v>
      </c>
      <c r="E623" s="70"/>
      <c r="F623" s="5" t="e">
        <f t="shared" si="123"/>
        <v>#N/A</v>
      </c>
      <c r="G623" s="5" t="e">
        <f t="shared" si="113"/>
        <v>#N/A</v>
      </c>
      <c r="H623" s="70" t="e">
        <f t="shared" si="114"/>
        <v>#N/A</v>
      </c>
      <c r="I623" s="5" t="str">
        <f t="shared" si="115"/>
        <v/>
      </c>
      <c r="J623" s="5" t="e">
        <f t="shared" si="116"/>
        <v>#N/A</v>
      </c>
      <c r="K623" s="5" t="e">
        <f t="shared" si="117"/>
        <v>#N/A</v>
      </c>
      <c r="L623" s="5" t="e">
        <f t="shared" si="118"/>
        <v>#N/A</v>
      </c>
      <c r="M623" t="e">
        <f t="shared" si="119"/>
        <v>#REF!</v>
      </c>
      <c r="N623" s="18" t="e">
        <f t="shared" si="120"/>
        <v>#N/A</v>
      </c>
    </row>
    <row r="624" spans="3:14" x14ac:dyDescent="0.25">
      <c r="C624" s="5" t="e">
        <f t="shared" si="121"/>
        <v>#N/A</v>
      </c>
      <c r="D624" s="5" t="e">
        <f t="shared" si="122"/>
        <v>#N/A</v>
      </c>
      <c r="E624" s="70"/>
      <c r="F624" s="5" t="e">
        <f t="shared" si="123"/>
        <v>#N/A</v>
      </c>
      <c r="G624" s="5" t="e">
        <f t="shared" si="113"/>
        <v>#N/A</v>
      </c>
      <c r="H624" s="70" t="e">
        <f t="shared" si="114"/>
        <v>#N/A</v>
      </c>
      <c r="I624" s="5" t="str">
        <f t="shared" si="115"/>
        <v/>
      </c>
      <c r="J624" s="5" t="e">
        <f t="shared" si="116"/>
        <v>#N/A</v>
      </c>
      <c r="K624" s="5" t="e">
        <f t="shared" si="117"/>
        <v>#N/A</v>
      </c>
      <c r="L624" s="5" t="e">
        <f t="shared" si="118"/>
        <v>#N/A</v>
      </c>
      <c r="M624" t="e">
        <f t="shared" si="119"/>
        <v>#REF!</v>
      </c>
      <c r="N624" s="18" t="e">
        <f t="shared" si="120"/>
        <v>#N/A</v>
      </c>
    </row>
    <row r="625" spans="3:14" x14ac:dyDescent="0.25">
      <c r="C625" s="5" t="e">
        <f t="shared" si="121"/>
        <v>#N/A</v>
      </c>
      <c r="D625" s="5" t="e">
        <f t="shared" si="122"/>
        <v>#N/A</v>
      </c>
      <c r="E625" s="70"/>
      <c r="F625" s="5" t="e">
        <f t="shared" si="123"/>
        <v>#N/A</v>
      </c>
      <c r="G625" s="5" t="e">
        <f t="shared" si="113"/>
        <v>#N/A</v>
      </c>
      <c r="H625" s="70" t="e">
        <f t="shared" si="114"/>
        <v>#N/A</v>
      </c>
      <c r="I625" s="5" t="str">
        <f t="shared" si="115"/>
        <v/>
      </c>
      <c r="J625" s="5" t="e">
        <f t="shared" si="116"/>
        <v>#N/A</v>
      </c>
      <c r="K625" s="5" t="e">
        <f t="shared" si="117"/>
        <v>#N/A</v>
      </c>
      <c r="L625" s="5" t="e">
        <f t="shared" si="118"/>
        <v>#N/A</v>
      </c>
      <c r="M625" t="e">
        <f t="shared" si="119"/>
        <v>#REF!</v>
      </c>
      <c r="N625" s="18" t="e">
        <f t="shared" si="120"/>
        <v>#N/A</v>
      </c>
    </row>
    <row r="626" spans="3:14" x14ac:dyDescent="0.25">
      <c r="C626" s="5" t="e">
        <f t="shared" si="121"/>
        <v>#N/A</v>
      </c>
      <c r="D626" s="5" t="e">
        <f t="shared" si="122"/>
        <v>#N/A</v>
      </c>
      <c r="E626" s="70"/>
      <c r="F626" s="5" t="e">
        <f t="shared" si="123"/>
        <v>#N/A</v>
      </c>
      <c r="G626" s="5" t="e">
        <f t="shared" si="113"/>
        <v>#N/A</v>
      </c>
      <c r="H626" s="70" t="e">
        <f t="shared" si="114"/>
        <v>#N/A</v>
      </c>
      <c r="I626" s="5" t="str">
        <f t="shared" si="115"/>
        <v/>
      </c>
      <c r="J626" s="5" t="e">
        <f t="shared" si="116"/>
        <v>#N/A</v>
      </c>
      <c r="K626" s="5" t="e">
        <f t="shared" si="117"/>
        <v>#N/A</v>
      </c>
      <c r="L626" s="5" t="e">
        <f t="shared" si="118"/>
        <v>#N/A</v>
      </c>
      <c r="M626" t="e">
        <f t="shared" si="119"/>
        <v>#REF!</v>
      </c>
      <c r="N626" s="18" t="e">
        <f t="shared" si="120"/>
        <v>#N/A</v>
      </c>
    </row>
    <row r="627" spans="3:14" x14ac:dyDescent="0.25">
      <c r="C627" s="5" t="e">
        <f t="shared" si="121"/>
        <v>#N/A</v>
      </c>
      <c r="D627" s="5" t="e">
        <f t="shared" si="122"/>
        <v>#N/A</v>
      </c>
      <c r="E627" s="70"/>
      <c r="F627" s="5" t="e">
        <f t="shared" si="123"/>
        <v>#N/A</v>
      </c>
      <c r="G627" s="5" t="e">
        <f t="shared" si="113"/>
        <v>#N/A</v>
      </c>
      <c r="H627" s="70" t="e">
        <f t="shared" si="114"/>
        <v>#N/A</v>
      </c>
      <c r="I627" s="5" t="str">
        <f t="shared" si="115"/>
        <v/>
      </c>
      <c r="J627" s="5" t="e">
        <f t="shared" si="116"/>
        <v>#N/A</v>
      </c>
      <c r="K627" s="5" t="e">
        <f t="shared" si="117"/>
        <v>#N/A</v>
      </c>
      <c r="L627" s="5" t="e">
        <f t="shared" si="118"/>
        <v>#N/A</v>
      </c>
      <c r="M627" t="e">
        <f t="shared" si="119"/>
        <v>#REF!</v>
      </c>
      <c r="N627" s="18" t="e">
        <f t="shared" si="120"/>
        <v>#N/A</v>
      </c>
    </row>
    <row r="628" spans="3:14" x14ac:dyDescent="0.25">
      <c r="C628" s="5" t="e">
        <f t="shared" si="121"/>
        <v>#N/A</v>
      </c>
      <c r="D628" s="5" t="e">
        <f t="shared" si="122"/>
        <v>#N/A</v>
      </c>
      <c r="E628" s="70"/>
      <c r="F628" s="5" t="e">
        <f t="shared" si="123"/>
        <v>#N/A</v>
      </c>
      <c r="G628" s="5" t="e">
        <f t="shared" si="113"/>
        <v>#N/A</v>
      </c>
      <c r="H628" s="70" t="e">
        <f t="shared" si="114"/>
        <v>#N/A</v>
      </c>
      <c r="I628" s="5" t="str">
        <f t="shared" si="115"/>
        <v/>
      </c>
      <c r="J628" s="5" t="e">
        <f t="shared" si="116"/>
        <v>#N/A</v>
      </c>
      <c r="K628" s="5" t="e">
        <f t="shared" si="117"/>
        <v>#N/A</v>
      </c>
      <c r="L628" s="5" t="e">
        <f t="shared" si="118"/>
        <v>#N/A</v>
      </c>
      <c r="M628" t="e">
        <f t="shared" si="119"/>
        <v>#REF!</v>
      </c>
      <c r="N628" s="18" t="e">
        <f t="shared" si="120"/>
        <v>#N/A</v>
      </c>
    </row>
    <row r="629" spans="3:14" x14ac:dyDescent="0.25">
      <c r="C629" s="5" t="e">
        <f t="shared" si="121"/>
        <v>#N/A</v>
      </c>
      <c r="D629" s="5" t="e">
        <f t="shared" si="122"/>
        <v>#N/A</v>
      </c>
      <c r="E629" s="70"/>
      <c r="F629" s="5" t="e">
        <f t="shared" si="123"/>
        <v>#N/A</v>
      </c>
      <c r="G629" s="5" t="e">
        <f t="shared" ref="G629:G692" si="124">IF(E629="упр","",IF(E629=0,F629,IF(E629="1,2,3","L1,L2,L3","L"&amp;E629)))</f>
        <v>#N/A</v>
      </c>
      <c r="H629" s="70" t="e">
        <f t="shared" ref="H629:H692" si="125">VLOOKUP(D629,Исходные_данные,5,FALSE)</f>
        <v>#N/A</v>
      </c>
      <c r="I629" s="5" t="str">
        <f t="shared" ref="I629:I692" si="126">IFERROR(VLOOKUP(D629,Исходные_данные,36,FALSE),"")</f>
        <v/>
      </c>
      <c r="J629" s="5" t="e">
        <f t="shared" ref="J629:J692" si="127">VLOOKUP(D629,Исходные_данные,46,FALSE)</f>
        <v>#N/A</v>
      </c>
      <c r="K629" s="5" t="e">
        <f t="shared" ref="K629:K692" si="128">VLOOKUP(D629,Исходные_данные,16,FALSE)</f>
        <v>#N/A</v>
      </c>
      <c r="L629" s="5" t="e">
        <f t="shared" ref="L629:L692" si="129">H629*K629</f>
        <v>#N/A</v>
      </c>
      <c r="M629" t="e">
        <f t="shared" ref="M629:M692" si="130">IF(ISBLANK(E629),M628,E629)</f>
        <v>#REF!</v>
      </c>
      <c r="N629" s="18" t="e">
        <f t="shared" ref="N629:N692" si="131">C629&amp;G629</f>
        <v>#N/A</v>
      </c>
    </row>
    <row r="630" spans="3:14" x14ac:dyDescent="0.25">
      <c r="C630" s="5" t="e">
        <f t="shared" si="121"/>
        <v>#N/A</v>
      </c>
      <c r="D630" s="5" t="e">
        <f t="shared" si="122"/>
        <v>#N/A</v>
      </c>
      <c r="E630" s="70"/>
      <c r="F630" s="5" t="e">
        <f t="shared" si="123"/>
        <v>#N/A</v>
      </c>
      <c r="G630" s="5" t="e">
        <f t="shared" si="124"/>
        <v>#N/A</v>
      </c>
      <c r="H630" s="70" t="e">
        <f t="shared" si="125"/>
        <v>#N/A</v>
      </c>
      <c r="I630" s="5" t="str">
        <f t="shared" si="126"/>
        <v/>
      </c>
      <c r="J630" s="5" t="e">
        <f t="shared" si="127"/>
        <v>#N/A</v>
      </c>
      <c r="K630" s="5" t="e">
        <f t="shared" si="128"/>
        <v>#N/A</v>
      </c>
      <c r="L630" s="5" t="e">
        <f t="shared" si="129"/>
        <v>#N/A</v>
      </c>
      <c r="M630" t="e">
        <f t="shared" si="130"/>
        <v>#REF!</v>
      </c>
      <c r="N630" s="18" t="e">
        <f t="shared" si="131"/>
        <v>#N/A</v>
      </c>
    </row>
    <row r="631" spans="3:14" x14ac:dyDescent="0.25">
      <c r="C631" s="5" t="e">
        <f t="shared" si="121"/>
        <v>#N/A</v>
      </c>
      <c r="D631" s="5" t="e">
        <f t="shared" si="122"/>
        <v>#N/A</v>
      </c>
      <c r="E631" s="70"/>
      <c r="F631" s="5" t="e">
        <f t="shared" si="123"/>
        <v>#N/A</v>
      </c>
      <c r="G631" s="5" t="e">
        <f t="shared" si="124"/>
        <v>#N/A</v>
      </c>
      <c r="H631" s="70" t="e">
        <f t="shared" si="125"/>
        <v>#N/A</v>
      </c>
      <c r="I631" s="5" t="str">
        <f t="shared" si="126"/>
        <v/>
      </c>
      <c r="J631" s="5" t="e">
        <f t="shared" si="127"/>
        <v>#N/A</v>
      </c>
      <c r="K631" s="5" t="e">
        <f t="shared" si="128"/>
        <v>#N/A</v>
      </c>
      <c r="L631" s="5" t="e">
        <f t="shared" si="129"/>
        <v>#N/A</v>
      </c>
      <c r="M631" t="e">
        <f t="shared" si="130"/>
        <v>#REF!</v>
      </c>
      <c r="N631" s="18" t="e">
        <f t="shared" si="131"/>
        <v>#N/A</v>
      </c>
    </row>
    <row r="632" spans="3:14" x14ac:dyDescent="0.25">
      <c r="C632" s="5" t="e">
        <f t="shared" si="121"/>
        <v>#N/A</v>
      </c>
      <c r="D632" s="5" t="e">
        <f t="shared" si="122"/>
        <v>#N/A</v>
      </c>
      <c r="E632" s="70"/>
      <c r="F632" s="5" t="e">
        <f t="shared" si="123"/>
        <v>#N/A</v>
      </c>
      <c r="G632" s="5" t="e">
        <f t="shared" si="124"/>
        <v>#N/A</v>
      </c>
      <c r="H632" s="70" t="e">
        <f t="shared" si="125"/>
        <v>#N/A</v>
      </c>
      <c r="I632" s="5" t="str">
        <f t="shared" si="126"/>
        <v/>
      </c>
      <c r="J632" s="5" t="e">
        <f t="shared" si="127"/>
        <v>#N/A</v>
      </c>
      <c r="K632" s="5" t="e">
        <f t="shared" si="128"/>
        <v>#N/A</v>
      </c>
      <c r="L632" s="5" t="e">
        <f t="shared" si="129"/>
        <v>#N/A</v>
      </c>
      <c r="M632" t="e">
        <f t="shared" si="130"/>
        <v>#REF!</v>
      </c>
      <c r="N632" s="18" t="e">
        <f t="shared" si="131"/>
        <v>#N/A</v>
      </c>
    </row>
    <row r="633" spans="3:14" x14ac:dyDescent="0.25">
      <c r="C633" s="5" t="e">
        <f t="shared" si="121"/>
        <v>#N/A</v>
      </c>
      <c r="D633" s="5" t="e">
        <f t="shared" si="122"/>
        <v>#N/A</v>
      </c>
      <c r="E633" s="70"/>
      <c r="F633" s="5" t="e">
        <f t="shared" si="123"/>
        <v>#N/A</v>
      </c>
      <c r="G633" s="5" t="e">
        <f t="shared" si="124"/>
        <v>#N/A</v>
      </c>
      <c r="H633" s="70" t="e">
        <f t="shared" si="125"/>
        <v>#N/A</v>
      </c>
      <c r="I633" s="5" t="str">
        <f t="shared" si="126"/>
        <v/>
      </c>
      <c r="J633" s="5" t="e">
        <f t="shared" si="127"/>
        <v>#N/A</v>
      </c>
      <c r="K633" s="5" t="e">
        <f t="shared" si="128"/>
        <v>#N/A</v>
      </c>
      <c r="L633" s="5" t="e">
        <f t="shared" si="129"/>
        <v>#N/A</v>
      </c>
      <c r="M633" t="e">
        <f t="shared" si="130"/>
        <v>#REF!</v>
      </c>
      <c r="N633" s="18" t="e">
        <f t="shared" si="131"/>
        <v>#N/A</v>
      </c>
    </row>
    <row r="634" spans="3:14" x14ac:dyDescent="0.25">
      <c r="C634" s="5" t="e">
        <f t="shared" si="121"/>
        <v>#N/A</v>
      </c>
      <c r="D634" s="5" t="e">
        <f t="shared" si="122"/>
        <v>#N/A</v>
      </c>
      <c r="E634" s="70"/>
      <c r="F634" s="5" t="e">
        <f t="shared" si="123"/>
        <v>#N/A</v>
      </c>
      <c r="G634" s="5" t="e">
        <f t="shared" si="124"/>
        <v>#N/A</v>
      </c>
      <c r="H634" s="70" t="e">
        <f t="shared" si="125"/>
        <v>#N/A</v>
      </c>
      <c r="I634" s="5" t="str">
        <f t="shared" si="126"/>
        <v/>
      </c>
      <c r="J634" s="5" t="e">
        <f t="shared" si="127"/>
        <v>#N/A</v>
      </c>
      <c r="K634" s="5" t="e">
        <f t="shared" si="128"/>
        <v>#N/A</v>
      </c>
      <c r="L634" s="5" t="e">
        <f t="shared" si="129"/>
        <v>#N/A</v>
      </c>
      <c r="M634" t="e">
        <f t="shared" si="130"/>
        <v>#REF!</v>
      </c>
      <c r="N634" s="18" t="e">
        <f t="shared" si="131"/>
        <v>#N/A</v>
      </c>
    </row>
    <row r="635" spans="3:14" x14ac:dyDescent="0.25">
      <c r="C635" s="5" t="e">
        <f t="shared" si="121"/>
        <v>#N/A</v>
      </c>
      <c r="D635" s="5" t="e">
        <f t="shared" si="122"/>
        <v>#N/A</v>
      </c>
      <c r="E635" s="70"/>
      <c r="F635" s="5" t="e">
        <f t="shared" si="123"/>
        <v>#N/A</v>
      </c>
      <c r="G635" s="5" t="e">
        <f t="shared" si="124"/>
        <v>#N/A</v>
      </c>
      <c r="H635" s="70" t="e">
        <f t="shared" si="125"/>
        <v>#N/A</v>
      </c>
      <c r="I635" s="5" t="str">
        <f t="shared" si="126"/>
        <v/>
      </c>
      <c r="J635" s="5" t="e">
        <f t="shared" si="127"/>
        <v>#N/A</v>
      </c>
      <c r="K635" s="5" t="e">
        <f t="shared" si="128"/>
        <v>#N/A</v>
      </c>
      <c r="L635" s="5" t="e">
        <f t="shared" si="129"/>
        <v>#N/A</v>
      </c>
      <c r="M635" t="e">
        <f t="shared" si="130"/>
        <v>#REF!</v>
      </c>
      <c r="N635" s="18" t="e">
        <f t="shared" si="131"/>
        <v>#N/A</v>
      </c>
    </row>
    <row r="636" spans="3:14" x14ac:dyDescent="0.25">
      <c r="C636" s="5" t="e">
        <f t="shared" si="121"/>
        <v>#N/A</v>
      </c>
      <c r="D636" s="5" t="e">
        <f t="shared" si="122"/>
        <v>#N/A</v>
      </c>
      <c r="E636" s="70"/>
      <c r="F636" s="5" t="e">
        <f t="shared" si="123"/>
        <v>#N/A</v>
      </c>
      <c r="G636" s="5" t="e">
        <f t="shared" si="124"/>
        <v>#N/A</v>
      </c>
      <c r="H636" s="70" t="e">
        <f t="shared" si="125"/>
        <v>#N/A</v>
      </c>
      <c r="I636" s="5" t="str">
        <f t="shared" si="126"/>
        <v/>
      </c>
      <c r="J636" s="5" t="e">
        <f t="shared" si="127"/>
        <v>#N/A</v>
      </c>
      <c r="K636" s="5" t="e">
        <f t="shared" si="128"/>
        <v>#N/A</v>
      </c>
      <c r="L636" s="5" t="e">
        <f t="shared" si="129"/>
        <v>#N/A</v>
      </c>
      <c r="M636" t="e">
        <f t="shared" si="130"/>
        <v>#REF!</v>
      </c>
      <c r="N636" s="18" t="e">
        <f t="shared" si="131"/>
        <v>#N/A</v>
      </c>
    </row>
    <row r="637" spans="3:14" x14ac:dyDescent="0.25">
      <c r="C637" s="5" t="e">
        <f t="shared" si="121"/>
        <v>#N/A</v>
      </c>
      <c r="D637" s="5" t="e">
        <f t="shared" si="122"/>
        <v>#N/A</v>
      </c>
      <c r="E637" s="70"/>
      <c r="F637" s="5" t="e">
        <f t="shared" si="123"/>
        <v>#N/A</v>
      </c>
      <c r="G637" s="5" t="e">
        <f t="shared" si="124"/>
        <v>#N/A</v>
      </c>
      <c r="H637" s="70" t="e">
        <f t="shared" si="125"/>
        <v>#N/A</v>
      </c>
      <c r="I637" s="5" t="str">
        <f t="shared" si="126"/>
        <v/>
      </c>
      <c r="J637" s="5" t="e">
        <f t="shared" si="127"/>
        <v>#N/A</v>
      </c>
      <c r="K637" s="5" t="e">
        <f t="shared" si="128"/>
        <v>#N/A</v>
      </c>
      <c r="L637" s="5" t="e">
        <f t="shared" si="129"/>
        <v>#N/A</v>
      </c>
      <c r="M637" t="e">
        <f t="shared" si="130"/>
        <v>#REF!</v>
      </c>
      <c r="N637" s="18" t="e">
        <f t="shared" si="131"/>
        <v>#N/A</v>
      </c>
    </row>
    <row r="638" spans="3:14" x14ac:dyDescent="0.25">
      <c r="C638" s="5" t="e">
        <f t="shared" si="121"/>
        <v>#N/A</v>
      </c>
      <c r="D638" s="5" t="e">
        <f t="shared" si="122"/>
        <v>#N/A</v>
      </c>
      <c r="E638" s="70"/>
      <c r="F638" s="5" t="e">
        <f t="shared" si="123"/>
        <v>#N/A</v>
      </c>
      <c r="G638" s="5" t="e">
        <f t="shared" si="124"/>
        <v>#N/A</v>
      </c>
      <c r="H638" s="70" t="e">
        <f t="shared" si="125"/>
        <v>#N/A</v>
      </c>
      <c r="I638" s="5" t="str">
        <f t="shared" si="126"/>
        <v/>
      </c>
      <c r="J638" s="5" t="e">
        <f t="shared" si="127"/>
        <v>#N/A</v>
      </c>
      <c r="K638" s="5" t="e">
        <f t="shared" si="128"/>
        <v>#N/A</v>
      </c>
      <c r="L638" s="5" t="e">
        <f t="shared" si="129"/>
        <v>#N/A</v>
      </c>
      <c r="M638" t="e">
        <f t="shared" si="130"/>
        <v>#REF!</v>
      </c>
      <c r="N638" s="18" t="e">
        <f t="shared" si="131"/>
        <v>#N/A</v>
      </c>
    </row>
    <row r="639" spans="3:14" x14ac:dyDescent="0.25">
      <c r="C639" s="5" t="e">
        <f t="shared" si="121"/>
        <v>#N/A</v>
      </c>
      <c r="D639" s="5" t="e">
        <f t="shared" si="122"/>
        <v>#N/A</v>
      </c>
      <c r="E639" s="70"/>
      <c r="F639" s="5" t="e">
        <f t="shared" si="123"/>
        <v>#N/A</v>
      </c>
      <c r="G639" s="5" t="e">
        <f t="shared" si="124"/>
        <v>#N/A</v>
      </c>
      <c r="H639" s="70" t="e">
        <f t="shared" si="125"/>
        <v>#N/A</v>
      </c>
      <c r="I639" s="5" t="str">
        <f t="shared" si="126"/>
        <v/>
      </c>
      <c r="J639" s="5" t="e">
        <f t="shared" si="127"/>
        <v>#N/A</v>
      </c>
      <c r="K639" s="5" t="e">
        <f t="shared" si="128"/>
        <v>#N/A</v>
      </c>
      <c r="L639" s="5" t="e">
        <f t="shared" si="129"/>
        <v>#N/A</v>
      </c>
      <c r="M639" t="e">
        <f t="shared" si="130"/>
        <v>#REF!</v>
      </c>
      <c r="N639" s="18" t="e">
        <f t="shared" si="131"/>
        <v>#N/A</v>
      </c>
    </row>
    <row r="640" spans="3:14" x14ac:dyDescent="0.25">
      <c r="C640" s="5" t="e">
        <f t="shared" si="121"/>
        <v>#N/A</v>
      </c>
      <c r="D640" s="5" t="e">
        <f t="shared" si="122"/>
        <v>#N/A</v>
      </c>
      <c r="E640" s="70"/>
      <c r="F640" s="5" t="e">
        <f t="shared" si="123"/>
        <v>#N/A</v>
      </c>
      <c r="G640" s="5" t="e">
        <f t="shared" si="124"/>
        <v>#N/A</v>
      </c>
      <c r="H640" s="70" t="e">
        <f t="shared" si="125"/>
        <v>#N/A</v>
      </c>
      <c r="I640" s="5" t="str">
        <f t="shared" si="126"/>
        <v/>
      </c>
      <c r="J640" s="5" t="e">
        <f t="shared" si="127"/>
        <v>#N/A</v>
      </c>
      <c r="K640" s="5" t="e">
        <f t="shared" si="128"/>
        <v>#N/A</v>
      </c>
      <c r="L640" s="5" t="e">
        <f t="shared" si="129"/>
        <v>#N/A</v>
      </c>
      <c r="M640" t="e">
        <f t="shared" si="130"/>
        <v>#REF!</v>
      </c>
      <c r="N640" s="18" t="e">
        <f t="shared" si="131"/>
        <v>#N/A</v>
      </c>
    </row>
    <row r="641" spans="3:14" x14ac:dyDescent="0.25">
      <c r="C641" s="5" t="e">
        <f t="shared" si="121"/>
        <v>#N/A</v>
      </c>
      <c r="D641" s="5" t="e">
        <f t="shared" si="122"/>
        <v>#N/A</v>
      </c>
      <c r="E641" s="70"/>
      <c r="F641" s="5" t="e">
        <f t="shared" si="123"/>
        <v>#N/A</v>
      </c>
      <c r="G641" s="5" t="e">
        <f t="shared" si="124"/>
        <v>#N/A</v>
      </c>
      <c r="H641" s="70" t="e">
        <f t="shared" si="125"/>
        <v>#N/A</v>
      </c>
      <c r="I641" s="5" t="str">
        <f t="shared" si="126"/>
        <v/>
      </c>
      <c r="J641" s="5" t="e">
        <f t="shared" si="127"/>
        <v>#N/A</v>
      </c>
      <c r="K641" s="5" t="e">
        <f t="shared" si="128"/>
        <v>#N/A</v>
      </c>
      <c r="L641" s="5" t="e">
        <f t="shared" si="129"/>
        <v>#N/A</v>
      </c>
      <c r="M641" t="e">
        <f t="shared" si="130"/>
        <v>#REF!</v>
      </c>
      <c r="N641" s="18" t="e">
        <f t="shared" si="131"/>
        <v>#N/A</v>
      </c>
    </row>
    <row r="642" spans="3:14" x14ac:dyDescent="0.25">
      <c r="C642" s="5" t="e">
        <f t="shared" si="121"/>
        <v>#N/A</v>
      </c>
      <c r="D642" s="5" t="e">
        <f t="shared" si="122"/>
        <v>#N/A</v>
      </c>
      <c r="E642" s="70"/>
      <c r="F642" s="5" t="e">
        <f t="shared" si="123"/>
        <v>#N/A</v>
      </c>
      <c r="G642" s="5" t="e">
        <f t="shared" si="124"/>
        <v>#N/A</v>
      </c>
      <c r="H642" s="70" t="e">
        <f t="shared" si="125"/>
        <v>#N/A</v>
      </c>
      <c r="I642" s="5" t="str">
        <f t="shared" si="126"/>
        <v/>
      </c>
      <c r="J642" s="5" t="e">
        <f t="shared" si="127"/>
        <v>#N/A</v>
      </c>
      <c r="K642" s="5" t="e">
        <f t="shared" si="128"/>
        <v>#N/A</v>
      </c>
      <c r="L642" s="5" t="e">
        <f t="shared" si="129"/>
        <v>#N/A</v>
      </c>
      <c r="M642" t="e">
        <f t="shared" si="130"/>
        <v>#REF!</v>
      </c>
      <c r="N642" s="18" t="e">
        <f t="shared" si="131"/>
        <v>#N/A</v>
      </c>
    </row>
    <row r="643" spans="3:14" x14ac:dyDescent="0.25">
      <c r="C643" s="5" t="e">
        <f t="shared" ref="C643:C706" si="132">VLOOKUP(ROW(641:641),Разбивка_нумерация_5,2,FALSE)</f>
        <v>#N/A</v>
      </c>
      <c r="D643" s="5" t="e">
        <f t="shared" ref="D643:D706" si="133">VLOOKUP(ROW(641:641),Разбивка_нумерация_5,4,FALSE)</f>
        <v>#N/A</v>
      </c>
      <c r="E643" s="70"/>
      <c r="F643" s="5" t="e">
        <f t="shared" ref="F643:F706" si="134">VLOOKUP(ROW(641:641),Разбивка_нумерация_5,16,FALSE)</f>
        <v>#N/A</v>
      </c>
      <c r="G643" s="5" t="e">
        <f t="shared" si="124"/>
        <v>#N/A</v>
      </c>
      <c r="H643" s="70" t="e">
        <f t="shared" si="125"/>
        <v>#N/A</v>
      </c>
      <c r="I643" s="5" t="str">
        <f t="shared" si="126"/>
        <v/>
      </c>
      <c r="J643" s="5" t="e">
        <f t="shared" si="127"/>
        <v>#N/A</v>
      </c>
      <c r="K643" s="5" t="e">
        <f t="shared" si="128"/>
        <v>#N/A</v>
      </c>
      <c r="L643" s="5" t="e">
        <f t="shared" si="129"/>
        <v>#N/A</v>
      </c>
      <c r="M643" t="e">
        <f t="shared" si="130"/>
        <v>#REF!</v>
      </c>
      <c r="N643" s="18" t="e">
        <f t="shared" si="131"/>
        <v>#N/A</v>
      </c>
    </row>
    <row r="644" spans="3:14" x14ac:dyDescent="0.25">
      <c r="C644" s="5" t="e">
        <f t="shared" si="132"/>
        <v>#N/A</v>
      </c>
      <c r="D644" s="5" t="e">
        <f t="shared" si="133"/>
        <v>#N/A</v>
      </c>
      <c r="E644" s="70"/>
      <c r="F644" s="5" t="e">
        <f t="shared" si="134"/>
        <v>#N/A</v>
      </c>
      <c r="G644" s="5" t="e">
        <f t="shared" si="124"/>
        <v>#N/A</v>
      </c>
      <c r="H644" s="70" t="e">
        <f t="shared" si="125"/>
        <v>#N/A</v>
      </c>
      <c r="I644" s="5" t="str">
        <f t="shared" si="126"/>
        <v/>
      </c>
      <c r="J644" s="5" t="e">
        <f t="shared" si="127"/>
        <v>#N/A</v>
      </c>
      <c r="K644" s="5" t="e">
        <f t="shared" si="128"/>
        <v>#N/A</v>
      </c>
      <c r="L644" s="5" t="e">
        <f t="shared" si="129"/>
        <v>#N/A</v>
      </c>
      <c r="M644" t="e">
        <f t="shared" si="130"/>
        <v>#REF!</v>
      </c>
      <c r="N644" s="18" t="e">
        <f t="shared" si="131"/>
        <v>#N/A</v>
      </c>
    </row>
    <row r="645" spans="3:14" x14ac:dyDescent="0.25">
      <c r="C645" s="5" t="e">
        <f t="shared" si="132"/>
        <v>#N/A</v>
      </c>
      <c r="D645" s="5" t="e">
        <f t="shared" si="133"/>
        <v>#N/A</v>
      </c>
      <c r="E645" s="70"/>
      <c r="F645" s="5" t="e">
        <f t="shared" si="134"/>
        <v>#N/A</v>
      </c>
      <c r="G645" s="5" t="e">
        <f t="shared" si="124"/>
        <v>#N/A</v>
      </c>
      <c r="H645" s="70" t="e">
        <f t="shared" si="125"/>
        <v>#N/A</v>
      </c>
      <c r="I645" s="5" t="str">
        <f t="shared" si="126"/>
        <v/>
      </c>
      <c r="J645" s="5" t="e">
        <f t="shared" si="127"/>
        <v>#N/A</v>
      </c>
      <c r="K645" s="5" t="e">
        <f t="shared" si="128"/>
        <v>#N/A</v>
      </c>
      <c r="L645" s="5" t="e">
        <f t="shared" si="129"/>
        <v>#N/A</v>
      </c>
      <c r="M645" t="e">
        <f t="shared" si="130"/>
        <v>#REF!</v>
      </c>
      <c r="N645" s="18" t="e">
        <f t="shared" si="131"/>
        <v>#N/A</v>
      </c>
    </row>
    <row r="646" spans="3:14" x14ac:dyDescent="0.25">
      <c r="C646" s="5" t="e">
        <f t="shared" si="132"/>
        <v>#N/A</v>
      </c>
      <c r="D646" s="5" t="e">
        <f t="shared" si="133"/>
        <v>#N/A</v>
      </c>
      <c r="E646" s="70"/>
      <c r="F646" s="5" t="e">
        <f t="shared" si="134"/>
        <v>#N/A</v>
      </c>
      <c r="G646" s="5" t="e">
        <f t="shared" si="124"/>
        <v>#N/A</v>
      </c>
      <c r="H646" s="70" t="e">
        <f t="shared" si="125"/>
        <v>#N/A</v>
      </c>
      <c r="I646" s="5" t="str">
        <f t="shared" si="126"/>
        <v/>
      </c>
      <c r="J646" s="5" t="e">
        <f t="shared" si="127"/>
        <v>#N/A</v>
      </c>
      <c r="K646" s="5" t="e">
        <f t="shared" si="128"/>
        <v>#N/A</v>
      </c>
      <c r="L646" s="5" t="e">
        <f t="shared" si="129"/>
        <v>#N/A</v>
      </c>
      <c r="M646" t="e">
        <f t="shared" si="130"/>
        <v>#REF!</v>
      </c>
      <c r="N646" s="18" t="e">
        <f t="shared" si="131"/>
        <v>#N/A</v>
      </c>
    </row>
    <row r="647" spans="3:14" x14ac:dyDescent="0.25">
      <c r="C647" s="5" t="e">
        <f t="shared" si="132"/>
        <v>#N/A</v>
      </c>
      <c r="D647" s="5" t="e">
        <f t="shared" si="133"/>
        <v>#N/A</v>
      </c>
      <c r="E647" s="70"/>
      <c r="F647" s="5" t="e">
        <f t="shared" si="134"/>
        <v>#N/A</v>
      </c>
      <c r="G647" s="5" t="e">
        <f t="shared" si="124"/>
        <v>#N/A</v>
      </c>
      <c r="H647" s="70" t="e">
        <f t="shared" si="125"/>
        <v>#N/A</v>
      </c>
      <c r="I647" s="5" t="str">
        <f t="shared" si="126"/>
        <v/>
      </c>
      <c r="J647" s="5" t="e">
        <f t="shared" si="127"/>
        <v>#N/A</v>
      </c>
      <c r="K647" s="5" t="e">
        <f t="shared" si="128"/>
        <v>#N/A</v>
      </c>
      <c r="L647" s="5" t="e">
        <f t="shared" si="129"/>
        <v>#N/A</v>
      </c>
      <c r="M647" t="e">
        <f t="shared" si="130"/>
        <v>#REF!</v>
      </c>
      <c r="N647" s="18" t="e">
        <f t="shared" si="131"/>
        <v>#N/A</v>
      </c>
    </row>
    <row r="648" spans="3:14" x14ac:dyDescent="0.25">
      <c r="C648" s="5" t="e">
        <f t="shared" si="132"/>
        <v>#N/A</v>
      </c>
      <c r="D648" s="5" t="e">
        <f t="shared" si="133"/>
        <v>#N/A</v>
      </c>
      <c r="E648" s="70"/>
      <c r="F648" s="5" t="e">
        <f t="shared" si="134"/>
        <v>#N/A</v>
      </c>
      <c r="G648" s="5" t="e">
        <f t="shared" si="124"/>
        <v>#N/A</v>
      </c>
      <c r="H648" s="70" t="e">
        <f t="shared" si="125"/>
        <v>#N/A</v>
      </c>
      <c r="I648" s="5" t="str">
        <f t="shared" si="126"/>
        <v/>
      </c>
      <c r="J648" s="5" t="e">
        <f t="shared" si="127"/>
        <v>#N/A</v>
      </c>
      <c r="K648" s="5" t="e">
        <f t="shared" si="128"/>
        <v>#N/A</v>
      </c>
      <c r="L648" s="5" t="e">
        <f t="shared" si="129"/>
        <v>#N/A</v>
      </c>
      <c r="M648" t="e">
        <f t="shared" si="130"/>
        <v>#REF!</v>
      </c>
      <c r="N648" s="18" t="e">
        <f t="shared" si="131"/>
        <v>#N/A</v>
      </c>
    </row>
    <row r="649" spans="3:14" x14ac:dyDescent="0.25">
      <c r="C649" s="5" t="e">
        <f t="shared" si="132"/>
        <v>#N/A</v>
      </c>
      <c r="D649" s="5" t="e">
        <f t="shared" si="133"/>
        <v>#N/A</v>
      </c>
      <c r="E649" s="70"/>
      <c r="F649" s="5" t="e">
        <f t="shared" si="134"/>
        <v>#N/A</v>
      </c>
      <c r="G649" s="5" t="e">
        <f t="shared" si="124"/>
        <v>#N/A</v>
      </c>
      <c r="H649" s="70" t="e">
        <f t="shared" si="125"/>
        <v>#N/A</v>
      </c>
      <c r="I649" s="5" t="str">
        <f t="shared" si="126"/>
        <v/>
      </c>
      <c r="J649" s="5" t="e">
        <f t="shared" si="127"/>
        <v>#N/A</v>
      </c>
      <c r="K649" s="5" t="e">
        <f t="shared" si="128"/>
        <v>#N/A</v>
      </c>
      <c r="L649" s="5" t="e">
        <f t="shared" si="129"/>
        <v>#N/A</v>
      </c>
      <c r="M649" t="e">
        <f t="shared" si="130"/>
        <v>#REF!</v>
      </c>
      <c r="N649" s="18" t="e">
        <f t="shared" si="131"/>
        <v>#N/A</v>
      </c>
    </row>
    <row r="650" spans="3:14" x14ac:dyDescent="0.25">
      <c r="C650" s="5" t="e">
        <f t="shared" si="132"/>
        <v>#N/A</v>
      </c>
      <c r="D650" s="5" t="e">
        <f t="shared" si="133"/>
        <v>#N/A</v>
      </c>
      <c r="E650" s="70"/>
      <c r="F650" s="5" t="e">
        <f t="shared" si="134"/>
        <v>#N/A</v>
      </c>
      <c r="G650" s="5" t="e">
        <f t="shared" si="124"/>
        <v>#N/A</v>
      </c>
      <c r="H650" s="70" t="e">
        <f t="shared" si="125"/>
        <v>#N/A</v>
      </c>
      <c r="I650" s="5" t="str">
        <f t="shared" si="126"/>
        <v/>
      </c>
      <c r="J650" s="5" t="e">
        <f t="shared" si="127"/>
        <v>#N/A</v>
      </c>
      <c r="K650" s="5" t="e">
        <f t="shared" si="128"/>
        <v>#N/A</v>
      </c>
      <c r="L650" s="5" t="e">
        <f t="shared" si="129"/>
        <v>#N/A</v>
      </c>
      <c r="M650" t="e">
        <f t="shared" si="130"/>
        <v>#REF!</v>
      </c>
      <c r="N650" s="18" t="e">
        <f t="shared" si="131"/>
        <v>#N/A</v>
      </c>
    </row>
    <row r="651" spans="3:14" x14ac:dyDescent="0.25">
      <c r="C651" s="5" t="e">
        <f t="shared" si="132"/>
        <v>#N/A</v>
      </c>
      <c r="D651" s="5" t="e">
        <f t="shared" si="133"/>
        <v>#N/A</v>
      </c>
      <c r="E651" s="70"/>
      <c r="F651" s="5" t="e">
        <f t="shared" si="134"/>
        <v>#N/A</v>
      </c>
      <c r="G651" s="5" t="e">
        <f t="shared" si="124"/>
        <v>#N/A</v>
      </c>
      <c r="H651" s="70" t="e">
        <f t="shared" si="125"/>
        <v>#N/A</v>
      </c>
      <c r="I651" s="5" t="str">
        <f t="shared" si="126"/>
        <v/>
      </c>
      <c r="J651" s="5" t="e">
        <f t="shared" si="127"/>
        <v>#N/A</v>
      </c>
      <c r="K651" s="5" t="e">
        <f t="shared" si="128"/>
        <v>#N/A</v>
      </c>
      <c r="L651" s="5" t="e">
        <f t="shared" si="129"/>
        <v>#N/A</v>
      </c>
      <c r="M651" t="e">
        <f t="shared" si="130"/>
        <v>#REF!</v>
      </c>
      <c r="N651" s="18" t="e">
        <f t="shared" si="131"/>
        <v>#N/A</v>
      </c>
    </row>
    <row r="652" spans="3:14" x14ac:dyDescent="0.25">
      <c r="C652" s="5" t="e">
        <f t="shared" si="132"/>
        <v>#N/A</v>
      </c>
      <c r="D652" s="5" t="e">
        <f t="shared" si="133"/>
        <v>#N/A</v>
      </c>
      <c r="E652" s="70"/>
      <c r="F652" s="5" t="e">
        <f t="shared" si="134"/>
        <v>#N/A</v>
      </c>
      <c r="G652" s="5" t="e">
        <f t="shared" si="124"/>
        <v>#N/A</v>
      </c>
      <c r="H652" s="70" t="e">
        <f t="shared" si="125"/>
        <v>#N/A</v>
      </c>
      <c r="I652" s="5" t="str">
        <f t="shared" si="126"/>
        <v/>
      </c>
      <c r="J652" s="5" t="e">
        <f t="shared" si="127"/>
        <v>#N/A</v>
      </c>
      <c r="K652" s="5" t="e">
        <f t="shared" si="128"/>
        <v>#N/A</v>
      </c>
      <c r="L652" s="5" t="e">
        <f t="shared" si="129"/>
        <v>#N/A</v>
      </c>
      <c r="M652" t="e">
        <f t="shared" si="130"/>
        <v>#REF!</v>
      </c>
      <c r="N652" s="18" t="e">
        <f t="shared" si="131"/>
        <v>#N/A</v>
      </c>
    </row>
    <row r="653" spans="3:14" x14ac:dyDescent="0.25">
      <c r="C653" s="5" t="e">
        <f t="shared" si="132"/>
        <v>#N/A</v>
      </c>
      <c r="D653" s="5" t="e">
        <f t="shared" si="133"/>
        <v>#N/A</v>
      </c>
      <c r="E653" s="70"/>
      <c r="F653" s="5" t="e">
        <f t="shared" si="134"/>
        <v>#N/A</v>
      </c>
      <c r="G653" s="5" t="e">
        <f t="shared" si="124"/>
        <v>#N/A</v>
      </c>
      <c r="H653" s="70" t="e">
        <f t="shared" si="125"/>
        <v>#N/A</v>
      </c>
      <c r="I653" s="5" t="str">
        <f t="shared" si="126"/>
        <v/>
      </c>
      <c r="J653" s="5" t="e">
        <f t="shared" si="127"/>
        <v>#N/A</v>
      </c>
      <c r="K653" s="5" t="e">
        <f t="shared" si="128"/>
        <v>#N/A</v>
      </c>
      <c r="L653" s="5" t="e">
        <f t="shared" si="129"/>
        <v>#N/A</v>
      </c>
      <c r="M653" t="e">
        <f t="shared" si="130"/>
        <v>#REF!</v>
      </c>
      <c r="N653" s="18" t="e">
        <f t="shared" si="131"/>
        <v>#N/A</v>
      </c>
    </row>
    <row r="654" spans="3:14" x14ac:dyDescent="0.25">
      <c r="C654" s="5" t="e">
        <f t="shared" si="132"/>
        <v>#N/A</v>
      </c>
      <c r="D654" s="5" t="e">
        <f t="shared" si="133"/>
        <v>#N/A</v>
      </c>
      <c r="E654" s="70"/>
      <c r="F654" s="5" t="e">
        <f t="shared" si="134"/>
        <v>#N/A</v>
      </c>
      <c r="G654" s="5" t="e">
        <f t="shared" si="124"/>
        <v>#N/A</v>
      </c>
      <c r="H654" s="70" t="e">
        <f t="shared" si="125"/>
        <v>#N/A</v>
      </c>
      <c r="I654" s="5" t="str">
        <f t="shared" si="126"/>
        <v/>
      </c>
      <c r="J654" s="5" t="e">
        <f t="shared" si="127"/>
        <v>#N/A</v>
      </c>
      <c r="K654" s="5" t="e">
        <f t="shared" si="128"/>
        <v>#N/A</v>
      </c>
      <c r="L654" s="5" t="e">
        <f t="shared" si="129"/>
        <v>#N/A</v>
      </c>
      <c r="M654" t="e">
        <f t="shared" si="130"/>
        <v>#REF!</v>
      </c>
      <c r="N654" s="18" t="e">
        <f t="shared" si="131"/>
        <v>#N/A</v>
      </c>
    </row>
    <row r="655" spans="3:14" x14ac:dyDescent="0.25">
      <c r="C655" s="5" t="e">
        <f t="shared" si="132"/>
        <v>#N/A</v>
      </c>
      <c r="D655" s="5" t="e">
        <f t="shared" si="133"/>
        <v>#N/A</v>
      </c>
      <c r="E655" s="70"/>
      <c r="F655" s="5" t="e">
        <f t="shared" si="134"/>
        <v>#N/A</v>
      </c>
      <c r="G655" s="5" t="e">
        <f t="shared" si="124"/>
        <v>#N/A</v>
      </c>
      <c r="H655" s="70" t="e">
        <f t="shared" si="125"/>
        <v>#N/A</v>
      </c>
      <c r="I655" s="5" t="str">
        <f t="shared" si="126"/>
        <v/>
      </c>
      <c r="J655" s="5" t="e">
        <f t="shared" si="127"/>
        <v>#N/A</v>
      </c>
      <c r="K655" s="5" t="e">
        <f t="shared" si="128"/>
        <v>#N/A</v>
      </c>
      <c r="L655" s="5" t="e">
        <f t="shared" si="129"/>
        <v>#N/A</v>
      </c>
      <c r="M655" t="e">
        <f t="shared" si="130"/>
        <v>#REF!</v>
      </c>
      <c r="N655" s="18" t="e">
        <f t="shared" si="131"/>
        <v>#N/A</v>
      </c>
    </row>
    <row r="656" spans="3:14" x14ac:dyDescent="0.25">
      <c r="C656" s="5" t="e">
        <f t="shared" si="132"/>
        <v>#N/A</v>
      </c>
      <c r="D656" s="5" t="e">
        <f t="shared" si="133"/>
        <v>#N/A</v>
      </c>
      <c r="E656" s="70"/>
      <c r="F656" s="5" t="e">
        <f t="shared" si="134"/>
        <v>#N/A</v>
      </c>
      <c r="G656" s="5" t="e">
        <f t="shared" si="124"/>
        <v>#N/A</v>
      </c>
      <c r="H656" s="70" t="e">
        <f t="shared" si="125"/>
        <v>#N/A</v>
      </c>
      <c r="I656" s="5" t="str">
        <f t="shared" si="126"/>
        <v/>
      </c>
      <c r="J656" s="5" t="e">
        <f t="shared" si="127"/>
        <v>#N/A</v>
      </c>
      <c r="K656" s="5" t="e">
        <f t="shared" si="128"/>
        <v>#N/A</v>
      </c>
      <c r="L656" s="5" t="e">
        <f t="shared" si="129"/>
        <v>#N/A</v>
      </c>
      <c r="M656" t="e">
        <f t="shared" si="130"/>
        <v>#REF!</v>
      </c>
      <c r="N656" s="18" t="e">
        <f t="shared" si="131"/>
        <v>#N/A</v>
      </c>
    </row>
    <row r="657" spans="3:14" x14ac:dyDescent="0.25">
      <c r="C657" s="5" t="e">
        <f t="shared" si="132"/>
        <v>#N/A</v>
      </c>
      <c r="D657" s="5" t="e">
        <f t="shared" si="133"/>
        <v>#N/A</v>
      </c>
      <c r="E657" s="70"/>
      <c r="F657" s="5" t="e">
        <f t="shared" si="134"/>
        <v>#N/A</v>
      </c>
      <c r="G657" s="5" t="e">
        <f t="shared" si="124"/>
        <v>#N/A</v>
      </c>
      <c r="H657" s="70" t="e">
        <f t="shared" si="125"/>
        <v>#N/A</v>
      </c>
      <c r="I657" s="5" t="str">
        <f t="shared" si="126"/>
        <v/>
      </c>
      <c r="J657" s="5" t="e">
        <f t="shared" si="127"/>
        <v>#N/A</v>
      </c>
      <c r="K657" s="5" t="e">
        <f t="shared" si="128"/>
        <v>#N/A</v>
      </c>
      <c r="L657" s="5" t="e">
        <f t="shared" si="129"/>
        <v>#N/A</v>
      </c>
      <c r="M657" t="e">
        <f t="shared" si="130"/>
        <v>#REF!</v>
      </c>
      <c r="N657" s="18" t="e">
        <f t="shared" si="131"/>
        <v>#N/A</v>
      </c>
    </row>
    <row r="658" spans="3:14" x14ac:dyDescent="0.25">
      <c r="C658" s="5" t="e">
        <f t="shared" si="132"/>
        <v>#N/A</v>
      </c>
      <c r="D658" s="5" t="e">
        <f t="shared" si="133"/>
        <v>#N/A</v>
      </c>
      <c r="E658" s="70"/>
      <c r="F658" s="5" t="e">
        <f t="shared" si="134"/>
        <v>#N/A</v>
      </c>
      <c r="G658" s="5" t="e">
        <f t="shared" si="124"/>
        <v>#N/A</v>
      </c>
      <c r="H658" s="70" t="e">
        <f t="shared" si="125"/>
        <v>#N/A</v>
      </c>
      <c r="I658" s="5" t="str">
        <f t="shared" si="126"/>
        <v/>
      </c>
      <c r="J658" s="5" t="e">
        <f t="shared" si="127"/>
        <v>#N/A</v>
      </c>
      <c r="K658" s="5" t="e">
        <f t="shared" si="128"/>
        <v>#N/A</v>
      </c>
      <c r="L658" s="5" t="e">
        <f t="shared" si="129"/>
        <v>#N/A</v>
      </c>
      <c r="M658" t="e">
        <f t="shared" si="130"/>
        <v>#REF!</v>
      </c>
      <c r="N658" s="18" t="e">
        <f t="shared" si="131"/>
        <v>#N/A</v>
      </c>
    </row>
    <row r="659" spans="3:14" x14ac:dyDescent="0.25">
      <c r="C659" s="5" t="e">
        <f t="shared" si="132"/>
        <v>#N/A</v>
      </c>
      <c r="D659" s="5" t="e">
        <f t="shared" si="133"/>
        <v>#N/A</v>
      </c>
      <c r="E659" s="70"/>
      <c r="F659" s="5" t="e">
        <f t="shared" si="134"/>
        <v>#N/A</v>
      </c>
      <c r="G659" s="5" t="e">
        <f t="shared" si="124"/>
        <v>#N/A</v>
      </c>
      <c r="H659" s="70" t="e">
        <f t="shared" si="125"/>
        <v>#N/A</v>
      </c>
      <c r="I659" s="5" t="str">
        <f t="shared" si="126"/>
        <v/>
      </c>
      <c r="J659" s="5" t="e">
        <f t="shared" si="127"/>
        <v>#N/A</v>
      </c>
      <c r="K659" s="5" t="e">
        <f t="shared" si="128"/>
        <v>#N/A</v>
      </c>
      <c r="L659" s="5" t="e">
        <f t="shared" si="129"/>
        <v>#N/A</v>
      </c>
      <c r="M659" t="e">
        <f t="shared" si="130"/>
        <v>#REF!</v>
      </c>
      <c r="N659" s="18" t="e">
        <f t="shared" si="131"/>
        <v>#N/A</v>
      </c>
    </row>
    <row r="660" spans="3:14" x14ac:dyDescent="0.25">
      <c r="C660" s="5" t="e">
        <f t="shared" si="132"/>
        <v>#N/A</v>
      </c>
      <c r="D660" s="5" t="e">
        <f t="shared" si="133"/>
        <v>#N/A</v>
      </c>
      <c r="E660" s="70"/>
      <c r="F660" s="5" t="e">
        <f t="shared" si="134"/>
        <v>#N/A</v>
      </c>
      <c r="G660" s="5" t="e">
        <f t="shared" si="124"/>
        <v>#N/A</v>
      </c>
      <c r="H660" s="70" t="e">
        <f t="shared" si="125"/>
        <v>#N/A</v>
      </c>
      <c r="I660" s="5" t="str">
        <f t="shared" si="126"/>
        <v/>
      </c>
      <c r="J660" s="5" t="e">
        <f t="shared" si="127"/>
        <v>#N/A</v>
      </c>
      <c r="K660" s="5" t="e">
        <f t="shared" si="128"/>
        <v>#N/A</v>
      </c>
      <c r="L660" s="5" t="e">
        <f t="shared" si="129"/>
        <v>#N/A</v>
      </c>
      <c r="M660" t="e">
        <f t="shared" si="130"/>
        <v>#REF!</v>
      </c>
      <c r="N660" s="18" t="e">
        <f t="shared" si="131"/>
        <v>#N/A</v>
      </c>
    </row>
    <row r="661" spans="3:14" x14ac:dyDescent="0.25">
      <c r="C661" s="5" t="e">
        <f t="shared" si="132"/>
        <v>#N/A</v>
      </c>
      <c r="D661" s="5" t="e">
        <f t="shared" si="133"/>
        <v>#N/A</v>
      </c>
      <c r="E661" s="70"/>
      <c r="F661" s="5" t="e">
        <f t="shared" si="134"/>
        <v>#N/A</v>
      </c>
      <c r="G661" s="5" t="e">
        <f t="shared" si="124"/>
        <v>#N/A</v>
      </c>
      <c r="H661" s="70" t="e">
        <f t="shared" si="125"/>
        <v>#N/A</v>
      </c>
      <c r="I661" s="5" t="str">
        <f t="shared" si="126"/>
        <v/>
      </c>
      <c r="J661" s="5" t="e">
        <f t="shared" si="127"/>
        <v>#N/A</v>
      </c>
      <c r="K661" s="5" t="e">
        <f t="shared" si="128"/>
        <v>#N/A</v>
      </c>
      <c r="L661" s="5" t="e">
        <f t="shared" si="129"/>
        <v>#N/A</v>
      </c>
      <c r="M661" t="e">
        <f t="shared" si="130"/>
        <v>#REF!</v>
      </c>
      <c r="N661" s="18" t="e">
        <f t="shared" si="131"/>
        <v>#N/A</v>
      </c>
    </row>
    <row r="662" spans="3:14" x14ac:dyDescent="0.25">
      <c r="C662" s="5" t="e">
        <f t="shared" si="132"/>
        <v>#N/A</v>
      </c>
      <c r="D662" s="5" t="e">
        <f t="shared" si="133"/>
        <v>#N/A</v>
      </c>
      <c r="E662" s="70"/>
      <c r="F662" s="5" t="e">
        <f t="shared" si="134"/>
        <v>#N/A</v>
      </c>
      <c r="G662" s="5" t="e">
        <f t="shared" si="124"/>
        <v>#N/A</v>
      </c>
      <c r="H662" s="70" t="e">
        <f t="shared" si="125"/>
        <v>#N/A</v>
      </c>
      <c r="I662" s="5" t="str">
        <f t="shared" si="126"/>
        <v/>
      </c>
      <c r="J662" s="5" t="e">
        <f t="shared" si="127"/>
        <v>#N/A</v>
      </c>
      <c r="K662" s="5" t="e">
        <f t="shared" si="128"/>
        <v>#N/A</v>
      </c>
      <c r="L662" s="5" t="e">
        <f t="shared" si="129"/>
        <v>#N/A</v>
      </c>
      <c r="M662" t="e">
        <f t="shared" si="130"/>
        <v>#REF!</v>
      </c>
      <c r="N662" s="18" t="e">
        <f t="shared" si="131"/>
        <v>#N/A</v>
      </c>
    </row>
    <row r="663" spans="3:14" x14ac:dyDescent="0.25">
      <c r="C663" s="5" t="e">
        <f t="shared" si="132"/>
        <v>#N/A</v>
      </c>
      <c r="D663" s="5" t="e">
        <f t="shared" si="133"/>
        <v>#N/A</v>
      </c>
      <c r="E663" s="70"/>
      <c r="F663" s="5" t="e">
        <f t="shared" si="134"/>
        <v>#N/A</v>
      </c>
      <c r="G663" s="5" t="e">
        <f t="shared" si="124"/>
        <v>#N/A</v>
      </c>
      <c r="H663" s="70" t="e">
        <f t="shared" si="125"/>
        <v>#N/A</v>
      </c>
      <c r="I663" s="5" t="str">
        <f t="shared" si="126"/>
        <v/>
      </c>
      <c r="J663" s="5" t="e">
        <f t="shared" si="127"/>
        <v>#N/A</v>
      </c>
      <c r="K663" s="5" t="e">
        <f t="shared" si="128"/>
        <v>#N/A</v>
      </c>
      <c r="L663" s="5" t="e">
        <f t="shared" si="129"/>
        <v>#N/A</v>
      </c>
      <c r="M663" t="e">
        <f t="shared" si="130"/>
        <v>#REF!</v>
      </c>
      <c r="N663" s="18" t="e">
        <f t="shared" si="131"/>
        <v>#N/A</v>
      </c>
    </row>
    <row r="664" spans="3:14" x14ac:dyDescent="0.25">
      <c r="C664" s="5" t="e">
        <f t="shared" si="132"/>
        <v>#N/A</v>
      </c>
      <c r="D664" s="5" t="e">
        <f t="shared" si="133"/>
        <v>#N/A</v>
      </c>
      <c r="E664" s="70"/>
      <c r="F664" s="5" t="e">
        <f t="shared" si="134"/>
        <v>#N/A</v>
      </c>
      <c r="G664" s="5" t="e">
        <f t="shared" si="124"/>
        <v>#N/A</v>
      </c>
      <c r="H664" s="70" t="e">
        <f t="shared" si="125"/>
        <v>#N/A</v>
      </c>
      <c r="I664" s="5" t="str">
        <f t="shared" si="126"/>
        <v/>
      </c>
      <c r="J664" s="5" t="e">
        <f t="shared" si="127"/>
        <v>#N/A</v>
      </c>
      <c r="K664" s="5" t="e">
        <f t="shared" si="128"/>
        <v>#N/A</v>
      </c>
      <c r="L664" s="5" t="e">
        <f t="shared" si="129"/>
        <v>#N/A</v>
      </c>
      <c r="M664" t="e">
        <f t="shared" si="130"/>
        <v>#REF!</v>
      </c>
      <c r="N664" s="18" t="e">
        <f t="shared" si="131"/>
        <v>#N/A</v>
      </c>
    </row>
    <row r="665" spans="3:14" x14ac:dyDescent="0.25">
      <c r="C665" s="5" t="e">
        <f t="shared" si="132"/>
        <v>#N/A</v>
      </c>
      <c r="D665" s="5" t="e">
        <f t="shared" si="133"/>
        <v>#N/A</v>
      </c>
      <c r="E665" s="70"/>
      <c r="F665" s="5" t="e">
        <f t="shared" si="134"/>
        <v>#N/A</v>
      </c>
      <c r="G665" s="5" t="e">
        <f t="shared" si="124"/>
        <v>#N/A</v>
      </c>
      <c r="H665" s="70" t="e">
        <f t="shared" si="125"/>
        <v>#N/A</v>
      </c>
      <c r="I665" s="5" t="str">
        <f t="shared" si="126"/>
        <v/>
      </c>
      <c r="J665" s="5" t="e">
        <f t="shared" si="127"/>
        <v>#N/A</v>
      </c>
      <c r="K665" s="5" t="e">
        <f t="shared" si="128"/>
        <v>#N/A</v>
      </c>
      <c r="L665" s="5" t="e">
        <f t="shared" si="129"/>
        <v>#N/A</v>
      </c>
      <c r="M665" t="e">
        <f t="shared" si="130"/>
        <v>#REF!</v>
      </c>
      <c r="N665" s="18" t="e">
        <f t="shared" si="131"/>
        <v>#N/A</v>
      </c>
    </row>
    <row r="666" spans="3:14" x14ac:dyDescent="0.25">
      <c r="C666" s="5" t="e">
        <f t="shared" si="132"/>
        <v>#N/A</v>
      </c>
      <c r="D666" s="5" t="e">
        <f t="shared" si="133"/>
        <v>#N/A</v>
      </c>
      <c r="E666" s="70"/>
      <c r="F666" s="5" t="e">
        <f t="shared" si="134"/>
        <v>#N/A</v>
      </c>
      <c r="G666" s="5" t="e">
        <f t="shared" si="124"/>
        <v>#N/A</v>
      </c>
      <c r="H666" s="70" t="e">
        <f t="shared" si="125"/>
        <v>#N/A</v>
      </c>
      <c r="I666" s="5" t="str">
        <f t="shared" si="126"/>
        <v/>
      </c>
      <c r="J666" s="5" t="e">
        <f t="shared" si="127"/>
        <v>#N/A</v>
      </c>
      <c r="K666" s="5" t="e">
        <f t="shared" si="128"/>
        <v>#N/A</v>
      </c>
      <c r="L666" s="5" t="e">
        <f t="shared" si="129"/>
        <v>#N/A</v>
      </c>
      <c r="M666" t="e">
        <f t="shared" si="130"/>
        <v>#REF!</v>
      </c>
      <c r="N666" s="18" t="e">
        <f t="shared" si="131"/>
        <v>#N/A</v>
      </c>
    </row>
    <row r="667" spans="3:14" x14ac:dyDescent="0.25">
      <c r="C667" s="5" t="e">
        <f t="shared" si="132"/>
        <v>#N/A</v>
      </c>
      <c r="D667" s="5" t="e">
        <f t="shared" si="133"/>
        <v>#N/A</v>
      </c>
      <c r="E667" s="70"/>
      <c r="F667" s="5" t="e">
        <f t="shared" si="134"/>
        <v>#N/A</v>
      </c>
      <c r="G667" s="5" t="e">
        <f t="shared" si="124"/>
        <v>#N/A</v>
      </c>
      <c r="H667" s="70" t="e">
        <f t="shared" si="125"/>
        <v>#N/A</v>
      </c>
      <c r="I667" s="5" t="str">
        <f t="shared" si="126"/>
        <v/>
      </c>
      <c r="J667" s="5" t="e">
        <f t="shared" si="127"/>
        <v>#N/A</v>
      </c>
      <c r="K667" s="5" t="e">
        <f t="shared" si="128"/>
        <v>#N/A</v>
      </c>
      <c r="L667" s="5" t="e">
        <f t="shared" si="129"/>
        <v>#N/A</v>
      </c>
      <c r="M667" t="e">
        <f t="shared" si="130"/>
        <v>#REF!</v>
      </c>
      <c r="N667" s="18" t="e">
        <f t="shared" si="131"/>
        <v>#N/A</v>
      </c>
    </row>
    <row r="668" spans="3:14" x14ac:dyDescent="0.25">
      <c r="C668" s="5" t="e">
        <f t="shared" si="132"/>
        <v>#N/A</v>
      </c>
      <c r="D668" s="5" t="e">
        <f t="shared" si="133"/>
        <v>#N/A</v>
      </c>
      <c r="E668" s="70"/>
      <c r="F668" s="5" t="e">
        <f t="shared" si="134"/>
        <v>#N/A</v>
      </c>
      <c r="G668" s="5" t="e">
        <f t="shared" si="124"/>
        <v>#N/A</v>
      </c>
      <c r="H668" s="70" t="e">
        <f t="shared" si="125"/>
        <v>#N/A</v>
      </c>
      <c r="I668" s="5" t="str">
        <f t="shared" si="126"/>
        <v/>
      </c>
      <c r="J668" s="5" t="e">
        <f t="shared" si="127"/>
        <v>#N/A</v>
      </c>
      <c r="K668" s="5" t="e">
        <f t="shared" si="128"/>
        <v>#N/A</v>
      </c>
      <c r="L668" s="5" t="e">
        <f t="shared" si="129"/>
        <v>#N/A</v>
      </c>
      <c r="M668" t="e">
        <f t="shared" si="130"/>
        <v>#REF!</v>
      </c>
      <c r="N668" s="18" t="e">
        <f t="shared" si="131"/>
        <v>#N/A</v>
      </c>
    </row>
    <row r="669" spans="3:14" x14ac:dyDescent="0.25">
      <c r="C669" s="5" t="e">
        <f t="shared" si="132"/>
        <v>#N/A</v>
      </c>
      <c r="D669" s="5" t="e">
        <f t="shared" si="133"/>
        <v>#N/A</v>
      </c>
      <c r="E669" s="70"/>
      <c r="F669" s="5" t="e">
        <f t="shared" si="134"/>
        <v>#N/A</v>
      </c>
      <c r="G669" s="5" t="e">
        <f t="shared" si="124"/>
        <v>#N/A</v>
      </c>
      <c r="H669" s="70" t="e">
        <f t="shared" si="125"/>
        <v>#N/A</v>
      </c>
      <c r="I669" s="5" t="str">
        <f t="shared" si="126"/>
        <v/>
      </c>
      <c r="J669" s="5" t="e">
        <f t="shared" si="127"/>
        <v>#N/A</v>
      </c>
      <c r="K669" s="5" t="e">
        <f t="shared" si="128"/>
        <v>#N/A</v>
      </c>
      <c r="L669" s="5" t="e">
        <f t="shared" si="129"/>
        <v>#N/A</v>
      </c>
      <c r="M669" t="e">
        <f t="shared" si="130"/>
        <v>#REF!</v>
      </c>
      <c r="N669" s="18" t="e">
        <f t="shared" si="131"/>
        <v>#N/A</v>
      </c>
    </row>
    <row r="670" spans="3:14" x14ac:dyDescent="0.25">
      <c r="C670" s="5" t="e">
        <f t="shared" si="132"/>
        <v>#N/A</v>
      </c>
      <c r="D670" s="5" t="e">
        <f t="shared" si="133"/>
        <v>#N/A</v>
      </c>
      <c r="E670" s="70"/>
      <c r="F670" s="5" t="e">
        <f t="shared" si="134"/>
        <v>#N/A</v>
      </c>
      <c r="G670" s="5" t="e">
        <f t="shared" si="124"/>
        <v>#N/A</v>
      </c>
      <c r="H670" s="70" t="e">
        <f t="shared" si="125"/>
        <v>#N/A</v>
      </c>
      <c r="I670" s="5" t="str">
        <f t="shared" si="126"/>
        <v/>
      </c>
      <c r="J670" s="5" t="e">
        <f t="shared" si="127"/>
        <v>#N/A</v>
      </c>
      <c r="K670" s="5" t="e">
        <f t="shared" si="128"/>
        <v>#N/A</v>
      </c>
      <c r="L670" s="5" t="e">
        <f t="shared" si="129"/>
        <v>#N/A</v>
      </c>
      <c r="M670" t="e">
        <f t="shared" si="130"/>
        <v>#REF!</v>
      </c>
      <c r="N670" s="18" t="e">
        <f t="shared" si="131"/>
        <v>#N/A</v>
      </c>
    </row>
    <row r="671" spans="3:14" x14ac:dyDescent="0.25">
      <c r="C671" s="5" t="e">
        <f t="shared" si="132"/>
        <v>#N/A</v>
      </c>
      <c r="D671" s="5" t="e">
        <f t="shared" si="133"/>
        <v>#N/A</v>
      </c>
      <c r="E671" s="70"/>
      <c r="F671" s="5" t="e">
        <f t="shared" si="134"/>
        <v>#N/A</v>
      </c>
      <c r="G671" s="5" t="e">
        <f t="shared" si="124"/>
        <v>#N/A</v>
      </c>
      <c r="H671" s="70" t="e">
        <f t="shared" si="125"/>
        <v>#N/A</v>
      </c>
      <c r="I671" s="5" t="str">
        <f t="shared" si="126"/>
        <v/>
      </c>
      <c r="J671" s="5" t="e">
        <f t="shared" si="127"/>
        <v>#N/A</v>
      </c>
      <c r="K671" s="5" t="e">
        <f t="shared" si="128"/>
        <v>#N/A</v>
      </c>
      <c r="L671" s="5" t="e">
        <f t="shared" si="129"/>
        <v>#N/A</v>
      </c>
      <c r="M671" t="e">
        <f t="shared" si="130"/>
        <v>#REF!</v>
      </c>
      <c r="N671" s="18" t="e">
        <f t="shared" si="131"/>
        <v>#N/A</v>
      </c>
    </row>
    <row r="672" spans="3:14" x14ac:dyDescent="0.25">
      <c r="C672" s="5" t="e">
        <f t="shared" si="132"/>
        <v>#N/A</v>
      </c>
      <c r="D672" s="5" t="e">
        <f t="shared" si="133"/>
        <v>#N/A</v>
      </c>
      <c r="E672" s="70"/>
      <c r="F672" s="5" t="e">
        <f t="shared" si="134"/>
        <v>#N/A</v>
      </c>
      <c r="G672" s="5" t="e">
        <f t="shared" si="124"/>
        <v>#N/A</v>
      </c>
      <c r="H672" s="70" t="e">
        <f t="shared" si="125"/>
        <v>#N/A</v>
      </c>
      <c r="I672" s="5" t="str">
        <f t="shared" si="126"/>
        <v/>
      </c>
      <c r="J672" s="5" t="e">
        <f t="shared" si="127"/>
        <v>#N/A</v>
      </c>
      <c r="K672" s="5" t="e">
        <f t="shared" si="128"/>
        <v>#N/A</v>
      </c>
      <c r="L672" s="5" t="e">
        <f t="shared" si="129"/>
        <v>#N/A</v>
      </c>
      <c r="M672" t="e">
        <f t="shared" si="130"/>
        <v>#REF!</v>
      </c>
      <c r="N672" s="18" t="e">
        <f t="shared" si="131"/>
        <v>#N/A</v>
      </c>
    </row>
    <row r="673" spans="3:14" x14ac:dyDescent="0.25">
      <c r="C673" s="5" t="e">
        <f t="shared" si="132"/>
        <v>#N/A</v>
      </c>
      <c r="D673" s="5" t="e">
        <f t="shared" si="133"/>
        <v>#N/A</v>
      </c>
      <c r="E673" s="70"/>
      <c r="F673" s="5" t="e">
        <f t="shared" si="134"/>
        <v>#N/A</v>
      </c>
      <c r="G673" s="5" t="e">
        <f t="shared" si="124"/>
        <v>#N/A</v>
      </c>
      <c r="H673" s="70" t="e">
        <f t="shared" si="125"/>
        <v>#N/A</v>
      </c>
      <c r="I673" s="5" t="str">
        <f t="shared" si="126"/>
        <v/>
      </c>
      <c r="J673" s="5" t="e">
        <f t="shared" si="127"/>
        <v>#N/A</v>
      </c>
      <c r="K673" s="5" t="e">
        <f t="shared" si="128"/>
        <v>#N/A</v>
      </c>
      <c r="L673" s="5" t="e">
        <f t="shared" si="129"/>
        <v>#N/A</v>
      </c>
      <c r="M673" t="e">
        <f t="shared" si="130"/>
        <v>#REF!</v>
      </c>
      <c r="N673" s="18" t="e">
        <f t="shared" si="131"/>
        <v>#N/A</v>
      </c>
    </row>
    <row r="674" spans="3:14" x14ac:dyDescent="0.25">
      <c r="C674" s="5" t="e">
        <f t="shared" si="132"/>
        <v>#N/A</v>
      </c>
      <c r="D674" s="5" t="e">
        <f t="shared" si="133"/>
        <v>#N/A</v>
      </c>
      <c r="E674" s="70"/>
      <c r="F674" s="5" t="e">
        <f t="shared" si="134"/>
        <v>#N/A</v>
      </c>
      <c r="G674" s="5" t="e">
        <f t="shared" si="124"/>
        <v>#N/A</v>
      </c>
      <c r="H674" s="70" t="e">
        <f t="shared" si="125"/>
        <v>#N/A</v>
      </c>
      <c r="I674" s="5" t="str">
        <f t="shared" si="126"/>
        <v/>
      </c>
      <c r="J674" s="5" t="e">
        <f t="shared" si="127"/>
        <v>#N/A</v>
      </c>
      <c r="K674" s="5" t="e">
        <f t="shared" si="128"/>
        <v>#N/A</v>
      </c>
      <c r="L674" s="5" t="e">
        <f t="shared" si="129"/>
        <v>#N/A</v>
      </c>
      <c r="M674" t="e">
        <f t="shared" si="130"/>
        <v>#REF!</v>
      </c>
      <c r="N674" s="18" t="e">
        <f t="shared" si="131"/>
        <v>#N/A</v>
      </c>
    </row>
    <row r="675" spans="3:14" x14ac:dyDescent="0.25">
      <c r="C675" s="5" t="e">
        <f t="shared" si="132"/>
        <v>#N/A</v>
      </c>
      <c r="D675" s="5" t="e">
        <f t="shared" si="133"/>
        <v>#N/A</v>
      </c>
      <c r="E675" s="70"/>
      <c r="F675" s="5" t="e">
        <f t="shared" si="134"/>
        <v>#N/A</v>
      </c>
      <c r="G675" s="5" t="e">
        <f t="shared" si="124"/>
        <v>#N/A</v>
      </c>
      <c r="H675" s="70" t="e">
        <f t="shared" si="125"/>
        <v>#N/A</v>
      </c>
      <c r="I675" s="5" t="str">
        <f t="shared" si="126"/>
        <v/>
      </c>
      <c r="J675" s="5" t="e">
        <f t="shared" si="127"/>
        <v>#N/A</v>
      </c>
      <c r="K675" s="5" t="e">
        <f t="shared" si="128"/>
        <v>#N/A</v>
      </c>
      <c r="L675" s="5" t="e">
        <f t="shared" si="129"/>
        <v>#N/A</v>
      </c>
      <c r="M675" t="e">
        <f t="shared" si="130"/>
        <v>#REF!</v>
      </c>
      <c r="N675" s="18" t="e">
        <f t="shared" si="131"/>
        <v>#N/A</v>
      </c>
    </row>
    <row r="676" spans="3:14" x14ac:dyDescent="0.25">
      <c r="C676" s="5" t="e">
        <f t="shared" si="132"/>
        <v>#N/A</v>
      </c>
      <c r="D676" s="5" t="e">
        <f t="shared" si="133"/>
        <v>#N/A</v>
      </c>
      <c r="E676" s="70"/>
      <c r="F676" s="5" t="e">
        <f t="shared" si="134"/>
        <v>#N/A</v>
      </c>
      <c r="G676" s="5" t="e">
        <f t="shared" si="124"/>
        <v>#N/A</v>
      </c>
      <c r="H676" s="70" t="e">
        <f t="shared" si="125"/>
        <v>#N/A</v>
      </c>
      <c r="I676" s="5" t="str">
        <f t="shared" si="126"/>
        <v/>
      </c>
      <c r="J676" s="5" t="e">
        <f t="shared" si="127"/>
        <v>#N/A</v>
      </c>
      <c r="K676" s="5" t="e">
        <f t="shared" si="128"/>
        <v>#N/A</v>
      </c>
      <c r="L676" s="5" t="e">
        <f t="shared" si="129"/>
        <v>#N/A</v>
      </c>
      <c r="M676" t="e">
        <f t="shared" si="130"/>
        <v>#REF!</v>
      </c>
      <c r="N676" s="18" t="e">
        <f t="shared" si="131"/>
        <v>#N/A</v>
      </c>
    </row>
    <row r="677" spans="3:14" x14ac:dyDescent="0.25">
      <c r="C677" s="5" t="e">
        <f t="shared" si="132"/>
        <v>#N/A</v>
      </c>
      <c r="D677" s="5" t="e">
        <f t="shared" si="133"/>
        <v>#N/A</v>
      </c>
      <c r="E677" s="70"/>
      <c r="F677" s="5" t="e">
        <f t="shared" si="134"/>
        <v>#N/A</v>
      </c>
      <c r="G677" s="5" t="e">
        <f t="shared" si="124"/>
        <v>#N/A</v>
      </c>
      <c r="H677" s="70" t="e">
        <f t="shared" si="125"/>
        <v>#N/A</v>
      </c>
      <c r="I677" s="5" t="str">
        <f t="shared" si="126"/>
        <v/>
      </c>
      <c r="J677" s="5" t="e">
        <f t="shared" si="127"/>
        <v>#N/A</v>
      </c>
      <c r="K677" s="5" t="e">
        <f t="shared" si="128"/>
        <v>#N/A</v>
      </c>
      <c r="L677" s="5" t="e">
        <f t="shared" si="129"/>
        <v>#N/A</v>
      </c>
      <c r="M677" t="e">
        <f t="shared" si="130"/>
        <v>#REF!</v>
      </c>
      <c r="N677" s="18" t="e">
        <f t="shared" si="131"/>
        <v>#N/A</v>
      </c>
    </row>
    <row r="678" spans="3:14" x14ac:dyDescent="0.25">
      <c r="C678" s="5" t="e">
        <f t="shared" si="132"/>
        <v>#N/A</v>
      </c>
      <c r="D678" s="5" t="e">
        <f t="shared" si="133"/>
        <v>#N/A</v>
      </c>
      <c r="E678" s="70"/>
      <c r="F678" s="5" t="e">
        <f t="shared" si="134"/>
        <v>#N/A</v>
      </c>
      <c r="G678" s="5" t="e">
        <f t="shared" si="124"/>
        <v>#N/A</v>
      </c>
      <c r="H678" s="70" t="e">
        <f t="shared" si="125"/>
        <v>#N/A</v>
      </c>
      <c r="I678" s="5" t="str">
        <f t="shared" si="126"/>
        <v/>
      </c>
      <c r="J678" s="5" t="e">
        <f t="shared" si="127"/>
        <v>#N/A</v>
      </c>
      <c r="K678" s="5" t="e">
        <f t="shared" si="128"/>
        <v>#N/A</v>
      </c>
      <c r="L678" s="5" t="e">
        <f t="shared" si="129"/>
        <v>#N/A</v>
      </c>
      <c r="M678" t="e">
        <f t="shared" si="130"/>
        <v>#REF!</v>
      </c>
      <c r="N678" s="18" t="e">
        <f t="shared" si="131"/>
        <v>#N/A</v>
      </c>
    </row>
    <row r="679" spans="3:14" x14ac:dyDescent="0.25">
      <c r="C679" s="5" t="e">
        <f t="shared" si="132"/>
        <v>#N/A</v>
      </c>
      <c r="D679" s="5" t="e">
        <f t="shared" si="133"/>
        <v>#N/A</v>
      </c>
      <c r="E679" s="70"/>
      <c r="F679" s="5" t="e">
        <f t="shared" si="134"/>
        <v>#N/A</v>
      </c>
      <c r="G679" s="5" t="e">
        <f t="shared" si="124"/>
        <v>#N/A</v>
      </c>
      <c r="H679" s="70" t="e">
        <f t="shared" si="125"/>
        <v>#N/A</v>
      </c>
      <c r="I679" s="5" t="str">
        <f t="shared" si="126"/>
        <v/>
      </c>
      <c r="J679" s="5" t="e">
        <f t="shared" si="127"/>
        <v>#N/A</v>
      </c>
      <c r="K679" s="5" t="e">
        <f t="shared" si="128"/>
        <v>#N/A</v>
      </c>
      <c r="L679" s="5" t="e">
        <f t="shared" si="129"/>
        <v>#N/A</v>
      </c>
      <c r="M679" t="e">
        <f t="shared" si="130"/>
        <v>#REF!</v>
      </c>
      <c r="N679" s="18" t="e">
        <f t="shared" si="131"/>
        <v>#N/A</v>
      </c>
    </row>
    <row r="680" spans="3:14" x14ac:dyDescent="0.25">
      <c r="C680" s="5" t="e">
        <f t="shared" si="132"/>
        <v>#N/A</v>
      </c>
      <c r="D680" s="5" t="e">
        <f t="shared" si="133"/>
        <v>#N/A</v>
      </c>
      <c r="E680" s="70"/>
      <c r="F680" s="5" t="e">
        <f t="shared" si="134"/>
        <v>#N/A</v>
      </c>
      <c r="G680" s="5" t="e">
        <f t="shared" si="124"/>
        <v>#N/A</v>
      </c>
      <c r="H680" s="70" t="e">
        <f t="shared" si="125"/>
        <v>#N/A</v>
      </c>
      <c r="I680" s="5" t="str">
        <f t="shared" si="126"/>
        <v/>
      </c>
      <c r="J680" s="5" t="e">
        <f t="shared" si="127"/>
        <v>#N/A</v>
      </c>
      <c r="K680" s="5" t="e">
        <f t="shared" si="128"/>
        <v>#N/A</v>
      </c>
      <c r="L680" s="5" t="e">
        <f t="shared" si="129"/>
        <v>#N/A</v>
      </c>
      <c r="M680" t="e">
        <f t="shared" si="130"/>
        <v>#REF!</v>
      </c>
      <c r="N680" s="18" t="e">
        <f t="shared" si="131"/>
        <v>#N/A</v>
      </c>
    </row>
    <row r="681" spans="3:14" x14ac:dyDescent="0.25">
      <c r="C681" s="5" t="e">
        <f t="shared" si="132"/>
        <v>#N/A</v>
      </c>
      <c r="D681" s="5" t="e">
        <f t="shared" si="133"/>
        <v>#N/A</v>
      </c>
      <c r="E681" s="70"/>
      <c r="F681" s="5" t="e">
        <f t="shared" si="134"/>
        <v>#N/A</v>
      </c>
      <c r="G681" s="5" t="e">
        <f t="shared" si="124"/>
        <v>#N/A</v>
      </c>
      <c r="H681" s="70" t="e">
        <f t="shared" si="125"/>
        <v>#N/A</v>
      </c>
      <c r="I681" s="5" t="str">
        <f t="shared" si="126"/>
        <v/>
      </c>
      <c r="J681" s="5" t="e">
        <f t="shared" si="127"/>
        <v>#N/A</v>
      </c>
      <c r="K681" s="5" t="e">
        <f t="shared" si="128"/>
        <v>#N/A</v>
      </c>
      <c r="L681" s="5" t="e">
        <f t="shared" si="129"/>
        <v>#N/A</v>
      </c>
      <c r="M681" t="e">
        <f t="shared" si="130"/>
        <v>#REF!</v>
      </c>
      <c r="N681" s="18" t="e">
        <f t="shared" si="131"/>
        <v>#N/A</v>
      </c>
    </row>
    <row r="682" spans="3:14" x14ac:dyDescent="0.25">
      <c r="C682" s="5" t="e">
        <f t="shared" si="132"/>
        <v>#N/A</v>
      </c>
      <c r="D682" s="5" t="e">
        <f t="shared" si="133"/>
        <v>#N/A</v>
      </c>
      <c r="E682" s="70"/>
      <c r="F682" s="5" t="e">
        <f t="shared" si="134"/>
        <v>#N/A</v>
      </c>
      <c r="G682" s="5" t="e">
        <f t="shared" si="124"/>
        <v>#N/A</v>
      </c>
      <c r="H682" s="70" t="e">
        <f t="shared" si="125"/>
        <v>#N/A</v>
      </c>
      <c r="I682" s="5" t="str">
        <f t="shared" si="126"/>
        <v/>
      </c>
      <c r="J682" s="5" t="e">
        <f t="shared" si="127"/>
        <v>#N/A</v>
      </c>
      <c r="K682" s="5" t="e">
        <f t="shared" si="128"/>
        <v>#N/A</v>
      </c>
      <c r="L682" s="5" t="e">
        <f t="shared" si="129"/>
        <v>#N/A</v>
      </c>
      <c r="M682" t="e">
        <f t="shared" si="130"/>
        <v>#REF!</v>
      </c>
      <c r="N682" s="18" t="e">
        <f t="shared" si="131"/>
        <v>#N/A</v>
      </c>
    </row>
    <row r="683" spans="3:14" x14ac:dyDescent="0.25">
      <c r="C683" s="5" t="e">
        <f t="shared" si="132"/>
        <v>#N/A</v>
      </c>
      <c r="D683" s="5" t="e">
        <f t="shared" si="133"/>
        <v>#N/A</v>
      </c>
      <c r="E683" s="70"/>
      <c r="F683" s="5" t="e">
        <f t="shared" si="134"/>
        <v>#N/A</v>
      </c>
      <c r="G683" s="5" t="e">
        <f t="shared" si="124"/>
        <v>#N/A</v>
      </c>
      <c r="H683" s="70" t="e">
        <f t="shared" si="125"/>
        <v>#N/A</v>
      </c>
      <c r="I683" s="5" t="str">
        <f t="shared" si="126"/>
        <v/>
      </c>
      <c r="J683" s="5" t="e">
        <f t="shared" si="127"/>
        <v>#N/A</v>
      </c>
      <c r="K683" s="5" t="e">
        <f t="shared" si="128"/>
        <v>#N/A</v>
      </c>
      <c r="L683" s="5" t="e">
        <f t="shared" si="129"/>
        <v>#N/A</v>
      </c>
      <c r="M683" t="e">
        <f t="shared" si="130"/>
        <v>#REF!</v>
      </c>
      <c r="N683" s="18" t="e">
        <f t="shared" si="131"/>
        <v>#N/A</v>
      </c>
    </row>
    <row r="684" spans="3:14" x14ac:dyDescent="0.25">
      <c r="C684" s="5" t="e">
        <f t="shared" si="132"/>
        <v>#N/A</v>
      </c>
      <c r="D684" s="5" t="e">
        <f t="shared" si="133"/>
        <v>#N/A</v>
      </c>
      <c r="E684" s="70"/>
      <c r="F684" s="5" t="e">
        <f t="shared" si="134"/>
        <v>#N/A</v>
      </c>
      <c r="G684" s="5" t="e">
        <f t="shared" si="124"/>
        <v>#N/A</v>
      </c>
      <c r="H684" s="70" t="e">
        <f t="shared" si="125"/>
        <v>#N/A</v>
      </c>
      <c r="I684" s="5" t="str">
        <f t="shared" si="126"/>
        <v/>
      </c>
      <c r="J684" s="5" t="e">
        <f t="shared" si="127"/>
        <v>#N/A</v>
      </c>
      <c r="K684" s="5" t="e">
        <f t="shared" si="128"/>
        <v>#N/A</v>
      </c>
      <c r="L684" s="5" t="e">
        <f t="shared" si="129"/>
        <v>#N/A</v>
      </c>
      <c r="M684" t="e">
        <f t="shared" si="130"/>
        <v>#REF!</v>
      </c>
      <c r="N684" s="18" t="e">
        <f t="shared" si="131"/>
        <v>#N/A</v>
      </c>
    </row>
    <row r="685" spans="3:14" x14ac:dyDescent="0.25">
      <c r="C685" s="5" t="e">
        <f t="shared" si="132"/>
        <v>#N/A</v>
      </c>
      <c r="D685" s="5" t="e">
        <f t="shared" si="133"/>
        <v>#N/A</v>
      </c>
      <c r="E685" s="70"/>
      <c r="F685" s="5" t="e">
        <f t="shared" si="134"/>
        <v>#N/A</v>
      </c>
      <c r="G685" s="5" t="e">
        <f t="shared" si="124"/>
        <v>#N/A</v>
      </c>
      <c r="H685" s="70" t="e">
        <f t="shared" si="125"/>
        <v>#N/A</v>
      </c>
      <c r="I685" s="5" t="str">
        <f t="shared" si="126"/>
        <v/>
      </c>
      <c r="J685" s="5" t="e">
        <f t="shared" si="127"/>
        <v>#N/A</v>
      </c>
      <c r="K685" s="5" t="e">
        <f t="shared" si="128"/>
        <v>#N/A</v>
      </c>
      <c r="L685" s="5" t="e">
        <f t="shared" si="129"/>
        <v>#N/A</v>
      </c>
      <c r="M685" t="e">
        <f t="shared" si="130"/>
        <v>#REF!</v>
      </c>
      <c r="N685" s="18" t="e">
        <f t="shared" si="131"/>
        <v>#N/A</v>
      </c>
    </row>
    <row r="686" spans="3:14" x14ac:dyDescent="0.25">
      <c r="C686" s="5" t="e">
        <f t="shared" si="132"/>
        <v>#N/A</v>
      </c>
      <c r="D686" s="5" t="e">
        <f t="shared" si="133"/>
        <v>#N/A</v>
      </c>
      <c r="E686" s="70"/>
      <c r="F686" s="5" t="e">
        <f t="shared" si="134"/>
        <v>#N/A</v>
      </c>
      <c r="G686" s="5" t="e">
        <f t="shared" si="124"/>
        <v>#N/A</v>
      </c>
      <c r="H686" s="70" t="e">
        <f t="shared" si="125"/>
        <v>#N/A</v>
      </c>
      <c r="I686" s="5" t="str">
        <f t="shared" si="126"/>
        <v/>
      </c>
      <c r="J686" s="5" t="e">
        <f t="shared" si="127"/>
        <v>#N/A</v>
      </c>
      <c r="K686" s="5" t="e">
        <f t="shared" si="128"/>
        <v>#N/A</v>
      </c>
      <c r="L686" s="5" t="e">
        <f t="shared" si="129"/>
        <v>#N/A</v>
      </c>
      <c r="M686" t="e">
        <f t="shared" si="130"/>
        <v>#REF!</v>
      </c>
      <c r="N686" s="18" t="e">
        <f t="shared" si="131"/>
        <v>#N/A</v>
      </c>
    </row>
    <row r="687" spans="3:14" x14ac:dyDescent="0.25">
      <c r="C687" s="5" t="e">
        <f t="shared" si="132"/>
        <v>#N/A</v>
      </c>
      <c r="D687" s="5" t="e">
        <f t="shared" si="133"/>
        <v>#N/A</v>
      </c>
      <c r="E687" s="70"/>
      <c r="F687" s="5" t="e">
        <f t="shared" si="134"/>
        <v>#N/A</v>
      </c>
      <c r="G687" s="5" t="e">
        <f t="shared" si="124"/>
        <v>#N/A</v>
      </c>
      <c r="H687" s="70" t="e">
        <f t="shared" si="125"/>
        <v>#N/A</v>
      </c>
      <c r="I687" s="5" t="str">
        <f t="shared" si="126"/>
        <v/>
      </c>
      <c r="J687" s="5" t="e">
        <f t="shared" si="127"/>
        <v>#N/A</v>
      </c>
      <c r="K687" s="5" t="e">
        <f t="shared" si="128"/>
        <v>#N/A</v>
      </c>
      <c r="L687" s="5" t="e">
        <f t="shared" si="129"/>
        <v>#N/A</v>
      </c>
      <c r="M687" t="e">
        <f t="shared" si="130"/>
        <v>#REF!</v>
      </c>
      <c r="N687" s="18" t="e">
        <f t="shared" si="131"/>
        <v>#N/A</v>
      </c>
    </row>
    <row r="688" spans="3:14" x14ac:dyDescent="0.25">
      <c r="C688" s="5" t="e">
        <f t="shared" si="132"/>
        <v>#N/A</v>
      </c>
      <c r="D688" s="5" t="e">
        <f t="shared" si="133"/>
        <v>#N/A</v>
      </c>
      <c r="E688" s="70"/>
      <c r="F688" s="5" t="e">
        <f t="shared" si="134"/>
        <v>#N/A</v>
      </c>
      <c r="G688" s="5" t="e">
        <f t="shared" si="124"/>
        <v>#N/A</v>
      </c>
      <c r="H688" s="70" t="e">
        <f t="shared" si="125"/>
        <v>#N/A</v>
      </c>
      <c r="I688" s="5" t="str">
        <f t="shared" si="126"/>
        <v/>
      </c>
      <c r="J688" s="5" t="e">
        <f t="shared" si="127"/>
        <v>#N/A</v>
      </c>
      <c r="K688" s="5" t="e">
        <f t="shared" si="128"/>
        <v>#N/A</v>
      </c>
      <c r="L688" s="5" t="e">
        <f t="shared" si="129"/>
        <v>#N/A</v>
      </c>
      <c r="M688" t="e">
        <f t="shared" si="130"/>
        <v>#REF!</v>
      </c>
      <c r="N688" s="18" t="e">
        <f t="shared" si="131"/>
        <v>#N/A</v>
      </c>
    </row>
    <row r="689" spans="3:14" x14ac:dyDescent="0.25">
      <c r="C689" s="5" t="e">
        <f t="shared" si="132"/>
        <v>#N/A</v>
      </c>
      <c r="D689" s="5" t="e">
        <f t="shared" si="133"/>
        <v>#N/A</v>
      </c>
      <c r="E689" s="70"/>
      <c r="F689" s="5" t="e">
        <f t="shared" si="134"/>
        <v>#N/A</v>
      </c>
      <c r="G689" s="5" t="e">
        <f t="shared" si="124"/>
        <v>#N/A</v>
      </c>
      <c r="H689" s="70" t="e">
        <f t="shared" si="125"/>
        <v>#N/A</v>
      </c>
      <c r="I689" s="5" t="str">
        <f t="shared" si="126"/>
        <v/>
      </c>
      <c r="J689" s="5" t="e">
        <f t="shared" si="127"/>
        <v>#N/A</v>
      </c>
      <c r="K689" s="5" t="e">
        <f t="shared" si="128"/>
        <v>#N/A</v>
      </c>
      <c r="L689" s="5" t="e">
        <f t="shared" si="129"/>
        <v>#N/A</v>
      </c>
      <c r="M689" t="e">
        <f t="shared" si="130"/>
        <v>#REF!</v>
      </c>
      <c r="N689" s="18" t="e">
        <f t="shared" si="131"/>
        <v>#N/A</v>
      </c>
    </row>
    <row r="690" spans="3:14" x14ac:dyDescent="0.25">
      <c r="C690" s="5" t="e">
        <f t="shared" si="132"/>
        <v>#N/A</v>
      </c>
      <c r="D690" s="5" t="e">
        <f t="shared" si="133"/>
        <v>#N/A</v>
      </c>
      <c r="E690" s="70"/>
      <c r="F690" s="5" t="e">
        <f t="shared" si="134"/>
        <v>#N/A</v>
      </c>
      <c r="G690" s="5" t="e">
        <f t="shared" si="124"/>
        <v>#N/A</v>
      </c>
      <c r="H690" s="70" t="e">
        <f t="shared" si="125"/>
        <v>#N/A</v>
      </c>
      <c r="I690" s="5" t="str">
        <f t="shared" si="126"/>
        <v/>
      </c>
      <c r="J690" s="5" t="e">
        <f t="shared" si="127"/>
        <v>#N/A</v>
      </c>
      <c r="K690" s="5" t="e">
        <f t="shared" si="128"/>
        <v>#N/A</v>
      </c>
      <c r="L690" s="5" t="e">
        <f t="shared" si="129"/>
        <v>#N/A</v>
      </c>
      <c r="M690" t="e">
        <f t="shared" si="130"/>
        <v>#REF!</v>
      </c>
      <c r="N690" s="18" t="e">
        <f t="shared" si="131"/>
        <v>#N/A</v>
      </c>
    </row>
    <row r="691" spans="3:14" x14ac:dyDescent="0.25">
      <c r="C691" s="5" t="e">
        <f t="shared" si="132"/>
        <v>#N/A</v>
      </c>
      <c r="D691" s="5" t="e">
        <f t="shared" si="133"/>
        <v>#N/A</v>
      </c>
      <c r="E691" s="70"/>
      <c r="F691" s="5" t="e">
        <f t="shared" si="134"/>
        <v>#N/A</v>
      </c>
      <c r="G691" s="5" t="e">
        <f t="shared" si="124"/>
        <v>#N/A</v>
      </c>
      <c r="H691" s="70" t="e">
        <f t="shared" si="125"/>
        <v>#N/A</v>
      </c>
      <c r="I691" s="5" t="str">
        <f t="shared" si="126"/>
        <v/>
      </c>
      <c r="J691" s="5" t="e">
        <f t="shared" si="127"/>
        <v>#N/A</v>
      </c>
      <c r="K691" s="5" t="e">
        <f t="shared" si="128"/>
        <v>#N/A</v>
      </c>
      <c r="L691" s="5" t="e">
        <f t="shared" si="129"/>
        <v>#N/A</v>
      </c>
      <c r="M691" t="e">
        <f t="shared" si="130"/>
        <v>#REF!</v>
      </c>
      <c r="N691" s="18" t="e">
        <f t="shared" si="131"/>
        <v>#N/A</v>
      </c>
    </row>
    <row r="692" spans="3:14" x14ac:dyDescent="0.25">
      <c r="C692" s="5" t="e">
        <f t="shared" si="132"/>
        <v>#N/A</v>
      </c>
      <c r="D692" s="5" t="e">
        <f t="shared" si="133"/>
        <v>#N/A</v>
      </c>
      <c r="E692" s="70"/>
      <c r="F692" s="5" t="e">
        <f t="shared" si="134"/>
        <v>#N/A</v>
      </c>
      <c r="G692" s="5" t="e">
        <f t="shared" si="124"/>
        <v>#N/A</v>
      </c>
      <c r="H692" s="70" t="e">
        <f t="shared" si="125"/>
        <v>#N/A</v>
      </c>
      <c r="I692" s="5" t="str">
        <f t="shared" si="126"/>
        <v/>
      </c>
      <c r="J692" s="5" t="e">
        <f t="shared" si="127"/>
        <v>#N/A</v>
      </c>
      <c r="K692" s="5" t="e">
        <f t="shared" si="128"/>
        <v>#N/A</v>
      </c>
      <c r="L692" s="5" t="e">
        <f t="shared" si="129"/>
        <v>#N/A</v>
      </c>
      <c r="M692" t="e">
        <f t="shared" si="130"/>
        <v>#REF!</v>
      </c>
      <c r="N692" s="18" t="e">
        <f t="shared" si="131"/>
        <v>#N/A</v>
      </c>
    </row>
    <row r="693" spans="3:14" x14ac:dyDescent="0.25">
      <c r="C693" s="5" t="e">
        <f t="shared" si="132"/>
        <v>#N/A</v>
      </c>
      <c r="D693" s="5" t="e">
        <f t="shared" si="133"/>
        <v>#N/A</v>
      </c>
      <c r="E693" s="70"/>
      <c r="F693" s="5" t="e">
        <f t="shared" si="134"/>
        <v>#N/A</v>
      </c>
      <c r="G693" s="5" t="e">
        <f t="shared" ref="G693:G756" si="135">IF(E693="упр","",IF(E693=0,F693,IF(E693="1,2,3","L1,L2,L3","L"&amp;E693)))</f>
        <v>#N/A</v>
      </c>
      <c r="H693" s="70" t="e">
        <f t="shared" ref="H693:H756" si="136">VLOOKUP(D693,Исходные_данные,5,FALSE)</f>
        <v>#N/A</v>
      </c>
      <c r="I693" s="5" t="str">
        <f t="shared" ref="I693:I756" si="137">IFERROR(VLOOKUP(D693,Исходные_данные,36,FALSE),"")</f>
        <v/>
      </c>
      <c r="J693" s="5" t="e">
        <f t="shared" ref="J693:J756" si="138">VLOOKUP(D693,Исходные_данные,46,FALSE)</f>
        <v>#N/A</v>
      </c>
      <c r="K693" s="5" t="e">
        <f t="shared" ref="K693:K756" si="139">VLOOKUP(D693,Исходные_данные,16,FALSE)</f>
        <v>#N/A</v>
      </c>
      <c r="L693" s="5" t="e">
        <f t="shared" ref="L693:L756" si="140">H693*K693</f>
        <v>#N/A</v>
      </c>
      <c r="M693" t="e">
        <f t="shared" ref="M693:M756" si="141">IF(ISBLANK(E693),M692,E693)</f>
        <v>#REF!</v>
      </c>
      <c r="N693" s="18" t="e">
        <f t="shared" ref="N693:N756" si="142">C693&amp;G693</f>
        <v>#N/A</v>
      </c>
    </row>
    <row r="694" spans="3:14" x14ac:dyDescent="0.25">
      <c r="C694" s="5" t="e">
        <f t="shared" si="132"/>
        <v>#N/A</v>
      </c>
      <c r="D694" s="5" t="e">
        <f t="shared" si="133"/>
        <v>#N/A</v>
      </c>
      <c r="E694" s="70"/>
      <c r="F694" s="5" t="e">
        <f t="shared" si="134"/>
        <v>#N/A</v>
      </c>
      <c r="G694" s="5" t="e">
        <f t="shared" si="135"/>
        <v>#N/A</v>
      </c>
      <c r="H694" s="70" t="e">
        <f t="shared" si="136"/>
        <v>#N/A</v>
      </c>
      <c r="I694" s="5" t="str">
        <f t="shared" si="137"/>
        <v/>
      </c>
      <c r="J694" s="5" t="e">
        <f t="shared" si="138"/>
        <v>#N/A</v>
      </c>
      <c r="K694" s="5" t="e">
        <f t="shared" si="139"/>
        <v>#N/A</v>
      </c>
      <c r="L694" s="5" t="e">
        <f t="shared" si="140"/>
        <v>#N/A</v>
      </c>
      <c r="M694" t="e">
        <f t="shared" si="141"/>
        <v>#REF!</v>
      </c>
      <c r="N694" s="18" t="e">
        <f t="shared" si="142"/>
        <v>#N/A</v>
      </c>
    </row>
    <row r="695" spans="3:14" x14ac:dyDescent="0.25">
      <c r="C695" s="5" t="e">
        <f t="shared" si="132"/>
        <v>#N/A</v>
      </c>
      <c r="D695" s="5" t="e">
        <f t="shared" si="133"/>
        <v>#N/A</v>
      </c>
      <c r="E695" s="70"/>
      <c r="F695" s="5" t="e">
        <f t="shared" si="134"/>
        <v>#N/A</v>
      </c>
      <c r="G695" s="5" t="e">
        <f t="shared" si="135"/>
        <v>#N/A</v>
      </c>
      <c r="H695" s="70" t="e">
        <f t="shared" si="136"/>
        <v>#N/A</v>
      </c>
      <c r="I695" s="5" t="str">
        <f t="shared" si="137"/>
        <v/>
      </c>
      <c r="J695" s="5" t="e">
        <f t="shared" si="138"/>
        <v>#N/A</v>
      </c>
      <c r="K695" s="5" t="e">
        <f t="shared" si="139"/>
        <v>#N/A</v>
      </c>
      <c r="L695" s="5" t="e">
        <f t="shared" si="140"/>
        <v>#N/A</v>
      </c>
      <c r="M695" t="e">
        <f t="shared" si="141"/>
        <v>#REF!</v>
      </c>
      <c r="N695" s="18" t="e">
        <f t="shared" si="142"/>
        <v>#N/A</v>
      </c>
    </row>
    <row r="696" spans="3:14" x14ac:dyDescent="0.25">
      <c r="C696" s="5" t="e">
        <f t="shared" si="132"/>
        <v>#N/A</v>
      </c>
      <c r="D696" s="5" t="e">
        <f t="shared" si="133"/>
        <v>#N/A</v>
      </c>
      <c r="E696" s="70"/>
      <c r="F696" s="5" t="e">
        <f t="shared" si="134"/>
        <v>#N/A</v>
      </c>
      <c r="G696" s="5" t="e">
        <f t="shared" si="135"/>
        <v>#N/A</v>
      </c>
      <c r="H696" s="70" t="e">
        <f t="shared" si="136"/>
        <v>#N/A</v>
      </c>
      <c r="I696" s="5" t="str">
        <f t="shared" si="137"/>
        <v/>
      </c>
      <c r="J696" s="5" t="e">
        <f t="shared" si="138"/>
        <v>#N/A</v>
      </c>
      <c r="K696" s="5" t="e">
        <f t="shared" si="139"/>
        <v>#N/A</v>
      </c>
      <c r="L696" s="5" t="e">
        <f t="shared" si="140"/>
        <v>#N/A</v>
      </c>
      <c r="M696" t="e">
        <f t="shared" si="141"/>
        <v>#REF!</v>
      </c>
      <c r="N696" s="18" t="e">
        <f t="shared" si="142"/>
        <v>#N/A</v>
      </c>
    </row>
    <row r="697" spans="3:14" x14ac:dyDescent="0.25">
      <c r="C697" s="5" t="e">
        <f t="shared" si="132"/>
        <v>#N/A</v>
      </c>
      <c r="D697" s="5" t="e">
        <f t="shared" si="133"/>
        <v>#N/A</v>
      </c>
      <c r="E697" s="70"/>
      <c r="F697" s="5" t="e">
        <f t="shared" si="134"/>
        <v>#N/A</v>
      </c>
      <c r="G697" s="5" t="e">
        <f t="shared" si="135"/>
        <v>#N/A</v>
      </c>
      <c r="H697" s="70" t="e">
        <f t="shared" si="136"/>
        <v>#N/A</v>
      </c>
      <c r="I697" s="5" t="str">
        <f t="shared" si="137"/>
        <v/>
      </c>
      <c r="J697" s="5" t="e">
        <f t="shared" si="138"/>
        <v>#N/A</v>
      </c>
      <c r="K697" s="5" t="e">
        <f t="shared" si="139"/>
        <v>#N/A</v>
      </c>
      <c r="L697" s="5" t="e">
        <f t="shared" si="140"/>
        <v>#N/A</v>
      </c>
      <c r="M697" t="e">
        <f t="shared" si="141"/>
        <v>#REF!</v>
      </c>
      <c r="N697" s="18" t="e">
        <f t="shared" si="142"/>
        <v>#N/A</v>
      </c>
    </row>
    <row r="698" spans="3:14" x14ac:dyDescent="0.25">
      <c r="C698" s="5" t="e">
        <f t="shared" si="132"/>
        <v>#N/A</v>
      </c>
      <c r="D698" s="5" t="e">
        <f t="shared" si="133"/>
        <v>#N/A</v>
      </c>
      <c r="E698" s="70"/>
      <c r="F698" s="5" t="e">
        <f t="shared" si="134"/>
        <v>#N/A</v>
      </c>
      <c r="G698" s="5" t="e">
        <f t="shared" si="135"/>
        <v>#N/A</v>
      </c>
      <c r="H698" s="70" t="e">
        <f t="shared" si="136"/>
        <v>#N/A</v>
      </c>
      <c r="I698" s="5" t="str">
        <f t="shared" si="137"/>
        <v/>
      </c>
      <c r="J698" s="5" t="e">
        <f t="shared" si="138"/>
        <v>#N/A</v>
      </c>
      <c r="K698" s="5" t="e">
        <f t="shared" si="139"/>
        <v>#N/A</v>
      </c>
      <c r="L698" s="5" t="e">
        <f t="shared" si="140"/>
        <v>#N/A</v>
      </c>
      <c r="M698" t="e">
        <f t="shared" si="141"/>
        <v>#REF!</v>
      </c>
      <c r="N698" s="18" t="e">
        <f t="shared" si="142"/>
        <v>#N/A</v>
      </c>
    </row>
    <row r="699" spans="3:14" x14ac:dyDescent="0.25">
      <c r="C699" s="5" t="e">
        <f t="shared" si="132"/>
        <v>#N/A</v>
      </c>
      <c r="D699" s="5" t="e">
        <f t="shared" si="133"/>
        <v>#N/A</v>
      </c>
      <c r="E699" s="70"/>
      <c r="F699" s="5" t="e">
        <f t="shared" si="134"/>
        <v>#N/A</v>
      </c>
      <c r="G699" s="5" t="e">
        <f t="shared" si="135"/>
        <v>#N/A</v>
      </c>
      <c r="H699" s="70" t="e">
        <f t="shared" si="136"/>
        <v>#N/A</v>
      </c>
      <c r="I699" s="5" t="str">
        <f t="shared" si="137"/>
        <v/>
      </c>
      <c r="J699" s="5" t="e">
        <f t="shared" si="138"/>
        <v>#N/A</v>
      </c>
      <c r="K699" s="5" t="e">
        <f t="shared" si="139"/>
        <v>#N/A</v>
      </c>
      <c r="L699" s="5" t="e">
        <f t="shared" si="140"/>
        <v>#N/A</v>
      </c>
      <c r="M699" t="e">
        <f t="shared" si="141"/>
        <v>#REF!</v>
      </c>
      <c r="N699" s="18" t="e">
        <f t="shared" si="142"/>
        <v>#N/A</v>
      </c>
    </row>
    <row r="700" spans="3:14" x14ac:dyDescent="0.25">
      <c r="C700" s="5" t="e">
        <f t="shared" si="132"/>
        <v>#N/A</v>
      </c>
      <c r="D700" s="5" t="e">
        <f t="shared" si="133"/>
        <v>#N/A</v>
      </c>
      <c r="E700" s="70"/>
      <c r="F700" s="5" t="e">
        <f t="shared" si="134"/>
        <v>#N/A</v>
      </c>
      <c r="G700" s="5" t="e">
        <f t="shared" si="135"/>
        <v>#N/A</v>
      </c>
      <c r="H700" s="70" t="e">
        <f t="shared" si="136"/>
        <v>#N/A</v>
      </c>
      <c r="I700" s="5" t="str">
        <f t="shared" si="137"/>
        <v/>
      </c>
      <c r="J700" s="5" t="e">
        <f t="shared" si="138"/>
        <v>#N/A</v>
      </c>
      <c r="K700" s="5" t="e">
        <f t="shared" si="139"/>
        <v>#N/A</v>
      </c>
      <c r="L700" s="5" t="e">
        <f t="shared" si="140"/>
        <v>#N/A</v>
      </c>
      <c r="M700" t="e">
        <f t="shared" si="141"/>
        <v>#REF!</v>
      </c>
      <c r="N700" s="18" t="e">
        <f t="shared" si="142"/>
        <v>#N/A</v>
      </c>
    </row>
    <row r="701" spans="3:14" x14ac:dyDescent="0.25">
      <c r="C701" s="5" t="e">
        <f t="shared" si="132"/>
        <v>#N/A</v>
      </c>
      <c r="D701" s="5" t="e">
        <f t="shared" si="133"/>
        <v>#N/A</v>
      </c>
      <c r="E701" s="70"/>
      <c r="F701" s="5" t="e">
        <f t="shared" si="134"/>
        <v>#N/A</v>
      </c>
      <c r="G701" s="5" t="e">
        <f t="shared" si="135"/>
        <v>#N/A</v>
      </c>
      <c r="H701" s="70" t="e">
        <f t="shared" si="136"/>
        <v>#N/A</v>
      </c>
      <c r="I701" s="5" t="str">
        <f t="shared" si="137"/>
        <v/>
      </c>
      <c r="J701" s="5" t="e">
        <f t="shared" si="138"/>
        <v>#N/A</v>
      </c>
      <c r="K701" s="5" t="e">
        <f t="shared" si="139"/>
        <v>#N/A</v>
      </c>
      <c r="L701" s="5" t="e">
        <f t="shared" si="140"/>
        <v>#N/A</v>
      </c>
      <c r="M701" t="e">
        <f t="shared" si="141"/>
        <v>#REF!</v>
      </c>
      <c r="N701" s="18" t="e">
        <f t="shared" si="142"/>
        <v>#N/A</v>
      </c>
    </row>
    <row r="702" spans="3:14" x14ac:dyDescent="0.25">
      <c r="C702" s="5" t="e">
        <f t="shared" si="132"/>
        <v>#N/A</v>
      </c>
      <c r="D702" s="5" t="e">
        <f t="shared" si="133"/>
        <v>#N/A</v>
      </c>
      <c r="E702" s="70"/>
      <c r="F702" s="5" t="e">
        <f t="shared" si="134"/>
        <v>#N/A</v>
      </c>
      <c r="G702" s="5" t="e">
        <f t="shared" si="135"/>
        <v>#N/A</v>
      </c>
      <c r="H702" s="70" t="e">
        <f t="shared" si="136"/>
        <v>#N/A</v>
      </c>
      <c r="I702" s="5" t="str">
        <f t="shared" si="137"/>
        <v/>
      </c>
      <c r="J702" s="5" t="e">
        <f t="shared" si="138"/>
        <v>#N/A</v>
      </c>
      <c r="K702" s="5" t="e">
        <f t="shared" si="139"/>
        <v>#N/A</v>
      </c>
      <c r="L702" s="5" t="e">
        <f t="shared" si="140"/>
        <v>#N/A</v>
      </c>
      <c r="M702" t="e">
        <f t="shared" si="141"/>
        <v>#REF!</v>
      </c>
      <c r="N702" s="18" t="e">
        <f t="shared" si="142"/>
        <v>#N/A</v>
      </c>
    </row>
    <row r="703" spans="3:14" x14ac:dyDescent="0.25">
      <c r="C703" s="5" t="e">
        <f t="shared" si="132"/>
        <v>#N/A</v>
      </c>
      <c r="D703" s="5" t="e">
        <f t="shared" si="133"/>
        <v>#N/A</v>
      </c>
      <c r="E703" s="70"/>
      <c r="F703" s="5" t="e">
        <f t="shared" si="134"/>
        <v>#N/A</v>
      </c>
      <c r="G703" s="5" t="e">
        <f t="shared" si="135"/>
        <v>#N/A</v>
      </c>
      <c r="H703" s="70" t="e">
        <f t="shared" si="136"/>
        <v>#N/A</v>
      </c>
      <c r="I703" s="5" t="str">
        <f t="shared" si="137"/>
        <v/>
      </c>
      <c r="J703" s="5" t="e">
        <f t="shared" si="138"/>
        <v>#N/A</v>
      </c>
      <c r="K703" s="5" t="e">
        <f t="shared" si="139"/>
        <v>#N/A</v>
      </c>
      <c r="L703" s="5" t="e">
        <f t="shared" si="140"/>
        <v>#N/A</v>
      </c>
      <c r="M703" t="e">
        <f t="shared" si="141"/>
        <v>#REF!</v>
      </c>
      <c r="N703" s="18" t="e">
        <f t="shared" si="142"/>
        <v>#N/A</v>
      </c>
    </row>
    <row r="704" spans="3:14" x14ac:dyDescent="0.25">
      <c r="C704" s="5" t="e">
        <f t="shared" si="132"/>
        <v>#N/A</v>
      </c>
      <c r="D704" s="5" t="e">
        <f t="shared" si="133"/>
        <v>#N/A</v>
      </c>
      <c r="E704" s="70"/>
      <c r="F704" s="5" t="e">
        <f t="shared" si="134"/>
        <v>#N/A</v>
      </c>
      <c r="G704" s="5" t="e">
        <f t="shared" si="135"/>
        <v>#N/A</v>
      </c>
      <c r="H704" s="70" t="e">
        <f t="shared" si="136"/>
        <v>#N/A</v>
      </c>
      <c r="I704" s="5" t="str">
        <f t="shared" si="137"/>
        <v/>
      </c>
      <c r="J704" s="5" t="e">
        <f t="shared" si="138"/>
        <v>#N/A</v>
      </c>
      <c r="K704" s="5" t="e">
        <f t="shared" si="139"/>
        <v>#N/A</v>
      </c>
      <c r="L704" s="5" t="e">
        <f t="shared" si="140"/>
        <v>#N/A</v>
      </c>
      <c r="M704" t="e">
        <f t="shared" si="141"/>
        <v>#REF!</v>
      </c>
      <c r="N704" s="18" t="e">
        <f t="shared" si="142"/>
        <v>#N/A</v>
      </c>
    </row>
    <row r="705" spans="3:14" x14ac:dyDescent="0.25">
      <c r="C705" s="5" t="e">
        <f t="shared" si="132"/>
        <v>#N/A</v>
      </c>
      <c r="D705" s="5" t="e">
        <f t="shared" si="133"/>
        <v>#N/A</v>
      </c>
      <c r="E705" s="70"/>
      <c r="F705" s="5" t="e">
        <f t="shared" si="134"/>
        <v>#N/A</v>
      </c>
      <c r="G705" s="5" t="e">
        <f t="shared" si="135"/>
        <v>#N/A</v>
      </c>
      <c r="H705" s="70" t="e">
        <f t="shared" si="136"/>
        <v>#N/A</v>
      </c>
      <c r="I705" s="5" t="str">
        <f t="shared" si="137"/>
        <v/>
      </c>
      <c r="J705" s="5" t="e">
        <f t="shared" si="138"/>
        <v>#N/A</v>
      </c>
      <c r="K705" s="5" t="e">
        <f t="shared" si="139"/>
        <v>#N/A</v>
      </c>
      <c r="L705" s="5" t="e">
        <f t="shared" si="140"/>
        <v>#N/A</v>
      </c>
      <c r="M705" t="e">
        <f t="shared" si="141"/>
        <v>#REF!</v>
      </c>
      <c r="N705" s="18" t="e">
        <f t="shared" si="142"/>
        <v>#N/A</v>
      </c>
    </row>
    <row r="706" spans="3:14" x14ac:dyDescent="0.25">
      <c r="C706" s="5" t="e">
        <f t="shared" si="132"/>
        <v>#N/A</v>
      </c>
      <c r="D706" s="5" t="e">
        <f t="shared" si="133"/>
        <v>#N/A</v>
      </c>
      <c r="E706" s="70"/>
      <c r="F706" s="5" t="e">
        <f t="shared" si="134"/>
        <v>#N/A</v>
      </c>
      <c r="G706" s="5" t="e">
        <f t="shared" si="135"/>
        <v>#N/A</v>
      </c>
      <c r="H706" s="70" t="e">
        <f t="shared" si="136"/>
        <v>#N/A</v>
      </c>
      <c r="I706" s="5" t="str">
        <f t="shared" si="137"/>
        <v/>
      </c>
      <c r="J706" s="5" t="e">
        <f t="shared" si="138"/>
        <v>#N/A</v>
      </c>
      <c r="K706" s="5" t="e">
        <f t="shared" si="139"/>
        <v>#N/A</v>
      </c>
      <c r="L706" s="5" t="e">
        <f t="shared" si="140"/>
        <v>#N/A</v>
      </c>
      <c r="M706" t="e">
        <f t="shared" si="141"/>
        <v>#REF!</v>
      </c>
      <c r="N706" s="18" t="e">
        <f t="shared" si="142"/>
        <v>#N/A</v>
      </c>
    </row>
    <row r="707" spans="3:14" x14ac:dyDescent="0.25">
      <c r="C707" s="5" t="e">
        <f t="shared" ref="C707:C770" si="143">VLOOKUP(ROW(705:705),Разбивка_нумерация_5,2,FALSE)</f>
        <v>#N/A</v>
      </c>
      <c r="D707" s="5" t="e">
        <f t="shared" ref="D707:D770" si="144">VLOOKUP(ROW(705:705),Разбивка_нумерация_5,4,FALSE)</f>
        <v>#N/A</v>
      </c>
      <c r="E707" s="70"/>
      <c r="F707" s="5" t="e">
        <f t="shared" ref="F707:F770" si="145">VLOOKUP(ROW(705:705),Разбивка_нумерация_5,16,FALSE)</f>
        <v>#N/A</v>
      </c>
      <c r="G707" s="5" t="e">
        <f t="shared" si="135"/>
        <v>#N/A</v>
      </c>
      <c r="H707" s="70" t="e">
        <f t="shared" si="136"/>
        <v>#N/A</v>
      </c>
      <c r="I707" s="5" t="str">
        <f t="shared" si="137"/>
        <v/>
      </c>
      <c r="J707" s="5" t="e">
        <f t="shared" si="138"/>
        <v>#N/A</v>
      </c>
      <c r="K707" s="5" t="e">
        <f t="shared" si="139"/>
        <v>#N/A</v>
      </c>
      <c r="L707" s="5" t="e">
        <f t="shared" si="140"/>
        <v>#N/A</v>
      </c>
      <c r="M707" t="e">
        <f t="shared" si="141"/>
        <v>#REF!</v>
      </c>
      <c r="N707" s="18" t="e">
        <f t="shared" si="142"/>
        <v>#N/A</v>
      </c>
    </row>
    <row r="708" spans="3:14" x14ac:dyDescent="0.25">
      <c r="C708" s="5" t="e">
        <f t="shared" si="143"/>
        <v>#N/A</v>
      </c>
      <c r="D708" s="5" t="e">
        <f t="shared" si="144"/>
        <v>#N/A</v>
      </c>
      <c r="E708" s="70"/>
      <c r="F708" s="5" t="e">
        <f t="shared" si="145"/>
        <v>#N/A</v>
      </c>
      <c r="G708" s="5" t="e">
        <f t="shared" si="135"/>
        <v>#N/A</v>
      </c>
      <c r="H708" s="70" t="e">
        <f t="shared" si="136"/>
        <v>#N/A</v>
      </c>
      <c r="I708" s="5" t="str">
        <f t="shared" si="137"/>
        <v/>
      </c>
      <c r="J708" s="5" t="e">
        <f t="shared" si="138"/>
        <v>#N/A</v>
      </c>
      <c r="K708" s="5" t="e">
        <f t="shared" si="139"/>
        <v>#N/A</v>
      </c>
      <c r="L708" s="5" t="e">
        <f t="shared" si="140"/>
        <v>#N/A</v>
      </c>
      <c r="M708" t="e">
        <f t="shared" si="141"/>
        <v>#REF!</v>
      </c>
      <c r="N708" s="18" t="e">
        <f t="shared" si="142"/>
        <v>#N/A</v>
      </c>
    </row>
    <row r="709" spans="3:14" x14ac:dyDescent="0.25">
      <c r="C709" s="5" t="e">
        <f t="shared" si="143"/>
        <v>#N/A</v>
      </c>
      <c r="D709" s="5" t="e">
        <f t="shared" si="144"/>
        <v>#N/A</v>
      </c>
      <c r="E709" s="70"/>
      <c r="F709" s="5" t="e">
        <f t="shared" si="145"/>
        <v>#N/A</v>
      </c>
      <c r="G709" s="5" t="e">
        <f t="shared" si="135"/>
        <v>#N/A</v>
      </c>
      <c r="H709" s="70" t="e">
        <f t="shared" si="136"/>
        <v>#N/A</v>
      </c>
      <c r="I709" s="5" t="str">
        <f t="shared" si="137"/>
        <v/>
      </c>
      <c r="J709" s="5" t="e">
        <f t="shared" si="138"/>
        <v>#N/A</v>
      </c>
      <c r="K709" s="5" t="e">
        <f t="shared" si="139"/>
        <v>#N/A</v>
      </c>
      <c r="L709" s="5" t="e">
        <f t="shared" si="140"/>
        <v>#N/A</v>
      </c>
      <c r="M709" t="e">
        <f t="shared" si="141"/>
        <v>#REF!</v>
      </c>
      <c r="N709" s="18" t="e">
        <f t="shared" si="142"/>
        <v>#N/A</v>
      </c>
    </row>
    <row r="710" spans="3:14" x14ac:dyDescent="0.25">
      <c r="C710" s="5" t="e">
        <f t="shared" si="143"/>
        <v>#N/A</v>
      </c>
      <c r="D710" s="5" t="e">
        <f t="shared" si="144"/>
        <v>#N/A</v>
      </c>
      <c r="E710" s="70"/>
      <c r="F710" s="5" t="e">
        <f t="shared" si="145"/>
        <v>#N/A</v>
      </c>
      <c r="G710" s="5" t="e">
        <f t="shared" si="135"/>
        <v>#N/A</v>
      </c>
      <c r="H710" s="70" t="e">
        <f t="shared" si="136"/>
        <v>#N/A</v>
      </c>
      <c r="I710" s="5" t="str">
        <f t="shared" si="137"/>
        <v/>
      </c>
      <c r="J710" s="5" t="e">
        <f t="shared" si="138"/>
        <v>#N/A</v>
      </c>
      <c r="K710" s="5" t="e">
        <f t="shared" si="139"/>
        <v>#N/A</v>
      </c>
      <c r="L710" s="5" t="e">
        <f t="shared" si="140"/>
        <v>#N/A</v>
      </c>
      <c r="M710" t="e">
        <f t="shared" si="141"/>
        <v>#REF!</v>
      </c>
      <c r="N710" s="18" t="e">
        <f t="shared" si="142"/>
        <v>#N/A</v>
      </c>
    </row>
    <row r="711" spans="3:14" x14ac:dyDescent="0.25">
      <c r="C711" s="5" t="e">
        <f t="shared" si="143"/>
        <v>#N/A</v>
      </c>
      <c r="D711" s="5" t="e">
        <f t="shared" si="144"/>
        <v>#N/A</v>
      </c>
      <c r="E711" s="70"/>
      <c r="F711" s="5" t="e">
        <f t="shared" si="145"/>
        <v>#N/A</v>
      </c>
      <c r="G711" s="5" t="e">
        <f t="shared" si="135"/>
        <v>#N/A</v>
      </c>
      <c r="H711" s="70" t="e">
        <f t="shared" si="136"/>
        <v>#N/A</v>
      </c>
      <c r="I711" s="5" t="str">
        <f t="shared" si="137"/>
        <v/>
      </c>
      <c r="J711" s="5" t="e">
        <f t="shared" si="138"/>
        <v>#N/A</v>
      </c>
      <c r="K711" s="5" t="e">
        <f t="shared" si="139"/>
        <v>#N/A</v>
      </c>
      <c r="L711" s="5" t="e">
        <f t="shared" si="140"/>
        <v>#N/A</v>
      </c>
      <c r="M711" t="e">
        <f t="shared" si="141"/>
        <v>#REF!</v>
      </c>
      <c r="N711" s="18" t="e">
        <f t="shared" si="142"/>
        <v>#N/A</v>
      </c>
    </row>
    <row r="712" spans="3:14" x14ac:dyDescent="0.25">
      <c r="C712" s="5" t="e">
        <f t="shared" si="143"/>
        <v>#N/A</v>
      </c>
      <c r="D712" s="5" t="e">
        <f t="shared" si="144"/>
        <v>#N/A</v>
      </c>
      <c r="E712" s="70"/>
      <c r="F712" s="5" t="e">
        <f t="shared" si="145"/>
        <v>#N/A</v>
      </c>
      <c r="G712" s="5" t="e">
        <f t="shared" si="135"/>
        <v>#N/A</v>
      </c>
      <c r="H712" s="70" t="e">
        <f t="shared" si="136"/>
        <v>#N/A</v>
      </c>
      <c r="I712" s="5" t="str">
        <f t="shared" si="137"/>
        <v/>
      </c>
      <c r="J712" s="5" t="e">
        <f t="shared" si="138"/>
        <v>#N/A</v>
      </c>
      <c r="K712" s="5" t="e">
        <f t="shared" si="139"/>
        <v>#N/A</v>
      </c>
      <c r="L712" s="5" t="e">
        <f t="shared" si="140"/>
        <v>#N/A</v>
      </c>
      <c r="M712" t="e">
        <f t="shared" si="141"/>
        <v>#REF!</v>
      </c>
      <c r="N712" s="18" t="e">
        <f t="shared" si="142"/>
        <v>#N/A</v>
      </c>
    </row>
    <row r="713" spans="3:14" x14ac:dyDescent="0.25">
      <c r="C713" s="5" t="e">
        <f t="shared" si="143"/>
        <v>#N/A</v>
      </c>
      <c r="D713" s="5" t="e">
        <f t="shared" si="144"/>
        <v>#N/A</v>
      </c>
      <c r="E713" s="70"/>
      <c r="F713" s="5" t="e">
        <f t="shared" si="145"/>
        <v>#N/A</v>
      </c>
      <c r="G713" s="5" t="e">
        <f t="shared" si="135"/>
        <v>#N/A</v>
      </c>
      <c r="H713" s="70" t="e">
        <f t="shared" si="136"/>
        <v>#N/A</v>
      </c>
      <c r="I713" s="5" t="str">
        <f t="shared" si="137"/>
        <v/>
      </c>
      <c r="J713" s="5" t="e">
        <f t="shared" si="138"/>
        <v>#N/A</v>
      </c>
      <c r="K713" s="5" t="e">
        <f t="shared" si="139"/>
        <v>#N/A</v>
      </c>
      <c r="L713" s="5" t="e">
        <f t="shared" si="140"/>
        <v>#N/A</v>
      </c>
      <c r="M713" t="e">
        <f t="shared" si="141"/>
        <v>#REF!</v>
      </c>
      <c r="N713" s="18" t="e">
        <f t="shared" si="142"/>
        <v>#N/A</v>
      </c>
    </row>
    <row r="714" spans="3:14" x14ac:dyDescent="0.25">
      <c r="C714" s="5" t="e">
        <f t="shared" si="143"/>
        <v>#N/A</v>
      </c>
      <c r="D714" s="5" t="e">
        <f t="shared" si="144"/>
        <v>#N/A</v>
      </c>
      <c r="E714" s="70"/>
      <c r="F714" s="5" t="e">
        <f t="shared" si="145"/>
        <v>#N/A</v>
      </c>
      <c r="G714" s="5" t="e">
        <f t="shared" si="135"/>
        <v>#N/A</v>
      </c>
      <c r="H714" s="70" t="e">
        <f t="shared" si="136"/>
        <v>#N/A</v>
      </c>
      <c r="I714" s="5" t="str">
        <f t="shared" si="137"/>
        <v/>
      </c>
      <c r="J714" s="5" t="e">
        <f t="shared" si="138"/>
        <v>#N/A</v>
      </c>
      <c r="K714" s="5" t="e">
        <f t="shared" si="139"/>
        <v>#N/A</v>
      </c>
      <c r="L714" s="5" t="e">
        <f t="shared" si="140"/>
        <v>#N/A</v>
      </c>
      <c r="M714" t="e">
        <f t="shared" si="141"/>
        <v>#REF!</v>
      </c>
      <c r="N714" s="18" t="e">
        <f t="shared" si="142"/>
        <v>#N/A</v>
      </c>
    </row>
    <row r="715" spans="3:14" x14ac:dyDescent="0.25">
      <c r="C715" s="5" t="e">
        <f t="shared" si="143"/>
        <v>#N/A</v>
      </c>
      <c r="D715" s="5" t="e">
        <f t="shared" si="144"/>
        <v>#N/A</v>
      </c>
      <c r="E715" s="70"/>
      <c r="F715" s="5" t="e">
        <f t="shared" si="145"/>
        <v>#N/A</v>
      </c>
      <c r="G715" s="5" t="e">
        <f t="shared" si="135"/>
        <v>#N/A</v>
      </c>
      <c r="H715" s="70" t="e">
        <f t="shared" si="136"/>
        <v>#N/A</v>
      </c>
      <c r="I715" s="5" t="str">
        <f t="shared" si="137"/>
        <v/>
      </c>
      <c r="J715" s="5" t="e">
        <f t="shared" si="138"/>
        <v>#N/A</v>
      </c>
      <c r="K715" s="5" t="e">
        <f t="shared" si="139"/>
        <v>#N/A</v>
      </c>
      <c r="L715" s="5" t="e">
        <f t="shared" si="140"/>
        <v>#N/A</v>
      </c>
      <c r="M715" t="e">
        <f t="shared" si="141"/>
        <v>#REF!</v>
      </c>
      <c r="N715" s="18" t="e">
        <f t="shared" si="142"/>
        <v>#N/A</v>
      </c>
    </row>
    <row r="716" spans="3:14" x14ac:dyDescent="0.25">
      <c r="C716" s="5" t="e">
        <f t="shared" si="143"/>
        <v>#N/A</v>
      </c>
      <c r="D716" s="5" t="e">
        <f t="shared" si="144"/>
        <v>#N/A</v>
      </c>
      <c r="E716" s="70"/>
      <c r="F716" s="5" t="e">
        <f t="shared" si="145"/>
        <v>#N/A</v>
      </c>
      <c r="G716" s="5" t="e">
        <f t="shared" si="135"/>
        <v>#N/A</v>
      </c>
      <c r="H716" s="70" t="e">
        <f t="shared" si="136"/>
        <v>#N/A</v>
      </c>
      <c r="I716" s="5" t="str">
        <f t="shared" si="137"/>
        <v/>
      </c>
      <c r="J716" s="5" t="e">
        <f t="shared" si="138"/>
        <v>#N/A</v>
      </c>
      <c r="K716" s="5" t="e">
        <f t="shared" si="139"/>
        <v>#N/A</v>
      </c>
      <c r="L716" s="5" t="e">
        <f t="shared" si="140"/>
        <v>#N/A</v>
      </c>
      <c r="M716" t="e">
        <f t="shared" si="141"/>
        <v>#REF!</v>
      </c>
      <c r="N716" s="18" t="e">
        <f t="shared" si="142"/>
        <v>#N/A</v>
      </c>
    </row>
    <row r="717" spans="3:14" x14ac:dyDescent="0.25">
      <c r="C717" s="5" t="e">
        <f t="shared" si="143"/>
        <v>#N/A</v>
      </c>
      <c r="D717" s="5" t="e">
        <f t="shared" si="144"/>
        <v>#N/A</v>
      </c>
      <c r="E717" s="70"/>
      <c r="F717" s="5" t="e">
        <f t="shared" si="145"/>
        <v>#N/A</v>
      </c>
      <c r="G717" s="5" t="e">
        <f t="shared" si="135"/>
        <v>#N/A</v>
      </c>
      <c r="H717" s="70" t="e">
        <f t="shared" si="136"/>
        <v>#N/A</v>
      </c>
      <c r="I717" s="5" t="str">
        <f t="shared" si="137"/>
        <v/>
      </c>
      <c r="J717" s="5" t="e">
        <f t="shared" si="138"/>
        <v>#N/A</v>
      </c>
      <c r="K717" s="5" t="e">
        <f t="shared" si="139"/>
        <v>#N/A</v>
      </c>
      <c r="L717" s="5" t="e">
        <f t="shared" si="140"/>
        <v>#N/A</v>
      </c>
      <c r="M717" t="e">
        <f t="shared" si="141"/>
        <v>#REF!</v>
      </c>
      <c r="N717" s="18" t="e">
        <f t="shared" si="142"/>
        <v>#N/A</v>
      </c>
    </row>
    <row r="718" spans="3:14" x14ac:dyDescent="0.25">
      <c r="C718" s="5" t="e">
        <f t="shared" si="143"/>
        <v>#N/A</v>
      </c>
      <c r="D718" s="5" t="e">
        <f t="shared" si="144"/>
        <v>#N/A</v>
      </c>
      <c r="E718" s="70"/>
      <c r="F718" s="5" t="e">
        <f t="shared" si="145"/>
        <v>#N/A</v>
      </c>
      <c r="G718" s="5" t="e">
        <f t="shared" si="135"/>
        <v>#N/A</v>
      </c>
      <c r="H718" s="70" t="e">
        <f t="shared" si="136"/>
        <v>#N/A</v>
      </c>
      <c r="I718" s="5" t="str">
        <f t="shared" si="137"/>
        <v/>
      </c>
      <c r="J718" s="5" t="e">
        <f t="shared" si="138"/>
        <v>#N/A</v>
      </c>
      <c r="K718" s="5" t="e">
        <f t="shared" si="139"/>
        <v>#N/A</v>
      </c>
      <c r="L718" s="5" t="e">
        <f t="shared" si="140"/>
        <v>#N/A</v>
      </c>
      <c r="M718" t="e">
        <f t="shared" si="141"/>
        <v>#REF!</v>
      </c>
      <c r="N718" s="18" t="e">
        <f t="shared" si="142"/>
        <v>#N/A</v>
      </c>
    </row>
    <row r="719" spans="3:14" x14ac:dyDescent="0.25">
      <c r="C719" s="5" t="e">
        <f t="shared" si="143"/>
        <v>#N/A</v>
      </c>
      <c r="D719" s="5" t="e">
        <f t="shared" si="144"/>
        <v>#N/A</v>
      </c>
      <c r="E719" s="70"/>
      <c r="F719" s="5" t="e">
        <f t="shared" si="145"/>
        <v>#N/A</v>
      </c>
      <c r="G719" s="5" t="e">
        <f t="shared" si="135"/>
        <v>#N/A</v>
      </c>
      <c r="H719" s="70" t="e">
        <f t="shared" si="136"/>
        <v>#N/A</v>
      </c>
      <c r="I719" s="5" t="str">
        <f t="shared" si="137"/>
        <v/>
      </c>
      <c r="J719" s="5" t="e">
        <f t="shared" si="138"/>
        <v>#N/A</v>
      </c>
      <c r="K719" s="5" t="e">
        <f t="shared" si="139"/>
        <v>#N/A</v>
      </c>
      <c r="L719" s="5" t="e">
        <f t="shared" si="140"/>
        <v>#N/A</v>
      </c>
      <c r="M719" t="e">
        <f t="shared" si="141"/>
        <v>#REF!</v>
      </c>
      <c r="N719" s="18" t="e">
        <f t="shared" si="142"/>
        <v>#N/A</v>
      </c>
    </row>
    <row r="720" spans="3:14" x14ac:dyDescent="0.25">
      <c r="C720" s="5" t="e">
        <f t="shared" si="143"/>
        <v>#N/A</v>
      </c>
      <c r="D720" s="5" t="e">
        <f t="shared" si="144"/>
        <v>#N/A</v>
      </c>
      <c r="E720" s="70"/>
      <c r="F720" s="5" t="e">
        <f t="shared" si="145"/>
        <v>#N/A</v>
      </c>
      <c r="G720" s="5" t="e">
        <f t="shared" si="135"/>
        <v>#N/A</v>
      </c>
      <c r="H720" s="70" t="e">
        <f t="shared" si="136"/>
        <v>#N/A</v>
      </c>
      <c r="I720" s="5" t="str">
        <f t="shared" si="137"/>
        <v/>
      </c>
      <c r="J720" s="5" t="e">
        <f t="shared" si="138"/>
        <v>#N/A</v>
      </c>
      <c r="K720" s="5" t="e">
        <f t="shared" si="139"/>
        <v>#N/A</v>
      </c>
      <c r="L720" s="5" t="e">
        <f t="shared" si="140"/>
        <v>#N/A</v>
      </c>
      <c r="M720" t="e">
        <f t="shared" si="141"/>
        <v>#REF!</v>
      </c>
      <c r="N720" s="18" t="e">
        <f t="shared" si="142"/>
        <v>#N/A</v>
      </c>
    </row>
    <row r="721" spans="3:14" x14ac:dyDescent="0.25">
      <c r="C721" s="5" t="e">
        <f t="shared" si="143"/>
        <v>#N/A</v>
      </c>
      <c r="D721" s="5" t="e">
        <f t="shared" si="144"/>
        <v>#N/A</v>
      </c>
      <c r="E721" s="70"/>
      <c r="F721" s="5" t="e">
        <f t="shared" si="145"/>
        <v>#N/A</v>
      </c>
      <c r="G721" s="5" t="e">
        <f t="shared" si="135"/>
        <v>#N/A</v>
      </c>
      <c r="H721" s="70" t="e">
        <f t="shared" si="136"/>
        <v>#N/A</v>
      </c>
      <c r="I721" s="5" t="str">
        <f t="shared" si="137"/>
        <v/>
      </c>
      <c r="J721" s="5" t="e">
        <f t="shared" si="138"/>
        <v>#N/A</v>
      </c>
      <c r="K721" s="5" t="e">
        <f t="shared" si="139"/>
        <v>#N/A</v>
      </c>
      <c r="L721" s="5" t="e">
        <f t="shared" si="140"/>
        <v>#N/A</v>
      </c>
      <c r="M721" t="e">
        <f t="shared" si="141"/>
        <v>#REF!</v>
      </c>
      <c r="N721" s="18" t="e">
        <f t="shared" si="142"/>
        <v>#N/A</v>
      </c>
    </row>
    <row r="722" spans="3:14" x14ac:dyDescent="0.25">
      <c r="C722" s="5" t="e">
        <f t="shared" si="143"/>
        <v>#N/A</v>
      </c>
      <c r="D722" s="5" t="e">
        <f t="shared" si="144"/>
        <v>#N/A</v>
      </c>
      <c r="E722" s="70"/>
      <c r="F722" s="5" t="e">
        <f t="shared" si="145"/>
        <v>#N/A</v>
      </c>
      <c r="G722" s="5" t="e">
        <f t="shared" si="135"/>
        <v>#N/A</v>
      </c>
      <c r="H722" s="70" t="e">
        <f t="shared" si="136"/>
        <v>#N/A</v>
      </c>
      <c r="I722" s="5" t="str">
        <f t="shared" si="137"/>
        <v/>
      </c>
      <c r="J722" s="5" t="e">
        <f t="shared" si="138"/>
        <v>#N/A</v>
      </c>
      <c r="K722" s="5" t="e">
        <f t="shared" si="139"/>
        <v>#N/A</v>
      </c>
      <c r="L722" s="5" t="e">
        <f t="shared" si="140"/>
        <v>#N/A</v>
      </c>
      <c r="M722" t="e">
        <f t="shared" si="141"/>
        <v>#REF!</v>
      </c>
      <c r="N722" s="18" t="e">
        <f t="shared" si="142"/>
        <v>#N/A</v>
      </c>
    </row>
    <row r="723" spans="3:14" x14ac:dyDescent="0.25">
      <c r="C723" s="5" t="e">
        <f t="shared" si="143"/>
        <v>#N/A</v>
      </c>
      <c r="D723" s="5" t="e">
        <f t="shared" si="144"/>
        <v>#N/A</v>
      </c>
      <c r="E723" s="70"/>
      <c r="F723" s="5" t="e">
        <f t="shared" si="145"/>
        <v>#N/A</v>
      </c>
      <c r="G723" s="5" t="e">
        <f t="shared" si="135"/>
        <v>#N/A</v>
      </c>
      <c r="H723" s="70" t="e">
        <f t="shared" si="136"/>
        <v>#N/A</v>
      </c>
      <c r="I723" s="5" t="str">
        <f t="shared" si="137"/>
        <v/>
      </c>
      <c r="J723" s="5" t="e">
        <f t="shared" si="138"/>
        <v>#N/A</v>
      </c>
      <c r="K723" s="5" t="e">
        <f t="shared" si="139"/>
        <v>#N/A</v>
      </c>
      <c r="L723" s="5" t="e">
        <f t="shared" si="140"/>
        <v>#N/A</v>
      </c>
      <c r="M723" t="e">
        <f t="shared" si="141"/>
        <v>#REF!</v>
      </c>
      <c r="N723" s="18" t="e">
        <f t="shared" si="142"/>
        <v>#N/A</v>
      </c>
    </row>
    <row r="724" spans="3:14" x14ac:dyDescent="0.25">
      <c r="C724" s="5" t="e">
        <f t="shared" si="143"/>
        <v>#N/A</v>
      </c>
      <c r="D724" s="5" t="e">
        <f t="shared" si="144"/>
        <v>#N/A</v>
      </c>
      <c r="E724" s="70"/>
      <c r="F724" s="5" t="e">
        <f t="shared" si="145"/>
        <v>#N/A</v>
      </c>
      <c r="G724" s="5" t="e">
        <f t="shared" si="135"/>
        <v>#N/A</v>
      </c>
      <c r="H724" s="70" t="e">
        <f t="shared" si="136"/>
        <v>#N/A</v>
      </c>
      <c r="I724" s="5" t="str">
        <f t="shared" si="137"/>
        <v/>
      </c>
      <c r="J724" s="5" t="e">
        <f t="shared" si="138"/>
        <v>#N/A</v>
      </c>
      <c r="K724" s="5" t="e">
        <f t="shared" si="139"/>
        <v>#N/A</v>
      </c>
      <c r="L724" s="5" t="e">
        <f t="shared" si="140"/>
        <v>#N/A</v>
      </c>
      <c r="M724" t="e">
        <f t="shared" si="141"/>
        <v>#REF!</v>
      </c>
      <c r="N724" s="18" t="e">
        <f t="shared" si="142"/>
        <v>#N/A</v>
      </c>
    </row>
    <row r="725" spans="3:14" x14ac:dyDescent="0.25">
      <c r="C725" s="5" t="e">
        <f t="shared" si="143"/>
        <v>#N/A</v>
      </c>
      <c r="D725" s="5" t="e">
        <f t="shared" si="144"/>
        <v>#N/A</v>
      </c>
      <c r="E725" s="70"/>
      <c r="F725" s="5" t="e">
        <f t="shared" si="145"/>
        <v>#N/A</v>
      </c>
      <c r="G725" s="5" t="e">
        <f t="shared" si="135"/>
        <v>#N/A</v>
      </c>
      <c r="H725" s="70" t="e">
        <f t="shared" si="136"/>
        <v>#N/A</v>
      </c>
      <c r="I725" s="5" t="str">
        <f t="shared" si="137"/>
        <v/>
      </c>
      <c r="J725" s="5" t="e">
        <f t="shared" si="138"/>
        <v>#N/A</v>
      </c>
      <c r="K725" s="5" t="e">
        <f t="shared" si="139"/>
        <v>#N/A</v>
      </c>
      <c r="L725" s="5" t="e">
        <f t="shared" si="140"/>
        <v>#N/A</v>
      </c>
      <c r="M725" t="e">
        <f t="shared" si="141"/>
        <v>#REF!</v>
      </c>
      <c r="N725" s="18" t="e">
        <f t="shared" si="142"/>
        <v>#N/A</v>
      </c>
    </row>
    <row r="726" spans="3:14" x14ac:dyDescent="0.25">
      <c r="C726" s="5" t="e">
        <f t="shared" si="143"/>
        <v>#N/A</v>
      </c>
      <c r="D726" s="5" t="e">
        <f t="shared" si="144"/>
        <v>#N/A</v>
      </c>
      <c r="E726" s="70"/>
      <c r="F726" s="5" t="e">
        <f t="shared" si="145"/>
        <v>#N/A</v>
      </c>
      <c r="G726" s="5" t="e">
        <f t="shared" si="135"/>
        <v>#N/A</v>
      </c>
      <c r="H726" s="70" t="e">
        <f t="shared" si="136"/>
        <v>#N/A</v>
      </c>
      <c r="I726" s="5" t="str">
        <f t="shared" si="137"/>
        <v/>
      </c>
      <c r="J726" s="5" t="e">
        <f t="shared" si="138"/>
        <v>#N/A</v>
      </c>
      <c r="K726" s="5" t="e">
        <f t="shared" si="139"/>
        <v>#N/A</v>
      </c>
      <c r="L726" s="5" t="e">
        <f t="shared" si="140"/>
        <v>#N/A</v>
      </c>
      <c r="M726" t="e">
        <f t="shared" si="141"/>
        <v>#REF!</v>
      </c>
      <c r="N726" s="18" t="e">
        <f t="shared" si="142"/>
        <v>#N/A</v>
      </c>
    </row>
    <row r="727" spans="3:14" x14ac:dyDescent="0.25">
      <c r="C727" s="5" t="e">
        <f t="shared" si="143"/>
        <v>#N/A</v>
      </c>
      <c r="D727" s="5" t="e">
        <f t="shared" si="144"/>
        <v>#N/A</v>
      </c>
      <c r="E727" s="70"/>
      <c r="F727" s="5" t="e">
        <f t="shared" si="145"/>
        <v>#N/A</v>
      </c>
      <c r="G727" s="5" t="e">
        <f t="shared" si="135"/>
        <v>#N/A</v>
      </c>
      <c r="H727" s="70" t="e">
        <f t="shared" si="136"/>
        <v>#N/A</v>
      </c>
      <c r="I727" s="5" t="str">
        <f t="shared" si="137"/>
        <v/>
      </c>
      <c r="J727" s="5" t="e">
        <f t="shared" si="138"/>
        <v>#N/A</v>
      </c>
      <c r="K727" s="5" t="e">
        <f t="shared" si="139"/>
        <v>#N/A</v>
      </c>
      <c r="L727" s="5" t="e">
        <f t="shared" si="140"/>
        <v>#N/A</v>
      </c>
      <c r="M727" t="e">
        <f t="shared" si="141"/>
        <v>#REF!</v>
      </c>
      <c r="N727" s="18" t="e">
        <f t="shared" si="142"/>
        <v>#N/A</v>
      </c>
    </row>
    <row r="728" spans="3:14" x14ac:dyDescent="0.25">
      <c r="C728" s="5" t="e">
        <f t="shared" si="143"/>
        <v>#N/A</v>
      </c>
      <c r="D728" s="5" t="e">
        <f t="shared" si="144"/>
        <v>#N/A</v>
      </c>
      <c r="E728" s="70"/>
      <c r="F728" s="5" t="e">
        <f t="shared" si="145"/>
        <v>#N/A</v>
      </c>
      <c r="G728" s="5" t="e">
        <f t="shared" si="135"/>
        <v>#N/A</v>
      </c>
      <c r="H728" s="70" t="e">
        <f t="shared" si="136"/>
        <v>#N/A</v>
      </c>
      <c r="I728" s="5" t="str">
        <f t="shared" si="137"/>
        <v/>
      </c>
      <c r="J728" s="5" t="e">
        <f t="shared" si="138"/>
        <v>#N/A</v>
      </c>
      <c r="K728" s="5" t="e">
        <f t="shared" si="139"/>
        <v>#N/A</v>
      </c>
      <c r="L728" s="5" t="e">
        <f t="shared" si="140"/>
        <v>#N/A</v>
      </c>
      <c r="M728" t="e">
        <f t="shared" si="141"/>
        <v>#REF!</v>
      </c>
      <c r="N728" s="18" t="e">
        <f t="shared" si="142"/>
        <v>#N/A</v>
      </c>
    </row>
    <row r="729" spans="3:14" x14ac:dyDescent="0.25">
      <c r="C729" s="5" t="e">
        <f t="shared" si="143"/>
        <v>#N/A</v>
      </c>
      <c r="D729" s="5" t="e">
        <f t="shared" si="144"/>
        <v>#N/A</v>
      </c>
      <c r="E729" s="70"/>
      <c r="F729" s="5" t="e">
        <f t="shared" si="145"/>
        <v>#N/A</v>
      </c>
      <c r="G729" s="5" t="e">
        <f t="shared" si="135"/>
        <v>#N/A</v>
      </c>
      <c r="H729" s="70" t="e">
        <f t="shared" si="136"/>
        <v>#N/A</v>
      </c>
      <c r="I729" s="5" t="str">
        <f t="shared" si="137"/>
        <v/>
      </c>
      <c r="J729" s="5" t="e">
        <f t="shared" si="138"/>
        <v>#N/A</v>
      </c>
      <c r="K729" s="5" t="e">
        <f t="shared" si="139"/>
        <v>#N/A</v>
      </c>
      <c r="L729" s="5" t="e">
        <f t="shared" si="140"/>
        <v>#N/A</v>
      </c>
      <c r="M729" t="e">
        <f t="shared" si="141"/>
        <v>#REF!</v>
      </c>
      <c r="N729" s="18" t="e">
        <f t="shared" si="142"/>
        <v>#N/A</v>
      </c>
    </row>
    <row r="730" spans="3:14" x14ac:dyDescent="0.25">
      <c r="C730" s="5" t="e">
        <f t="shared" si="143"/>
        <v>#N/A</v>
      </c>
      <c r="D730" s="5" t="e">
        <f t="shared" si="144"/>
        <v>#N/A</v>
      </c>
      <c r="E730" s="70"/>
      <c r="F730" s="5" t="e">
        <f t="shared" si="145"/>
        <v>#N/A</v>
      </c>
      <c r="G730" s="5" t="e">
        <f t="shared" si="135"/>
        <v>#N/A</v>
      </c>
      <c r="H730" s="70" t="e">
        <f t="shared" si="136"/>
        <v>#N/A</v>
      </c>
      <c r="I730" s="5" t="str">
        <f t="shared" si="137"/>
        <v/>
      </c>
      <c r="J730" s="5" t="e">
        <f t="shared" si="138"/>
        <v>#N/A</v>
      </c>
      <c r="K730" s="5" t="e">
        <f t="shared" si="139"/>
        <v>#N/A</v>
      </c>
      <c r="L730" s="5" t="e">
        <f t="shared" si="140"/>
        <v>#N/A</v>
      </c>
      <c r="M730" t="e">
        <f t="shared" si="141"/>
        <v>#REF!</v>
      </c>
      <c r="N730" s="18" t="e">
        <f t="shared" si="142"/>
        <v>#N/A</v>
      </c>
    </row>
    <row r="731" spans="3:14" x14ac:dyDescent="0.25">
      <c r="C731" s="5" t="e">
        <f t="shared" si="143"/>
        <v>#N/A</v>
      </c>
      <c r="D731" s="5" t="e">
        <f t="shared" si="144"/>
        <v>#N/A</v>
      </c>
      <c r="E731" s="70"/>
      <c r="F731" s="5" t="e">
        <f t="shared" si="145"/>
        <v>#N/A</v>
      </c>
      <c r="G731" s="5" t="e">
        <f t="shared" si="135"/>
        <v>#N/A</v>
      </c>
      <c r="H731" s="70" t="e">
        <f t="shared" si="136"/>
        <v>#N/A</v>
      </c>
      <c r="I731" s="5" t="str">
        <f t="shared" si="137"/>
        <v/>
      </c>
      <c r="J731" s="5" t="e">
        <f t="shared" si="138"/>
        <v>#N/A</v>
      </c>
      <c r="K731" s="5" t="e">
        <f t="shared" si="139"/>
        <v>#N/A</v>
      </c>
      <c r="L731" s="5" t="e">
        <f t="shared" si="140"/>
        <v>#N/A</v>
      </c>
      <c r="M731" t="e">
        <f t="shared" si="141"/>
        <v>#REF!</v>
      </c>
      <c r="N731" s="18" t="e">
        <f t="shared" si="142"/>
        <v>#N/A</v>
      </c>
    </row>
    <row r="732" spans="3:14" x14ac:dyDescent="0.25">
      <c r="C732" s="5" t="e">
        <f t="shared" si="143"/>
        <v>#N/A</v>
      </c>
      <c r="D732" s="5" t="e">
        <f t="shared" si="144"/>
        <v>#N/A</v>
      </c>
      <c r="E732" s="70"/>
      <c r="F732" s="5" t="e">
        <f t="shared" si="145"/>
        <v>#N/A</v>
      </c>
      <c r="G732" s="5" t="e">
        <f t="shared" si="135"/>
        <v>#N/A</v>
      </c>
      <c r="H732" s="70" t="e">
        <f t="shared" si="136"/>
        <v>#N/A</v>
      </c>
      <c r="I732" s="5" t="str">
        <f t="shared" si="137"/>
        <v/>
      </c>
      <c r="J732" s="5" t="e">
        <f t="shared" si="138"/>
        <v>#N/A</v>
      </c>
      <c r="K732" s="5" t="e">
        <f t="shared" si="139"/>
        <v>#N/A</v>
      </c>
      <c r="L732" s="5" t="e">
        <f t="shared" si="140"/>
        <v>#N/A</v>
      </c>
      <c r="M732" t="e">
        <f t="shared" si="141"/>
        <v>#REF!</v>
      </c>
      <c r="N732" s="18" t="e">
        <f t="shared" si="142"/>
        <v>#N/A</v>
      </c>
    </row>
    <row r="733" spans="3:14" x14ac:dyDescent="0.25">
      <c r="C733" s="5" t="e">
        <f t="shared" si="143"/>
        <v>#N/A</v>
      </c>
      <c r="D733" s="5" t="e">
        <f t="shared" si="144"/>
        <v>#N/A</v>
      </c>
      <c r="E733" s="70"/>
      <c r="F733" s="5" t="e">
        <f t="shared" si="145"/>
        <v>#N/A</v>
      </c>
      <c r="G733" s="5" t="e">
        <f t="shared" si="135"/>
        <v>#N/A</v>
      </c>
      <c r="H733" s="70" t="e">
        <f t="shared" si="136"/>
        <v>#N/A</v>
      </c>
      <c r="I733" s="5" t="str">
        <f t="shared" si="137"/>
        <v/>
      </c>
      <c r="J733" s="5" t="e">
        <f t="shared" si="138"/>
        <v>#N/A</v>
      </c>
      <c r="K733" s="5" t="e">
        <f t="shared" si="139"/>
        <v>#N/A</v>
      </c>
      <c r="L733" s="5" t="e">
        <f t="shared" si="140"/>
        <v>#N/A</v>
      </c>
      <c r="M733" t="e">
        <f t="shared" si="141"/>
        <v>#REF!</v>
      </c>
      <c r="N733" s="18" t="e">
        <f t="shared" si="142"/>
        <v>#N/A</v>
      </c>
    </row>
    <row r="734" spans="3:14" x14ac:dyDescent="0.25">
      <c r="C734" s="5" t="e">
        <f t="shared" si="143"/>
        <v>#N/A</v>
      </c>
      <c r="D734" s="5" t="e">
        <f t="shared" si="144"/>
        <v>#N/A</v>
      </c>
      <c r="E734" s="70"/>
      <c r="F734" s="5" t="e">
        <f t="shared" si="145"/>
        <v>#N/A</v>
      </c>
      <c r="G734" s="5" t="e">
        <f t="shared" si="135"/>
        <v>#N/A</v>
      </c>
      <c r="H734" s="70" t="e">
        <f t="shared" si="136"/>
        <v>#N/A</v>
      </c>
      <c r="I734" s="5" t="str">
        <f t="shared" si="137"/>
        <v/>
      </c>
      <c r="J734" s="5" t="e">
        <f t="shared" si="138"/>
        <v>#N/A</v>
      </c>
      <c r="K734" s="5" t="e">
        <f t="shared" si="139"/>
        <v>#N/A</v>
      </c>
      <c r="L734" s="5" t="e">
        <f t="shared" si="140"/>
        <v>#N/A</v>
      </c>
      <c r="M734" t="e">
        <f t="shared" si="141"/>
        <v>#REF!</v>
      </c>
      <c r="N734" s="18" t="e">
        <f t="shared" si="142"/>
        <v>#N/A</v>
      </c>
    </row>
    <row r="735" spans="3:14" x14ac:dyDescent="0.25">
      <c r="C735" s="5" t="e">
        <f t="shared" si="143"/>
        <v>#N/A</v>
      </c>
      <c r="D735" s="5" t="e">
        <f t="shared" si="144"/>
        <v>#N/A</v>
      </c>
      <c r="E735" s="70"/>
      <c r="F735" s="5" t="e">
        <f t="shared" si="145"/>
        <v>#N/A</v>
      </c>
      <c r="G735" s="5" t="e">
        <f t="shared" si="135"/>
        <v>#N/A</v>
      </c>
      <c r="H735" s="70" t="e">
        <f t="shared" si="136"/>
        <v>#N/A</v>
      </c>
      <c r="I735" s="5" t="str">
        <f t="shared" si="137"/>
        <v/>
      </c>
      <c r="J735" s="5" t="e">
        <f t="shared" si="138"/>
        <v>#N/A</v>
      </c>
      <c r="K735" s="5" t="e">
        <f t="shared" si="139"/>
        <v>#N/A</v>
      </c>
      <c r="L735" s="5" t="e">
        <f t="shared" si="140"/>
        <v>#N/A</v>
      </c>
      <c r="M735" t="e">
        <f t="shared" si="141"/>
        <v>#REF!</v>
      </c>
      <c r="N735" s="18" t="e">
        <f t="shared" si="142"/>
        <v>#N/A</v>
      </c>
    </row>
    <row r="736" spans="3:14" x14ac:dyDescent="0.25">
      <c r="C736" s="5" t="e">
        <f t="shared" si="143"/>
        <v>#N/A</v>
      </c>
      <c r="D736" s="5" t="e">
        <f t="shared" si="144"/>
        <v>#N/A</v>
      </c>
      <c r="E736" s="70"/>
      <c r="F736" s="5" t="e">
        <f t="shared" si="145"/>
        <v>#N/A</v>
      </c>
      <c r="G736" s="5" t="e">
        <f t="shared" si="135"/>
        <v>#N/A</v>
      </c>
      <c r="H736" s="70" t="e">
        <f t="shared" si="136"/>
        <v>#N/A</v>
      </c>
      <c r="I736" s="5" t="str">
        <f t="shared" si="137"/>
        <v/>
      </c>
      <c r="J736" s="5" t="e">
        <f t="shared" si="138"/>
        <v>#N/A</v>
      </c>
      <c r="K736" s="5" t="e">
        <f t="shared" si="139"/>
        <v>#N/A</v>
      </c>
      <c r="L736" s="5" t="e">
        <f t="shared" si="140"/>
        <v>#N/A</v>
      </c>
      <c r="M736" t="e">
        <f t="shared" si="141"/>
        <v>#REF!</v>
      </c>
      <c r="N736" s="18" t="e">
        <f t="shared" si="142"/>
        <v>#N/A</v>
      </c>
    </row>
    <row r="737" spans="3:14" x14ac:dyDescent="0.25">
      <c r="C737" s="5" t="e">
        <f t="shared" si="143"/>
        <v>#N/A</v>
      </c>
      <c r="D737" s="5" t="e">
        <f t="shared" si="144"/>
        <v>#N/A</v>
      </c>
      <c r="E737" s="70"/>
      <c r="F737" s="5" t="e">
        <f t="shared" si="145"/>
        <v>#N/A</v>
      </c>
      <c r="G737" s="5" t="e">
        <f t="shared" si="135"/>
        <v>#N/A</v>
      </c>
      <c r="H737" s="70" t="e">
        <f t="shared" si="136"/>
        <v>#N/A</v>
      </c>
      <c r="I737" s="5" t="str">
        <f t="shared" si="137"/>
        <v/>
      </c>
      <c r="J737" s="5" t="e">
        <f t="shared" si="138"/>
        <v>#N/A</v>
      </c>
      <c r="K737" s="5" t="e">
        <f t="shared" si="139"/>
        <v>#N/A</v>
      </c>
      <c r="L737" s="5" t="e">
        <f t="shared" si="140"/>
        <v>#N/A</v>
      </c>
      <c r="M737" t="e">
        <f t="shared" si="141"/>
        <v>#REF!</v>
      </c>
      <c r="N737" s="18" t="e">
        <f t="shared" si="142"/>
        <v>#N/A</v>
      </c>
    </row>
    <row r="738" spans="3:14" x14ac:dyDescent="0.25">
      <c r="C738" s="5" t="e">
        <f t="shared" si="143"/>
        <v>#N/A</v>
      </c>
      <c r="D738" s="5" t="e">
        <f t="shared" si="144"/>
        <v>#N/A</v>
      </c>
      <c r="E738" s="70"/>
      <c r="F738" s="5" t="e">
        <f t="shared" si="145"/>
        <v>#N/A</v>
      </c>
      <c r="G738" s="5" t="e">
        <f t="shared" si="135"/>
        <v>#N/A</v>
      </c>
      <c r="H738" s="70" t="e">
        <f t="shared" si="136"/>
        <v>#N/A</v>
      </c>
      <c r="I738" s="5" t="str">
        <f t="shared" si="137"/>
        <v/>
      </c>
      <c r="J738" s="5" t="e">
        <f t="shared" si="138"/>
        <v>#N/A</v>
      </c>
      <c r="K738" s="5" t="e">
        <f t="shared" si="139"/>
        <v>#N/A</v>
      </c>
      <c r="L738" s="5" t="e">
        <f t="shared" si="140"/>
        <v>#N/A</v>
      </c>
      <c r="M738" t="e">
        <f t="shared" si="141"/>
        <v>#REF!</v>
      </c>
      <c r="N738" s="18" t="e">
        <f t="shared" si="142"/>
        <v>#N/A</v>
      </c>
    </row>
    <row r="739" spans="3:14" x14ac:dyDescent="0.25">
      <c r="C739" s="5" t="e">
        <f t="shared" si="143"/>
        <v>#N/A</v>
      </c>
      <c r="D739" s="5" t="e">
        <f t="shared" si="144"/>
        <v>#N/A</v>
      </c>
      <c r="E739" s="70"/>
      <c r="F739" s="5" t="e">
        <f t="shared" si="145"/>
        <v>#N/A</v>
      </c>
      <c r="G739" s="5" t="e">
        <f t="shared" si="135"/>
        <v>#N/A</v>
      </c>
      <c r="H739" s="70" t="e">
        <f t="shared" si="136"/>
        <v>#N/A</v>
      </c>
      <c r="I739" s="5" t="str">
        <f t="shared" si="137"/>
        <v/>
      </c>
      <c r="J739" s="5" t="e">
        <f t="shared" si="138"/>
        <v>#N/A</v>
      </c>
      <c r="K739" s="5" t="e">
        <f t="shared" si="139"/>
        <v>#N/A</v>
      </c>
      <c r="L739" s="5" t="e">
        <f t="shared" si="140"/>
        <v>#N/A</v>
      </c>
      <c r="M739" t="e">
        <f t="shared" si="141"/>
        <v>#REF!</v>
      </c>
      <c r="N739" s="18" t="e">
        <f t="shared" si="142"/>
        <v>#N/A</v>
      </c>
    </row>
    <row r="740" spans="3:14" x14ac:dyDescent="0.25">
      <c r="C740" s="5" t="e">
        <f t="shared" si="143"/>
        <v>#N/A</v>
      </c>
      <c r="D740" s="5" t="e">
        <f t="shared" si="144"/>
        <v>#N/A</v>
      </c>
      <c r="E740" s="70"/>
      <c r="F740" s="5" t="e">
        <f t="shared" si="145"/>
        <v>#N/A</v>
      </c>
      <c r="G740" s="5" t="e">
        <f t="shared" si="135"/>
        <v>#N/A</v>
      </c>
      <c r="H740" s="70" t="e">
        <f t="shared" si="136"/>
        <v>#N/A</v>
      </c>
      <c r="I740" s="5" t="str">
        <f t="shared" si="137"/>
        <v/>
      </c>
      <c r="J740" s="5" t="e">
        <f t="shared" si="138"/>
        <v>#N/A</v>
      </c>
      <c r="K740" s="5" t="e">
        <f t="shared" si="139"/>
        <v>#N/A</v>
      </c>
      <c r="L740" s="5" t="e">
        <f t="shared" si="140"/>
        <v>#N/A</v>
      </c>
      <c r="M740" t="e">
        <f t="shared" si="141"/>
        <v>#REF!</v>
      </c>
      <c r="N740" s="18" t="e">
        <f t="shared" si="142"/>
        <v>#N/A</v>
      </c>
    </row>
    <row r="741" spans="3:14" x14ac:dyDescent="0.25">
      <c r="C741" s="5" t="e">
        <f t="shared" si="143"/>
        <v>#N/A</v>
      </c>
      <c r="D741" s="5" t="e">
        <f t="shared" si="144"/>
        <v>#N/A</v>
      </c>
      <c r="E741" s="70"/>
      <c r="F741" s="5" t="e">
        <f t="shared" si="145"/>
        <v>#N/A</v>
      </c>
      <c r="G741" s="5" t="e">
        <f t="shared" si="135"/>
        <v>#N/A</v>
      </c>
      <c r="H741" s="70" t="e">
        <f t="shared" si="136"/>
        <v>#N/A</v>
      </c>
      <c r="I741" s="5" t="str">
        <f t="shared" si="137"/>
        <v/>
      </c>
      <c r="J741" s="5" t="e">
        <f t="shared" si="138"/>
        <v>#N/A</v>
      </c>
      <c r="K741" s="5" t="e">
        <f t="shared" si="139"/>
        <v>#N/A</v>
      </c>
      <c r="L741" s="5" t="e">
        <f t="shared" si="140"/>
        <v>#N/A</v>
      </c>
      <c r="M741" t="e">
        <f t="shared" si="141"/>
        <v>#REF!</v>
      </c>
      <c r="N741" s="18" t="e">
        <f t="shared" si="142"/>
        <v>#N/A</v>
      </c>
    </row>
    <row r="742" spans="3:14" x14ac:dyDescent="0.25">
      <c r="C742" s="5" t="e">
        <f t="shared" si="143"/>
        <v>#N/A</v>
      </c>
      <c r="D742" s="5" t="e">
        <f t="shared" si="144"/>
        <v>#N/A</v>
      </c>
      <c r="E742" s="70"/>
      <c r="F742" s="5" t="e">
        <f t="shared" si="145"/>
        <v>#N/A</v>
      </c>
      <c r="G742" s="5" t="e">
        <f t="shared" si="135"/>
        <v>#N/A</v>
      </c>
      <c r="H742" s="70" t="e">
        <f t="shared" si="136"/>
        <v>#N/A</v>
      </c>
      <c r="I742" s="5" t="str">
        <f t="shared" si="137"/>
        <v/>
      </c>
      <c r="J742" s="5" t="e">
        <f t="shared" si="138"/>
        <v>#N/A</v>
      </c>
      <c r="K742" s="5" t="e">
        <f t="shared" si="139"/>
        <v>#N/A</v>
      </c>
      <c r="L742" s="5" t="e">
        <f t="shared" si="140"/>
        <v>#N/A</v>
      </c>
      <c r="M742" t="e">
        <f t="shared" si="141"/>
        <v>#REF!</v>
      </c>
      <c r="N742" s="18" t="e">
        <f t="shared" si="142"/>
        <v>#N/A</v>
      </c>
    </row>
    <row r="743" spans="3:14" x14ac:dyDescent="0.25">
      <c r="C743" s="5" t="e">
        <f t="shared" si="143"/>
        <v>#N/A</v>
      </c>
      <c r="D743" s="5" t="e">
        <f t="shared" si="144"/>
        <v>#N/A</v>
      </c>
      <c r="E743" s="70"/>
      <c r="F743" s="5" t="e">
        <f t="shared" si="145"/>
        <v>#N/A</v>
      </c>
      <c r="G743" s="5" t="e">
        <f t="shared" si="135"/>
        <v>#N/A</v>
      </c>
      <c r="H743" s="70" t="e">
        <f t="shared" si="136"/>
        <v>#N/A</v>
      </c>
      <c r="I743" s="5" t="str">
        <f t="shared" si="137"/>
        <v/>
      </c>
      <c r="J743" s="5" t="e">
        <f t="shared" si="138"/>
        <v>#N/A</v>
      </c>
      <c r="K743" s="5" t="e">
        <f t="shared" si="139"/>
        <v>#N/A</v>
      </c>
      <c r="L743" s="5" t="e">
        <f t="shared" si="140"/>
        <v>#N/A</v>
      </c>
      <c r="M743" t="e">
        <f t="shared" si="141"/>
        <v>#REF!</v>
      </c>
      <c r="N743" s="18" t="e">
        <f t="shared" si="142"/>
        <v>#N/A</v>
      </c>
    </row>
    <row r="744" spans="3:14" x14ac:dyDescent="0.25">
      <c r="C744" s="5" t="e">
        <f t="shared" si="143"/>
        <v>#N/A</v>
      </c>
      <c r="D744" s="5" t="e">
        <f t="shared" si="144"/>
        <v>#N/A</v>
      </c>
      <c r="E744" s="70"/>
      <c r="F744" s="5" t="e">
        <f t="shared" si="145"/>
        <v>#N/A</v>
      </c>
      <c r="G744" s="5" t="e">
        <f t="shared" si="135"/>
        <v>#N/A</v>
      </c>
      <c r="H744" s="70" t="e">
        <f t="shared" si="136"/>
        <v>#N/A</v>
      </c>
      <c r="I744" s="5" t="str">
        <f t="shared" si="137"/>
        <v/>
      </c>
      <c r="J744" s="5" t="e">
        <f t="shared" si="138"/>
        <v>#N/A</v>
      </c>
      <c r="K744" s="5" t="e">
        <f t="shared" si="139"/>
        <v>#N/A</v>
      </c>
      <c r="L744" s="5" t="e">
        <f t="shared" si="140"/>
        <v>#N/A</v>
      </c>
      <c r="M744" t="e">
        <f t="shared" si="141"/>
        <v>#REF!</v>
      </c>
      <c r="N744" s="18" t="e">
        <f t="shared" si="142"/>
        <v>#N/A</v>
      </c>
    </row>
    <row r="745" spans="3:14" x14ac:dyDescent="0.25">
      <c r="C745" s="5" t="e">
        <f t="shared" si="143"/>
        <v>#N/A</v>
      </c>
      <c r="D745" s="5" t="e">
        <f t="shared" si="144"/>
        <v>#N/A</v>
      </c>
      <c r="E745" s="70"/>
      <c r="F745" s="5" t="e">
        <f t="shared" si="145"/>
        <v>#N/A</v>
      </c>
      <c r="G745" s="5" t="e">
        <f t="shared" si="135"/>
        <v>#N/A</v>
      </c>
      <c r="H745" s="70" t="e">
        <f t="shared" si="136"/>
        <v>#N/A</v>
      </c>
      <c r="I745" s="5" t="str">
        <f t="shared" si="137"/>
        <v/>
      </c>
      <c r="J745" s="5" t="e">
        <f t="shared" si="138"/>
        <v>#N/A</v>
      </c>
      <c r="K745" s="5" t="e">
        <f t="shared" si="139"/>
        <v>#N/A</v>
      </c>
      <c r="L745" s="5" t="e">
        <f t="shared" si="140"/>
        <v>#N/A</v>
      </c>
      <c r="M745" t="e">
        <f t="shared" si="141"/>
        <v>#REF!</v>
      </c>
      <c r="N745" s="18" t="e">
        <f t="shared" si="142"/>
        <v>#N/A</v>
      </c>
    </row>
    <row r="746" spans="3:14" x14ac:dyDescent="0.25">
      <c r="C746" s="5" t="e">
        <f t="shared" si="143"/>
        <v>#N/A</v>
      </c>
      <c r="D746" s="5" t="e">
        <f t="shared" si="144"/>
        <v>#N/A</v>
      </c>
      <c r="E746" s="70"/>
      <c r="F746" s="5" t="e">
        <f t="shared" si="145"/>
        <v>#N/A</v>
      </c>
      <c r="G746" s="5" t="e">
        <f t="shared" si="135"/>
        <v>#N/A</v>
      </c>
      <c r="H746" s="70" t="e">
        <f t="shared" si="136"/>
        <v>#N/A</v>
      </c>
      <c r="I746" s="5" t="str">
        <f t="shared" si="137"/>
        <v/>
      </c>
      <c r="J746" s="5" t="e">
        <f t="shared" si="138"/>
        <v>#N/A</v>
      </c>
      <c r="K746" s="5" t="e">
        <f t="shared" si="139"/>
        <v>#N/A</v>
      </c>
      <c r="L746" s="5" t="e">
        <f t="shared" si="140"/>
        <v>#N/A</v>
      </c>
      <c r="M746" t="e">
        <f t="shared" si="141"/>
        <v>#REF!</v>
      </c>
      <c r="N746" s="18" t="e">
        <f t="shared" si="142"/>
        <v>#N/A</v>
      </c>
    </row>
    <row r="747" spans="3:14" x14ac:dyDescent="0.25">
      <c r="C747" s="5" t="e">
        <f t="shared" si="143"/>
        <v>#N/A</v>
      </c>
      <c r="D747" s="5" t="e">
        <f t="shared" si="144"/>
        <v>#N/A</v>
      </c>
      <c r="E747" s="70"/>
      <c r="F747" s="5" t="e">
        <f t="shared" si="145"/>
        <v>#N/A</v>
      </c>
      <c r="G747" s="5" t="e">
        <f t="shared" si="135"/>
        <v>#N/A</v>
      </c>
      <c r="H747" s="70" t="e">
        <f t="shared" si="136"/>
        <v>#N/A</v>
      </c>
      <c r="I747" s="5" t="str">
        <f t="shared" si="137"/>
        <v/>
      </c>
      <c r="J747" s="5" t="e">
        <f t="shared" si="138"/>
        <v>#N/A</v>
      </c>
      <c r="K747" s="5" t="e">
        <f t="shared" si="139"/>
        <v>#N/A</v>
      </c>
      <c r="L747" s="5" t="e">
        <f t="shared" si="140"/>
        <v>#N/A</v>
      </c>
      <c r="M747" t="e">
        <f t="shared" si="141"/>
        <v>#REF!</v>
      </c>
      <c r="N747" s="18" t="e">
        <f t="shared" si="142"/>
        <v>#N/A</v>
      </c>
    </row>
    <row r="748" spans="3:14" x14ac:dyDescent="0.25">
      <c r="C748" s="5" t="e">
        <f t="shared" si="143"/>
        <v>#N/A</v>
      </c>
      <c r="D748" s="5" t="e">
        <f t="shared" si="144"/>
        <v>#N/A</v>
      </c>
      <c r="E748" s="70"/>
      <c r="F748" s="5" t="e">
        <f t="shared" si="145"/>
        <v>#N/A</v>
      </c>
      <c r="G748" s="5" t="e">
        <f t="shared" si="135"/>
        <v>#N/A</v>
      </c>
      <c r="H748" s="70" t="e">
        <f t="shared" si="136"/>
        <v>#N/A</v>
      </c>
      <c r="I748" s="5" t="str">
        <f t="shared" si="137"/>
        <v/>
      </c>
      <c r="J748" s="5" t="e">
        <f t="shared" si="138"/>
        <v>#N/A</v>
      </c>
      <c r="K748" s="5" t="e">
        <f t="shared" si="139"/>
        <v>#N/A</v>
      </c>
      <c r="L748" s="5" t="e">
        <f t="shared" si="140"/>
        <v>#N/A</v>
      </c>
      <c r="M748" t="e">
        <f t="shared" si="141"/>
        <v>#REF!</v>
      </c>
      <c r="N748" s="18" t="e">
        <f t="shared" si="142"/>
        <v>#N/A</v>
      </c>
    </row>
    <row r="749" spans="3:14" x14ac:dyDescent="0.25">
      <c r="C749" s="5" t="e">
        <f t="shared" si="143"/>
        <v>#N/A</v>
      </c>
      <c r="D749" s="5" t="e">
        <f t="shared" si="144"/>
        <v>#N/A</v>
      </c>
      <c r="E749" s="70"/>
      <c r="F749" s="5" t="e">
        <f t="shared" si="145"/>
        <v>#N/A</v>
      </c>
      <c r="G749" s="5" t="e">
        <f t="shared" si="135"/>
        <v>#N/A</v>
      </c>
      <c r="H749" s="70" t="e">
        <f t="shared" si="136"/>
        <v>#N/A</v>
      </c>
      <c r="I749" s="5" t="str">
        <f t="shared" si="137"/>
        <v/>
      </c>
      <c r="J749" s="5" t="e">
        <f t="shared" si="138"/>
        <v>#N/A</v>
      </c>
      <c r="K749" s="5" t="e">
        <f t="shared" si="139"/>
        <v>#N/A</v>
      </c>
      <c r="L749" s="5" t="e">
        <f t="shared" si="140"/>
        <v>#N/A</v>
      </c>
      <c r="M749" t="e">
        <f t="shared" si="141"/>
        <v>#REF!</v>
      </c>
      <c r="N749" s="18" t="e">
        <f t="shared" si="142"/>
        <v>#N/A</v>
      </c>
    </row>
    <row r="750" spans="3:14" x14ac:dyDescent="0.25">
      <c r="C750" s="5" t="e">
        <f t="shared" si="143"/>
        <v>#N/A</v>
      </c>
      <c r="D750" s="5" t="e">
        <f t="shared" si="144"/>
        <v>#N/A</v>
      </c>
      <c r="E750" s="70"/>
      <c r="F750" s="5" t="e">
        <f t="shared" si="145"/>
        <v>#N/A</v>
      </c>
      <c r="G750" s="5" t="e">
        <f t="shared" si="135"/>
        <v>#N/A</v>
      </c>
      <c r="H750" s="70" t="e">
        <f t="shared" si="136"/>
        <v>#N/A</v>
      </c>
      <c r="I750" s="5" t="str">
        <f t="shared" si="137"/>
        <v/>
      </c>
      <c r="J750" s="5" t="e">
        <f t="shared" si="138"/>
        <v>#N/A</v>
      </c>
      <c r="K750" s="5" t="e">
        <f t="shared" si="139"/>
        <v>#N/A</v>
      </c>
      <c r="L750" s="5" t="e">
        <f t="shared" si="140"/>
        <v>#N/A</v>
      </c>
      <c r="M750" t="e">
        <f t="shared" si="141"/>
        <v>#REF!</v>
      </c>
      <c r="N750" s="18" t="e">
        <f t="shared" si="142"/>
        <v>#N/A</v>
      </c>
    </row>
    <row r="751" spans="3:14" x14ac:dyDescent="0.25">
      <c r="C751" s="5" t="e">
        <f t="shared" si="143"/>
        <v>#N/A</v>
      </c>
      <c r="D751" s="5" t="e">
        <f t="shared" si="144"/>
        <v>#N/A</v>
      </c>
      <c r="E751" s="70"/>
      <c r="F751" s="5" t="e">
        <f t="shared" si="145"/>
        <v>#N/A</v>
      </c>
      <c r="G751" s="5" t="e">
        <f t="shared" si="135"/>
        <v>#N/A</v>
      </c>
      <c r="H751" s="70" t="e">
        <f t="shared" si="136"/>
        <v>#N/A</v>
      </c>
      <c r="I751" s="5" t="str">
        <f t="shared" si="137"/>
        <v/>
      </c>
      <c r="J751" s="5" t="e">
        <f t="shared" si="138"/>
        <v>#N/A</v>
      </c>
      <c r="K751" s="5" t="e">
        <f t="shared" si="139"/>
        <v>#N/A</v>
      </c>
      <c r="L751" s="5" t="e">
        <f t="shared" si="140"/>
        <v>#N/A</v>
      </c>
      <c r="M751" t="e">
        <f t="shared" si="141"/>
        <v>#REF!</v>
      </c>
      <c r="N751" s="18" t="e">
        <f t="shared" si="142"/>
        <v>#N/A</v>
      </c>
    </row>
    <row r="752" spans="3:14" x14ac:dyDescent="0.25">
      <c r="C752" s="5" t="e">
        <f t="shared" si="143"/>
        <v>#N/A</v>
      </c>
      <c r="D752" s="5" t="e">
        <f t="shared" si="144"/>
        <v>#N/A</v>
      </c>
      <c r="E752" s="70"/>
      <c r="F752" s="5" t="e">
        <f t="shared" si="145"/>
        <v>#N/A</v>
      </c>
      <c r="G752" s="5" t="e">
        <f t="shared" si="135"/>
        <v>#N/A</v>
      </c>
      <c r="H752" s="70" t="e">
        <f t="shared" si="136"/>
        <v>#N/A</v>
      </c>
      <c r="I752" s="5" t="str">
        <f t="shared" si="137"/>
        <v/>
      </c>
      <c r="J752" s="5" t="e">
        <f t="shared" si="138"/>
        <v>#N/A</v>
      </c>
      <c r="K752" s="5" t="e">
        <f t="shared" si="139"/>
        <v>#N/A</v>
      </c>
      <c r="L752" s="5" t="e">
        <f t="shared" si="140"/>
        <v>#N/A</v>
      </c>
      <c r="M752" t="e">
        <f t="shared" si="141"/>
        <v>#REF!</v>
      </c>
      <c r="N752" s="18" t="e">
        <f t="shared" si="142"/>
        <v>#N/A</v>
      </c>
    </row>
    <row r="753" spans="3:14" x14ac:dyDescent="0.25">
      <c r="C753" s="5" t="e">
        <f t="shared" si="143"/>
        <v>#N/A</v>
      </c>
      <c r="D753" s="5" t="e">
        <f t="shared" si="144"/>
        <v>#N/A</v>
      </c>
      <c r="E753" s="70"/>
      <c r="F753" s="5" t="e">
        <f t="shared" si="145"/>
        <v>#N/A</v>
      </c>
      <c r="G753" s="5" t="e">
        <f t="shared" si="135"/>
        <v>#N/A</v>
      </c>
      <c r="H753" s="70" t="e">
        <f t="shared" si="136"/>
        <v>#N/A</v>
      </c>
      <c r="I753" s="5" t="str">
        <f t="shared" si="137"/>
        <v/>
      </c>
      <c r="J753" s="5" t="e">
        <f t="shared" si="138"/>
        <v>#N/A</v>
      </c>
      <c r="K753" s="5" t="e">
        <f t="shared" si="139"/>
        <v>#N/A</v>
      </c>
      <c r="L753" s="5" t="e">
        <f t="shared" si="140"/>
        <v>#N/A</v>
      </c>
      <c r="M753" t="e">
        <f t="shared" si="141"/>
        <v>#REF!</v>
      </c>
      <c r="N753" s="18" t="e">
        <f t="shared" si="142"/>
        <v>#N/A</v>
      </c>
    </row>
    <row r="754" spans="3:14" x14ac:dyDescent="0.25">
      <c r="C754" s="5" t="e">
        <f t="shared" si="143"/>
        <v>#N/A</v>
      </c>
      <c r="D754" s="5" t="e">
        <f t="shared" si="144"/>
        <v>#N/A</v>
      </c>
      <c r="E754" s="70"/>
      <c r="F754" s="5" t="e">
        <f t="shared" si="145"/>
        <v>#N/A</v>
      </c>
      <c r="G754" s="5" t="e">
        <f t="shared" si="135"/>
        <v>#N/A</v>
      </c>
      <c r="H754" s="70" t="e">
        <f t="shared" si="136"/>
        <v>#N/A</v>
      </c>
      <c r="I754" s="5" t="str">
        <f t="shared" si="137"/>
        <v/>
      </c>
      <c r="J754" s="5" t="e">
        <f t="shared" si="138"/>
        <v>#N/A</v>
      </c>
      <c r="K754" s="5" t="e">
        <f t="shared" si="139"/>
        <v>#N/A</v>
      </c>
      <c r="L754" s="5" t="e">
        <f t="shared" si="140"/>
        <v>#N/A</v>
      </c>
      <c r="M754" t="e">
        <f t="shared" si="141"/>
        <v>#REF!</v>
      </c>
      <c r="N754" s="18" t="e">
        <f t="shared" si="142"/>
        <v>#N/A</v>
      </c>
    </row>
    <row r="755" spans="3:14" x14ac:dyDescent="0.25">
      <c r="C755" s="5" t="e">
        <f t="shared" si="143"/>
        <v>#N/A</v>
      </c>
      <c r="D755" s="5" t="e">
        <f t="shared" si="144"/>
        <v>#N/A</v>
      </c>
      <c r="E755" s="70"/>
      <c r="F755" s="5" t="e">
        <f t="shared" si="145"/>
        <v>#N/A</v>
      </c>
      <c r="G755" s="5" t="e">
        <f t="shared" si="135"/>
        <v>#N/A</v>
      </c>
      <c r="H755" s="70" t="e">
        <f t="shared" si="136"/>
        <v>#N/A</v>
      </c>
      <c r="I755" s="5" t="str">
        <f t="shared" si="137"/>
        <v/>
      </c>
      <c r="J755" s="5" t="e">
        <f t="shared" si="138"/>
        <v>#N/A</v>
      </c>
      <c r="K755" s="5" t="e">
        <f t="shared" si="139"/>
        <v>#N/A</v>
      </c>
      <c r="L755" s="5" t="e">
        <f t="shared" si="140"/>
        <v>#N/A</v>
      </c>
      <c r="M755" t="e">
        <f t="shared" si="141"/>
        <v>#REF!</v>
      </c>
      <c r="N755" s="18" t="e">
        <f t="shared" si="142"/>
        <v>#N/A</v>
      </c>
    </row>
    <row r="756" spans="3:14" x14ac:dyDescent="0.25">
      <c r="C756" s="5" t="e">
        <f t="shared" si="143"/>
        <v>#N/A</v>
      </c>
      <c r="D756" s="5" t="e">
        <f t="shared" si="144"/>
        <v>#N/A</v>
      </c>
      <c r="E756" s="70"/>
      <c r="F756" s="5" t="e">
        <f t="shared" si="145"/>
        <v>#N/A</v>
      </c>
      <c r="G756" s="5" t="e">
        <f t="shared" si="135"/>
        <v>#N/A</v>
      </c>
      <c r="H756" s="70" t="e">
        <f t="shared" si="136"/>
        <v>#N/A</v>
      </c>
      <c r="I756" s="5" t="str">
        <f t="shared" si="137"/>
        <v/>
      </c>
      <c r="J756" s="5" t="e">
        <f t="shared" si="138"/>
        <v>#N/A</v>
      </c>
      <c r="K756" s="5" t="e">
        <f t="shared" si="139"/>
        <v>#N/A</v>
      </c>
      <c r="L756" s="5" t="e">
        <f t="shared" si="140"/>
        <v>#N/A</v>
      </c>
      <c r="M756" t="e">
        <f t="shared" si="141"/>
        <v>#REF!</v>
      </c>
      <c r="N756" s="18" t="e">
        <f t="shared" si="142"/>
        <v>#N/A</v>
      </c>
    </row>
    <row r="757" spans="3:14" x14ac:dyDescent="0.25">
      <c r="C757" s="5" t="e">
        <f t="shared" si="143"/>
        <v>#N/A</v>
      </c>
      <c r="D757" s="5" t="e">
        <f t="shared" si="144"/>
        <v>#N/A</v>
      </c>
      <c r="E757" s="70"/>
      <c r="F757" s="5" t="e">
        <f t="shared" si="145"/>
        <v>#N/A</v>
      </c>
      <c r="G757" s="5" t="e">
        <f t="shared" ref="G757:G820" si="146">IF(E757="упр","",IF(E757=0,F757,IF(E757="1,2,3","L1,L2,L3","L"&amp;E757)))</f>
        <v>#N/A</v>
      </c>
      <c r="H757" s="70" t="e">
        <f t="shared" ref="H757:H820" si="147">VLOOKUP(D757,Исходные_данные,5,FALSE)</f>
        <v>#N/A</v>
      </c>
      <c r="I757" s="5" t="str">
        <f t="shared" ref="I757:I820" si="148">IFERROR(VLOOKUP(D757,Исходные_данные,36,FALSE),"")</f>
        <v/>
      </c>
      <c r="J757" s="5" t="e">
        <f t="shared" ref="J757:J820" si="149">VLOOKUP(D757,Исходные_данные,46,FALSE)</f>
        <v>#N/A</v>
      </c>
      <c r="K757" s="5" t="e">
        <f t="shared" ref="K757:K820" si="150">VLOOKUP(D757,Исходные_данные,16,FALSE)</f>
        <v>#N/A</v>
      </c>
      <c r="L757" s="5" t="e">
        <f t="shared" ref="L757:L820" si="151">H757*K757</f>
        <v>#N/A</v>
      </c>
      <c r="M757" t="e">
        <f t="shared" ref="M757:M820" si="152">IF(ISBLANK(E757),M756,E757)</f>
        <v>#REF!</v>
      </c>
      <c r="N757" s="18" t="e">
        <f t="shared" ref="N757:N820" si="153">C757&amp;G757</f>
        <v>#N/A</v>
      </c>
    </row>
    <row r="758" spans="3:14" x14ac:dyDescent="0.25">
      <c r="C758" s="5" t="e">
        <f t="shared" si="143"/>
        <v>#N/A</v>
      </c>
      <c r="D758" s="5" t="e">
        <f t="shared" si="144"/>
        <v>#N/A</v>
      </c>
      <c r="E758" s="70"/>
      <c r="F758" s="5" t="e">
        <f t="shared" si="145"/>
        <v>#N/A</v>
      </c>
      <c r="G758" s="5" t="e">
        <f t="shared" si="146"/>
        <v>#N/A</v>
      </c>
      <c r="H758" s="70" t="e">
        <f t="shared" si="147"/>
        <v>#N/A</v>
      </c>
      <c r="I758" s="5" t="str">
        <f t="shared" si="148"/>
        <v/>
      </c>
      <c r="J758" s="5" t="e">
        <f t="shared" si="149"/>
        <v>#N/A</v>
      </c>
      <c r="K758" s="5" t="e">
        <f t="shared" si="150"/>
        <v>#N/A</v>
      </c>
      <c r="L758" s="5" t="e">
        <f t="shared" si="151"/>
        <v>#N/A</v>
      </c>
      <c r="M758" t="e">
        <f t="shared" si="152"/>
        <v>#REF!</v>
      </c>
      <c r="N758" s="18" t="e">
        <f t="shared" si="153"/>
        <v>#N/A</v>
      </c>
    </row>
    <row r="759" spans="3:14" x14ac:dyDescent="0.25">
      <c r="C759" s="5" t="e">
        <f t="shared" si="143"/>
        <v>#N/A</v>
      </c>
      <c r="D759" s="5" t="e">
        <f t="shared" si="144"/>
        <v>#N/A</v>
      </c>
      <c r="E759" s="70"/>
      <c r="F759" s="5" t="e">
        <f t="shared" si="145"/>
        <v>#N/A</v>
      </c>
      <c r="G759" s="5" t="e">
        <f t="shared" si="146"/>
        <v>#N/A</v>
      </c>
      <c r="H759" s="70" t="e">
        <f t="shared" si="147"/>
        <v>#N/A</v>
      </c>
      <c r="I759" s="5" t="str">
        <f t="shared" si="148"/>
        <v/>
      </c>
      <c r="J759" s="5" t="e">
        <f t="shared" si="149"/>
        <v>#N/A</v>
      </c>
      <c r="K759" s="5" t="e">
        <f t="shared" si="150"/>
        <v>#N/A</v>
      </c>
      <c r="L759" s="5" t="e">
        <f t="shared" si="151"/>
        <v>#N/A</v>
      </c>
      <c r="M759" t="e">
        <f t="shared" si="152"/>
        <v>#REF!</v>
      </c>
      <c r="N759" s="18" t="e">
        <f t="shared" si="153"/>
        <v>#N/A</v>
      </c>
    </row>
    <row r="760" spans="3:14" x14ac:dyDescent="0.25">
      <c r="C760" s="5" t="e">
        <f t="shared" si="143"/>
        <v>#N/A</v>
      </c>
      <c r="D760" s="5" t="e">
        <f t="shared" si="144"/>
        <v>#N/A</v>
      </c>
      <c r="E760" s="70"/>
      <c r="F760" s="5" t="e">
        <f t="shared" si="145"/>
        <v>#N/A</v>
      </c>
      <c r="G760" s="5" t="e">
        <f t="shared" si="146"/>
        <v>#N/A</v>
      </c>
      <c r="H760" s="70" t="e">
        <f t="shared" si="147"/>
        <v>#N/A</v>
      </c>
      <c r="I760" s="5" t="str">
        <f t="shared" si="148"/>
        <v/>
      </c>
      <c r="J760" s="5" t="e">
        <f t="shared" si="149"/>
        <v>#N/A</v>
      </c>
      <c r="K760" s="5" t="e">
        <f t="shared" si="150"/>
        <v>#N/A</v>
      </c>
      <c r="L760" s="5" t="e">
        <f t="shared" si="151"/>
        <v>#N/A</v>
      </c>
      <c r="M760" t="e">
        <f t="shared" si="152"/>
        <v>#REF!</v>
      </c>
      <c r="N760" s="18" t="e">
        <f t="shared" si="153"/>
        <v>#N/A</v>
      </c>
    </row>
    <row r="761" spans="3:14" x14ac:dyDescent="0.25">
      <c r="C761" s="5" t="e">
        <f t="shared" si="143"/>
        <v>#N/A</v>
      </c>
      <c r="D761" s="5" t="e">
        <f t="shared" si="144"/>
        <v>#N/A</v>
      </c>
      <c r="E761" s="70"/>
      <c r="F761" s="5" t="e">
        <f t="shared" si="145"/>
        <v>#N/A</v>
      </c>
      <c r="G761" s="5" t="e">
        <f t="shared" si="146"/>
        <v>#N/A</v>
      </c>
      <c r="H761" s="70" t="e">
        <f t="shared" si="147"/>
        <v>#N/A</v>
      </c>
      <c r="I761" s="5" t="str">
        <f t="shared" si="148"/>
        <v/>
      </c>
      <c r="J761" s="5" t="e">
        <f t="shared" si="149"/>
        <v>#N/A</v>
      </c>
      <c r="K761" s="5" t="e">
        <f t="shared" si="150"/>
        <v>#N/A</v>
      </c>
      <c r="L761" s="5" t="e">
        <f t="shared" si="151"/>
        <v>#N/A</v>
      </c>
      <c r="M761" t="e">
        <f t="shared" si="152"/>
        <v>#REF!</v>
      </c>
      <c r="N761" s="18" t="e">
        <f t="shared" si="153"/>
        <v>#N/A</v>
      </c>
    </row>
    <row r="762" spans="3:14" x14ac:dyDescent="0.25">
      <c r="C762" s="5" t="e">
        <f t="shared" si="143"/>
        <v>#N/A</v>
      </c>
      <c r="D762" s="5" t="e">
        <f t="shared" si="144"/>
        <v>#N/A</v>
      </c>
      <c r="E762" s="70"/>
      <c r="F762" s="5" t="e">
        <f t="shared" si="145"/>
        <v>#N/A</v>
      </c>
      <c r="G762" s="5" t="e">
        <f t="shared" si="146"/>
        <v>#N/A</v>
      </c>
      <c r="H762" s="70" t="e">
        <f t="shared" si="147"/>
        <v>#N/A</v>
      </c>
      <c r="I762" s="5" t="str">
        <f t="shared" si="148"/>
        <v/>
      </c>
      <c r="J762" s="5" t="e">
        <f t="shared" si="149"/>
        <v>#N/A</v>
      </c>
      <c r="K762" s="5" t="e">
        <f t="shared" si="150"/>
        <v>#N/A</v>
      </c>
      <c r="L762" s="5" t="e">
        <f t="shared" si="151"/>
        <v>#N/A</v>
      </c>
      <c r="M762" t="e">
        <f t="shared" si="152"/>
        <v>#REF!</v>
      </c>
      <c r="N762" s="18" t="e">
        <f t="shared" si="153"/>
        <v>#N/A</v>
      </c>
    </row>
    <row r="763" spans="3:14" x14ac:dyDescent="0.25">
      <c r="C763" s="5" t="e">
        <f t="shared" si="143"/>
        <v>#N/A</v>
      </c>
      <c r="D763" s="5" t="e">
        <f t="shared" si="144"/>
        <v>#N/A</v>
      </c>
      <c r="E763" s="70"/>
      <c r="F763" s="5" t="e">
        <f t="shared" si="145"/>
        <v>#N/A</v>
      </c>
      <c r="G763" s="5" t="e">
        <f t="shared" si="146"/>
        <v>#N/A</v>
      </c>
      <c r="H763" s="70" t="e">
        <f t="shared" si="147"/>
        <v>#N/A</v>
      </c>
      <c r="I763" s="5" t="str">
        <f t="shared" si="148"/>
        <v/>
      </c>
      <c r="J763" s="5" t="e">
        <f t="shared" si="149"/>
        <v>#N/A</v>
      </c>
      <c r="K763" s="5" t="e">
        <f t="shared" si="150"/>
        <v>#N/A</v>
      </c>
      <c r="L763" s="5" t="e">
        <f t="shared" si="151"/>
        <v>#N/A</v>
      </c>
      <c r="M763" t="e">
        <f t="shared" si="152"/>
        <v>#REF!</v>
      </c>
      <c r="N763" s="18" t="e">
        <f t="shared" si="153"/>
        <v>#N/A</v>
      </c>
    </row>
    <row r="764" spans="3:14" x14ac:dyDescent="0.25">
      <c r="C764" s="5" t="e">
        <f t="shared" si="143"/>
        <v>#N/A</v>
      </c>
      <c r="D764" s="5" t="e">
        <f t="shared" si="144"/>
        <v>#N/A</v>
      </c>
      <c r="E764" s="70"/>
      <c r="F764" s="5" t="e">
        <f t="shared" si="145"/>
        <v>#N/A</v>
      </c>
      <c r="G764" s="5" t="e">
        <f t="shared" si="146"/>
        <v>#N/A</v>
      </c>
      <c r="H764" s="70" t="e">
        <f t="shared" si="147"/>
        <v>#N/A</v>
      </c>
      <c r="I764" s="5" t="str">
        <f t="shared" si="148"/>
        <v/>
      </c>
      <c r="J764" s="5" t="e">
        <f t="shared" si="149"/>
        <v>#N/A</v>
      </c>
      <c r="K764" s="5" t="e">
        <f t="shared" si="150"/>
        <v>#N/A</v>
      </c>
      <c r="L764" s="5" t="e">
        <f t="shared" si="151"/>
        <v>#N/A</v>
      </c>
      <c r="M764" t="e">
        <f t="shared" si="152"/>
        <v>#REF!</v>
      </c>
      <c r="N764" s="18" t="e">
        <f t="shared" si="153"/>
        <v>#N/A</v>
      </c>
    </row>
    <row r="765" spans="3:14" x14ac:dyDescent="0.25">
      <c r="C765" s="5" t="e">
        <f t="shared" si="143"/>
        <v>#N/A</v>
      </c>
      <c r="D765" s="5" t="e">
        <f t="shared" si="144"/>
        <v>#N/A</v>
      </c>
      <c r="E765" s="70"/>
      <c r="F765" s="5" t="e">
        <f t="shared" si="145"/>
        <v>#N/A</v>
      </c>
      <c r="G765" s="5" t="e">
        <f t="shared" si="146"/>
        <v>#N/A</v>
      </c>
      <c r="H765" s="70" t="e">
        <f t="shared" si="147"/>
        <v>#N/A</v>
      </c>
      <c r="I765" s="5" t="str">
        <f t="shared" si="148"/>
        <v/>
      </c>
      <c r="J765" s="5" t="e">
        <f t="shared" si="149"/>
        <v>#N/A</v>
      </c>
      <c r="K765" s="5" t="e">
        <f t="shared" si="150"/>
        <v>#N/A</v>
      </c>
      <c r="L765" s="5" t="e">
        <f t="shared" si="151"/>
        <v>#N/A</v>
      </c>
      <c r="M765" t="e">
        <f t="shared" si="152"/>
        <v>#REF!</v>
      </c>
      <c r="N765" s="18" t="e">
        <f t="shared" si="153"/>
        <v>#N/A</v>
      </c>
    </row>
    <row r="766" spans="3:14" x14ac:dyDescent="0.25">
      <c r="C766" s="5" t="e">
        <f t="shared" si="143"/>
        <v>#N/A</v>
      </c>
      <c r="D766" s="5" t="e">
        <f t="shared" si="144"/>
        <v>#N/A</v>
      </c>
      <c r="E766" s="70"/>
      <c r="F766" s="5" t="e">
        <f t="shared" si="145"/>
        <v>#N/A</v>
      </c>
      <c r="G766" s="5" t="e">
        <f t="shared" si="146"/>
        <v>#N/A</v>
      </c>
      <c r="H766" s="70" t="e">
        <f t="shared" si="147"/>
        <v>#N/A</v>
      </c>
      <c r="I766" s="5" t="str">
        <f t="shared" si="148"/>
        <v/>
      </c>
      <c r="J766" s="5" t="e">
        <f t="shared" si="149"/>
        <v>#N/A</v>
      </c>
      <c r="K766" s="5" t="e">
        <f t="shared" si="150"/>
        <v>#N/A</v>
      </c>
      <c r="L766" s="5" t="e">
        <f t="shared" si="151"/>
        <v>#N/A</v>
      </c>
      <c r="M766" t="e">
        <f t="shared" si="152"/>
        <v>#REF!</v>
      </c>
      <c r="N766" s="18" t="e">
        <f t="shared" si="153"/>
        <v>#N/A</v>
      </c>
    </row>
    <row r="767" spans="3:14" x14ac:dyDescent="0.25">
      <c r="C767" s="5" t="e">
        <f t="shared" si="143"/>
        <v>#N/A</v>
      </c>
      <c r="D767" s="5" t="e">
        <f t="shared" si="144"/>
        <v>#N/A</v>
      </c>
      <c r="E767" s="70"/>
      <c r="F767" s="5" t="e">
        <f t="shared" si="145"/>
        <v>#N/A</v>
      </c>
      <c r="G767" s="5" t="e">
        <f t="shared" si="146"/>
        <v>#N/A</v>
      </c>
      <c r="H767" s="70" t="e">
        <f t="shared" si="147"/>
        <v>#N/A</v>
      </c>
      <c r="I767" s="5" t="str">
        <f t="shared" si="148"/>
        <v/>
      </c>
      <c r="J767" s="5" t="e">
        <f t="shared" si="149"/>
        <v>#N/A</v>
      </c>
      <c r="K767" s="5" t="e">
        <f t="shared" si="150"/>
        <v>#N/A</v>
      </c>
      <c r="L767" s="5" t="e">
        <f t="shared" si="151"/>
        <v>#N/A</v>
      </c>
      <c r="M767" t="e">
        <f t="shared" si="152"/>
        <v>#REF!</v>
      </c>
      <c r="N767" s="18" t="e">
        <f t="shared" si="153"/>
        <v>#N/A</v>
      </c>
    </row>
    <row r="768" spans="3:14" x14ac:dyDescent="0.25">
      <c r="C768" s="5" t="e">
        <f t="shared" si="143"/>
        <v>#N/A</v>
      </c>
      <c r="D768" s="5" t="e">
        <f t="shared" si="144"/>
        <v>#N/A</v>
      </c>
      <c r="E768" s="70"/>
      <c r="F768" s="5" t="e">
        <f t="shared" si="145"/>
        <v>#N/A</v>
      </c>
      <c r="G768" s="5" t="e">
        <f t="shared" si="146"/>
        <v>#N/A</v>
      </c>
      <c r="H768" s="70" t="e">
        <f t="shared" si="147"/>
        <v>#N/A</v>
      </c>
      <c r="I768" s="5" t="str">
        <f t="shared" si="148"/>
        <v/>
      </c>
      <c r="J768" s="5" t="e">
        <f t="shared" si="149"/>
        <v>#N/A</v>
      </c>
      <c r="K768" s="5" t="e">
        <f t="shared" si="150"/>
        <v>#N/A</v>
      </c>
      <c r="L768" s="5" t="e">
        <f t="shared" si="151"/>
        <v>#N/A</v>
      </c>
      <c r="M768" t="e">
        <f t="shared" si="152"/>
        <v>#REF!</v>
      </c>
      <c r="N768" s="18" t="e">
        <f t="shared" si="153"/>
        <v>#N/A</v>
      </c>
    </row>
    <row r="769" spans="3:14" x14ac:dyDescent="0.25">
      <c r="C769" s="5" t="e">
        <f t="shared" si="143"/>
        <v>#N/A</v>
      </c>
      <c r="D769" s="5" t="e">
        <f t="shared" si="144"/>
        <v>#N/A</v>
      </c>
      <c r="E769" s="70"/>
      <c r="F769" s="5" t="e">
        <f t="shared" si="145"/>
        <v>#N/A</v>
      </c>
      <c r="G769" s="5" t="e">
        <f t="shared" si="146"/>
        <v>#N/A</v>
      </c>
      <c r="H769" s="70" t="e">
        <f t="shared" si="147"/>
        <v>#N/A</v>
      </c>
      <c r="I769" s="5" t="str">
        <f t="shared" si="148"/>
        <v/>
      </c>
      <c r="J769" s="5" t="e">
        <f t="shared" si="149"/>
        <v>#N/A</v>
      </c>
      <c r="K769" s="5" t="e">
        <f t="shared" si="150"/>
        <v>#N/A</v>
      </c>
      <c r="L769" s="5" t="e">
        <f t="shared" si="151"/>
        <v>#N/A</v>
      </c>
      <c r="M769" t="e">
        <f t="shared" si="152"/>
        <v>#REF!</v>
      </c>
      <c r="N769" s="18" t="e">
        <f t="shared" si="153"/>
        <v>#N/A</v>
      </c>
    </row>
    <row r="770" spans="3:14" x14ac:dyDescent="0.25">
      <c r="C770" s="5" t="e">
        <f t="shared" si="143"/>
        <v>#N/A</v>
      </c>
      <c r="D770" s="5" t="e">
        <f t="shared" si="144"/>
        <v>#N/A</v>
      </c>
      <c r="E770" s="70"/>
      <c r="F770" s="5" t="e">
        <f t="shared" si="145"/>
        <v>#N/A</v>
      </c>
      <c r="G770" s="5" t="e">
        <f t="shared" si="146"/>
        <v>#N/A</v>
      </c>
      <c r="H770" s="70" t="e">
        <f t="shared" si="147"/>
        <v>#N/A</v>
      </c>
      <c r="I770" s="5" t="str">
        <f t="shared" si="148"/>
        <v/>
      </c>
      <c r="J770" s="5" t="e">
        <f t="shared" si="149"/>
        <v>#N/A</v>
      </c>
      <c r="K770" s="5" t="e">
        <f t="shared" si="150"/>
        <v>#N/A</v>
      </c>
      <c r="L770" s="5" t="e">
        <f t="shared" si="151"/>
        <v>#N/A</v>
      </c>
      <c r="M770" t="e">
        <f t="shared" si="152"/>
        <v>#REF!</v>
      </c>
      <c r="N770" s="18" t="e">
        <f t="shared" si="153"/>
        <v>#N/A</v>
      </c>
    </row>
    <row r="771" spans="3:14" x14ac:dyDescent="0.25">
      <c r="C771" s="5" t="e">
        <f t="shared" ref="C771:C834" si="154">VLOOKUP(ROW(769:769),Разбивка_нумерация_5,2,FALSE)</f>
        <v>#N/A</v>
      </c>
      <c r="D771" s="5" t="e">
        <f t="shared" ref="D771:D834" si="155">VLOOKUP(ROW(769:769),Разбивка_нумерация_5,4,FALSE)</f>
        <v>#N/A</v>
      </c>
      <c r="E771" s="70"/>
      <c r="F771" s="5" t="e">
        <f t="shared" ref="F771:F834" si="156">VLOOKUP(ROW(769:769),Разбивка_нумерация_5,16,FALSE)</f>
        <v>#N/A</v>
      </c>
      <c r="G771" s="5" t="e">
        <f t="shared" si="146"/>
        <v>#N/A</v>
      </c>
      <c r="H771" s="70" t="e">
        <f t="shared" si="147"/>
        <v>#N/A</v>
      </c>
      <c r="I771" s="5" t="str">
        <f t="shared" si="148"/>
        <v/>
      </c>
      <c r="J771" s="5" t="e">
        <f t="shared" si="149"/>
        <v>#N/A</v>
      </c>
      <c r="K771" s="5" t="e">
        <f t="shared" si="150"/>
        <v>#N/A</v>
      </c>
      <c r="L771" s="5" t="e">
        <f t="shared" si="151"/>
        <v>#N/A</v>
      </c>
      <c r="M771" t="e">
        <f t="shared" si="152"/>
        <v>#REF!</v>
      </c>
      <c r="N771" s="18" t="e">
        <f t="shared" si="153"/>
        <v>#N/A</v>
      </c>
    </row>
    <row r="772" spans="3:14" x14ac:dyDescent="0.25">
      <c r="C772" s="5" t="e">
        <f t="shared" si="154"/>
        <v>#N/A</v>
      </c>
      <c r="D772" s="5" t="e">
        <f t="shared" si="155"/>
        <v>#N/A</v>
      </c>
      <c r="E772" s="70"/>
      <c r="F772" s="5" t="e">
        <f t="shared" si="156"/>
        <v>#N/A</v>
      </c>
      <c r="G772" s="5" t="e">
        <f t="shared" si="146"/>
        <v>#N/A</v>
      </c>
      <c r="H772" s="70" t="e">
        <f t="shared" si="147"/>
        <v>#N/A</v>
      </c>
      <c r="I772" s="5" t="str">
        <f t="shared" si="148"/>
        <v/>
      </c>
      <c r="J772" s="5" t="e">
        <f t="shared" si="149"/>
        <v>#N/A</v>
      </c>
      <c r="K772" s="5" t="e">
        <f t="shared" si="150"/>
        <v>#N/A</v>
      </c>
      <c r="L772" s="5" t="e">
        <f t="shared" si="151"/>
        <v>#N/A</v>
      </c>
      <c r="M772" t="e">
        <f t="shared" si="152"/>
        <v>#REF!</v>
      </c>
      <c r="N772" s="18" t="e">
        <f t="shared" si="153"/>
        <v>#N/A</v>
      </c>
    </row>
    <row r="773" spans="3:14" x14ac:dyDescent="0.25">
      <c r="C773" s="5" t="e">
        <f t="shared" si="154"/>
        <v>#N/A</v>
      </c>
      <c r="D773" s="5" t="e">
        <f t="shared" si="155"/>
        <v>#N/A</v>
      </c>
      <c r="E773" s="70"/>
      <c r="F773" s="5" t="e">
        <f t="shared" si="156"/>
        <v>#N/A</v>
      </c>
      <c r="G773" s="5" t="e">
        <f t="shared" si="146"/>
        <v>#N/A</v>
      </c>
      <c r="H773" s="70" t="e">
        <f t="shared" si="147"/>
        <v>#N/A</v>
      </c>
      <c r="I773" s="5" t="str">
        <f t="shared" si="148"/>
        <v/>
      </c>
      <c r="J773" s="5" t="e">
        <f t="shared" si="149"/>
        <v>#N/A</v>
      </c>
      <c r="K773" s="5" t="e">
        <f t="shared" si="150"/>
        <v>#N/A</v>
      </c>
      <c r="L773" s="5" t="e">
        <f t="shared" si="151"/>
        <v>#N/A</v>
      </c>
      <c r="M773" t="e">
        <f t="shared" si="152"/>
        <v>#REF!</v>
      </c>
      <c r="N773" s="18" t="e">
        <f t="shared" si="153"/>
        <v>#N/A</v>
      </c>
    </row>
    <row r="774" spans="3:14" x14ac:dyDescent="0.25">
      <c r="C774" s="5" t="e">
        <f t="shared" si="154"/>
        <v>#N/A</v>
      </c>
      <c r="D774" s="5" t="e">
        <f t="shared" si="155"/>
        <v>#N/A</v>
      </c>
      <c r="E774" s="70"/>
      <c r="F774" s="5" t="e">
        <f t="shared" si="156"/>
        <v>#N/A</v>
      </c>
      <c r="G774" s="5" t="e">
        <f t="shared" si="146"/>
        <v>#N/A</v>
      </c>
      <c r="H774" s="70" t="e">
        <f t="shared" si="147"/>
        <v>#N/A</v>
      </c>
      <c r="I774" s="5" t="str">
        <f t="shared" si="148"/>
        <v/>
      </c>
      <c r="J774" s="5" t="e">
        <f t="shared" si="149"/>
        <v>#N/A</v>
      </c>
      <c r="K774" s="5" t="e">
        <f t="shared" si="150"/>
        <v>#N/A</v>
      </c>
      <c r="L774" s="5" t="e">
        <f t="shared" si="151"/>
        <v>#N/A</v>
      </c>
      <c r="M774" t="e">
        <f t="shared" si="152"/>
        <v>#REF!</v>
      </c>
      <c r="N774" s="18" t="e">
        <f t="shared" si="153"/>
        <v>#N/A</v>
      </c>
    </row>
    <row r="775" spans="3:14" x14ac:dyDescent="0.25">
      <c r="C775" s="5" t="e">
        <f t="shared" si="154"/>
        <v>#N/A</v>
      </c>
      <c r="D775" s="5" t="e">
        <f t="shared" si="155"/>
        <v>#N/A</v>
      </c>
      <c r="E775" s="70"/>
      <c r="F775" s="5" t="e">
        <f t="shared" si="156"/>
        <v>#N/A</v>
      </c>
      <c r="G775" s="5" t="e">
        <f t="shared" si="146"/>
        <v>#N/A</v>
      </c>
      <c r="H775" s="70" t="e">
        <f t="shared" si="147"/>
        <v>#N/A</v>
      </c>
      <c r="I775" s="5" t="str">
        <f t="shared" si="148"/>
        <v/>
      </c>
      <c r="J775" s="5" t="e">
        <f t="shared" si="149"/>
        <v>#N/A</v>
      </c>
      <c r="K775" s="5" t="e">
        <f t="shared" si="150"/>
        <v>#N/A</v>
      </c>
      <c r="L775" s="5" t="e">
        <f t="shared" si="151"/>
        <v>#N/A</v>
      </c>
      <c r="M775" t="e">
        <f t="shared" si="152"/>
        <v>#REF!</v>
      </c>
      <c r="N775" s="18" t="e">
        <f t="shared" si="153"/>
        <v>#N/A</v>
      </c>
    </row>
    <row r="776" spans="3:14" x14ac:dyDescent="0.25">
      <c r="C776" s="5" t="e">
        <f t="shared" si="154"/>
        <v>#N/A</v>
      </c>
      <c r="D776" s="5" t="e">
        <f t="shared" si="155"/>
        <v>#N/A</v>
      </c>
      <c r="E776" s="70"/>
      <c r="F776" s="5" t="e">
        <f t="shared" si="156"/>
        <v>#N/A</v>
      </c>
      <c r="G776" s="5" t="e">
        <f t="shared" si="146"/>
        <v>#N/A</v>
      </c>
      <c r="H776" s="70" t="e">
        <f t="shared" si="147"/>
        <v>#N/A</v>
      </c>
      <c r="I776" s="5" t="str">
        <f t="shared" si="148"/>
        <v/>
      </c>
      <c r="J776" s="5" t="e">
        <f t="shared" si="149"/>
        <v>#N/A</v>
      </c>
      <c r="K776" s="5" t="e">
        <f t="shared" si="150"/>
        <v>#N/A</v>
      </c>
      <c r="L776" s="5" t="e">
        <f t="shared" si="151"/>
        <v>#N/A</v>
      </c>
      <c r="M776" t="e">
        <f t="shared" si="152"/>
        <v>#REF!</v>
      </c>
      <c r="N776" s="18" t="e">
        <f t="shared" si="153"/>
        <v>#N/A</v>
      </c>
    </row>
    <row r="777" spans="3:14" x14ac:dyDescent="0.25">
      <c r="C777" s="5" t="e">
        <f t="shared" si="154"/>
        <v>#N/A</v>
      </c>
      <c r="D777" s="5" t="e">
        <f t="shared" si="155"/>
        <v>#N/A</v>
      </c>
      <c r="E777" s="70"/>
      <c r="F777" s="5" t="e">
        <f t="shared" si="156"/>
        <v>#N/A</v>
      </c>
      <c r="G777" s="5" t="e">
        <f t="shared" si="146"/>
        <v>#N/A</v>
      </c>
      <c r="H777" s="70" t="e">
        <f t="shared" si="147"/>
        <v>#N/A</v>
      </c>
      <c r="I777" s="5" t="str">
        <f t="shared" si="148"/>
        <v/>
      </c>
      <c r="J777" s="5" t="e">
        <f t="shared" si="149"/>
        <v>#N/A</v>
      </c>
      <c r="K777" s="5" t="e">
        <f t="shared" si="150"/>
        <v>#N/A</v>
      </c>
      <c r="L777" s="5" t="e">
        <f t="shared" si="151"/>
        <v>#N/A</v>
      </c>
      <c r="M777" t="e">
        <f t="shared" si="152"/>
        <v>#REF!</v>
      </c>
      <c r="N777" s="18" t="e">
        <f t="shared" si="153"/>
        <v>#N/A</v>
      </c>
    </row>
    <row r="778" spans="3:14" x14ac:dyDescent="0.25">
      <c r="C778" s="5" t="e">
        <f t="shared" si="154"/>
        <v>#N/A</v>
      </c>
      <c r="D778" s="5" t="e">
        <f t="shared" si="155"/>
        <v>#N/A</v>
      </c>
      <c r="E778" s="70"/>
      <c r="F778" s="5" t="e">
        <f t="shared" si="156"/>
        <v>#N/A</v>
      </c>
      <c r="G778" s="5" t="e">
        <f t="shared" si="146"/>
        <v>#N/A</v>
      </c>
      <c r="H778" s="70" t="e">
        <f t="shared" si="147"/>
        <v>#N/A</v>
      </c>
      <c r="I778" s="5" t="str">
        <f t="shared" si="148"/>
        <v/>
      </c>
      <c r="J778" s="5" t="e">
        <f t="shared" si="149"/>
        <v>#N/A</v>
      </c>
      <c r="K778" s="5" t="e">
        <f t="shared" si="150"/>
        <v>#N/A</v>
      </c>
      <c r="L778" s="5" t="e">
        <f t="shared" si="151"/>
        <v>#N/A</v>
      </c>
      <c r="M778" t="e">
        <f t="shared" si="152"/>
        <v>#REF!</v>
      </c>
      <c r="N778" s="18" t="e">
        <f t="shared" si="153"/>
        <v>#N/A</v>
      </c>
    </row>
    <row r="779" spans="3:14" x14ac:dyDescent="0.25">
      <c r="C779" s="5" t="e">
        <f t="shared" si="154"/>
        <v>#N/A</v>
      </c>
      <c r="D779" s="5" t="e">
        <f t="shared" si="155"/>
        <v>#N/A</v>
      </c>
      <c r="E779" s="70"/>
      <c r="F779" s="5" t="e">
        <f t="shared" si="156"/>
        <v>#N/A</v>
      </c>
      <c r="G779" s="5" t="e">
        <f t="shared" si="146"/>
        <v>#N/A</v>
      </c>
      <c r="H779" s="70" t="e">
        <f t="shared" si="147"/>
        <v>#N/A</v>
      </c>
      <c r="I779" s="5" t="str">
        <f t="shared" si="148"/>
        <v/>
      </c>
      <c r="J779" s="5" t="e">
        <f t="shared" si="149"/>
        <v>#N/A</v>
      </c>
      <c r="K779" s="5" t="e">
        <f t="shared" si="150"/>
        <v>#N/A</v>
      </c>
      <c r="L779" s="5" t="e">
        <f t="shared" si="151"/>
        <v>#N/A</v>
      </c>
      <c r="M779" t="e">
        <f t="shared" si="152"/>
        <v>#REF!</v>
      </c>
      <c r="N779" s="18" t="e">
        <f t="shared" si="153"/>
        <v>#N/A</v>
      </c>
    </row>
    <row r="780" spans="3:14" x14ac:dyDescent="0.25">
      <c r="C780" s="5" t="e">
        <f t="shared" si="154"/>
        <v>#N/A</v>
      </c>
      <c r="D780" s="5" t="e">
        <f t="shared" si="155"/>
        <v>#N/A</v>
      </c>
      <c r="E780" s="70"/>
      <c r="F780" s="5" t="e">
        <f t="shared" si="156"/>
        <v>#N/A</v>
      </c>
      <c r="G780" s="5" t="e">
        <f t="shared" si="146"/>
        <v>#N/A</v>
      </c>
      <c r="H780" s="70" t="e">
        <f t="shared" si="147"/>
        <v>#N/A</v>
      </c>
      <c r="I780" s="5" t="str">
        <f t="shared" si="148"/>
        <v/>
      </c>
      <c r="J780" s="5" t="e">
        <f t="shared" si="149"/>
        <v>#N/A</v>
      </c>
      <c r="K780" s="5" t="e">
        <f t="shared" si="150"/>
        <v>#N/A</v>
      </c>
      <c r="L780" s="5" t="e">
        <f t="shared" si="151"/>
        <v>#N/A</v>
      </c>
      <c r="M780" t="e">
        <f t="shared" si="152"/>
        <v>#REF!</v>
      </c>
      <c r="N780" s="18" t="e">
        <f t="shared" si="153"/>
        <v>#N/A</v>
      </c>
    </row>
    <row r="781" spans="3:14" x14ac:dyDescent="0.25">
      <c r="C781" s="5" t="e">
        <f t="shared" si="154"/>
        <v>#N/A</v>
      </c>
      <c r="D781" s="5" t="e">
        <f t="shared" si="155"/>
        <v>#N/A</v>
      </c>
      <c r="E781" s="70"/>
      <c r="F781" s="5" t="e">
        <f t="shared" si="156"/>
        <v>#N/A</v>
      </c>
      <c r="G781" s="5" t="e">
        <f t="shared" si="146"/>
        <v>#N/A</v>
      </c>
      <c r="H781" s="70" t="e">
        <f t="shared" si="147"/>
        <v>#N/A</v>
      </c>
      <c r="I781" s="5" t="str">
        <f t="shared" si="148"/>
        <v/>
      </c>
      <c r="J781" s="5" t="e">
        <f t="shared" si="149"/>
        <v>#N/A</v>
      </c>
      <c r="K781" s="5" t="e">
        <f t="shared" si="150"/>
        <v>#N/A</v>
      </c>
      <c r="L781" s="5" t="e">
        <f t="shared" si="151"/>
        <v>#N/A</v>
      </c>
      <c r="M781" t="e">
        <f t="shared" si="152"/>
        <v>#REF!</v>
      </c>
      <c r="N781" s="18" t="e">
        <f t="shared" si="153"/>
        <v>#N/A</v>
      </c>
    </row>
    <row r="782" spans="3:14" x14ac:dyDescent="0.25">
      <c r="C782" s="5" t="e">
        <f t="shared" si="154"/>
        <v>#N/A</v>
      </c>
      <c r="D782" s="5" t="e">
        <f t="shared" si="155"/>
        <v>#N/A</v>
      </c>
      <c r="E782" s="70"/>
      <c r="F782" s="5" t="e">
        <f t="shared" si="156"/>
        <v>#N/A</v>
      </c>
      <c r="G782" s="5" t="e">
        <f t="shared" si="146"/>
        <v>#N/A</v>
      </c>
      <c r="H782" s="70" t="e">
        <f t="shared" si="147"/>
        <v>#N/A</v>
      </c>
      <c r="I782" s="5" t="str">
        <f t="shared" si="148"/>
        <v/>
      </c>
      <c r="J782" s="5" t="e">
        <f t="shared" si="149"/>
        <v>#N/A</v>
      </c>
      <c r="K782" s="5" t="e">
        <f t="shared" si="150"/>
        <v>#N/A</v>
      </c>
      <c r="L782" s="5" t="e">
        <f t="shared" si="151"/>
        <v>#N/A</v>
      </c>
      <c r="M782" t="e">
        <f t="shared" si="152"/>
        <v>#REF!</v>
      </c>
      <c r="N782" s="18" t="e">
        <f t="shared" si="153"/>
        <v>#N/A</v>
      </c>
    </row>
    <row r="783" spans="3:14" x14ac:dyDescent="0.25">
      <c r="C783" s="5" t="e">
        <f t="shared" si="154"/>
        <v>#N/A</v>
      </c>
      <c r="D783" s="5" t="e">
        <f t="shared" si="155"/>
        <v>#N/A</v>
      </c>
      <c r="E783" s="70"/>
      <c r="F783" s="5" t="e">
        <f t="shared" si="156"/>
        <v>#N/A</v>
      </c>
      <c r="G783" s="5" t="e">
        <f t="shared" si="146"/>
        <v>#N/A</v>
      </c>
      <c r="H783" s="70" t="e">
        <f t="shared" si="147"/>
        <v>#N/A</v>
      </c>
      <c r="I783" s="5" t="str">
        <f t="shared" si="148"/>
        <v/>
      </c>
      <c r="J783" s="5" t="e">
        <f t="shared" si="149"/>
        <v>#N/A</v>
      </c>
      <c r="K783" s="5" t="e">
        <f t="shared" si="150"/>
        <v>#N/A</v>
      </c>
      <c r="L783" s="5" t="e">
        <f t="shared" si="151"/>
        <v>#N/A</v>
      </c>
      <c r="M783" t="e">
        <f t="shared" si="152"/>
        <v>#REF!</v>
      </c>
      <c r="N783" s="18" t="e">
        <f t="shared" si="153"/>
        <v>#N/A</v>
      </c>
    </row>
    <row r="784" spans="3:14" x14ac:dyDescent="0.25">
      <c r="C784" s="5" t="e">
        <f t="shared" si="154"/>
        <v>#N/A</v>
      </c>
      <c r="D784" s="5" t="e">
        <f t="shared" si="155"/>
        <v>#N/A</v>
      </c>
      <c r="E784" s="70"/>
      <c r="F784" s="5" t="e">
        <f t="shared" si="156"/>
        <v>#N/A</v>
      </c>
      <c r="G784" s="5" t="e">
        <f t="shared" si="146"/>
        <v>#N/A</v>
      </c>
      <c r="H784" s="70" t="e">
        <f t="shared" si="147"/>
        <v>#N/A</v>
      </c>
      <c r="I784" s="5" t="str">
        <f t="shared" si="148"/>
        <v/>
      </c>
      <c r="J784" s="5" t="e">
        <f t="shared" si="149"/>
        <v>#N/A</v>
      </c>
      <c r="K784" s="5" t="e">
        <f t="shared" si="150"/>
        <v>#N/A</v>
      </c>
      <c r="L784" s="5" t="e">
        <f t="shared" si="151"/>
        <v>#N/A</v>
      </c>
      <c r="M784" t="e">
        <f t="shared" si="152"/>
        <v>#REF!</v>
      </c>
      <c r="N784" s="18" t="e">
        <f t="shared" si="153"/>
        <v>#N/A</v>
      </c>
    </row>
    <row r="785" spans="3:14" x14ac:dyDescent="0.25">
      <c r="C785" s="5" t="e">
        <f t="shared" si="154"/>
        <v>#N/A</v>
      </c>
      <c r="D785" s="5" t="e">
        <f t="shared" si="155"/>
        <v>#N/A</v>
      </c>
      <c r="E785" s="70"/>
      <c r="F785" s="5" t="e">
        <f t="shared" si="156"/>
        <v>#N/A</v>
      </c>
      <c r="G785" s="5" t="e">
        <f t="shared" si="146"/>
        <v>#N/A</v>
      </c>
      <c r="H785" s="70" t="e">
        <f t="shared" si="147"/>
        <v>#N/A</v>
      </c>
      <c r="I785" s="5" t="str">
        <f t="shared" si="148"/>
        <v/>
      </c>
      <c r="J785" s="5" t="e">
        <f t="shared" si="149"/>
        <v>#N/A</v>
      </c>
      <c r="K785" s="5" t="e">
        <f t="shared" si="150"/>
        <v>#N/A</v>
      </c>
      <c r="L785" s="5" t="e">
        <f t="shared" si="151"/>
        <v>#N/A</v>
      </c>
      <c r="M785" t="e">
        <f t="shared" si="152"/>
        <v>#REF!</v>
      </c>
      <c r="N785" s="18" t="e">
        <f t="shared" si="153"/>
        <v>#N/A</v>
      </c>
    </row>
    <row r="786" spans="3:14" x14ac:dyDescent="0.25">
      <c r="C786" s="5" t="e">
        <f t="shared" si="154"/>
        <v>#N/A</v>
      </c>
      <c r="D786" s="5" t="e">
        <f t="shared" si="155"/>
        <v>#N/A</v>
      </c>
      <c r="E786" s="70"/>
      <c r="F786" s="5" t="e">
        <f t="shared" si="156"/>
        <v>#N/A</v>
      </c>
      <c r="G786" s="5" t="e">
        <f t="shared" si="146"/>
        <v>#N/A</v>
      </c>
      <c r="H786" s="70" t="e">
        <f t="shared" si="147"/>
        <v>#N/A</v>
      </c>
      <c r="I786" s="5" t="str">
        <f t="shared" si="148"/>
        <v/>
      </c>
      <c r="J786" s="5" t="e">
        <f t="shared" si="149"/>
        <v>#N/A</v>
      </c>
      <c r="K786" s="5" t="e">
        <f t="shared" si="150"/>
        <v>#N/A</v>
      </c>
      <c r="L786" s="5" t="e">
        <f t="shared" si="151"/>
        <v>#N/A</v>
      </c>
      <c r="M786" t="e">
        <f t="shared" si="152"/>
        <v>#REF!</v>
      </c>
      <c r="N786" s="18" t="e">
        <f t="shared" si="153"/>
        <v>#N/A</v>
      </c>
    </row>
    <row r="787" spans="3:14" x14ac:dyDescent="0.25">
      <c r="C787" s="5" t="e">
        <f t="shared" si="154"/>
        <v>#N/A</v>
      </c>
      <c r="D787" s="5" t="e">
        <f t="shared" si="155"/>
        <v>#N/A</v>
      </c>
      <c r="E787" s="70"/>
      <c r="F787" s="5" t="e">
        <f t="shared" si="156"/>
        <v>#N/A</v>
      </c>
      <c r="G787" s="5" t="e">
        <f t="shared" si="146"/>
        <v>#N/A</v>
      </c>
      <c r="H787" s="70" t="e">
        <f t="shared" si="147"/>
        <v>#N/A</v>
      </c>
      <c r="I787" s="5" t="str">
        <f t="shared" si="148"/>
        <v/>
      </c>
      <c r="J787" s="5" t="e">
        <f t="shared" si="149"/>
        <v>#N/A</v>
      </c>
      <c r="K787" s="5" t="e">
        <f t="shared" si="150"/>
        <v>#N/A</v>
      </c>
      <c r="L787" s="5" t="e">
        <f t="shared" si="151"/>
        <v>#N/A</v>
      </c>
      <c r="M787" t="e">
        <f t="shared" si="152"/>
        <v>#REF!</v>
      </c>
      <c r="N787" s="18" t="e">
        <f t="shared" si="153"/>
        <v>#N/A</v>
      </c>
    </row>
    <row r="788" spans="3:14" x14ac:dyDescent="0.25">
      <c r="C788" s="5" t="e">
        <f t="shared" si="154"/>
        <v>#N/A</v>
      </c>
      <c r="D788" s="5" t="e">
        <f t="shared" si="155"/>
        <v>#N/A</v>
      </c>
      <c r="E788" s="70"/>
      <c r="F788" s="5" t="e">
        <f t="shared" si="156"/>
        <v>#N/A</v>
      </c>
      <c r="G788" s="5" t="e">
        <f t="shared" si="146"/>
        <v>#N/A</v>
      </c>
      <c r="H788" s="70" t="e">
        <f t="shared" si="147"/>
        <v>#N/A</v>
      </c>
      <c r="I788" s="5" t="str">
        <f t="shared" si="148"/>
        <v/>
      </c>
      <c r="J788" s="5" t="e">
        <f t="shared" si="149"/>
        <v>#N/A</v>
      </c>
      <c r="K788" s="5" t="e">
        <f t="shared" si="150"/>
        <v>#N/A</v>
      </c>
      <c r="L788" s="5" t="e">
        <f t="shared" si="151"/>
        <v>#N/A</v>
      </c>
      <c r="M788" t="e">
        <f t="shared" si="152"/>
        <v>#REF!</v>
      </c>
      <c r="N788" s="18" t="e">
        <f t="shared" si="153"/>
        <v>#N/A</v>
      </c>
    </row>
    <row r="789" spans="3:14" x14ac:dyDescent="0.25">
      <c r="C789" s="5" t="e">
        <f t="shared" si="154"/>
        <v>#N/A</v>
      </c>
      <c r="D789" s="5" t="e">
        <f t="shared" si="155"/>
        <v>#N/A</v>
      </c>
      <c r="E789" s="70"/>
      <c r="F789" s="5" t="e">
        <f t="shared" si="156"/>
        <v>#N/A</v>
      </c>
      <c r="G789" s="5" t="e">
        <f t="shared" si="146"/>
        <v>#N/A</v>
      </c>
      <c r="H789" s="70" t="e">
        <f t="shared" si="147"/>
        <v>#N/A</v>
      </c>
      <c r="I789" s="5" t="str">
        <f t="shared" si="148"/>
        <v/>
      </c>
      <c r="J789" s="5" t="e">
        <f t="shared" si="149"/>
        <v>#N/A</v>
      </c>
      <c r="K789" s="5" t="e">
        <f t="shared" si="150"/>
        <v>#N/A</v>
      </c>
      <c r="L789" s="5" t="e">
        <f t="shared" si="151"/>
        <v>#N/A</v>
      </c>
      <c r="M789" t="e">
        <f t="shared" si="152"/>
        <v>#REF!</v>
      </c>
      <c r="N789" s="18" t="e">
        <f t="shared" si="153"/>
        <v>#N/A</v>
      </c>
    </row>
    <row r="790" spans="3:14" x14ac:dyDescent="0.25">
      <c r="C790" s="5" t="e">
        <f t="shared" si="154"/>
        <v>#N/A</v>
      </c>
      <c r="D790" s="5" t="e">
        <f t="shared" si="155"/>
        <v>#N/A</v>
      </c>
      <c r="E790" s="70"/>
      <c r="F790" s="5" t="e">
        <f t="shared" si="156"/>
        <v>#N/A</v>
      </c>
      <c r="G790" s="5" t="e">
        <f t="shared" si="146"/>
        <v>#N/A</v>
      </c>
      <c r="H790" s="70" t="e">
        <f t="shared" si="147"/>
        <v>#N/A</v>
      </c>
      <c r="I790" s="5" t="str">
        <f t="shared" si="148"/>
        <v/>
      </c>
      <c r="J790" s="5" t="e">
        <f t="shared" si="149"/>
        <v>#N/A</v>
      </c>
      <c r="K790" s="5" t="e">
        <f t="shared" si="150"/>
        <v>#N/A</v>
      </c>
      <c r="L790" s="5" t="e">
        <f t="shared" si="151"/>
        <v>#N/A</v>
      </c>
      <c r="M790" t="e">
        <f t="shared" si="152"/>
        <v>#REF!</v>
      </c>
      <c r="N790" s="18" t="e">
        <f t="shared" si="153"/>
        <v>#N/A</v>
      </c>
    </row>
    <row r="791" spans="3:14" x14ac:dyDescent="0.25">
      <c r="C791" s="5" t="e">
        <f t="shared" si="154"/>
        <v>#N/A</v>
      </c>
      <c r="D791" s="5" t="e">
        <f t="shared" si="155"/>
        <v>#N/A</v>
      </c>
      <c r="E791" s="70"/>
      <c r="F791" s="5" t="e">
        <f t="shared" si="156"/>
        <v>#N/A</v>
      </c>
      <c r="G791" s="5" t="e">
        <f t="shared" si="146"/>
        <v>#N/A</v>
      </c>
      <c r="H791" s="70" t="e">
        <f t="shared" si="147"/>
        <v>#N/A</v>
      </c>
      <c r="I791" s="5" t="str">
        <f t="shared" si="148"/>
        <v/>
      </c>
      <c r="J791" s="5" t="e">
        <f t="shared" si="149"/>
        <v>#N/A</v>
      </c>
      <c r="K791" s="5" t="e">
        <f t="shared" si="150"/>
        <v>#N/A</v>
      </c>
      <c r="L791" s="5" t="e">
        <f t="shared" si="151"/>
        <v>#N/A</v>
      </c>
      <c r="M791" t="e">
        <f t="shared" si="152"/>
        <v>#REF!</v>
      </c>
      <c r="N791" s="18" t="e">
        <f t="shared" si="153"/>
        <v>#N/A</v>
      </c>
    </row>
    <row r="792" spans="3:14" x14ac:dyDescent="0.25">
      <c r="C792" s="5" t="e">
        <f t="shared" si="154"/>
        <v>#N/A</v>
      </c>
      <c r="D792" s="5" t="e">
        <f t="shared" si="155"/>
        <v>#N/A</v>
      </c>
      <c r="E792" s="70"/>
      <c r="F792" s="5" t="e">
        <f t="shared" si="156"/>
        <v>#N/A</v>
      </c>
      <c r="G792" s="5" t="e">
        <f t="shared" si="146"/>
        <v>#N/A</v>
      </c>
      <c r="H792" s="70" t="e">
        <f t="shared" si="147"/>
        <v>#N/A</v>
      </c>
      <c r="I792" s="5" t="str">
        <f t="shared" si="148"/>
        <v/>
      </c>
      <c r="J792" s="5" t="e">
        <f t="shared" si="149"/>
        <v>#N/A</v>
      </c>
      <c r="K792" s="5" t="e">
        <f t="shared" si="150"/>
        <v>#N/A</v>
      </c>
      <c r="L792" s="5" t="e">
        <f t="shared" si="151"/>
        <v>#N/A</v>
      </c>
      <c r="M792" t="e">
        <f t="shared" si="152"/>
        <v>#REF!</v>
      </c>
      <c r="N792" s="18" t="e">
        <f t="shared" si="153"/>
        <v>#N/A</v>
      </c>
    </row>
    <row r="793" spans="3:14" x14ac:dyDescent="0.25">
      <c r="C793" s="5" t="e">
        <f t="shared" si="154"/>
        <v>#N/A</v>
      </c>
      <c r="D793" s="5" t="e">
        <f t="shared" si="155"/>
        <v>#N/A</v>
      </c>
      <c r="E793" s="70"/>
      <c r="F793" s="5" t="e">
        <f t="shared" si="156"/>
        <v>#N/A</v>
      </c>
      <c r="G793" s="5" t="e">
        <f t="shared" si="146"/>
        <v>#N/A</v>
      </c>
      <c r="H793" s="70" t="e">
        <f t="shared" si="147"/>
        <v>#N/A</v>
      </c>
      <c r="I793" s="5" t="str">
        <f t="shared" si="148"/>
        <v/>
      </c>
      <c r="J793" s="5" t="e">
        <f t="shared" si="149"/>
        <v>#N/A</v>
      </c>
      <c r="K793" s="5" t="e">
        <f t="shared" si="150"/>
        <v>#N/A</v>
      </c>
      <c r="L793" s="5" t="e">
        <f t="shared" si="151"/>
        <v>#N/A</v>
      </c>
      <c r="M793" t="e">
        <f t="shared" si="152"/>
        <v>#REF!</v>
      </c>
      <c r="N793" s="18" t="e">
        <f t="shared" si="153"/>
        <v>#N/A</v>
      </c>
    </row>
    <row r="794" spans="3:14" x14ac:dyDescent="0.25">
      <c r="C794" s="5" t="e">
        <f t="shared" si="154"/>
        <v>#N/A</v>
      </c>
      <c r="D794" s="5" t="e">
        <f t="shared" si="155"/>
        <v>#N/A</v>
      </c>
      <c r="E794" s="70"/>
      <c r="F794" s="5" t="e">
        <f t="shared" si="156"/>
        <v>#N/A</v>
      </c>
      <c r="G794" s="5" t="e">
        <f t="shared" si="146"/>
        <v>#N/A</v>
      </c>
      <c r="H794" s="70" t="e">
        <f t="shared" si="147"/>
        <v>#N/A</v>
      </c>
      <c r="I794" s="5" t="str">
        <f t="shared" si="148"/>
        <v/>
      </c>
      <c r="J794" s="5" t="e">
        <f t="shared" si="149"/>
        <v>#N/A</v>
      </c>
      <c r="K794" s="5" t="e">
        <f t="shared" si="150"/>
        <v>#N/A</v>
      </c>
      <c r="L794" s="5" t="e">
        <f t="shared" si="151"/>
        <v>#N/A</v>
      </c>
      <c r="M794" t="e">
        <f t="shared" si="152"/>
        <v>#REF!</v>
      </c>
      <c r="N794" s="18" t="e">
        <f t="shared" si="153"/>
        <v>#N/A</v>
      </c>
    </row>
    <row r="795" spans="3:14" x14ac:dyDescent="0.25">
      <c r="C795" s="5" t="e">
        <f t="shared" si="154"/>
        <v>#N/A</v>
      </c>
      <c r="D795" s="5" t="e">
        <f t="shared" si="155"/>
        <v>#N/A</v>
      </c>
      <c r="E795" s="70"/>
      <c r="F795" s="5" t="e">
        <f t="shared" si="156"/>
        <v>#N/A</v>
      </c>
      <c r="G795" s="5" t="e">
        <f t="shared" si="146"/>
        <v>#N/A</v>
      </c>
      <c r="H795" s="70" t="e">
        <f t="shared" si="147"/>
        <v>#N/A</v>
      </c>
      <c r="I795" s="5" t="str">
        <f t="shared" si="148"/>
        <v/>
      </c>
      <c r="J795" s="5" t="e">
        <f t="shared" si="149"/>
        <v>#N/A</v>
      </c>
      <c r="K795" s="5" t="e">
        <f t="shared" si="150"/>
        <v>#N/A</v>
      </c>
      <c r="L795" s="5" t="e">
        <f t="shared" si="151"/>
        <v>#N/A</v>
      </c>
      <c r="M795" t="e">
        <f t="shared" si="152"/>
        <v>#REF!</v>
      </c>
      <c r="N795" s="18" t="e">
        <f t="shared" si="153"/>
        <v>#N/A</v>
      </c>
    </row>
    <row r="796" spans="3:14" x14ac:dyDescent="0.25">
      <c r="C796" s="5" t="e">
        <f t="shared" si="154"/>
        <v>#N/A</v>
      </c>
      <c r="D796" s="5" t="e">
        <f t="shared" si="155"/>
        <v>#N/A</v>
      </c>
      <c r="E796" s="70"/>
      <c r="F796" s="5" t="e">
        <f t="shared" si="156"/>
        <v>#N/A</v>
      </c>
      <c r="G796" s="5" t="e">
        <f t="shared" si="146"/>
        <v>#N/A</v>
      </c>
      <c r="H796" s="70" t="e">
        <f t="shared" si="147"/>
        <v>#N/A</v>
      </c>
      <c r="I796" s="5" t="str">
        <f t="shared" si="148"/>
        <v/>
      </c>
      <c r="J796" s="5" t="e">
        <f t="shared" si="149"/>
        <v>#N/A</v>
      </c>
      <c r="K796" s="5" t="e">
        <f t="shared" si="150"/>
        <v>#N/A</v>
      </c>
      <c r="L796" s="5" t="e">
        <f t="shared" si="151"/>
        <v>#N/A</v>
      </c>
      <c r="M796" t="e">
        <f t="shared" si="152"/>
        <v>#REF!</v>
      </c>
      <c r="N796" s="18" t="e">
        <f t="shared" si="153"/>
        <v>#N/A</v>
      </c>
    </row>
    <row r="797" spans="3:14" x14ac:dyDescent="0.25">
      <c r="C797" s="5" t="e">
        <f t="shared" si="154"/>
        <v>#N/A</v>
      </c>
      <c r="D797" s="5" t="e">
        <f t="shared" si="155"/>
        <v>#N/A</v>
      </c>
      <c r="E797" s="70"/>
      <c r="F797" s="5" t="e">
        <f t="shared" si="156"/>
        <v>#N/A</v>
      </c>
      <c r="G797" s="5" t="e">
        <f t="shared" si="146"/>
        <v>#N/A</v>
      </c>
      <c r="H797" s="70" t="e">
        <f t="shared" si="147"/>
        <v>#N/A</v>
      </c>
      <c r="I797" s="5" t="str">
        <f t="shared" si="148"/>
        <v/>
      </c>
      <c r="J797" s="5" t="e">
        <f t="shared" si="149"/>
        <v>#N/A</v>
      </c>
      <c r="K797" s="5" t="e">
        <f t="shared" si="150"/>
        <v>#N/A</v>
      </c>
      <c r="L797" s="5" t="e">
        <f t="shared" si="151"/>
        <v>#N/A</v>
      </c>
      <c r="M797" t="e">
        <f t="shared" si="152"/>
        <v>#REF!</v>
      </c>
      <c r="N797" s="18" t="e">
        <f t="shared" si="153"/>
        <v>#N/A</v>
      </c>
    </row>
    <row r="798" spans="3:14" x14ac:dyDescent="0.25">
      <c r="C798" s="5" t="e">
        <f t="shared" si="154"/>
        <v>#N/A</v>
      </c>
      <c r="D798" s="5" t="e">
        <f t="shared" si="155"/>
        <v>#N/A</v>
      </c>
      <c r="E798" s="70"/>
      <c r="F798" s="5" t="e">
        <f t="shared" si="156"/>
        <v>#N/A</v>
      </c>
      <c r="G798" s="5" t="e">
        <f t="shared" si="146"/>
        <v>#N/A</v>
      </c>
      <c r="H798" s="70" t="e">
        <f t="shared" si="147"/>
        <v>#N/A</v>
      </c>
      <c r="I798" s="5" t="str">
        <f t="shared" si="148"/>
        <v/>
      </c>
      <c r="J798" s="5" t="e">
        <f t="shared" si="149"/>
        <v>#N/A</v>
      </c>
      <c r="K798" s="5" t="e">
        <f t="shared" si="150"/>
        <v>#N/A</v>
      </c>
      <c r="L798" s="5" t="e">
        <f t="shared" si="151"/>
        <v>#N/A</v>
      </c>
      <c r="M798" t="e">
        <f t="shared" si="152"/>
        <v>#REF!</v>
      </c>
      <c r="N798" s="18" t="e">
        <f t="shared" si="153"/>
        <v>#N/A</v>
      </c>
    </row>
    <row r="799" spans="3:14" x14ac:dyDescent="0.25">
      <c r="C799" s="5" t="e">
        <f t="shared" si="154"/>
        <v>#N/A</v>
      </c>
      <c r="D799" s="5" t="e">
        <f t="shared" si="155"/>
        <v>#N/A</v>
      </c>
      <c r="E799" s="70"/>
      <c r="F799" s="5" t="e">
        <f t="shared" si="156"/>
        <v>#N/A</v>
      </c>
      <c r="G799" s="5" t="e">
        <f t="shared" si="146"/>
        <v>#N/A</v>
      </c>
      <c r="H799" s="70" t="e">
        <f t="shared" si="147"/>
        <v>#N/A</v>
      </c>
      <c r="I799" s="5" t="str">
        <f t="shared" si="148"/>
        <v/>
      </c>
      <c r="J799" s="5" t="e">
        <f t="shared" si="149"/>
        <v>#N/A</v>
      </c>
      <c r="K799" s="5" t="e">
        <f t="shared" si="150"/>
        <v>#N/A</v>
      </c>
      <c r="L799" s="5" t="e">
        <f t="shared" si="151"/>
        <v>#N/A</v>
      </c>
      <c r="M799" t="e">
        <f t="shared" si="152"/>
        <v>#REF!</v>
      </c>
      <c r="N799" s="18" t="e">
        <f t="shared" si="153"/>
        <v>#N/A</v>
      </c>
    </row>
    <row r="800" spans="3:14" x14ac:dyDescent="0.25">
      <c r="C800" s="5" t="e">
        <f t="shared" si="154"/>
        <v>#N/A</v>
      </c>
      <c r="D800" s="5" t="e">
        <f t="shared" si="155"/>
        <v>#N/A</v>
      </c>
      <c r="E800" s="70"/>
      <c r="F800" s="5" t="e">
        <f t="shared" si="156"/>
        <v>#N/A</v>
      </c>
      <c r="G800" s="5" t="e">
        <f t="shared" si="146"/>
        <v>#N/A</v>
      </c>
      <c r="H800" s="70" t="e">
        <f t="shared" si="147"/>
        <v>#N/A</v>
      </c>
      <c r="I800" s="5" t="str">
        <f t="shared" si="148"/>
        <v/>
      </c>
      <c r="J800" s="5" t="e">
        <f t="shared" si="149"/>
        <v>#N/A</v>
      </c>
      <c r="K800" s="5" t="e">
        <f t="shared" si="150"/>
        <v>#N/A</v>
      </c>
      <c r="L800" s="5" t="e">
        <f t="shared" si="151"/>
        <v>#N/A</v>
      </c>
      <c r="M800" t="e">
        <f t="shared" si="152"/>
        <v>#REF!</v>
      </c>
      <c r="N800" s="18" t="e">
        <f t="shared" si="153"/>
        <v>#N/A</v>
      </c>
    </row>
    <row r="801" spans="3:14" x14ac:dyDescent="0.25">
      <c r="C801" s="5" t="e">
        <f t="shared" si="154"/>
        <v>#N/A</v>
      </c>
      <c r="D801" s="5" t="e">
        <f t="shared" si="155"/>
        <v>#N/A</v>
      </c>
      <c r="E801" s="70"/>
      <c r="F801" s="5" t="e">
        <f t="shared" si="156"/>
        <v>#N/A</v>
      </c>
      <c r="G801" s="5" t="e">
        <f t="shared" si="146"/>
        <v>#N/A</v>
      </c>
      <c r="H801" s="70" t="e">
        <f t="shared" si="147"/>
        <v>#N/A</v>
      </c>
      <c r="I801" s="5" t="str">
        <f t="shared" si="148"/>
        <v/>
      </c>
      <c r="J801" s="5" t="e">
        <f t="shared" si="149"/>
        <v>#N/A</v>
      </c>
      <c r="K801" s="5" t="e">
        <f t="shared" si="150"/>
        <v>#N/A</v>
      </c>
      <c r="L801" s="5" t="e">
        <f t="shared" si="151"/>
        <v>#N/A</v>
      </c>
      <c r="M801" t="e">
        <f t="shared" si="152"/>
        <v>#REF!</v>
      </c>
      <c r="N801" s="18" t="e">
        <f t="shared" si="153"/>
        <v>#N/A</v>
      </c>
    </row>
    <row r="802" spans="3:14" x14ac:dyDescent="0.25">
      <c r="C802" s="5" t="e">
        <f t="shared" si="154"/>
        <v>#N/A</v>
      </c>
      <c r="D802" s="5" t="e">
        <f t="shared" si="155"/>
        <v>#N/A</v>
      </c>
      <c r="E802" s="70"/>
      <c r="F802" s="5" t="e">
        <f t="shared" si="156"/>
        <v>#N/A</v>
      </c>
      <c r="G802" s="5" t="e">
        <f t="shared" si="146"/>
        <v>#N/A</v>
      </c>
      <c r="H802" s="70" t="e">
        <f t="shared" si="147"/>
        <v>#N/A</v>
      </c>
      <c r="I802" s="5" t="str">
        <f t="shared" si="148"/>
        <v/>
      </c>
      <c r="J802" s="5" t="e">
        <f t="shared" si="149"/>
        <v>#N/A</v>
      </c>
      <c r="K802" s="5" t="e">
        <f t="shared" si="150"/>
        <v>#N/A</v>
      </c>
      <c r="L802" s="5" t="e">
        <f t="shared" si="151"/>
        <v>#N/A</v>
      </c>
      <c r="M802" t="e">
        <f t="shared" si="152"/>
        <v>#REF!</v>
      </c>
      <c r="N802" s="18" t="e">
        <f t="shared" si="153"/>
        <v>#N/A</v>
      </c>
    </row>
    <row r="803" spans="3:14" x14ac:dyDescent="0.25">
      <c r="C803" s="5" t="e">
        <f t="shared" si="154"/>
        <v>#N/A</v>
      </c>
      <c r="D803" s="5" t="e">
        <f t="shared" si="155"/>
        <v>#N/A</v>
      </c>
      <c r="E803" s="70"/>
      <c r="F803" s="5" t="e">
        <f t="shared" si="156"/>
        <v>#N/A</v>
      </c>
      <c r="G803" s="5" t="e">
        <f t="shared" si="146"/>
        <v>#N/A</v>
      </c>
      <c r="H803" s="70" t="e">
        <f t="shared" si="147"/>
        <v>#N/A</v>
      </c>
      <c r="I803" s="5" t="str">
        <f t="shared" si="148"/>
        <v/>
      </c>
      <c r="J803" s="5" t="e">
        <f t="shared" si="149"/>
        <v>#N/A</v>
      </c>
      <c r="K803" s="5" t="e">
        <f t="shared" si="150"/>
        <v>#N/A</v>
      </c>
      <c r="L803" s="5" t="e">
        <f t="shared" si="151"/>
        <v>#N/A</v>
      </c>
      <c r="M803" t="e">
        <f t="shared" si="152"/>
        <v>#REF!</v>
      </c>
      <c r="N803" s="18" t="e">
        <f t="shared" si="153"/>
        <v>#N/A</v>
      </c>
    </row>
    <row r="804" spans="3:14" x14ac:dyDescent="0.25">
      <c r="C804" s="5" t="e">
        <f t="shared" si="154"/>
        <v>#N/A</v>
      </c>
      <c r="D804" s="5" t="e">
        <f t="shared" si="155"/>
        <v>#N/A</v>
      </c>
      <c r="E804" s="70"/>
      <c r="F804" s="5" t="e">
        <f t="shared" si="156"/>
        <v>#N/A</v>
      </c>
      <c r="G804" s="5" t="e">
        <f t="shared" si="146"/>
        <v>#N/A</v>
      </c>
      <c r="H804" s="70" t="e">
        <f t="shared" si="147"/>
        <v>#N/A</v>
      </c>
      <c r="I804" s="5" t="str">
        <f t="shared" si="148"/>
        <v/>
      </c>
      <c r="J804" s="5" t="e">
        <f t="shared" si="149"/>
        <v>#N/A</v>
      </c>
      <c r="K804" s="5" t="e">
        <f t="shared" si="150"/>
        <v>#N/A</v>
      </c>
      <c r="L804" s="5" t="e">
        <f t="shared" si="151"/>
        <v>#N/A</v>
      </c>
      <c r="M804" t="e">
        <f t="shared" si="152"/>
        <v>#REF!</v>
      </c>
      <c r="N804" s="18" t="e">
        <f t="shared" si="153"/>
        <v>#N/A</v>
      </c>
    </row>
    <row r="805" spans="3:14" x14ac:dyDescent="0.25">
      <c r="C805" s="5" t="e">
        <f t="shared" si="154"/>
        <v>#N/A</v>
      </c>
      <c r="D805" s="5" t="e">
        <f t="shared" si="155"/>
        <v>#N/A</v>
      </c>
      <c r="E805" s="70"/>
      <c r="F805" s="5" t="e">
        <f t="shared" si="156"/>
        <v>#N/A</v>
      </c>
      <c r="G805" s="5" t="e">
        <f t="shared" si="146"/>
        <v>#N/A</v>
      </c>
      <c r="H805" s="70" t="e">
        <f t="shared" si="147"/>
        <v>#N/A</v>
      </c>
      <c r="I805" s="5" t="str">
        <f t="shared" si="148"/>
        <v/>
      </c>
      <c r="J805" s="5" t="e">
        <f t="shared" si="149"/>
        <v>#N/A</v>
      </c>
      <c r="K805" s="5" t="e">
        <f t="shared" si="150"/>
        <v>#N/A</v>
      </c>
      <c r="L805" s="5" t="e">
        <f t="shared" si="151"/>
        <v>#N/A</v>
      </c>
      <c r="M805" t="e">
        <f t="shared" si="152"/>
        <v>#REF!</v>
      </c>
      <c r="N805" s="18" t="e">
        <f t="shared" si="153"/>
        <v>#N/A</v>
      </c>
    </row>
    <row r="806" spans="3:14" x14ac:dyDescent="0.25">
      <c r="C806" s="5" t="e">
        <f t="shared" si="154"/>
        <v>#N/A</v>
      </c>
      <c r="D806" s="5" t="e">
        <f t="shared" si="155"/>
        <v>#N/A</v>
      </c>
      <c r="E806" s="70"/>
      <c r="F806" s="5" t="e">
        <f t="shared" si="156"/>
        <v>#N/A</v>
      </c>
      <c r="G806" s="5" t="e">
        <f t="shared" si="146"/>
        <v>#N/A</v>
      </c>
      <c r="H806" s="70" t="e">
        <f t="shared" si="147"/>
        <v>#N/A</v>
      </c>
      <c r="I806" s="5" t="str">
        <f t="shared" si="148"/>
        <v/>
      </c>
      <c r="J806" s="5" t="e">
        <f t="shared" si="149"/>
        <v>#N/A</v>
      </c>
      <c r="K806" s="5" t="e">
        <f t="shared" si="150"/>
        <v>#N/A</v>
      </c>
      <c r="L806" s="5" t="e">
        <f t="shared" si="151"/>
        <v>#N/A</v>
      </c>
      <c r="M806" t="e">
        <f t="shared" si="152"/>
        <v>#REF!</v>
      </c>
      <c r="N806" s="18" t="e">
        <f t="shared" si="153"/>
        <v>#N/A</v>
      </c>
    </row>
    <row r="807" spans="3:14" x14ac:dyDescent="0.25">
      <c r="C807" s="5" t="e">
        <f t="shared" si="154"/>
        <v>#N/A</v>
      </c>
      <c r="D807" s="5" t="e">
        <f t="shared" si="155"/>
        <v>#N/A</v>
      </c>
      <c r="E807" s="70"/>
      <c r="F807" s="5" t="e">
        <f t="shared" si="156"/>
        <v>#N/A</v>
      </c>
      <c r="G807" s="5" t="e">
        <f t="shared" si="146"/>
        <v>#N/A</v>
      </c>
      <c r="H807" s="70" t="e">
        <f t="shared" si="147"/>
        <v>#N/A</v>
      </c>
      <c r="I807" s="5" t="str">
        <f t="shared" si="148"/>
        <v/>
      </c>
      <c r="J807" s="5" t="e">
        <f t="shared" si="149"/>
        <v>#N/A</v>
      </c>
      <c r="K807" s="5" t="e">
        <f t="shared" si="150"/>
        <v>#N/A</v>
      </c>
      <c r="L807" s="5" t="e">
        <f t="shared" si="151"/>
        <v>#N/A</v>
      </c>
      <c r="M807" t="e">
        <f t="shared" si="152"/>
        <v>#REF!</v>
      </c>
      <c r="N807" s="18" t="e">
        <f t="shared" si="153"/>
        <v>#N/A</v>
      </c>
    </row>
    <row r="808" spans="3:14" x14ac:dyDescent="0.25">
      <c r="C808" s="5" t="e">
        <f t="shared" si="154"/>
        <v>#N/A</v>
      </c>
      <c r="D808" s="5" t="e">
        <f t="shared" si="155"/>
        <v>#N/A</v>
      </c>
      <c r="E808" s="70"/>
      <c r="F808" s="5" t="e">
        <f t="shared" si="156"/>
        <v>#N/A</v>
      </c>
      <c r="G808" s="5" t="e">
        <f t="shared" si="146"/>
        <v>#N/A</v>
      </c>
      <c r="H808" s="70" t="e">
        <f t="shared" si="147"/>
        <v>#N/A</v>
      </c>
      <c r="I808" s="5" t="str">
        <f t="shared" si="148"/>
        <v/>
      </c>
      <c r="J808" s="5" t="e">
        <f t="shared" si="149"/>
        <v>#N/A</v>
      </c>
      <c r="K808" s="5" t="e">
        <f t="shared" si="150"/>
        <v>#N/A</v>
      </c>
      <c r="L808" s="5" t="e">
        <f t="shared" si="151"/>
        <v>#N/A</v>
      </c>
      <c r="M808" t="e">
        <f t="shared" si="152"/>
        <v>#REF!</v>
      </c>
      <c r="N808" s="18" t="e">
        <f t="shared" si="153"/>
        <v>#N/A</v>
      </c>
    </row>
    <row r="809" spans="3:14" x14ac:dyDescent="0.25">
      <c r="C809" s="5" t="e">
        <f t="shared" si="154"/>
        <v>#N/A</v>
      </c>
      <c r="D809" s="5" t="e">
        <f t="shared" si="155"/>
        <v>#N/A</v>
      </c>
      <c r="E809" s="70"/>
      <c r="F809" s="5" t="e">
        <f t="shared" si="156"/>
        <v>#N/A</v>
      </c>
      <c r="G809" s="5" t="e">
        <f t="shared" si="146"/>
        <v>#N/A</v>
      </c>
      <c r="H809" s="70" t="e">
        <f t="shared" si="147"/>
        <v>#N/A</v>
      </c>
      <c r="I809" s="5" t="str">
        <f t="shared" si="148"/>
        <v/>
      </c>
      <c r="J809" s="5" t="e">
        <f t="shared" si="149"/>
        <v>#N/A</v>
      </c>
      <c r="K809" s="5" t="e">
        <f t="shared" si="150"/>
        <v>#N/A</v>
      </c>
      <c r="L809" s="5" t="e">
        <f t="shared" si="151"/>
        <v>#N/A</v>
      </c>
      <c r="M809" t="e">
        <f t="shared" si="152"/>
        <v>#REF!</v>
      </c>
      <c r="N809" s="18" t="e">
        <f t="shared" si="153"/>
        <v>#N/A</v>
      </c>
    </row>
    <row r="810" spans="3:14" x14ac:dyDescent="0.25">
      <c r="C810" s="5" t="e">
        <f t="shared" si="154"/>
        <v>#N/A</v>
      </c>
      <c r="D810" s="5" t="e">
        <f t="shared" si="155"/>
        <v>#N/A</v>
      </c>
      <c r="E810" s="70"/>
      <c r="F810" s="5" t="e">
        <f t="shared" si="156"/>
        <v>#N/A</v>
      </c>
      <c r="G810" s="5" t="e">
        <f t="shared" si="146"/>
        <v>#N/A</v>
      </c>
      <c r="H810" s="70" t="e">
        <f t="shared" si="147"/>
        <v>#N/A</v>
      </c>
      <c r="I810" s="5" t="str">
        <f t="shared" si="148"/>
        <v/>
      </c>
      <c r="J810" s="5" t="e">
        <f t="shared" si="149"/>
        <v>#N/A</v>
      </c>
      <c r="K810" s="5" t="e">
        <f t="shared" si="150"/>
        <v>#N/A</v>
      </c>
      <c r="L810" s="5" t="e">
        <f t="shared" si="151"/>
        <v>#N/A</v>
      </c>
      <c r="M810" t="e">
        <f t="shared" si="152"/>
        <v>#REF!</v>
      </c>
      <c r="N810" s="18" t="e">
        <f t="shared" si="153"/>
        <v>#N/A</v>
      </c>
    </row>
    <row r="811" spans="3:14" x14ac:dyDescent="0.25">
      <c r="C811" s="5" t="e">
        <f t="shared" si="154"/>
        <v>#N/A</v>
      </c>
      <c r="D811" s="5" t="e">
        <f t="shared" si="155"/>
        <v>#N/A</v>
      </c>
      <c r="E811" s="70"/>
      <c r="F811" s="5" t="e">
        <f t="shared" si="156"/>
        <v>#N/A</v>
      </c>
      <c r="G811" s="5" t="e">
        <f t="shared" si="146"/>
        <v>#N/A</v>
      </c>
      <c r="H811" s="70" t="e">
        <f t="shared" si="147"/>
        <v>#N/A</v>
      </c>
      <c r="I811" s="5" t="str">
        <f t="shared" si="148"/>
        <v/>
      </c>
      <c r="J811" s="5" t="e">
        <f t="shared" si="149"/>
        <v>#N/A</v>
      </c>
      <c r="K811" s="5" t="e">
        <f t="shared" si="150"/>
        <v>#N/A</v>
      </c>
      <c r="L811" s="5" t="e">
        <f t="shared" si="151"/>
        <v>#N/A</v>
      </c>
      <c r="M811" t="e">
        <f t="shared" si="152"/>
        <v>#REF!</v>
      </c>
      <c r="N811" s="18" t="e">
        <f t="shared" si="153"/>
        <v>#N/A</v>
      </c>
    </row>
    <row r="812" spans="3:14" x14ac:dyDescent="0.25">
      <c r="C812" s="5" t="e">
        <f t="shared" si="154"/>
        <v>#N/A</v>
      </c>
      <c r="D812" s="5" t="e">
        <f t="shared" si="155"/>
        <v>#N/A</v>
      </c>
      <c r="E812" s="70"/>
      <c r="F812" s="5" t="e">
        <f t="shared" si="156"/>
        <v>#N/A</v>
      </c>
      <c r="G812" s="5" t="e">
        <f t="shared" si="146"/>
        <v>#N/A</v>
      </c>
      <c r="H812" s="70" t="e">
        <f t="shared" si="147"/>
        <v>#N/A</v>
      </c>
      <c r="I812" s="5" t="str">
        <f t="shared" si="148"/>
        <v/>
      </c>
      <c r="J812" s="5" t="e">
        <f t="shared" si="149"/>
        <v>#N/A</v>
      </c>
      <c r="K812" s="5" t="e">
        <f t="shared" si="150"/>
        <v>#N/A</v>
      </c>
      <c r="L812" s="5" t="e">
        <f t="shared" si="151"/>
        <v>#N/A</v>
      </c>
      <c r="M812" t="e">
        <f t="shared" si="152"/>
        <v>#REF!</v>
      </c>
      <c r="N812" s="18" t="e">
        <f t="shared" si="153"/>
        <v>#N/A</v>
      </c>
    </row>
    <row r="813" spans="3:14" x14ac:dyDescent="0.25">
      <c r="C813" s="5" t="e">
        <f t="shared" si="154"/>
        <v>#N/A</v>
      </c>
      <c r="D813" s="5" t="e">
        <f t="shared" si="155"/>
        <v>#N/A</v>
      </c>
      <c r="E813" s="70"/>
      <c r="F813" s="5" t="e">
        <f t="shared" si="156"/>
        <v>#N/A</v>
      </c>
      <c r="G813" s="5" t="e">
        <f t="shared" si="146"/>
        <v>#N/A</v>
      </c>
      <c r="H813" s="70" t="e">
        <f t="shared" si="147"/>
        <v>#N/A</v>
      </c>
      <c r="I813" s="5" t="str">
        <f t="shared" si="148"/>
        <v/>
      </c>
      <c r="J813" s="5" t="e">
        <f t="shared" si="149"/>
        <v>#N/A</v>
      </c>
      <c r="K813" s="5" t="e">
        <f t="shared" si="150"/>
        <v>#N/A</v>
      </c>
      <c r="L813" s="5" t="e">
        <f t="shared" si="151"/>
        <v>#N/A</v>
      </c>
      <c r="M813" t="e">
        <f t="shared" si="152"/>
        <v>#REF!</v>
      </c>
      <c r="N813" s="18" t="e">
        <f t="shared" si="153"/>
        <v>#N/A</v>
      </c>
    </row>
    <row r="814" spans="3:14" x14ac:dyDescent="0.25">
      <c r="C814" s="5" t="e">
        <f t="shared" si="154"/>
        <v>#N/A</v>
      </c>
      <c r="D814" s="5" t="e">
        <f t="shared" si="155"/>
        <v>#N/A</v>
      </c>
      <c r="E814" s="70"/>
      <c r="F814" s="5" t="e">
        <f t="shared" si="156"/>
        <v>#N/A</v>
      </c>
      <c r="G814" s="5" t="e">
        <f t="shared" si="146"/>
        <v>#N/A</v>
      </c>
      <c r="H814" s="70" t="e">
        <f t="shared" si="147"/>
        <v>#N/A</v>
      </c>
      <c r="I814" s="5" t="str">
        <f t="shared" si="148"/>
        <v/>
      </c>
      <c r="J814" s="5" t="e">
        <f t="shared" si="149"/>
        <v>#N/A</v>
      </c>
      <c r="K814" s="5" t="e">
        <f t="shared" si="150"/>
        <v>#N/A</v>
      </c>
      <c r="L814" s="5" t="e">
        <f t="shared" si="151"/>
        <v>#N/A</v>
      </c>
      <c r="M814" t="e">
        <f t="shared" si="152"/>
        <v>#REF!</v>
      </c>
      <c r="N814" s="18" t="e">
        <f t="shared" si="153"/>
        <v>#N/A</v>
      </c>
    </row>
    <row r="815" spans="3:14" x14ac:dyDescent="0.25">
      <c r="C815" s="5" t="e">
        <f t="shared" si="154"/>
        <v>#N/A</v>
      </c>
      <c r="D815" s="5" t="e">
        <f t="shared" si="155"/>
        <v>#N/A</v>
      </c>
      <c r="E815" s="70"/>
      <c r="F815" s="5" t="e">
        <f t="shared" si="156"/>
        <v>#N/A</v>
      </c>
      <c r="G815" s="5" t="e">
        <f t="shared" si="146"/>
        <v>#N/A</v>
      </c>
      <c r="H815" s="70" t="e">
        <f t="shared" si="147"/>
        <v>#N/A</v>
      </c>
      <c r="I815" s="5" t="str">
        <f t="shared" si="148"/>
        <v/>
      </c>
      <c r="J815" s="5" t="e">
        <f t="shared" si="149"/>
        <v>#N/A</v>
      </c>
      <c r="K815" s="5" t="e">
        <f t="shared" si="150"/>
        <v>#N/A</v>
      </c>
      <c r="L815" s="5" t="e">
        <f t="shared" si="151"/>
        <v>#N/A</v>
      </c>
      <c r="M815" t="e">
        <f t="shared" si="152"/>
        <v>#REF!</v>
      </c>
      <c r="N815" s="18" t="e">
        <f t="shared" si="153"/>
        <v>#N/A</v>
      </c>
    </row>
    <row r="816" spans="3:14" x14ac:dyDescent="0.25">
      <c r="C816" s="5" t="e">
        <f t="shared" si="154"/>
        <v>#N/A</v>
      </c>
      <c r="D816" s="5" t="e">
        <f t="shared" si="155"/>
        <v>#N/A</v>
      </c>
      <c r="E816" s="70"/>
      <c r="F816" s="5" t="e">
        <f t="shared" si="156"/>
        <v>#N/A</v>
      </c>
      <c r="G816" s="5" t="e">
        <f t="shared" si="146"/>
        <v>#N/A</v>
      </c>
      <c r="H816" s="70" t="e">
        <f t="shared" si="147"/>
        <v>#N/A</v>
      </c>
      <c r="I816" s="5" t="str">
        <f t="shared" si="148"/>
        <v/>
      </c>
      <c r="J816" s="5" t="e">
        <f t="shared" si="149"/>
        <v>#N/A</v>
      </c>
      <c r="K816" s="5" t="e">
        <f t="shared" si="150"/>
        <v>#N/A</v>
      </c>
      <c r="L816" s="5" t="e">
        <f t="shared" si="151"/>
        <v>#N/A</v>
      </c>
      <c r="M816" t="e">
        <f t="shared" si="152"/>
        <v>#REF!</v>
      </c>
      <c r="N816" s="18" t="e">
        <f t="shared" si="153"/>
        <v>#N/A</v>
      </c>
    </row>
    <row r="817" spans="3:14" x14ac:dyDescent="0.25">
      <c r="C817" s="5" t="e">
        <f t="shared" si="154"/>
        <v>#N/A</v>
      </c>
      <c r="D817" s="5" t="e">
        <f t="shared" si="155"/>
        <v>#N/A</v>
      </c>
      <c r="E817" s="70"/>
      <c r="F817" s="5" t="e">
        <f t="shared" si="156"/>
        <v>#N/A</v>
      </c>
      <c r="G817" s="5" t="e">
        <f t="shared" si="146"/>
        <v>#N/A</v>
      </c>
      <c r="H817" s="70" t="e">
        <f t="shared" si="147"/>
        <v>#N/A</v>
      </c>
      <c r="I817" s="5" t="str">
        <f t="shared" si="148"/>
        <v/>
      </c>
      <c r="J817" s="5" t="e">
        <f t="shared" si="149"/>
        <v>#N/A</v>
      </c>
      <c r="K817" s="5" t="e">
        <f t="shared" si="150"/>
        <v>#N/A</v>
      </c>
      <c r="L817" s="5" t="e">
        <f t="shared" si="151"/>
        <v>#N/A</v>
      </c>
      <c r="M817" t="e">
        <f t="shared" si="152"/>
        <v>#REF!</v>
      </c>
      <c r="N817" s="18" t="e">
        <f t="shared" si="153"/>
        <v>#N/A</v>
      </c>
    </row>
    <row r="818" spans="3:14" x14ac:dyDescent="0.25">
      <c r="C818" s="5" t="e">
        <f t="shared" si="154"/>
        <v>#N/A</v>
      </c>
      <c r="D818" s="5" t="e">
        <f t="shared" si="155"/>
        <v>#N/A</v>
      </c>
      <c r="E818" s="70"/>
      <c r="F818" s="5" t="e">
        <f t="shared" si="156"/>
        <v>#N/A</v>
      </c>
      <c r="G818" s="5" t="e">
        <f t="shared" si="146"/>
        <v>#N/A</v>
      </c>
      <c r="H818" s="70" t="e">
        <f t="shared" si="147"/>
        <v>#N/A</v>
      </c>
      <c r="I818" s="5" t="str">
        <f t="shared" si="148"/>
        <v/>
      </c>
      <c r="J818" s="5" t="e">
        <f t="shared" si="149"/>
        <v>#N/A</v>
      </c>
      <c r="K818" s="5" t="e">
        <f t="shared" si="150"/>
        <v>#N/A</v>
      </c>
      <c r="L818" s="5" t="e">
        <f t="shared" si="151"/>
        <v>#N/A</v>
      </c>
      <c r="M818" t="e">
        <f t="shared" si="152"/>
        <v>#REF!</v>
      </c>
      <c r="N818" s="18" t="e">
        <f t="shared" si="153"/>
        <v>#N/A</v>
      </c>
    </row>
    <row r="819" spans="3:14" x14ac:dyDescent="0.25">
      <c r="C819" s="5" t="e">
        <f t="shared" si="154"/>
        <v>#N/A</v>
      </c>
      <c r="D819" s="5" t="e">
        <f t="shared" si="155"/>
        <v>#N/A</v>
      </c>
      <c r="E819" s="70"/>
      <c r="F819" s="5" t="e">
        <f t="shared" si="156"/>
        <v>#N/A</v>
      </c>
      <c r="G819" s="5" t="e">
        <f t="shared" si="146"/>
        <v>#N/A</v>
      </c>
      <c r="H819" s="70" t="e">
        <f t="shared" si="147"/>
        <v>#N/A</v>
      </c>
      <c r="I819" s="5" t="str">
        <f t="shared" si="148"/>
        <v/>
      </c>
      <c r="J819" s="5" t="e">
        <f t="shared" si="149"/>
        <v>#N/A</v>
      </c>
      <c r="K819" s="5" t="e">
        <f t="shared" si="150"/>
        <v>#N/A</v>
      </c>
      <c r="L819" s="5" t="e">
        <f t="shared" si="151"/>
        <v>#N/A</v>
      </c>
      <c r="M819" t="e">
        <f t="shared" si="152"/>
        <v>#REF!</v>
      </c>
      <c r="N819" s="18" t="e">
        <f t="shared" si="153"/>
        <v>#N/A</v>
      </c>
    </row>
    <row r="820" spans="3:14" x14ac:dyDescent="0.25">
      <c r="C820" s="5" t="e">
        <f t="shared" si="154"/>
        <v>#N/A</v>
      </c>
      <c r="D820" s="5" t="e">
        <f t="shared" si="155"/>
        <v>#N/A</v>
      </c>
      <c r="E820" s="70"/>
      <c r="F820" s="5" t="e">
        <f t="shared" si="156"/>
        <v>#N/A</v>
      </c>
      <c r="G820" s="5" t="e">
        <f t="shared" si="146"/>
        <v>#N/A</v>
      </c>
      <c r="H820" s="70" t="e">
        <f t="shared" si="147"/>
        <v>#N/A</v>
      </c>
      <c r="I820" s="5" t="str">
        <f t="shared" si="148"/>
        <v/>
      </c>
      <c r="J820" s="5" t="e">
        <f t="shared" si="149"/>
        <v>#N/A</v>
      </c>
      <c r="K820" s="5" t="e">
        <f t="shared" si="150"/>
        <v>#N/A</v>
      </c>
      <c r="L820" s="5" t="e">
        <f t="shared" si="151"/>
        <v>#N/A</v>
      </c>
      <c r="M820" t="e">
        <f t="shared" si="152"/>
        <v>#REF!</v>
      </c>
      <c r="N820" s="18" t="e">
        <f t="shared" si="153"/>
        <v>#N/A</v>
      </c>
    </row>
    <row r="821" spans="3:14" x14ac:dyDescent="0.25">
      <c r="C821" s="5" t="e">
        <f t="shared" si="154"/>
        <v>#N/A</v>
      </c>
      <c r="D821" s="5" t="e">
        <f t="shared" si="155"/>
        <v>#N/A</v>
      </c>
      <c r="E821" s="70"/>
      <c r="F821" s="5" t="e">
        <f t="shared" si="156"/>
        <v>#N/A</v>
      </c>
      <c r="G821" s="5" t="e">
        <f t="shared" ref="G821:G884" si="157">IF(E821="упр","",IF(E821=0,F821,IF(E821="1,2,3","L1,L2,L3","L"&amp;E821)))</f>
        <v>#N/A</v>
      </c>
      <c r="H821" s="70" t="e">
        <f t="shared" ref="H821:H884" si="158">VLOOKUP(D821,Исходные_данные,5,FALSE)</f>
        <v>#N/A</v>
      </c>
      <c r="I821" s="5" t="str">
        <f t="shared" ref="I821:I884" si="159">IFERROR(VLOOKUP(D821,Исходные_данные,36,FALSE),"")</f>
        <v/>
      </c>
      <c r="J821" s="5" t="e">
        <f t="shared" ref="J821:J884" si="160">VLOOKUP(D821,Исходные_данные,46,FALSE)</f>
        <v>#N/A</v>
      </c>
      <c r="K821" s="5" t="e">
        <f t="shared" ref="K821:K884" si="161">VLOOKUP(D821,Исходные_данные,16,FALSE)</f>
        <v>#N/A</v>
      </c>
      <c r="L821" s="5" t="e">
        <f t="shared" ref="L821:L884" si="162">H821*K821</f>
        <v>#N/A</v>
      </c>
      <c r="M821" t="e">
        <f t="shared" ref="M821:M884" si="163">IF(ISBLANK(E821),M820,E821)</f>
        <v>#REF!</v>
      </c>
      <c r="N821" s="18" t="e">
        <f t="shared" ref="N821:N884" si="164">C821&amp;G821</f>
        <v>#N/A</v>
      </c>
    </row>
    <row r="822" spans="3:14" x14ac:dyDescent="0.25">
      <c r="C822" s="5" t="e">
        <f t="shared" si="154"/>
        <v>#N/A</v>
      </c>
      <c r="D822" s="5" t="e">
        <f t="shared" si="155"/>
        <v>#N/A</v>
      </c>
      <c r="E822" s="70"/>
      <c r="F822" s="5" t="e">
        <f t="shared" si="156"/>
        <v>#N/A</v>
      </c>
      <c r="G822" s="5" t="e">
        <f t="shared" si="157"/>
        <v>#N/A</v>
      </c>
      <c r="H822" s="70" t="e">
        <f t="shared" si="158"/>
        <v>#N/A</v>
      </c>
      <c r="I822" s="5" t="str">
        <f t="shared" si="159"/>
        <v/>
      </c>
      <c r="J822" s="5" t="e">
        <f t="shared" si="160"/>
        <v>#N/A</v>
      </c>
      <c r="K822" s="5" t="e">
        <f t="shared" si="161"/>
        <v>#N/A</v>
      </c>
      <c r="L822" s="5" t="e">
        <f t="shared" si="162"/>
        <v>#N/A</v>
      </c>
      <c r="M822" t="e">
        <f t="shared" si="163"/>
        <v>#REF!</v>
      </c>
      <c r="N822" s="18" t="e">
        <f t="shared" si="164"/>
        <v>#N/A</v>
      </c>
    </row>
    <row r="823" spans="3:14" x14ac:dyDescent="0.25">
      <c r="C823" s="5" t="e">
        <f t="shared" si="154"/>
        <v>#N/A</v>
      </c>
      <c r="D823" s="5" t="e">
        <f t="shared" si="155"/>
        <v>#N/A</v>
      </c>
      <c r="E823" s="70"/>
      <c r="F823" s="5" t="e">
        <f t="shared" si="156"/>
        <v>#N/A</v>
      </c>
      <c r="G823" s="5" t="e">
        <f t="shared" si="157"/>
        <v>#N/A</v>
      </c>
      <c r="H823" s="70" t="e">
        <f t="shared" si="158"/>
        <v>#N/A</v>
      </c>
      <c r="I823" s="5" t="str">
        <f t="shared" si="159"/>
        <v/>
      </c>
      <c r="J823" s="5" t="e">
        <f t="shared" si="160"/>
        <v>#N/A</v>
      </c>
      <c r="K823" s="5" t="e">
        <f t="shared" si="161"/>
        <v>#N/A</v>
      </c>
      <c r="L823" s="5" t="e">
        <f t="shared" si="162"/>
        <v>#N/A</v>
      </c>
      <c r="M823" t="e">
        <f t="shared" si="163"/>
        <v>#REF!</v>
      </c>
      <c r="N823" s="18" t="e">
        <f t="shared" si="164"/>
        <v>#N/A</v>
      </c>
    </row>
    <row r="824" spans="3:14" x14ac:dyDescent="0.25">
      <c r="C824" s="5" t="e">
        <f t="shared" si="154"/>
        <v>#N/A</v>
      </c>
      <c r="D824" s="5" t="e">
        <f t="shared" si="155"/>
        <v>#N/A</v>
      </c>
      <c r="E824" s="70"/>
      <c r="F824" s="5" t="e">
        <f t="shared" si="156"/>
        <v>#N/A</v>
      </c>
      <c r="G824" s="5" t="e">
        <f t="shared" si="157"/>
        <v>#N/A</v>
      </c>
      <c r="H824" s="70" t="e">
        <f t="shared" si="158"/>
        <v>#N/A</v>
      </c>
      <c r="I824" s="5" t="str">
        <f t="shared" si="159"/>
        <v/>
      </c>
      <c r="J824" s="5" t="e">
        <f t="shared" si="160"/>
        <v>#N/A</v>
      </c>
      <c r="K824" s="5" t="e">
        <f t="shared" si="161"/>
        <v>#N/A</v>
      </c>
      <c r="L824" s="5" t="e">
        <f t="shared" si="162"/>
        <v>#N/A</v>
      </c>
      <c r="M824" t="e">
        <f t="shared" si="163"/>
        <v>#REF!</v>
      </c>
      <c r="N824" s="18" t="e">
        <f t="shared" si="164"/>
        <v>#N/A</v>
      </c>
    </row>
    <row r="825" spans="3:14" x14ac:dyDescent="0.25">
      <c r="C825" s="5" t="e">
        <f t="shared" si="154"/>
        <v>#N/A</v>
      </c>
      <c r="D825" s="5" t="e">
        <f t="shared" si="155"/>
        <v>#N/A</v>
      </c>
      <c r="E825" s="70"/>
      <c r="F825" s="5" t="e">
        <f t="shared" si="156"/>
        <v>#N/A</v>
      </c>
      <c r="G825" s="5" t="e">
        <f t="shared" si="157"/>
        <v>#N/A</v>
      </c>
      <c r="H825" s="70" t="e">
        <f t="shared" si="158"/>
        <v>#N/A</v>
      </c>
      <c r="I825" s="5" t="str">
        <f t="shared" si="159"/>
        <v/>
      </c>
      <c r="J825" s="5" t="e">
        <f t="shared" si="160"/>
        <v>#N/A</v>
      </c>
      <c r="K825" s="5" t="e">
        <f t="shared" si="161"/>
        <v>#N/A</v>
      </c>
      <c r="L825" s="5" t="e">
        <f t="shared" si="162"/>
        <v>#N/A</v>
      </c>
      <c r="M825" t="e">
        <f t="shared" si="163"/>
        <v>#REF!</v>
      </c>
      <c r="N825" s="18" t="e">
        <f t="shared" si="164"/>
        <v>#N/A</v>
      </c>
    </row>
    <row r="826" spans="3:14" x14ac:dyDescent="0.25">
      <c r="C826" s="5" t="e">
        <f t="shared" si="154"/>
        <v>#N/A</v>
      </c>
      <c r="D826" s="5" t="e">
        <f t="shared" si="155"/>
        <v>#N/A</v>
      </c>
      <c r="E826" s="70"/>
      <c r="F826" s="5" t="e">
        <f t="shared" si="156"/>
        <v>#N/A</v>
      </c>
      <c r="G826" s="5" t="e">
        <f t="shared" si="157"/>
        <v>#N/A</v>
      </c>
      <c r="H826" s="70" t="e">
        <f t="shared" si="158"/>
        <v>#N/A</v>
      </c>
      <c r="I826" s="5" t="str">
        <f t="shared" si="159"/>
        <v/>
      </c>
      <c r="J826" s="5" t="e">
        <f t="shared" si="160"/>
        <v>#N/A</v>
      </c>
      <c r="K826" s="5" t="e">
        <f t="shared" si="161"/>
        <v>#N/A</v>
      </c>
      <c r="L826" s="5" t="e">
        <f t="shared" si="162"/>
        <v>#N/A</v>
      </c>
      <c r="M826" t="e">
        <f t="shared" si="163"/>
        <v>#REF!</v>
      </c>
      <c r="N826" s="18" t="e">
        <f t="shared" si="164"/>
        <v>#N/A</v>
      </c>
    </row>
    <row r="827" spans="3:14" x14ac:dyDescent="0.25">
      <c r="C827" s="5" t="e">
        <f t="shared" si="154"/>
        <v>#N/A</v>
      </c>
      <c r="D827" s="5" t="e">
        <f t="shared" si="155"/>
        <v>#N/A</v>
      </c>
      <c r="E827" s="70"/>
      <c r="F827" s="5" t="e">
        <f t="shared" si="156"/>
        <v>#N/A</v>
      </c>
      <c r="G827" s="5" t="e">
        <f t="shared" si="157"/>
        <v>#N/A</v>
      </c>
      <c r="H827" s="70" t="e">
        <f t="shared" si="158"/>
        <v>#N/A</v>
      </c>
      <c r="I827" s="5" t="str">
        <f t="shared" si="159"/>
        <v/>
      </c>
      <c r="J827" s="5" t="e">
        <f t="shared" si="160"/>
        <v>#N/A</v>
      </c>
      <c r="K827" s="5" t="e">
        <f t="shared" si="161"/>
        <v>#N/A</v>
      </c>
      <c r="L827" s="5" t="e">
        <f t="shared" si="162"/>
        <v>#N/A</v>
      </c>
      <c r="M827" t="e">
        <f t="shared" si="163"/>
        <v>#REF!</v>
      </c>
      <c r="N827" s="18" t="e">
        <f t="shared" si="164"/>
        <v>#N/A</v>
      </c>
    </row>
    <row r="828" spans="3:14" x14ac:dyDescent="0.25">
      <c r="C828" s="5" t="e">
        <f t="shared" si="154"/>
        <v>#N/A</v>
      </c>
      <c r="D828" s="5" t="e">
        <f t="shared" si="155"/>
        <v>#N/A</v>
      </c>
      <c r="E828" s="70"/>
      <c r="F828" s="5" t="e">
        <f t="shared" si="156"/>
        <v>#N/A</v>
      </c>
      <c r="G828" s="5" t="e">
        <f t="shared" si="157"/>
        <v>#N/A</v>
      </c>
      <c r="H828" s="70" t="e">
        <f t="shared" si="158"/>
        <v>#N/A</v>
      </c>
      <c r="I828" s="5" t="str">
        <f t="shared" si="159"/>
        <v/>
      </c>
      <c r="J828" s="5" t="e">
        <f t="shared" si="160"/>
        <v>#N/A</v>
      </c>
      <c r="K828" s="5" t="e">
        <f t="shared" si="161"/>
        <v>#N/A</v>
      </c>
      <c r="L828" s="5" t="e">
        <f t="shared" si="162"/>
        <v>#N/A</v>
      </c>
      <c r="M828" t="e">
        <f t="shared" si="163"/>
        <v>#REF!</v>
      </c>
      <c r="N828" s="18" t="e">
        <f t="shared" si="164"/>
        <v>#N/A</v>
      </c>
    </row>
    <row r="829" spans="3:14" x14ac:dyDescent="0.25">
      <c r="C829" s="5" t="e">
        <f t="shared" si="154"/>
        <v>#N/A</v>
      </c>
      <c r="D829" s="5" t="e">
        <f t="shared" si="155"/>
        <v>#N/A</v>
      </c>
      <c r="E829" s="70"/>
      <c r="F829" s="5" t="e">
        <f t="shared" si="156"/>
        <v>#N/A</v>
      </c>
      <c r="G829" s="5" t="e">
        <f t="shared" si="157"/>
        <v>#N/A</v>
      </c>
      <c r="H829" s="70" t="e">
        <f t="shared" si="158"/>
        <v>#N/A</v>
      </c>
      <c r="I829" s="5" t="str">
        <f t="shared" si="159"/>
        <v/>
      </c>
      <c r="J829" s="5" t="e">
        <f t="shared" si="160"/>
        <v>#N/A</v>
      </c>
      <c r="K829" s="5" t="e">
        <f t="shared" si="161"/>
        <v>#N/A</v>
      </c>
      <c r="L829" s="5" t="e">
        <f t="shared" si="162"/>
        <v>#N/A</v>
      </c>
      <c r="M829" t="e">
        <f t="shared" si="163"/>
        <v>#REF!</v>
      </c>
      <c r="N829" s="18" t="e">
        <f t="shared" si="164"/>
        <v>#N/A</v>
      </c>
    </row>
    <row r="830" spans="3:14" x14ac:dyDescent="0.25">
      <c r="C830" s="5" t="e">
        <f t="shared" si="154"/>
        <v>#N/A</v>
      </c>
      <c r="D830" s="5" t="e">
        <f t="shared" si="155"/>
        <v>#N/A</v>
      </c>
      <c r="E830" s="70"/>
      <c r="F830" s="5" t="e">
        <f t="shared" si="156"/>
        <v>#N/A</v>
      </c>
      <c r="G830" s="5" t="e">
        <f t="shared" si="157"/>
        <v>#N/A</v>
      </c>
      <c r="H830" s="70" t="e">
        <f t="shared" si="158"/>
        <v>#N/A</v>
      </c>
      <c r="I830" s="5" t="str">
        <f t="shared" si="159"/>
        <v/>
      </c>
      <c r="J830" s="5" t="e">
        <f t="shared" si="160"/>
        <v>#N/A</v>
      </c>
      <c r="K830" s="5" t="e">
        <f t="shared" si="161"/>
        <v>#N/A</v>
      </c>
      <c r="L830" s="5" t="e">
        <f t="shared" si="162"/>
        <v>#N/A</v>
      </c>
      <c r="M830" t="e">
        <f t="shared" si="163"/>
        <v>#REF!</v>
      </c>
      <c r="N830" s="18" t="e">
        <f t="shared" si="164"/>
        <v>#N/A</v>
      </c>
    </row>
    <row r="831" spans="3:14" x14ac:dyDescent="0.25">
      <c r="C831" s="5" t="e">
        <f t="shared" si="154"/>
        <v>#N/A</v>
      </c>
      <c r="D831" s="5" t="e">
        <f t="shared" si="155"/>
        <v>#N/A</v>
      </c>
      <c r="E831" s="70"/>
      <c r="F831" s="5" t="e">
        <f t="shared" si="156"/>
        <v>#N/A</v>
      </c>
      <c r="G831" s="5" t="e">
        <f t="shared" si="157"/>
        <v>#N/A</v>
      </c>
      <c r="H831" s="70" t="e">
        <f t="shared" si="158"/>
        <v>#N/A</v>
      </c>
      <c r="I831" s="5" t="str">
        <f t="shared" si="159"/>
        <v/>
      </c>
      <c r="J831" s="5" t="e">
        <f t="shared" si="160"/>
        <v>#N/A</v>
      </c>
      <c r="K831" s="5" t="e">
        <f t="shared" si="161"/>
        <v>#N/A</v>
      </c>
      <c r="L831" s="5" t="e">
        <f t="shared" si="162"/>
        <v>#N/A</v>
      </c>
      <c r="M831" t="e">
        <f t="shared" si="163"/>
        <v>#REF!</v>
      </c>
      <c r="N831" s="18" t="e">
        <f t="shared" si="164"/>
        <v>#N/A</v>
      </c>
    </row>
    <row r="832" spans="3:14" x14ac:dyDescent="0.25">
      <c r="C832" s="5" t="e">
        <f t="shared" si="154"/>
        <v>#N/A</v>
      </c>
      <c r="D832" s="5" t="e">
        <f t="shared" si="155"/>
        <v>#N/A</v>
      </c>
      <c r="E832" s="70"/>
      <c r="F832" s="5" t="e">
        <f t="shared" si="156"/>
        <v>#N/A</v>
      </c>
      <c r="G832" s="5" t="e">
        <f t="shared" si="157"/>
        <v>#N/A</v>
      </c>
      <c r="H832" s="70" t="e">
        <f t="shared" si="158"/>
        <v>#N/A</v>
      </c>
      <c r="I832" s="5" t="str">
        <f t="shared" si="159"/>
        <v/>
      </c>
      <c r="J832" s="5" t="e">
        <f t="shared" si="160"/>
        <v>#N/A</v>
      </c>
      <c r="K832" s="5" t="e">
        <f t="shared" si="161"/>
        <v>#N/A</v>
      </c>
      <c r="L832" s="5" t="e">
        <f t="shared" si="162"/>
        <v>#N/A</v>
      </c>
      <c r="M832" t="e">
        <f t="shared" si="163"/>
        <v>#REF!</v>
      </c>
      <c r="N832" s="18" t="e">
        <f t="shared" si="164"/>
        <v>#N/A</v>
      </c>
    </row>
    <row r="833" spans="3:14" x14ac:dyDescent="0.25">
      <c r="C833" s="5" t="e">
        <f t="shared" si="154"/>
        <v>#N/A</v>
      </c>
      <c r="D833" s="5" t="e">
        <f t="shared" si="155"/>
        <v>#N/A</v>
      </c>
      <c r="E833" s="70"/>
      <c r="F833" s="5" t="e">
        <f t="shared" si="156"/>
        <v>#N/A</v>
      </c>
      <c r="G833" s="5" t="e">
        <f t="shared" si="157"/>
        <v>#N/A</v>
      </c>
      <c r="H833" s="70" t="e">
        <f t="shared" si="158"/>
        <v>#N/A</v>
      </c>
      <c r="I833" s="5" t="str">
        <f t="shared" si="159"/>
        <v/>
      </c>
      <c r="J833" s="5" t="e">
        <f t="shared" si="160"/>
        <v>#N/A</v>
      </c>
      <c r="K833" s="5" t="e">
        <f t="shared" si="161"/>
        <v>#N/A</v>
      </c>
      <c r="L833" s="5" t="e">
        <f t="shared" si="162"/>
        <v>#N/A</v>
      </c>
      <c r="M833" t="e">
        <f t="shared" si="163"/>
        <v>#REF!</v>
      </c>
      <c r="N833" s="18" t="e">
        <f t="shared" si="164"/>
        <v>#N/A</v>
      </c>
    </row>
    <row r="834" spans="3:14" x14ac:dyDescent="0.25">
      <c r="C834" s="5" t="e">
        <f t="shared" si="154"/>
        <v>#N/A</v>
      </c>
      <c r="D834" s="5" t="e">
        <f t="shared" si="155"/>
        <v>#N/A</v>
      </c>
      <c r="E834" s="70"/>
      <c r="F834" s="5" t="e">
        <f t="shared" si="156"/>
        <v>#N/A</v>
      </c>
      <c r="G834" s="5" t="e">
        <f t="shared" si="157"/>
        <v>#N/A</v>
      </c>
      <c r="H834" s="70" t="e">
        <f t="shared" si="158"/>
        <v>#N/A</v>
      </c>
      <c r="I834" s="5" t="str">
        <f t="shared" si="159"/>
        <v/>
      </c>
      <c r="J834" s="5" t="e">
        <f t="shared" si="160"/>
        <v>#N/A</v>
      </c>
      <c r="K834" s="5" t="e">
        <f t="shared" si="161"/>
        <v>#N/A</v>
      </c>
      <c r="L834" s="5" t="e">
        <f t="shared" si="162"/>
        <v>#N/A</v>
      </c>
      <c r="M834" t="e">
        <f t="shared" si="163"/>
        <v>#REF!</v>
      </c>
      <c r="N834" s="18" t="e">
        <f t="shared" si="164"/>
        <v>#N/A</v>
      </c>
    </row>
    <row r="835" spans="3:14" x14ac:dyDescent="0.25">
      <c r="C835" s="5" t="e">
        <f t="shared" ref="C835:C898" si="165">VLOOKUP(ROW(833:833),Разбивка_нумерация_5,2,FALSE)</f>
        <v>#N/A</v>
      </c>
      <c r="D835" s="5" t="e">
        <f t="shared" ref="D835:D898" si="166">VLOOKUP(ROW(833:833),Разбивка_нумерация_5,4,FALSE)</f>
        <v>#N/A</v>
      </c>
      <c r="E835" s="70"/>
      <c r="F835" s="5" t="e">
        <f t="shared" ref="F835:F898" si="167">VLOOKUP(ROW(833:833),Разбивка_нумерация_5,16,FALSE)</f>
        <v>#N/A</v>
      </c>
      <c r="G835" s="5" t="e">
        <f t="shared" si="157"/>
        <v>#N/A</v>
      </c>
      <c r="H835" s="70" t="e">
        <f t="shared" si="158"/>
        <v>#N/A</v>
      </c>
      <c r="I835" s="5" t="str">
        <f t="shared" si="159"/>
        <v/>
      </c>
      <c r="J835" s="5" t="e">
        <f t="shared" si="160"/>
        <v>#N/A</v>
      </c>
      <c r="K835" s="5" t="e">
        <f t="shared" si="161"/>
        <v>#N/A</v>
      </c>
      <c r="L835" s="5" t="e">
        <f t="shared" si="162"/>
        <v>#N/A</v>
      </c>
      <c r="M835" t="e">
        <f t="shared" si="163"/>
        <v>#REF!</v>
      </c>
      <c r="N835" s="18" t="e">
        <f t="shared" si="164"/>
        <v>#N/A</v>
      </c>
    </row>
    <row r="836" spans="3:14" x14ac:dyDescent="0.25">
      <c r="C836" s="5" t="e">
        <f t="shared" si="165"/>
        <v>#N/A</v>
      </c>
      <c r="D836" s="5" t="e">
        <f t="shared" si="166"/>
        <v>#N/A</v>
      </c>
      <c r="E836" s="70"/>
      <c r="F836" s="5" t="e">
        <f t="shared" si="167"/>
        <v>#N/A</v>
      </c>
      <c r="G836" s="5" t="e">
        <f t="shared" si="157"/>
        <v>#N/A</v>
      </c>
      <c r="H836" s="70" t="e">
        <f t="shared" si="158"/>
        <v>#N/A</v>
      </c>
      <c r="I836" s="5" t="str">
        <f t="shared" si="159"/>
        <v/>
      </c>
      <c r="J836" s="5" t="e">
        <f t="shared" si="160"/>
        <v>#N/A</v>
      </c>
      <c r="K836" s="5" t="e">
        <f t="shared" si="161"/>
        <v>#N/A</v>
      </c>
      <c r="L836" s="5" t="e">
        <f t="shared" si="162"/>
        <v>#N/A</v>
      </c>
      <c r="M836" t="e">
        <f t="shared" si="163"/>
        <v>#REF!</v>
      </c>
      <c r="N836" s="18" t="e">
        <f t="shared" si="164"/>
        <v>#N/A</v>
      </c>
    </row>
    <row r="837" spans="3:14" x14ac:dyDescent="0.25">
      <c r="C837" s="5" t="e">
        <f t="shared" si="165"/>
        <v>#N/A</v>
      </c>
      <c r="D837" s="5" t="e">
        <f t="shared" si="166"/>
        <v>#N/A</v>
      </c>
      <c r="E837" s="70"/>
      <c r="F837" s="5" t="e">
        <f t="shared" si="167"/>
        <v>#N/A</v>
      </c>
      <c r="G837" s="5" t="e">
        <f t="shared" si="157"/>
        <v>#N/A</v>
      </c>
      <c r="H837" s="70" t="e">
        <f t="shared" si="158"/>
        <v>#N/A</v>
      </c>
      <c r="I837" s="5" t="str">
        <f t="shared" si="159"/>
        <v/>
      </c>
      <c r="J837" s="5" t="e">
        <f t="shared" si="160"/>
        <v>#N/A</v>
      </c>
      <c r="K837" s="5" t="e">
        <f t="shared" si="161"/>
        <v>#N/A</v>
      </c>
      <c r="L837" s="5" t="e">
        <f t="shared" si="162"/>
        <v>#N/A</v>
      </c>
      <c r="M837" t="e">
        <f t="shared" si="163"/>
        <v>#REF!</v>
      </c>
      <c r="N837" s="18" t="e">
        <f t="shared" si="164"/>
        <v>#N/A</v>
      </c>
    </row>
    <row r="838" spans="3:14" x14ac:dyDescent="0.25">
      <c r="C838" s="5" t="e">
        <f t="shared" si="165"/>
        <v>#N/A</v>
      </c>
      <c r="D838" s="5" t="e">
        <f t="shared" si="166"/>
        <v>#N/A</v>
      </c>
      <c r="E838" s="70"/>
      <c r="F838" s="5" t="e">
        <f t="shared" si="167"/>
        <v>#N/A</v>
      </c>
      <c r="G838" s="5" t="e">
        <f t="shared" si="157"/>
        <v>#N/A</v>
      </c>
      <c r="H838" s="70" t="e">
        <f t="shared" si="158"/>
        <v>#N/A</v>
      </c>
      <c r="I838" s="5" t="str">
        <f t="shared" si="159"/>
        <v/>
      </c>
      <c r="J838" s="5" t="e">
        <f t="shared" si="160"/>
        <v>#N/A</v>
      </c>
      <c r="K838" s="5" t="e">
        <f t="shared" si="161"/>
        <v>#N/A</v>
      </c>
      <c r="L838" s="5" t="e">
        <f t="shared" si="162"/>
        <v>#N/A</v>
      </c>
      <c r="M838" t="e">
        <f t="shared" si="163"/>
        <v>#REF!</v>
      </c>
      <c r="N838" s="18" t="e">
        <f t="shared" si="164"/>
        <v>#N/A</v>
      </c>
    </row>
    <row r="839" spans="3:14" x14ac:dyDescent="0.25">
      <c r="C839" s="5" t="e">
        <f t="shared" si="165"/>
        <v>#N/A</v>
      </c>
      <c r="D839" s="5" t="e">
        <f t="shared" si="166"/>
        <v>#N/A</v>
      </c>
      <c r="E839" s="70"/>
      <c r="F839" s="5" t="e">
        <f t="shared" si="167"/>
        <v>#N/A</v>
      </c>
      <c r="G839" s="5" t="e">
        <f t="shared" si="157"/>
        <v>#N/A</v>
      </c>
      <c r="H839" s="70" t="e">
        <f t="shared" si="158"/>
        <v>#N/A</v>
      </c>
      <c r="I839" s="5" t="str">
        <f t="shared" si="159"/>
        <v/>
      </c>
      <c r="J839" s="5" t="e">
        <f t="shared" si="160"/>
        <v>#N/A</v>
      </c>
      <c r="K839" s="5" t="e">
        <f t="shared" si="161"/>
        <v>#N/A</v>
      </c>
      <c r="L839" s="5" t="e">
        <f t="shared" si="162"/>
        <v>#N/A</v>
      </c>
      <c r="M839" t="e">
        <f t="shared" si="163"/>
        <v>#REF!</v>
      </c>
      <c r="N839" s="18" t="e">
        <f t="shared" si="164"/>
        <v>#N/A</v>
      </c>
    </row>
    <row r="840" spans="3:14" x14ac:dyDescent="0.25">
      <c r="C840" s="5" t="e">
        <f t="shared" si="165"/>
        <v>#N/A</v>
      </c>
      <c r="D840" s="5" t="e">
        <f t="shared" si="166"/>
        <v>#N/A</v>
      </c>
      <c r="E840" s="70"/>
      <c r="F840" s="5" t="e">
        <f t="shared" si="167"/>
        <v>#N/A</v>
      </c>
      <c r="G840" s="5" t="e">
        <f t="shared" si="157"/>
        <v>#N/A</v>
      </c>
      <c r="H840" s="70" t="e">
        <f t="shared" si="158"/>
        <v>#N/A</v>
      </c>
      <c r="I840" s="5" t="str">
        <f t="shared" si="159"/>
        <v/>
      </c>
      <c r="J840" s="5" t="e">
        <f t="shared" si="160"/>
        <v>#N/A</v>
      </c>
      <c r="K840" s="5" t="e">
        <f t="shared" si="161"/>
        <v>#N/A</v>
      </c>
      <c r="L840" s="5" t="e">
        <f t="shared" si="162"/>
        <v>#N/A</v>
      </c>
      <c r="M840" t="e">
        <f t="shared" si="163"/>
        <v>#REF!</v>
      </c>
      <c r="N840" s="18" t="e">
        <f t="shared" si="164"/>
        <v>#N/A</v>
      </c>
    </row>
    <row r="841" spans="3:14" x14ac:dyDescent="0.25">
      <c r="C841" s="5" t="e">
        <f t="shared" si="165"/>
        <v>#N/A</v>
      </c>
      <c r="D841" s="5" t="e">
        <f t="shared" si="166"/>
        <v>#N/A</v>
      </c>
      <c r="E841" s="70"/>
      <c r="F841" s="5" t="e">
        <f t="shared" si="167"/>
        <v>#N/A</v>
      </c>
      <c r="G841" s="5" t="e">
        <f t="shared" si="157"/>
        <v>#N/A</v>
      </c>
      <c r="H841" s="70" t="e">
        <f t="shared" si="158"/>
        <v>#N/A</v>
      </c>
      <c r="I841" s="5" t="str">
        <f t="shared" si="159"/>
        <v/>
      </c>
      <c r="J841" s="5" t="e">
        <f t="shared" si="160"/>
        <v>#N/A</v>
      </c>
      <c r="K841" s="5" t="e">
        <f t="shared" si="161"/>
        <v>#N/A</v>
      </c>
      <c r="L841" s="5" t="e">
        <f t="shared" si="162"/>
        <v>#N/A</v>
      </c>
      <c r="M841" t="e">
        <f t="shared" si="163"/>
        <v>#REF!</v>
      </c>
      <c r="N841" s="18" t="e">
        <f t="shared" si="164"/>
        <v>#N/A</v>
      </c>
    </row>
    <row r="842" spans="3:14" x14ac:dyDescent="0.25">
      <c r="C842" s="5" t="e">
        <f t="shared" si="165"/>
        <v>#N/A</v>
      </c>
      <c r="D842" s="5" t="e">
        <f t="shared" si="166"/>
        <v>#N/A</v>
      </c>
      <c r="E842" s="70"/>
      <c r="F842" s="5" t="e">
        <f t="shared" si="167"/>
        <v>#N/A</v>
      </c>
      <c r="G842" s="5" t="e">
        <f t="shared" si="157"/>
        <v>#N/A</v>
      </c>
      <c r="H842" s="70" t="e">
        <f t="shared" si="158"/>
        <v>#N/A</v>
      </c>
      <c r="I842" s="5" t="str">
        <f t="shared" si="159"/>
        <v/>
      </c>
      <c r="J842" s="5" t="e">
        <f t="shared" si="160"/>
        <v>#N/A</v>
      </c>
      <c r="K842" s="5" t="e">
        <f t="shared" si="161"/>
        <v>#N/A</v>
      </c>
      <c r="L842" s="5" t="e">
        <f t="shared" si="162"/>
        <v>#N/A</v>
      </c>
      <c r="M842" t="e">
        <f t="shared" si="163"/>
        <v>#REF!</v>
      </c>
      <c r="N842" s="18" t="e">
        <f t="shared" si="164"/>
        <v>#N/A</v>
      </c>
    </row>
    <row r="843" spans="3:14" x14ac:dyDescent="0.25">
      <c r="C843" s="5" t="e">
        <f t="shared" si="165"/>
        <v>#N/A</v>
      </c>
      <c r="D843" s="5" t="e">
        <f t="shared" si="166"/>
        <v>#N/A</v>
      </c>
      <c r="E843" s="70"/>
      <c r="F843" s="5" t="e">
        <f t="shared" si="167"/>
        <v>#N/A</v>
      </c>
      <c r="G843" s="5" t="e">
        <f t="shared" si="157"/>
        <v>#N/A</v>
      </c>
      <c r="H843" s="70" t="e">
        <f t="shared" si="158"/>
        <v>#N/A</v>
      </c>
      <c r="I843" s="5" t="str">
        <f t="shared" si="159"/>
        <v/>
      </c>
      <c r="J843" s="5" t="e">
        <f t="shared" si="160"/>
        <v>#N/A</v>
      </c>
      <c r="K843" s="5" t="e">
        <f t="shared" si="161"/>
        <v>#N/A</v>
      </c>
      <c r="L843" s="5" t="e">
        <f t="shared" si="162"/>
        <v>#N/A</v>
      </c>
      <c r="M843" t="e">
        <f t="shared" si="163"/>
        <v>#REF!</v>
      </c>
      <c r="N843" s="18" t="e">
        <f t="shared" si="164"/>
        <v>#N/A</v>
      </c>
    </row>
    <row r="844" spans="3:14" x14ac:dyDescent="0.25">
      <c r="C844" s="5" t="e">
        <f t="shared" si="165"/>
        <v>#N/A</v>
      </c>
      <c r="D844" s="5" t="e">
        <f t="shared" si="166"/>
        <v>#N/A</v>
      </c>
      <c r="E844" s="70"/>
      <c r="F844" s="5" t="e">
        <f t="shared" si="167"/>
        <v>#N/A</v>
      </c>
      <c r="G844" s="5" t="e">
        <f t="shared" si="157"/>
        <v>#N/A</v>
      </c>
      <c r="H844" s="70" t="e">
        <f t="shared" si="158"/>
        <v>#N/A</v>
      </c>
      <c r="I844" s="5" t="str">
        <f t="shared" si="159"/>
        <v/>
      </c>
      <c r="J844" s="5" t="e">
        <f t="shared" si="160"/>
        <v>#N/A</v>
      </c>
      <c r="K844" s="5" t="e">
        <f t="shared" si="161"/>
        <v>#N/A</v>
      </c>
      <c r="L844" s="5" t="e">
        <f t="shared" si="162"/>
        <v>#N/A</v>
      </c>
      <c r="M844" t="e">
        <f t="shared" si="163"/>
        <v>#REF!</v>
      </c>
      <c r="N844" s="18" t="e">
        <f t="shared" si="164"/>
        <v>#N/A</v>
      </c>
    </row>
    <row r="845" spans="3:14" x14ac:dyDescent="0.25">
      <c r="C845" s="5" t="e">
        <f t="shared" si="165"/>
        <v>#N/A</v>
      </c>
      <c r="D845" s="5" t="e">
        <f t="shared" si="166"/>
        <v>#N/A</v>
      </c>
      <c r="E845" s="70"/>
      <c r="F845" s="5" t="e">
        <f t="shared" si="167"/>
        <v>#N/A</v>
      </c>
      <c r="G845" s="5" t="e">
        <f t="shared" si="157"/>
        <v>#N/A</v>
      </c>
      <c r="H845" s="70" t="e">
        <f t="shared" si="158"/>
        <v>#N/A</v>
      </c>
      <c r="I845" s="5" t="str">
        <f t="shared" si="159"/>
        <v/>
      </c>
      <c r="J845" s="5" t="e">
        <f t="shared" si="160"/>
        <v>#N/A</v>
      </c>
      <c r="K845" s="5" t="e">
        <f t="shared" si="161"/>
        <v>#N/A</v>
      </c>
      <c r="L845" s="5" t="e">
        <f t="shared" si="162"/>
        <v>#N/A</v>
      </c>
      <c r="M845" t="e">
        <f t="shared" si="163"/>
        <v>#REF!</v>
      </c>
      <c r="N845" s="18" t="e">
        <f t="shared" si="164"/>
        <v>#N/A</v>
      </c>
    </row>
    <row r="846" spans="3:14" x14ac:dyDescent="0.25">
      <c r="C846" s="5" t="e">
        <f t="shared" si="165"/>
        <v>#N/A</v>
      </c>
      <c r="D846" s="5" t="e">
        <f t="shared" si="166"/>
        <v>#N/A</v>
      </c>
      <c r="E846" s="70"/>
      <c r="F846" s="5" t="e">
        <f t="shared" si="167"/>
        <v>#N/A</v>
      </c>
      <c r="G846" s="5" t="e">
        <f t="shared" si="157"/>
        <v>#N/A</v>
      </c>
      <c r="H846" s="70" t="e">
        <f t="shared" si="158"/>
        <v>#N/A</v>
      </c>
      <c r="I846" s="5" t="str">
        <f t="shared" si="159"/>
        <v/>
      </c>
      <c r="J846" s="5" t="e">
        <f t="shared" si="160"/>
        <v>#N/A</v>
      </c>
      <c r="K846" s="5" t="e">
        <f t="shared" si="161"/>
        <v>#N/A</v>
      </c>
      <c r="L846" s="5" t="e">
        <f t="shared" si="162"/>
        <v>#N/A</v>
      </c>
      <c r="M846" t="e">
        <f t="shared" si="163"/>
        <v>#REF!</v>
      </c>
      <c r="N846" s="18" t="e">
        <f t="shared" si="164"/>
        <v>#N/A</v>
      </c>
    </row>
    <row r="847" spans="3:14" x14ac:dyDescent="0.25">
      <c r="C847" s="5" t="e">
        <f t="shared" si="165"/>
        <v>#N/A</v>
      </c>
      <c r="D847" s="5" t="e">
        <f t="shared" si="166"/>
        <v>#N/A</v>
      </c>
      <c r="E847" s="70"/>
      <c r="F847" s="5" t="e">
        <f t="shared" si="167"/>
        <v>#N/A</v>
      </c>
      <c r="G847" s="5" t="e">
        <f t="shared" si="157"/>
        <v>#N/A</v>
      </c>
      <c r="H847" s="70" t="e">
        <f t="shared" si="158"/>
        <v>#N/A</v>
      </c>
      <c r="I847" s="5" t="str">
        <f t="shared" si="159"/>
        <v/>
      </c>
      <c r="J847" s="5" t="e">
        <f t="shared" si="160"/>
        <v>#N/A</v>
      </c>
      <c r="K847" s="5" t="e">
        <f t="shared" si="161"/>
        <v>#N/A</v>
      </c>
      <c r="L847" s="5" t="e">
        <f t="shared" si="162"/>
        <v>#N/A</v>
      </c>
      <c r="M847" t="e">
        <f t="shared" si="163"/>
        <v>#REF!</v>
      </c>
      <c r="N847" s="18" t="e">
        <f t="shared" si="164"/>
        <v>#N/A</v>
      </c>
    </row>
    <row r="848" spans="3:14" x14ac:dyDescent="0.25">
      <c r="C848" s="5" t="e">
        <f t="shared" si="165"/>
        <v>#N/A</v>
      </c>
      <c r="D848" s="5" t="e">
        <f t="shared" si="166"/>
        <v>#N/A</v>
      </c>
      <c r="E848" s="70"/>
      <c r="F848" s="5" t="e">
        <f t="shared" si="167"/>
        <v>#N/A</v>
      </c>
      <c r="G848" s="5" t="e">
        <f t="shared" si="157"/>
        <v>#N/A</v>
      </c>
      <c r="H848" s="70" t="e">
        <f t="shared" si="158"/>
        <v>#N/A</v>
      </c>
      <c r="I848" s="5" t="str">
        <f t="shared" si="159"/>
        <v/>
      </c>
      <c r="J848" s="5" t="e">
        <f t="shared" si="160"/>
        <v>#N/A</v>
      </c>
      <c r="K848" s="5" t="e">
        <f t="shared" si="161"/>
        <v>#N/A</v>
      </c>
      <c r="L848" s="5" t="e">
        <f t="shared" si="162"/>
        <v>#N/A</v>
      </c>
      <c r="M848" t="e">
        <f t="shared" si="163"/>
        <v>#REF!</v>
      </c>
      <c r="N848" s="18" t="e">
        <f t="shared" si="164"/>
        <v>#N/A</v>
      </c>
    </row>
    <row r="849" spans="3:14" x14ac:dyDescent="0.25">
      <c r="C849" s="5" t="e">
        <f t="shared" si="165"/>
        <v>#N/A</v>
      </c>
      <c r="D849" s="5" t="e">
        <f t="shared" si="166"/>
        <v>#N/A</v>
      </c>
      <c r="E849" s="70"/>
      <c r="F849" s="5" t="e">
        <f t="shared" si="167"/>
        <v>#N/A</v>
      </c>
      <c r="G849" s="5" t="e">
        <f t="shared" si="157"/>
        <v>#N/A</v>
      </c>
      <c r="H849" s="70" t="e">
        <f t="shared" si="158"/>
        <v>#N/A</v>
      </c>
      <c r="I849" s="5" t="str">
        <f t="shared" si="159"/>
        <v/>
      </c>
      <c r="J849" s="5" t="e">
        <f t="shared" si="160"/>
        <v>#N/A</v>
      </c>
      <c r="K849" s="5" t="e">
        <f t="shared" si="161"/>
        <v>#N/A</v>
      </c>
      <c r="L849" s="5" t="e">
        <f t="shared" si="162"/>
        <v>#N/A</v>
      </c>
      <c r="M849" t="e">
        <f t="shared" si="163"/>
        <v>#REF!</v>
      </c>
      <c r="N849" s="18" t="e">
        <f t="shared" si="164"/>
        <v>#N/A</v>
      </c>
    </row>
    <row r="850" spans="3:14" x14ac:dyDescent="0.25">
      <c r="C850" s="5" t="e">
        <f t="shared" si="165"/>
        <v>#N/A</v>
      </c>
      <c r="D850" s="5" t="e">
        <f t="shared" si="166"/>
        <v>#N/A</v>
      </c>
      <c r="E850" s="70"/>
      <c r="F850" s="5" t="e">
        <f t="shared" si="167"/>
        <v>#N/A</v>
      </c>
      <c r="G850" s="5" t="e">
        <f t="shared" si="157"/>
        <v>#N/A</v>
      </c>
      <c r="H850" s="70" t="e">
        <f t="shared" si="158"/>
        <v>#N/A</v>
      </c>
      <c r="I850" s="5" t="str">
        <f t="shared" si="159"/>
        <v/>
      </c>
      <c r="J850" s="5" t="e">
        <f t="shared" si="160"/>
        <v>#N/A</v>
      </c>
      <c r="K850" s="5" t="e">
        <f t="shared" si="161"/>
        <v>#N/A</v>
      </c>
      <c r="L850" s="5" t="e">
        <f t="shared" si="162"/>
        <v>#N/A</v>
      </c>
      <c r="M850" t="e">
        <f t="shared" si="163"/>
        <v>#REF!</v>
      </c>
      <c r="N850" s="18" t="e">
        <f t="shared" si="164"/>
        <v>#N/A</v>
      </c>
    </row>
    <row r="851" spans="3:14" x14ac:dyDescent="0.25">
      <c r="C851" s="5" t="e">
        <f t="shared" si="165"/>
        <v>#N/A</v>
      </c>
      <c r="D851" s="5" t="e">
        <f t="shared" si="166"/>
        <v>#N/A</v>
      </c>
      <c r="E851" s="70"/>
      <c r="F851" s="5" t="e">
        <f t="shared" si="167"/>
        <v>#N/A</v>
      </c>
      <c r="G851" s="5" t="e">
        <f t="shared" si="157"/>
        <v>#N/A</v>
      </c>
      <c r="H851" s="70" t="e">
        <f t="shared" si="158"/>
        <v>#N/A</v>
      </c>
      <c r="I851" s="5" t="str">
        <f t="shared" si="159"/>
        <v/>
      </c>
      <c r="J851" s="5" t="e">
        <f t="shared" si="160"/>
        <v>#N/A</v>
      </c>
      <c r="K851" s="5" t="e">
        <f t="shared" si="161"/>
        <v>#N/A</v>
      </c>
      <c r="L851" s="5" t="e">
        <f t="shared" si="162"/>
        <v>#N/A</v>
      </c>
      <c r="M851" t="e">
        <f t="shared" si="163"/>
        <v>#REF!</v>
      </c>
      <c r="N851" s="18" t="e">
        <f t="shared" si="164"/>
        <v>#N/A</v>
      </c>
    </row>
    <row r="852" spans="3:14" x14ac:dyDescent="0.25">
      <c r="C852" s="5" t="e">
        <f t="shared" si="165"/>
        <v>#N/A</v>
      </c>
      <c r="D852" s="5" t="e">
        <f t="shared" si="166"/>
        <v>#N/A</v>
      </c>
      <c r="E852" s="70"/>
      <c r="F852" s="5" t="e">
        <f t="shared" si="167"/>
        <v>#N/A</v>
      </c>
      <c r="G852" s="5" t="e">
        <f t="shared" si="157"/>
        <v>#N/A</v>
      </c>
      <c r="H852" s="70" t="e">
        <f t="shared" si="158"/>
        <v>#N/A</v>
      </c>
      <c r="I852" s="5" t="str">
        <f t="shared" si="159"/>
        <v/>
      </c>
      <c r="J852" s="5" t="e">
        <f t="shared" si="160"/>
        <v>#N/A</v>
      </c>
      <c r="K852" s="5" t="e">
        <f t="shared" si="161"/>
        <v>#N/A</v>
      </c>
      <c r="L852" s="5" t="e">
        <f t="shared" si="162"/>
        <v>#N/A</v>
      </c>
      <c r="M852" t="e">
        <f t="shared" si="163"/>
        <v>#REF!</v>
      </c>
      <c r="N852" s="18" t="e">
        <f t="shared" si="164"/>
        <v>#N/A</v>
      </c>
    </row>
    <row r="853" spans="3:14" x14ac:dyDescent="0.25">
      <c r="C853" s="5" t="e">
        <f t="shared" si="165"/>
        <v>#N/A</v>
      </c>
      <c r="D853" s="5" t="e">
        <f t="shared" si="166"/>
        <v>#N/A</v>
      </c>
      <c r="E853" s="70"/>
      <c r="F853" s="5" t="e">
        <f t="shared" si="167"/>
        <v>#N/A</v>
      </c>
      <c r="G853" s="5" t="e">
        <f t="shared" si="157"/>
        <v>#N/A</v>
      </c>
      <c r="H853" s="70" t="e">
        <f t="shared" si="158"/>
        <v>#N/A</v>
      </c>
      <c r="I853" s="5" t="str">
        <f t="shared" si="159"/>
        <v/>
      </c>
      <c r="J853" s="5" t="e">
        <f t="shared" si="160"/>
        <v>#N/A</v>
      </c>
      <c r="K853" s="5" t="e">
        <f t="shared" si="161"/>
        <v>#N/A</v>
      </c>
      <c r="L853" s="5" t="e">
        <f t="shared" si="162"/>
        <v>#N/A</v>
      </c>
      <c r="M853" t="e">
        <f t="shared" si="163"/>
        <v>#REF!</v>
      </c>
      <c r="N853" s="18" t="e">
        <f t="shared" si="164"/>
        <v>#N/A</v>
      </c>
    </row>
    <row r="854" spans="3:14" x14ac:dyDescent="0.25">
      <c r="C854" s="5" t="e">
        <f t="shared" si="165"/>
        <v>#N/A</v>
      </c>
      <c r="D854" s="5" t="e">
        <f t="shared" si="166"/>
        <v>#N/A</v>
      </c>
      <c r="E854" s="70"/>
      <c r="F854" s="5" t="e">
        <f t="shared" si="167"/>
        <v>#N/A</v>
      </c>
      <c r="G854" s="5" t="e">
        <f t="shared" si="157"/>
        <v>#N/A</v>
      </c>
      <c r="H854" s="70" t="e">
        <f t="shared" si="158"/>
        <v>#N/A</v>
      </c>
      <c r="I854" s="5" t="str">
        <f t="shared" si="159"/>
        <v/>
      </c>
      <c r="J854" s="5" t="e">
        <f t="shared" si="160"/>
        <v>#N/A</v>
      </c>
      <c r="K854" s="5" t="e">
        <f t="shared" si="161"/>
        <v>#N/A</v>
      </c>
      <c r="L854" s="5" t="e">
        <f t="shared" si="162"/>
        <v>#N/A</v>
      </c>
      <c r="M854" t="e">
        <f t="shared" si="163"/>
        <v>#REF!</v>
      </c>
      <c r="N854" s="18" t="e">
        <f t="shared" si="164"/>
        <v>#N/A</v>
      </c>
    </row>
    <row r="855" spans="3:14" x14ac:dyDescent="0.25">
      <c r="C855" s="5" t="e">
        <f t="shared" si="165"/>
        <v>#N/A</v>
      </c>
      <c r="D855" s="5" t="e">
        <f t="shared" si="166"/>
        <v>#N/A</v>
      </c>
      <c r="E855" s="70"/>
      <c r="F855" s="5" t="e">
        <f t="shared" si="167"/>
        <v>#N/A</v>
      </c>
      <c r="G855" s="5" t="e">
        <f t="shared" si="157"/>
        <v>#N/A</v>
      </c>
      <c r="H855" s="70" t="e">
        <f t="shared" si="158"/>
        <v>#N/A</v>
      </c>
      <c r="I855" s="5" t="str">
        <f t="shared" si="159"/>
        <v/>
      </c>
      <c r="J855" s="5" t="e">
        <f t="shared" si="160"/>
        <v>#N/A</v>
      </c>
      <c r="K855" s="5" t="e">
        <f t="shared" si="161"/>
        <v>#N/A</v>
      </c>
      <c r="L855" s="5" t="e">
        <f t="shared" si="162"/>
        <v>#N/A</v>
      </c>
      <c r="M855" t="e">
        <f t="shared" si="163"/>
        <v>#REF!</v>
      </c>
      <c r="N855" s="18" t="e">
        <f t="shared" si="164"/>
        <v>#N/A</v>
      </c>
    </row>
    <row r="856" spans="3:14" x14ac:dyDescent="0.25">
      <c r="C856" s="5" t="e">
        <f t="shared" si="165"/>
        <v>#N/A</v>
      </c>
      <c r="D856" s="5" t="e">
        <f t="shared" si="166"/>
        <v>#N/A</v>
      </c>
      <c r="E856" s="70"/>
      <c r="F856" s="5" t="e">
        <f t="shared" si="167"/>
        <v>#N/A</v>
      </c>
      <c r="G856" s="5" t="e">
        <f t="shared" si="157"/>
        <v>#N/A</v>
      </c>
      <c r="H856" s="70" t="e">
        <f t="shared" si="158"/>
        <v>#N/A</v>
      </c>
      <c r="I856" s="5" t="str">
        <f t="shared" si="159"/>
        <v/>
      </c>
      <c r="J856" s="5" t="e">
        <f t="shared" si="160"/>
        <v>#N/A</v>
      </c>
      <c r="K856" s="5" t="e">
        <f t="shared" si="161"/>
        <v>#N/A</v>
      </c>
      <c r="L856" s="5" t="e">
        <f t="shared" si="162"/>
        <v>#N/A</v>
      </c>
      <c r="M856" t="e">
        <f t="shared" si="163"/>
        <v>#REF!</v>
      </c>
      <c r="N856" s="18" t="e">
        <f t="shared" si="164"/>
        <v>#N/A</v>
      </c>
    </row>
    <row r="857" spans="3:14" x14ac:dyDescent="0.25">
      <c r="C857" s="5" t="e">
        <f t="shared" si="165"/>
        <v>#N/A</v>
      </c>
      <c r="D857" s="5" t="e">
        <f t="shared" si="166"/>
        <v>#N/A</v>
      </c>
      <c r="E857" s="70"/>
      <c r="F857" s="5" t="e">
        <f t="shared" si="167"/>
        <v>#N/A</v>
      </c>
      <c r="G857" s="5" t="e">
        <f t="shared" si="157"/>
        <v>#N/A</v>
      </c>
      <c r="H857" s="70" t="e">
        <f t="shared" si="158"/>
        <v>#N/A</v>
      </c>
      <c r="I857" s="5" t="str">
        <f t="shared" si="159"/>
        <v/>
      </c>
      <c r="J857" s="5" t="e">
        <f t="shared" si="160"/>
        <v>#N/A</v>
      </c>
      <c r="K857" s="5" t="e">
        <f t="shared" si="161"/>
        <v>#N/A</v>
      </c>
      <c r="L857" s="5" t="e">
        <f t="shared" si="162"/>
        <v>#N/A</v>
      </c>
      <c r="M857" t="e">
        <f t="shared" si="163"/>
        <v>#REF!</v>
      </c>
      <c r="N857" s="18" t="e">
        <f t="shared" si="164"/>
        <v>#N/A</v>
      </c>
    </row>
    <row r="858" spans="3:14" x14ac:dyDescent="0.25">
      <c r="C858" s="5" t="e">
        <f t="shared" si="165"/>
        <v>#N/A</v>
      </c>
      <c r="D858" s="5" t="e">
        <f t="shared" si="166"/>
        <v>#N/A</v>
      </c>
      <c r="E858" s="70"/>
      <c r="F858" s="5" t="e">
        <f t="shared" si="167"/>
        <v>#N/A</v>
      </c>
      <c r="G858" s="5" t="e">
        <f t="shared" si="157"/>
        <v>#N/A</v>
      </c>
      <c r="H858" s="70" t="e">
        <f t="shared" si="158"/>
        <v>#N/A</v>
      </c>
      <c r="I858" s="5" t="str">
        <f t="shared" si="159"/>
        <v/>
      </c>
      <c r="J858" s="5" t="e">
        <f t="shared" si="160"/>
        <v>#N/A</v>
      </c>
      <c r="K858" s="5" t="e">
        <f t="shared" si="161"/>
        <v>#N/A</v>
      </c>
      <c r="L858" s="5" t="e">
        <f t="shared" si="162"/>
        <v>#N/A</v>
      </c>
      <c r="M858" t="e">
        <f t="shared" si="163"/>
        <v>#REF!</v>
      </c>
      <c r="N858" s="18" t="e">
        <f t="shared" si="164"/>
        <v>#N/A</v>
      </c>
    </row>
    <row r="859" spans="3:14" x14ac:dyDescent="0.25">
      <c r="C859" s="5" t="e">
        <f t="shared" si="165"/>
        <v>#N/A</v>
      </c>
      <c r="D859" s="5" t="e">
        <f t="shared" si="166"/>
        <v>#N/A</v>
      </c>
      <c r="E859" s="70"/>
      <c r="F859" s="5" t="e">
        <f t="shared" si="167"/>
        <v>#N/A</v>
      </c>
      <c r="G859" s="5" t="e">
        <f t="shared" si="157"/>
        <v>#N/A</v>
      </c>
      <c r="H859" s="70" t="e">
        <f t="shared" si="158"/>
        <v>#N/A</v>
      </c>
      <c r="I859" s="5" t="str">
        <f t="shared" si="159"/>
        <v/>
      </c>
      <c r="J859" s="5" t="e">
        <f t="shared" si="160"/>
        <v>#N/A</v>
      </c>
      <c r="K859" s="5" t="e">
        <f t="shared" si="161"/>
        <v>#N/A</v>
      </c>
      <c r="L859" s="5" t="e">
        <f t="shared" si="162"/>
        <v>#N/A</v>
      </c>
      <c r="M859" t="e">
        <f t="shared" si="163"/>
        <v>#REF!</v>
      </c>
      <c r="N859" s="18" t="e">
        <f t="shared" si="164"/>
        <v>#N/A</v>
      </c>
    </row>
    <row r="860" spans="3:14" x14ac:dyDescent="0.25">
      <c r="C860" s="5" t="e">
        <f t="shared" si="165"/>
        <v>#N/A</v>
      </c>
      <c r="D860" s="5" t="e">
        <f t="shared" si="166"/>
        <v>#N/A</v>
      </c>
      <c r="E860" s="70"/>
      <c r="F860" s="5" t="e">
        <f t="shared" si="167"/>
        <v>#N/A</v>
      </c>
      <c r="G860" s="5" t="e">
        <f t="shared" si="157"/>
        <v>#N/A</v>
      </c>
      <c r="H860" s="70" t="e">
        <f t="shared" si="158"/>
        <v>#N/A</v>
      </c>
      <c r="I860" s="5" t="str">
        <f t="shared" si="159"/>
        <v/>
      </c>
      <c r="J860" s="5" t="e">
        <f t="shared" si="160"/>
        <v>#N/A</v>
      </c>
      <c r="K860" s="5" t="e">
        <f t="shared" si="161"/>
        <v>#N/A</v>
      </c>
      <c r="L860" s="5" t="e">
        <f t="shared" si="162"/>
        <v>#N/A</v>
      </c>
      <c r="M860" t="e">
        <f t="shared" si="163"/>
        <v>#REF!</v>
      </c>
      <c r="N860" s="18" t="e">
        <f t="shared" si="164"/>
        <v>#N/A</v>
      </c>
    </row>
    <row r="861" spans="3:14" x14ac:dyDescent="0.25">
      <c r="C861" s="5" t="e">
        <f t="shared" si="165"/>
        <v>#N/A</v>
      </c>
      <c r="D861" s="5" t="e">
        <f t="shared" si="166"/>
        <v>#N/A</v>
      </c>
      <c r="E861" s="70"/>
      <c r="F861" s="5" t="e">
        <f t="shared" si="167"/>
        <v>#N/A</v>
      </c>
      <c r="G861" s="5" t="e">
        <f t="shared" si="157"/>
        <v>#N/A</v>
      </c>
      <c r="H861" s="70" t="e">
        <f t="shared" si="158"/>
        <v>#N/A</v>
      </c>
      <c r="I861" s="5" t="str">
        <f t="shared" si="159"/>
        <v/>
      </c>
      <c r="J861" s="5" t="e">
        <f t="shared" si="160"/>
        <v>#N/A</v>
      </c>
      <c r="K861" s="5" t="e">
        <f t="shared" si="161"/>
        <v>#N/A</v>
      </c>
      <c r="L861" s="5" t="e">
        <f t="shared" si="162"/>
        <v>#N/A</v>
      </c>
      <c r="M861" t="e">
        <f t="shared" si="163"/>
        <v>#REF!</v>
      </c>
      <c r="N861" s="18" t="e">
        <f t="shared" si="164"/>
        <v>#N/A</v>
      </c>
    </row>
    <row r="862" spans="3:14" x14ac:dyDescent="0.25">
      <c r="C862" s="5" t="e">
        <f t="shared" si="165"/>
        <v>#N/A</v>
      </c>
      <c r="D862" s="5" t="e">
        <f t="shared" si="166"/>
        <v>#N/A</v>
      </c>
      <c r="E862" s="70"/>
      <c r="F862" s="5" t="e">
        <f t="shared" si="167"/>
        <v>#N/A</v>
      </c>
      <c r="G862" s="5" t="e">
        <f t="shared" si="157"/>
        <v>#N/A</v>
      </c>
      <c r="H862" s="70" t="e">
        <f t="shared" si="158"/>
        <v>#N/A</v>
      </c>
      <c r="I862" s="5" t="str">
        <f t="shared" si="159"/>
        <v/>
      </c>
      <c r="J862" s="5" t="e">
        <f t="shared" si="160"/>
        <v>#N/A</v>
      </c>
      <c r="K862" s="5" t="e">
        <f t="shared" si="161"/>
        <v>#N/A</v>
      </c>
      <c r="L862" s="5" t="e">
        <f t="shared" si="162"/>
        <v>#N/A</v>
      </c>
      <c r="M862" t="e">
        <f t="shared" si="163"/>
        <v>#REF!</v>
      </c>
      <c r="N862" s="18" t="e">
        <f t="shared" si="164"/>
        <v>#N/A</v>
      </c>
    </row>
    <row r="863" spans="3:14" x14ac:dyDescent="0.25">
      <c r="C863" s="5" t="e">
        <f t="shared" si="165"/>
        <v>#N/A</v>
      </c>
      <c r="D863" s="5" t="e">
        <f t="shared" si="166"/>
        <v>#N/A</v>
      </c>
      <c r="E863" s="70"/>
      <c r="F863" s="5" t="e">
        <f t="shared" si="167"/>
        <v>#N/A</v>
      </c>
      <c r="G863" s="5" t="e">
        <f t="shared" si="157"/>
        <v>#N/A</v>
      </c>
      <c r="H863" s="70" t="e">
        <f t="shared" si="158"/>
        <v>#N/A</v>
      </c>
      <c r="I863" s="5" t="str">
        <f t="shared" si="159"/>
        <v/>
      </c>
      <c r="J863" s="5" t="e">
        <f t="shared" si="160"/>
        <v>#N/A</v>
      </c>
      <c r="K863" s="5" t="e">
        <f t="shared" si="161"/>
        <v>#N/A</v>
      </c>
      <c r="L863" s="5" t="e">
        <f t="shared" si="162"/>
        <v>#N/A</v>
      </c>
      <c r="M863" t="e">
        <f t="shared" si="163"/>
        <v>#REF!</v>
      </c>
      <c r="N863" s="18" t="e">
        <f t="shared" si="164"/>
        <v>#N/A</v>
      </c>
    </row>
    <row r="864" spans="3:14" x14ac:dyDescent="0.25">
      <c r="C864" s="5" t="e">
        <f t="shared" si="165"/>
        <v>#N/A</v>
      </c>
      <c r="D864" s="5" t="e">
        <f t="shared" si="166"/>
        <v>#N/A</v>
      </c>
      <c r="E864" s="70"/>
      <c r="F864" s="5" t="e">
        <f t="shared" si="167"/>
        <v>#N/A</v>
      </c>
      <c r="G864" s="5" t="e">
        <f t="shared" si="157"/>
        <v>#N/A</v>
      </c>
      <c r="H864" s="70" t="e">
        <f t="shared" si="158"/>
        <v>#N/A</v>
      </c>
      <c r="I864" s="5" t="str">
        <f t="shared" si="159"/>
        <v/>
      </c>
      <c r="J864" s="5" t="e">
        <f t="shared" si="160"/>
        <v>#N/A</v>
      </c>
      <c r="K864" s="5" t="e">
        <f t="shared" si="161"/>
        <v>#N/A</v>
      </c>
      <c r="L864" s="5" t="e">
        <f t="shared" si="162"/>
        <v>#N/A</v>
      </c>
      <c r="M864" t="e">
        <f t="shared" si="163"/>
        <v>#REF!</v>
      </c>
      <c r="N864" s="18" t="e">
        <f t="shared" si="164"/>
        <v>#N/A</v>
      </c>
    </row>
    <row r="865" spans="3:14" x14ac:dyDescent="0.25">
      <c r="C865" s="5" t="e">
        <f t="shared" si="165"/>
        <v>#N/A</v>
      </c>
      <c r="D865" s="5" t="e">
        <f t="shared" si="166"/>
        <v>#N/A</v>
      </c>
      <c r="E865" s="70"/>
      <c r="F865" s="5" t="e">
        <f t="shared" si="167"/>
        <v>#N/A</v>
      </c>
      <c r="G865" s="5" t="e">
        <f t="shared" si="157"/>
        <v>#N/A</v>
      </c>
      <c r="H865" s="70" t="e">
        <f t="shared" si="158"/>
        <v>#N/A</v>
      </c>
      <c r="I865" s="5" t="str">
        <f t="shared" si="159"/>
        <v/>
      </c>
      <c r="J865" s="5" t="e">
        <f t="shared" si="160"/>
        <v>#N/A</v>
      </c>
      <c r="K865" s="5" t="e">
        <f t="shared" si="161"/>
        <v>#N/A</v>
      </c>
      <c r="L865" s="5" t="e">
        <f t="shared" si="162"/>
        <v>#N/A</v>
      </c>
      <c r="M865" t="e">
        <f t="shared" si="163"/>
        <v>#REF!</v>
      </c>
      <c r="N865" s="18" t="e">
        <f t="shared" si="164"/>
        <v>#N/A</v>
      </c>
    </row>
    <row r="866" spans="3:14" x14ac:dyDescent="0.25">
      <c r="C866" s="5" t="e">
        <f t="shared" si="165"/>
        <v>#N/A</v>
      </c>
      <c r="D866" s="5" t="e">
        <f t="shared" si="166"/>
        <v>#N/A</v>
      </c>
      <c r="E866" s="70"/>
      <c r="F866" s="5" t="e">
        <f t="shared" si="167"/>
        <v>#N/A</v>
      </c>
      <c r="G866" s="5" t="e">
        <f t="shared" si="157"/>
        <v>#N/A</v>
      </c>
      <c r="H866" s="70" t="e">
        <f t="shared" si="158"/>
        <v>#N/A</v>
      </c>
      <c r="I866" s="5" t="str">
        <f t="shared" si="159"/>
        <v/>
      </c>
      <c r="J866" s="5" t="e">
        <f t="shared" si="160"/>
        <v>#N/A</v>
      </c>
      <c r="K866" s="5" t="e">
        <f t="shared" si="161"/>
        <v>#N/A</v>
      </c>
      <c r="L866" s="5" t="e">
        <f t="shared" si="162"/>
        <v>#N/A</v>
      </c>
      <c r="M866" t="e">
        <f t="shared" si="163"/>
        <v>#REF!</v>
      </c>
      <c r="N866" s="18" t="e">
        <f t="shared" si="164"/>
        <v>#N/A</v>
      </c>
    </row>
    <row r="867" spans="3:14" x14ac:dyDescent="0.25">
      <c r="C867" s="5" t="e">
        <f t="shared" si="165"/>
        <v>#N/A</v>
      </c>
      <c r="D867" s="5" t="e">
        <f t="shared" si="166"/>
        <v>#N/A</v>
      </c>
      <c r="E867" s="70"/>
      <c r="F867" s="5" t="e">
        <f t="shared" si="167"/>
        <v>#N/A</v>
      </c>
      <c r="G867" s="5" t="e">
        <f t="shared" si="157"/>
        <v>#N/A</v>
      </c>
      <c r="H867" s="70" t="e">
        <f t="shared" si="158"/>
        <v>#N/A</v>
      </c>
      <c r="I867" s="5" t="str">
        <f t="shared" si="159"/>
        <v/>
      </c>
      <c r="J867" s="5" t="e">
        <f t="shared" si="160"/>
        <v>#N/A</v>
      </c>
      <c r="K867" s="5" t="e">
        <f t="shared" si="161"/>
        <v>#N/A</v>
      </c>
      <c r="L867" s="5" t="e">
        <f t="shared" si="162"/>
        <v>#N/A</v>
      </c>
      <c r="M867" t="e">
        <f t="shared" si="163"/>
        <v>#REF!</v>
      </c>
      <c r="N867" s="18" t="e">
        <f t="shared" si="164"/>
        <v>#N/A</v>
      </c>
    </row>
    <row r="868" spans="3:14" x14ac:dyDescent="0.25">
      <c r="C868" s="5" t="e">
        <f t="shared" si="165"/>
        <v>#N/A</v>
      </c>
      <c r="D868" s="5" t="e">
        <f t="shared" si="166"/>
        <v>#N/A</v>
      </c>
      <c r="E868" s="70"/>
      <c r="F868" s="5" t="e">
        <f t="shared" si="167"/>
        <v>#N/A</v>
      </c>
      <c r="G868" s="5" t="e">
        <f t="shared" si="157"/>
        <v>#N/A</v>
      </c>
      <c r="H868" s="70" t="e">
        <f t="shared" si="158"/>
        <v>#N/A</v>
      </c>
      <c r="I868" s="5" t="str">
        <f t="shared" si="159"/>
        <v/>
      </c>
      <c r="J868" s="5" t="e">
        <f t="shared" si="160"/>
        <v>#N/A</v>
      </c>
      <c r="K868" s="5" t="e">
        <f t="shared" si="161"/>
        <v>#N/A</v>
      </c>
      <c r="L868" s="5" t="e">
        <f t="shared" si="162"/>
        <v>#N/A</v>
      </c>
      <c r="M868" t="e">
        <f t="shared" si="163"/>
        <v>#REF!</v>
      </c>
      <c r="N868" s="18" t="e">
        <f t="shared" si="164"/>
        <v>#N/A</v>
      </c>
    </row>
    <row r="869" spans="3:14" x14ac:dyDescent="0.25">
      <c r="C869" s="5" t="e">
        <f t="shared" si="165"/>
        <v>#N/A</v>
      </c>
      <c r="D869" s="5" t="e">
        <f t="shared" si="166"/>
        <v>#N/A</v>
      </c>
      <c r="E869" s="70"/>
      <c r="F869" s="5" t="e">
        <f t="shared" si="167"/>
        <v>#N/A</v>
      </c>
      <c r="G869" s="5" t="e">
        <f t="shared" si="157"/>
        <v>#N/A</v>
      </c>
      <c r="H869" s="70" t="e">
        <f t="shared" si="158"/>
        <v>#N/A</v>
      </c>
      <c r="I869" s="5" t="str">
        <f t="shared" si="159"/>
        <v/>
      </c>
      <c r="J869" s="5" t="e">
        <f t="shared" si="160"/>
        <v>#N/A</v>
      </c>
      <c r="K869" s="5" t="e">
        <f t="shared" si="161"/>
        <v>#N/A</v>
      </c>
      <c r="L869" s="5" t="e">
        <f t="shared" si="162"/>
        <v>#N/A</v>
      </c>
      <c r="M869" t="e">
        <f t="shared" si="163"/>
        <v>#REF!</v>
      </c>
      <c r="N869" s="18" t="e">
        <f t="shared" si="164"/>
        <v>#N/A</v>
      </c>
    </row>
    <row r="870" spans="3:14" x14ac:dyDescent="0.25">
      <c r="C870" s="5" t="e">
        <f t="shared" si="165"/>
        <v>#N/A</v>
      </c>
      <c r="D870" s="5" t="e">
        <f t="shared" si="166"/>
        <v>#N/A</v>
      </c>
      <c r="E870" s="70"/>
      <c r="F870" s="5" t="e">
        <f t="shared" si="167"/>
        <v>#N/A</v>
      </c>
      <c r="G870" s="5" t="e">
        <f t="shared" si="157"/>
        <v>#N/A</v>
      </c>
      <c r="H870" s="70" t="e">
        <f t="shared" si="158"/>
        <v>#N/A</v>
      </c>
      <c r="I870" s="5" t="str">
        <f t="shared" si="159"/>
        <v/>
      </c>
      <c r="J870" s="5" t="e">
        <f t="shared" si="160"/>
        <v>#N/A</v>
      </c>
      <c r="K870" s="5" t="e">
        <f t="shared" si="161"/>
        <v>#N/A</v>
      </c>
      <c r="L870" s="5" t="e">
        <f t="shared" si="162"/>
        <v>#N/A</v>
      </c>
      <c r="M870" t="e">
        <f t="shared" si="163"/>
        <v>#REF!</v>
      </c>
      <c r="N870" s="18" t="e">
        <f t="shared" si="164"/>
        <v>#N/A</v>
      </c>
    </row>
    <row r="871" spans="3:14" x14ac:dyDescent="0.25">
      <c r="C871" s="5" t="e">
        <f t="shared" si="165"/>
        <v>#N/A</v>
      </c>
      <c r="D871" s="5" t="e">
        <f t="shared" si="166"/>
        <v>#N/A</v>
      </c>
      <c r="E871" s="70"/>
      <c r="F871" s="5" t="e">
        <f t="shared" si="167"/>
        <v>#N/A</v>
      </c>
      <c r="G871" s="5" t="e">
        <f t="shared" si="157"/>
        <v>#N/A</v>
      </c>
      <c r="H871" s="70" t="e">
        <f t="shared" si="158"/>
        <v>#N/A</v>
      </c>
      <c r="I871" s="5" t="str">
        <f t="shared" si="159"/>
        <v/>
      </c>
      <c r="J871" s="5" t="e">
        <f t="shared" si="160"/>
        <v>#N/A</v>
      </c>
      <c r="K871" s="5" t="e">
        <f t="shared" si="161"/>
        <v>#N/A</v>
      </c>
      <c r="L871" s="5" t="e">
        <f t="shared" si="162"/>
        <v>#N/A</v>
      </c>
      <c r="M871" t="e">
        <f t="shared" si="163"/>
        <v>#REF!</v>
      </c>
      <c r="N871" s="18" t="e">
        <f t="shared" si="164"/>
        <v>#N/A</v>
      </c>
    </row>
    <row r="872" spans="3:14" x14ac:dyDescent="0.25">
      <c r="C872" s="5" t="e">
        <f t="shared" si="165"/>
        <v>#N/A</v>
      </c>
      <c r="D872" s="5" t="e">
        <f t="shared" si="166"/>
        <v>#N/A</v>
      </c>
      <c r="E872" s="70"/>
      <c r="F872" s="5" t="e">
        <f t="shared" si="167"/>
        <v>#N/A</v>
      </c>
      <c r="G872" s="5" t="e">
        <f t="shared" si="157"/>
        <v>#N/A</v>
      </c>
      <c r="H872" s="70" t="e">
        <f t="shared" si="158"/>
        <v>#N/A</v>
      </c>
      <c r="I872" s="5" t="str">
        <f t="shared" si="159"/>
        <v/>
      </c>
      <c r="J872" s="5" t="e">
        <f t="shared" si="160"/>
        <v>#N/A</v>
      </c>
      <c r="K872" s="5" t="e">
        <f t="shared" si="161"/>
        <v>#N/A</v>
      </c>
      <c r="L872" s="5" t="e">
        <f t="shared" si="162"/>
        <v>#N/A</v>
      </c>
      <c r="M872" t="e">
        <f t="shared" si="163"/>
        <v>#REF!</v>
      </c>
      <c r="N872" s="18" t="e">
        <f t="shared" si="164"/>
        <v>#N/A</v>
      </c>
    </row>
    <row r="873" spans="3:14" x14ac:dyDescent="0.25">
      <c r="C873" s="5" t="e">
        <f t="shared" si="165"/>
        <v>#N/A</v>
      </c>
      <c r="D873" s="5" t="e">
        <f t="shared" si="166"/>
        <v>#N/A</v>
      </c>
      <c r="E873" s="70"/>
      <c r="F873" s="5" t="e">
        <f t="shared" si="167"/>
        <v>#N/A</v>
      </c>
      <c r="G873" s="5" t="e">
        <f t="shared" si="157"/>
        <v>#N/A</v>
      </c>
      <c r="H873" s="70" t="e">
        <f t="shared" si="158"/>
        <v>#N/A</v>
      </c>
      <c r="I873" s="5" t="str">
        <f t="shared" si="159"/>
        <v/>
      </c>
      <c r="J873" s="5" t="e">
        <f t="shared" si="160"/>
        <v>#N/A</v>
      </c>
      <c r="K873" s="5" t="e">
        <f t="shared" si="161"/>
        <v>#N/A</v>
      </c>
      <c r="L873" s="5" t="e">
        <f t="shared" si="162"/>
        <v>#N/A</v>
      </c>
      <c r="M873" t="e">
        <f t="shared" si="163"/>
        <v>#REF!</v>
      </c>
      <c r="N873" s="18" t="e">
        <f t="shared" si="164"/>
        <v>#N/A</v>
      </c>
    </row>
    <row r="874" spans="3:14" x14ac:dyDescent="0.25">
      <c r="C874" s="5" t="e">
        <f t="shared" si="165"/>
        <v>#N/A</v>
      </c>
      <c r="D874" s="5" t="e">
        <f t="shared" si="166"/>
        <v>#N/A</v>
      </c>
      <c r="E874" s="70"/>
      <c r="F874" s="5" t="e">
        <f t="shared" si="167"/>
        <v>#N/A</v>
      </c>
      <c r="G874" s="5" t="e">
        <f t="shared" si="157"/>
        <v>#N/A</v>
      </c>
      <c r="H874" s="70" t="e">
        <f t="shared" si="158"/>
        <v>#N/A</v>
      </c>
      <c r="I874" s="5" t="str">
        <f t="shared" si="159"/>
        <v/>
      </c>
      <c r="J874" s="5" t="e">
        <f t="shared" si="160"/>
        <v>#N/A</v>
      </c>
      <c r="K874" s="5" t="e">
        <f t="shared" si="161"/>
        <v>#N/A</v>
      </c>
      <c r="L874" s="5" t="e">
        <f t="shared" si="162"/>
        <v>#N/A</v>
      </c>
      <c r="M874" t="e">
        <f t="shared" si="163"/>
        <v>#REF!</v>
      </c>
      <c r="N874" s="18" t="e">
        <f t="shared" si="164"/>
        <v>#N/A</v>
      </c>
    </row>
    <row r="875" spans="3:14" x14ac:dyDescent="0.25">
      <c r="C875" s="5" t="e">
        <f t="shared" si="165"/>
        <v>#N/A</v>
      </c>
      <c r="D875" s="5" t="e">
        <f t="shared" si="166"/>
        <v>#N/A</v>
      </c>
      <c r="E875" s="70"/>
      <c r="F875" s="5" t="e">
        <f t="shared" si="167"/>
        <v>#N/A</v>
      </c>
      <c r="G875" s="5" t="e">
        <f t="shared" si="157"/>
        <v>#N/A</v>
      </c>
      <c r="H875" s="70" t="e">
        <f t="shared" si="158"/>
        <v>#N/A</v>
      </c>
      <c r="I875" s="5" t="str">
        <f t="shared" si="159"/>
        <v/>
      </c>
      <c r="J875" s="5" t="e">
        <f t="shared" si="160"/>
        <v>#N/A</v>
      </c>
      <c r="K875" s="5" t="e">
        <f t="shared" si="161"/>
        <v>#N/A</v>
      </c>
      <c r="L875" s="5" t="e">
        <f t="shared" si="162"/>
        <v>#N/A</v>
      </c>
      <c r="M875" t="e">
        <f t="shared" si="163"/>
        <v>#REF!</v>
      </c>
      <c r="N875" s="18" t="e">
        <f t="shared" si="164"/>
        <v>#N/A</v>
      </c>
    </row>
    <row r="876" spans="3:14" x14ac:dyDescent="0.25">
      <c r="C876" s="5" t="e">
        <f t="shared" si="165"/>
        <v>#N/A</v>
      </c>
      <c r="D876" s="5" t="e">
        <f t="shared" si="166"/>
        <v>#N/A</v>
      </c>
      <c r="E876" s="70"/>
      <c r="F876" s="5" t="e">
        <f t="shared" si="167"/>
        <v>#N/A</v>
      </c>
      <c r="G876" s="5" t="e">
        <f t="shared" si="157"/>
        <v>#N/A</v>
      </c>
      <c r="H876" s="70" t="e">
        <f t="shared" si="158"/>
        <v>#N/A</v>
      </c>
      <c r="I876" s="5" t="str">
        <f t="shared" si="159"/>
        <v/>
      </c>
      <c r="J876" s="5" t="e">
        <f t="shared" si="160"/>
        <v>#N/A</v>
      </c>
      <c r="K876" s="5" t="e">
        <f t="shared" si="161"/>
        <v>#N/A</v>
      </c>
      <c r="L876" s="5" t="e">
        <f t="shared" si="162"/>
        <v>#N/A</v>
      </c>
      <c r="M876" t="e">
        <f t="shared" si="163"/>
        <v>#REF!</v>
      </c>
      <c r="N876" s="18" t="e">
        <f t="shared" si="164"/>
        <v>#N/A</v>
      </c>
    </row>
    <row r="877" spans="3:14" x14ac:dyDescent="0.25">
      <c r="C877" s="5" t="e">
        <f t="shared" si="165"/>
        <v>#N/A</v>
      </c>
      <c r="D877" s="5" t="e">
        <f t="shared" si="166"/>
        <v>#N/A</v>
      </c>
      <c r="E877" s="70"/>
      <c r="F877" s="5" t="e">
        <f t="shared" si="167"/>
        <v>#N/A</v>
      </c>
      <c r="G877" s="5" t="e">
        <f t="shared" si="157"/>
        <v>#N/A</v>
      </c>
      <c r="H877" s="70" t="e">
        <f t="shared" si="158"/>
        <v>#N/A</v>
      </c>
      <c r="I877" s="5" t="str">
        <f t="shared" si="159"/>
        <v/>
      </c>
      <c r="J877" s="5" t="e">
        <f t="shared" si="160"/>
        <v>#N/A</v>
      </c>
      <c r="K877" s="5" t="e">
        <f t="shared" si="161"/>
        <v>#N/A</v>
      </c>
      <c r="L877" s="5" t="e">
        <f t="shared" si="162"/>
        <v>#N/A</v>
      </c>
      <c r="M877" t="e">
        <f t="shared" si="163"/>
        <v>#REF!</v>
      </c>
      <c r="N877" s="18" t="e">
        <f t="shared" si="164"/>
        <v>#N/A</v>
      </c>
    </row>
    <row r="878" spans="3:14" x14ac:dyDescent="0.25">
      <c r="C878" s="5" t="e">
        <f t="shared" si="165"/>
        <v>#N/A</v>
      </c>
      <c r="D878" s="5" t="e">
        <f t="shared" si="166"/>
        <v>#N/A</v>
      </c>
      <c r="E878" s="70"/>
      <c r="F878" s="5" t="e">
        <f t="shared" si="167"/>
        <v>#N/A</v>
      </c>
      <c r="G878" s="5" t="e">
        <f t="shared" si="157"/>
        <v>#N/A</v>
      </c>
      <c r="H878" s="70" t="e">
        <f t="shared" si="158"/>
        <v>#N/A</v>
      </c>
      <c r="I878" s="5" t="str">
        <f t="shared" si="159"/>
        <v/>
      </c>
      <c r="J878" s="5" t="e">
        <f t="shared" si="160"/>
        <v>#N/A</v>
      </c>
      <c r="K878" s="5" t="e">
        <f t="shared" si="161"/>
        <v>#N/A</v>
      </c>
      <c r="L878" s="5" t="e">
        <f t="shared" si="162"/>
        <v>#N/A</v>
      </c>
      <c r="M878" t="e">
        <f t="shared" si="163"/>
        <v>#REF!</v>
      </c>
      <c r="N878" s="18" t="e">
        <f t="shared" si="164"/>
        <v>#N/A</v>
      </c>
    </row>
    <row r="879" spans="3:14" x14ac:dyDescent="0.25">
      <c r="C879" s="5" t="e">
        <f t="shared" si="165"/>
        <v>#N/A</v>
      </c>
      <c r="D879" s="5" t="e">
        <f t="shared" si="166"/>
        <v>#N/A</v>
      </c>
      <c r="E879" s="70"/>
      <c r="F879" s="5" t="e">
        <f t="shared" si="167"/>
        <v>#N/A</v>
      </c>
      <c r="G879" s="5" t="e">
        <f t="shared" si="157"/>
        <v>#N/A</v>
      </c>
      <c r="H879" s="70" t="e">
        <f t="shared" si="158"/>
        <v>#N/A</v>
      </c>
      <c r="I879" s="5" t="str">
        <f t="shared" si="159"/>
        <v/>
      </c>
      <c r="J879" s="5" t="e">
        <f t="shared" si="160"/>
        <v>#N/A</v>
      </c>
      <c r="K879" s="5" t="e">
        <f t="shared" si="161"/>
        <v>#N/A</v>
      </c>
      <c r="L879" s="5" t="e">
        <f t="shared" si="162"/>
        <v>#N/A</v>
      </c>
      <c r="M879" t="e">
        <f t="shared" si="163"/>
        <v>#REF!</v>
      </c>
      <c r="N879" s="18" t="e">
        <f t="shared" si="164"/>
        <v>#N/A</v>
      </c>
    </row>
    <row r="880" spans="3:14" x14ac:dyDescent="0.25">
      <c r="C880" s="5" t="e">
        <f t="shared" si="165"/>
        <v>#N/A</v>
      </c>
      <c r="D880" s="5" t="e">
        <f t="shared" si="166"/>
        <v>#N/A</v>
      </c>
      <c r="E880" s="70"/>
      <c r="F880" s="5" t="e">
        <f t="shared" si="167"/>
        <v>#N/A</v>
      </c>
      <c r="G880" s="5" t="e">
        <f t="shared" si="157"/>
        <v>#N/A</v>
      </c>
      <c r="H880" s="70" t="e">
        <f t="shared" si="158"/>
        <v>#N/A</v>
      </c>
      <c r="I880" s="5" t="str">
        <f t="shared" si="159"/>
        <v/>
      </c>
      <c r="J880" s="5" t="e">
        <f t="shared" si="160"/>
        <v>#N/A</v>
      </c>
      <c r="K880" s="5" t="e">
        <f t="shared" si="161"/>
        <v>#N/A</v>
      </c>
      <c r="L880" s="5" t="e">
        <f t="shared" si="162"/>
        <v>#N/A</v>
      </c>
      <c r="M880" t="e">
        <f t="shared" si="163"/>
        <v>#REF!</v>
      </c>
      <c r="N880" s="18" t="e">
        <f t="shared" si="164"/>
        <v>#N/A</v>
      </c>
    </row>
    <row r="881" spans="3:14" x14ac:dyDescent="0.25">
      <c r="C881" s="5" t="e">
        <f t="shared" si="165"/>
        <v>#N/A</v>
      </c>
      <c r="D881" s="5" t="e">
        <f t="shared" si="166"/>
        <v>#N/A</v>
      </c>
      <c r="E881" s="70"/>
      <c r="F881" s="5" t="e">
        <f t="shared" si="167"/>
        <v>#N/A</v>
      </c>
      <c r="G881" s="5" t="e">
        <f t="shared" si="157"/>
        <v>#N/A</v>
      </c>
      <c r="H881" s="70" t="e">
        <f t="shared" si="158"/>
        <v>#N/A</v>
      </c>
      <c r="I881" s="5" t="str">
        <f t="shared" si="159"/>
        <v/>
      </c>
      <c r="J881" s="5" t="e">
        <f t="shared" si="160"/>
        <v>#N/A</v>
      </c>
      <c r="K881" s="5" t="e">
        <f t="shared" si="161"/>
        <v>#N/A</v>
      </c>
      <c r="L881" s="5" t="e">
        <f t="shared" si="162"/>
        <v>#N/A</v>
      </c>
      <c r="M881" t="e">
        <f t="shared" si="163"/>
        <v>#REF!</v>
      </c>
      <c r="N881" s="18" t="e">
        <f t="shared" si="164"/>
        <v>#N/A</v>
      </c>
    </row>
    <row r="882" spans="3:14" x14ac:dyDescent="0.25">
      <c r="C882" s="5" t="e">
        <f t="shared" si="165"/>
        <v>#N/A</v>
      </c>
      <c r="D882" s="5" t="e">
        <f t="shared" si="166"/>
        <v>#N/A</v>
      </c>
      <c r="E882" s="70"/>
      <c r="F882" s="5" t="e">
        <f t="shared" si="167"/>
        <v>#N/A</v>
      </c>
      <c r="G882" s="5" t="e">
        <f t="shared" si="157"/>
        <v>#N/A</v>
      </c>
      <c r="H882" s="70" t="e">
        <f t="shared" si="158"/>
        <v>#N/A</v>
      </c>
      <c r="I882" s="5" t="str">
        <f t="shared" si="159"/>
        <v/>
      </c>
      <c r="J882" s="5" t="e">
        <f t="shared" si="160"/>
        <v>#N/A</v>
      </c>
      <c r="K882" s="5" t="e">
        <f t="shared" si="161"/>
        <v>#N/A</v>
      </c>
      <c r="L882" s="5" t="e">
        <f t="shared" si="162"/>
        <v>#N/A</v>
      </c>
      <c r="M882" t="e">
        <f t="shared" si="163"/>
        <v>#REF!</v>
      </c>
      <c r="N882" s="18" t="e">
        <f t="shared" si="164"/>
        <v>#N/A</v>
      </c>
    </row>
    <row r="883" spans="3:14" x14ac:dyDescent="0.25">
      <c r="C883" s="5" t="e">
        <f t="shared" si="165"/>
        <v>#N/A</v>
      </c>
      <c r="D883" s="5" t="e">
        <f t="shared" si="166"/>
        <v>#N/A</v>
      </c>
      <c r="E883" s="70"/>
      <c r="F883" s="5" t="e">
        <f t="shared" si="167"/>
        <v>#N/A</v>
      </c>
      <c r="G883" s="5" t="e">
        <f t="shared" si="157"/>
        <v>#N/A</v>
      </c>
      <c r="H883" s="70" t="e">
        <f t="shared" si="158"/>
        <v>#N/A</v>
      </c>
      <c r="I883" s="5" t="str">
        <f t="shared" si="159"/>
        <v/>
      </c>
      <c r="J883" s="5" t="e">
        <f t="shared" si="160"/>
        <v>#N/A</v>
      </c>
      <c r="K883" s="5" t="e">
        <f t="shared" si="161"/>
        <v>#N/A</v>
      </c>
      <c r="L883" s="5" t="e">
        <f t="shared" si="162"/>
        <v>#N/A</v>
      </c>
      <c r="M883" t="e">
        <f t="shared" si="163"/>
        <v>#REF!</v>
      </c>
      <c r="N883" s="18" t="e">
        <f t="shared" si="164"/>
        <v>#N/A</v>
      </c>
    </row>
    <row r="884" spans="3:14" x14ac:dyDescent="0.25">
      <c r="C884" s="5" t="e">
        <f t="shared" si="165"/>
        <v>#N/A</v>
      </c>
      <c r="D884" s="5" t="e">
        <f t="shared" si="166"/>
        <v>#N/A</v>
      </c>
      <c r="E884" s="70"/>
      <c r="F884" s="5" t="e">
        <f t="shared" si="167"/>
        <v>#N/A</v>
      </c>
      <c r="G884" s="5" t="e">
        <f t="shared" si="157"/>
        <v>#N/A</v>
      </c>
      <c r="H884" s="70" t="e">
        <f t="shared" si="158"/>
        <v>#N/A</v>
      </c>
      <c r="I884" s="5" t="str">
        <f t="shared" si="159"/>
        <v/>
      </c>
      <c r="J884" s="5" t="e">
        <f t="shared" si="160"/>
        <v>#N/A</v>
      </c>
      <c r="K884" s="5" t="e">
        <f t="shared" si="161"/>
        <v>#N/A</v>
      </c>
      <c r="L884" s="5" t="e">
        <f t="shared" si="162"/>
        <v>#N/A</v>
      </c>
      <c r="M884" t="e">
        <f t="shared" si="163"/>
        <v>#REF!</v>
      </c>
      <c r="N884" s="18" t="e">
        <f t="shared" si="164"/>
        <v>#N/A</v>
      </c>
    </row>
    <row r="885" spans="3:14" x14ac:dyDescent="0.25">
      <c r="C885" s="5" t="e">
        <f t="shared" si="165"/>
        <v>#N/A</v>
      </c>
      <c r="D885" s="5" t="e">
        <f t="shared" si="166"/>
        <v>#N/A</v>
      </c>
      <c r="E885" s="70"/>
      <c r="F885" s="5" t="e">
        <f t="shared" si="167"/>
        <v>#N/A</v>
      </c>
      <c r="G885" s="5" t="e">
        <f t="shared" ref="G885:G948" si="168">IF(E885="упр","",IF(E885=0,F885,IF(E885="1,2,3","L1,L2,L3","L"&amp;E885)))</f>
        <v>#N/A</v>
      </c>
      <c r="H885" s="70" t="e">
        <f t="shared" ref="H885:H948" si="169">VLOOKUP(D885,Исходные_данные,5,FALSE)</f>
        <v>#N/A</v>
      </c>
      <c r="I885" s="5" t="str">
        <f t="shared" ref="I885:I948" si="170">IFERROR(VLOOKUP(D885,Исходные_данные,36,FALSE),"")</f>
        <v/>
      </c>
      <c r="J885" s="5" t="e">
        <f t="shared" ref="J885:J948" si="171">VLOOKUP(D885,Исходные_данные,46,FALSE)</f>
        <v>#N/A</v>
      </c>
      <c r="K885" s="5" t="e">
        <f t="shared" ref="K885:K948" si="172">VLOOKUP(D885,Исходные_данные,16,FALSE)</f>
        <v>#N/A</v>
      </c>
      <c r="L885" s="5" t="e">
        <f t="shared" ref="L885:L948" si="173">H885*K885</f>
        <v>#N/A</v>
      </c>
      <c r="M885" t="e">
        <f t="shared" ref="M885:M948" si="174">IF(ISBLANK(E885),M884,E885)</f>
        <v>#REF!</v>
      </c>
      <c r="N885" s="18" t="e">
        <f t="shared" ref="N885:N948" si="175">C885&amp;G885</f>
        <v>#N/A</v>
      </c>
    </row>
    <row r="886" spans="3:14" x14ac:dyDescent="0.25">
      <c r="C886" s="5" t="e">
        <f t="shared" si="165"/>
        <v>#N/A</v>
      </c>
      <c r="D886" s="5" t="e">
        <f t="shared" si="166"/>
        <v>#N/A</v>
      </c>
      <c r="E886" s="70"/>
      <c r="F886" s="5" t="e">
        <f t="shared" si="167"/>
        <v>#N/A</v>
      </c>
      <c r="G886" s="5" t="e">
        <f t="shared" si="168"/>
        <v>#N/A</v>
      </c>
      <c r="H886" s="70" t="e">
        <f t="shared" si="169"/>
        <v>#N/A</v>
      </c>
      <c r="I886" s="5" t="str">
        <f t="shared" si="170"/>
        <v/>
      </c>
      <c r="J886" s="5" t="e">
        <f t="shared" si="171"/>
        <v>#N/A</v>
      </c>
      <c r="K886" s="5" t="e">
        <f t="shared" si="172"/>
        <v>#N/A</v>
      </c>
      <c r="L886" s="5" t="e">
        <f t="shared" si="173"/>
        <v>#N/A</v>
      </c>
      <c r="M886" t="e">
        <f t="shared" si="174"/>
        <v>#REF!</v>
      </c>
      <c r="N886" s="18" t="e">
        <f t="shared" si="175"/>
        <v>#N/A</v>
      </c>
    </row>
    <row r="887" spans="3:14" x14ac:dyDescent="0.25">
      <c r="C887" s="5" t="e">
        <f t="shared" si="165"/>
        <v>#N/A</v>
      </c>
      <c r="D887" s="5" t="e">
        <f t="shared" si="166"/>
        <v>#N/A</v>
      </c>
      <c r="E887" s="70"/>
      <c r="F887" s="5" t="e">
        <f t="shared" si="167"/>
        <v>#N/A</v>
      </c>
      <c r="G887" s="5" t="e">
        <f t="shared" si="168"/>
        <v>#N/A</v>
      </c>
      <c r="H887" s="70" t="e">
        <f t="shared" si="169"/>
        <v>#N/A</v>
      </c>
      <c r="I887" s="5" t="str">
        <f t="shared" si="170"/>
        <v/>
      </c>
      <c r="J887" s="5" t="e">
        <f t="shared" si="171"/>
        <v>#N/A</v>
      </c>
      <c r="K887" s="5" t="e">
        <f t="shared" si="172"/>
        <v>#N/A</v>
      </c>
      <c r="L887" s="5" t="e">
        <f t="shared" si="173"/>
        <v>#N/A</v>
      </c>
      <c r="M887" t="e">
        <f t="shared" si="174"/>
        <v>#REF!</v>
      </c>
      <c r="N887" s="18" t="e">
        <f t="shared" si="175"/>
        <v>#N/A</v>
      </c>
    </row>
    <row r="888" spans="3:14" x14ac:dyDescent="0.25">
      <c r="C888" s="5" t="e">
        <f t="shared" si="165"/>
        <v>#N/A</v>
      </c>
      <c r="D888" s="5" t="e">
        <f t="shared" si="166"/>
        <v>#N/A</v>
      </c>
      <c r="E888" s="70"/>
      <c r="F888" s="5" t="e">
        <f t="shared" si="167"/>
        <v>#N/A</v>
      </c>
      <c r="G888" s="5" t="e">
        <f t="shared" si="168"/>
        <v>#N/A</v>
      </c>
      <c r="H888" s="70" t="e">
        <f t="shared" si="169"/>
        <v>#N/A</v>
      </c>
      <c r="I888" s="5" t="str">
        <f t="shared" si="170"/>
        <v/>
      </c>
      <c r="J888" s="5" t="e">
        <f t="shared" si="171"/>
        <v>#N/A</v>
      </c>
      <c r="K888" s="5" t="e">
        <f t="shared" si="172"/>
        <v>#N/A</v>
      </c>
      <c r="L888" s="5" t="e">
        <f t="shared" si="173"/>
        <v>#N/A</v>
      </c>
      <c r="M888" t="e">
        <f t="shared" si="174"/>
        <v>#REF!</v>
      </c>
      <c r="N888" s="18" t="e">
        <f t="shared" si="175"/>
        <v>#N/A</v>
      </c>
    </row>
    <row r="889" spans="3:14" x14ac:dyDescent="0.25">
      <c r="C889" s="5" t="e">
        <f t="shared" si="165"/>
        <v>#N/A</v>
      </c>
      <c r="D889" s="5" t="e">
        <f t="shared" si="166"/>
        <v>#N/A</v>
      </c>
      <c r="E889" s="70"/>
      <c r="F889" s="5" t="e">
        <f t="shared" si="167"/>
        <v>#N/A</v>
      </c>
      <c r="G889" s="5" t="e">
        <f t="shared" si="168"/>
        <v>#N/A</v>
      </c>
      <c r="H889" s="70" t="e">
        <f t="shared" si="169"/>
        <v>#N/A</v>
      </c>
      <c r="I889" s="5" t="str">
        <f t="shared" si="170"/>
        <v/>
      </c>
      <c r="J889" s="5" t="e">
        <f t="shared" si="171"/>
        <v>#N/A</v>
      </c>
      <c r="K889" s="5" t="e">
        <f t="shared" si="172"/>
        <v>#N/A</v>
      </c>
      <c r="L889" s="5" t="e">
        <f t="shared" si="173"/>
        <v>#N/A</v>
      </c>
      <c r="M889" t="e">
        <f t="shared" si="174"/>
        <v>#REF!</v>
      </c>
      <c r="N889" s="18" t="e">
        <f t="shared" si="175"/>
        <v>#N/A</v>
      </c>
    </row>
    <row r="890" spans="3:14" x14ac:dyDescent="0.25">
      <c r="C890" s="5" t="e">
        <f t="shared" si="165"/>
        <v>#N/A</v>
      </c>
      <c r="D890" s="5" t="e">
        <f t="shared" si="166"/>
        <v>#N/A</v>
      </c>
      <c r="E890" s="70"/>
      <c r="F890" s="5" t="e">
        <f t="shared" si="167"/>
        <v>#N/A</v>
      </c>
      <c r="G890" s="5" t="e">
        <f t="shared" si="168"/>
        <v>#N/A</v>
      </c>
      <c r="H890" s="70" t="e">
        <f t="shared" si="169"/>
        <v>#N/A</v>
      </c>
      <c r="I890" s="5" t="str">
        <f t="shared" si="170"/>
        <v/>
      </c>
      <c r="J890" s="5" t="e">
        <f t="shared" si="171"/>
        <v>#N/A</v>
      </c>
      <c r="K890" s="5" t="e">
        <f t="shared" si="172"/>
        <v>#N/A</v>
      </c>
      <c r="L890" s="5" t="e">
        <f t="shared" si="173"/>
        <v>#N/A</v>
      </c>
      <c r="M890" t="e">
        <f t="shared" si="174"/>
        <v>#REF!</v>
      </c>
      <c r="N890" s="18" t="e">
        <f t="shared" si="175"/>
        <v>#N/A</v>
      </c>
    </row>
    <row r="891" spans="3:14" x14ac:dyDescent="0.25">
      <c r="C891" s="5" t="e">
        <f t="shared" si="165"/>
        <v>#N/A</v>
      </c>
      <c r="D891" s="5" t="e">
        <f t="shared" si="166"/>
        <v>#N/A</v>
      </c>
      <c r="E891" s="70"/>
      <c r="F891" s="5" t="e">
        <f t="shared" si="167"/>
        <v>#N/A</v>
      </c>
      <c r="G891" s="5" t="e">
        <f t="shared" si="168"/>
        <v>#N/A</v>
      </c>
      <c r="H891" s="70" t="e">
        <f t="shared" si="169"/>
        <v>#N/A</v>
      </c>
      <c r="I891" s="5" t="str">
        <f t="shared" si="170"/>
        <v/>
      </c>
      <c r="J891" s="5" t="e">
        <f t="shared" si="171"/>
        <v>#N/A</v>
      </c>
      <c r="K891" s="5" t="e">
        <f t="shared" si="172"/>
        <v>#N/A</v>
      </c>
      <c r="L891" s="5" t="e">
        <f t="shared" si="173"/>
        <v>#N/A</v>
      </c>
      <c r="M891" t="e">
        <f t="shared" si="174"/>
        <v>#REF!</v>
      </c>
      <c r="N891" s="18" t="e">
        <f t="shared" si="175"/>
        <v>#N/A</v>
      </c>
    </row>
    <row r="892" spans="3:14" x14ac:dyDescent="0.25">
      <c r="C892" s="5" t="e">
        <f t="shared" si="165"/>
        <v>#N/A</v>
      </c>
      <c r="D892" s="5" t="e">
        <f t="shared" si="166"/>
        <v>#N/A</v>
      </c>
      <c r="E892" s="70"/>
      <c r="F892" s="5" t="e">
        <f t="shared" si="167"/>
        <v>#N/A</v>
      </c>
      <c r="G892" s="5" t="e">
        <f t="shared" si="168"/>
        <v>#N/A</v>
      </c>
      <c r="H892" s="70" t="e">
        <f t="shared" si="169"/>
        <v>#N/A</v>
      </c>
      <c r="I892" s="5" t="str">
        <f t="shared" si="170"/>
        <v/>
      </c>
      <c r="J892" s="5" t="e">
        <f t="shared" si="171"/>
        <v>#N/A</v>
      </c>
      <c r="K892" s="5" t="e">
        <f t="shared" si="172"/>
        <v>#N/A</v>
      </c>
      <c r="L892" s="5" t="e">
        <f t="shared" si="173"/>
        <v>#N/A</v>
      </c>
      <c r="M892" t="e">
        <f t="shared" si="174"/>
        <v>#REF!</v>
      </c>
      <c r="N892" s="18" t="e">
        <f t="shared" si="175"/>
        <v>#N/A</v>
      </c>
    </row>
    <row r="893" spans="3:14" x14ac:dyDescent="0.25">
      <c r="C893" s="5" t="e">
        <f t="shared" si="165"/>
        <v>#N/A</v>
      </c>
      <c r="D893" s="5" t="e">
        <f t="shared" si="166"/>
        <v>#N/A</v>
      </c>
      <c r="E893" s="70"/>
      <c r="F893" s="5" t="e">
        <f t="shared" si="167"/>
        <v>#N/A</v>
      </c>
      <c r="G893" s="5" t="e">
        <f t="shared" si="168"/>
        <v>#N/A</v>
      </c>
      <c r="H893" s="70" t="e">
        <f t="shared" si="169"/>
        <v>#N/A</v>
      </c>
      <c r="I893" s="5" t="str">
        <f t="shared" si="170"/>
        <v/>
      </c>
      <c r="J893" s="5" t="e">
        <f t="shared" si="171"/>
        <v>#N/A</v>
      </c>
      <c r="K893" s="5" t="e">
        <f t="shared" si="172"/>
        <v>#N/A</v>
      </c>
      <c r="L893" s="5" t="e">
        <f t="shared" si="173"/>
        <v>#N/A</v>
      </c>
      <c r="M893" t="e">
        <f t="shared" si="174"/>
        <v>#REF!</v>
      </c>
      <c r="N893" s="18" t="e">
        <f t="shared" si="175"/>
        <v>#N/A</v>
      </c>
    </row>
    <row r="894" spans="3:14" x14ac:dyDescent="0.25">
      <c r="C894" s="5" t="e">
        <f t="shared" si="165"/>
        <v>#N/A</v>
      </c>
      <c r="D894" s="5" t="e">
        <f t="shared" si="166"/>
        <v>#N/A</v>
      </c>
      <c r="E894" s="70"/>
      <c r="F894" s="5" t="e">
        <f t="shared" si="167"/>
        <v>#N/A</v>
      </c>
      <c r="G894" s="5" t="e">
        <f t="shared" si="168"/>
        <v>#N/A</v>
      </c>
      <c r="H894" s="70" t="e">
        <f t="shared" si="169"/>
        <v>#N/A</v>
      </c>
      <c r="I894" s="5" t="str">
        <f t="shared" si="170"/>
        <v/>
      </c>
      <c r="J894" s="5" t="e">
        <f t="shared" si="171"/>
        <v>#N/A</v>
      </c>
      <c r="K894" s="5" t="e">
        <f t="shared" si="172"/>
        <v>#N/A</v>
      </c>
      <c r="L894" s="5" t="e">
        <f t="shared" si="173"/>
        <v>#N/A</v>
      </c>
      <c r="M894" t="e">
        <f t="shared" si="174"/>
        <v>#REF!</v>
      </c>
      <c r="N894" s="18" t="e">
        <f t="shared" si="175"/>
        <v>#N/A</v>
      </c>
    </row>
    <row r="895" spans="3:14" x14ac:dyDescent="0.25">
      <c r="C895" s="5" t="e">
        <f t="shared" si="165"/>
        <v>#N/A</v>
      </c>
      <c r="D895" s="5" t="e">
        <f t="shared" si="166"/>
        <v>#N/A</v>
      </c>
      <c r="E895" s="70"/>
      <c r="F895" s="5" t="e">
        <f t="shared" si="167"/>
        <v>#N/A</v>
      </c>
      <c r="G895" s="5" t="e">
        <f t="shared" si="168"/>
        <v>#N/A</v>
      </c>
      <c r="H895" s="70" t="e">
        <f t="shared" si="169"/>
        <v>#N/A</v>
      </c>
      <c r="I895" s="5" t="str">
        <f t="shared" si="170"/>
        <v/>
      </c>
      <c r="J895" s="5" t="e">
        <f t="shared" si="171"/>
        <v>#N/A</v>
      </c>
      <c r="K895" s="5" t="e">
        <f t="shared" si="172"/>
        <v>#N/A</v>
      </c>
      <c r="L895" s="5" t="e">
        <f t="shared" si="173"/>
        <v>#N/A</v>
      </c>
      <c r="M895" t="e">
        <f t="shared" si="174"/>
        <v>#REF!</v>
      </c>
      <c r="N895" s="18" t="e">
        <f t="shared" si="175"/>
        <v>#N/A</v>
      </c>
    </row>
    <row r="896" spans="3:14" x14ac:dyDescent="0.25">
      <c r="C896" s="5" t="e">
        <f t="shared" si="165"/>
        <v>#N/A</v>
      </c>
      <c r="D896" s="5" t="e">
        <f t="shared" si="166"/>
        <v>#N/A</v>
      </c>
      <c r="E896" s="70"/>
      <c r="F896" s="5" t="e">
        <f t="shared" si="167"/>
        <v>#N/A</v>
      </c>
      <c r="G896" s="5" t="e">
        <f t="shared" si="168"/>
        <v>#N/A</v>
      </c>
      <c r="H896" s="70" t="e">
        <f t="shared" si="169"/>
        <v>#N/A</v>
      </c>
      <c r="I896" s="5" t="str">
        <f t="shared" si="170"/>
        <v/>
      </c>
      <c r="J896" s="5" t="e">
        <f t="shared" si="171"/>
        <v>#N/A</v>
      </c>
      <c r="K896" s="5" t="e">
        <f t="shared" si="172"/>
        <v>#N/A</v>
      </c>
      <c r="L896" s="5" t="e">
        <f t="shared" si="173"/>
        <v>#N/A</v>
      </c>
      <c r="M896" t="e">
        <f t="shared" si="174"/>
        <v>#REF!</v>
      </c>
      <c r="N896" s="18" t="e">
        <f t="shared" si="175"/>
        <v>#N/A</v>
      </c>
    </row>
    <row r="897" spans="3:14" x14ac:dyDescent="0.25">
      <c r="C897" s="5" t="e">
        <f t="shared" si="165"/>
        <v>#N/A</v>
      </c>
      <c r="D897" s="5" t="e">
        <f t="shared" si="166"/>
        <v>#N/A</v>
      </c>
      <c r="E897" s="70"/>
      <c r="F897" s="5" t="e">
        <f t="shared" si="167"/>
        <v>#N/A</v>
      </c>
      <c r="G897" s="5" t="e">
        <f t="shared" si="168"/>
        <v>#N/A</v>
      </c>
      <c r="H897" s="70" t="e">
        <f t="shared" si="169"/>
        <v>#N/A</v>
      </c>
      <c r="I897" s="5" t="str">
        <f t="shared" si="170"/>
        <v/>
      </c>
      <c r="J897" s="5" t="e">
        <f t="shared" si="171"/>
        <v>#N/A</v>
      </c>
      <c r="K897" s="5" t="e">
        <f t="shared" si="172"/>
        <v>#N/A</v>
      </c>
      <c r="L897" s="5" t="e">
        <f t="shared" si="173"/>
        <v>#N/A</v>
      </c>
      <c r="M897" t="e">
        <f t="shared" si="174"/>
        <v>#REF!</v>
      </c>
      <c r="N897" s="18" t="e">
        <f t="shared" si="175"/>
        <v>#N/A</v>
      </c>
    </row>
    <row r="898" spans="3:14" x14ac:dyDescent="0.25">
      <c r="C898" s="5" t="e">
        <f t="shared" si="165"/>
        <v>#N/A</v>
      </c>
      <c r="D898" s="5" t="e">
        <f t="shared" si="166"/>
        <v>#N/A</v>
      </c>
      <c r="E898" s="70"/>
      <c r="F898" s="5" t="e">
        <f t="shared" si="167"/>
        <v>#N/A</v>
      </c>
      <c r="G898" s="5" t="e">
        <f t="shared" si="168"/>
        <v>#N/A</v>
      </c>
      <c r="H898" s="70" t="e">
        <f t="shared" si="169"/>
        <v>#N/A</v>
      </c>
      <c r="I898" s="5" t="str">
        <f t="shared" si="170"/>
        <v/>
      </c>
      <c r="J898" s="5" t="e">
        <f t="shared" si="171"/>
        <v>#N/A</v>
      </c>
      <c r="K898" s="5" t="e">
        <f t="shared" si="172"/>
        <v>#N/A</v>
      </c>
      <c r="L898" s="5" t="e">
        <f t="shared" si="173"/>
        <v>#N/A</v>
      </c>
      <c r="M898" t="e">
        <f t="shared" si="174"/>
        <v>#REF!</v>
      </c>
      <c r="N898" s="18" t="e">
        <f t="shared" si="175"/>
        <v>#N/A</v>
      </c>
    </row>
    <row r="899" spans="3:14" x14ac:dyDescent="0.25">
      <c r="C899" s="5" t="e">
        <f t="shared" ref="C899:C962" si="176">VLOOKUP(ROW(897:897),Разбивка_нумерация_5,2,FALSE)</f>
        <v>#N/A</v>
      </c>
      <c r="D899" s="5" t="e">
        <f t="shared" ref="D899:D962" si="177">VLOOKUP(ROW(897:897),Разбивка_нумерация_5,4,FALSE)</f>
        <v>#N/A</v>
      </c>
      <c r="E899" s="70"/>
      <c r="F899" s="5" t="e">
        <f t="shared" ref="F899:F962" si="178">VLOOKUP(ROW(897:897),Разбивка_нумерация_5,16,FALSE)</f>
        <v>#N/A</v>
      </c>
      <c r="G899" s="5" t="e">
        <f t="shared" si="168"/>
        <v>#N/A</v>
      </c>
      <c r="H899" s="70" t="e">
        <f t="shared" si="169"/>
        <v>#N/A</v>
      </c>
      <c r="I899" s="5" t="str">
        <f t="shared" si="170"/>
        <v/>
      </c>
      <c r="J899" s="5" t="e">
        <f t="shared" si="171"/>
        <v>#N/A</v>
      </c>
      <c r="K899" s="5" t="e">
        <f t="shared" si="172"/>
        <v>#N/A</v>
      </c>
      <c r="L899" s="5" t="e">
        <f t="shared" si="173"/>
        <v>#N/A</v>
      </c>
      <c r="M899" t="e">
        <f t="shared" si="174"/>
        <v>#REF!</v>
      </c>
      <c r="N899" s="18" t="e">
        <f t="shared" si="175"/>
        <v>#N/A</v>
      </c>
    </row>
    <row r="900" spans="3:14" x14ac:dyDescent="0.25">
      <c r="C900" s="5" t="e">
        <f t="shared" si="176"/>
        <v>#N/A</v>
      </c>
      <c r="D900" s="5" t="e">
        <f t="shared" si="177"/>
        <v>#N/A</v>
      </c>
      <c r="E900" s="70"/>
      <c r="F900" s="5" t="e">
        <f t="shared" si="178"/>
        <v>#N/A</v>
      </c>
      <c r="G900" s="5" t="e">
        <f t="shared" si="168"/>
        <v>#N/A</v>
      </c>
      <c r="H900" s="70" t="e">
        <f t="shared" si="169"/>
        <v>#N/A</v>
      </c>
      <c r="I900" s="5" t="str">
        <f t="shared" si="170"/>
        <v/>
      </c>
      <c r="J900" s="5" t="e">
        <f t="shared" si="171"/>
        <v>#N/A</v>
      </c>
      <c r="K900" s="5" t="e">
        <f t="shared" si="172"/>
        <v>#N/A</v>
      </c>
      <c r="L900" s="5" t="e">
        <f t="shared" si="173"/>
        <v>#N/A</v>
      </c>
      <c r="M900" t="e">
        <f t="shared" si="174"/>
        <v>#REF!</v>
      </c>
      <c r="N900" s="18" t="e">
        <f t="shared" si="175"/>
        <v>#N/A</v>
      </c>
    </row>
    <row r="901" spans="3:14" x14ac:dyDescent="0.25">
      <c r="C901" s="5" t="e">
        <f t="shared" si="176"/>
        <v>#N/A</v>
      </c>
      <c r="D901" s="5" t="e">
        <f t="shared" si="177"/>
        <v>#N/A</v>
      </c>
      <c r="E901" s="70"/>
      <c r="F901" s="5" t="e">
        <f t="shared" si="178"/>
        <v>#N/A</v>
      </c>
      <c r="G901" s="5" t="e">
        <f t="shared" si="168"/>
        <v>#N/A</v>
      </c>
      <c r="H901" s="70" t="e">
        <f t="shared" si="169"/>
        <v>#N/A</v>
      </c>
      <c r="I901" s="5" t="str">
        <f t="shared" si="170"/>
        <v/>
      </c>
      <c r="J901" s="5" t="e">
        <f t="shared" si="171"/>
        <v>#N/A</v>
      </c>
      <c r="K901" s="5" t="e">
        <f t="shared" si="172"/>
        <v>#N/A</v>
      </c>
      <c r="L901" s="5" t="e">
        <f t="shared" si="173"/>
        <v>#N/A</v>
      </c>
      <c r="M901" t="e">
        <f t="shared" si="174"/>
        <v>#REF!</v>
      </c>
      <c r="N901" s="18" t="e">
        <f t="shared" si="175"/>
        <v>#N/A</v>
      </c>
    </row>
    <row r="902" spans="3:14" x14ac:dyDescent="0.25">
      <c r="C902" s="5" t="e">
        <f t="shared" si="176"/>
        <v>#N/A</v>
      </c>
      <c r="D902" s="5" t="e">
        <f t="shared" si="177"/>
        <v>#N/A</v>
      </c>
      <c r="E902" s="70"/>
      <c r="F902" s="5" t="e">
        <f t="shared" si="178"/>
        <v>#N/A</v>
      </c>
      <c r="G902" s="5" t="e">
        <f t="shared" si="168"/>
        <v>#N/A</v>
      </c>
      <c r="H902" s="70" t="e">
        <f t="shared" si="169"/>
        <v>#N/A</v>
      </c>
      <c r="I902" s="5" t="str">
        <f t="shared" si="170"/>
        <v/>
      </c>
      <c r="J902" s="5" t="e">
        <f t="shared" si="171"/>
        <v>#N/A</v>
      </c>
      <c r="K902" s="5" t="e">
        <f t="shared" si="172"/>
        <v>#N/A</v>
      </c>
      <c r="L902" s="5" t="e">
        <f t="shared" si="173"/>
        <v>#N/A</v>
      </c>
      <c r="M902" t="e">
        <f t="shared" si="174"/>
        <v>#REF!</v>
      </c>
      <c r="N902" s="18" t="e">
        <f t="shared" si="175"/>
        <v>#N/A</v>
      </c>
    </row>
    <row r="903" spans="3:14" x14ac:dyDescent="0.25">
      <c r="C903" s="5" t="e">
        <f t="shared" si="176"/>
        <v>#N/A</v>
      </c>
      <c r="D903" s="5" t="e">
        <f t="shared" si="177"/>
        <v>#N/A</v>
      </c>
      <c r="E903" s="70"/>
      <c r="F903" s="5" t="e">
        <f t="shared" si="178"/>
        <v>#N/A</v>
      </c>
      <c r="G903" s="5" t="e">
        <f t="shared" si="168"/>
        <v>#N/A</v>
      </c>
      <c r="H903" s="70" t="e">
        <f t="shared" si="169"/>
        <v>#N/A</v>
      </c>
      <c r="I903" s="5" t="str">
        <f t="shared" si="170"/>
        <v/>
      </c>
      <c r="J903" s="5" t="e">
        <f t="shared" si="171"/>
        <v>#N/A</v>
      </c>
      <c r="K903" s="5" t="e">
        <f t="shared" si="172"/>
        <v>#N/A</v>
      </c>
      <c r="L903" s="5" t="e">
        <f t="shared" si="173"/>
        <v>#N/A</v>
      </c>
      <c r="M903" t="e">
        <f t="shared" si="174"/>
        <v>#REF!</v>
      </c>
      <c r="N903" s="18" t="e">
        <f t="shared" si="175"/>
        <v>#N/A</v>
      </c>
    </row>
    <row r="904" spans="3:14" x14ac:dyDescent="0.25">
      <c r="C904" s="5" t="e">
        <f t="shared" si="176"/>
        <v>#N/A</v>
      </c>
      <c r="D904" s="5" t="e">
        <f t="shared" si="177"/>
        <v>#N/A</v>
      </c>
      <c r="E904" s="70"/>
      <c r="F904" s="5" t="e">
        <f t="shared" si="178"/>
        <v>#N/A</v>
      </c>
      <c r="G904" s="5" t="e">
        <f t="shared" si="168"/>
        <v>#N/A</v>
      </c>
      <c r="H904" s="70" t="e">
        <f t="shared" si="169"/>
        <v>#N/A</v>
      </c>
      <c r="I904" s="5" t="str">
        <f t="shared" si="170"/>
        <v/>
      </c>
      <c r="J904" s="5" t="e">
        <f t="shared" si="171"/>
        <v>#N/A</v>
      </c>
      <c r="K904" s="5" t="e">
        <f t="shared" si="172"/>
        <v>#N/A</v>
      </c>
      <c r="L904" s="5" t="e">
        <f t="shared" si="173"/>
        <v>#N/A</v>
      </c>
      <c r="M904" t="e">
        <f t="shared" si="174"/>
        <v>#REF!</v>
      </c>
      <c r="N904" s="18" t="e">
        <f t="shared" si="175"/>
        <v>#N/A</v>
      </c>
    </row>
    <row r="905" spans="3:14" x14ac:dyDescent="0.25">
      <c r="C905" s="5" t="e">
        <f t="shared" si="176"/>
        <v>#N/A</v>
      </c>
      <c r="D905" s="5" t="e">
        <f t="shared" si="177"/>
        <v>#N/A</v>
      </c>
      <c r="E905" s="70"/>
      <c r="F905" s="5" t="e">
        <f t="shared" si="178"/>
        <v>#N/A</v>
      </c>
      <c r="G905" s="5" t="e">
        <f t="shared" si="168"/>
        <v>#N/A</v>
      </c>
      <c r="H905" s="70" t="e">
        <f t="shared" si="169"/>
        <v>#N/A</v>
      </c>
      <c r="I905" s="5" t="str">
        <f t="shared" si="170"/>
        <v/>
      </c>
      <c r="J905" s="5" t="e">
        <f t="shared" si="171"/>
        <v>#N/A</v>
      </c>
      <c r="K905" s="5" t="e">
        <f t="shared" si="172"/>
        <v>#N/A</v>
      </c>
      <c r="L905" s="5" t="e">
        <f t="shared" si="173"/>
        <v>#N/A</v>
      </c>
      <c r="M905" t="e">
        <f t="shared" si="174"/>
        <v>#REF!</v>
      </c>
      <c r="N905" s="18" t="e">
        <f t="shared" si="175"/>
        <v>#N/A</v>
      </c>
    </row>
    <row r="906" spans="3:14" x14ac:dyDescent="0.25">
      <c r="C906" s="5" t="e">
        <f t="shared" si="176"/>
        <v>#N/A</v>
      </c>
      <c r="D906" s="5" t="e">
        <f t="shared" si="177"/>
        <v>#N/A</v>
      </c>
      <c r="E906" s="70"/>
      <c r="F906" s="5" t="e">
        <f t="shared" si="178"/>
        <v>#N/A</v>
      </c>
      <c r="G906" s="5" t="e">
        <f t="shared" si="168"/>
        <v>#N/A</v>
      </c>
      <c r="H906" s="70" t="e">
        <f t="shared" si="169"/>
        <v>#N/A</v>
      </c>
      <c r="I906" s="5" t="str">
        <f t="shared" si="170"/>
        <v/>
      </c>
      <c r="J906" s="5" t="e">
        <f t="shared" si="171"/>
        <v>#N/A</v>
      </c>
      <c r="K906" s="5" t="e">
        <f t="shared" si="172"/>
        <v>#N/A</v>
      </c>
      <c r="L906" s="5" t="e">
        <f t="shared" si="173"/>
        <v>#N/A</v>
      </c>
      <c r="M906" t="e">
        <f t="shared" si="174"/>
        <v>#REF!</v>
      </c>
      <c r="N906" s="18" t="e">
        <f t="shared" si="175"/>
        <v>#N/A</v>
      </c>
    </row>
    <row r="907" spans="3:14" x14ac:dyDescent="0.25">
      <c r="C907" s="5" t="e">
        <f t="shared" si="176"/>
        <v>#N/A</v>
      </c>
      <c r="D907" s="5" t="e">
        <f t="shared" si="177"/>
        <v>#N/A</v>
      </c>
      <c r="E907" s="70"/>
      <c r="F907" s="5" t="e">
        <f t="shared" si="178"/>
        <v>#N/A</v>
      </c>
      <c r="G907" s="5" t="e">
        <f t="shared" si="168"/>
        <v>#N/A</v>
      </c>
      <c r="H907" s="70" t="e">
        <f t="shared" si="169"/>
        <v>#N/A</v>
      </c>
      <c r="I907" s="5" t="str">
        <f t="shared" si="170"/>
        <v/>
      </c>
      <c r="J907" s="5" t="e">
        <f t="shared" si="171"/>
        <v>#N/A</v>
      </c>
      <c r="K907" s="5" t="e">
        <f t="shared" si="172"/>
        <v>#N/A</v>
      </c>
      <c r="L907" s="5" t="e">
        <f t="shared" si="173"/>
        <v>#N/A</v>
      </c>
      <c r="M907" t="e">
        <f t="shared" si="174"/>
        <v>#REF!</v>
      </c>
      <c r="N907" s="18" t="e">
        <f t="shared" si="175"/>
        <v>#N/A</v>
      </c>
    </row>
    <row r="908" spans="3:14" x14ac:dyDescent="0.25">
      <c r="C908" s="5" t="e">
        <f t="shared" si="176"/>
        <v>#N/A</v>
      </c>
      <c r="D908" s="5" t="e">
        <f t="shared" si="177"/>
        <v>#N/A</v>
      </c>
      <c r="E908" s="70"/>
      <c r="F908" s="5" t="e">
        <f t="shared" si="178"/>
        <v>#N/A</v>
      </c>
      <c r="G908" s="5" t="e">
        <f t="shared" si="168"/>
        <v>#N/A</v>
      </c>
      <c r="H908" s="70" t="e">
        <f t="shared" si="169"/>
        <v>#N/A</v>
      </c>
      <c r="I908" s="5" t="str">
        <f t="shared" si="170"/>
        <v/>
      </c>
      <c r="J908" s="5" t="e">
        <f t="shared" si="171"/>
        <v>#N/A</v>
      </c>
      <c r="K908" s="5" t="e">
        <f t="shared" si="172"/>
        <v>#N/A</v>
      </c>
      <c r="L908" s="5" t="e">
        <f t="shared" si="173"/>
        <v>#N/A</v>
      </c>
      <c r="M908" t="e">
        <f t="shared" si="174"/>
        <v>#REF!</v>
      </c>
      <c r="N908" s="18" t="e">
        <f t="shared" si="175"/>
        <v>#N/A</v>
      </c>
    </row>
    <row r="909" spans="3:14" x14ac:dyDescent="0.25">
      <c r="C909" s="5" t="e">
        <f t="shared" si="176"/>
        <v>#N/A</v>
      </c>
      <c r="D909" s="5" t="e">
        <f t="shared" si="177"/>
        <v>#N/A</v>
      </c>
      <c r="E909" s="70"/>
      <c r="F909" s="5" t="e">
        <f t="shared" si="178"/>
        <v>#N/A</v>
      </c>
      <c r="G909" s="5" t="e">
        <f t="shared" si="168"/>
        <v>#N/A</v>
      </c>
      <c r="H909" s="70" t="e">
        <f t="shared" si="169"/>
        <v>#N/A</v>
      </c>
      <c r="I909" s="5" t="str">
        <f t="shared" si="170"/>
        <v/>
      </c>
      <c r="J909" s="5" t="e">
        <f t="shared" si="171"/>
        <v>#N/A</v>
      </c>
      <c r="K909" s="5" t="e">
        <f t="shared" si="172"/>
        <v>#N/A</v>
      </c>
      <c r="L909" s="5" t="e">
        <f t="shared" si="173"/>
        <v>#N/A</v>
      </c>
      <c r="M909" t="e">
        <f t="shared" si="174"/>
        <v>#REF!</v>
      </c>
      <c r="N909" s="18" t="e">
        <f t="shared" si="175"/>
        <v>#N/A</v>
      </c>
    </row>
    <row r="910" spans="3:14" x14ac:dyDescent="0.25">
      <c r="C910" s="5" t="e">
        <f t="shared" si="176"/>
        <v>#N/A</v>
      </c>
      <c r="D910" s="5" t="e">
        <f t="shared" si="177"/>
        <v>#N/A</v>
      </c>
      <c r="E910" s="70"/>
      <c r="F910" s="5" t="e">
        <f t="shared" si="178"/>
        <v>#N/A</v>
      </c>
      <c r="G910" s="5" t="e">
        <f t="shared" si="168"/>
        <v>#N/A</v>
      </c>
      <c r="H910" s="70" t="e">
        <f t="shared" si="169"/>
        <v>#N/A</v>
      </c>
      <c r="I910" s="5" t="str">
        <f t="shared" si="170"/>
        <v/>
      </c>
      <c r="J910" s="5" t="e">
        <f t="shared" si="171"/>
        <v>#N/A</v>
      </c>
      <c r="K910" s="5" t="e">
        <f t="shared" si="172"/>
        <v>#N/A</v>
      </c>
      <c r="L910" s="5" t="e">
        <f t="shared" si="173"/>
        <v>#N/A</v>
      </c>
      <c r="M910" t="e">
        <f t="shared" si="174"/>
        <v>#REF!</v>
      </c>
      <c r="N910" s="18" t="e">
        <f t="shared" si="175"/>
        <v>#N/A</v>
      </c>
    </row>
    <row r="911" spans="3:14" x14ac:dyDescent="0.25">
      <c r="C911" s="5" t="e">
        <f t="shared" si="176"/>
        <v>#N/A</v>
      </c>
      <c r="D911" s="5" t="e">
        <f t="shared" si="177"/>
        <v>#N/A</v>
      </c>
      <c r="E911" s="70"/>
      <c r="F911" s="5" t="e">
        <f t="shared" si="178"/>
        <v>#N/A</v>
      </c>
      <c r="G911" s="5" t="e">
        <f t="shared" si="168"/>
        <v>#N/A</v>
      </c>
      <c r="H911" s="70" t="e">
        <f t="shared" si="169"/>
        <v>#N/A</v>
      </c>
      <c r="I911" s="5" t="str">
        <f t="shared" si="170"/>
        <v/>
      </c>
      <c r="J911" s="5" t="e">
        <f t="shared" si="171"/>
        <v>#N/A</v>
      </c>
      <c r="K911" s="5" t="e">
        <f t="shared" si="172"/>
        <v>#N/A</v>
      </c>
      <c r="L911" s="5" t="e">
        <f t="shared" si="173"/>
        <v>#N/A</v>
      </c>
      <c r="M911" t="e">
        <f t="shared" si="174"/>
        <v>#REF!</v>
      </c>
      <c r="N911" s="18" t="e">
        <f t="shared" si="175"/>
        <v>#N/A</v>
      </c>
    </row>
    <row r="912" spans="3:14" x14ac:dyDescent="0.25">
      <c r="C912" s="5" t="e">
        <f t="shared" si="176"/>
        <v>#N/A</v>
      </c>
      <c r="D912" s="5" t="e">
        <f t="shared" si="177"/>
        <v>#N/A</v>
      </c>
      <c r="E912" s="70"/>
      <c r="F912" s="5" t="e">
        <f t="shared" si="178"/>
        <v>#N/A</v>
      </c>
      <c r="G912" s="5" t="e">
        <f t="shared" si="168"/>
        <v>#N/A</v>
      </c>
      <c r="H912" s="70" t="e">
        <f t="shared" si="169"/>
        <v>#N/A</v>
      </c>
      <c r="I912" s="5" t="str">
        <f t="shared" si="170"/>
        <v/>
      </c>
      <c r="J912" s="5" t="e">
        <f t="shared" si="171"/>
        <v>#N/A</v>
      </c>
      <c r="K912" s="5" t="e">
        <f t="shared" si="172"/>
        <v>#N/A</v>
      </c>
      <c r="L912" s="5" t="e">
        <f t="shared" si="173"/>
        <v>#N/A</v>
      </c>
      <c r="M912" t="e">
        <f t="shared" si="174"/>
        <v>#REF!</v>
      </c>
      <c r="N912" s="18" t="e">
        <f t="shared" si="175"/>
        <v>#N/A</v>
      </c>
    </row>
    <row r="913" spans="3:14" x14ac:dyDescent="0.25">
      <c r="C913" s="5" t="e">
        <f t="shared" si="176"/>
        <v>#N/A</v>
      </c>
      <c r="D913" s="5" t="e">
        <f t="shared" si="177"/>
        <v>#N/A</v>
      </c>
      <c r="E913" s="70"/>
      <c r="F913" s="5" t="e">
        <f t="shared" si="178"/>
        <v>#N/A</v>
      </c>
      <c r="G913" s="5" t="e">
        <f t="shared" si="168"/>
        <v>#N/A</v>
      </c>
      <c r="H913" s="70" t="e">
        <f t="shared" si="169"/>
        <v>#N/A</v>
      </c>
      <c r="I913" s="5" t="str">
        <f t="shared" si="170"/>
        <v/>
      </c>
      <c r="J913" s="5" t="e">
        <f t="shared" si="171"/>
        <v>#N/A</v>
      </c>
      <c r="K913" s="5" t="e">
        <f t="shared" si="172"/>
        <v>#N/A</v>
      </c>
      <c r="L913" s="5" t="e">
        <f t="shared" si="173"/>
        <v>#N/A</v>
      </c>
      <c r="M913" t="e">
        <f t="shared" si="174"/>
        <v>#REF!</v>
      </c>
      <c r="N913" s="18" t="e">
        <f t="shared" si="175"/>
        <v>#N/A</v>
      </c>
    </row>
    <row r="914" spans="3:14" x14ac:dyDescent="0.25">
      <c r="C914" s="5" t="e">
        <f t="shared" si="176"/>
        <v>#N/A</v>
      </c>
      <c r="D914" s="5" t="e">
        <f t="shared" si="177"/>
        <v>#N/A</v>
      </c>
      <c r="E914" s="70"/>
      <c r="F914" s="5" t="e">
        <f t="shared" si="178"/>
        <v>#N/A</v>
      </c>
      <c r="G914" s="5" t="e">
        <f t="shared" si="168"/>
        <v>#N/A</v>
      </c>
      <c r="H914" s="70" t="e">
        <f t="shared" si="169"/>
        <v>#N/A</v>
      </c>
      <c r="I914" s="5" t="str">
        <f t="shared" si="170"/>
        <v/>
      </c>
      <c r="J914" s="5" t="e">
        <f t="shared" si="171"/>
        <v>#N/A</v>
      </c>
      <c r="K914" s="5" t="e">
        <f t="shared" si="172"/>
        <v>#N/A</v>
      </c>
      <c r="L914" s="5" t="e">
        <f t="shared" si="173"/>
        <v>#N/A</v>
      </c>
      <c r="M914" t="e">
        <f t="shared" si="174"/>
        <v>#REF!</v>
      </c>
      <c r="N914" s="18" t="e">
        <f t="shared" si="175"/>
        <v>#N/A</v>
      </c>
    </row>
    <row r="915" spans="3:14" x14ac:dyDescent="0.25">
      <c r="C915" s="5" t="e">
        <f t="shared" si="176"/>
        <v>#N/A</v>
      </c>
      <c r="D915" s="5" t="e">
        <f t="shared" si="177"/>
        <v>#N/A</v>
      </c>
      <c r="E915" s="70"/>
      <c r="F915" s="5" t="e">
        <f t="shared" si="178"/>
        <v>#N/A</v>
      </c>
      <c r="G915" s="5" t="e">
        <f t="shared" si="168"/>
        <v>#N/A</v>
      </c>
      <c r="H915" s="70" t="e">
        <f t="shared" si="169"/>
        <v>#N/A</v>
      </c>
      <c r="I915" s="5" t="str">
        <f t="shared" si="170"/>
        <v/>
      </c>
      <c r="J915" s="5" t="e">
        <f t="shared" si="171"/>
        <v>#N/A</v>
      </c>
      <c r="K915" s="5" t="e">
        <f t="shared" si="172"/>
        <v>#N/A</v>
      </c>
      <c r="L915" s="5" t="e">
        <f t="shared" si="173"/>
        <v>#N/A</v>
      </c>
      <c r="M915" t="e">
        <f t="shared" si="174"/>
        <v>#REF!</v>
      </c>
      <c r="N915" s="18" t="e">
        <f t="shared" si="175"/>
        <v>#N/A</v>
      </c>
    </row>
    <row r="916" spans="3:14" x14ac:dyDescent="0.25">
      <c r="C916" s="5" t="e">
        <f t="shared" si="176"/>
        <v>#N/A</v>
      </c>
      <c r="D916" s="5" t="e">
        <f t="shared" si="177"/>
        <v>#N/A</v>
      </c>
      <c r="E916" s="70"/>
      <c r="F916" s="5" t="e">
        <f t="shared" si="178"/>
        <v>#N/A</v>
      </c>
      <c r="G916" s="5" t="e">
        <f t="shared" si="168"/>
        <v>#N/A</v>
      </c>
      <c r="H916" s="70" t="e">
        <f t="shared" si="169"/>
        <v>#N/A</v>
      </c>
      <c r="I916" s="5" t="str">
        <f t="shared" si="170"/>
        <v/>
      </c>
      <c r="J916" s="5" t="e">
        <f t="shared" si="171"/>
        <v>#N/A</v>
      </c>
      <c r="K916" s="5" t="e">
        <f t="shared" si="172"/>
        <v>#N/A</v>
      </c>
      <c r="L916" s="5" t="e">
        <f t="shared" si="173"/>
        <v>#N/A</v>
      </c>
      <c r="M916" t="e">
        <f t="shared" si="174"/>
        <v>#REF!</v>
      </c>
      <c r="N916" s="18" t="e">
        <f t="shared" si="175"/>
        <v>#N/A</v>
      </c>
    </row>
    <row r="917" spans="3:14" x14ac:dyDescent="0.25">
      <c r="C917" s="5" t="e">
        <f t="shared" si="176"/>
        <v>#N/A</v>
      </c>
      <c r="D917" s="5" t="e">
        <f t="shared" si="177"/>
        <v>#N/A</v>
      </c>
      <c r="E917" s="70"/>
      <c r="F917" s="5" t="e">
        <f t="shared" si="178"/>
        <v>#N/A</v>
      </c>
      <c r="G917" s="5" t="e">
        <f t="shared" si="168"/>
        <v>#N/A</v>
      </c>
      <c r="H917" s="70" t="e">
        <f t="shared" si="169"/>
        <v>#N/A</v>
      </c>
      <c r="I917" s="5" t="str">
        <f t="shared" si="170"/>
        <v/>
      </c>
      <c r="J917" s="5" t="e">
        <f t="shared" si="171"/>
        <v>#N/A</v>
      </c>
      <c r="K917" s="5" t="e">
        <f t="shared" si="172"/>
        <v>#N/A</v>
      </c>
      <c r="L917" s="5" t="e">
        <f t="shared" si="173"/>
        <v>#N/A</v>
      </c>
      <c r="M917" t="e">
        <f t="shared" si="174"/>
        <v>#REF!</v>
      </c>
      <c r="N917" s="18" t="e">
        <f t="shared" si="175"/>
        <v>#N/A</v>
      </c>
    </row>
    <row r="918" spans="3:14" x14ac:dyDescent="0.25">
      <c r="C918" s="5" t="e">
        <f t="shared" si="176"/>
        <v>#N/A</v>
      </c>
      <c r="D918" s="5" t="e">
        <f t="shared" si="177"/>
        <v>#N/A</v>
      </c>
      <c r="E918" s="70"/>
      <c r="F918" s="5" t="e">
        <f t="shared" si="178"/>
        <v>#N/A</v>
      </c>
      <c r="G918" s="5" t="e">
        <f t="shared" si="168"/>
        <v>#N/A</v>
      </c>
      <c r="H918" s="70" t="e">
        <f t="shared" si="169"/>
        <v>#N/A</v>
      </c>
      <c r="I918" s="5" t="str">
        <f t="shared" si="170"/>
        <v/>
      </c>
      <c r="J918" s="5" t="e">
        <f t="shared" si="171"/>
        <v>#N/A</v>
      </c>
      <c r="K918" s="5" t="e">
        <f t="shared" si="172"/>
        <v>#N/A</v>
      </c>
      <c r="L918" s="5" t="e">
        <f t="shared" si="173"/>
        <v>#N/A</v>
      </c>
      <c r="M918" t="e">
        <f t="shared" si="174"/>
        <v>#REF!</v>
      </c>
      <c r="N918" s="18" t="e">
        <f t="shared" si="175"/>
        <v>#N/A</v>
      </c>
    </row>
    <row r="919" spans="3:14" x14ac:dyDescent="0.25">
      <c r="C919" s="5" t="e">
        <f t="shared" si="176"/>
        <v>#N/A</v>
      </c>
      <c r="D919" s="5" t="e">
        <f t="shared" si="177"/>
        <v>#N/A</v>
      </c>
      <c r="E919" s="70"/>
      <c r="F919" s="5" t="e">
        <f t="shared" si="178"/>
        <v>#N/A</v>
      </c>
      <c r="G919" s="5" t="e">
        <f t="shared" si="168"/>
        <v>#N/A</v>
      </c>
      <c r="H919" s="70" t="e">
        <f t="shared" si="169"/>
        <v>#N/A</v>
      </c>
      <c r="I919" s="5" t="str">
        <f t="shared" si="170"/>
        <v/>
      </c>
      <c r="J919" s="5" t="e">
        <f t="shared" si="171"/>
        <v>#N/A</v>
      </c>
      <c r="K919" s="5" t="e">
        <f t="shared" si="172"/>
        <v>#N/A</v>
      </c>
      <c r="L919" s="5" t="e">
        <f t="shared" si="173"/>
        <v>#N/A</v>
      </c>
      <c r="M919" t="e">
        <f t="shared" si="174"/>
        <v>#REF!</v>
      </c>
      <c r="N919" s="18" t="e">
        <f t="shared" si="175"/>
        <v>#N/A</v>
      </c>
    </row>
    <row r="920" spans="3:14" x14ac:dyDescent="0.25">
      <c r="C920" s="5" t="e">
        <f t="shared" si="176"/>
        <v>#N/A</v>
      </c>
      <c r="D920" s="5" t="e">
        <f t="shared" si="177"/>
        <v>#N/A</v>
      </c>
      <c r="E920" s="70"/>
      <c r="F920" s="5" t="e">
        <f t="shared" si="178"/>
        <v>#N/A</v>
      </c>
      <c r="G920" s="5" t="e">
        <f t="shared" si="168"/>
        <v>#N/A</v>
      </c>
      <c r="H920" s="70" t="e">
        <f t="shared" si="169"/>
        <v>#N/A</v>
      </c>
      <c r="I920" s="5" t="str">
        <f t="shared" si="170"/>
        <v/>
      </c>
      <c r="J920" s="5" t="e">
        <f t="shared" si="171"/>
        <v>#N/A</v>
      </c>
      <c r="K920" s="5" t="e">
        <f t="shared" si="172"/>
        <v>#N/A</v>
      </c>
      <c r="L920" s="5" t="e">
        <f t="shared" si="173"/>
        <v>#N/A</v>
      </c>
      <c r="M920" t="e">
        <f t="shared" si="174"/>
        <v>#REF!</v>
      </c>
      <c r="N920" s="18" t="e">
        <f t="shared" si="175"/>
        <v>#N/A</v>
      </c>
    </row>
    <row r="921" spans="3:14" x14ac:dyDescent="0.25">
      <c r="C921" s="5" t="e">
        <f t="shared" si="176"/>
        <v>#N/A</v>
      </c>
      <c r="D921" s="5" t="e">
        <f t="shared" si="177"/>
        <v>#N/A</v>
      </c>
      <c r="E921" s="70"/>
      <c r="F921" s="5" t="e">
        <f t="shared" si="178"/>
        <v>#N/A</v>
      </c>
      <c r="G921" s="5" t="e">
        <f t="shared" si="168"/>
        <v>#N/A</v>
      </c>
      <c r="H921" s="70" t="e">
        <f t="shared" si="169"/>
        <v>#N/A</v>
      </c>
      <c r="I921" s="5" t="str">
        <f t="shared" si="170"/>
        <v/>
      </c>
      <c r="J921" s="5" t="e">
        <f t="shared" si="171"/>
        <v>#N/A</v>
      </c>
      <c r="K921" s="5" t="e">
        <f t="shared" si="172"/>
        <v>#N/A</v>
      </c>
      <c r="L921" s="5" t="e">
        <f t="shared" si="173"/>
        <v>#N/A</v>
      </c>
      <c r="M921" t="e">
        <f t="shared" si="174"/>
        <v>#REF!</v>
      </c>
      <c r="N921" s="18" t="e">
        <f t="shared" si="175"/>
        <v>#N/A</v>
      </c>
    </row>
    <row r="922" spans="3:14" x14ac:dyDescent="0.25">
      <c r="C922" s="5" t="e">
        <f t="shared" si="176"/>
        <v>#N/A</v>
      </c>
      <c r="D922" s="5" t="e">
        <f t="shared" si="177"/>
        <v>#N/A</v>
      </c>
      <c r="E922" s="70"/>
      <c r="F922" s="5" t="e">
        <f t="shared" si="178"/>
        <v>#N/A</v>
      </c>
      <c r="G922" s="5" t="e">
        <f t="shared" si="168"/>
        <v>#N/A</v>
      </c>
      <c r="H922" s="70" t="e">
        <f t="shared" si="169"/>
        <v>#N/A</v>
      </c>
      <c r="I922" s="5" t="str">
        <f t="shared" si="170"/>
        <v/>
      </c>
      <c r="J922" s="5" t="e">
        <f t="shared" si="171"/>
        <v>#N/A</v>
      </c>
      <c r="K922" s="5" t="e">
        <f t="shared" si="172"/>
        <v>#N/A</v>
      </c>
      <c r="L922" s="5" t="e">
        <f t="shared" si="173"/>
        <v>#N/A</v>
      </c>
      <c r="M922" t="e">
        <f t="shared" si="174"/>
        <v>#REF!</v>
      </c>
      <c r="N922" s="18" t="e">
        <f t="shared" si="175"/>
        <v>#N/A</v>
      </c>
    </row>
    <row r="923" spans="3:14" x14ac:dyDescent="0.25">
      <c r="C923" s="5" t="e">
        <f t="shared" si="176"/>
        <v>#N/A</v>
      </c>
      <c r="D923" s="5" t="e">
        <f t="shared" si="177"/>
        <v>#N/A</v>
      </c>
      <c r="E923" s="70"/>
      <c r="F923" s="5" t="e">
        <f t="shared" si="178"/>
        <v>#N/A</v>
      </c>
      <c r="G923" s="5" t="e">
        <f t="shared" si="168"/>
        <v>#N/A</v>
      </c>
      <c r="H923" s="70" t="e">
        <f t="shared" si="169"/>
        <v>#N/A</v>
      </c>
      <c r="I923" s="5" t="str">
        <f t="shared" si="170"/>
        <v/>
      </c>
      <c r="J923" s="5" t="e">
        <f t="shared" si="171"/>
        <v>#N/A</v>
      </c>
      <c r="K923" s="5" t="e">
        <f t="shared" si="172"/>
        <v>#N/A</v>
      </c>
      <c r="L923" s="5" t="e">
        <f t="shared" si="173"/>
        <v>#N/A</v>
      </c>
      <c r="M923" t="e">
        <f t="shared" si="174"/>
        <v>#REF!</v>
      </c>
      <c r="N923" s="18" t="e">
        <f t="shared" si="175"/>
        <v>#N/A</v>
      </c>
    </row>
    <row r="924" spans="3:14" x14ac:dyDescent="0.25">
      <c r="C924" s="5" t="e">
        <f t="shared" si="176"/>
        <v>#N/A</v>
      </c>
      <c r="D924" s="5" t="e">
        <f t="shared" si="177"/>
        <v>#N/A</v>
      </c>
      <c r="E924" s="70"/>
      <c r="F924" s="5" t="e">
        <f t="shared" si="178"/>
        <v>#N/A</v>
      </c>
      <c r="G924" s="5" t="e">
        <f t="shared" si="168"/>
        <v>#N/A</v>
      </c>
      <c r="H924" s="70" t="e">
        <f t="shared" si="169"/>
        <v>#N/A</v>
      </c>
      <c r="I924" s="5" t="str">
        <f t="shared" si="170"/>
        <v/>
      </c>
      <c r="J924" s="5" t="e">
        <f t="shared" si="171"/>
        <v>#N/A</v>
      </c>
      <c r="K924" s="5" t="e">
        <f t="shared" si="172"/>
        <v>#N/A</v>
      </c>
      <c r="L924" s="5" t="e">
        <f t="shared" si="173"/>
        <v>#N/A</v>
      </c>
      <c r="M924" t="e">
        <f t="shared" si="174"/>
        <v>#REF!</v>
      </c>
      <c r="N924" s="18" t="e">
        <f t="shared" si="175"/>
        <v>#N/A</v>
      </c>
    </row>
    <row r="925" spans="3:14" x14ac:dyDescent="0.25">
      <c r="C925" s="5" t="e">
        <f t="shared" si="176"/>
        <v>#N/A</v>
      </c>
      <c r="D925" s="5" t="e">
        <f t="shared" si="177"/>
        <v>#N/A</v>
      </c>
      <c r="E925" s="70"/>
      <c r="F925" s="5" t="e">
        <f t="shared" si="178"/>
        <v>#N/A</v>
      </c>
      <c r="G925" s="5" t="e">
        <f t="shared" si="168"/>
        <v>#N/A</v>
      </c>
      <c r="H925" s="70" t="e">
        <f t="shared" si="169"/>
        <v>#N/A</v>
      </c>
      <c r="I925" s="5" t="str">
        <f t="shared" si="170"/>
        <v/>
      </c>
      <c r="J925" s="5" t="e">
        <f t="shared" si="171"/>
        <v>#N/A</v>
      </c>
      <c r="K925" s="5" t="e">
        <f t="shared" si="172"/>
        <v>#N/A</v>
      </c>
      <c r="L925" s="5" t="e">
        <f t="shared" si="173"/>
        <v>#N/A</v>
      </c>
      <c r="M925" t="e">
        <f t="shared" si="174"/>
        <v>#REF!</v>
      </c>
      <c r="N925" s="18" t="e">
        <f t="shared" si="175"/>
        <v>#N/A</v>
      </c>
    </row>
    <row r="926" spans="3:14" x14ac:dyDescent="0.25">
      <c r="C926" s="5" t="e">
        <f t="shared" si="176"/>
        <v>#N/A</v>
      </c>
      <c r="D926" s="5" t="e">
        <f t="shared" si="177"/>
        <v>#N/A</v>
      </c>
      <c r="E926" s="70"/>
      <c r="F926" s="5" t="e">
        <f t="shared" si="178"/>
        <v>#N/A</v>
      </c>
      <c r="G926" s="5" t="e">
        <f t="shared" si="168"/>
        <v>#N/A</v>
      </c>
      <c r="H926" s="70" t="e">
        <f t="shared" si="169"/>
        <v>#N/A</v>
      </c>
      <c r="I926" s="5" t="str">
        <f t="shared" si="170"/>
        <v/>
      </c>
      <c r="J926" s="5" t="e">
        <f t="shared" si="171"/>
        <v>#N/A</v>
      </c>
      <c r="K926" s="5" t="e">
        <f t="shared" si="172"/>
        <v>#N/A</v>
      </c>
      <c r="L926" s="5" t="e">
        <f t="shared" si="173"/>
        <v>#N/A</v>
      </c>
      <c r="M926" t="e">
        <f t="shared" si="174"/>
        <v>#REF!</v>
      </c>
      <c r="N926" s="18" t="e">
        <f t="shared" si="175"/>
        <v>#N/A</v>
      </c>
    </row>
    <row r="927" spans="3:14" x14ac:dyDescent="0.25">
      <c r="C927" s="5" t="e">
        <f t="shared" si="176"/>
        <v>#N/A</v>
      </c>
      <c r="D927" s="5" t="e">
        <f t="shared" si="177"/>
        <v>#N/A</v>
      </c>
      <c r="E927" s="70"/>
      <c r="F927" s="5" t="e">
        <f t="shared" si="178"/>
        <v>#N/A</v>
      </c>
      <c r="G927" s="5" t="e">
        <f t="shared" si="168"/>
        <v>#N/A</v>
      </c>
      <c r="H927" s="70" t="e">
        <f t="shared" si="169"/>
        <v>#N/A</v>
      </c>
      <c r="I927" s="5" t="str">
        <f t="shared" si="170"/>
        <v/>
      </c>
      <c r="J927" s="5" t="e">
        <f t="shared" si="171"/>
        <v>#N/A</v>
      </c>
      <c r="K927" s="5" t="e">
        <f t="shared" si="172"/>
        <v>#N/A</v>
      </c>
      <c r="L927" s="5" t="e">
        <f t="shared" si="173"/>
        <v>#N/A</v>
      </c>
      <c r="M927" t="e">
        <f t="shared" si="174"/>
        <v>#REF!</v>
      </c>
      <c r="N927" s="18" t="e">
        <f t="shared" si="175"/>
        <v>#N/A</v>
      </c>
    </row>
    <row r="928" spans="3:14" x14ac:dyDescent="0.25">
      <c r="C928" s="5" t="e">
        <f t="shared" si="176"/>
        <v>#N/A</v>
      </c>
      <c r="D928" s="5" t="e">
        <f t="shared" si="177"/>
        <v>#N/A</v>
      </c>
      <c r="E928" s="70"/>
      <c r="F928" s="5" t="e">
        <f t="shared" si="178"/>
        <v>#N/A</v>
      </c>
      <c r="G928" s="5" t="e">
        <f t="shared" si="168"/>
        <v>#N/A</v>
      </c>
      <c r="H928" s="70" t="e">
        <f t="shared" si="169"/>
        <v>#N/A</v>
      </c>
      <c r="I928" s="5" t="str">
        <f t="shared" si="170"/>
        <v/>
      </c>
      <c r="J928" s="5" t="e">
        <f t="shared" si="171"/>
        <v>#N/A</v>
      </c>
      <c r="K928" s="5" t="e">
        <f t="shared" si="172"/>
        <v>#N/A</v>
      </c>
      <c r="L928" s="5" t="e">
        <f t="shared" si="173"/>
        <v>#N/A</v>
      </c>
      <c r="M928" t="e">
        <f t="shared" si="174"/>
        <v>#REF!</v>
      </c>
      <c r="N928" s="18" t="e">
        <f t="shared" si="175"/>
        <v>#N/A</v>
      </c>
    </row>
    <row r="929" spans="3:14" x14ac:dyDescent="0.25">
      <c r="C929" s="5" t="e">
        <f t="shared" si="176"/>
        <v>#N/A</v>
      </c>
      <c r="D929" s="5" t="e">
        <f t="shared" si="177"/>
        <v>#N/A</v>
      </c>
      <c r="E929" s="70"/>
      <c r="F929" s="5" t="e">
        <f t="shared" si="178"/>
        <v>#N/A</v>
      </c>
      <c r="G929" s="5" t="e">
        <f t="shared" si="168"/>
        <v>#N/A</v>
      </c>
      <c r="H929" s="70" t="e">
        <f t="shared" si="169"/>
        <v>#N/A</v>
      </c>
      <c r="I929" s="5" t="str">
        <f t="shared" si="170"/>
        <v/>
      </c>
      <c r="J929" s="5" t="e">
        <f t="shared" si="171"/>
        <v>#N/A</v>
      </c>
      <c r="K929" s="5" t="e">
        <f t="shared" si="172"/>
        <v>#N/A</v>
      </c>
      <c r="L929" s="5" t="e">
        <f t="shared" si="173"/>
        <v>#N/A</v>
      </c>
      <c r="M929" t="e">
        <f t="shared" si="174"/>
        <v>#REF!</v>
      </c>
      <c r="N929" s="18" t="e">
        <f t="shared" si="175"/>
        <v>#N/A</v>
      </c>
    </row>
    <row r="930" spans="3:14" x14ac:dyDescent="0.25">
      <c r="C930" s="5" t="e">
        <f t="shared" si="176"/>
        <v>#N/A</v>
      </c>
      <c r="D930" s="5" t="e">
        <f t="shared" si="177"/>
        <v>#N/A</v>
      </c>
      <c r="E930" s="70"/>
      <c r="F930" s="5" t="e">
        <f t="shared" si="178"/>
        <v>#N/A</v>
      </c>
      <c r="G930" s="5" t="e">
        <f t="shared" si="168"/>
        <v>#N/A</v>
      </c>
      <c r="H930" s="70" t="e">
        <f t="shared" si="169"/>
        <v>#N/A</v>
      </c>
      <c r="I930" s="5" t="str">
        <f t="shared" si="170"/>
        <v/>
      </c>
      <c r="J930" s="5" t="e">
        <f t="shared" si="171"/>
        <v>#N/A</v>
      </c>
      <c r="K930" s="5" t="e">
        <f t="shared" si="172"/>
        <v>#N/A</v>
      </c>
      <c r="L930" s="5" t="e">
        <f t="shared" si="173"/>
        <v>#N/A</v>
      </c>
      <c r="M930" t="e">
        <f t="shared" si="174"/>
        <v>#REF!</v>
      </c>
      <c r="N930" s="18" t="e">
        <f t="shared" si="175"/>
        <v>#N/A</v>
      </c>
    </row>
    <row r="931" spans="3:14" x14ac:dyDescent="0.25">
      <c r="C931" s="5" t="e">
        <f t="shared" si="176"/>
        <v>#N/A</v>
      </c>
      <c r="D931" s="5" t="e">
        <f t="shared" si="177"/>
        <v>#N/A</v>
      </c>
      <c r="E931" s="70"/>
      <c r="F931" s="5" t="e">
        <f t="shared" si="178"/>
        <v>#N/A</v>
      </c>
      <c r="G931" s="5" t="e">
        <f t="shared" si="168"/>
        <v>#N/A</v>
      </c>
      <c r="H931" s="70" t="e">
        <f t="shared" si="169"/>
        <v>#N/A</v>
      </c>
      <c r="I931" s="5" t="str">
        <f t="shared" si="170"/>
        <v/>
      </c>
      <c r="J931" s="5" t="e">
        <f t="shared" si="171"/>
        <v>#N/A</v>
      </c>
      <c r="K931" s="5" t="e">
        <f t="shared" si="172"/>
        <v>#N/A</v>
      </c>
      <c r="L931" s="5" t="e">
        <f t="shared" si="173"/>
        <v>#N/A</v>
      </c>
      <c r="M931" t="e">
        <f t="shared" si="174"/>
        <v>#REF!</v>
      </c>
      <c r="N931" s="18" t="e">
        <f t="shared" si="175"/>
        <v>#N/A</v>
      </c>
    </row>
    <row r="932" spans="3:14" x14ac:dyDescent="0.25">
      <c r="C932" s="5" t="e">
        <f t="shared" si="176"/>
        <v>#N/A</v>
      </c>
      <c r="D932" s="5" t="e">
        <f t="shared" si="177"/>
        <v>#N/A</v>
      </c>
      <c r="E932" s="70"/>
      <c r="F932" s="5" t="e">
        <f t="shared" si="178"/>
        <v>#N/A</v>
      </c>
      <c r="G932" s="5" t="e">
        <f t="shared" si="168"/>
        <v>#N/A</v>
      </c>
      <c r="H932" s="70" t="e">
        <f t="shared" si="169"/>
        <v>#N/A</v>
      </c>
      <c r="I932" s="5" t="str">
        <f t="shared" si="170"/>
        <v/>
      </c>
      <c r="J932" s="5" t="e">
        <f t="shared" si="171"/>
        <v>#N/A</v>
      </c>
      <c r="K932" s="5" t="e">
        <f t="shared" si="172"/>
        <v>#N/A</v>
      </c>
      <c r="L932" s="5" t="e">
        <f t="shared" si="173"/>
        <v>#N/A</v>
      </c>
      <c r="M932" t="e">
        <f t="shared" si="174"/>
        <v>#REF!</v>
      </c>
      <c r="N932" s="18" t="e">
        <f t="shared" si="175"/>
        <v>#N/A</v>
      </c>
    </row>
    <row r="933" spans="3:14" x14ac:dyDescent="0.25">
      <c r="C933" s="5" t="e">
        <f t="shared" si="176"/>
        <v>#N/A</v>
      </c>
      <c r="D933" s="5" t="e">
        <f t="shared" si="177"/>
        <v>#N/A</v>
      </c>
      <c r="E933" s="70"/>
      <c r="F933" s="5" t="e">
        <f t="shared" si="178"/>
        <v>#N/A</v>
      </c>
      <c r="G933" s="5" t="e">
        <f t="shared" si="168"/>
        <v>#N/A</v>
      </c>
      <c r="H933" s="70" t="e">
        <f t="shared" si="169"/>
        <v>#N/A</v>
      </c>
      <c r="I933" s="5" t="str">
        <f t="shared" si="170"/>
        <v/>
      </c>
      <c r="J933" s="5" t="e">
        <f t="shared" si="171"/>
        <v>#N/A</v>
      </c>
      <c r="K933" s="5" t="e">
        <f t="shared" si="172"/>
        <v>#N/A</v>
      </c>
      <c r="L933" s="5" t="e">
        <f t="shared" si="173"/>
        <v>#N/A</v>
      </c>
      <c r="M933" t="e">
        <f t="shared" si="174"/>
        <v>#REF!</v>
      </c>
      <c r="N933" s="18" t="e">
        <f t="shared" si="175"/>
        <v>#N/A</v>
      </c>
    </row>
    <row r="934" spans="3:14" x14ac:dyDescent="0.25">
      <c r="C934" s="5" t="e">
        <f t="shared" si="176"/>
        <v>#N/A</v>
      </c>
      <c r="D934" s="5" t="e">
        <f t="shared" si="177"/>
        <v>#N/A</v>
      </c>
      <c r="E934" s="70"/>
      <c r="F934" s="5" t="e">
        <f t="shared" si="178"/>
        <v>#N/A</v>
      </c>
      <c r="G934" s="5" t="e">
        <f t="shared" si="168"/>
        <v>#N/A</v>
      </c>
      <c r="H934" s="70" t="e">
        <f t="shared" si="169"/>
        <v>#N/A</v>
      </c>
      <c r="I934" s="5" t="str">
        <f t="shared" si="170"/>
        <v/>
      </c>
      <c r="J934" s="5" t="e">
        <f t="shared" si="171"/>
        <v>#N/A</v>
      </c>
      <c r="K934" s="5" t="e">
        <f t="shared" si="172"/>
        <v>#N/A</v>
      </c>
      <c r="L934" s="5" t="e">
        <f t="shared" si="173"/>
        <v>#N/A</v>
      </c>
      <c r="M934" t="e">
        <f t="shared" si="174"/>
        <v>#REF!</v>
      </c>
      <c r="N934" s="18" t="e">
        <f t="shared" si="175"/>
        <v>#N/A</v>
      </c>
    </row>
    <row r="935" spans="3:14" x14ac:dyDescent="0.25">
      <c r="C935" s="5" t="e">
        <f t="shared" si="176"/>
        <v>#N/A</v>
      </c>
      <c r="D935" s="5" t="e">
        <f t="shared" si="177"/>
        <v>#N/A</v>
      </c>
      <c r="E935" s="70"/>
      <c r="F935" s="5" t="e">
        <f t="shared" si="178"/>
        <v>#N/A</v>
      </c>
      <c r="G935" s="5" t="e">
        <f t="shared" si="168"/>
        <v>#N/A</v>
      </c>
      <c r="H935" s="70" t="e">
        <f t="shared" si="169"/>
        <v>#N/A</v>
      </c>
      <c r="I935" s="5" t="str">
        <f t="shared" si="170"/>
        <v/>
      </c>
      <c r="J935" s="5" t="e">
        <f t="shared" si="171"/>
        <v>#N/A</v>
      </c>
      <c r="K935" s="5" t="e">
        <f t="shared" si="172"/>
        <v>#N/A</v>
      </c>
      <c r="L935" s="5" t="e">
        <f t="shared" si="173"/>
        <v>#N/A</v>
      </c>
      <c r="M935" t="e">
        <f t="shared" si="174"/>
        <v>#REF!</v>
      </c>
      <c r="N935" s="18" t="e">
        <f t="shared" si="175"/>
        <v>#N/A</v>
      </c>
    </row>
    <row r="936" spans="3:14" x14ac:dyDescent="0.25">
      <c r="C936" s="5" t="e">
        <f t="shared" si="176"/>
        <v>#N/A</v>
      </c>
      <c r="D936" s="5" t="e">
        <f t="shared" si="177"/>
        <v>#N/A</v>
      </c>
      <c r="E936" s="70"/>
      <c r="F936" s="5" t="e">
        <f t="shared" si="178"/>
        <v>#N/A</v>
      </c>
      <c r="G936" s="5" t="e">
        <f t="shared" si="168"/>
        <v>#N/A</v>
      </c>
      <c r="H936" s="70" t="e">
        <f t="shared" si="169"/>
        <v>#N/A</v>
      </c>
      <c r="I936" s="5" t="str">
        <f t="shared" si="170"/>
        <v/>
      </c>
      <c r="J936" s="5" t="e">
        <f t="shared" si="171"/>
        <v>#N/A</v>
      </c>
      <c r="K936" s="5" t="e">
        <f t="shared" si="172"/>
        <v>#N/A</v>
      </c>
      <c r="L936" s="5" t="e">
        <f t="shared" si="173"/>
        <v>#N/A</v>
      </c>
      <c r="M936" t="e">
        <f t="shared" si="174"/>
        <v>#REF!</v>
      </c>
      <c r="N936" s="18" t="e">
        <f t="shared" si="175"/>
        <v>#N/A</v>
      </c>
    </row>
    <row r="937" spans="3:14" x14ac:dyDescent="0.25">
      <c r="C937" s="5" t="e">
        <f t="shared" si="176"/>
        <v>#N/A</v>
      </c>
      <c r="D937" s="5" t="e">
        <f t="shared" si="177"/>
        <v>#N/A</v>
      </c>
      <c r="E937" s="70"/>
      <c r="F937" s="5" t="e">
        <f t="shared" si="178"/>
        <v>#N/A</v>
      </c>
      <c r="G937" s="5" t="e">
        <f t="shared" si="168"/>
        <v>#N/A</v>
      </c>
      <c r="H937" s="70" t="e">
        <f t="shared" si="169"/>
        <v>#N/A</v>
      </c>
      <c r="I937" s="5" t="str">
        <f t="shared" si="170"/>
        <v/>
      </c>
      <c r="J937" s="5" t="e">
        <f t="shared" si="171"/>
        <v>#N/A</v>
      </c>
      <c r="K937" s="5" t="e">
        <f t="shared" si="172"/>
        <v>#N/A</v>
      </c>
      <c r="L937" s="5" t="e">
        <f t="shared" si="173"/>
        <v>#N/A</v>
      </c>
      <c r="M937" t="e">
        <f t="shared" si="174"/>
        <v>#REF!</v>
      </c>
      <c r="N937" s="18" t="e">
        <f t="shared" si="175"/>
        <v>#N/A</v>
      </c>
    </row>
    <row r="938" spans="3:14" x14ac:dyDescent="0.25">
      <c r="C938" s="5" t="e">
        <f t="shared" si="176"/>
        <v>#N/A</v>
      </c>
      <c r="D938" s="5" t="e">
        <f t="shared" si="177"/>
        <v>#N/A</v>
      </c>
      <c r="E938" s="70"/>
      <c r="F938" s="5" t="e">
        <f t="shared" si="178"/>
        <v>#N/A</v>
      </c>
      <c r="G938" s="5" t="e">
        <f t="shared" si="168"/>
        <v>#N/A</v>
      </c>
      <c r="H938" s="70" t="e">
        <f t="shared" si="169"/>
        <v>#N/A</v>
      </c>
      <c r="I938" s="5" t="str">
        <f t="shared" si="170"/>
        <v/>
      </c>
      <c r="J938" s="5" t="e">
        <f t="shared" si="171"/>
        <v>#N/A</v>
      </c>
      <c r="K938" s="5" t="e">
        <f t="shared" si="172"/>
        <v>#N/A</v>
      </c>
      <c r="L938" s="5" t="e">
        <f t="shared" si="173"/>
        <v>#N/A</v>
      </c>
      <c r="M938" t="e">
        <f t="shared" si="174"/>
        <v>#REF!</v>
      </c>
      <c r="N938" s="18" t="e">
        <f t="shared" si="175"/>
        <v>#N/A</v>
      </c>
    </row>
    <row r="939" spans="3:14" x14ac:dyDescent="0.25">
      <c r="C939" s="5" t="e">
        <f t="shared" si="176"/>
        <v>#N/A</v>
      </c>
      <c r="D939" s="5" t="e">
        <f t="shared" si="177"/>
        <v>#N/A</v>
      </c>
      <c r="E939" s="70"/>
      <c r="F939" s="5" t="e">
        <f t="shared" si="178"/>
        <v>#N/A</v>
      </c>
      <c r="G939" s="5" t="e">
        <f t="shared" si="168"/>
        <v>#N/A</v>
      </c>
      <c r="H939" s="70" t="e">
        <f t="shared" si="169"/>
        <v>#N/A</v>
      </c>
      <c r="I939" s="5" t="str">
        <f t="shared" si="170"/>
        <v/>
      </c>
      <c r="J939" s="5" t="e">
        <f t="shared" si="171"/>
        <v>#N/A</v>
      </c>
      <c r="K939" s="5" t="e">
        <f t="shared" si="172"/>
        <v>#N/A</v>
      </c>
      <c r="L939" s="5" t="e">
        <f t="shared" si="173"/>
        <v>#N/A</v>
      </c>
      <c r="M939" t="e">
        <f t="shared" si="174"/>
        <v>#REF!</v>
      </c>
      <c r="N939" s="18" t="e">
        <f t="shared" si="175"/>
        <v>#N/A</v>
      </c>
    </row>
    <row r="940" spans="3:14" x14ac:dyDescent="0.25">
      <c r="C940" s="5" t="e">
        <f t="shared" si="176"/>
        <v>#N/A</v>
      </c>
      <c r="D940" s="5" t="e">
        <f t="shared" si="177"/>
        <v>#N/A</v>
      </c>
      <c r="E940" s="70"/>
      <c r="F940" s="5" t="e">
        <f t="shared" si="178"/>
        <v>#N/A</v>
      </c>
      <c r="G940" s="5" t="e">
        <f t="shared" si="168"/>
        <v>#N/A</v>
      </c>
      <c r="H940" s="70" t="e">
        <f t="shared" si="169"/>
        <v>#N/A</v>
      </c>
      <c r="I940" s="5" t="str">
        <f t="shared" si="170"/>
        <v/>
      </c>
      <c r="J940" s="5" t="e">
        <f t="shared" si="171"/>
        <v>#N/A</v>
      </c>
      <c r="K940" s="5" t="e">
        <f t="shared" si="172"/>
        <v>#N/A</v>
      </c>
      <c r="L940" s="5" t="e">
        <f t="shared" si="173"/>
        <v>#N/A</v>
      </c>
      <c r="M940" t="e">
        <f t="shared" si="174"/>
        <v>#REF!</v>
      </c>
      <c r="N940" s="18" t="e">
        <f t="shared" si="175"/>
        <v>#N/A</v>
      </c>
    </row>
    <row r="941" spans="3:14" x14ac:dyDescent="0.25">
      <c r="C941" s="5" t="e">
        <f t="shared" si="176"/>
        <v>#N/A</v>
      </c>
      <c r="D941" s="5" t="e">
        <f t="shared" si="177"/>
        <v>#N/A</v>
      </c>
      <c r="E941" s="70"/>
      <c r="F941" s="5" t="e">
        <f t="shared" si="178"/>
        <v>#N/A</v>
      </c>
      <c r="G941" s="5" t="e">
        <f t="shared" si="168"/>
        <v>#N/A</v>
      </c>
      <c r="H941" s="70" t="e">
        <f t="shared" si="169"/>
        <v>#N/A</v>
      </c>
      <c r="I941" s="5" t="str">
        <f t="shared" si="170"/>
        <v/>
      </c>
      <c r="J941" s="5" t="e">
        <f t="shared" si="171"/>
        <v>#N/A</v>
      </c>
      <c r="K941" s="5" t="e">
        <f t="shared" si="172"/>
        <v>#N/A</v>
      </c>
      <c r="L941" s="5" t="e">
        <f t="shared" si="173"/>
        <v>#N/A</v>
      </c>
      <c r="M941" t="e">
        <f t="shared" si="174"/>
        <v>#REF!</v>
      </c>
      <c r="N941" s="18" t="e">
        <f t="shared" si="175"/>
        <v>#N/A</v>
      </c>
    </row>
    <row r="942" spans="3:14" x14ac:dyDescent="0.25">
      <c r="C942" s="5" t="e">
        <f t="shared" si="176"/>
        <v>#N/A</v>
      </c>
      <c r="D942" s="5" t="e">
        <f t="shared" si="177"/>
        <v>#N/A</v>
      </c>
      <c r="E942" s="70"/>
      <c r="F942" s="5" t="e">
        <f t="shared" si="178"/>
        <v>#N/A</v>
      </c>
      <c r="G942" s="5" t="e">
        <f t="shared" si="168"/>
        <v>#N/A</v>
      </c>
      <c r="H942" s="70" t="e">
        <f t="shared" si="169"/>
        <v>#N/A</v>
      </c>
      <c r="I942" s="5" t="str">
        <f t="shared" si="170"/>
        <v/>
      </c>
      <c r="J942" s="5" t="e">
        <f t="shared" si="171"/>
        <v>#N/A</v>
      </c>
      <c r="K942" s="5" t="e">
        <f t="shared" si="172"/>
        <v>#N/A</v>
      </c>
      <c r="L942" s="5" t="e">
        <f t="shared" si="173"/>
        <v>#N/A</v>
      </c>
      <c r="M942" t="e">
        <f t="shared" si="174"/>
        <v>#REF!</v>
      </c>
      <c r="N942" s="18" t="e">
        <f t="shared" si="175"/>
        <v>#N/A</v>
      </c>
    </row>
    <row r="943" spans="3:14" x14ac:dyDescent="0.25">
      <c r="C943" s="5" t="e">
        <f t="shared" si="176"/>
        <v>#N/A</v>
      </c>
      <c r="D943" s="5" t="e">
        <f t="shared" si="177"/>
        <v>#N/A</v>
      </c>
      <c r="E943" s="70"/>
      <c r="F943" s="5" t="e">
        <f t="shared" si="178"/>
        <v>#N/A</v>
      </c>
      <c r="G943" s="5" t="e">
        <f t="shared" si="168"/>
        <v>#N/A</v>
      </c>
      <c r="H943" s="70" t="e">
        <f t="shared" si="169"/>
        <v>#N/A</v>
      </c>
      <c r="I943" s="5" t="str">
        <f t="shared" si="170"/>
        <v/>
      </c>
      <c r="J943" s="5" t="e">
        <f t="shared" si="171"/>
        <v>#N/A</v>
      </c>
      <c r="K943" s="5" t="e">
        <f t="shared" si="172"/>
        <v>#N/A</v>
      </c>
      <c r="L943" s="5" t="e">
        <f t="shared" si="173"/>
        <v>#N/A</v>
      </c>
      <c r="M943" t="e">
        <f t="shared" si="174"/>
        <v>#REF!</v>
      </c>
      <c r="N943" s="18" t="e">
        <f t="shared" si="175"/>
        <v>#N/A</v>
      </c>
    </row>
    <row r="944" spans="3:14" x14ac:dyDescent="0.25">
      <c r="C944" s="5" t="e">
        <f t="shared" si="176"/>
        <v>#N/A</v>
      </c>
      <c r="D944" s="5" t="e">
        <f t="shared" si="177"/>
        <v>#N/A</v>
      </c>
      <c r="E944" s="70"/>
      <c r="F944" s="5" t="e">
        <f t="shared" si="178"/>
        <v>#N/A</v>
      </c>
      <c r="G944" s="5" t="e">
        <f t="shared" si="168"/>
        <v>#N/A</v>
      </c>
      <c r="H944" s="70" t="e">
        <f t="shared" si="169"/>
        <v>#N/A</v>
      </c>
      <c r="I944" s="5" t="str">
        <f t="shared" si="170"/>
        <v/>
      </c>
      <c r="J944" s="5" t="e">
        <f t="shared" si="171"/>
        <v>#N/A</v>
      </c>
      <c r="K944" s="5" t="e">
        <f t="shared" si="172"/>
        <v>#N/A</v>
      </c>
      <c r="L944" s="5" t="e">
        <f t="shared" si="173"/>
        <v>#N/A</v>
      </c>
      <c r="M944" t="e">
        <f t="shared" si="174"/>
        <v>#REF!</v>
      </c>
      <c r="N944" s="18" t="e">
        <f t="shared" si="175"/>
        <v>#N/A</v>
      </c>
    </row>
    <row r="945" spans="3:14" x14ac:dyDescent="0.25">
      <c r="C945" s="5" t="e">
        <f t="shared" si="176"/>
        <v>#N/A</v>
      </c>
      <c r="D945" s="5" t="e">
        <f t="shared" si="177"/>
        <v>#N/A</v>
      </c>
      <c r="E945" s="70"/>
      <c r="F945" s="5" t="e">
        <f t="shared" si="178"/>
        <v>#N/A</v>
      </c>
      <c r="G945" s="5" t="e">
        <f t="shared" si="168"/>
        <v>#N/A</v>
      </c>
      <c r="H945" s="70" t="e">
        <f t="shared" si="169"/>
        <v>#N/A</v>
      </c>
      <c r="I945" s="5" t="str">
        <f t="shared" si="170"/>
        <v/>
      </c>
      <c r="J945" s="5" t="e">
        <f t="shared" si="171"/>
        <v>#N/A</v>
      </c>
      <c r="K945" s="5" t="e">
        <f t="shared" si="172"/>
        <v>#N/A</v>
      </c>
      <c r="L945" s="5" t="e">
        <f t="shared" si="173"/>
        <v>#N/A</v>
      </c>
      <c r="M945" t="e">
        <f t="shared" si="174"/>
        <v>#REF!</v>
      </c>
      <c r="N945" s="18" t="e">
        <f t="shared" si="175"/>
        <v>#N/A</v>
      </c>
    </row>
    <row r="946" spans="3:14" x14ac:dyDescent="0.25">
      <c r="C946" s="5" t="e">
        <f t="shared" si="176"/>
        <v>#N/A</v>
      </c>
      <c r="D946" s="5" t="e">
        <f t="shared" si="177"/>
        <v>#N/A</v>
      </c>
      <c r="E946" s="70"/>
      <c r="F946" s="5" t="e">
        <f t="shared" si="178"/>
        <v>#N/A</v>
      </c>
      <c r="G946" s="5" t="e">
        <f t="shared" si="168"/>
        <v>#N/A</v>
      </c>
      <c r="H946" s="70" t="e">
        <f t="shared" si="169"/>
        <v>#N/A</v>
      </c>
      <c r="I946" s="5" t="str">
        <f t="shared" si="170"/>
        <v/>
      </c>
      <c r="J946" s="5" t="e">
        <f t="shared" si="171"/>
        <v>#N/A</v>
      </c>
      <c r="K946" s="5" t="e">
        <f t="shared" si="172"/>
        <v>#N/A</v>
      </c>
      <c r="L946" s="5" t="e">
        <f t="shared" si="173"/>
        <v>#N/A</v>
      </c>
      <c r="M946" t="e">
        <f t="shared" si="174"/>
        <v>#REF!</v>
      </c>
      <c r="N946" s="18" t="e">
        <f t="shared" si="175"/>
        <v>#N/A</v>
      </c>
    </row>
    <row r="947" spans="3:14" x14ac:dyDescent="0.25">
      <c r="C947" s="5" t="e">
        <f t="shared" si="176"/>
        <v>#N/A</v>
      </c>
      <c r="D947" s="5" t="e">
        <f t="shared" si="177"/>
        <v>#N/A</v>
      </c>
      <c r="E947" s="70"/>
      <c r="F947" s="5" t="e">
        <f t="shared" si="178"/>
        <v>#N/A</v>
      </c>
      <c r="G947" s="5" t="e">
        <f t="shared" si="168"/>
        <v>#N/A</v>
      </c>
      <c r="H947" s="70" t="e">
        <f t="shared" si="169"/>
        <v>#N/A</v>
      </c>
      <c r="I947" s="5" t="str">
        <f t="shared" si="170"/>
        <v/>
      </c>
      <c r="J947" s="5" t="e">
        <f t="shared" si="171"/>
        <v>#N/A</v>
      </c>
      <c r="K947" s="5" t="e">
        <f t="shared" si="172"/>
        <v>#N/A</v>
      </c>
      <c r="L947" s="5" t="e">
        <f t="shared" si="173"/>
        <v>#N/A</v>
      </c>
      <c r="M947" t="e">
        <f t="shared" si="174"/>
        <v>#REF!</v>
      </c>
      <c r="N947" s="18" t="e">
        <f t="shared" si="175"/>
        <v>#N/A</v>
      </c>
    </row>
    <row r="948" spans="3:14" x14ac:dyDescent="0.25">
      <c r="C948" s="5" t="e">
        <f t="shared" si="176"/>
        <v>#N/A</v>
      </c>
      <c r="D948" s="5" t="e">
        <f t="shared" si="177"/>
        <v>#N/A</v>
      </c>
      <c r="E948" s="70"/>
      <c r="F948" s="5" t="e">
        <f t="shared" si="178"/>
        <v>#N/A</v>
      </c>
      <c r="G948" s="5" t="e">
        <f t="shared" si="168"/>
        <v>#N/A</v>
      </c>
      <c r="H948" s="70" t="e">
        <f t="shared" si="169"/>
        <v>#N/A</v>
      </c>
      <c r="I948" s="5" t="str">
        <f t="shared" si="170"/>
        <v/>
      </c>
      <c r="J948" s="5" t="e">
        <f t="shared" si="171"/>
        <v>#N/A</v>
      </c>
      <c r="K948" s="5" t="e">
        <f t="shared" si="172"/>
        <v>#N/A</v>
      </c>
      <c r="L948" s="5" t="e">
        <f t="shared" si="173"/>
        <v>#N/A</v>
      </c>
      <c r="M948" t="e">
        <f t="shared" si="174"/>
        <v>#REF!</v>
      </c>
      <c r="N948" s="18" t="e">
        <f t="shared" si="175"/>
        <v>#N/A</v>
      </c>
    </row>
    <row r="949" spans="3:14" x14ac:dyDescent="0.25">
      <c r="C949" s="5" t="e">
        <f t="shared" si="176"/>
        <v>#N/A</v>
      </c>
      <c r="D949" s="5" t="e">
        <f t="shared" si="177"/>
        <v>#N/A</v>
      </c>
      <c r="E949" s="70"/>
      <c r="F949" s="5" t="e">
        <f t="shared" si="178"/>
        <v>#N/A</v>
      </c>
      <c r="G949" s="5" t="e">
        <f t="shared" ref="G949:G1000" si="179">IF(E949="упр","",IF(E949=0,F949,IF(E949="1,2,3","L1,L2,L3","L"&amp;E949)))</f>
        <v>#N/A</v>
      </c>
      <c r="H949" s="70" t="e">
        <f t="shared" ref="H949:H1000" si="180">VLOOKUP(D949,Исходные_данные,5,FALSE)</f>
        <v>#N/A</v>
      </c>
      <c r="I949" s="5" t="str">
        <f t="shared" ref="I949:I1000" si="181">IFERROR(VLOOKUP(D949,Исходные_данные,36,FALSE),"")</f>
        <v/>
      </c>
      <c r="J949" s="5" t="e">
        <f t="shared" ref="J949:J1000" si="182">VLOOKUP(D949,Исходные_данные,46,FALSE)</f>
        <v>#N/A</v>
      </c>
      <c r="K949" s="5" t="e">
        <f t="shared" ref="K949:K1000" si="183">VLOOKUP(D949,Исходные_данные,16,FALSE)</f>
        <v>#N/A</v>
      </c>
      <c r="L949" s="5" t="e">
        <f t="shared" ref="L949:L1000" si="184">H949*K949</f>
        <v>#N/A</v>
      </c>
      <c r="M949" t="e">
        <f t="shared" ref="M949:M1000" si="185">IF(ISBLANK(E949),M948,E949)</f>
        <v>#REF!</v>
      </c>
      <c r="N949" s="18" t="e">
        <f t="shared" ref="N949:N1000" si="186">C949&amp;G949</f>
        <v>#N/A</v>
      </c>
    </row>
    <row r="950" spans="3:14" x14ac:dyDescent="0.25">
      <c r="C950" s="5" t="e">
        <f t="shared" si="176"/>
        <v>#N/A</v>
      </c>
      <c r="D950" s="5" t="e">
        <f t="shared" si="177"/>
        <v>#N/A</v>
      </c>
      <c r="E950" s="70"/>
      <c r="F950" s="5" t="e">
        <f t="shared" si="178"/>
        <v>#N/A</v>
      </c>
      <c r="G950" s="5" t="e">
        <f t="shared" si="179"/>
        <v>#N/A</v>
      </c>
      <c r="H950" s="70" t="e">
        <f t="shared" si="180"/>
        <v>#N/A</v>
      </c>
      <c r="I950" s="5" t="str">
        <f t="shared" si="181"/>
        <v/>
      </c>
      <c r="J950" s="5" t="e">
        <f t="shared" si="182"/>
        <v>#N/A</v>
      </c>
      <c r="K950" s="5" t="e">
        <f t="shared" si="183"/>
        <v>#N/A</v>
      </c>
      <c r="L950" s="5" t="e">
        <f t="shared" si="184"/>
        <v>#N/A</v>
      </c>
      <c r="M950" t="e">
        <f t="shared" si="185"/>
        <v>#REF!</v>
      </c>
      <c r="N950" s="18" t="e">
        <f t="shared" si="186"/>
        <v>#N/A</v>
      </c>
    </row>
    <row r="951" spans="3:14" x14ac:dyDescent="0.25">
      <c r="C951" s="5" t="e">
        <f t="shared" si="176"/>
        <v>#N/A</v>
      </c>
      <c r="D951" s="5" t="e">
        <f t="shared" si="177"/>
        <v>#N/A</v>
      </c>
      <c r="E951" s="70"/>
      <c r="F951" s="5" t="e">
        <f t="shared" si="178"/>
        <v>#N/A</v>
      </c>
      <c r="G951" s="5" t="e">
        <f t="shared" si="179"/>
        <v>#N/A</v>
      </c>
      <c r="H951" s="70" t="e">
        <f t="shared" si="180"/>
        <v>#N/A</v>
      </c>
      <c r="I951" s="5" t="str">
        <f t="shared" si="181"/>
        <v/>
      </c>
      <c r="J951" s="5" t="e">
        <f t="shared" si="182"/>
        <v>#N/A</v>
      </c>
      <c r="K951" s="5" t="e">
        <f t="shared" si="183"/>
        <v>#N/A</v>
      </c>
      <c r="L951" s="5" t="e">
        <f t="shared" si="184"/>
        <v>#N/A</v>
      </c>
      <c r="M951" t="e">
        <f t="shared" si="185"/>
        <v>#REF!</v>
      </c>
      <c r="N951" s="18" t="e">
        <f t="shared" si="186"/>
        <v>#N/A</v>
      </c>
    </row>
    <row r="952" spans="3:14" x14ac:dyDescent="0.25">
      <c r="C952" s="5" t="e">
        <f t="shared" si="176"/>
        <v>#N/A</v>
      </c>
      <c r="D952" s="5" t="e">
        <f t="shared" si="177"/>
        <v>#N/A</v>
      </c>
      <c r="E952" s="70"/>
      <c r="F952" s="5" t="e">
        <f t="shared" si="178"/>
        <v>#N/A</v>
      </c>
      <c r="G952" s="5" t="e">
        <f t="shared" si="179"/>
        <v>#N/A</v>
      </c>
      <c r="H952" s="70" t="e">
        <f t="shared" si="180"/>
        <v>#N/A</v>
      </c>
      <c r="I952" s="5" t="str">
        <f t="shared" si="181"/>
        <v/>
      </c>
      <c r="J952" s="5" t="e">
        <f t="shared" si="182"/>
        <v>#N/A</v>
      </c>
      <c r="K952" s="5" t="e">
        <f t="shared" si="183"/>
        <v>#N/A</v>
      </c>
      <c r="L952" s="5" t="e">
        <f t="shared" si="184"/>
        <v>#N/A</v>
      </c>
      <c r="M952" t="e">
        <f t="shared" si="185"/>
        <v>#REF!</v>
      </c>
      <c r="N952" s="18" t="e">
        <f t="shared" si="186"/>
        <v>#N/A</v>
      </c>
    </row>
    <row r="953" spans="3:14" x14ac:dyDescent="0.25">
      <c r="C953" s="5" t="e">
        <f t="shared" si="176"/>
        <v>#N/A</v>
      </c>
      <c r="D953" s="5" t="e">
        <f t="shared" si="177"/>
        <v>#N/A</v>
      </c>
      <c r="E953" s="70"/>
      <c r="F953" s="5" t="e">
        <f t="shared" si="178"/>
        <v>#N/A</v>
      </c>
      <c r="G953" s="5" t="e">
        <f t="shared" si="179"/>
        <v>#N/A</v>
      </c>
      <c r="H953" s="70" t="e">
        <f t="shared" si="180"/>
        <v>#N/A</v>
      </c>
      <c r="I953" s="5" t="str">
        <f t="shared" si="181"/>
        <v/>
      </c>
      <c r="J953" s="5" t="e">
        <f t="shared" si="182"/>
        <v>#N/A</v>
      </c>
      <c r="K953" s="5" t="e">
        <f t="shared" si="183"/>
        <v>#N/A</v>
      </c>
      <c r="L953" s="5" t="e">
        <f t="shared" si="184"/>
        <v>#N/A</v>
      </c>
      <c r="M953" t="e">
        <f t="shared" si="185"/>
        <v>#REF!</v>
      </c>
      <c r="N953" s="18" t="e">
        <f t="shared" si="186"/>
        <v>#N/A</v>
      </c>
    </row>
    <row r="954" spans="3:14" x14ac:dyDescent="0.25">
      <c r="C954" s="5" t="e">
        <f t="shared" si="176"/>
        <v>#N/A</v>
      </c>
      <c r="D954" s="5" t="e">
        <f t="shared" si="177"/>
        <v>#N/A</v>
      </c>
      <c r="E954" s="70"/>
      <c r="F954" s="5" t="e">
        <f t="shared" si="178"/>
        <v>#N/A</v>
      </c>
      <c r="G954" s="5" t="e">
        <f t="shared" si="179"/>
        <v>#N/A</v>
      </c>
      <c r="H954" s="70" t="e">
        <f t="shared" si="180"/>
        <v>#N/A</v>
      </c>
      <c r="I954" s="5" t="str">
        <f t="shared" si="181"/>
        <v/>
      </c>
      <c r="J954" s="5" t="e">
        <f t="shared" si="182"/>
        <v>#N/A</v>
      </c>
      <c r="K954" s="5" t="e">
        <f t="shared" si="183"/>
        <v>#N/A</v>
      </c>
      <c r="L954" s="5" t="e">
        <f t="shared" si="184"/>
        <v>#N/A</v>
      </c>
      <c r="M954" t="e">
        <f t="shared" si="185"/>
        <v>#REF!</v>
      </c>
      <c r="N954" s="18" t="e">
        <f t="shared" si="186"/>
        <v>#N/A</v>
      </c>
    </row>
    <row r="955" spans="3:14" x14ac:dyDescent="0.25">
      <c r="C955" s="5" t="e">
        <f t="shared" si="176"/>
        <v>#N/A</v>
      </c>
      <c r="D955" s="5" t="e">
        <f t="shared" si="177"/>
        <v>#N/A</v>
      </c>
      <c r="E955" s="70"/>
      <c r="F955" s="5" t="e">
        <f t="shared" si="178"/>
        <v>#N/A</v>
      </c>
      <c r="G955" s="5" t="e">
        <f t="shared" si="179"/>
        <v>#N/A</v>
      </c>
      <c r="H955" s="70" t="e">
        <f t="shared" si="180"/>
        <v>#N/A</v>
      </c>
      <c r="I955" s="5" t="str">
        <f t="shared" si="181"/>
        <v/>
      </c>
      <c r="J955" s="5" t="e">
        <f t="shared" si="182"/>
        <v>#N/A</v>
      </c>
      <c r="K955" s="5" t="e">
        <f t="shared" si="183"/>
        <v>#N/A</v>
      </c>
      <c r="L955" s="5" t="e">
        <f t="shared" si="184"/>
        <v>#N/A</v>
      </c>
      <c r="M955" t="e">
        <f t="shared" si="185"/>
        <v>#REF!</v>
      </c>
      <c r="N955" s="18" t="e">
        <f t="shared" si="186"/>
        <v>#N/A</v>
      </c>
    </row>
    <row r="956" spans="3:14" x14ac:dyDescent="0.25">
      <c r="C956" s="5" t="e">
        <f t="shared" si="176"/>
        <v>#N/A</v>
      </c>
      <c r="D956" s="5" t="e">
        <f t="shared" si="177"/>
        <v>#N/A</v>
      </c>
      <c r="E956" s="70"/>
      <c r="F956" s="5" t="e">
        <f t="shared" si="178"/>
        <v>#N/A</v>
      </c>
      <c r="G956" s="5" t="e">
        <f t="shared" si="179"/>
        <v>#N/A</v>
      </c>
      <c r="H956" s="70" t="e">
        <f t="shared" si="180"/>
        <v>#N/A</v>
      </c>
      <c r="I956" s="5" t="str">
        <f t="shared" si="181"/>
        <v/>
      </c>
      <c r="J956" s="5" t="e">
        <f t="shared" si="182"/>
        <v>#N/A</v>
      </c>
      <c r="K956" s="5" t="e">
        <f t="shared" si="183"/>
        <v>#N/A</v>
      </c>
      <c r="L956" s="5" t="e">
        <f t="shared" si="184"/>
        <v>#N/A</v>
      </c>
      <c r="M956" t="e">
        <f t="shared" si="185"/>
        <v>#REF!</v>
      </c>
      <c r="N956" s="18" t="e">
        <f t="shared" si="186"/>
        <v>#N/A</v>
      </c>
    </row>
    <row r="957" spans="3:14" x14ac:dyDescent="0.25">
      <c r="C957" s="5" t="e">
        <f t="shared" si="176"/>
        <v>#N/A</v>
      </c>
      <c r="D957" s="5" t="e">
        <f t="shared" si="177"/>
        <v>#N/A</v>
      </c>
      <c r="E957" s="70"/>
      <c r="F957" s="5" t="e">
        <f t="shared" si="178"/>
        <v>#N/A</v>
      </c>
      <c r="G957" s="5" t="e">
        <f t="shared" si="179"/>
        <v>#N/A</v>
      </c>
      <c r="H957" s="70" t="e">
        <f t="shared" si="180"/>
        <v>#N/A</v>
      </c>
      <c r="I957" s="5" t="str">
        <f t="shared" si="181"/>
        <v/>
      </c>
      <c r="J957" s="5" t="e">
        <f t="shared" si="182"/>
        <v>#N/A</v>
      </c>
      <c r="K957" s="5" t="e">
        <f t="shared" si="183"/>
        <v>#N/A</v>
      </c>
      <c r="L957" s="5" t="e">
        <f t="shared" si="184"/>
        <v>#N/A</v>
      </c>
      <c r="M957" t="e">
        <f t="shared" si="185"/>
        <v>#REF!</v>
      </c>
      <c r="N957" s="18" t="e">
        <f t="shared" si="186"/>
        <v>#N/A</v>
      </c>
    </row>
    <row r="958" spans="3:14" x14ac:dyDescent="0.25">
      <c r="C958" s="5" t="e">
        <f t="shared" si="176"/>
        <v>#N/A</v>
      </c>
      <c r="D958" s="5" t="e">
        <f t="shared" si="177"/>
        <v>#N/A</v>
      </c>
      <c r="E958" s="70"/>
      <c r="F958" s="5" t="e">
        <f t="shared" si="178"/>
        <v>#N/A</v>
      </c>
      <c r="G958" s="5" t="e">
        <f t="shared" si="179"/>
        <v>#N/A</v>
      </c>
      <c r="H958" s="70" t="e">
        <f t="shared" si="180"/>
        <v>#N/A</v>
      </c>
      <c r="I958" s="5" t="str">
        <f t="shared" si="181"/>
        <v/>
      </c>
      <c r="J958" s="5" t="e">
        <f t="shared" si="182"/>
        <v>#N/A</v>
      </c>
      <c r="K958" s="5" t="e">
        <f t="shared" si="183"/>
        <v>#N/A</v>
      </c>
      <c r="L958" s="5" t="e">
        <f t="shared" si="184"/>
        <v>#N/A</v>
      </c>
      <c r="M958" t="e">
        <f t="shared" si="185"/>
        <v>#REF!</v>
      </c>
      <c r="N958" s="18" t="e">
        <f t="shared" si="186"/>
        <v>#N/A</v>
      </c>
    </row>
    <row r="959" spans="3:14" x14ac:dyDescent="0.25">
      <c r="C959" s="5" t="e">
        <f t="shared" si="176"/>
        <v>#N/A</v>
      </c>
      <c r="D959" s="5" t="e">
        <f t="shared" si="177"/>
        <v>#N/A</v>
      </c>
      <c r="E959" s="70"/>
      <c r="F959" s="5" t="e">
        <f t="shared" si="178"/>
        <v>#N/A</v>
      </c>
      <c r="G959" s="5" t="e">
        <f t="shared" si="179"/>
        <v>#N/A</v>
      </c>
      <c r="H959" s="70" t="e">
        <f t="shared" si="180"/>
        <v>#N/A</v>
      </c>
      <c r="I959" s="5" t="str">
        <f t="shared" si="181"/>
        <v/>
      </c>
      <c r="J959" s="5" t="e">
        <f t="shared" si="182"/>
        <v>#N/A</v>
      </c>
      <c r="K959" s="5" t="e">
        <f t="shared" si="183"/>
        <v>#N/A</v>
      </c>
      <c r="L959" s="5" t="e">
        <f t="shared" si="184"/>
        <v>#N/A</v>
      </c>
      <c r="M959" t="e">
        <f t="shared" si="185"/>
        <v>#REF!</v>
      </c>
      <c r="N959" s="18" t="e">
        <f t="shared" si="186"/>
        <v>#N/A</v>
      </c>
    </row>
    <row r="960" spans="3:14" x14ac:dyDescent="0.25">
      <c r="C960" s="5" t="e">
        <f t="shared" si="176"/>
        <v>#N/A</v>
      </c>
      <c r="D960" s="5" t="e">
        <f t="shared" si="177"/>
        <v>#N/A</v>
      </c>
      <c r="E960" s="70"/>
      <c r="F960" s="5" t="e">
        <f t="shared" si="178"/>
        <v>#N/A</v>
      </c>
      <c r="G960" s="5" t="e">
        <f t="shared" si="179"/>
        <v>#N/A</v>
      </c>
      <c r="H960" s="70" t="e">
        <f t="shared" si="180"/>
        <v>#N/A</v>
      </c>
      <c r="I960" s="5" t="str">
        <f t="shared" si="181"/>
        <v/>
      </c>
      <c r="J960" s="5" t="e">
        <f t="shared" si="182"/>
        <v>#N/A</v>
      </c>
      <c r="K960" s="5" t="e">
        <f t="shared" si="183"/>
        <v>#N/A</v>
      </c>
      <c r="L960" s="5" t="e">
        <f t="shared" si="184"/>
        <v>#N/A</v>
      </c>
      <c r="M960" t="e">
        <f t="shared" si="185"/>
        <v>#REF!</v>
      </c>
      <c r="N960" s="18" t="e">
        <f t="shared" si="186"/>
        <v>#N/A</v>
      </c>
    </row>
    <row r="961" spans="3:14" x14ac:dyDescent="0.25">
      <c r="C961" s="5" t="e">
        <f t="shared" si="176"/>
        <v>#N/A</v>
      </c>
      <c r="D961" s="5" t="e">
        <f t="shared" si="177"/>
        <v>#N/A</v>
      </c>
      <c r="E961" s="70"/>
      <c r="F961" s="5" t="e">
        <f t="shared" si="178"/>
        <v>#N/A</v>
      </c>
      <c r="G961" s="5" t="e">
        <f t="shared" si="179"/>
        <v>#N/A</v>
      </c>
      <c r="H961" s="70" t="e">
        <f t="shared" si="180"/>
        <v>#N/A</v>
      </c>
      <c r="I961" s="5" t="str">
        <f t="shared" si="181"/>
        <v/>
      </c>
      <c r="J961" s="5" t="e">
        <f t="shared" si="182"/>
        <v>#N/A</v>
      </c>
      <c r="K961" s="5" t="e">
        <f t="shared" si="183"/>
        <v>#N/A</v>
      </c>
      <c r="L961" s="5" t="e">
        <f t="shared" si="184"/>
        <v>#N/A</v>
      </c>
      <c r="M961" t="e">
        <f t="shared" si="185"/>
        <v>#REF!</v>
      </c>
      <c r="N961" s="18" t="e">
        <f t="shared" si="186"/>
        <v>#N/A</v>
      </c>
    </row>
    <row r="962" spans="3:14" x14ac:dyDescent="0.25">
      <c r="C962" s="5" t="e">
        <f t="shared" si="176"/>
        <v>#N/A</v>
      </c>
      <c r="D962" s="5" t="e">
        <f t="shared" si="177"/>
        <v>#N/A</v>
      </c>
      <c r="E962" s="70"/>
      <c r="F962" s="5" t="e">
        <f t="shared" si="178"/>
        <v>#N/A</v>
      </c>
      <c r="G962" s="5" t="e">
        <f t="shared" si="179"/>
        <v>#N/A</v>
      </c>
      <c r="H962" s="70" t="e">
        <f t="shared" si="180"/>
        <v>#N/A</v>
      </c>
      <c r="I962" s="5" t="str">
        <f t="shared" si="181"/>
        <v/>
      </c>
      <c r="J962" s="5" t="e">
        <f t="shared" si="182"/>
        <v>#N/A</v>
      </c>
      <c r="K962" s="5" t="e">
        <f t="shared" si="183"/>
        <v>#N/A</v>
      </c>
      <c r="L962" s="5" t="e">
        <f t="shared" si="184"/>
        <v>#N/A</v>
      </c>
      <c r="M962" t="e">
        <f t="shared" si="185"/>
        <v>#REF!</v>
      </c>
      <c r="N962" s="18" t="e">
        <f t="shared" si="186"/>
        <v>#N/A</v>
      </c>
    </row>
    <row r="963" spans="3:14" x14ac:dyDescent="0.25">
      <c r="C963" s="5" t="e">
        <f t="shared" ref="C963:C1000" si="187">VLOOKUP(ROW(961:961),Разбивка_нумерация_5,2,FALSE)</f>
        <v>#N/A</v>
      </c>
      <c r="D963" s="5" t="e">
        <f t="shared" ref="D963:D1000" si="188">VLOOKUP(ROW(961:961),Разбивка_нумерация_5,4,FALSE)</f>
        <v>#N/A</v>
      </c>
      <c r="E963" s="70"/>
      <c r="F963" s="5" t="e">
        <f t="shared" ref="F963:F1000" si="189">VLOOKUP(ROW(961:961),Разбивка_нумерация_5,16,FALSE)</f>
        <v>#N/A</v>
      </c>
      <c r="G963" s="5" t="e">
        <f t="shared" si="179"/>
        <v>#N/A</v>
      </c>
      <c r="H963" s="70" t="e">
        <f t="shared" si="180"/>
        <v>#N/A</v>
      </c>
      <c r="I963" s="5" t="str">
        <f t="shared" si="181"/>
        <v/>
      </c>
      <c r="J963" s="5" t="e">
        <f t="shared" si="182"/>
        <v>#N/A</v>
      </c>
      <c r="K963" s="5" t="e">
        <f t="shared" si="183"/>
        <v>#N/A</v>
      </c>
      <c r="L963" s="5" t="e">
        <f t="shared" si="184"/>
        <v>#N/A</v>
      </c>
      <c r="M963" t="e">
        <f t="shared" si="185"/>
        <v>#REF!</v>
      </c>
      <c r="N963" s="18" t="e">
        <f t="shared" si="186"/>
        <v>#N/A</v>
      </c>
    </row>
    <row r="964" spans="3:14" x14ac:dyDescent="0.25">
      <c r="C964" s="5" t="e">
        <f t="shared" si="187"/>
        <v>#N/A</v>
      </c>
      <c r="D964" s="5" t="e">
        <f t="shared" si="188"/>
        <v>#N/A</v>
      </c>
      <c r="E964" s="70"/>
      <c r="F964" s="5" t="e">
        <f t="shared" si="189"/>
        <v>#N/A</v>
      </c>
      <c r="G964" s="5" t="e">
        <f t="shared" si="179"/>
        <v>#N/A</v>
      </c>
      <c r="H964" s="70" t="e">
        <f t="shared" si="180"/>
        <v>#N/A</v>
      </c>
      <c r="I964" s="5" t="str">
        <f t="shared" si="181"/>
        <v/>
      </c>
      <c r="J964" s="5" t="e">
        <f t="shared" si="182"/>
        <v>#N/A</v>
      </c>
      <c r="K964" s="5" t="e">
        <f t="shared" si="183"/>
        <v>#N/A</v>
      </c>
      <c r="L964" s="5" t="e">
        <f t="shared" si="184"/>
        <v>#N/A</v>
      </c>
      <c r="M964" t="e">
        <f t="shared" si="185"/>
        <v>#REF!</v>
      </c>
      <c r="N964" s="18" t="e">
        <f t="shared" si="186"/>
        <v>#N/A</v>
      </c>
    </row>
    <row r="965" spans="3:14" x14ac:dyDescent="0.25">
      <c r="C965" s="5" t="e">
        <f t="shared" si="187"/>
        <v>#N/A</v>
      </c>
      <c r="D965" s="5" t="e">
        <f t="shared" si="188"/>
        <v>#N/A</v>
      </c>
      <c r="E965" s="70"/>
      <c r="F965" s="5" t="e">
        <f t="shared" si="189"/>
        <v>#N/A</v>
      </c>
      <c r="G965" s="5" t="e">
        <f t="shared" si="179"/>
        <v>#N/A</v>
      </c>
      <c r="H965" s="70" t="e">
        <f t="shared" si="180"/>
        <v>#N/A</v>
      </c>
      <c r="I965" s="5" t="str">
        <f t="shared" si="181"/>
        <v/>
      </c>
      <c r="J965" s="5" t="e">
        <f t="shared" si="182"/>
        <v>#N/A</v>
      </c>
      <c r="K965" s="5" t="e">
        <f t="shared" si="183"/>
        <v>#N/A</v>
      </c>
      <c r="L965" s="5" t="e">
        <f t="shared" si="184"/>
        <v>#N/A</v>
      </c>
      <c r="M965" t="e">
        <f t="shared" si="185"/>
        <v>#REF!</v>
      </c>
      <c r="N965" s="18" t="e">
        <f t="shared" si="186"/>
        <v>#N/A</v>
      </c>
    </row>
    <row r="966" spans="3:14" x14ac:dyDescent="0.25">
      <c r="C966" s="5" t="e">
        <f t="shared" si="187"/>
        <v>#N/A</v>
      </c>
      <c r="D966" s="5" t="e">
        <f t="shared" si="188"/>
        <v>#N/A</v>
      </c>
      <c r="E966" s="70"/>
      <c r="F966" s="5" t="e">
        <f t="shared" si="189"/>
        <v>#N/A</v>
      </c>
      <c r="G966" s="5" t="e">
        <f t="shared" si="179"/>
        <v>#N/A</v>
      </c>
      <c r="H966" s="70" t="e">
        <f t="shared" si="180"/>
        <v>#N/A</v>
      </c>
      <c r="I966" s="5" t="str">
        <f t="shared" si="181"/>
        <v/>
      </c>
      <c r="J966" s="5" t="e">
        <f t="shared" si="182"/>
        <v>#N/A</v>
      </c>
      <c r="K966" s="5" t="e">
        <f t="shared" si="183"/>
        <v>#N/A</v>
      </c>
      <c r="L966" s="5" t="e">
        <f t="shared" si="184"/>
        <v>#N/A</v>
      </c>
      <c r="M966" t="e">
        <f t="shared" si="185"/>
        <v>#REF!</v>
      </c>
      <c r="N966" s="18" t="e">
        <f t="shared" si="186"/>
        <v>#N/A</v>
      </c>
    </row>
    <row r="967" spans="3:14" x14ac:dyDescent="0.25">
      <c r="C967" s="5" t="e">
        <f t="shared" si="187"/>
        <v>#N/A</v>
      </c>
      <c r="D967" s="5" t="e">
        <f t="shared" si="188"/>
        <v>#N/A</v>
      </c>
      <c r="E967" s="70"/>
      <c r="F967" s="5" t="e">
        <f t="shared" si="189"/>
        <v>#N/A</v>
      </c>
      <c r="G967" s="5" t="e">
        <f t="shared" si="179"/>
        <v>#N/A</v>
      </c>
      <c r="H967" s="70" t="e">
        <f t="shared" si="180"/>
        <v>#N/A</v>
      </c>
      <c r="I967" s="5" t="str">
        <f t="shared" si="181"/>
        <v/>
      </c>
      <c r="J967" s="5" t="e">
        <f t="shared" si="182"/>
        <v>#N/A</v>
      </c>
      <c r="K967" s="5" t="e">
        <f t="shared" si="183"/>
        <v>#N/A</v>
      </c>
      <c r="L967" s="5" t="e">
        <f t="shared" si="184"/>
        <v>#N/A</v>
      </c>
      <c r="M967" t="e">
        <f t="shared" si="185"/>
        <v>#REF!</v>
      </c>
      <c r="N967" s="18" t="e">
        <f t="shared" si="186"/>
        <v>#N/A</v>
      </c>
    </row>
    <row r="968" spans="3:14" x14ac:dyDescent="0.25">
      <c r="C968" s="5" t="e">
        <f t="shared" si="187"/>
        <v>#N/A</v>
      </c>
      <c r="D968" s="5" t="e">
        <f t="shared" si="188"/>
        <v>#N/A</v>
      </c>
      <c r="E968" s="70"/>
      <c r="F968" s="5" t="e">
        <f t="shared" si="189"/>
        <v>#N/A</v>
      </c>
      <c r="G968" s="5" t="e">
        <f t="shared" si="179"/>
        <v>#N/A</v>
      </c>
      <c r="H968" s="70" t="e">
        <f t="shared" si="180"/>
        <v>#N/A</v>
      </c>
      <c r="I968" s="5" t="str">
        <f t="shared" si="181"/>
        <v/>
      </c>
      <c r="J968" s="5" t="e">
        <f t="shared" si="182"/>
        <v>#N/A</v>
      </c>
      <c r="K968" s="5" t="e">
        <f t="shared" si="183"/>
        <v>#N/A</v>
      </c>
      <c r="L968" s="5" t="e">
        <f t="shared" si="184"/>
        <v>#N/A</v>
      </c>
      <c r="M968" t="e">
        <f t="shared" si="185"/>
        <v>#REF!</v>
      </c>
      <c r="N968" s="18" t="e">
        <f t="shared" si="186"/>
        <v>#N/A</v>
      </c>
    </row>
    <row r="969" spans="3:14" x14ac:dyDescent="0.25">
      <c r="C969" s="5" t="e">
        <f t="shared" si="187"/>
        <v>#N/A</v>
      </c>
      <c r="D969" s="5" t="e">
        <f t="shared" si="188"/>
        <v>#N/A</v>
      </c>
      <c r="E969" s="70"/>
      <c r="F969" s="5" t="e">
        <f t="shared" si="189"/>
        <v>#N/A</v>
      </c>
      <c r="G969" s="5" t="e">
        <f t="shared" si="179"/>
        <v>#N/A</v>
      </c>
      <c r="H969" s="70" t="e">
        <f t="shared" si="180"/>
        <v>#N/A</v>
      </c>
      <c r="I969" s="5" t="str">
        <f t="shared" si="181"/>
        <v/>
      </c>
      <c r="J969" s="5" t="e">
        <f t="shared" si="182"/>
        <v>#N/A</v>
      </c>
      <c r="K969" s="5" t="e">
        <f t="shared" si="183"/>
        <v>#N/A</v>
      </c>
      <c r="L969" s="5" t="e">
        <f t="shared" si="184"/>
        <v>#N/A</v>
      </c>
      <c r="M969" t="e">
        <f t="shared" si="185"/>
        <v>#REF!</v>
      </c>
      <c r="N969" s="18" t="e">
        <f t="shared" si="186"/>
        <v>#N/A</v>
      </c>
    </row>
    <row r="970" spans="3:14" x14ac:dyDescent="0.25">
      <c r="C970" s="5" t="e">
        <f t="shared" si="187"/>
        <v>#N/A</v>
      </c>
      <c r="D970" s="5" t="e">
        <f t="shared" si="188"/>
        <v>#N/A</v>
      </c>
      <c r="E970" s="70"/>
      <c r="F970" s="5" t="e">
        <f t="shared" si="189"/>
        <v>#N/A</v>
      </c>
      <c r="G970" s="5" t="e">
        <f t="shared" si="179"/>
        <v>#N/A</v>
      </c>
      <c r="H970" s="70" t="e">
        <f t="shared" si="180"/>
        <v>#N/A</v>
      </c>
      <c r="I970" s="5" t="str">
        <f t="shared" si="181"/>
        <v/>
      </c>
      <c r="J970" s="5" t="e">
        <f t="shared" si="182"/>
        <v>#N/A</v>
      </c>
      <c r="K970" s="5" t="e">
        <f t="shared" si="183"/>
        <v>#N/A</v>
      </c>
      <c r="L970" s="5" t="e">
        <f t="shared" si="184"/>
        <v>#N/A</v>
      </c>
      <c r="M970" t="e">
        <f t="shared" si="185"/>
        <v>#REF!</v>
      </c>
      <c r="N970" s="18" t="e">
        <f t="shared" si="186"/>
        <v>#N/A</v>
      </c>
    </row>
    <row r="971" spans="3:14" x14ac:dyDescent="0.25">
      <c r="C971" s="5" t="e">
        <f t="shared" si="187"/>
        <v>#N/A</v>
      </c>
      <c r="D971" s="5" t="e">
        <f t="shared" si="188"/>
        <v>#N/A</v>
      </c>
      <c r="E971" s="70"/>
      <c r="F971" s="5" t="e">
        <f t="shared" si="189"/>
        <v>#N/A</v>
      </c>
      <c r="G971" s="5" t="e">
        <f t="shared" si="179"/>
        <v>#N/A</v>
      </c>
      <c r="H971" s="70" t="e">
        <f t="shared" si="180"/>
        <v>#N/A</v>
      </c>
      <c r="I971" s="5" t="str">
        <f t="shared" si="181"/>
        <v/>
      </c>
      <c r="J971" s="5" t="e">
        <f t="shared" si="182"/>
        <v>#N/A</v>
      </c>
      <c r="K971" s="5" t="e">
        <f t="shared" si="183"/>
        <v>#N/A</v>
      </c>
      <c r="L971" s="5" t="e">
        <f t="shared" si="184"/>
        <v>#N/A</v>
      </c>
      <c r="M971" t="e">
        <f t="shared" si="185"/>
        <v>#REF!</v>
      </c>
      <c r="N971" s="18" t="e">
        <f t="shared" si="186"/>
        <v>#N/A</v>
      </c>
    </row>
    <row r="972" spans="3:14" x14ac:dyDescent="0.25">
      <c r="C972" s="5" t="e">
        <f t="shared" si="187"/>
        <v>#N/A</v>
      </c>
      <c r="D972" s="5" t="e">
        <f t="shared" si="188"/>
        <v>#N/A</v>
      </c>
      <c r="E972" s="70"/>
      <c r="F972" s="5" t="e">
        <f t="shared" si="189"/>
        <v>#N/A</v>
      </c>
      <c r="G972" s="5" t="e">
        <f t="shared" si="179"/>
        <v>#N/A</v>
      </c>
      <c r="H972" s="70" t="e">
        <f t="shared" si="180"/>
        <v>#N/A</v>
      </c>
      <c r="I972" s="5" t="str">
        <f t="shared" si="181"/>
        <v/>
      </c>
      <c r="J972" s="5" t="e">
        <f t="shared" si="182"/>
        <v>#N/A</v>
      </c>
      <c r="K972" s="5" t="e">
        <f t="shared" si="183"/>
        <v>#N/A</v>
      </c>
      <c r="L972" s="5" t="e">
        <f t="shared" si="184"/>
        <v>#N/A</v>
      </c>
      <c r="M972" t="e">
        <f t="shared" si="185"/>
        <v>#REF!</v>
      </c>
      <c r="N972" s="18" t="e">
        <f t="shared" si="186"/>
        <v>#N/A</v>
      </c>
    </row>
    <row r="973" spans="3:14" x14ac:dyDescent="0.25">
      <c r="C973" s="5" t="e">
        <f t="shared" si="187"/>
        <v>#N/A</v>
      </c>
      <c r="D973" s="5" t="e">
        <f t="shared" si="188"/>
        <v>#N/A</v>
      </c>
      <c r="E973" s="70"/>
      <c r="F973" s="5" t="e">
        <f t="shared" si="189"/>
        <v>#N/A</v>
      </c>
      <c r="G973" s="5" t="e">
        <f t="shared" si="179"/>
        <v>#N/A</v>
      </c>
      <c r="H973" s="70" t="e">
        <f t="shared" si="180"/>
        <v>#N/A</v>
      </c>
      <c r="I973" s="5" t="str">
        <f t="shared" si="181"/>
        <v/>
      </c>
      <c r="J973" s="5" t="e">
        <f t="shared" si="182"/>
        <v>#N/A</v>
      </c>
      <c r="K973" s="5" t="e">
        <f t="shared" si="183"/>
        <v>#N/A</v>
      </c>
      <c r="L973" s="5" t="e">
        <f t="shared" si="184"/>
        <v>#N/A</v>
      </c>
      <c r="M973" t="e">
        <f t="shared" si="185"/>
        <v>#REF!</v>
      </c>
      <c r="N973" s="18" t="e">
        <f t="shared" si="186"/>
        <v>#N/A</v>
      </c>
    </row>
    <row r="974" spans="3:14" x14ac:dyDescent="0.25">
      <c r="C974" s="5" t="e">
        <f t="shared" si="187"/>
        <v>#N/A</v>
      </c>
      <c r="D974" s="5" t="e">
        <f t="shared" si="188"/>
        <v>#N/A</v>
      </c>
      <c r="E974" s="70"/>
      <c r="F974" s="5" t="e">
        <f t="shared" si="189"/>
        <v>#N/A</v>
      </c>
      <c r="G974" s="5" t="e">
        <f t="shared" si="179"/>
        <v>#N/A</v>
      </c>
      <c r="H974" s="70" t="e">
        <f t="shared" si="180"/>
        <v>#N/A</v>
      </c>
      <c r="I974" s="5" t="str">
        <f t="shared" si="181"/>
        <v/>
      </c>
      <c r="J974" s="5" t="e">
        <f t="shared" si="182"/>
        <v>#N/A</v>
      </c>
      <c r="K974" s="5" t="e">
        <f t="shared" si="183"/>
        <v>#N/A</v>
      </c>
      <c r="L974" s="5" t="e">
        <f t="shared" si="184"/>
        <v>#N/A</v>
      </c>
      <c r="M974" t="e">
        <f t="shared" si="185"/>
        <v>#REF!</v>
      </c>
      <c r="N974" s="18" t="e">
        <f t="shared" si="186"/>
        <v>#N/A</v>
      </c>
    </row>
    <row r="975" spans="3:14" x14ac:dyDescent="0.25">
      <c r="C975" s="5" t="e">
        <f t="shared" si="187"/>
        <v>#N/A</v>
      </c>
      <c r="D975" s="5" t="e">
        <f t="shared" si="188"/>
        <v>#N/A</v>
      </c>
      <c r="E975" s="70"/>
      <c r="F975" s="5" t="e">
        <f t="shared" si="189"/>
        <v>#N/A</v>
      </c>
      <c r="G975" s="5" t="e">
        <f t="shared" si="179"/>
        <v>#N/A</v>
      </c>
      <c r="H975" s="70" t="e">
        <f t="shared" si="180"/>
        <v>#N/A</v>
      </c>
      <c r="I975" s="5" t="str">
        <f t="shared" si="181"/>
        <v/>
      </c>
      <c r="J975" s="5" t="e">
        <f t="shared" si="182"/>
        <v>#N/A</v>
      </c>
      <c r="K975" s="5" t="e">
        <f t="shared" si="183"/>
        <v>#N/A</v>
      </c>
      <c r="L975" s="5" t="e">
        <f t="shared" si="184"/>
        <v>#N/A</v>
      </c>
      <c r="M975" t="e">
        <f t="shared" si="185"/>
        <v>#REF!</v>
      </c>
      <c r="N975" s="18" t="e">
        <f t="shared" si="186"/>
        <v>#N/A</v>
      </c>
    </row>
    <row r="976" spans="3:14" x14ac:dyDescent="0.25">
      <c r="C976" s="5" t="e">
        <f t="shared" si="187"/>
        <v>#N/A</v>
      </c>
      <c r="D976" s="5" t="e">
        <f t="shared" si="188"/>
        <v>#N/A</v>
      </c>
      <c r="E976" s="70"/>
      <c r="F976" s="5" t="e">
        <f t="shared" si="189"/>
        <v>#N/A</v>
      </c>
      <c r="G976" s="5" t="e">
        <f t="shared" si="179"/>
        <v>#N/A</v>
      </c>
      <c r="H976" s="70" t="e">
        <f t="shared" si="180"/>
        <v>#N/A</v>
      </c>
      <c r="I976" s="5" t="str">
        <f t="shared" si="181"/>
        <v/>
      </c>
      <c r="J976" s="5" t="e">
        <f t="shared" si="182"/>
        <v>#N/A</v>
      </c>
      <c r="K976" s="5" t="e">
        <f t="shared" si="183"/>
        <v>#N/A</v>
      </c>
      <c r="L976" s="5" t="e">
        <f t="shared" si="184"/>
        <v>#N/A</v>
      </c>
      <c r="M976" t="e">
        <f t="shared" si="185"/>
        <v>#REF!</v>
      </c>
      <c r="N976" s="18" t="e">
        <f t="shared" si="186"/>
        <v>#N/A</v>
      </c>
    </row>
    <row r="977" spans="3:14" x14ac:dyDescent="0.25">
      <c r="C977" s="5" t="e">
        <f t="shared" si="187"/>
        <v>#N/A</v>
      </c>
      <c r="D977" s="5" t="e">
        <f t="shared" si="188"/>
        <v>#N/A</v>
      </c>
      <c r="E977" s="70"/>
      <c r="F977" s="5" t="e">
        <f t="shared" si="189"/>
        <v>#N/A</v>
      </c>
      <c r="G977" s="5" t="e">
        <f t="shared" si="179"/>
        <v>#N/A</v>
      </c>
      <c r="H977" s="70" t="e">
        <f t="shared" si="180"/>
        <v>#N/A</v>
      </c>
      <c r="I977" s="5" t="str">
        <f t="shared" si="181"/>
        <v/>
      </c>
      <c r="J977" s="5" t="e">
        <f t="shared" si="182"/>
        <v>#N/A</v>
      </c>
      <c r="K977" s="5" t="e">
        <f t="shared" si="183"/>
        <v>#N/A</v>
      </c>
      <c r="L977" s="5" t="e">
        <f t="shared" si="184"/>
        <v>#N/A</v>
      </c>
      <c r="M977" t="e">
        <f t="shared" si="185"/>
        <v>#REF!</v>
      </c>
      <c r="N977" s="18" t="e">
        <f t="shared" si="186"/>
        <v>#N/A</v>
      </c>
    </row>
    <row r="978" spans="3:14" x14ac:dyDescent="0.25">
      <c r="C978" s="5" t="e">
        <f t="shared" si="187"/>
        <v>#N/A</v>
      </c>
      <c r="D978" s="5" t="e">
        <f t="shared" si="188"/>
        <v>#N/A</v>
      </c>
      <c r="E978" s="70"/>
      <c r="F978" s="5" t="e">
        <f t="shared" si="189"/>
        <v>#N/A</v>
      </c>
      <c r="G978" s="5" t="e">
        <f t="shared" si="179"/>
        <v>#N/A</v>
      </c>
      <c r="H978" s="70" t="e">
        <f t="shared" si="180"/>
        <v>#N/A</v>
      </c>
      <c r="I978" s="5" t="str">
        <f t="shared" si="181"/>
        <v/>
      </c>
      <c r="J978" s="5" t="e">
        <f t="shared" si="182"/>
        <v>#N/A</v>
      </c>
      <c r="K978" s="5" t="e">
        <f t="shared" si="183"/>
        <v>#N/A</v>
      </c>
      <c r="L978" s="5" t="e">
        <f t="shared" si="184"/>
        <v>#N/A</v>
      </c>
      <c r="M978" t="e">
        <f t="shared" si="185"/>
        <v>#REF!</v>
      </c>
      <c r="N978" s="18" t="e">
        <f t="shared" si="186"/>
        <v>#N/A</v>
      </c>
    </row>
    <row r="979" spans="3:14" x14ac:dyDescent="0.25">
      <c r="C979" s="5" t="e">
        <f t="shared" si="187"/>
        <v>#N/A</v>
      </c>
      <c r="D979" s="5" t="e">
        <f t="shared" si="188"/>
        <v>#N/A</v>
      </c>
      <c r="E979" s="70"/>
      <c r="F979" s="5" t="e">
        <f t="shared" si="189"/>
        <v>#N/A</v>
      </c>
      <c r="G979" s="5" t="e">
        <f t="shared" si="179"/>
        <v>#N/A</v>
      </c>
      <c r="H979" s="70" t="e">
        <f t="shared" si="180"/>
        <v>#N/A</v>
      </c>
      <c r="I979" s="5" t="str">
        <f t="shared" si="181"/>
        <v/>
      </c>
      <c r="J979" s="5" t="e">
        <f t="shared" si="182"/>
        <v>#N/A</v>
      </c>
      <c r="K979" s="5" t="e">
        <f t="shared" si="183"/>
        <v>#N/A</v>
      </c>
      <c r="L979" s="5" t="e">
        <f t="shared" si="184"/>
        <v>#N/A</v>
      </c>
      <c r="M979" t="e">
        <f t="shared" si="185"/>
        <v>#REF!</v>
      </c>
      <c r="N979" s="18" t="e">
        <f t="shared" si="186"/>
        <v>#N/A</v>
      </c>
    </row>
    <row r="980" spans="3:14" x14ac:dyDescent="0.25">
      <c r="C980" s="5" t="e">
        <f t="shared" si="187"/>
        <v>#N/A</v>
      </c>
      <c r="D980" s="5" t="e">
        <f t="shared" si="188"/>
        <v>#N/A</v>
      </c>
      <c r="E980" s="70"/>
      <c r="F980" s="5" t="e">
        <f t="shared" si="189"/>
        <v>#N/A</v>
      </c>
      <c r="G980" s="5" t="e">
        <f t="shared" si="179"/>
        <v>#N/A</v>
      </c>
      <c r="H980" s="70" t="e">
        <f t="shared" si="180"/>
        <v>#N/A</v>
      </c>
      <c r="I980" s="5" t="str">
        <f t="shared" si="181"/>
        <v/>
      </c>
      <c r="J980" s="5" t="e">
        <f t="shared" si="182"/>
        <v>#N/A</v>
      </c>
      <c r="K980" s="5" t="e">
        <f t="shared" si="183"/>
        <v>#N/A</v>
      </c>
      <c r="L980" s="5" t="e">
        <f t="shared" si="184"/>
        <v>#N/A</v>
      </c>
      <c r="M980" t="e">
        <f t="shared" si="185"/>
        <v>#REF!</v>
      </c>
      <c r="N980" s="18" t="e">
        <f t="shared" si="186"/>
        <v>#N/A</v>
      </c>
    </row>
    <row r="981" spans="3:14" x14ac:dyDescent="0.25">
      <c r="C981" s="5" t="e">
        <f t="shared" si="187"/>
        <v>#N/A</v>
      </c>
      <c r="D981" s="5" t="e">
        <f t="shared" si="188"/>
        <v>#N/A</v>
      </c>
      <c r="E981" s="70"/>
      <c r="F981" s="5" t="e">
        <f t="shared" si="189"/>
        <v>#N/A</v>
      </c>
      <c r="G981" s="5" t="e">
        <f t="shared" si="179"/>
        <v>#N/A</v>
      </c>
      <c r="H981" s="70" t="e">
        <f t="shared" si="180"/>
        <v>#N/A</v>
      </c>
      <c r="I981" s="5" t="str">
        <f t="shared" si="181"/>
        <v/>
      </c>
      <c r="J981" s="5" t="e">
        <f t="shared" si="182"/>
        <v>#N/A</v>
      </c>
      <c r="K981" s="5" t="e">
        <f t="shared" si="183"/>
        <v>#N/A</v>
      </c>
      <c r="L981" s="5" t="e">
        <f t="shared" si="184"/>
        <v>#N/A</v>
      </c>
      <c r="M981" t="e">
        <f t="shared" si="185"/>
        <v>#REF!</v>
      </c>
      <c r="N981" s="18" t="e">
        <f t="shared" si="186"/>
        <v>#N/A</v>
      </c>
    </row>
    <row r="982" spans="3:14" x14ac:dyDescent="0.25">
      <c r="C982" s="5" t="e">
        <f t="shared" si="187"/>
        <v>#N/A</v>
      </c>
      <c r="D982" s="5" t="e">
        <f t="shared" si="188"/>
        <v>#N/A</v>
      </c>
      <c r="E982" s="70"/>
      <c r="F982" s="5" t="e">
        <f t="shared" si="189"/>
        <v>#N/A</v>
      </c>
      <c r="G982" s="5" t="e">
        <f t="shared" si="179"/>
        <v>#N/A</v>
      </c>
      <c r="H982" s="70" t="e">
        <f t="shared" si="180"/>
        <v>#N/A</v>
      </c>
      <c r="I982" s="5" t="str">
        <f t="shared" si="181"/>
        <v/>
      </c>
      <c r="J982" s="5" t="e">
        <f t="shared" si="182"/>
        <v>#N/A</v>
      </c>
      <c r="K982" s="5" t="e">
        <f t="shared" si="183"/>
        <v>#N/A</v>
      </c>
      <c r="L982" s="5" t="e">
        <f t="shared" si="184"/>
        <v>#N/A</v>
      </c>
      <c r="M982" t="e">
        <f t="shared" si="185"/>
        <v>#REF!</v>
      </c>
      <c r="N982" s="18" t="e">
        <f t="shared" si="186"/>
        <v>#N/A</v>
      </c>
    </row>
    <row r="983" spans="3:14" x14ac:dyDescent="0.25">
      <c r="C983" s="5" t="e">
        <f t="shared" si="187"/>
        <v>#N/A</v>
      </c>
      <c r="D983" s="5" t="e">
        <f t="shared" si="188"/>
        <v>#N/A</v>
      </c>
      <c r="E983" s="70"/>
      <c r="F983" s="5" t="e">
        <f t="shared" si="189"/>
        <v>#N/A</v>
      </c>
      <c r="G983" s="5" t="e">
        <f t="shared" si="179"/>
        <v>#N/A</v>
      </c>
      <c r="H983" s="70" t="e">
        <f t="shared" si="180"/>
        <v>#N/A</v>
      </c>
      <c r="I983" s="5" t="str">
        <f t="shared" si="181"/>
        <v/>
      </c>
      <c r="J983" s="5" t="e">
        <f t="shared" si="182"/>
        <v>#N/A</v>
      </c>
      <c r="K983" s="5" t="e">
        <f t="shared" si="183"/>
        <v>#N/A</v>
      </c>
      <c r="L983" s="5" t="e">
        <f t="shared" si="184"/>
        <v>#N/A</v>
      </c>
      <c r="M983" t="e">
        <f t="shared" si="185"/>
        <v>#REF!</v>
      </c>
      <c r="N983" s="18" t="e">
        <f t="shared" si="186"/>
        <v>#N/A</v>
      </c>
    </row>
    <row r="984" spans="3:14" x14ac:dyDescent="0.25">
      <c r="C984" s="5" t="e">
        <f t="shared" si="187"/>
        <v>#N/A</v>
      </c>
      <c r="D984" s="5" t="e">
        <f t="shared" si="188"/>
        <v>#N/A</v>
      </c>
      <c r="E984" s="70"/>
      <c r="F984" s="5" t="e">
        <f t="shared" si="189"/>
        <v>#N/A</v>
      </c>
      <c r="G984" s="5" t="e">
        <f t="shared" si="179"/>
        <v>#N/A</v>
      </c>
      <c r="H984" s="70" t="e">
        <f t="shared" si="180"/>
        <v>#N/A</v>
      </c>
      <c r="I984" s="5" t="str">
        <f t="shared" si="181"/>
        <v/>
      </c>
      <c r="J984" s="5" t="e">
        <f t="shared" si="182"/>
        <v>#N/A</v>
      </c>
      <c r="K984" s="5" t="e">
        <f t="shared" si="183"/>
        <v>#N/A</v>
      </c>
      <c r="L984" s="5" t="e">
        <f t="shared" si="184"/>
        <v>#N/A</v>
      </c>
      <c r="M984" t="e">
        <f t="shared" si="185"/>
        <v>#REF!</v>
      </c>
      <c r="N984" s="18" t="e">
        <f t="shared" si="186"/>
        <v>#N/A</v>
      </c>
    </row>
    <row r="985" spans="3:14" x14ac:dyDescent="0.25">
      <c r="C985" s="5" t="e">
        <f t="shared" si="187"/>
        <v>#N/A</v>
      </c>
      <c r="D985" s="5" t="e">
        <f t="shared" si="188"/>
        <v>#N/A</v>
      </c>
      <c r="E985" s="70"/>
      <c r="F985" s="5" t="e">
        <f t="shared" si="189"/>
        <v>#N/A</v>
      </c>
      <c r="G985" s="5" t="e">
        <f t="shared" si="179"/>
        <v>#N/A</v>
      </c>
      <c r="H985" s="70" t="e">
        <f t="shared" si="180"/>
        <v>#N/A</v>
      </c>
      <c r="I985" s="5" t="str">
        <f t="shared" si="181"/>
        <v/>
      </c>
      <c r="J985" s="5" t="e">
        <f t="shared" si="182"/>
        <v>#N/A</v>
      </c>
      <c r="K985" s="5" t="e">
        <f t="shared" si="183"/>
        <v>#N/A</v>
      </c>
      <c r="L985" s="5" t="e">
        <f t="shared" si="184"/>
        <v>#N/A</v>
      </c>
      <c r="M985" t="e">
        <f t="shared" si="185"/>
        <v>#REF!</v>
      </c>
      <c r="N985" s="18" t="e">
        <f t="shared" si="186"/>
        <v>#N/A</v>
      </c>
    </row>
    <row r="986" spans="3:14" x14ac:dyDescent="0.25">
      <c r="C986" s="5" t="e">
        <f t="shared" si="187"/>
        <v>#N/A</v>
      </c>
      <c r="D986" s="5" t="e">
        <f t="shared" si="188"/>
        <v>#N/A</v>
      </c>
      <c r="E986" s="70"/>
      <c r="F986" s="5" t="e">
        <f t="shared" si="189"/>
        <v>#N/A</v>
      </c>
      <c r="G986" s="5" t="e">
        <f t="shared" si="179"/>
        <v>#N/A</v>
      </c>
      <c r="H986" s="70" t="e">
        <f t="shared" si="180"/>
        <v>#N/A</v>
      </c>
      <c r="I986" s="5" t="str">
        <f t="shared" si="181"/>
        <v/>
      </c>
      <c r="J986" s="5" t="e">
        <f t="shared" si="182"/>
        <v>#N/A</v>
      </c>
      <c r="K986" s="5" t="e">
        <f t="shared" si="183"/>
        <v>#N/A</v>
      </c>
      <c r="L986" s="5" t="e">
        <f t="shared" si="184"/>
        <v>#N/A</v>
      </c>
      <c r="M986" t="e">
        <f t="shared" si="185"/>
        <v>#REF!</v>
      </c>
      <c r="N986" s="18" t="e">
        <f t="shared" si="186"/>
        <v>#N/A</v>
      </c>
    </row>
    <row r="987" spans="3:14" x14ac:dyDescent="0.25">
      <c r="C987" s="5" t="e">
        <f t="shared" si="187"/>
        <v>#N/A</v>
      </c>
      <c r="D987" s="5" t="e">
        <f t="shared" si="188"/>
        <v>#N/A</v>
      </c>
      <c r="E987" s="70"/>
      <c r="F987" s="5" t="e">
        <f t="shared" si="189"/>
        <v>#N/A</v>
      </c>
      <c r="G987" s="5" t="e">
        <f t="shared" si="179"/>
        <v>#N/A</v>
      </c>
      <c r="H987" s="70" t="e">
        <f t="shared" si="180"/>
        <v>#N/A</v>
      </c>
      <c r="I987" s="5" t="str">
        <f t="shared" si="181"/>
        <v/>
      </c>
      <c r="J987" s="5" t="e">
        <f t="shared" si="182"/>
        <v>#N/A</v>
      </c>
      <c r="K987" s="5" t="e">
        <f t="shared" si="183"/>
        <v>#N/A</v>
      </c>
      <c r="L987" s="5" t="e">
        <f t="shared" si="184"/>
        <v>#N/A</v>
      </c>
      <c r="M987" t="e">
        <f t="shared" si="185"/>
        <v>#REF!</v>
      </c>
      <c r="N987" s="18" t="e">
        <f t="shared" si="186"/>
        <v>#N/A</v>
      </c>
    </row>
    <row r="988" spans="3:14" x14ac:dyDescent="0.25">
      <c r="C988" s="5" t="e">
        <f t="shared" si="187"/>
        <v>#N/A</v>
      </c>
      <c r="D988" s="5" t="e">
        <f t="shared" si="188"/>
        <v>#N/A</v>
      </c>
      <c r="E988" s="70"/>
      <c r="F988" s="5" t="e">
        <f t="shared" si="189"/>
        <v>#N/A</v>
      </c>
      <c r="G988" s="5" t="e">
        <f t="shared" si="179"/>
        <v>#N/A</v>
      </c>
      <c r="H988" s="70" t="e">
        <f t="shared" si="180"/>
        <v>#N/A</v>
      </c>
      <c r="I988" s="5" t="str">
        <f t="shared" si="181"/>
        <v/>
      </c>
      <c r="J988" s="5" t="e">
        <f t="shared" si="182"/>
        <v>#N/A</v>
      </c>
      <c r="K988" s="5" t="e">
        <f t="shared" si="183"/>
        <v>#N/A</v>
      </c>
      <c r="L988" s="5" t="e">
        <f t="shared" si="184"/>
        <v>#N/A</v>
      </c>
      <c r="M988" t="e">
        <f t="shared" si="185"/>
        <v>#REF!</v>
      </c>
      <c r="N988" s="18" t="e">
        <f t="shared" si="186"/>
        <v>#N/A</v>
      </c>
    </row>
    <row r="989" spans="3:14" x14ac:dyDescent="0.25">
      <c r="C989" s="5" t="e">
        <f t="shared" si="187"/>
        <v>#N/A</v>
      </c>
      <c r="D989" s="5" t="e">
        <f t="shared" si="188"/>
        <v>#N/A</v>
      </c>
      <c r="E989" s="70"/>
      <c r="F989" s="5" t="e">
        <f t="shared" si="189"/>
        <v>#N/A</v>
      </c>
      <c r="G989" s="5" t="e">
        <f t="shared" si="179"/>
        <v>#N/A</v>
      </c>
      <c r="H989" s="70" t="e">
        <f t="shared" si="180"/>
        <v>#N/A</v>
      </c>
      <c r="I989" s="5" t="str">
        <f t="shared" si="181"/>
        <v/>
      </c>
      <c r="J989" s="5" t="e">
        <f t="shared" si="182"/>
        <v>#N/A</v>
      </c>
      <c r="K989" s="5" t="e">
        <f t="shared" si="183"/>
        <v>#N/A</v>
      </c>
      <c r="L989" s="5" t="e">
        <f t="shared" si="184"/>
        <v>#N/A</v>
      </c>
      <c r="M989" t="e">
        <f t="shared" si="185"/>
        <v>#REF!</v>
      </c>
      <c r="N989" s="18" t="e">
        <f t="shared" si="186"/>
        <v>#N/A</v>
      </c>
    </row>
    <row r="990" spans="3:14" x14ac:dyDescent="0.25">
      <c r="C990" s="5" t="e">
        <f t="shared" si="187"/>
        <v>#N/A</v>
      </c>
      <c r="D990" s="5" t="e">
        <f t="shared" si="188"/>
        <v>#N/A</v>
      </c>
      <c r="E990" s="70"/>
      <c r="F990" s="5" t="e">
        <f t="shared" si="189"/>
        <v>#N/A</v>
      </c>
      <c r="G990" s="5" t="e">
        <f t="shared" si="179"/>
        <v>#N/A</v>
      </c>
      <c r="H990" s="70" t="e">
        <f t="shared" si="180"/>
        <v>#N/A</v>
      </c>
      <c r="I990" s="5" t="str">
        <f t="shared" si="181"/>
        <v/>
      </c>
      <c r="J990" s="5" t="e">
        <f t="shared" si="182"/>
        <v>#N/A</v>
      </c>
      <c r="K990" s="5" t="e">
        <f t="shared" si="183"/>
        <v>#N/A</v>
      </c>
      <c r="L990" s="5" t="e">
        <f t="shared" si="184"/>
        <v>#N/A</v>
      </c>
      <c r="M990" t="e">
        <f t="shared" si="185"/>
        <v>#REF!</v>
      </c>
      <c r="N990" s="18" t="e">
        <f t="shared" si="186"/>
        <v>#N/A</v>
      </c>
    </row>
    <row r="991" spans="3:14" x14ac:dyDescent="0.25">
      <c r="C991" s="5" t="e">
        <f t="shared" si="187"/>
        <v>#N/A</v>
      </c>
      <c r="D991" s="5" t="e">
        <f t="shared" si="188"/>
        <v>#N/A</v>
      </c>
      <c r="E991" s="70"/>
      <c r="F991" s="5" t="e">
        <f t="shared" si="189"/>
        <v>#N/A</v>
      </c>
      <c r="G991" s="5" t="e">
        <f t="shared" si="179"/>
        <v>#N/A</v>
      </c>
      <c r="H991" s="70" t="e">
        <f t="shared" si="180"/>
        <v>#N/A</v>
      </c>
      <c r="I991" s="5" t="str">
        <f t="shared" si="181"/>
        <v/>
      </c>
      <c r="J991" s="5" t="e">
        <f t="shared" si="182"/>
        <v>#N/A</v>
      </c>
      <c r="K991" s="5" t="e">
        <f t="shared" si="183"/>
        <v>#N/A</v>
      </c>
      <c r="L991" s="5" t="e">
        <f t="shared" si="184"/>
        <v>#N/A</v>
      </c>
      <c r="M991" t="e">
        <f t="shared" si="185"/>
        <v>#REF!</v>
      </c>
      <c r="N991" s="18" t="e">
        <f t="shared" si="186"/>
        <v>#N/A</v>
      </c>
    </row>
    <row r="992" spans="3:14" x14ac:dyDescent="0.25">
      <c r="C992" s="5" t="e">
        <f t="shared" si="187"/>
        <v>#N/A</v>
      </c>
      <c r="D992" s="5" t="e">
        <f t="shared" si="188"/>
        <v>#N/A</v>
      </c>
      <c r="E992" s="70"/>
      <c r="F992" s="5" t="e">
        <f t="shared" si="189"/>
        <v>#N/A</v>
      </c>
      <c r="G992" s="5" t="e">
        <f t="shared" si="179"/>
        <v>#N/A</v>
      </c>
      <c r="H992" s="70" t="e">
        <f t="shared" si="180"/>
        <v>#N/A</v>
      </c>
      <c r="I992" s="5" t="str">
        <f t="shared" si="181"/>
        <v/>
      </c>
      <c r="J992" s="5" t="e">
        <f t="shared" si="182"/>
        <v>#N/A</v>
      </c>
      <c r="K992" s="5" t="e">
        <f t="shared" si="183"/>
        <v>#N/A</v>
      </c>
      <c r="L992" s="5" t="e">
        <f t="shared" si="184"/>
        <v>#N/A</v>
      </c>
      <c r="M992" t="e">
        <f t="shared" si="185"/>
        <v>#REF!</v>
      </c>
      <c r="N992" s="18" t="e">
        <f t="shared" si="186"/>
        <v>#N/A</v>
      </c>
    </row>
    <row r="993" spans="3:14" x14ac:dyDescent="0.25">
      <c r="C993" s="5" t="e">
        <f t="shared" si="187"/>
        <v>#N/A</v>
      </c>
      <c r="D993" s="5" t="e">
        <f t="shared" si="188"/>
        <v>#N/A</v>
      </c>
      <c r="E993" s="70"/>
      <c r="F993" s="5" t="e">
        <f t="shared" si="189"/>
        <v>#N/A</v>
      </c>
      <c r="G993" s="5" t="e">
        <f t="shared" si="179"/>
        <v>#N/A</v>
      </c>
      <c r="H993" s="70" t="e">
        <f t="shared" si="180"/>
        <v>#N/A</v>
      </c>
      <c r="I993" s="5" t="str">
        <f t="shared" si="181"/>
        <v/>
      </c>
      <c r="J993" s="5" t="e">
        <f t="shared" si="182"/>
        <v>#N/A</v>
      </c>
      <c r="K993" s="5" t="e">
        <f t="shared" si="183"/>
        <v>#N/A</v>
      </c>
      <c r="L993" s="5" t="e">
        <f t="shared" si="184"/>
        <v>#N/A</v>
      </c>
      <c r="M993" t="e">
        <f t="shared" si="185"/>
        <v>#REF!</v>
      </c>
      <c r="N993" s="18" t="e">
        <f t="shared" si="186"/>
        <v>#N/A</v>
      </c>
    </row>
    <row r="994" spans="3:14" x14ac:dyDescent="0.25">
      <c r="C994" s="5" t="e">
        <f t="shared" si="187"/>
        <v>#N/A</v>
      </c>
      <c r="D994" s="5" t="e">
        <f t="shared" si="188"/>
        <v>#N/A</v>
      </c>
      <c r="E994" s="70"/>
      <c r="F994" s="5" t="e">
        <f t="shared" si="189"/>
        <v>#N/A</v>
      </c>
      <c r="G994" s="5" t="e">
        <f t="shared" si="179"/>
        <v>#N/A</v>
      </c>
      <c r="H994" s="70" t="e">
        <f t="shared" si="180"/>
        <v>#N/A</v>
      </c>
      <c r="I994" s="5" t="str">
        <f t="shared" si="181"/>
        <v/>
      </c>
      <c r="J994" s="5" t="e">
        <f t="shared" si="182"/>
        <v>#N/A</v>
      </c>
      <c r="K994" s="5" t="e">
        <f t="shared" si="183"/>
        <v>#N/A</v>
      </c>
      <c r="L994" s="5" t="e">
        <f t="shared" si="184"/>
        <v>#N/A</v>
      </c>
      <c r="M994" t="e">
        <f t="shared" si="185"/>
        <v>#REF!</v>
      </c>
      <c r="N994" s="18" t="e">
        <f t="shared" si="186"/>
        <v>#N/A</v>
      </c>
    </row>
    <row r="995" spans="3:14" x14ac:dyDescent="0.25">
      <c r="C995" s="5" t="e">
        <f t="shared" si="187"/>
        <v>#N/A</v>
      </c>
      <c r="D995" s="5" t="e">
        <f t="shared" si="188"/>
        <v>#N/A</v>
      </c>
      <c r="E995" s="70"/>
      <c r="F995" s="5" t="e">
        <f t="shared" si="189"/>
        <v>#N/A</v>
      </c>
      <c r="G995" s="5" t="e">
        <f t="shared" si="179"/>
        <v>#N/A</v>
      </c>
      <c r="H995" s="70" t="e">
        <f t="shared" si="180"/>
        <v>#N/A</v>
      </c>
      <c r="I995" s="5" t="str">
        <f t="shared" si="181"/>
        <v/>
      </c>
      <c r="J995" s="5" t="e">
        <f t="shared" si="182"/>
        <v>#N/A</v>
      </c>
      <c r="K995" s="5" t="e">
        <f t="shared" si="183"/>
        <v>#N/A</v>
      </c>
      <c r="L995" s="5" t="e">
        <f t="shared" si="184"/>
        <v>#N/A</v>
      </c>
      <c r="M995" t="e">
        <f t="shared" si="185"/>
        <v>#REF!</v>
      </c>
      <c r="N995" s="18" t="e">
        <f t="shared" si="186"/>
        <v>#N/A</v>
      </c>
    </row>
    <row r="996" spans="3:14" x14ac:dyDescent="0.25">
      <c r="C996" s="5" t="e">
        <f t="shared" si="187"/>
        <v>#N/A</v>
      </c>
      <c r="D996" s="5" t="e">
        <f t="shared" si="188"/>
        <v>#N/A</v>
      </c>
      <c r="E996" s="70"/>
      <c r="F996" s="5" t="e">
        <f t="shared" si="189"/>
        <v>#N/A</v>
      </c>
      <c r="G996" s="5" t="e">
        <f t="shared" si="179"/>
        <v>#N/A</v>
      </c>
      <c r="H996" s="70" t="e">
        <f t="shared" si="180"/>
        <v>#N/A</v>
      </c>
      <c r="I996" s="5" t="str">
        <f t="shared" si="181"/>
        <v/>
      </c>
      <c r="J996" s="5" t="e">
        <f t="shared" si="182"/>
        <v>#N/A</v>
      </c>
      <c r="K996" s="5" t="e">
        <f t="shared" si="183"/>
        <v>#N/A</v>
      </c>
      <c r="L996" s="5" t="e">
        <f t="shared" si="184"/>
        <v>#N/A</v>
      </c>
      <c r="M996" t="e">
        <f t="shared" si="185"/>
        <v>#REF!</v>
      </c>
      <c r="N996" s="18" t="e">
        <f t="shared" si="186"/>
        <v>#N/A</v>
      </c>
    </row>
    <row r="997" spans="3:14" x14ac:dyDescent="0.25">
      <c r="C997" s="5" t="e">
        <f t="shared" si="187"/>
        <v>#N/A</v>
      </c>
      <c r="D997" s="5" t="e">
        <f t="shared" si="188"/>
        <v>#N/A</v>
      </c>
      <c r="E997" s="70"/>
      <c r="F997" s="5" t="e">
        <f t="shared" si="189"/>
        <v>#N/A</v>
      </c>
      <c r="G997" s="5" t="e">
        <f t="shared" si="179"/>
        <v>#N/A</v>
      </c>
      <c r="H997" s="70" t="e">
        <f t="shared" si="180"/>
        <v>#N/A</v>
      </c>
      <c r="I997" s="5" t="str">
        <f t="shared" si="181"/>
        <v/>
      </c>
      <c r="J997" s="5" t="e">
        <f t="shared" si="182"/>
        <v>#N/A</v>
      </c>
      <c r="K997" s="5" t="e">
        <f t="shared" si="183"/>
        <v>#N/A</v>
      </c>
      <c r="L997" s="5" t="e">
        <f t="shared" si="184"/>
        <v>#N/A</v>
      </c>
      <c r="M997" t="e">
        <f t="shared" si="185"/>
        <v>#REF!</v>
      </c>
      <c r="N997" s="18" t="e">
        <f t="shared" si="186"/>
        <v>#N/A</v>
      </c>
    </row>
    <row r="998" spans="3:14" x14ac:dyDescent="0.25">
      <c r="C998" s="5" t="e">
        <f t="shared" si="187"/>
        <v>#N/A</v>
      </c>
      <c r="D998" s="5" t="e">
        <f t="shared" si="188"/>
        <v>#N/A</v>
      </c>
      <c r="E998" s="70"/>
      <c r="F998" s="5" t="e">
        <f t="shared" si="189"/>
        <v>#N/A</v>
      </c>
      <c r="G998" s="5" t="e">
        <f t="shared" si="179"/>
        <v>#N/A</v>
      </c>
      <c r="H998" s="70" t="e">
        <f t="shared" si="180"/>
        <v>#N/A</v>
      </c>
      <c r="I998" s="5" t="str">
        <f t="shared" si="181"/>
        <v/>
      </c>
      <c r="J998" s="5" t="e">
        <f t="shared" si="182"/>
        <v>#N/A</v>
      </c>
      <c r="K998" s="5" t="e">
        <f t="shared" si="183"/>
        <v>#N/A</v>
      </c>
      <c r="L998" s="5" t="e">
        <f t="shared" si="184"/>
        <v>#N/A</v>
      </c>
      <c r="M998" t="e">
        <f t="shared" si="185"/>
        <v>#REF!</v>
      </c>
      <c r="N998" s="18" t="e">
        <f t="shared" si="186"/>
        <v>#N/A</v>
      </c>
    </row>
    <row r="999" spans="3:14" x14ac:dyDescent="0.25">
      <c r="C999" s="5" t="e">
        <f t="shared" si="187"/>
        <v>#N/A</v>
      </c>
      <c r="D999" s="5" t="e">
        <f t="shared" si="188"/>
        <v>#N/A</v>
      </c>
      <c r="E999" s="70"/>
      <c r="F999" s="5" t="e">
        <f t="shared" si="189"/>
        <v>#N/A</v>
      </c>
      <c r="G999" s="5" t="e">
        <f t="shared" si="179"/>
        <v>#N/A</v>
      </c>
      <c r="H999" s="70" t="e">
        <f t="shared" si="180"/>
        <v>#N/A</v>
      </c>
      <c r="I999" s="5" t="str">
        <f t="shared" si="181"/>
        <v/>
      </c>
      <c r="J999" s="5" t="e">
        <f t="shared" si="182"/>
        <v>#N/A</v>
      </c>
      <c r="K999" s="5" t="e">
        <f t="shared" si="183"/>
        <v>#N/A</v>
      </c>
      <c r="L999" s="5" t="e">
        <f t="shared" si="184"/>
        <v>#N/A</v>
      </c>
      <c r="M999" t="e">
        <f t="shared" si="185"/>
        <v>#REF!</v>
      </c>
      <c r="N999" s="18" t="e">
        <f t="shared" si="186"/>
        <v>#N/A</v>
      </c>
    </row>
    <row r="1000" spans="3:14" x14ac:dyDescent="0.25">
      <c r="C1000" s="5" t="e">
        <f t="shared" si="187"/>
        <v>#N/A</v>
      </c>
      <c r="D1000" s="5" t="e">
        <f t="shared" si="188"/>
        <v>#N/A</v>
      </c>
      <c r="E1000" s="70"/>
      <c r="F1000" s="5" t="e">
        <f t="shared" si="189"/>
        <v>#N/A</v>
      </c>
      <c r="G1000" s="5" t="e">
        <f t="shared" si="179"/>
        <v>#N/A</v>
      </c>
      <c r="H1000" s="70" t="e">
        <f t="shared" si="180"/>
        <v>#N/A</v>
      </c>
      <c r="I1000" s="5" t="str">
        <f t="shared" si="181"/>
        <v/>
      </c>
      <c r="J1000" s="5" t="e">
        <f t="shared" si="182"/>
        <v>#N/A</v>
      </c>
      <c r="K1000" s="5" t="e">
        <f t="shared" si="183"/>
        <v>#N/A</v>
      </c>
      <c r="L1000" s="5" t="e">
        <f t="shared" si="184"/>
        <v>#N/A</v>
      </c>
      <c r="M1000" t="e">
        <f t="shared" si="185"/>
        <v>#REF!</v>
      </c>
      <c r="N1000" s="18" t="e">
        <f t="shared" si="186"/>
        <v>#N/A</v>
      </c>
    </row>
  </sheetData>
  <sheetProtection formatCells="0" formatColumns="0" formatRows="0"/>
  <mergeCells count="21">
    <mergeCell ref="R22:S22"/>
    <mergeCell ref="V17:Z17"/>
    <mergeCell ref="V18:Z18"/>
    <mergeCell ref="V26:Z26"/>
    <mergeCell ref="V27:Z27"/>
    <mergeCell ref="V8:Z8"/>
    <mergeCell ref="V9:Z9"/>
    <mergeCell ref="R4:S4"/>
    <mergeCell ref="O13:Q13"/>
    <mergeCell ref="R13:S13"/>
    <mergeCell ref="O4:Q4"/>
    <mergeCell ref="O5:Q5"/>
    <mergeCell ref="O9:Q9"/>
    <mergeCell ref="O14:Q14"/>
    <mergeCell ref="O18:Q18"/>
    <mergeCell ref="O11:Q11"/>
    <mergeCell ref="O29:Q29"/>
    <mergeCell ref="O27:Q27"/>
    <mergeCell ref="O22:Q22"/>
    <mergeCell ref="O23:Q23"/>
    <mergeCell ref="O20:Q20"/>
  </mergeCells>
  <conditionalFormatting sqref="C2:L2">
    <cfRule type="expression" dxfId="6371" priority="35">
      <formula>_xlfn.ISFORMULA(C2)=TRUE</formula>
    </cfRule>
  </conditionalFormatting>
  <conditionalFormatting sqref="C129:L1000 C29:D128 F29:L128 E30:E128 C3:L28">
    <cfRule type="expression" dxfId="6370" priority="34">
      <formula>_xlfn.ISFORMULA(C3)=TRUE</formula>
    </cfRule>
  </conditionalFormatting>
  <conditionalFormatting sqref="O9:Q9 O18:Q18 O27:Q27">
    <cfRule type="expression" dxfId="6369" priority="33">
      <formula>IF($O9&gt;4.8%,"ИСТИНА","ЛОЖЬ")</formula>
    </cfRule>
  </conditionalFormatting>
  <conditionalFormatting sqref="U8:V9">
    <cfRule type="expression" dxfId="6368" priority="30">
      <formula>_xlfn.ISFORMULA(U8)=TRUE</formula>
    </cfRule>
  </conditionalFormatting>
  <conditionalFormatting sqref="U17:V18">
    <cfRule type="expression" dxfId="6367" priority="16">
      <formula>_xlfn.ISFORMULA(U17)=TRUE</formula>
    </cfRule>
  </conditionalFormatting>
  <conditionalFormatting sqref="U26:V27">
    <cfRule type="expression" dxfId="6366" priority="15">
      <formula>_xlfn.ISFORMULA(U26)=TRUE</formula>
    </cfRule>
  </conditionalFormatting>
  <conditionalFormatting sqref="U5:Z7">
    <cfRule type="expression" dxfId="6365" priority="17">
      <formula>_xlfn.ISFORMULA(U5)=TRUE</formula>
    </cfRule>
  </conditionalFormatting>
  <conditionalFormatting sqref="U14:Z16">
    <cfRule type="expression" dxfId="6364" priority="27">
      <formula>_xlfn.ISFORMULA(U14)=TRUE</formula>
    </cfRule>
  </conditionalFormatting>
  <conditionalFormatting sqref="U23:Z25">
    <cfRule type="expression" dxfId="6363" priority="26">
      <formula>_xlfn.ISFORMULA(U23)=TRUE</formula>
    </cfRule>
  </conditionalFormatting>
  <conditionalFormatting sqref="AB4:AB5">
    <cfRule type="expression" dxfId="6362" priority="6">
      <formula>_xlfn.ISFORMULA(AB4)=TRUE</formula>
    </cfRule>
  </conditionalFormatting>
  <conditionalFormatting sqref="AB13:AB14">
    <cfRule type="expression" dxfId="6361" priority="3">
      <formula>_xlfn.ISFORMULA(AB13)=TRUE</formula>
    </cfRule>
  </conditionalFormatting>
  <conditionalFormatting sqref="AB22:AB23">
    <cfRule type="expression" dxfId="6360" priority="2">
      <formula>_xlfn.ISFORMULA(AB22)=TRUE</formula>
    </cfRule>
  </conditionalFormatting>
  <conditionalFormatting sqref="AC5">
    <cfRule type="expression" dxfId="6359" priority="13">
      <formula>_xlfn.ISFORMULA(AC5)=TRUE</formula>
    </cfRule>
  </conditionalFormatting>
  <conditionalFormatting sqref="AC14">
    <cfRule type="expression" dxfId="6358" priority="11">
      <formula>_xlfn.ISFORMULA(AC14)=TRUE</formula>
    </cfRule>
  </conditionalFormatting>
  <conditionalFormatting sqref="AC23">
    <cfRule type="expression" dxfId="6357" priority="9">
      <formula>_xlfn.ISFORMULA(AC23)=TRUE</formula>
    </cfRule>
  </conditionalFormatting>
  <conditionalFormatting sqref="V72:W80 V61:W71">
    <cfRule type="expression" dxfId="6356" priority="1">
      <formula>_xlfn.ISFORMULA(V61)=TRUE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dimension ref="B2:Y2000"/>
  <sheetViews>
    <sheetView workbookViewId="0"/>
  </sheetViews>
  <sheetFormatPr defaultRowHeight="15" x14ac:dyDescent="0.25"/>
  <cols>
    <col min="2" max="2" width="20.5703125" customWidth="1"/>
    <col min="3" max="3" width="17.42578125" customWidth="1"/>
    <col min="4" max="4" width="29.140625" customWidth="1"/>
    <col min="5" max="5" width="16.42578125" customWidth="1"/>
    <col min="6" max="6" width="10.28515625" bestFit="1" customWidth="1"/>
    <col min="7" max="7" width="7.7109375" customWidth="1"/>
    <col min="9" max="9" width="10.5703125" bestFit="1" customWidth="1"/>
    <col min="11" max="11" width="12.28515625" customWidth="1"/>
    <col min="14" max="14" width="11.5703125" bestFit="1" customWidth="1"/>
    <col min="16" max="16" width="11.5703125" bestFit="1" customWidth="1"/>
    <col min="19" max="19" width="11.85546875" customWidth="1"/>
  </cols>
  <sheetData>
    <row r="2" spans="2:25" x14ac:dyDescent="0.25">
      <c r="D2" s="76" t="s">
        <v>260</v>
      </c>
      <c r="K2" s="77" t="s">
        <v>265</v>
      </c>
      <c r="L2" s="77">
        <v>0.03</v>
      </c>
      <c r="V2" s="167" t="s">
        <v>270</v>
      </c>
      <c r="W2" s="77" t="s">
        <v>127</v>
      </c>
      <c r="X2" s="77">
        <v>5</v>
      </c>
      <c r="Y2" s="77">
        <v>6000</v>
      </c>
    </row>
    <row r="3" spans="2:25" x14ac:dyDescent="0.25">
      <c r="D3" s="79">
        <v>630</v>
      </c>
      <c r="K3" s="77" t="s">
        <v>266</v>
      </c>
      <c r="L3" s="77">
        <v>1.7500000000000002E-2</v>
      </c>
      <c r="V3" s="167"/>
      <c r="W3" s="77" t="s">
        <v>268</v>
      </c>
      <c r="X3" s="77">
        <v>10</v>
      </c>
      <c r="Y3" s="77">
        <v>6000</v>
      </c>
    </row>
    <row r="4" spans="2:25" x14ac:dyDescent="0.25">
      <c r="V4" s="167"/>
      <c r="W4" s="77" t="s">
        <v>269</v>
      </c>
      <c r="X4" s="77">
        <v>20</v>
      </c>
      <c r="Y4" s="77">
        <v>6000</v>
      </c>
    </row>
    <row r="5" spans="2:25" x14ac:dyDescent="0.25">
      <c r="B5" s="160" t="s">
        <v>245</v>
      </c>
      <c r="C5" s="160" t="s">
        <v>246</v>
      </c>
      <c r="D5" s="160" t="s">
        <v>263</v>
      </c>
      <c r="E5" s="160" t="s">
        <v>278</v>
      </c>
      <c r="F5" s="160" t="s">
        <v>247</v>
      </c>
      <c r="G5" s="160" t="s">
        <v>248</v>
      </c>
      <c r="H5" s="160" t="s">
        <v>267</v>
      </c>
      <c r="I5" s="165" t="s">
        <v>249</v>
      </c>
      <c r="J5" s="164"/>
      <c r="K5" s="160" t="s">
        <v>264</v>
      </c>
      <c r="L5" s="166" t="s">
        <v>250</v>
      </c>
      <c r="M5" s="162" t="s">
        <v>251</v>
      </c>
      <c r="N5" s="163"/>
      <c r="O5" s="164"/>
      <c r="P5" s="165" t="s">
        <v>252</v>
      </c>
      <c r="Q5" s="164"/>
      <c r="R5" s="160" t="s">
        <v>272</v>
      </c>
      <c r="S5" s="160" t="s">
        <v>313</v>
      </c>
      <c r="T5" s="160" t="s">
        <v>314</v>
      </c>
      <c r="V5" s="167" t="s">
        <v>270</v>
      </c>
      <c r="W5" s="77" t="s">
        <v>275</v>
      </c>
      <c r="X5" s="77">
        <v>5</v>
      </c>
      <c r="Y5" s="77">
        <v>6000</v>
      </c>
    </row>
    <row r="6" spans="2:25" x14ac:dyDescent="0.25">
      <c r="B6" s="161"/>
      <c r="C6" s="161"/>
      <c r="D6" s="161"/>
      <c r="E6" s="161"/>
      <c r="F6" s="161"/>
      <c r="G6" s="161"/>
      <c r="H6" s="161"/>
      <c r="I6" s="75" t="s">
        <v>253</v>
      </c>
      <c r="J6" s="75" t="s">
        <v>254</v>
      </c>
      <c r="K6" s="161"/>
      <c r="L6" s="166"/>
      <c r="M6" s="75" t="s">
        <v>255</v>
      </c>
      <c r="N6" s="75" t="s">
        <v>256</v>
      </c>
      <c r="O6" s="75" t="s">
        <v>257</v>
      </c>
      <c r="P6" s="75" t="s">
        <v>258</v>
      </c>
      <c r="Q6" s="75" t="s">
        <v>259</v>
      </c>
      <c r="R6" s="161"/>
      <c r="S6" s="161"/>
      <c r="T6" s="161"/>
      <c r="V6" s="167"/>
      <c r="W6" s="77" t="s">
        <v>274</v>
      </c>
      <c r="X6" s="77">
        <v>10</v>
      </c>
      <c r="Y6" s="77">
        <v>6000</v>
      </c>
    </row>
    <row r="7" spans="2:25" x14ac:dyDescent="0.25">
      <c r="B7" s="80" t="s">
        <v>261</v>
      </c>
      <c r="C7" s="74" t="str">
        <f>Диапазоны!B3</f>
        <v>Щит</v>
      </c>
      <c r="D7" s="74" t="str">
        <f>B7&amp;"-"&amp;C7</f>
        <v>ТП-Щит</v>
      </c>
      <c r="E7" s="80" t="s">
        <v>279</v>
      </c>
      <c r="F7" s="80">
        <v>50</v>
      </c>
      <c r="G7" s="80">
        <v>200</v>
      </c>
      <c r="H7" s="80">
        <v>16</v>
      </c>
      <c r="I7" s="80">
        <v>240</v>
      </c>
      <c r="J7" s="74">
        <f>I7</f>
        <v>240</v>
      </c>
      <c r="K7" s="80" t="s">
        <v>277</v>
      </c>
      <c r="L7" s="74">
        <f>VLOOKUP(K7,$K$2:$L$3,2,FALSE)</f>
        <v>0.03</v>
      </c>
      <c r="M7" s="74">
        <f>L7*F7*(1/I7+1/J7)</f>
        <v>1.2500000000000001E-2</v>
      </c>
      <c r="N7" s="74">
        <f>5.5*0.4^2/D$3</f>
        <v>1.396825396825397E-3</v>
      </c>
      <c r="O7" s="74">
        <f>L7+M7</f>
        <v>4.2499999999999996E-2</v>
      </c>
      <c r="P7" s="74">
        <f>220/O7</f>
        <v>5176.4705882352946</v>
      </c>
      <c r="Q7" s="74">
        <f>O7/G7</f>
        <v>2.1249999999999999E-4</v>
      </c>
      <c r="R7" s="74">
        <f>VLOOKUP(H7,$W$2:$Y$12,3,FALSE)</f>
        <v>16000</v>
      </c>
      <c r="S7" s="74" t="str">
        <f>_xlfn.IFS(E7="щит",IF(P7&gt;R7,"Увел сеч",IF(T7&gt;P7,"Увел сеч","tср&lt;5с")),E7="потреб",IF(P7&gt;R7,"Увел сеч",IF(T7&gt;P7,"Увел сеч","tср&lt;0.4с")))</f>
        <v>tср&lt;5с</v>
      </c>
      <c r="T7" s="74">
        <f>G7*VLOOKUP(H7,$W$2:$Y$12,2,FALSE)</f>
        <v>509.99999999999994</v>
      </c>
      <c r="V7" s="167"/>
      <c r="W7" s="77" t="s">
        <v>276</v>
      </c>
      <c r="X7" s="77">
        <v>20</v>
      </c>
      <c r="Y7" s="77">
        <v>6000</v>
      </c>
    </row>
    <row r="8" spans="2:25" x14ac:dyDescent="0.25">
      <c r="B8" s="80" t="s">
        <v>262</v>
      </c>
      <c r="C8" s="74" t="str">
        <f>Диапазоны!B4</f>
        <v>ЩР</v>
      </c>
      <c r="D8" s="74" t="str">
        <f>B8&amp;"-"&amp;C8</f>
        <v>ВРУ-ЩР</v>
      </c>
      <c r="E8" s="80" t="s">
        <v>279</v>
      </c>
      <c r="F8" s="80">
        <v>300</v>
      </c>
      <c r="G8" s="80">
        <v>100</v>
      </c>
      <c r="H8" s="80">
        <v>16</v>
      </c>
      <c r="I8" s="80">
        <v>50</v>
      </c>
      <c r="J8" s="74">
        <f>I8</f>
        <v>50</v>
      </c>
      <c r="K8" s="80" t="s">
        <v>281</v>
      </c>
      <c r="L8" s="74">
        <f>VLOOKUP(K8,$K$2:$L$3,2,FALSE)</f>
        <v>1.7500000000000002E-2</v>
      </c>
      <c r="M8" s="74">
        <f>L8*F8*(1/I8+1/J8)</f>
        <v>0.21000000000000005</v>
      </c>
      <c r="N8" s="74" t="e">
        <f>VLOOKUP(B8,$C$7:$T7,13,FALSE)</f>
        <v>#N/A</v>
      </c>
      <c r="O8" s="74">
        <f>L8+M8</f>
        <v>0.22750000000000004</v>
      </c>
      <c r="P8" s="74">
        <f>220/O8</f>
        <v>967.03296703296689</v>
      </c>
      <c r="Q8" s="74">
        <f>O8/G8</f>
        <v>2.2750000000000005E-3</v>
      </c>
      <c r="R8" s="74">
        <f>VLOOKUP(H8,$W$2:$Y$12,3,FALSE)</f>
        <v>16000</v>
      </c>
      <c r="S8" s="74" t="str">
        <f>_xlfn.IFS(E8="щит",IF(P8&gt;R8,"Увел сеч",IF(T8&gt;P8,"Увел сеч","tср&lt;5с")),E8="потреб",IF(P8&gt;R8,"Увел сеч",IF(T8&gt;P8,"Увел сеч","tср&lt;0.4с")))</f>
        <v>tср&lt;5с</v>
      </c>
      <c r="T8" s="74">
        <f>G8*VLOOKUP(H8,$W$2:$Y$12,2,FALSE)</f>
        <v>254.99999999999997</v>
      </c>
      <c r="V8" s="168" t="s">
        <v>271</v>
      </c>
      <c r="W8" s="77">
        <v>16</v>
      </c>
      <c r="X8" s="77">
        <v>2.5499999999999998</v>
      </c>
      <c r="Y8" s="77">
        <v>16000</v>
      </c>
    </row>
    <row r="9" spans="2:25" x14ac:dyDescent="0.25">
      <c r="B9" s="80" t="s">
        <v>262</v>
      </c>
      <c r="C9" s="74" t="e">
        <f>Диапазоны!B5</f>
        <v>#N/A</v>
      </c>
      <c r="D9" s="74" t="e">
        <f t="shared" ref="D9:D39" si="0">B9&amp;"-"&amp;C9</f>
        <v>#N/A</v>
      </c>
      <c r="E9" s="80" t="s">
        <v>279</v>
      </c>
      <c r="F9" s="80">
        <v>50</v>
      </c>
      <c r="G9" s="80">
        <v>16</v>
      </c>
      <c r="H9" s="80" t="s">
        <v>273</v>
      </c>
      <c r="I9" s="80">
        <v>4</v>
      </c>
      <c r="J9" s="74">
        <f t="shared" ref="J9:J37" si="1">I9</f>
        <v>4</v>
      </c>
      <c r="K9" s="80" t="s">
        <v>281</v>
      </c>
      <c r="L9" s="74">
        <f t="shared" ref="L9:L39" si="2">VLOOKUP(K9,$K$2:$L$3,2,FALSE)</f>
        <v>1.7500000000000002E-2</v>
      </c>
      <c r="M9" s="74">
        <f t="shared" ref="M9:M39" si="3">L9*F9*(1/I9+1/J9)</f>
        <v>0.43750000000000006</v>
      </c>
      <c r="N9" s="74" t="e">
        <f>VLOOKUP(B9,$C$7:$T8,13,FALSE)</f>
        <v>#N/A</v>
      </c>
      <c r="O9" s="74">
        <f t="shared" ref="O9:O39" si="4">L9+M9</f>
        <v>0.45500000000000007</v>
      </c>
      <c r="P9" s="74">
        <f t="shared" ref="P9:P39" si="5">220/O9</f>
        <v>483.51648351648345</v>
      </c>
      <c r="Q9" s="74">
        <f t="shared" ref="Q9:Q39" si="6">O9/G9</f>
        <v>2.8437500000000004E-2</v>
      </c>
      <c r="R9" s="74">
        <f t="shared" ref="R9:R39" si="7">VLOOKUP(H9,$W$2:$Y$12,3,FALSE)</f>
        <v>6000</v>
      </c>
      <c r="S9" s="74" t="str">
        <f>_xlfn.IFS(E9="щит",IF(P9&gt;R9,"Увел сеч",IF(T9&gt;P9,"Увел сеч","tср&lt;5с")),E9="потреб",IF(P9&gt;R9,"Увел сеч",IF(T9&gt;P9,"Увел сеч","tср&lt;0.4с")))</f>
        <v>tср&lt;5с</v>
      </c>
      <c r="T9" s="74">
        <f t="shared" ref="T9:T37" si="8">G9*VLOOKUP(H9,$W$2:$Y$12,2,FALSE)</f>
        <v>160</v>
      </c>
      <c r="V9" s="168"/>
      <c r="W9" s="77">
        <v>25</v>
      </c>
      <c r="X9" s="77">
        <v>2.5499999999999998</v>
      </c>
      <c r="Y9" s="77">
        <v>25000</v>
      </c>
    </row>
    <row r="10" spans="2:25" ht="15" customHeight="1" x14ac:dyDescent="0.25">
      <c r="B10" s="80"/>
      <c r="C10" s="74" t="e">
        <f>Диапазоны!B6</f>
        <v>#N/A</v>
      </c>
      <c r="D10" s="74" t="e">
        <f t="shared" si="0"/>
        <v>#N/A</v>
      </c>
      <c r="E10" s="80" t="s">
        <v>279</v>
      </c>
      <c r="F10" s="80"/>
      <c r="G10" s="80"/>
      <c r="H10" s="80"/>
      <c r="I10" s="80"/>
      <c r="J10" s="74">
        <f t="shared" si="1"/>
        <v>0</v>
      </c>
      <c r="K10" s="80"/>
      <c r="L10" s="74" t="e">
        <f t="shared" si="2"/>
        <v>#N/A</v>
      </c>
      <c r="M10" s="74" t="e">
        <f t="shared" si="3"/>
        <v>#N/A</v>
      </c>
      <c r="N10" s="74" t="e">
        <f>VLOOKUP(B10,$C$7:$T9,13,FALSE)</f>
        <v>#N/A</v>
      </c>
      <c r="O10" s="74" t="e">
        <f t="shared" si="4"/>
        <v>#N/A</v>
      </c>
      <c r="P10" s="74" t="e">
        <f t="shared" si="5"/>
        <v>#N/A</v>
      </c>
      <c r="Q10" s="74" t="e">
        <f t="shared" si="6"/>
        <v>#N/A</v>
      </c>
      <c r="R10" s="74" t="e">
        <f t="shared" si="7"/>
        <v>#N/A</v>
      </c>
      <c r="S10" s="74" t="e">
        <f t="shared" ref="S10:S39" si="9">_xlfn.IFS(E10="щит",IF(P10&gt;R10,"Увел сеч",IF(T10&gt;P10,"Увел сеч","tср&lt;5с")),E10="потреб",IF(P10&gt;R10,"Увел сеч",IF(T10&gt;P10,"Увел сеч","tср&lt;0.4с")))</f>
        <v>#N/A</v>
      </c>
      <c r="T10" s="74" t="e">
        <f t="shared" si="8"/>
        <v>#N/A</v>
      </c>
      <c r="V10" s="168"/>
      <c r="W10" s="77">
        <v>32</v>
      </c>
      <c r="X10" s="77">
        <v>2.5499999999999998</v>
      </c>
      <c r="Y10" s="77">
        <v>32000</v>
      </c>
    </row>
    <row r="11" spans="2:25" x14ac:dyDescent="0.25">
      <c r="B11" s="80"/>
      <c r="C11" s="74" t="e">
        <f>Диапазоны!B7</f>
        <v>#N/A</v>
      </c>
      <c r="D11" s="74" t="e">
        <f t="shared" si="0"/>
        <v>#N/A</v>
      </c>
      <c r="E11" s="80" t="s">
        <v>279</v>
      </c>
      <c r="F11" s="80"/>
      <c r="G11" s="80"/>
      <c r="H11" s="80"/>
      <c r="I11" s="80"/>
      <c r="J11" s="74">
        <f t="shared" si="1"/>
        <v>0</v>
      </c>
      <c r="K11" s="80"/>
      <c r="L11" s="74" t="e">
        <f t="shared" si="2"/>
        <v>#N/A</v>
      </c>
      <c r="M11" s="74" t="e">
        <f t="shared" si="3"/>
        <v>#N/A</v>
      </c>
      <c r="N11" s="74" t="e">
        <f>VLOOKUP(B11,$C$7:$T10,13,FALSE)</f>
        <v>#N/A</v>
      </c>
      <c r="O11" s="74" t="e">
        <f t="shared" si="4"/>
        <v>#N/A</v>
      </c>
      <c r="P11" s="74" t="e">
        <f t="shared" si="5"/>
        <v>#N/A</v>
      </c>
      <c r="Q11" s="74" t="e">
        <f t="shared" si="6"/>
        <v>#N/A</v>
      </c>
      <c r="R11" s="74" t="e">
        <f t="shared" si="7"/>
        <v>#N/A</v>
      </c>
      <c r="S11" s="74" t="e">
        <f t="shared" si="9"/>
        <v>#N/A</v>
      </c>
      <c r="T11" s="74" t="e">
        <f t="shared" si="8"/>
        <v>#N/A</v>
      </c>
      <c r="V11" s="168"/>
      <c r="W11" s="77">
        <v>40</v>
      </c>
      <c r="X11" s="77">
        <v>2.5499999999999998</v>
      </c>
      <c r="Y11" s="77">
        <v>40000</v>
      </c>
    </row>
    <row r="12" spans="2:25" x14ac:dyDescent="0.25">
      <c r="B12" s="80"/>
      <c r="C12" s="74" t="e">
        <f>Диапазоны!B8</f>
        <v>#N/A</v>
      </c>
      <c r="D12" s="74" t="e">
        <f t="shared" si="0"/>
        <v>#N/A</v>
      </c>
      <c r="E12" s="80" t="s">
        <v>279</v>
      </c>
      <c r="F12" s="80"/>
      <c r="G12" s="80"/>
      <c r="H12" s="80"/>
      <c r="I12" s="80"/>
      <c r="J12" s="74">
        <f t="shared" si="1"/>
        <v>0</v>
      </c>
      <c r="K12" s="80"/>
      <c r="L12" s="74" t="e">
        <f t="shared" si="2"/>
        <v>#N/A</v>
      </c>
      <c r="M12" s="74" t="e">
        <f t="shared" si="3"/>
        <v>#N/A</v>
      </c>
      <c r="N12" s="74" t="e">
        <f>VLOOKUP(B12,$C$7:$T11,13,FALSE)</f>
        <v>#N/A</v>
      </c>
      <c r="O12" s="74" t="e">
        <f t="shared" si="4"/>
        <v>#N/A</v>
      </c>
      <c r="P12" s="74" t="e">
        <f t="shared" si="5"/>
        <v>#N/A</v>
      </c>
      <c r="Q12" s="74" t="e">
        <f t="shared" si="6"/>
        <v>#N/A</v>
      </c>
      <c r="R12" s="74" t="e">
        <f t="shared" si="7"/>
        <v>#N/A</v>
      </c>
      <c r="S12" s="74" t="e">
        <f t="shared" si="9"/>
        <v>#N/A</v>
      </c>
      <c r="T12" s="74" t="e">
        <f t="shared" si="8"/>
        <v>#N/A</v>
      </c>
      <c r="V12" s="168"/>
      <c r="W12" s="77">
        <v>50</v>
      </c>
      <c r="X12" s="77">
        <v>2.5499999999999998</v>
      </c>
      <c r="Y12" s="77">
        <v>50000</v>
      </c>
    </row>
    <row r="13" spans="2:25" x14ac:dyDescent="0.25">
      <c r="B13" s="80"/>
      <c r="C13" s="74" t="e">
        <f>Диапазоны!B9</f>
        <v>#N/A</v>
      </c>
      <c r="D13" s="74" t="e">
        <f t="shared" si="0"/>
        <v>#N/A</v>
      </c>
      <c r="E13" s="80" t="s">
        <v>279</v>
      </c>
      <c r="F13" s="80"/>
      <c r="G13" s="80"/>
      <c r="H13" s="80"/>
      <c r="I13" s="80"/>
      <c r="J13" s="74">
        <f t="shared" si="1"/>
        <v>0</v>
      </c>
      <c r="K13" s="80"/>
      <c r="L13" s="74" t="e">
        <f t="shared" si="2"/>
        <v>#N/A</v>
      </c>
      <c r="M13" s="74" t="e">
        <f t="shared" si="3"/>
        <v>#N/A</v>
      </c>
      <c r="N13" s="74" t="e">
        <f>VLOOKUP(B13,$C$7:$T12,13,FALSE)</f>
        <v>#N/A</v>
      </c>
      <c r="O13" s="74" t="e">
        <f t="shared" si="4"/>
        <v>#N/A</v>
      </c>
      <c r="P13" s="74" t="e">
        <f t="shared" si="5"/>
        <v>#N/A</v>
      </c>
      <c r="Q13" s="74" t="e">
        <f t="shared" si="6"/>
        <v>#N/A</v>
      </c>
      <c r="R13" s="74" t="e">
        <f t="shared" si="7"/>
        <v>#N/A</v>
      </c>
      <c r="S13" s="74" t="e">
        <f t="shared" si="9"/>
        <v>#N/A</v>
      </c>
      <c r="T13" s="74" t="e">
        <f t="shared" si="8"/>
        <v>#N/A</v>
      </c>
    </row>
    <row r="14" spans="2:25" x14ac:dyDescent="0.25">
      <c r="B14" s="80"/>
      <c r="C14" s="74" t="e">
        <f>Диапазоны!B10</f>
        <v>#N/A</v>
      </c>
      <c r="D14" s="74" t="e">
        <f t="shared" si="0"/>
        <v>#N/A</v>
      </c>
      <c r="E14" s="80" t="s">
        <v>279</v>
      </c>
      <c r="F14" s="80"/>
      <c r="G14" s="80"/>
      <c r="H14" s="80"/>
      <c r="I14" s="80"/>
      <c r="J14" s="74">
        <f t="shared" si="1"/>
        <v>0</v>
      </c>
      <c r="K14" s="80"/>
      <c r="L14" s="74" t="e">
        <f t="shared" si="2"/>
        <v>#N/A</v>
      </c>
      <c r="M14" s="74" t="e">
        <f t="shared" si="3"/>
        <v>#N/A</v>
      </c>
      <c r="N14" s="74" t="e">
        <f>VLOOKUP(B14,$C$7:$T13,13,FALSE)</f>
        <v>#N/A</v>
      </c>
      <c r="O14" s="74" t="e">
        <f t="shared" si="4"/>
        <v>#N/A</v>
      </c>
      <c r="P14" s="74" t="e">
        <f t="shared" si="5"/>
        <v>#N/A</v>
      </c>
      <c r="Q14" s="74" t="e">
        <f t="shared" si="6"/>
        <v>#N/A</v>
      </c>
      <c r="R14" s="74" t="e">
        <f t="shared" si="7"/>
        <v>#N/A</v>
      </c>
      <c r="S14" s="74" t="e">
        <f t="shared" si="9"/>
        <v>#N/A</v>
      </c>
      <c r="T14" s="74" t="e">
        <f t="shared" si="8"/>
        <v>#N/A</v>
      </c>
    </row>
    <row r="15" spans="2:25" x14ac:dyDescent="0.25">
      <c r="B15" s="80"/>
      <c r="C15" s="74" t="e">
        <f>Диапазоны!B11</f>
        <v>#N/A</v>
      </c>
      <c r="D15" s="74" t="e">
        <f t="shared" si="0"/>
        <v>#N/A</v>
      </c>
      <c r="E15" s="80" t="s">
        <v>279</v>
      </c>
      <c r="F15" s="80"/>
      <c r="G15" s="80"/>
      <c r="H15" s="80"/>
      <c r="I15" s="80"/>
      <c r="J15" s="74">
        <f t="shared" si="1"/>
        <v>0</v>
      </c>
      <c r="K15" s="80"/>
      <c r="L15" s="74" t="e">
        <f t="shared" si="2"/>
        <v>#N/A</v>
      </c>
      <c r="M15" s="74" t="e">
        <f t="shared" si="3"/>
        <v>#N/A</v>
      </c>
      <c r="N15" s="74" t="e">
        <f>VLOOKUP(B15,$C$7:$T14,13,FALSE)</f>
        <v>#N/A</v>
      </c>
      <c r="O15" s="74" t="e">
        <f t="shared" si="4"/>
        <v>#N/A</v>
      </c>
      <c r="P15" s="74" t="e">
        <f t="shared" si="5"/>
        <v>#N/A</v>
      </c>
      <c r="Q15" s="74" t="e">
        <f t="shared" si="6"/>
        <v>#N/A</v>
      </c>
      <c r="R15" s="74" t="e">
        <f t="shared" si="7"/>
        <v>#N/A</v>
      </c>
      <c r="S15" s="74" t="e">
        <f t="shared" si="9"/>
        <v>#N/A</v>
      </c>
      <c r="T15" s="74" t="e">
        <f t="shared" si="8"/>
        <v>#N/A</v>
      </c>
    </row>
    <row r="16" spans="2:25" x14ac:dyDescent="0.25">
      <c r="B16" s="80"/>
      <c r="C16" s="74" t="e">
        <f>Диапазоны!B12</f>
        <v>#N/A</v>
      </c>
      <c r="D16" s="74" t="e">
        <f t="shared" si="0"/>
        <v>#N/A</v>
      </c>
      <c r="E16" s="80" t="s">
        <v>279</v>
      </c>
      <c r="F16" s="80"/>
      <c r="G16" s="80"/>
      <c r="H16" s="80"/>
      <c r="I16" s="80"/>
      <c r="J16" s="74">
        <f t="shared" si="1"/>
        <v>0</v>
      </c>
      <c r="K16" s="80"/>
      <c r="L16" s="74" t="e">
        <f t="shared" si="2"/>
        <v>#N/A</v>
      </c>
      <c r="M16" s="74" t="e">
        <f t="shared" si="3"/>
        <v>#N/A</v>
      </c>
      <c r="N16" s="74" t="e">
        <f>VLOOKUP(B16,$C$7:$T15,13,FALSE)</f>
        <v>#N/A</v>
      </c>
      <c r="O16" s="74" t="e">
        <f t="shared" si="4"/>
        <v>#N/A</v>
      </c>
      <c r="P16" s="74" t="e">
        <f t="shared" si="5"/>
        <v>#N/A</v>
      </c>
      <c r="Q16" s="74" t="e">
        <f t="shared" si="6"/>
        <v>#N/A</v>
      </c>
      <c r="R16" s="74" t="e">
        <f t="shared" si="7"/>
        <v>#N/A</v>
      </c>
      <c r="S16" s="74" t="e">
        <f t="shared" si="9"/>
        <v>#N/A</v>
      </c>
      <c r="T16" s="74" t="e">
        <f t="shared" si="8"/>
        <v>#N/A</v>
      </c>
    </row>
    <row r="17" spans="2:20" x14ac:dyDescent="0.25">
      <c r="B17" s="80"/>
      <c r="C17" s="74" t="e">
        <f>Диапазоны!B13</f>
        <v>#N/A</v>
      </c>
      <c r="D17" s="74" t="e">
        <f t="shared" si="0"/>
        <v>#N/A</v>
      </c>
      <c r="E17" s="80" t="s">
        <v>279</v>
      </c>
      <c r="F17" s="80"/>
      <c r="G17" s="80"/>
      <c r="H17" s="80"/>
      <c r="I17" s="80"/>
      <c r="J17" s="74">
        <f t="shared" si="1"/>
        <v>0</v>
      </c>
      <c r="K17" s="80"/>
      <c r="L17" s="74" t="e">
        <f t="shared" si="2"/>
        <v>#N/A</v>
      </c>
      <c r="M17" s="74" t="e">
        <f t="shared" si="3"/>
        <v>#N/A</v>
      </c>
      <c r="N17" s="74" t="e">
        <f>VLOOKUP(B17,$C$7:$T16,13,FALSE)</f>
        <v>#N/A</v>
      </c>
      <c r="O17" s="74" t="e">
        <f t="shared" si="4"/>
        <v>#N/A</v>
      </c>
      <c r="P17" s="74" t="e">
        <f t="shared" si="5"/>
        <v>#N/A</v>
      </c>
      <c r="Q17" s="74" t="e">
        <f t="shared" si="6"/>
        <v>#N/A</v>
      </c>
      <c r="R17" s="74" t="e">
        <f t="shared" si="7"/>
        <v>#N/A</v>
      </c>
      <c r="S17" s="74" t="e">
        <f t="shared" si="9"/>
        <v>#N/A</v>
      </c>
      <c r="T17" s="74" t="e">
        <f t="shared" si="8"/>
        <v>#N/A</v>
      </c>
    </row>
    <row r="18" spans="2:20" x14ac:dyDescent="0.25">
      <c r="B18" s="80"/>
      <c r="C18" s="74" t="e">
        <f>Диапазоны!B14</f>
        <v>#N/A</v>
      </c>
      <c r="D18" s="74" t="e">
        <f t="shared" si="0"/>
        <v>#N/A</v>
      </c>
      <c r="E18" s="80" t="s">
        <v>279</v>
      </c>
      <c r="F18" s="80"/>
      <c r="G18" s="80"/>
      <c r="H18" s="80"/>
      <c r="I18" s="80"/>
      <c r="J18" s="74">
        <f t="shared" si="1"/>
        <v>0</v>
      </c>
      <c r="K18" s="80"/>
      <c r="L18" s="74" t="e">
        <f t="shared" si="2"/>
        <v>#N/A</v>
      </c>
      <c r="M18" s="74" t="e">
        <f t="shared" si="3"/>
        <v>#N/A</v>
      </c>
      <c r="N18" s="74" t="e">
        <f>VLOOKUP(B18,$C$7:$T17,13,FALSE)</f>
        <v>#N/A</v>
      </c>
      <c r="O18" s="74" t="e">
        <f t="shared" si="4"/>
        <v>#N/A</v>
      </c>
      <c r="P18" s="74" t="e">
        <f t="shared" si="5"/>
        <v>#N/A</v>
      </c>
      <c r="Q18" s="74" t="e">
        <f t="shared" si="6"/>
        <v>#N/A</v>
      </c>
      <c r="R18" s="74" t="e">
        <f t="shared" si="7"/>
        <v>#N/A</v>
      </c>
      <c r="S18" s="74" t="e">
        <f t="shared" si="9"/>
        <v>#N/A</v>
      </c>
      <c r="T18" s="74" t="e">
        <f t="shared" si="8"/>
        <v>#N/A</v>
      </c>
    </row>
    <row r="19" spans="2:20" x14ac:dyDescent="0.25">
      <c r="B19" s="80"/>
      <c r="C19" s="74" t="e">
        <f>Диапазоны!B15</f>
        <v>#N/A</v>
      </c>
      <c r="D19" s="74" t="e">
        <f t="shared" si="0"/>
        <v>#N/A</v>
      </c>
      <c r="E19" s="80" t="s">
        <v>279</v>
      </c>
      <c r="F19" s="80"/>
      <c r="G19" s="80"/>
      <c r="H19" s="80"/>
      <c r="I19" s="80"/>
      <c r="J19" s="74">
        <f t="shared" si="1"/>
        <v>0</v>
      </c>
      <c r="K19" s="80"/>
      <c r="L19" s="74" t="e">
        <f t="shared" si="2"/>
        <v>#N/A</v>
      </c>
      <c r="M19" s="74" t="e">
        <f t="shared" si="3"/>
        <v>#N/A</v>
      </c>
      <c r="N19" s="74" t="e">
        <f>VLOOKUP(B19,$C$7:$T18,13,FALSE)</f>
        <v>#N/A</v>
      </c>
      <c r="O19" s="74" t="e">
        <f t="shared" si="4"/>
        <v>#N/A</v>
      </c>
      <c r="P19" s="74" t="e">
        <f t="shared" si="5"/>
        <v>#N/A</v>
      </c>
      <c r="Q19" s="74" t="e">
        <f t="shared" si="6"/>
        <v>#N/A</v>
      </c>
      <c r="R19" s="74" t="e">
        <f t="shared" si="7"/>
        <v>#N/A</v>
      </c>
      <c r="S19" s="74" t="e">
        <f t="shared" si="9"/>
        <v>#N/A</v>
      </c>
      <c r="T19" s="74" t="e">
        <f t="shared" si="8"/>
        <v>#N/A</v>
      </c>
    </row>
    <row r="20" spans="2:20" x14ac:dyDescent="0.25">
      <c r="B20" s="80"/>
      <c r="C20" s="74" t="e">
        <f>Диапазоны!B16</f>
        <v>#N/A</v>
      </c>
      <c r="D20" s="74" t="e">
        <f t="shared" si="0"/>
        <v>#N/A</v>
      </c>
      <c r="E20" s="80" t="s">
        <v>279</v>
      </c>
      <c r="F20" s="80"/>
      <c r="G20" s="80"/>
      <c r="H20" s="80"/>
      <c r="I20" s="80"/>
      <c r="J20" s="74">
        <f t="shared" si="1"/>
        <v>0</v>
      </c>
      <c r="K20" s="80"/>
      <c r="L20" s="74" t="e">
        <f t="shared" si="2"/>
        <v>#N/A</v>
      </c>
      <c r="M20" s="74" t="e">
        <f t="shared" si="3"/>
        <v>#N/A</v>
      </c>
      <c r="N20" s="74" t="e">
        <f>VLOOKUP(B20,$C$7:$T19,13,FALSE)</f>
        <v>#N/A</v>
      </c>
      <c r="O20" s="74" t="e">
        <f t="shared" si="4"/>
        <v>#N/A</v>
      </c>
      <c r="P20" s="74" t="e">
        <f t="shared" si="5"/>
        <v>#N/A</v>
      </c>
      <c r="Q20" s="74" t="e">
        <f t="shared" si="6"/>
        <v>#N/A</v>
      </c>
      <c r="R20" s="74" t="e">
        <f t="shared" si="7"/>
        <v>#N/A</v>
      </c>
      <c r="S20" s="74" t="e">
        <f t="shared" si="9"/>
        <v>#N/A</v>
      </c>
      <c r="T20" s="74" t="e">
        <f t="shared" si="8"/>
        <v>#N/A</v>
      </c>
    </row>
    <row r="21" spans="2:20" x14ac:dyDescent="0.25">
      <c r="B21" s="80"/>
      <c r="C21" s="74" t="e">
        <f>Диапазоны!B17</f>
        <v>#N/A</v>
      </c>
      <c r="D21" s="74" t="e">
        <f t="shared" si="0"/>
        <v>#N/A</v>
      </c>
      <c r="E21" s="80" t="s">
        <v>279</v>
      </c>
      <c r="F21" s="80"/>
      <c r="G21" s="80"/>
      <c r="H21" s="80"/>
      <c r="I21" s="80"/>
      <c r="J21" s="74">
        <f t="shared" si="1"/>
        <v>0</v>
      </c>
      <c r="K21" s="80"/>
      <c r="L21" s="74" t="e">
        <f t="shared" si="2"/>
        <v>#N/A</v>
      </c>
      <c r="M21" s="74" t="e">
        <f t="shared" si="3"/>
        <v>#N/A</v>
      </c>
      <c r="N21" s="74" t="e">
        <f>VLOOKUP(B21,$C$7:$T20,13,FALSE)</f>
        <v>#N/A</v>
      </c>
      <c r="O21" s="74" t="e">
        <f t="shared" si="4"/>
        <v>#N/A</v>
      </c>
      <c r="P21" s="74" t="e">
        <f t="shared" si="5"/>
        <v>#N/A</v>
      </c>
      <c r="Q21" s="74" t="e">
        <f t="shared" si="6"/>
        <v>#N/A</v>
      </c>
      <c r="R21" s="74" t="e">
        <f t="shared" si="7"/>
        <v>#N/A</v>
      </c>
      <c r="S21" s="74" t="e">
        <f t="shared" si="9"/>
        <v>#N/A</v>
      </c>
      <c r="T21" s="74" t="e">
        <f t="shared" si="8"/>
        <v>#N/A</v>
      </c>
    </row>
    <row r="22" spans="2:20" x14ac:dyDescent="0.25">
      <c r="B22" s="80"/>
      <c r="C22" s="74" t="e">
        <f>Диапазоны!B18</f>
        <v>#N/A</v>
      </c>
      <c r="D22" s="74" t="e">
        <f t="shared" si="0"/>
        <v>#N/A</v>
      </c>
      <c r="E22" s="80" t="s">
        <v>279</v>
      </c>
      <c r="F22" s="80"/>
      <c r="G22" s="80"/>
      <c r="H22" s="80"/>
      <c r="I22" s="80"/>
      <c r="J22" s="74">
        <f t="shared" si="1"/>
        <v>0</v>
      </c>
      <c r="K22" s="80"/>
      <c r="L22" s="74" t="e">
        <f t="shared" si="2"/>
        <v>#N/A</v>
      </c>
      <c r="M22" s="74" t="e">
        <f t="shared" si="3"/>
        <v>#N/A</v>
      </c>
      <c r="N22" s="74" t="e">
        <f>VLOOKUP(B22,$C$7:$T21,13,FALSE)</f>
        <v>#N/A</v>
      </c>
      <c r="O22" s="74" t="e">
        <f t="shared" si="4"/>
        <v>#N/A</v>
      </c>
      <c r="P22" s="74" t="e">
        <f t="shared" si="5"/>
        <v>#N/A</v>
      </c>
      <c r="Q22" s="74" t="e">
        <f t="shared" si="6"/>
        <v>#N/A</v>
      </c>
      <c r="R22" s="74" t="e">
        <f t="shared" si="7"/>
        <v>#N/A</v>
      </c>
      <c r="S22" s="74" t="e">
        <f t="shared" si="9"/>
        <v>#N/A</v>
      </c>
      <c r="T22" s="74" t="e">
        <f t="shared" si="8"/>
        <v>#N/A</v>
      </c>
    </row>
    <row r="23" spans="2:20" x14ac:dyDescent="0.25">
      <c r="B23" s="80"/>
      <c r="C23" s="74" t="e">
        <f>Диапазоны!B19</f>
        <v>#N/A</v>
      </c>
      <c r="D23" s="74" t="e">
        <f t="shared" si="0"/>
        <v>#N/A</v>
      </c>
      <c r="E23" s="80" t="s">
        <v>279</v>
      </c>
      <c r="F23" s="80"/>
      <c r="G23" s="80"/>
      <c r="H23" s="80"/>
      <c r="I23" s="80"/>
      <c r="J23" s="74">
        <f t="shared" si="1"/>
        <v>0</v>
      </c>
      <c r="K23" s="80"/>
      <c r="L23" s="74" t="e">
        <f t="shared" si="2"/>
        <v>#N/A</v>
      </c>
      <c r="M23" s="74" t="e">
        <f t="shared" si="3"/>
        <v>#N/A</v>
      </c>
      <c r="N23" s="74" t="e">
        <f>VLOOKUP(B23,$C$7:$T22,13,FALSE)</f>
        <v>#N/A</v>
      </c>
      <c r="O23" s="74" t="e">
        <f t="shared" si="4"/>
        <v>#N/A</v>
      </c>
      <c r="P23" s="74" t="e">
        <f t="shared" si="5"/>
        <v>#N/A</v>
      </c>
      <c r="Q23" s="74" t="e">
        <f t="shared" si="6"/>
        <v>#N/A</v>
      </c>
      <c r="R23" s="74" t="e">
        <f t="shared" si="7"/>
        <v>#N/A</v>
      </c>
      <c r="S23" s="74" t="e">
        <f t="shared" si="9"/>
        <v>#N/A</v>
      </c>
      <c r="T23" s="74" t="e">
        <f t="shared" si="8"/>
        <v>#N/A</v>
      </c>
    </row>
    <row r="24" spans="2:20" x14ac:dyDescent="0.25">
      <c r="B24" s="80"/>
      <c r="C24" s="74" t="e">
        <f>Диапазоны!B20</f>
        <v>#N/A</v>
      </c>
      <c r="D24" s="74" t="e">
        <f t="shared" si="0"/>
        <v>#N/A</v>
      </c>
      <c r="E24" s="80" t="s">
        <v>279</v>
      </c>
      <c r="F24" s="80"/>
      <c r="G24" s="80"/>
      <c r="H24" s="80"/>
      <c r="I24" s="80"/>
      <c r="J24" s="74">
        <f t="shared" si="1"/>
        <v>0</v>
      </c>
      <c r="K24" s="80"/>
      <c r="L24" s="74" t="e">
        <f t="shared" si="2"/>
        <v>#N/A</v>
      </c>
      <c r="M24" s="74" t="e">
        <f t="shared" si="3"/>
        <v>#N/A</v>
      </c>
      <c r="N24" s="74" t="e">
        <f>VLOOKUP(B24,$C$7:$T23,13,FALSE)</f>
        <v>#N/A</v>
      </c>
      <c r="O24" s="74" t="e">
        <f t="shared" si="4"/>
        <v>#N/A</v>
      </c>
      <c r="P24" s="74" t="e">
        <f t="shared" si="5"/>
        <v>#N/A</v>
      </c>
      <c r="Q24" s="74" t="e">
        <f t="shared" si="6"/>
        <v>#N/A</v>
      </c>
      <c r="R24" s="74" t="e">
        <f t="shared" si="7"/>
        <v>#N/A</v>
      </c>
      <c r="S24" s="74" t="e">
        <f t="shared" si="9"/>
        <v>#N/A</v>
      </c>
      <c r="T24" s="74" t="e">
        <f t="shared" si="8"/>
        <v>#N/A</v>
      </c>
    </row>
    <row r="25" spans="2:20" x14ac:dyDescent="0.25">
      <c r="B25" s="80"/>
      <c r="C25" s="74" t="e">
        <f>Диапазоны!B21</f>
        <v>#N/A</v>
      </c>
      <c r="D25" s="74" t="e">
        <f t="shared" si="0"/>
        <v>#N/A</v>
      </c>
      <c r="E25" s="80" t="s">
        <v>279</v>
      </c>
      <c r="F25" s="80"/>
      <c r="G25" s="80"/>
      <c r="H25" s="80"/>
      <c r="I25" s="80"/>
      <c r="J25" s="74">
        <f t="shared" si="1"/>
        <v>0</v>
      </c>
      <c r="K25" s="80"/>
      <c r="L25" s="74" t="e">
        <f t="shared" si="2"/>
        <v>#N/A</v>
      </c>
      <c r="M25" s="74" t="e">
        <f t="shared" si="3"/>
        <v>#N/A</v>
      </c>
      <c r="N25" s="74" t="e">
        <f>VLOOKUP(B25,$C$7:$T24,13,FALSE)</f>
        <v>#N/A</v>
      </c>
      <c r="O25" s="74" t="e">
        <f t="shared" si="4"/>
        <v>#N/A</v>
      </c>
      <c r="P25" s="74" t="e">
        <f t="shared" si="5"/>
        <v>#N/A</v>
      </c>
      <c r="Q25" s="74" t="e">
        <f t="shared" si="6"/>
        <v>#N/A</v>
      </c>
      <c r="R25" s="74" t="e">
        <f t="shared" si="7"/>
        <v>#N/A</v>
      </c>
      <c r="S25" s="74" t="e">
        <f t="shared" si="9"/>
        <v>#N/A</v>
      </c>
      <c r="T25" s="74" t="e">
        <f t="shared" si="8"/>
        <v>#N/A</v>
      </c>
    </row>
    <row r="26" spans="2:20" x14ac:dyDescent="0.25">
      <c r="B26" s="80"/>
      <c r="C26" s="74" t="e">
        <f>Диапазоны!B22</f>
        <v>#N/A</v>
      </c>
      <c r="D26" s="74" t="e">
        <f t="shared" si="0"/>
        <v>#N/A</v>
      </c>
      <c r="E26" s="80" t="s">
        <v>279</v>
      </c>
      <c r="F26" s="80"/>
      <c r="G26" s="80"/>
      <c r="H26" s="80"/>
      <c r="I26" s="80"/>
      <c r="J26" s="74">
        <f t="shared" si="1"/>
        <v>0</v>
      </c>
      <c r="K26" s="80"/>
      <c r="L26" s="74" t="e">
        <f t="shared" si="2"/>
        <v>#N/A</v>
      </c>
      <c r="M26" s="74" t="e">
        <f t="shared" si="3"/>
        <v>#N/A</v>
      </c>
      <c r="N26" s="74" t="e">
        <f>VLOOKUP(B26,$C$7:$T25,13,FALSE)</f>
        <v>#N/A</v>
      </c>
      <c r="O26" s="74" t="e">
        <f t="shared" si="4"/>
        <v>#N/A</v>
      </c>
      <c r="P26" s="74" t="e">
        <f t="shared" si="5"/>
        <v>#N/A</v>
      </c>
      <c r="Q26" s="74" t="e">
        <f t="shared" si="6"/>
        <v>#N/A</v>
      </c>
      <c r="R26" s="74" t="e">
        <f t="shared" si="7"/>
        <v>#N/A</v>
      </c>
      <c r="S26" s="74" t="e">
        <f t="shared" si="9"/>
        <v>#N/A</v>
      </c>
      <c r="T26" s="74" t="e">
        <f t="shared" si="8"/>
        <v>#N/A</v>
      </c>
    </row>
    <row r="27" spans="2:20" x14ac:dyDescent="0.25">
      <c r="B27" s="80"/>
      <c r="C27" s="74" t="e">
        <f>Диапазоны!B23</f>
        <v>#N/A</v>
      </c>
      <c r="D27" s="74" t="e">
        <f t="shared" si="0"/>
        <v>#N/A</v>
      </c>
      <c r="E27" s="80" t="s">
        <v>279</v>
      </c>
      <c r="F27" s="80"/>
      <c r="G27" s="80"/>
      <c r="H27" s="80"/>
      <c r="I27" s="80"/>
      <c r="J27" s="74">
        <f t="shared" si="1"/>
        <v>0</v>
      </c>
      <c r="K27" s="80"/>
      <c r="L27" s="74" t="e">
        <f t="shared" si="2"/>
        <v>#N/A</v>
      </c>
      <c r="M27" s="74" t="e">
        <f t="shared" si="3"/>
        <v>#N/A</v>
      </c>
      <c r="N27" s="74" t="e">
        <f>VLOOKUP(B27,$C$7:$T26,13,FALSE)</f>
        <v>#N/A</v>
      </c>
      <c r="O27" s="74" t="e">
        <f t="shared" si="4"/>
        <v>#N/A</v>
      </c>
      <c r="P27" s="74" t="e">
        <f t="shared" si="5"/>
        <v>#N/A</v>
      </c>
      <c r="Q27" s="74" t="e">
        <f t="shared" si="6"/>
        <v>#N/A</v>
      </c>
      <c r="R27" s="74" t="e">
        <f t="shared" si="7"/>
        <v>#N/A</v>
      </c>
      <c r="S27" s="74" t="e">
        <f t="shared" si="9"/>
        <v>#N/A</v>
      </c>
      <c r="T27" s="74" t="e">
        <f t="shared" si="8"/>
        <v>#N/A</v>
      </c>
    </row>
    <row r="28" spans="2:20" x14ac:dyDescent="0.25">
      <c r="B28" s="80"/>
      <c r="C28" s="74" t="e">
        <f>Диапазоны!B24</f>
        <v>#N/A</v>
      </c>
      <c r="D28" s="74" t="e">
        <f t="shared" si="0"/>
        <v>#N/A</v>
      </c>
      <c r="E28" s="80" t="s">
        <v>279</v>
      </c>
      <c r="F28" s="80"/>
      <c r="G28" s="80"/>
      <c r="H28" s="80"/>
      <c r="I28" s="80"/>
      <c r="J28" s="74">
        <f t="shared" si="1"/>
        <v>0</v>
      </c>
      <c r="K28" s="80"/>
      <c r="L28" s="74" t="e">
        <f t="shared" si="2"/>
        <v>#N/A</v>
      </c>
      <c r="M28" s="74" t="e">
        <f t="shared" si="3"/>
        <v>#N/A</v>
      </c>
      <c r="N28" s="74" t="e">
        <f>VLOOKUP(B28,$C$7:$T27,13,FALSE)</f>
        <v>#N/A</v>
      </c>
      <c r="O28" s="74" t="e">
        <f t="shared" si="4"/>
        <v>#N/A</v>
      </c>
      <c r="P28" s="74" t="e">
        <f t="shared" si="5"/>
        <v>#N/A</v>
      </c>
      <c r="Q28" s="74" t="e">
        <f t="shared" si="6"/>
        <v>#N/A</v>
      </c>
      <c r="R28" s="74" t="e">
        <f t="shared" si="7"/>
        <v>#N/A</v>
      </c>
      <c r="S28" s="74" t="e">
        <f t="shared" si="9"/>
        <v>#N/A</v>
      </c>
      <c r="T28" s="74" t="e">
        <f t="shared" si="8"/>
        <v>#N/A</v>
      </c>
    </row>
    <row r="29" spans="2:20" x14ac:dyDescent="0.25">
      <c r="B29" s="80"/>
      <c r="C29" s="74" t="e">
        <f>Диапазоны!B25</f>
        <v>#N/A</v>
      </c>
      <c r="D29" s="74" t="e">
        <f t="shared" si="0"/>
        <v>#N/A</v>
      </c>
      <c r="E29" s="80" t="s">
        <v>279</v>
      </c>
      <c r="F29" s="80"/>
      <c r="G29" s="80"/>
      <c r="H29" s="80"/>
      <c r="I29" s="80"/>
      <c r="J29" s="74">
        <f t="shared" si="1"/>
        <v>0</v>
      </c>
      <c r="K29" s="80"/>
      <c r="L29" s="74" t="e">
        <f t="shared" si="2"/>
        <v>#N/A</v>
      </c>
      <c r="M29" s="74" t="e">
        <f t="shared" si="3"/>
        <v>#N/A</v>
      </c>
      <c r="N29" s="74" t="e">
        <f>VLOOKUP(B29,$C$7:$T28,13,FALSE)</f>
        <v>#N/A</v>
      </c>
      <c r="O29" s="74" t="e">
        <f t="shared" si="4"/>
        <v>#N/A</v>
      </c>
      <c r="P29" s="74" t="e">
        <f t="shared" si="5"/>
        <v>#N/A</v>
      </c>
      <c r="Q29" s="74" t="e">
        <f t="shared" si="6"/>
        <v>#N/A</v>
      </c>
      <c r="R29" s="74" t="e">
        <f t="shared" si="7"/>
        <v>#N/A</v>
      </c>
      <c r="S29" s="74" t="e">
        <f t="shared" si="9"/>
        <v>#N/A</v>
      </c>
      <c r="T29" s="74" t="e">
        <f t="shared" si="8"/>
        <v>#N/A</v>
      </c>
    </row>
    <row r="30" spans="2:20" x14ac:dyDescent="0.25">
      <c r="B30" s="80"/>
      <c r="C30" s="74" t="e">
        <f>Диапазоны!B26</f>
        <v>#N/A</v>
      </c>
      <c r="D30" s="74" t="e">
        <f t="shared" si="0"/>
        <v>#N/A</v>
      </c>
      <c r="E30" s="80" t="s">
        <v>279</v>
      </c>
      <c r="F30" s="80"/>
      <c r="G30" s="80"/>
      <c r="H30" s="80"/>
      <c r="I30" s="80"/>
      <c r="J30" s="74">
        <f t="shared" si="1"/>
        <v>0</v>
      </c>
      <c r="K30" s="80"/>
      <c r="L30" s="74" t="e">
        <f t="shared" si="2"/>
        <v>#N/A</v>
      </c>
      <c r="M30" s="74" t="e">
        <f t="shared" si="3"/>
        <v>#N/A</v>
      </c>
      <c r="N30" s="74" t="e">
        <f>VLOOKUP(B30,$C$7:$T29,13,FALSE)</f>
        <v>#N/A</v>
      </c>
      <c r="O30" s="74" t="e">
        <f t="shared" si="4"/>
        <v>#N/A</v>
      </c>
      <c r="P30" s="74" t="e">
        <f t="shared" si="5"/>
        <v>#N/A</v>
      </c>
      <c r="Q30" s="74" t="e">
        <f t="shared" si="6"/>
        <v>#N/A</v>
      </c>
      <c r="R30" s="74" t="e">
        <f t="shared" si="7"/>
        <v>#N/A</v>
      </c>
      <c r="S30" s="74" t="e">
        <f t="shared" si="9"/>
        <v>#N/A</v>
      </c>
      <c r="T30" s="74" t="e">
        <f t="shared" si="8"/>
        <v>#N/A</v>
      </c>
    </row>
    <row r="31" spans="2:20" x14ac:dyDescent="0.25">
      <c r="B31" s="80"/>
      <c r="C31" s="74" t="e">
        <f>Диапазоны!B27</f>
        <v>#N/A</v>
      </c>
      <c r="D31" s="74" t="e">
        <f t="shared" si="0"/>
        <v>#N/A</v>
      </c>
      <c r="E31" s="80" t="s">
        <v>279</v>
      </c>
      <c r="F31" s="80"/>
      <c r="G31" s="80"/>
      <c r="H31" s="80"/>
      <c r="I31" s="80"/>
      <c r="J31" s="74">
        <f t="shared" si="1"/>
        <v>0</v>
      </c>
      <c r="K31" s="80"/>
      <c r="L31" s="74" t="e">
        <f t="shared" si="2"/>
        <v>#N/A</v>
      </c>
      <c r="M31" s="74" t="e">
        <f t="shared" si="3"/>
        <v>#N/A</v>
      </c>
      <c r="N31" s="74" t="e">
        <f>VLOOKUP(B31,$C$7:$T30,13,FALSE)</f>
        <v>#N/A</v>
      </c>
      <c r="O31" s="74" t="e">
        <f t="shared" si="4"/>
        <v>#N/A</v>
      </c>
      <c r="P31" s="74" t="e">
        <f t="shared" si="5"/>
        <v>#N/A</v>
      </c>
      <c r="Q31" s="74" t="e">
        <f t="shared" si="6"/>
        <v>#N/A</v>
      </c>
      <c r="R31" s="74" t="e">
        <f t="shared" si="7"/>
        <v>#N/A</v>
      </c>
      <c r="S31" s="74" t="e">
        <f t="shared" si="9"/>
        <v>#N/A</v>
      </c>
      <c r="T31" s="74" t="e">
        <f t="shared" si="8"/>
        <v>#N/A</v>
      </c>
    </row>
    <row r="32" spans="2:20" x14ac:dyDescent="0.25">
      <c r="B32" s="80"/>
      <c r="C32" s="74" t="e">
        <f>Диапазоны!B28</f>
        <v>#N/A</v>
      </c>
      <c r="D32" s="74" t="e">
        <f t="shared" si="0"/>
        <v>#N/A</v>
      </c>
      <c r="E32" s="80" t="s">
        <v>279</v>
      </c>
      <c r="F32" s="80"/>
      <c r="G32" s="80"/>
      <c r="H32" s="80"/>
      <c r="I32" s="80"/>
      <c r="J32" s="74">
        <f t="shared" si="1"/>
        <v>0</v>
      </c>
      <c r="K32" s="80"/>
      <c r="L32" s="74" t="e">
        <f t="shared" si="2"/>
        <v>#N/A</v>
      </c>
      <c r="M32" s="74" t="e">
        <f t="shared" si="3"/>
        <v>#N/A</v>
      </c>
      <c r="N32" s="74" t="e">
        <f>VLOOKUP(B32,$C$7:$T31,13,FALSE)</f>
        <v>#N/A</v>
      </c>
      <c r="O32" s="74" t="e">
        <f t="shared" si="4"/>
        <v>#N/A</v>
      </c>
      <c r="P32" s="74" t="e">
        <f t="shared" si="5"/>
        <v>#N/A</v>
      </c>
      <c r="Q32" s="74" t="e">
        <f t="shared" si="6"/>
        <v>#N/A</v>
      </c>
      <c r="R32" s="74" t="e">
        <f t="shared" si="7"/>
        <v>#N/A</v>
      </c>
      <c r="S32" s="74" t="e">
        <f t="shared" si="9"/>
        <v>#N/A</v>
      </c>
      <c r="T32" s="74" t="e">
        <f t="shared" si="8"/>
        <v>#N/A</v>
      </c>
    </row>
    <row r="33" spans="2:20" x14ac:dyDescent="0.25">
      <c r="B33" s="80"/>
      <c r="C33" s="74" t="e">
        <f>Диапазоны!B29</f>
        <v>#N/A</v>
      </c>
      <c r="D33" s="74" t="e">
        <f t="shared" si="0"/>
        <v>#N/A</v>
      </c>
      <c r="E33" s="80" t="s">
        <v>279</v>
      </c>
      <c r="F33" s="80"/>
      <c r="G33" s="80"/>
      <c r="H33" s="80"/>
      <c r="I33" s="80"/>
      <c r="J33" s="74">
        <f t="shared" si="1"/>
        <v>0</v>
      </c>
      <c r="K33" s="80"/>
      <c r="L33" s="74" t="e">
        <f t="shared" si="2"/>
        <v>#N/A</v>
      </c>
      <c r="M33" s="74" t="e">
        <f t="shared" si="3"/>
        <v>#N/A</v>
      </c>
      <c r="N33" s="74" t="e">
        <f>VLOOKUP(B33,$C$7:$T32,13,FALSE)</f>
        <v>#N/A</v>
      </c>
      <c r="O33" s="74" t="e">
        <f t="shared" si="4"/>
        <v>#N/A</v>
      </c>
      <c r="P33" s="74" t="e">
        <f t="shared" si="5"/>
        <v>#N/A</v>
      </c>
      <c r="Q33" s="74" t="e">
        <f t="shared" si="6"/>
        <v>#N/A</v>
      </c>
      <c r="R33" s="74" t="e">
        <f t="shared" si="7"/>
        <v>#N/A</v>
      </c>
      <c r="S33" s="74" t="e">
        <f t="shared" si="9"/>
        <v>#N/A</v>
      </c>
      <c r="T33" s="74" t="e">
        <f t="shared" si="8"/>
        <v>#N/A</v>
      </c>
    </row>
    <row r="34" spans="2:20" x14ac:dyDescent="0.25">
      <c r="B34" s="80"/>
      <c r="C34" s="74" t="e">
        <f>Диапазоны!B30</f>
        <v>#N/A</v>
      </c>
      <c r="D34" s="74" t="e">
        <f t="shared" si="0"/>
        <v>#N/A</v>
      </c>
      <c r="E34" s="80" t="s">
        <v>279</v>
      </c>
      <c r="F34" s="80"/>
      <c r="G34" s="80"/>
      <c r="H34" s="80"/>
      <c r="I34" s="80"/>
      <c r="J34" s="74">
        <f t="shared" si="1"/>
        <v>0</v>
      </c>
      <c r="K34" s="80"/>
      <c r="L34" s="74" t="e">
        <f t="shared" si="2"/>
        <v>#N/A</v>
      </c>
      <c r="M34" s="74" t="e">
        <f t="shared" si="3"/>
        <v>#N/A</v>
      </c>
      <c r="N34" s="74" t="e">
        <f>VLOOKUP(B34,$C$7:$T33,13,FALSE)</f>
        <v>#N/A</v>
      </c>
      <c r="O34" s="74" t="e">
        <f t="shared" si="4"/>
        <v>#N/A</v>
      </c>
      <c r="P34" s="74" t="e">
        <f t="shared" si="5"/>
        <v>#N/A</v>
      </c>
      <c r="Q34" s="74" t="e">
        <f t="shared" si="6"/>
        <v>#N/A</v>
      </c>
      <c r="R34" s="74" t="e">
        <f t="shared" si="7"/>
        <v>#N/A</v>
      </c>
      <c r="S34" s="74" t="e">
        <f t="shared" si="9"/>
        <v>#N/A</v>
      </c>
      <c r="T34" s="74" t="e">
        <f t="shared" si="8"/>
        <v>#N/A</v>
      </c>
    </row>
    <row r="35" spans="2:20" x14ac:dyDescent="0.25">
      <c r="B35" s="80"/>
      <c r="C35" s="74" t="e">
        <f>Диапазоны!B31</f>
        <v>#N/A</v>
      </c>
      <c r="D35" s="74" t="e">
        <f t="shared" si="0"/>
        <v>#N/A</v>
      </c>
      <c r="E35" s="80" t="s">
        <v>279</v>
      </c>
      <c r="F35" s="80"/>
      <c r="G35" s="80"/>
      <c r="H35" s="80"/>
      <c r="I35" s="80"/>
      <c r="J35" s="74">
        <f t="shared" si="1"/>
        <v>0</v>
      </c>
      <c r="K35" s="80"/>
      <c r="L35" s="74" t="e">
        <f t="shared" si="2"/>
        <v>#N/A</v>
      </c>
      <c r="M35" s="74" t="e">
        <f t="shared" si="3"/>
        <v>#N/A</v>
      </c>
      <c r="N35" s="74" t="e">
        <f>VLOOKUP(B35,$C$7:$T34,13,FALSE)</f>
        <v>#N/A</v>
      </c>
      <c r="O35" s="74" t="e">
        <f t="shared" si="4"/>
        <v>#N/A</v>
      </c>
      <c r="P35" s="74" t="e">
        <f t="shared" si="5"/>
        <v>#N/A</v>
      </c>
      <c r="Q35" s="74" t="e">
        <f t="shared" si="6"/>
        <v>#N/A</v>
      </c>
      <c r="R35" s="74" t="e">
        <f t="shared" si="7"/>
        <v>#N/A</v>
      </c>
      <c r="S35" s="74" t="e">
        <f t="shared" si="9"/>
        <v>#N/A</v>
      </c>
      <c r="T35" s="74" t="e">
        <f t="shared" si="8"/>
        <v>#N/A</v>
      </c>
    </row>
    <row r="36" spans="2:20" x14ac:dyDescent="0.25">
      <c r="B36" s="80"/>
      <c r="C36" s="74" t="e">
        <f>Диапазоны!B32</f>
        <v>#N/A</v>
      </c>
      <c r="D36" s="74" t="e">
        <f t="shared" si="0"/>
        <v>#N/A</v>
      </c>
      <c r="E36" s="80" t="s">
        <v>279</v>
      </c>
      <c r="F36" s="80"/>
      <c r="G36" s="80"/>
      <c r="H36" s="80"/>
      <c r="I36" s="80"/>
      <c r="J36" s="74">
        <f t="shared" si="1"/>
        <v>0</v>
      </c>
      <c r="K36" s="80"/>
      <c r="L36" s="74" t="e">
        <f t="shared" si="2"/>
        <v>#N/A</v>
      </c>
      <c r="M36" s="74" t="e">
        <f t="shared" si="3"/>
        <v>#N/A</v>
      </c>
      <c r="N36" s="74" t="e">
        <f>VLOOKUP(B36,$C$7:$T35,13,FALSE)</f>
        <v>#N/A</v>
      </c>
      <c r="O36" s="74" t="e">
        <f t="shared" si="4"/>
        <v>#N/A</v>
      </c>
      <c r="P36" s="74" t="e">
        <f t="shared" si="5"/>
        <v>#N/A</v>
      </c>
      <c r="Q36" s="74" t="e">
        <f t="shared" si="6"/>
        <v>#N/A</v>
      </c>
      <c r="R36" s="74" t="e">
        <f t="shared" si="7"/>
        <v>#N/A</v>
      </c>
      <c r="S36" s="74" t="e">
        <f t="shared" si="9"/>
        <v>#N/A</v>
      </c>
      <c r="T36" s="74" t="e">
        <f t="shared" si="8"/>
        <v>#N/A</v>
      </c>
    </row>
    <row r="37" spans="2:20" x14ac:dyDescent="0.25">
      <c r="B37" s="80"/>
      <c r="C37" s="74" t="e">
        <f>Диапазоны!B33</f>
        <v>#N/A</v>
      </c>
      <c r="D37" s="74" t="e">
        <f t="shared" si="0"/>
        <v>#N/A</v>
      </c>
      <c r="E37" s="80" t="s">
        <v>279</v>
      </c>
      <c r="F37" s="80"/>
      <c r="G37" s="80"/>
      <c r="H37" s="80"/>
      <c r="I37" s="80"/>
      <c r="J37" s="74">
        <f t="shared" si="1"/>
        <v>0</v>
      </c>
      <c r="K37" s="80"/>
      <c r="L37" s="74" t="e">
        <f t="shared" si="2"/>
        <v>#N/A</v>
      </c>
      <c r="M37" s="74" t="e">
        <f t="shared" si="3"/>
        <v>#N/A</v>
      </c>
      <c r="N37" s="74" t="e">
        <f>VLOOKUP(B37,$C$7:$T36,13,FALSE)</f>
        <v>#N/A</v>
      </c>
      <c r="O37" s="74" t="e">
        <f t="shared" si="4"/>
        <v>#N/A</v>
      </c>
      <c r="P37" s="74" t="e">
        <f t="shared" si="5"/>
        <v>#N/A</v>
      </c>
      <c r="Q37" s="74" t="e">
        <f t="shared" si="6"/>
        <v>#N/A</v>
      </c>
      <c r="R37" s="74" t="e">
        <f t="shared" si="7"/>
        <v>#N/A</v>
      </c>
      <c r="S37" s="74" t="e">
        <f t="shared" si="9"/>
        <v>#N/A</v>
      </c>
      <c r="T37" s="74" t="e">
        <f t="shared" si="8"/>
        <v>#N/A</v>
      </c>
    </row>
    <row r="38" spans="2:20" x14ac:dyDescent="0.25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2:20" x14ac:dyDescent="0.25">
      <c r="B39" s="74" t="str">
        <f t="shared" ref="B39" ca="1" si="10">VLOOKUP(C39,Кабельный_журнал,2,FALSE)</f>
        <v>ЩР</v>
      </c>
      <c r="C39" s="78" t="str">
        <f>Кабельный_журнал!P5</f>
        <v>Ввод.1</v>
      </c>
      <c r="D39" s="74" t="str">
        <f t="shared" ca="1" si="0"/>
        <v>ЩР-Ввод.1</v>
      </c>
      <c r="E39" s="80" t="s">
        <v>280</v>
      </c>
      <c r="F39" s="74">
        <f t="shared" ref="F39:F102" ca="1" si="11">VLOOKUP(C39,Кабельный_журнал,8,FALSE)</f>
        <v>19</v>
      </c>
      <c r="G39" s="74">
        <f>VLOOKUP(C39,Исходные_данные,21,FALSE)</f>
        <v>63</v>
      </c>
      <c r="H39" s="80">
        <v>16</v>
      </c>
      <c r="I39" s="74">
        <f t="shared" ref="I39:I102" si="12">VLOOKUP(C39,Исходные_данные,22,FALSE)</f>
        <v>16</v>
      </c>
      <c r="J39" s="74">
        <f>I39</f>
        <v>16</v>
      </c>
      <c r="K39" s="80" t="s">
        <v>281</v>
      </c>
      <c r="L39" s="74">
        <f t="shared" si="2"/>
        <v>1.7500000000000002E-2</v>
      </c>
      <c r="M39" s="74">
        <f t="shared" ca="1" si="3"/>
        <v>4.1562500000000002E-2</v>
      </c>
      <c r="N39" s="74">
        <f ca="1">VLOOKUP(B39,$C$7:$T37,13,FALSE)</f>
        <v>0.22750000000000004</v>
      </c>
      <c r="O39" s="74">
        <f t="shared" ca="1" si="4"/>
        <v>5.9062500000000004E-2</v>
      </c>
      <c r="P39" s="74">
        <f t="shared" ca="1" si="5"/>
        <v>3724.8677248677245</v>
      </c>
      <c r="Q39" s="74">
        <f t="shared" ca="1" si="6"/>
        <v>9.3750000000000007E-4</v>
      </c>
      <c r="R39" s="74">
        <f t="shared" si="7"/>
        <v>16000</v>
      </c>
      <c r="S39" s="74" t="str">
        <f t="shared" ca="1" si="9"/>
        <v>tср&lt;0.4с</v>
      </c>
      <c r="T39" s="74">
        <f>G39*VLOOKUP(H39,$W$2:$Y$12,2,FALSE)</f>
        <v>160.64999999999998</v>
      </c>
    </row>
    <row r="40" spans="2:20" x14ac:dyDescent="0.25">
      <c r="B40" s="74" t="str">
        <f t="shared" ref="B40:B103" ca="1" si="13">VLOOKUP(C40,Кабельный_журнал,2,FALSE)</f>
        <v>ЩР</v>
      </c>
      <c r="C40" s="78" t="str">
        <f>Кабельный_журнал!P6</f>
        <v>KV-1</v>
      </c>
      <c r="D40" s="74" t="str">
        <f t="shared" ref="D40:D103" ca="1" si="14">B40&amp;"-"&amp;C40</f>
        <v>ЩР-KV-1</v>
      </c>
      <c r="E40" s="80" t="s">
        <v>280</v>
      </c>
      <c r="F40" s="74">
        <f t="shared" ca="1" si="11"/>
        <v>0</v>
      </c>
      <c r="G40" s="74">
        <f t="shared" ref="G40:G102" si="15">VLOOKUP(C40,Исходные_данные,21,FALSE)</f>
        <v>6</v>
      </c>
      <c r="H40" s="80" t="s">
        <v>273</v>
      </c>
      <c r="I40" s="74">
        <f t="shared" si="12"/>
        <v>2.5</v>
      </c>
      <c r="J40" s="74">
        <f t="shared" ref="J40:J103" si="16">I40</f>
        <v>2.5</v>
      </c>
      <c r="K40" s="80" t="s">
        <v>281</v>
      </c>
      <c r="L40" s="74">
        <f t="shared" ref="L40:L103" si="17">VLOOKUP(K40,$K$2:$L$3,2,FALSE)</f>
        <v>1.7500000000000002E-2</v>
      </c>
      <c r="M40" s="74">
        <f t="shared" ref="M40:M103" ca="1" si="18">L40*F40*(1/I40+1/J40)</f>
        <v>0</v>
      </c>
      <c r="N40" s="74">
        <f ca="1">VLOOKUP(B40,$C$7:$T38,13,FALSE)</f>
        <v>0.22750000000000004</v>
      </c>
      <c r="O40" s="74">
        <f t="shared" ref="O40:O103" ca="1" si="19">L40+M40</f>
        <v>1.7500000000000002E-2</v>
      </c>
      <c r="P40" s="74">
        <f t="shared" ref="P40:P103" ca="1" si="20">220/O40</f>
        <v>12571.428571428571</v>
      </c>
      <c r="Q40" s="74">
        <f t="shared" ref="Q40:Q103" ca="1" si="21">O40/G40</f>
        <v>2.9166666666666668E-3</v>
      </c>
      <c r="R40" s="74">
        <f t="shared" ref="R40:R103" si="22">VLOOKUP(H40,$W$2:$Y$12,3,FALSE)</f>
        <v>6000</v>
      </c>
      <c r="S40" s="74" t="str">
        <f t="shared" ref="S40:S103" ca="1" si="23">_xlfn.IFS(E40="щит",IF(P40&gt;R40,"Увел сеч",IF(T40&gt;P40,"Увел сеч","tср&lt;5с")),E40="потреб",IF(P40&gt;R40,"Увел сеч",IF(T40&gt;P40,"Увел сеч","tср&lt;0.4с")))</f>
        <v>Увел сеч</v>
      </c>
      <c r="T40" s="74">
        <f t="shared" ref="T40:T103" si="24">G40*VLOOKUP(H40,$W$2:$Y$12,2,FALSE)</f>
        <v>60</v>
      </c>
    </row>
    <row r="41" spans="2:20" x14ac:dyDescent="0.25">
      <c r="B41" s="74" t="str">
        <f t="shared" ca="1" si="13"/>
        <v>ЩР</v>
      </c>
      <c r="C41" s="78" t="str">
        <f>Кабельный_журнал!P7</f>
        <v>На ИБП</v>
      </c>
      <c r="D41" s="74" t="str">
        <f t="shared" ca="1" si="14"/>
        <v>ЩР-На ИБП</v>
      </c>
      <c r="E41" s="80" t="s">
        <v>280</v>
      </c>
      <c r="F41" s="74">
        <f t="shared" ca="1" si="11"/>
        <v>22</v>
      </c>
      <c r="G41" s="74">
        <f t="shared" si="15"/>
        <v>16</v>
      </c>
      <c r="H41" s="80" t="s">
        <v>273</v>
      </c>
      <c r="I41" s="74">
        <f t="shared" si="12"/>
        <v>2.5</v>
      </c>
      <c r="J41" s="74">
        <f t="shared" si="16"/>
        <v>2.5</v>
      </c>
      <c r="K41" s="80" t="s">
        <v>281</v>
      </c>
      <c r="L41" s="74">
        <f t="shared" si="17"/>
        <v>1.7500000000000002E-2</v>
      </c>
      <c r="M41" s="74">
        <f t="shared" ca="1" si="18"/>
        <v>0.30800000000000005</v>
      </c>
      <c r="N41" s="74">
        <f ca="1">VLOOKUP(B41,$C$7:$T39,13,FALSE)</f>
        <v>0.22750000000000004</v>
      </c>
      <c r="O41" s="74">
        <f t="shared" ca="1" si="19"/>
        <v>0.32550000000000007</v>
      </c>
      <c r="P41" s="74">
        <f t="shared" ca="1" si="20"/>
        <v>675.88325652841763</v>
      </c>
      <c r="Q41" s="74">
        <f t="shared" ca="1" si="21"/>
        <v>2.0343750000000004E-2</v>
      </c>
      <c r="R41" s="74">
        <f t="shared" si="22"/>
        <v>6000</v>
      </c>
      <c r="S41" s="74" t="str">
        <f t="shared" ca="1" si="23"/>
        <v>tср&lt;0.4с</v>
      </c>
      <c r="T41" s="74">
        <f t="shared" si="24"/>
        <v>160</v>
      </c>
    </row>
    <row r="42" spans="2:20" x14ac:dyDescent="0.25">
      <c r="B42" s="74" t="str">
        <f t="shared" ca="1" si="13"/>
        <v>ЩР</v>
      </c>
      <c r="C42" s="78" t="str">
        <f>Кабельный_журнал!P8</f>
        <v>От ИБП</v>
      </c>
      <c r="D42" s="74" t="str">
        <f t="shared" ca="1" si="14"/>
        <v>ЩР-От ИБП</v>
      </c>
      <c r="E42" s="80" t="s">
        <v>280</v>
      </c>
      <c r="F42" s="74">
        <f t="shared" ca="1" si="11"/>
        <v>22</v>
      </c>
      <c r="G42" s="74">
        <f t="shared" si="15"/>
        <v>16</v>
      </c>
      <c r="H42" s="80" t="s">
        <v>273</v>
      </c>
      <c r="I42" s="74">
        <f t="shared" si="12"/>
        <v>2.5</v>
      </c>
      <c r="J42" s="74">
        <f t="shared" si="16"/>
        <v>2.5</v>
      </c>
      <c r="K42" s="80" t="s">
        <v>281</v>
      </c>
      <c r="L42" s="74">
        <f t="shared" si="17"/>
        <v>1.7500000000000002E-2</v>
      </c>
      <c r="M42" s="74">
        <f t="shared" ca="1" si="18"/>
        <v>0.30800000000000005</v>
      </c>
      <c r="N42" s="74">
        <f ca="1">VLOOKUP(B42,$C$7:$T40,13,FALSE)</f>
        <v>0.22750000000000004</v>
      </c>
      <c r="O42" s="74">
        <f t="shared" ca="1" si="19"/>
        <v>0.32550000000000007</v>
      </c>
      <c r="P42" s="74">
        <f t="shared" ca="1" si="20"/>
        <v>675.88325652841763</v>
      </c>
      <c r="Q42" s="74">
        <f t="shared" ca="1" si="21"/>
        <v>2.0343750000000004E-2</v>
      </c>
      <c r="R42" s="74">
        <f t="shared" si="22"/>
        <v>6000</v>
      </c>
      <c r="S42" s="74" t="str">
        <f t="shared" ca="1" si="23"/>
        <v>tср&lt;0.4с</v>
      </c>
      <c r="T42" s="74">
        <f t="shared" si="24"/>
        <v>160</v>
      </c>
    </row>
    <row r="43" spans="2:20" x14ac:dyDescent="0.25">
      <c r="B43" s="74" t="str">
        <f t="shared" ca="1" si="13"/>
        <v>ЩР</v>
      </c>
      <c r="C43" s="78" t="str">
        <f>Кабельный_журнал!P9</f>
        <v>R.1.01.1</v>
      </c>
      <c r="D43" s="74" t="str">
        <f t="shared" ca="1" si="14"/>
        <v>ЩР-R.1.01.1</v>
      </c>
      <c r="E43" s="80" t="s">
        <v>280</v>
      </c>
      <c r="F43" s="74">
        <f t="shared" ca="1" si="11"/>
        <v>20</v>
      </c>
      <c r="G43" s="74">
        <f t="shared" si="15"/>
        <v>16</v>
      </c>
      <c r="H43" s="80" t="s">
        <v>273</v>
      </c>
      <c r="I43" s="74">
        <f t="shared" si="12"/>
        <v>2.5</v>
      </c>
      <c r="J43" s="74">
        <f t="shared" si="16"/>
        <v>2.5</v>
      </c>
      <c r="K43" s="80" t="s">
        <v>281</v>
      </c>
      <c r="L43" s="74">
        <f t="shared" si="17"/>
        <v>1.7500000000000002E-2</v>
      </c>
      <c r="M43" s="74">
        <f t="shared" ca="1" si="18"/>
        <v>0.28000000000000003</v>
      </c>
      <c r="N43" s="74">
        <f ca="1">VLOOKUP(B43,$C$7:$T41,13,FALSE)</f>
        <v>0.22750000000000004</v>
      </c>
      <c r="O43" s="74">
        <f t="shared" ca="1" si="19"/>
        <v>0.29750000000000004</v>
      </c>
      <c r="P43" s="74">
        <f t="shared" ca="1" si="20"/>
        <v>739.4957983193276</v>
      </c>
      <c r="Q43" s="74">
        <f t="shared" ca="1" si="21"/>
        <v>1.8593750000000003E-2</v>
      </c>
      <c r="R43" s="74">
        <f t="shared" si="22"/>
        <v>6000</v>
      </c>
      <c r="S43" s="74" t="str">
        <f t="shared" ca="1" si="23"/>
        <v>tср&lt;0.4с</v>
      </c>
      <c r="T43" s="74">
        <f t="shared" si="24"/>
        <v>160</v>
      </c>
    </row>
    <row r="44" spans="2:20" x14ac:dyDescent="0.25">
      <c r="B44" s="74" t="str">
        <f t="shared" ca="1" si="13"/>
        <v>ЩР</v>
      </c>
      <c r="C44" s="78" t="str">
        <f>Кабельный_журнал!P10</f>
        <v>R.1.03.1</v>
      </c>
      <c r="D44" s="74" t="str">
        <f t="shared" ca="1" si="14"/>
        <v>ЩР-R.1.03.1</v>
      </c>
      <c r="E44" s="80" t="s">
        <v>280</v>
      </c>
      <c r="F44" s="74">
        <f t="shared" ca="1" si="11"/>
        <v>25</v>
      </c>
      <c r="G44" s="74">
        <f t="shared" si="15"/>
        <v>16</v>
      </c>
      <c r="H44" s="80" t="s">
        <v>273</v>
      </c>
      <c r="I44" s="74">
        <f t="shared" si="12"/>
        <v>2.5</v>
      </c>
      <c r="J44" s="74">
        <f t="shared" si="16"/>
        <v>2.5</v>
      </c>
      <c r="K44" s="80" t="s">
        <v>281</v>
      </c>
      <c r="L44" s="74">
        <f t="shared" si="17"/>
        <v>1.7500000000000002E-2</v>
      </c>
      <c r="M44" s="74">
        <f t="shared" ca="1" si="18"/>
        <v>0.35000000000000009</v>
      </c>
      <c r="N44" s="74">
        <f ca="1">VLOOKUP(B44,$C$7:$T42,13,FALSE)</f>
        <v>0.22750000000000004</v>
      </c>
      <c r="O44" s="74">
        <f t="shared" ca="1" si="19"/>
        <v>0.3675000000000001</v>
      </c>
      <c r="P44" s="74">
        <f t="shared" ca="1" si="20"/>
        <v>598.63945578231278</v>
      </c>
      <c r="Q44" s="74">
        <f t="shared" ca="1" si="21"/>
        <v>2.2968750000000007E-2</v>
      </c>
      <c r="R44" s="74">
        <f t="shared" si="22"/>
        <v>6000</v>
      </c>
      <c r="S44" s="74" t="str">
        <f t="shared" ca="1" si="23"/>
        <v>tср&lt;0.4с</v>
      </c>
      <c r="T44" s="74">
        <f t="shared" si="24"/>
        <v>160</v>
      </c>
    </row>
    <row r="45" spans="2:20" x14ac:dyDescent="0.25">
      <c r="B45" s="74" t="str">
        <f t="shared" ca="1" si="13"/>
        <v>ЩР</v>
      </c>
      <c r="C45" s="78" t="str">
        <f>Кабельный_журнал!P11</f>
        <v>R.1.04.1</v>
      </c>
      <c r="D45" s="74" t="str">
        <f t="shared" ca="1" si="14"/>
        <v>ЩР-R.1.04.1</v>
      </c>
      <c r="E45" s="80" t="s">
        <v>280</v>
      </c>
      <c r="F45" s="74">
        <f t="shared" ca="1" si="11"/>
        <v>22</v>
      </c>
      <c r="G45" s="74">
        <f t="shared" si="15"/>
        <v>16</v>
      </c>
      <c r="H45" s="80" t="s">
        <v>273</v>
      </c>
      <c r="I45" s="74">
        <f t="shared" si="12"/>
        <v>2.5</v>
      </c>
      <c r="J45" s="74">
        <f t="shared" si="16"/>
        <v>2.5</v>
      </c>
      <c r="K45" s="80" t="s">
        <v>281</v>
      </c>
      <c r="L45" s="74">
        <f t="shared" si="17"/>
        <v>1.7500000000000002E-2</v>
      </c>
      <c r="M45" s="74">
        <f t="shared" ca="1" si="18"/>
        <v>0.30800000000000005</v>
      </c>
      <c r="N45" s="74">
        <f ca="1">VLOOKUP(B45,$C$7:$T43,13,FALSE)</f>
        <v>0.22750000000000004</v>
      </c>
      <c r="O45" s="74">
        <f t="shared" ca="1" si="19"/>
        <v>0.32550000000000007</v>
      </c>
      <c r="P45" s="74">
        <f t="shared" ca="1" si="20"/>
        <v>675.88325652841763</v>
      </c>
      <c r="Q45" s="74">
        <f t="shared" ca="1" si="21"/>
        <v>2.0343750000000004E-2</v>
      </c>
      <c r="R45" s="74">
        <f t="shared" si="22"/>
        <v>6000</v>
      </c>
      <c r="S45" s="74" t="str">
        <f t="shared" ca="1" si="23"/>
        <v>tср&lt;0.4с</v>
      </c>
      <c r="T45" s="74">
        <f t="shared" si="24"/>
        <v>160</v>
      </c>
    </row>
    <row r="46" spans="2:20" x14ac:dyDescent="0.25">
      <c r="B46" s="74" t="str">
        <f t="shared" ca="1" si="13"/>
        <v>ЩР</v>
      </c>
      <c r="C46" s="78" t="str">
        <f>Кабельный_журнал!P12</f>
        <v>R.1.05.1</v>
      </c>
      <c r="D46" s="74" t="str">
        <f t="shared" ca="1" si="14"/>
        <v>ЩР-R.1.05.1</v>
      </c>
      <c r="E46" s="80" t="s">
        <v>280</v>
      </c>
      <c r="F46" s="74">
        <f t="shared" ca="1" si="11"/>
        <v>20</v>
      </c>
      <c r="G46" s="74">
        <f t="shared" si="15"/>
        <v>16</v>
      </c>
      <c r="H46" s="80" t="s">
        <v>273</v>
      </c>
      <c r="I46" s="74">
        <f t="shared" si="12"/>
        <v>2.5</v>
      </c>
      <c r="J46" s="74">
        <f t="shared" si="16"/>
        <v>2.5</v>
      </c>
      <c r="K46" s="80" t="s">
        <v>281</v>
      </c>
      <c r="L46" s="74">
        <f t="shared" si="17"/>
        <v>1.7500000000000002E-2</v>
      </c>
      <c r="M46" s="74">
        <f t="shared" ca="1" si="18"/>
        <v>0.28000000000000003</v>
      </c>
      <c r="N46" s="74">
        <f ca="1">VLOOKUP(B46,$C$7:$T44,13,FALSE)</f>
        <v>0.22750000000000004</v>
      </c>
      <c r="O46" s="74">
        <f t="shared" ca="1" si="19"/>
        <v>0.29750000000000004</v>
      </c>
      <c r="P46" s="74">
        <f t="shared" ca="1" si="20"/>
        <v>739.4957983193276</v>
      </c>
      <c r="Q46" s="74">
        <f t="shared" ca="1" si="21"/>
        <v>1.8593750000000003E-2</v>
      </c>
      <c r="R46" s="74">
        <f t="shared" si="22"/>
        <v>6000</v>
      </c>
      <c r="S46" s="74" t="str">
        <f t="shared" ca="1" si="23"/>
        <v>tср&lt;0.4с</v>
      </c>
      <c r="T46" s="74">
        <f t="shared" si="24"/>
        <v>160</v>
      </c>
    </row>
    <row r="47" spans="2:20" x14ac:dyDescent="0.25">
      <c r="B47" s="74" t="str">
        <f t="shared" ca="1" si="13"/>
        <v>ЩР</v>
      </c>
      <c r="C47" s="78" t="str">
        <f>Кабельный_журнал!P13</f>
        <v>R.1.06.1</v>
      </c>
      <c r="D47" s="74" t="str">
        <f t="shared" ca="1" si="14"/>
        <v>ЩР-R.1.06.1</v>
      </c>
      <c r="E47" s="80" t="s">
        <v>280</v>
      </c>
      <c r="F47" s="74">
        <f t="shared" ca="1" si="11"/>
        <v>23</v>
      </c>
      <c r="G47" s="74">
        <f t="shared" si="15"/>
        <v>16</v>
      </c>
      <c r="H47" s="80" t="s">
        <v>273</v>
      </c>
      <c r="I47" s="74">
        <f t="shared" si="12"/>
        <v>2.5</v>
      </c>
      <c r="J47" s="74">
        <f t="shared" si="16"/>
        <v>2.5</v>
      </c>
      <c r="K47" s="80" t="s">
        <v>281</v>
      </c>
      <c r="L47" s="74">
        <f t="shared" si="17"/>
        <v>1.7500000000000002E-2</v>
      </c>
      <c r="M47" s="74">
        <f t="shared" ca="1" si="18"/>
        <v>0.32200000000000006</v>
      </c>
      <c r="N47" s="74">
        <f ca="1">VLOOKUP(B47,$C$7:$T45,13,FALSE)</f>
        <v>0.22750000000000004</v>
      </c>
      <c r="O47" s="74">
        <f t="shared" ca="1" si="19"/>
        <v>0.33950000000000008</v>
      </c>
      <c r="P47" s="74">
        <f t="shared" ca="1" si="20"/>
        <v>648.01178203240045</v>
      </c>
      <c r="Q47" s="74">
        <f t="shared" ca="1" si="21"/>
        <v>2.1218750000000005E-2</v>
      </c>
      <c r="R47" s="74">
        <f t="shared" si="22"/>
        <v>6000</v>
      </c>
      <c r="S47" s="74" t="str">
        <f t="shared" ca="1" si="23"/>
        <v>tср&lt;0.4с</v>
      </c>
      <c r="T47" s="74">
        <f t="shared" si="24"/>
        <v>160</v>
      </c>
    </row>
    <row r="48" spans="2:20" x14ac:dyDescent="0.25">
      <c r="B48" s="74" t="str">
        <f t="shared" ca="1" si="13"/>
        <v>ЩР</v>
      </c>
      <c r="C48" s="78" t="str">
        <f>Кабельный_журнал!P14</f>
        <v>R.1.07.1</v>
      </c>
      <c r="D48" s="74" t="str">
        <f t="shared" ca="1" si="14"/>
        <v>ЩР-R.1.07.1</v>
      </c>
      <c r="E48" s="80" t="s">
        <v>280</v>
      </c>
      <c r="F48" s="74">
        <f t="shared" ca="1" si="11"/>
        <v>34</v>
      </c>
      <c r="G48" s="74">
        <f t="shared" si="15"/>
        <v>16</v>
      </c>
      <c r="H48" s="80" t="s">
        <v>273</v>
      </c>
      <c r="I48" s="74">
        <f t="shared" si="12"/>
        <v>2.5</v>
      </c>
      <c r="J48" s="74">
        <f t="shared" si="16"/>
        <v>2.5</v>
      </c>
      <c r="K48" s="80" t="s">
        <v>281</v>
      </c>
      <c r="L48" s="74">
        <f t="shared" si="17"/>
        <v>1.7500000000000002E-2</v>
      </c>
      <c r="M48" s="74">
        <f t="shared" ca="1" si="18"/>
        <v>0.47600000000000009</v>
      </c>
      <c r="N48" s="74">
        <f ca="1">VLOOKUP(B48,$C$7:$T46,13,FALSE)</f>
        <v>0.22750000000000004</v>
      </c>
      <c r="O48" s="74">
        <f t="shared" ca="1" si="19"/>
        <v>0.49350000000000011</v>
      </c>
      <c r="P48" s="74">
        <f t="shared" ca="1" si="20"/>
        <v>445.79533941236059</v>
      </c>
      <c r="Q48" s="74">
        <f t="shared" ca="1" si="21"/>
        <v>3.0843750000000007E-2</v>
      </c>
      <c r="R48" s="74">
        <f t="shared" si="22"/>
        <v>6000</v>
      </c>
      <c r="S48" s="74" t="str">
        <f t="shared" ca="1" si="23"/>
        <v>tср&lt;0.4с</v>
      </c>
      <c r="T48" s="74">
        <f t="shared" si="24"/>
        <v>160</v>
      </c>
    </row>
    <row r="49" spans="2:20" x14ac:dyDescent="0.25">
      <c r="B49" s="74" t="str">
        <f t="shared" ca="1" si="13"/>
        <v>ЩР</v>
      </c>
      <c r="C49" s="78" t="str">
        <f>Кабельный_журнал!P15</f>
        <v>R.1.07.2</v>
      </c>
      <c r="D49" s="74" t="str">
        <f t="shared" ca="1" si="14"/>
        <v>ЩР-R.1.07.2</v>
      </c>
      <c r="E49" s="80" t="s">
        <v>280</v>
      </c>
      <c r="F49" s="74">
        <f t="shared" ca="1" si="11"/>
        <v>31</v>
      </c>
      <c r="G49" s="74">
        <f t="shared" si="15"/>
        <v>16</v>
      </c>
      <c r="H49" s="80" t="s">
        <v>273</v>
      </c>
      <c r="I49" s="74">
        <f t="shared" si="12"/>
        <v>2.5</v>
      </c>
      <c r="J49" s="74">
        <f t="shared" si="16"/>
        <v>2.5</v>
      </c>
      <c r="K49" s="80" t="s">
        <v>281</v>
      </c>
      <c r="L49" s="74">
        <f t="shared" si="17"/>
        <v>1.7500000000000002E-2</v>
      </c>
      <c r="M49" s="74">
        <f t="shared" ca="1" si="18"/>
        <v>0.43400000000000011</v>
      </c>
      <c r="N49" s="74">
        <f ca="1">VLOOKUP(B49,$C$7:$T47,13,FALSE)</f>
        <v>0.22750000000000004</v>
      </c>
      <c r="O49" s="74">
        <f t="shared" ca="1" si="19"/>
        <v>0.45150000000000012</v>
      </c>
      <c r="P49" s="74">
        <f t="shared" ca="1" si="20"/>
        <v>487.26467331118482</v>
      </c>
      <c r="Q49" s="74">
        <f t="shared" ca="1" si="21"/>
        <v>2.8218750000000008E-2</v>
      </c>
      <c r="R49" s="74">
        <f t="shared" si="22"/>
        <v>6000</v>
      </c>
      <c r="S49" s="74" t="str">
        <f t="shared" ca="1" si="23"/>
        <v>tср&lt;0.4с</v>
      </c>
      <c r="T49" s="74">
        <f t="shared" si="24"/>
        <v>160</v>
      </c>
    </row>
    <row r="50" spans="2:20" x14ac:dyDescent="0.25">
      <c r="B50" s="74" t="str">
        <f t="shared" ca="1" si="13"/>
        <v>ЩР</v>
      </c>
      <c r="C50" s="78" t="str">
        <f>Кабельный_журнал!P16</f>
        <v>R.1.07.3</v>
      </c>
      <c r="D50" s="74" t="str">
        <f t="shared" ca="1" si="14"/>
        <v>ЩР-R.1.07.3</v>
      </c>
      <c r="E50" s="80" t="s">
        <v>280</v>
      </c>
      <c r="F50" s="74">
        <f t="shared" ca="1" si="11"/>
        <v>33</v>
      </c>
      <c r="G50" s="74">
        <f t="shared" si="15"/>
        <v>16</v>
      </c>
      <c r="H50" s="80" t="s">
        <v>273</v>
      </c>
      <c r="I50" s="74">
        <f t="shared" si="12"/>
        <v>2.5</v>
      </c>
      <c r="J50" s="74">
        <f t="shared" si="16"/>
        <v>2.5</v>
      </c>
      <c r="K50" s="80" t="s">
        <v>281</v>
      </c>
      <c r="L50" s="74">
        <f t="shared" si="17"/>
        <v>1.7500000000000002E-2</v>
      </c>
      <c r="M50" s="74">
        <f t="shared" ca="1" si="18"/>
        <v>0.46200000000000002</v>
      </c>
      <c r="N50" s="74">
        <f ca="1">VLOOKUP(B50,$C$7:$T48,13,FALSE)</f>
        <v>0.22750000000000004</v>
      </c>
      <c r="O50" s="74">
        <f t="shared" ca="1" si="19"/>
        <v>0.47950000000000004</v>
      </c>
      <c r="P50" s="74">
        <f t="shared" ca="1" si="20"/>
        <v>458.8112617309697</v>
      </c>
      <c r="Q50" s="74">
        <f t="shared" ca="1" si="21"/>
        <v>2.9968750000000002E-2</v>
      </c>
      <c r="R50" s="74">
        <f t="shared" si="22"/>
        <v>6000</v>
      </c>
      <c r="S50" s="74" t="str">
        <f t="shared" ca="1" si="23"/>
        <v>tср&lt;0.4с</v>
      </c>
      <c r="T50" s="74">
        <f t="shared" si="24"/>
        <v>160</v>
      </c>
    </row>
    <row r="51" spans="2:20" x14ac:dyDescent="0.25">
      <c r="B51" s="74" t="str">
        <f t="shared" ca="1" si="13"/>
        <v>ЩР</v>
      </c>
      <c r="C51" s="78" t="str">
        <f>Кабельный_журнал!P17</f>
        <v>R.1.08.1</v>
      </c>
      <c r="D51" s="74" t="str">
        <f t="shared" ca="1" si="14"/>
        <v>ЩР-R.1.08.1</v>
      </c>
      <c r="E51" s="80" t="s">
        <v>280</v>
      </c>
      <c r="F51" s="74">
        <f t="shared" ca="1" si="11"/>
        <v>74</v>
      </c>
      <c r="G51" s="74">
        <f t="shared" si="15"/>
        <v>16</v>
      </c>
      <c r="H51" s="80" t="s">
        <v>273</v>
      </c>
      <c r="I51" s="74">
        <f t="shared" si="12"/>
        <v>2.5</v>
      </c>
      <c r="J51" s="74">
        <f t="shared" si="16"/>
        <v>2.5</v>
      </c>
      <c r="K51" s="80" t="s">
        <v>281</v>
      </c>
      <c r="L51" s="74">
        <f t="shared" si="17"/>
        <v>1.7500000000000002E-2</v>
      </c>
      <c r="M51" s="74">
        <f t="shared" ca="1" si="18"/>
        <v>1.0360000000000003</v>
      </c>
      <c r="N51" s="74">
        <f ca="1">VLOOKUP(B51,$C$7:$T49,13,FALSE)</f>
        <v>0.22750000000000004</v>
      </c>
      <c r="O51" s="74">
        <f t="shared" ca="1" si="19"/>
        <v>1.0535000000000003</v>
      </c>
      <c r="P51" s="74">
        <f t="shared" ca="1" si="20"/>
        <v>208.8277171333649</v>
      </c>
      <c r="Q51" s="74">
        <f t="shared" ca="1" si="21"/>
        <v>6.584375000000002E-2</v>
      </c>
      <c r="R51" s="74">
        <f t="shared" si="22"/>
        <v>6000</v>
      </c>
      <c r="S51" s="74" t="str">
        <f t="shared" ca="1" si="23"/>
        <v>tср&lt;0.4с</v>
      </c>
      <c r="T51" s="74">
        <f t="shared" si="24"/>
        <v>160</v>
      </c>
    </row>
    <row r="52" spans="2:20" x14ac:dyDescent="0.25">
      <c r="B52" s="74" t="str">
        <f t="shared" ca="1" si="13"/>
        <v>ЩР</v>
      </c>
      <c r="C52" s="78" t="str">
        <f>Кабельный_журнал!P18</f>
        <v>R.1.08.2</v>
      </c>
      <c r="D52" s="74" t="str">
        <f t="shared" ca="1" si="14"/>
        <v>ЩР-R.1.08.2</v>
      </c>
      <c r="E52" s="80" t="s">
        <v>280</v>
      </c>
      <c r="F52" s="74">
        <f t="shared" ca="1" si="11"/>
        <v>43</v>
      </c>
      <c r="G52" s="74">
        <f t="shared" si="15"/>
        <v>16</v>
      </c>
      <c r="H52" s="80" t="s">
        <v>273</v>
      </c>
      <c r="I52" s="74">
        <f t="shared" si="12"/>
        <v>2.5</v>
      </c>
      <c r="J52" s="74">
        <f t="shared" si="16"/>
        <v>2.5</v>
      </c>
      <c r="K52" s="80" t="s">
        <v>281</v>
      </c>
      <c r="L52" s="74">
        <f t="shared" si="17"/>
        <v>1.7500000000000002E-2</v>
      </c>
      <c r="M52" s="74">
        <f t="shared" ca="1" si="18"/>
        <v>0.60200000000000009</v>
      </c>
      <c r="N52" s="74">
        <f ca="1">VLOOKUP(B52,$C$7:$T50,13,FALSE)</f>
        <v>0.22750000000000004</v>
      </c>
      <c r="O52" s="74">
        <f t="shared" ca="1" si="19"/>
        <v>0.61950000000000005</v>
      </c>
      <c r="P52" s="74">
        <f t="shared" ca="1" si="20"/>
        <v>355.12510088781272</v>
      </c>
      <c r="Q52" s="74">
        <f t="shared" ca="1" si="21"/>
        <v>3.8718750000000003E-2</v>
      </c>
      <c r="R52" s="74">
        <f t="shared" si="22"/>
        <v>6000</v>
      </c>
      <c r="S52" s="74" t="str">
        <f t="shared" ca="1" si="23"/>
        <v>tср&lt;0.4с</v>
      </c>
      <c r="T52" s="74">
        <f t="shared" si="24"/>
        <v>160</v>
      </c>
    </row>
    <row r="53" spans="2:20" x14ac:dyDescent="0.25">
      <c r="B53" s="74" t="str">
        <f t="shared" ca="1" si="13"/>
        <v>ЩР</v>
      </c>
      <c r="C53" s="78" t="str">
        <f>Кабельный_журнал!P19</f>
        <v>R.1.08.4</v>
      </c>
      <c r="D53" s="74" t="str">
        <f t="shared" ca="1" si="14"/>
        <v>ЩР-R.1.08.4</v>
      </c>
      <c r="E53" s="80" t="s">
        <v>280</v>
      </c>
      <c r="F53" s="74">
        <f t="shared" ca="1" si="11"/>
        <v>31</v>
      </c>
      <c r="G53" s="74">
        <f t="shared" si="15"/>
        <v>16</v>
      </c>
      <c r="H53" s="80" t="s">
        <v>273</v>
      </c>
      <c r="I53" s="74">
        <f t="shared" si="12"/>
        <v>2.5</v>
      </c>
      <c r="J53" s="74">
        <f t="shared" si="16"/>
        <v>2.5</v>
      </c>
      <c r="K53" s="80" t="s">
        <v>281</v>
      </c>
      <c r="L53" s="74">
        <f t="shared" si="17"/>
        <v>1.7500000000000002E-2</v>
      </c>
      <c r="M53" s="74">
        <f t="shared" ca="1" si="18"/>
        <v>0.43400000000000011</v>
      </c>
      <c r="N53" s="74">
        <f ca="1">VLOOKUP(B53,$C$7:$T51,13,FALSE)</f>
        <v>0.22750000000000004</v>
      </c>
      <c r="O53" s="74">
        <f t="shared" ca="1" si="19"/>
        <v>0.45150000000000012</v>
      </c>
      <c r="P53" s="74">
        <f t="shared" ca="1" si="20"/>
        <v>487.26467331118482</v>
      </c>
      <c r="Q53" s="74">
        <f t="shared" ca="1" si="21"/>
        <v>2.8218750000000008E-2</v>
      </c>
      <c r="R53" s="74">
        <f t="shared" si="22"/>
        <v>6000</v>
      </c>
      <c r="S53" s="74" t="str">
        <f t="shared" ca="1" si="23"/>
        <v>tср&lt;0.4с</v>
      </c>
      <c r="T53" s="74">
        <f t="shared" si="24"/>
        <v>160</v>
      </c>
    </row>
    <row r="54" spans="2:20" x14ac:dyDescent="0.25">
      <c r="B54" s="74" t="str">
        <f t="shared" ca="1" si="13"/>
        <v>ЩР</v>
      </c>
      <c r="C54" s="78" t="str">
        <f>Кабельный_журнал!P20</f>
        <v>R.1.08.5</v>
      </c>
      <c r="D54" s="74" t="str">
        <f t="shared" ca="1" si="14"/>
        <v>ЩР-R.1.08.5</v>
      </c>
      <c r="E54" s="80" t="s">
        <v>280</v>
      </c>
      <c r="F54" s="74">
        <f t="shared" ca="1" si="11"/>
        <v>28</v>
      </c>
      <c r="G54" s="74">
        <f t="shared" si="15"/>
        <v>16</v>
      </c>
      <c r="H54" s="80" t="s">
        <v>273</v>
      </c>
      <c r="I54" s="74">
        <f t="shared" si="12"/>
        <v>2.5</v>
      </c>
      <c r="J54" s="74">
        <f t="shared" si="16"/>
        <v>2.5</v>
      </c>
      <c r="K54" s="80" t="s">
        <v>281</v>
      </c>
      <c r="L54" s="74">
        <f t="shared" si="17"/>
        <v>1.7500000000000002E-2</v>
      </c>
      <c r="M54" s="74">
        <f t="shared" ca="1" si="18"/>
        <v>0.39200000000000007</v>
      </c>
      <c r="N54" s="74">
        <f ca="1">VLOOKUP(B54,$C$7:$T52,13,FALSE)</f>
        <v>0.22750000000000004</v>
      </c>
      <c r="O54" s="74">
        <f t="shared" ca="1" si="19"/>
        <v>0.40950000000000009</v>
      </c>
      <c r="P54" s="74">
        <f t="shared" ca="1" si="20"/>
        <v>537.24053724053715</v>
      </c>
      <c r="Q54" s="74">
        <f t="shared" ca="1" si="21"/>
        <v>2.5593750000000005E-2</v>
      </c>
      <c r="R54" s="74">
        <f t="shared" si="22"/>
        <v>6000</v>
      </c>
      <c r="S54" s="74" t="str">
        <f t="shared" ca="1" si="23"/>
        <v>tср&lt;0.4с</v>
      </c>
      <c r="T54" s="74">
        <f t="shared" si="24"/>
        <v>160</v>
      </c>
    </row>
    <row r="55" spans="2:20" x14ac:dyDescent="0.25">
      <c r="B55" s="74" t="str">
        <f t="shared" ca="1" si="13"/>
        <v>ЩР</v>
      </c>
      <c r="C55" s="78" t="str">
        <f>Кабельный_журнал!P21</f>
        <v>R.1.08.6</v>
      </c>
      <c r="D55" s="74" t="str">
        <f t="shared" ca="1" si="14"/>
        <v>ЩР-R.1.08.6</v>
      </c>
      <c r="E55" s="80" t="s">
        <v>280</v>
      </c>
      <c r="F55" s="74">
        <f t="shared" ca="1" si="11"/>
        <v>31</v>
      </c>
      <c r="G55" s="74">
        <f t="shared" si="15"/>
        <v>16</v>
      </c>
      <c r="H55" s="80" t="s">
        <v>273</v>
      </c>
      <c r="I55" s="74">
        <f t="shared" si="12"/>
        <v>2.5</v>
      </c>
      <c r="J55" s="74">
        <f t="shared" si="16"/>
        <v>2.5</v>
      </c>
      <c r="K55" s="80" t="s">
        <v>281</v>
      </c>
      <c r="L55" s="74">
        <f t="shared" si="17"/>
        <v>1.7500000000000002E-2</v>
      </c>
      <c r="M55" s="74">
        <f t="shared" ca="1" si="18"/>
        <v>0.43400000000000011</v>
      </c>
      <c r="N55" s="74">
        <f ca="1">VLOOKUP(B55,$C$7:$T53,13,FALSE)</f>
        <v>0.22750000000000004</v>
      </c>
      <c r="O55" s="74">
        <f t="shared" ca="1" si="19"/>
        <v>0.45150000000000012</v>
      </c>
      <c r="P55" s="74">
        <f t="shared" ca="1" si="20"/>
        <v>487.26467331118482</v>
      </c>
      <c r="Q55" s="74">
        <f t="shared" ca="1" si="21"/>
        <v>2.8218750000000008E-2</v>
      </c>
      <c r="R55" s="74">
        <f t="shared" si="22"/>
        <v>6000</v>
      </c>
      <c r="S55" s="74" t="str">
        <f t="shared" ca="1" si="23"/>
        <v>tср&lt;0.4с</v>
      </c>
      <c r="T55" s="74">
        <f t="shared" si="24"/>
        <v>160</v>
      </c>
    </row>
    <row r="56" spans="2:20" x14ac:dyDescent="0.25">
      <c r="B56" s="74" t="str">
        <f t="shared" ca="1" si="13"/>
        <v>ЩР</v>
      </c>
      <c r="C56" s="78" t="str">
        <f>Кабельный_журнал!P22</f>
        <v>R.1.11.1</v>
      </c>
      <c r="D56" s="74" t="str">
        <f t="shared" ca="1" si="14"/>
        <v>ЩР-R.1.11.1</v>
      </c>
      <c r="E56" s="80" t="s">
        <v>280</v>
      </c>
      <c r="F56" s="74">
        <f t="shared" ca="1" si="11"/>
        <v>37</v>
      </c>
      <c r="G56" s="74">
        <f t="shared" si="15"/>
        <v>16</v>
      </c>
      <c r="H56" s="80" t="s">
        <v>273</v>
      </c>
      <c r="I56" s="74">
        <f t="shared" si="12"/>
        <v>2.5</v>
      </c>
      <c r="J56" s="74">
        <f t="shared" si="16"/>
        <v>2.5</v>
      </c>
      <c r="K56" s="80" t="s">
        <v>281</v>
      </c>
      <c r="L56" s="74">
        <f t="shared" si="17"/>
        <v>1.7500000000000002E-2</v>
      </c>
      <c r="M56" s="74">
        <f t="shared" ca="1" si="18"/>
        <v>0.51800000000000013</v>
      </c>
      <c r="N56" s="74">
        <f ca="1">VLOOKUP(B56,$C$7:$T54,13,FALSE)</f>
        <v>0.22750000000000004</v>
      </c>
      <c r="O56" s="74">
        <f t="shared" ca="1" si="19"/>
        <v>0.53550000000000009</v>
      </c>
      <c r="P56" s="74">
        <f t="shared" ca="1" si="20"/>
        <v>410.83099906629315</v>
      </c>
      <c r="Q56" s="74">
        <f t="shared" ca="1" si="21"/>
        <v>3.3468750000000005E-2</v>
      </c>
      <c r="R56" s="74">
        <f t="shared" si="22"/>
        <v>6000</v>
      </c>
      <c r="S56" s="74" t="str">
        <f t="shared" ca="1" si="23"/>
        <v>tср&lt;0.4с</v>
      </c>
      <c r="T56" s="74">
        <f t="shared" si="24"/>
        <v>160</v>
      </c>
    </row>
    <row r="57" spans="2:20" x14ac:dyDescent="0.25">
      <c r="B57" s="74" t="str">
        <f t="shared" ca="1" si="13"/>
        <v>ЩР</v>
      </c>
      <c r="C57" s="78" t="str">
        <f>Кабельный_журнал!P23</f>
        <v>R.1.11.3</v>
      </c>
      <c r="D57" s="74" t="str">
        <f t="shared" ca="1" si="14"/>
        <v>ЩР-R.1.11.3</v>
      </c>
      <c r="E57" s="80" t="s">
        <v>280</v>
      </c>
      <c r="F57" s="74">
        <f t="shared" ca="1" si="11"/>
        <v>36</v>
      </c>
      <c r="G57" s="74">
        <f t="shared" si="15"/>
        <v>16</v>
      </c>
      <c r="H57" s="80" t="s">
        <v>273</v>
      </c>
      <c r="I57" s="74">
        <f t="shared" si="12"/>
        <v>2.5</v>
      </c>
      <c r="J57" s="74">
        <f t="shared" si="16"/>
        <v>2.5</v>
      </c>
      <c r="K57" s="80" t="s">
        <v>281</v>
      </c>
      <c r="L57" s="74">
        <f t="shared" si="17"/>
        <v>1.7500000000000002E-2</v>
      </c>
      <c r="M57" s="74">
        <f t="shared" ca="1" si="18"/>
        <v>0.50400000000000011</v>
      </c>
      <c r="N57" s="74">
        <f ca="1">VLOOKUP(B57,$C$7:$T55,13,FALSE)</f>
        <v>0.22750000000000004</v>
      </c>
      <c r="O57" s="74">
        <f t="shared" ca="1" si="19"/>
        <v>0.52150000000000007</v>
      </c>
      <c r="P57" s="74">
        <f t="shared" ca="1" si="20"/>
        <v>421.86001917545536</v>
      </c>
      <c r="Q57" s="74">
        <f t="shared" ca="1" si="21"/>
        <v>3.2593750000000005E-2</v>
      </c>
      <c r="R57" s="74">
        <f t="shared" si="22"/>
        <v>6000</v>
      </c>
      <c r="S57" s="74" t="str">
        <f t="shared" ca="1" si="23"/>
        <v>tср&lt;0.4с</v>
      </c>
      <c r="T57" s="74">
        <f t="shared" si="24"/>
        <v>160</v>
      </c>
    </row>
    <row r="58" spans="2:20" x14ac:dyDescent="0.25">
      <c r="B58" s="74" t="str">
        <f t="shared" ca="1" si="13"/>
        <v>ЩР</v>
      </c>
      <c r="C58" s="78" t="str">
        <f>Кабельный_журнал!P24</f>
        <v>R.1.12.1</v>
      </c>
      <c r="D58" s="74" t="str">
        <f t="shared" ca="1" si="14"/>
        <v>ЩР-R.1.12.1</v>
      </c>
      <c r="E58" s="80" t="s">
        <v>280</v>
      </c>
      <c r="F58" s="74">
        <f t="shared" ca="1" si="11"/>
        <v>25</v>
      </c>
      <c r="G58" s="74">
        <f t="shared" si="15"/>
        <v>16</v>
      </c>
      <c r="H58" s="80" t="s">
        <v>273</v>
      </c>
      <c r="I58" s="74">
        <f t="shared" si="12"/>
        <v>2.5</v>
      </c>
      <c r="J58" s="74">
        <f t="shared" si="16"/>
        <v>2.5</v>
      </c>
      <c r="K58" s="80" t="s">
        <v>281</v>
      </c>
      <c r="L58" s="74">
        <f t="shared" si="17"/>
        <v>1.7500000000000002E-2</v>
      </c>
      <c r="M58" s="74">
        <f t="shared" ca="1" si="18"/>
        <v>0.35000000000000009</v>
      </c>
      <c r="N58" s="74">
        <f ca="1">VLOOKUP(B58,$C$7:$T56,13,FALSE)</f>
        <v>0.22750000000000004</v>
      </c>
      <c r="O58" s="74">
        <f t="shared" ca="1" si="19"/>
        <v>0.3675000000000001</v>
      </c>
      <c r="P58" s="74">
        <f t="shared" ca="1" si="20"/>
        <v>598.63945578231278</v>
      </c>
      <c r="Q58" s="74">
        <f t="shared" ca="1" si="21"/>
        <v>2.2968750000000007E-2</v>
      </c>
      <c r="R58" s="74">
        <f t="shared" si="22"/>
        <v>6000</v>
      </c>
      <c r="S58" s="74" t="str">
        <f t="shared" ca="1" si="23"/>
        <v>tср&lt;0.4с</v>
      </c>
      <c r="T58" s="74">
        <f t="shared" si="24"/>
        <v>160</v>
      </c>
    </row>
    <row r="59" spans="2:20" x14ac:dyDescent="0.25">
      <c r="B59" s="74" t="str">
        <f t="shared" ca="1" si="13"/>
        <v>ЩР</v>
      </c>
      <c r="C59" s="78" t="str">
        <f>Кабельный_журнал!P25</f>
        <v>R.1.12.2</v>
      </c>
      <c r="D59" s="74" t="str">
        <f t="shared" ca="1" si="14"/>
        <v>ЩР-R.1.12.2</v>
      </c>
      <c r="E59" s="80" t="s">
        <v>280</v>
      </c>
      <c r="F59" s="74">
        <f t="shared" ca="1" si="11"/>
        <v>38</v>
      </c>
      <c r="G59" s="74">
        <f t="shared" si="15"/>
        <v>16</v>
      </c>
      <c r="H59" s="80" t="s">
        <v>273</v>
      </c>
      <c r="I59" s="74">
        <f t="shared" si="12"/>
        <v>2.5</v>
      </c>
      <c r="J59" s="74">
        <f t="shared" si="16"/>
        <v>2.5</v>
      </c>
      <c r="K59" s="80" t="s">
        <v>281</v>
      </c>
      <c r="L59" s="74">
        <f t="shared" si="17"/>
        <v>1.7500000000000002E-2</v>
      </c>
      <c r="M59" s="74">
        <f t="shared" ca="1" si="18"/>
        <v>0.53200000000000003</v>
      </c>
      <c r="N59" s="74">
        <f ca="1">VLOOKUP(B59,$C$7:$T57,13,FALSE)</f>
        <v>0.22750000000000004</v>
      </c>
      <c r="O59" s="74">
        <f t="shared" ca="1" si="19"/>
        <v>0.54949999999999999</v>
      </c>
      <c r="P59" s="74">
        <f t="shared" ca="1" si="20"/>
        <v>400.36396724294815</v>
      </c>
      <c r="Q59" s="74">
        <f t="shared" ca="1" si="21"/>
        <v>3.4343749999999999E-2</v>
      </c>
      <c r="R59" s="74">
        <f t="shared" si="22"/>
        <v>6000</v>
      </c>
      <c r="S59" s="74" t="str">
        <f t="shared" ca="1" si="23"/>
        <v>tср&lt;0.4с</v>
      </c>
      <c r="T59" s="74">
        <f t="shared" si="24"/>
        <v>160</v>
      </c>
    </row>
    <row r="60" spans="2:20" x14ac:dyDescent="0.25">
      <c r="B60" s="74" t="str">
        <f t="shared" ca="1" si="13"/>
        <v>ЩР</v>
      </c>
      <c r="C60" s="78" t="str">
        <f>Кабельный_журнал!P26</f>
        <v>R.1.13.1</v>
      </c>
      <c r="D60" s="74" t="str">
        <f t="shared" ca="1" si="14"/>
        <v>ЩР-R.1.13.1</v>
      </c>
      <c r="E60" s="80" t="s">
        <v>280</v>
      </c>
      <c r="F60" s="74">
        <f t="shared" ca="1" si="11"/>
        <v>30</v>
      </c>
      <c r="G60" s="74">
        <f t="shared" si="15"/>
        <v>16</v>
      </c>
      <c r="H60" s="80" t="s">
        <v>273</v>
      </c>
      <c r="I60" s="74">
        <f t="shared" si="12"/>
        <v>2.5</v>
      </c>
      <c r="J60" s="74">
        <f t="shared" si="16"/>
        <v>2.5</v>
      </c>
      <c r="K60" s="80" t="s">
        <v>281</v>
      </c>
      <c r="L60" s="74">
        <f t="shared" si="17"/>
        <v>1.7500000000000002E-2</v>
      </c>
      <c r="M60" s="74">
        <f t="shared" ca="1" si="18"/>
        <v>0.42000000000000004</v>
      </c>
      <c r="N60" s="74">
        <f ca="1">VLOOKUP(B60,$C$7:$T58,13,FALSE)</f>
        <v>0.22750000000000004</v>
      </c>
      <c r="O60" s="74">
        <f t="shared" ca="1" si="19"/>
        <v>0.43750000000000006</v>
      </c>
      <c r="P60" s="74">
        <f t="shared" ca="1" si="20"/>
        <v>502.85714285714278</v>
      </c>
      <c r="Q60" s="74">
        <f t="shared" ca="1" si="21"/>
        <v>2.7343750000000003E-2</v>
      </c>
      <c r="R60" s="74">
        <f t="shared" si="22"/>
        <v>6000</v>
      </c>
      <c r="S60" s="74" t="str">
        <f t="shared" ca="1" si="23"/>
        <v>tср&lt;0.4с</v>
      </c>
      <c r="T60" s="74">
        <f t="shared" si="24"/>
        <v>160</v>
      </c>
    </row>
    <row r="61" spans="2:20" x14ac:dyDescent="0.25">
      <c r="B61" s="74" t="str">
        <f t="shared" ca="1" si="13"/>
        <v>ЩР</v>
      </c>
      <c r="C61" s="78" t="str">
        <f>Кабельный_журнал!P27</f>
        <v>R.1.14.1</v>
      </c>
      <c r="D61" s="74" t="str">
        <f t="shared" ca="1" si="14"/>
        <v>ЩР-R.1.14.1</v>
      </c>
      <c r="E61" s="80" t="s">
        <v>280</v>
      </c>
      <c r="F61" s="74">
        <f t="shared" ca="1" si="11"/>
        <v>70</v>
      </c>
      <c r="G61" s="74">
        <f t="shared" si="15"/>
        <v>16</v>
      </c>
      <c r="H61" s="80" t="s">
        <v>273</v>
      </c>
      <c r="I61" s="74">
        <f t="shared" si="12"/>
        <v>2.5</v>
      </c>
      <c r="J61" s="74">
        <f t="shared" si="16"/>
        <v>2.5</v>
      </c>
      <c r="K61" s="80" t="s">
        <v>281</v>
      </c>
      <c r="L61" s="74">
        <f t="shared" si="17"/>
        <v>1.7500000000000002E-2</v>
      </c>
      <c r="M61" s="74">
        <f t="shared" ca="1" si="18"/>
        <v>0.98000000000000009</v>
      </c>
      <c r="N61" s="74">
        <f ca="1">VLOOKUP(B61,$C$7:$T59,13,FALSE)</f>
        <v>0.22750000000000004</v>
      </c>
      <c r="O61" s="74">
        <f t="shared" ca="1" si="19"/>
        <v>0.99750000000000005</v>
      </c>
      <c r="P61" s="74">
        <f t="shared" ca="1" si="20"/>
        <v>220.55137844611528</v>
      </c>
      <c r="Q61" s="74">
        <f t="shared" ca="1" si="21"/>
        <v>6.2343750000000003E-2</v>
      </c>
      <c r="R61" s="74">
        <f t="shared" si="22"/>
        <v>6000</v>
      </c>
      <c r="S61" s="74" t="str">
        <f t="shared" ca="1" si="23"/>
        <v>tср&lt;0.4с</v>
      </c>
      <c r="T61" s="74">
        <f t="shared" si="24"/>
        <v>160</v>
      </c>
    </row>
    <row r="62" spans="2:20" x14ac:dyDescent="0.25">
      <c r="B62" s="74" t="str">
        <f t="shared" ca="1" si="13"/>
        <v>ЩР</v>
      </c>
      <c r="C62" s="78" t="str">
        <f>Кабельный_журнал!P28</f>
        <v>R.1.14.10</v>
      </c>
      <c r="D62" s="74" t="str">
        <f t="shared" ca="1" si="14"/>
        <v>ЩР-R.1.14.10</v>
      </c>
      <c r="E62" s="80" t="s">
        <v>280</v>
      </c>
      <c r="F62" s="74">
        <f t="shared" ca="1" si="11"/>
        <v>59</v>
      </c>
      <c r="G62" s="74">
        <f t="shared" si="15"/>
        <v>16</v>
      </c>
      <c r="H62" s="80" t="s">
        <v>273</v>
      </c>
      <c r="I62" s="74">
        <f t="shared" si="12"/>
        <v>2.5</v>
      </c>
      <c r="J62" s="74">
        <f t="shared" si="16"/>
        <v>2.5</v>
      </c>
      <c r="K62" s="80" t="s">
        <v>281</v>
      </c>
      <c r="L62" s="74">
        <f t="shared" si="17"/>
        <v>1.7500000000000002E-2</v>
      </c>
      <c r="M62" s="74">
        <f t="shared" ca="1" si="18"/>
        <v>0.82600000000000018</v>
      </c>
      <c r="N62" s="74">
        <f ca="1">VLOOKUP(B62,$C$7:$T60,13,FALSE)</f>
        <v>0.22750000000000004</v>
      </c>
      <c r="O62" s="74">
        <f t="shared" ca="1" si="19"/>
        <v>0.84350000000000014</v>
      </c>
      <c r="P62" s="74">
        <f t="shared" ca="1" si="20"/>
        <v>260.81802015411972</v>
      </c>
      <c r="Q62" s="74">
        <f t="shared" ca="1" si="21"/>
        <v>5.2718750000000009E-2</v>
      </c>
      <c r="R62" s="74">
        <f t="shared" si="22"/>
        <v>6000</v>
      </c>
      <c r="S62" s="74" t="str">
        <f t="shared" ca="1" si="23"/>
        <v>tср&lt;0.4с</v>
      </c>
      <c r="T62" s="74">
        <f t="shared" si="24"/>
        <v>160</v>
      </c>
    </row>
    <row r="63" spans="2:20" x14ac:dyDescent="0.25">
      <c r="B63" s="74" t="str">
        <f t="shared" ca="1" si="13"/>
        <v>ЩР</v>
      </c>
      <c r="C63" s="78" t="str">
        <f>Кабельный_журнал!P29</f>
        <v>R.1.14.11</v>
      </c>
      <c r="D63" s="74" t="str">
        <f t="shared" ca="1" si="14"/>
        <v>ЩР-R.1.14.11</v>
      </c>
      <c r="E63" s="80" t="s">
        <v>280</v>
      </c>
      <c r="F63" s="74">
        <f t="shared" ca="1" si="11"/>
        <v>21</v>
      </c>
      <c r="G63" s="74">
        <f t="shared" si="15"/>
        <v>16</v>
      </c>
      <c r="H63" s="80" t="s">
        <v>273</v>
      </c>
      <c r="I63" s="74">
        <f t="shared" si="12"/>
        <v>2.5</v>
      </c>
      <c r="J63" s="74">
        <f t="shared" si="16"/>
        <v>2.5</v>
      </c>
      <c r="K63" s="80" t="s">
        <v>281</v>
      </c>
      <c r="L63" s="74">
        <f t="shared" si="17"/>
        <v>1.7500000000000002E-2</v>
      </c>
      <c r="M63" s="74">
        <f t="shared" ca="1" si="18"/>
        <v>0.29400000000000004</v>
      </c>
      <c r="N63" s="74">
        <f ca="1">VLOOKUP(B63,$C$7:$T61,13,FALSE)</f>
        <v>0.22750000000000004</v>
      </c>
      <c r="O63" s="74">
        <f t="shared" ca="1" si="19"/>
        <v>0.31150000000000005</v>
      </c>
      <c r="P63" s="74">
        <f t="shared" ca="1" si="20"/>
        <v>706.26003210272859</v>
      </c>
      <c r="Q63" s="74">
        <f t="shared" ca="1" si="21"/>
        <v>1.9468750000000003E-2</v>
      </c>
      <c r="R63" s="74">
        <f t="shared" si="22"/>
        <v>6000</v>
      </c>
      <c r="S63" s="74" t="str">
        <f t="shared" ca="1" si="23"/>
        <v>tср&lt;0.4с</v>
      </c>
      <c r="T63" s="74">
        <f t="shared" si="24"/>
        <v>160</v>
      </c>
    </row>
    <row r="64" spans="2:20" x14ac:dyDescent="0.25">
      <c r="B64" s="74" t="str">
        <f t="shared" ca="1" si="13"/>
        <v>ЩР</v>
      </c>
      <c r="C64" s="78" t="str">
        <f>Кабельный_журнал!P30</f>
        <v>R.1.14.12</v>
      </c>
      <c r="D64" s="74" t="str">
        <f t="shared" ca="1" si="14"/>
        <v>ЩР-R.1.14.12</v>
      </c>
      <c r="E64" s="80" t="s">
        <v>280</v>
      </c>
      <c r="F64" s="74">
        <f t="shared" ca="1" si="11"/>
        <v>22</v>
      </c>
      <c r="G64" s="74">
        <f t="shared" si="15"/>
        <v>16</v>
      </c>
      <c r="H64" s="80" t="s">
        <v>273</v>
      </c>
      <c r="I64" s="74">
        <f t="shared" si="12"/>
        <v>2.5</v>
      </c>
      <c r="J64" s="74">
        <f t="shared" si="16"/>
        <v>2.5</v>
      </c>
      <c r="K64" s="80" t="s">
        <v>281</v>
      </c>
      <c r="L64" s="74">
        <f t="shared" si="17"/>
        <v>1.7500000000000002E-2</v>
      </c>
      <c r="M64" s="74">
        <f t="shared" ca="1" si="18"/>
        <v>0.30800000000000005</v>
      </c>
      <c r="N64" s="74">
        <f ca="1">VLOOKUP(B64,$C$7:$T62,13,FALSE)</f>
        <v>0.22750000000000004</v>
      </c>
      <c r="O64" s="74">
        <f t="shared" ca="1" si="19"/>
        <v>0.32550000000000007</v>
      </c>
      <c r="P64" s="74">
        <f t="shared" ca="1" si="20"/>
        <v>675.88325652841763</v>
      </c>
      <c r="Q64" s="74">
        <f t="shared" ca="1" si="21"/>
        <v>2.0343750000000004E-2</v>
      </c>
      <c r="R64" s="74">
        <f t="shared" si="22"/>
        <v>6000</v>
      </c>
      <c r="S64" s="74" t="str">
        <f t="shared" ca="1" si="23"/>
        <v>tср&lt;0.4с</v>
      </c>
      <c r="T64" s="74">
        <f t="shared" si="24"/>
        <v>160</v>
      </c>
    </row>
    <row r="65" spans="2:20" x14ac:dyDescent="0.25">
      <c r="B65" s="74" t="str">
        <f t="shared" ca="1" si="13"/>
        <v>ЩР</v>
      </c>
      <c r="C65" s="78" t="str">
        <f>Кабельный_журнал!P31</f>
        <v>R.1.14.3</v>
      </c>
      <c r="D65" s="74" t="str">
        <f t="shared" ca="1" si="14"/>
        <v>ЩР-R.1.14.3</v>
      </c>
      <c r="E65" s="80" t="s">
        <v>280</v>
      </c>
      <c r="F65" s="74">
        <f t="shared" ca="1" si="11"/>
        <v>36</v>
      </c>
      <c r="G65" s="74">
        <f t="shared" si="15"/>
        <v>16</v>
      </c>
      <c r="H65" s="80" t="s">
        <v>273</v>
      </c>
      <c r="I65" s="74">
        <f t="shared" si="12"/>
        <v>2.5</v>
      </c>
      <c r="J65" s="74">
        <f t="shared" si="16"/>
        <v>2.5</v>
      </c>
      <c r="K65" s="80" t="s">
        <v>281</v>
      </c>
      <c r="L65" s="74">
        <f t="shared" si="17"/>
        <v>1.7500000000000002E-2</v>
      </c>
      <c r="M65" s="74">
        <f t="shared" ca="1" si="18"/>
        <v>0.50400000000000011</v>
      </c>
      <c r="N65" s="74">
        <f ca="1">VLOOKUP(B65,$C$7:$T63,13,FALSE)</f>
        <v>0.22750000000000004</v>
      </c>
      <c r="O65" s="74">
        <f t="shared" ca="1" si="19"/>
        <v>0.52150000000000007</v>
      </c>
      <c r="P65" s="74">
        <f t="shared" ca="1" si="20"/>
        <v>421.86001917545536</v>
      </c>
      <c r="Q65" s="74">
        <f t="shared" ca="1" si="21"/>
        <v>3.2593750000000005E-2</v>
      </c>
      <c r="R65" s="74">
        <f t="shared" si="22"/>
        <v>6000</v>
      </c>
      <c r="S65" s="74" t="str">
        <f t="shared" ca="1" si="23"/>
        <v>tср&lt;0.4с</v>
      </c>
      <c r="T65" s="74">
        <f t="shared" si="24"/>
        <v>160</v>
      </c>
    </row>
    <row r="66" spans="2:20" x14ac:dyDescent="0.25">
      <c r="B66" s="74" t="str">
        <f t="shared" ca="1" si="13"/>
        <v>ЩР</v>
      </c>
      <c r="C66" s="78" t="str">
        <f>Кабельный_журнал!P32</f>
        <v>R.1.14.4</v>
      </c>
      <c r="D66" s="74" t="str">
        <f t="shared" ca="1" si="14"/>
        <v>ЩР-R.1.14.4</v>
      </c>
      <c r="E66" s="80" t="s">
        <v>280</v>
      </c>
      <c r="F66" s="74">
        <f t="shared" ca="1" si="11"/>
        <v>20</v>
      </c>
      <c r="G66" s="74">
        <f t="shared" si="15"/>
        <v>16</v>
      </c>
      <c r="H66" s="80" t="s">
        <v>273</v>
      </c>
      <c r="I66" s="74">
        <f t="shared" si="12"/>
        <v>2.5</v>
      </c>
      <c r="J66" s="74">
        <f t="shared" si="16"/>
        <v>2.5</v>
      </c>
      <c r="K66" s="80" t="s">
        <v>281</v>
      </c>
      <c r="L66" s="74">
        <f t="shared" si="17"/>
        <v>1.7500000000000002E-2</v>
      </c>
      <c r="M66" s="74">
        <f t="shared" ca="1" si="18"/>
        <v>0.28000000000000003</v>
      </c>
      <c r="N66" s="74">
        <f ca="1">VLOOKUP(B66,$C$7:$T64,13,FALSE)</f>
        <v>0.22750000000000004</v>
      </c>
      <c r="O66" s="74">
        <f t="shared" ca="1" si="19"/>
        <v>0.29750000000000004</v>
      </c>
      <c r="P66" s="74">
        <f t="shared" ca="1" si="20"/>
        <v>739.4957983193276</v>
      </c>
      <c r="Q66" s="74">
        <f t="shared" ca="1" si="21"/>
        <v>1.8593750000000003E-2</v>
      </c>
      <c r="R66" s="74">
        <f t="shared" si="22"/>
        <v>6000</v>
      </c>
      <c r="S66" s="74" t="str">
        <f t="shared" ca="1" si="23"/>
        <v>tср&lt;0.4с</v>
      </c>
      <c r="T66" s="74">
        <f t="shared" si="24"/>
        <v>160</v>
      </c>
    </row>
    <row r="67" spans="2:20" x14ac:dyDescent="0.25">
      <c r="B67" s="74" t="str">
        <f t="shared" ca="1" si="13"/>
        <v>ЩР</v>
      </c>
      <c r="C67" s="78" t="str">
        <f>Кабельный_журнал!P33</f>
        <v>R.1.14.5</v>
      </c>
      <c r="D67" s="74" t="str">
        <f t="shared" ca="1" si="14"/>
        <v>ЩР-R.1.14.5</v>
      </c>
      <c r="E67" s="80" t="s">
        <v>280</v>
      </c>
      <c r="F67" s="74">
        <f t="shared" ca="1" si="11"/>
        <v>19</v>
      </c>
      <c r="G67" s="74">
        <f t="shared" si="15"/>
        <v>16</v>
      </c>
      <c r="H67" s="80" t="s">
        <v>273</v>
      </c>
      <c r="I67" s="74">
        <f t="shared" si="12"/>
        <v>2.5</v>
      </c>
      <c r="J67" s="74">
        <f t="shared" si="16"/>
        <v>2.5</v>
      </c>
      <c r="K67" s="80" t="s">
        <v>281</v>
      </c>
      <c r="L67" s="74">
        <f t="shared" si="17"/>
        <v>1.7500000000000002E-2</v>
      </c>
      <c r="M67" s="74">
        <f t="shared" ca="1" si="18"/>
        <v>0.26600000000000001</v>
      </c>
      <c r="N67" s="74">
        <f ca="1">VLOOKUP(B67,$C$7:$T65,13,FALSE)</f>
        <v>0.22750000000000004</v>
      </c>
      <c r="O67" s="74">
        <f t="shared" ca="1" si="19"/>
        <v>0.28350000000000003</v>
      </c>
      <c r="P67" s="74">
        <f t="shared" ca="1" si="20"/>
        <v>776.01410934744263</v>
      </c>
      <c r="Q67" s="74">
        <f t="shared" ca="1" si="21"/>
        <v>1.7718750000000002E-2</v>
      </c>
      <c r="R67" s="74">
        <f t="shared" si="22"/>
        <v>6000</v>
      </c>
      <c r="S67" s="74" t="str">
        <f t="shared" ca="1" si="23"/>
        <v>tср&lt;0.4с</v>
      </c>
      <c r="T67" s="74">
        <f t="shared" si="24"/>
        <v>160</v>
      </c>
    </row>
    <row r="68" spans="2:20" x14ac:dyDescent="0.25">
      <c r="B68" s="74" t="str">
        <f t="shared" ca="1" si="13"/>
        <v>ЩР</v>
      </c>
      <c r="C68" s="78" t="str">
        <f>Кабельный_журнал!P34</f>
        <v>R.1.14.6</v>
      </c>
      <c r="D68" s="74" t="str">
        <f t="shared" ca="1" si="14"/>
        <v>ЩР-R.1.14.6</v>
      </c>
      <c r="E68" s="80" t="s">
        <v>280</v>
      </c>
      <c r="F68" s="74">
        <f t="shared" ca="1" si="11"/>
        <v>24</v>
      </c>
      <c r="G68" s="74">
        <f t="shared" si="15"/>
        <v>16</v>
      </c>
      <c r="H68" s="80" t="s">
        <v>273</v>
      </c>
      <c r="I68" s="74">
        <f t="shared" si="12"/>
        <v>2.5</v>
      </c>
      <c r="J68" s="74">
        <f t="shared" si="16"/>
        <v>2.5</v>
      </c>
      <c r="K68" s="80" t="s">
        <v>281</v>
      </c>
      <c r="L68" s="74">
        <f t="shared" si="17"/>
        <v>1.7500000000000002E-2</v>
      </c>
      <c r="M68" s="74">
        <f t="shared" ca="1" si="18"/>
        <v>0.33600000000000008</v>
      </c>
      <c r="N68" s="74">
        <f ca="1">VLOOKUP(B68,$C$7:$T66,13,FALSE)</f>
        <v>0.22750000000000004</v>
      </c>
      <c r="O68" s="74">
        <f t="shared" ca="1" si="19"/>
        <v>0.35350000000000009</v>
      </c>
      <c r="P68" s="74">
        <f t="shared" ca="1" si="20"/>
        <v>622.34794908062213</v>
      </c>
      <c r="Q68" s="74">
        <f t="shared" ca="1" si="21"/>
        <v>2.2093750000000006E-2</v>
      </c>
      <c r="R68" s="74">
        <f t="shared" si="22"/>
        <v>6000</v>
      </c>
      <c r="S68" s="74" t="str">
        <f t="shared" ca="1" si="23"/>
        <v>tср&lt;0.4с</v>
      </c>
      <c r="T68" s="74">
        <f t="shared" si="24"/>
        <v>160</v>
      </c>
    </row>
    <row r="69" spans="2:20" x14ac:dyDescent="0.25">
      <c r="B69" s="74" t="str">
        <f t="shared" ca="1" si="13"/>
        <v>ЩР</v>
      </c>
      <c r="C69" s="78" t="str">
        <f>Кабельный_журнал!P35</f>
        <v>R.1.14.7</v>
      </c>
      <c r="D69" s="74" t="str">
        <f t="shared" ca="1" si="14"/>
        <v>ЩР-R.1.14.7</v>
      </c>
      <c r="E69" s="80" t="s">
        <v>280</v>
      </c>
      <c r="F69" s="74">
        <f t="shared" ca="1" si="11"/>
        <v>19</v>
      </c>
      <c r="G69" s="74">
        <f t="shared" si="15"/>
        <v>16</v>
      </c>
      <c r="H69" s="80" t="s">
        <v>273</v>
      </c>
      <c r="I69" s="74">
        <f t="shared" si="12"/>
        <v>2.5</v>
      </c>
      <c r="J69" s="74">
        <f t="shared" si="16"/>
        <v>2.5</v>
      </c>
      <c r="K69" s="80" t="s">
        <v>281</v>
      </c>
      <c r="L69" s="74">
        <f t="shared" si="17"/>
        <v>1.7500000000000002E-2</v>
      </c>
      <c r="M69" s="74">
        <f t="shared" ca="1" si="18"/>
        <v>0.26600000000000001</v>
      </c>
      <c r="N69" s="74">
        <f ca="1">VLOOKUP(B69,$C$7:$T67,13,FALSE)</f>
        <v>0.22750000000000004</v>
      </c>
      <c r="O69" s="74">
        <f t="shared" ca="1" si="19"/>
        <v>0.28350000000000003</v>
      </c>
      <c r="P69" s="74">
        <f t="shared" ca="1" si="20"/>
        <v>776.01410934744263</v>
      </c>
      <c r="Q69" s="74">
        <f t="shared" ca="1" si="21"/>
        <v>1.7718750000000002E-2</v>
      </c>
      <c r="R69" s="74">
        <f t="shared" si="22"/>
        <v>6000</v>
      </c>
      <c r="S69" s="74" t="str">
        <f t="shared" ca="1" si="23"/>
        <v>tср&lt;0.4с</v>
      </c>
      <c r="T69" s="74">
        <f t="shared" si="24"/>
        <v>160</v>
      </c>
    </row>
    <row r="70" spans="2:20" x14ac:dyDescent="0.25">
      <c r="B70" s="74" t="str">
        <f t="shared" ca="1" si="13"/>
        <v>ЩР</v>
      </c>
      <c r="C70" s="78" t="str">
        <f>Кабельный_журнал!P36</f>
        <v>R.1.14.13</v>
      </c>
      <c r="D70" s="74" t="str">
        <f t="shared" ca="1" si="14"/>
        <v>ЩР-R.1.14.13</v>
      </c>
      <c r="E70" s="80" t="s">
        <v>280</v>
      </c>
      <c r="F70" s="74">
        <f t="shared" ca="1" si="11"/>
        <v>16</v>
      </c>
      <c r="G70" s="74">
        <f t="shared" si="15"/>
        <v>16</v>
      </c>
      <c r="H70" s="80" t="s">
        <v>273</v>
      </c>
      <c r="I70" s="74">
        <f t="shared" si="12"/>
        <v>2.5</v>
      </c>
      <c r="J70" s="74">
        <f t="shared" si="16"/>
        <v>2.5</v>
      </c>
      <c r="K70" s="80" t="s">
        <v>281</v>
      </c>
      <c r="L70" s="74">
        <f t="shared" si="17"/>
        <v>1.7500000000000002E-2</v>
      </c>
      <c r="M70" s="74">
        <f t="shared" ca="1" si="18"/>
        <v>0.22400000000000003</v>
      </c>
      <c r="N70" s="74">
        <f ca="1">VLOOKUP(B70,$C$7:$T68,13,FALSE)</f>
        <v>0.22750000000000004</v>
      </c>
      <c r="O70" s="74">
        <f t="shared" ca="1" si="19"/>
        <v>0.24150000000000005</v>
      </c>
      <c r="P70" s="74">
        <f t="shared" ca="1" si="20"/>
        <v>910.97308488612816</v>
      </c>
      <c r="Q70" s="74">
        <f t="shared" ca="1" si="21"/>
        <v>1.5093750000000003E-2</v>
      </c>
      <c r="R70" s="74">
        <f t="shared" si="22"/>
        <v>6000</v>
      </c>
      <c r="S70" s="74" t="str">
        <f t="shared" ca="1" si="23"/>
        <v>tср&lt;0.4с</v>
      </c>
      <c r="T70" s="74">
        <f t="shared" si="24"/>
        <v>160</v>
      </c>
    </row>
    <row r="71" spans="2:20" x14ac:dyDescent="0.25">
      <c r="B71" s="74" t="str">
        <f t="shared" ca="1" si="13"/>
        <v>ЩР</v>
      </c>
      <c r="C71" s="78" t="str">
        <f>Кабельный_журнал!P37</f>
        <v>R.1.14.14</v>
      </c>
      <c r="D71" s="74" t="str">
        <f t="shared" ca="1" si="14"/>
        <v>ЩР-R.1.14.14</v>
      </c>
      <c r="E71" s="80" t="s">
        <v>280</v>
      </c>
      <c r="F71" s="74">
        <f t="shared" ca="1" si="11"/>
        <v>18</v>
      </c>
      <c r="G71" s="74">
        <f t="shared" si="15"/>
        <v>20</v>
      </c>
      <c r="H71" s="80" t="s">
        <v>273</v>
      </c>
      <c r="I71" s="74">
        <f t="shared" si="12"/>
        <v>4</v>
      </c>
      <c r="J71" s="74">
        <f t="shared" si="16"/>
        <v>4</v>
      </c>
      <c r="K71" s="80" t="s">
        <v>281</v>
      </c>
      <c r="L71" s="74">
        <f t="shared" si="17"/>
        <v>1.7500000000000002E-2</v>
      </c>
      <c r="M71" s="74">
        <f t="shared" ca="1" si="18"/>
        <v>0.15750000000000003</v>
      </c>
      <c r="N71" s="74">
        <f ca="1">VLOOKUP(B71,$C$7:$T69,13,FALSE)</f>
        <v>0.22750000000000004</v>
      </c>
      <c r="O71" s="74">
        <f t="shared" ca="1" si="19"/>
        <v>0.17500000000000004</v>
      </c>
      <c r="P71" s="74">
        <f t="shared" ca="1" si="20"/>
        <v>1257.1428571428569</v>
      </c>
      <c r="Q71" s="74">
        <f t="shared" ca="1" si="21"/>
        <v>8.7500000000000026E-3</v>
      </c>
      <c r="R71" s="74">
        <f t="shared" si="22"/>
        <v>6000</v>
      </c>
      <c r="S71" s="74" t="str">
        <f t="shared" ca="1" si="23"/>
        <v>tср&lt;0.4с</v>
      </c>
      <c r="T71" s="74">
        <f t="shared" si="24"/>
        <v>200</v>
      </c>
    </row>
    <row r="72" spans="2:20" x14ac:dyDescent="0.25">
      <c r="B72" s="74" t="str">
        <f t="shared" ca="1" si="13"/>
        <v>ЩР</v>
      </c>
      <c r="C72" s="78" t="str">
        <f>Кабельный_журнал!P38</f>
        <v>R.1.14.8</v>
      </c>
      <c r="D72" s="74" t="str">
        <f t="shared" ca="1" si="14"/>
        <v>ЩР-R.1.14.8</v>
      </c>
      <c r="E72" s="80" t="s">
        <v>280</v>
      </c>
      <c r="F72" s="74">
        <f t="shared" ca="1" si="11"/>
        <v>16</v>
      </c>
      <c r="G72" s="74">
        <f t="shared" si="15"/>
        <v>16</v>
      </c>
      <c r="H72" s="80" t="s">
        <v>273</v>
      </c>
      <c r="I72" s="74">
        <f t="shared" si="12"/>
        <v>2.5</v>
      </c>
      <c r="J72" s="74">
        <f t="shared" si="16"/>
        <v>2.5</v>
      </c>
      <c r="K72" s="80" t="s">
        <v>281</v>
      </c>
      <c r="L72" s="74">
        <f t="shared" si="17"/>
        <v>1.7500000000000002E-2</v>
      </c>
      <c r="M72" s="74">
        <f t="shared" ca="1" si="18"/>
        <v>0.22400000000000003</v>
      </c>
      <c r="N72" s="74">
        <f ca="1">VLOOKUP(B72,$C$7:$T70,13,FALSE)</f>
        <v>0.22750000000000004</v>
      </c>
      <c r="O72" s="74">
        <f t="shared" ca="1" si="19"/>
        <v>0.24150000000000005</v>
      </c>
      <c r="P72" s="74">
        <f t="shared" ca="1" si="20"/>
        <v>910.97308488612816</v>
      </c>
      <c r="Q72" s="74">
        <f t="shared" ca="1" si="21"/>
        <v>1.5093750000000003E-2</v>
      </c>
      <c r="R72" s="74">
        <f t="shared" si="22"/>
        <v>6000</v>
      </c>
      <c r="S72" s="74" t="str">
        <f t="shared" ca="1" si="23"/>
        <v>tср&lt;0.4с</v>
      </c>
      <c r="T72" s="74">
        <f t="shared" si="24"/>
        <v>160</v>
      </c>
    </row>
    <row r="73" spans="2:20" x14ac:dyDescent="0.25">
      <c r="B73" s="74" t="str">
        <f t="shared" ca="1" si="13"/>
        <v>ЩР</v>
      </c>
      <c r="C73" s="78" t="str">
        <f>Кабельный_журнал!P39</f>
        <v>R.1.14.9</v>
      </c>
      <c r="D73" s="74" t="str">
        <f t="shared" ca="1" si="14"/>
        <v>ЩР-R.1.14.9</v>
      </c>
      <c r="E73" s="80" t="s">
        <v>280</v>
      </c>
      <c r="F73" s="74">
        <f t="shared" ca="1" si="11"/>
        <v>18</v>
      </c>
      <c r="G73" s="74">
        <f t="shared" si="15"/>
        <v>20</v>
      </c>
      <c r="H73" s="80" t="s">
        <v>273</v>
      </c>
      <c r="I73" s="74">
        <f t="shared" si="12"/>
        <v>4</v>
      </c>
      <c r="J73" s="74">
        <f t="shared" si="16"/>
        <v>4</v>
      </c>
      <c r="K73" s="80" t="s">
        <v>281</v>
      </c>
      <c r="L73" s="74">
        <f t="shared" si="17"/>
        <v>1.7500000000000002E-2</v>
      </c>
      <c r="M73" s="74">
        <f t="shared" ca="1" si="18"/>
        <v>0.15750000000000003</v>
      </c>
      <c r="N73" s="74">
        <f ca="1">VLOOKUP(B73,$C$7:$T71,13,FALSE)</f>
        <v>0.22750000000000004</v>
      </c>
      <c r="O73" s="74">
        <f t="shared" ca="1" si="19"/>
        <v>0.17500000000000004</v>
      </c>
      <c r="P73" s="74">
        <f t="shared" ca="1" si="20"/>
        <v>1257.1428571428569</v>
      </c>
      <c r="Q73" s="74">
        <f t="shared" ca="1" si="21"/>
        <v>8.7500000000000026E-3</v>
      </c>
      <c r="R73" s="74">
        <f t="shared" si="22"/>
        <v>6000</v>
      </c>
      <c r="S73" s="74" t="str">
        <f t="shared" ca="1" si="23"/>
        <v>tср&lt;0.4с</v>
      </c>
      <c r="T73" s="74">
        <f t="shared" si="24"/>
        <v>200</v>
      </c>
    </row>
    <row r="74" spans="2:20" x14ac:dyDescent="0.25">
      <c r="B74" s="74" t="str">
        <f t="shared" ca="1" si="13"/>
        <v>ЩР</v>
      </c>
      <c r="C74" s="78" t="str">
        <f>Кабельный_журнал!P40</f>
        <v>R.1.15.1</v>
      </c>
      <c r="D74" s="74" t="str">
        <f t="shared" ca="1" si="14"/>
        <v>ЩР-R.1.15.1</v>
      </c>
      <c r="E74" s="80" t="s">
        <v>280</v>
      </c>
      <c r="F74" s="74">
        <f t="shared" ca="1" si="11"/>
        <v>27</v>
      </c>
      <c r="G74" s="74">
        <f t="shared" si="15"/>
        <v>16</v>
      </c>
      <c r="H74" s="80" t="s">
        <v>273</v>
      </c>
      <c r="I74" s="74">
        <f t="shared" si="12"/>
        <v>2.5</v>
      </c>
      <c r="J74" s="74">
        <f t="shared" si="16"/>
        <v>2.5</v>
      </c>
      <c r="K74" s="80" t="s">
        <v>281</v>
      </c>
      <c r="L74" s="74">
        <f t="shared" si="17"/>
        <v>1.7500000000000002E-2</v>
      </c>
      <c r="M74" s="74">
        <f t="shared" ca="1" si="18"/>
        <v>0.37800000000000006</v>
      </c>
      <c r="N74" s="74">
        <f ca="1">VLOOKUP(B74,$C$7:$T72,13,FALSE)</f>
        <v>0.22750000000000004</v>
      </c>
      <c r="O74" s="74">
        <f t="shared" ca="1" si="19"/>
        <v>0.39550000000000007</v>
      </c>
      <c r="P74" s="74">
        <f t="shared" ca="1" si="20"/>
        <v>556.25790139064463</v>
      </c>
      <c r="Q74" s="74">
        <f t="shared" ca="1" si="21"/>
        <v>2.4718750000000005E-2</v>
      </c>
      <c r="R74" s="74">
        <f t="shared" si="22"/>
        <v>6000</v>
      </c>
      <c r="S74" s="74" t="str">
        <f t="shared" ca="1" si="23"/>
        <v>tср&lt;0.4с</v>
      </c>
      <c r="T74" s="74">
        <f t="shared" si="24"/>
        <v>160</v>
      </c>
    </row>
    <row r="75" spans="2:20" x14ac:dyDescent="0.25">
      <c r="B75" s="74" t="str">
        <f t="shared" ca="1" si="13"/>
        <v>ЩР</v>
      </c>
      <c r="C75" s="78" t="str">
        <f>Кабельный_журнал!P41</f>
        <v>R.1.15.2</v>
      </c>
      <c r="D75" s="74" t="str">
        <f t="shared" ca="1" si="14"/>
        <v>ЩР-R.1.15.2</v>
      </c>
      <c r="E75" s="80" t="s">
        <v>280</v>
      </c>
      <c r="F75" s="74">
        <f t="shared" ca="1" si="11"/>
        <v>27</v>
      </c>
      <c r="G75" s="74">
        <f t="shared" si="15"/>
        <v>16</v>
      </c>
      <c r="H75" s="80" t="s">
        <v>273</v>
      </c>
      <c r="I75" s="74">
        <f t="shared" si="12"/>
        <v>2.5</v>
      </c>
      <c r="J75" s="74">
        <f t="shared" si="16"/>
        <v>2.5</v>
      </c>
      <c r="K75" s="80" t="s">
        <v>281</v>
      </c>
      <c r="L75" s="74">
        <f t="shared" si="17"/>
        <v>1.7500000000000002E-2</v>
      </c>
      <c r="M75" s="74">
        <f t="shared" ca="1" si="18"/>
        <v>0.37800000000000006</v>
      </c>
      <c r="N75" s="74">
        <f ca="1">VLOOKUP(B75,$C$7:$T73,13,FALSE)</f>
        <v>0.22750000000000004</v>
      </c>
      <c r="O75" s="74">
        <f t="shared" ca="1" si="19"/>
        <v>0.39550000000000007</v>
      </c>
      <c r="P75" s="74">
        <f t="shared" ca="1" si="20"/>
        <v>556.25790139064463</v>
      </c>
      <c r="Q75" s="74">
        <f t="shared" ca="1" si="21"/>
        <v>2.4718750000000005E-2</v>
      </c>
      <c r="R75" s="74">
        <f t="shared" si="22"/>
        <v>6000</v>
      </c>
      <c r="S75" s="74" t="str">
        <f t="shared" ca="1" si="23"/>
        <v>tср&lt;0.4с</v>
      </c>
      <c r="T75" s="74">
        <f t="shared" si="24"/>
        <v>160</v>
      </c>
    </row>
    <row r="76" spans="2:20" x14ac:dyDescent="0.25">
      <c r="B76" s="74" t="str">
        <f t="shared" ca="1" si="13"/>
        <v>ЩР</v>
      </c>
      <c r="C76" s="78" t="str">
        <f>Кабельный_журнал!P42</f>
        <v>R.1.15.3</v>
      </c>
      <c r="D76" s="74" t="str">
        <f t="shared" ca="1" si="14"/>
        <v>ЩР-R.1.15.3</v>
      </c>
      <c r="E76" s="80" t="s">
        <v>280</v>
      </c>
      <c r="F76" s="74">
        <f t="shared" ca="1" si="11"/>
        <v>44</v>
      </c>
      <c r="G76" s="74">
        <f t="shared" si="15"/>
        <v>16</v>
      </c>
      <c r="H76" s="80" t="s">
        <v>273</v>
      </c>
      <c r="I76" s="74">
        <f t="shared" si="12"/>
        <v>2.5</v>
      </c>
      <c r="J76" s="74">
        <f t="shared" si="16"/>
        <v>2.5</v>
      </c>
      <c r="K76" s="80" t="s">
        <v>281</v>
      </c>
      <c r="L76" s="74">
        <f t="shared" si="17"/>
        <v>1.7500000000000002E-2</v>
      </c>
      <c r="M76" s="74">
        <f t="shared" ca="1" si="18"/>
        <v>0.6160000000000001</v>
      </c>
      <c r="N76" s="74">
        <f ca="1">VLOOKUP(B76,$C$7:$T74,13,FALSE)</f>
        <v>0.22750000000000004</v>
      </c>
      <c r="O76" s="74">
        <f t="shared" ca="1" si="19"/>
        <v>0.63350000000000006</v>
      </c>
      <c r="P76" s="74">
        <f t="shared" ca="1" si="20"/>
        <v>347.27703235990526</v>
      </c>
      <c r="Q76" s="74">
        <f t="shared" ca="1" si="21"/>
        <v>3.9593750000000004E-2</v>
      </c>
      <c r="R76" s="74">
        <f t="shared" si="22"/>
        <v>6000</v>
      </c>
      <c r="S76" s="74" t="str">
        <f t="shared" ca="1" si="23"/>
        <v>tср&lt;0.4с</v>
      </c>
      <c r="T76" s="74">
        <f t="shared" si="24"/>
        <v>160</v>
      </c>
    </row>
    <row r="77" spans="2:20" x14ac:dyDescent="0.25">
      <c r="B77" s="74" t="str">
        <f t="shared" ca="1" si="13"/>
        <v>ЩР</v>
      </c>
      <c r="C77" s="78" t="str">
        <f>Кабельный_журнал!P43</f>
        <v>R.1.16.1</v>
      </c>
      <c r="D77" s="74" t="str">
        <f t="shared" ca="1" si="14"/>
        <v>ЩР-R.1.16.1</v>
      </c>
      <c r="E77" s="80" t="s">
        <v>280</v>
      </c>
      <c r="F77" s="74">
        <f t="shared" ca="1" si="11"/>
        <v>27</v>
      </c>
      <c r="G77" s="74">
        <f t="shared" si="15"/>
        <v>16</v>
      </c>
      <c r="H77" s="80" t="s">
        <v>273</v>
      </c>
      <c r="I77" s="74">
        <f t="shared" si="12"/>
        <v>2.5</v>
      </c>
      <c r="J77" s="74">
        <f t="shared" si="16"/>
        <v>2.5</v>
      </c>
      <c r="K77" s="80" t="s">
        <v>281</v>
      </c>
      <c r="L77" s="74">
        <f t="shared" si="17"/>
        <v>1.7500000000000002E-2</v>
      </c>
      <c r="M77" s="74">
        <f t="shared" ca="1" si="18"/>
        <v>0.37800000000000006</v>
      </c>
      <c r="N77" s="74">
        <f ca="1">VLOOKUP(B77,$C$7:$T75,13,FALSE)</f>
        <v>0.22750000000000004</v>
      </c>
      <c r="O77" s="74">
        <f t="shared" ca="1" si="19"/>
        <v>0.39550000000000007</v>
      </c>
      <c r="P77" s="74">
        <f t="shared" ca="1" si="20"/>
        <v>556.25790139064463</v>
      </c>
      <c r="Q77" s="74">
        <f t="shared" ca="1" si="21"/>
        <v>2.4718750000000005E-2</v>
      </c>
      <c r="R77" s="74">
        <f t="shared" si="22"/>
        <v>6000</v>
      </c>
      <c r="S77" s="74" t="str">
        <f t="shared" ca="1" si="23"/>
        <v>tср&lt;0.4с</v>
      </c>
      <c r="T77" s="74">
        <f t="shared" si="24"/>
        <v>160</v>
      </c>
    </row>
    <row r="78" spans="2:20" x14ac:dyDescent="0.25">
      <c r="B78" s="74" t="str">
        <f t="shared" ca="1" si="13"/>
        <v>ЩР</v>
      </c>
      <c r="C78" s="78" t="str">
        <f>Кабельный_журнал!P44</f>
        <v>R.1.17.1</v>
      </c>
      <c r="D78" s="74" t="str">
        <f t="shared" ca="1" si="14"/>
        <v>ЩР-R.1.17.1</v>
      </c>
      <c r="E78" s="80" t="s">
        <v>280</v>
      </c>
      <c r="F78" s="74">
        <f t="shared" ca="1" si="11"/>
        <v>30</v>
      </c>
      <c r="G78" s="74">
        <f t="shared" si="15"/>
        <v>16</v>
      </c>
      <c r="H78" s="80" t="s">
        <v>273</v>
      </c>
      <c r="I78" s="74">
        <f t="shared" si="12"/>
        <v>2.5</v>
      </c>
      <c r="J78" s="74">
        <f t="shared" si="16"/>
        <v>2.5</v>
      </c>
      <c r="K78" s="80" t="s">
        <v>281</v>
      </c>
      <c r="L78" s="74">
        <f t="shared" si="17"/>
        <v>1.7500000000000002E-2</v>
      </c>
      <c r="M78" s="74">
        <f t="shared" ca="1" si="18"/>
        <v>0.42000000000000004</v>
      </c>
      <c r="N78" s="74">
        <f ca="1">VLOOKUP(B78,$C$7:$T76,13,FALSE)</f>
        <v>0.22750000000000004</v>
      </c>
      <c r="O78" s="74">
        <f t="shared" ca="1" si="19"/>
        <v>0.43750000000000006</v>
      </c>
      <c r="P78" s="74">
        <f t="shared" ca="1" si="20"/>
        <v>502.85714285714278</v>
      </c>
      <c r="Q78" s="74">
        <f t="shared" ca="1" si="21"/>
        <v>2.7343750000000003E-2</v>
      </c>
      <c r="R78" s="74">
        <f t="shared" si="22"/>
        <v>6000</v>
      </c>
      <c r="S78" s="74" t="str">
        <f t="shared" ca="1" si="23"/>
        <v>tср&lt;0.4с</v>
      </c>
      <c r="T78" s="74">
        <f t="shared" si="24"/>
        <v>160</v>
      </c>
    </row>
    <row r="79" spans="2:20" x14ac:dyDescent="0.25">
      <c r="B79" s="74" t="str">
        <f t="shared" ca="1" si="13"/>
        <v>ЩР</v>
      </c>
      <c r="C79" s="78" t="str">
        <f>Кабельный_журнал!P45</f>
        <v>R.1.18.1</v>
      </c>
      <c r="D79" s="74" t="str">
        <f t="shared" ca="1" si="14"/>
        <v>ЩР-R.1.18.1</v>
      </c>
      <c r="E79" s="80" t="s">
        <v>280</v>
      </c>
      <c r="F79" s="74">
        <f t="shared" ca="1" si="11"/>
        <v>26</v>
      </c>
      <c r="G79" s="74">
        <f t="shared" si="15"/>
        <v>16</v>
      </c>
      <c r="H79" s="80" t="s">
        <v>273</v>
      </c>
      <c r="I79" s="74">
        <f t="shared" si="12"/>
        <v>2.5</v>
      </c>
      <c r="J79" s="74">
        <f t="shared" si="16"/>
        <v>2.5</v>
      </c>
      <c r="K79" s="80" t="s">
        <v>281</v>
      </c>
      <c r="L79" s="74">
        <f t="shared" si="17"/>
        <v>1.7500000000000002E-2</v>
      </c>
      <c r="M79" s="74">
        <f t="shared" ca="1" si="18"/>
        <v>0.3640000000000001</v>
      </c>
      <c r="N79" s="74">
        <f ca="1">VLOOKUP(B79,$C$7:$T77,13,FALSE)</f>
        <v>0.22750000000000004</v>
      </c>
      <c r="O79" s="74">
        <f t="shared" ca="1" si="19"/>
        <v>0.38150000000000012</v>
      </c>
      <c r="P79" s="74">
        <f t="shared" ca="1" si="20"/>
        <v>576.6710353866315</v>
      </c>
      <c r="Q79" s="74">
        <f t="shared" ca="1" si="21"/>
        <v>2.3843750000000007E-2</v>
      </c>
      <c r="R79" s="74">
        <f t="shared" si="22"/>
        <v>6000</v>
      </c>
      <c r="S79" s="74" t="str">
        <f t="shared" ca="1" si="23"/>
        <v>tср&lt;0.4с</v>
      </c>
      <c r="T79" s="74">
        <f t="shared" si="24"/>
        <v>160</v>
      </c>
    </row>
    <row r="80" spans="2:20" x14ac:dyDescent="0.25">
      <c r="B80" s="74" t="str">
        <f t="shared" ca="1" si="13"/>
        <v>ЩР</v>
      </c>
      <c r="C80" s="78" t="str">
        <f>Кабельный_журнал!P46</f>
        <v>R.1.19.1</v>
      </c>
      <c r="D80" s="74" t="str">
        <f t="shared" ca="1" si="14"/>
        <v>ЩР-R.1.19.1</v>
      </c>
      <c r="E80" s="80" t="s">
        <v>280</v>
      </c>
      <c r="F80" s="74">
        <f t="shared" ca="1" si="11"/>
        <v>55</v>
      </c>
      <c r="G80" s="74">
        <f t="shared" si="15"/>
        <v>16</v>
      </c>
      <c r="H80" s="80" t="s">
        <v>273</v>
      </c>
      <c r="I80" s="74">
        <f t="shared" si="12"/>
        <v>2.5</v>
      </c>
      <c r="J80" s="74">
        <f t="shared" si="16"/>
        <v>2.5</v>
      </c>
      <c r="K80" s="80" t="s">
        <v>281</v>
      </c>
      <c r="L80" s="74">
        <f t="shared" si="17"/>
        <v>1.7500000000000002E-2</v>
      </c>
      <c r="M80" s="74">
        <f t="shared" ca="1" si="18"/>
        <v>0.77000000000000013</v>
      </c>
      <c r="N80" s="74">
        <f ca="1">VLOOKUP(B80,$C$7:$T78,13,FALSE)</f>
        <v>0.22750000000000004</v>
      </c>
      <c r="O80" s="74">
        <f t="shared" ca="1" si="19"/>
        <v>0.78750000000000009</v>
      </c>
      <c r="P80" s="74">
        <f t="shared" ca="1" si="20"/>
        <v>279.36507936507934</v>
      </c>
      <c r="Q80" s="74">
        <f t="shared" ca="1" si="21"/>
        <v>4.9218750000000006E-2</v>
      </c>
      <c r="R80" s="74">
        <f t="shared" si="22"/>
        <v>6000</v>
      </c>
      <c r="S80" s="74" t="str">
        <f t="shared" ca="1" si="23"/>
        <v>tср&lt;0.4с</v>
      </c>
      <c r="T80" s="74">
        <f t="shared" si="24"/>
        <v>160</v>
      </c>
    </row>
    <row r="81" spans="2:20" x14ac:dyDescent="0.25">
      <c r="B81" s="74" t="str">
        <f t="shared" ca="1" si="13"/>
        <v>ЩР</v>
      </c>
      <c r="C81" s="78" t="str">
        <f>Кабельный_журнал!P47</f>
        <v>R.1.20.1</v>
      </c>
      <c r="D81" s="74" t="str">
        <f t="shared" ca="1" si="14"/>
        <v>ЩР-R.1.20.1</v>
      </c>
      <c r="E81" s="80" t="s">
        <v>280</v>
      </c>
      <c r="F81" s="74">
        <f t="shared" ca="1" si="11"/>
        <v>54</v>
      </c>
      <c r="G81" s="74">
        <f t="shared" si="15"/>
        <v>16</v>
      </c>
      <c r="H81" s="80" t="s">
        <v>273</v>
      </c>
      <c r="I81" s="74">
        <f t="shared" si="12"/>
        <v>2.5</v>
      </c>
      <c r="J81" s="74">
        <f t="shared" si="16"/>
        <v>2.5</v>
      </c>
      <c r="K81" s="80" t="s">
        <v>281</v>
      </c>
      <c r="L81" s="74">
        <f t="shared" si="17"/>
        <v>1.7500000000000002E-2</v>
      </c>
      <c r="M81" s="74">
        <f t="shared" ca="1" si="18"/>
        <v>0.75600000000000012</v>
      </c>
      <c r="N81" s="74">
        <f ca="1">VLOOKUP(B81,$C$7:$T79,13,FALSE)</f>
        <v>0.22750000000000004</v>
      </c>
      <c r="O81" s="74">
        <f t="shared" ca="1" si="19"/>
        <v>0.77350000000000008</v>
      </c>
      <c r="P81" s="74">
        <f t="shared" ca="1" si="20"/>
        <v>284.42146089204908</v>
      </c>
      <c r="Q81" s="74">
        <f t="shared" ca="1" si="21"/>
        <v>4.8343750000000005E-2</v>
      </c>
      <c r="R81" s="74">
        <f t="shared" si="22"/>
        <v>6000</v>
      </c>
      <c r="S81" s="74" t="str">
        <f t="shared" ca="1" si="23"/>
        <v>tср&lt;0.4с</v>
      </c>
      <c r="T81" s="74">
        <f t="shared" si="24"/>
        <v>160</v>
      </c>
    </row>
    <row r="82" spans="2:20" x14ac:dyDescent="0.25">
      <c r="B82" s="74" t="str">
        <f t="shared" ca="1" si="13"/>
        <v>ЩР</v>
      </c>
      <c r="C82" s="78" t="str">
        <f>Кабельный_журнал!P48</f>
        <v>R.1.21.1</v>
      </c>
      <c r="D82" s="74" t="str">
        <f t="shared" ca="1" si="14"/>
        <v>ЩР-R.1.21.1</v>
      </c>
      <c r="E82" s="80" t="s">
        <v>280</v>
      </c>
      <c r="F82" s="74">
        <f t="shared" ca="1" si="11"/>
        <v>38</v>
      </c>
      <c r="G82" s="74">
        <f t="shared" si="15"/>
        <v>16</v>
      </c>
      <c r="H82" s="80" t="s">
        <v>273</v>
      </c>
      <c r="I82" s="74">
        <f t="shared" si="12"/>
        <v>2.5</v>
      </c>
      <c r="J82" s="74">
        <f t="shared" si="16"/>
        <v>2.5</v>
      </c>
      <c r="K82" s="80" t="s">
        <v>281</v>
      </c>
      <c r="L82" s="74">
        <f t="shared" si="17"/>
        <v>1.7500000000000002E-2</v>
      </c>
      <c r="M82" s="74">
        <f t="shared" ca="1" si="18"/>
        <v>0.53200000000000003</v>
      </c>
      <c r="N82" s="74">
        <f ca="1">VLOOKUP(B82,$C$7:$T80,13,FALSE)</f>
        <v>0.22750000000000004</v>
      </c>
      <c r="O82" s="74">
        <f t="shared" ca="1" si="19"/>
        <v>0.54949999999999999</v>
      </c>
      <c r="P82" s="74">
        <f t="shared" ca="1" si="20"/>
        <v>400.36396724294815</v>
      </c>
      <c r="Q82" s="74">
        <f t="shared" ca="1" si="21"/>
        <v>3.4343749999999999E-2</v>
      </c>
      <c r="R82" s="74">
        <f t="shared" si="22"/>
        <v>6000</v>
      </c>
      <c r="S82" s="74" t="str">
        <f t="shared" ca="1" si="23"/>
        <v>tср&lt;0.4с</v>
      </c>
      <c r="T82" s="74">
        <f t="shared" si="24"/>
        <v>160</v>
      </c>
    </row>
    <row r="83" spans="2:20" x14ac:dyDescent="0.25">
      <c r="B83" s="74" t="str">
        <f t="shared" ca="1" si="13"/>
        <v>ЩР</v>
      </c>
      <c r="C83" s="78" t="str">
        <f>Кабельный_журнал!P49</f>
        <v>R.GSM</v>
      </c>
      <c r="D83" s="74" t="str">
        <f t="shared" ca="1" si="14"/>
        <v>ЩР-R.GSM</v>
      </c>
      <c r="E83" s="80" t="s">
        <v>280</v>
      </c>
      <c r="F83" s="74">
        <f t="shared" ca="1" si="11"/>
        <v>4</v>
      </c>
      <c r="G83" s="74">
        <f t="shared" si="15"/>
        <v>16</v>
      </c>
      <c r="H83" s="80" t="s">
        <v>273</v>
      </c>
      <c r="I83" s="74">
        <f t="shared" si="12"/>
        <v>2.5</v>
      </c>
      <c r="J83" s="74">
        <f t="shared" si="16"/>
        <v>2.5</v>
      </c>
      <c r="K83" s="80" t="s">
        <v>281</v>
      </c>
      <c r="L83" s="74">
        <f t="shared" si="17"/>
        <v>1.7500000000000002E-2</v>
      </c>
      <c r="M83" s="74">
        <f t="shared" ca="1" si="18"/>
        <v>5.6000000000000008E-2</v>
      </c>
      <c r="N83" s="74">
        <f ca="1">VLOOKUP(B83,$C$7:$T81,13,FALSE)</f>
        <v>0.22750000000000004</v>
      </c>
      <c r="O83" s="74">
        <f t="shared" ca="1" si="19"/>
        <v>7.350000000000001E-2</v>
      </c>
      <c r="P83" s="74">
        <f t="shared" ca="1" si="20"/>
        <v>2993.1972789115644</v>
      </c>
      <c r="Q83" s="74">
        <f t="shared" ca="1" si="21"/>
        <v>4.5937500000000006E-3</v>
      </c>
      <c r="R83" s="74">
        <f t="shared" si="22"/>
        <v>6000</v>
      </c>
      <c r="S83" s="74" t="str">
        <f t="shared" ca="1" si="23"/>
        <v>tср&lt;0.4с</v>
      </c>
      <c r="T83" s="74">
        <f t="shared" si="24"/>
        <v>160</v>
      </c>
    </row>
    <row r="84" spans="2:20" x14ac:dyDescent="0.25">
      <c r="B84" s="74" t="str">
        <f t="shared" ca="1" si="13"/>
        <v>ЩР</v>
      </c>
      <c r="C84" s="78" t="str">
        <f>Кабельный_журнал!P50</f>
        <v>R.ЩОПС</v>
      </c>
      <c r="D84" s="74" t="str">
        <f t="shared" ca="1" si="14"/>
        <v>ЩР-R.ЩОПС</v>
      </c>
      <c r="E84" s="80" t="s">
        <v>280</v>
      </c>
      <c r="F84" s="74">
        <f t="shared" ca="1" si="11"/>
        <v>4</v>
      </c>
      <c r="G84" s="74">
        <f t="shared" si="15"/>
        <v>16</v>
      </c>
      <c r="H84" s="80" t="s">
        <v>273</v>
      </c>
      <c r="I84" s="74">
        <f t="shared" si="12"/>
        <v>2.5</v>
      </c>
      <c r="J84" s="74">
        <f t="shared" si="16"/>
        <v>2.5</v>
      </c>
      <c r="K84" s="80" t="s">
        <v>281</v>
      </c>
      <c r="L84" s="74">
        <f t="shared" si="17"/>
        <v>1.7500000000000002E-2</v>
      </c>
      <c r="M84" s="74">
        <f t="shared" ca="1" si="18"/>
        <v>5.6000000000000008E-2</v>
      </c>
      <c r="N84" s="74">
        <f ca="1">VLOOKUP(B84,$C$7:$T82,13,FALSE)</f>
        <v>0.22750000000000004</v>
      </c>
      <c r="O84" s="74">
        <f t="shared" ca="1" si="19"/>
        <v>7.350000000000001E-2</v>
      </c>
      <c r="P84" s="74">
        <f t="shared" ca="1" si="20"/>
        <v>2993.1972789115644</v>
      </c>
      <c r="Q84" s="74">
        <f t="shared" ca="1" si="21"/>
        <v>4.5937500000000006E-3</v>
      </c>
      <c r="R84" s="74">
        <f t="shared" si="22"/>
        <v>6000</v>
      </c>
      <c r="S84" s="74" t="str">
        <f t="shared" ca="1" si="23"/>
        <v>tср&lt;0.4с</v>
      </c>
      <c r="T84" s="74">
        <f t="shared" si="24"/>
        <v>160</v>
      </c>
    </row>
    <row r="85" spans="2:20" x14ac:dyDescent="0.25">
      <c r="B85" s="74" t="str">
        <f t="shared" ca="1" si="13"/>
        <v>ЩР</v>
      </c>
      <c r="C85" s="78" t="str">
        <f>Кабельный_журнал!P51</f>
        <v>R.1.14.15</v>
      </c>
      <c r="D85" s="74" t="str">
        <f t="shared" ca="1" si="14"/>
        <v>ЩР-R.1.14.15</v>
      </c>
      <c r="E85" s="80" t="s">
        <v>280</v>
      </c>
      <c r="F85" s="74">
        <f t="shared" ca="1" si="11"/>
        <v>19</v>
      </c>
      <c r="G85" s="74">
        <f t="shared" si="15"/>
        <v>16</v>
      </c>
      <c r="H85" s="80" t="s">
        <v>273</v>
      </c>
      <c r="I85" s="74">
        <f t="shared" si="12"/>
        <v>2.5</v>
      </c>
      <c r="J85" s="74">
        <f t="shared" si="16"/>
        <v>2.5</v>
      </c>
      <c r="K85" s="80" t="s">
        <v>281</v>
      </c>
      <c r="L85" s="74">
        <f t="shared" si="17"/>
        <v>1.7500000000000002E-2</v>
      </c>
      <c r="M85" s="74">
        <f t="shared" ca="1" si="18"/>
        <v>0.26600000000000001</v>
      </c>
      <c r="N85" s="74">
        <f ca="1">VLOOKUP(B85,$C$7:$T83,13,FALSE)</f>
        <v>0.22750000000000004</v>
      </c>
      <c r="O85" s="74">
        <f t="shared" ca="1" si="19"/>
        <v>0.28350000000000003</v>
      </c>
      <c r="P85" s="74">
        <f t="shared" ca="1" si="20"/>
        <v>776.01410934744263</v>
      </c>
      <c r="Q85" s="74">
        <f t="shared" ca="1" si="21"/>
        <v>1.7718750000000002E-2</v>
      </c>
      <c r="R85" s="74">
        <f t="shared" si="22"/>
        <v>6000</v>
      </c>
      <c r="S85" s="74" t="str">
        <f t="shared" ca="1" si="23"/>
        <v>tср&lt;0.4с</v>
      </c>
      <c r="T85" s="74">
        <f t="shared" si="24"/>
        <v>160</v>
      </c>
    </row>
    <row r="86" spans="2:20" x14ac:dyDescent="0.25">
      <c r="B86" s="74" t="str">
        <f t="shared" ca="1" si="13"/>
        <v>ЩР</v>
      </c>
      <c r="C86" s="78" t="str">
        <f>Кабельный_журнал!P52</f>
        <v>R.ШТК</v>
      </c>
      <c r="D86" s="74" t="str">
        <f t="shared" ca="1" si="14"/>
        <v>ЩР-R.ШТК</v>
      </c>
      <c r="E86" s="80" t="s">
        <v>280</v>
      </c>
      <c r="F86" s="74">
        <f t="shared" ca="1" si="11"/>
        <v>4</v>
      </c>
      <c r="G86" s="74">
        <f t="shared" si="15"/>
        <v>16</v>
      </c>
      <c r="H86" s="80" t="s">
        <v>273</v>
      </c>
      <c r="I86" s="74">
        <f t="shared" si="12"/>
        <v>2.5</v>
      </c>
      <c r="J86" s="74">
        <f t="shared" si="16"/>
        <v>2.5</v>
      </c>
      <c r="K86" s="80" t="s">
        <v>281</v>
      </c>
      <c r="L86" s="74">
        <f t="shared" si="17"/>
        <v>1.7500000000000002E-2</v>
      </c>
      <c r="M86" s="74">
        <f t="shared" ca="1" si="18"/>
        <v>5.6000000000000008E-2</v>
      </c>
      <c r="N86" s="74">
        <f ca="1">VLOOKUP(B86,$C$7:$T84,13,FALSE)</f>
        <v>0.22750000000000004</v>
      </c>
      <c r="O86" s="74">
        <f t="shared" ca="1" si="19"/>
        <v>7.350000000000001E-2</v>
      </c>
      <c r="P86" s="74">
        <f t="shared" ca="1" si="20"/>
        <v>2993.1972789115644</v>
      </c>
      <c r="Q86" s="74">
        <f t="shared" ca="1" si="21"/>
        <v>4.5937500000000006E-3</v>
      </c>
      <c r="R86" s="74">
        <f t="shared" si="22"/>
        <v>6000</v>
      </c>
      <c r="S86" s="74" t="str">
        <f t="shared" ca="1" si="23"/>
        <v>tср&lt;0.4с</v>
      </c>
      <c r="T86" s="74">
        <f t="shared" si="24"/>
        <v>160</v>
      </c>
    </row>
    <row r="87" spans="2:20" x14ac:dyDescent="0.25">
      <c r="B87" s="74" t="str">
        <f t="shared" ca="1" si="13"/>
        <v>ЩР</v>
      </c>
      <c r="C87" s="78" t="str">
        <f>Кабельный_журнал!P53</f>
        <v>АСУ</v>
      </c>
      <c r="D87" s="74" t="str">
        <f t="shared" ca="1" si="14"/>
        <v>ЩР-АСУ</v>
      </c>
      <c r="E87" s="80" t="s">
        <v>280</v>
      </c>
      <c r="F87" s="74">
        <f t="shared" ca="1" si="11"/>
        <v>4</v>
      </c>
      <c r="G87" s="74">
        <f t="shared" si="15"/>
        <v>16</v>
      </c>
      <c r="H87" s="80" t="s">
        <v>273</v>
      </c>
      <c r="I87" s="74">
        <f t="shared" si="12"/>
        <v>2.5</v>
      </c>
      <c r="J87" s="74">
        <f t="shared" si="16"/>
        <v>2.5</v>
      </c>
      <c r="K87" s="80" t="s">
        <v>281</v>
      </c>
      <c r="L87" s="74">
        <f t="shared" si="17"/>
        <v>1.7500000000000002E-2</v>
      </c>
      <c r="M87" s="74">
        <f t="shared" ca="1" si="18"/>
        <v>5.6000000000000008E-2</v>
      </c>
      <c r="N87" s="74">
        <f ca="1">VLOOKUP(B87,$C$7:$T85,13,FALSE)</f>
        <v>0.22750000000000004</v>
      </c>
      <c r="O87" s="74">
        <f t="shared" ca="1" si="19"/>
        <v>7.350000000000001E-2</v>
      </c>
      <c r="P87" s="74">
        <f t="shared" ca="1" si="20"/>
        <v>2993.1972789115644</v>
      </c>
      <c r="Q87" s="74">
        <f t="shared" ca="1" si="21"/>
        <v>4.5937500000000006E-3</v>
      </c>
      <c r="R87" s="74">
        <f t="shared" si="22"/>
        <v>6000</v>
      </c>
      <c r="S87" s="74" t="str">
        <f t="shared" ca="1" si="23"/>
        <v>tср&lt;0.4с</v>
      </c>
      <c r="T87" s="74">
        <f t="shared" si="24"/>
        <v>160</v>
      </c>
    </row>
    <row r="88" spans="2:20" x14ac:dyDescent="0.25">
      <c r="B88" s="74" t="str">
        <f t="shared" ca="1" si="13"/>
        <v>ЩР</v>
      </c>
      <c r="C88" s="78" t="str">
        <f>Кабельный_журнал!P54</f>
        <v>PS-KNX.1</v>
      </c>
      <c r="D88" s="74" t="str">
        <f t="shared" ca="1" si="14"/>
        <v>ЩР-PS-KNX.1</v>
      </c>
      <c r="E88" s="80" t="s">
        <v>280</v>
      </c>
      <c r="F88" s="74">
        <f t="shared" ca="1" si="11"/>
        <v>5</v>
      </c>
      <c r="G88" s="74" t="e">
        <f t="shared" si="15"/>
        <v>#N/A</v>
      </c>
      <c r="H88" s="80" t="s">
        <v>273</v>
      </c>
      <c r="I88" s="74" t="e">
        <f t="shared" si="12"/>
        <v>#N/A</v>
      </c>
      <c r="J88" s="74" t="e">
        <f t="shared" si="16"/>
        <v>#N/A</v>
      </c>
      <c r="K88" s="80" t="s">
        <v>281</v>
      </c>
      <c r="L88" s="74">
        <f t="shared" si="17"/>
        <v>1.7500000000000002E-2</v>
      </c>
      <c r="M88" s="74" t="e">
        <f t="shared" ca="1" si="18"/>
        <v>#N/A</v>
      </c>
      <c r="N88" s="74">
        <f ca="1">VLOOKUP(B88,$C$7:$T86,13,FALSE)</f>
        <v>0.22750000000000004</v>
      </c>
      <c r="O88" s="74" t="e">
        <f t="shared" ca="1" si="19"/>
        <v>#N/A</v>
      </c>
      <c r="P88" s="74" t="e">
        <f t="shared" ca="1" si="20"/>
        <v>#N/A</v>
      </c>
      <c r="Q88" s="74" t="e">
        <f t="shared" ca="1" si="21"/>
        <v>#N/A</v>
      </c>
      <c r="R88" s="74">
        <f t="shared" si="22"/>
        <v>6000</v>
      </c>
      <c r="S88" s="74" t="e">
        <f t="shared" ca="1" si="23"/>
        <v>#N/A</v>
      </c>
      <c r="T88" s="74" t="e">
        <f t="shared" si="24"/>
        <v>#N/A</v>
      </c>
    </row>
    <row r="89" spans="2:20" x14ac:dyDescent="0.25">
      <c r="B89" s="74" t="str">
        <f t="shared" ca="1" si="13"/>
        <v>ЩР</v>
      </c>
      <c r="C89" s="78" t="str">
        <f>Кабельный_журнал!P55</f>
        <v>LC.1</v>
      </c>
      <c r="D89" s="74" t="str">
        <f t="shared" ca="1" si="14"/>
        <v>ЩР-LC.1</v>
      </c>
      <c r="E89" s="80" t="s">
        <v>280</v>
      </c>
      <c r="F89" s="74">
        <f t="shared" ca="1" si="11"/>
        <v>4</v>
      </c>
      <c r="G89" s="74" t="e">
        <f t="shared" si="15"/>
        <v>#N/A</v>
      </c>
      <c r="H89" s="80" t="s">
        <v>273</v>
      </c>
      <c r="I89" s="74" t="e">
        <f t="shared" si="12"/>
        <v>#N/A</v>
      </c>
      <c r="J89" s="74" t="e">
        <f t="shared" si="16"/>
        <v>#N/A</v>
      </c>
      <c r="K89" s="80" t="s">
        <v>281</v>
      </c>
      <c r="L89" s="74">
        <f t="shared" si="17"/>
        <v>1.7500000000000002E-2</v>
      </c>
      <c r="M89" s="74" t="e">
        <f t="shared" ca="1" si="18"/>
        <v>#N/A</v>
      </c>
      <c r="N89" s="74">
        <f ca="1">VLOOKUP(B89,$C$7:$T87,13,FALSE)</f>
        <v>0.22750000000000004</v>
      </c>
      <c r="O89" s="74" t="e">
        <f t="shared" ca="1" si="19"/>
        <v>#N/A</v>
      </c>
      <c r="P89" s="74" t="e">
        <f t="shared" ca="1" si="20"/>
        <v>#N/A</v>
      </c>
      <c r="Q89" s="74" t="e">
        <f t="shared" ca="1" si="21"/>
        <v>#N/A</v>
      </c>
      <c r="R89" s="74">
        <f t="shared" si="22"/>
        <v>6000</v>
      </c>
      <c r="S89" s="74" t="e">
        <f t="shared" ca="1" si="23"/>
        <v>#N/A</v>
      </c>
      <c r="T89" s="74" t="e">
        <f t="shared" si="24"/>
        <v>#N/A</v>
      </c>
    </row>
    <row r="90" spans="2:20" x14ac:dyDescent="0.25">
      <c r="B90" s="74" t="str">
        <f t="shared" ca="1" si="13"/>
        <v>ЩР</v>
      </c>
      <c r="C90" s="78" t="str">
        <f>Кабельный_журнал!P56</f>
        <v>В.1.03.1-(В.6)</v>
      </c>
      <c r="D90" s="74" t="str">
        <f t="shared" ca="1" si="14"/>
        <v>ЩР-В.1.03.1-(В.6)</v>
      </c>
      <c r="E90" s="80" t="s">
        <v>280</v>
      </c>
      <c r="F90" s="74">
        <f t="shared" ca="1" si="11"/>
        <v>17</v>
      </c>
      <c r="G90" s="74">
        <f t="shared" si="15"/>
        <v>10</v>
      </c>
      <c r="H90" s="80" t="s">
        <v>273</v>
      </c>
      <c r="I90" s="74">
        <f t="shared" si="12"/>
        <v>1.5</v>
      </c>
      <c r="J90" s="74">
        <f t="shared" si="16"/>
        <v>1.5</v>
      </c>
      <c r="K90" s="80" t="s">
        <v>281</v>
      </c>
      <c r="L90" s="74">
        <f t="shared" si="17"/>
        <v>1.7500000000000002E-2</v>
      </c>
      <c r="M90" s="74">
        <f t="shared" ca="1" si="18"/>
        <v>0.39666666666666672</v>
      </c>
      <c r="N90" s="74">
        <f ca="1">VLOOKUP(B90,$C$7:$T88,13,FALSE)</f>
        <v>0.22750000000000004</v>
      </c>
      <c r="O90" s="74">
        <f t="shared" ca="1" si="19"/>
        <v>0.41416666666666674</v>
      </c>
      <c r="P90" s="74">
        <f t="shared" ca="1" si="20"/>
        <v>531.18712273641847</v>
      </c>
      <c r="Q90" s="74">
        <f t="shared" ca="1" si="21"/>
        <v>4.1416666666666671E-2</v>
      </c>
      <c r="R90" s="74">
        <f t="shared" si="22"/>
        <v>6000</v>
      </c>
      <c r="S90" s="74" t="str">
        <f t="shared" ca="1" si="23"/>
        <v>tср&lt;0.4с</v>
      </c>
      <c r="T90" s="74">
        <f t="shared" si="24"/>
        <v>100</v>
      </c>
    </row>
    <row r="91" spans="2:20" x14ac:dyDescent="0.25">
      <c r="B91" s="74" t="str">
        <f t="shared" ca="1" si="13"/>
        <v>ЩР</v>
      </c>
      <c r="C91" s="78" t="str">
        <f>Кабельный_журнал!P57</f>
        <v>В.1.03.2-(В.7)</v>
      </c>
      <c r="D91" s="74" t="str">
        <f t="shared" ca="1" si="14"/>
        <v>ЩР-В.1.03.2-(В.7)</v>
      </c>
      <c r="E91" s="80" t="s">
        <v>280</v>
      </c>
      <c r="F91" s="74">
        <f t="shared" ca="1" si="11"/>
        <v>18</v>
      </c>
      <c r="G91" s="74">
        <f t="shared" si="15"/>
        <v>10</v>
      </c>
      <c r="H91" s="80" t="s">
        <v>273</v>
      </c>
      <c r="I91" s="74">
        <f t="shared" si="12"/>
        <v>1.5</v>
      </c>
      <c r="J91" s="74">
        <f t="shared" si="16"/>
        <v>1.5</v>
      </c>
      <c r="K91" s="80" t="s">
        <v>281</v>
      </c>
      <c r="L91" s="74">
        <f t="shared" si="17"/>
        <v>1.7500000000000002E-2</v>
      </c>
      <c r="M91" s="74">
        <f t="shared" ca="1" si="18"/>
        <v>0.42000000000000004</v>
      </c>
      <c r="N91" s="74">
        <f ca="1">VLOOKUP(B91,$C$7:$T89,13,FALSE)</f>
        <v>0.22750000000000004</v>
      </c>
      <c r="O91" s="74">
        <f t="shared" ca="1" si="19"/>
        <v>0.43750000000000006</v>
      </c>
      <c r="P91" s="74">
        <f t="shared" ca="1" si="20"/>
        <v>502.85714285714278</v>
      </c>
      <c r="Q91" s="74">
        <f t="shared" ca="1" si="21"/>
        <v>4.3750000000000004E-2</v>
      </c>
      <c r="R91" s="74">
        <f t="shared" si="22"/>
        <v>6000</v>
      </c>
      <c r="S91" s="74" t="str">
        <f t="shared" ca="1" si="23"/>
        <v>tср&lt;0.4с</v>
      </c>
      <c r="T91" s="74">
        <f t="shared" si="24"/>
        <v>100</v>
      </c>
    </row>
    <row r="92" spans="2:20" x14ac:dyDescent="0.25">
      <c r="B92" s="74" t="str">
        <f t="shared" ca="1" si="13"/>
        <v>ЩР</v>
      </c>
      <c r="C92" s="78" t="str">
        <f>Кабельный_журнал!P58</f>
        <v>В.1.03.3-(В.8)</v>
      </c>
      <c r="D92" s="74" t="str">
        <f t="shared" ca="1" si="14"/>
        <v>ЩР-В.1.03.3-(В.8)</v>
      </c>
      <c r="E92" s="80" t="s">
        <v>280</v>
      </c>
      <c r="F92" s="74">
        <f t="shared" ca="1" si="11"/>
        <v>18</v>
      </c>
      <c r="G92" s="74">
        <f t="shared" si="15"/>
        <v>10</v>
      </c>
      <c r="H92" s="80" t="s">
        <v>273</v>
      </c>
      <c r="I92" s="74">
        <f t="shared" si="12"/>
        <v>1.5</v>
      </c>
      <c r="J92" s="74">
        <f t="shared" si="16"/>
        <v>1.5</v>
      </c>
      <c r="K92" s="80" t="s">
        <v>281</v>
      </c>
      <c r="L92" s="74">
        <f t="shared" si="17"/>
        <v>1.7500000000000002E-2</v>
      </c>
      <c r="M92" s="74">
        <f t="shared" ca="1" si="18"/>
        <v>0.42000000000000004</v>
      </c>
      <c r="N92" s="74">
        <f ca="1">VLOOKUP(B92,$C$7:$T90,13,FALSE)</f>
        <v>0.22750000000000004</v>
      </c>
      <c r="O92" s="74">
        <f t="shared" ca="1" si="19"/>
        <v>0.43750000000000006</v>
      </c>
      <c r="P92" s="74">
        <f t="shared" ca="1" si="20"/>
        <v>502.85714285714278</v>
      </c>
      <c r="Q92" s="74">
        <f t="shared" ca="1" si="21"/>
        <v>4.3750000000000004E-2</v>
      </c>
      <c r="R92" s="74">
        <f t="shared" si="22"/>
        <v>6000</v>
      </c>
      <c r="S92" s="74" t="str">
        <f t="shared" ca="1" si="23"/>
        <v>tср&lt;0.4с</v>
      </c>
      <c r="T92" s="74">
        <f t="shared" si="24"/>
        <v>100</v>
      </c>
    </row>
    <row r="93" spans="2:20" x14ac:dyDescent="0.25">
      <c r="B93" s="74" t="str">
        <f t="shared" ca="1" si="13"/>
        <v>ЩР</v>
      </c>
      <c r="C93" s="78" t="str">
        <f>Кабельный_журнал!P59</f>
        <v>В.1.04.1-(В.4)</v>
      </c>
      <c r="D93" s="74" t="str">
        <f t="shared" ca="1" si="14"/>
        <v>ЩР-В.1.04.1-(В.4)</v>
      </c>
      <c r="E93" s="80" t="s">
        <v>280</v>
      </c>
      <c r="F93" s="74">
        <f t="shared" ca="1" si="11"/>
        <v>23</v>
      </c>
      <c r="G93" s="74">
        <f t="shared" si="15"/>
        <v>10</v>
      </c>
      <c r="H93" s="80" t="s">
        <v>273</v>
      </c>
      <c r="I93" s="74">
        <f t="shared" si="12"/>
        <v>1.5</v>
      </c>
      <c r="J93" s="74">
        <f t="shared" si="16"/>
        <v>1.5</v>
      </c>
      <c r="K93" s="80" t="s">
        <v>281</v>
      </c>
      <c r="L93" s="74">
        <f t="shared" si="17"/>
        <v>1.7500000000000002E-2</v>
      </c>
      <c r="M93" s="74">
        <f t="shared" ca="1" si="18"/>
        <v>0.53666666666666663</v>
      </c>
      <c r="N93" s="74">
        <f ca="1">VLOOKUP(B93,$C$7:$T91,13,FALSE)</f>
        <v>0.22750000000000004</v>
      </c>
      <c r="O93" s="74">
        <f t="shared" ca="1" si="19"/>
        <v>0.55416666666666659</v>
      </c>
      <c r="P93" s="74">
        <f t="shared" ca="1" si="20"/>
        <v>396.99248120300757</v>
      </c>
      <c r="Q93" s="74">
        <f t="shared" ca="1" si="21"/>
        <v>5.5416666666666656E-2</v>
      </c>
      <c r="R93" s="74">
        <f t="shared" si="22"/>
        <v>6000</v>
      </c>
      <c r="S93" s="74" t="str">
        <f t="shared" ca="1" si="23"/>
        <v>tср&lt;0.4с</v>
      </c>
      <c r="T93" s="74">
        <f t="shared" si="24"/>
        <v>100</v>
      </c>
    </row>
    <row r="94" spans="2:20" x14ac:dyDescent="0.25">
      <c r="B94" s="74" t="str">
        <f t="shared" ca="1" si="13"/>
        <v>ЩР</v>
      </c>
      <c r="C94" s="78" t="str">
        <f>Кабельный_журнал!P60</f>
        <v>В.1.05.1-(В.5)</v>
      </c>
      <c r="D94" s="74" t="str">
        <f t="shared" ca="1" si="14"/>
        <v>ЩР-В.1.05.1-(В.5)</v>
      </c>
      <c r="E94" s="80" t="s">
        <v>280</v>
      </c>
      <c r="F94" s="74">
        <f t="shared" ca="1" si="11"/>
        <v>22</v>
      </c>
      <c r="G94" s="74">
        <f t="shared" si="15"/>
        <v>10</v>
      </c>
      <c r="H94" s="80" t="s">
        <v>273</v>
      </c>
      <c r="I94" s="74">
        <f t="shared" si="12"/>
        <v>1.5</v>
      </c>
      <c r="J94" s="74">
        <f t="shared" si="16"/>
        <v>1.5</v>
      </c>
      <c r="K94" s="80" t="s">
        <v>281</v>
      </c>
      <c r="L94" s="74">
        <f t="shared" si="17"/>
        <v>1.7500000000000002E-2</v>
      </c>
      <c r="M94" s="74">
        <f t="shared" ca="1" si="18"/>
        <v>0.51333333333333331</v>
      </c>
      <c r="N94" s="74">
        <f ca="1">VLOOKUP(B94,$C$7:$T92,13,FALSE)</f>
        <v>0.22750000000000004</v>
      </c>
      <c r="O94" s="74">
        <f t="shared" ca="1" si="19"/>
        <v>0.53083333333333327</v>
      </c>
      <c r="P94" s="74">
        <f t="shared" ca="1" si="20"/>
        <v>414.44270015698595</v>
      </c>
      <c r="Q94" s="74">
        <f t="shared" ca="1" si="21"/>
        <v>5.308333333333333E-2</v>
      </c>
      <c r="R94" s="74">
        <f t="shared" si="22"/>
        <v>6000</v>
      </c>
      <c r="S94" s="74" t="str">
        <f t="shared" ca="1" si="23"/>
        <v>tср&lt;0.4с</v>
      </c>
      <c r="T94" s="74">
        <f t="shared" si="24"/>
        <v>100</v>
      </c>
    </row>
    <row r="95" spans="2:20" x14ac:dyDescent="0.25">
      <c r="B95" s="74" t="str">
        <f t="shared" ca="1" si="13"/>
        <v>ЩР</v>
      </c>
      <c r="C95" s="78" t="str">
        <f>Кабельный_журнал!P61</f>
        <v>В.1.11.1-(В.9)</v>
      </c>
      <c r="D95" s="74" t="str">
        <f t="shared" ca="1" si="14"/>
        <v>ЩР-В.1.11.1-(В.9)</v>
      </c>
      <c r="E95" s="80" t="s">
        <v>280</v>
      </c>
      <c r="F95" s="74">
        <f t="shared" ca="1" si="11"/>
        <v>21</v>
      </c>
      <c r="G95" s="74">
        <f t="shared" si="15"/>
        <v>10</v>
      </c>
      <c r="H95" s="80" t="s">
        <v>273</v>
      </c>
      <c r="I95" s="74">
        <f t="shared" si="12"/>
        <v>1.5</v>
      </c>
      <c r="J95" s="74">
        <f t="shared" si="16"/>
        <v>1.5</v>
      </c>
      <c r="K95" s="80" t="s">
        <v>281</v>
      </c>
      <c r="L95" s="74">
        <f t="shared" si="17"/>
        <v>1.7500000000000002E-2</v>
      </c>
      <c r="M95" s="74">
        <f t="shared" ca="1" si="18"/>
        <v>0.49000000000000005</v>
      </c>
      <c r="N95" s="74">
        <f ca="1">VLOOKUP(B95,$C$7:$T93,13,FALSE)</f>
        <v>0.22750000000000004</v>
      </c>
      <c r="O95" s="74">
        <f t="shared" ca="1" si="19"/>
        <v>0.50750000000000006</v>
      </c>
      <c r="P95" s="74">
        <f t="shared" ca="1" si="20"/>
        <v>433.49753694581278</v>
      </c>
      <c r="Q95" s="74">
        <f t="shared" ca="1" si="21"/>
        <v>5.0750000000000003E-2</v>
      </c>
      <c r="R95" s="74">
        <f t="shared" si="22"/>
        <v>6000</v>
      </c>
      <c r="S95" s="74" t="str">
        <f t="shared" ca="1" si="23"/>
        <v>tср&lt;0.4с</v>
      </c>
      <c r="T95" s="74">
        <f t="shared" si="24"/>
        <v>100</v>
      </c>
    </row>
    <row r="96" spans="2:20" x14ac:dyDescent="0.25">
      <c r="B96" s="74" t="str">
        <f t="shared" ca="1" si="13"/>
        <v>ЩР</v>
      </c>
      <c r="C96" s="78" t="str">
        <f>Кабельный_журнал!P62</f>
        <v>В.1.11.2-(В.10)</v>
      </c>
      <c r="D96" s="74" t="str">
        <f t="shared" ca="1" si="14"/>
        <v>ЩР-В.1.11.2-(В.10)</v>
      </c>
      <c r="E96" s="80" t="s">
        <v>280</v>
      </c>
      <c r="F96" s="74">
        <f t="shared" ca="1" si="11"/>
        <v>21</v>
      </c>
      <c r="G96" s="74">
        <f t="shared" si="15"/>
        <v>10</v>
      </c>
      <c r="H96" s="80" t="s">
        <v>273</v>
      </c>
      <c r="I96" s="74">
        <f t="shared" si="12"/>
        <v>1.5</v>
      </c>
      <c r="J96" s="74">
        <f t="shared" si="16"/>
        <v>1.5</v>
      </c>
      <c r="K96" s="80" t="s">
        <v>281</v>
      </c>
      <c r="L96" s="74">
        <f t="shared" si="17"/>
        <v>1.7500000000000002E-2</v>
      </c>
      <c r="M96" s="74">
        <f t="shared" ca="1" si="18"/>
        <v>0.49000000000000005</v>
      </c>
      <c r="N96" s="74">
        <f ca="1">VLOOKUP(B96,$C$7:$T94,13,FALSE)</f>
        <v>0.22750000000000004</v>
      </c>
      <c r="O96" s="74">
        <f t="shared" ca="1" si="19"/>
        <v>0.50750000000000006</v>
      </c>
      <c r="P96" s="74">
        <f t="shared" ca="1" si="20"/>
        <v>433.49753694581278</v>
      </c>
      <c r="Q96" s="74">
        <f t="shared" ca="1" si="21"/>
        <v>5.0750000000000003E-2</v>
      </c>
      <c r="R96" s="74">
        <f t="shared" si="22"/>
        <v>6000</v>
      </c>
      <c r="S96" s="74" t="str">
        <f t="shared" ca="1" si="23"/>
        <v>tср&lt;0.4с</v>
      </c>
      <c r="T96" s="74">
        <f t="shared" si="24"/>
        <v>100</v>
      </c>
    </row>
    <row r="97" spans="2:20" x14ac:dyDescent="0.25">
      <c r="B97" s="74" t="str">
        <f t="shared" ca="1" si="13"/>
        <v>ЩР</v>
      </c>
      <c r="C97" s="78" t="str">
        <f>Кабельный_журнал!P63</f>
        <v>В.1.11.3-(В.11)</v>
      </c>
      <c r="D97" s="74" t="str">
        <f t="shared" ca="1" si="14"/>
        <v>ЩР-В.1.11.3-(В.11)</v>
      </c>
      <c r="E97" s="80" t="s">
        <v>280</v>
      </c>
      <c r="F97" s="74">
        <f t="shared" ca="1" si="11"/>
        <v>21</v>
      </c>
      <c r="G97" s="74">
        <f t="shared" si="15"/>
        <v>10</v>
      </c>
      <c r="H97" s="80" t="s">
        <v>273</v>
      </c>
      <c r="I97" s="74">
        <f t="shared" si="12"/>
        <v>1.5</v>
      </c>
      <c r="J97" s="74">
        <f t="shared" si="16"/>
        <v>1.5</v>
      </c>
      <c r="K97" s="80" t="s">
        <v>281</v>
      </c>
      <c r="L97" s="74">
        <f t="shared" si="17"/>
        <v>1.7500000000000002E-2</v>
      </c>
      <c r="M97" s="74">
        <f t="shared" ca="1" si="18"/>
        <v>0.49000000000000005</v>
      </c>
      <c r="N97" s="74">
        <f ca="1">VLOOKUP(B97,$C$7:$T95,13,FALSE)</f>
        <v>0.22750000000000004</v>
      </c>
      <c r="O97" s="74">
        <f t="shared" ca="1" si="19"/>
        <v>0.50750000000000006</v>
      </c>
      <c r="P97" s="74">
        <f t="shared" ca="1" si="20"/>
        <v>433.49753694581278</v>
      </c>
      <c r="Q97" s="74">
        <f t="shared" ca="1" si="21"/>
        <v>5.0750000000000003E-2</v>
      </c>
      <c r="R97" s="74">
        <f t="shared" si="22"/>
        <v>6000</v>
      </c>
      <c r="S97" s="74" t="str">
        <f t="shared" ca="1" si="23"/>
        <v>tср&lt;0.4с</v>
      </c>
      <c r="T97" s="74">
        <f t="shared" si="24"/>
        <v>100</v>
      </c>
    </row>
    <row r="98" spans="2:20" x14ac:dyDescent="0.25">
      <c r="B98" s="74" t="str">
        <f t="shared" ca="1" si="13"/>
        <v>ЩР</v>
      </c>
      <c r="C98" s="78" t="str">
        <f>Кабельный_журнал!P64</f>
        <v>В.1.15.1-(В.3)</v>
      </c>
      <c r="D98" s="74" t="str">
        <f t="shared" ca="1" si="14"/>
        <v>ЩР-В.1.15.1-(В.3)</v>
      </c>
      <c r="E98" s="80" t="s">
        <v>280</v>
      </c>
      <c r="F98" s="74">
        <f t="shared" ca="1" si="11"/>
        <v>38</v>
      </c>
      <c r="G98" s="74">
        <f t="shared" si="15"/>
        <v>10</v>
      </c>
      <c r="H98" s="80" t="s">
        <v>273</v>
      </c>
      <c r="I98" s="74">
        <f t="shared" si="12"/>
        <v>1.5</v>
      </c>
      <c r="J98" s="74">
        <f t="shared" si="16"/>
        <v>1.5</v>
      </c>
      <c r="K98" s="80" t="s">
        <v>281</v>
      </c>
      <c r="L98" s="74">
        <f t="shared" si="17"/>
        <v>1.7500000000000002E-2</v>
      </c>
      <c r="M98" s="74">
        <f t="shared" ca="1" si="18"/>
        <v>0.88666666666666671</v>
      </c>
      <c r="N98" s="74">
        <f ca="1">VLOOKUP(B98,$C$7:$T96,13,FALSE)</f>
        <v>0.22750000000000004</v>
      </c>
      <c r="O98" s="74">
        <f t="shared" ca="1" si="19"/>
        <v>0.90416666666666667</v>
      </c>
      <c r="P98" s="74">
        <f t="shared" ca="1" si="20"/>
        <v>243.31797235023041</v>
      </c>
      <c r="Q98" s="74">
        <f t="shared" ca="1" si="21"/>
        <v>9.0416666666666673E-2</v>
      </c>
      <c r="R98" s="74">
        <f t="shared" si="22"/>
        <v>6000</v>
      </c>
      <c r="S98" s="74" t="str">
        <f t="shared" ca="1" si="23"/>
        <v>tср&lt;0.4с</v>
      </c>
      <c r="T98" s="74">
        <f t="shared" si="24"/>
        <v>100</v>
      </c>
    </row>
    <row r="99" spans="2:20" x14ac:dyDescent="0.25">
      <c r="B99" s="74" t="str">
        <f t="shared" ca="1" si="13"/>
        <v>ЩР</v>
      </c>
      <c r="C99" s="78" t="str">
        <f>Кабельный_журнал!P65</f>
        <v>В.1.17.1-(В.1)</v>
      </c>
      <c r="D99" s="74" t="str">
        <f t="shared" ca="1" si="14"/>
        <v>ЩР-В.1.17.1-(В.1)</v>
      </c>
      <c r="E99" s="80" t="s">
        <v>280</v>
      </c>
      <c r="F99" s="74">
        <f t="shared" ca="1" si="11"/>
        <v>44</v>
      </c>
      <c r="G99" s="74">
        <f t="shared" si="15"/>
        <v>10</v>
      </c>
      <c r="H99" s="80" t="s">
        <v>273</v>
      </c>
      <c r="I99" s="74">
        <f t="shared" si="12"/>
        <v>1.5</v>
      </c>
      <c r="J99" s="74">
        <f t="shared" si="16"/>
        <v>1.5</v>
      </c>
      <c r="K99" s="80" t="s">
        <v>281</v>
      </c>
      <c r="L99" s="74">
        <f t="shared" si="17"/>
        <v>1.7500000000000002E-2</v>
      </c>
      <c r="M99" s="74">
        <f t="shared" ca="1" si="18"/>
        <v>1.0266666666666666</v>
      </c>
      <c r="N99" s="74">
        <f ca="1">VLOOKUP(B99,$C$7:$T97,13,FALSE)</f>
        <v>0.22750000000000004</v>
      </c>
      <c r="O99" s="74">
        <f t="shared" ca="1" si="19"/>
        <v>1.0441666666666667</v>
      </c>
      <c r="P99" s="74">
        <f t="shared" ca="1" si="20"/>
        <v>210.69433359936153</v>
      </c>
      <c r="Q99" s="74">
        <f t="shared" ca="1" si="21"/>
        <v>0.10441666666666667</v>
      </c>
      <c r="R99" s="74">
        <f t="shared" si="22"/>
        <v>6000</v>
      </c>
      <c r="S99" s="74" t="str">
        <f t="shared" ca="1" si="23"/>
        <v>tср&lt;0.4с</v>
      </c>
      <c r="T99" s="74">
        <f t="shared" si="24"/>
        <v>100</v>
      </c>
    </row>
    <row r="100" spans="2:20" x14ac:dyDescent="0.25">
      <c r="B100" s="74" t="str">
        <f t="shared" ca="1" si="13"/>
        <v>ЩР</v>
      </c>
      <c r="C100" s="78" t="str">
        <f>Кабельный_журнал!P66</f>
        <v>В.1.17.2-(В.2)</v>
      </c>
      <c r="D100" s="74" t="str">
        <f t="shared" ca="1" si="14"/>
        <v>ЩР-В.1.17.2-(В.2)</v>
      </c>
      <c r="E100" s="80" t="s">
        <v>280</v>
      </c>
      <c r="F100" s="74">
        <f t="shared" ca="1" si="11"/>
        <v>44</v>
      </c>
      <c r="G100" s="74">
        <f t="shared" si="15"/>
        <v>10</v>
      </c>
      <c r="H100" s="80" t="s">
        <v>273</v>
      </c>
      <c r="I100" s="74">
        <f t="shared" si="12"/>
        <v>1.5</v>
      </c>
      <c r="J100" s="74">
        <f t="shared" si="16"/>
        <v>1.5</v>
      </c>
      <c r="K100" s="80" t="s">
        <v>281</v>
      </c>
      <c r="L100" s="74">
        <f t="shared" si="17"/>
        <v>1.7500000000000002E-2</v>
      </c>
      <c r="M100" s="74">
        <f t="shared" ca="1" si="18"/>
        <v>1.0266666666666666</v>
      </c>
      <c r="N100" s="74">
        <f ca="1">VLOOKUP(B100,$C$7:$T98,13,FALSE)</f>
        <v>0.22750000000000004</v>
      </c>
      <c r="O100" s="74">
        <f t="shared" ca="1" si="19"/>
        <v>1.0441666666666667</v>
      </c>
      <c r="P100" s="74">
        <f t="shared" ca="1" si="20"/>
        <v>210.69433359936153</v>
      </c>
      <c r="Q100" s="74">
        <f t="shared" ca="1" si="21"/>
        <v>0.10441666666666667</v>
      </c>
      <c r="R100" s="74">
        <f t="shared" si="22"/>
        <v>6000</v>
      </c>
      <c r="S100" s="74" t="str">
        <f t="shared" ca="1" si="23"/>
        <v>tср&lt;0.4с</v>
      </c>
      <c r="T100" s="74">
        <f t="shared" si="24"/>
        <v>100</v>
      </c>
    </row>
    <row r="101" spans="2:20" x14ac:dyDescent="0.25">
      <c r="B101" s="74" t="str">
        <f t="shared" ca="1" si="13"/>
        <v>ЩР</v>
      </c>
      <c r="C101" s="78" t="str">
        <f>Кабельный_журнал!P67</f>
        <v>ЭK.1.03.1</v>
      </c>
      <c r="D101" s="74" t="str">
        <f t="shared" ca="1" si="14"/>
        <v>ЩР-ЭK.1.03.1</v>
      </c>
      <c r="E101" s="80" t="s">
        <v>280</v>
      </c>
      <c r="F101" s="74">
        <f t="shared" ca="1" si="11"/>
        <v>18</v>
      </c>
      <c r="G101" s="74">
        <f t="shared" si="15"/>
        <v>10</v>
      </c>
      <c r="H101" s="80" t="s">
        <v>273</v>
      </c>
      <c r="I101" s="74">
        <f t="shared" si="12"/>
        <v>1.5</v>
      </c>
      <c r="J101" s="74">
        <f t="shared" si="16"/>
        <v>1.5</v>
      </c>
      <c r="K101" s="80" t="s">
        <v>281</v>
      </c>
      <c r="L101" s="74">
        <f t="shared" si="17"/>
        <v>1.7500000000000002E-2</v>
      </c>
      <c r="M101" s="74">
        <f t="shared" ca="1" si="18"/>
        <v>0.42000000000000004</v>
      </c>
      <c r="N101" s="74">
        <f ca="1">VLOOKUP(B101,$C$7:$T99,13,FALSE)</f>
        <v>0.22750000000000004</v>
      </c>
      <c r="O101" s="74">
        <f t="shared" ca="1" si="19"/>
        <v>0.43750000000000006</v>
      </c>
      <c r="P101" s="74">
        <f t="shared" ca="1" si="20"/>
        <v>502.85714285714278</v>
      </c>
      <c r="Q101" s="74">
        <f t="shared" ca="1" si="21"/>
        <v>4.3750000000000004E-2</v>
      </c>
      <c r="R101" s="74">
        <f t="shared" si="22"/>
        <v>6000</v>
      </c>
      <c r="S101" s="74" t="str">
        <f t="shared" ca="1" si="23"/>
        <v>tср&lt;0.4с</v>
      </c>
      <c r="T101" s="74">
        <f t="shared" si="24"/>
        <v>100</v>
      </c>
    </row>
    <row r="102" spans="2:20" x14ac:dyDescent="0.25">
      <c r="B102" s="74" t="str">
        <f t="shared" ca="1" si="13"/>
        <v>ЩР</v>
      </c>
      <c r="C102" s="78" t="str">
        <f>Кабельный_журнал!P68</f>
        <v>ЭK.1.04.1</v>
      </c>
      <c r="D102" s="74" t="str">
        <f t="shared" ca="1" si="14"/>
        <v>ЩР-ЭK.1.04.1</v>
      </c>
      <c r="E102" s="80" t="s">
        <v>280</v>
      </c>
      <c r="F102" s="74">
        <f t="shared" ca="1" si="11"/>
        <v>25</v>
      </c>
      <c r="G102" s="74">
        <f t="shared" si="15"/>
        <v>10</v>
      </c>
      <c r="H102" s="80" t="s">
        <v>273</v>
      </c>
      <c r="I102" s="74">
        <f t="shared" si="12"/>
        <v>1.5</v>
      </c>
      <c r="J102" s="74">
        <f t="shared" si="16"/>
        <v>1.5</v>
      </c>
      <c r="K102" s="80" t="s">
        <v>281</v>
      </c>
      <c r="L102" s="74">
        <f t="shared" si="17"/>
        <v>1.7500000000000002E-2</v>
      </c>
      <c r="M102" s="74">
        <f t="shared" ca="1" si="18"/>
        <v>0.58333333333333337</v>
      </c>
      <c r="N102" s="74">
        <f ca="1">VLOOKUP(B102,$C$7:$T100,13,FALSE)</f>
        <v>0.22750000000000004</v>
      </c>
      <c r="O102" s="74">
        <f t="shared" ca="1" si="19"/>
        <v>0.60083333333333333</v>
      </c>
      <c r="P102" s="74">
        <f t="shared" ca="1" si="20"/>
        <v>366.15811373092924</v>
      </c>
      <c r="Q102" s="74">
        <f t="shared" ca="1" si="21"/>
        <v>6.0083333333333336E-2</v>
      </c>
      <c r="R102" s="74">
        <f t="shared" si="22"/>
        <v>6000</v>
      </c>
      <c r="S102" s="74" t="str">
        <f t="shared" ca="1" si="23"/>
        <v>tср&lt;0.4с</v>
      </c>
      <c r="T102" s="74">
        <f t="shared" si="24"/>
        <v>100</v>
      </c>
    </row>
    <row r="103" spans="2:20" x14ac:dyDescent="0.25">
      <c r="B103" s="74" t="str">
        <f t="shared" ca="1" si="13"/>
        <v>ЩР</v>
      </c>
      <c r="C103" s="78" t="str">
        <f>Кабельный_журнал!P69</f>
        <v>ЭK.1.11.1</v>
      </c>
      <c r="D103" s="74" t="str">
        <f t="shared" ca="1" si="14"/>
        <v>ЩР-ЭK.1.11.1</v>
      </c>
      <c r="E103" s="80" t="s">
        <v>280</v>
      </c>
      <c r="F103" s="74">
        <f t="shared" ref="F103:F166" ca="1" si="25">VLOOKUP(C103,Кабельный_журнал,8,FALSE)</f>
        <v>23</v>
      </c>
      <c r="G103" s="74">
        <f t="shared" ref="G103:G166" si="26">VLOOKUP(C103,Исходные_данные,21,FALSE)</f>
        <v>10</v>
      </c>
      <c r="H103" s="80" t="s">
        <v>273</v>
      </c>
      <c r="I103" s="74">
        <f t="shared" ref="I103:I166" si="27">VLOOKUP(C103,Исходные_данные,22,FALSE)</f>
        <v>1.5</v>
      </c>
      <c r="J103" s="74">
        <f t="shared" si="16"/>
        <v>1.5</v>
      </c>
      <c r="K103" s="80" t="s">
        <v>281</v>
      </c>
      <c r="L103" s="74">
        <f t="shared" si="17"/>
        <v>1.7500000000000002E-2</v>
      </c>
      <c r="M103" s="74">
        <f t="shared" ca="1" si="18"/>
        <v>0.53666666666666663</v>
      </c>
      <c r="N103" s="74">
        <f ca="1">VLOOKUP(B103,$C$7:$T101,13,FALSE)</f>
        <v>0.22750000000000004</v>
      </c>
      <c r="O103" s="74">
        <f t="shared" ca="1" si="19"/>
        <v>0.55416666666666659</v>
      </c>
      <c r="P103" s="74">
        <f t="shared" ca="1" si="20"/>
        <v>396.99248120300757</v>
      </c>
      <c r="Q103" s="74">
        <f t="shared" ca="1" si="21"/>
        <v>5.5416666666666656E-2</v>
      </c>
      <c r="R103" s="74">
        <f t="shared" si="22"/>
        <v>6000</v>
      </c>
      <c r="S103" s="74" t="str">
        <f t="shared" ca="1" si="23"/>
        <v>tср&lt;0.4с</v>
      </c>
      <c r="T103" s="74">
        <f t="shared" si="24"/>
        <v>100</v>
      </c>
    </row>
    <row r="104" spans="2:20" x14ac:dyDescent="0.25">
      <c r="B104" s="74" t="str">
        <f t="shared" ref="B104:B167" ca="1" si="28">VLOOKUP(C104,Кабельный_журнал,2,FALSE)</f>
        <v>ЩР</v>
      </c>
      <c r="C104" s="78" t="str">
        <f>Кабельный_журнал!P70</f>
        <v>ЭK.1.05.1</v>
      </c>
      <c r="D104" s="74" t="str">
        <f t="shared" ref="D104:D167" ca="1" si="29">B104&amp;"-"&amp;C104</f>
        <v>ЩР-ЭK.1.05.1</v>
      </c>
      <c r="E104" s="80" t="s">
        <v>280</v>
      </c>
      <c r="F104" s="74">
        <f t="shared" ca="1" si="25"/>
        <v>25</v>
      </c>
      <c r="G104" s="74">
        <f t="shared" si="26"/>
        <v>10</v>
      </c>
      <c r="H104" s="80" t="s">
        <v>273</v>
      </c>
      <c r="I104" s="74">
        <f t="shared" si="27"/>
        <v>1.5</v>
      </c>
      <c r="J104" s="74">
        <f t="shared" ref="J104:J167" si="30">I104</f>
        <v>1.5</v>
      </c>
      <c r="K104" s="80" t="s">
        <v>281</v>
      </c>
      <c r="L104" s="74">
        <f t="shared" ref="L104:L167" si="31">VLOOKUP(K104,$K$2:$L$3,2,FALSE)</f>
        <v>1.7500000000000002E-2</v>
      </c>
      <c r="M104" s="74">
        <f t="shared" ref="M104:M167" ca="1" si="32">L104*F104*(1/I104+1/J104)</f>
        <v>0.58333333333333337</v>
      </c>
      <c r="N104" s="74">
        <f ca="1">VLOOKUP(B104,$C$7:$T102,13,FALSE)</f>
        <v>0.22750000000000004</v>
      </c>
      <c r="O104" s="74">
        <f t="shared" ref="O104:O167" ca="1" si="33">L104+M104</f>
        <v>0.60083333333333333</v>
      </c>
      <c r="P104" s="74">
        <f t="shared" ref="P104:P167" ca="1" si="34">220/O104</f>
        <v>366.15811373092924</v>
      </c>
      <c r="Q104" s="74">
        <f t="shared" ref="Q104:Q167" ca="1" si="35">O104/G104</f>
        <v>6.0083333333333336E-2</v>
      </c>
      <c r="R104" s="74">
        <f t="shared" ref="R104:R167" si="36">VLOOKUP(H104,$W$2:$Y$12,3,FALSE)</f>
        <v>6000</v>
      </c>
      <c r="S104" s="74" t="str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  <v>tср&lt;0.4с</v>
      </c>
      <c r="T104" s="74">
        <f t="shared" ref="T104:T167" si="38">G104*VLOOKUP(H104,$W$2:$Y$12,2,FALSE)</f>
        <v>100</v>
      </c>
    </row>
    <row r="105" spans="2:20" x14ac:dyDescent="0.25">
      <c r="B105" s="74" t="str">
        <f t="shared" ca="1" si="28"/>
        <v>ЩР</v>
      </c>
      <c r="C105" s="78" t="str">
        <f>Кабельный_журнал!P71</f>
        <v>ЭK.1.15.1</v>
      </c>
      <c r="D105" s="74" t="str">
        <f t="shared" ca="1" si="29"/>
        <v>ЩР-ЭK.1.15.1</v>
      </c>
      <c r="E105" s="80" t="s">
        <v>280</v>
      </c>
      <c r="F105" s="74">
        <f t="shared" ca="1" si="25"/>
        <v>39</v>
      </c>
      <c r="G105" s="74">
        <f t="shared" si="26"/>
        <v>10</v>
      </c>
      <c r="H105" s="80" t="s">
        <v>273</v>
      </c>
      <c r="I105" s="74">
        <f t="shared" si="27"/>
        <v>1.5</v>
      </c>
      <c r="J105" s="74">
        <f t="shared" si="30"/>
        <v>1.5</v>
      </c>
      <c r="K105" s="80" t="s">
        <v>281</v>
      </c>
      <c r="L105" s="74">
        <f t="shared" si="31"/>
        <v>1.7500000000000002E-2</v>
      </c>
      <c r="M105" s="74">
        <f t="shared" ca="1" si="32"/>
        <v>0.91000000000000014</v>
      </c>
      <c r="N105" s="74">
        <f ca="1">VLOOKUP(B105,$C$7:$T103,13,FALSE)</f>
        <v>0.22750000000000004</v>
      </c>
      <c r="O105" s="74">
        <f t="shared" ca="1" si="33"/>
        <v>0.9275000000000001</v>
      </c>
      <c r="P105" s="74">
        <f t="shared" ca="1" si="34"/>
        <v>237.19676549865227</v>
      </c>
      <c r="Q105" s="74">
        <f t="shared" ca="1" si="35"/>
        <v>9.2750000000000013E-2</v>
      </c>
      <c r="R105" s="74">
        <f t="shared" si="36"/>
        <v>6000</v>
      </c>
      <c r="S105" s="74" t="str">
        <f t="shared" ca="1" si="37"/>
        <v>tср&lt;0.4с</v>
      </c>
      <c r="T105" s="74">
        <f t="shared" si="38"/>
        <v>100</v>
      </c>
    </row>
    <row r="106" spans="2:20" x14ac:dyDescent="0.25">
      <c r="B106" s="74" t="str">
        <f t="shared" ca="1" si="28"/>
        <v>ЩР</v>
      </c>
      <c r="C106" s="78" t="str">
        <f>Кабельный_журнал!P72</f>
        <v>ЭK.1.17.1</v>
      </c>
      <c r="D106" s="74" t="str">
        <f t="shared" ca="1" si="29"/>
        <v>ЩР-ЭK.1.17.1</v>
      </c>
      <c r="E106" s="80" t="s">
        <v>280</v>
      </c>
      <c r="F106" s="74">
        <f t="shared" ca="1" si="25"/>
        <v>45</v>
      </c>
      <c r="G106" s="74">
        <f t="shared" si="26"/>
        <v>10</v>
      </c>
      <c r="H106" s="80" t="s">
        <v>273</v>
      </c>
      <c r="I106" s="74">
        <f t="shared" si="27"/>
        <v>1.5</v>
      </c>
      <c r="J106" s="74">
        <f t="shared" si="30"/>
        <v>1.5</v>
      </c>
      <c r="K106" s="80" t="s">
        <v>281</v>
      </c>
      <c r="L106" s="74">
        <f t="shared" si="31"/>
        <v>1.7500000000000002E-2</v>
      </c>
      <c r="M106" s="74">
        <f t="shared" ca="1" si="32"/>
        <v>1.05</v>
      </c>
      <c r="N106" s="74">
        <f ca="1">VLOOKUP(B106,$C$7:$T104,13,FALSE)</f>
        <v>0.22750000000000004</v>
      </c>
      <c r="O106" s="74">
        <f t="shared" ca="1" si="33"/>
        <v>1.0675000000000001</v>
      </c>
      <c r="P106" s="74">
        <f t="shared" ca="1" si="34"/>
        <v>206.08899297423886</v>
      </c>
      <c r="Q106" s="74">
        <f t="shared" ca="1" si="35"/>
        <v>0.10675000000000001</v>
      </c>
      <c r="R106" s="74">
        <f t="shared" si="36"/>
        <v>6000</v>
      </c>
      <c r="S106" s="74" t="str">
        <f t="shared" ca="1" si="37"/>
        <v>tср&lt;0.4с</v>
      </c>
      <c r="T106" s="74">
        <f t="shared" si="38"/>
        <v>100</v>
      </c>
    </row>
    <row r="107" spans="2:20" x14ac:dyDescent="0.25">
      <c r="B107" s="74" t="str">
        <f t="shared" ca="1" si="28"/>
        <v>ЩР</v>
      </c>
      <c r="C107" s="78" t="str">
        <f>Кабельный_журнал!P73</f>
        <v>TE-O.1.05.1(К1)</v>
      </c>
      <c r="D107" s="74" t="str">
        <f t="shared" ca="1" si="29"/>
        <v>ЩР-TE-O.1.05.1(К1)</v>
      </c>
      <c r="E107" s="80" t="s">
        <v>280</v>
      </c>
      <c r="F107" s="74">
        <f t="shared" ca="1" si="25"/>
        <v>25</v>
      </c>
      <c r="G107" s="74">
        <f t="shared" si="26"/>
        <v>6</v>
      </c>
      <c r="H107" s="80" t="s">
        <v>273</v>
      </c>
      <c r="I107" s="74">
        <f t="shared" si="27"/>
        <v>0.75</v>
      </c>
      <c r="J107" s="74">
        <f t="shared" si="30"/>
        <v>0.75</v>
      </c>
      <c r="K107" s="80" t="s">
        <v>281</v>
      </c>
      <c r="L107" s="74">
        <f t="shared" si="31"/>
        <v>1.7500000000000002E-2</v>
      </c>
      <c r="M107" s="74">
        <f t="shared" ca="1" si="32"/>
        <v>1.1666666666666667</v>
      </c>
      <c r="N107" s="74">
        <f ca="1">VLOOKUP(B107,$C$7:$T105,13,FALSE)</f>
        <v>0.22750000000000004</v>
      </c>
      <c r="O107" s="74">
        <f t="shared" ca="1" si="33"/>
        <v>1.1841666666666668</v>
      </c>
      <c r="P107" s="74">
        <f t="shared" ca="1" si="34"/>
        <v>185.78465869106262</v>
      </c>
      <c r="Q107" s="74">
        <f t="shared" ca="1" si="35"/>
        <v>0.19736111111111113</v>
      </c>
      <c r="R107" s="74">
        <f t="shared" si="36"/>
        <v>6000</v>
      </c>
      <c r="S107" s="74" t="str">
        <f t="shared" ca="1" si="37"/>
        <v>tср&lt;0.4с</v>
      </c>
      <c r="T107" s="74">
        <f t="shared" si="38"/>
        <v>60</v>
      </c>
    </row>
    <row r="108" spans="2:20" x14ac:dyDescent="0.25">
      <c r="B108" s="74" t="str">
        <f t="shared" ca="1" si="28"/>
        <v>ЩР</v>
      </c>
      <c r="C108" s="78" t="str">
        <f>Кабельный_журнал!P74</f>
        <v>TE-O.1.05.1(К1)</v>
      </c>
      <c r="D108" s="74" t="str">
        <f t="shared" ca="1" si="29"/>
        <v>ЩР-TE-O.1.05.1(К1)</v>
      </c>
      <c r="E108" s="80" t="s">
        <v>280</v>
      </c>
      <c r="F108" s="74">
        <f t="shared" ca="1" si="25"/>
        <v>25</v>
      </c>
      <c r="G108" s="74">
        <f t="shared" si="26"/>
        <v>6</v>
      </c>
      <c r="H108" s="80" t="s">
        <v>273</v>
      </c>
      <c r="I108" s="74">
        <f t="shared" si="27"/>
        <v>0.75</v>
      </c>
      <c r="J108" s="74">
        <f t="shared" si="30"/>
        <v>0.75</v>
      </c>
      <c r="K108" s="80" t="s">
        <v>281</v>
      </c>
      <c r="L108" s="74">
        <f t="shared" si="31"/>
        <v>1.7500000000000002E-2</v>
      </c>
      <c r="M108" s="74">
        <f t="shared" ca="1" si="32"/>
        <v>1.1666666666666667</v>
      </c>
      <c r="N108" s="74">
        <f ca="1">VLOOKUP(B108,$C$7:$T106,13,FALSE)</f>
        <v>0.22750000000000004</v>
      </c>
      <c r="O108" s="74">
        <f t="shared" ca="1" si="33"/>
        <v>1.1841666666666668</v>
      </c>
      <c r="P108" s="74">
        <f t="shared" ca="1" si="34"/>
        <v>185.78465869106262</v>
      </c>
      <c r="Q108" s="74">
        <f t="shared" ca="1" si="35"/>
        <v>0.19736111111111113</v>
      </c>
      <c r="R108" s="74">
        <f t="shared" si="36"/>
        <v>6000</v>
      </c>
      <c r="S108" s="74" t="str">
        <f t="shared" ca="1" si="37"/>
        <v>tср&lt;0.4с</v>
      </c>
      <c r="T108" s="74">
        <f t="shared" si="38"/>
        <v>60</v>
      </c>
    </row>
    <row r="109" spans="2:20" x14ac:dyDescent="0.25">
      <c r="B109" s="74" t="str">
        <f t="shared" ca="1" si="28"/>
        <v>ЩР</v>
      </c>
      <c r="C109" s="78" t="str">
        <f>Кабельный_журнал!P75</f>
        <v>TE-O.1.05.1(К1)</v>
      </c>
      <c r="D109" s="74" t="str">
        <f t="shared" ca="1" si="29"/>
        <v>ЩР-TE-O.1.05.1(К1)</v>
      </c>
      <c r="E109" s="80" t="s">
        <v>280</v>
      </c>
      <c r="F109" s="74">
        <f t="shared" ca="1" si="25"/>
        <v>25</v>
      </c>
      <c r="G109" s="74">
        <f t="shared" si="26"/>
        <v>6</v>
      </c>
      <c r="H109" s="80" t="s">
        <v>273</v>
      </c>
      <c r="I109" s="74">
        <f t="shared" si="27"/>
        <v>0.75</v>
      </c>
      <c r="J109" s="74">
        <f t="shared" si="30"/>
        <v>0.75</v>
      </c>
      <c r="K109" s="80" t="s">
        <v>281</v>
      </c>
      <c r="L109" s="74">
        <f t="shared" si="31"/>
        <v>1.7500000000000002E-2</v>
      </c>
      <c r="M109" s="74">
        <f t="shared" ca="1" si="32"/>
        <v>1.1666666666666667</v>
      </c>
      <c r="N109" s="74">
        <f ca="1">VLOOKUP(B109,$C$7:$T107,13,FALSE)</f>
        <v>0.22750000000000004</v>
      </c>
      <c r="O109" s="74">
        <f t="shared" ca="1" si="33"/>
        <v>1.1841666666666668</v>
      </c>
      <c r="P109" s="74">
        <f t="shared" ca="1" si="34"/>
        <v>185.78465869106262</v>
      </c>
      <c r="Q109" s="74">
        <f t="shared" ca="1" si="35"/>
        <v>0.19736111111111113</v>
      </c>
      <c r="R109" s="74">
        <f t="shared" si="36"/>
        <v>6000</v>
      </c>
      <c r="S109" s="74" t="str">
        <f t="shared" ca="1" si="37"/>
        <v>tср&lt;0.4с</v>
      </c>
      <c r="T109" s="74">
        <f t="shared" si="38"/>
        <v>60</v>
      </c>
    </row>
    <row r="110" spans="2:20" x14ac:dyDescent="0.25">
      <c r="B110" s="74" t="str">
        <f t="shared" ca="1" si="28"/>
        <v>ЩР</v>
      </c>
      <c r="C110" s="78" t="str">
        <f>Кабельный_журнал!P76</f>
        <v>TE-O.1.05.2(К2)</v>
      </c>
      <c r="D110" s="74" t="str">
        <f t="shared" ca="1" si="29"/>
        <v>ЩР-TE-O.1.05.2(К2)</v>
      </c>
      <c r="E110" s="80" t="s">
        <v>280</v>
      </c>
      <c r="F110" s="74">
        <f t="shared" ca="1" si="25"/>
        <v>25</v>
      </c>
      <c r="G110" s="74">
        <f t="shared" si="26"/>
        <v>6</v>
      </c>
      <c r="H110" s="80" t="s">
        <v>273</v>
      </c>
      <c r="I110" s="74">
        <f t="shared" si="27"/>
        <v>0.75</v>
      </c>
      <c r="J110" s="74">
        <f t="shared" si="30"/>
        <v>0.75</v>
      </c>
      <c r="K110" s="80" t="s">
        <v>281</v>
      </c>
      <c r="L110" s="74">
        <f t="shared" si="31"/>
        <v>1.7500000000000002E-2</v>
      </c>
      <c r="M110" s="74">
        <f t="shared" ca="1" si="32"/>
        <v>1.1666666666666667</v>
      </c>
      <c r="N110" s="74">
        <f ca="1">VLOOKUP(B110,$C$7:$T108,13,FALSE)</f>
        <v>0.22750000000000004</v>
      </c>
      <c r="O110" s="74">
        <f t="shared" ca="1" si="33"/>
        <v>1.1841666666666668</v>
      </c>
      <c r="P110" s="74">
        <f t="shared" ca="1" si="34"/>
        <v>185.78465869106262</v>
      </c>
      <c r="Q110" s="74">
        <f t="shared" ca="1" si="35"/>
        <v>0.19736111111111113</v>
      </c>
      <c r="R110" s="74">
        <f t="shared" si="36"/>
        <v>6000</v>
      </c>
      <c r="S110" s="74" t="str">
        <f t="shared" ca="1" si="37"/>
        <v>tср&lt;0.4с</v>
      </c>
      <c r="T110" s="74">
        <f t="shared" si="38"/>
        <v>60</v>
      </c>
    </row>
    <row r="111" spans="2:20" x14ac:dyDescent="0.25">
      <c r="B111" s="74" t="str">
        <f t="shared" ca="1" si="28"/>
        <v>ЩР</v>
      </c>
      <c r="C111" s="78" t="str">
        <f>Кабельный_журнал!P77</f>
        <v>TE-O.1.15.1(К3)</v>
      </c>
      <c r="D111" s="74" t="str">
        <f t="shared" ca="1" si="29"/>
        <v>ЩР-TE-O.1.15.1(К3)</v>
      </c>
      <c r="E111" s="80" t="s">
        <v>280</v>
      </c>
      <c r="F111" s="74">
        <f t="shared" ca="1" si="25"/>
        <v>35</v>
      </c>
      <c r="G111" s="74">
        <f t="shared" si="26"/>
        <v>6</v>
      </c>
      <c r="H111" s="80" t="s">
        <v>273</v>
      </c>
      <c r="I111" s="74">
        <f t="shared" si="27"/>
        <v>0.75</v>
      </c>
      <c r="J111" s="74">
        <f t="shared" si="30"/>
        <v>0.75</v>
      </c>
      <c r="K111" s="80" t="s">
        <v>281</v>
      </c>
      <c r="L111" s="74">
        <f t="shared" si="31"/>
        <v>1.7500000000000002E-2</v>
      </c>
      <c r="M111" s="74">
        <f t="shared" ca="1" si="32"/>
        <v>1.6333333333333333</v>
      </c>
      <c r="N111" s="74">
        <f ca="1">VLOOKUP(B111,$C$7:$T109,13,FALSE)</f>
        <v>0.22750000000000004</v>
      </c>
      <c r="O111" s="74">
        <f t="shared" ca="1" si="33"/>
        <v>1.6508333333333334</v>
      </c>
      <c r="P111" s="74">
        <f t="shared" ca="1" si="34"/>
        <v>133.26602725896012</v>
      </c>
      <c r="Q111" s="74">
        <f t="shared" ca="1" si="35"/>
        <v>0.27513888888888888</v>
      </c>
      <c r="R111" s="74">
        <f t="shared" si="36"/>
        <v>6000</v>
      </c>
      <c r="S111" s="74" t="str">
        <f t="shared" ca="1" si="37"/>
        <v>tср&lt;0.4с</v>
      </c>
      <c r="T111" s="74">
        <f t="shared" si="38"/>
        <v>60</v>
      </c>
    </row>
    <row r="112" spans="2:20" x14ac:dyDescent="0.25">
      <c r="B112" s="74" t="str">
        <f t="shared" ca="1" si="28"/>
        <v>ЩР</v>
      </c>
      <c r="C112" s="78" t="str">
        <f>Кабельный_журнал!P78</f>
        <v>TE-O.1.15.1(К3)</v>
      </c>
      <c r="D112" s="74" t="str">
        <f t="shared" ca="1" si="29"/>
        <v>ЩР-TE-O.1.15.1(К3)</v>
      </c>
      <c r="E112" s="80" t="s">
        <v>280</v>
      </c>
      <c r="F112" s="74">
        <f t="shared" ca="1" si="25"/>
        <v>35</v>
      </c>
      <c r="G112" s="74">
        <f t="shared" si="26"/>
        <v>6</v>
      </c>
      <c r="H112" s="80" t="s">
        <v>273</v>
      </c>
      <c r="I112" s="74">
        <f t="shared" si="27"/>
        <v>0.75</v>
      </c>
      <c r="J112" s="74">
        <f t="shared" si="30"/>
        <v>0.75</v>
      </c>
      <c r="K112" s="80" t="s">
        <v>281</v>
      </c>
      <c r="L112" s="74">
        <f t="shared" si="31"/>
        <v>1.7500000000000002E-2</v>
      </c>
      <c r="M112" s="74">
        <f t="shared" ca="1" si="32"/>
        <v>1.6333333333333333</v>
      </c>
      <c r="N112" s="74">
        <f ca="1">VLOOKUP(B112,$C$7:$T110,13,FALSE)</f>
        <v>0.22750000000000004</v>
      </c>
      <c r="O112" s="74">
        <f t="shared" ca="1" si="33"/>
        <v>1.6508333333333334</v>
      </c>
      <c r="P112" s="74">
        <f t="shared" ca="1" si="34"/>
        <v>133.26602725896012</v>
      </c>
      <c r="Q112" s="74">
        <f t="shared" ca="1" si="35"/>
        <v>0.27513888888888888</v>
      </c>
      <c r="R112" s="74">
        <f t="shared" si="36"/>
        <v>6000</v>
      </c>
      <c r="S112" s="74" t="str">
        <f t="shared" ca="1" si="37"/>
        <v>tср&lt;0.4с</v>
      </c>
      <c r="T112" s="74">
        <f t="shared" si="38"/>
        <v>60</v>
      </c>
    </row>
    <row r="113" spans="2:20" x14ac:dyDescent="0.25">
      <c r="B113" s="74" t="str">
        <f t="shared" ca="1" si="28"/>
        <v>ЩР</v>
      </c>
      <c r="C113" s="78" t="str">
        <f>Кабельный_журнал!P79</f>
        <v>TE-O.1.15.1(К3)</v>
      </c>
      <c r="D113" s="74" t="str">
        <f t="shared" ca="1" si="29"/>
        <v>ЩР-TE-O.1.15.1(К3)</v>
      </c>
      <c r="E113" s="80" t="s">
        <v>280</v>
      </c>
      <c r="F113" s="74">
        <f t="shared" ca="1" si="25"/>
        <v>35</v>
      </c>
      <c r="G113" s="74">
        <f t="shared" si="26"/>
        <v>6</v>
      </c>
      <c r="H113" s="80" t="s">
        <v>273</v>
      </c>
      <c r="I113" s="74">
        <f t="shared" si="27"/>
        <v>0.75</v>
      </c>
      <c r="J113" s="74">
        <f t="shared" si="30"/>
        <v>0.75</v>
      </c>
      <c r="K113" s="80" t="s">
        <v>281</v>
      </c>
      <c r="L113" s="74">
        <f t="shared" si="31"/>
        <v>1.7500000000000002E-2</v>
      </c>
      <c r="M113" s="74">
        <f t="shared" ca="1" si="32"/>
        <v>1.6333333333333333</v>
      </c>
      <c r="N113" s="74">
        <f ca="1">VLOOKUP(B113,$C$7:$T111,13,FALSE)</f>
        <v>0.22750000000000004</v>
      </c>
      <c r="O113" s="74">
        <f t="shared" ca="1" si="33"/>
        <v>1.6508333333333334</v>
      </c>
      <c r="P113" s="74">
        <f t="shared" ca="1" si="34"/>
        <v>133.26602725896012</v>
      </c>
      <c r="Q113" s="74">
        <f t="shared" ca="1" si="35"/>
        <v>0.27513888888888888</v>
      </c>
      <c r="R113" s="74">
        <f t="shared" si="36"/>
        <v>6000</v>
      </c>
      <c r="S113" s="74" t="str">
        <f t="shared" ca="1" si="37"/>
        <v>tср&lt;0.4с</v>
      </c>
      <c r="T113" s="74">
        <f t="shared" si="38"/>
        <v>60</v>
      </c>
    </row>
    <row r="114" spans="2:20" x14ac:dyDescent="0.25">
      <c r="B114" s="74" t="str">
        <f t="shared" ca="1" si="28"/>
        <v>ЩР</v>
      </c>
      <c r="C114" s="78" t="str">
        <f>Кабельный_журнал!P80</f>
        <v>TE-ТП.1.05.1(К4)</v>
      </c>
      <c r="D114" s="74" t="str">
        <f t="shared" ca="1" si="29"/>
        <v>ЩР-TE-ТП.1.05.1(К4)</v>
      </c>
      <c r="E114" s="80" t="s">
        <v>280</v>
      </c>
      <c r="F114" s="74">
        <f t="shared" ca="1" si="25"/>
        <v>25</v>
      </c>
      <c r="G114" s="74">
        <f t="shared" si="26"/>
        <v>6</v>
      </c>
      <c r="H114" s="80" t="s">
        <v>273</v>
      </c>
      <c r="I114" s="74">
        <f t="shared" si="27"/>
        <v>0.75</v>
      </c>
      <c r="J114" s="74">
        <f t="shared" si="30"/>
        <v>0.75</v>
      </c>
      <c r="K114" s="80" t="s">
        <v>281</v>
      </c>
      <c r="L114" s="74">
        <f t="shared" si="31"/>
        <v>1.7500000000000002E-2</v>
      </c>
      <c r="M114" s="74">
        <f t="shared" ca="1" si="32"/>
        <v>1.1666666666666667</v>
      </c>
      <c r="N114" s="74">
        <f ca="1">VLOOKUP(B114,$C$7:$T112,13,FALSE)</f>
        <v>0.22750000000000004</v>
      </c>
      <c r="O114" s="74">
        <f t="shared" ca="1" si="33"/>
        <v>1.1841666666666668</v>
      </c>
      <c r="P114" s="74">
        <f t="shared" ca="1" si="34"/>
        <v>185.78465869106262</v>
      </c>
      <c r="Q114" s="74">
        <f t="shared" ca="1" si="35"/>
        <v>0.19736111111111113</v>
      </c>
      <c r="R114" s="74">
        <f t="shared" si="36"/>
        <v>6000</v>
      </c>
      <c r="S114" s="74" t="str">
        <f t="shared" ca="1" si="37"/>
        <v>tср&lt;0.4с</v>
      </c>
      <c r="T114" s="74">
        <f t="shared" si="38"/>
        <v>60</v>
      </c>
    </row>
    <row r="115" spans="2:20" x14ac:dyDescent="0.25">
      <c r="B115" s="74" t="str">
        <f t="shared" ca="1" si="28"/>
        <v>ЩР</v>
      </c>
      <c r="C115" s="78" t="str">
        <f>Кабельный_журнал!P81</f>
        <v>TE-ТП.1.05.1(К4)</v>
      </c>
      <c r="D115" s="74" t="str">
        <f t="shared" ca="1" si="29"/>
        <v>ЩР-TE-ТП.1.05.1(К4)</v>
      </c>
      <c r="E115" s="80" t="s">
        <v>280</v>
      </c>
      <c r="F115" s="74">
        <f t="shared" ca="1" si="25"/>
        <v>25</v>
      </c>
      <c r="G115" s="74">
        <f t="shared" si="26"/>
        <v>6</v>
      </c>
      <c r="H115" s="80" t="s">
        <v>273</v>
      </c>
      <c r="I115" s="74">
        <f t="shared" si="27"/>
        <v>0.75</v>
      </c>
      <c r="J115" s="74">
        <f t="shared" si="30"/>
        <v>0.75</v>
      </c>
      <c r="K115" s="80" t="s">
        <v>281</v>
      </c>
      <c r="L115" s="74">
        <f t="shared" si="31"/>
        <v>1.7500000000000002E-2</v>
      </c>
      <c r="M115" s="74">
        <f t="shared" ca="1" si="32"/>
        <v>1.1666666666666667</v>
      </c>
      <c r="N115" s="74">
        <f ca="1">VLOOKUP(B115,$C$7:$T113,13,FALSE)</f>
        <v>0.22750000000000004</v>
      </c>
      <c r="O115" s="74">
        <f t="shared" ca="1" si="33"/>
        <v>1.1841666666666668</v>
      </c>
      <c r="P115" s="74">
        <f t="shared" ca="1" si="34"/>
        <v>185.78465869106262</v>
      </c>
      <c r="Q115" s="74">
        <f t="shared" ca="1" si="35"/>
        <v>0.19736111111111113</v>
      </c>
      <c r="R115" s="74">
        <f t="shared" si="36"/>
        <v>6000</v>
      </c>
      <c r="S115" s="74" t="str">
        <f t="shared" ca="1" si="37"/>
        <v>tср&lt;0.4с</v>
      </c>
      <c r="T115" s="74">
        <f t="shared" si="38"/>
        <v>60</v>
      </c>
    </row>
    <row r="116" spans="2:20" x14ac:dyDescent="0.25">
      <c r="B116" s="74" t="str">
        <f t="shared" ca="1" si="28"/>
        <v>ЩР</v>
      </c>
      <c r="C116" s="78" t="str">
        <f>Кабельный_журнал!P82</f>
        <v>TE-ТП.1.05.1(К4)</v>
      </c>
      <c r="D116" s="74" t="str">
        <f t="shared" ca="1" si="29"/>
        <v>ЩР-TE-ТП.1.05.1(К4)</v>
      </c>
      <c r="E116" s="80" t="s">
        <v>280</v>
      </c>
      <c r="F116" s="74">
        <f t="shared" ca="1" si="25"/>
        <v>25</v>
      </c>
      <c r="G116" s="74">
        <f t="shared" si="26"/>
        <v>6</v>
      </c>
      <c r="H116" s="80" t="s">
        <v>273</v>
      </c>
      <c r="I116" s="74">
        <f t="shared" si="27"/>
        <v>0.75</v>
      </c>
      <c r="J116" s="74">
        <f t="shared" si="30"/>
        <v>0.75</v>
      </c>
      <c r="K116" s="80" t="s">
        <v>281</v>
      </c>
      <c r="L116" s="74">
        <f t="shared" si="31"/>
        <v>1.7500000000000002E-2</v>
      </c>
      <c r="M116" s="74">
        <f t="shared" ca="1" si="32"/>
        <v>1.1666666666666667</v>
      </c>
      <c r="N116" s="74">
        <f ca="1">VLOOKUP(B116,$C$7:$T114,13,FALSE)</f>
        <v>0.22750000000000004</v>
      </c>
      <c r="O116" s="74">
        <f t="shared" ca="1" si="33"/>
        <v>1.1841666666666668</v>
      </c>
      <c r="P116" s="74">
        <f t="shared" ca="1" si="34"/>
        <v>185.78465869106262</v>
      </c>
      <c r="Q116" s="74">
        <f t="shared" ca="1" si="35"/>
        <v>0.19736111111111113</v>
      </c>
      <c r="R116" s="74">
        <f t="shared" si="36"/>
        <v>6000</v>
      </c>
      <c r="S116" s="74" t="str">
        <f t="shared" ca="1" si="37"/>
        <v>tср&lt;0.4с</v>
      </c>
      <c r="T116" s="74">
        <f t="shared" si="38"/>
        <v>60</v>
      </c>
    </row>
    <row r="117" spans="2:20" x14ac:dyDescent="0.25">
      <c r="B117" s="74" t="str">
        <f t="shared" ca="1" si="28"/>
        <v>ЩР</v>
      </c>
      <c r="C117" s="78" t="str">
        <f>Кабельный_журнал!P83</f>
        <v>TE-ТП.1.05.1(К4)</v>
      </c>
      <c r="D117" s="74" t="str">
        <f t="shared" ca="1" si="29"/>
        <v>ЩР-TE-ТП.1.05.1(К4)</v>
      </c>
      <c r="E117" s="80" t="s">
        <v>280</v>
      </c>
      <c r="F117" s="74">
        <f t="shared" ca="1" si="25"/>
        <v>25</v>
      </c>
      <c r="G117" s="74">
        <f t="shared" si="26"/>
        <v>6</v>
      </c>
      <c r="H117" s="80" t="s">
        <v>273</v>
      </c>
      <c r="I117" s="74">
        <f t="shared" si="27"/>
        <v>0.75</v>
      </c>
      <c r="J117" s="74">
        <f t="shared" si="30"/>
        <v>0.75</v>
      </c>
      <c r="K117" s="80" t="s">
        <v>281</v>
      </c>
      <c r="L117" s="74">
        <f t="shared" si="31"/>
        <v>1.7500000000000002E-2</v>
      </c>
      <c r="M117" s="74">
        <f t="shared" ca="1" si="32"/>
        <v>1.1666666666666667</v>
      </c>
      <c r="N117" s="74">
        <f ca="1">VLOOKUP(B117,$C$7:$T115,13,FALSE)</f>
        <v>0.22750000000000004</v>
      </c>
      <c r="O117" s="74">
        <f t="shared" ca="1" si="33"/>
        <v>1.1841666666666668</v>
      </c>
      <c r="P117" s="74">
        <f t="shared" ca="1" si="34"/>
        <v>185.78465869106262</v>
      </c>
      <c r="Q117" s="74">
        <f t="shared" ca="1" si="35"/>
        <v>0.19736111111111113</v>
      </c>
      <c r="R117" s="74">
        <f t="shared" si="36"/>
        <v>6000</v>
      </c>
      <c r="S117" s="74" t="str">
        <f t="shared" ca="1" si="37"/>
        <v>tср&lt;0.4с</v>
      </c>
      <c r="T117" s="74">
        <f t="shared" si="38"/>
        <v>60</v>
      </c>
    </row>
    <row r="118" spans="2:20" x14ac:dyDescent="0.25">
      <c r="B118" s="74" t="str">
        <f t="shared" ca="1" si="28"/>
        <v>ЩР</v>
      </c>
      <c r="C118" s="78" t="str">
        <f>Кабельный_журнал!P84</f>
        <v>TE-ТП.1.05.1(К4)</v>
      </c>
      <c r="D118" s="74" t="str">
        <f t="shared" ca="1" si="29"/>
        <v>ЩР-TE-ТП.1.05.1(К4)</v>
      </c>
      <c r="E118" s="80" t="s">
        <v>280</v>
      </c>
      <c r="F118" s="74">
        <f t="shared" ca="1" si="25"/>
        <v>25</v>
      </c>
      <c r="G118" s="74">
        <f t="shared" si="26"/>
        <v>6</v>
      </c>
      <c r="H118" s="80" t="s">
        <v>273</v>
      </c>
      <c r="I118" s="74">
        <f t="shared" si="27"/>
        <v>0.75</v>
      </c>
      <c r="J118" s="74">
        <f t="shared" si="30"/>
        <v>0.75</v>
      </c>
      <c r="K118" s="80" t="s">
        <v>281</v>
      </c>
      <c r="L118" s="74">
        <f t="shared" si="31"/>
        <v>1.7500000000000002E-2</v>
      </c>
      <c r="M118" s="74">
        <f t="shared" ca="1" si="32"/>
        <v>1.1666666666666667</v>
      </c>
      <c r="N118" s="74">
        <f ca="1">VLOOKUP(B118,$C$7:$T116,13,FALSE)</f>
        <v>0.22750000000000004</v>
      </c>
      <c r="O118" s="74">
        <f t="shared" ca="1" si="33"/>
        <v>1.1841666666666668</v>
      </c>
      <c r="P118" s="74">
        <f t="shared" ca="1" si="34"/>
        <v>185.78465869106262</v>
      </c>
      <c r="Q118" s="74">
        <f t="shared" ca="1" si="35"/>
        <v>0.19736111111111113</v>
      </c>
      <c r="R118" s="74">
        <f t="shared" si="36"/>
        <v>6000</v>
      </c>
      <c r="S118" s="74" t="str">
        <f t="shared" ca="1" si="37"/>
        <v>tср&lt;0.4с</v>
      </c>
      <c r="T118" s="74">
        <f t="shared" si="38"/>
        <v>60</v>
      </c>
    </row>
    <row r="119" spans="2:20" x14ac:dyDescent="0.25">
      <c r="B119" s="74" t="str">
        <f t="shared" ca="1" si="28"/>
        <v>ЩР</v>
      </c>
      <c r="C119" s="78" t="str">
        <f>Кабельный_журнал!P85</f>
        <v>TE-ТП.1.15.1(К5)</v>
      </c>
      <c r="D119" s="74" t="str">
        <f t="shared" ca="1" si="29"/>
        <v>ЩР-TE-ТП.1.15.1(К5)</v>
      </c>
      <c r="E119" s="80" t="s">
        <v>280</v>
      </c>
      <c r="F119" s="74">
        <f t="shared" ca="1" si="25"/>
        <v>37</v>
      </c>
      <c r="G119" s="74">
        <f t="shared" si="26"/>
        <v>6</v>
      </c>
      <c r="H119" s="80" t="s">
        <v>273</v>
      </c>
      <c r="I119" s="74">
        <f t="shared" si="27"/>
        <v>0.75</v>
      </c>
      <c r="J119" s="74">
        <f t="shared" si="30"/>
        <v>0.75</v>
      </c>
      <c r="K119" s="80" t="s">
        <v>281</v>
      </c>
      <c r="L119" s="74">
        <f t="shared" si="31"/>
        <v>1.7500000000000002E-2</v>
      </c>
      <c r="M119" s="74">
        <f t="shared" ca="1" si="32"/>
        <v>1.7266666666666668</v>
      </c>
      <c r="N119" s="74">
        <f ca="1">VLOOKUP(B119,$C$7:$T117,13,FALSE)</f>
        <v>0.22750000000000004</v>
      </c>
      <c r="O119" s="74">
        <f t="shared" ca="1" si="33"/>
        <v>1.7441666666666669</v>
      </c>
      <c r="P119" s="74">
        <f t="shared" ca="1" si="34"/>
        <v>126.13473483038699</v>
      </c>
      <c r="Q119" s="74">
        <f t="shared" ca="1" si="35"/>
        <v>0.29069444444444448</v>
      </c>
      <c r="R119" s="74">
        <f t="shared" si="36"/>
        <v>6000</v>
      </c>
      <c r="S119" s="74" t="str">
        <f t="shared" ca="1" si="37"/>
        <v>tср&lt;0.4с</v>
      </c>
      <c r="T119" s="74">
        <f t="shared" si="38"/>
        <v>60</v>
      </c>
    </row>
    <row r="120" spans="2:20" x14ac:dyDescent="0.25">
      <c r="B120" s="74" t="str">
        <f t="shared" ca="1" si="28"/>
        <v>ЩР</v>
      </c>
      <c r="C120" s="78" t="str">
        <f>Кабельный_журнал!P86</f>
        <v>TE-ТП.1.15.1(К5)</v>
      </c>
      <c r="D120" s="74" t="str">
        <f t="shared" ca="1" si="29"/>
        <v>ЩР-TE-ТП.1.15.1(К5)</v>
      </c>
      <c r="E120" s="80" t="s">
        <v>280</v>
      </c>
      <c r="F120" s="74">
        <f t="shared" ca="1" si="25"/>
        <v>37</v>
      </c>
      <c r="G120" s="74">
        <f t="shared" si="26"/>
        <v>6</v>
      </c>
      <c r="H120" s="80" t="s">
        <v>273</v>
      </c>
      <c r="I120" s="74">
        <f t="shared" si="27"/>
        <v>0.75</v>
      </c>
      <c r="J120" s="74">
        <f t="shared" si="30"/>
        <v>0.75</v>
      </c>
      <c r="K120" s="80" t="s">
        <v>281</v>
      </c>
      <c r="L120" s="74">
        <f t="shared" si="31"/>
        <v>1.7500000000000002E-2</v>
      </c>
      <c r="M120" s="74">
        <f t="shared" ca="1" si="32"/>
        <v>1.7266666666666668</v>
      </c>
      <c r="N120" s="74">
        <f ca="1">VLOOKUP(B120,$C$7:$T118,13,FALSE)</f>
        <v>0.22750000000000004</v>
      </c>
      <c r="O120" s="74">
        <f t="shared" ca="1" si="33"/>
        <v>1.7441666666666669</v>
      </c>
      <c r="P120" s="74">
        <f t="shared" ca="1" si="34"/>
        <v>126.13473483038699</v>
      </c>
      <c r="Q120" s="74">
        <f t="shared" ca="1" si="35"/>
        <v>0.29069444444444448</v>
      </c>
      <c r="R120" s="74">
        <f t="shared" si="36"/>
        <v>6000</v>
      </c>
      <c r="S120" s="74" t="str">
        <f t="shared" ca="1" si="37"/>
        <v>tср&lt;0.4с</v>
      </c>
      <c r="T120" s="74">
        <f t="shared" si="38"/>
        <v>60</v>
      </c>
    </row>
    <row r="121" spans="2:20" x14ac:dyDescent="0.25">
      <c r="B121" s="74" t="str">
        <f t="shared" ca="1" si="28"/>
        <v>ЩР</v>
      </c>
      <c r="C121" s="78" t="str">
        <f>Кабельный_журнал!P87</f>
        <v>TE-ТП.1.15.1(К5)</v>
      </c>
      <c r="D121" s="74" t="str">
        <f t="shared" ca="1" si="29"/>
        <v>ЩР-TE-ТП.1.15.1(К5)</v>
      </c>
      <c r="E121" s="80" t="s">
        <v>280</v>
      </c>
      <c r="F121" s="74">
        <f t="shared" ca="1" si="25"/>
        <v>37</v>
      </c>
      <c r="G121" s="74">
        <f t="shared" si="26"/>
        <v>6</v>
      </c>
      <c r="H121" s="80" t="s">
        <v>273</v>
      </c>
      <c r="I121" s="74">
        <f t="shared" si="27"/>
        <v>0.75</v>
      </c>
      <c r="J121" s="74">
        <f t="shared" si="30"/>
        <v>0.75</v>
      </c>
      <c r="K121" s="80" t="s">
        <v>281</v>
      </c>
      <c r="L121" s="74">
        <f t="shared" si="31"/>
        <v>1.7500000000000002E-2</v>
      </c>
      <c r="M121" s="74">
        <f t="shared" ca="1" si="32"/>
        <v>1.7266666666666668</v>
      </c>
      <c r="N121" s="74">
        <f ca="1">VLOOKUP(B121,$C$7:$T119,13,FALSE)</f>
        <v>0.22750000000000004</v>
      </c>
      <c r="O121" s="74">
        <f t="shared" ca="1" si="33"/>
        <v>1.7441666666666669</v>
      </c>
      <c r="P121" s="74">
        <f t="shared" ca="1" si="34"/>
        <v>126.13473483038699</v>
      </c>
      <c r="Q121" s="74">
        <f t="shared" ca="1" si="35"/>
        <v>0.29069444444444448</v>
      </c>
      <c r="R121" s="74">
        <f t="shared" si="36"/>
        <v>6000</v>
      </c>
      <c r="S121" s="74" t="str">
        <f t="shared" ca="1" si="37"/>
        <v>tср&lt;0.4с</v>
      </c>
      <c r="T121" s="74">
        <f t="shared" si="38"/>
        <v>60</v>
      </c>
    </row>
    <row r="122" spans="2:20" x14ac:dyDescent="0.25">
      <c r="B122" s="74" t="str">
        <f t="shared" ca="1" si="28"/>
        <v>ЩР</v>
      </c>
      <c r="C122" s="78" t="str">
        <f>Кабельный_журнал!P88</f>
        <v>ТП.1.13.1</v>
      </c>
      <c r="D122" s="74" t="str">
        <f t="shared" ca="1" si="29"/>
        <v>ЩР-ТП.1.13.1</v>
      </c>
      <c r="E122" s="80" t="s">
        <v>280</v>
      </c>
      <c r="F122" s="74">
        <f t="shared" ca="1" si="25"/>
        <v>33</v>
      </c>
      <c r="G122" s="74">
        <f t="shared" si="26"/>
        <v>16</v>
      </c>
      <c r="H122" s="80" t="s">
        <v>273</v>
      </c>
      <c r="I122" s="74">
        <f t="shared" si="27"/>
        <v>2.5</v>
      </c>
      <c r="J122" s="74">
        <f t="shared" si="30"/>
        <v>2.5</v>
      </c>
      <c r="K122" s="80" t="s">
        <v>281</v>
      </c>
      <c r="L122" s="74">
        <f t="shared" si="31"/>
        <v>1.7500000000000002E-2</v>
      </c>
      <c r="M122" s="74">
        <f t="shared" ca="1" si="32"/>
        <v>0.46200000000000002</v>
      </c>
      <c r="N122" s="74">
        <f ca="1">VLOOKUP(B122,$C$7:$T120,13,FALSE)</f>
        <v>0.22750000000000004</v>
      </c>
      <c r="O122" s="74">
        <f t="shared" ca="1" si="33"/>
        <v>0.47950000000000004</v>
      </c>
      <c r="P122" s="74">
        <f t="shared" ca="1" si="34"/>
        <v>458.8112617309697</v>
      </c>
      <c r="Q122" s="74">
        <f t="shared" ca="1" si="35"/>
        <v>2.9968750000000002E-2</v>
      </c>
      <c r="R122" s="74">
        <f t="shared" si="36"/>
        <v>6000</v>
      </c>
      <c r="S122" s="74" t="str">
        <f t="shared" ca="1" si="37"/>
        <v>tср&lt;0.4с</v>
      </c>
      <c r="T122" s="74">
        <f t="shared" si="38"/>
        <v>160</v>
      </c>
    </row>
    <row r="123" spans="2:20" x14ac:dyDescent="0.25">
      <c r="B123" s="74" t="str">
        <f t="shared" ca="1" si="28"/>
        <v>ЩР</v>
      </c>
      <c r="C123" s="78" t="str">
        <f>Кабельный_журнал!P89</f>
        <v>ТП.1.21.1</v>
      </c>
      <c r="D123" s="74" t="str">
        <f t="shared" ca="1" si="29"/>
        <v>ЩР-ТП.1.21.1</v>
      </c>
      <c r="E123" s="80" t="s">
        <v>280</v>
      </c>
      <c r="F123" s="74">
        <f t="shared" ca="1" si="25"/>
        <v>34</v>
      </c>
      <c r="G123" s="74">
        <f t="shared" si="26"/>
        <v>16</v>
      </c>
      <c r="H123" s="80" t="s">
        <v>273</v>
      </c>
      <c r="I123" s="74">
        <f t="shared" si="27"/>
        <v>2.5</v>
      </c>
      <c r="J123" s="74">
        <f t="shared" si="30"/>
        <v>2.5</v>
      </c>
      <c r="K123" s="80" t="s">
        <v>281</v>
      </c>
      <c r="L123" s="74">
        <f t="shared" si="31"/>
        <v>1.7500000000000002E-2</v>
      </c>
      <c r="M123" s="74">
        <f t="shared" ca="1" si="32"/>
        <v>0.47600000000000009</v>
      </c>
      <c r="N123" s="74">
        <f ca="1">VLOOKUP(B123,$C$7:$T121,13,FALSE)</f>
        <v>0.22750000000000004</v>
      </c>
      <c r="O123" s="74">
        <f t="shared" ca="1" si="33"/>
        <v>0.49350000000000011</v>
      </c>
      <c r="P123" s="74">
        <f t="shared" ca="1" si="34"/>
        <v>445.79533941236059</v>
      </c>
      <c r="Q123" s="74">
        <f t="shared" ca="1" si="35"/>
        <v>3.0843750000000007E-2</v>
      </c>
      <c r="R123" s="74">
        <f t="shared" si="36"/>
        <v>6000</v>
      </c>
      <c r="S123" s="74" t="str">
        <f t="shared" ca="1" si="37"/>
        <v>tср&lt;0.4с</v>
      </c>
      <c r="T123" s="74">
        <f t="shared" si="38"/>
        <v>160</v>
      </c>
    </row>
    <row r="124" spans="2:20" x14ac:dyDescent="0.25">
      <c r="B124" s="74" t="str">
        <f t="shared" ca="1" si="28"/>
        <v>ЩР</v>
      </c>
      <c r="C124" s="78" t="str">
        <f>Кабельный_журнал!P90</f>
        <v>SH.1.07.1</v>
      </c>
      <c r="D124" s="74" t="str">
        <f t="shared" ca="1" si="29"/>
        <v>ЩР-SH.1.07.1</v>
      </c>
      <c r="E124" s="80" t="s">
        <v>280</v>
      </c>
      <c r="F124" s="74">
        <f t="shared" ca="1" si="25"/>
        <v>27</v>
      </c>
      <c r="G124" s="74">
        <f t="shared" si="26"/>
        <v>10</v>
      </c>
      <c r="H124" s="80" t="s">
        <v>273</v>
      </c>
      <c r="I124" s="74">
        <f t="shared" si="27"/>
        <v>1.5</v>
      </c>
      <c r="J124" s="74">
        <f t="shared" si="30"/>
        <v>1.5</v>
      </c>
      <c r="K124" s="80" t="s">
        <v>281</v>
      </c>
      <c r="L124" s="74">
        <f t="shared" si="31"/>
        <v>1.7500000000000002E-2</v>
      </c>
      <c r="M124" s="74">
        <f t="shared" ca="1" si="32"/>
        <v>0.63</v>
      </c>
      <c r="N124" s="74">
        <f ca="1">VLOOKUP(B124,$C$7:$T122,13,FALSE)</f>
        <v>0.22750000000000004</v>
      </c>
      <c r="O124" s="74">
        <f t="shared" ca="1" si="33"/>
        <v>0.64749999999999996</v>
      </c>
      <c r="P124" s="74">
        <f t="shared" ca="1" si="34"/>
        <v>339.76833976833979</v>
      </c>
      <c r="Q124" s="74">
        <f t="shared" ca="1" si="35"/>
        <v>6.4750000000000002E-2</v>
      </c>
      <c r="R124" s="74">
        <f t="shared" si="36"/>
        <v>6000</v>
      </c>
      <c r="S124" s="74" t="str">
        <f t="shared" ca="1" si="37"/>
        <v>tср&lt;0.4с</v>
      </c>
      <c r="T124" s="74">
        <f t="shared" si="38"/>
        <v>100</v>
      </c>
    </row>
    <row r="125" spans="2:20" x14ac:dyDescent="0.25">
      <c r="B125" s="74" t="str">
        <f t="shared" ca="1" si="28"/>
        <v>ЩР</v>
      </c>
      <c r="C125" s="78" t="str">
        <f>Кабельный_журнал!P91</f>
        <v>SH.1.08.1</v>
      </c>
      <c r="D125" s="74" t="str">
        <f t="shared" ca="1" si="29"/>
        <v>ЩР-SH.1.08.1</v>
      </c>
      <c r="E125" s="80" t="s">
        <v>280</v>
      </c>
      <c r="F125" s="74">
        <f t="shared" ca="1" si="25"/>
        <v>24</v>
      </c>
      <c r="G125" s="74">
        <f t="shared" si="26"/>
        <v>10</v>
      </c>
      <c r="H125" s="80" t="s">
        <v>273</v>
      </c>
      <c r="I125" s="74">
        <f t="shared" si="27"/>
        <v>1.5</v>
      </c>
      <c r="J125" s="74">
        <f t="shared" si="30"/>
        <v>1.5</v>
      </c>
      <c r="K125" s="80" t="s">
        <v>281</v>
      </c>
      <c r="L125" s="74">
        <f t="shared" si="31"/>
        <v>1.7500000000000002E-2</v>
      </c>
      <c r="M125" s="74">
        <f t="shared" ca="1" si="32"/>
        <v>0.56000000000000005</v>
      </c>
      <c r="N125" s="74">
        <f ca="1">VLOOKUP(B125,$C$7:$T123,13,FALSE)</f>
        <v>0.22750000000000004</v>
      </c>
      <c r="O125" s="74">
        <f t="shared" ca="1" si="33"/>
        <v>0.57750000000000001</v>
      </c>
      <c r="P125" s="74">
        <f t="shared" ca="1" si="34"/>
        <v>380.95238095238096</v>
      </c>
      <c r="Q125" s="74">
        <f t="shared" ca="1" si="35"/>
        <v>5.7750000000000003E-2</v>
      </c>
      <c r="R125" s="74">
        <f t="shared" si="36"/>
        <v>6000</v>
      </c>
      <c r="S125" s="74" t="str">
        <f t="shared" ca="1" si="37"/>
        <v>tср&lt;0.4с</v>
      </c>
      <c r="T125" s="74">
        <f t="shared" si="38"/>
        <v>100</v>
      </c>
    </row>
    <row r="126" spans="2:20" x14ac:dyDescent="0.25">
      <c r="B126" s="74" t="str">
        <f t="shared" ca="1" si="28"/>
        <v>ЩР</v>
      </c>
      <c r="C126" s="78" t="str">
        <f>Кабельный_журнал!P92</f>
        <v>SH.1.08.2</v>
      </c>
      <c r="D126" s="74" t="str">
        <f t="shared" ca="1" si="29"/>
        <v>ЩР-SH.1.08.2</v>
      </c>
      <c r="E126" s="80" t="s">
        <v>280</v>
      </c>
      <c r="F126" s="74">
        <f t="shared" ca="1" si="25"/>
        <v>28</v>
      </c>
      <c r="G126" s="74">
        <f t="shared" si="26"/>
        <v>10</v>
      </c>
      <c r="H126" s="80" t="s">
        <v>273</v>
      </c>
      <c r="I126" s="74">
        <f t="shared" si="27"/>
        <v>1.5</v>
      </c>
      <c r="J126" s="74">
        <f t="shared" si="30"/>
        <v>1.5</v>
      </c>
      <c r="K126" s="80" t="s">
        <v>281</v>
      </c>
      <c r="L126" s="74">
        <f t="shared" si="31"/>
        <v>1.7500000000000002E-2</v>
      </c>
      <c r="M126" s="74">
        <f t="shared" ca="1" si="32"/>
        <v>0.65333333333333332</v>
      </c>
      <c r="N126" s="74">
        <f ca="1">VLOOKUP(B126,$C$7:$T124,13,FALSE)</f>
        <v>0.22750000000000004</v>
      </c>
      <c r="O126" s="74">
        <f t="shared" ca="1" si="33"/>
        <v>0.67083333333333328</v>
      </c>
      <c r="P126" s="74">
        <f t="shared" ca="1" si="34"/>
        <v>327.95031055900625</v>
      </c>
      <c r="Q126" s="74">
        <f t="shared" ca="1" si="35"/>
        <v>6.7083333333333328E-2</v>
      </c>
      <c r="R126" s="74">
        <f t="shared" si="36"/>
        <v>6000</v>
      </c>
      <c r="S126" s="74" t="str">
        <f t="shared" ca="1" si="37"/>
        <v>tср&lt;0.4с</v>
      </c>
      <c r="T126" s="74">
        <f t="shared" si="38"/>
        <v>100</v>
      </c>
    </row>
    <row r="127" spans="2:20" x14ac:dyDescent="0.25">
      <c r="B127" s="74" t="str">
        <f t="shared" ca="1" si="28"/>
        <v>ЩР</v>
      </c>
      <c r="C127" s="78" t="str">
        <f>Кабельный_журнал!P93</f>
        <v>SH.1.08.3</v>
      </c>
      <c r="D127" s="74" t="str">
        <f t="shared" ca="1" si="29"/>
        <v>ЩР-SH.1.08.3</v>
      </c>
      <c r="E127" s="80" t="s">
        <v>280</v>
      </c>
      <c r="F127" s="74">
        <f t="shared" ca="1" si="25"/>
        <v>29</v>
      </c>
      <c r="G127" s="74">
        <f t="shared" si="26"/>
        <v>10</v>
      </c>
      <c r="H127" s="80" t="s">
        <v>273</v>
      </c>
      <c r="I127" s="74">
        <f t="shared" si="27"/>
        <v>1.5</v>
      </c>
      <c r="J127" s="74">
        <f t="shared" si="30"/>
        <v>1.5</v>
      </c>
      <c r="K127" s="80" t="s">
        <v>281</v>
      </c>
      <c r="L127" s="74">
        <f t="shared" si="31"/>
        <v>1.7500000000000002E-2</v>
      </c>
      <c r="M127" s="74">
        <f t="shared" ca="1" si="32"/>
        <v>0.67666666666666675</v>
      </c>
      <c r="N127" s="74">
        <f ca="1">VLOOKUP(B127,$C$7:$T125,13,FALSE)</f>
        <v>0.22750000000000004</v>
      </c>
      <c r="O127" s="74">
        <f t="shared" ca="1" si="33"/>
        <v>0.69416666666666671</v>
      </c>
      <c r="P127" s="74">
        <f t="shared" ca="1" si="34"/>
        <v>316.9267707082833</v>
      </c>
      <c r="Q127" s="74">
        <f t="shared" ca="1" si="35"/>
        <v>6.9416666666666668E-2</v>
      </c>
      <c r="R127" s="74">
        <f t="shared" si="36"/>
        <v>6000</v>
      </c>
      <c r="S127" s="74" t="str">
        <f t="shared" ca="1" si="37"/>
        <v>tср&lt;0.4с</v>
      </c>
      <c r="T127" s="74">
        <f t="shared" si="38"/>
        <v>100</v>
      </c>
    </row>
    <row r="128" spans="2:20" x14ac:dyDescent="0.25">
      <c r="B128" s="74" t="str">
        <f t="shared" ca="1" si="28"/>
        <v>ЩР</v>
      </c>
      <c r="C128" s="78" t="str">
        <f>Кабельный_журнал!P94</f>
        <v>SH.1.08.4</v>
      </c>
      <c r="D128" s="74" t="str">
        <f t="shared" ca="1" si="29"/>
        <v>ЩР-SH.1.08.4</v>
      </c>
      <c r="E128" s="80" t="s">
        <v>280</v>
      </c>
      <c r="F128" s="74">
        <f t="shared" ca="1" si="25"/>
        <v>32</v>
      </c>
      <c r="G128" s="74">
        <f t="shared" si="26"/>
        <v>10</v>
      </c>
      <c r="H128" s="80" t="s">
        <v>273</v>
      </c>
      <c r="I128" s="74">
        <f t="shared" si="27"/>
        <v>1.5</v>
      </c>
      <c r="J128" s="74">
        <f t="shared" si="30"/>
        <v>1.5</v>
      </c>
      <c r="K128" s="80" t="s">
        <v>281</v>
      </c>
      <c r="L128" s="74">
        <f t="shared" si="31"/>
        <v>1.7500000000000002E-2</v>
      </c>
      <c r="M128" s="74">
        <f t="shared" ca="1" si="32"/>
        <v>0.7466666666666667</v>
      </c>
      <c r="N128" s="74">
        <f ca="1">VLOOKUP(B128,$C$7:$T126,13,FALSE)</f>
        <v>0.22750000000000004</v>
      </c>
      <c r="O128" s="74">
        <f t="shared" ca="1" si="33"/>
        <v>0.76416666666666666</v>
      </c>
      <c r="P128" s="74">
        <f t="shared" ca="1" si="34"/>
        <v>287.89531079607417</v>
      </c>
      <c r="Q128" s="74">
        <f t="shared" ca="1" si="35"/>
        <v>7.6416666666666661E-2</v>
      </c>
      <c r="R128" s="74">
        <f t="shared" si="36"/>
        <v>6000</v>
      </c>
      <c r="S128" s="74" t="str">
        <f t="shared" ca="1" si="37"/>
        <v>tср&lt;0.4с</v>
      </c>
      <c r="T128" s="74">
        <f t="shared" si="38"/>
        <v>100</v>
      </c>
    </row>
    <row r="129" spans="2:20" x14ac:dyDescent="0.25">
      <c r="B129" s="74" t="str">
        <f t="shared" ca="1" si="28"/>
        <v>ЩР</v>
      </c>
      <c r="C129" s="78" t="str">
        <f>Кабельный_журнал!P95</f>
        <v>SH.1.12.1</v>
      </c>
      <c r="D129" s="74" t="str">
        <f t="shared" ca="1" si="29"/>
        <v>ЩР-SH.1.12.1</v>
      </c>
      <c r="E129" s="80" t="s">
        <v>280</v>
      </c>
      <c r="F129" s="74">
        <f t="shared" ca="1" si="25"/>
        <v>28</v>
      </c>
      <c r="G129" s="74">
        <f t="shared" si="26"/>
        <v>10</v>
      </c>
      <c r="H129" s="80" t="s">
        <v>273</v>
      </c>
      <c r="I129" s="74">
        <f t="shared" si="27"/>
        <v>1.5</v>
      </c>
      <c r="J129" s="74">
        <f t="shared" si="30"/>
        <v>1.5</v>
      </c>
      <c r="K129" s="80" t="s">
        <v>281</v>
      </c>
      <c r="L129" s="74">
        <f t="shared" si="31"/>
        <v>1.7500000000000002E-2</v>
      </c>
      <c r="M129" s="74">
        <f t="shared" ca="1" si="32"/>
        <v>0.65333333333333332</v>
      </c>
      <c r="N129" s="74">
        <f ca="1">VLOOKUP(B129,$C$7:$T127,13,FALSE)</f>
        <v>0.22750000000000004</v>
      </c>
      <c r="O129" s="74">
        <f t="shared" ca="1" si="33"/>
        <v>0.67083333333333328</v>
      </c>
      <c r="P129" s="74">
        <f t="shared" ca="1" si="34"/>
        <v>327.95031055900625</v>
      </c>
      <c r="Q129" s="74">
        <f t="shared" ca="1" si="35"/>
        <v>6.7083333333333328E-2</v>
      </c>
      <c r="R129" s="74">
        <f t="shared" si="36"/>
        <v>6000</v>
      </c>
      <c r="S129" s="74" t="str">
        <f t="shared" ca="1" si="37"/>
        <v>tср&lt;0.4с</v>
      </c>
      <c r="T129" s="74">
        <f t="shared" si="38"/>
        <v>100</v>
      </c>
    </row>
    <row r="130" spans="2:20" x14ac:dyDescent="0.25">
      <c r="B130" s="74" t="str">
        <f t="shared" ca="1" si="28"/>
        <v>ЩР</v>
      </c>
      <c r="C130" s="78" t="str">
        <f>Кабельный_журнал!P96</f>
        <v>SH.1.13.1</v>
      </c>
      <c r="D130" s="74" t="str">
        <f t="shared" ca="1" si="29"/>
        <v>ЩР-SH.1.13.1</v>
      </c>
      <c r="E130" s="80" t="s">
        <v>280</v>
      </c>
      <c r="F130" s="74">
        <f t="shared" ca="1" si="25"/>
        <v>31</v>
      </c>
      <c r="G130" s="74">
        <f t="shared" si="26"/>
        <v>10</v>
      </c>
      <c r="H130" s="80" t="s">
        <v>273</v>
      </c>
      <c r="I130" s="74">
        <f t="shared" si="27"/>
        <v>1.5</v>
      </c>
      <c r="J130" s="74">
        <f t="shared" si="30"/>
        <v>1.5</v>
      </c>
      <c r="K130" s="80" t="s">
        <v>281</v>
      </c>
      <c r="L130" s="74">
        <f t="shared" si="31"/>
        <v>1.7500000000000002E-2</v>
      </c>
      <c r="M130" s="74">
        <f t="shared" ca="1" si="32"/>
        <v>0.72333333333333338</v>
      </c>
      <c r="N130" s="74">
        <f ca="1">VLOOKUP(B130,$C$7:$T128,13,FALSE)</f>
        <v>0.22750000000000004</v>
      </c>
      <c r="O130" s="74">
        <f t="shared" ca="1" si="33"/>
        <v>0.74083333333333334</v>
      </c>
      <c r="P130" s="74">
        <f t="shared" ca="1" si="34"/>
        <v>296.962879640045</v>
      </c>
      <c r="Q130" s="74">
        <f t="shared" ca="1" si="35"/>
        <v>7.4083333333333334E-2</v>
      </c>
      <c r="R130" s="74">
        <f t="shared" si="36"/>
        <v>6000</v>
      </c>
      <c r="S130" s="74" t="str">
        <f t="shared" ca="1" si="37"/>
        <v>tср&lt;0.4с</v>
      </c>
      <c r="T130" s="74">
        <f t="shared" si="38"/>
        <v>100</v>
      </c>
    </row>
    <row r="131" spans="2:20" x14ac:dyDescent="0.25">
      <c r="B131" s="74" t="str">
        <f t="shared" ca="1" si="28"/>
        <v>ЩР</v>
      </c>
      <c r="C131" s="78" t="str">
        <f>Кабельный_журнал!P97</f>
        <v>SH.1.14.1</v>
      </c>
      <c r="D131" s="74" t="str">
        <f t="shared" ca="1" si="29"/>
        <v>ЩР-SH.1.14.1</v>
      </c>
      <c r="E131" s="80" t="s">
        <v>280</v>
      </c>
      <c r="F131" s="74">
        <f t="shared" ca="1" si="25"/>
        <v>24</v>
      </c>
      <c r="G131" s="74">
        <f t="shared" si="26"/>
        <v>10</v>
      </c>
      <c r="H131" s="80" t="s">
        <v>273</v>
      </c>
      <c r="I131" s="74">
        <f t="shared" si="27"/>
        <v>1.5</v>
      </c>
      <c r="J131" s="74">
        <f t="shared" si="30"/>
        <v>1.5</v>
      </c>
      <c r="K131" s="80" t="s">
        <v>281</v>
      </c>
      <c r="L131" s="74">
        <f t="shared" si="31"/>
        <v>1.7500000000000002E-2</v>
      </c>
      <c r="M131" s="74">
        <f t="shared" ca="1" si="32"/>
        <v>0.56000000000000005</v>
      </c>
      <c r="N131" s="74">
        <f ca="1">VLOOKUP(B131,$C$7:$T129,13,FALSE)</f>
        <v>0.22750000000000004</v>
      </c>
      <c r="O131" s="74">
        <f t="shared" ca="1" si="33"/>
        <v>0.57750000000000001</v>
      </c>
      <c r="P131" s="74">
        <f t="shared" ca="1" si="34"/>
        <v>380.95238095238096</v>
      </c>
      <c r="Q131" s="74">
        <f t="shared" ca="1" si="35"/>
        <v>5.7750000000000003E-2</v>
      </c>
      <c r="R131" s="74">
        <f t="shared" si="36"/>
        <v>6000</v>
      </c>
      <c r="S131" s="74" t="str">
        <f t="shared" ca="1" si="37"/>
        <v>tср&lt;0.4с</v>
      </c>
      <c r="T131" s="74">
        <f t="shared" si="38"/>
        <v>100</v>
      </c>
    </row>
    <row r="132" spans="2:20" x14ac:dyDescent="0.25">
      <c r="B132" s="74" t="str">
        <f t="shared" ca="1" si="28"/>
        <v>ЩР</v>
      </c>
      <c r="C132" s="78" t="str">
        <f>Кабельный_журнал!P98</f>
        <v>SH.1.14.2</v>
      </c>
      <c r="D132" s="74" t="str">
        <f t="shared" ca="1" si="29"/>
        <v>ЩР-SH.1.14.2</v>
      </c>
      <c r="E132" s="80" t="s">
        <v>280</v>
      </c>
      <c r="F132" s="74">
        <f t="shared" ca="1" si="25"/>
        <v>26</v>
      </c>
      <c r="G132" s="74">
        <f t="shared" si="26"/>
        <v>10</v>
      </c>
      <c r="H132" s="80" t="s">
        <v>273</v>
      </c>
      <c r="I132" s="74">
        <f t="shared" si="27"/>
        <v>1.5</v>
      </c>
      <c r="J132" s="74">
        <f t="shared" si="30"/>
        <v>1.5</v>
      </c>
      <c r="K132" s="80" t="s">
        <v>281</v>
      </c>
      <c r="L132" s="74">
        <f t="shared" si="31"/>
        <v>1.7500000000000002E-2</v>
      </c>
      <c r="M132" s="74">
        <f t="shared" ca="1" si="32"/>
        <v>0.60666666666666669</v>
      </c>
      <c r="N132" s="74">
        <f ca="1">VLOOKUP(B132,$C$7:$T130,13,FALSE)</f>
        <v>0.22750000000000004</v>
      </c>
      <c r="O132" s="74">
        <f t="shared" ca="1" si="33"/>
        <v>0.62416666666666665</v>
      </c>
      <c r="P132" s="74">
        <f t="shared" ca="1" si="34"/>
        <v>352.46995994659545</v>
      </c>
      <c r="Q132" s="74">
        <f t="shared" ca="1" si="35"/>
        <v>6.2416666666666662E-2</v>
      </c>
      <c r="R132" s="74">
        <f t="shared" si="36"/>
        <v>6000</v>
      </c>
      <c r="S132" s="74" t="str">
        <f t="shared" ca="1" si="37"/>
        <v>tср&lt;0.4с</v>
      </c>
      <c r="T132" s="74">
        <f t="shared" si="38"/>
        <v>100</v>
      </c>
    </row>
    <row r="133" spans="2:20" x14ac:dyDescent="0.25">
      <c r="B133" s="74" t="str">
        <f t="shared" ca="1" si="28"/>
        <v>ЩР</v>
      </c>
      <c r="C133" s="78" t="str">
        <f>Кабельный_журнал!P99</f>
        <v>SH.1.19.1</v>
      </c>
      <c r="D133" s="74" t="str">
        <f t="shared" ca="1" si="29"/>
        <v>ЩР-SH.1.19.1</v>
      </c>
      <c r="E133" s="80" t="s">
        <v>280</v>
      </c>
      <c r="F133" s="74">
        <f t="shared" ca="1" si="25"/>
        <v>40</v>
      </c>
      <c r="G133" s="74">
        <f t="shared" si="26"/>
        <v>10</v>
      </c>
      <c r="H133" s="80" t="s">
        <v>273</v>
      </c>
      <c r="I133" s="74">
        <f t="shared" si="27"/>
        <v>1.5</v>
      </c>
      <c r="J133" s="74">
        <f t="shared" si="30"/>
        <v>1.5</v>
      </c>
      <c r="K133" s="80" t="s">
        <v>281</v>
      </c>
      <c r="L133" s="74">
        <f t="shared" si="31"/>
        <v>1.7500000000000002E-2</v>
      </c>
      <c r="M133" s="74">
        <f t="shared" ca="1" si="32"/>
        <v>0.93333333333333335</v>
      </c>
      <c r="N133" s="74">
        <f ca="1">VLOOKUP(B133,$C$7:$T131,13,FALSE)</f>
        <v>0.22750000000000004</v>
      </c>
      <c r="O133" s="74">
        <f t="shared" ca="1" si="33"/>
        <v>0.95083333333333331</v>
      </c>
      <c r="P133" s="74">
        <f t="shared" ca="1" si="34"/>
        <v>231.37598597721296</v>
      </c>
      <c r="Q133" s="74">
        <f t="shared" ca="1" si="35"/>
        <v>9.5083333333333325E-2</v>
      </c>
      <c r="R133" s="74">
        <f t="shared" si="36"/>
        <v>6000</v>
      </c>
      <c r="S133" s="74" t="str">
        <f t="shared" ca="1" si="37"/>
        <v>tср&lt;0.4с</v>
      </c>
      <c r="T133" s="74">
        <f t="shared" si="38"/>
        <v>100</v>
      </c>
    </row>
    <row r="134" spans="2:20" x14ac:dyDescent="0.25">
      <c r="B134" s="74" t="str">
        <f t="shared" ca="1" si="28"/>
        <v>ЩР</v>
      </c>
      <c r="C134" s="78" t="str">
        <f>Кабельный_журнал!P100</f>
        <v>SH.1.19.2</v>
      </c>
      <c r="D134" s="74" t="str">
        <f t="shared" ca="1" si="29"/>
        <v>ЩР-SH.1.19.2</v>
      </c>
      <c r="E134" s="80" t="s">
        <v>280</v>
      </c>
      <c r="F134" s="74">
        <f t="shared" ca="1" si="25"/>
        <v>40</v>
      </c>
      <c r="G134" s="74">
        <f t="shared" si="26"/>
        <v>10</v>
      </c>
      <c r="H134" s="80" t="s">
        <v>273</v>
      </c>
      <c r="I134" s="74">
        <f t="shared" si="27"/>
        <v>1.5</v>
      </c>
      <c r="J134" s="74">
        <f t="shared" si="30"/>
        <v>1.5</v>
      </c>
      <c r="K134" s="80" t="s">
        <v>281</v>
      </c>
      <c r="L134" s="74">
        <f t="shared" si="31"/>
        <v>1.7500000000000002E-2</v>
      </c>
      <c r="M134" s="74">
        <f t="shared" ca="1" si="32"/>
        <v>0.93333333333333335</v>
      </c>
      <c r="N134" s="74">
        <f ca="1">VLOOKUP(B134,$C$7:$T132,13,FALSE)</f>
        <v>0.22750000000000004</v>
      </c>
      <c r="O134" s="74">
        <f t="shared" ca="1" si="33"/>
        <v>0.95083333333333331</v>
      </c>
      <c r="P134" s="74">
        <f t="shared" ca="1" si="34"/>
        <v>231.37598597721296</v>
      </c>
      <c r="Q134" s="74">
        <f t="shared" ca="1" si="35"/>
        <v>9.5083333333333325E-2</v>
      </c>
      <c r="R134" s="74">
        <f t="shared" si="36"/>
        <v>6000</v>
      </c>
      <c r="S134" s="74" t="str">
        <f t="shared" ca="1" si="37"/>
        <v>tср&lt;0.4с</v>
      </c>
      <c r="T134" s="74">
        <f t="shared" si="38"/>
        <v>100</v>
      </c>
    </row>
    <row r="135" spans="2:20" x14ac:dyDescent="0.25">
      <c r="B135" s="74" t="str">
        <f t="shared" ca="1" si="28"/>
        <v>ЩР</v>
      </c>
      <c r="C135" s="78" t="str">
        <f>Кабельный_журнал!P101</f>
        <v>SH.1.20.1</v>
      </c>
      <c r="D135" s="74" t="str">
        <f t="shared" ca="1" si="29"/>
        <v>ЩР-SH.1.20.1</v>
      </c>
      <c r="E135" s="80" t="s">
        <v>280</v>
      </c>
      <c r="F135" s="74">
        <f t="shared" ca="1" si="25"/>
        <v>36</v>
      </c>
      <c r="G135" s="74">
        <f t="shared" si="26"/>
        <v>10</v>
      </c>
      <c r="H135" s="80" t="s">
        <v>273</v>
      </c>
      <c r="I135" s="74">
        <f t="shared" si="27"/>
        <v>1.5</v>
      </c>
      <c r="J135" s="74">
        <f t="shared" si="30"/>
        <v>1.5</v>
      </c>
      <c r="K135" s="80" t="s">
        <v>281</v>
      </c>
      <c r="L135" s="74">
        <f t="shared" si="31"/>
        <v>1.7500000000000002E-2</v>
      </c>
      <c r="M135" s="74">
        <f t="shared" ca="1" si="32"/>
        <v>0.84000000000000008</v>
      </c>
      <c r="N135" s="74">
        <f ca="1">VLOOKUP(B135,$C$7:$T133,13,FALSE)</f>
        <v>0.22750000000000004</v>
      </c>
      <c r="O135" s="74">
        <f t="shared" ca="1" si="33"/>
        <v>0.85750000000000004</v>
      </c>
      <c r="P135" s="74">
        <f t="shared" ca="1" si="34"/>
        <v>256.55976676384836</v>
      </c>
      <c r="Q135" s="74">
        <f t="shared" ca="1" si="35"/>
        <v>8.5750000000000007E-2</v>
      </c>
      <c r="R135" s="74">
        <f t="shared" si="36"/>
        <v>6000</v>
      </c>
      <c r="S135" s="74" t="str">
        <f t="shared" ca="1" si="37"/>
        <v>tср&lt;0.4с</v>
      </c>
      <c r="T135" s="74">
        <f t="shared" si="38"/>
        <v>100</v>
      </c>
    </row>
    <row r="136" spans="2:20" x14ac:dyDescent="0.25">
      <c r="B136" s="74" t="str">
        <f t="shared" ca="1" si="28"/>
        <v>ЩР</v>
      </c>
      <c r="C136" s="78" t="str">
        <f>Кабельный_журнал!P102</f>
        <v>SH.1.20.2</v>
      </c>
      <c r="D136" s="74" t="str">
        <f t="shared" ca="1" si="29"/>
        <v>ЩР-SH.1.20.2</v>
      </c>
      <c r="E136" s="80" t="s">
        <v>280</v>
      </c>
      <c r="F136" s="74">
        <f t="shared" ca="1" si="25"/>
        <v>36</v>
      </c>
      <c r="G136" s="74">
        <f t="shared" si="26"/>
        <v>10</v>
      </c>
      <c r="H136" s="80" t="s">
        <v>273</v>
      </c>
      <c r="I136" s="74">
        <f t="shared" si="27"/>
        <v>1.5</v>
      </c>
      <c r="J136" s="74">
        <f t="shared" si="30"/>
        <v>1.5</v>
      </c>
      <c r="K136" s="80" t="s">
        <v>281</v>
      </c>
      <c r="L136" s="74">
        <f t="shared" si="31"/>
        <v>1.7500000000000002E-2</v>
      </c>
      <c r="M136" s="74">
        <f t="shared" ca="1" si="32"/>
        <v>0.84000000000000008</v>
      </c>
      <c r="N136" s="74">
        <f ca="1">VLOOKUP(B136,$C$7:$T134,13,FALSE)</f>
        <v>0.22750000000000004</v>
      </c>
      <c r="O136" s="74">
        <f t="shared" ca="1" si="33"/>
        <v>0.85750000000000004</v>
      </c>
      <c r="P136" s="74">
        <f t="shared" ca="1" si="34"/>
        <v>256.55976676384836</v>
      </c>
      <c r="Q136" s="74">
        <f t="shared" ca="1" si="35"/>
        <v>8.5750000000000007E-2</v>
      </c>
      <c r="R136" s="74">
        <f t="shared" si="36"/>
        <v>6000</v>
      </c>
      <c r="S136" s="74" t="str">
        <f t="shared" ca="1" si="37"/>
        <v>tср&lt;0.4с</v>
      </c>
      <c r="T136" s="74">
        <f t="shared" si="38"/>
        <v>100</v>
      </c>
    </row>
    <row r="137" spans="2:20" x14ac:dyDescent="0.25">
      <c r="B137" s="74" t="str">
        <f t="shared" ca="1" si="28"/>
        <v>ЩР</v>
      </c>
      <c r="C137" s="78" t="str">
        <f>Кабельный_журнал!P103</f>
        <v>SH.1.21.1</v>
      </c>
      <c r="D137" s="74" t="str">
        <f t="shared" ca="1" si="29"/>
        <v>ЩР-SH.1.21.1</v>
      </c>
      <c r="E137" s="80" t="s">
        <v>280</v>
      </c>
      <c r="F137" s="74">
        <f t="shared" ca="1" si="25"/>
        <v>32</v>
      </c>
      <c r="G137" s="74">
        <f t="shared" si="26"/>
        <v>10</v>
      </c>
      <c r="H137" s="80" t="s">
        <v>273</v>
      </c>
      <c r="I137" s="74">
        <f t="shared" si="27"/>
        <v>1.5</v>
      </c>
      <c r="J137" s="74">
        <f t="shared" si="30"/>
        <v>1.5</v>
      </c>
      <c r="K137" s="80" t="s">
        <v>281</v>
      </c>
      <c r="L137" s="74">
        <f t="shared" si="31"/>
        <v>1.7500000000000002E-2</v>
      </c>
      <c r="M137" s="74">
        <f t="shared" ca="1" si="32"/>
        <v>0.7466666666666667</v>
      </c>
      <c r="N137" s="74">
        <f ca="1">VLOOKUP(B137,$C$7:$T135,13,FALSE)</f>
        <v>0.22750000000000004</v>
      </c>
      <c r="O137" s="74">
        <f t="shared" ca="1" si="33"/>
        <v>0.76416666666666666</v>
      </c>
      <c r="P137" s="74">
        <f t="shared" ca="1" si="34"/>
        <v>287.89531079607417</v>
      </c>
      <c r="Q137" s="74">
        <f t="shared" ca="1" si="35"/>
        <v>7.6416666666666661E-2</v>
      </c>
      <c r="R137" s="74">
        <f t="shared" si="36"/>
        <v>6000</v>
      </c>
      <c r="S137" s="74" t="str">
        <f t="shared" ca="1" si="37"/>
        <v>tср&lt;0.4с</v>
      </c>
      <c r="T137" s="74">
        <f t="shared" si="38"/>
        <v>100</v>
      </c>
    </row>
    <row r="138" spans="2:20" x14ac:dyDescent="0.25">
      <c r="B138" s="74" t="str">
        <f t="shared" ca="1" si="28"/>
        <v>ЩР</v>
      </c>
      <c r="C138" s="78" t="str">
        <f>Кабельный_журнал!P104</f>
        <v>SH.1.21.2</v>
      </c>
      <c r="D138" s="74" t="str">
        <f t="shared" ca="1" si="29"/>
        <v>ЩР-SH.1.21.2</v>
      </c>
      <c r="E138" s="80" t="s">
        <v>280</v>
      </c>
      <c r="F138" s="74">
        <f t="shared" ca="1" si="25"/>
        <v>29</v>
      </c>
      <c r="G138" s="74">
        <f t="shared" si="26"/>
        <v>10</v>
      </c>
      <c r="H138" s="80" t="s">
        <v>273</v>
      </c>
      <c r="I138" s="74">
        <f t="shared" si="27"/>
        <v>1.5</v>
      </c>
      <c r="J138" s="74">
        <f t="shared" si="30"/>
        <v>1.5</v>
      </c>
      <c r="K138" s="80" t="s">
        <v>281</v>
      </c>
      <c r="L138" s="74">
        <f t="shared" si="31"/>
        <v>1.7500000000000002E-2</v>
      </c>
      <c r="M138" s="74">
        <f t="shared" ca="1" si="32"/>
        <v>0.67666666666666675</v>
      </c>
      <c r="N138" s="74">
        <f ca="1">VLOOKUP(B138,$C$7:$T136,13,FALSE)</f>
        <v>0.22750000000000004</v>
      </c>
      <c r="O138" s="74">
        <f t="shared" ca="1" si="33"/>
        <v>0.69416666666666671</v>
      </c>
      <c r="P138" s="74">
        <f t="shared" ca="1" si="34"/>
        <v>316.9267707082833</v>
      </c>
      <c r="Q138" s="74">
        <f t="shared" ca="1" si="35"/>
        <v>6.9416666666666668E-2</v>
      </c>
      <c r="R138" s="74">
        <f t="shared" si="36"/>
        <v>6000</v>
      </c>
      <c r="S138" s="74" t="str">
        <f t="shared" ca="1" si="37"/>
        <v>tср&lt;0.4с</v>
      </c>
      <c r="T138" s="74">
        <f t="shared" si="38"/>
        <v>100</v>
      </c>
    </row>
    <row r="139" spans="2:20" x14ac:dyDescent="0.25">
      <c r="B139" s="74" t="str">
        <f t="shared" ca="1" si="28"/>
        <v>ЩР</v>
      </c>
      <c r="C139" s="78" t="str">
        <f>Кабельный_журнал!P105</f>
        <v>SH.1.14.3</v>
      </c>
      <c r="D139" s="74" t="str">
        <f t="shared" ca="1" si="29"/>
        <v>ЩР-SH.1.14.3</v>
      </c>
      <c r="E139" s="80" t="s">
        <v>280</v>
      </c>
      <c r="F139" s="74">
        <f t="shared" ca="1" si="25"/>
        <v>24</v>
      </c>
      <c r="G139" s="74">
        <f t="shared" si="26"/>
        <v>10</v>
      </c>
      <c r="H139" s="80" t="s">
        <v>273</v>
      </c>
      <c r="I139" s="74">
        <f t="shared" si="27"/>
        <v>1.5</v>
      </c>
      <c r="J139" s="74">
        <f t="shared" si="30"/>
        <v>1.5</v>
      </c>
      <c r="K139" s="80" t="s">
        <v>281</v>
      </c>
      <c r="L139" s="74">
        <f t="shared" si="31"/>
        <v>1.7500000000000002E-2</v>
      </c>
      <c r="M139" s="74">
        <f t="shared" ca="1" si="32"/>
        <v>0.56000000000000005</v>
      </c>
      <c r="N139" s="74">
        <f ca="1">VLOOKUP(B139,$C$7:$T137,13,FALSE)</f>
        <v>0.22750000000000004</v>
      </c>
      <c r="O139" s="74">
        <f t="shared" ca="1" si="33"/>
        <v>0.57750000000000001</v>
      </c>
      <c r="P139" s="74">
        <f t="shared" ca="1" si="34"/>
        <v>380.95238095238096</v>
      </c>
      <c r="Q139" s="74">
        <f t="shared" ca="1" si="35"/>
        <v>5.7750000000000003E-2</v>
      </c>
      <c r="R139" s="74">
        <f t="shared" si="36"/>
        <v>6000</v>
      </c>
      <c r="S139" s="74" t="str">
        <f t="shared" ca="1" si="37"/>
        <v>tср&lt;0.4с</v>
      </c>
      <c r="T139" s="74">
        <f t="shared" si="38"/>
        <v>100</v>
      </c>
    </row>
    <row r="140" spans="2:20" x14ac:dyDescent="0.25">
      <c r="B140" s="74" t="str">
        <f t="shared" ca="1" si="28"/>
        <v>ЩР</v>
      </c>
      <c r="C140" s="78" t="str">
        <f>Кабельный_журнал!P106</f>
        <v>SH.1.14.4</v>
      </c>
      <c r="D140" s="74" t="str">
        <f t="shared" ca="1" si="29"/>
        <v>ЩР-SH.1.14.4</v>
      </c>
      <c r="E140" s="80" t="s">
        <v>280</v>
      </c>
      <c r="F140" s="74">
        <f t="shared" ca="1" si="25"/>
        <v>26</v>
      </c>
      <c r="G140" s="74">
        <f t="shared" si="26"/>
        <v>10</v>
      </c>
      <c r="H140" s="80" t="s">
        <v>273</v>
      </c>
      <c r="I140" s="74">
        <f t="shared" si="27"/>
        <v>1.5</v>
      </c>
      <c r="J140" s="74">
        <f t="shared" si="30"/>
        <v>1.5</v>
      </c>
      <c r="K140" s="80" t="s">
        <v>281</v>
      </c>
      <c r="L140" s="74">
        <f t="shared" si="31"/>
        <v>1.7500000000000002E-2</v>
      </c>
      <c r="M140" s="74">
        <f t="shared" ca="1" si="32"/>
        <v>0.60666666666666669</v>
      </c>
      <c r="N140" s="74">
        <f ca="1">VLOOKUP(B140,$C$7:$T138,13,FALSE)</f>
        <v>0.22750000000000004</v>
      </c>
      <c r="O140" s="74">
        <f t="shared" ca="1" si="33"/>
        <v>0.62416666666666665</v>
      </c>
      <c r="P140" s="74">
        <f t="shared" ca="1" si="34"/>
        <v>352.46995994659545</v>
      </c>
      <c r="Q140" s="74">
        <f t="shared" ca="1" si="35"/>
        <v>6.2416666666666662E-2</v>
      </c>
      <c r="R140" s="74">
        <f t="shared" si="36"/>
        <v>6000</v>
      </c>
      <c r="S140" s="74" t="str">
        <f t="shared" ca="1" si="37"/>
        <v>tср&lt;0.4с</v>
      </c>
      <c r="T140" s="74">
        <f t="shared" si="38"/>
        <v>100</v>
      </c>
    </row>
    <row r="141" spans="2:20" x14ac:dyDescent="0.25">
      <c r="B141" s="74" t="str">
        <f t="shared" ca="1" si="28"/>
        <v>ЩР</v>
      </c>
      <c r="C141" s="78" t="str">
        <f>Кабельный_журнал!P107</f>
        <v>L.1.01.1</v>
      </c>
      <c r="D141" s="74" t="str">
        <f t="shared" ca="1" si="29"/>
        <v>ЩР-L.1.01.1</v>
      </c>
      <c r="E141" s="80" t="s">
        <v>280</v>
      </c>
      <c r="F141" s="74">
        <f t="shared" ca="1" si="25"/>
        <v>24</v>
      </c>
      <c r="G141" s="74">
        <f t="shared" si="26"/>
        <v>10</v>
      </c>
      <c r="H141" s="80" t="s">
        <v>273</v>
      </c>
      <c r="I141" s="74">
        <f t="shared" si="27"/>
        <v>1.5</v>
      </c>
      <c r="J141" s="74">
        <f t="shared" si="30"/>
        <v>1.5</v>
      </c>
      <c r="K141" s="80" t="s">
        <v>281</v>
      </c>
      <c r="L141" s="74">
        <f t="shared" si="31"/>
        <v>1.7500000000000002E-2</v>
      </c>
      <c r="M141" s="74">
        <f t="shared" ca="1" si="32"/>
        <v>0.56000000000000005</v>
      </c>
      <c r="N141" s="74">
        <f ca="1">VLOOKUP(B141,$C$7:$T139,13,FALSE)</f>
        <v>0.22750000000000004</v>
      </c>
      <c r="O141" s="74">
        <f t="shared" ca="1" si="33"/>
        <v>0.57750000000000001</v>
      </c>
      <c r="P141" s="74">
        <f t="shared" ca="1" si="34"/>
        <v>380.95238095238096</v>
      </c>
      <c r="Q141" s="74">
        <f t="shared" ca="1" si="35"/>
        <v>5.7750000000000003E-2</v>
      </c>
      <c r="R141" s="74">
        <f t="shared" si="36"/>
        <v>6000</v>
      </c>
      <c r="S141" s="74" t="str">
        <f t="shared" ca="1" si="37"/>
        <v>tср&lt;0.4с</v>
      </c>
      <c r="T141" s="74">
        <f t="shared" si="38"/>
        <v>100</v>
      </c>
    </row>
    <row r="142" spans="2:20" x14ac:dyDescent="0.25">
      <c r="B142" s="74" t="str">
        <f t="shared" ca="1" si="28"/>
        <v>ЩР</v>
      </c>
      <c r="C142" s="78" t="str">
        <f>Кабельный_журнал!P108</f>
        <v>L.1.06.2</v>
      </c>
      <c r="D142" s="74" t="str">
        <f t="shared" ca="1" si="29"/>
        <v>ЩР-L.1.06.2</v>
      </c>
      <c r="E142" s="80" t="s">
        <v>280</v>
      </c>
      <c r="F142" s="74">
        <f t="shared" ca="1" si="25"/>
        <v>33</v>
      </c>
      <c r="G142" s="74">
        <f t="shared" si="26"/>
        <v>10</v>
      </c>
      <c r="H142" s="80" t="s">
        <v>273</v>
      </c>
      <c r="I142" s="74">
        <f t="shared" si="27"/>
        <v>1.5</v>
      </c>
      <c r="J142" s="74">
        <f t="shared" si="30"/>
        <v>1.5</v>
      </c>
      <c r="K142" s="80" t="s">
        <v>281</v>
      </c>
      <c r="L142" s="74">
        <f t="shared" si="31"/>
        <v>1.7500000000000002E-2</v>
      </c>
      <c r="M142" s="74">
        <f t="shared" ca="1" si="32"/>
        <v>0.77</v>
      </c>
      <c r="N142" s="74">
        <f ca="1">VLOOKUP(B142,$C$7:$T140,13,FALSE)</f>
        <v>0.22750000000000004</v>
      </c>
      <c r="O142" s="74">
        <f t="shared" ca="1" si="33"/>
        <v>0.78749999999999998</v>
      </c>
      <c r="P142" s="74">
        <f t="shared" ca="1" si="34"/>
        <v>279.3650793650794</v>
      </c>
      <c r="Q142" s="74">
        <f t="shared" ca="1" si="35"/>
        <v>7.8750000000000001E-2</v>
      </c>
      <c r="R142" s="74">
        <f t="shared" si="36"/>
        <v>6000</v>
      </c>
      <c r="S142" s="74" t="str">
        <f t="shared" ca="1" si="37"/>
        <v>tср&lt;0.4с</v>
      </c>
      <c r="T142" s="74">
        <f t="shared" si="38"/>
        <v>100</v>
      </c>
    </row>
    <row r="143" spans="2:20" x14ac:dyDescent="0.25">
      <c r="B143" s="74" t="str">
        <f t="shared" ca="1" si="28"/>
        <v>ЩР</v>
      </c>
      <c r="C143" s="78" t="str">
        <f>Кабельный_журнал!P109</f>
        <v>L.1.11.3</v>
      </c>
      <c r="D143" s="74" t="str">
        <f t="shared" ca="1" si="29"/>
        <v>ЩР-L.1.11.3</v>
      </c>
      <c r="E143" s="80" t="s">
        <v>280</v>
      </c>
      <c r="F143" s="74">
        <f t="shared" ca="1" si="25"/>
        <v>23</v>
      </c>
      <c r="G143" s="74">
        <f t="shared" si="26"/>
        <v>10</v>
      </c>
      <c r="H143" s="80" t="s">
        <v>273</v>
      </c>
      <c r="I143" s="74">
        <f t="shared" si="27"/>
        <v>1.5</v>
      </c>
      <c r="J143" s="74">
        <f t="shared" si="30"/>
        <v>1.5</v>
      </c>
      <c r="K143" s="80" t="s">
        <v>281</v>
      </c>
      <c r="L143" s="74">
        <f t="shared" si="31"/>
        <v>1.7500000000000002E-2</v>
      </c>
      <c r="M143" s="74">
        <f t="shared" ca="1" si="32"/>
        <v>0.53666666666666663</v>
      </c>
      <c r="N143" s="74">
        <f ca="1">VLOOKUP(B143,$C$7:$T141,13,FALSE)</f>
        <v>0.22750000000000004</v>
      </c>
      <c r="O143" s="74">
        <f t="shared" ca="1" si="33"/>
        <v>0.55416666666666659</v>
      </c>
      <c r="P143" s="74">
        <f t="shared" ca="1" si="34"/>
        <v>396.99248120300757</v>
      </c>
      <c r="Q143" s="74">
        <f t="shared" ca="1" si="35"/>
        <v>5.5416666666666656E-2</v>
      </c>
      <c r="R143" s="74">
        <f t="shared" si="36"/>
        <v>6000</v>
      </c>
      <c r="S143" s="74" t="str">
        <f t="shared" ca="1" si="37"/>
        <v>tср&lt;0.4с</v>
      </c>
      <c r="T143" s="74">
        <f t="shared" si="38"/>
        <v>100</v>
      </c>
    </row>
    <row r="144" spans="2:20" x14ac:dyDescent="0.25">
      <c r="B144" s="74" t="str">
        <f t="shared" ca="1" si="28"/>
        <v>ЩР</v>
      </c>
      <c r="C144" s="78" t="str">
        <f>Кабельный_журнал!P110</f>
        <v>L.1.11.7</v>
      </c>
      <c r="D144" s="74" t="str">
        <f t="shared" ca="1" si="29"/>
        <v>ЩР-L.1.11.7</v>
      </c>
      <c r="E144" s="80" t="s">
        <v>280</v>
      </c>
      <c r="F144" s="74">
        <f t="shared" ca="1" si="25"/>
        <v>18</v>
      </c>
      <c r="G144" s="74">
        <f t="shared" si="26"/>
        <v>10</v>
      </c>
      <c r="H144" s="80" t="s">
        <v>273</v>
      </c>
      <c r="I144" s="74">
        <f t="shared" si="27"/>
        <v>1.5</v>
      </c>
      <c r="J144" s="74">
        <f t="shared" si="30"/>
        <v>1.5</v>
      </c>
      <c r="K144" s="80" t="s">
        <v>281</v>
      </c>
      <c r="L144" s="74">
        <f t="shared" si="31"/>
        <v>1.7500000000000002E-2</v>
      </c>
      <c r="M144" s="74">
        <f t="shared" ca="1" si="32"/>
        <v>0.42000000000000004</v>
      </c>
      <c r="N144" s="74">
        <f ca="1">VLOOKUP(B144,$C$7:$T142,13,FALSE)</f>
        <v>0.22750000000000004</v>
      </c>
      <c r="O144" s="74">
        <f t="shared" ca="1" si="33"/>
        <v>0.43750000000000006</v>
      </c>
      <c r="P144" s="74">
        <f t="shared" ca="1" si="34"/>
        <v>502.85714285714278</v>
      </c>
      <c r="Q144" s="74">
        <f t="shared" ca="1" si="35"/>
        <v>4.3750000000000004E-2</v>
      </c>
      <c r="R144" s="74">
        <f t="shared" si="36"/>
        <v>6000</v>
      </c>
      <c r="S144" s="74" t="str">
        <f t="shared" ca="1" si="37"/>
        <v>tср&lt;0.4с</v>
      </c>
      <c r="T144" s="74">
        <f t="shared" si="38"/>
        <v>100</v>
      </c>
    </row>
    <row r="145" spans="2:20" x14ac:dyDescent="0.25">
      <c r="B145" s="74" t="str">
        <f t="shared" ca="1" si="28"/>
        <v>ЩР</v>
      </c>
      <c r="C145" s="78" t="str">
        <f>Кабельный_журнал!P111</f>
        <v>L.1.16.2</v>
      </c>
      <c r="D145" s="74" t="str">
        <f t="shared" ca="1" si="29"/>
        <v>ЩР-L.1.16.2</v>
      </c>
      <c r="E145" s="80" t="s">
        <v>280</v>
      </c>
      <c r="F145" s="74">
        <f t="shared" ca="1" si="25"/>
        <v>45</v>
      </c>
      <c r="G145" s="74">
        <f t="shared" si="26"/>
        <v>10</v>
      </c>
      <c r="H145" s="80" t="s">
        <v>273</v>
      </c>
      <c r="I145" s="74">
        <f t="shared" si="27"/>
        <v>1.5</v>
      </c>
      <c r="J145" s="74">
        <f t="shared" si="30"/>
        <v>1.5</v>
      </c>
      <c r="K145" s="80" t="s">
        <v>281</v>
      </c>
      <c r="L145" s="74">
        <f t="shared" si="31"/>
        <v>1.7500000000000002E-2</v>
      </c>
      <c r="M145" s="74">
        <f t="shared" ca="1" si="32"/>
        <v>1.05</v>
      </c>
      <c r="N145" s="74">
        <f ca="1">VLOOKUP(B145,$C$7:$T143,13,FALSE)</f>
        <v>0.22750000000000004</v>
      </c>
      <c r="O145" s="74">
        <f t="shared" ca="1" si="33"/>
        <v>1.0675000000000001</v>
      </c>
      <c r="P145" s="74">
        <f t="shared" ca="1" si="34"/>
        <v>206.08899297423886</v>
      </c>
      <c r="Q145" s="74">
        <f t="shared" ca="1" si="35"/>
        <v>0.10675000000000001</v>
      </c>
      <c r="R145" s="74">
        <f t="shared" si="36"/>
        <v>6000</v>
      </c>
      <c r="S145" s="74" t="str">
        <f t="shared" ca="1" si="37"/>
        <v>tср&lt;0.4с</v>
      </c>
      <c r="T145" s="74">
        <f t="shared" si="38"/>
        <v>100</v>
      </c>
    </row>
    <row r="146" spans="2:20" x14ac:dyDescent="0.25">
      <c r="B146" s="74" t="str">
        <f t="shared" ca="1" si="28"/>
        <v>ЩР</v>
      </c>
      <c r="C146" s="78" t="str">
        <f>Кабельный_журнал!P112</f>
        <v>L.1.01.3</v>
      </c>
      <c r="D146" s="74" t="str">
        <f t="shared" ca="1" si="29"/>
        <v>ЩР-L.1.01.3</v>
      </c>
      <c r="E146" s="80" t="s">
        <v>280</v>
      </c>
      <c r="F146" s="74">
        <f t="shared" ca="1" si="25"/>
        <v>20</v>
      </c>
      <c r="G146" s="74">
        <f t="shared" si="26"/>
        <v>10</v>
      </c>
      <c r="H146" s="80" t="s">
        <v>273</v>
      </c>
      <c r="I146" s="74">
        <f t="shared" si="27"/>
        <v>1.5</v>
      </c>
      <c r="J146" s="74">
        <f t="shared" si="30"/>
        <v>1.5</v>
      </c>
      <c r="K146" s="80" t="s">
        <v>281</v>
      </c>
      <c r="L146" s="74">
        <f t="shared" si="31"/>
        <v>1.7500000000000002E-2</v>
      </c>
      <c r="M146" s="74">
        <f t="shared" ca="1" si="32"/>
        <v>0.46666666666666667</v>
      </c>
      <c r="N146" s="74">
        <f ca="1">VLOOKUP(B146,$C$7:$T144,13,FALSE)</f>
        <v>0.22750000000000004</v>
      </c>
      <c r="O146" s="74">
        <f t="shared" ca="1" si="33"/>
        <v>0.48416666666666669</v>
      </c>
      <c r="P146" s="74">
        <f t="shared" ca="1" si="34"/>
        <v>454.38898450946641</v>
      </c>
      <c r="Q146" s="74">
        <f t="shared" ca="1" si="35"/>
        <v>4.841666666666667E-2</v>
      </c>
      <c r="R146" s="74">
        <f t="shared" si="36"/>
        <v>6000</v>
      </c>
      <c r="S146" s="74" t="str">
        <f t="shared" ca="1" si="37"/>
        <v>tср&lt;0.4с</v>
      </c>
      <c r="T146" s="74">
        <f t="shared" si="38"/>
        <v>100</v>
      </c>
    </row>
    <row r="147" spans="2:20" x14ac:dyDescent="0.25">
      <c r="B147" s="74" t="str">
        <f t="shared" ca="1" si="28"/>
        <v>ЩР</v>
      </c>
      <c r="C147" s="78" t="str">
        <f>Кабельный_журнал!P113</f>
        <v>L.1.02.1</v>
      </c>
      <c r="D147" s="74" t="str">
        <f t="shared" ca="1" si="29"/>
        <v>ЩР-L.1.02.1</v>
      </c>
      <c r="E147" s="80" t="s">
        <v>280</v>
      </c>
      <c r="F147" s="74">
        <f t="shared" ca="1" si="25"/>
        <v>16</v>
      </c>
      <c r="G147" s="74">
        <f t="shared" si="26"/>
        <v>10</v>
      </c>
      <c r="H147" s="80" t="s">
        <v>273</v>
      </c>
      <c r="I147" s="74">
        <f t="shared" si="27"/>
        <v>1.5</v>
      </c>
      <c r="J147" s="74">
        <f t="shared" si="30"/>
        <v>1.5</v>
      </c>
      <c r="K147" s="80" t="s">
        <v>281</v>
      </c>
      <c r="L147" s="74">
        <f t="shared" si="31"/>
        <v>1.7500000000000002E-2</v>
      </c>
      <c r="M147" s="74">
        <f t="shared" ca="1" si="32"/>
        <v>0.37333333333333335</v>
      </c>
      <c r="N147" s="74">
        <f ca="1">VLOOKUP(B147,$C$7:$T145,13,FALSE)</f>
        <v>0.22750000000000004</v>
      </c>
      <c r="O147" s="74">
        <f t="shared" ca="1" si="33"/>
        <v>0.39083333333333337</v>
      </c>
      <c r="P147" s="74">
        <f t="shared" ca="1" si="34"/>
        <v>562.89978678038369</v>
      </c>
      <c r="Q147" s="74">
        <f t="shared" ca="1" si="35"/>
        <v>3.9083333333333338E-2</v>
      </c>
      <c r="R147" s="74">
        <f t="shared" si="36"/>
        <v>6000</v>
      </c>
      <c r="S147" s="74" t="str">
        <f t="shared" ca="1" si="37"/>
        <v>tср&lt;0.4с</v>
      </c>
      <c r="T147" s="74">
        <f t="shared" si="38"/>
        <v>100</v>
      </c>
    </row>
    <row r="148" spans="2:20" x14ac:dyDescent="0.25">
      <c r="B148" s="74" t="str">
        <f t="shared" ca="1" si="28"/>
        <v>ЩР</v>
      </c>
      <c r="C148" s="78" t="str">
        <f>Кабельный_журнал!P114</f>
        <v>LD.1.17.1</v>
      </c>
      <c r="D148" s="74" t="str">
        <f t="shared" ca="1" si="29"/>
        <v>ЩР-LD.1.17.1</v>
      </c>
      <c r="E148" s="80" t="s">
        <v>280</v>
      </c>
      <c r="F148" s="74">
        <f t="shared" ca="1" si="25"/>
        <v>45</v>
      </c>
      <c r="G148" s="74">
        <f t="shared" si="26"/>
        <v>10</v>
      </c>
      <c r="H148" s="80" t="s">
        <v>273</v>
      </c>
      <c r="I148" s="74">
        <f t="shared" si="27"/>
        <v>1.5</v>
      </c>
      <c r="J148" s="74">
        <f t="shared" si="30"/>
        <v>1.5</v>
      </c>
      <c r="K148" s="80" t="s">
        <v>281</v>
      </c>
      <c r="L148" s="74">
        <f t="shared" si="31"/>
        <v>1.7500000000000002E-2</v>
      </c>
      <c r="M148" s="74">
        <f t="shared" ca="1" si="32"/>
        <v>1.05</v>
      </c>
      <c r="N148" s="74">
        <f ca="1">VLOOKUP(B148,$C$7:$T146,13,FALSE)</f>
        <v>0.22750000000000004</v>
      </c>
      <c r="O148" s="74">
        <f t="shared" ca="1" si="33"/>
        <v>1.0675000000000001</v>
      </c>
      <c r="P148" s="74">
        <f t="shared" ca="1" si="34"/>
        <v>206.08899297423886</v>
      </c>
      <c r="Q148" s="74">
        <f t="shared" ca="1" si="35"/>
        <v>0.10675000000000001</v>
      </c>
      <c r="R148" s="74">
        <f t="shared" si="36"/>
        <v>6000</v>
      </c>
      <c r="S148" s="74" t="str">
        <f t="shared" ca="1" si="37"/>
        <v>tср&lt;0.4с</v>
      </c>
      <c r="T148" s="74">
        <f t="shared" si="38"/>
        <v>100</v>
      </c>
    </row>
    <row r="149" spans="2:20" x14ac:dyDescent="0.25">
      <c r="B149" s="74" t="str">
        <f t="shared" ca="1" si="28"/>
        <v>ЩР</v>
      </c>
      <c r="C149" s="78" t="str">
        <f>Кабельный_журнал!P115</f>
        <v>LD.1.11.2</v>
      </c>
      <c r="D149" s="74" t="str">
        <f t="shared" ca="1" si="29"/>
        <v>ЩР-LD.1.11.2</v>
      </c>
      <c r="E149" s="80" t="s">
        <v>280</v>
      </c>
      <c r="F149" s="74">
        <f t="shared" ca="1" si="25"/>
        <v>27</v>
      </c>
      <c r="G149" s="74">
        <f t="shared" si="26"/>
        <v>10</v>
      </c>
      <c r="H149" s="80" t="s">
        <v>273</v>
      </c>
      <c r="I149" s="74">
        <f t="shared" si="27"/>
        <v>1.5</v>
      </c>
      <c r="J149" s="74">
        <f t="shared" si="30"/>
        <v>1.5</v>
      </c>
      <c r="K149" s="80" t="s">
        <v>281</v>
      </c>
      <c r="L149" s="74">
        <f t="shared" si="31"/>
        <v>1.7500000000000002E-2</v>
      </c>
      <c r="M149" s="74">
        <f t="shared" ca="1" si="32"/>
        <v>0.63</v>
      </c>
      <c r="N149" s="74">
        <f ca="1">VLOOKUP(B149,$C$7:$T147,13,FALSE)</f>
        <v>0.22750000000000004</v>
      </c>
      <c r="O149" s="74">
        <f t="shared" ca="1" si="33"/>
        <v>0.64749999999999996</v>
      </c>
      <c r="P149" s="74">
        <f t="shared" ca="1" si="34"/>
        <v>339.76833976833979</v>
      </c>
      <c r="Q149" s="74">
        <f t="shared" ca="1" si="35"/>
        <v>6.4750000000000002E-2</v>
      </c>
      <c r="R149" s="74">
        <f t="shared" si="36"/>
        <v>6000</v>
      </c>
      <c r="S149" s="74" t="str">
        <f t="shared" ca="1" si="37"/>
        <v>tср&lt;0.4с</v>
      </c>
      <c r="T149" s="74">
        <f t="shared" si="38"/>
        <v>100</v>
      </c>
    </row>
    <row r="150" spans="2:20" x14ac:dyDescent="0.25">
      <c r="B150" s="74" t="str">
        <f t="shared" ca="1" si="28"/>
        <v>ЩР</v>
      </c>
      <c r="C150" s="78" t="str">
        <f>Кабельный_журнал!P116</f>
        <v>LD.1.04.1</v>
      </c>
      <c r="D150" s="74" t="str">
        <f t="shared" ca="1" si="29"/>
        <v>ЩР-LD.1.04.1</v>
      </c>
      <c r="E150" s="80" t="s">
        <v>280</v>
      </c>
      <c r="F150" s="74">
        <f t="shared" ca="1" si="25"/>
        <v>17</v>
      </c>
      <c r="G150" s="74">
        <f t="shared" si="26"/>
        <v>10</v>
      </c>
      <c r="H150" s="80" t="s">
        <v>273</v>
      </c>
      <c r="I150" s="74">
        <f t="shared" si="27"/>
        <v>1.5</v>
      </c>
      <c r="J150" s="74">
        <f t="shared" si="30"/>
        <v>1.5</v>
      </c>
      <c r="K150" s="80" t="s">
        <v>281</v>
      </c>
      <c r="L150" s="74">
        <f t="shared" si="31"/>
        <v>1.7500000000000002E-2</v>
      </c>
      <c r="M150" s="74">
        <f t="shared" ca="1" si="32"/>
        <v>0.39666666666666672</v>
      </c>
      <c r="N150" s="74">
        <f ca="1">VLOOKUP(B150,$C$7:$T148,13,FALSE)</f>
        <v>0.22750000000000004</v>
      </c>
      <c r="O150" s="74">
        <f t="shared" ca="1" si="33"/>
        <v>0.41416666666666674</v>
      </c>
      <c r="P150" s="74">
        <f t="shared" ca="1" si="34"/>
        <v>531.18712273641847</v>
      </c>
      <c r="Q150" s="74">
        <f t="shared" ca="1" si="35"/>
        <v>4.1416666666666671E-2</v>
      </c>
      <c r="R150" s="74">
        <f t="shared" si="36"/>
        <v>6000</v>
      </c>
      <c r="S150" s="74" t="str">
        <f t="shared" ca="1" si="37"/>
        <v>tср&lt;0.4с</v>
      </c>
      <c r="T150" s="74">
        <f t="shared" si="38"/>
        <v>100</v>
      </c>
    </row>
    <row r="151" spans="2:20" x14ac:dyDescent="0.25">
      <c r="B151" s="74" t="str">
        <f t="shared" ca="1" si="28"/>
        <v>ЩР</v>
      </c>
      <c r="C151" s="78" t="str">
        <f>Кабельный_журнал!P117</f>
        <v>LD.1.05.1</v>
      </c>
      <c r="D151" s="74" t="str">
        <f t="shared" ca="1" si="29"/>
        <v>ЩР-LD.1.05.1</v>
      </c>
      <c r="E151" s="80" t="s">
        <v>280</v>
      </c>
      <c r="F151" s="74">
        <f t="shared" ca="1" si="25"/>
        <v>17</v>
      </c>
      <c r="G151" s="74">
        <f t="shared" si="26"/>
        <v>10</v>
      </c>
      <c r="H151" s="80" t="s">
        <v>273</v>
      </c>
      <c r="I151" s="74">
        <f t="shared" si="27"/>
        <v>1.5</v>
      </c>
      <c r="J151" s="74">
        <f t="shared" si="30"/>
        <v>1.5</v>
      </c>
      <c r="K151" s="80" t="s">
        <v>281</v>
      </c>
      <c r="L151" s="74">
        <f t="shared" si="31"/>
        <v>1.7500000000000002E-2</v>
      </c>
      <c r="M151" s="74">
        <f t="shared" ca="1" si="32"/>
        <v>0.39666666666666672</v>
      </c>
      <c r="N151" s="74">
        <f ca="1">VLOOKUP(B151,$C$7:$T149,13,FALSE)</f>
        <v>0.22750000000000004</v>
      </c>
      <c r="O151" s="74">
        <f t="shared" ca="1" si="33"/>
        <v>0.41416666666666674</v>
      </c>
      <c r="P151" s="74">
        <f t="shared" ca="1" si="34"/>
        <v>531.18712273641847</v>
      </c>
      <c r="Q151" s="74">
        <f t="shared" ca="1" si="35"/>
        <v>4.1416666666666671E-2</v>
      </c>
      <c r="R151" s="74">
        <f t="shared" si="36"/>
        <v>6000</v>
      </c>
      <c r="S151" s="74" t="str">
        <f t="shared" ca="1" si="37"/>
        <v>tср&lt;0.4с</v>
      </c>
      <c r="T151" s="74">
        <f t="shared" si="38"/>
        <v>100</v>
      </c>
    </row>
    <row r="152" spans="2:20" x14ac:dyDescent="0.25">
      <c r="B152" s="74" t="str">
        <f t="shared" ca="1" si="28"/>
        <v>ЩР</v>
      </c>
      <c r="C152" s="78" t="str">
        <f>Кабельный_журнал!P118</f>
        <v>LD.1.18.1</v>
      </c>
      <c r="D152" s="74" t="str">
        <f t="shared" ca="1" si="29"/>
        <v>ЩР-LD.1.18.1</v>
      </c>
      <c r="E152" s="80" t="s">
        <v>280</v>
      </c>
      <c r="F152" s="74">
        <f t="shared" ca="1" si="25"/>
        <v>41</v>
      </c>
      <c r="G152" s="74">
        <f t="shared" si="26"/>
        <v>10</v>
      </c>
      <c r="H152" s="80" t="s">
        <v>273</v>
      </c>
      <c r="I152" s="74">
        <f t="shared" si="27"/>
        <v>1.5</v>
      </c>
      <c r="J152" s="74">
        <f t="shared" si="30"/>
        <v>1.5</v>
      </c>
      <c r="K152" s="80" t="s">
        <v>281</v>
      </c>
      <c r="L152" s="74">
        <f t="shared" si="31"/>
        <v>1.7500000000000002E-2</v>
      </c>
      <c r="M152" s="74">
        <f t="shared" ca="1" si="32"/>
        <v>0.95666666666666667</v>
      </c>
      <c r="N152" s="74">
        <f ca="1">VLOOKUP(B152,$C$7:$T150,13,FALSE)</f>
        <v>0.22750000000000004</v>
      </c>
      <c r="O152" s="74">
        <f t="shared" ca="1" si="33"/>
        <v>0.97416666666666663</v>
      </c>
      <c r="P152" s="74">
        <f t="shared" ca="1" si="34"/>
        <v>225.83404619332765</v>
      </c>
      <c r="Q152" s="74">
        <f t="shared" ca="1" si="35"/>
        <v>9.7416666666666665E-2</v>
      </c>
      <c r="R152" s="74">
        <f t="shared" si="36"/>
        <v>6000</v>
      </c>
      <c r="S152" s="74" t="str">
        <f t="shared" ca="1" si="37"/>
        <v>tср&lt;0.4с</v>
      </c>
      <c r="T152" s="74">
        <f t="shared" si="38"/>
        <v>100</v>
      </c>
    </row>
    <row r="153" spans="2:20" x14ac:dyDescent="0.25">
      <c r="B153" s="74" t="str">
        <f t="shared" ca="1" si="28"/>
        <v>ЩР</v>
      </c>
      <c r="C153" s="78" t="str">
        <f>Кабельный_журнал!P119</f>
        <v>L.1.03.3</v>
      </c>
      <c r="D153" s="74" t="str">
        <f t="shared" ca="1" si="29"/>
        <v>ЩР-L.1.03.3</v>
      </c>
      <c r="E153" s="80" t="s">
        <v>280</v>
      </c>
      <c r="F153" s="74">
        <f t="shared" ca="1" si="25"/>
        <v>18</v>
      </c>
      <c r="G153" s="74">
        <f t="shared" si="26"/>
        <v>10</v>
      </c>
      <c r="H153" s="80" t="s">
        <v>273</v>
      </c>
      <c r="I153" s="74">
        <f t="shared" si="27"/>
        <v>1.5</v>
      </c>
      <c r="J153" s="74">
        <f t="shared" si="30"/>
        <v>1.5</v>
      </c>
      <c r="K153" s="80" t="s">
        <v>281</v>
      </c>
      <c r="L153" s="74">
        <f t="shared" si="31"/>
        <v>1.7500000000000002E-2</v>
      </c>
      <c r="M153" s="74">
        <f t="shared" ca="1" si="32"/>
        <v>0.42000000000000004</v>
      </c>
      <c r="N153" s="74">
        <f ca="1">VLOOKUP(B153,$C$7:$T151,13,FALSE)</f>
        <v>0.22750000000000004</v>
      </c>
      <c r="O153" s="74">
        <f t="shared" ca="1" si="33"/>
        <v>0.43750000000000006</v>
      </c>
      <c r="P153" s="74">
        <f t="shared" ca="1" si="34"/>
        <v>502.85714285714278</v>
      </c>
      <c r="Q153" s="74">
        <f t="shared" ca="1" si="35"/>
        <v>4.3750000000000004E-2</v>
      </c>
      <c r="R153" s="74">
        <f t="shared" si="36"/>
        <v>6000</v>
      </c>
      <c r="S153" s="74" t="str">
        <f t="shared" ca="1" si="37"/>
        <v>tср&lt;0.4с</v>
      </c>
      <c r="T153" s="74">
        <f t="shared" si="38"/>
        <v>100</v>
      </c>
    </row>
    <row r="154" spans="2:20" x14ac:dyDescent="0.25">
      <c r="B154" s="74" t="str">
        <f t="shared" ca="1" si="28"/>
        <v>ЩР</v>
      </c>
      <c r="C154" s="78" t="str">
        <f>Кабельный_журнал!P120</f>
        <v>L.1.04.2</v>
      </c>
      <c r="D154" s="74" t="str">
        <f t="shared" ca="1" si="29"/>
        <v>ЩР-L.1.04.2</v>
      </c>
      <c r="E154" s="80" t="s">
        <v>280</v>
      </c>
      <c r="F154" s="74">
        <f t="shared" ca="1" si="25"/>
        <v>24</v>
      </c>
      <c r="G154" s="74">
        <f t="shared" si="26"/>
        <v>10</v>
      </c>
      <c r="H154" s="80" t="s">
        <v>273</v>
      </c>
      <c r="I154" s="74">
        <f t="shared" si="27"/>
        <v>1.5</v>
      </c>
      <c r="J154" s="74">
        <f t="shared" si="30"/>
        <v>1.5</v>
      </c>
      <c r="K154" s="80" t="s">
        <v>281</v>
      </c>
      <c r="L154" s="74">
        <f t="shared" si="31"/>
        <v>1.7500000000000002E-2</v>
      </c>
      <c r="M154" s="74">
        <f t="shared" ca="1" si="32"/>
        <v>0.56000000000000005</v>
      </c>
      <c r="N154" s="74">
        <f ca="1">VLOOKUP(B154,$C$7:$T152,13,FALSE)</f>
        <v>0.22750000000000004</v>
      </c>
      <c r="O154" s="74">
        <f t="shared" ca="1" si="33"/>
        <v>0.57750000000000001</v>
      </c>
      <c r="P154" s="74">
        <f t="shared" ca="1" si="34"/>
        <v>380.95238095238096</v>
      </c>
      <c r="Q154" s="74">
        <f t="shared" ca="1" si="35"/>
        <v>5.7750000000000003E-2</v>
      </c>
      <c r="R154" s="74">
        <f t="shared" si="36"/>
        <v>6000</v>
      </c>
      <c r="S154" s="74" t="str">
        <f t="shared" ca="1" si="37"/>
        <v>tср&lt;0.4с</v>
      </c>
      <c r="T154" s="74">
        <f t="shared" si="38"/>
        <v>100</v>
      </c>
    </row>
    <row r="155" spans="2:20" x14ac:dyDescent="0.25">
      <c r="B155" s="74" t="str">
        <f t="shared" ca="1" si="28"/>
        <v>ЩР</v>
      </c>
      <c r="C155" s="78" t="str">
        <f>Кабельный_журнал!P121</f>
        <v>L.1.05.2</v>
      </c>
      <c r="D155" s="74" t="str">
        <f t="shared" ca="1" si="29"/>
        <v>ЩР-L.1.05.2</v>
      </c>
      <c r="E155" s="80" t="s">
        <v>280</v>
      </c>
      <c r="F155" s="74">
        <f t="shared" ca="1" si="25"/>
        <v>21</v>
      </c>
      <c r="G155" s="74">
        <f t="shared" si="26"/>
        <v>10</v>
      </c>
      <c r="H155" s="80" t="s">
        <v>273</v>
      </c>
      <c r="I155" s="74">
        <f t="shared" si="27"/>
        <v>1.5</v>
      </c>
      <c r="J155" s="74">
        <f t="shared" si="30"/>
        <v>1.5</v>
      </c>
      <c r="K155" s="80" t="s">
        <v>281</v>
      </c>
      <c r="L155" s="74">
        <f t="shared" si="31"/>
        <v>1.7500000000000002E-2</v>
      </c>
      <c r="M155" s="74">
        <f t="shared" ca="1" si="32"/>
        <v>0.49000000000000005</v>
      </c>
      <c r="N155" s="74">
        <f ca="1">VLOOKUP(B155,$C$7:$T153,13,FALSE)</f>
        <v>0.22750000000000004</v>
      </c>
      <c r="O155" s="74">
        <f t="shared" ca="1" si="33"/>
        <v>0.50750000000000006</v>
      </c>
      <c r="P155" s="74">
        <f t="shared" ca="1" si="34"/>
        <v>433.49753694581278</v>
      </c>
      <c r="Q155" s="74">
        <f t="shared" ca="1" si="35"/>
        <v>5.0750000000000003E-2</v>
      </c>
      <c r="R155" s="74">
        <f t="shared" si="36"/>
        <v>6000</v>
      </c>
      <c r="S155" s="74" t="str">
        <f t="shared" ca="1" si="37"/>
        <v>tср&lt;0.4с</v>
      </c>
      <c r="T155" s="74">
        <f t="shared" si="38"/>
        <v>100</v>
      </c>
    </row>
    <row r="156" spans="2:20" x14ac:dyDescent="0.25">
      <c r="B156" s="74" t="str">
        <f t="shared" ca="1" si="28"/>
        <v>ЩР</v>
      </c>
      <c r="C156" s="78" t="str">
        <f>Кабельный_журнал!P122</f>
        <v>L.1.05.3</v>
      </c>
      <c r="D156" s="74" t="str">
        <f t="shared" ca="1" si="29"/>
        <v>ЩР-L.1.05.3</v>
      </c>
      <c r="E156" s="80" t="s">
        <v>280</v>
      </c>
      <c r="F156" s="74">
        <f t="shared" ca="1" si="25"/>
        <v>21</v>
      </c>
      <c r="G156" s="74">
        <f t="shared" si="26"/>
        <v>10</v>
      </c>
      <c r="H156" s="80" t="s">
        <v>273</v>
      </c>
      <c r="I156" s="74">
        <f t="shared" si="27"/>
        <v>1.5</v>
      </c>
      <c r="J156" s="74">
        <f t="shared" si="30"/>
        <v>1.5</v>
      </c>
      <c r="K156" s="80" t="s">
        <v>281</v>
      </c>
      <c r="L156" s="74">
        <f t="shared" si="31"/>
        <v>1.7500000000000002E-2</v>
      </c>
      <c r="M156" s="74">
        <f t="shared" ca="1" si="32"/>
        <v>0.49000000000000005</v>
      </c>
      <c r="N156" s="74">
        <f ca="1">VLOOKUP(B156,$C$7:$T154,13,FALSE)</f>
        <v>0.22750000000000004</v>
      </c>
      <c r="O156" s="74">
        <f t="shared" ca="1" si="33"/>
        <v>0.50750000000000006</v>
      </c>
      <c r="P156" s="74">
        <f t="shared" ca="1" si="34"/>
        <v>433.49753694581278</v>
      </c>
      <c r="Q156" s="74">
        <f t="shared" ca="1" si="35"/>
        <v>5.0750000000000003E-2</v>
      </c>
      <c r="R156" s="74">
        <f t="shared" si="36"/>
        <v>6000</v>
      </c>
      <c r="S156" s="74" t="str">
        <f t="shared" ca="1" si="37"/>
        <v>tср&lt;0.4с</v>
      </c>
      <c r="T156" s="74">
        <f t="shared" si="38"/>
        <v>100</v>
      </c>
    </row>
    <row r="157" spans="2:20" x14ac:dyDescent="0.25">
      <c r="B157" s="74" t="str">
        <f t="shared" ca="1" si="28"/>
        <v>ЩР</v>
      </c>
      <c r="C157" s="78" t="str">
        <f>Кабельный_журнал!P123</f>
        <v>L.1.06.1</v>
      </c>
      <c r="D157" s="74" t="str">
        <f t="shared" ca="1" si="29"/>
        <v>ЩР-L.1.06.1</v>
      </c>
      <c r="E157" s="80" t="s">
        <v>280</v>
      </c>
      <c r="F157" s="74">
        <f t="shared" ca="1" si="25"/>
        <v>43</v>
      </c>
      <c r="G157" s="74">
        <f t="shared" si="26"/>
        <v>10</v>
      </c>
      <c r="H157" s="80" t="s">
        <v>273</v>
      </c>
      <c r="I157" s="74">
        <f t="shared" si="27"/>
        <v>1.5</v>
      </c>
      <c r="J157" s="74">
        <f t="shared" si="30"/>
        <v>1.5</v>
      </c>
      <c r="K157" s="80" t="s">
        <v>281</v>
      </c>
      <c r="L157" s="74">
        <f t="shared" si="31"/>
        <v>1.7500000000000002E-2</v>
      </c>
      <c r="M157" s="74">
        <f t="shared" ca="1" si="32"/>
        <v>1.0033333333333334</v>
      </c>
      <c r="N157" s="74">
        <f ca="1">VLOOKUP(B157,$C$7:$T155,13,FALSE)</f>
        <v>0.22750000000000004</v>
      </c>
      <c r="O157" s="74">
        <f t="shared" ca="1" si="33"/>
        <v>1.0208333333333335</v>
      </c>
      <c r="P157" s="74">
        <f t="shared" ca="1" si="34"/>
        <v>215.51020408163262</v>
      </c>
      <c r="Q157" s="74">
        <f t="shared" ca="1" si="35"/>
        <v>0.10208333333333335</v>
      </c>
      <c r="R157" s="74">
        <f t="shared" si="36"/>
        <v>6000</v>
      </c>
      <c r="S157" s="74" t="str">
        <f t="shared" ca="1" si="37"/>
        <v>tср&lt;0.4с</v>
      </c>
      <c r="T157" s="74">
        <f t="shared" si="38"/>
        <v>100</v>
      </c>
    </row>
    <row r="158" spans="2:20" x14ac:dyDescent="0.25">
      <c r="B158" s="74" t="str">
        <f t="shared" ca="1" si="28"/>
        <v>ЩР</v>
      </c>
      <c r="C158" s="78" t="str">
        <f>Кабельный_журнал!P124</f>
        <v>L.1.07.1</v>
      </c>
      <c r="D158" s="74" t="str">
        <f t="shared" ca="1" si="29"/>
        <v>ЩР-L.1.07.1</v>
      </c>
      <c r="E158" s="80" t="s">
        <v>280</v>
      </c>
      <c r="F158" s="74">
        <f t="shared" ca="1" si="25"/>
        <v>25</v>
      </c>
      <c r="G158" s="74">
        <f t="shared" si="26"/>
        <v>10</v>
      </c>
      <c r="H158" s="80" t="s">
        <v>273</v>
      </c>
      <c r="I158" s="74">
        <f t="shared" si="27"/>
        <v>1.5</v>
      </c>
      <c r="J158" s="74">
        <f t="shared" si="30"/>
        <v>1.5</v>
      </c>
      <c r="K158" s="80" t="s">
        <v>281</v>
      </c>
      <c r="L158" s="74">
        <f t="shared" si="31"/>
        <v>1.7500000000000002E-2</v>
      </c>
      <c r="M158" s="74">
        <f t="shared" ca="1" si="32"/>
        <v>0.58333333333333337</v>
      </c>
      <c r="N158" s="74">
        <f ca="1">VLOOKUP(B158,$C$7:$T156,13,FALSE)</f>
        <v>0.22750000000000004</v>
      </c>
      <c r="O158" s="74">
        <f t="shared" ca="1" si="33"/>
        <v>0.60083333333333333</v>
      </c>
      <c r="P158" s="74">
        <f t="shared" ca="1" si="34"/>
        <v>366.15811373092924</v>
      </c>
      <c r="Q158" s="74">
        <f t="shared" ca="1" si="35"/>
        <v>6.0083333333333336E-2</v>
      </c>
      <c r="R158" s="74">
        <f t="shared" si="36"/>
        <v>6000</v>
      </c>
      <c r="S158" s="74" t="str">
        <f t="shared" ca="1" si="37"/>
        <v>tср&lt;0.4с</v>
      </c>
      <c r="T158" s="74">
        <f t="shared" si="38"/>
        <v>100</v>
      </c>
    </row>
    <row r="159" spans="2:20" x14ac:dyDescent="0.25">
      <c r="B159" s="74" t="str">
        <f t="shared" ca="1" si="28"/>
        <v>ЩР</v>
      </c>
      <c r="C159" s="78" t="str">
        <f>Кабельный_журнал!P125</f>
        <v>L.1.08.2</v>
      </c>
      <c r="D159" s="74" t="str">
        <f t="shared" ca="1" si="29"/>
        <v>ЩР-L.1.08.2</v>
      </c>
      <c r="E159" s="80" t="s">
        <v>280</v>
      </c>
      <c r="F159" s="74">
        <f t="shared" ca="1" si="25"/>
        <v>28</v>
      </c>
      <c r="G159" s="74">
        <f t="shared" si="26"/>
        <v>10</v>
      </c>
      <c r="H159" s="80" t="s">
        <v>273</v>
      </c>
      <c r="I159" s="74">
        <f t="shared" si="27"/>
        <v>1.5</v>
      </c>
      <c r="J159" s="74">
        <f t="shared" si="30"/>
        <v>1.5</v>
      </c>
      <c r="K159" s="80" t="s">
        <v>281</v>
      </c>
      <c r="L159" s="74">
        <f t="shared" si="31"/>
        <v>1.7500000000000002E-2</v>
      </c>
      <c r="M159" s="74">
        <f t="shared" ca="1" si="32"/>
        <v>0.65333333333333332</v>
      </c>
      <c r="N159" s="74">
        <f ca="1">VLOOKUP(B159,$C$7:$T157,13,FALSE)</f>
        <v>0.22750000000000004</v>
      </c>
      <c r="O159" s="74">
        <f t="shared" ca="1" si="33"/>
        <v>0.67083333333333328</v>
      </c>
      <c r="P159" s="74">
        <f t="shared" ca="1" si="34"/>
        <v>327.95031055900625</v>
      </c>
      <c r="Q159" s="74">
        <f t="shared" ca="1" si="35"/>
        <v>6.7083333333333328E-2</v>
      </c>
      <c r="R159" s="74">
        <f t="shared" si="36"/>
        <v>6000</v>
      </c>
      <c r="S159" s="74" t="str">
        <f t="shared" ca="1" si="37"/>
        <v>tср&lt;0.4с</v>
      </c>
      <c r="T159" s="74">
        <f t="shared" si="38"/>
        <v>100</v>
      </c>
    </row>
    <row r="160" spans="2:20" x14ac:dyDescent="0.25">
      <c r="B160" s="74" t="str">
        <f t="shared" ca="1" si="28"/>
        <v>ЩР</v>
      </c>
      <c r="C160" s="78" t="str">
        <f>Кабельный_журнал!P126</f>
        <v>L.1.12.1</v>
      </c>
      <c r="D160" s="74" t="str">
        <f t="shared" ca="1" si="29"/>
        <v>ЩР-L.1.12.1</v>
      </c>
      <c r="E160" s="80" t="s">
        <v>280</v>
      </c>
      <c r="F160" s="74">
        <f t="shared" ca="1" si="25"/>
        <v>26</v>
      </c>
      <c r="G160" s="74">
        <f t="shared" si="26"/>
        <v>10</v>
      </c>
      <c r="H160" s="80" t="s">
        <v>273</v>
      </c>
      <c r="I160" s="74">
        <f t="shared" si="27"/>
        <v>1.5</v>
      </c>
      <c r="J160" s="74">
        <f t="shared" si="30"/>
        <v>1.5</v>
      </c>
      <c r="K160" s="80" t="s">
        <v>281</v>
      </c>
      <c r="L160" s="74">
        <f t="shared" si="31"/>
        <v>1.7500000000000002E-2</v>
      </c>
      <c r="M160" s="74">
        <f t="shared" ca="1" si="32"/>
        <v>0.60666666666666669</v>
      </c>
      <c r="N160" s="74">
        <f ca="1">VLOOKUP(B160,$C$7:$T158,13,FALSE)</f>
        <v>0.22750000000000004</v>
      </c>
      <c r="O160" s="74">
        <f t="shared" ca="1" si="33"/>
        <v>0.62416666666666665</v>
      </c>
      <c r="P160" s="74">
        <f t="shared" ca="1" si="34"/>
        <v>352.46995994659545</v>
      </c>
      <c r="Q160" s="74">
        <f t="shared" ca="1" si="35"/>
        <v>6.2416666666666662E-2</v>
      </c>
      <c r="R160" s="74">
        <f t="shared" si="36"/>
        <v>6000</v>
      </c>
      <c r="S160" s="74" t="str">
        <f t="shared" ca="1" si="37"/>
        <v>tср&lt;0.4с</v>
      </c>
      <c r="T160" s="74">
        <f t="shared" si="38"/>
        <v>100</v>
      </c>
    </row>
    <row r="161" spans="2:20" x14ac:dyDescent="0.25">
      <c r="B161" s="74" t="str">
        <f t="shared" ca="1" si="28"/>
        <v>ЩР</v>
      </c>
      <c r="C161" s="78" t="str">
        <f>Кабельный_журнал!P127</f>
        <v>L.1.12.3</v>
      </c>
      <c r="D161" s="74" t="str">
        <f t="shared" ca="1" si="29"/>
        <v>ЩР-L.1.12.3</v>
      </c>
      <c r="E161" s="80" t="s">
        <v>280</v>
      </c>
      <c r="F161" s="74">
        <f t="shared" ca="1" si="25"/>
        <v>23</v>
      </c>
      <c r="G161" s="74">
        <f t="shared" si="26"/>
        <v>10</v>
      </c>
      <c r="H161" s="80" t="s">
        <v>273</v>
      </c>
      <c r="I161" s="74">
        <f t="shared" si="27"/>
        <v>1.5</v>
      </c>
      <c r="J161" s="74">
        <f t="shared" si="30"/>
        <v>1.5</v>
      </c>
      <c r="K161" s="80" t="s">
        <v>281</v>
      </c>
      <c r="L161" s="74">
        <f t="shared" si="31"/>
        <v>1.7500000000000002E-2</v>
      </c>
      <c r="M161" s="74">
        <f t="shared" ca="1" si="32"/>
        <v>0.53666666666666663</v>
      </c>
      <c r="N161" s="74">
        <f ca="1">VLOOKUP(B161,$C$7:$T159,13,FALSE)</f>
        <v>0.22750000000000004</v>
      </c>
      <c r="O161" s="74">
        <f t="shared" ca="1" si="33"/>
        <v>0.55416666666666659</v>
      </c>
      <c r="P161" s="74">
        <f t="shared" ca="1" si="34"/>
        <v>396.99248120300757</v>
      </c>
      <c r="Q161" s="74">
        <f t="shared" ca="1" si="35"/>
        <v>5.5416666666666656E-2</v>
      </c>
      <c r="R161" s="74">
        <f t="shared" si="36"/>
        <v>6000</v>
      </c>
      <c r="S161" s="74" t="str">
        <f t="shared" ca="1" si="37"/>
        <v>tср&lt;0.4с</v>
      </c>
      <c r="T161" s="74">
        <f t="shared" si="38"/>
        <v>100</v>
      </c>
    </row>
    <row r="162" spans="2:20" x14ac:dyDescent="0.25">
      <c r="B162" s="74" t="str">
        <f t="shared" ca="1" si="28"/>
        <v>ЩР</v>
      </c>
      <c r="C162" s="78" t="str">
        <f>Кабельный_журнал!P128</f>
        <v>L.1.11.8</v>
      </c>
      <c r="D162" s="74" t="str">
        <f t="shared" ca="1" si="29"/>
        <v>ЩР-L.1.11.8</v>
      </c>
      <c r="E162" s="80" t="s">
        <v>280</v>
      </c>
      <c r="F162" s="74">
        <f t="shared" ca="1" si="25"/>
        <v>17</v>
      </c>
      <c r="G162" s="74">
        <f t="shared" si="26"/>
        <v>10</v>
      </c>
      <c r="H162" s="80" t="s">
        <v>273</v>
      </c>
      <c r="I162" s="74">
        <f t="shared" si="27"/>
        <v>1.5</v>
      </c>
      <c r="J162" s="74">
        <f t="shared" si="30"/>
        <v>1.5</v>
      </c>
      <c r="K162" s="80" t="s">
        <v>281</v>
      </c>
      <c r="L162" s="74">
        <f t="shared" si="31"/>
        <v>1.7500000000000002E-2</v>
      </c>
      <c r="M162" s="74">
        <f t="shared" ca="1" si="32"/>
        <v>0.39666666666666672</v>
      </c>
      <c r="N162" s="74">
        <f ca="1">VLOOKUP(B162,$C$7:$T160,13,FALSE)</f>
        <v>0.22750000000000004</v>
      </c>
      <c r="O162" s="74">
        <f t="shared" ca="1" si="33"/>
        <v>0.41416666666666674</v>
      </c>
      <c r="P162" s="74">
        <f t="shared" ca="1" si="34"/>
        <v>531.18712273641847</v>
      </c>
      <c r="Q162" s="74">
        <f t="shared" ca="1" si="35"/>
        <v>4.1416666666666671E-2</v>
      </c>
      <c r="R162" s="74">
        <f t="shared" si="36"/>
        <v>6000</v>
      </c>
      <c r="S162" s="74" t="str">
        <f t="shared" ca="1" si="37"/>
        <v>tср&lt;0.4с</v>
      </c>
      <c r="T162" s="74">
        <f t="shared" si="38"/>
        <v>100</v>
      </c>
    </row>
    <row r="163" spans="2:20" x14ac:dyDescent="0.25">
      <c r="B163" s="74" t="str">
        <f t="shared" ca="1" si="28"/>
        <v>ЩР</v>
      </c>
      <c r="C163" s="78" t="str">
        <f>Кабельный_журнал!P129</f>
        <v>LD.1.11.1</v>
      </c>
      <c r="D163" s="74" t="str">
        <f t="shared" ca="1" si="29"/>
        <v>ЩР-LD.1.11.1</v>
      </c>
      <c r="E163" s="80" t="s">
        <v>280</v>
      </c>
      <c r="F163" s="74">
        <f t="shared" ca="1" si="25"/>
        <v>21</v>
      </c>
      <c r="G163" s="74">
        <f t="shared" si="26"/>
        <v>10</v>
      </c>
      <c r="H163" s="80" t="s">
        <v>273</v>
      </c>
      <c r="I163" s="74">
        <f t="shared" si="27"/>
        <v>1.5</v>
      </c>
      <c r="J163" s="74">
        <f t="shared" si="30"/>
        <v>1.5</v>
      </c>
      <c r="K163" s="80" t="s">
        <v>281</v>
      </c>
      <c r="L163" s="74">
        <f t="shared" si="31"/>
        <v>1.7500000000000002E-2</v>
      </c>
      <c r="M163" s="74">
        <f t="shared" ca="1" si="32"/>
        <v>0.49000000000000005</v>
      </c>
      <c r="N163" s="74">
        <f ca="1">VLOOKUP(B163,$C$7:$T161,13,FALSE)</f>
        <v>0.22750000000000004</v>
      </c>
      <c r="O163" s="74">
        <f t="shared" ca="1" si="33"/>
        <v>0.50750000000000006</v>
      </c>
      <c r="P163" s="74">
        <f t="shared" ca="1" si="34"/>
        <v>433.49753694581278</v>
      </c>
      <c r="Q163" s="74">
        <f t="shared" ca="1" si="35"/>
        <v>5.0750000000000003E-2</v>
      </c>
      <c r="R163" s="74">
        <f t="shared" si="36"/>
        <v>6000</v>
      </c>
      <c r="S163" s="74" t="str">
        <f t="shared" ca="1" si="37"/>
        <v>tср&lt;0.4с</v>
      </c>
      <c r="T163" s="74">
        <f t="shared" si="38"/>
        <v>100</v>
      </c>
    </row>
    <row r="164" spans="2:20" x14ac:dyDescent="0.25">
      <c r="B164" s="74" t="str">
        <f t="shared" ca="1" si="28"/>
        <v>ЩР</v>
      </c>
      <c r="C164" s="78" t="str">
        <f>Кабельный_журнал!P130</f>
        <v>L.1.09.1</v>
      </c>
      <c r="D164" s="74" t="str">
        <f t="shared" ca="1" si="29"/>
        <v>ЩР-L.1.09.1</v>
      </c>
      <c r="E164" s="80" t="s">
        <v>280</v>
      </c>
      <c r="F164" s="74">
        <f t="shared" ca="1" si="25"/>
        <v>23</v>
      </c>
      <c r="G164" s="74">
        <f t="shared" si="26"/>
        <v>10</v>
      </c>
      <c r="H164" s="80" t="s">
        <v>273</v>
      </c>
      <c r="I164" s="74">
        <f t="shared" si="27"/>
        <v>1.5</v>
      </c>
      <c r="J164" s="74">
        <f t="shared" si="30"/>
        <v>1.5</v>
      </c>
      <c r="K164" s="80" t="s">
        <v>281</v>
      </c>
      <c r="L164" s="74">
        <f t="shared" si="31"/>
        <v>1.7500000000000002E-2</v>
      </c>
      <c r="M164" s="74">
        <f t="shared" ca="1" si="32"/>
        <v>0.53666666666666663</v>
      </c>
      <c r="N164" s="74">
        <f ca="1">VLOOKUP(B164,$C$7:$T162,13,FALSE)</f>
        <v>0.22750000000000004</v>
      </c>
      <c r="O164" s="74">
        <f t="shared" ca="1" si="33"/>
        <v>0.55416666666666659</v>
      </c>
      <c r="P164" s="74">
        <f t="shared" ca="1" si="34"/>
        <v>396.99248120300757</v>
      </c>
      <c r="Q164" s="74">
        <f t="shared" ca="1" si="35"/>
        <v>5.5416666666666656E-2</v>
      </c>
      <c r="R164" s="74">
        <f t="shared" si="36"/>
        <v>6000</v>
      </c>
      <c r="S164" s="74" t="str">
        <f t="shared" ca="1" si="37"/>
        <v>tср&lt;0.4с</v>
      </c>
      <c r="T164" s="74">
        <f t="shared" si="38"/>
        <v>100</v>
      </c>
    </row>
    <row r="165" spans="2:20" x14ac:dyDescent="0.25">
      <c r="B165" s="74" t="str">
        <f t="shared" ca="1" si="28"/>
        <v>ЩР</v>
      </c>
      <c r="C165" s="78" t="str">
        <f>Кабельный_журнал!P131</f>
        <v>L.1.10.1</v>
      </c>
      <c r="D165" s="74" t="str">
        <f t="shared" ca="1" si="29"/>
        <v>ЩР-L.1.10.1</v>
      </c>
      <c r="E165" s="80" t="s">
        <v>280</v>
      </c>
      <c r="F165" s="74">
        <f t="shared" ca="1" si="25"/>
        <v>19</v>
      </c>
      <c r="G165" s="74">
        <f t="shared" si="26"/>
        <v>10</v>
      </c>
      <c r="H165" s="80" t="s">
        <v>273</v>
      </c>
      <c r="I165" s="74">
        <f t="shared" si="27"/>
        <v>1.5</v>
      </c>
      <c r="J165" s="74">
        <f t="shared" si="30"/>
        <v>1.5</v>
      </c>
      <c r="K165" s="80" t="s">
        <v>281</v>
      </c>
      <c r="L165" s="74">
        <f t="shared" si="31"/>
        <v>1.7500000000000002E-2</v>
      </c>
      <c r="M165" s="74">
        <f t="shared" ca="1" si="32"/>
        <v>0.44333333333333336</v>
      </c>
      <c r="N165" s="74">
        <f ca="1">VLOOKUP(B165,$C$7:$T163,13,FALSE)</f>
        <v>0.22750000000000004</v>
      </c>
      <c r="O165" s="74">
        <f t="shared" ca="1" si="33"/>
        <v>0.46083333333333337</v>
      </c>
      <c r="P165" s="74">
        <f t="shared" ca="1" si="34"/>
        <v>477.39602169981913</v>
      </c>
      <c r="Q165" s="74">
        <f t="shared" ca="1" si="35"/>
        <v>4.6083333333333337E-2</v>
      </c>
      <c r="R165" s="74">
        <f t="shared" si="36"/>
        <v>6000</v>
      </c>
      <c r="S165" s="74" t="str">
        <f t="shared" ca="1" si="37"/>
        <v>tср&lt;0.4с</v>
      </c>
      <c r="T165" s="74">
        <f t="shared" si="38"/>
        <v>100</v>
      </c>
    </row>
    <row r="166" spans="2:20" x14ac:dyDescent="0.25">
      <c r="B166" s="74" t="str">
        <f t="shared" ca="1" si="28"/>
        <v>ЩР</v>
      </c>
      <c r="C166" s="78" t="str">
        <f>Кабельный_журнал!P132</f>
        <v>L.1.11.2</v>
      </c>
      <c r="D166" s="74" t="str">
        <f t="shared" ca="1" si="29"/>
        <v>ЩР-L.1.11.2</v>
      </c>
      <c r="E166" s="80" t="s">
        <v>280</v>
      </c>
      <c r="F166" s="74">
        <f t="shared" ca="1" si="25"/>
        <v>23</v>
      </c>
      <c r="G166" s="74">
        <f t="shared" si="26"/>
        <v>10</v>
      </c>
      <c r="H166" s="80" t="s">
        <v>273</v>
      </c>
      <c r="I166" s="74">
        <f t="shared" si="27"/>
        <v>1.5</v>
      </c>
      <c r="J166" s="74">
        <f t="shared" si="30"/>
        <v>1.5</v>
      </c>
      <c r="K166" s="80" t="s">
        <v>281</v>
      </c>
      <c r="L166" s="74">
        <f t="shared" si="31"/>
        <v>1.7500000000000002E-2</v>
      </c>
      <c r="M166" s="74">
        <f t="shared" ca="1" si="32"/>
        <v>0.53666666666666663</v>
      </c>
      <c r="N166" s="74">
        <f ca="1">VLOOKUP(B166,$C$7:$T164,13,FALSE)</f>
        <v>0.22750000000000004</v>
      </c>
      <c r="O166" s="74">
        <f t="shared" ca="1" si="33"/>
        <v>0.55416666666666659</v>
      </c>
      <c r="P166" s="74">
        <f t="shared" ca="1" si="34"/>
        <v>396.99248120300757</v>
      </c>
      <c r="Q166" s="74">
        <f t="shared" ca="1" si="35"/>
        <v>5.5416666666666656E-2</v>
      </c>
      <c r="R166" s="74">
        <f t="shared" si="36"/>
        <v>6000</v>
      </c>
      <c r="S166" s="74" t="str">
        <f t="shared" ca="1" si="37"/>
        <v>tср&lt;0.4с</v>
      </c>
      <c r="T166" s="74">
        <f t="shared" si="38"/>
        <v>100</v>
      </c>
    </row>
    <row r="167" spans="2:20" x14ac:dyDescent="0.25">
      <c r="B167" s="74" t="str">
        <f t="shared" ca="1" si="28"/>
        <v>ЩР</v>
      </c>
      <c r="C167" s="78" t="str">
        <f>Кабельный_журнал!P133</f>
        <v>L.1.11.6</v>
      </c>
      <c r="D167" s="74" t="str">
        <f t="shared" ca="1" si="29"/>
        <v>ЩР-L.1.11.6</v>
      </c>
      <c r="E167" s="80" t="s">
        <v>280</v>
      </c>
      <c r="F167" s="74">
        <f t="shared" ref="F167:F230" ca="1" si="39">VLOOKUP(C167,Кабельный_журнал,8,FALSE)</f>
        <v>28</v>
      </c>
      <c r="G167" s="74">
        <f t="shared" ref="G167:G230" si="40">VLOOKUP(C167,Исходные_данные,21,FALSE)</f>
        <v>10</v>
      </c>
      <c r="H167" s="80" t="s">
        <v>273</v>
      </c>
      <c r="I167" s="74">
        <f t="shared" ref="I167:I230" si="41">VLOOKUP(C167,Исходные_данные,22,FALSE)</f>
        <v>1.5</v>
      </c>
      <c r="J167" s="74">
        <f t="shared" si="30"/>
        <v>1.5</v>
      </c>
      <c r="K167" s="80" t="s">
        <v>281</v>
      </c>
      <c r="L167" s="74">
        <f t="shared" si="31"/>
        <v>1.7500000000000002E-2</v>
      </c>
      <c r="M167" s="74">
        <f t="shared" ca="1" si="32"/>
        <v>0.65333333333333332</v>
      </c>
      <c r="N167" s="74">
        <f ca="1">VLOOKUP(B167,$C$7:$T165,13,FALSE)</f>
        <v>0.22750000000000004</v>
      </c>
      <c r="O167" s="74">
        <f t="shared" ca="1" si="33"/>
        <v>0.67083333333333328</v>
      </c>
      <c r="P167" s="74">
        <f t="shared" ca="1" si="34"/>
        <v>327.95031055900625</v>
      </c>
      <c r="Q167" s="74">
        <f t="shared" ca="1" si="35"/>
        <v>6.7083333333333328E-2</v>
      </c>
      <c r="R167" s="74">
        <f t="shared" si="36"/>
        <v>6000</v>
      </c>
      <c r="S167" s="74" t="str">
        <f t="shared" ca="1" si="37"/>
        <v>tср&lt;0.4с</v>
      </c>
      <c r="T167" s="74">
        <f t="shared" si="38"/>
        <v>100</v>
      </c>
    </row>
    <row r="168" spans="2:20" x14ac:dyDescent="0.25">
      <c r="B168" s="74" t="str">
        <f t="shared" ref="B168:B231" ca="1" si="42">VLOOKUP(C168,Кабельный_журнал,2,FALSE)</f>
        <v>ЩР</v>
      </c>
      <c r="C168" s="78" t="str">
        <f>Кабельный_журнал!P134</f>
        <v>L.1.13.1</v>
      </c>
      <c r="D168" s="74" t="str">
        <f t="shared" ref="D168:D231" ca="1" si="43">B168&amp;"-"&amp;C168</f>
        <v>ЩР-L.1.13.1</v>
      </c>
      <c r="E168" s="80" t="s">
        <v>280</v>
      </c>
      <c r="F168" s="74">
        <f t="shared" ca="1" si="39"/>
        <v>29</v>
      </c>
      <c r="G168" s="74">
        <f t="shared" si="40"/>
        <v>10</v>
      </c>
      <c r="H168" s="80" t="s">
        <v>273</v>
      </c>
      <c r="I168" s="74">
        <f t="shared" si="41"/>
        <v>1.5</v>
      </c>
      <c r="J168" s="74">
        <f t="shared" ref="J168:J231" si="44">I168</f>
        <v>1.5</v>
      </c>
      <c r="K168" s="80" t="s">
        <v>281</v>
      </c>
      <c r="L168" s="74">
        <f t="shared" ref="L168:L231" si="45">VLOOKUP(K168,$K$2:$L$3,2,FALSE)</f>
        <v>1.7500000000000002E-2</v>
      </c>
      <c r="M168" s="74">
        <f t="shared" ref="M168:M231" ca="1" si="46">L168*F168*(1/I168+1/J168)</f>
        <v>0.67666666666666675</v>
      </c>
      <c r="N168" s="74">
        <f ca="1">VLOOKUP(B168,$C$7:$T166,13,FALSE)</f>
        <v>0.22750000000000004</v>
      </c>
      <c r="O168" s="74">
        <f t="shared" ref="O168:O231" ca="1" si="47">L168+M168</f>
        <v>0.69416666666666671</v>
      </c>
      <c r="P168" s="74">
        <f t="shared" ref="P168:P231" ca="1" si="48">220/O168</f>
        <v>316.9267707082833</v>
      </c>
      <c r="Q168" s="74">
        <f t="shared" ref="Q168:Q231" ca="1" si="49">O168/G168</f>
        <v>6.9416666666666668E-2</v>
      </c>
      <c r="R168" s="74">
        <f t="shared" ref="R168:R231" si="50">VLOOKUP(H168,$W$2:$Y$12,3,FALSE)</f>
        <v>6000</v>
      </c>
      <c r="S168" s="74" t="str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  <v>tср&lt;0.4с</v>
      </c>
      <c r="T168" s="74">
        <f t="shared" ref="T168:T231" si="52">G168*VLOOKUP(H168,$W$2:$Y$12,2,FALSE)</f>
        <v>100</v>
      </c>
    </row>
    <row r="169" spans="2:20" x14ac:dyDescent="0.25">
      <c r="B169" s="74" t="str">
        <f t="shared" ca="1" si="42"/>
        <v>ЩР</v>
      </c>
      <c r="C169" s="78" t="str">
        <f>Кабельный_журнал!P135</f>
        <v>L.1.14.1</v>
      </c>
      <c r="D169" s="74" t="str">
        <f t="shared" ca="1" si="43"/>
        <v>ЩР-L.1.14.1</v>
      </c>
      <c r="E169" s="80" t="s">
        <v>280</v>
      </c>
      <c r="F169" s="74">
        <f t="shared" ca="1" si="39"/>
        <v>37</v>
      </c>
      <c r="G169" s="74">
        <f t="shared" si="40"/>
        <v>10</v>
      </c>
      <c r="H169" s="80" t="s">
        <v>273</v>
      </c>
      <c r="I169" s="74">
        <f t="shared" si="41"/>
        <v>1.5</v>
      </c>
      <c r="J169" s="74">
        <f t="shared" si="44"/>
        <v>1.5</v>
      </c>
      <c r="K169" s="80" t="s">
        <v>281</v>
      </c>
      <c r="L169" s="74">
        <f t="shared" si="45"/>
        <v>1.7500000000000002E-2</v>
      </c>
      <c r="M169" s="74">
        <f t="shared" ca="1" si="46"/>
        <v>0.8633333333333334</v>
      </c>
      <c r="N169" s="74">
        <f ca="1">VLOOKUP(B169,$C$7:$T167,13,FALSE)</f>
        <v>0.22750000000000004</v>
      </c>
      <c r="O169" s="74">
        <f t="shared" ca="1" si="47"/>
        <v>0.88083333333333336</v>
      </c>
      <c r="P169" s="74">
        <f t="shared" ca="1" si="48"/>
        <v>249.76348155156103</v>
      </c>
      <c r="Q169" s="74">
        <f t="shared" ca="1" si="49"/>
        <v>8.8083333333333333E-2</v>
      </c>
      <c r="R169" s="74">
        <f t="shared" si="50"/>
        <v>6000</v>
      </c>
      <c r="S169" s="74" t="str">
        <f t="shared" ca="1" si="51"/>
        <v>tср&lt;0.4с</v>
      </c>
      <c r="T169" s="74">
        <f t="shared" si="52"/>
        <v>100</v>
      </c>
    </row>
    <row r="170" spans="2:20" x14ac:dyDescent="0.25">
      <c r="B170" s="74" t="str">
        <f t="shared" ca="1" si="42"/>
        <v>ЩР</v>
      </c>
      <c r="C170" s="78" t="str">
        <f>Кабельный_журнал!P136</f>
        <v>L.1.14.2</v>
      </c>
      <c r="D170" s="74" t="str">
        <f t="shared" ca="1" si="43"/>
        <v>ЩР-L.1.14.2</v>
      </c>
      <c r="E170" s="80" t="s">
        <v>280</v>
      </c>
      <c r="F170" s="74">
        <f t="shared" ca="1" si="39"/>
        <v>32</v>
      </c>
      <c r="G170" s="74">
        <f t="shared" si="40"/>
        <v>10</v>
      </c>
      <c r="H170" s="80" t="s">
        <v>273</v>
      </c>
      <c r="I170" s="74">
        <f t="shared" si="41"/>
        <v>1.5</v>
      </c>
      <c r="J170" s="74">
        <f t="shared" si="44"/>
        <v>1.5</v>
      </c>
      <c r="K170" s="80" t="s">
        <v>281</v>
      </c>
      <c r="L170" s="74">
        <f t="shared" si="45"/>
        <v>1.7500000000000002E-2</v>
      </c>
      <c r="M170" s="74">
        <f t="shared" ca="1" si="46"/>
        <v>0.7466666666666667</v>
      </c>
      <c r="N170" s="74">
        <f ca="1">VLOOKUP(B170,$C$7:$T168,13,FALSE)</f>
        <v>0.22750000000000004</v>
      </c>
      <c r="O170" s="74">
        <f t="shared" ca="1" si="47"/>
        <v>0.76416666666666666</v>
      </c>
      <c r="P170" s="74">
        <f t="shared" ca="1" si="48"/>
        <v>287.89531079607417</v>
      </c>
      <c r="Q170" s="74">
        <f t="shared" ca="1" si="49"/>
        <v>7.6416666666666661E-2</v>
      </c>
      <c r="R170" s="74">
        <f t="shared" si="50"/>
        <v>6000</v>
      </c>
      <c r="S170" s="74" t="str">
        <f t="shared" ca="1" si="51"/>
        <v>tср&lt;0.4с</v>
      </c>
      <c r="T170" s="74">
        <f t="shared" si="52"/>
        <v>100</v>
      </c>
    </row>
    <row r="171" spans="2:20" x14ac:dyDescent="0.25">
      <c r="B171" s="74" t="str">
        <f t="shared" ca="1" si="42"/>
        <v>ЩР</v>
      </c>
      <c r="C171" s="78" t="str">
        <f>Кабельный_журнал!P137</f>
        <v>L.1.14.6</v>
      </c>
      <c r="D171" s="74" t="str">
        <f t="shared" ca="1" si="43"/>
        <v>ЩР-L.1.14.6</v>
      </c>
      <c r="E171" s="80" t="s">
        <v>280</v>
      </c>
      <c r="F171" s="74">
        <f t="shared" ca="1" si="39"/>
        <v>23</v>
      </c>
      <c r="G171" s="74">
        <f t="shared" si="40"/>
        <v>10</v>
      </c>
      <c r="H171" s="80" t="s">
        <v>273</v>
      </c>
      <c r="I171" s="74">
        <f t="shared" si="41"/>
        <v>1.5</v>
      </c>
      <c r="J171" s="74">
        <f t="shared" si="44"/>
        <v>1.5</v>
      </c>
      <c r="K171" s="80" t="s">
        <v>281</v>
      </c>
      <c r="L171" s="74">
        <f t="shared" si="45"/>
        <v>1.7500000000000002E-2</v>
      </c>
      <c r="M171" s="74">
        <f t="shared" ca="1" si="46"/>
        <v>0.53666666666666663</v>
      </c>
      <c r="N171" s="74">
        <f ca="1">VLOOKUP(B171,$C$7:$T169,13,FALSE)</f>
        <v>0.22750000000000004</v>
      </c>
      <c r="O171" s="74">
        <f t="shared" ca="1" si="47"/>
        <v>0.55416666666666659</v>
      </c>
      <c r="P171" s="74">
        <f t="shared" ca="1" si="48"/>
        <v>396.99248120300757</v>
      </c>
      <c r="Q171" s="74">
        <f t="shared" ca="1" si="49"/>
        <v>5.5416666666666656E-2</v>
      </c>
      <c r="R171" s="74">
        <f t="shared" si="50"/>
        <v>6000</v>
      </c>
      <c r="S171" s="74" t="str">
        <f t="shared" ca="1" si="51"/>
        <v>tср&lt;0.4с</v>
      </c>
      <c r="T171" s="74">
        <f t="shared" si="52"/>
        <v>100</v>
      </c>
    </row>
    <row r="172" spans="2:20" x14ac:dyDescent="0.25">
      <c r="B172" s="74" t="str">
        <f t="shared" ca="1" si="42"/>
        <v>ЩР</v>
      </c>
      <c r="C172" s="78" t="str">
        <f>Кабельный_журнал!P138</f>
        <v>L.1.14.8</v>
      </c>
      <c r="D172" s="74" t="str">
        <f t="shared" ca="1" si="43"/>
        <v>ЩР-L.1.14.8</v>
      </c>
      <c r="E172" s="80" t="s">
        <v>280</v>
      </c>
      <c r="F172" s="74">
        <f t="shared" ca="1" si="39"/>
        <v>26</v>
      </c>
      <c r="G172" s="74">
        <f t="shared" si="40"/>
        <v>10</v>
      </c>
      <c r="H172" s="80" t="s">
        <v>273</v>
      </c>
      <c r="I172" s="74">
        <f t="shared" si="41"/>
        <v>1.5</v>
      </c>
      <c r="J172" s="74">
        <f t="shared" si="44"/>
        <v>1.5</v>
      </c>
      <c r="K172" s="80" t="s">
        <v>281</v>
      </c>
      <c r="L172" s="74">
        <f t="shared" si="45"/>
        <v>1.7500000000000002E-2</v>
      </c>
      <c r="M172" s="74">
        <f t="shared" ca="1" si="46"/>
        <v>0.60666666666666669</v>
      </c>
      <c r="N172" s="74">
        <f ca="1">VLOOKUP(B172,$C$7:$T170,13,FALSE)</f>
        <v>0.22750000000000004</v>
      </c>
      <c r="O172" s="74">
        <f t="shared" ca="1" si="47"/>
        <v>0.62416666666666665</v>
      </c>
      <c r="P172" s="74">
        <f t="shared" ca="1" si="48"/>
        <v>352.46995994659545</v>
      </c>
      <c r="Q172" s="74">
        <f t="shared" ca="1" si="49"/>
        <v>6.2416666666666662E-2</v>
      </c>
      <c r="R172" s="74">
        <f t="shared" si="50"/>
        <v>6000</v>
      </c>
      <c r="S172" s="74" t="str">
        <f t="shared" ca="1" si="51"/>
        <v>tср&lt;0.4с</v>
      </c>
      <c r="T172" s="74">
        <f t="shared" si="52"/>
        <v>100</v>
      </c>
    </row>
    <row r="173" spans="2:20" x14ac:dyDescent="0.25">
      <c r="B173" s="74" t="str">
        <f t="shared" ca="1" si="42"/>
        <v>ЩР</v>
      </c>
      <c r="C173" s="78" t="str">
        <f>Кабельный_журнал!P139</f>
        <v>L.1.14.9</v>
      </c>
      <c r="D173" s="74" t="str">
        <f t="shared" ca="1" si="43"/>
        <v>ЩР-L.1.14.9</v>
      </c>
      <c r="E173" s="80" t="s">
        <v>280</v>
      </c>
      <c r="F173" s="74">
        <f t="shared" ca="1" si="39"/>
        <v>22</v>
      </c>
      <c r="G173" s="74">
        <f t="shared" si="40"/>
        <v>10</v>
      </c>
      <c r="H173" s="80" t="s">
        <v>273</v>
      </c>
      <c r="I173" s="74">
        <f t="shared" si="41"/>
        <v>1.5</v>
      </c>
      <c r="J173" s="74">
        <f t="shared" si="44"/>
        <v>1.5</v>
      </c>
      <c r="K173" s="80" t="s">
        <v>281</v>
      </c>
      <c r="L173" s="74">
        <f t="shared" si="45"/>
        <v>1.7500000000000002E-2</v>
      </c>
      <c r="M173" s="74">
        <f t="shared" ca="1" si="46"/>
        <v>0.51333333333333331</v>
      </c>
      <c r="N173" s="74">
        <f ca="1">VLOOKUP(B173,$C$7:$T171,13,FALSE)</f>
        <v>0.22750000000000004</v>
      </c>
      <c r="O173" s="74">
        <f t="shared" ca="1" si="47"/>
        <v>0.53083333333333327</v>
      </c>
      <c r="P173" s="74">
        <f t="shared" ca="1" si="48"/>
        <v>414.44270015698595</v>
      </c>
      <c r="Q173" s="74">
        <f t="shared" ca="1" si="49"/>
        <v>5.308333333333333E-2</v>
      </c>
      <c r="R173" s="74">
        <f t="shared" si="50"/>
        <v>6000</v>
      </c>
      <c r="S173" s="74" t="str">
        <f t="shared" ca="1" si="51"/>
        <v>tср&lt;0.4с</v>
      </c>
      <c r="T173" s="74">
        <f t="shared" si="52"/>
        <v>100</v>
      </c>
    </row>
    <row r="174" spans="2:20" x14ac:dyDescent="0.25">
      <c r="B174" s="74" t="str">
        <f t="shared" ca="1" si="42"/>
        <v>ЩР</v>
      </c>
      <c r="C174" s="78" t="str">
        <f>Кабельный_журнал!P140</f>
        <v>L.1.15.2</v>
      </c>
      <c r="D174" s="74" t="str">
        <f t="shared" ca="1" si="43"/>
        <v>ЩР-L.1.15.2</v>
      </c>
      <c r="E174" s="80" t="s">
        <v>280</v>
      </c>
      <c r="F174" s="74">
        <f t="shared" ca="1" si="39"/>
        <v>37</v>
      </c>
      <c r="G174" s="74">
        <f t="shared" si="40"/>
        <v>10</v>
      </c>
      <c r="H174" s="80" t="s">
        <v>273</v>
      </c>
      <c r="I174" s="74">
        <f t="shared" si="41"/>
        <v>1.5</v>
      </c>
      <c r="J174" s="74">
        <f t="shared" si="44"/>
        <v>1.5</v>
      </c>
      <c r="K174" s="80" t="s">
        <v>281</v>
      </c>
      <c r="L174" s="74">
        <f t="shared" si="45"/>
        <v>1.7500000000000002E-2</v>
      </c>
      <c r="M174" s="74">
        <f t="shared" ca="1" si="46"/>
        <v>0.8633333333333334</v>
      </c>
      <c r="N174" s="74">
        <f ca="1">VLOOKUP(B174,$C$7:$T172,13,FALSE)</f>
        <v>0.22750000000000004</v>
      </c>
      <c r="O174" s="74">
        <f t="shared" ca="1" si="47"/>
        <v>0.88083333333333336</v>
      </c>
      <c r="P174" s="74">
        <f t="shared" ca="1" si="48"/>
        <v>249.76348155156103</v>
      </c>
      <c r="Q174" s="74">
        <f t="shared" ca="1" si="49"/>
        <v>8.8083333333333333E-2</v>
      </c>
      <c r="R174" s="74">
        <f t="shared" si="50"/>
        <v>6000</v>
      </c>
      <c r="S174" s="74" t="str">
        <f t="shared" ca="1" si="51"/>
        <v>tср&lt;0.4с</v>
      </c>
      <c r="T174" s="74">
        <f t="shared" si="52"/>
        <v>100</v>
      </c>
    </row>
    <row r="175" spans="2:20" x14ac:dyDescent="0.25">
      <c r="B175" s="74" t="str">
        <f t="shared" ca="1" si="42"/>
        <v>ЩР</v>
      </c>
      <c r="C175" s="78" t="str">
        <f>Кабельный_журнал!P141</f>
        <v>L.1.16.1</v>
      </c>
      <c r="D175" s="74" t="str">
        <f t="shared" ca="1" si="43"/>
        <v>ЩР-L.1.16.1</v>
      </c>
      <c r="E175" s="80" t="s">
        <v>280</v>
      </c>
      <c r="F175" s="74">
        <f t="shared" ca="1" si="39"/>
        <v>42</v>
      </c>
      <c r="G175" s="74">
        <f t="shared" si="40"/>
        <v>10</v>
      </c>
      <c r="H175" s="80" t="s">
        <v>273</v>
      </c>
      <c r="I175" s="74">
        <f t="shared" si="41"/>
        <v>1.5</v>
      </c>
      <c r="J175" s="74">
        <f t="shared" si="44"/>
        <v>1.5</v>
      </c>
      <c r="K175" s="80" t="s">
        <v>281</v>
      </c>
      <c r="L175" s="74">
        <f t="shared" si="45"/>
        <v>1.7500000000000002E-2</v>
      </c>
      <c r="M175" s="74">
        <f t="shared" ca="1" si="46"/>
        <v>0.98000000000000009</v>
      </c>
      <c r="N175" s="74">
        <f ca="1">VLOOKUP(B175,$C$7:$T173,13,FALSE)</f>
        <v>0.22750000000000004</v>
      </c>
      <c r="O175" s="74">
        <f t="shared" ca="1" si="47"/>
        <v>0.99750000000000005</v>
      </c>
      <c r="P175" s="74">
        <f t="shared" ca="1" si="48"/>
        <v>220.55137844611528</v>
      </c>
      <c r="Q175" s="74">
        <f t="shared" ca="1" si="49"/>
        <v>9.9750000000000005E-2</v>
      </c>
      <c r="R175" s="74">
        <f t="shared" si="50"/>
        <v>6000</v>
      </c>
      <c r="S175" s="74" t="str">
        <f t="shared" ca="1" si="51"/>
        <v>tср&lt;0.4с</v>
      </c>
      <c r="T175" s="74">
        <f t="shared" si="52"/>
        <v>100</v>
      </c>
    </row>
    <row r="176" spans="2:20" x14ac:dyDescent="0.25">
      <c r="B176" s="74" t="str">
        <f t="shared" ca="1" si="42"/>
        <v>ЩР</v>
      </c>
      <c r="C176" s="78" t="str">
        <f>Кабельный_журнал!P142</f>
        <v>L.1.17.1</v>
      </c>
      <c r="D176" s="74" t="str">
        <f t="shared" ca="1" si="43"/>
        <v>ЩР-L.1.17.1</v>
      </c>
      <c r="E176" s="80" t="s">
        <v>280</v>
      </c>
      <c r="F176" s="74">
        <f t="shared" ca="1" si="39"/>
        <v>46</v>
      </c>
      <c r="G176" s="74">
        <f t="shared" si="40"/>
        <v>10</v>
      </c>
      <c r="H176" s="80" t="s">
        <v>273</v>
      </c>
      <c r="I176" s="74">
        <f t="shared" si="41"/>
        <v>1.5</v>
      </c>
      <c r="J176" s="74">
        <f t="shared" si="44"/>
        <v>1.5</v>
      </c>
      <c r="K176" s="80" t="s">
        <v>281</v>
      </c>
      <c r="L176" s="74">
        <f t="shared" si="45"/>
        <v>1.7500000000000002E-2</v>
      </c>
      <c r="M176" s="74">
        <f t="shared" ca="1" si="46"/>
        <v>1.0733333333333333</v>
      </c>
      <c r="N176" s="74">
        <f ca="1">VLOOKUP(B176,$C$7:$T174,13,FALSE)</f>
        <v>0.22750000000000004</v>
      </c>
      <c r="O176" s="74">
        <f t="shared" ca="1" si="47"/>
        <v>1.0908333333333333</v>
      </c>
      <c r="P176" s="74">
        <f t="shared" ca="1" si="48"/>
        <v>201.68067226890756</v>
      </c>
      <c r="Q176" s="74">
        <f t="shared" ca="1" si="49"/>
        <v>0.10908333333333334</v>
      </c>
      <c r="R176" s="74">
        <f t="shared" si="50"/>
        <v>6000</v>
      </c>
      <c r="S176" s="74" t="str">
        <f t="shared" ca="1" si="51"/>
        <v>tср&lt;0.4с</v>
      </c>
      <c r="T176" s="74">
        <f t="shared" si="52"/>
        <v>100</v>
      </c>
    </row>
    <row r="177" spans="2:20" x14ac:dyDescent="0.25">
      <c r="B177" s="74" t="str">
        <f t="shared" ca="1" si="42"/>
        <v>ЩР</v>
      </c>
      <c r="C177" s="78" t="str">
        <f>Кабельный_журнал!P143</f>
        <v>L.1.17.2</v>
      </c>
      <c r="D177" s="74" t="str">
        <f t="shared" ca="1" si="43"/>
        <v>ЩР-L.1.17.2</v>
      </c>
      <c r="E177" s="80" t="s">
        <v>280</v>
      </c>
      <c r="F177" s="74">
        <f t="shared" ca="1" si="39"/>
        <v>48</v>
      </c>
      <c r="G177" s="74">
        <f t="shared" si="40"/>
        <v>10</v>
      </c>
      <c r="H177" s="80" t="s">
        <v>273</v>
      </c>
      <c r="I177" s="74">
        <f t="shared" si="41"/>
        <v>1.5</v>
      </c>
      <c r="J177" s="74">
        <f t="shared" si="44"/>
        <v>1.5</v>
      </c>
      <c r="K177" s="80" t="s">
        <v>281</v>
      </c>
      <c r="L177" s="74">
        <f t="shared" si="45"/>
        <v>1.7500000000000002E-2</v>
      </c>
      <c r="M177" s="74">
        <f t="shared" ca="1" si="46"/>
        <v>1.1200000000000001</v>
      </c>
      <c r="N177" s="74">
        <f ca="1">VLOOKUP(B177,$C$7:$T175,13,FALSE)</f>
        <v>0.22750000000000004</v>
      </c>
      <c r="O177" s="74">
        <f t="shared" ca="1" si="47"/>
        <v>1.1375000000000002</v>
      </c>
      <c r="P177" s="74">
        <f t="shared" ca="1" si="48"/>
        <v>193.40659340659337</v>
      </c>
      <c r="Q177" s="74">
        <f t="shared" ca="1" si="49"/>
        <v>0.11375000000000002</v>
      </c>
      <c r="R177" s="74">
        <f t="shared" si="50"/>
        <v>6000</v>
      </c>
      <c r="S177" s="74" t="str">
        <f t="shared" ca="1" si="51"/>
        <v>tср&lt;0.4с</v>
      </c>
      <c r="T177" s="74">
        <f t="shared" si="52"/>
        <v>100</v>
      </c>
    </row>
    <row r="178" spans="2:20" x14ac:dyDescent="0.25">
      <c r="B178" s="74" t="str">
        <f t="shared" ca="1" si="42"/>
        <v>ЩР</v>
      </c>
      <c r="C178" s="78" t="str">
        <f>Кабельный_журнал!P144</f>
        <v>L.1.08.4</v>
      </c>
      <c r="D178" s="74" t="str">
        <f t="shared" ca="1" si="43"/>
        <v>ЩР-L.1.08.4</v>
      </c>
      <c r="E178" s="80" t="s">
        <v>280</v>
      </c>
      <c r="F178" s="74">
        <f t="shared" ca="1" si="39"/>
        <v>29</v>
      </c>
      <c r="G178" s="74">
        <f t="shared" si="40"/>
        <v>10</v>
      </c>
      <c r="H178" s="80" t="s">
        <v>273</v>
      </c>
      <c r="I178" s="74">
        <f t="shared" si="41"/>
        <v>1.5</v>
      </c>
      <c r="J178" s="74">
        <f t="shared" si="44"/>
        <v>1.5</v>
      </c>
      <c r="K178" s="80" t="s">
        <v>281</v>
      </c>
      <c r="L178" s="74">
        <f t="shared" si="45"/>
        <v>1.7500000000000002E-2</v>
      </c>
      <c r="M178" s="74">
        <f t="shared" ca="1" si="46"/>
        <v>0.67666666666666675</v>
      </c>
      <c r="N178" s="74">
        <f ca="1">VLOOKUP(B178,$C$7:$T176,13,FALSE)</f>
        <v>0.22750000000000004</v>
      </c>
      <c r="O178" s="74">
        <f t="shared" ca="1" si="47"/>
        <v>0.69416666666666671</v>
      </c>
      <c r="P178" s="74">
        <f t="shared" ca="1" si="48"/>
        <v>316.9267707082833</v>
      </c>
      <c r="Q178" s="74">
        <f t="shared" ca="1" si="49"/>
        <v>6.9416666666666668E-2</v>
      </c>
      <c r="R178" s="74">
        <f t="shared" si="50"/>
        <v>6000</v>
      </c>
      <c r="S178" s="74" t="str">
        <f t="shared" ca="1" si="51"/>
        <v>tср&lt;0.4с</v>
      </c>
      <c r="T178" s="74">
        <f t="shared" si="52"/>
        <v>100</v>
      </c>
    </row>
    <row r="179" spans="2:20" x14ac:dyDescent="0.25">
      <c r="B179" s="74" t="str">
        <f t="shared" ca="1" si="42"/>
        <v>ЩР</v>
      </c>
      <c r="C179" s="78" t="str">
        <f>Кабельный_журнал!P145</f>
        <v>L.1.18.1</v>
      </c>
      <c r="D179" s="74" t="str">
        <f t="shared" ca="1" si="43"/>
        <v>ЩР-L.1.18.1</v>
      </c>
      <c r="E179" s="80" t="s">
        <v>280</v>
      </c>
      <c r="F179" s="74">
        <f t="shared" ca="1" si="39"/>
        <v>40</v>
      </c>
      <c r="G179" s="74">
        <f t="shared" si="40"/>
        <v>10</v>
      </c>
      <c r="H179" s="80" t="s">
        <v>273</v>
      </c>
      <c r="I179" s="74">
        <f t="shared" si="41"/>
        <v>1.5</v>
      </c>
      <c r="J179" s="74">
        <f t="shared" si="44"/>
        <v>1.5</v>
      </c>
      <c r="K179" s="80" t="s">
        <v>281</v>
      </c>
      <c r="L179" s="74">
        <f t="shared" si="45"/>
        <v>1.7500000000000002E-2</v>
      </c>
      <c r="M179" s="74">
        <f t="shared" ca="1" si="46"/>
        <v>0.93333333333333335</v>
      </c>
      <c r="N179" s="74">
        <f ca="1">VLOOKUP(B179,$C$7:$T177,13,FALSE)</f>
        <v>0.22750000000000004</v>
      </c>
      <c r="O179" s="74">
        <f t="shared" ca="1" si="47"/>
        <v>0.95083333333333331</v>
      </c>
      <c r="P179" s="74">
        <f t="shared" ca="1" si="48"/>
        <v>231.37598597721296</v>
      </c>
      <c r="Q179" s="74">
        <f t="shared" ca="1" si="49"/>
        <v>9.5083333333333325E-2</v>
      </c>
      <c r="R179" s="74">
        <f t="shared" si="50"/>
        <v>6000</v>
      </c>
      <c r="S179" s="74" t="str">
        <f t="shared" ca="1" si="51"/>
        <v>tср&lt;0.4с</v>
      </c>
      <c r="T179" s="74">
        <f t="shared" si="52"/>
        <v>100</v>
      </c>
    </row>
    <row r="180" spans="2:20" x14ac:dyDescent="0.25">
      <c r="B180" s="74" t="str">
        <f t="shared" ca="1" si="42"/>
        <v>ЩР</v>
      </c>
      <c r="C180" s="78" t="str">
        <f>Кабельный_журнал!P146</f>
        <v>L.1.18.2</v>
      </c>
      <c r="D180" s="74" t="str">
        <f t="shared" ca="1" si="43"/>
        <v>ЩР-L.1.18.2</v>
      </c>
      <c r="E180" s="80" t="s">
        <v>280</v>
      </c>
      <c r="F180" s="74">
        <f t="shared" ca="1" si="39"/>
        <v>44</v>
      </c>
      <c r="G180" s="74">
        <f t="shared" si="40"/>
        <v>10</v>
      </c>
      <c r="H180" s="80" t="s">
        <v>273</v>
      </c>
      <c r="I180" s="74">
        <f t="shared" si="41"/>
        <v>1.5</v>
      </c>
      <c r="J180" s="74">
        <f t="shared" si="44"/>
        <v>1.5</v>
      </c>
      <c r="K180" s="80" t="s">
        <v>281</v>
      </c>
      <c r="L180" s="74">
        <f t="shared" si="45"/>
        <v>1.7500000000000002E-2</v>
      </c>
      <c r="M180" s="74">
        <f t="shared" ca="1" si="46"/>
        <v>1.0266666666666666</v>
      </c>
      <c r="N180" s="74">
        <f ca="1">VLOOKUP(B180,$C$7:$T178,13,FALSE)</f>
        <v>0.22750000000000004</v>
      </c>
      <c r="O180" s="74">
        <f t="shared" ca="1" si="47"/>
        <v>1.0441666666666667</v>
      </c>
      <c r="P180" s="74">
        <f t="shared" ca="1" si="48"/>
        <v>210.69433359936153</v>
      </c>
      <c r="Q180" s="74">
        <f t="shared" ca="1" si="49"/>
        <v>0.10441666666666667</v>
      </c>
      <c r="R180" s="74">
        <f t="shared" si="50"/>
        <v>6000</v>
      </c>
      <c r="S180" s="74" t="str">
        <f t="shared" ca="1" si="51"/>
        <v>tср&lt;0.4с</v>
      </c>
      <c r="T180" s="74">
        <f t="shared" si="52"/>
        <v>100</v>
      </c>
    </row>
    <row r="181" spans="2:20" x14ac:dyDescent="0.25">
      <c r="B181" s="74" t="str">
        <f t="shared" ca="1" si="42"/>
        <v>ЩР</v>
      </c>
      <c r="C181" s="78" t="str">
        <f>Кабельный_журнал!P147</f>
        <v>L.1.19.1</v>
      </c>
      <c r="D181" s="74" t="str">
        <f t="shared" ca="1" si="43"/>
        <v>ЩР-L.1.19.1</v>
      </c>
      <c r="E181" s="80" t="s">
        <v>280</v>
      </c>
      <c r="F181" s="74">
        <f t="shared" ca="1" si="39"/>
        <v>39</v>
      </c>
      <c r="G181" s="74">
        <f t="shared" si="40"/>
        <v>10</v>
      </c>
      <c r="H181" s="80" t="s">
        <v>273</v>
      </c>
      <c r="I181" s="74">
        <f t="shared" si="41"/>
        <v>1.5</v>
      </c>
      <c r="J181" s="74">
        <f t="shared" si="44"/>
        <v>1.5</v>
      </c>
      <c r="K181" s="80" t="s">
        <v>281</v>
      </c>
      <c r="L181" s="74">
        <f t="shared" si="45"/>
        <v>1.7500000000000002E-2</v>
      </c>
      <c r="M181" s="74">
        <f t="shared" ca="1" si="46"/>
        <v>0.91000000000000014</v>
      </c>
      <c r="N181" s="74">
        <f ca="1">VLOOKUP(B181,$C$7:$T179,13,FALSE)</f>
        <v>0.22750000000000004</v>
      </c>
      <c r="O181" s="74">
        <f t="shared" ca="1" si="47"/>
        <v>0.9275000000000001</v>
      </c>
      <c r="P181" s="74">
        <f t="shared" ca="1" si="48"/>
        <v>237.19676549865227</v>
      </c>
      <c r="Q181" s="74">
        <f t="shared" ca="1" si="49"/>
        <v>9.2750000000000013E-2</v>
      </c>
      <c r="R181" s="74">
        <f t="shared" si="50"/>
        <v>6000</v>
      </c>
      <c r="S181" s="74" t="str">
        <f t="shared" ca="1" si="51"/>
        <v>tср&lt;0.4с</v>
      </c>
      <c r="T181" s="74">
        <f t="shared" si="52"/>
        <v>100</v>
      </c>
    </row>
    <row r="182" spans="2:20" x14ac:dyDescent="0.25">
      <c r="B182" s="74" t="str">
        <f t="shared" ca="1" si="42"/>
        <v>ЩР</v>
      </c>
      <c r="C182" s="78" t="str">
        <f>Кабельный_журнал!P148</f>
        <v>L.1.08.5</v>
      </c>
      <c r="D182" s="74" t="str">
        <f t="shared" ca="1" si="43"/>
        <v>ЩР-L.1.08.5</v>
      </c>
      <c r="E182" s="80" t="s">
        <v>280</v>
      </c>
      <c r="F182" s="74">
        <f t="shared" ca="1" si="39"/>
        <v>30</v>
      </c>
      <c r="G182" s="74">
        <f t="shared" si="40"/>
        <v>10</v>
      </c>
      <c r="H182" s="80" t="s">
        <v>273</v>
      </c>
      <c r="I182" s="74">
        <f t="shared" si="41"/>
        <v>1.5</v>
      </c>
      <c r="J182" s="74">
        <f t="shared" si="44"/>
        <v>1.5</v>
      </c>
      <c r="K182" s="80" t="s">
        <v>281</v>
      </c>
      <c r="L182" s="74">
        <f t="shared" si="45"/>
        <v>1.7500000000000002E-2</v>
      </c>
      <c r="M182" s="74">
        <f t="shared" ca="1" si="46"/>
        <v>0.7</v>
      </c>
      <c r="N182" s="74">
        <f ca="1">VLOOKUP(B182,$C$7:$T180,13,FALSE)</f>
        <v>0.22750000000000004</v>
      </c>
      <c r="O182" s="74">
        <f t="shared" ca="1" si="47"/>
        <v>0.71749999999999992</v>
      </c>
      <c r="P182" s="74">
        <f t="shared" ca="1" si="48"/>
        <v>306.6202090592335</v>
      </c>
      <c r="Q182" s="74">
        <f t="shared" ca="1" si="49"/>
        <v>7.1749999999999994E-2</v>
      </c>
      <c r="R182" s="74">
        <f t="shared" si="50"/>
        <v>6000</v>
      </c>
      <c r="S182" s="74" t="str">
        <f t="shared" ca="1" si="51"/>
        <v>tср&lt;0.4с</v>
      </c>
      <c r="T182" s="74">
        <f t="shared" si="52"/>
        <v>100</v>
      </c>
    </row>
    <row r="183" spans="2:20" x14ac:dyDescent="0.25">
      <c r="B183" s="74" t="str">
        <f t="shared" ca="1" si="42"/>
        <v>ЩР</v>
      </c>
      <c r="C183" s="78" t="str">
        <f>Кабельный_журнал!P149</f>
        <v>L.1.20.1</v>
      </c>
      <c r="D183" s="74" t="str">
        <f t="shared" ca="1" si="43"/>
        <v>ЩР-L.1.20.1</v>
      </c>
      <c r="E183" s="80" t="s">
        <v>280</v>
      </c>
      <c r="F183" s="74">
        <f t="shared" ca="1" si="39"/>
        <v>35</v>
      </c>
      <c r="G183" s="74">
        <f t="shared" si="40"/>
        <v>10</v>
      </c>
      <c r="H183" s="80" t="s">
        <v>273</v>
      </c>
      <c r="I183" s="74">
        <f t="shared" si="41"/>
        <v>1.5</v>
      </c>
      <c r="J183" s="74">
        <f t="shared" si="44"/>
        <v>1.5</v>
      </c>
      <c r="K183" s="80" t="s">
        <v>281</v>
      </c>
      <c r="L183" s="74">
        <f t="shared" si="45"/>
        <v>1.7500000000000002E-2</v>
      </c>
      <c r="M183" s="74">
        <f t="shared" ca="1" si="46"/>
        <v>0.81666666666666665</v>
      </c>
      <c r="N183" s="74">
        <f ca="1">VLOOKUP(B183,$C$7:$T181,13,FALSE)</f>
        <v>0.22750000000000004</v>
      </c>
      <c r="O183" s="74">
        <f t="shared" ca="1" si="47"/>
        <v>0.83416666666666661</v>
      </c>
      <c r="P183" s="74">
        <f t="shared" ca="1" si="48"/>
        <v>263.73626373626377</v>
      </c>
      <c r="Q183" s="74">
        <f t="shared" ca="1" si="49"/>
        <v>8.3416666666666667E-2</v>
      </c>
      <c r="R183" s="74">
        <f t="shared" si="50"/>
        <v>6000</v>
      </c>
      <c r="S183" s="74" t="str">
        <f t="shared" ca="1" si="51"/>
        <v>tср&lt;0.4с</v>
      </c>
      <c r="T183" s="74">
        <f t="shared" si="52"/>
        <v>100</v>
      </c>
    </row>
    <row r="184" spans="2:20" x14ac:dyDescent="0.25">
      <c r="B184" s="74" t="str">
        <f t="shared" ca="1" si="42"/>
        <v>ЩР</v>
      </c>
      <c r="C184" s="78" t="str">
        <f>Кабельный_журнал!P150</f>
        <v>L.1.21.1</v>
      </c>
      <c r="D184" s="74" t="str">
        <f t="shared" ca="1" si="43"/>
        <v>ЩР-L.1.21.1</v>
      </c>
      <c r="E184" s="80" t="s">
        <v>280</v>
      </c>
      <c r="F184" s="74">
        <f t="shared" ca="1" si="39"/>
        <v>37</v>
      </c>
      <c r="G184" s="74">
        <f t="shared" si="40"/>
        <v>10</v>
      </c>
      <c r="H184" s="80" t="s">
        <v>273</v>
      </c>
      <c r="I184" s="74">
        <f t="shared" si="41"/>
        <v>1.5</v>
      </c>
      <c r="J184" s="74">
        <f t="shared" si="44"/>
        <v>1.5</v>
      </c>
      <c r="K184" s="80" t="s">
        <v>281</v>
      </c>
      <c r="L184" s="74">
        <f t="shared" si="45"/>
        <v>1.7500000000000002E-2</v>
      </c>
      <c r="M184" s="74">
        <f t="shared" ca="1" si="46"/>
        <v>0.8633333333333334</v>
      </c>
      <c r="N184" s="74">
        <f ca="1">VLOOKUP(B184,$C$7:$T182,13,FALSE)</f>
        <v>0.22750000000000004</v>
      </c>
      <c r="O184" s="74">
        <f t="shared" ca="1" si="47"/>
        <v>0.88083333333333336</v>
      </c>
      <c r="P184" s="74">
        <f t="shared" ca="1" si="48"/>
        <v>249.76348155156103</v>
      </c>
      <c r="Q184" s="74">
        <f t="shared" ca="1" si="49"/>
        <v>8.8083333333333333E-2</v>
      </c>
      <c r="R184" s="74">
        <f t="shared" si="50"/>
        <v>6000</v>
      </c>
      <c r="S184" s="74" t="str">
        <f t="shared" ca="1" si="51"/>
        <v>tср&lt;0.4с</v>
      </c>
      <c r="T184" s="74">
        <f t="shared" si="52"/>
        <v>100</v>
      </c>
    </row>
    <row r="185" spans="2:20" x14ac:dyDescent="0.25">
      <c r="B185" s="74" t="str">
        <f t="shared" ca="1" si="42"/>
        <v>ЩР</v>
      </c>
      <c r="C185" s="78" t="str">
        <f>Кабельный_журнал!P151</f>
        <v>L.1.21.2</v>
      </c>
      <c r="D185" s="74" t="str">
        <f t="shared" ca="1" si="43"/>
        <v>ЩР-L.1.21.2</v>
      </c>
      <c r="E185" s="80" t="s">
        <v>280</v>
      </c>
      <c r="F185" s="74">
        <f t="shared" ca="1" si="39"/>
        <v>33</v>
      </c>
      <c r="G185" s="74">
        <f t="shared" si="40"/>
        <v>10</v>
      </c>
      <c r="H185" s="80" t="s">
        <v>273</v>
      </c>
      <c r="I185" s="74">
        <f t="shared" si="41"/>
        <v>1.5</v>
      </c>
      <c r="J185" s="74">
        <f t="shared" si="44"/>
        <v>1.5</v>
      </c>
      <c r="K185" s="80" t="s">
        <v>281</v>
      </c>
      <c r="L185" s="74">
        <f t="shared" si="45"/>
        <v>1.7500000000000002E-2</v>
      </c>
      <c r="M185" s="74">
        <f t="shared" ca="1" si="46"/>
        <v>0.77</v>
      </c>
      <c r="N185" s="74">
        <f ca="1">VLOOKUP(B185,$C$7:$T183,13,FALSE)</f>
        <v>0.22750000000000004</v>
      </c>
      <c r="O185" s="74">
        <f t="shared" ca="1" si="47"/>
        <v>0.78749999999999998</v>
      </c>
      <c r="P185" s="74">
        <f t="shared" ca="1" si="48"/>
        <v>279.3650793650794</v>
      </c>
      <c r="Q185" s="74">
        <f t="shared" ca="1" si="49"/>
        <v>7.8750000000000001E-2</v>
      </c>
      <c r="R185" s="74">
        <f t="shared" si="50"/>
        <v>6000</v>
      </c>
      <c r="S185" s="74" t="str">
        <f t="shared" ca="1" si="51"/>
        <v>tср&lt;0.4с</v>
      </c>
      <c r="T185" s="74">
        <f t="shared" si="52"/>
        <v>100</v>
      </c>
    </row>
    <row r="186" spans="2:20" x14ac:dyDescent="0.25">
      <c r="B186" s="74" t="str">
        <f t="shared" ca="1" si="42"/>
        <v>ЩР</v>
      </c>
      <c r="C186" s="78" t="str">
        <f>Кабельный_журнал!P152</f>
        <v>R.1.08.3</v>
      </c>
      <c r="D186" s="74" t="str">
        <f t="shared" ca="1" si="43"/>
        <v>ЩР-R.1.08.3</v>
      </c>
      <c r="E186" s="80" t="s">
        <v>280</v>
      </c>
      <c r="F186" s="74">
        <f t="shared" ca="1" si="39"/>
        <v>28</v>
      </c>
      <c r="G186" s="74">
        <f t="shared" si="40"/>
        <v>10</v>
      </c>
      <c r="H186" s="80" t="s">
        <v>273</v>
      </c>
      <c r="I186" s="74">
        <f t="shared" si="41"/>
        <v>1.5</v>
      </c>
      <c r="J186" s="74">
        <f t="shared" si="44"/>
        <v>1.5</v>
      </c>
      <c r="K186" s="80" t="s">
        <v>281</v>
      </c>
      <c r="L186" s="74">
        <f t="shared" si="45"/>
        <v>1.7500000000000002E-2</v>
      </c>
      <c r="M186" s="74">
        <f t="shared" ca="1" si="46"/>
        <v>0.65333333333333332</v>
      </c>
      <c r="N186" s="74">
        <f ca="1">VLOOKUP(B186,$C$7:$T184,13,FALSE)</f>
        <v>0.22750000000000004</v>
      </c>
      <c r="O186" s="74">
        <f t="shared" ca="1" si="47"/>
        <v>0.67083333333333328</v>
      </c>
      <c r="P186" s="74">
        <f t="shared" ca="1" si="48"/>
        <v>327.95031055900625</v>
      </c>
      <c r="Q186" s="74">
        <f t="shared" ca="1" si="49"/>
        <v>6.7083333333333328E-2</v>
      </c>
      <c r="R186" s="74">
        <f t="shared" si="50"/>
        <v>6000</v>
      </c>
      <c r="S186" s="74" t="str">
        <f t="shared" ca="1" si="51"/>
        <v>tср&lt;0.4с</v>
      </c>
      <c r="T186" s="74">
        <f t="shared" si="52"/>
        <v>100</v>
      </c>
    </row>
    <row r="187" spans="2:20" x14ac:dyDescent="0.25">
      <c r="B187" s="74" t="str">
        <f t="shared" ca="1" si="42"/>
        <v>ЩР</v>
      </c>
      <c r="C187" s="78" t="str">
        <f>Кабельный_журнал!P153</f>
        <v>L.1.01.2</v>
      </c>
      <c r="D187" s="74" t="str">
        <f t="shared" ca="1" si="43"/>
        <v>ЩР-L.1.01.2</v>
      </c>
      <c r="E187" s="80" t="s">
        <v>280</v>
      </c>
      <c r="F187" s="74">
        <f t="shared" ca="1" si="39"/>
        <v>40</v>
      </c>
      <c r="G187" s="74">
        <f t="shared" si="40"/>
        <v>10</v>
      </c>
      <c r="H187" s="80" t="s">
        <v>273</v>
      </c>
      <c r="I187" s="74">
        <f t="shared" si="41"/>
        <v>1.5</v>
      </c>
      <c r="J187" s="74">
        <f t="shared" si="44"/>
        <v>1.5</v>
      </c>
      <c r="K187" s="80" t="s">
        <v>281</v>
      </c>
      <c r="L187" s="74">
        <f t="shared" si="45"/>
        <v>1.7500000000000002E-2</v>
      </c>
      <c r="M187" s="74">
        <f t="shared" ca="1" si="46"/>
        <v>0.93333333333333335</v>
      </c>
      <c r="N187" s="74">
        <f ca="1">VLOOKUP(B187,$C$7:$T185,13,FALSE)</f>
        <v>0.22750000000000004</v>
      </c>
      <c r="O187" s="74">
        <f t="shared" ca="1" si="47"/>
        <v>0.95083333333333331</v>
      </c>
      <c r="P187" s="74">
        <f t="shared" ca="1" si="48"/>
        <v>231.37598597721296</v>
      </c>
      <c r="Q187" s="74">
        <f t="shared" ca="1" si="49"/>
        <v>9.5083333333333325E-2</v>
      </c>
      <c r="R187" s="74">
        <f t="shared" si="50"/>
        <v>6000</v>
      </c>
      <c r="S187" s="74" t="str">
        <f t="shared" ca="1" si="51"/>
        <v>tср&lt;0.4с</v>
      </c>
      <c r="T187" s="74">
        <f t="shared" si="52"/>
        <v>100</v>
      </c>
    </row>
    <row r="188" spans="2:20" x14ac:dyDescent="0.25">
      <c r="B188" s="74" t="str">
        <f t="shared" ca="1" si="42"/>
        <v>ЩР</v>
      </c>
      <c r="C188" s="78" t="str">
        <f>Кабельный_журнал!P154</f>
        <v>L.1.02.2</v>
      </c>
      <c r="D188" s="74" t="str">
        <f t="shared" ca="1" si="43"/>
        <v>ЩР-L.1.02.2</v>
      </c>
      <c r="E188" s="80" t="s">
        <v>280</v>
      </c>
      <c r="F188" s="74">
        <f t="shared" ca="1" si="39"/>
        <v>19</v>
      </c>
      <c r="G188" s="74">
        <f t="shared" si="40"/>
        <v>10</v>
      </c>
      <c r="H188" s="80" t="s">
        <v>273</v>
      </c>
      <c r="I188" s="74">
        <f t="shared" si="41"/>
        <v>1.5</v>
      </c>
      <c r="J188" s="74">
        <f t="shared" si="44"/>
        <v>1.5</v>
      </c>
      <c r="K188" s="80" t="s">
        <v>281</v>
      </c>
      <c r="L188" s="74">
        <f t="shared" si="45"/>
        <v>1.7500000000000002E-2</v>
      </c>
      <c r="M188" s="74">
        <f t="shared" ca="1" si="46"/>
        <v>0.44333333333333336</v>
      </c>
      <c r="N188" s="74">
        <f ca="1">VLOOKUP(B188,$C$7:$T186,13,FALSE)</f>
        <v>0.22750000000000004</v>
      </c>
      <c r="O188" s="74">
        <f t="shared" ca="1" si="47"/>
        <v>0.46083333333333337</v>
      </c>
      <c r="P188" s="74">
        <f t="shared" ca="1" si="48"/>
        <v>477.39602169981913</v>
      </c>
      <c r="Q188" s="74">
        <f t="shared" ca="1" si="49"/>
        <v>4.6083333333333337E-2</v>
      </c>
      <c r="R188" s="74">
        <f t="shared" si="50"/>
        <v>6000</v>
      </c>
      <c r="S188" s="74" t="str">
        <f t="shared" ca="1" si="51"/>
        <v>tср&lt;0.4с</v>
      </c>
      <c r="T188" s="74">
        <f t="shared" si="52"/>
        <v>100</v>
      </c>
    </row>
    <row r="189" spans="2:20" x14ac:dyDescent="0.25">
      <c r="B189" s="74" t="str">
        <f t="shared" ca="1" si="42"/>
        <v>ЩР</v>
      </c>
      <c r="C189" s="78" t="str">
        <f>Кабельный_журнал!P155</f>
        <v>L.1.04.1</v>
      </c>
      <c r="D189" s="74" t="str">
        <f t="shared" ca="1" si="43"/>
        <v>ЩР-L.1.04.1</v>
      </c>
      <c r="E189" s="80" t="s">
        <v>280</v>
      </c>
      <c r="F189" s="74">
        <f t="shared" ca="1" si="39"/>
        <v>32</v>
      </c>
      <c r="G189" s="74">
        <f t="shared" si="40"/>
        <v>10</v>
      </c>
      <c r="H189" s="80" t="s">
        <v>273</v>
      </c>
      <c r="I189" s="74">
        <f t="shared" si="41"/>
        <v>1.5</v>
      </c>
      <c r="J189" s="74">
        <f t="shared" si="44"/>
        <v>1.5</v>
      </c>
      <c r="K189" s="80" t="s">
        <v>281</v>
      </c>
      <c r="L189" s="74">
        <f t="shared" si="45"/>
        <v>1.7500000000000002E-2</v>
      </c>
      <c r="M189" s="74">
        <f t="shared" ca="1" si="46"/>
        <v>0.7466666666666667</v>
      </c>
      <c r="N189" s="74">
        <f ca="1">VLOOKUP(B189,$C$7:$T187,13,FALSE)</f>
        <v>0.22750000000000004</v>
      </c>
      <c r="O189" s="74">
        <f t="shared" ca="1" si="47"/>
        <v>0.76416666666666666</v>
      </c>
      <c r="P189" s="74">
        <f t="shared" ca="1" si="48"/>
        <v>287.89531079607417</v>
      </c>
      <c r="Q189" s="74">
        <f t="shared" ca="1" si="49"/>
        <v>7.6416666666666661E-2</v>
      </c>
      <c r="R189" s="74">
        <f t="shared" si="50"/>
        <v>6000</v>
      </c>
      <c r="S189" s="74" t="str">
        <f t="shared" ca="1" si="51"/>
        <v>tср&lt;0.4с</v>
      </c>
      <c r="T189" s="74">
        <f t="shared" si="52"/>
        <v>100</v>
      </c>
    </row>
    <row r="190" spans="2:20" x14ac:dyDescent="0.25">
      <c r="B190" s="74" t="str">
        <f t="shared" ca="1" si="42"/>
        <v>ЩР</v>
      </c>
      <c r="C190" s="78" t="str">
        <f>Кабельный_журнал!P156</f>
        <v>L.1.05.1</v>
      </c>
      <c r="D190" s="74" t="str">
        <f t="shared" ca="1" si="43"/>
        <v>ЩР-L.1.05.1</v>
      </c>
      <c r="E190" s="80" t="s">
        <v>280</v>
      </c>
      <c r="F190" s="74">
        <f t="shared" ca="1" si="39"/>
        <v>30</v>
      </c>
      <c r="G190" s="74">
        <f t="shared" si="40"/>
        <v>10</v>
      </c>
      <c r="H190" s="80" t="s">
        <v>273</v>
      </c>
      <c r="I190" s="74">
        <f t="shared" si="41"/>
        <v>1.5</v>
      </c>
      <c r="J190" s="74">
        <f t="shared" si="44"/>
        <v>1.5</v>
      </c>
      <c r="K190" s="80" t="s">
        <v>281</v>
      </c>
      <c r="L190" s="74">
        <f t="shared" si="45"/>
        <v>1.7500000000000002E-2</v>
      </c>
      <c r="M190" s="74">
        <f t="shared" ca="1" si="46"/>
        <v>0.7</v>
      </c>
      <c r="N190" s="74">
        <f ca="1">VLOOKUP(B190,$C$7:$T188,13,FALSE)</f>
        <v>0.22750000000000004</v>
      </c>
      <c r="O190" s="74">
        <f t="shared" ca="1" si="47"/>
        <v>0.71749999999999992</v>
      </c>
      <c r="P190" s="74">
        <f t="shared" ca="1" si="48"/>
        <v>306.6202090592335</v>
      </c>
      <c r="Q190" s="74">
        <f t="shared" ca="1" si="49"/>
        <v>7.1749999999999994E-2</v>
      </c>
      <c r="R190" s="74">
        <f t="shared" si="50"/>
        <v>6000</v>
      </c>
      <c r="S190" s="74" t="str">
        <f t="shared" ca="1" si="51"/>
        <v>tср&lt;0.4с</v>
      </c>
      <c r="T190" s="74">
        <f t="shared" si="52"/>
        <v>100</v>
      </c>
    </row>
    <row r="191" spans="2:20" x14ac:dyDescent="0.25">
      <c r="B191" s="74" t="str">
        <f t="shared" ca="1" si="42"/>
        <v>ЩР</v>
      </c>
      <c r="C191" s="78" t="str">
        <f>Кабельный_журнал!P157</f>
        <v>L.1.08.3</v>
      </c>
      <c r="D191" s="74" t="str">
        <f t="shared" ca="1" si="43"/>
        <v>ЩР-L.1.08.3</v>
      </c>
      <c r="E191" s="80" t="s">
        <v>280</v>
      </c>
      <c r="F191" s="74">
        <f t="shared" ca="1" si="39"/>
        <v>55</v>
      </c>
      <c r="G191" s="74">
        <f t="shared" si="40"/>
        <v>10</v>
      </c>
      <c r="H191" s="80" t="s">
        <v>273</v>
      </c>
      <c r="I191" s="74">
        <f t="shared" si="41"/>
        <v>1.5</v>
      </c>
      <c r="J191" s="74">
        <f t="shared" si="44"/>
        <v>1.5</v>
      </c>
      <c r="K191" s="80" t="s">
        <v>281</v>
      </c>
      <c r="L191" s="74">
        <f t="shared" si="45"/>
        <v>1.7500000000000002E-2</v>
      </c>
      <c r="M191" s="74">
        <f t="shared" ca="1" si="46"/>
        <v>1.2833333333333334</v>
      </c>
      <c r="N191" s="74">
        <f ca="1">VLOOKUP(B191,$C$7:$T189,13,FALSE)</f>
        <v>0.22750000000000004</v>
      </c>
      <c r="O191" s="74">
        <f t="shared" ca="1" si="47"/>
        <v>1.3008333333333335</v>
      </c>
      <c r="P191" s="74">
        <f t="shared" ca="1" si="48"/>
        <v>169.1223574631646</v>
      </c>
      <c r="Q191" s="74">
        <f t="shared" ca="1" si="49"/>
        <v>0.13008333333333336</v>
      </c>
      <c r="R191" s="74">
        <f t="shared" si="50"/>
        <v>6000</v>
      </c>
      <c r="S191" s="74" t="str">
        <f t="shared" ca="1" si="51"/>
        <v>tср&lt;0.4с</v>
      </c>
      <c r="T191" s="74">
        <f t="shared" si="52"/>
        <v>100</v>
      </c>
    </row>
    <row r="192" spans="2:20" x14ac:dyDescent="0.25">
      <c r="B192" s="74" t="str">
        <f t="shared" ca="1" si="42"/>
        <v>ЩР</v>
      </c>
      <c r="C192" s="78" t="str">
        <f>Кабельный_журнал!P158</f>
        <v>L.1.10.2</v>
      </c>
      <c r="D192" s="74" t="str">
        <f t="shared" ca="1" si="43"/>
        <v>ЩР-L.1.10.2</v>
      </c>
      <c r="E192" s="80" t="s">
        <v>280</v>
      </c>
      <c r="F192" s="74">
        <f t="shared" ca="1" si="39"/>
        <v>30</v>
      </c>
      <c r="G192" s="74">
        <f t="shared" si="40"/>
        <v>10</v>
      </c>
      <c r="H192" s="80" t="s">
        <v>273</v>
      </c>
      <c r="I192" s="74">
        <f t="shared" si="41"/>
        <v>1.5</v>
      </c>
      <c r="J192" s="74">
        <f t="shared" si="44"/>
        <v>1.5</v>
      </c>
      <c r="K192" s="80" t="s">
        <v>281</v>
      </c>
      <c r="L192" s="74">
        <f t="shared" si="45"/>
        <v>1.7500000000000002E-2</v>
      </c>
      <c r="M192" s="74">
        <f t="shared" ca="1" si="46"/>
        <v>0.7</v>
      </c>
      <c r="N192" s="74">
        <f ca="1">VLOOKUP(B192,$C$7:$T190,13,FALSE)</f>
        <v>0.22750000000000004</v>
      </c>
      <c r="O192" s="74">
        <f t="shared" ca="1" si="47"/>
        <v>0.71749999999999992</v>
      </c>
      <c r="P192" s="74">
        <f t="shared" ca="1" si="48"/>
        <v>306.6202090592335</v>
      </c>
      <c r="Q192" s="74">
        <f t="shared" ca="1" si="49"/>
        <v>7.1749999999999994E-2</v>
      </c>
      <c r="R192" s="74">
        <f t="shared" si="50"/>
        <v>6000</v>
      </c>
      <c r="S192" s="74" t="str">
        <f t="shared" ca="1" si="51"/>
        <v>tср&lt;0.4с</v>
      </c>
      <c r="T192" s="74">
        <f t="shared" si="52"/>
        <v>100</v>
      </c>
    </row>
    <row r="193" spans="2:20" x14ac:dyDescent="0.25">
      <c r="B193" s="74" t="str">
        <f t="shared" ca="1" si="42"/>
        <v>ЩР</v>
      </c>
      <c r="C193" s="78" t="str">
        <f>Кабельный_журнал!P159</f>
        <v>L.1.11.4</v>
      </c>
      <c r="D193" s="74" t="str">
        <f t="shared" ca="1" si="43"/>
        <v>ЩР-L.1.11.4</v>
      </c>
      <c r="E193" s="80" t="s">
        <v>280</v>
      </c>
      <c r="F193" s="74">
        <f t="shared" ca="1" si="39"/>
        <v>30</v>
      </c>
      <c r="G193" s="74">
        <f t="shared" si="40"/>
        <v>10</v>
      </c>
      <c r="H193" s="80" t="s">
        <v>273</v>
      </c>
      <c r="I193" s="74">
        <f t="shared" si="41"/>
        <v>1.5</v>
      </c>
      <c r="J193" s="74">
        <f t="shared" si="44"/>
        <v>1.5</v>
      </c>
      <c r="K193" s="80" t="s">
        <v>281</v>
      </c>
      <c r="L193" s="74">
        <f t="shared" si="45"/>
        <v>1.7500000000000002E-2</v>
      </c>
      <c r="M193" s="74">
        <f t="shared" ca="1" si="46"/>
        <v>0.7</v>
      </c>
      <c r="N193" s="74">
        <f ca="1">VLOOKUP(B193,$C$7:$T191,13,FALSE)</f>
        <v>0.22750000000000004</v>
      </c>
      <c r="O193" s="74">
        <f t="shared" ca="1" si="47"/>
        <v>0.71749999999999992</v>
      </c>
      <c r="P193" s="74">
        <f t="shared" ca="1" si="48"/>
        <v>306.6202090592335</v>
      </c>
      <c r="Q193" s="74">
        <f t="shared" ca="1" si="49"/>
        <v>7.1749999999999994E-2</v>
      </c>
      <c r="R193" s="74">
        <f t="shared" si="50"/>
        <v>6000</v>
      </c>
      <c r="S193" s="74" t="str">
        <f t="shared" ca="1" si="51"/>
        <v>tср&lt;0.4с</v>
      </c>
      <c r="T193" s="74">
        <f t="shared" si="52"/>
        <v>100</v>
      </c>
    </row>
    <row r="194" spans="2:20" x14ac:dyDescent="0.25">
      <c r="B194" s="74" t="str">
        <f t="shared" ca="1" si="42"/>
        <v>ЩР</v>
      </c>
      <c r="C194" s="78" t="str">
        <f>Кабельный_журнал!P160</f>
        <v>L.1.12.2</v>
      </c>
      <c r="D194" s="74" t="str">
        <f t="shared" ca="1" si="43"/>
        <v>ЩР-L.1.12.2</v>
      </c>
      <c r="E194" s="80" t="s">
        <v>280</v>
      </c>
      <c r="F194" s="74">
        <f t="shared" ca="1" si="39"/>
        <v>31</v>
      </c>
      <c r="G194" s="74">
        <f t="shared" si="40"/>
        <v>10</v>
      </c>
      <c r="H194" s="80" t="s">
        <v>273</v>
      </c>
      <c r="I194" s="74">
        <f t="shared" si="41"/>
        <v>1.5</v>
      </c>
      <c r="J194" s="74">
        <f t="shared" si="44"/>
        <v>1.5</v>
      </c>
      <c r="K194" s="80" t="s">
        <v>281</v>
      </c>
      <c r="L194" s="74">
        <f t="shared" si="45"/>
        <v>1.7500000000000002E-2</v>
      </c>
      <c r="M194" s="74">
        <f t="shared" ca="1" si="46"/>
        <v>0.72333333333333338</v>
      </c>
      <c r="N194" s="74">
        <f ca="1">VLOOKUP(B194,$C$7:$T192,13,FALSE)</f>
        <v>0.22750000000000004</v>
      </c>
      <c r="O194" s="74">
        <f t="shared" ca="1" si="47"/>
        <v>0.74083333333333334</v>
      </c>
      <c r="P194" s="74">
        <f t="shared" ca="1" si="48"/>
        <v>296.962879640045</v>
      </c>
      <c r="Q194" s="74">
        <f t="shared" ca="1" si="49"/>
        <v>7.4083333333333334E-2</v>
      </c>
      <c r="R194" s="74">
        <f t="shared" si="50"/>
        <v>6000</v>
      </c>
      <c r="S194" s="74" t="str">
        <f t="shared" ca="1" si="51"/>
        <v>tср&lt;0.4с</v>
      </c>
      <c r="T194" s="74">
        <f t="shared" si="52"/>
        <v>100</v>
      </c>
    </row>
    <row r="195" spans="2:20" x14ac:dyDescent="0.25">
      <c r="B195" s="74" t="str">
        <f t="shared" ca="1" si="42"/>
        <v>ЩР</v>
      </c>
      <c r="C195" s="78" t="str">
        <f>Кабельный_журнал!P161</f>
        <v>L.1.14.3</v>
      </c>
      <c r="D195" s="74" t="str">
        <f t="shared" ca="1" si="43"/>
        <v>ЩР-L.1.14.3</v>
      </c>
      <c r="E195" s="80" t="s">
        <v>280</v>
      </c>
      <c r="F195" s="74">
        <f t="shared" ca="1" si="39"/>
        <v>53</v>
      </c>
      <c r="G195" s="74">
        <f t="shared" si="40"/>
        <v>10</v>
      </c>
      <c r="H195" s="80" t="s">
        <v>273</v>
      </c>
      <c r="I195" s="74">
        <f t="shared" si="41"/>
        <v>1.5</v>
      </c>
      <c r="J195" s="74">
        <f t="shared" si="44"/>
        <v>1.5</v>
      </c>
      <c r="K195" s="80" t="s">
        <v>281</v>
      </c>
      <c r="L195" s="74">
        <f t="shared" si="45"/>
        <v>1.7500000000000002E-2</v>
      </c>
      <c r="M195" s="74">
        <f t="shared" ca="1" si="46"/>
        <v>1.2366666666666668</v>
      </c>
      <c r="N195" s="74">
        <f ca="1">VLOOKUP(B195,$C$7:$T193,13,FALSE)</f>
        <v>0.22750000000000004</v>
      </c>
      <c r="O195" s="74">
        <f t="shared" ca="1" si="47"/>
        <v>1.2541666666666669</v>
      </c>
      <c r="P195" s="74">
        <f t="shared" ca="1" si="48"/>
        <v>175.41528239202654</v>
      </c>
      <c r="Q195" s="74">
        <f t="shared" ca="1" si="49"/>
        <v>0.12541666666666668</v>
      </c>
      <c r="R195" s="74">
        <f t="shared" si="50"/>
        <v>6000</v>
      </c>
      <c r="S195" s="74" t="str">
        <f t="shared" ca="1" si="51"/>
        <v>tср&lt;0.4с</v>
      </c>
      <c r="T195" s="74">
        <f t="shared" si="52"/>
        <v>100</v>
      </c>
    </row>
    <row r="196" spans="2:20" x14ac:dyDescent="0.25">
      <c r="B196" s="74" t="str">
        <f t="shared" ca="1" si="42"/>
        <v>ЩР</v>
      </c>
      <c r="C196" s="78" t="str">
        <f>Кабельный_журнал!P162</f>
        <v>L.1.14.4</v>
      </c>
      <c r="D196" s="74" t="str">
        <f t="shared" ca="1" si="43"/>
        <v>ЩР-L.1.14.4</v>
      </c>
      <c r="E196" s="80" t="s">
        <v>280</v>
      </c>
      <c r="F196" s="74">
        <f t="shared" ca="1" si="39"/>
        <v>33</v>
      </c>
      <c r="G196" s="74">
        <f t="shared" si="40"/>
        <v>10</v>
      </c>
      <c r="H196" s="80" t="s">
        <v>273</v>
      </c>
      <c r="I196" s="74">
        <f t="shared" si="41"/>
        <v>1.5</v>
      </c>
      <c r="J196" s="74">
        <f t="shared" si="44"/>
        <v>1.5</v>
      </c>
      <c r="K196" s="80" t="s">
        <v>281</v>
      </c>
      <c r="L196" s="74">
        <f t="shared" si="45"/>
        <v>1.7500000000000002E-2</v>
      </c>
      <c r="M196" s="74">
        <f t="shared" ca="1" si="46"/>
        <v>0.77</v>
      </c>
      <c r="N196" s="74">
        <f ca="1">VLOOKUP(B196,$C$7:$T194,13,FALSE)</f>
        <v>0.22750000000000004</v>
      </c>
      <c r="O196" s="74">
        <f t="shared" ca="1" si="47"/>
        <v>0.78749999999999998</v>
      </c>
      <c r="P196" s="74">
        <f t="shared" ca="1" si="48"/>
        <v>279.3650793650794</v>
      </c>
      <c r="Q196" s="74">
        <f t="shared" ca="1" si="49"/>
        <v>7.8750000000000001E-2</v>
      </c>
      <c r="R196" s="74">
        <f t="shared" si="50"/>
        <v>6000</v>
      </c>
      <c r="S196" s="74" t="str">
        <f t="shared" ca="1" si="51"/>
        <v>tср&lt;0.4с</v>
      </c>
      <c r="T196" s="74">
        <f t="shared" si="52"/>
        <v>100</v>
      </c>
    </row>
    <row r="197" spans="2:20" x14ac:dyDescent="0.25">
      <c r="B197" s="74" t="str">
        <f t="shared" ca="1" si="42"/>
        <v>ЩР</v>
      </c>
      <c r="C197" s="78" t="str">
        <f>Кабельный_журнал!P163</f>
        <v>L.1.14.5</v>
      </c>
      <c r="D197" s="74" t="str">
        <f t="shared" ca="1" si="43"/>
        <v>ЩР-L.1.14.5</v>
      </c>
      <c r="E197" s="80" t="s">
        <v>280</v>
      </c>
      <c r="F197" s="74">
        <f t="shared" ca="1" si="39"/>
        <v>35</v>
      </c>
      <c r="G197" s="74">
        <f t="shared" si="40"/>
        <v>10</v>
      </c>
      <c r="H197" s="80" t="s">
        <v>273</v>
      </c>
      <c r="I197" s="74">
        <f t="shared" si="41"/>
        <v>1.5</v>
      </c>
      <c r="J197" s="74">
        <f t="shared" si="44"/>
        <v>1.5</v>
      </c>
      <c r="K197" s="80" t="s">
        <v>281</v>
      </c>
      <c r="L197" s="74">
        <f t="shared" si="45"/>
        <v>1.7500000000000002E-2</v>
      </c>
      <c r="M197" s="74">
        <f t="shared" ca="1" si="46"/>
        <v>0.81666666666666665</v>
      </c>
      <c r="N197" s="74">
        <f ca="1">VLOOKUP(B197,$C$7:$T195,13,FALSE)</f>
        <v>0.22750000000000004</v>
      </c>
      <c r="O197" s="74">
        <f t="shared" ca="1" si="47"/>
        <v>0.83416666666666661</v>
      </c>
      <c r="P197" s="74">
        <f t="shared" ca="1" si="48"/>
        <v>263.73626373626377</v>
      </c>
      <c r="Q197" s="74">
        <f t="shared" ca="1" si="49"/>
        <v>8.3416666666666667E-2</v>
      </c>
      <c r="R197" s="74">
        <f t="shared" si="50"/>
        <v>6000</v>
      </c>
      <c r="S197" s="74" t="str">
        <f t="shared" ca="1" si="51"/>
        <v>tср&lt;0.4с</v>
      </c>
      <c r="T197" s="74">
        <f t="shared" si="52"/>
        <v>100</v>
      </c>
    </row>
    <row r="198" spans="2:20" x14ac:dyDescent="0.25">
      <c r="B198" s="74" t="str">
        <f t="shared" ca="1" si="42"/>
        <v>ЩР</v>
      </c>
      <c r="C198" s="78" t="str">
        <f>Кабельный_журнал!P164</f>
        <v>L.1.14.7</v>
      </c>
      <c r="D198" s="74" t="str">
        <f t="shared" ca="1" si="43"/>
        <v>ЩР-L.1.14.7</v>
      </c>
      <c r="E198" s="80" t="s">
        <v>280</v>
      </c>
      <c r="F198" s="74">
        <f t="shared" ca="1" si="39"/>
        <v>68</v>
      </c>
      <c r="G198" s="74">
        <f t="shared" si="40"/>
        <v>10</v>
      </c>
      <c r="H198" s="80" t="s">
        <v>273</v>
      </c>
      <c r="I198" s="74">
        <f t="shared" si="41"/>
        <v>1.5</v>
      </c>
      <c r="J198" s="74">
        <f t="shared" si="44"/>
        <v>1.5</v>
      </c>
      <c r="K198" s="80" t="s">
        <v>281</v>
      </c>
      <c r="L198" s="74">
        <f t="shared" si="45"/>
        <v>1.7500000000000002E-2</v>
      </c>
      <c r="M198" s="74">
        <f t="shared" ca="1" si="46"/>
        <v>1.5866666666666669</v>
      </c>
      <c r="N198" s="74">
        <f ca="1">VLOOKUP(B198,$C$7:$T196,13,FALSE)</f>
        <v>0.22750000000000004</v>
      </c>
      <c r="O198" s="74">
        <f t="shared" ca="1" si="47"/>
        <v>1.604166666666667</v>
      </c>
      <c r="P198" s="74">
        <f t="shared" ca="1" si="48"/>
        <v>137.14285714285711</v>
      </c>
      <c r="Q198" s="74">
        <f t="shared" ca="1" si="49"/>
        <v>0.16041666666666671</v>
      </c>
      <c r="R198" s="74">
        <f t="shared" si="50"/>
        <v>6000</v>
      </c>
      <c r="S198" s="74" t="str">
        <f t="shared" ca="1" si="51"/>
        <v>tср&lt;0.4с</v>
      </c>
      <c r="T198" s="74">
        <f t="shared" si="52"/>
        <v>100</v>
      </c>
    </row>
    <row r="199" spans="2:20" x14ac:dyDescent="0.25">
      <c r="B199" s="74" t="str">
        <f t="shared" ca="1" si="42"/>
        <v>ЩР</v>
      </c>
      <c r="C199" s="78" t="str">
        <f>Кабельный_журнал!P165</f>
        <v>L.1.15.1</v>
      </c>
      <c r="D199" s="74" t="str">
        <f t="shared" ca="1" si="43"/>
        <v>ЩР-L.1.15.1</v>
      </c>
      <c r="E199" s="80" t="s">
        <v>280</v>
      </c>
      <c r="F199" s="74">
        <f t="shared" ca="1" si="39"/>
        <v>46</v>
      </c>
      <c r="G199" s="74">
        <f t="shared" si="40"/>
        <v>10</v>
      </c>
      <c r="H199" s="80" t="s">
        <v>273</v>
      </c>
      <c r="I199" s="74">
        <f t="shared" si="41"/>
        <v>1.5</v>
      </c>
      <c r="J199" s="74">
        <f t="shared" si="44"/>
        <v>1.5</v>
      </c>
      <c r="K199" s="80" t="s">
        <v>281</v>
      </c>
      <c r="L199" s="74">
        <f t="shared" si="45"/>
        <v>1.7500000000000002E-2</v>
      </c>
      <c r="M199" s="74">
        <f t="shared" ca="1" si="46"/>
        <v>1.0733333333333333</v>
      </c>
      <c r="N199" s="74">
        <f ca="1">VLOOKUP(B199,$C$7:$T197,13,FALSE)</f>
        <v>0.22750000000000004</v>
      </c>
      <c r="O199" s="74">
        <f t="shared" ca="1" si="47"/>
        <v>1.0908333333333333</v>
      </c>
      <c r="P199" s="74">
        <f t="shared" ca="1" si="48"/>
        <v>201.68067226890756</v>
      </c>
      <c r="Q199" s="74">
        <f t="shared" ca="1" si="49"/>
        <v>0.10908333333333334</v>
      </c>
      <c r="R199" s="74">
        <f t="shared" si="50"/>
        <v>6000</v>
      </c>
      <c r="S199" s="74" t="str">
        <f t="shared" ca="1" si="51"/>
        <v>tср&lt;0.4с</v>
      </c>
      <c r="T199" s="74">
        <f t="shared" si="52"/>
        <v>100</v>
      </c>
    </row>
    <row r="200" spans="2:20" x14ac:dyDescent="0.25">
      <c r="B200" s="74" t="str">
        <f t="shared" ca="1" si="42"/>
        <v>ЩР</v>
      </c>
      <c r="C200" s="78" t="str">
        <f>Кабельный_журнал!P166</f>
        <v>L.1.17.3</v>
      </c>
      <c r="D200" s="74" t="str">
        <f t="shared" ca="1" si="43"/>
        <v>ЩР-L.1.17.3</v>
      </c>
      <c r="E200" s="80" t="s">
        <v>280</v>
      </c>
      <c r="F200" s="74">
        <f t="shared" ca="1" si="39"/>
        <v>50</v>
      </c>
      <c r="G200" s="74">
        <f t="shared" si="40"/>
        <v>10</v>
      </c>
      <c r="H200" s="80" t="s">
        <v>273</v>
      </c>
      <c r="I200" s="74">
        <f t="shared" si="41"/>
        <v>1.5</v>
      </c>
      <c r="J200" s="74">
        <f t="shared" si="44"/>
        <v>1.5</v>
      </c>
      <c r="K200" s="80" t="s">
        <v>281</v>
      </c>
      <c r="L200" s="74">
        <f t="shared" si="45"/>
        <v>1.7500000000000002E-2</v>
      </c>
      <c r="M200" s="74">
        <f t="shared" ca="1" si="46"/>
        <v>1.1666666666666667</v>
      </c>
      <c r="N200" s="74">
        <f ca="1">VLOOKUP(B200,$C$7:$T198,13,FALSE)</f>
        <v>0.22750000000000004</v>
      </c>
      <c r="O200" s="74">
        <f t="shared" ca="1" si="47"/>
        <v>1.1841666666666668</v>
      </c>
      <c r="P200" s="74">
        <f t="shared" ca="1" si="48"/>
        <v>185.78465869106262</v>
      </c>
      <c r="Q200" s="74">
        <f t="shared" ca="1" si="49"/>
        <v>0.11841666666666668</v>
      </c>
      <c r="R200" s="74">
        <f t="shared" si="50"/>
        <v>6000</v>
      </c>
      <c r="S200" s="74" t="str">
        <f t="shared" ca="1" si="51"/>
        <v>tср&lt;0.4с</v>
      </c>
      <c r="T200" s="74">
        <f t="shared" si="52"/>
        <v>100</v>
      </c>
    </row>
    <row r="201" spans="2:20" x14ac:dyDescent="0.25">
      <c r="B201" s="74" t="str">
        <f t="shared" ca="1" si="42"/>
        <v>ЩР</v>
      </c>
      <c r="C201" s="78" t="str">
        <f>Кабельный_журнал!P167</f>
        <v>L.1.18.3</v>
      </c>
      <c r="D201" s="74" t="str">
        <f t="shared" ca="1" si="43"/>
        <v>ЩР-L.1.18.3</v>
      </c>
      <c r="E201" s="80" t="s">
        <v>280</v>
      </c>
      <c r="F201" s="74">
        <f t="shared" ca="1" si="39"/>
        <v>46</v>
      </c>
      <c r="G201" s="74">
        <f t="shared" si="40"/>
        <v>10</v>
      </c>
      <c r="H201" s="80" t="s">
        <v>273</v>
      </c>
      <c r="I201" s="74">
        <f t="shared" si="41"/>
        <v>1.5</v>
      </c>
      <c r="J201" s="74">
        <f t="shared" si="44"/>
        <v>1.5</v>
      </c>
      <c r="K201" s="80" t="s">
        <v>281</v>
      </c>
      <c r="L201" s="74">
        <f t="shared" si="45"/>
        <v>1.7500000000000002E-2</v>
      </c>
      <c r="M201" s="74">
        <f t="shared" ca="1" si="46"/>
        <v>1.0733333333333333</v>
      </c>
      <c r="N201" s="74">
        <f ca="1">VLOOKUP(B201,$C$7:$T199,13,FALSE)</f>
        <v>0.22750000000000004</v>
      </c>
      <c r="O201" s="74">
        <f t="shared" ca="1" si="47"/>
        <v>1.0908333333333333</v>
      </c>
      <c r="P201" s="74">
        <f t="shared" ca="1" si="48"/>
        <v>201.68067226890756</v>
      </c>
      <c r="Q201" s="74">
        <f t="shared" ca="1" si="49"/>
        <v>0.10908333333333334</v>
      </c>
      <c r="R201" s="74">
        <f t="shared" si="50"/>
        <v>6000</v>
      </c>
      <c r="S201" s="74" t="str">
        <f t="shared" ca="1" si="51"/>
        <v>tср&lt;0.4с</v>
      </c>
      <c r="T201" s="74">
        <f t="shared" si="52"/>
        <v>100</v>
      </c>
    </row>
    <row r="202" spans="2:20" x14ac:dyDescent="0.25">
      <c r="B202" s="74" t="str">
        <f t="shared" ca="1" si="42"/>
        <v>ЩР</v>
      </c>
      <c r="C202" s="78" t="str">
        <f>Кабельный_журнал!P168</f>
        <v>L.1.11.1</v>
      </c>
      <c r="D202" s="74" t="str">
        <f t="shared" ca="1" si="43"/>
        <v>ЩР-L.1.11.1</v>
      </c>
      <c r="E202" s="80" t="s">
        <v>280</v>
      </c>
      <c r="F202" s="74">
        <f t="shared" ca="1" si="39"/>
        <v>21</v>
      </c>
      <c r="G202" s="74">
        <f t="shared" si="40"/>
        <v>10</v>
      </c>
      <c r="H202" s="80" t="s">
        <v>273</v>
      </c>
      <c r="I202" s="74">
        <f t="shared" si="41"/>
        <v>1.5</v>
      </c>
      <c r="J202" s="74">
        <f t="shared" si="44"/>
        <v>1.5</v>
      </c>
      <c r="K202" s="80" t="s">
        <v>281</v>
      </c>
      <c r="L202" s="74">
        <f t="shared" si="45"/>
        <v>1.7500000000000002E-2</v>
      </c>
      <c r="M202" s="74">
        <f t="shared" ca="1" si="46"/>
        <v>0.49000000000000005</v>
      </c>
      <c r="N202" s="74">
        <f ca="1">VLOOKUP(B202,$C$7:$T200,13,FALSE)</f>
        <v>0.22750000000000004</v>
      </c>
      <c r="O202" s="74">
        <f t="shared" ca="1" si="47"/>
        <v>0.50750000000000006</v>
      </c>
      <c r="P202" s="74">
        <f t="shared" ca="1" si="48"/>
        <v>433.49753694581278</v>
      </c>
      <c r="Q202" s="74">
        <f t="shared" ca="1" si="49"/>
        <v>5.0750000000000003E-2</v>
      </c>
      <c r="R202" s="74">
        <f t="shared" si="50"/>
        <v>6000</v>
      </c>
      <c r="S202" s="74" t="str">
        <f t="shared" ca="1" si="51"/>
        <v>tср&lt;0.4с</v>
      </c>
      <c r="T202" s="74">
        <f t="shared" si="52"/>
        <v>100</v>
      </c>
    </row>
    <row r="203" spans="2:20" x14ac:dyDescent="0.25">
      <c r="B203" s="74" t="str">
        <f t="shared" ca="1" si="42"/>
        <v>ЩР</v>
      </c>
      <c r="C203" s="78" t="str">
        <f>Кабельный_журнал!P169</f>
        <v>L.1.11.5</v>
      </c>
      <c r="D203" s="74" t="str">
        <f t="shared" ca="1" si="43"/>
        <v>ЩР-L.1.11.5</v>
      </c>
      <c r="E203" s="80" t="s">
        <v>280</v>
      </c>
      <c r="F203" s="74">
        <f t="shared" ca="1" si="39"/>
        <v>26</v>
      </c>
      <c r="G203" s="74">
        <f t="shared" si="40"/>
        <v>10</v>
      </c>
      <c r="H203" s="80" t="s">
        <v>273</v>
      </c>
      <c r="I203" s="74">
        <f t="shared" si="41"/>
        <v>1.5</v>
      </c>
      <c r="J203" s="74">
        <f t="shared" si="44"/>
        <v>1.5</v>
      </c>
      <c r="K203" s="80" t="s">
        <v>281</v>
      </c>
      <c r="L203" s="74">
        <f t="shared" si="45"/>
        <v>1.7500000000000002E-2</v>
      </c>
      <c r="M203" s="74">
        <f t="shared" ca="1" si="46"/>
        <v>0.60666666666666669</v>
      </c>
      <c r="N203" s="74">
        <f ca="1">VLOOKUP(B203,$C$7:$T201,13,FALSE)</f>
        <v>0.22750000000000004</v>
      </c>
      <c r="O203" s="74">
        <f t="shared" ca="1" si="47"/>
        <v>0.62416666666666665</v>
      </c>
      <c r="P203" s="74">
        <f t="shared" ca="1" si="48"/>
        <v>352.46995994659545</v>
      </c>
      <c r="Q203" s="74">
        <f t="shared" ca="1" si="49"/>
        <v>6.2416666666666662E-2</v>
      </c>
      <c r="R203" s="74">
        <f t="shared" si="50"/>
        <v>6000</v>
      </c>
      <c r="S203" s="74" t="str">
        <f t="shared" ca="1" si="51"/>
        <v>tср&lt;0.4с</v>
      </c>
      <c r="T203" s="74">
        <f t="shared" si="52"/>
        <v>100</v>
      </c>
    </row>
    <row r="204" spans="2:20" x14ac:dyDescent="0.25">
      <c r="B204" s="74" t="str">
        <f t="shared" ca="1" si="42"/>
        <v>ЩР</v>
      </c>
      <c r="C204" s="78" t="str">
        <f>Кабельный_журнал!P170</f>
        <v>L.1.08.1</v>
      </c>
      <c r="D204" s="74" t="str">
        <f t="shared" ca="1" si="43"/>
        <v>ЩР-L.1.08.1</v>
      </c>
      <c r="E204" s="80" t="s">
        <v>280</v>
      </c>
      <c r="F204" s="74">
        <f t="shared" ca="1" si="39"/>
        <v>24</v>
      </c>
      <c r="G204" s="74">
        <f t="shared" si="40"/>
        <v>10</v>
      </c>
      <c r="H204" s="80" t="s">
        <v>273</v>
      </c>
      <c r="I204" s="74">
        <f t="shared" si="41"/>
        <v>1.5</v>
      </c>
      <c r="J204" s="74">
        <f t="shared" si="44"/>
        <v>1.5</v>
      </c>
      <c r="K204" s="80" t="s">
        <v>281</v>
      </c>
      <c r="L204" s="74">
        <f t="shared" si="45"/>
        <v>1.7500000000000002E-2</v>
      </c>
      <c r="M204" s="74">
        <f t="shared" ca="1" si="46"/>
        <v>0.56000000000000005</v>
      </c>
      <c r="N204" s="74">
        <f ca="1">VLOOKUP(B204,$C$7:$T202,13,FALSE)</f>
        <v>0.22750000000000004</v>
      </c>
      <c r="O204" s="74">
        <f t="shared" ca="1" si="47"/>
        <v>0.57750000000000001</v>
      </c>
      <c r="P204" s="74">
        <f t="shared" ca="1" si="48"/>
        <v>380.95238095238096</v>
      </c>
      <c r="Q204" s="74">
        <f t="shared" ca="1" si="49"/>
        <v>5.7750000000000003E-2</v>
      </c>
      <c r="R204" s="74">
        <f t="shared" si="50"/>
        <v>6000</v>
      </c>
      <c r="S204" s="74" t="str">
        <f t="shared" ca="1" si="51"/>
        <v>tср&lt;0.4с</v>
      </c>
      <c r="T204" s="74">
        <f t="shared" si="52"/>
        <v>100</v>
      </c>
    </row>
    <row r="205" spans="2:20" x14ac:dyDescent="0.25">
      <c r="B205" s="74" t="str">
        <f t="shared" ca="1" si="42"/>
        <v>ЩР</v>
      </c>
      <c r="C205" s="78" t="str">
        <f>Кабельный_журнал!P171</f>
        <v>L.1.05.4</v>
      </c>
      <c r="D205" s="74" t="str">
        <f t="shared" ca="1" si="43"/>
        <v>ЩР-L.1.05.4</v>
      </c>
      <c r="E205" s="80" t="s">
        <v>280</v>
      </c>
      <c r="F205" s="74">
        <f t="shared" ca="1" si="39"/>
        <v>16</v>
      </c>
      <c r="G205" s="74">
        <f t="shared" si="40"/>
        <v>10</v>
      </c>
      <c r="H205" s="80" t="s">
        <v>273</v>
      </c>
      <c r="I205" s="74">
        <f t="shared" si="41"/>
        <v>1.5</v>
      </c>
      <c r="J205" s="74">
        <f t="shared" si="44"/>
        <v>1.5</v>
      </c>
      <c r="K205" s="80" t="s">
        <v>281</v>
      </c>
      <c r="L205" s="74">
        <f t="shared" si="45"/>
        <v>1.7500000000000002E-2</v>
      </c>
      <c r="M205" s="74">
        <f t="shared" ca="1" si="46"/>
        <v>0.37333333333333335</v>
      </c>
      <c r="N205" s="74">
        <f ca="1">VLOOKUP(B205,$C$7:$T203,13,FALSE)</f>
        <v>0.22750000000000004</v>
      </c>
      <c r="O205" s="74">
        <f t="shared" ca="1" si="47"/>
        <v>0.39083333333333337</v>
      </c>
      <c r="P205" s="74">
        <f t="shared" ca="1" si="48"/>
        <v>562.89978678038369</v>
      </c>
      <c r="Q205" s="74">
        <f t="shared" ca="1" si="49"/>
        <v>3.9083333333333338E-2</v>
      </c>
      <c r="R205" s="74">
        <f t="shared" si="50"/>
        <v>6000</v>
      </c>
      <c r="S205" s="74" t="str">
        <f t="shared" ca="1" si="51"/>
        <v>tср&lt;0.4с</v>
      </c>
      <c r="T205" s="74">
        <f t="shared" si="52"/>
        <v>100</v>
      </c>
    </row>
    <row r="206" spans="2:20" x14ac:dyDescent="0.25">
      <c r="B206" s="74" t="str">
        <f t="shared" ca="1" si="42"/>
        <v>ЩР</v>
      </c>
      <c r="C206" s="78" t="str">
        <f>Кабельный_журнал!P172</f>
        <v>DALI.1.1</v>
      </c>
      <c r="D206" s="74" t="str">
        <f t="shared" ca="1" si="43"/>
        <v>ЩР-DALI.1.1</v>
      </c>
      <c r="E206" s="80" t="s">
        <v>280</v>
      </c>
      <c r="F206" s="74">
        <f t="shared" ca="1" si="39"/>
        <v>145</v>
      </c>
      <c r="G206" s="74">
        <f t="shared" si="40"/>
        <v>10</v>
      </c>
      <c r="H206" s="80" t="s">
        <v>273</v>
      </c>
      <c r="I206" s="74">
        <f t="shared" si="41"/>
        <v>1.5</v>
      </c>
      <c r="J206" s="74">
        <f t="shared" si="44"/>
        <v>1.5</v>
      </c>
      <c r="K206" s="80" t="s">
        <v>281</v>
      </c>
      <c r="L206" s="74">
        <f t="shared" si="45"/>
        <v>1.7500000000000002E-2</v>
      </c>
      <c r="M206" s="74">
        <f t="shared" ca="1" si="46"/>
        <v>3.3833333333333333</v>
      </c>
      <c r="N206" s="74">
        <f ca="1">VLOOKUP(B206,$C$7:$T204,13,FALSE)</f>
        <v>0.22750000000000004</v>
      </c>
      <c r="O206" s="74">
        <f t="shared" ca="1" si="47"/>
        <v>3.4008333333333334</v>
      </c>
      <c r="P206" s="74">
        <f t="shared" ca="1" si="48"/>
        <v>64.690026954177895</v>
      </c>
      <c r="Q206" s="74">
        <f t="shared" ca="1" si="49"/>
        <v>0.34008333333333335</v>
      </c>
      <c r="R206" s="74">
        <f t="shared" si="50"/>
        <v>6000</v>
      </c>
      <c r="S206" s="74" t="str">
        <f t="shared" ca="1" si="51"/>
        <v>Увел сеч</v>
      </c>
      <c r="T206" s="74">
        <f t="shared" si="52"/>
        <v>100</v>
      </c>
    </row>
    <row r="207" spans="2:20" x14ac:dyDescent="0.25">
      <c r="B207" s="74" t="str">
        <f t="shared" ca="1" si="42"/>
        <v>ЩР</v>
      </c>
      <c r="C207" s="78" t="str">
        <f>Кабельный_журнал!P173</f>
        <v>DALI.1.2</v>
      </c>
      <c r="D207" s="74" t="str">
        <f t="shared" ca="1" si="43"/>
        <v>ЩР-DALI.1.2</v>
      </c>
      <c r="E207" s="80" t="s">
        <v>280</v>
      </c>
      <c r="F207" s="74">
        <f t="shared" ca="1" si="39"/>
        <v>170</v>
      </c>
      <c r="G207" s="74">
        <f t="shared" si="40"/>
        <v>10</v>
      </c>
      <c r="H207" s="80" t="s">
        <v>273</v>
      </c>
      <c r="I207" s="74">
        <f t="shared" si="41"/>
        <v>1.5</v>
      </c>
      <c r="J207" s="74">
        <f t="shared" si="44"/>
        <v>1.5</v>
      </c>
      <c r="K207" s="80" t="s">
        <v>281</v>
      </c>
      <c r="L207" s="74">
        <f t="shared" si="45"/>
        <v>1.7500000000000002E-2</v>
      </c>
      <c r="M207" s="74">
        <f t="shared" ca="1" si="46"/>
        <v>3.9666666666666668</v>
      </c>
      <c r="N207" s="74">
        <f ca="1">VLOOKUP(B207,$C$7:$T205,13,FALSE)</f>
        <v>0.22750000000000004</v>
      </c>
      <c r="O207" s="74">
        <f t="shared" ca="1" si="47"/>
        <v>3.9841666666666669</v>
      </c>
      <c r="P207" s="74">
        <f t="shared" ca="1" si="48"/>
        <v>55.218573520184059</v>
      </c>
      <c r="Q207" s="74">
        <f t="shared" ca="1" si="49"/>
        <v>0.3984166666666667</v>
      </c>
      <c r="R207" s="74">
        <f t="shared" si="50"/>
        <v>6000</v>
      </c>
      <c r="S207" s="74" t="str">
        <f t="shared" ca="1" si="51"/>
        <v>Увел сеч</v>
      </c>
      <c r="T207" s="74">
        <f t="shared" si="52"/>
        <v>100</v>
      </c>
    </row>
    <row r="208" spans="2:20" x14ac:dyDescent="0.25">
      <c r="B208" s="74" t="str">
        <f t="shared" ca="1" si="42"/>
        <v>ЩР</v>
      </c>
      <c r="C208" s="78" t="str">
        <f>Кабельный_журнал!P174</f>
        <v>LD.1.02.1</v>
      </c>
      <c r="D208" s="74" t="str">
        <f t="shared" ca="1" si="43"/>
        <v>ЩР-LD.1.02.1</v>
      </c>
      <c r="E208" s="80" t="s">
        <v>280</v>
      </c>
      <c r="F208" s="74">
        <f t="shared" ca="1" si="39"/>
        <v>19</v>
      </c>
      <c r="G208" s="74">
        <f t="shared" si="40"/>
        <v>10</v>
      </c>
      <c r="H208" s="80" t="s">
        <v>273</v>
      </c>
      <c r="I208" s="74">
        <f t="shared" si="41"/>
        <v>1.5</v>
      </c>
      <c r="J208" s="74">
        <f t="shared" si="44"/>
        <v>1.5</v>
      </c>
      <c r="K208" s="80" t="s">
        <v>281</v>
      </c>
      <c r="L208" s="74">
        <f t="shared" si="45"/>
        <v>1.7500000000000002E-2</v>
      </c>
      <c r="M208" s="74">
        <f t="shared" ca="1" si="46"/>
        <v>0.44333333333333336</v>
      </c>
      <c r="N208" s="74">
        <f ca="1">VLOOKUP(B208,$C$7:$T206,13,FALSE)</f>
        <v>0.22750000000000004</v>
      </c>
      <c r="O208" s="74">
        <f t="shared" ca="1" si="47"/>
        <v>0.46083333333333337</v>
      </c>
      <c r="P208" s="74">
        <f t="shared" ca="1" si="48"/>
        <v>477.39602169981913</v>
      </c>
      <c r="Q208" s="74">
        <f t="shared" ca="1" si="49"/>
        <v>4.6083333333333337E-2</v>
      </c>
      <c r="R208" s="74">
        <f t="shared" si="50"/>
        <v>6000</v>
      </c>
      <c r="S208" s="74" t="str">
        <f t="shared" ca="1" si="51"/>
        <v>tср&lt;0.4с</v>
      </c>
      <c r="T208" s="74">
        <f t="shared" si="52"/>
        <v>100</v>
      </c>
    </row>
    <row r="209" spans="2:20" x14ac:dyDescent="0.25">
      <c r="B209" s="74" t="str">
        <f t="shared" ca="1" si="42"/>
        <v>ЩР</v>
      </c>
      <c r="C209" s="78" t="str">
        <f>Кабельный_журнал!P175</f>
        <v>LD.1.02.2</v>
      </c>
      <c r="D209" s="74" t="str">
        <f t="shared" ca="1" si="43"/>
        <v>ЩР-LD.1.02.2</v>
      </c>
      <c r="E209" s="80" t="s">
        <v>280</v>
      </c>
      <c r="F209" s="74">
        <f t="shared" ca="1" si="39"/>
        <v>21</v>
      </c>
      <c r="G209" s="74">
        <f t="shared" si="40"/>
        <v>10</v>
      </c>
      <c r="H209" s="80" t="s">
        <v>273</v>
      </c>
      <c r="I209" s="74">
        <f t="shared" si="41"/>
        <v>1.5</v>
      </c>
      <c r="J209" s="74">
        <f t="shared" si="44"/>
        <v>1.5</v>
      </c>
      <c r="K209" s="80" t="s">
        <v>281</v>
      </c>
      <c r="L209" s="74">
        <f t="shared" si="45"/>
        <v>1.7500000000000002E-2</v>
      </c>
      <c r="M209" s="74">
        <f t="shared" ca="1" si="46"/>
        <v>0.49000000000000005</v>
      </c>
      <c r="N209" s="74">
        <f ca="1">VLOOKUP(B209,$C$7:$T207,13,FALSE)</f>
        <v>0.22750000000000004</v>
      </c>
      <c r="O209" s="74">
        <f t="shared" ca="1" si="47"/>
        <v>0.50750000000000006</v>
      </c>
      <c r="P209" s="74">
        <f t="shared" ca="1" si="48"/>
        <v>433.49753694581278</v>
      </c>
      <c r="Q209" s="74">
        <f t="shared" ca="1" si="49"/>
        <v>5.0750000000000003E-2</v>
      </c>
      <c r="R209" s="74">
        <f t="shared" si="50"/>
        <v>6000</v>
      </c>
      <c r="S209" s="74" t="str">
        <f t="shared" ca="1" si="51"/>
        <v>tср&lt;0.4с</v>
      </c>
      <c r="T209" s="74">
        <f t="shared" si="52"/>
        <v>100</v>
      </c>
    </row>
    <row r="210" spans="2:20" x14ac:dyDescent="0.25">
      <c r="B210" s="74" t="str">
        <f t="shared" ca="1" si="42"/>
        <v>ЩР</v>
      </c>
      <c r="C210" s="78" t="str">
        <f>Кабельный_журнал!P176</f>
        <v>LD.1.02.3</v>
      </c>
      <c r="D210" s="74" t="str">
        <f t="shared" ca="1" si="43"/>
        <v>ЩР-LD.1.02.3</v>
      </c>
      <c r="E210" s="80" t="s">
        <v>280</v>
      </c>
      <c r="F210" s="74">
        <f t="shared" ca="1" si="39"/>
        <v>17</v>
      </c>
      <c r="G210" s="74">
        <f t="shared" si="40"/>
        <v>10</v>
      </c>
      <c r="H210" s="80" t="s">
        <v>273</v>
      </c>
      <c r="I210" s="74">
        <f t="shared" si="41"/>
        <v>1.5</v>
      </c>
      <c r="J210" s="74">
        <f t="shared" si="44"/>
        <v>1.5</v>
      </c>
      <c r="K210" s="80" t="s">
        <v>281</v>
      </c>
      <c r="L210" s="74">
        <f t="shared" si="45"/>
        <v>1.7500000000000002E-2</v>
      </c>
      <c r="M210" s="74">
        <f t="shared" ca="1" si="46"/>
        <v>0.39666666666666672</v>
      </c>
      <c r="N210" s="74">
        <f ca="1">VLOOKUP(B210,$C$7:$T208,13,FALSE)</f>
        <v>0.22750000000000004</v>
      </c>
      <c r="O210" s="74">
        <f t="shared" ca="1" si="47"/>
        <v>0.41416666666666674</v>
      </c>
      <c r="P210" s="74">
        <f t="shared" ca="1" si="48"/>
        <v>531.18712273641847</v>
      </c>
      <c r="Q210" s="74">
        <f t="shared" ca="1" si="49"/>
        <v>4.1416666666666671E-2</v>
      </c>
      <c r="R210" s="74">
        <f t="shared" si="50"/>
        <v>6000</v>
      </c>
      <c r="S210" s="74" t="str">
        <f t="shared" ca="1" si="51"/>
        <v>tср&lt;0.4с</v>
      </c>
      <c r="T210" s="74">
        <f t="shared" si="52"/>
        <v>100</v>
      </c>
    </row>
    <row r="211" spans="2:20" x14ac:dyDescent="0.25">
      <c r="B211" s="74" t="str">
        <f t="shared" ca="1" si="42"/>
        <v>ЩР</v>
      </c>
      <c r="C211" s="78" t="str">
        <f>Кабельный_журнал!P177</f>
        <v>LD.1.07.1</v>
      </c>
      <c r="D211" s="74" t="str">
        <f t="shared" ca="1" si="43"/>
        <v>ЩР-LD.1.07.1</v>
      </c>
      <c r="E211" s="80" t="s">
        <v>280</v>
      </c>
      <c r="F211" s="74">
        <f t="shared" ca="1" si="39"/>
        <v>27</v>
      </c>
      <c r="G211" s="74">
        <f t="shared" si="40"/>
        <v>10</v>
      </c>
      <c r="H211" s="80" t="s">
        <v>273</v>
      </c>
      <c r="I211" s="74">
        <f t="shared" si="41"/>
        <v>1.5</v>
      </c>
      <c r="J211" s="74">
        <f t="shared" si="44"/>
        <v>1.5</v>
      </c>
      <c r="K211" s="80" t="s">
        <v>281</v>
      </c>
      <c r="L211" s="74">
        <f t="shared" si="45"/>
        <v>1.7500000000000002E-2</v>
      </c>
      <c r="M211" s="74">
        <f t="shared" ca="1" si="46"/>
        <v>0.63</v>
      </c>
      <c r="N211" s="74">
        <f ca="1">VLOOKUP(B211,$C$7:$T209,13,FALSE)</f>
        <v>0.22750000000000004</v>
      </c>
      <c r="O211" s="74">
        <f t="shared" ca="1" si="47"/>
        <v>0.64749999999999996</v>
      </c>
      <c r="P211" s="74">
        <f t="shared" ca="1" si="48"/>
        <v>339.76833976833979</v>
      </c>
      <c r="Q211" s="74">
        <f t="shared" ca="1" si="49"/>
        <v>6.4750000000000002E-2</v>
      </c>
      <c r="R211" s="74">
        <f t="shared" si="50"/>
        <v>6000</v>
      </c>
      <c r="S211" s="74" t="str">
        <f t="shared" ca="1" si="51"/>
        <v>tср&lt;0.4с</v>
      </c>
      <c r="T211" s="74">
        <f t="shared" si="52"/>
        <v>100</v>
      </c>
    </row>
    <row r="212" spans="2:20" x14ac:dyDescent="0.25">
      <c r="B212" s="74" t="str">
        <f t="shared" ca="1" si="42"/>
        <v>ЩР</v>
      </c>
      <c r="C212" s="78" t="str">
        <f>Кабельный_журнал!P178</f>
        <v>LD.1.10.1</v>
      </c>
      <c r="D212" s="74" t="str">
        <f t="shared" ca="1" si="43"/>
        <v>ЩР-LD.1.10.1</v>
      </c>
      <c r="E212" s="80" t="s">
        <v>280</v>
      </c>
      <c r="F212" s="74">
        <f t="shared" ca="1" si="39"/>
        <v>25</v>
      </c>
      <c r="G212" s="74">
        <f t="shared" si="40"/>
        <v>10</v>
      </c>
      <c r="H212" s="80" t="s">
        <v>273</v>
      </c>
      <c r="I212" s="74">
        <f t="shared" si="41"/>
        <v>1.5</v>
      </c>
      <c r="J212" s="74">
        <f t="shared" si="44"/>
        <v>1.5</v>
      </c>
      <c r="K212" s="80" t="s">
        <v>281</v>
      </c>
      <c r="L212" s="74">
        <f t="shared" si="45"/>
        <v>1.7500000000000002E-2</v>
      </c>
      <c r="M212" s="74">
        <f t="shared" ca="1" si="46"/>
        <v>0.58333333333333337</v>
      </c>
      <c r="N212" s="74">
        <f ca="1">VLOOKUP(B212,$C$7:$T210,13,FALSE)</f>
        <v>0.22750000000000004</v>
      </c>
      <c r="O212" s="74">
        <f t="shared" ca="1" si="47"/>
        <v>0.60083333333333333</v>
      </c>
      <c r="P212" s="74">
        <f t="shared" ca="1" si="48"/>
        <v>366.15811373092924</v>
      </c>
      <c r="Q212" s="74">
        <f t="shared" ca="1" si="49"/>
        <v>6.0083333333333336E-2</v>
      </c>
      <c r="R212" s="74">
        <f t="shared" si="50"/>
        <v>6000</v>
      </c>
      <c r="S212" s="74" t="str">
        <f t="shared" ca="1" si="51"/>
        <v>tср&lt;0.4с</v>
      </c>
      <c r="T212" s="74">
        <f t="shared" si="52"/>
        <v>100</v>
      </c>
    </row>
    <row r="213" spans="2:20" x14ac:dyDescent="0.25">
      <c r="B213" s="74" t="str">
        <f t="shared" ca="1" si="42"/>
        <v>ЩР</v>
      </c>
      <c r="C213" s="78" t="str">
        <f>Кабельный_журнал!P179</f>
        <v>LD.1.10.2</v>
      </c>
      <c r="D213" s="74" t="str">
        <f t="shared" ca="1" si="43"/>
        <v>ЩР-LD.1.10.2</v>
      </c>
      <c r="E213" s="80" t="s">
        <v>280</v>
      </c>
      <c r="F213" s="74">
        <f t="shared" ca="1" si="39"/>
        <v>21</v>
      </c>
      <c r="G213" s="74">
        <f t="shared" si="40"/>
        <v>10</v>
      </c>
      <c r="H213" s="80" t="s">
        <v>273</v>
      </c>
      <c r="I213" s="74">
        <f t="shared" si="41"/>
        <v>1.5</v>
      </c>
      <c r="J213" s="74">
        <f t="shared" si="44"/>
        <v>1.5</v>
      </c>
      <c r="K213" s="80" t="s">
        <v>281</v>
      </c>
      <c r="L213" s="74">
        <f t="shared" si="45"/>
        <v>1.7500000000000002E-2</v>
      </c>
      <c r="M213" s="74">
        <f t="shared" ca="1" si="46"/>
        <v>0.49000000000000005</v>
      </c>
      <c r="N213" s="74">
        <f ca="1">VLOOKUP(B213,$C$7:$T211,13,FALSE)</f>
        <v>0.22750000000000004</v>
      </c>
      <c r="O213" s="74">
        <f t="shared" ca="1" si="47"/>
        <v>0.50750000000000006</v>
      </c>
      <c r="P213" s="74">
        <f t="shared" ca="1" si="48"/>
        <v>433.49753694581278</v>
      </c>
      <c r="Q213" s="74">
        <f t="shared" ca="1" si="49"/>
        <v>5.0750000000000003E-2</v>
      </c>
      <c r="R213" s="74">
        <f t="shared" si="50"/>
        <v>6000</v>
      </c>
      <c r="S213" s="74" t="str">
        <f t="shared" ca="1" si="51"/>
        <v>tср&lt;0.4с</v>
      </c>
      <c r="T213" s="74">
        <f t="shared" si="52"/>
        <v>100</v>
      </c>
    </row>
    <row r="214" spans="2:20" x14ac:dyDescent="0.25">
      <c r="B214" s="74" t="str">
        <f t="shared" ca="1" si="42"/>
        <v>ЩР</v>
      </c>
      <c r="C214" s="78" t="str">
        <f>Кабельный_журнал!P180</f>
        <v>LD.1.14.1</v>
      </c>
      <c r="D214" s="74" t="str">
        <f t="shared" ca="1" si="43"/>
        <v>ЩР-LD.1.14.1</v>
      </c>
      <c r="E214" s="80" t="s">
        <v>280</v>
      </c>
      <c r="F214" s="74">
        <f t="shared" ca="1" si="39"/>
        <v>35</v>
      </c>
      <c r="G214" s="74">
        <f t="shared" si="40"/>
        <v>10</v>
      </c>
      <c r="H214" s="80" t="s">
        <v>273</v>
      </c>
      <c r="I214" s="74">
        <f t="shared" si="41"/>
        <v>1.5</v>
      </c>
      <c r="J214" s="74">
        <f t="shared" si="44"/>
        <v>1.5</v>
      </c>
      <c r="K214" s="80" t="s">
        <v>281</v>
      </c>
      <c r="L214" s="74">
        <f t="shared" si="45"/>
        <v>1.7500000000000002E-2</v>
      </c>
      <c r="M214" s="74">
        <f t="shared" ca="1" si="46"/>
        <v>0.81666666666666665</v>
      </c>
      <c r="N214" s="74">
        <f ca="1">VLOOKUP(B214,$C$7:$T212,13,FALSE)</f>
        <v>0.22750000000000004</v>
      </c>
      <c r="O214" s="74">
        <f t="shared" ca="1" si="47"/>
        <v>0.83416666666666661</v>
      </c>
      <c r="P214" s="74">
        <f t="shared" ca="1" si="48"/>
        <v>263.73626373626377</v>
      </c>
      <c r="Q214" s="74">
        <f t="shared" ca="1" si="49"/>
        <v>8.3416666666666667E-2</v>
      </c>
      <c r="R214" s="74">
        <f t="shared" si="50"/>
        <v>6000</v>
      </c>
      <c r="S214" s="74" t="str">
        <f t="shared" ca="1" si="51"/>
        <v>tср&lt;0.4с</v>
      </c>
      <c r="T214" s="74">
        <f t="shared" si="52"/>
        <v>100</v>
      </c>
    </row>
    <row r="215" spans="2:20" x14ac:dyDescent="0.25">
      <c r="B215" s="74" t="str">
        <f t="shared" ca="1" si="42"/>
        <v>ЩР</v>
      </c>
      <c r="C215" s="78" t="str">
        <f>Кабельный_журнал!P181</f>
        <v>LD.1.14.2</v>
      </c>
      <c r="D215" s="74" t="str">
        <f t="shared" ca="1" si="43"/>
        <v>ЩР-LD.1.14.2</v>
      </c>
      <c r="E215" s="80" t="s">
        <v>280</v>
      </c>
      <c r="F215" s="74">
        <f t="shared" ca="1" si="39"/>
        <v>33</v>
      </c>
      <c r="G215" s="74">
        <f t="shared" si="40"/>
        <v>10</v>
      </c>
      <c r="H215" s="80" t="s">
        <v>273</v>
      </c>
      <c r="I215" s="74">
        <f t="shared" si="41"/>
        <v>1.5</v>
      </c>
      <c r="J215" s="74">
        <f t="shared" si="44"/>
        <v>1.5</v>
      </c>
      <c r="K215" s="80" t="s">
        <v>281</v>
      </c>
      <c r="L215" s="74">
        <f t="shared" si="45"/>
        <v>1.7500000000000002E-2</v>
      </c>
      <c r="M215" s="74">
        <f t="shared" ca="1" si="46"/>
        <v>0.77</v>
      </c>
      <c r="N215" s="74">
        <f ca="1">VLOOKUP(B215,$C$7:$T213,13,FALSE)</f>
        <v>0.22750000000000004</v>
      </c>
      <c r="O215" s="74">
        <f t="shared" ca="1" si="47"/>
        <v>0.78749999999999998</v>
      </c>
      <c r="P215" s="74">
        <f t="shared" ca="1" si="48"/>
        <v>279.3650793650794</v>
      </c>
      <c r="Q215" s="74">
        <f t="shared" ca="1" si="49"/>
        <v>7.8750000000000001E-2</v>
      </c>
      <c r="R215" s="74">
        <f t="shared" si="50"/>
        <v>6000</v>
      </c>
      <c r="S215" s="74" t="str">
        <f t="shared" ca="1" si="51"/>
        <v>tср&lt;0.4с</v>
      </c>
      <c r="T215" s="74">
        <f t="shared" si="52"/>
        <v>100</v>
      </c>
    </row>
    <row r="216" spans="2:20" x14ac:dyDescent="0.25">
      <c r="B216" s="74" t="str">
        <f t="shared" ca="1" si="42"/>
        <v>ЩР</v>
      </c>
      <c r="C216" s="78" t="str">
        <f>Кабельный_журнал!P182</f>
        <v>LD.1.14.3</v>
      </c>
      <c r="D216" s="74" t="str">
        <f t="shared" ca="1" si="43"/>
        <v>ЩР-LD.1.14.3</v>
      </c>
      <c r="E216" s="80" t="s">
        <v>280</v>
      </c>
      <c r="F216" s="74">
        <f t="shared" ca="1" si="39"/>
        <v>27</v>
      </c>
      <c r="G216" s="74">
        <f t="shared" si="40"/>
        <v>10</v>
      </c>
      <c r="H216" s="80" t="s">
        <v>273</v>
      </c>
      <c r="I216" s="74">
        <f t="shared" si="41"/>
        <v>1.5</v>
      </c>
      <c r="J216" s="74">
        <f t="shared" si="44"/>
        <v>1.5</v>
      </c>
      <c r="K216" s="80" t="s">
        <v>281</v>
      </c>
      <c r="L216" s="74">
        <f t="shared" si="45"/>
        <v>1.7500000000000002E-2</v>
      </c>
      <c r="M216" s="74">
        <f t="shared" ca="1" si="46"/>
        <v>0.63</v>
      </c>
      <c r="N216" s="74">
        <f ca="1">VLOOKUP(B216,$C$7:$T214,13,FALSE)</f>
        <v>0.22750000000000004</v>
      </c>
      <c r="O216" s="74">
        <f t="shared" ca="1" si="47"/>
        <v>0.64749999999999996</v>
      </c>
      <c r="P216" s="74">
        <f t="shared" ca="1" si="48"/>
        <v>339.76833976833979</v>
      </c>
      <c r="Q216" s="74">
        <f t="shared" ca="1" si="49"/>
        <v>6.4750000000000002E-2</v>
      </c>
      <c r="R216" s="74">
        <f t="shared" si="50"/>
        <v>6000</v>
      </c>
      <c r="S216" s="74" t="str">
        <f t="shared" ca="1" si="51"/>
        <v>tср&lt;0.4с</v>
      </c>
      <c r="T216" s="74">
        <f t="shared" si="52"/>
        <v>100</v>
      </c>
    </row>
    <row r="217" spans="2:20" x14ac:dyDescent="0.25">
      <c r="B217" s="74" t="str">
        <f t="shared" ca="1" si="42"/>
        <v>ЩР</v>
      </c>
      <c r="C217" s="78" t="str">
        <f>Кабельный_журнал!P183</f>
        <v>LD.1.15.1</v>
      </c>
      <c r="D217" s="74" t="str">
        <f t="shared" ca="1" si="43"/>
        <v>ЩР-LD.1.15.1</v>
      </c>
      <c r="E217" s="80" t="s">
        <v>280</v>
      </c>
      <c r="F217" s="74">
        <f t="shared" ca="1" si="39"/>
        <v>41</v>
      </c>
      <c r="G217" s="74">
        <f t="shared" si="40"/>
        <v>10</v>
      </c>
      <c r="H217" s="80" t="s">
        <v>273</v>
      </c>
      <c r="I217" s="74">
        <f t="shared" si="41"/>
        <v>1.5</v>
      </c>
      <c r="J217" s="74">
        <f t="shared" si="44"/>
        <v>1.5</v>
      </c>
      <c r="K217" s="80" t="s">
        <v>281</v>
      </c>
      <c r="L217" s="74">
        <f t="shared" si="45"/>
        <v>1.7500000000000002E-2</v>
      </c>
      <c r="M217" s="74">
        <f t="shared" ca="1" si="46"/>
        <v>0.95666666666666667</v>
      </c>
      <c r="N217" s="74">
        <f ca="1">VLOOKUP(B217,$C$7:$T215,13,FALSE)</f>
        <v>0.22750000000000004</v>
      </c>
      <c r="O217" s="74">
        <f t="shared" ca="1" si="47"/>
        <v>0.97416666666666663</v>
      </c>
      <c r="P217" s="74">
        <f t="shared" ca="1" si="48"/>
        <v>225.83404619332765</v>
      </c>
      <c r="Q217" s="74">
        <f t="shared" ca="1" si="49"/>
        <v>9.7416666666666665E-2</v>
      </c>
      <c r="R217" s="74">
        <f t="shared" si="50"/>
        <v>6000</v>
      </c>
      <c r="S217" s="74" t="str">
        <f t="shared" ca="1" si="51"/>
        <v>tср&lt;0.4с</v>
      </c>
      <c r="T217" s="74">
        <f t="shared" si="52"/>
        <v>100</v>
      </c>
    </row>
    <row r="218" spans="2:20" x14ac:dyDescent="0.25">
      <c r="B218" s="74" t="str">
        <f t="shared" ca="1" si="42"/>
        <v>ЩР</v>
      </c>
      <c r="C218" s="78" t="str">
        <f>Кабельный_журнал!P184</f>
        <v>LD.1.03.1</v>
      </c>
      <c r="D218" s="74" t="str">
        <f t="shared" ca="1" si="43"/>
        <v>ЩР-LD.1.03.1</v>
      </c>
      <c r="E218" s="80" t="s">
        <v>280</v>
      </c>
      <c r="F218" s="74">
        <f t="shared" ca="1" si="39"/>
        <v>21</v>
      </c>
      <c r="G218" s="74">
        <f t="shared" si="40"/>
        <v>10</v>
      </c>
      <c r="H218" s="80" t="s">
        <v>273</v>
      </c>
      <c r="I218" s="74">
        <f t="shared" si="41"/>
        <v>1.5</v>
      </c>
      <c r="J218" s="74">
        <f t="shared" si="44"/>
        <v>1.5</v>
      </c>
      <c r="K218" s="80" t="s">
        <v>281</v>
      </c>
      <c r="L218" s="74">
        <f t="shared" si="45"/>
        <v>1.7500000000000002E-2</v>
      </c>
      <c r="M218" s="74">
        <f t="shared" ca="1" si="46"/>
        <v>0.49000000000000005</v>
      </c>
      <c r="N218" s="74">
        <f ca="1">VLOOKUP(B218,$C$7:$T216,13,FALSE)</f>
        <v>0.22750000000000004</v>
      </c>
      <c r="O218" s="74">
        <f t="shared" ca="1" si="47"/>
        <v>0.50750000000000006</v>
      </c>
      <c r="P218" s="74">
        <f t="shared" ca="1" si="48"/>
        <v>433.49753694581278</v>
      </c>
      <c r="Q218" s="74">
        <f t="shared" ca="1" si="49"/>
        <v>5.0750000000000003E-2</v>
      </c>
      <c r="R218" s="74">
        <f t="shared" si="50"/>
        <v>6000</v>
      </c>
      <c r="S218" s="74" t="str">
        <f t="shared" ca="1" si="51"/>
        <v>tср&lt;0.4с</v>
      </c>
      <c r="T218" s="74">
        <f t="shared" si="52"/>
        <v>100</v>
      </c>
    </row>
    <row r="219" spans="2:20" x14ac:dyDescent="0.25">
      <c r="B219" s="74" t="str">
        <f t="shared" ca="1" si="42"/>
        <v>ЩР</v>
      </c>
      <c r="C219" s="78" t="str">
        <f>Кабельный_журнал!P185</f>
        <v>LD.1.19.1</v>
      </c>
      <c r="D219" s="74" t="str">
        <f t="shared" ca="1" si="43"/>
        <v>ЩР-LD.1.19.1</v>
      </c>
      <c r="E219" s="80" t="s">
        <v>280</v>
      </c>
      <c r="F219" s="74">
        <f t="shared" ca="1" si="39"/>
        <v>42</v>
      </c>
      <c r="G219" s="74">
        <f t="shared" si="40"/>
        <v>10</v>
      </c>
      <c r="H219" s="80" t="s">
        <v>273</v>
      </c>
      <c r="I219" s="74">
        <f t="shared" si="41"/>
        <v>1.5</v>
      </c>
      <c r="J219" s="74">
        <f t="shared" si="44"/>
        <v>1.5</v>
      </c>
      <c r="K219" s="80" t="s">
        <v>281</v>
      </c>
      <c r="L219" s="74">
        <f t="shared" si="45"/>
        <v>1.7500000000000002E-2</v>
      </c>
      <c r="M219" s="74">
        <f t="shared" ca="1" si="46"/>
        <v>0.98000000000000009</v>
      </c>
      <c r="N219" s="74">
        <f ca="1">VLOOKUP(B219,$C$7:$T217,13,FALSE)</f>
        <v>0.22750000000000004</v>
      </c>
      <c r="O219" s="74">
        <f t="shared" ca="1" si="47"/>
        <v>0.99750000000000005</v>
      </c>
      <c r="P219" s="74">
        <f t="shared" ca="1" si="48"/>
        <v>220.55137844611528</v>
      </c>
      <c r="Q219" s="74">
        <f t="shared" ca="1" si="49"/>
        <v>9.9750000000000005E-2</v>
      </c>
      <c r="R219" s="74">
        <f t="shared" si="50"/>
        <v>6000</v>
      </c>
      <c r="S219" s="74" t="str">
        <f t="shared" ca="1" si="51"/>
        <v>tср&lt;0.4с</v>
      </c>
      <c r="T219" s="74">
        <f t="shared" si="52"/>
        <v>100</v>
      </c>
    </row>
    <row r="220" spans="2:20" x14ac:dyDescent="0.25">
      <c r="B220" s="74" t="str">
        <f t="shared" ca="1" si="42"/>
        <v>ЩР</v>
      </c>
      <c r="C220" s="78" t="str">
        <f>Кабельный_журнал!P186</f>
        <v>LD.1.20.1</v>
      </c>
      <c r="D220" s="74" t="str">
        <f t="shared" ca="1" si="43"/>
        <v>ЩР-LD.1.20.1</v>
      </c>
      <c r="E220" s="80" t="s">
        <v>280</v>
      </c>
      <c r="F220" s="74">
        <f t="shared" ca="1" si="39"/>
        <v>37</v>
      </c>
      <c r="G220" s="74">
        <f t="shared" si="40"/>
        <v>10</v>
      </c>
      <c r="H220" s="80" t="s">
        <v>273</v>
      </c>
      <c r="I220" s="74">
        <f t="shared" si="41"/>
        <v>1.5</v>
      </c>
      <c r="J220" s="74">
        <f t="shared" si="44"/>
        <v>1.5</v>
      </c>
      <c r="K220" s="80" t="s">
        <v>281</v>
      </c>
      <c r="L220" s="74">
        <f t="shared" si="45"/>
        <v>1.7500000000000002E-2</v>
      </c>
      <c r="M220" s="74">
        <f t="shared" ca="1" si="46"/>
        <v>0.8633333333333334</v>
      </c>
      <c r="N220" s="74">
        <f ca="1">VLOOKUP(B220,$C$7:$T218,13,FALSE)</f>
        <v>0.22750000000000004</v>
      </c>
      <c r="O220" s="74">
        <f t="shared" ca="1" si="47"/>
        <v>0.88083333333333336</v>
      </c>
      <c r="P220" s="74">
        <f t="shared" ca="1" si="48"/>
        <v>249.76348155156103</v>
      </c>
      <c r="Q220" s="74">
        <f t="shared" ca="1" si="49"/>
        <v>8.8083333333333333E-2</v>
      </c>
      <c r="R220" s="74">
        <f t="shared" si="50"/>
        <v>6000</v>
      </c>
      <c r="S220" s="74" t="str">
        <f t="shared" ca="1" si="51"/>
        <v>tср&lt;0.4с</v>
      </c>
      <c r="T220" s="74">
        <f t="shared" si="52"/>
        <v>100</v>
      </c>
    </row>
    <row r="221" spans="2:20" x14ac:dyDescent="0.25">
      <c r="B221" s="74" t="str">
        <f t="shared" ca="1" si="42"/>
        <v>ЩР</v>
      </c>
      <c r="C221" s="78" t="str">
        <f>Кабельный_журнал!P187</f>
        <v>LED.1.08.1</v>
      </c>
      <c r="D221" s="74" t="str">
        <f t="shared" ca="1" si="43"/>
        <v>ЩР-LED.1.08.1</v>
      </c>
      <c r="E221" s="80" t="s">
        <v>280</v>
      </c>
      <c r="F221" s="74">
        <f t="shared" ca="1" si="39"/>
        <v>20</v>
      </c>
      <c r="G221" s="74">
        <f t="shared" si="40"/>
        <v>16</v>
      </c>
      <c r="H221" s="80" t="s">
        <v>273</v>
      </c>
      <c r="I221" s="74">
        <f t="shared" si="41"/>
        <v>2.5</v>
      </c>
      <c r="J221" s="74">
        <f t="shared" si="44"/>
        <v>2.5</v>
      </c>
      <c r="K221" s="80" t="s">
        <v>281</v>
      </c>
      <c r="L221" s="74">
        <f t="shared" si="45"/>
        <v>1.7500000000000002E-2</v>
      </c>
      <c r="M221" s="74">
        <f t="shared" ca="1" si="46"/>
        <v>0.28000000000000003</v>
      </c>
      <c r="N221" s="74">
        <f ca="1">VLOOKUP(B221,$C$7:$T219,13,FALSE)</f>
        <v>0.22750000000000004</v>
      </c>
      <c r="O221" s="74">
        <f t="shared" ca="1" si="47"/>
        <v>0.29750000000000004</v>
      </c>
      <c r="P221" s="74">
        <f t="shared" ca="1" si="48"/>
        <v>739.4957983193276</v>
      </c>
      <c r="Q221" s="74">
        <f t="shared" ca="1" si="49"/>
        <v>1.8593750000000003E-2</v>
      </c>
      <c r="R221" s="74">
        <f t="shared" si="50"/>
        <v>6000</v>
      </c>
      <c r="S221" s="74" t="str">
        <f t="shared" ca="1" si="51"/>
        <v>tср&lt;0.4с</v>
      </c>
      <c r="T221" s="74">
        <f t="shared" si="52"/>
        <v>160</v>
      </c>
    </row>
    <row r="222" spans="2:20" x14ac:dyDescent="0.25">
      <c r="B222" s="74" t="str">
        <f t="shared" ca="1" si="42"/>
        <v>ЩР</v>
      </c>
      <c r="C222" s="78" t="str">
        <f>Кабельный_журнал!P188</f>
        <v>LED.1.08.2</v>
      </c>
      <c r="D222" s="74" t="str">
        <f t="shared" ca="1" si="43"/>
        <v>ЩР-LED.1.08.2</v>
      </c>
      <c r="E222" s="80" t="s">
        <v>280</v>
      </c>
      <c r="F222" s="74">
        <f t="shared" ca="1" si="39"/>
        <v>28</v>
      </c>
      <c r="G222" s="74">
        <f t="shared" si="40"/>
        <v>16</v>
      </c>
      <c r="H222" s="80" t="s">
        <v>273</v>
      </c>
      <c r="I222" s="74">
        <f t="shared" si="41"/>
        <v>2.5</v>
      </c>
      <c r="J222" s="74">
        <f t="shared" si="44"/>
        <v>2.5</v>
      </c>
      <c r="K222" s="80" t="s">
        <v>281</v>
      </c>
      <c r="L222" s="74">
        <f t="shared" si="45"/>
        <v>1.7500000000000002E-2</v>
      </c>
      <c r="M222" s="74">
        <f t="shared" ca="1" si="46"/>
        <v>0.39200000000000007</v>
      </c>
      <c r="N222" s="74">
        <f ca="1">VLOOKUP(B222,$C$7:$T220,13,FALSE)</f>
        <v>0.22750000000000004</v>
      </c>
      <c r="O222" s="74">
        <f t="shared" ca="1" si="47"/>
        <v>0.40950000000000009</v>
      </c>
      <c r="P222" s="74">
        <f t="shared" ca="1" si="48"/>
        <v>537.24053724053715</v>
      </c>
      <c r="Q222" s="74">
        <f t="shared" ca="1" si="49"/>
        <v>2.5593750000000005E-2</v>
      </c>
      <c r="R222" s="74">
        <f t="shared" si="50"/>
        <v>6000</v>
      </c>
      <c r="S222" s="74" t="str">
        <f t="shared" ca="1" si="51"/>
        <v>tср&lt;0.4с</v>
      </c>
      <c r="T222" s="74">
        <f t="shared" si="52"/>
        <v>160</v>
      </c>
    </row>
    <row r="223" spans="2:20" x14ac:dyDescent="0.25">
      <c r="B223" s="74" t="str">
        <f t="shared" ca="1" si="42"/>
        <v>ЩР</v>
      </c>
      <c r="C223" s="78" t="str">
        <f>Кабельный_журнал!P189</f>
        <v>LED.1.08.3</v>
      </c>
      <c r="D223" s="74" t="str">
        <f t="shared" ca="1" si="43"/>
        <v>ЩР-LED.1.08.3</v>
      </c>
      <c r="E223" s="80" t="s">
        <v>280</v>
      </c>
      <c r="F223" s="74">
        <f t="shared" ca="1" si="39"/>
        <v>31</v>
      </c>
      <c r="G223" s="74">
        <f t="shared" si="40"/>
        <v>16</v>
      </c>
      <c r="H223" s="80" t="s">
        <v>273</v>
      </c>
      <c r="I223" s="74">
        <f t="shared" si="41"/>
        <v>2.5</v>
      </c>
      <c r="J223" s="74">
        <f t="shared" si="44"/>
        <v>2.5</v>
      </c>
      <c r="K223" s="80" t="s">
        <v>281</v>
      </c>
      <c r="L223" s="74">
        <f t="shared" si="45"/>
        <v>1.7500000000000002E-2</v>
      </c>
      <c r="M223" s="74">
        <f t="shared" ca="1" si="46"/>
        <v>0.43400000000000011</v>
      </c>
      <c r="N223" s="74">
        <f ca="1">VLOOKUP(B223,$C$7:$T221,13,FALSE)</f>
        <v>0.22750000000000004</v>
      </c>
      <c r="O223" s="74">
        <f t="shared" ca="1" si="47"/>
        <v>0.45150000000000012</v>
      </c>
      <c r="P223" s="74">
        <f t="shared" ca="1" si="48"/>
        <v>487.26467331118482</v>
      </c>
      <c r="Q223" s="74">
        <f t="shared" ca="1" si="49"/>
        <v>2.8218750000000008E-2</v>
      </c>
      <c r="R223" s="74">
        <f t="shared" si="50"/>
        <v>6000</v>
      </c>
      <c r="S223" s="74" t="str">
        <f t="shared" ca="1" si="51"/>
        <v>tср&lt;0.4с</v>
      </c>
      <c r="T223" s="74">
        <f t="shared" si="52"/>
        <v>160</v>
      </c>
    </row>
    <row r="224" spans="2:20" x14ac:dyDescent="0.25">
      <c r="B224" s="74" t="str">
        <f t="shared" ca="1" si="42"/>
        <v>ЩР</v>
      </c>
      <c r="C224" s="78" t="str">
        <f>Кабельный_журнал!P190</f>
        <v>LED.1.08.4</v>
      </c>
      <c r="D224" s="74" t="str">
        <f t="shared" ca="1" si="43"/>
        <v>ЩР-LED.1.08.4</v>
      </c>
      <c r="E224" s="80" t="s">
        <v>280</v>
      </c>
      <c r="F224" s="74">
        <f t="shared" ca="1" si="39"/>
        <v>32</v>
      </c>
      <c r="G224" s="74">
        <f t="shared" si="40"/>
        <v>16</v>
      </c>
      <c r="H224" s="80" t="s">
        <v>273</v>
      </c>
      <c r="I224" s="74">
        <f t="shared" si="41"/>
        <v>2.5</v>
      </c>
      <c r="J224" s="74">
        <f t="shared" si="44"/>
        <v>2.5</v>
      </c>
      <c r="K224" s="80" t="s">
        <v>281</v>
      </c>
      <c r="L224" s="74">
        <f t="shared" si="45"/>
        <v>1.7500000000000002E-2</v>
      </c>
      <c r="M224" s="74">
        <f t="shared" ca="1" si="46"/>
        <v>0.44800000000000006</v>
      </c>
      <c r="N224" s="74">
        <f ca="1">VLOOKUP(B224,$C$7:$T222,13,FALSE)</f>
        <v>0.22750000000000004</v>
      </c>
      <c r="O224" s="74">
        <f t="shared" ca="1" si="47"/>
        <v>0.46550000000000008</v>
      </c>
      <c r="P224" s="74">
        <f t="shared" ca="1" si="48"/>
        <v>472.61009667024695</v>
      </c>
      <c r="Q224" s="74">
        <f t="shared" ca="1" si="49"/>
        <v>2.9093750000000005E-2</v>
      </c>
      <c r="R224" s="74">
        <f t="shared" si="50"/>
        <v>6000</v>
      </c>
      <c r="S224" s="74" t="str">
        <f t="shared" ca="1" si="51"/>
        <v>tср&lt;0.4с</v>
      </c>
      <c r="T224" s="74">
        <f t="shared" si="52"/>
        <v>160</v>
      </c>
    </row>
    <row r="225" spans="2:20" x14ac:dyDescent="0.25">
      <c r="B225" s="74" t="str">
        <f t="shared" ca="1" si="42"/>
        <v>ЩР</v>
      </c>
      <c r="C225" s="78" t="str">
        <f>Кабельный_журнал!P191</f>
        <v>АПС</v>
      </c>
      <c r="D225" s="74" t="str">
        <f t="shared" ca="1" si="43"/>
        <v>ЩР-АПС</v>
      </c>
      <c r="E225" s="80" t="s">
        <v>280</v>
      </c>
      <c r="F225" s="74">
        <f t="shared" ca="1" si="39"/>
        <v>22</v>
      </c>
      <c r="G225" s="74">
        <f t="shared" si="40"/>
        <v>10</v>
      </c>
      <c r="H225" s="80" t="s">
        <v>273</v>
      </c>
      <c r="I225" s="74">
        <f t="shared" si="41"/>
        <v>1.5</v>
      </c>
      <c r="J225" s="74">
        <f t="shared" si="44"/>
        <v>1.5</v>
      </c>
      <c r="K225" s="80" t="s">
        <v>281</v>
      </c>
      <c r="L225" s="74">
        <f t="shared" si="45"/>
        <v>1.7500000000000002E-2</v>
      </c>
      <c r="M225" s="74">
        <f t="shared" ca="1" si="46"/>
        <v>0.51333333333333331</v>
      </c>
      <c r="N225" s="74">
        <f ca="1">VLOOKUP(B225,$C$7:$T223,13,FALSE)</f>
        <v>0.22750000000000004</v>
      </c>
      <c r="O225" s="74">
        <f t="shared" ca="1" si="47"/>
        <v>0.53083333333333327</v>
      </c>
      <c r="P225" s="74">
        <f t="shared" ca="1" si="48"/>
        <v>414.44270015698595</v>
      </c>
      <c r="Q225" s="74">
        <f t="shared" ca="1" si="49"/>
        <v>5.308333333333333E-2</v>
      </c>
      <c r="R225" s="74">
        <f t="shared" si="50"/>
        <v>6000</v>
      </c>
      <c r="S225" s="74" t="str">
        <f t="shared" ca="1" si="51"/>
        <v>tср&lt;0.4с</v>
      </c>
      <c r="T225" s="74">
        <f t="shared" si="52"/>
        <v>100</v>
      </c>
    </row>
    <row r="226" spans="2:20" x14ac:dyDescent="0.25">
      <c r="B226" s="74" t="str">
        <f t="shared" ca="1" si="42"/>
        <v>ЩР</v>
      </c>
      <c r="C226" s="78" t="str">
        <f>Кабельный_журнал!P192</f>
        <v>РЕЛЕ</v>
      </c>
      <c r="D226" s="74" t="str">
        <f t="shared" ca="1" si="43"/>
        <v>ЩР-РЕЛЕ</v>
      </c>
      <c r="E226" s="80" t="s">
        <v>280</v>
      </c>
      <c r="F226" s="74">
        <f t="shared" ca="1" si="39"/>
        <v>0</v>
      </c>
      <c r="G226" s="74" t="e">
        <f t="shared" si="40"/>
        <v>#N/A</v>
      </c>
      <c r="H226" s="80" t="s">
        <v>273</v>
      </c>
      <c r="I226" s="74" t="e">
        <f t="shared" si="41"/>
        <v>#N/A</v>
      </c>
      <c r="J226" s="74" t="e">
        <f t="shared" si="44"/>
        <v>#N/A</v>
      </c>
      <c r="K226" s="80" t="s">
        <v>281</v>
      </c>
      <c r="L226" s="74">
        <f t="shared" si="45"/>
        <v>1.7500000000000002E-2</v>
      </c>
      <c r="M226" s="74" t="e">
        <f t="shared" ca="1" si="46"/>
        <v>#N/A</v>
      </c>
      <c r="N226" s="74">
        <f ca="1">VLOOKUP(B226,$C$7:$T224,13,FALSE)</f>
        <v>0.22750000000000004</v>
      </c>
      <c r="O226" s="74" t="e">
        <f t="shared" ca="1" si="47"/>
        <v>#N/A</v>
      </c>
      <c r="P226" s="74" t="e">
        <f t="shared" ca="1" si="48"/>
        <v>#N/A</v>
      </c>
      <c r="Q226" s="74" t="e">
        <f t="shared" ca="1" si="49"/>
        <v>#N/A</v>
      </c>
      <c r="R226" s="74">
        <f t="shared" si="50"/>
        <v>6000</v>
      </c>
      <c r="S226" s="74" t="e">
        <f t="shared" ca="1" si="51"/>
        <v>#N/A</v>
      </c>
      <c r="T226" s="74" t="e">
        <f t="shared" si="52"/>
        <v>#N/A</v>
      </c>
    </row>
    <row r="227" spans="2:20" x14ac:dyDescent="0.25">
      <c r="B227" s="74" t="str">
        <f t="shared" ca="1" si="42"/>
        <v>ЩР</v>
      </c>
      <c r="C227" s="78" t="str">
        <f>Кабельный_журнал!P193</f>
        <v>КМ.1</v>
      </c>
      <c r="D227" s="74" t="str">
        <f t="shared" ca="1" si="43"/>
        <v>ЩР-КМ.1</v>
      </c>
      <c r="E227" s="80" t="s">
        <v>280</v>
      </c>
      <c r="F227" s="74">
        <f t="shared" ca="1" si="39"/>
        <v>12</v>
      </c>
      <c r="G227" s="74">
        <f t="shared" si="40"/>
        <v>6</v>
      </c>
      <c r="H227" s="80" t="s">
        <v>273</v>
      </c>
      <c r="I227" s="74">
        <f t="shared" si="41"/>
        <v>1.5</v>
      </c>
      <c r="J227" s="74">
        <f t="shared" si="44"/>
        <v>1.5</v>
      </c>
      <c r="K227" s="80" t="s">
        <v>281</v>
      </c>
      <c r="L227" s="74">
        <f t="shared" si="45"/>
        <v>1.7500000000000002E-2</v>
      </c>
      <c r="M227" s="74">
        <f t="shared" ca="1" si="46"/>
        <v>0.28000000000000003</v>
      </c>
      <c r="N227" s="74">
        <f ca="1">VLOOKUP(B227,$C$7:$T225,13,FALSE)</f>
        <v>0.22750000000000004</v>
      </c>
      <c r="O227" s="74">
        <f t="shared" ca="1" si="47"/>
        <v>0.29750000000000004</v>
      </c>
      <c r="P227" s="74">
        <f t="shared" ca="1" si="48"/>
        <v>739.4957983193276</v>
      </c>
      <c r="Q227" s="74">
        <f t="shared" ca="1" si="49"/>
        <v>4.958333333333334E-2</v>
      </c>
      <c r="R227" s="74">
        <f t="shared" si="50"/>
        <v>6000</v>
      </c>
      <c r="S227" s="74" t="str">
        <f t="shared" ca="1" si="51"/>
        <v>tср&lt;0.4с</v>
      </c>
      <c r="T227" s="74">
        <f t="shared" si="52"/>
        <v>60</v>
      </c>
    </row>
    <row r="228" spans="2:20" x14ac:dyDescent="0.25">
      <c r="B228" s="74" t="str">
        <f t="shared" ca="1" si="42"/>
        <v>ЩР</v>
      </c>
      <c r="C228" s="78" t="str">
        <f>Кабельный_журнал!P194</f>
        <v>K.1.02.1-(К.1.5)</v>
      </c>
      <c r="D228" s="74" t="str">
        <f t="shared" ca="1" si="43"/>
        <v>ЩР-K.1.02.1-(К.1.5)</v>
      </c>
      <c r="E228" s="80" t="s">
        <v>280</v>
      </c>
      <c r="F228" s="74">
        <f t="shared" ca="1" si="39"/>
        <v>18</v>
      </c>
      <c r="G228" s="74">
        <f t="shared" si="40"/>
        <v>10</v>
      </c>
      <c r="H228" s="80" t="s">
        <v>273</v>
      </c>
      <c r="I228" s="74">
        <f t="shared" si="41"/>
        <v>1.5</v>
      </c>
      <c r="J228" s="74">
        <f t="shared" si="44"/>
        <v>1.5</v>
      </c>
      <c r="K228" s="80" t="s">
        <v>281</v>
      </c>
      <c r="L228" s="74">
        <f t="shared" si="45"/>
        <v>1.7500000000000002E-2</v>
      </c>
      <c r="M228" s="74">
        <f t="shared" ca="1" si="46"/>
        <v>0.42000000000000004</v>
      </c>
      <c r="N228" s="74">
        <f ca="1">VLOOKUP(B228,$C$7:$T226,13,FALSE)</f>
        <v>0.22750000000000004</v>
      </c>
      <c r="O228" s="74">
        <f t="shared" ca="1" si="47"/>
        <v>0.43750000000000006</v>
      </c>
      <c r="P228" s="74">
        <f t="shared" ca="1" si="48"/>
        <v>502.85714285714278</v>
      </c>
      <c r="Q228" s="74">
        <f t="shared" ca="1" si="49"/>
        <v>4.3750000000000004E-2</v>
      </c>
      <c r="R228" s="74">
        <f t="shared" si="50"/>
        <v>6000</v>
      </c>
      <c r="S228" s="74" t="str">
        <f t="shared" ca="1" si="51"/>
        <v>tср&lt;0.4с</v>
      </c>
      <c r="T228" s="74">
        <f t="shared" si="52"/>
        <v>100</v>
      </c>
    </row>
    <row r="229" spans="2:20" x14ac:dyDescent="0.25">
      <c r="B229" s="74" t="str">
        <f t="shared" ca="1" si="42"/>
        <v>ЩР</v>
      </c>
      <c r="C229" s="78" t="str">
        <f>Кабельный_журнал!P195</f>
        <v>K.1.04.1-(К.1.4)</v>
      </c>
      <c r="D229" s="74" t="str">
        <f t="shared" ca="1" si="43"/>
        <v>ЩР-K.1.04.1-(К.1.4)</v>
      </c>
      <c r="E229" s="80" t="s">
        <v>280</v>
      </c>
      <c r="F229" s="74">
        <f t="shared" ca="1" si="39"/>
        <v>24</v>
      </c>
      <c r="G229" s="74">
        <f t="shared" si="40"/>
        <v>10</v>
      </c>
      <c r="H229" s="80" t="s">
        <v>273</v>
      </c>
      <c r="I229" s="74">
        <f t="shared" si="41"/>
        <v>1.5</v>
      </c>
      <c r="J229" s="74">
        <f t="shared" si="44"/>
        <v>1.5</v>
      </c>
      <c r="K229" s="80" t="s">
        <v>281</v>
      </c>
      <c r="L229" s="74">
        <f t="shared" si="45"/>
        <v>1.7500000000000002E-2</v>
      </c>
      <c r="M229" s="74">
        <f t="shared" ca="1" si="46"/>
        <v>0.56000000000000005</v>
      </c>
      <c r="N229" s="74">
        <f ca="1">VLOOKUP(B229,$C$7:$T227,13,FALSE)</f>
        <v>0.22750000000000004</v>
      </c>
      <c r="O229" s="74">
        <f t="shared" ca="1" si="47"/>
        <v>0.57750000000000001</v>
      </c>
      <c r="P229" s="74">
        <f t="shared" ca="1" si="48"/>
        <v>380.95238095238096</v>
      </c>
      <c r="Q229" s="74">
        <f t="shared" ca="1" si="49"/>
        <v>5.7750000000000003E-2</v>
      </c>
      <c r="R229" s="74">
        <f t="shared" si="50"/>
        <v>6000</v>
      </c>
      <c r="S229" s="74" t="str">
        <f t="shared" ca="1" si="51"/>
        <v>tср&lt;0.4с</v>
      </c>
      <c r="T229" s="74">
        <f t="shared" si="52"/>
        <v>100</v>
      </c>
    </row>
    <row r="230" spans="2:20" x14ac:dyDescent="0.25">
      <c r="B230" s="74" t="str">
        <f t="shared" ca="1" si="42"/>
        <v>ЩР</v>
      </c>
      <c r="C230" s="78" t="str">
        <f>Кабельный_журнал!P196</f>
        <v>K.1.07.1-(К.1.8)</v>
      </c>
      <c r="D230" s="74" t="str">
        <f t="shared" ca="1" si="43"/>
        <v>ЩР-K.1.07.1-(К.1.8)</v>
      </c>
      <c r="E230" s="80" t="s">
        <v>280</v>
      </c>
      <c r="F230" s="74">
        <f t="shared" ca="1" si="39"/>
        <v>23</v>
      </c>
      <c r="G230" s="74">
        <f t="shared" si="40"/>
        <v>10</v>
      </c>
      <c r="H230" s="80" t="s">
        <v>273</v>
      </c>
      <c r="I230" s="74">
        <f t="shared" si="41"/>
        <v>1.5</v>
      </c>
      <c r="J230" s="74">
        <f t="shared" si="44"/>
        <v>1.5</v>
      </c>
      <c r="K230" s="80" t="s">
        <v>281</v>
      </c>
      <c r="L230" s="74">
        <f t="shared" si="45"/>
        <v>1.7500000000000002E-2</v>
      </c>
      <c r="M230" s="74">
        <f t="shared" ca="1" si="46"/>
        <v>0.53666666666666663</v>
      </c>
      <c r="N230" s="74">
        <f ca="1">VLOOKUP(B230,$C$7:$T228,13,FALSE)</f>
        <v>0.22750000000000004</v>
      </c>
      <c r="O230" s="74">
        <f t="shared" ca="1" si="47"/>
        <v>0.55416666666666659</v>
      </c>
      <c r="P230" s="74">
        <f t="shared" ca="1" si="48"/>
        <v>396.99248120300757</v>
      </c>
      <c r="Q230" s="74">
        <f t="shared" ca="1" si="49"/>
        <v>5.5416666666666656E-2</v>
      </c>
      <c r="R230" s="74">
        <f t="shared" si="50"/>
        <v>6000</v>
      </c>
      <c r="S230" s="74" t="str">
        <f t="shared" ca="1" si="51"/>
        <v>tср&lt;0.4с</v>
      </c>
      <c r="T230" s="74">
        <f t="shared" si="52"/>
        <v>100</v>
      </c>
    </row>
    <row r="231" spans="2:20" x14ac:dyDescent="0.25">
      <c r="B231" s="74" t="str">
        <f t="shared" ca="1" si="42"/>
        <v>ЩР</v>
      </c>
      <c r="C231" s="78" t="str">
        <f>Кабельный_журнал!P197</f>
        <v>K.1.10.1-(К.1.7)</v>
      </c>
      <c r="D231" s="74" t="str">
        <f t="shared" ca="1" si="43"/>
        <v>ЩР-K.1.10.1-(К.1.7)</v>
      </c>
      <c r="E231" s="80" t="s">
        <v>280</v>
      </c>
      <c r="F231" s="74">
        <f t="shared" ref="F231:F294" ca="1" si="53">VLOOKUP(C231,Кабельный_журнал,8,FALSE)</f>
        <v>19</v>
      </c>
      <c r="G231" s="74">
        <f t="shared" ref="G231:G294" si="54">VLOOKUP(C231,Исходные_данные,21,FALSE)</f>
        <v>10</v>
      </c>
      <c r="H231" s="80" t="s">
        <v>273</v>
      </c>
      <c r="I231" s="74">
        <f t="shared" ref="I231:I294" si="55">VLOOKUP(C231,Исходные_данные,22,FALSE)</f>
        <v>1.5</v>
      </c>
      <c r="J231" s="74">
        <f t="shared" si="44"/>
        <v>1.5</v>
      </c>
      <c r="K231" s="80" t="s">
        <v>281</v>
      </c>
      <c r="L231" s="74">
        <f t="shared" si="45"/>
        <v>1.7500000000000002E-2</v>
      </c>
      <c r="M231" s="74">
        <f t="shared" ca="1" si="46"/>
        <v>0.44333333333333336</v>
      </c>
      <c r="N231" s="74">
        <f ca="1">VLOOKUP(B231,$C$7:$T229,13,FALSE)</f>
        <v>0.22750000000000004</v>
      </c>
      <c r="O231" s="74">
        <f t="shared" ca="1" si="47"/>
        <v>0.46083333333333337</v>
      </c>
      <c r="P231" s="74">
        <f t="shared" ca="1" si="48"/>
        <v>477.39602169981913</v>
      </c>
      <c r="Q231" s="74">
        <f t="shared" ca="1" si="49"/>
        <v>4.6083333333333337E-2</v>
      </c>
      <c r="R231" s="74">
        <f t="shared" si="50"/>
        <v>6000</v>
      </c>
      <c r="S231" s="74" t="str">
        <f t="shared" ca="1" si="51"/>
        <v>tср&lt;0.4с</v>
      </c>
      <c r="T231" s="74">
        <f t="shared" si="52"/>
        <v>100</v>
      </c>
    </row>
    <row r="232" spans="2:20" x14ac:dyDescent="0.25">
      <c r="B232" s="74" t="str">
        <f t="shared" ref="B232:B295" ca="1" si="56">VLOOKUP(C232,Кабельный_журнал,2,FALSE)</f>
        <v>ЩР</v>
      </c>
      <c r="C232" s="78" t="str">
        <f>Кабельный_журнал!P198</f>
        <v>K.1.11.1-(К.1.6)</v>
      </c>
      <c r="D232" s="74" t="str">
        <f t="shared" ref="D232:D295" ca="1" si="57">B232&amp;"-"&amp;C232</f>
        <v>ЩР-K.1.11.1-(К.1.6)</v>
      </c>
      <c r="E232" s="80" t="s">
        <v>280</v>
      </c>
      <c r="F232" s="74">
        <f t="shared" ca="1" si="53"/>
        <v>20</v>
      </c>
      <c r="G232" s="74">
        <f t="shared" si="54"/>
        <v>10</v>
      </c>
      <c r="H232" s="80" t="s">
        <v>273</v>
      </c>
      <c r="I232" s="74">
        <f t="shared" si="55"/>
        <v>1.5</v>
      </c>
      <c r="J232" s="74">
        <f t="shared" ref="J232:J295" si="58">I232</f>
        <v>1.5</v>
      </c>
      <c r="K232" s="80" t="s">
        <v>281</v>
      </c>
      <c r="L232" s="74">
        <f t="shared" ref="L232:L295" si="59">VLOOKUP(K232,$K$2:$L$3,2,FALSE)</f>
        <v>1.7500000000000002E-2</v>
      </c>
      <c r="M232" s="74">
        <f t="shared" ref="M232:M295" ca="1" si="60">L232*F232*(1/I232+1/J232)</f>
        <v>0.46666666666666667</v>
      </c>
      <c r="N232" s="74">
        <f ca="1">VLOOKUP(B232,$C$7:$T230,13,FALSE)</f>
        <v>0.22750000000000004</v>
      </c>
      <c r="O232" s="74">
        <f t="shared" ref="O232:O295" ca="1" si="61">L232+M232</f>
        <v>0.48416666666666669</v>
      </c>
      <c r="P232" s="74">
        <f t="shared" ref="P232:P295" ca="1" si="62">220/O232</f>
        <v>454.38898450946641</v>
      </c>
      <c r="Q232" s="74">
        <f t="shared" ref="Q232:Q295" ca="1" si="63">O232/G232</f>
        <v>4.841666666666667E-2</v>
      </c>
      <c r="R232" s="74">
        <f t="shared" ref="R232:R295" si="64">VLOOKUP(H232,$W$2:$Y$12,3,FALSE)</f>
        <v>6000</v>
      </c>
      <c r="S232" s="74" t="str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  <v>tср&lt;0.4с</v>
      </c>
      <c r="T232" s="74">
        <f t="shared" ref="T232:T295" si="66">G232*VLOOKUP(H232,$W$2:$Y$12,2,FALSE)</f>
        <v>100</v>
      </c>
    </row>
    <row r="233" spans="2:20" x14ac:dyDescent="0.25">
      <c r="B233" s="74" t="str">
        <f t="shared" ca="1" si="56"/>
        <v>ЩР</v>
      </c>
      <c r="C233" s="78" t="str">
        <f>Кабельный_журнал!P199</f>
        <v>K.1.15.1-(К.1.3)</v>
      </c>
      <c r="D233" s="74" t="str">
        <f t="shared" ca="1" si="57"/>
        <v>ЩР-K.1.15.1-(К.1.3)</v>
      </c>
      <c r="E233" s="80" t="s">
        <v>280</v>
      </c>
      <c r="F233" s="74">
        <f t="shared" ca="1" si="53"/>
        <v>37</v>
      </c>
      <c r="G233" s="74">
        <f t="shared" si="54"/>
        <v>10</v>
      </c>
      <c r="H233" s="80" t="s">
        <v>273</v>
      </c>
      <c r="I233" s="74">
        <f t="shared" si="55"/>
        <v>1.5</v>
      </c>
      <c r="J233" s="74">
        <f t="shared" si="58"/>
        <v>1.5</v>
      </c>
      <c r="K233" s="80" t="s">
        <v>281</v>
      </c>
      <c r="L233" s="74">
        <f t="shared" si="59"/>
        <v>1.7500000000000002E-2</v>
      </c>
      <c r="M233" s="74">
        <f t="shared" ca="1" si="60"/>
        <v>0.8633333333333334</v>
      </c>
      <c r="N233" s="74">
        <f ca="1">VLOOKUP(B233,$C$7:$T231,13,FALSE)</f>
        <v>0.22750000000000004</v>
      </c>
      <c r="O233" s="74">
        <f t="shared" ca="1" si="61"/>
        <v>0.88083333333333336</v>
      </c>
      <c r="P233" s="74">
        <f t="shared" ca="1" si="62"/>
        <v>249.76348155156103</v>
      </c>
      <c r="Q233" s="74">
        <f t="shared" ca="1" si="63"/>
        <v>8.8083333333333333E-2</v>
      </c>
      <c r="R233" s="74">
        <f t="shared" si="64"/>
        <v>6000</v>
      </c>
      <c r="S233" s="74" t="str">
        <f t="shared" ca="1" si="65"/>
        <v>tср&lt;0.4с</v>
      </c>
      <c r="T233" s="74">
        <f t="shared" si="66"/>
        <v>100</v>
      </c>
    </row>
    <row r="234" spans="2:20" x14ac:dyDescent="0.25">
      <c r="B234" s="74" t="str">
        <f t="shared" ca="1" si="56"/>
        <v>ЩР</v>
      </c>
      <c r="C234" s="78" t="str">
        <f>Кабельный_журнал!P200</f>
        <v>K.1.17.1-(К.1.1)</v>
      </c>
      <c r="D234" s="74" t="str">
        <f t="shared" ca="1" si="57"/>
        <v>ЩР-K.1.17.1-(К.1.1)</v>
      </c>
      <c r="E234" s="80" t="s">
        <v>280</v>
      </c>
      <c r="F234" s="74">
        <f t="shared" ca="1" si="53"/>
        <v>42</v>
      </c>
      <c r="G234" s="74">
        <f t="shared" si="54"/>
        <v>10</v>
      </c>
      <c r="H234" s="80" t="s">
        <v>273</v>
      </c>
      <c r="I234" s="74">
        <f t="shared" si="55"/>
        <v>1.5</v>
      </c>
      <c r="J234" s="74">
        <f t="shared" si="58"/>
        <v>1.5</v>
      </c>
      <c r="K234" s="80" t="s">
        <v>281</v>
      </c>
      <c r="L234" s="74">
        <f t="shared" si="59"/>
        <v>1.7500000000000002E-2</v>
      </c>
      <c r="M234" s="74">
        <f t="shared" ca="1" si="60"/>
        <v>0.98000000000000009</v>
      </c>
      <c r="N234" s="74">
        <f ca="1">VLOOKUP(B234,$C$7:$T232,13,FALSE)</f>
        <v>0.22750000000000004</v>
      </c>
      <c r="O234" s="74">
        <f t="shared" ca="1" si="61"/>
        <v>0.99750000000000005</v>
      </c>
      <c r="P234" s="74">
        <f t="shared" ca="1" si="62"/>
        <v>220.55137844611528</v>
      </c>
      <c r="Q234" s="74">
        <f t="shared" ca="1" si="63"/>
        <v>9.9750000000000005E-2</v>
      </c>
      <c r="R234" s="74">
        <f t="shared" si="64"/>
        <v>6000</v>
      </c>
      <c r="S234" s="74" t="str">
        <f t="shared" ca="1" si="65"/>
        <v>tср&lt;0.4с</v>
      </c>
      <c r="T234" s="74">
        <f t="shared" si="66"/>
        <v>100</v>
      </c>
    </row>
    <row r="235" spans="2:20" x14ac:dyDescent="0.25">
      <c r="B235" s="74" t="str">
        <f t="shared" ca="1" si="56"/>
        <v>ЩР</v>
      </c>
      <c r="C235" s="78" t="str">
        <f>Кабельный_журнал!P201</f>
        <v>K.1.18.1-(К.1.2)</v>
      </c>
      <c r="D235" s="74" t="str">
        <f t="shared" ca="1" si="57"/>
        <v>ЩР-K.1.18.1-(К.1.2)</v>
      </c>
      <c r="E235" s="80" t="s">
        <v>280</v>
      </c>
      <c r="F235" s="74">
        <f t="shared" ca="1" si="53"/>
        <v>38</v>
      </c>
      <c r="G235" s="74">
        <f t="shared" si="54"/>
        <v>10</v>
      </c>
      <c r="H235" s="80" t="s">
        <v>273</v>
      </c>
      <c r="I235" s="74">
        <f t="shared" si="55"/>
        <v>1.5</v>
      </c>
      <c r="J235" s="74">
        <f t="shared" si="58"/>
        <v>1.5</v>
      </c>
      <c r="K235" s="80" t="s">
        <v>281</v>
      </c>
      <c r="L235" s="74">
        <f t="shared" si="59"/>
        <v>1.7500000000000002E-2</v>
      </c>
      <c r="M235" s="74">
        <f t="shared" ca="1" si="60"/>
        <v>0.88666666666666671</v>
      </c>
      <c r="N235" s="74">
        <f ca="1">VLOOKUP(B235,$C$7:$T233,13,FALSE)</f>
        <v>0.22750000000000004</v>
      </c>
      <c r="O235" s="74">
        <f t="shared" ca="1" si="61"/>
        <v>0.90416666666666667</v>
      </c>
      <c r="P235" s="74">
        <f t="shared" ca="1" si="62"/>
        <v>243.31797235023041</v>
      </c>
      <c r="Q235" s="74">
        <f t="shared" ca="1" si="63"/>
        <v>9.0416666666666673E-2</v>
      </c>
      <c r="R235" s="74">
        <f t="shared" si="64"/>
        <v>6000</v>
      </c>
      <c r="S235" s="74" t="str">
        <f t="shared" ca="1" si="65"/>
        <v>tср&lt;0.4с</v>
      </c>
      <c r="T235" s="74">
        <f t="shared" si="66"/>
        <v>100</v>
      </c>
    </row>
    <row r="236" spans="2:20" x14ac:dyDescent="0.25">
      <c r="B236" s="74" t="str">
        <f t="shared" ca="1" si="56"/>
        <v>ЩР</v>
      </c>
      <c r="C236" s="78" t="str">
        <f>Кабельный_журнал!P202</f>
        <v>ПУ.1.01.1-(ПУ.1)</v>
      </c>
      <c r="D236" s="74" t="str">
        <f t="shared" ca="1" si="57"/>
        <v>ЩР-ПУ.1.01.1-(ПУ.1)</v>
      </c>
      <c r="E236" s="80" t="s">
        <v>280</v>
      </c>
      <c r="F236" s="74">
        <f t="shared" ca="1" si="53"/>
        <v>20</v>
      </c>
      <c r="G236" s="74">
        <f t="shared" si="54"/>
        <v>20</v>
      </c>
      <c r="H236" s="80" t="s">
        <v>273</v>
      </c>
      <c r="I236" s="74">
        <f t="shared" si="55"/>
        <v>4</v>
      </c>
      <c r="J236" s="74">
        <f t="shared" si="58"/>
        <v>4</v>
      </c>
      <c r="K236" s="80" t="s">
        <v>281</v>
      </c>
      <c r="L236" s="74">
        <f t="shared" si="59"/>
        <v>1.7500000000000002E-2</v>
      </c>
      <c r="M236" s="74">
        <f t="shared" ca="1" si="60"/>
        <v>0.17500000000000002</v>
      </c>
      <c r="N236" s="74">
        <f ca="1">VLOOKUP(B236,$C$7:$T234,13,FALSE)</f>
        <v>0.22750000000000004</v>
      </c>
      <c r="O236" s="74">
        <f t="shared" ca="1" si="61"/>
        <v>0.1925</v>
      </c>
      <c r="P236" s="74">
        <f t="shared" ca="1" si="62"/>
        <v>1142.8571428571429</v>
      </c>
      <c r="Q236" s="74">
        <f t="shared" ca="1" si="63"/>
        <v>9.6249999999999999E-3</v>
      </c>
      <c r="R236" s="74">
        <f t="shared" si="64"/>
        <v>6000</v>
      </c>
      <c r="S236" s="74" t="str">
        <f t="shared" ca="1" si="65"/>
        <v>tср&lt;0.4с</v>
      </c>
      <c r="T236" s="74">
        <f t="shared" si="66"/>
        <v>200</v>
      </c>
    </row>
    <row r="237" spans="2:20" x14ac:dyDescent="0.25">
      <c r="B237" s="74" t="str">
        <f t="shared" ca="1" si="56"/>
        <v>ЩР</v>
      </c>
      <c r="C237" s="78" t="str">
        <f>Кабельный_журнал!P203</f>
        <v>УВ.1.06.1-(УЧ1)</v>
      </c>
      <c r="D237" s="74" t="str">
        <f t="shared" ca="1" si="57"/>
        <v>ЩР-УВ.1.06.1-(УЧ1)</v>
      </c>
      <c r="E237" s="80" t="s">
        <v>280</v>
      </c>
      <c r="F237" s="74">
        <f t="shared" ca="1" si="53"/>
        <v>18</v>
      </c>
      <c r="G237" s="74">
        <f t="shared" si="54"/>
        <v>20</v>
      </c>
      <c r="H237" s="80" t="s">
        <v>273</v>
      </c>
      <c r="I237" s="74">
        <f t="shared" si="55"/>
        <v>4</v>
      </c>
      <c r="J237" s="74">
        <f t="shared" si="58"/>
        <v>4</v>
      </c>
      <c r="K237" s="80" t="s">
        <v>281</v>
      </c>
      <c r="L237" s="74">
        <f t="shared" si="59"/>
        <v>1.7500000000000002E-2</v>
      </c>
      <c r="M237" s="74">
        <f t="shared" ca="1" si="60"/>
        <v>0.15750000000000003</v>
      </c>
      <c r="N237" s="74">
        <f ca="1">VLOOKUP(B237,$C$7:$T235,13,FALSE)</f>
        <v>0.22750000000000004</v>
      </c>
      <c r="O237" s="74">
        <f t="shared" ca="1" si="61"/>
        <v>0.17500000000000004</v>
      </c>
      <c r="P237" s="74">
        <f t="shared" ca="1" si="62"/>
        <v>1257.1428571428569</v>
      </c>
      <c r="Q237" s="74">
        <f t="shared" ca="1" si="63"/>
        <v>8.7500000000000026E-3</v>
      </c>
      <c r="R237" s="74">
        <f t="shared" si="64"/>
        <v>6000</v>
      </c>
      <c r="S237" s="74" t="str">
        <f t="shared" ca="1" si="65"/>
        <v>tср&lt;0.4с</v>
      </c>
      <c r="T237" s="74">
        <f t="shared" si="66"/>
        <v>200</v>
      </c>
    </row>
    <row r="238" spans="2:20" x14ac:dyDescent="0.25">
      <c r="B238" s="74" t="str">
        <f t="shared" ca="1" si="56"/>
        <v>ЩР</v>
      </c>
      <c r="C238" s="78" t="str">
        <f>Кабельный_журнал!P204</f>
        <v>КМН.1.14.1</v>
      </c>
      <c r="D238" s="74" t="str">
        <f t="shared" ca="1" si="57"/>
        <v>ЩР-КМН.1.14.1</v>
      </c>
      <c r="E238" s="80" t="s">
        <v>280</v>
      </c>
      <c r="F238" s="74">
        <f t="shared" ca="1" si="53"/>
        <v>16</v>
      </c>
      <c r="G238" s="74">
        <f t="shared" si="54"/>
        <v>10</v>
      </c>
      <c r="H238" s="80" t="s">
        <v>273</v>
      </c>
      <c r="I238" s="74">
        <f t="shared" si="55"/>
        <v>1.5</v>
      </c>
      <c r="J238" s="74">
        <f t="shared" si="58"/>
        <v>1.5</v>
      </c>
      <c r="K238" s="80" t="s">
        <v>281</v>
      </c>
      <c r="L238" s="74">
        <f t="shared" si="59"/>
        <v>1.7500000000000002E-2</v>
      </c>
      <c r="M238" s="74">
        <f t="shared" ca="1" si="60"/>
        <v>0.37333333333333335</v>
      </c>
      <c r="N238" s="74">
        <f ca="1">VLOOKUP(B238,$C$7:$T236,13,FALSE)</f>
        <v>0.22750000000000004</v>
      </c>
      <c r="O238" s="74">
        <f t="shared" ca="1" si="61"/>
        <v>0.39083333333333337</v>
      </c>
      <c r="P238" s="74">
        <f t="shared" ca="1" si="62"/>
        <v>562.89978678038369</v>
      </c>
      <c r="Q238" s="74">
        <f t="shared" ca="1" si="63"/>
        <v>3.9083333333333338E-2</v>
      </c>
      <c r="R238" s="74">
        <f t="shared" si="64"/>
        <v>6000</v>
      </c>
      <c r="S238" s="74" t="str">
        <f t="shared" ca="1" si="65"/>
        <v>tср&lt;0.4с</v>
      </c>
      <c r="T238" s="74">
        <f t="shared" si="66"/>
        <v>100</v>
      </c>
    </row>
    <row r="239" spans="2:20" x14ac:dyDescent="0.25">
      <c r="B239" s="74" t="str">
        <f t="shared" ca="1" si="56"/>
        <v>ЩР</v>
      </c>
      <c r="C239" s="78" t="str">
        <f>Кабельный_журнал!P205</f>
        <v>ПН.1.03.1</v>
      </c>
      <c r="D239" s="74" t="str">
        <f t="shared" ca="1" si="57"/>
        <v>ЩР-ПН.1.03.1</v>
      </c>
      <c r="E239" s="80" t="s">
        <v>280</v>
      </c>
      <c r="F239" s="74">
        <f t="shared" ca="1" si="53"/>
        <v>19</v>
      </c>
      <c r="G239" s="74">
        <f t="shared" si="54"/>
        <v>32</v>
      </c>
      <c r="H239" s="80" t="s">
        <v>273</v>
      </c>
      <c r="I239" s="74">
        <f t="shared" si="55"/>
        <v>6</v>
      </c>
      <c r="J239" s="74">
        <f t="shared" si="58"/>
        <v>6</v>
      </c>
      <c r="K239" s="80" t="s">
        <v>281</v>
      </c>
      <c r="L239" s="74">
        <f t="shared" si="59"/>
        <v>1.7500000000000002E-2</v>
      </c>
      <c r="M239" s="74">
        <f t="shared" ca="1" si="60"/>
        <v>0.11083333333333334</v>
      </c>
      <c r="N239" s="74">
        <f ca="1">VLOOKUP(B239,$C$7:$T237,13,FALSE)</f>
        <v>0.22750000000000004</v>
      </c>
      <c r="O239" s="74">
        <f t="shared" ca="1" si="61"/>
        <v>0.12833333333333335</v>
      </c>
      <c r="P239" s="74">
        <f t="shared" ca="1" si="62"/>
        <v>1714.285714285714</v>
      </c>
      <c r="Q239" s="74">
        <f t="shared" ca="1" si="63"/>
        <v>4.0104166666666673E-3</v>
      </c>
      <c r="R239" s="74">
        <f t="shared" si="64"/>
        <v>6000</v>
      </c>
      <c r="S239" s="74" t="str">
        <f t="shared" ca="1" si="65"/>
        <v>tср&lt;0.4с</v>
      </c>
      <c r="T239" s="74">
        <f t="shared" si="66"/>
        <v>320</v>
      </c>
    </row>
    <row r="240" spans="2:20" x14ac:dyDescent="0.25">
      <c r="B240" s="74" t="str">
        <f t="shared" ca="1" si="56"/>
        <v>ЩР</v>
      </c>
      <c r="C240" s="78" t="str">
        <f>Кабельный_журнал!P206</f>
        <v>ПН.1.04.1</v>
      </c>
      <c r="D240" s="74" t="str">
        <f t="shared" ca="1" si="57"/>
        <v>ЩР-ПН.1.04.1</v>
      </c>
      <c r="E240" s="80" t="s">
        <v>280</v>
      </c>
      <c r="F240" s="74">
        <f t="shared" ca="1" si="53"/>
        <v>26</v>
      </c>
      <c r="G240" s="74">
        <f t="shared" si="54"/>
        <v>32</v>
      </c>
      <c r="H240" s="80" t="s">
        <v>273</v>
      </c>
      <c r="I240" s="74">
        <f t="shared" si="55"/>
        <v>6</v>
      </c>
      <c r="J240" s="74">
        <f t="shared" si="58"/>
        <v>6</v>
      </c>
      <c r="K240" s="80" t="s">
        <v>281</v>
      </c>
      <c r="L240" s="74">
        <f t="shared" si="59"/>
        <v>1.7500000000000002E-2</v>
      </c>
      <c r="M240" s="74">
        <f t="shared" ca="1" si="60"/>
        <v>0.15166666666666667</v>
      </c>
      <c r="N240" s="74">
        <f ca="1">VLOOKUP(B240,$C$7:$T238,13,FALSE)</f>
        <v>0.22750000000000004</v>
      </c>
      <c r="O240" s="74">
        <f t="shared" ca="1" si="61"/>
        <v>0.16916666666666669</v>
      </c>
      <c r="P240" s="74">
        <f t="shared" ca="1" si="62"/>
        <v>1300.4926108374382</v>
      </c>
      <c r="Q240" s="74">
        <f t="shared" ca="1" si="63"/>
        <v>5.286458333333334E-3</v>
      </c>
      <c r="R240" s="74">
        <f t="shared" si="64"/>
        <v>6000</v>
      </c>
      <c r="S240" s="74" t="str">
        <f t="shared" ca="1" si="65"/>
        <v>tср&lt;0.4с</v>
      </c>
      <c r="T240" s="74">
        <f t="shared" si="66"/>
        <v>320</v>
      </c>
    </row>
    <row r="241" spans="2:20" x14ac:dyDescent="0.25">
      <c r="B241" s="74" t="str">
        <f t="shared" ca="1" si="56"/>
        <v>ЩР</v>
      </c>
      <c r="C241" s="78" t="str">
        <f>Кабельный_журнал!P207</f>
        <v>ПН.1.05.1</v>
      </c>
      <c r="D241" s="74" t="str">
        <f t="shared" ca="1" si="57"/>
        <v>ЩР-ПН.1.05.1</v>
      </c>
      <c r="E241" s="80" t="s">
        <v>280</v>
      </c>
      <c r="F241" s="74">
        <f t="shared" ca="1" si="53"/>
        <v>25</v>
      </c>
      <c r="G241" s="74">
        <f t="shared" si="54"/>
        <v>32</v>
      </c>
      <c r="H241" s="80" t="s">
        <v>273</v>
      </c>
      <c r="I241" s="74">
        <f t="shared" si="55"/>
        <v>6</v>
      </c>
      <c r="J241" s="74">
        <f t="shared" si="58"/>
        <v>6</v>
      </c>
      <c r="K241" s="80" t="s">
        <v>281</v>
      </c>
      <c r="L241" s="74">
        <f t="shared" si="59"/>
        <v>1.7500000000000002E-2</v>
      </c>
      <c r="M241" s="74">
        <f t="shared" ca="1" si="60"/>
        <v>0.14583333333333334</v>
      </c>
      <c r="N241" s="74">
        <f ca="1">VLOOKUP(B241,$C$7:$T239,13,FALSE)</f>
        <v>0.22750000000000004</v>
      </c>
      <c r="O241" s="74">
        <f t="shared" ca="1" si="61"/>
        <v>0.16333333333333333</v>
      </c>
      <c r="P241" s="74">
        <f t="shared" ca="1" si="62"/>
        <v>1346.9387755102041</v>
      </c>
      <c r="Q241" s="74">
        <f t="shared" ca="1" si="63"/>
        <v>5.1041666666666666E-3</v>
      </c>
      <c r="R241" s="74">
        <f t="shared" si="64"/>
        <v>6000</v>
      </c>
      <c r="S241" s="74" t="str">
        <f t="shared" ca="1" si="65"/>
        <v>tср&lt;0.4с</v>
      </c>
      <c r="T241" s="74">
        <f t="shared" si="66"/>
        <v>320</v>
      </c>
    </row>
    <row r="242" spans="2:20" x14ac:dyDescent="0.25">
      <c r="B242" s="74" t="str">
        <f t="shared" ca="1" si="56"/>
        <v>ЩР</v>
      </c>
      <c r="C242" s="78" t="str">
        <f>Кабельный_журнал!P208</f>
        <v>ПН.1.11.1</v>
      </c>
      <c r="D242" s="74" t="str">
        <f t="shared" ca="1" si="57"/>
        <v>ЩР-ПН.1.11.1</v>
      </c>
      <c r="E242" s="80" t="s">
        <v>280</v>
      </c>
      <c r="F242" s="74">
        <f t="shared" ca="1" si="53"/>
        <v>23</v>
      </c>
      <c r="G242" s="74">
        <f t="shared" si="54"/>
        <v>32</v>
      </c>
      <c r="H242" s="80" t="s">
        <v>273</v>
      </c>
      <c r="I242" s="74">
        <f t="shared" si="55"/>
        <v>6</v>
      </c>
      <c r="J242" s="74">
        <f t="shared" si="58"/>
        <v>6</v>
      </c>
      <c r="K242" s="80" t="s">
        <v>281</v>
      </c>
      <c r="L242" s="74">
        <f t="shared" si="59"/>
        <v>1.7500000000000002E-2</v>
      </c>
      <c r="M242" s="74">
        <f t="shared" ca="1" si="60"/>
        <v>0.13416666666666666</v>
      </c>
      <c r="N242" s="74">
        <f ca="1">VLOOKUP(B242,$C$7:$T240,13,FALSE)</f>
        <v>0.22750000000000004</v>
      </c>
      <c r="O242" s="74">
        <f t="shared" ca="1" si="61"/>
        <v>0.15166666666666667</v>
      </c>
      <c r="P242" s="74">
        <f t="shared" ca="1" si="62"/>
        <v>1450.5494505494505</v>
      </c>
      <c r="Q242" s="74">
        <f t="shared" ca="1" si="63"/>
        <v>4.7395833333333335E-3</v>
      </c>
      <c r="R242" s="74">
        <f t="shared" si="64"/>
        <v>6000</v>
      </c>
      <c r="S242" s="74" t="str">
        <f t="shared" ca="1" si="65"/>
        <v>tср&lt;0.4с</v>
      </c>
      <c r="T242" s="74">
        <f t="shared" si="66"/>
        <v>320</v>
      </c>
    </row>
    <row r="243" spans="2:20" x14ac:dyDescent="0.25">
      <c r="B243" s="74" t="str">
        <f t="shared" ca="1" si="56"/>
        <v>ЩР</v>
      </c>
      <c r="C243" s="78" t="str">
        <f>Кабельный_журнал!P209</f>
        <v>ПН.1.15.1</v>
      </c>
      <c r="D243" s="74" t="str">
        <f t="shared" ca="1" si="57"/>
        <v>ЩР-ПН.1.15.1</v>
      </c>
      <c r="E243" s="80" t="s">
        <v>280</v>
      </c>
      <c r="F243" s="74">
        <f t="shared" ca="1" si="53"/>
        <v>27</v>
      </c>
      <c r="G243" s="74">
        <f t="shared" si="54"/>
        <v>32</v>
      </c>
      <c r="H243" s="80" t="s">
        <v>273</v>
      </c>
      <c r="I243" s="74">
        <f t="shared" si="55"/>
        <v>6</v>
      </c>
      <c r="J243" s="74">
        <f t="shared" si="58"/>
        <v>6</v>
      </c>
      <c r="K243" s="80" t="s">
        <v>281</v>
      </c>
      <c r="L243" s="74">
        <f t="shared" si="59"/>
        <v>1.7500000000000002E-2</v>
      </c>
      <c r="M243" s="74">
        <f t="shared" ca="1" si="60"/>
        <v>0.1575</v>
      </c>
      <c r="N243" s="74">
        <f ca="1">VLOOKUP(B243,$C$7:$T241,13,FALSE)</f>
        <v>0.22750000000000004</v>
      </c>
      <c r="O243" s="74">
        <f t="shared" ca="1" si="61"/>
        <v>0.17499999999999999</v>
      </c>
      <c r="P243" s="74">
        <f t="shared" ca="1" si="62"/>
        <v>1257.1428571428571</v>
      </c>
      <c r="Q243" s="74">
        <f t="shared" ca="1" si="63"/>
        <v>5.4687499999999997E-3</v>
      </c>
      <c r="R243" s="74">
        <f t="shared" si="64"/>
        <v>6000</v>
      </c>
      <c r="S243" s="74" t="str">
        <f t="shared" ca="1" si="65"/>
        <v>tср&lt;0.4с</v>
      </c>
      <c r="T243" s="74">
        <f t="shared" si="66"/>
        <v>320</v>
      </c>
    </row>
    <row r="244" spans="2:20" x14ac:dyDescent="0.25">
      <c r="B244" s="74" t="str">
        <f t="shared" ca="1" si="56"/>
        <v>ЩР</v>
      </c>
      <c r="C244" s="78" t="str">
        <f>Кабельный_журнал!P210</f>
        <v>ПН.1.17.1</v>
      </c>
      <c r="D244" s="74" t="str">
        <f t="shared" ca="1" si="57"/>
        <v>ЩР-ПН.1.17.1</v>
      </c>
      <c r="E244" s="80" t="s">
        <v>280</v>
      </c>
      <c r="F244" s="74">
        <f t="shared" ca="1" si="53"/>
        <v>32</v>
      </c>
      <c r="G244" s="74">
        <f t="shared" si="54"/>
        <v>32</v>
      </c>
      <c r="H244" s="80" t="s">
        <v>273</v>
      </c>
      <c r="I244" s="74">
        <f t="shared" si="55"/>
        <v>6</v>
      </c>
      <c r="J244" s="74">
        <f t="shared" si="58"/>
        <v>6</v>
      </c>
      <c r="K244" s="80" t="s">
        <v>281</v>
      </c>
      <c r="L244" s="74">
        <f t="shared" si="59"/>
        <v>1.7500000000000002E-2</v>
      </c>
      <c r="M244" s="74">
        <f t="shared" ca="1" si="60"/>
        <v>0.18666666666666668</v>
      </c>
      <c r="N244" s="74">
        <f ca="1">VLOOKUP(B244,$C$7:$T242,13,FALSE)</f>
        <v>0.22750000000000004</v>
      </c>
      <c r="O244" s="74">
        <f t="shared" ca="1" si="61"/>
        <v>0.20416666666666666</v>
      </c>
      <c r="P244" s="74">
        <f t="shared" ca="1" si="62"/>
        <v>1077.5510204081634</v>
      </c>
      <c r="Q244" s="74">
        <f t="shared" ca="1" si="63"/>
        <v>6.3802083333333332E-3</v>
      </c>
      <c r="R244" s="74">
        <f t="shared" si="64"/>
        <v>6000</v>
      </c>
      <c r="S244" s="74" t="str">
        <f t="shared" ca="1" si="65"/>
        <v>tср&lt;0.4с</v>
      </c>
      <c r="T244" s="74">
        <f t="shared" si="66"/>
        <v>320</v>
      </c>
    </row>
    <row r="245" spans="2:20" x14ac:dyDescent="0.25">
      <c r="B245" s="74" t="str">
        <f t="shared" ca="1" si="56"/>
        <v>ЩР</v>
      </c>
      <c r="C245" s="78" t="str">
        <f>Кабельный_журнал!P211</f>
        <v>Ввод.2</v>
      </c>
      <c r="D245" s="74" t="str">
        <f t="shared" ca="1" si="57"/>
        <v>ЩР-Ввод.2</v>
      </c>
      <c r="E245" s="80" t="s">
        <v>280</v>
      </c>
      <c r="F245" s="74">
        <f t="shared" ca="1" si="53"/>
        <v>18</v>
      </c>
      <c r="G245" s="74">
        <f t="shared" si="54"/>
        <v>63</v>
      </c>
      <c r="H245" s="80" t="s">
        <v>273</v>
      </c>
      <c r="I245" s="74">
        <f t="shared" si="55"/>
        <v>10</v>
      </c>
      <c r="J245" s="74">
        <f t="shared" si="58"/>
        <v>10</v>
      </c>
      <c r="K245" s="80" t="s">
        <v>281</v>
      </c>
      <c r="L245" s="74">
        <f t="shared" si="59"/>
        <v>1.7500000000000002E-2</v>
      </c>
      <c r="M245" s="74">
        <f t="shared" ca="1" si="60"/>
        <v>6.3000000000000014E-2</v>
      </c>
      <c r="N245" s="74">
        <f ca="1">VLOOKUP(B245,$C$7:$T243,13,FALSE)</f>
        <v>0.22750000000000004</v>
      </c>
      <c r="O245" s="74">
        <f t="shared" ca="1" si="61"/>
        <v>8.0500000000000016E-2</v>
      </c>
      <c r="P245" s="74">
        <f t="shared" ca="1" si="62"/>
        <v>2732.9192546583845</v>
      </c>
      <c r="Q245" s="74">
        <f t="shared" ca="1" si="63"/>
        <v>1.2777777777777781E-3</v>
      </c>
      <c r="R245" s="74">
        <f t="shared" si="64"/>
        <v>6000</v>
      </c>
      <c r="S245" s="74" t="str">
        <f t="shared" ca="1" si="65"/>
        <v>tср&lt;0.4с</v>
      </c>
      <c r="T245" s="74">
        <f t="shared" si="66"/>
        <v>630</v>
      </c>
    </row>
    <row r="246" spans="2:20" x14ac:dyDescent="0.25">
      <c r="B246" s="74" t="str">
        <f t="shared" ca="1" si="56"/>
        <v>ЩР</v>
      </c>
      <c r="C246" s="78" t="str">
        <f>Кабельный_журнал!P212</f>
        <v>Ввод.3</v>
      </c>
      <c r="D246" s="74" t="str">
        <f t="shared" ca="1" si="57"/>
        <v>ЩР-Ввод.3</v>
      </c>
      <c r="E246" s="80" t="s">
        <v>280</v>
      </c>
      <c r="F246" s="74">
        <f t="shared" ca="1" si="53"/>
        <v>29</v>
      </c>
      <c r="G246" s="74">
        <f t="shared" si="54"/>
        <v>63</v>
      </c>
      <c r="H246" s="80" t="s">
        <v>273</v>
      </c>
      <c r="I246" s="74">
        <f t="shared" si="55"/>
        <v>10</v>
      </c>
      <c r="J246" s="74">
        <f t="shared" si="58"/>
        <v>10</v>
      </c>
      <c r="K246" s="80" t="s">
        <v>281</v>
      </c>
      <c r="L246" s="74">
        <f t="shared" si="59"/>
        <v>1.7500000000000002E-2</v>
      </c>
      <c r="M246" s="74">
        <f t="shared" ca="1" si="60"/>
        <v>0.10150000000000002</v>
      </c>
      <c r="N246" s="74">
        <f ca="1">VLOOKUP(B246,$C$7:$T244,13,FALSE)</f>
        <v>0.22750000000000004</v>
      </c>
      <c r="O246" s="74">
        <f t="shared" ca="1" si="61"/>
        <v>0.11900000000000002</v>
      </c>
      <c r="P246" s="74">
        <f t="shared" ca="1" si="62"/>
        <v>1848.739495798319</v>
      </c>
      <c r="Q246" s="74">
        <f t="shared" ca="1" si="63"/>
        <v>1.8888888888888892E-3</v>
      </c>
      <c r="R246" s="74">
        <f t="shared" si="64"/>
        <v>6000</v>
      </c>
      <c r="S246" s="74" t="str">
        <f t="shared" ca="1" si="65"/>
        <v>tср&lt;0.4с</v>
      </c>
      <c r="T246" s="74">
        <f t="shared" si="66"/>
        <v>630</v>
      </c>
    </row>
    <row r="247" spans="2:20" x14ac:dyDescent="0.25">
      <c r="B247" s="74" t="str">
        <f t="shared" ca="1" si="56"/>
        <v>ЩР</v>
      </c>
      <c r="C247" s="78" t="str">
        <f>Кабельный_журнал!P213</f>
        <v>WD.1.04.1-2</v>
      </c>
      <c r="D247" s="74" t="str">
        <f t="shared" ca="1" si="57"/>
        <v>ЩР-WD.1.04.1-2</v>
      </c>
      <c r="E247" s="80" t="s">
        <v>280</v>
      </c>
      <c r="F247" s="74">
        <f t="shared" ca="1" si="53"/>
        <v>0</v>
      </c>
      <c r="G247" s="74">
        <f t="shared" si="54"/>
        <v>6</v>
      </c>
      <c r="H247" s="80" t="s">
        <v>273</v>
      </c>
      <c r="I247" s="74">
        <f t="shared" si="55"/>
        <v>1.5</v>
      </c>
      <c r="J247" s="74">
        <f t="shared" si="58"/>
        <v>1.5</v>
      </c>
      <c r="K247" s="80" t="s">
        <v>281</v>
      </c>
      <c r="L247" s="74">
        <f t="shared" si="59"/>
        <v>1.7500000000000002E-2</v>
      </c>
      <c r="M247" s="74">
        <f t="shared" ca="1" si="60"/>
        <v>0</v>
      </c>
      <c r="N247" s="74">
        <f ca="1">VLOOKUP(B247,$C$7:$T245,13,FALSE)</f>
        <v>0.22750000000000004</v>
      </c>
      <c r="O247" s="74">
        <f t="shared" ca="1" si="61"/>
        <v>1.7500000000000002E-2</v>
      </c>
      <c r="P247" s="74">
        <f t="shared" ca="1" si="62"/>
        <v>12571.428571428571</v>
      </c>
      <c r="Q247" s="74">
        <f t="shared" ca="1" si="63"/>
        <v>2.9166666666666668E-3</v>
      </c>
      <c r="R247" s="74">
        <f t="shared" si="64"/>
        <v>6000</v>
      </c>
      <c r="S247" s="74" t="str">
        <f t="shared" ca="1" si="65"/>
        <v>Увел сеч</v>
      </c>
      <c r="T247" s="74">
        <f t="shared" si="66"/>
        <v>60</v>
      </c>
    </row>
    <row r="248" spans="2:20" x14ac:dyDescent="0.25">
      <c r="B248" s="74" t="str">
        <f t="shared" ca="1" si="56"/>
        <v>ЩР</v>
      </c>
      <c r="C248" s="78" t="str">
        <f>Кабельный_журнал!P214</f>
        <v>WD.1.05.1-2</v>
      </c>
      <c r="D248" s="74" t="str">
        <f t="shared" ca="1" si="57"/>
        <v>ЩР-WD.1.05.1-2</v>
      </c>
      <c r="E248" s="80" t="s">
        <v>280</v>
      </c>
      <c r="F248" s="74">
        <f t="shared" ca="1" si="53"/>
        <v>0</v>
      </c>
      <c r="G248" s="74">
        <f t="shared" si="54"/>
        <v>6</v>
      </c>
      <c r="H248" s="80" t="s">
        <v>273</v>
      </c>
      <c r="I248" s="74">
        <f t="shared" si="55"/>
        <v>1.5</v>
      </c>
      <c r="J248" s="74">
        <f t="shared" si="58"/>
        <v>1.5</v>
      </c>
      <c r="K248" s="80" t="s">
        <v>281</v>
      </c>
      <c r="L248" s="74">
        <f t="shared" si="59"/>
        <v>1.7500000000000002E-2</v>
      </c>
      <c r="M248" s="74">
        <f t="shared" ca="1" si="60"/>
        <v>0</v>
      </c>
      <c r="N248" s="74">
        <f ca="1">VLOOKUP(B248,$C$7:$T246,13,FALSE)</f>
        <v>0.22750000000000004</v>
      </c>
      <c r="O248" s="74">
        <f t="shared" ca="1" si="61"/>
        <v>1.7500000000000002E-2</v>
      </c>
      <c r="P248" s="74">
        <f t="shared" ca="1" si="62"/>
        <v>12571.428571428571</v>
      </c>
      <c r="Q248" s="74">
        <f t="shared" ca="1" si="63"/>
        <v>2.9166666666666668E-3</v>
      </c>
      <c r="R248" s="74">
        <f t="shared" si="64"/>
        <v>6000</v>
      </c>
      <c r="S248" s="74" t="str">
        <f t="shared" ca="1" si="65"/>
        <v>Увел сеч</v>
      </c>
      <c r="T248" s="74">
        <f t="shared" si="66"/>
        <v>60</v>
      </c>
    </row>
    <row r="249" spans="2:20" x14ac:dyDescent="0.25">
      <c r="B249" s="74" t="str">
        <f t="shared" ca="1" si="56"/>
        <v>ЩР</v>
      </c>
      <c r="C249" s="78" t="str">
        <f>Кабельный_журнал!P215</f>
        <v>WD.1.11.1-3</v>
      </c>
      <c r="D249" s="74" t="str">
        <f t="shared" ca="1" si="57"/>
        <v>ЩР-WD.1.11.1-3</v>
      </c>
      <c r="E249" s="80" t="s">
        <v>280</v>
      </c>
      <c r="F249" s="74">
        <f t="shared" ca="1" si="53"/>
        <v>0</v>
      </c>
      <c r="G249" s="74">
        <f t="shared" si="54"/>
        <v>6</v>
      </c>
      <c r="H249" s="80" t="s">
        <v>273</v>
      </c>
      <c r="I249" s="74">
        <f t="shared" si="55"/>
        <v>1.5</v>
      </c>
      <c r="J249" s="74">
        <f t="shared" si="58"/>
        <v>1.5</v>
      </c>
      <c r="K249" s="80" t="s">
        <v>281</v>
      </c>
      <c r="L249" s="74">
        <f t="shared" si="59"/>
        <v>1.7500000000000002E-2</v>
      </c>
      <c r="M249" s="74">
        <f t="shared" ca="1" si="60"/>
        <v>0</v>
      </c>
      <c r="N249" s="74">
        <f ca="1">VLOOKUP(B249,$C$7:$T247,13,FALSE)</f>
        <v>0.22750000000000004</v>
      </c>
      <c r="O249" s="74">
        <f t="shared" ca="1" si="61"/>
        <v>1.7500000000000002E-2</v>
      </c>
      <c r="P249" s="74">
        <f t="shared" ca="1" si="62"/>
        <v>12571.428571428571</v>
      </c>
      <c r="Q249" s="74">
        <f t="shared" ca="1" si="63"/>
        <v>2.9166666666666668E-3</v>
      </c>
      <c r="R249" s="74">
        <f t="shared" si="64"/>
        <v>6000</v>
      </c>
      <c r="S249" s="74" t="str">
        <f t="shared" ca="1" si="65"/>
        <v>Увел сеч</v>
      </c>
      <c r="T249" s="74">
        <f t="shared" si="66"/>
        <v>60</v>
      </c>
    </row>
    <row r="250" spans="2:20" x14ac:dyDescent="0.25">
      <c r="B250" s="74" t="str">
        <f t="shared" ca="1" si="56"/>
        <v>ЩР</v>
      </c>
      <c r="C250" s="78" t="str">
        <f>Кабельный_журнал!P216</f>
        <v>WD.1.14.1</v>
      </c>
      <c r="D250" s="74" t="str">
        <f t="shared" ca="1" si="57"/>
        <v>ЩР-WD.1.14.1</v>
      </c>
      <c r="E250" s="80" t="s">
        <v>280</v>
      </c>
      <c r="F250" s="74">
        <f t="shared" ca="1" si="53"/>
        <v>0</v>
      </c>
      <c r="G250" s="74">
        <f t="shared" si="54"/>
        <v>6</v>
      </c>
      <c r="H250" s="80" t="s">
        <v>273</v>
      </c>
      <c r="I250" s="74">
        <f t="shared" si="55"/>
        <v>1.5</v>
      </c>
      <c r="J250" s="74">
        <f t="shared" si="58"/>
        <v>1.5</v>
      </c>
      <c r="K250" s="80" t="s">
        <v>281</v>
      </c>
      <c r="L250" s="74">
        <f t="shared" si="59"/>
        <v>1.7500000000000002E-2</v>
      </c>
      <c r="M250" s="74">
        <f t="shared" ca="1" si="60"/>
        <v>0</v>
      </c>
      <c r="N250" s="74">
        <f ca="1">VLOOKUP(B250,$C$7:$T248,13,FALSE)</f>
        <v>0.22750000000000004</v>
      </c>
      <c r="O250" s="74">
        <f t="shared" ca="1" si="61"/>
        <v>1.7500000000000002E-2</v>
      </c>
      <c r="P250" s="74">
        <f t="shared" ca="1" si="62"/>
        <v>12571.428571428571</v>
      </c>
      <c r="Q250" s="74">
        <f t="shared" ca="1" si="63"/>
        <v>2.9166666666666668E-3</v>
      </c>
      <c r="R250" s="74">
        <f t="shared" si="64"/>
        <v>6000</v>
      </c>
      <c r="S250" s="74" t="str">
        <f t="shared" ca="1" si="65"/>
        <v>Увел сеч</v>
      </c>
      <c r="T250" s="74">
        <f t="shared" si="66"/>
        <v>60</v>
      </c>
    </row>
    <row r="251" spans="2:20" x14ac:dyDescent="0.25">
      <c r="B251" s="74" t="str">
        <f t="shared" ca="1" si="56"/>
        <v>ЩР</v>
      </c>
      <c r="C251" s="78" t="str">
        <f>Кабельный_журнал!P217</f>
        <v>WD.1.15.1-2</v>
      </c>
      <c r="D251" s="74" t="str">
        <f t="shared" ca="1" si="57"/>
        <v>ЩР-WD.1.15.1-2</v>
      </c>
      <c r="E251" s="80" t="s">
        <v>280</v>
      </c>
      <c r="F251" s="74">
        <f t="shared" ca="1" si="53"/>
        <v>0</v>
      </c>
      <c r="G251" s="74">
        <f t="shared" si="54"/>
        <v>6</v>
      </c>
      <c r="H251" s="80" t="s">
        <v>273</v>
      </c>
      <c r="I251" s="74">
        <f t="shared" si="55"/>
        <v>1.5</v>
      </c>
      <c r="J251" s="74">
        <f t="shared" si="58"/>
        <v>1.5</v>
      </c>
      <c r="K251" s="80" t="s">
        <v>281</v>
      </c>
      <c r="L251" s="74">
        <f t="shared" si="59"/>
        <v>1.7500000000000002E-2</v>
      </c>
      <c r="M251" s="74">
        <f t="shared" ca="1" si="60"/>
        <v>0</v>
      </c>
      <c r="N251" s="74">
        <f ca="1">VLOOKUP(B251,$C$7:$T249,13,FALSE)</f>
        <v>0.22750000000000004</v>
      </c>
      <c r="O251" s="74">
        <f t="shared" ca="1" si="61"/>
        <v>1.7500000000000002E-2</v>
      </c>
      <c r="P251" s="74">
        <f t="shared" ca="1" si="62"/>
        <v>12571.428571428571</v>
      </c>
      <c r="Q251" s="74">
        <f t="shared" ca="1" si="63"/>
        <v>2.9166666666666668E-3</v>
      </c>
      <c r="R251" s="74">
        <f t="shared" si="64"/>
        <v>6000</v>
      </c>
      <c r="S251" s="74" t="str">
        <f t="shared" ca="1" si="65"/>
        <v>Увел сеч</v>
      </c>
      <c r="T251" s="74">
        <f t="shared" si="66"/>
        <v>60</v>
      </c>
    </row>
    <row r="252" spans="2:20" x14ac:dyDescent="0.25">
      <c r="B252" s="74" t="str">
        <f t="shared" ca="1" si="56"/>
        <v>ЩР</v>
      </c>
      <c r="C252" s="78" t="str">
        <f>Кабельный_журнал!P218</f>
        <v>WD.1.17.1-3</v>
      </c>
      <c r="D252" s="74" t="str">
        <f t="shared" ca="1" si="57"/>
        <v>ЩР-WD.1.17.1-3</v>
      </c>
      <c r="E252" s="80" t="s">
        <v>280</v>
      </c>
      <c r="F252" s="74">
        <f t="shared" ca="1" si="53"/>
        <v>0</v>
      </c>
      <c r="G252" s="74">
        <f t="shared" si="54"/>
        <v>6</v>
      </c>
      <c r="H252" s="80" t="s">
        <v>273</v>
      </c>
      <c r="I252" s="74">
        <f t="shared" si="55"/>
        <v>1.5</v>
      </c>
      <c r="J252" s="74">
        <f t="shared" si="58"/>
        <v>1.5</v>
      </c>
      <c r="K252" s="80" t="s">
        <v>281</v>
      </c>
      <c r="L252" s="74">
        <f t="shared" si="59"/>
        <v>1.7500000000000002E-2</v>
      </c>
      <c r="M252" s="74">
        <f t="shared" ca="1" si="60"/>
        <v>0</v>
      </c>
      <c r="N252" s="74">
        <f ca="1">VLOOKUP(B252,$C$7:$T250,13,FALSE)</f>
        <v>0.22750000000000004</v>
      </c>
      <c r="O252" s="74">
        <f t="shared" ca="1" si="61"/>
        <v>1.7500000000000002E-2</v>
      </c>
      <c r="P252" s="74">
        <f t="shared" ca="1" si="62"/>
        <v>12571.428571428571</v>
      </c>
      <c r="Q252" s="74">
        <f t="shared" ca="1" si="63"/>
        <v>2.9166666666666668E-3</v>
      </c>
      <c r="R252" s="74">
        <f t="shared" si="64"/>
        <v>6000</v>
      </c>
      <c r="S252" s="74" t="str">
        <f t="shared" ca="1" si="65"/>
        <v>Увел сеч</v>
      </c>
      <c r="T252" s="74">
        <f t="shared" si="66"/>
        <v>60</v>
      </c>
    </row>
    <row r="253" spans="2:20" x14ac:dyDescent="0.25">
      <c r="B253" s="74" t="str">
        <f t="shared" ca="1" si="56"/>
        <v>ЩР</v>
      </c>
      <c r="C253" s="78" t="str">
        <f>Кабельный_журнал!P219</f>
        <v>WD.1.18.1-3</v>
      </c>
      <c r="D253" s="74" t="str">
        <f t="shared" ca="1" si="57"/>
        <v>ЩР-WD.1.18.1-3</v>
      </c>
      <c r="E253" s="80" t="s">
        <v>280</v>
      </c>
      <c r="F253" s="74">
        <f t="shared" ca="1" si="53"/>
        <v>0</v>
      </c>
      <c r="G253" s="74">
        <f t="shared" si="54"/>
        <v>6</v>
      </c>
      <c r="H253" s="80" t="s">
        <v>273</v>
      </c>
      <c r="I253" s="74">
        <f t="shared" si="55"/>
        <v>1.5</v>
      </c>
      <c r="J253" s="74">
        <f t="shared" si="58"/>
        <v>1.5</v>
      </c>
      <c r="K253" s="80" t="s">
        <v>281</v>
      </c>
      <c r="L253" s="74">
        <f t="shared" si="59"/>
        <v>1.7500000000000002E-2</v>
      </c>
      <c r="M253" s="74">
        <f t="shared" ca="1" si="60"/>
        <v>0</v>
      </c>
      <c r="N253" s="74">
        <f ca="1">VLOOKUP(B253,$C$7:$T251,13,FALSE)</f>
        <v>0.22750000000000004</v>
      </c>
      <c r="O253" s="74">
        <f t="shared" ca="1" si="61"/>
        <v>1.7500000000000002E-2</v>
      </c>
      <c r="P253" s="74">
        <f t="shared" ca="1" si="62"/>
        <v>12571.428571428571</v>
      </c>
      <c r="Q253" s="74">
        <f t="shared" ca="1" si="63"/>
        <v>2.9166666666666668E-3</v>
      </c>
      <c r="R253" s="74">
        <f t="shared" si="64"/>
        <v>6000</v>
      </c>
      <c r="S253" s="74" t="str">
        <f t="shared" ca="1" si="65"/>
        <v>Увел сеч</v>
      </c>
      <c r="T253" s="74">
        <f t="shared" si="66"/>
        <v>60</v>
      </c>
    </row>
    <row r="254" spans="2:20" x14ac:dyDescent="0.25">
      <c r="B254" s="74" t="str">
        <f t="shared" ca="1" si="56"/>
        <v>ЩР</v>
      </c>
      <c r="C254" s="78" t="str">
        <f>Кабельный_журнал!P220</f>
        <v>WD.1.11.4-5</v>
      </c>
      <c r="D254" s="74" t="str">
        <f t="shared" ca="1" si="57"/>
        <v>ЩР-WD.1.11.4-5</v>
      </c>
      <c r="E254" s="80" t="s">
        <v>280</v>
      </c>
      <c r="F254" s="74">
        <f t="shared" ca="1" si="53"/>
        <v>0</v>
      </c>
      <c r="G254" s="74">
        <f t="shared" si="54"/>
        <v>6</v>
      </c>
      <c r="H254" s="80" t="s">
        <v>273</v>
      </c>
      <c r="I254" s="74">
        <f t="shared" si="55"/>
        <v>1.5</v>
      </c>
      <c r="J254" s="74">
        <f t="shared" si="58"/>
        <v>1.5</v>
      </c>
      <c r="K254" s="80" t="s">
        <v>281</v>
      </c>
      <c r="L254" s="74">
        <f t="shared" si="59"/>
        <v>1.7500000000000002E-2</v>
      </c>
      <c r="M254" s="74">
        <f t="shared" ca="1" si="60"/>
        <v>0</v>
      </c>
      <c r="N254" s="74">
        <f ca="1">VLOOKUP(B254,$C$7:$T252,13,FALSE)</f>
        <v>0.22750000000000004</v>
      </c>
      <c r="O254" s="74">
        <f t="shared" ca="1" si="61"/>
        <v>1.7500000000000002E-2</v>
      </c>
      <c r="P254" s="74">
        <f t="shared" ca="1" si="62"/>
        <v>12571.428571428571</v>
      </c>
      <c r="Q254" s="74">
        <f t="shared" ca="1" si="63"/>
        <v>2.9166666666666668E-3</v>
      </c>
      <c r="R254" s="74">
        <f t="shared" si="64"/>
        <v>6000</v>
      </c>
      <c r="S254" s="74" t="str">
        <f t="shared" ca="1" si="65"/>
        <v>Увел сеч</v>
      </c>
      <c r="T254" s="74">
        <f t="shared" si="66"/>
        <v>60</v>
      </c>
    </row>
    <row r="255" spans="2:20" x14ac:dyDescent="0.25">
      <c r="B255" s="74" t="str">
        <f t="shared" ca="1" si="56"/>
        <v>ЩР</v>
      </c>
      <c r="C255" s="78" t="str">
        <f>Кабельный_журнал!P221</f>
        <v>R.1.05.2</v>
      </c>
      <c r="D255" s="74" t="str">
        <f t="shared" ca="1" si="57"/>
        <v>ЩР-R.1.05.2</v>
      </c>
      <c r="E255" s="80" t="s">
        <v>280</v>
      </c>
      <c r="F255" s="74">
        <f t="shared" ca="1" si="53"/>
        <v>17</v>
      </c>
      <c r="G255" s="74">
        <f t="shared" si="54"/>
        <v>16</v>
      </c>
      <c r="H255" s="80" t="s">
        <v>273</v>
      </c>
      <c r="I255" s="74">
        <f t="shared" si="55"/>
        <v>2.5</v>
      </c>
      <c r="J255" s="74">
        <f t="shared" si="58"/>
        <v>2.5</v>
      </c>
      <c r="K255" s="80" t="s">
        <v>281</v>
      </c>
      <c r="L255" s="74">
        <f t="shared" si="59"/>
        <v>1.7500000000000002E-2</v>
      </c>
      <c r="M255" s="74">
        <f t="shared" ca="1" si="60"/>
        <v>0.23800000000000004</v>
      </c>
      <c r="N255" s="74">
        <f ca="1">VLOOKUP(B255,$C$7:$T253,13,FALSE)</f>
        <v>0.22750000000000004</v>
      </c>
      <c r="O255" s="74">
        <f t="shared" ca="1" si="61"/>
        <v>0.25550000000000006</v>
      </c>
      <c r="P255" s="74">
        <f t="shared" ca="1" si="62"/>
        <v>861.05675146771011</v>
      </c>
      <c r="Q255" s="74">
        <f t="shared" ca="1" si="63"/>
        <v>1.5968750000000004E-2</v>
      </c>
      <c r="R255" s="74">
        <f t="shared" si="64"/>
        <v>6000</v>
      </c>
      <c r="S255" s="74" t="str">
        <f t="shared" ca="1" si="65"/>
        <v>tср&lt;0.4с</v>
      </c>
      <c r="T255" s="74">
        <f t="shared" si="66"/>
        <v>160</v>
      </c>
    </row>
    <row r="256" spans="2:20" x14ac:dyDescent="0.25">
      <c r="B256" s="74" t="str">
        <f t="shared" ca="1" si="56"/>
        <v>ЩР</v>
      </c>
      <c r="C256" s="78" t="str">
        <f>Кабельный_журнал!P222</f>
        <v>R.1.11.2</v>
      </c>
      <c r="D256" s="74" t="str">
        <f t="shared" ca="1" si="57"/>
        <v>ЩР-R.1.11.2</v>
      </c>
      <c r="E256" s="80" t="s">
        <v>280</v>
      </c>
      <c r="F256" s="74">
        <f t="shared" ca="1" si="53"/>
        <v>28</v>
      </c>
      <c r="G256" s="74">
        <f t="shared" si="54"/>
        <v>16</v>
      </c>
      <c r="H256" s="80" t="s">
        <v>273</v>
      </c>
      <c r="I256" s="74">
        <f t="shared" si="55"/>
        <v>2.5</v>
      </c>
      <c r="J256" s="74">
        <f t="shared" si="58"/>
        <v>2.5</v>
      </c>
      <c r="K256" s="80" t="s">
        <v>281</v>
      </c>
      <c r="L256" s="74">
        <f t="shared" si="59"/>
        <v>1.7500000000000002E-2</v>
      </c>
      <c r="M256" s="74">
        <f t="shared" ca="1" si="60"/>
        <v>0.39200000000000007</v>
      </c>
      <c r="N256" s="74">
        <f ca="1">VLOOKUP(B256,$C$7:$T254,13,FALSE)</f>
        <v>0.22750000000000004</v>
      </c>
      <c r="O256" s="74">
        <f t="shared" ca="1" si="61"/>
        <v>0.40950000000000009</v>
      </c>
      <c r="P256" s="74">
        <f t="shared" ca="1" si="62"/>
        <v>537.24053724053715</v>
      </c>
      <c r="Q256" s="74">
        <f t="shared" ca="1" si="63"/>
        <v>2.5593750000000005E-2</v>
      </c>
      <c r="R256" s="74">
        <f t="shared" si="64"/>
        <v>6000</v>
      </c>
      <c r="S256" s="74" t="str">
        <f t="shared" ca="1" si="65"/>
        <v>tср&lt;0.4с</v>
      </c>
      <c r="T256" s="74">
        <f t="shared" si="66"/>
        <v>160</v>
      </c>
    </row>
    <row r="257" spans="2:20" x14ac:dyDescent="0.25">
      <c r="B257" s="74" t="str">
        <f t="shared" ca="1" si="56"/>
        <v>ЩР</v>
      </c>
      <c r="C257" s="78" t="str">
        <f>Кабельный_журнал!P223</f>
        <v>R.1.11.4</v>
      </c>
      <c r="D257" s="74" t="str">
        <f t="shared" ca="1" si="57"/>
        <v>ЩР-R.1.11.4</v>
      </c>
      <c r="E257" s="80" t="s">
        <v>280</v>
      </c>
      <c r="F257" s="74">
        <f t="shared" ca="1" si="53"/>
        <v>29</v>
      </c>
      <c r="G257" s="74">
        <f t="shared" si="54"/>
        <v>16</v>
      </c>
      <c r="H257" s="80" t="s">
        <v>273</v>
      </c>
      <c r="I257" s="74">
        <f t="shared" si="55"/>
        <v>2.5</v>
      </c>
      <c r="J257" s="74">
        <f t="shared" si="58"/>
        <v>2.5</v>
      </c>
      <c r="K257" s="80" t="s">
        <v>281</v>
      </c>
      <c r="L257" s="74">
        <f t="shared" si="59"/>
        <v>1.7500000000000002E-2</v>
      </c>
      <c r="M257" s="74">
        <f t="shared" ca="1" si="60"/>
        <v>0.40600000000000008</v>
      </c>
      <c r="N257" s="74">
        <f ca="1">VLOOKUP(B257,$C$7:$T255,13,FALSE)</f>
        <v>0.22750000000000004</v>
      </c>
      <c r="O257" s="74">
        <f t="shared" ca="1" si="61"/>
        <v>0.4235000000000001</v>
      </c>
      <c r="P257" s="74">
        <f t="shared" ca="1" si="62"/>
        <v>519.48051948051932</v>
      </c>
      <c r="Q257" s="74">
        <f t="shared" ca="1" si="63"/>
        <v>2.6468750000000006E-2</v>
      </c>
      <c r="R257" s="74">
        <f t="shared" si="64"/>
        <v>6000</v>
      </c>
      <c r="S257" s="74" t="str">
        <f t="shared" ca="1" si="65"/>
        <v>tср&lt;0.4с</v>
      </c>
      <c r="T257" s="74">
        <f t="shared" si="66"/>
        <v>160</v>
      </c>
    </row>
    <row r="258" spans="2:20" x14ac:dyDescent="0.25">
      <c r="B258" s="74" t="str">
        <f t="shared" ca="1" si="56"/>
        <v>ЩР</v>
      </c>
      <c r="C258" s="78" t="str">
        <f>Кабельный_журнал!P224</f>
        <v>R.1.17.2</v>
      </c>
      <c r="D258" s="74" t="str">
        <f t="shared" ca="1" si="57"/>
        <v>ЩР-R.1.17.2</v>
      </c>
      <c r="E258" s="80" t="s">
        <v>280</v>
      </c>
      <c r="F258" s="74">
        <f t="shared" ca="1" si="53"/>
        <v>32</v>
      </c>
      <c r="G258" s="74">
        <f t="shared" si="54"/>
        <v>16</v>
      </c>
      <c r="H258" s="80" t="s">
        <v>273</v>
      </c>
      <c r="I258" s="74">
        <f t="shared" si="55"/>
        <v>2.5</v>
      </c>
      <c r="J258" s="74">
        <f t="shared" si="58"/>
        <v>2.5</v>
      </c>
      <c r="K258" s="80" t="s">
        <v>281</v>
      </c>
      <c r="L258" s="74">
        <f t="shared" si="59"/>
        <v>1.7500000000000002E-2</v>
      </c>
      <c r="M258" s="74">
        <f t="shared" ca="1" si="60"/>
        <v>0.44800000000000006</v>
      </c>
      <c r="N258" s="74">
        <f ca="1">VLOOKUP(B258,$C$7:$T256,13,FALSE)</f>
        <v>0.22750000000000004</v>
      </c>
      <c r="O258" s="74">
        <f t="shared" ca="1" si="61"/>
        <v>0.46550000000000008</v>
      </c>
      <c r="P258" s="74">
        <f t="shared" ca="1" si="62"/>
        <v>472.61009667024695</v>
      </c>
      <c r="Q258" s="74">
        <f t="shared" ca="1" si="63"/>
        <v>2.9093750000000005E-2</v>
      </c>
      <c r="R258" s="74">
        <f t="shared" si="64"/>
        <v>6000</v>
      </c>
      <c r="S258" s="74" t="str">
        <f t="shared" ca="1" si="65"/>
        <v>tср&lt;0.4с</v>
      </c>
      <c r="T258" s="74">
        <f t="shared" si="66"/>
        <v>160</v>
      </c>
    </row>
    <row r="259" spans="2:20" x14ac:dyDescent="0.25">
      <c r="B259" s="74" t="str">
        <f t="shared" ca="1" si="56"/>
        <v>ЩР</v>
      </c>
      <c r="C259" s="78" t="str">
        <f>Кабельный_журнал!P225</f>
        <v>R.1.18.2</v>
      </c>
      <c r="D259" s="74" t="str">
        <f t="shared" ca="1" si="57"/>
        <v>ЩР-R.1.18.2</v>
      </c>
      <c r="E259" s="80" t="s">
        <v>280</v>
      </c>
      <c r="F259" s="74">
        <f t="shared" ca="1" si="53"/>
        <v>28</v>
      </c>
      <c r="G259" s="74">
        <f t="shared" si="54"/>
        <v>16</v>
      </c>
      <c r="H259" s="80" t="s">
        <v>273</v>
      </c>
      <c r="I259" s="74">
        <f t="shared" si="55"/>
        <v>2.5</v>
      </c>
      <c r="J259" s="74">
        <f t="shared" si="58"/>
        <v>2.5</v>
      </c>
      <c r="K259" s="80" t="s">
        <v>281</v>
      </c>
      <c r="L259" s="74">
        <f t="shared" si="59"/>
        <v>1.7500000000000002E-2</v>
      </c>
      <c r="M259" s="74">
        <f t="shared" ca="1" si="60"/>
        <v>0.39200000000000007</v>
      </c>
      <c r="N259" s="74">
        <f ca="1">VLOOKUP(B259,$C$7:$T257,13,FALSE)</f>
        <v>0.22750000000000004</v>
      </c>
      <c r="O259" s="74">
        <f t="shared" ca="1" si="61"/>
        <v>0.40950000000000009</v>
      </c>
      <c r="P259" s="74">
        <f t="shared" ca="1" si="62"/>
        <v>537.24053724053715</v>
      </c>
      <c r="Q259" s="74">
        <f t="shared" ca="1" si="63"/>
        <v>2.5593750000000005E-2</v>
      </c>
      <c r="R259" s="74">
        <f t="shared" si="64"/>
        <v>6000</v>
      </c>
      <c r="S259" s="74" t="str">
        <f t="shared" ca="1" si="65"/>
        <v>tср&lt;0.4с</v>
      </c>
      <c r="T259" s="74">
        <f t="shared" si="66"/>
        <v>160</v>
      </c>
    </row>
    <row r="260" spans="2:20" x14ac:dyDescent="0.25">
      <c r="B260" s="74" t="str">
        <f t="shared" ca="1" si="56"/>
        <v>ЩР</v>
      </c>
      <c r="C260" s="78" t="str">
        <f>Кабельный_журнал!P226</f>
        <v>ТП.1.11.1</v>
      </c>
      <c r="D260" s="74" t="str">
        <f t="shared" ca="1" si="57"/>
        <v>ЩР-ТП.1.11.1</v>
      </c>
      <c r="E260" s="80" t="s">
        <v>280</v>
      </c>
      <c r="F260" s="74">
        <f t="shared" ca="1" si="53"/>
        <v>22</v>
      </c>
      <c r="G260" s="74">
        <f t="shared" si="54"/>
        <v>16</v>
      </c>
      <c r="H260" s="80" t="s">
        <v>273</v>
      </c>
      <c r="I260" s="74">
        <f t="shared" si="55"/>
        <v>2.5</v>
      </c>
      <c r="J260" s="74">
        <f t="shared" si="58"/>
        <v>2.5</v>
      </c>
      <c r="K260" s="80" t="s">
        <v>281</v>
      </c>
      <c r="L260" s="74">
        <f t="shared" si="59"/>
        <v>1.7500000000000002E-2</v>
      </c>
      <c r="M260" s="74">
        <f t="shared" ca="1" si="60"/>
        <v>0.30800000000000005</v>
      </c>
      <c r="N260" s="74">
        <f ca="1">VLOOKUP(B260,$C$7:$T258,13,FALSE)</f>
        <v>0.22750000000000004</v>
      </c>
      <c r="O260" s="74">
        <f t="shared" ca="1" si="61"/>
        <v>0.32550000000000007</v>
      </c>
      <c r="P260" s="74">
        <f t="shared" ca="1" si="62"/>
        <v>675.88325652841763</v>
      </c>
      <c r="Q260" s="74">
        <f t="shared" ca="1" si="63"/>
        <v>2.0343750000000004E-2</v>
      </c>
      <c r="R260" s="74">
        <f t="shared" si="64"/>
        <v>6000</v>
      </c>
      <c r="S260" s="74" t="str">
        <f t="shared" ca="1" si="65"/>
        <v>tср&lt;0.4с</v>
      </c>
      <c r="T260" s="74">
        <f t="shared" si="66"/>
        <v>160</v>
      </c>
    </row>
    <row r="261" spans="2:20" x14ac:dyDescent="0.25">
      <c r="B261" s="74" t="str">
        <f t="shared" ca="1" si="56"/>
        <v>ЩР</v>
      </c>
      <c r="C261" s="78" t="str">
        <f>Кабельный_журнал!P227</f>
        <v>КУП.1.03.1</v>
      </c>
      <c r="D261" s="74" t="str">
        <f t="shared" ca="1" si="57"/>
        <v>ЩР-КУП.1.03.1</v>
      </c>
      <c r="E261" s="80" t="s">
        <v>280</v>
      </c>
      <c r="F261" s="74">
        <f t="shared" ca="1" si="53"/>
        <v>10</v>
      </c>
      <c r="G261" s="74">
        <f t="shared" si="54"/>
        <v>10</v>
      </c>
      <c r="H261" s="80" t="s">
        <v>273</v>
      </c>
      <c r="I261" s="74">
        <f t="shared" si="55"/>
        <v>6</v>
      </c>
      <c r="J261" s="74">
        <f t="shared" si="58"/>
        <v>6</v>
      </c>
      <c r="K261" s="80" t="s">
        <v>281</v>
      </c>
      <c r="L261" s="74">
        <f t="shared" si="59"/>
        <v>1.7500000000000002E-2</v>
      </c>
      <c r="M261" s="74">
        <f t="shared" ca="1" si="60"/>
        <v>5.8333333333333334E-2</v>
      </c>
      <c r="N261" s="74">
        <f ca="1">VLOOKUP(B261,$C$7:$T259,13,FALSE)</f>
        <v>0.22750000000000004</v>
      </c>
      <c r="O261" s="74">
        <f t="shared" ca="1" si="61"/>
        <v>7.5833333333333336E-2</v>
      </c>
      <c r="P261" s="74">
        <f t="shared" ca="1" si="62"/>
        <v>2901.098901098901</v>
      </c>
      <c r="Q261" s="74">
        <f t="shared" ca="1" si="63"/>
        <v>7.5833333333333334E-3</v>
      </c>
      <c r="R261" s="74">
        <f t="shared" si="64"/>
        <v>6000</v>
      </c>
      <c r="S261" s="74" t="str">
        <f t="shared" ca="1" si="65"/>
        <v>tср&lt;0.4с</v>
      </c>
      <c r="T261" s="74">
        <f t="shared" si="66"/>
        <v>100</v>
      </c>
    </row>
    <row r="262" spans="2:20" x14ac:dyDescent="0.25">
      <c r="B262" s="74" t="str">
        <f t="shared" ca="1" si="56"/>
        <v>ЩР</v>
      </c>
      <c r="C262" s="78" t="str">
        <f>Кабельный_журнал!P228</f>
        <v>PE.1.03.1</v>
      </c>
      <c r="D262" s="74" t="str">
        <f t="shared" ca="1" si="57"/>
        <v>ЩР-PE.1.03.1</v>
      </c>
      <c r="E262" s="80" t="s">
        <v>280</v>
      </c>
      <c r="F262" s="74">
        <f t="shared" ca="1" si="53"/>
        <v>4</v>
      </c>
      <c r="G262" s="74">
        <f t="shared" si="54"/>
        <v>10</v>
      </c>
      <c r="H262" s="80" t="s">
        <v>273</v>
      </c>
      <c r="I262" s="74">
        <f t="shared" si="55"/>
        <v>2.5</v>
      </c>
      <c r="J262" s="74">
        <f t="shared" si="58"/>
        <v>2.5</v>
      </c>
      <c r="K262" s="80" t="s">
        <v>281</v>
      </c>
      <c r="L262" s="74">
        <f t="shared" si="59"/>
        <v>1.7500000000000002E-2</v>
      </c>
      <c r="M262" s="74">
        <f t="shared" ca="1" si="60"/>
        <v>5.6000000000000008E-2</v>
      </c>
      <c r="N262" s="74">
        <f ca="1">VLOOKUP(B262,$C$7:$T260,13,FALSE)</f>
        <v>0.22750000000000004</v>
      </c>
      <c r="O262" s="74">
        <f t="shared" ca="1" si="61"/>
        <v>7.350000000000001E-2</v>
      </c>
      <c r="P262" s="74">
        <f t="shared" ca="1" si="62"/>
        <v>2993.1972789115644</v>
      </c>
      <c r="Q262" s="74">
        <f t="shared" ca="1" si="63"/>
        <v>7.3500000000000006E-3</v>
      </c>
      <c r="R262" s="74">
        <f t="shared" si="64"/>
        <v>6000</v>
      </c>
      <c r="S262" s="74" t="str">
        <f t="shared" ca="1" si="65"/>
        <v>tср&lt;0.4с</v>
      </c>
      <c r="T262" s="74">
        <f t="shared" si="66"/>
        <v>100</v>
      </c>
    </row>
    <row r="263" spans="2:20" x14ac:dyDescent="0.25">
      <c r="B263" s="74" t="str">
        <f t="shared" ca="1" si="56"/>
        <v>ЩР</v>
      </c>
      <c r="C263" s="78" t="str">
        <f>Кабельный_журнал!P229</f>
        <v>PE.1.03.2</v>
      </c>
      <c r="D263" s="74" t="str">
        <f t="shared" ca="1" si="57"/>
        <v>ЩР-PE.1.03.2</v>
      </c>
      <c r="E263" s="80" t="s">
        <v>280</v>
      </c>
      <c r="F263" s="74">
        <f t="shared" ca="1" si="53"/>
        <v>4</v>
      </c>
      <c r="G263" s="74">
        <f t="shared" si="54"/>
        <v>10</v>
      </c>
      <c r="H263" s="80" t="s">
        <v>273</v>
      </c>
      <c r="I263" s="74">
        <f t="shared" si="55"/>
        <v>2.5</v>
      </c>
      <c r="J263" s="74">
        <f t="shared" si="58"/>
        <v>2.5</v>
      </c>
      <c r="K263" s="80" t="s">
        <v>281</v>
      </c>
      <c r="L263" s="74">
        <f t="shared" si="59"/>
        <v>1.7500000000000002E-2</v>
      </c>
      <c r="M263" s="74">
        <f t="shared" ca="1" si="60"/>
        <v>5.6000000000000008E-2</v>
      </c>
      <c r="N263" s="74">
        <f ca="1">VLOOKUP(B263,$C$7:$T261,13,FALSE)</f>
        <v>0.22750000000000004</v>
      </c>
      <c r="O263" s="74">
        <f t="shared" ca="1" si="61"/>
        <v>7.350000000000001E-2</v>
      </c>
      <c r="P263" s="74">
        <f t="shared" ca="1" si="62"/>
        <v>2993.1972789115644</v>
      </c>
      <c r="Q263" s="74">
        <f t="shared" ca="1" si="63"/>
        <v>7.3500000000000006E-3</v>
      </c>
      <c r="R263" s="74">
        <f t="shared" si="64"/>
        <v>6000</v>
      </c>
      <c r="S263" s="74" t="str">
        <f t="shared" ca="1" si="65"/>
        <v>tср&lt;0.4с</v>
      </c>
      <c r="T263" s="74">
        <f t="shared" si="66"/>
        <v>100</v>
      </c>
    </row>
    <row r="264" spans="2:20" x14ac:dyDescent="0.25">
      <c r="B264" s="74" t="str">
        <f t="shared" ca="1" si="56"/>
        <v>ЩР</v>
      </c>
      <c r="C264" s="78" t="str">
        <f>Кабельный_журнал!P230</f>
        <v>PE.1.03.3</v>
      </c>
      <c r="D264" s="74" t="str">
        <f t="shared" ca="1" si="57"/>
        <v>ЩР-PE.1.03.3</v>
      </c>
      <c r="E264" s="80" t="s">
        <v>280</v>
      </c>
      <c r="F264" s="74">
        <f t="shared" ca="1" si="53"/>
        <v>4</v>
      </c>
      <c r="G264" s="74">
        <f t="shared" si="54"/>
        <v>10</v>
      </c>
      <c r="H264" s="80" t="s">
        <v>273</v>
      </c>
      <c r="I264" s="74">
        <f t="shared" si="55"/>
        <v>2.5</v>
      </c>
      <c r="J264" s="74">
        <f t="shared" si="58"/>
        <v>2.5</v>
      </c>
      <c r="K264" s="80" t="s">
        <v>281</v>
      </c>
      <c r="L264" s="74">
        <f t="shared" si="59"/>
        <v>1.7500000000000002E-2</v>
      </c>
      <c r="M264" s="74">
        <f t="shared" ca="1" si="60"/>
        <v>5.6000000000000008E-2</v>
      </c>
      <c r="N264" s="74">
        <f ca="1">VLOOKUP(B264,$C$7:$T262,13,FALSE)</f>
        <v>0.22750000000000004</v>
      </c>
      <c r="O264" s="74">
        <f t="shared" ca="1" si="61"/>
        <v>7.350000000000001E-2</v>
      </c>
      <c r="P264" s="74">
        <f t="shared" ca="1" si="62"/>
        <v>2993.1972789115644</v>
      </c>
      <c r="Q264" s="74">
        <f t="shared" ca="1" si="63"/>
        <v>7.3500000000000006E-3</v>
      </c>
      <c r="R264" s="74">
        <f t="shared" si="64"/>
        <v>6000</v>
      </c>
      <c r="S264" s="74" t="str">
        <f t="shared" ca="1" si="65"/>
        <v>tср&lt;0.4с</v>
      </c>
      <c r="T264" s="74">
        <f t="shared" si="66"/>
        <v>100</v>
      </c>
    </row>
    <row r="265" spans="2:20" x14ac:dyDescent="0.25">
      <c r="B265" s="74" t="str">
        <f t="shared" ca="1" si="56"/>
        <v>ЩР</v>
      </c>
      <c r="C265" s="78" t="str">
        <f>Кабельный_журнал!P231</f>
        <v>PE.1.03.4</v>
      </c>
      <c r="D265" s="74" t="str">
        <f t="shared" ca="1" si="57"/>
        <v>ЩР-PE.1.03.4</v>
      </c>
      <c r="E265" s="80" t="s">
        <v>280</v>
      </c>
      <c r="F265" s="74">
        <f t="shared" ca="1" si="53"/>
        <v>4</v>
      </c>
      <c r="G265" s="74">
        <f t="shared" si="54"/>
        <v>10</v>
      </c>
      <c r="H265" s="80" t="s">
        <v>273</v>
      </c>
      <c r="I265" s="74">
        <f t="shared" si="55"/>
        <v>2.5</v>
      </c>
      <c r="J265" s="74">
        <f t="shared" si="58"/>
        <v>2.5</v>
      </c>
      <c r="K265" s="80" t="s">
        <v>281</v>
      </c>
      <c r="L265" s="74">
        <f t="shared" si="59"/>
        <v>1.7500000000000002E-2</v>
      </c>
      <c r="M265" s="74">
        <f t="shared" ca="1" si="60"/>
        <v>5.6000000000000008E-2</v>
      </c>
      <c r="N265" s="74">
        <f ca="1">VLOOKUP(B265,$C$7:$T263,13,FALSE)</f>
        <v>0.22750000000000004</v>
      </c>
      <c r="O265" s="74">
        <f t="shared" ca="1" si="61"/>
        <v>7.350000000000001E-2</v>
      </c>
      <c r="P265" s="74">
        <f t="shared" ca="1" si="62"/>
        <v>2993.1972789115644</v>
      </c>
      <c r="Q265" s="74">
        <f t="shared" ca="1" si="63"/>
        <v>7.3500000000000006E-3</v>
      </c>
      <c r="R265" s="74">
        <f t="shared" si="64"/>
        <v>6000</v>
      </c>
      <c r="S265" s="74" t="str">
        <f t="shared" ca="1" si="65"/>
        <v>tср&lt;0.4с</v>
      </c>
      <c r="T265" s="74">
        <f t="shared" si="66"/>
        <v>100</v>
      </c>
    </row>
    <row r="266" spans="2:20" x14ac:dyDescent="0.25">
      <c r="B266" s="74" t="str">
        <f t="shared" ca="1" si="56"/>
        <v>ЩР</v>
      </c>
      <c r="C266" s="78" t="str">
        <f>Кабельный_журнал!P232</f>
        <v>КУП.1.04.1</v>
      </c>
      <c r="D266" s="74" t="str">
        <f t="shared" ca="1" si="57"/>
        <v>ЩР-КУП.1.04.1</v>
      </c>
      <c r="E266" s="80" t="s">
        <v>280</v>
      </c>
      <c r="F266" s="74">
        <f t="shared" ca="1" si="53"/>
        <v>18</v>
      </c>
      <c r="G266" s="74">
        <f t="shared" si="54"/>
        <v>10</v>
      </c>
      <c r="H266" s="80" t="s">
        <v>273</v>
      </c>
      <c r="I266" s="74">
        <f t="shared" si="55"/>
        <v>6</v>
      </c>
      <c r="J266" s="74">
        <f t="shared" si="58"/>
        <v>6</v>
      </c>
      <c r="K266" s="80" t="s">
        <v>281</v>
      </c>
      <c r="L266" s="74">
        <f t="shared" si="59"/>
        <v>1.7500000000000002E-2</v>
      </c>
      <c r="M266" s="74">
        <f t="shared" ca="1" si="60"/>
        <v>0.10500000000000001</v>
      </c>
      <c r="N266" s="74">
        <f ca="1">VLOOKUP(B266,$C$7:$T264,13,FALSE)</f>
        <v>0.22750000000000004</v>
      </c>
      <c r="O266" s="74">
        <f t="shared" ca="1" si="61"/>
        <v>0.12250000000000001</v>
      </c>
      <c r="P266" s="74">
        <f t="shared" ca="1" si="62"/>
        <v>1795.9183673469386</v>
      </c>
      <c r="Q266" s="74">
        <f t="shared" ca="1" si="63"/>
        <v>1.225E-2</v>
      </c>
      <c r="R266" s="74">
        <f t="shared" si="64"/>
        <v>6000</v>
      </c>
      <c r="S266" s="74" t="str">
        <f t="shared" ca="1" si="65"/>
        <v>tср&lt;0.4с</v>
      </c>
      <c r="T266" s="74">
        <f t="shared" si="66"/>
        <v>100</v>
      </c>
    </row>
    <row r="267" spans="2:20" x14ac:dyDescent="0.25">
      <c r="B267" s="74" t="str">
        <f t="shared" ca="1" si="56"/>
        <v>ЩР</v>
      </c>
      <c r="C267" s="78" t="str">
        <f>Кабельный_журнал!P233</f>
        <v>PE.1.04.1</v>
      </c>
      <c r="D267" s="74" t="str">
        <f t="shared" ca="1" si="57"/>
        <v>ЩР-PE.1.04.1</v>
      </c>
      <c r="E267" s="80" t="s">
        <v>280</v>
      </c>
      <c r="F267" s="74">
        <f t="shared" ca="1" si="53"/>
        <v>4</v>
      </c>
      <c r="G267" s="74">
        <f t="shared" si="54"/>
        <v>10</v>
      </c>
      <c r="H267" s="80" t="s">
        <v>273</v>
      </c>
      <c r="I267" s="74">
        <f t="shared" si="55"/>
        <v>2.5</v>
      </c>
      <c r="J267" s="74">
        <f t="shared" si="58"/>
        <v>2.5</v>
      </c>
      <c r="K267" s="80" t="s">
        <v>281</v>
      </c>
      <c r="L267" s="74">
        <f t="shared" si="59"/>
        <v>1.7500000000000002E-2</v>
      </c>
      <c r="M267" s="74">
        <f t="shared" ca="1" si="60"/>
        <v>5.6000000000000008E-2</v>
      </c>
      <c r="N267" s="74">
        <f ca="1">VLOOKUP(B267,$C$7:$T265,13,FALSE)</f>
        <v>0.22750000000000004</v>
      </c>
      <c r="O267" s="74">
        <f t="shared" ca="1" si="61"/>
        <v>7.350000000000001E-2</v>
      </c>
      <c r="P267" s="74">
        <f t="shared" ca="1" si="62"/>
        <v>2993.1972789115644</v>
      </c>
      <c r="Q267" s="74">
        <f t="shared" ca="1" si="63"/>
        <v>7.3500000000000006E-3</v>
      </c>
      <c r="R267" s="74">
        <f t="shared" si="64"/>
        <v>6000</v>
      </c>
      <c r="S267" s="74" t="str">
        <f t="shared" ca="1" si="65"/>
        <v>tср&lt;0.4с</v>
      </c>
      <c r="T267" s="74">
        <f t="shared" si="66"/>
        <v>100</v>
      </c>
    </row>
    <row r="268" spans="2:20" x14ac:dyDescent="0.25">
      <c r="B268" s="74" t="str">
        <f t="shared" ca="1" si="56"/>
        <v>ЩР</v>
      </c>
      <c r="C268" s="78" t="str">
        <f>Кабельный_журнал!P234</f>
        <v>КУП.1.05.1</v>
      </c>
      <c r="D268" s="74" t="str">
        <f t="shared" ca="1" si="57"/>
        <v>ЩР-КУП.1.05.1</v>
      </c>
      <c r="E268" s="80" t="s">
        <v>280</v>
      </c>
      <c r="F268" s="74">
        <f t="shared" ca="1" si="53"/>
        <v>14</v>
      </c>
      <c r="G268" s="74">
        <f t="shared" si="54"/>
        <v>10</v>
      </c>
      <c r="H268" s="80" t="s">
        <v>273</v>
      </c>
      <c r="I268" s="74">
        <f t="shared" si="55"/>
        <v>2.5</v>
      </c>
      <c r="J268" s="74">
        <f t="shared" si="58"/>
        <v>2.5</v>
      </c>
      <c r="K268" s="80" t="s">
        <v>281</v>
      </c>
      <c r="L268" s="74">
        <f t="shared" si="59"/>
        <v>1.7500000000000002E-2</v>
      </c>
      <c r="M268" s="74">
        <f t="shared" ca="1" si="60"/>
        <v>0.19600000000000004</v>
      </c>
      <c r="N268" s="74">
        <f ca="1">VLOOKUP(B268,$C$7:$T266,13,FALSE)</f>
        <v>0.22750000000000004</v>
      </c>
      <c r="O268" s="74">
        <f t="shared" ca="1" si="61"/>
        <v>0.21350000000000002</v>
      </c>
      <c r="P268" s="74">
        <f t="shared" ca="1" si="62"/>
        <v>1030.4449648711943</v>
      </c>
      <c r="Q268" s="74">
        <f t="shared" ca="1" si="63"/>
        <v>2.1350000000000001E-2</v>
      </c>
      <c r="R268" s="74">
        <f t="shared" si="64"/>
        <v>6000</v>
      </c>
      <c r="S268" s="74" t="str">
        <f t="shared" ca="1" si="65"/>
        <v>tср&lt;0.4с</v>
      </c>
      <c r="T268" s="74">
        <f t="shared" si="66"/>
        <v>100</v>
      </c>
    </row>
    <row r="269" spans="2:20" x14ac:dyDescent="0.25">
      <c r="B269" s="74" t="str">
        <f t="shared" ca="1" si="56"/>
        <v>ЩР</v>
      </c>
      <c r="C269" s="78" t="str">
        <f>Кабельный_журнал!P235</f>
        <v>PE.1.05.1</v>
      </c>
      <c r="D269" s="74" t="str">
        <f t="shared" ca="1" si="57"/>
        <v>ЩР-PE.1.05.1</v>
      </c>
      <c r="E269" s="80" t="s">
        <v>280</v>
      </c>
      <c r="F269" s="74">
        <f t="shared" ca="1" si="53"/>
        <v>5</v>
      </c>
      <c r="G269" s="74">
        <f t="shared" si="54"/>
        <v>10</v>
      </c>
      <c r="H269" s="80" t="s">
        <v>273</v>
      </c>
      <c r="I269" s="74">
        <f t="shared" si="55"/>
        <v>2.5</v>
      </c>
      <c r="J269" s="74">
        <f t="shared" si="58"/>
        <v>2.5</v>
      </c>
      <c r="K269" s="80" t="s">
        <v>281</v>
      </c>
      <c r="L269" s="74">
        <f t="shared" si="59"/>
        <v>1.7500000000000002E-2</v>
      </c>
      <c r="M269" s="74">
        <f t="shared" ca="1" si="60"/>
        <v>7.0000000000000007E-2</v>
      </c>
      <c r="N269" s="74">
        <f ca="1">VLOOKUP(B269,$C$7:$T267,13,FALSE)</f>
        <v>0.22750000000000004</v>
      </c>
      <c r="O269" s="74">
        <f t="shared" ca="1" si="61"/>
        <v>8.7500000000000008E-2</v>
      </c>
      <c r="P269" s="74">
        <f t="shared" ca="1" si="62"/>
        <v>2514.2857142857142</v>
      </c>
      <c r="Q269" s="74">
        <f t="shared" ca="1" si="63"/>
        <v>8.7500000000000008E-3</v>
      </c>
      <c r="R269" s="74">
        <f t="shared" si="64"/>
        <v>6000</v>
      </c>
      <c r="S269" s="74" t="str">
        <f t="shared" ca="1" si="65"/>
        <v>tср&lt;0.4с</v>
      </c>
      <c r="T269" s="74">
        <f t="shared" si="66"/>
        <v>100</v>
      </c>
    </row>
    <row r="270" spans="2:20" x14ac:dyDescent="0.25">
      <c r="B270" s="74" t="str">
        <f t="shared" ca="1" si="56"/>
        <v>ЩР</v>
      </c>
      <c r="C270" s="78" t="str">
        <f>Кабельный_журнал!P236</f>
        <v>PE.1.05.2</v>
      </c>
      <c r="D270" s="74" t="str">
        <f t="shared" ca="1" si="57"/>
        <v>ЩР-PE.1.05.2</v>
      </c>
      <c r="E270" s="80" t="s">
        <v>280</v>
      </c>
      <c r="F270" s="74">
        <f t="shared" ca="1" si="53"/>
        <v>3</v>
      </c>
      <c r="G270" s="74">
        <f t="shared" si="54"/>
        <v>10</v>
      </c>
      <c r="H270" s="80" t="s">
        <v>273</v>
      </c>
      <c r="I270" s="74">
        <f t="shared" si="55"/>
        <v>2.5</v>
      </c>
      <c r="J270" s="74">
        <f t="shared" si="58"/>
        <v>2.5</v>
      </c>
      <c r="K270" s="80" t="s">
        <v>281</v>
      </c>
      <c r="L270" s="74">
        <f t="shared" si="59"/>
        <v>1.7500000000000002E-2</v>
      </c>
      <c r="M270" s="74">
        <f t="shared" ca="1" si="60"/>
        <v>4.200000000000001E-2</v>
      </c>
      <c r="N270" s="74">
        <f ca="1">VLOOKUP(B270,$C$7:$T268,13,FALSE)</f>
        <v>0.22750000000000004</v>
      </c>
      <c r="O270" s="74">
        <f t="shared" ca="1" si="61"/>
        <v>5.9500000000000011E-2</v>
      </c>
      <c r="P270" s="74">
        <f t="shared" ca="1" si="62"/>
        <v>3697.478991596638</v>
      </c>
      <c r="Q270" s="74">
        <f t="shared" ca="1" si="63"/>
        <v>5.9500000000000013E-3</v>
      </c>
      <c r="R270" s="74">
        <f t="shared" si="64"/>
        <v>6000</v>
      </c>
      <c r="S270" s="74" t="str">
        <f t="shared" ca="1" si="65"/>
        <v>tср&lt;0.4с</v>
      </c>
      <c r="T270" s="74">
        <f t="shared" si="66"/>
        <v>100</v>
      </c>
    </row>
    <row r="271" spans="2:20" x14ac:dyDescent="0.25">
      <c r="B271" s="74" t="str">
        <f t="shared" ca="1" si="56"/>
        <v>ЩР</v>
      </c>
      <c r="C271" s="78" t="str">
        <f>Кабельный_журнал!P237</f>
        <v>КУП.1.11.1</v>
      </c>
      <c r="D271" s="74" t="str">
        <f t="shared" ca="1" si="57"/>
        <v>ЩР-КУП.1.11.1</v>
      </c>
      <c r="E271" s="80" t="s">
        <v>280</v>
      </c>
      <c r="F271" s="74">
        <f t="shared" ca="1" si="53"/>
        <v>25</v>
      </c>
      <c r="G271" s="74">
        <f t="shared" si="54"/>
        <v>10</v>
      </c>
      <c r="H271" s="80" t="s">
        <v>273</v>
      </c>
      <c r="I271" s="74">
        <f t="shared" si="55"/>
        <v>6</v>
      </c>
      <c r="J271" s="74">
        <f t="shared" si="58"/>
        <v>6</v>
      </c>
      <c r="K271" s="80" t="s">
        <v>281</v>
      </c>
      <c r="L271" s="74">
        <f t="shared" si="59"/>
        <v>1.7500000000000002E-2</v>
      </c>
      <c r="M271" s="74">
        <f t="shared" ca="1" si="60"/>
        <v>0.14583333333333334</v>
      </c>
      <c r="N271" s="74">
        <f ca="1">VLOOKUP(B271,$C$7:$T269,13,FALSE)</f>
        <v>0.22750000000000004</v>
      </c>
      <c r="O271" s="74">
        <f t="shared" ca="1" si="61"/>
        <v>0.16333333333333333</v>
      </c>
      <c r="P271" s="74">
        <f t="shared" ca="1" si="62"/>
        <v>1346.9387755102041</v>
      </c>
      <c r="Q271" s="74">
        <f t="shared" ca="1" si="63"/>
        <v>1.6333333333333332E-2</v>
      </c>
      <c r="R271" s="74">
        <f t="shared" si="64"/>
        <v>6000</v>
      </c>
      <c r="S271" s="74" t="str">
        <f t="shared" ca="1" si="65"/>
        <v>tср&lt;0.4с</v>
      </c>
      <c r="T271" s="74">
        <f t="shared" si="66"/>
        <v>100</v>
      </c>
    </row>
    <row r="272" spans="2:20" x14ac:dyDescent="0.25">
      <c r="B272" s="74" t="str">
        <f t="shared" ca="1" si="56"/>
        <v>ЩР</v>
      </c>
      <c r="C272" s="78" t="str">
        <f>Кабельный_журнал!P238</f>
        <v>PE.1.11.1</v>
      </c>
      <c r="D272" s="74" t="str">
        <f t="shared" ca="1" si="57"/>
        <v>ЩР-PE.1.11.1</v>
      </c>
      <c r="E272" s="80" t="s">
        <v>280</v>
      </c>
      <c r="F272" s="74">
        <f t="shared" ca="1" si="53"/>
        <v>5</v>
      </c>
      <c r="G272" s="74">
        <f t="shared" si="54"/>
        <v>10</v>
      </c>
      <c r="H272" s="80" t="s">
        <v>273</v>
      </c>
      <c r="I272" s="74">
        <f t="shared" si="55"/>
        <v>2.5</v>
      </c>
      <c r="J272" s="74">
        <f t="shared" si="58"/>
        <v>2.5</v>
      </c>
      <c r="K272" s="80" t="s">
        <v>281</v>
      </c>
      <c r="L272" s="74">
        <f t="shared" si="59"/>
        <v>1.7500000000000002E-2</v>
      </c>
      <c r="M272" s="74">
        <f t="shared" ca="1" si="60"/>
        <v>7.0000000000000007E-2</v>
      </c>
      <c r="N272" s="74">
        <f ca="1">VLOOKUP(B272,$C$7:$T270,13,FALSE)</f>
        <v>0.22750000000000004</v>
      </c>
      <c r="O272" s="74">
        <f t="shared" ca="1" si="61"/>
        <v>8.7500000000000008E-2</v>
      </c>
      <c r="P272" s="74">
        <f t="shared" ca="1" si="62"/>
        <v>2514.2857142857142</v>
      </c>
      <c r="Q272" s="74">
        <f t="shared" ca="1" si="63"/>
        <v>8.7500000000000008E-3</v>
      </c>
      <c r="R272" s="74">
        <f t="shared" si="64"/>
        <v>6000</v>
      </c>
      <c r="S272" s="74" t="str">
        <f t="shared" ca="1" si="65"/>
        <v>tср&lt;0.4с</v>
      </c>
      <c r="T272" s="74">
        <f t="shared" si="66"/>
        <v>100</v>
      </c>
    </row>
    <row r="273" spans="2:20" x14ac:dyDescent="0.25">
      <c r="B273" s="74" t="str">
        <f t="shared" ca="1" si="56"/>
        <v>ЩР</v>
      </c>
      <c r="C273" s="78" t="str">
        <f>Кабельный_журнал!P239</f>
        <v>PE.1.11.2</v>
      </c>
      <c r="D273" s="74" t="str">
        <f t="shared" ca="1" si="57"/>
        <v>ЩР-PE.1.11.2</v>
      </c>
      <c r="E273" s="80" t="s">
        <v>280</v>
      </c>
      <c r="F273" s="74">
        <f t="shared" ca="1" si="53"/>
        <v>5</v>
      </c>
      <c r="G273" s="74">
        <f t="shared" si="54"/>
        <v>10</v>
      </c>
      <c r="H273" s="80" t="s">
        <v>273</v>
      </c>
      <c r="I273" s="74">
        <f t="shared" si="55"/>
        <v>2.5</v>
      </c>
      <c r="J273" s="74">
        <f t="shared" si="58"/>
        <v>2.5</v>
      </c>
      <c r="K273" s="80" t="s">
        <v>281</v>
      </c>
      <c r="L273" s="74">
        <f t="shared" si="59"/>
        <v>1.7500000000000002E-2</v>
      </c>
      <c r="M273" s="74">
        <f t="shared" ca="1" si="60"/>
        <v>7.0000000000000007E-2</v>
      </c>
      <c r="N273" s="74">
        <f ca="1">VLOOKUP(B273,$C$7:$T271,13,FALSE)</f>
        <v>0.22750000000000004</v>
      </c>
      <c r="O273" s="74">
        <f t="shared" ca="1" si="61"/>
        <v>8.7500000000000008E-2</v>
      </c>
      <c r="P273" s="74">
        <f t="shared" ca="1" si="62"/>
        <v>2514.2857142857142</v>
      </c>
      <c r="Q273" s="74">
        <f t="shared" ca="1" si="63"/>
        <v>8.7500000000000008E-3</v>
      </c>
      <c r="R273" s="74">
        <f t="shared" si="64"/>
        <v>6000</v>
      </c>
      <c r="S273" s="74" t="str">
        <f t="shared" ca="1" si="65"/>
        <v>tср&lt;0.4с</v>
      </c>
      <c r="T273" s="74">
        <f t="shared" si="66"/>
        <v>100</v>
      </c>
    </row>
    <row r="274" spans="2:20" x14ac:dyDescent="0.25">
      <c r="B274" s="74" t="str">
        <f t="shared" ca="1" si="56"/>
        <v>ЩР</v>
      </c>
      <c r="C274" s="78" t="str">
        <f>Кабельный_журнал!P240</f>
        <v>PE.1.11.3</v>
      </c>
      <c r="D274" s="74" t="str">
        <f t="shared" ca="1" si="57"/>
        <v>ЩР-PE.1.11.3</v>
      </c>
      <c r="E274" s="80" t="s">
        <v>280</v>
      </c>
      <c r="F274" s="74">
        <f t="shared" ca="1" si="53"/>
        <v>4</v>
      </c>
      <c r="G274" s="74">
        <f t="shared" si="54"/>
        <v>10</v>
      </c>
      <c r="H274" s="80" t="s">
        <v>273</v>
      </c>
      <c r="I274" s="74">
        <f t="shared" si="55"/>
        <v>2.5</v>
      </c>
      <c r="J274" s="74">
        <f t="shared" si="58"/>
        <v>2.5</v>
      </c>
      <c r="K274" s="80" t="s">
        <v>281</v>
      </c>
      <c r="L274" s="74">
        <f t="shared" si="59"/>
        <v>1.7500000000000002E-2</v>
      </c>
      <c r="M274" s="74">
        <f t="shared" ca="1" si="60"/>
        <v>5.6000000000000008E-2</v>
      </c>
      <c r="N274" s="74">
        <f ca="1">VLOOKUP(B274,$C$7:$T272,13,FALSE)</f>
        <v>0.22750000000000004</v>
      </c>
      <c r="O274" s="74">
        <f t="shared" ca="1" si="61"/>
        <v>7.350000000000001E-2</v>
      </c>
      <c r="P274" s="74">
        <f t="shared" ca="1" si="62"/>
        <v>2993.1972789115644</v>
      </c>
      <c r="Q274" s="74">
        <f t="shared" ca="1" si="63"/>
        <v>7.3500000000000006E-3</v>
      </c>
      <c r="R274" s="74">
        <f t="shared" si="64"/>
        <v>6000</v>
      </c>
      <c r="S274" s="74" t="str">
        <f t="shared" ca="1" si="65"/>
        <v>tср&lt;0.4с</v>
      </c>
      <c r="T274" s="74">
        <f t="shared" si="66"/>
        <v>100</v>
      </c>
    </row>
    <row r="275" spans="2:20" x14ac:dyDescent="0.25">
      <c r="B275" s="74" t="str">
        <f t="shared" ca="1" si="56"/>
        <v>ЩР</v>
      </c>
      <c r="C275" s="78" t="str">
        <f>Кабельный_журнал!P241</f>
        <v>PE.1.11.4</v>
      </c>
      <c r="D275" s="74" t="str">
        <f t="shared" ca="1" si="57"/>
        <v>ЩР-PE.1.11.4</v>
      </c>
      <c r="E275" s="80" t="s">
        <v>280</v>
      </c>
      <c r="F275" s="74">
        <f t="shared" ca="1" si="53"/>
        <v>5</v>
      </c>
      <c r="G275" s="74">
        <f t="shared" si="54"/>
        <v>10</v>
      </c>
      <c r="H275" s="80" t="s">
        <v>273</v>
      </c>
      <c r="I275" s="74">
        <f t="shared" si="55"/>
        <v>2.5</v>
      </c>
      <c r="J275" s="74">
        <f t="shared" si="58"/>
        <v>2.5</v>
      </c>
      <c r="K275" s="80" t="s">
        <v>281</v>
      </c>
      <c r="L275" s="74">
        <f t="shared" si="59"/>
        <v>1.7500000000000002E-2</v>
      </c>
      <c r="M275" s="74">
        <f t="shared" ca="1" si="60"/>
        <v>7.0000000000000007E-2</v>
      </c>
      <c r="N275" s="74">
        <f ca="1">VLOOKUP(B275,$C$7:$T273,13,FALSE)</f>
        <v>0.22750000000000004</v>
      </c>
      <c r="O275" s="74">
        <f t="shared" ca="1" si="61"/>
        <v>8.7500000000000008E-2</v>
      </c>
      <c r="P275" s="74">
        <f t="shared" ca="1" si="62"/>
        <v>2514.2857142857142</v>
      </c>
      <c r="Q275" s="74">
        <f t="shared" ca="1" si="63"/>
        <v>8.7500000000000008E-3</v>
      </c>
      <c r="R275" s="74">
        <f t="shared" si="64"/>
        <v>6000</v>
      </c>
      <c r="S275" s="74" t="str">
        <f t="shared" ca="1" si="65"/>
        <v>tср&lt;0.4с</v>
      </c>
      <c r="T275" s="74">
        <f t="shared" si="66"/>
        <v>100</v>
      </c>
    </row>
    <row r="276" spans="2:20" x14ac:dyDescent="0.25">
      <c r="B276" s="74" t="str">
        <f t="shared" ca="1" si="56"/>
        <v>ЩР</v>
      </c>
      <c r="C276" s="78" t="str">
        <f>Кабельный_журнал!P242</f>
        <v>PE.1.11.5</v>
      </c>
      <c r="D276" s="74" t="str">
        <f t="shared" ca="1" si="57"/>
        <v>ЩР-PE.1.11.5</v>
      </c>
      <c r="E276" s="80" t="s">
        <v>280</v>
      </c>
      <c r="F276" s="74">
        <f t="shared" ca="1" si="53"/>
        <v>6</v>
      </c>
      <c r="G276" s="74">
        <f t="shared" si="54"/>
        <v>10</v>
      </c>
      <c r="H276" s="80" t="s">
        <v>273</v>
      </c>
      <c r="I276" s="74">
        <f t="shared" si="55"/>
        <v>2.5</v>
      </c>
      <c r="J276" s="74">
        <f t="shared" si="58"/>
        <v>2.5</v>
      </c>
      <c r="K276" s="80" t="s">
        <v>281</v>
      </c>
      <c r="L276" s="74">
        <f t="shared" si="59"/>
        <v>1.7500000000000002E-2</v>
      </c>
      <c r="M276" s="74">
        <f t="shared" ca="1" si="60"/>
        <v>8.4000000000000019E-2</v>
      </c>
      <c r="N276" s="74">
        <f ca="1">VLOOKUP(B276,$C$7:$T274,13,FALSE)</f>
        <v>0.22750000000000004</v>
      </c>
      <c r="O276" s="74">
        <f t="shared" ca="1" si="61"/>
        <v>0.10150000000000002</v>
      </c>
      <c r="P276" s="74">
        <f t="shared" ca="1" si="62"/>
        <v>2167.4876847290634</v>
      </c>
      <c r="Q276" s="74">
        <f t="shared" ca="1" si="63"/>
        <v>1.0150000000000003E-2</v>
      </c>
      <c r="R276" s="74">
        <f t="shared" si="64"/>
        <v>6000</v>
      </c>
      <c r="S276" s="74" t="str">
        <f t="shared" ca="1" si="65"/>
        <v>tср&lt;0.4с</v>
      </c>
      <c r="T276" s="74">
        <f t="shared" si="66"/>
        <v>100</v>
      </c>
    </row>
    <row r="277" spans="2:20" x14ac:dyDescent="0.25">
      <c r="B277" s="74" t="str">
        <f t="shared" ca="1" si="56"/>
        <v>ЩР</v>
      </c>
      <c r="C277" s="78" t="str">
        <f>Кабельный_журнал!P243</f>
        <v>PE.1.11.6</v>
      </c>
      <c r="D277" s="74" t="str">
        <f t="shared" ca="1" si="57"/>
        <v>ЩР-PE.1.11.6</v>
      </c>
      <c r="E277" s="80" t="s">
        <v>280</v>
      </c>
      <c r="F277" s="74">
        <f t="shared" ca="1" si="53"/>
        <v>9</v>
      </c>
      <c r="G277" s="74">
        <f t="shared" si="54"/>
        <v>10</v>
      </c>
      <c r="H277" s="80" t="s">
        <v>273</v>
      </c>
      <c r="I277" s="74">
        <f t="shared" si="55"/>
        <v>2.5</v>
      </c>
      <c r="J277" s="74">
        <f t="shared" si="58"/>
        <v>2.5</v>
      </c>
      <c r="K277" s="80" t="s">
        <v>281</v>
      </c>
      <c r="L277" s="74">
        <f t="shared" si="59"/>
        <v>1.7500000000000002E-2</v>
      </c>
      <c r="M277" s="74">
        <f t="shared" ca="1" si="60"/>
        <v>0.12600000000000003</v>
      </c>
      <c r="N277" s="74">
        <f ca="1">VLOOKUP(B277,$C$7:$T275,13,FALSE)</f>
        <v>0.22750000000000004</v>
      </c>
      <c r="O277" s="74">
        <f t="shared" ca="1" si="61"/>
        <v>0.14350000000000002</v>
      </c>
      <c r="P277" s="74">
        <f t="shared" ca="1" si="62"/>
        <v>1533.1010452961671</v>
      </c>
      <c r="Q277" s="74">
        <f t="shared" ca="1" si="63"/>
        <v>1.4350000000000002E-2</v>
      </c>
      <c r="R277" s="74">
        <f t="shared" si="64"/>
        <v>6000</v>
      </c>
      <c r="S277" s="74" t="str">
        <f t="shared" ca="1" si="65"/>
        <v>tср&lt;0.4с</v>
      </c>
      <c r="T277" s="74">
        <f t="shared" si="66"/>
        <v>100</v>
      </c>
    </row>
    <row r="278" spans="2:20" x14ac:dyDescent="0.25">
      <c r="B278" s="74" t="str">
        <f t="shared" ca="1" si="56"/>
        <v>ЩР</v>
      </c>
      <c r="C278" s="78" t="str">
        <f>Кабельный_журнал!P244</f>
        <v>PE.1.11.7</v>
      </c>
      <c r="D278" s="74" t="str">
        <f t="shared" ca="1" si="57"/>
        <v>ЩР-PE.1.11.7</v>
      </c>
      <c r="E278" s="80" t="s">
        <v>280</v>
      </c>
      <c r="F278" s="74">
        <f t="shared" ca="1" si="53"/>
        <v>9</v>
      </c>
      <c r="G278" s="74">
        <f t="shared" si="54"/>
        <v>10</v>
      </c>
      <c r="H278" s="80" t="s">
        <v>273</v>
      </c>
      <c r="I278" s="74">
        <f t="shared" si="55"/>
        <v>2.5</v>
      </c>
      <c r="J278" s="74">
        <f t="shared" si="58"/>
        <v>2.5</v>
      </c>
      <c r="K278" s="80" t="s">
        <v>281</v>
      </c>
      <c r="L278" s="74">
        <f t="shared" si="59"/>
        <v>1.7500000000000002E-2</v>
      </c>
      <c r="M278" s="74">
        <f t="shared" ca="1" si="60"/>
        <v>0.12600000000000003</v>
      </c>
      <c r="N278" s="74">
        <f ca="1">VLOOKUP(B278,$C$7:$T276,13,FALSE)</f>
        <v>0.22750000000000004</v>
      </c>
      <c r="O278" s="74">
        <f t="shared" ca="1" si="61"/>
        <v>0.14350000000000002</v>
      </c>
      <c r="P278" s="74">
        <f t="shared" ca="1" si="62"/>
        <v>1533.1010452961671</v>
      </c>
      <c r="Q278" s="74">
        <f t="shared" ca="1" si="63"/>
        <v>1.4350000000000002E-2</v>
      </c>
      <c r="R278" s="74">
        <f t="shared" si="64"/>
        <v>6000</v>
      </c>
      <c r="S278" s="74" t="str">
        <f t="shared" ca="1" si="65"/>
        <v>tср&lt;0.4с</v>
      </c>
      <c r="T278" s="74">
        <f t="shared" si="66"/>
        <v>100</v>
      </c>
    </row>
    <row r="279" spans="2:20" x14ac:dyDescent="0.25">
      <c r="B279" s="74" t="str">
        <f t="shared" ca="1" si="56"/>
        <v>ЩР</v>
      </c>
      <c r="C279" s="78" t="str">
        <f>Кабельный_журнал!P245</f>
        <v>PE.1.11.8</v>
      </c>
      <c r="D279" s="74" t="str">
        <f t="shared" ca="1" si="57"/>
        <v>ЩР-PE.1.11.8</v>
      </c>
      <c r="E279" s="80" t="s">
        <v>280</v>
      </c>
      <c r="F279" s="74">
        <f t="shared" ca="1" si="53"/>
        <v>9</v>
      </c>
      <c r="G279" s="74">
        <f t="shared" si="54"/>
        <v>10</v>
      </c>
      <c r="H279" s="80" t="s">
        <v>273</v>
      </c>
      <c r="I279" s="74">
        <f t="shared" si="55"/>
        <v>2.5</v>
      </c>
      <c r="J279" s="74">
        <f t="shared" si="58"/>
        <v>2.5</v>
      </c>
      <c r="K279" s="80" t="s">
        <v>281</v>
      </c>
      <c r="L279" s="74">
        <f t="shared" si="59"/>
        <v>1.7500000000000002E-2</v>
      </c>
      <c r="M279" s="74">
        <f t="shared" ca="1" si="60"/>
        <v>0.12600000000000003</v>
      </c>
      <c r="N279" s="74">
        <f ca="1">VLOOKUP(B279,$C$7:$T277,13,FALSE)</f>
        <v>0.22750000000000004</v>
      </c>
      <c r="O279" s="74">
        <f t="shared" ca="1" si="61"/>
        <v>0.14350000000000002</v>
      </c>
      <c r="P279" s="74">
        <f t="shared" ca="1" si="62"/>
        <v>1533.1010452961671</v>
      </c>
      <c r="Q279" s="74">
        <f t="shared" ca="1" si="63"/>
        <v>1.4350000000000002E-2</v>
      </c>
      <c r="R279" s="74">
        <f t="shared" si="64"/>
        <v>6000</v>
      </c>
      <c r="S279" s="74" t="str">
        <f t="shared" ca="1" si="65"/>
        <v>tср&lt;0.4с</v>
      </c>
      <c r="T279" s="74">
        <f t="shared" si="66"/>
        <v>100</v>
      </c>
    </row>
    <row r="280" spans="2:20" x14ac:dyDescent="0.25">
      <c r="B280" s="74" t="str">
        <f t="shared" ca="1" si="56"/>
        <v>ЩР</v>
      </c>
      <c r="C280" s="78" t="str">
        <f>Кабельный_журнал!P246</f>
        <v>КУП.1.14.1</v>
      </c>
      <c r="D280" s="74" t="str">
        <f t="shared" ca="1" si="57"/>
        <v>ЩР-КУП.1.14.1</v>
      </c>
      <c r="E280" s="80" t="s">
        <v>280</v>
      </c>
      <c r="F280" s="74">
        <f t="shared" ca="1" si="53"/>
        <v>17</v>
      </c>
      <c r="G280" s="74">
        <f t="shared" si="54"/>
        <v>10</v>
      </c>
      <c r="H280" s="80" t="s">
        <v>273</v>
      </c>
      <c r="I280" s="74">
        <f t="shared" si="55"/>
        <v>6</v>
      </c>
      <c r="J280" s="74">
        <f t="shared" si="58"/>
        <v>6</v>
      </c>
      <c r="K280" s="80" t="s">
        <v>281</v>
      </c>
      <c r="L280" s="74">
        <f t="shared" si="59"/>
        <v>1.7500000000000002E-2</v>
      </c>
      <c r="M280" s="74">
        <f t="shared" ca="1" si="60"/>
        <v>9.9166666666666681E-2</v>
      </c>
      <c r="N280" s="74">
        <f ca="1">VLOOKUP(B280,$C$7:$T278,13,FALSE)</f>
        <v>0.22750000000000004</v>
      </c>
      <c r="O280" s="74">
        <f t="shared" ca="1" si="61"/>
        <v>0.11666666666666668</v>
      </c>
      <c r="P280" s="74">
        <f t="shared" ca="1" si="62"/>
        <v>1885.7142857142856</v>
      </c>
      <c r="Q280" s="74">
        <f t="shared" ca="1" si="63"/>
        <v>1.1666666666666669E-2</v>
      </c>
      <c r="R280" s="74">
        <f t="shared" si="64"/>
        <v>6000</v>
      </c>
      <c r="S280" s="74" t="str">
        <f t="shared" ca="1" si="65"/>
        <v>tср&lt;0.4с</v>
      </c>
      <c r="T280" s="74">
        <f t="shared" si="66"/>
        <v>100</v>
      </c>
    </row>
    <row r="281" spans="2:20" x14ac:dyDescent="0.25">
      <c r="B281" s="74" t="str">
        <f t="shared" ca="1" si="56"/>
        <v>ЩР</v>
      </c>
      <c r="C281" s="78" t="str">
        <f>Кабельный_журнал!P247</f>
        <v>PE.1.14.1</v>
      </c>
      <c r="D281" s="74" t="str">
        <f t="shared" ca="1" si="57"/>
        <v>ЩР-PE.1.14.1</v>
      </c>
      <c r="E281" s="80" t="s">
        <v>280</v>
      </c>
      <c r="F281" s="74">
        <f t="shared" ca="1" si="53"/>
        <v>4</v>
      </c>
      <c r="G281" s="74">
        <f t="shared" si="54"/>
        <v>10</v>
      </c>
      <c r="H281" s="80" t="s">
        <v>273</v>
      </c>
      <c r="I281" s="74">
        <f t="shared" si="55"/>
        <v>2.5</v>
      </c>
      <c r="J281" s="74">
        <f t="shared" si="58"/>
        <v>2.5</v>
      </c>
      <c r="K281" s="80" t="s">
        <v>281</v>
      </c>
      <c r="L281" s="74">
        <f t="shared" si="59"/>
        <v>1.7500000000000002E-2</v>
      </c>
      <c r="M281" s="74">
        <f t="shared" ca="1" si="60"/>
        <v>5.6000000000000008E-2</v>
      </c>
      <c r="N281" s="74">
        <f ca="1">VLOOKUP(B281,$C$7:$T279,13,FALSE)</f>
        <v>0.22750000000000004</v>
      </c>
      <c r="O281" s="74">
        <f t="shared" ca="1" si="61"/>
        <v>7.350000000000001E-2</v>
      </c>
      <c r="P281" s="74">
        <f t="shared" ca="1" si="62"/>
        <v>2993.1972789115644</v>
      </c>
      <c r="Q281" s="74">
        <f t="shared" ca="1" si="63"/>
        <v>7.3500000000000006E-3</v>
      </c>
      <c r="R281" s="74">
        <f t="shared" si="64"/>
        <v>6000</v>
      </c>
      <c r="S281" s="74" t="str">
        <f t="shared" ca="1" si="65"/>
        <v>tср&lt;0.4с</v>
      </c>
      <c r="T281" s="74">
        <f t="shared" si="66"/>
        <v>100</v>
      </c>
    </row>
    <row r="282" spans="2:20" x14ac:dyDescent="0.25">
      <c r="B282" s="74" t="str">
        <f t="shared" ca="1" si="56"/>
        <v>ЩР</v>
      </c>
      <c r="C282" s="78" t="str">
        <f>Кабельный_журнал!P248</f>
        <v>PE.1.14.2</v>
      </c>
      <c r="D282" s="74" t="str">
        <f t="shared" ca="1" si="57"/>
        <v>ЩР-PE.1.14.2</v>
      </c>
      <c r="E282" s="80" t="s">
        <v>280</v>
      </c>
      <c r="F282" s="74">
        <f t="shared" ca="1" si="53"/>
        <v>3</v>
      </c>
      <c r="G282" s="74">
        <f t="shared" si="54"/>
        <v>10</v>
      </c>
      <c r="H282" s="80" t="s">
        <v>273</v>
      </c>
      <c r="I282" s="74">
        <f t="shared" si="55"/>
        <v>2.5</v>
      </c>
      <c r="J282" s="74">
        <f t="shared" si="58"/>
        <v>2.5</v>
      </c>
      <c r="K282" s="80" t="s">
        <v>281</v>
      </c>
      <c r="L282" s="74">
        <f t="shared" si="59"/>
        <v>1.7500000000000002E-2</v>
      </c>
      <c r="M282" s="74">
        <f t="shared" ca="1" si="60"/>
        <v>4.200000000000001E-2</v>
      </c>
      <c r="N282" s="74">
        <f ca="1">VLOOKUP(B282,$C$7:$T280,13,FALSE)</f>
        <v>0.22750000000000004</v>
      </c>
      <c r="O282" s="74">
        <f t="shared" ca="1" si="61"/>
        <v>5.9500000000000011E-2</v>
      </c>
      <c r="P282" s="74">
        <f t="shared" ca="1" si="62"/>
        <v>3697.478991596638</v>
      </c>
      <c r="Q282" s="74">
        <f t="shared" ca="1" si="63"/>
        <v>5.9500000000000013E-3</v>
      </c>
      <c r="R282" s="74">
        <f t="shared" si="64"/>
        <v>6000</v>
      </c>
      <c r="S282" s="74" t="str">
        <f t="shared" ca="1" si="65"/>
        <v>tср&lt;0.4с</v>
      </c>
      <c r="T282" s="74">
        <f t="shared" si="66"/>
        <v>100</v>
      </c>
    </row>
    <row r="283" spans="2:20" x14ac:dyDescent="0.25">
      <c r="B283" s="74" t="str">
        <f t="shared" ca="1" si="56"/>
        <v>ЩР</v>
      </c>
      <c r="C283" s="78" t="str">
        <f>Кабельный_журнал!P249</f>
        <v>PE.1.14.3</v>
      </c>
      <c r="D283" s="74" t="str">
        <f t="shared" ca="1" si="57"/>
        <v>ЩР-PE.1.14.3</v>
      </c>
      <c r="E283" s="80" t="s">
        <v>280</v>
      </c>
      <c r="F283" s="74">
        <f t="shared" ca="1" si="53"/>
        <v>3</v>
      </c>
      <c r="G283" s="74">
        <f t="shared" si="54"/>
        <v>10</v>
      </c>
      <c r="H283" s="80" t="s">
        <v>273</v>
      </c>
      <c r="I283" s="74">
        <f t="shared" si="55"/>
        <v>2.5</v>
      </c>
      <c r="J283" s="74">
        <f t="shared" si="58"/>
        <v>2.5</v>
      </c>
      <c r="K283" s="80" t="s">
        <v>281</v>
      </c>
      <c r="L283" s="74">
        <f t="shared" si="59"/>
        <v>1.7500000000000002E-2</v>
      </c>
      <c r="M283" s="74">
        <f t="shared" ca="1" si="60"/>
        <v>4.200000000000001E-2</v>
      </c>
      <c r="N283" s="74">
        <f ca="1">VLOOKUP(B283,$C$7:$T281,13,FALSE)</f>
        <v>0.22750000000000004</v>
      </c>
      <c r="O283" s="74">
        <f t="shared" ca="1" si="61"/>
        <v>5.9500000000000011E-2</v>
      </c>
      <c r="P283" s="74">
        <f t="shared" ca="1" si="62"/>
        <v>3697.478991596638</v>
      </c>
      <c r="Q283" s="74">
        <f t="shared" ca="1" si="63"/>
        <v>5.9500000000000013E-3</v>
      </c>
      <c r="R283" s="74">
        <f t="shared" si="64"/>
        <v>6000</v>
      </c>
      <c r="S283" s="74" t="str">
        <f t="shared" ca="1" si="65"/>
        <v>tср&lt;0.4с</v>
      </c>
      <c r="T283" s="74">
        <f t="shared" si="66"/>
        <v>100</v>
      </c>
    </row>
    <row r="284" spans="2:20" x14ac:dyDescent="0.25">
      <c r="B284" s="74" t="str">
        <f t="shared" ca="1" si="56"/>
        <v>ЩР</v>
      </c>
      <c r="C284" s="78" t="str">
        <f>Кабельный_журнал!P250</f>
        <v>PE.1.14.4</v>
      </c>
      <c r="D284" s="74" t="str">
        <f t="shared" ca="1" si="57"/>
        <v>ЩР-PE.1.14.4</v>
      </c>
      <c r="E284" s="80" t="s">
        <v>280</v>
      </c>
      <c r="F284" s="74">
        <f t="shared" ca="1" si="53"/>
        <v>3</v>
      </c>
      <c r="G284" s="74">
        <f t="shared" si="54"/>
        <v>10</v>
      </c>
      <c r="H284" s="80" t="s">
        <v>273</v>
      </c>
      <c r="I284" s="74">
        <f t="shared" si="55"/>
        <v>2.5</v>
      </c>
      <c r="J284" s="74">
        <f t="shared" si="58"/>
        <v>2.5</v>
      </c>
      <c r="K284" s="80" t="s">
        <v>281</v>
      </c>
      <c r="L284" s="74">
        <f t="shared" si="59"/>
        <v>1.7500000000000002E-2</v>
      </c>
      <c r="M284" s="74">
        <f t="shared" ca="1" si="60"/>
        <v>4.200000000000001E-2</v>
      </c>
      <c r="N284" s="74">
        <f ca="1">VLOOKUP(B284,$C$7:$T282,13,FALSE)</f>
        <v>0.22750000000000004</v>
      </c>
      <c r="O284" s="74">
        <f t="shared" ca="1" si="61"/>
        <v>5.9500000000000011E-2</v>
      </c>
      <c r="P284" s="74">
        <f t="shared" ca="1" si="62"/>
        <v>3697.478991596638</v>
      </c>
      <c r="Q284" s="74">
        <f t="shared" ca="1" si="63"/>
        <v>5.9500000000000013E-3</v>
      </c>
      <c r="R284" s="74">
        <f t="shared" si="64"/>
        <v>6000</v>
      </c>
      <c r="S284" s="74" t="str">
        <f t="shared" ca="1" si="65"/>
        <v>tср&lt;0.4с</v>
      </c>
      <c r="T284" s="74">
        <f t="shared" si="66"/>
        <v>100</v>
      </c>
    </row>
    <row r="285" spans="2:20" x14ac:dyDescent="0.25">
      <c r="B285" s="74" t="str">
        <f t="shared" ca="1" si="56"/>
        <v>ЩР</v>
      </c>
      <c r="C285" s="78" t="str">
        <f>Кабельный_журнал!P251</f>
        <v>PE.1.14.5</v>
      </c>
      <c r="D285" s="74" t="str">
        <f t="shared" ca="1" si="57"/>
        <v>ЩР-PE.1.14.5</v>
      </c>
      <c r="E285" s="80" t="s">
        <v>280</v>
      </c>
      <c r="F285" s="74">
        <f t="shared" ca="1" si="53"/>
        <v>3</v>
      </c>
      <c r="G285" s="74">
        <f t="shared" si="54"/>
        <v>10</v>
      </c>
      <c r="H285" s="80" t="s">
        <v>273</v>
      </c>
      <c r="I285" s="74">
        <f t="shared" si="55"/>
        <v>2.5</v>
      </c>
      <c r="J285" s="74">
        <f t="shared" si="58"/>
        <v>2.5</v>
      </c>
      <c r="K285" s="80" t="s">
        <v>281</v>
      </c>
      <c r="L285" s="74">
        <f t="shared" si="59"/>
        <v>1.7500000000000002E-2</v>
      </c>
      <c r="M285" s="74">
        <f t="shared" ca="1" si="60"/>
        <v>4.200000000000001E-2</v>
      </c>
      <c r="N285" s="74">
        <f ca="1">VLOOKUP(B285,$C$7:$T283,13,FALSE)</f>
        <v>0.22750000000000004</v>
      </c>
      <c r="O285" s="74">
        <f t="shared" ca="1" si="61"/>
        <v>5.9500000000000011E-2</v>
      </c>
      <c r="P285" s="74">
        <f t="shared" ca="1" si="62"/>
        <v>3697.478991596638</v>
      </c>
      <c r="Q285" s="74">
        <f t="shared" ca="1" si="63"/>
        <v>5.9500000000000013E-3</v>
      </c>
      <c r="R285" s="74">
        <f t="shared" si="64"/>
        <v>6000</v>
      </c>
      <c r="S285" s="74" t="str">
        <f t="shared" ca="1" si="65"/>
        <v>tср&lt;0.4с</v>
      </c>
      <c r="T285" s="74">
        <f t="shared" si="66"/>
        <v>100</v>
      </c>
    </row>
    <row r="286" spans="2:20" x14ac:dyDescent="0.25">
      <c r="B286" s="74" t="str">
        <f t="shared" ca="1" si="56"/>
        <v>ЩР</v>
      </c>
      <c r="C286" s="78" t="str">
        <f>Кабельный_журнал!P252</f>
        <v>КУП.1.15.1</v>
      </c>
      <c r="D286" s="74" t="str">
        <f t="shared" ca="1" si="57"/>
        <v>ЩР-КУП.1.15.1</v>
      </c>
      <c r="E286" s="80" t="s">
        <v>280</v>
      </c>
      <c r="F286" s="74">
        <f t="shared" ca="1" si="53"/>
        <v>26</v>
      </c>
      <c r="G286" s="74">
        <f t="shared" si="54"/>
        <v>10</v>
      </c>
      <c r="H286" s="80" t="s">
        <v>273</v>
      </c>
      <c r="I286" s="74">
        <f t="shared" si="55"/>
        <v>6</v>
      </c>
      <c r="J286" s="74">
        <f t="shared" si="58"/>
        <v>6</v>
      </c>
      <c r="K286" s="80" t="s">
        <v>281</v>
      </c>
      <c r="L286" s="74">
        <f t="shared" si="59"/>
        <v>1.7500000000000002E-2</v>
      </c>
      <c r="M286" s="74">
        <f t="shared" ca="1" si="60"/>
        <v>0.15166666666666667</v>
      </c>
      <c r="N286" s="74">
        <f ca="1">VLOOKUP(B286,$C$7:$T284,13,FALSE)</f>
        <v>0.22750000000000004</v>
      </c>
      <c r="O286" s="74">
        <f t="shared" ca="1" si="61"/>
        <v>0.16916666666666669</v>
      </c>
      <c r="P286" s="74">
        <f t="shared" ca="1" si="62"/>
        <v>1300.4926108374382</v>
      </c>
      <c r="Q286" s="74">
        <f t="shared" ca="1" si="63"/>
        <v>1.691666666666667E-2</v>
      </c>
      <c r="R286" s="74">
        <f t="shared" si="64"/>
        <v>6000</v>
      </c>
      <c r="S286" s="74" t="str">
        <f t="shared" ca="1" si="65"/>
        <v>tср&lt;0.4с</v>
      </c>
      <c r="T286" s="74">
        <f t="shared" si="66"/>
        <v>100</v>
      </c>
    </row>
    <row r="287" spans="2:20" x14ac:dyDescent="0.25">
      <c r="B287" s="74" t="str">
        <f t="shared" ca="1" si="56"/>
        <v>ЩР</v>
      </c>
      <c r="C287" s="78" t="str">
        <f>Кабельный_журнал!P253</f>
        <v>PE.1.15.1</v>
      </c>
      <c r="D287" s="74" t="str">
        <f t="shared" ca="1" si="57"/>
        <v>ЩР-PE.1.15.1</v>
      </c>
      <c r="E287" s="80" t="s">
        <v>280</v>
      </c>
      <c r="F287" s="74">
        <f t="shared" ca="1" si="53"/>
        <v>6</v>
      </c>
      <c r="G287" s="74">
        <f t="shared" si="54"/>
        <v>10</v>
      </c>
      <c r="H287" s="80" t="s">
        <v>273</v>
      </c>
      <c r="I287" s="74">
        <f t="shared" si="55"/>
        <v>2.5</v>
      </c>
      <c r="J287" s="74">
        <f t="shared" si="58"/>
        <v>2.5</v>
      </c>
      <c r="K287" s="80" t="s">
        <v>281</v>
      </c>
      <c r="L287" s="74">
        <f t="shared" si="59"/>
        <v>1.7500000000000002E-2</v>
      </c>
      <c r="M287" s="74">
        <f t="shared" ca="1" si="60"/>
        <v>8.4000000000000019E-2</v>
      </c>
      <c r="N287" s="74">
        <f ca="1">VLOOKUP(B287,$C$7:$T285,13,FALSE)</f>
        <v>0.22750000000000004</v>
      </c>
      <c r="O287" s="74">
        <f t="shared" ca="1" si="61"/>
        <v>0.10150000000000002</v>
      </c>
      <c r="P287" s="74">
        <f t="shared" ca="1" si="62"/>
        <v>2167.4876847290634</v>
      </c>
      <c r="Q287" s="74">
        <f t="shared" ca="1" si="63"/>
        <v>1.0150000000000003E-2</v>
      </c>
      <c r="R287" s="74">
        <f t="shared" si="64"/>
        <v>6000</v>
      </c>
      <c r="S287" s="74" t="str">
        <f t="shared" ca="1" si="65"/>
        <v>tср&lt;0.4с</v>
      </c>
      <c r="T287" s="74">
        <f t="shared" si="66"/>
        <v>100</v>
      </c>
    </row>
    <row r="288" spans="2:20" x14ac:dyDescent="0.25">
      <c r="B288" s="74" t="str">
        <f t="shared" ca="1" si="56"/>
        <v>ЩР</v>
      </c>
      <c r="C288" s="78" t="str">
        <f>Кабельный_журнал!P254</f>
        <v>PE.1.15.2</v>
      </c>
      <c r="D288" s="74" t="str">
        <f t="shared" ca="1" si="57"/>
        <v>ЩР-PE.1.15.2</v>
      </c>
      <c r="E288" s="80" t="s">
        <v>280</v>
      </c>
      <c r="F288" s="74">
        <f t="shared" ca="1" si="53"/>
        <v>5</v>
      </c>
      <c r="G288" s="74">
        <f t="shared" si="54"/>
        <v>10</v>
      </c>
      <c r="H288" s="80" t="s">
        <v>273</v>
      </c>
      <c r="I288" s="74">
        <f t="shared" si="55"/>
        <v>2.5</v>
      </c>
      <c r="J288" s="74">
        <f t="shared" si="58"/>
        <v>2.5</v>
      </c>
      <c r="K288" s="80" t="s">
        <v>281</v>
      </c>
      <c r="L288" s="74">
        <f t="shared" si="59"/>
        <v>1.7500000000000002E-2</v>
      </c>
      <c r="M288" s="74">
        <f t="shared" ca="1" si="60"/>
        <v>7.0000000000000007E-2</v>
      </c>
      <c r="N288" s="74">
        <f ca="1">VLOOKUP(B288,$C$7:$T286,13,FALSE)</f>
        <v>0.22750000000000004</v>
      </c>
      <c r="O288" s="74">
        <f t="shared" ca="1" si="61"/>
        <v>8.7500000000000008E-2</v>
      </c>
      <c r="P288" s="74">
        <f t="shared" ca="1" si="62"/>
        <v>2514.2857142857142</v>
      </c>
      <c r="Q288" s="74">
        <f t="shared" ca="1" si="63"/>
        <v>8.7500000000000008E-3</v>
      </c>
      <c r="R288" s="74">
        <f t="shared" si="64"/>
        <v>6000</v>
      </c>
      <c r="S288" s="74" t="str">
        <f t="shared" ca="1" si="65"/>
        <v>tср&lt;0.4с</v>
      </c>
      <c r="T288" s="74">
        <f t="shared" si="66"/>
        <v>100</v>
      </c>
    </row>
    <row r="289" spans="2:20" x14ac:dyDescent="0.25">
      <c r="B289" s="74" t="str">
        <f t="shared" ca="1" si="56"/>
        <v>ЩР</v>
      </c>
      <c r="C289" s="78" t="str">
        <f>Кабельный_журнал!P255</f>
        <v>PE.1.15.3</v>
      </c>
      <c r="D289" s="74" t="str">
        <f t="shared" ca="1" si="57"/>
        <v>ЩР-PE.1.15.3</v>
      </c>
      <c r="E289" s="80" t="s">
        <v>280</v>
      </c>
      <c r="F289" s="74">
        <f t="shared" ca="1" si="53"/>
        <v>4</v>
      </c>
      <c r="G289" s="74">
        <f t="shared" si="54"/>
        <v>10</v>
      </c>
      <c r="H289" s="80" t="s">
        <v>273</v>
      </c>
      <c r="I289" s="74">
        <f t="shared" si="55"/>
        <v>2.5</v>
      </c>
      <c r="J289" s="74">
        <f t="shared" si="58"/>
        <v>2.5</v>
      </c>
      <c r="K289" s="80" t="s">
        <v>281</v>
      </c>
      <c r="L289" s="74">
        <f t="shared" si="59"/>
        <v>1.7500000000000002E-2</v>
      </c>
      <c r="M289" s="74">
        <f t="shared" ca="1" si="60"/>
        <v>5.6000000000000008E-2</v>
      </c>
      <c r="N289" s="74">
        <f ca="1">VLOOKUP(B289,$C$7:$T287,13,FALSE)</f>
        <v>0.22750000000000004</v>
      </c>
      <c r="O289" s="74">
        <f t="shared" ca="1" si="61"/>
        <v>7.350000000000001E-2</v>
      </c>
      <c r="P289" s="74">
        <f t="shared" ca="1" si="62"/>
        <v>2993.1972789115644</v>
      </c>
      <c r="Q289" s="74">
        <f t="shared" ca="1" si="63"/>
        <v>7.3500000000000006E-3</v>
      </c>
      <c r="R289" s="74">
        <f t="shared" si="64"/>
        <v>6000</v>
      </c>
      <c r="S289" s="74" t="str">
        <f t="shared" ca="1" si="65"/>
        <v>tср&lt;0.4с</v>
      </c>
      <c r="T289" s="74">
        <f t="shared" si="66"/>
        <v>100</v>
      </c>
    </row>
    <row r="290" spans="2:20" x14ac:dyDescent="0.25">
      <c r="B290" s="74" t="str">
        <f t="shared" ca="1" si="56"/>
        <v>ЩР</v>
      </c>
      <c r="C290" s="78" t="str">
        <f>Кабельный_журнал!P256</f>
        <v>PE.1.15.4</v>
      </c>
      <c r="D290" s="74" t="str">
        <f t="shared" ca="1" si="57"/>
        <v>ЩР-PE.1.15.4</v>
      </c>
      <c r="E290" s="80" t="s">
        <v>280</v>
      </c>
      <c r="F290" s="74">
        <f t="shared" ca="1" si="53"/>
        <v>4</v>
      </c>
      <c r="G290" s="74">
        <f t="shared" si="54"/>
        <v>10</v>
      </c>
      <c r="H290" s="80" t="s">
        <v>273</v>
      </c>
      <c r="I290" s="74">
        <f t="shared" si="55"/>
        <v>2.5</v>
      </c>
      <c r="J290" s="74">
        <f t="shared" si="58"/>
        <v>2.5</v>
      </c>
      <c r="K290" s="80" t="s">
        <v>281</v>
      </c>
      <c r="L290" s="74">
        <f t="shared" si="59"/>
        <v>1.7500000000000002E-2</v>
      </c>
      <c r="M290" s="74">
        <f t="shared" ca="1" si="60"/>
        <v>5.6000000000000008E-2</v>
      </c>
      <c r="N290" s="74">
        <f ca="1">VLOOKUP(B290,$C$7:$T288,13,FALSE)</f>
        <v>0.22750000000000004</v>
      </c>
      <c r="O290" s="74">
        <f t="shared" ca="1" si="61"/>
        <v>7.350000000000001E-2</v>
      </c>
      <c r="P290" s="74">
        <f t="shared" ca="1" si="62"/>
        <v>2993.1972789115644</v>
      </c>
      <c r="Q290" s="74">
        <f t="shared" ca="1" si="63"/>
        <v>7.3500000000000006E-3</v>
      </c>
      <c r="R290" s="74">
        <f t="shared" si="64"/>
        <v>6000</v>
      </c>
      <c r="S290" s="74" t="str">
        <f t="shared" ca="1" si="65"/>
        <v>tср&lt;0.4с</v>
      </c>
      <c r="T290" s="74">
        <f t="shared" si="66"/>
        <v>100</v>
      </c>
    </row>
    <row r="291" spans="2:20" x14ac:dyDescent="0.25">
      <c r="B291" s="74" t="str">
        <f t="shared" ca="1" si="56"/>
        <v>ЩР</v>
      </c>
      <c r="C291" s="78" t="str">
        <f>Кабельный_журнал!P257</f>
        <v>PE.1.15.5</v>
      </c>
      <c r="D291" s="74" t="str">
        <f t="shared" ca="1" si="57"/>
        <v>ЩР-PE.1.15.5</v>
      </c>
      <c r="E291" s="80" t="s">
        <v>280</v>
      </c>
      <c r="F291" s="74">
        <f t="shared" ca="1" si="53"/>
        <v>3</v>
      </c>
      <c r="G291" s="74">
        <f t="shared" si="54"/>
        <v>10</v>
      </c>
      <c r="H291" s="80" t="s">
        <v>273</v>
      </c>
      <c r="I291" s="74">
        <f t="shared" si="55"/>
        <v>2.5</v>
      </c>
      <c r="J291" s="74">
        <f t="shared" si="58"/>
        <v>2.5</v>
      </c>
      <c r="K291" s="80" t="s">
        <v>281</v>
      </c>
      <c r="L291" s="74">
        <f t="shared" si="59"/>
        <v>1.7500000000000002E-2</v>
      </c>
      <c r="M291" s="74">
        <f t="shared" ca="1" si="60"/>
        <v>4.200000000000001E-2</v>
      </c>
      <c r="N291" s="74">
        <f ca="1">VLOOKUP(B291,$C$7:$T289,13,FALSE)</f>
        <v>0.22750000000000004</v>
      </c>
      <c r="O291" s="74">
        <f t="shared" ca="1" si="61"/>
        <v>5.9500000000000011E-2</v>
      </c>
      <c r="P291" s="74">
        <f t="shared" ca="1" si="62"/>
        <v>3697.478991596638</v>
      </c>
      <c r="Q291" s="74">
        <f t="shared" ca="1" si="63"/>
        <v>5.9500000000000013E-3</v>
      </c>
      <c r="R291" s="74">
        <f t="shared" si="64"/>
        <v>6000</v>
      </c>
      <c r="S291" s="74" t="str">
        <f t="shared" ca="1" si="65"/>
        <v>tср&lt;0.4с</v>
      </c>
      <c r="T291" s="74">
        <f t="shared" si="66"/>
        <v>100</v>
      </c>
    </row>
    <row r="292" spans="2:20" x14ac:dyDescent="0.25">
      <c r="B292" s="74" t="str">
        <f t="shared" ca="1" si="56"/>
        <v>ЩР</v>
      </c>
      <c r="C292" s="78" t="str">
        <f>Кабельный_журнал!P258</f>
        <v>PE.1.16.3</v>
      </c>
      <c r="D292" s="74" t="str">
        <f t="shared" ca="1" si="57"/>
        <v>ЩР-PE.1.16.3</v>
      </c>
      <c r="E292" s="80" t="s">
        <v>280</v>
      </c>
      <c r="F292" s="74">
        <f t="shared" ca="1" si="53"/>
        <v>3</v>
      </c>
      <c r="G292" s="74">
        <f t="shared" si="54"/>
        <v>10</v>
      </c>
      <c r="H292" s="80" t="s">
        <v>273</v>
      </c>
      <c r="I292" s="74">
        <f t="shared" si="55"/>
        <v>2.5</v>
      </c>
      <c r="J292" s="74">
        <f t="shared" si="58"/>
        <v>2.5</v>
      </c>
      <c r="K292" s="80" t="s">
        <v>281</v>
      </c>
      <c r="L292" s="74">
        <f t="shared" si="59"/>
        <v>1.7500000000000002E-2</v>
      </c>
      <c r="M292" s="74">
        <f t="shared" ca="1" si="60"/>
        <v>4.200000000000001E-2</v>
      </c>
      <c r="N292" s="74">
        <f ca="1">VLOOKUP(B292,$C$7:$T290,13,FALSE)</f>
        <v>0.22750000000000004</v>
      </c>
      <c r="O292" s="74">
        <f t="shared" ca="1" si="61"/>
        <v>5.9500000000000011E-2</v>
      </c>
      <c r="P292" s="74">
        <f t="shared" ca="1" si="62"/>
        <v>3697.478991596638</v>
      </c>
      <c r="Q292" s="74">
        <f t="shared" ca="1" si="63"/>
        <v>5.9500000000000013E-3</v>
      </c>
      <c r="R292" s="74">
        <f t="shared" si="64"/>
        <v>6000</v>
      </c>
      <c r="S292" s="74" t="str">
        <f t="shared" ca="1" si="65"/>
        <v>tср&lt;0.4с</v>
      </c>
      <c r="T292" s="74">
        <f t="shared" si="66"/>
        <v>100</v>
      </c>
    </row>
    <row r="293" spans="2:20" x14ac:dyDescent="0.25">
      <c r="B293" s="74" t="str">
        <f t="shared" ca="1" si="56"/>
        <v>ЩР</v>
      </c>
      <c r="C293" s="78" t="str">
        <f>Кабельный_журнал!P259</f>
        <v>КУП.1.17.1</v>
      </c>
      <c r="D293" s="74" t="str">
        <f t="shared" ca="1" si="57"/>
        <v>ЩР-КУП.1.17.1</v>
      </c>
      <c r="E293" s="80" t="s">
        <v>280</v>
      </c>
      <c r="F293" s="74">
        <f t="shared" ca="1" si="53"/>
        <v>31</v>
      </c>
      <c r="G293" s="74">
        <f t="shared" si="54"/>
        <v>10</v>
      </c>
      <c r="H293" s="80" t="s">
        <v>273</v>
      </c>
      <c r="I293" s="74">
        <f t="shared" si="55"/>
        <v>6</v>
      </c>
      <c r="J293" s="74">
        <f t="shared" si="58"/>
        <v>6</v>
      </c>
      <c r="K293" s="80" t="s">
        <v>281</v>
      </c>
      <c r="L293" s="74">
        <f t="shared" si="59"/>
        <v>1.7500000000000002E-2</v>
      </c>
      <c r="M293" s="74">
        <f t="shared" ca="1" si="60"/>
        <v>0.18083333333333335</v>
      </c>
      <c r="N293" s="74">
        <f ca="1">VLOOKUP(B293,$C$7:$T291,13,FALSE)</f>
        <v>0.22750000000000004</v>
      </c>
      <c r="O293" s="74">
        <f t="shared" ca="1" si="61"/>
        <v>0.19833333333333336</v>
      </c>
      <c r="P293" s="74">
        <f t="shared" ca="1" si="62"/>
        <v>1109.2436974789914</v>
      </c>
      <c r="Q293" s="74">
        <f t="shared" ca="1" si="63"/>
        <v>1.9833333333333335E-2</v>
      </c>
      <c r="R293" s="74">
        <f t="shared" si="64"/>
        <v>6000</v>
      </c>
      <c r="S293" s="74" t="str">
        <f t="shared" ca="1" si="65"/>
        <v>tср&lt;0.4с</v>
      </c>
      <c r="T293" s="74">
        <f t="shared" si="66"/>
        <v>100</v>
      </c>
    </row>
    <row r="294" spans="2:20" x14ac:dyDescent="0.25">
      <c r="B294" s="74" t="str">
        <f t="shared" ca="1" si="56"/>
        <v>ЩР</v>
      </c>
      <c r="C294" s="78" t="str">
        <f>Кабельный_журнал!P260</f>
        <v>PE.1.17.1</v>
      </c>
      <c r="D294" s="74" t="str">
        <f t="shared" ca="1" si="57"/>
        <v>ЩР-PE.1.17.1</v>
      </c>
      <c r="E294" s="80" t="s">
        <v>280</v>
      </c>
      <c r="F294" s="74">
        <f t="shared" ca="1" si="53"/>
        <v>3</v>
      </c>
      <c r="G294" s="74">
        <f t="shared" si="54"/>
        <v>10</v>
      </c>
      <c r="H294" s="80" t="s">
        <v>273</v>
      </c>
      <c r="I294" s="74">
        <f t="shared" si="55"/>
        <v>2.5</v>
      </c>
      <c r="J294" s="74">
        <f t="shared" si="58"/>
        <v>2.5</v>
      </c>
      <c r="K294" s="80" t="s">
        <v>281</v>
      </c>
      <c r="L294" s="74">
        <f t="shared" si="59"/>
        <v>1.7500000000000002E-2</v>
      </c>
      <c r="M294" s="74">
        <f t="shared" ca="1" si="60"/>
        <v>4.200000000000001E-2</v>
      </c>
      <c r="N294" s="74">
        <f ca="1">VLOOKUP(B294,$C$7:$T292,13,FALSE)</f>
        <v>0.22750000000000004</v>
      </c>
      <c r="O294" s="74">
        <f t="shared" ca="1" si="61"/>
        <v>5.9500000000000011E-2</v>
      </c>
      <c r="P294" s="74">
        <f t="shared" ca="1" si="62"/>
        <v>3697.478991596638</v>
      </c>
      <c r="Q294" s="74">
        <f t="shared" ca="1" si="63"/>
        <v>5.9500000000000013E-3</v>
      </c>
      <c r="R294" s="74">
        <f t="shared" si="64"/>
        <v>6000</v>
      </c>
      <c r="S294" s="74" t="str">
        <f t="shared" ca="1" si="65"/>
        <v>tср&lt;0.4с</v>
      </c>
      <c r="T294" s="74">
        <f t="shared" si="66"/>
        <v>100</v>
      </c>
    </row>
    <row r="295" spans="2:20" x14ac:dyDescent="0.25">
      <c r="B295" s="74" t="str">
        <f t="shared" ca="1" si="56"/>
        <v>ЩР</v>
      </c>
      <c r="C295" s="78" t="str">
        <f>Кабельный_журнал!P261</f>
        <v>PE.1.17.2</v>
      </c>
      <c r="D295" s="74" t="str">
        <f t="shared" ca="1" si="57"/>
        <v>ЩР-PE.1.17.2</v>
      </c>
      <c r="E295" s="80" t="s">
        <v>280</v>
      </c>
      <c r="F295" s="74">
        <f t="shared" ref="F295:F358" ca="1" si="67">VLOOKUP(C295,Кабельный_журнал,8,FALSE)</f>
        <v>5</v>
      </c>
      <c r="G295" s="74">
        <f t="shared" ref="G295:G358" si="68">VLOOKUP(C295,Исходные_данные,21,FALSE)</f>
        <v>10</v>
      </c>
      <c r="H295" s="80" t="s">
        <v>273</v>
      </c>
      <c r="I295" s="74">
        <f t="shared" ref="I295:I358" si="69">VLOOKUP(C295,Исходные_данные,22,FALSE)</f>
        <v>2.5</v>
      </c>
      <c r="J295" s="74">
        <f t="shared" si="58"/>
        <v>2.5</v>
      </c>
      <c r="K295" s="80" t="s">
        <v>281</v>
      </c>
      <c r="L295" s="74">
        <f t="shared" si="59"/>
        <v>1.7500000000000002E-2</v>
      </c>
      <c r="M295" s="74">
        <f t="shared" ca="1" si="60"/>
        <v>7.0000000000000007E-2</v>
      </c>
      <c r="N295" s="74">
        <f ca="1">VLOOKUP(B295,$C$7:$T293,13,FALSE)</f>
        <v>0.22750000000000004</v>
      </c>
      <c r="O295" s="74">
        <f t="shared" ca="1" si="61"/>
        <v>8.7500000000000008E-2</v>
      </c>
      <c r="P295" s="74">
        <f t="shared" ca="1" si="62"/>
        <v>2514.2857142857142</v>
      </c>
      <c r="Q295" s="74">
        <f t="shared" ca="1" si="63"/>
        <v>8.7500000000000008E-3</v>
      </c>
      <c r="R295" s="74">
        <f t="shared" si="64"/>
        <v>6000</v>
      </c>
      <c r="S295" s="74" t="str">
        <f t="shared" ca="1" si="65"/>
        <v>tср&lt;0.4с</v>
      </c>
      <c r="T295" s="74">
        <f t="shared" si="66"/>
        <v>100</v>
      </c>
    </row>
    <row r="296" spans="2:20" x14ac:dyDescent="0.25">
      <c r="B296" s="74" t="str">
        <f t="shared" ref="B296:B359" ca="1" si="70">VLOOKUP(C296,Кабельный_журнал,2,FALSE)</f>
        <v>ЩР</v>
      </c>
      <c r="C296" s="78" t="str">
        <f>Кабельный_журнал!P262</f>
        <v>PE.1.17.3</v>
      </c>
      <c r="D296" s="74" t="str">
        <f t="shared" ref="D296:D359" ca="1" si="71">B296&amp;"-"&amp;C296</f>
        <v>ЩР-PE.1.17.3</v>
      </c>
      <c r="E296" s="80" t="s">
        <v>280</v>
      </c>
      <c r="F296" s="74">
        <f t="shared" ca="1" si="67"/>
        <v>6</v>
      </c>
      <c r="G296" s="74">
        <f t="shared" si="68"/>
        <v>10</v>
      </c>
      <c r="H296" s="80" t="s">
        <v>273</v>
      </c>
      <c r="I296" s="74">
        <f t="shared" si="69"/>
        <v>2.5</v>
      </c>
      <c r="J296" s="74">
        <f t="shared" ref="J296:J359" si="72">I296</f>
        <v>2.5</v>
      </c>
      <c r="K296" s="80" t="s">
        <v>281</v>
      </c>
      <c r="L296" s="74">
        <f t="shared" ref="L296:L359" si="73">VLOOKUP(K296,$K$2:$L$3,2,FALSE)</f>
        <v>1.7500000000000002E-2</v>
      </c>
      <c r="M296" s="74">
        <f t="shared" ref="M296:M359" ca="1" si="74">L296*F296*(1/I296+1/J296)</f>
        <v>8.4000000000000019E-2</v>
      </c>
      <c r="N296" s="74">
        <f ca="1">VLOOKUP(B296,$C$7:$T294,13,FALSE)</f>
        <v>0.22750000000000004</v>
      </c>
      <c r="O296" s="74">
        <f t="shared" ref="O296:O359" ca="1" si="75">L296+M296</f>
        <v>0.10150000000000002</v>
      </c>
      <c r="P296" s="74">
        <f t="shared" ref="P296:P359" ca="1" si="76">220/O296</f>
        <v>2167.4876847290634</v>
      </c>
      <c r="Q296" s="74">
        <f t="shared" ref="Q296:Q359" ca="1" si="77">O296/G296</f>
        <v>1.0150000000000003E-2</v>
      </c>
      <c r="R296" s="74">
        <f t="shared" ref="R296:R359" si="78">VLOOKUP(H296,$W$2:$Y$12,3,FALSE)</f>
        <v>6000</v>
      </c>
      <c r="S296" s="74" t="str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  <v>tср&lt;0.4с</v>
      </c>
      <c r="T296" s="74">
        <f t="shared" ref="T296:T359" si="80">G296*VLOOKUP(H296,$W$2:$Y$12,2,FALSE)</f>
        <v>100</v>
      </c>
    </row>
    <row r="297" spans="2:20" x14ac:dyDescent="0.25">
      <c r="B297" s="74" t="str">
        <f t="shared" ca="1" si="70"/>
        <v>ЩР</v>
      </c>
      <c r="C297" s="78" t="str">
        <f>Кабельный_журнал!P263</f>
        <v>PE.1.18.1</v>
      </c>
      <c r="D297" s="74" t="str">
        <f t="shared" ca="1" si="71"/>
        <v>ЩР-PE.1.18.1</v>
      </c>
      <c r="E297" s="80" t="s">
        <v>280</v>
      </c>
      <c r="F297" s="74">
        <f t="shared" ca="1" si="67"/>
        <v>14</v>
      </c>
      <c r="G297" s="74">
        <f t="shared" si="68"/>
        <v>10</v>
      </c>
      <c r="H297" s="80" t="s">
        <v>273</v>
      </c>
      <c r="I297" s="74">
        <f t="shared" si="69"/>
        <v>2.5</v>
      </c>
      <c r="J297" s="74">
        <f t="shared" si="72"/>
        <v>2.5</v>
      </c>
      <c r="K297" s="80" t="s">
        <v>281</v>
      </c>
      <c r="L297" s="74">
        <f t="shared" si="73"/>
        <v>1.7500000000000002E-2</v>
      </c>
      <c r="M297" s="74">
        <f t="shared" ca="1" si="74"/>
        <v>0.19600000000000004</v>
      </c>
      <c r="N297" s="74">
        <f ca="1">VLOOKUP(B297,$C$7:$T295,13,FALSE)</f>
        <v>0.22750000000000004</v>
      </c>
      <c r="O297" s="74">
        <f t="shared" ca="1" si="75"/>
        <v>0.21350000000000002</v>
      </c>
      <c r="P297" s="74">
        <f t="shared" ca="1" si="76"/>
        <v>1030.4449648711943</v>
      </c>
      <c r="Q297" s="74">
        <f t="shared" ca="1" si="77"/>
        <v>2.1350000000000001E-2</v>
      </c>
      <c r="R297" s="74">
        <f t="shared" si="78"/>
        <v>6000</v>
      </c>
      <c r="S297" s="74" t="str">
        <f t="shared" ca="1" si="79"/>
        <v>tср&lt;0.4с</v>
      </c>
      <c r="T297" s="74">
        <f t="shared" si="80"/>
        <v>100</v>
      </c>
    </row>
    <row r="298" spans="2:20" x14ac:dyDescent="0.25">
      <c r="B298" s="74" t="str">
        <f t="shared" ca="1" si="70"/>
        <v>ЩР</v>
      </c>
      <c r="C298" s="78" t="str">
        <f>Кабельный_журнал!P264</f>
        <v>PE.1.18.2</v>
      </c>
      <c r="D298" s="74" t="str">
        <f t="shared" ca="1" si="71"/>
        <v>ЩР-PE.1.18.2</v>
      </c>
      <c r="E298" s="80" t="s">
        <v>280</v>
      </c>
      <c r="F298" s="74">
        <f t="shared" ca="1" si="67"/>
        <v>13</v>
      </c>
      <c r="G298" s="74">
        <f t="shared" si="68"/>
        <v>10</v>
      </c>
      <c r="H298" s="80" t="s">
        <v>273</v>
      </c>
      <c r="I298" s="74">
        <f t="shared" si="69"/>
        <v>2.5</v>
      </c>
      <c r="J298" s="74">
        <f t="shared" si="72"/>
        <v>2.5</v>
      </c>
      <c r="K298" s="80" t="s">
        <v>281</v>
      </c>
      <c r="L298" s="74">
        <f t="shared" si="73"/>
        <v>1.7500000000000002E-2</v>
      </c>
      <c r="M298" s="74">
        <f t="shared" ca="1" si="74"/>
        <v>0.18200000000000005</v>
      </c>
      <c r="N298" s="74">
        <f ca="1">VLOOKUP(B298,$C$7:$T296,13,FALSE)</f>
        <v>0.22750000000000004</v>
      </c>
      <c r="O298" s="74">
        <f t="shared" ca="1" si="75"/>
        <v>0.19950000000000007</v>
      </c>
      <c r="P298" s="74">
        <f t="shared" ca="1" si="76"/>
        <v>1102.7568922305761</v>
      </c>
      <c r="Q298" s="74">
        <f t="shared" ca="1" si="77"/>
        <v>1.9950000000000006E-2</v>
      </c>
      <c r="R298" s="74">
        <f t="shared" si="78"/>
        <v>6000</v>
      </c>
      <c r="S298" s="74" t="str">
        <f t="shared" ca="1" si="79"/>
        <v>tср&lt;0.4с</v>
      </c>
      <c r="T298" s="74">
        <f t="shared" si="80"/>
        <v>100</v>
      </c>
    </row>
    <row r="299" spans="2:20" x14ac:dyDescent="0.25">
      <c r="B299" s="74" t="str">
        <f t="shared" ca="1" si="70"/>
        <v>ЩР</v>
      </c>
      <c r="C299" s="78" t="str">
        <f>Кабельный_журнал!P265</f>
        <v>PE.1.18.3</v>
      </c>
      <c r="D299" s="74" t="str">
        <f t="shared" ca="1" si="71"/>
        <v>ЩР-PE.1.18.3</v>
      </c>
      <c r="E299" s="80" t="s">
        <v>280</v>
      </c>
      <c r="F299" s="74">
        <f t="shared" ca="1" si="67"/>
        <v>12</v>
      </c>
      <c r="G299" s="74">
        <f t="shared" si="68"/>
        <v>10</v>
      </c>
      <c r="H299" s="80" t="s">
        <v>273</v>
      </c>
      <c r="I299" s="74">
        <f t="shared" si="69"/>
        <v>2.5</v>
      </c>
      <c r="J299" s="74">
        <f t="shared" si="72"/>
        <v>2.5</v>
      </c>
      <c r="K299" s="80" t="s">
        <v>281</v>
      </c>
      <c r="L299" s="74">
        <f t="shared" si="73"/>
        <v>1.7500000000000002E-2</v>
      </c>
      <c r="M299" s="74">
        <f t="shared" ca="1" si="74"/>
        <v>0.16800000000000004</v>
      </c>
      <c r="N299" s="74">
        <f ca="1">VLOOKUP(B299,$C$7:$T297,13,FALSE)</f>
        <v>0.22750000000000004</v>
      </c>
      <c r="O299" s="74">
        <f t="shared" ca="1" si="75"/>
        <v>0.18550000000000005</v>
      </c>
      <c r="P299" s="74">
        <f t="shared" ca="1" si="76"/>
        <v>1185.9838274932611</v>
      </c>
      <c r="Q299" s="74">
        <f t="shared" ca="1" si="77"/>
        <v>1.8550000000000004E-2</v>
      </c>
      <c r="R299" s="74">
        <f t="shared" si="78"/>
        <v>6000</v>
      </c>
      <c r="S299" s="74" t="str">
        <f t="shared" ca="1" si="79"/>
        <v>tср&lt;0.4с</v>
      </c>
      <c r="T299" s="74">
        <f t="shared" si="80"/>
        <v>100</v>
      </c>
    </row>
    <row r="300" spans="2:20" x14ac:dyDescent="0.25">
      <c r="B300" s="74" t="e">
        <f t="shared" ca="1" si="70"/>
        <v>#N/A</v>
      </c>
      <c r="C300" s="78" t="e">
        <f>Кабельный_журнал!P266</f>
        <v>#N/A</v>
      </c>
      <c r="D300" s="74" t="e">
        <f t="shared" ca="1" si="71"/>
        <v>#N/A</v>
      </c>
      <c r="E300" s="80" t="s">
        <v>280</v>
      </c>
      <c r="F300" s="74" t="e">
        <f t="shared" ca="1" si="67"/>
        <v>#N/A</v>
      </c>
      <c r="G300" s="74" t="e">
        <f t="shared" si="68"/>
        <v>#N/A</v>
      </c>
      <c r="H300" s="80" t="s">
        <v>273</v>
      </c>
      <c r="I300" s="74" t="e">
        <f t="shared" si="69"/>
        <v>#N/A</v>
      </c>
      <c r="J300" s="74" t="e">
        <f t="shared" si="72"/>
        <v>#N/A</v>
      </c>
      <c r="K300" s="80" t="s">
        <v>281</v>
      </c>
      <c r="L300" s="74">
        <f t="shared" si="73"/>
        <v>1.7500000000000002E-2</v>
      </c>
      <c r="M300" s="74" t="e">
        <f t="shared" ca="1" si="74"/>
        <v>#N/A</v>
      </c>
      <c r="N300" s="74" t="e">
        <f ca="1">VLOOKUP(B300,$C$7:$T298,13,FALSE)</f>
        <v>#N/A</v>
      </c>
      <c r="O300" s="74" t="e">
        <f t="shared" ca="1" si="75"/>
        <v>#N/A</v>
      </c>
      <c r="P300" s="74" t="e">
        <f t="shared" ca="1" si="76"/>
        <v>#N/A</v>
      </c>
      <c r="Q300" s="74" t="e">
        <f t="shared" ca="1" si="77"/>
        <v>#N/A</v>
      </c>
      <c r="R300" s="74">
        <f t="shared" si="78"/>
        <v>6000</v>
      </c>
      <c r="S300" s="74" t="e">
        <f t="shared" ca="1" si="79"/>
        <v>#N/A</v>
      </c>
      <c r="T300" s="74" t="e">
        <f t="shared" si="80"/>
        <v>#N/A</v>
      </c>
    </row>
    <row r="301" spans="2:20" x14ac:dyDescent="0.25">
      <c r="B301" s="74" t="e">
        <f t="shared" ca="1" si="70"/>
        <v>#N/A</v>
      </c>
      <c r="C301" s="78" t="e">
        <f>Кабельный_журнал!P267</f>
        <v>#N/A</v>
      </c>
      <c r="D301" s="74" t="e">
        <f t="shared" ca="1" si="71"/>
        <v>#N/A</v>
      </c>
      <c r="E301" s="80" t="s">
        <v>280</v>
      </c>
      <c r="F301" s="74" t="e">
        <f t="shared" ca="1" si="67"/>
        <v>#N/A</v>
      </c>
      <c r="G301" s="74" t="e">
        <f t="shared" si="68"/>
        <v>#N/A</v>
      </c>
      <c r="H301" s="80" t="s">
        <v>273</v>
      </c>
      <c r="I301" s="74" t="e">
        <f t="shared" si="69"/>
        <v>#N/A</v>
      </c>
      <c r="J301" s="74" t="e">
        <f t="shared" si="72"/>
        <v>#N/A</v>
      </c>
      <c r="K301" s="80" t="s">
        <v>281</v>
      </c>
      <c r="L301" s="74">
        <f t="shared" si="73"/>
        <v>1.7500000000000002E-2</v>
      </c>
      <c r="M301" s="74" t="e">
        <f t="shared" ca="1" si="74"/>
        <v>#N/A</v>
      </c>
      <c r="N301" s="74" t="e">
        <f ca="1">VLOOKUP(B301,$C$7:$T299,13,FALSE)</f>
        <v>#N/A</v>
      </c>
      <c r="O301" s="74" t="e">
        <f t="shared" ca="1" si="75"/>
        <v>#N/A</v>
      </c>
      <c r="P301" s="74" t="e">
        <f t="shared" ca="1" si="76"/>
        <v>#N/A</v>
      </c>
      <c r="Q301" s="74" t="e">
        <f t="shared" ca="1" si="77"/>
        <v>#N/A</v>
      </c>
      <c r="R301" s="74">
        <f t="shared" si="78"/>
        <v>6000</v>
      </c>
      <c r="S301" s="74" t="e">
        <f t="shared" ca="1" si="79"/>
        <v>#N/A</v>
      </c>
      <c r="T301" s="74" t="e">
        <f t="shared" si="80"/>
        <v>#N/A</v>
      </c>
    </row>
    <row r="302" spans="2:20" x14ac:dyDescent="0.25">
      <c r="B302" s="74" t="e">
        <f t="shared" ca="1" si="70"/>
        <v>#N/A</v>
      </c>
      <c r="C302" s="78" t="e">
        <f>Кабельный_журнал!P268</f>
        <v>#N/A</v>
      </c>
      <c r="D302" s="74" t="e">
        <f t="shared" ca="1" si="71"/>
        <v>#N/A</v>
      </c>
      <c r="E302" s="80" t="s">
        <v>280</v>
      </c>
      <c r="F302" s="74" t="e">
        <f t="shared" ca="1" si="67"/>
        <v>#N/A</v>
      </c>
      <c r="G302" s="74" t="e">
        <f t="shared" si="68"/>
        <v>#N/A</v>
      </c>
      <c r="H302" s="80" t="s">
        <v>273</v>
      </c>
      <c r="I302" s="74" t="e">
        <f t="shared" si="69"/>
        <v>#N/A</v>
      </c>
      <c r="J302" s="74" t="e">
        <f t="shared" si="72"/>
        <v>#N/A</v>
      </c>
      <c r="K302" s="80" t="s">
        <v>281</v>
      </c>
      <c r="L302" s="74">
        <f t="shared" si="73"/>
        <v>1.7500000000000002E-2</v>
      </c>
      <c r="M302" s="74" t="e">
        <f t="shared" ca="1" si="74"/>
        <v>#N/A</v>
      </c>
      <c r="N302" s="74" t="e">
        <f ca="1">VLOOKUP(B302,$C$7:$T300,13,FALSE)</f>
        <v>#N/A</v>
      </c>
      <c r="O302" s="74" t="e">
        <f t="shared" ca="1" si="75"/>
        <v>#N/A</v>
      </c>
      <c r="P302" s="74" t="e">
        <f t="shared" ca="1" si="76"/>
        <v>#N/A</v>
      </c>
      <c r="Q302" s="74" t="e">
        <f t="shared" ca="1" si="77"/>
        <v>#N/A</v>
      </c>
      <c r="R302" s="74">
        <f t="shared" si="78"/>
        <v>6000</v>
      </c>
      <c r="S302" s="74" t="e">
        <f t="shared" ca="1" si="79"/>
        <v>#N/A</v>
      </c>
      <c r="T302" s="74" t="e">
        <f t="shared" si="80"/>
        <v>#N/A</v>
      </c>
    </row>
    <row r="303" spans="2:20" x14ac:dyDescent="0.25">
      <c r="B303" s="74" t="e">
        <f t="shared" ca="1" si="70"/>
        <v>#N/A</v>
      </c>
      <c r="C303" s="78" t="e">
        <f>Кабельный_журнал!P269</f>
        <v>#N/A</v>
      </c>
      <c r="D303" s="74" t="e">
        <f t="shared" ca="1" si="71"/>
        <v>#N/A</v>
      </c>
      <c r="E303" s="80" t="s">
        <v>280</v>
      </c>
      <c r="F303" s="74" t="e">
        <f t="shared" ca="1" si="67"/>
        <v>#N/A</v>
      </c>
      <c r="G303" s="74" t="e">
        <f t="shared" si="68"/>
        <v>#N/A</v>
      </c>
      <c r="H303" s="80" t="s">
        <v>273</v>
      </c>
      <c r="I303" s="74" t="e">
        <f t="shared" si="69"/>
        <v>#N/A</v>
      </c>
      <c r="J303" s="74" t="e">
        <f t="shared" si="72"/>
        <v>#N/A</v>
      </c>
      <c r="K303" s="80" t="s">
        <v>281</v>
      </c>
      <c r="L303" s="74">
        <f t="shared" si="73"/>
        <v>1.7500000000000002E-2</v>
      </c>
      <c r="M303" s="74" t="e">
        <f t="shared" ca="1" si="74"/>
        <v>#N/A</v>
      </c>
      <c r="N303" s="74" t="e">
        <f ca="1">VLOOKUP(B303,$C$7:$T301,13,FALSE)</f>
        <v>#N/A</v>
      </c>
      <c r="O303" s="74" t="e">
        <f t="shared" ca="1" si="75"/>
        <v>#N/A</v>
      </c>
      <c r="P303" s="74" t="e">
        <f t="shared" ca="1" si="76"/>
        <v>#N/A</v>
      </c>
      <c r="Q303" s="74" t="e">
        <f t="shared" ca="1" si="77"/>
        <v>#N/A</v>
      </c>
      <c r="R303" s="74">
        <f t="shared" si="78"/>
        <v>6000</v>
      </c>
      <c r="S303" s="74" t="e">
        <f t="shared" ca="1" si="79"/>
        <v>#N/A</v>
      </c>
      <c r="T303" s="74" t="e">
        <f t="shared" si="80"/>
        <v>#N/A</v>
      </c>
    </row>
    <row r="304" spans="2:20" x14ac:dyDescent="0.25">
      <c r="B304" s="74" t="e">
        <f t="shared" ca="1" si="70"/>
        <v>#N/A</v>
      </c>
      <c r="C304" s="78" t="e">
        <f>Кабельный_журнал!P270</f>
        <v>#N/A</v>
      </c>
      <c r="D304" s="74" t="e">
        <f t="shared" ca="1" si="71"/>
        <v>#N/A</v>
      </c>
      <c r="E304" s="80" t="s">
        <v>280</v>
      </c>
      <c r="F304" s="74" t="e">
        <f t="shared" ca="1" si="67"/>
        <v>#N/A</v>
      </c>
      <c r="G304" s="74" t="e">
        <f t="shared" si="68"/>
        <v>#N/A</v>
      </c>
      <c r="H304" s="80" t="s">
        <v>273</v>
      </c>
      <c r="I304" s="74" t="e">
        <f t="shared" si="69"/>
        <v>#N/A</v>
      </c>
      <c r="J304" s="74" t="e">
        <f t="shared" si="72"/>
        <v>#N/A</v>
      </c>
      <c r="K304" s="80" t="s">
        <v>281</v>
      </c>
      <c r="L304" s="74">
        <f t="shared" si="73"/>
        <v>1.7500000000000002E-2</v>
      </c>
      <c r="M304" s="74" t="e">
        <f t="shared" ca="1" si="74"/>
        <v>#N/A</v>
      </c>
      <c r="N304" s="74" t="e">
        <f ca="1">VLOOKUP(B304,$C$7:$T302,13,FALSE)</f>
        <v>#N/A</v>
      </c>
      <c r="O304" s="74" t="e">
        <f t="shared" ca="1" si="75"/>
        <v>#N/A</v>
      </c>
      <c r="P304" s="74" t="e">
        <f t="shared" ca="1" si="76"/>
        <v>#N/A</v>
      </c>
      <c r="Q304" s="74" t="e">
        <f t="shared" ca="1" si="77"/>
        <v>#N/A</v>
      </c>
      <c r="R304" s="74">
        <f t="shared" si="78"/>
        <v>6000</v>
      </c>
      <c r="S304" s="74" t="e">
        <f t="shared" ca="1" si="79"/>
        <v>#N/A</v>
      </c>
      <c r="T304" s="74" t="e">
        <f t="shared" si="80"/>
        <v>#N/A</v>
      </c>
    </row>
    <row r="305" spans="2:20" x14ac:dyDescent="0.25">
      <c r="B305" s="74" t="e">
        <f t="shared" ca="1" si="70"/>
        <v>#N/A</v>
      </c>
      <c r="C305" s="78" t="e">
        <f>Кабельный_журнал!P271</f>
        <v>#N/A</v>
      </c>
      <c r="D305" s="74" t="e">
        <f t="shared" ca="1" si="71"/>
        <v>#N/A</v>
      </c>
      <c r="E305" s="80" t="s">
        <v>280</v>
      </c>
      <c r="F305" s="74" t="e">
        <f t="shared" ca="1" si="67"/>
        <v>#N/A</v>
      </c>
      <c r="G305" s="74" t="e">
        <f t="shared" si="68"/>
        <v>#N/A</v>
      </c>
      <c r="H305" s="80" t="s">
        <v>273</v>
      </c>
      <c r="I305" s="74" t="e">
        <f t="shared" si="69"/>
        <v>#N/A</v>
      </c>
      <c r="J305" s="74" t="e">
        <f t="shared" si="72"/>
        <v>#N/A</v>
      </c>
      <c r="K305" s="80" t="s">
        <v>281</v>
      </c>
      <c r="L305" s="74">
        <f t="shared" si="73"/>
        <v>1.7500000000000002E-2</v>
      </c>
      <c r="M305" s="74" t="e">
        <f t="shared" ca="1" si="74"/>
        <v>#N/A</v>
      </c>
      <c r="N305" s="74" t="e">
        <f ca="1">VLOOKUP(B305,$C$7:$T303,13,FALSE)</f>
        <v>#N/A</v>
      </c>
      <c r="O305" s="74" t="e">
        <f t="shared" ca="1" si="75"/>
        <v>#N/A</v>
      </c>
      <c r="P305" s="74" t="e">
        <f t="shared" ca="1" si="76"/>
        <v>#N/A</v>
      </c>
      <c r="Q305" s="74" t="e">
        <f t="shared" ca="1" si="77"/>
        <v>#N/A</v>
      </c>
      <c r="R305" s="74">
        <f t="shared" si="78"/>
        <v>6000</v>
      </c>
      <c r="S305" s="74" t="e">
        <f t="shared" ca="1" si="79"/>
        <v>#N/A</v>
      </c>
      <c r="T305" s="74" t="e">
        <f t="shared" si="80"/>
        <v>#N/A</v>
      </c>
    </row>
    <row r="306" spans="2:20" x14ac:dyDescent="0.25">
      <c r="B306" s="74" t="e">
        <f t="shared" ca="1" si="70"/>
        <v>#N/A</v>
      </c>
      <c r="C306" s="78" t="e">
        <f>Кабельный_журнал!P272</f>
        <v>#N/A</v>
      </c>
      <c r="D306" s="74" t="e">
        <f t="shared" ca="1" si="71"/>
        <v>#N/A</v>
      </c>
      <c r="E306" s="80" t="s">
        <v>280</v>
      </c>
      <c r="F306" s="74" t="e">
        <f t="shared" ca="1" si="67"/>
        <v>#N/A</v>
      </c>
      <c r="G306" s="74" t="e">
        <f t="shared" si="68"/>
        <v>#N/A</v>
      </c>
      <c r="H306" s="80" t="s">
        <v>273</v>
      </c>
      <c r="I306" s="74" t="e">
        <f t="shared" si="69"/>
        <v>#N/A</v>
      </c>
      <c r="J306" s="74" t="e">
        <f t="shared" si="72"/>
        <v>#N/A</v>
      </c>
      <c r="K306" s="80" t="s">
        <v>281</v>
      </c>
      <c r="L306" s="74">
        <f t="shared" si="73"/>
        <v>1.7500000000000002E-2</v>
      </c>
      <c r="M306" s="74" t="e">
        <f t="shared" ca="1" si="74"/>
        <v>#N/A</v>
      </c>
      <c r="N306" s="74" t="e">
        <f ca="1">VLOOKUP(B306,$C$7:$T304,13,FALSE)</f>
        <v>#N/A</v>
      </c>
      <c r="O306" s="74" t="e">
        <f t="shared" ca="1" si="75"/>
        <v>#N/A</v>
      </c>
      <c r="P306" s="74" t="e">
        <f t="shared" ca="1" si="76"/>
        <v>#N/A</v>
      </c>
      <c r="Q306" s="74" t="e">
        <f t="shared" ca="1" si="77"/>
        <v>#N/A</v>
      </c>
      <c r="R306" s="74">
        <f t="shared" si="78"/>
        <v>6000</v>
      </c>
      <c r="S306" s="74" t="e">
        <f t="shared" ca="1" si="79"/>
        <v>#N/A</v>
      </c>
      <c r="T306" s="74" t="e">
        <f t="shared" si="80"/>
        <v>#N/A</v>
      </c>
    </row>
    <row r="307" spans="2:20" x14ac:dyDescent="0.25">
      <c r="B307" s="74" t="e">
        <f t="shared" ca="1" si="70"/>
        <v>#N/A</v>
      </c>
      <c r="C307" s="78" t="e">
        <f>Кабельный_журнал!P273</f>
        <v>#N/A</v>
      </c>
      <c r="D307" s="74" t="e">
        <f t="shared" ca="1" si="71"/>
        <v>#N/A</v>
      </c>
      <c r="E307" s="80" t="s">
        <v>280</v>
      </c>
      <c r="F307" s="74" t="e">
        <f t="shared" ca="1" si="67"/>
        <v>#N/A</v>
      </c>
      <c r="G307" s="74" t="e">
        <f t="shared" si="68"/>
        <v>#N/A</v>
      </c>
      <c r="H307" s="80" t="s">
        <v>273</v>
      </c>
      <c r="I307" s="74" t="e">
        <f t="shared" si="69"/>
        <v>#N/A</v>
      </c>
      <c r="J307" s="74" t="e">
        <f t="shared" si="72"/>
        <v>#N/A</v>
      </c>
      <c r="K307" s="80" t="s">
        <v>281</v>
      </c>
      <c r="L307" s="74">
        <f t="shared" si="73"/>
        <v>1.7500000000000002E-2</v>
      </c>
      <c r="M307" s="74" t="e">
        <f t="shared" ca="1" si="74"/>
        <v>#N/A</v>
      </c>
      <c r="N307" s="74" t="e">
        <f ca="1">VLOOKUP(B307,$C$7:$T305,13,FALSE)</f>
        <v>#N/A</v>
      </c>
      <c r="O307" s="74" t="e">
        <f t="shared" ca="1" si="75"/>
        <v>#N/A</v>
      </c>
      <c r="P307" s="74" t="e">
        <f t="shared" ca="1" si="76"/>
        <v>#N/A</v>
      </c>
      <c r="Q307" s="74" t="e">
        <f t="shared" ca="1" si="77"/>
        <v>#N/A</v>
      </c>
      <c r="R307" s="74">
        <f t="shared" si="78"/>
        <v>6000</v>
      </c>
      <c r="S307" s="74" t="e">
        <f t="shared" ca="1" si="79"/>
        <v>#N/A</v>
      </c>
      <c r="T307" s="74" t="e">
        <f t="shared" si="80"/>
        <v>#N/A</v>
      </c>
    </row>
    <row r="308" spans="2:20" x14ac:dyDescent="0.25">
      <c r="B308" s="74" t="e">
        <f t="shared" ca="1" si="70"/>
        <v>#N/A</v>
      </c>
      <c r="C308" s="78" t="e">
        <f>Кабельный_журнал!P274</f>
        <v>#N/A</v>
      </c>
      <c r="D308" s="74" t="e">
        <f t="shared" ca="1" si="71"/>
        <v>#N/A</v>
      </c>
      <c r="E308" s="80" t="s">
        <v>280</v>
      </c>
      <c r="F308" s="74" t="e">
        <f t="shared" ca="1" si="67"/>
        <v>#N/A</v>
      </c>
      <c r="G308" s="74" t="e">
        <f t="shared" si="68"/>
        <v>#N/A</v>
      </c>
      <c r="H308" s="80" t="s">
        <v>273</v>
      </c>
      <c r="I308" s="74" t="e">
        <f t="shared" si="69"/>
        <v>#N/A</v>
      </c>
      <c r="J308" s="74" t="e">
        <f t="shared" si="72"/>
        <v>#N/A</v>
      </c>
      <c r="K308" s="80" t="s">
        <v>281</v>
      </c>
      <c r="L308" s="74">
        <f t="shared" si="73"/>
        <v>1.7500000000000002E-2</v>
      </c>
      <c r="M308" s="74" t="e">
        <f t="shared" ca="1" si="74"/>
        <v>#N/A</v>
      </c>
      <c r="N308" s="74" t="e">
        <f ca="1">VLOOKUP(B308,$C$7:$T306,13,FALSE)</f>
        <v>#N/A</v>
      </c>
      <c r="O308" s="74" t="e">
        <f t="shared" ca="1" si="75"/>
        <v>#N/A</v>
      </c>
      <c r="P308" s="74" t="e">
        <f t="shared" ca="1" si="76"/>
        <v>#N/A</v>
      </c>
      <c r="Q308" s="74" t="e">
        <f t="shared" ca="1" si="77"/>
        <v>#N/A</v>
      </c>
      <c r="R308" s="74">
        <f t="shared" si="78"/>
        <v>6000</v>
      </c>
      <c r="S308" s="74" t="e">
        <f t="shared" ca="1" si="79"/>
        <v>#N/A</v>
      </c>
      <c r="T308" s="74" t="e">
        <f t="shared" si="80"/>
        <v>#N/A</v>
      </c>
    </row>
    <row r="309" spans="2:20" x14ac:dyDescent="0.25">
      <c r="B309" s="74" t="e">
        <f t="shared" ca="1" si="70"/>
        <v>#N/A</v>
      </c>
      <c r="C309" s="78" t="e">
        <f>Кабельный_журнал!P275</f>
        <v>#N/A</v>
      </c>
      <c r="D309" s="74" t="e">
        <f t="shared" ca="1" si="71"/>
        <v>#N/A</v>
      </c>
      <c r="E309" s="80" t="s">
        <v>280</v>
      </c>
      <c r="F309" s="74" t="e">
        <f t="shared" ca="1" si="67"/>
        <v>#N/A</v>
      </c>
      <c r="G309" s="74" t="e">
        <f t="shared" si="68"/>
        <v>#N/A</v>
      </c>
      <c r="H309" s="80" t="s">
        <v>273</v>
      </c>
      <c r="I309" s="74" t="e">
        <f t="shared" si="69"/>
        <v>#N/A</v>
      </c>
      <c r="J309" s="74" t="e">
        <f t="shared" si="72"/>
        <v>#N/A</v>
      </c>
      <c r="K309" s="80" t="s">
        <v>281</v>
      </c>
      <c r="L309" s="74">
        <f t="shared" si="73"/>
        <v>1.7500000000000002E-2</v>
      </c>
      <c r="M309" s="74" t="e">
        <f t="shared" ca="1" si="74"/>
        <v>#N/A</v>
      </c>
      <c r="N309" s="74" t="e">
        <f ca="1">VLOOKUP(B309,$C$7:$T307,13,FALSE)</f>
        <v>#N/A</v>
      </c>
      <c r="O309" s="74" t="e">
        <f t="shared" ca="1" si="75"/>
        <v>#N/A</v>
      </c>
      <c r="P309" s="74" t="e">
        <f t="shared" ca="1" si="76"/>
        <v>#N/A</v>
      </c>
      <c r="Q309" s="74" t="e">
        <f t="shared" ca="1" si="77"/>
        <v>#N/A</v>
      </c>
      <c r="R309" s="74">
        <f t="shared" si="78"/>
        <v>6000</v>
      </c>
      <c r="S309" s="74" t="e">
        <f t="shared" ca="1" si="79"/>
        <v>#N/A</v>
      </c>
      <c r="T309" s="74" t="e">
        <f t="shared" si="80"/>
        <v>#N/A</v>
      </c>
    </row>
    <row r="310" spans="2:20" x14ac:dyDescent="0.25">
      <c r="B310" s="74" t="e">
        <f t="shared" ca="1" si="70"/>
        <v>#N/A</v>
      </c>
      <c r="C310" s="78" t="e">
        <f>Кабельный_журнал!P276</f>
        <v>#N/A</v>
      </c>
      <c r="D310" s="74" t="e">
        <f t="shared" ca="1" si="71"/>
        <v>#N/A</v>
      </c>
      <c r="E310" s="80" t="s">
        <v>280</v>
      </c>
      <c r="F310" s="74" t="e">
        <f t="shared" ca="1" si="67"/>
        <v>#N/A</v>
      </c>
      <c r="G310" s="74" t="e">
        <f t="shared" si="68"/>
        <v>#N/A</v>
      </c>
      <c r="H310" s="80" t="s">
        <v>273</v>
      </c>
      <c r="I310" s="74" t="e">
        <f t="shared" si="69"/>
        <v>#N/A</v>
      </c>
      <c r="J310" s="74" t="e">
        <f t="shared" si="72"/>
        <v>#N/A</v>
      </c>
      <c r="K310" s="80" t="s">
        <v>281</v>
      </c>
      <c r="L310" s="74">
        <f t="shared" si="73"/>
        <v>1.7500000000000002E-2</v>
      </c>
      <c r="M310" s="74" t="e">
        <f t="shared" ca="1" si="74"/>
        <v>#N/A</v>
      </c>
      <c r="N310" s="74" t="e">
        <f ca="1">VLOOKUP(B310,$C$7:$T308,13,FALSE)</f>
        <v>#N/A</v>
      </c>
      <c r="O310" s="74" t="e">
        <f t="shared" ca="1" si="75"/>
        <v>#N/A</v>
      </c>
      <c r="P310" s="74" t="e">
        <f t="shared" ca="1" si="76"/>
        <v>#N/A</v>
      </c>
      <c r="Q310" s="74" t="e">
        <f t="shared" ca="1" si="77"/>
        <v>#N/A</v>
      </c>
      <c r="R310" s="74">
        <f t="shared" si="78"/>
        <v>6000</v>
      </c>
      <c r="S310" s="74" t="e">
        <f t="shared" ca="1" si="79"/>
        <v>#N/A</v>
      </c>
      <c r="T310" s="74" t="e">
        <f t="shared" si="80"/>
        <v>#N/A</v>
      </c>
    </row>
    <row r="311" spans="2:20" x14ac:dyDescent="0.25">
      <c r="B311" s="74" t="e">
        <f t="shared" ca="1" si="70"/>
        <v>#N/A</v>
      </c>
      <c r="C311" s="78" t="e">
        <f>Кабельный_журнал!P277</f>
        <v>#N/A</v>
      </c>
      <c r="D311" s="74" t="e">
        <f t="shared" ca="1" si="71"/>
        <v>#N/A</v>
      </c>
      <c r="E311" s="80" t="s">
        <v>280</v>
      </c>
      <c r="F311" s="74" t="e">
        <f t="shared" ca="1" si="67"/>
        <v>#N/A</v>
      </c>
      <c r="G311" s="74" t="e">
        <f t="shared" si="68"/>
        <v>#N/A</v>
      </c>
      <c r="H311" s="80" t="s">
        <v>273</v>
      </c>
      <c r="I311" s="74" t="e">
        <f t="shared" si="69"/>
        <v>#N/A</v>
      </c>
      <c r="J311" s="74" t="e">
        <f t="shared" si="72"/>
        <v>#N/A</v>
      </c>
      <c r="K311" s="80" t="s">
        <v>281</v>
      </c>
      <c r="L311" s="74">
        <f t="shared" si="73"/>
        <v>1.7500000000000002E-2</v>
      </c>
      <c r="M311" s="74" t="e">
        <f t="shared" ca="1" si="74"/>
        <v>#N/A</v>
      </c>
      <c r="N311" s="74" t="e">
        <f ca="1">VLOOKUP(B311,$C$7:$T309,13,FALSE)</f>
        <v>#N/A</v>
      </c>
      <c r="O311" s="74" t="e">
        <f t="shared" ca="1" si="75"/>
        <v>#N/A</v>
      </c>
      <c r="P311" s="74" t="e">
        <f t="shared" ca="1" si="76"/>
        <v>#N/A</v>
      </c>
      <c r="Q311" s="74" t="e">
        <f t="shared" ca="1" si="77"/>
        <v>#N/A</v>
      </c>
      <c r="R311" s="74">
        <f t="shared" si="78"/>
        <v>6000</v>
      </c>
      <c r="S311" s="74" t="e">
        <f t="shared" ca="1" si="79"/>
        <v>#N/A</v>
      </c>
      <c r="T311" s="74" t="e">
        <f t="shared" si="80"/>
        <v>#N/A</v>
      </c>
    </row>
    <row r="312" spans="2:20" x14ac:dyDescent="0.25">
      <c r="B312" s="74" t="e">
        <f t="shared" ca="1" si="70"/>
        <v>#N/A</v>
      </c>
      <c r="C312" s="78" t="e">
        <f>Кабельный_журнал!P278</f>
        <v>#N/A</v>
      </c>
      <c r="D312" s="74" t="e">
        <f t="shared" ca="1" si="71"/>
        <v>#N/A</v>
      </c>
      <c r="E312" s="80" t="s">
        <v>280</v>
      </c>
      <c r="F312" s="74" t="e">
        <f t="shared" ca="1" si="67"/>
        <v>#N/A</v>
      </c>
      <c r="G312" s="74" t="e">
        <f t="shared" si="68"/>
        <v>#N/A</v>
      </c>
      <c r="H312" s="80" t="s">
        <v>273</v>
      </c>
      <c r="I312" s="74" t="e">
        <f t="shared" si="69"/>
        <v>#N/A</v>
      </c>
      <c r="J312" s="74" t="e">
        <f t="shared" si="72"/>
        <v>#N/A</v>
      </c>
      <c r="K312" s="80" t="s">
        <v>281</v>
      </c>
      <c r="L312" s="74">
        <f t="shared" si="73"/>
        <v>1.7500000000000002E-2</v>
      </c>
      <c r="M312" s="74" t="e">
        <f t="shared" ca="1" si="74"/>
        <v>#N/A</v>
      </c>
      <c r="N312" s="74" t="e">
        <f ca="1">VLOOKUP(B312,$C$7:$T310,13,FALSE)</f>
        <v>#N/A</v>
      </c>
      <c r="O312" s="74" t="e">
        <f t="shared" ca="1" si="75"/>
        <v>#N/A</v>
      </c>
      <c r="P312" s="74" t="e">
        <f t="shared" ca="1" si="76"/>
        <v>#N/A</v>
      </c>
      <c r="Q312" s="74" t="e">
        <f t="shared" ca="1" si="77"/>
        <v>#N/A</v>
      </c>
      <c r="R312" s="74">
        <f t="shared" si="78"/>
        <v>6000</v>
      </c>
      <c r="S312" s="74" t="e">
        <f t="shared" ca="1" si="79"/>
        <v>#N/A</v>
      </c>
      <c r="T312" s="74" t="e">
        <f t="shared" si="80"/>
        <v>#N/A</v>
      </c>
    </row>
    <row r="313" spans="2:20" x14ac:dyDescent="0.25">
      <c r="B313" s="74" t="e">
        <f t="shared" ca="1" si="70"/>
        <v>#N/A</v>
      </c>
      <c r="C313" s="78" t="e">
        <f>Кабельный_журнал!P279</f>
        <v>#N/A</v>
      </c>
      <c r="D313" s="74" t="e">
        <f t="shared" ca="1" si="71"/>
        <v>#N/A</v>
      </c>
      <c r="E313" s="80" t="s">
        <v>280</v>
      </c>
      <c r="F313" s="74" t="e">
        <f t="shared" ca="1" si="67"/>
        <v>#N/A</v>
      </c>
      <c r="G313" s="74" t="e">
        <f t="shared" si="68"/>
        <v>#N/A</v>
      </c>
      <c r="H313" s="80" t="s">
        <v>273</v>
      </c>
      <c r="I313" s="74" t="e">
        <f t="shared" si="69"/>
        <v>#N/A</v>
      </c>
      <c r="J313" s="74" t="e">
        <f t="shared" si="72"/>
        <v>#N/A</v>
      </c>
      <c r="K313" s="80" t="s">
        <v>281</v>
      </c>
      <c r="L313" s="74">
        <f t="shared" si="73"/>
        <v>1.7500000000000002E-2</v>
      </c>
      <c r="M313" s="74" t="e">
        <f t="shared" ca="1" si="74"/>
        <v>#N/A</v>
      </c>
      <c r="N313" s="74" t="e">
        <f ca="1">VLOOKUP(B313,$C$7:$T311,13,FALSE)</f>
        <v>#N/A</v>
      </c>
      <c r="O313" s="74" t="e">
        <f t="shared" ca="1" si="75"/>
        <v>#N/A</v>
      </c>
      <c r="P313" s="74" t="e">
        <f t="shared" ca="1" si="76"/>
        <v>#N/A</v>
      </c>
      <c r="Q313" s="74" t="e">
        <f t="shared" ca="1" si="77"/>
        <v>#N/A</v>
      </c>
      <c r="R313" s="74">
        <f t="shared" si="78"/>
        <v>6000</v>
      </c>
      <c r="S313" s="74" t="e">
        <f t="shared" ca="1" si="79"/>
        <v>#N/A</v>
      </c>
      <c r="T313" s="74" t="e">
        <f t="shared" si="80"/>
        <v>#N/A</v>
      </c>
    </row>
    <row r="314" spans="2:20" x14ac:dyDescent="0.25">
      <c r="B314" s="74" t="e">
        <f t="shared" ca="1" si="70"/>
        <v>#N/A</v>
      </c>
      <c r="C314" s="78" t="e">
        <f>Кабельный_журнал!P280</f>
        <v>#N/A</v>
      </c>
      <c r="D314" s="74" t="e">
        <f t="shared" ca="1" si="71"/>
        <v>#N/A</v>
      </c>
      <c r="E314" s="80" t="s">
        <v>280</v>
      </c>
      <c r="F314" s="74" t="e">
        <f t="shared" ca="1" si="67"/>
        <v>#N/A</v>
      </c>
      <c r="G314" s="74" t="e">
        <f t="shared" si="68"/>
        <v>#N/A</v>
      </c>
      <c r="H314" s="80" t="s">
        <v>273</v>
      </c>
      <c r="I314" s="74" t="e">
        <f t="shared" si="69"/>
        <v>#N/A</v>
      </c>
      <c r="J314" s="74" t="e">
        <f t="shared" si="72"/>
        <v>#N/A</v>
      </c>
      <c r="K314" s="80" t="s">
        <v>281</v>
      </c>
      <c r="L314" s="74">
        <f t="shared" si="73"/>
        <v>1.7500000000000002E-2</v>
      </c>
      <c r="M314" s="74" t="e">
        <f t="shared" ca="1" si="74"/>
        <v>#N/A</v>
      </c>
      <c r="N314" s="74" t="e">
        <f ca="1">VLOOKUP(B314,$C$7:$T312,13,FALSE)</f>
        <v>#N/A</v>
      </c>
      <c r="O314" s="74" t="e">
        <f t="shared" ca="1" si="75"/>
        <v>#N/A</v>
      </c>
      <c r="P314" s="74" t="e">
        <f t="shared" ca="1" si="76"/>
        <v>#N/A</v>
      </c>
      <c r="Q314" s="74" t="e">
        <f t="shared" ca="1" si="77"/>
        <v>#N/A</v>
      </c>
      <c r="R314" s="74">
        <f t="shared" si="78"/>
        <v>6000</v>
      </c>
      <c r="S314" s="74" t="e">
        <f t="shared" ca="1" si="79"/>
        <v>#N/A</v>
      </c>
      <c r="T314" s="74" t="e">
        <f t="shared" si="80"/>
        <v>#N/A</v>
      </c>
    </row>
    <row r="315" spans="2:20" x14ac:dyDescent="0.25">
      <c r="B315" s="74" t="e">
        <f t="shared" ca="1" si="70"/>
        <v>#N/A</v>
      </c>
      <c r="C315" s="78" t="e">
        <f>Кабельный_журнал!P281</f>
        <v>#N/A</v>
      </c>
      <c r="D315" s="74" t="e">
        <f t="shared" ca="1" si="71"/>
        <v>#N/A</v>
      </c>
      <c r="E315" s="80" t="s">
        <v>280</v>
      </c>
      <c r="F315" s="74" t="e">
        <f t="shared" ca="1" si="67"/>
        <v>#N/A</v>
      </c>
      <c r="G315" s="74" t="e">
        <f t="shared" si="68"/>
        <v>#N/A</v>
      </c>
      <c r="H315" s="80" t="s">
        <v>273</v>
      </c>
      <c r="I315" s="74" t="e">
        <f t="shared" si="69"/>
        <v>#N/A</v>
      </c>
      <c r="J315" s="74" t="e">
        <f t="shared" si="72"/>
        <v>#N/A</v>
      </c>
      <c r="K315" s="80" t="s">
        <v>281</v>
      </c>
      <c r="L315" s="74">
        <f t="shared" si="73"/>
        <v>1.7500000000000002E-2</v>
      </c>
      <c r="M315" s="74" t="e">
        <f t="shared" ca="1" si="74"/>
        <v>#N/A</v>
      </c>
      <c r="N315" s="74" t="e">
        <f ca="1">VLOOKUP(B315,$C$7:$T313,13,FALSE)</f>
        <v>#N/A</v>
      </c>
      <c r="O315" s="74" t="e">
        <f t="shared" ca="1" si="75"/>
        <v>#N/A</v>
      </c>
      <c r="P315" s="74" t="e">
        <f t="shared" ca="1" si="76"/>
        <v>#N/A</v>
      </c>
      <c r="Q315" s="74" t="e">
        <f t="shared" ca="1" si="77"/>
        <v>#N/A</v>
      </c>
      <c r="R315" s="74">
        <f t="shared" si="78"/>
        <v>6000</v>
      </c>
      <c r="S315" s="74" t="e">
        <f t="shared" ca="1" si="79"/>
        <v>#N/A</v>
      </c>
      <c r="T315" s="74" t="e">
        <f t="shared" si="80"/>
        <v>#N/A</v>
      </c>
    </row>
    <row r="316" spans="2:20" x14ac:dyDescent="0.25">
      <c r="B316" s="74" t="e">
        <f t="shared" ca="1" si="70"/>
        <v>#N/A</v>
      </c>
      <c r="C316" s="78" t="e">
        <f>Кабельный_журнал!P282</f>
        <v>#N/A</v>
      </c>
      <c r="D316" s="74" t="e">
        <f t="shared" ca="1" si="71"/>
        <v>#N/A</v>
      </c>
      <c r="E316" s="80" t="s">
        <v>280</v>
      </c>
      <c r="F316" s="74" t="e">
        <f t="shared" ca="1" si="67"/>
        <v>#N/A</v>
      </c>
      <c r="G316" s="74" t="e">
        <f t="shared" si="68"/>
        <v>#N/A</v>
      </c>
      <c r="H316" s="80" t="s">
        <v>273</v>
      </c>
      <c r="I316" s="74" t="e">
        <f t="shared" si="69"/>
        <v>#N/A</v>
      </c>
      <c r="J316" s="74" t="e">
        <f t="shared" si="72"/>
        <v>#N/A</v>
      </c>
      <c r="K316" s="80" t="s">
        <v>281</v>
      </c>
      <c r="L316" s="74">
        <f t="shared" si="73"/>
        <v>1.7500000000000002E-2</v>
      </c>
      <c r="M316" s="74" t="e">
        <f t="shared" ca="1" si="74"/>
        <v>#N/A</v>
      </c>
      <c r="N316" s="74" t="e">
        <f ca="1">VLOOKUP(B316,$C$7:$T314,13,FALSE)</f>
        <v>#N/A</v>
      </c>
      <c r="O316" s="74" t="e">
        <f t="shared" ca="1" si="75"/>
        <v>#N/A</v>
      </c>
      <c r="P316" s="74" t="e">
        <f t="shared" ca="1" si="76"/>
        <v>#N/A</v>
      </c>
      <c r="Q316" s="74" t="e">
        <f t="shared" ca="1" si="77"/>
        <v>#N/A</v>
      </c>
      <c r="R316" s="74">
        <f t="shared" si="78"/>
        <v>6000</v>
      </c>
      <c r="S316" s="74" t="e">
        <f t="shared" ca="1" si="79"/>
        <v>#N/A</v>
      </c>
      <c r="T316" s="74" t="e">
        <f t="shared" si="80"/>
        <v>#N/A</v>
      </c>
    </row>
    <row r="317" spans="2:20" x14ac:dyDescent="0.25">
      <c r="B317" s="74" t="e">
        <f t="shared" ca="1" si="70"/>
        <v>#N/A</v>
      </c>
      <c r="C317" s="78" t="e">
        <f>Кабельный_журнал!P283</f>
        <v>#N/A</v>
      </c>
      <c r="D317" s="74" t="e">
        <f t="shared" ca="1" si="71"/>
        <v>#N/A</v>
      </c>
      <c r="E317" s="80" t="s">
        <v>280</v>
      </c>
      <c r="F317" s="74" t="e">
        <f t="shared" ca="1" si="67"/>
        <v>#N/A</v>
      </c>
      <c r="G317" s="74" t="e">
        <f t="shared" si="68"/>
        <v>#N/A</v>
      </c>
      <c r="H317" s="80" t="s">
        <v>273</v>
      </c>
      <c r="I317" s="74" t="e">
        <f t="shared" si="69"/>
        <v>#N/A</v>
      </c>
      <c r="J317" s="74" t="e">
        <f t="shared" si="72"/>
        <v>#N/A</v>
      </c>
      <c r="K317" s="80" t="s">
        <v>281</v>
      </c>
      <c r="L317" s="74">
        <f t="shared" si="73"/>
        <v>1.7500000000000002E-2</v>
      </c>
      <c r="M317" s="74" t="e">
        <f t="shared" ca="1" si="74"/>
        <v>#N/A</v>
      </c>
      <c r="N317" s="74" t="e">
        <f ca="1">VLOOKUP(B317,$C$7:$T315,13,FALSE)</f>
        <v>#N/A</v>
      </c>
      <c r="O317" s="74" t="e">
        <f t="shared" ca="1" si="75"/>
        <v>#N/A</v>
      </c>
      <c r="P317" s="74" t="e">
        <f t="shared" ca="1" si="76"/>
        <v>#N/A</v>
      </c>
      <c r="Q317" s="74" t="e">
        <f t="shared" ca="1" si="77"/>
        <v>#N/A</v>
      </c>
      <c r="R317" s="74">
        <f t="shared" si="78"/>
        <v>6000</v>
      </c>
      <c r="S317" s="74" t="e">
        <f t="shared" ca="1" si="79"/>
        <v>#N/A</v>
      </c>
      <c r="T317" s="74" t="e">
        <f t="shared" si="80"/>
        <v>#N/A</v>
      </c>
    </row>
    <row r="318" spans="2:20" x14ac:dyDescent="0.25">
      <c r="B318" s="74" t="e">
        <f t="shared" ca="1" si="70"/>
        <v>#N/A</v>
      </c>
      <c r="C318" s="78" t="e">
        <f>Кабельный_журнал!P284</f>
        <v>#N/A</v>
      </c>
      <c r="D318" s="74" t="e">
        <f t="shared" ca="1" si="71"/>
        <v>#N/A</v>
      </c>
      <c r="E318" s="80" t="s">
        <v>280</v>
      </c>
      <c r="F318" s="74" t="e">
        <f t="shared" ca="1" si="67"/>
        <v>#N/A</v>
      </c>
      <c r="G318" s="74" t="e">
        <f t="shared" si="68"/>
        <v>#N/A</v>
      </c>
      <c r="H318" s="80" t="s">
        <v>273</v>
      </c>
      <c r="I318" s="74" t="e">
        <f t="shared" si="69"/>
        <v>#N/A</v>
      </c>
      <c r="J318" s="74" t="e">
        <f t="shared" si="72"/>
        <v>#N/A</v>
      </c>
      <c r="K318" s="80" t="s">
        <v>281</v>
      </c>
      <c r="L318" s="74">
        <f t="shared" si="73"/>
        <v>1.7500000000000002E-2</v>
      </c>
      <c r="M318" s="74" t="e">
        <f t="shared" ca="1" si="74"/>
        <v>#N/A</v>
      </c>
      <c r="N318" s="74" t="e">
        <f ca="1">VLOOKUP(B318,$C$7:$T316,13,FALSE)</f>
        <v>#N/A</v>
      </c>
      <c r="O318" s="74" t="e">
        <f t="shared" ca="1" si="75"/>
        <v>#N/A</v>
      </c>
      <c r="P318" s="74" t="e">
        <f t="shared" ca="1" si="76"/>
        <v>#N/A</v>
      </c>
      <c r="Q318" s="74" t="e">
        <f t="shared" ca="1" si="77"/>
        <v>#N/A</v>
      </c>
      <c r="R318" s="74">
        <f t="shared" si="78"/>
        <v>6000</v>
      </c>
      <c r="S318" s="74" t="e">
        <f t="shared" ca="1" si="79"/>
        <v>#N/A</v>
      </c>
      <c r="T318" s="74" t="e">
        <f t="shared" si="80"/>
        <v>#N/A</v>
      </c>
    </row>
    <row r="319" spans="2:20" x14ac:dyDescent="0.25">
      <c r="B319" s="74" t="e">
        <f t="shared" ca="1" si="70"/>
        <v>#N/A</v>
      </c>
      <c r="C319" s="78" t="e">
        <f>Кабельный_журнал!P285</f>
        <v>#N/A</v>
      </c>
      <c r="D319" s="74" t="e">
        <f t="shared" ca="1" si="71"/>
        <v>#N/A</v>
      </c>
      <c r="E319" s="80" t="s">
        <v>280</v>
      </c>
      <c r="F319" s="74" t="e">
        <f t="shared" ca="1" si="67"/>
        <v>#N/A</v>
      </c>
      <c r="G319" s="74" t="e">
        <f t="shared" si="68"/>
        <v>#N/A</v>
      </c>
      <c r="H319" s="80" t="s">
        <v>273</v>
      </c>
      <c r="I319" s="74" t="e">
        <f t="shared" si="69"/>
        <v>#N/A</v>
      </c>
      <c r="J319" s="74" t="e">
        <f t="shared" si="72"/>
        <v>#N/A</v>
      </c>
      <c r="K319" s="80" t="s">
        <v>281</v>
      </c>
      <c r="L319" s="74">
        <f t="shared" si="73"/>
        <v>1.7500000000000002E-2</v>
      </c>
      <c r="M319" s="74" t="e">
        <f t="shared" ca="1" si="74"/>
        <v>#N/A</v>
      </c>
      <c r="N319" s="74" t="e">
        <f ca="1">VLOOKUP(B319,$C$7:$T317,13,FALSE)</f>
        <v>#N/A</v>
      </c>
      <c r="O319" s="74" t="e">
        <f t="shared" ca="1" si="75"/>
        <v>#N/A</v>
      </c>
      <c r="P319" s="74" t="e">
        <f t="shared" ca="1" si="76"/>
        <v>#N/A</v>
      </c>
      <c r="Q319" s="74" t="e">
        <f t="shared" ca="1" si="77"/>
        <v>#N/A</v>
      </c>
      <c r="R319" s="74">
        <f t="shared" si="78"/>
        <v>6000</v>
      </c>
      <c r="S319" s="74" t="e">
        <f t="shared" ca="1" si="79"/>
        <v>#N/A</v>
      </c>
      <c r="T319" s="74" t="e">
        <f t="shared" si="80"/>
        <v>#N/A</v>
      </c>
    </row>
    <row r="320" spans="2:20" x14ac:dyDescent="0.25">
      <c r="B320" s="74" t="e">
        <f t="shared" ca="1" si="70"/>
        <v>#N/A</v>
      </c>
      <c r="C320" s="78" t="e">
        <f>Кабельный_журнал!P286</f>
        <v>#N/A</v>
      </c>
      <c r="D320" s="74" t="e">
        <f t="shared" ca="1" si="71"/>
        <v>#N/A</v>
      </c>
      <c r="E320" s="80" t="s">
        <v>280</v>
      </c>
      <c r="F320" s="74" t="e">
        <f t="shared" ca="1" si="67"/>
        <v>#N/A</v>
      </c>
      <c r="G320" s="74" t="e">
        <f t="shared" si="68"/>
        <v>#N/A</v>
      </c>
      <c r="H320" s="80" t="s">
        <v>273</v>
      </c>
      <c r="I320" s="74" t="e">
        <f t="shared" si="69"/>
        <v>#N/A</v>
      </c>
      <c r="J320" s="74" t="e">
        <f t="shared" si="72"/>
        <v>#N/A</v>
      </c>
      <c r="K320" s="80" t="s">
        <v>281</v>
      </c>
      <c r="L320" s="74">
        <f t="shared" si="73"/>
        <v>1.7500000000000002E-2</v>
      </c>
      <c r="M320" s="74" t="e">
        <f t="shared" ca="1" si="74"/>
        <v>#N/A</v>
      </c>
      <c r="N320" s="74" t="e">
        <f ca="1">VLOOKUP(B320,$C$7:$T318,13,FALSE)</f>
        <v>#N/A</v>
      </c>
      <c r="O320" s="74" t="e">
        <f t="shared" ca="1" si="75"/>
        <v>#N/A</v>
      </c>
      <c r="P320" s="74" t="e">
        <f t="shared" ca="1" si="76"/>
        <v>#N/A</v>
      </c>
      <c r="Q320" s="74" t="e">
        <f t="shared" ca="1" si="77"/>
        <v>#N/A</v>
      </c>
      <c r="R320" s="74">
        <f t="shared" si="78"/>
        <v>6000</v>
      </c>
      <c r="S320" s="74" t="e">
        <f t="shared" ca="1" si="79"/>
        <v>#N/A</v>
      </c>
      <c r="T320" s="74" t="e">
        <f t="shared" si="80"/>
        <v>#N/A</v>
      </c>
    </row>
    <row r="321" spans="2:20" x14ac:dyDescent="0.25">
      <c r="B321" s="74" t="e">
        <f t="shared" ca="1" si="70"/>
        <v>#N/A</v>
      </c>
      <c r="C321" s="78" t="e">
        <f>Кабельный_журнал!P287</f>
        <v>#N/A</v>
      </c>
      <c r="D321" s="74" t="e">
        <f t="shared" ca="1" si="71"/>
        <v>#N/A</v>
      </c>
      <c r="E321" s="80" t="s">
        <v>280</v>
      </c>
      <c r="F321" s="74" t="e">
        <f t="shared" ca="1" si="67"/>
        <v>#N/A</v>
      </c>
      <c r="G321" s="74" t="e">
        <f t="shared" si="68"/>
        <v>#N/A</v>
      </c>
      <c r="H321" s="80" t="s">
        <v>273</v>
      </c>
      <c r="I321" s="74" t="e">
        <f t="shared" si="69"/>
        <v>#N/A</v>
      </c>
      <c r="J321" s="74" t="e">
        <f t="shared" si="72"/>
        <v>#N/A</v>
      </c>
      <c r="K321" s="80" t="s">
        <v>281</v>
      </c>
      <c r="L321" s="74">
        <f t="shared" si="73"/>
        <v>1.7500000000000002E-2</v>
      </c>
      <c r="M321" s="74" t="e">
        <f t="shared" ca="1" si="74"/>
        <v>#N/A</v>
      </c>
      <c r="N321" s="74" t="e">
        <f ca="1">VLOOKUP(B321,$C$7:$T319,13,FALSE)</f>
        <v>#N/A</v>
      </c>
      <c r="O321" s="74" t="e">
        <f t="shared" ca="1" si="75"/>
        <v>#N/A</v>
      </c>
      <c r="P321" s="74" t="e">
        <f t="shared" ca="1" si="76"/>
        <v>#N/A</v>
      </c>
      <c r="Q321" s="74" t="e">
        <f t="shared" ca="1" si="77"/>
        <v>#N/A</v>
      </c>
      <c r="R321" s="74">
        <f t="shared" si="78"/>
        <v>6000</v>
      </c>
      <c r="S321" s="74" t="e">
        <f t="shared" ca="1" si="79"/>
        <v>#N/A</v>
      </c>
      <c r="T321" s="74" t="e">
        <f t="shared" si="80"/>
        <v>#N/A</v>
      </c>
    </row>
    <row r="322" spans="2:20" x14ac:dyDescent="0.25">
      <c r="B322" s="74" t="e">
        <f t="shared" ca="1" si="70"/>
        <v>#N/A</v>
      </c>
      <c r="C322" s="78" t="e">
        <f>Кабельный_журнал!P288</f>
        <v>#N/A</v>
      </c>
      <c r="D322" s="74" t="e">
        <f t="shared" ca="1" si="71"/>
        <v>#N/A</v>
      </c>
      <c r="E322" s="80" t="s">
        <v>280</v>
      </c>
      <c r="F322" s="74" t="e">
        <f t="shared" ca="1" si="67"/>
        <v>#N/A</v>
      </c>
      <c r="G322" s="74" t="e">
        <f t="shared" si="68"/>
        <v>#N/A</v>
      </c>
      <c r="H322" s="80" t="s">
        <v>273</v>
      </c>
      <c r="I322" s="74" t="e">
        <f t="shared" si="69"/>
        <v>#N/A</v>
      </c>
      <c r="J322" s="74" t="e">
        <f t="shared" si="72"/>
        <v>#N/A</v>
      </c>
      <c r="K322" s="80" t="s">
        <v>281</v>
      </c>
      <c r="L322" s="74">
        <f t="shared" si="73"/>
        <v>1.7500000000000002E-2</v>
      </c>
      <c r="M322" s="74" t="e">
        <f t="shared" ca="1" si="74"/>
        <v>#N/A</v>
      </c>
      <c r="N322" s="74" t="e">
        <f ca="1">VLOOKUP(B322,$C$7:$T320,13,FALSE)</f>
        <v>#N/A</v>
      </c>
      <c r="O322" s="74" t="e">
        <f t="shared" ca="1" si="75"/>
        <v>#N/A</v>
      </c>
      <c r="P322" s="74" t="e">
        <f t="shared" ca="1" si="76"/>
        <v>#N/A</v>
      </c>
      <c r="Q322" s="74" t="e">
        <f t="shared" ca="1" si="77"/>
        <v>#N/A</v>
      </c>
      <c r="R322" s="74">
        <f t="shared" si="78"/>
        <v>6000</v>
      </c>
      <c r="S322" s="74" t="e">
        <f t="shared" ca="1" si="79"/>
        <v>#N/A</v>
      </c>
      <c r="T322" s="74" t="e">
        <f t="shared" si="80"/>
        <v>#N/A</v>
      </c>
    </row>
    <row r="323" spans="2:20" x14ac:dyDescent="0.25">
      <c r="B323" s="74" t="e">
        <f t="shared" ca="1" si="70"/>
        <v>#N/A</v>
      </c>
      <c r="C323" s="78" t="e">
        <f>Кабельный_журнал!P289</f>
        <v>#N/A</v>
      </c>
      <c r="D323" s="74" t="e">
        <f t="shared" ca="1" si="71"/>
        <v>#N/A</v>
      </c>
      <c r="E323" s="80" t="s">
        <v>280</v>
      </c>
      <c r="F323" s="74" t="e">
        <f t="shared" ca="1" si="67"/>
        <v>#N/A</v>
      </c>
      <c r="G323" s="74" t="e">
        <f t="shared" si="68"/>
        <v>#N/A</v>
      </c>
      <c r="H323" s="80" t="s">
        <v>273</v>
      </c>
      <c r="I323" s="74" t="e">
        <f t="shared" si="69"/>
        <v>#N/A</v>
      </c>
      <c r="J323" s="74" t="e">
        <f t="shared" si="72"/>
        <v>#N/A</v>
      </c>
      <c r="K323" s="80" t="s">
        <v>281</v>
      </c>
      <c r="L323" s="74">
        <f t="shared" si="73"/>
        <v>1.7500000000000002E-2</v>
      </c>
      <c r="M323" s="74" t="e">
        <f t="shared" ca="1" si="74"/>
        <v>#N/A</v>
      </c>
      <c r="N323" s="74" t="e">
        <f ca="1">VLOOKUP(B323,$C$7:$T321,13,FALSE)</f>
        <v>#N/A</v>
      </c>
      <c r="O323" s="74" t="e">
        <f t="shared" ca="1" si="75"/>
        <v>#N/A</v>
      </c>
      <c r="P323" s="74" t="e">
        <f t="shared" ca="1" si="76"/>
        <v>#N/A</v>
      </c>
      <c r="Q323" s="74" t="e">
        <f t="shared" ca="1" si="77"/>
        <v>#N/A</v>
      </c>
      <c r="R323" s="74">
        <f t="shared" si="78"/>
        <v>6000</v>
      </c>
      <c r="S323" s="74" t="e">
        <f t="shared" ca="1" si="79"/>
        <v>#N/A</v>
      </c>
      <c r="T323" s="74" t="e">
        <f t="shared" si="80"/>
        <v>#N/A</v>
      </c>
    </row>
    <row r="324" spans="2:20" x14ac:dyDescent="0.25">
      <c r="B324" s="74" t="e">
        <f t="shared" ca="1" si="70"/>
        <v>#N/A</v>
      </c>
      <c r="C324" s="78" t="e">
        <f>Кабельный_журнал!P290</f>
        <v>#N/A</v>
      </c>
      <c r="D324" s="74" t="e">
        <f t="shared" ca="1" si="71"/>
        <v>#N/A</v>
      </c>
      <c r="E324" s="80" t="s">
        <v>280</v>
      </c>
      <c r="F324" s="74" t="e">
        <f t="shared" ca="1" si="67"/>
        <v>#N/A</v>
      </c>
      <c r="G324" s="74" t="e">
        <f t="shared" si="68"/>
        <v>#N/A</v>
      </c>
      <c r="H324" s="80" t="s">
        <v>273</v>
      </c>
      <c r="I324" s="74" t="e">
        <f t="shared" si="69"/>
        <v>#N/A</v>
      </c>
      <c r="J324" s="74" t="e">
        <f t="shared" si="72"/>
        <v>#N/A</v>
      </c>
      <c r="K324" s="80" t="s">
        <v>281</v>
      </c>
      <c r="L324" s="74">
        <f t="shared" si="73"/>
        <v>1.7500000000000002E-2</v>
      </c>
      <c r="M324" s="74" t="e">
        <f t="shared" ca="1" si="74"/>
        <v>#N/A</v>
      </c>
      <c r="N324" s="74" t="e">
        <f ca="1">VLOOKUP(B324,$C$7:$T322,13,FALSE)</f>
        <v>#N/A</v>
      </c>
      <c r="O324" s="74" t="e">
        <f t="shared" ca="1" si="75"/>
        <v>#N/A</v>
      </c>
      <c r="P324" s="74" t="e">
        <f t="shared" ca="1" si="76"/>
        <v>#N/A</v>
      </c>
      <c r="Q324" s="74" t="e">
        <f t="shared" ca="1" si="77"/>
        <v>#N/A</v>
      </c>
      <c r="R324" s="74">
        <f t="shared" si="78"/>
        <v>6000</v>
      </c>
      <c r="S324" s="74" t="e">
        <f t="shared" ca="1" si="79"/>
        <v>#N/A</v>
      </c>
      <c r="T324" s="74" t="e">
        <f t="shared" si="80"/>
        <v>#N/A</v>
      </c>
    </row>
    <row r="325" spans="2:20" x14ac:dyDescent="0.25">
      <c r="B325" s="74" t="e">
        <f t="shared" ca="1" si="70"/>
        <v>#N/A</v>
      </c>
      <c r="C325" s="78" t="e">
        <f>Кабельный_журнал!P291</f>
        <v>#N/A</v>
      </c>
      <c r="D325" s="74" t="e">
        <f t="shared" ca="1" si="71"/>
        <v>#N/A</v>
      </c>
      <c r="E325" s="80" t="s">
        <v>280</v>
      </c>
      <c r="F325" s="74" t="e">
        <f t="shared" ca="1" si="67"/>
        <v>#N/A</v>
      </c>
      <c r="G325" s="74" t="e">
        <f t="shared" si="68"/>
        <v>#N/A</v>
      </c>
      <c r="H325" s="80" t="s">
        <v>273</v>
      </c>
      <c r="I325" s="74" t="e">
        <f t="shared" si="69"/>
        <v>#N/A</v>
      </c>
      <c r="J325" s="74" t="e">
        <f t="shared" si="72"/>
        <v>#N/A</v>
      </c>
      <c r="K325" s="80" t="s">
        <v>281</v>
      </c>
      <c r="L325" s="74">
        <f t="shared" si="73"/>
        <v>1.7500000000000002E-2</v>
      </c>
      <c r="M325" s="74" t="e">
        <f t="shared" ca="1" si="74"/>
        <v>#N/A</v>
      </c>
      <c r="N325" s="74" t="e">
        <f ca="1">VLOOKUP(B325,$C$7:$T323,13,FALSE)</f>
        <v>#N/A</v>
      </c>
      <c r="O325" s="74" t="e">
        <f t="shared" ca="1" si="75"/>
        <v>#N/A</v>
      </c>
      <c r="P325" s="74" t="e">
        <f t="shared" ca="1" si="76"/>
        <v>#N/A</v>
      </c>
      <c r="Q325" s="74" t="e">
        <f t="shared" ca="1" si="77"/>
        <v>#N/A</v>
      </c>
      <c r="R325" s="74">
        <f t="shared" si="78"/>
        <v>6000</v>
      </c>
      <c r="S325" s="74" t="e">
        <f t="shared" ca="1" si="79"/>
        <v>#N/A</v>
      </c>
      <c r="T325" s="74" t="e">
        <f t="shared" si="80"/>
        <v>#N/A</v>
      </c>
    </row>
    <row r="326" spans="2:20" x14ac:dyDescent="0.25">
      <c r="B326" s="74" t="e">
        <f t="shared" ca="1" si="70"/>
        <v>#N/A</v>
      </c>
      <c r="C326" s="78" t="e">
        <f>Кабельный_журнал!P292</f>
        <v>#N/A</v>
      </c>
      <c r="D326" s="74" t="e">
        <f t="shared" ca="1" si="71"/>
        <v>#N/A</v>
      </c>
      <c r="E326" s="80" t="s">
        <v>280</v>
      </c>
      <c r="F326" s="74" t="e">
        <f t="shared" ca="1" si="67"/>
        <v>#N/A</v>
      </c>
      <c r="G326" s="74" t="e">
        <f t="shared" si="68"/>
        <v>#N/A</v>
      </c>
      <c r="H326" s="80" t="s">
        <v>273</v>
      </c>
      <c r="I326" s="74" t="e">
        <f t="shared" si="69"/>
        <v>#N/A</v>
      </c>
      <c r="J326" s="74" t="e">
        <f t="shared" si="72"/>
        <v>#N/A</v>
      </c>
      <c r="K326" s="80" t="s">
        <v>281</v>
      </c>
      <c r="L326" s="74">
        <f t="shared" si="73"/>
        <v>1.7500000000000002E-2</v>
      </c>
      <c r="M326" s="74" t="e">
        <f t="shared" ca="1" si="74"/>
        <v>#N/A</v>
      </c>
      <c r="N326" s="74" t="e">
        <f ca="1">VLOOKUP(B326,$C$7:$T324,13,FALSE)</f>
        <v>#N/A</v>
      </c>
      <c r="O326" s="74" t="e">
        <f t="shared" ca="1" si="75"/>
        <v>#N/A</v>
      </c>
      <c r="P326" s="74" t="e">
        <f t="shared" ca="1" si="76"/>
        <v>#N/A</v>
      </c>
      <c r="Q326" s="74" t="e">
        <f t="shared" ca="1" si="77"/>
        <v>#N/A</v>
      </c>
      <c r="R326" s="74">
        <f t="shared" si="78"/>
        <v>6000</v>
      </c>
      <c r="S326" s="74" t="e">
        <f t="shared" ca="1" si="79"/>
        <v>#N/A</v>
      </c>
      <c r="T326" s="74" t="e">
        <f t="shared" si="80"/>
        <v>#N/A</v>
      </c>
    </row>
    <row r="327" spans="2:20" x14ac:dyDescent="0.25">
      <c r="B327" s="74" t="e">
        <f t="shared" ca="1" si="70"/>
        <v>#N/A</v>
      </c>
      <c r="C327" s="78" t="e">
        <f>Кабельный_журнал!P293</f>
        <v>#N/A</v>
      </c>
      <c r="D327" s="74" t="e">
        <f t="shared" ca="1" si="71"/>
        <v>#N/A</v>
      </c>
      <c r="E327" s="80" t="s">
        <v>280</v>
      </c>
      <c r="F327" s="74" t="e">
        <f t="shared" ca="1" si="67"/>
        <v>#N/A</v>
      </c>
      <c r="G327" s="74" t="e">
        <f t="shared" si="68"/>
        <v>#N/A</v>
      </c>
      <c r="H327" s="80" t="s">
        <v>273</v>
      </c>
      <c r="I327" s="74" t="e">
        <f t="shared" si="69"/>
        <v>#N/A</v>
      </c>
      <c r="J327" s="74" t="e">
        <f t="shared" si="72"/>
        <v>#N/A</v>
      </c>
      <c r="K327" s="80" t="s">
        <v>281</v>
      </c>
      <c r="L327" s="74">
        <f t="shared" si="73"/>
        <v>1.7500000000000002E-2</v>
      </c>
      <c r="M327" s="74" t="e">
        <f t="shared" ca="1" si="74"/>
        <v>#N/A</v>
      </c>
      <c r="N327" s="74" t="e">
        <f ca="1">VLOOKUP(B327,$C$7:$T325,13,FALSE)</f>
        <v>#N/A</v>
      </c>
      <c r="O327" s="74" t="e">
        <f t="shared" ca="1" si="75"/>
        <v>#N/A</v>
      </c>
      <c r="P327" s="74" t="e">
        <f t="shared" ca="1" si="76"/>
        <v>#N/A</v>
      </c>
      <c r="Q327" s="74" t="e">
        <f t="shared" ca="1" si="77"/>
        <v>#N/A</v>
      </c>
      <c r="R327" s="74">
        <f t="shared" si="78"/>
        <v>6000</v>
      </c>
      <c r="S327" s="74" t="e">
        <f t="shared" ca="1" si="79"/>
        <v>#N/A</v>
      </c>
      <c r="T327" s="74" t="e">
        <f t="shared" si="80"/>
        <v>#N/A</v>
      </c>
    </row>
    <row r="328" spans="2:20" x14ac:dyDescent="0.25">
      <c r="B328" s="74" t="e">
        <f t="shared" ca="1" si="70"/>
        <v>#N/A</v>
      </c>
      <c r="C328" s="78" t="e">
        <f>Кабельный_журнал!P294</f>
        <v>#N/A</v>
      </c>
      <c r="D328" s="74" t="e">
        <f t="shared" ca="1" si="71"/>
        <v>#N/A</v>
      </c>
      <c r="E328" s="80" t="s">
        <v>280</v>
      </c>
      <c r="F328" s="74" t="e">
        <f t="shared" ca="1" si="67"/>
        <v>#N/A</v>
      </c>
      <c r="G328" s="74" t="e">
        <f t="shared" si="68"/>
        <v>#N/A</v>
      </c>
      <c r="H328" s="80" t="s">
        <v>273</v>
      </c>
      <c r="I328" s="74" t="e">
        <f t="shared" si="69"/>
        <v>#N/A</v>
      </c>
      <c r="J328" s="74" t="e">
        <f t="shared" si="72"/>
        <v>#N/A</v>
      </c>
      <c r="K328" s="80" t="s">
        <v>281</v>
      </c>
      <c r="L328" s="74">
        <f t="shared" si="73"/>
        <v>1.7500000000000002E-2</v>
      </c>
      <c r="M328" s="74" t="e">
        <f t="shared" ca="1" si="74"/>
        <v>#N/A</v>
      </c>
      <c r="N328" s="74" t="e">
        <f ca="1">VLOOKUP(B328,$C$7:$T326,13,FALSE)</f>
        <v>#N/A</v>
      </c>
      <c r="O328" s="74" t="e">
        <f t="shared" ca="1" si="75"/>
        <v>#N/A</v>
      </c>
      <c r="P328" s="74" t="e">
        <f t="shared" ca="1" si="76"/>
        <v>#N/A</v>
      </c>
      <c r="Q328" s="74" t="e">
        <f t="shared" ca="1" si="77"/>
        <v>#N/A</v>
      </c>
      <c r="R328" s="74">
        <f t="shared" si="78"/>
        <v>6000</v>
      </c>
      <c r="S328" s="74" t="e">
        <f t="shared" ca="1" si="79"/>
        <v>#N/A</v>
      </c>
      <c r="T328" s="74" t="e">
        <f t="shared" si="80"/>
        <v>#N/A</v>
      </c>
    </row>
    <row r="329" spans="2:20" x14ac:dyDescent="0.25">
      <c r="B329" s="74" t="e">
        <f t="shared" ca="1" si="70"/>
        <v>#N/A</v>
      </c>
      <c r="C329" s="78" t="e">
        <f>Кабельный_журнал!P295</f>
        <v>#N/A</v>
      </c>
      <c r="D329" s="74" t="e">
        <f t="shared" ca="1" si="71"/>
        <v>#N/A</v>
      </c>
      <c r="E329" s="80" t="s">
        <v>280</v>
      </c>
      <c r="F329" s="74" t="e">
        <f t="shared" ca="1" si="67"/>
        <v>#N/A</v>
      </c>
      <c r="G329" s="74" t="e">
        <f t="shared" si="68"/>
        <v>#N/A</v>
      </c>
      <c r="H329" s="80" t="s">
        <v>273</v>
      </c>
      <c r="I329" s="74" t="e">
        <f t="shared" si="69"/>
        <v>#N/A</v>
      </c>
      <c r="J329" s="74" t="e">
        <f t="shared" si="72"/>
        <v>#N/A</v>
      </c>
      <c r="K329" s="80" t="s">
        <v>281</v>
      </c>
      <c r="L329" s="74">
        <f t="shared" si="73"/>
        <v>1.7500000000000002E-2</v>
      </c>
      <c r="M329" s="74" t="e">
        <f t="shared" ca="1" si="74"/>
        <v>#N/A</v>
      </c>
      <c r="N329" s="74" t="e">
        <f ca="1">VLOOKUP(B329,$C$7:$T327,13,FALSE)</f>
        <v>#N/A</v>
      </c>
      <c r="O329" s="74" t="e">
        <f t="shared" ca="1" si="75"/>
        <v>#N/A</v>
      </c>
      <c r="P329" s="74" t="e">
        <f t="shared" ca="1" si="76"/>
        <v>#N/A</v>
      </c>
      <c r="Q329" s="74" t="e">
        <f t="shared" ca="1" si="77"/>
        <v>#N/A</v>
      </c>
      <c r="R329" s="74">
        <f t="shared" si="78"/>
        <v>6000</v>
      </c>
      <c r="S329" s="74" t="e">
        <f t="shared" ca="1" si="79"/>
        <v>#N/A</v>
      </c>
      <c r="T329" s="74" t="e">
        <f t="shared" si="80"/>
        <v>#N/A</v>
      </c>
    </row>
    <row r="330" spans="2:20" x14ac:dyDescent="0.25">
      <c r="B330" s="74" t="e">
        <f t="shared" ca="1" si="70"/>
        <v>#N/A</v>
      </c>
      <c r="C330" s="78" t="e">
        <f>Кабельный_журнал!P296</f>
        <v>#N/A</v>
      </c>
      <c r="D330" s="74" t="e">
        <f t="shared" ca="1" si="71"/>
        <v>#N/A</v>
      </c>
      <c r="E330" s="80" t="s">
        <v>280</v>
      </c>
      <c r="F330" s="74" t="e">
        <f t="shared" ca="1" si="67"/>
        <v>#N/A</v>
      </c>
      <c r="G330" s="74" t="e">
        <f t="shared" si="68"/>
        <v>#N/A</v>
      </c>
      <c r="H330" s="80" t="s">
        <v>273</v>
      </c>
      <c r="I330" s="74" t="e">
        <f t="shared" si="69"/>
        <v>#N/A</v>
      </c>
      <c r="J330" s="74" t="e">
        <f t="shared" si="72"/>
        <v>#N/A</v>
      </c>
      <c r="K330" s="80" t="s">
        <v>281</v>
      </c>
      <c r="L330" s="74">
        <f t="shared" si="73"/>
        <v>1.7500000000000002E-2</v>
      </c>
      <c r="M330" s="74" t="e">
        <f t="shared" ca="1" si="74"/>
        <v>#N/A</v>
      </c>
      <c r="N330" s="74" t="e">
        <f ca="1">VLOOKUP(B330,$C$7:$T328,13,FALSE)</f>
        <v>#N/A</v>
      </c>
      <c r="O330" s="74" t="e">
        <f t="shared" ca="1" si="75"/>
        <v>#N/A</v>
      </c>
      <c r="P330" s="74" t="e">
        <f t="shared" ca="1" si="76"/>
        <v>#N/A</v>
      </c>
      <c r="Q330" s="74" t="e">
        <f t="shared" ca="1" si="77"/>
        <v>#N/A</v>
      </c>
      <c r="R330" s="74">
        <f t="shared" si="78"/>
        <v>6000</v>
      </c>
      <c r="S330" s="74" t="e">
        <f t="shared" ca="1" si="79"/>
        <v>#N/A</v>
      </c>
      <c r="T330" s="74" t="e">
        <f t="shared" si="80"/>
        <v>#N/A</v>
      </c>
    </row>
    <row r="331" spans="2:20" x14ac:dyDescent="0.25">
      <c r="B331" s="74" t="e">
        <f t="shared" ca="1" si="70"/>
        <v>#N/A</v>
      </c>
      <c r="C331" s="78" t="e">
        <f>Кабельный_журнал!P297</f>
        <v>#N/A</v>
      </c>
      <c r="D331" s="74" t="e">
        <f t="shared" ca="1" si="71"/>
        <v>#N/A</v>
      </c>
      <c r="E331" s="80" t="s">
        <v>280</v>
      </c>
      <c r="F331" s="74" t="e">
        <f t="shared" ca="1" si="67"/>
        <v>#N/A</v>
      </c>
      <c r="G331" s="74" t="e">
        <f t="shared" si="68"/>
        <v>#N/A</v>
      </c>
      <c r="H331" s="80" t="s">
        <v>273</v>
      </c>
      <c r="I331" s="74" t="e">
        <f t="shared" si="69"/>
        <v>#N/A</v>
      </c>
      <c r="J331" s="74" t="e">
        <f t="shared" si="72"/>
        <v>#N/A</v>
      </c>
      <c r="K331" s="80" t="s">
        <v>281</v>
      </c>
      <c r="L331" s="74">
        <f t="shared" si="73"/>
        <v>1.7500000000000002E-2</v>
      </c>
      <c r="M331" s="74" t="e">
        <f t="shared" ca="1" si="74"/>
        <v>#N/A</v>
      </c>
      <c r="N331" s="74" t="e">
        <f ca="1">VLOOKUP(B331,$C$7:$T329,13,FALSE)</f>
        <v>#N/A</v>
      </c>
      <c r="O331" s="74" t="e">
        <f t="shared" ca="1" si="75"/>
        <v>#N/A</v>
      </c>
      <c r="P331" s="74" t="e">
        <f t="shared" ca="1" si="76"/>
        <v>#N/A</v>
      </c>
      <c r="Q331" s="74" t="e">
        <f t="shared" ca="1" si="77"/>
        <v>#N/A</v>
      </c>
      <c r="R331" s="74">
        <f t="shared" si="78"/>
        <v>6000</v>
      </c>
      <c r="S331" s="74" t="e">
        <f t="shared" ca="1" si="79"/>
        <v>#N/A</v>
      </c>
      <c r="T331" s="74" t="e">
        <f t="shared" si="80"/>
        <v>#N/A</v>
      </c>
    </row>
    <row r="332" spans="2:20" x14ac:dyDescent="0.25">
      <c r="B332" s="74" t="e">
        <f t="shared" ca="1" si="70"/>
        <v>#N/A</v>
      </c>
      <c r="C332" s="78" t="e">
        <f>Кабельный_журнал!P298</f>
        <v>#N/A</v>
      </c>
      <c r="D332" s="74" t="e">
        <f t="shared" ca="1" si="71"/>
        <v>#N/A</v>
      </c>
      <c r="E332" s="80" t="s">
        <v>280</v>
      </c>
      <c r="F332" s="74" t="e">
        <f t="shared" ca="1" si="67"/>
        <v>#N/A</v>
      </c>
      <c r="G332" s="74" t="e">
        <f t="shared" si="68"/>
        <v>#N/A</v>
      </c>
      <c r="H332" s="80" t="s">
        <v>273</v>
      </c>
      <c r="I332" s="74" t="e">
        <f t="shared" si="69"/>
        <v>#N/A</v>
      </c>
      <c r="J332" s="74" t="e">
        <f t="shared" si="72"/>
        <v>#N/A</v>
      </c>
      <c r="K332" s="80" t="s">
        <v>281</v>
      </c>
      <c r="L332" s="74">
        <f t="shared" si="73"/>
        <v>1.7500000000000002E-2</v>
      </c>
      <c r="M332" s="74" t="e">
        <f t="shared" ca="1" si="74"/>
        <v>#N/A</v>
      </c>
      <c r="N332" s="74" t="e">
        <f ca="1">VLOOKUP(B332,$C$7:$T330,13,FALSE)</f>
        <v>#N/A</v>
      </c>
      <c r="O332" s="74" t="e">
        <f t="shared" ca="1" si="75"/>
        <v>#N/A</v>
      </c>
      <c r="P332" s="74" t="e">
        <f t="shared" ca="1" si="76"/>
        <v>#N/A</v>
      </c>
      <c r="Q332" s="74" t="e">
        <f t="shared" ca="1" si="77"/>
        <v>#N/A</v>
      </c>
      <c r="R332" s="74">
        <f t="shared" si="78"/>
        <v>6000</v>
      </c>
      <c r="S332" s="74" t="e">
        <f t="shared" ca="1" si="79"/>
        <v>#N/A</v>
      </c>
      <c r="T332" s="74" t="e">
        <f t="shared" si="80"/>
        <v>#N/A</v>
      </c>
    </row>
    <row r="333" spans="2:20" x14ac:dyDescent="0.25">
      <c r="B333" s="74" t="e">
        <f t="shared" ca="1" si="70"/>
        <v>#N/A</v>
      </c>
      <c r="C333" s="78" t="e">
        <f>Кабельный_журнал!P299</f>
        <v>#N/A</v>
      </c>
      <c r="D333" s="74" t="e">
        <f t="shared" ca="1" si="71"/>
        <v>#N/A</v>
      </c>
      <c r="E333" s="80" t="s">
        <v>280</v>
      </c>
      <c r="F333" s="74" t="e">
        <f t="shared" ca="1" si="67"/>
        <v>#N/A</v>
      </c>
      <c r="G333" s="74" t="e">
        <f t="shared" si="68"/>
        <v>#N/A</v>
      </c>
      <c r="H333" s="80" t="s">
        <v>273</v>
      </c>
      <c r="I333" s="74" t="e">
        <f t="shared" si="69"/>
        <v>#N/A</v>
      </c>
      <c r="J333" s="74" t="e">
        <f t="shared" si="72"/>
        <v>#N/A</v>
      </c>
      <c r="K333" s="80" t="s">
        <v>281</v>
      </c>
      <c r="L333" s="74">
        <f t="shared" si="73"/>
        <v>1.7500000000000002E-2</v>
      </c>
      <c r="M333" s="74" t="e">
        <f t="shared" ca="1" si="74"/>
        <v>#N/A</v>
      </c>
      <c r="N333" s="74" t="e">
        <f ca="1">VLOOKUP(B333,$C$7:$T331,13,FALSE)</f>
        <v>#N/A</v>
      </c>
      <c r="O333" s="74" t="e">
        <f t="shared" ca="1" si="75"/>
        <v>#N/A</v>
      </c>
      <c r="P333" s="74" t="e">
        <f t="shared" ca="1" si="76"/>
        <v>#N/A</v>
      </c>
      <c r="Q333" s="74" t="e">
        <f t="shared" ca="1" si="77"/>
        <v>#N/A</v>
      </c>
      <c r="R333" s="74">
        <f t="shared" si="78"/>
        <v>6000</v>
      </c>
      <c r="S333" s="74" t="e">
        <f t="shared" ca="1" si="79"/>
        <v>#N/A</v>
      </c>
      <c r="T333" s="74" t="e">
        <f t="shared" si="80"/>
        <v>#N/A</v>
      </c>
    </row>
    <row r="334" spans="2:20" x14ac:dyDescent="0.25">
      <c r="B334" s="74" t="e">
        <f t="shared" ca="1" si="70"/>
        <v>#N/A</v>
      </c>
      <c r="C334" s="78" t="e">
        <f>Кабельный_журнал!P300</f>
        <v>#N/A</v>
      </c>
      <c r="D334" s="74" t="e">
        <f t="shared" ca="1" si="71"/>
        <v>#N/A</v>
      </c>
      <c r="E334" s="80" t="s">
        <v>280</v>
      </c>
      <c r="F334" s="74" t="e">
        <f t="shared" ca="1" si="67"/>
        <v>#N/A</v>
      </c>
      <c r="G334" s="74" t="e">
        <f t="shared" si="68"/>
        <v>#N/A</v>
      </c>
      <c r="H334" s="80" t="s">
        <v>273</v>
      </c>
      <c r="I334" s="74" t="e">
        <f t="shared" si="69"/>
        <v>#N/A</v>
      </c>
      <c r="J334" s="74" t="e">
        <f t="shared" si="72"/>
        <v>#N/A</v>
      </c>
      <c r="K334" s="80" t="s">
        <v>281</v>
      </c>
      <c r="L334" s="74">
        <f t="shared" si="73"/>
        <v>1.7500000000000002E-2</v>
      </c>
      <c r="M334" s="74" t="e">
        <f t="shared" ca="1" si="74"/>
        <v>#N/A</v>
      </c>
      <c r="N334" s="74" t="e">
        <f ca="1">VLOOKUP(B334,$C$7:$T332,13,FALSE)</f>
        <v>#N/A</v>
      </c>
      <c r="O334" s="74" t="e">
        <f t="shared" ca="1" si="75"/>
        <v>#N/A</v>
      </c>
      <c r="P334" s="74" t="e">
        <f t="shared" ca="1" si="76"/>
        <v>#N/A</v>
      </c>
      <c r="Q334" s="74" t="e">
        <f t="shared" ca="1" si="77"/>
        <v>#N/A</v>
      </c>
      <c r="R334" s="74">
        <f t="shared" si="78"/>
        <v>6000</v>
      </c>
      <c r="S334" s="74" t="e">
        <f t="shared" ca="1" si="79"/>
        <v>#N/A</v>
      </c>
      <c r="T334" s="74" t="e">
        <f t="shared" si="80"/>
        <v>#N/A</v>
      </c>
    </row>
    <row r="335" spans="2:20" x14ac:dyDescent="0.25">
      <c r="B335" s="74" t="e">
        <f t="shared" ca="1" si="70"/>
        <v>#N/A</v>
      </c>
      <c r="C335" s="78" t="e">
        <f>Кабельный_журнал!P301</f>
        <v>#N/A</v>
      </c>
      <c r="D335" s="74" t="e">
        <f t="shared" ca="1" si="71"/>
        <v>#N/A</v>
      </c>
      <c r="E335" s="80" t="s">
        <v>280</v>
      </c>
      <c r="F335" s="74" t="e">
        <f t="shared" ca="1" si="67"/>
        <v>#N/A</v>
      </c>
      <c r="G335" s="74" t="e">
        <f t="shared" si="68"/>
        <v>#N/A</v>
      </c>
      <c r="H335" s="80" t="s">
        <v>273</v>
      </c>
      <c r="I335" s="74" t="e">
        <f t="shared" si="69"/>
        <v>#N/A</v>
      </c>
      <c r="J335" s="74" t="e">
        <f t="shared" si="72"/>
        <v>#N/A</v>
      </c>
      <c r="K335" s="80" t="s">
        <v>281</v>
      </c>
      <c r="L335" s="74">
        <f t="shared" si="73"/>
        <v>1.7500000000000002E-2</v>
      </c>
      <c r="M335" s="74" t="e">
        <f t="shared" ca="1" si="74"/>
        <v>#N/A</v>
      </c>
      <c r="N335" s="74" t="e">
        <f ca="1">VLOOKUP(B335,$C$7:$T333,13,FALSE)</f>
        <v>#N/A</v>
      </c>
      <c r="O335" s="74" t="e">
        <f t="shared" ca="1" si="75"/>
        <v>#N/A</v>
      </c>
      <c r="P335" s="74" t="e">
        <f t="shared" ca="1" si="76"/>
        <v>#N/A</v>
      </c>
      <c r="Q335" s="74" t="e">
        <f t="shared" ca="1" si="77"/>
        <v>#N/A</v>
      </c>
      <c r="R335" s="74">
        <f t="shared" si="78"/>
        <v>6000</v>
      </c>
      <c r="S335" s="74" t="e">
        <f t="shared" ca="1" si="79"/>
        <v>#N/A</v>
      </c>
      <c r="T335" s="74" t="e">
        <f t="shared" si="80"/>
        <v>#N/A</v>
      </c>
    </row>
    <row r="336" spans="2:20" x14ac:dyDescent="0.25">
      <c r="B336" s="74" t="e">
        <f t="shared" ca="1" si="70"/>
        <v>#N/A</v>
      </c>
      <c r="C336" s="78" t="e">
        <f>Кабельный_журнал!P302</f>
        <v>#N/A</v>
      </c>
      <c r="D336" s="74" t="e">
        <f t="shared" ca="1" si="71"/>
        <v>#N/A</v>
      </c>
      <c r="E336" s="80" t="s">
        <v>280</v>
      </c>
      <c r="F336" s="74" t="e">
        <f t="shared" ca="1" si="67"/>
        <v>#N/A</v>
      </c>
      <c r="G336" s="74" t="e">
        <f t="shared" si="68"/>
        <v>#N/A</v>
      </c>
      <c r="H336" s="80" t="s">
        <v>273</v>
      </c>
      <c r="I336" s="74" t="e">
        <f t="shared" si="69"/>
        <v>#N/A</v>
      </c>
      <c r="J336" s="74" t="e">
        <f t="shared" si="72"/>
        <v>#N/A</v>
      </c>
      <c r="K336" s="80" t="s">
        <v>281</v>
      </c>
      <c r="L336" s="74">
        <f t="shared" si="73"/>
        <v>1.7500000000000002E-2</v>
      </c>
      <c r="M336" s="74" t="e">
        <f t="shared" ca="1" si="74"/>
        <v>#N/A</v>
      </c>
      <c r="N336" s="74" t="e">
        <f ca="1">VLOOKUP(B336,$C$7:$T334,13,FALSE)</f>
        <v>#N/A</v>
      </c>
      <c r="O336" s="74" t="e">
        <f t="shared" ca="1" si="75"/>
        <v>#N/A</v>
      </c>
      <c r="P336" s="74" t="e">
        <f t="shared" ca="1" si="76"/>
        <v>#N/A</v>
      </c>
      <c r="Q336" s="74" t="e">
        <f t="shared" ca="1" si="77"/>
        <v>#N/A</v>
      </c>
      <c r="R336" s="74">
        <f t="shared" si="78"/>
        <v>6000</v>
      </c>
      <c r="S336" s="74" t="e">
        <f t="shared" ca="1" si="79"/>
        <v>#N/A</v>
      </c>
      <c r="T336" s="74" t="e">
        <f t="shared" si="80"/>
        <v>#N/A</v>
      </c>
    </row>
    <row r="337" spans="2:20" x14ac:dyDescent="0.25">
      <c r="B337" s="74" t="e">
        <f t="shared" ca="1" si="70"/>
        <v>#N/A</v>
      </c>
      <c r="C337" s="78" t="e">
        <f>Кабельный_журнал!P303</f>
        <v>#N/A</v>
      </c>
      <c r="D337" s="74" t="e">
        <f t="shared" ca="1" si="71"/>
        <v>#N/A</v>
      </c>
      <c r="E337" s="80" t="s">
        <v>280</v>
      </c>
      <c r="F337" s="74" t="e">
        <f t="shared" ca="1" si="67"/>
        <v>#N/A</v>
      </c>
      <c r="G337" s="74" t="e">
        <f t="shared" si="68"/>
        <v>#N/A</v>
      </c>
      <c r="H337" s="80" t="s">
        <v>273</v>
      </c>
      <c r="I337" s="74" t="e">
        <f t="shared" si="69"/>
        <v>#N/A</v>
      </c>
      <c r="J337" s="74" t="e">
        <f t="shared" si="72"/>
        <v>#N/A</v>
      </c>
      <c r="K337" s="80" t="s">
        <v>281</v>
      </c>
      <c r="L337" s="74">
        <f t="shared" si="73"/>
        <v>1.7500000000000002E-2</v>
      </c>
      <c r="M337" s="74" t="e">
        <f t="shared" ca="1" si="74"/>
        <v>#N/A</v>
      </c>
      <c r="N337" s="74" t="e">
        <f ca="1">VLOOKUP(B337,$C$7:$T335,13,FALSE)</f>
        <v>#N/A</v>
      </c>
      <c r="O337" s="74" t="e">
        <f t="shared" ca="1" si="75"/>
        <v>#N/A</v>
      </c>
      <c r="P337" s="74" t="e">
        <f t="shared" ca="1" si="76"/>
        <v>#N/A</v>
      </c>
      <c r="Q337" s="74" t="e">
        <f t="shared" ca="1" si="77"/>
        <v>#N/A</v>
      </c>
      <c r="R337" s="74">
        <f t="shared" si="78"/>
        <v>6000</v>
      </c>
      <c r="S337" s="74" t="e">
        <f t="shared" ca="1" si="79"/>
        <v>#N/A</v>
      </c>
      <c r="T337" s="74" t="e">
        <f t="shared" si="80"/>
        <v>#N/A</v>
      </c>
    </row>
    <row r="338" spans="2:20" x14ac:dyDescent="0.25">
      <c r="B338" s="74" t="e">
        <f t="shared" ca="1" si="70"/>
        <v>#N/A</v>
      </c>
      <c r="C338" s="78" t="e">
        <f>Кабельный_журнал!P304</f>
        <v>#N/A</v>
      </c>
      <c r="D338" s="74" t="e">
        <f t="shared" ca="1" si="71"/>
        <v>#N/A</v>
      </c>
      <c r="E338" s="80" t="s">
        <v>280</v>
      </c>
      <c r="F338" s="74" t="e">
        <f t="shared" ca="1" si="67"/>
        <v>#N/A</v>
      </c>
      <c r="G338" s="74" t="e">
        <f t="shared" si="68"/>
        <v>#N/A</v>
      </c>
      <c r="H338" s="80" t="s">
        <v>273</v>
      </c>
      <c r="I338" s="74" t="e">
        <f t="shared" si="69"/>
        <v>#N/A</v>
      </c>
      <c r="J338" s="74" t="e">
        <f t="shared" si="72"/>
        <v>#N/A</v>
      </c>
      <c r="K338" s="80" t="s">
        <v>281</v>
      </c>
      <c r="L338" s="74">
        <f t="shared" si="73"/>
        <v>1.7500000000000002E-2</v>
      </c>
      <c r="M338" s="74" t="e">
        <f t="shared" ca="1" si="74"/>
        <v>#N/A</v>
      </c>
      <c r="N338" s="74" t="e">
        <f ca="1">VLOOKUP(B338,$C$7:$T336,13,FALSE)</f>
        <v>#N/A</v>
      </c>
      <c r="O338" s="74" t="e">
        <f t="shared" ca="1" si="75"/>
        <v>#N/A</v>
      </c>
      <c r="P338" s="74" t="e">
        <f t="shared" ca="1" si="76"/>
        <v>#N/A</v>
      </c>
      <c r="Q338" s="74" t="e">
        <f t="shared" ca="1" si="77"/>
        <v>#N/A</v>
      </c>
      <c r="R338" s="74">
        <f t="shared" si="78"/>
        <v>6000</v>
      </c>
      <c r="S338" s="74" t="e">
        <f t="shared" ca="1" si="79"/>
        <v>#N/A</v>
      </c>
      <c r="T338" s="74" t="e">
        <f t="shared" si="80"/>
        <v>#N/A</v>
      </c>
    </row>
    <row r="339" spans="2:20" x14ac:dyDescent="0.25">
      <c r="B339" s="74" t="e">
        <f t="shared" ca="1" si="70"/>
        <v>#N/A</v>
      </c>
      <c r="C339" s="78" t="e">
        <f>Кабельный_журнал!P305</f>
        <v>#N/A</v>
      </c>
      <c r="D339" s="74" t="e">
        <f t="shared" ca="1" si="71"/>
        <v>#N/A</v>
      </c>
      <c r="E339" s="80" t="s">
        <v>280</v>
      </c>
      <c r="F339" s="74" t="e">
        <f t="shared" ca="1" si="67"/>
        <v>#N/A</v>
      </c>
      <c r="G339" s="74" t="e">
        <f t="shared" si="68"/>
        <v>#N/A</v>
      </c>
      <c r="H339" s="80" t="s">
        <v>273</v>
      </c>
      <c r="I339" s="74" t="e">
        <f t="shared" si="69"/>
        <v>#N/A</v>
      </c>
      <c r="J339" s="74" t="e">
        <f t="shared" si="72"/>
        <v>#N/A</v>
      </c>
      <c r="K339" s="80" t="s">
        <v>281</v>
      </c>
      <c r="L339" s="74">
        <f t="shared" si="73"/>
        <v>1.7500000000000002E-2</v>
      </c>
      <c r="M339" s="74" t="e">
        <f t="shared" ca="1" si="74"/>
        <v>#N/A</v>
      </c>
      <c r="N339" s="74" t="e">
        <f ca="1">VLOOKUP(B339,$C$7:$T337,13,FALSE)</f>
        <v>#N/A</v>
      </c>
      <c r="O339" s="74" t="e">
        <f t="shared" ca="1" si="75"/>
        <v>#N/A</v>
      </c>
      <c r="P339" s="74" t="e">
        <f t="shared" ca="1" si="76"/>
        <v>#N/A</v>
      </c>
      <c r="Q339" s="74" t="e">
        <f t="shared" ca="1" si="77"/>
        <v>#N/A</v>
      </c>
      <c r="R339" s="74">
        <f t="shared" si="78"/>
        <v>6000</v>
      </c>
      <c r="S339" s="74" t="e">
        <f t="shared" ca="1" si="79"/>
        <v>#N/A</v>
      </c>
      <c r="T339" s="74" t="e">
        <f t="shared" si="80"/>
        <v>#N/A</v>
      </c>
    </row>
    <row r="340" spans="2:20" x14ac:dyDescent="0.25">
      <c r="B340" s="74" t="e">
        <f t="shared" ca="1" si="70"/>
        <v>#N/A</v>
      </c>
      <c r="C340" s="78" t="e">
        <f>Кабельный_журнал!P306</f>
        <v>#N/A</v>
      </c>
      <c r="D340" s="74" t="e">
        <f t="shared" ca="1" si="71"/>
        <v>#N/A</v>
      </c>
      <c r="E340" s="80" t="s">
        <v>280</v>
      </c>
      <c r="F340" s="74" t="e">
        <f t="shared" ca="1" si="67"/>
        <v>#N/A</v>
      </c>
      <c r="G340" s="74" t="e">
        <f t="shared" si="68"/>
        <v>#N/A</v>
      </c>
      <c r="H340" s="80" t="s">
        <v>273</v>
      </c>
      <c r="I340" s="74" t="e">
        <f t="shared" si="69"/>
        <v>#N/A</v>
      </c>
      <c r="J340" s="74" t="e">
        <f t="shared" si="72"/>
        <v>#N/A</v>
      </c>
      <c r="K340" s="80" t="s">
        <v>281</v>
      </c>
      <c r="L340" s="74">
        <f t="shared" si="73"/>
        <v>1.7500000000000002E-2</v>
      </c>
      <c r="M340" s="74" t="e">
        <f t="shared" ca="1" si="74"/>
        <v>#N/A</v>
      </c>
      <c r="N340" s="74" t="e">
        <f ca="1">VLOOKUP(B340,$C$7:$T338,13,FALSE)</f>
        <v>#N/A</v>
      </c>
      <c r="O340" s="74" t="e">
        <f t="shared" ca="1" si="75"/>
        <v>#N/A</v>
      </c>
      <c r="P340" s="74" t="e">
        <f t="shared" ca="1" si="76"/>
        <v>#N/A</v>
      </c>
      <c r="Q340" s="74" t="e">
        <f t="shared" ca="1" si="77"/>
        <v>#N/A</v>
      </c>
      <c r="R340" s="74">
        <f t="shared" si="78"/>
        <v>6000</v>
      </c>
      <c r="S340" s="74" t="e">
        <f t="shared" ca="1" si="79"/>
        <v>#N/A</v>
      </c>
      <c r="T340" s="74" t="e">
        <f t="shared" si="80"/>
        <v>#N/A</v>
      </c>
    </row>
    <row r="341" spans="2:20" x14ac:dyDescent="0.25">
      <c r="B341" s="74" t="e">
        <f t="shared" ca="1" si="70"/>
        <v>#N/A</v>
      </c>
      <c r="C341" s="78" t="e">
        <f>Кабельный_журнал!P307</f>
        <v>#N/A</v>
      </c>
      <c r="D341" s="74" t="e">
        <f t="shared" ca="1" si="71"/>
        <v>#N/A</v>
      </c>
      <c r="E341" s="80" t="s">
        <v>280</v>
      </c>
      <c r="F341" s="74" t="e">
        <f t="shared" ca="1" si="67"/>
        <v>#N/A</v>
      </c>
      <c r="G341" s="74" t="e">
        <f t="shared" si="68"/>
        <v>#N/A</v>
      </c>
      <c r="H341" s="80" t="s">
        <v>273</v>
      </c>
      <c r="I341" s="74" t="e">
        <f t="shared" si="69"/>
        <v>#N/A</v>
      </c>
      <c r="J341" s="74" t="e">
        <f t="shared" si="72"/>
        <v>#N/A</v>
      </c>
      <c r="K341" s="80" t="s">
        <v>281</v>
      </c>
      <c r="L341" s="74">
        <f t="shared" si="73"/>
        <v>1.7500000000000002E-2</v>
      </c>
      <c r="M341" s="74" t="e">
        <f t="shared" ca="1" si="74"/>
        <v>#N/A</v>
      </c>
      <c r="N341" s="74" t="e">
        <f ca="1">VLOOKUP(B341,$C$7:$T339,13,FALSE)</f>
        <v>#N/A</v>
      </c>
      <c r="O341" s="74" t="e">
        <f t="shared" ca="1" si="75"/>
        <v>#N/A</v>
      </c>
      <c r="P341" s="74" t="e">
        <f t="shared" ca="1" si="76"/>
        <v>#N/A</v>
      </c>
      <c r="Q341" s="74" t="e">
        <f t="shared" ca="1" si="77"/>
        <v>#N/A</v>
      </c>
      <c r="R341" s="74">
        <f t="shared" si="78"/>
        <v>6000</v>
      </c>
      <c r="S341" s="74" t="e">
        <f t="shared" ca="1" si="79"/>
        <v>#N/A</v>
      </c>
      <c r="T341" s="74" t="e">
        <f t="shared" si="80"/>
        <v>#N/A</v>
      </c>
    </row>
    <row r="342" spans="2:20" x14ac:dyDescent="0.25">
      <c r="B342" s="74" t="e">
        <f t="shared" ca="1" si="70"/>
        <v>#N/A</v>
      </c>
      <c r="C342" s="78" t="e">
        <f>Кабельный_журнал!P308</f>
        <v>#N/A</v>
      </c>
      <c r="D342" s="74" t="e">
        <f t="shared" ca="1" si="71"/>
        <v>#N/A</v>
      </c>
      <c r="E342" s="80" t="s">
        <v>280</v>
      </c>
      <c r="F342" s="74" t="e">
        <f t="shared" ca="1" si="67"/>
        <v>#N/A</v>
      </c>
      <c r="G342" s="74" t="e">
        <f t="shared" si="68"/>
        <v>#N/A</v>
      </c>
      <c r="H342" s="80" t="s">
        <v>273</v>
      </c>
      <c r="I342" s="74" t="e">
        <f t="shared" si="69"/>
        <v>#N/A</v>
      </c>
      <c r="J342" s="74" t="e">
        <f t="shared" si="72"/>
        <v>#N/A</v>
      </c>
      <c r="K342" s="80" t="s">
        <v>281</v>
      </c>
      <c r="L342" s="74">
        <f t="shared" si="73"/>
        <v>1.7500000000000002E-2</v>
      </c>
      <c r="M342" s="74" t="e">
        <f t="shared" ca="1" si="74"/>
        <v>#N/A</v>
      </c>
      <c r="N342" s="74" t="e">
        <f ca="1">VLOOKUP(B342,$C$7:$T340,13,FALSE)</f>
        <v>#N/A</v>
      </c>
      <c r="O342" s="74" t="e">
        <f t="shared" ca="1" si="75"/>
        <v>#N/A</v>
      </c>
      <c r="P342" s="74" t="e">
        <f t="shared" ca="1" si="76"/>
        <v>#N/A</v>
      </c>
      <c r="Q342" s="74" t="e">
        <f t="shared" ca="1" si="77"/>
        <v>#N/A</v>
      </c>
      <c r="R342" s="74">
        <f t="shared" si="78"/>
        <v>6000</v>
      </c>
      <c r="S342" s="74" t="e">
        <f t="shared" ca="1" si="79"/>
        <v>#N/A</v>
      </c>
      <c r="T342" s="74" t="e">
        <f t="shared" si="80"/>
        <v>#N/A</v>
      </c>
    </row>
    <row r="343" spans="2:20" x14ac:dyDescent="0.25">
      <c r="B343" s="74" t="e">
        <f t="shared" ca="1" si="70"/>
        <v>#N/A</v>
      </c>
      <c r="C343" s="78" t="e">
        <f>Кабельный_журнал!P309</f>
        <v>#N/A</v>
      </c>
      <c r="D343" s="74" t="e">
        <f t="shared" ca="1" si="71"/>
        <v>#N/A</v>
      </c>
      <c r="E343" s="80" t="s">
        <v>280</v>
      </c>
      <c r="F343" s="74" t="e">
        <f t="shared" ca="1" si="67"/>
        <v>#N/A</v>
      </c>
      <c r="G343" s="74" t="e">
        <f t="shared" si="68"/>
        <v>#N/A</v>
      </c>
      <c r="H343" s="80" t="s">
        <v>273</v>
      </c>
      <c r="I343" s="74" t="e">
        <f t="shared" si="69"/>
        <v>#N/A</v>
      </c>
      <c r="J343" s="74" t="e">
        <f t="shared" si="72"/>
        <v>#N/A</v>
      </c>
      <c r="K343" s="80" t="s">
        <v>281</v>
      </c>
      <c r="L343" s="74">
        <f t="shared" si="73"/>
        <v>1.7500000000000002E-2</v>
      </c>
      <c r="M343" s="74" t="e">
        <f t="shared" ca="1" si="74"/>
        <v>#N/A</v>
      </c>
      <c r="N343" s="74" t="e">
        <f ca="1">VLOOKUP(B343,$C$7:$T341,13,FALSE)</f>
        <v>#N/A</v>
      </c>
      <c r="O343" s="74" t="e">
        <f t="shared" ca="1" si="75"/>
        <v>#N/A</v>
      </c>
      <c r="P343" s="74" t="e">
        <f t="shared" ca="1" si="76"/>
        <v>#N/A</v>
      </c>
      <c r="Q343" s="74" t="e">
        <f t="shared" ca="1" si="77"/>
        <v>#N/A</v>
      </c>
      <c r="R343" s="74">
        <f t="shared" si="78"/>
        <v>6000</v>
      </c>
      <c r="S343" s="74" t="e">
        <f t="shared" ca="1" si="79"/>
        <v>#N/A</v>
      </c>
      <c r="T343" s="74" t="e">
        <f t="shared" si="80"/>
        <v>#N/A</v>
      </c>
    </row>
    <row r="344" spans="2:20" x14ac:dyDescent="0.25">
      <c r="B344" s="74" t="e">
        <f t="shared" ca="1" si="70"/>
        <v>#N/A</v>
      </c>
      <c r="C344" s="78" t="e">
        <f>Кабельный_журнал!P310</f>
        <v>#N/A</v>
      </c>
      <c r="D344" s="74" t="e">
        <f t="shared" ca="1" si="71"/>
        <v>#N/A</v>
      </c>
      <c r="E344" s="80" t="s">
        <v>280</v>
      </c>
      <c r="F344" s="74" t="e">
        <f t="shared" ca="1" si="67"/>
        <v>#N/A</v>
      </c>
      <c r="G344" s="74" t="e">
        <f t="shared" si="68"/>
        <v>#N/A</v>
      </c>
      <c r="H344" s="80" t="s">
        <v>273</v>
      </c>
      <c r="I344" s="74" t="e">
        <f t="shared" si="69"/>
        <v>#N/A</v>
      </c>
      <c r="J344" s="74" t="e">
        <f t="shared" si="72"/>
        <v>#N/A</v>
      </c>
      <c r="K344" s="80" t="s">
        <v>281</v>
      </c>
      <c r="L344" s="74">
        <f t="shared" si="73"/>
        <v>1.7500000000000002E-2</v>
      </c>
      <c r="M344" s="74" t="e">
        <f t="shared" ca="1" si="74"/>
        <v>#N/A</v>
      </c>
      <c r="N344" s="74" t="e">
        <f ca="1">VLOOKUP(B344,$C$7:$T342,13,FALSE)</f>
        <v>#N/A</v>
      </c>
      <c r="O344" s="74" t="e">
        <f t="shared" ca="1" si="75"/>
        <v>#N/A</v>
      </c>
      <c r="P344" s="74" t="e">
        <f t="shared" ca="1" si="76"/>
        <v>#N/A</v>
      </c>
      <c r="Q344" s="74" t="e">
        <f t="shared" ca="1" si="77"/>
        <v>#N/A</v>
      </c>
      <c r="R344" s="74">
        <f t="shared" si="78"/>
        <v>6000</v>
      </c>
      <c r="S344" s="74" t="e">
        <f t="shared" ca="1" si="79"/>
        <v>#N/A</v>
      </c>
      <c r="T344" s="74" t="e">
        <f t="shared" si="80"/>
        <v>#N/A</v>
      </c>
    </row>
    <row r="345" spans="2:20" x14ac:dyDescent="0.25">
      <c r="B345" s="74" t="e">
        <f t="shared" ca="1" si="70"/>
        <v>#N/A</v>
      </c>
      <c r="C345" s="78" t="e">
        <f>Кабельный_журнал!P311</f>
        <v>#N/A</v>
      </c>
      <c r="D345" s="74" t="e">
        <f t="shared" ca="1" si="71"/>
        <v>#N/A</v>
      </c>
      <c r="E345" s="80" t="s">
        <v>280</v>
      </c>
      <c r="F345" s="74" t="e">
        <f t="shared" ca="1" si="67"/>
        <v>#N/A</v>
      </c>
      <c r="G345" s="74" t="e">
        <f t="shared" si="68"/>
        <v>#N/A</v>
      </c>
      <c r="H345" s="80" t="s">
        <v>273</v>
      </c>
      <c r="I345" s="74" t="e">
        <f t="shared" si="69"/>
        <v>#N/A</v>
      </c>
      <c r="J345" s="74" t="e">
        <f t="shared" si="72"/>
        <v>#N/A</v>
      </c>
      <c r="K345" s="80" t="s">
        <v>281</v>
      </c>
      <c r="L345" s="74">
        <f t="shared" si="73"/>
        <v>1.7500000000000002E-2</v>
      </c>
      <c r="M345" s="74" t="e">
        <f t="shared" ca="1" si="74"/>
        <v>#N/A</v>
      </c>
      <c r="N345" s="74" t="e">
        <f ca="1">VLOOKUP(B345,$C$7:$T343,13,FALSE)</f>
        <v>#N/A</v>
      </c>
      <c r="O345" s="74" t="e">
        <f t="shared" ca="1" si="75"/>
        <v>#N/A</v>
      </c>
      <c r="P345" s="74" t="e">
        <f t="shared" ca="1" si="76"/>
        <v>#N/A</v>
      </c>
      <c r="Q345" s="74" t="e">
        <f t="shared" ca="1" si="77"/>
        <v>#N/A</v>
      </c>
      <c r="R345" s="74">
        <f t="shared" si="78"/>
        <v>6000</v>
      </c>
      <c r="S345" s="74" t="e">
        <f t="shared" ca="1" si="79"/>
        <v>#N/A</v>
      </c>
      <c r="T345" s="74" t="e">
        <f t="shared" si="80"/>
        <v>#N/A</v>
      </c>
    </row>
    <row r="346" spans="2:20" x14ac:dyDescent="0.25">
      <c r="B346" s="74" t="e">
        <f t="shared" ca="1" si="70"/>
        <v>#N/A</v>
      </c>
      <c r="C346" s="78" t="e">
        <f>Кабельный_журнал!P312</f>
        <v>#N/A</v>
      </c>
      <c r="D346" s="74" t="e">
        <f t="shared" ca="1" si="71"/>
        <v>#N/A</v>
      </c>
      <c r="E346" s="80" t="s">
        <v>280</v>
      </c>
      <c r="F346" s="74" t="e">
        <f t="shared" ca="1" si="67"/>
        <v>#N/A</v>
      </c>
      <c r="G346" s="74" t="e">
        <f t="shared" si="68"/>
        <v>#N/A</v>
      </c>
      <c r="H346" s="80" t="s">
        <v>273</v>
      </c>
      <c r="I346" s="74" t="e">
        <f t="shared" si="69"/>
        <v>#N/A</v>
      </c>
      <c r="J346" s="74" t="e">
        <f t="shared" si="72"/>
        <v>#N/A</v>
      </c>
      <c r="K346" s="80" t="s">
        <v>281</v>
      </c>
      <c r="L346" s="74">
        <f t="shared" si="73"/>
        <v>1.7500000000000002E-2</v>
      </c>
      <c r="M346" s="74" t="e">
        <f t="shared" ca="1" si="74"/>
        <v>#N/A</v>
      </c>
      <c r="N346" s="74" t="e">
        <f ca="1">VLOOKUP(B346,$C$7:$T344,13,FALSE)</f>
        <v>#N/A</v>
      </c>
      <c r="O346" s="74" t="e">
        <f t="shared" ca="1" si="75"/>
        <v>#N/A</v>
      </c>
      <c r="P346" s="74" t="e">
        <f t="shared" ca="1" si="76"/>
        <v>#N/A</v>
      </c>
      <c r="Q346" s="74" t="e">
        <f t="shared" ca="1" si="77"/>
        <v>#N/A</v>
      </c>
      <c r="R346" s="74">
        <f t="shared" si="78"/>
        <v>6000</v>
      </c>
      <c r="S346" s="74" t="e">
        <f t="shared" ca="1" si="79"/>
        <v>#N/A</v>
      </c>
      <c r="T346" s="74" t="e">
        <f t="shared" si="80"/>
        <v>#N/A</v>
      </c>
    </row>
    <row r="347" spans="2:20" x14ac:dyDescent="0.25">
      <c r="B347" s="74" t="e">
        <f t="shared" ca="1" si="70"/>
        <v>#N/A</v>
      </c>
      <c r="C347" s="78" t="e">
        <f>Кабельный_журнал!P313</f>
        <v>#N/A</v>
      </c>
      <c r="D347" s="74" t="e">
        <f t="shared" ca="1" si="71"/>
        <v>#N/A</v>
      </c>
      <c r="E347" s="80" t="s">
        <v>280</v>
      </c>
      <c r="F347" s="74" t="e">
        <f t="shared" ca="1" si="67"/>
        <v>#N/A</v>
      </c>
      <c r="G347" s="74" t="e">
        <f t="shared" si="68"/>
        <v>#N/A</v>
      </c>
      <c r="H347" s="80" t="s">
        <v>273</v>
      </c>
      <c r="I347" s="74" t="e">
        <f t="shared" si="69"/>
        <v>#N/A</v>
      </c>
      <c r="J347" s="74" t="e">
        <f t="shared" si="72"/>
        <v>#N/A</v>
      </c>
      <c r="K347" s="80" t="s">
        <v>281</v>
      </c>
      <c r="L347" s="74">
        <f t="shared" si="73"/>
        <v>1.7500000000000002E-2</v>
      </c>
      <c r="M347" s="74" t="e">
        <f t="shared" ca="1" si="74"/>
        <v>#N/A</v>
      </c>
      <c r="N347" s="74" t="e">
        <f ca="1">VLOOKUP(B347,$C$7:$T345,13,FALSE)</f>
        <v>#N/A</v>
      </c>
      <c r="O347" s="74" t="e">
        <f t="shared" ca="1" si="75"/>
        <v>#N/A</v>
      </c>
      <c r="P347" s="74" t="e">
        <f t="shared" ca="1" si="76"/>
        <v>#N/A</v>
      </c>
      <c r="Q347" s="74" t="e">
        <f t="shared" ca="1" si="77"/>
        <v>#N/A</v>
      </c>
      <c r="R347" s="74">
        <f t="shared" si="78"/>
        <v>6000</v>
      </c>
      <c r="S347" s="74" t="e">
        <f t="shared" ca="1" si="79"/>
        <v>#N/A</v>
      </c>
      <c r="T347" s="74" t="e">
        <f t="shared" si="80"/>
        <v>#N/A</v>
      </c>
    </row>
    <row r="348" spans="2:20" x14ac:dyDescent="0.25">
      <c r="B348" s="74" t="e">
        <f t="shared" ca="1" si="70"/>
        <v>#N/A</v>
      </c>
      <c r="C348" s="78" t="e">
        <f>Кабельный_журнал!P314</f>
        <v>#N/A</v>
      </c>
      <c r="D348" s="74" t="e">
        <f t="shared" ca="1" si="71"/>
        <v>#N/A</v>
      </c>
      <c r="E348" s="80" t="s">
        <v>280</v>
      </c>
      <c r="F348" s="74" t="e">
        <f t="shared" ca="1" si="67"/>
        <v>#N/A</v>
      </c>
      <c r="G348" s="74" t="e">
        <f t="shared" si="68"/>
        <v>#N/A</v>
      </c>
      <c r="H348" s="80" t="s">
        <v>273</v>
      </c>
      <c r="I348" s="74" t="e">
        <f t="shared" si="69"/>
        <v>#N/A</v>
      </c>
      <c r="J348" s="74" t="e">
        <f t="shared" si="72"/>
        <v>#N/A</v>
      </c>
      <c r="K348" s="80" t="s">
        <v>281</v>
      </c>
      <c r="L348" s="74">
        <f t="shared" si="73"/>
        <v>1.7500000000000002E-2</v>
      </c>
      <c r="M348" s="74" t="e">
        <f t="shared" ca="1" si="74"/>
        <v>#N/A</v>
      </c>
      <c r="N348" s="74" t="e">
        <f ca="1">VLOOKUP(B348,$C$7:$T346,13,FALSE)</f>
        <v>#N/A</v>
      </c>
      <c r="O348" s="74" t="e">
        <f t="shared" ca="1" si="75"/>
        <v>#N/A</v>
      </c>
      <c r="P348" s="74" t="e">
        <f t="shared" ca="1" si="76"/>
        <v>#N/A</v>
      </c>
      <c r="Q348" s="74" t="e">
        <f t="shared" ca="1" si="77"/>
        <v>#N/A</v>
      </c>
      <c r="R348" s="74">
        <f t="shared" si="78"/>
        <v>6000</v>
      </c>
      <c r="S348" s="74" t="e">
        <f t="shared" ca="1" si="79"/>
        <v>#N/A</v>
      </c>
      <c r="T348" s="74" t="e">
        <f t="shared" si="80"/>
        <v>#N/A</v>
      </c>
    </row>
    <row r="349" spans="2:20" x14ac:dyDescent="0.25">
      <c r="B349" s="74" t="e">
        <f t="shared" ca="1" si="70"/>
        <v>#N/A</v>
      </c>
      <c r="C349" s="78" t="e">
        <f>Кабельный_журнал!P315</f>
        <v>#N/A</v>
      </c>
      <c r="D349" s="74" t="e">
        <f t="shared" ca="1" si="71"/>
        <v>#N/A</v>
      </c>
      <c r="E349" s="80" t="s">
        <v>280</v>
      </c>
      <c r="F349" s="74" t="e">
        <f t="shared" ca="1" si="67"/>
        <v>#N/A</v>
      </c>
      <c r="G349" s="74" t="e">
        <f t="shared" si="68"/>
        <v>#N/A</v>
      </c>
      <c r="H349" s="80" t="s">
        <v>273</v>
      </c>
      <c r="I349" s="74" t="e">
        <f t="shared" si="69"/>
        <v>#N/A</v>
      </c>
      <c r="J349" s="74" t="e">
        <f t="shared" si="72"/>
        <v>#N/A</v>
      </c>
      <c r="K349" s="80" t="s">
        <v>281</v>
      </c>
      <c r="L349" s="74">
        <f t="shared" si="73"/>
        <v>1.7500000000000002E-2</v>
      </c>
      <c r="M349" s="74" t="e">
        <f t="shared" ca="1" si="74"/>
        <v>#N/A</v>
      </c>
      <c r="N349" s="74" t="e">
        <f ca="1">VLOOKUP(B349,$C$7:$T347,13,FALSE)</f>
        <v>#N/A</v>
      </c>
      <c r="O349" s="74" t="e">
        <f t="shared" ca="1" si="75"/>
        <v>#N/A</v>
      </c>
      <c r="P349" s="74" t="e">
        <f t="shared" ca="1" si="76"/>
        <v>#N/A</v>
      </c>
      <c r="Q349" s="74" t="e">
        <f t="shared" ca="1" si="77"/>
        <v>#N/A</v>
      </c>
      <c r="R349" s="74">
        <f t="shared" si="78"/>
        <v>6000</v>
      </c>
      <c r="S349" s="74" t="e">
        <f t="shared" ca="1" si="79"/>
        <v>#N/A</v>
      </c>
      <c r="T349" s="74" t="e">
        <f t="shared" si="80"/>
        <v>#N/A</v>
      </c>
    </row>
    <row r="350" spans="2:20" x14ac:dyDescent="0.25">
      <c r="B350" s="74" t="e">
        <f t="shared" ca="1" si="70"/>
        <v>#N/A</v>
      </c>
      <c r="C350" s="78" t="e">
        <f>Кабельный_журнал!P316</f>
        <v>#N/A</v>
      </c>
      <c r="D350" s="74" t="e">
        <f t="shared" ca="1" si="71"/>
        <v>#N/A</v>
      </c>
      <c r="E350" s="80" t="s">
        <v>280</v>
      </c>
      <c r="F350" s="74" t="e">
        <f t="shared" ca="1" si="67"/>
        <v>#N/A</v>
      </c>
      <c r="G350" s="74" t="e">
        <f t="shared" si="68"/>
        <v>#N/A</v>
      </c>
      <c r="H350" s="80" t="s">
        <v>273</v>
      </c>
      <c r="I350" s="74" t="e">
        <f t="shared" si="69"/>
        <v>#N/A</v>
      </c>
      <c r="J350" s="74" t="e">
        <f t="shared" si="72"/>
        <v>#N/A</v>
      </c>
      <c r="K350" s="80" t="s">
        <v>281</v>
      </c>
      <c r="L350" s="74">
        <f t="shared" si="73"/>
        <v>1.7500000000000002E-2</v>
      </c>
      <c r="M350" s="74" t="e">
        <f t="shared" ca="1" si="74"/>
        <v>#N/A</v>
      </c>
      <c r="N350" s="74" t="e">
        <f ca="1">VLOOKUP(B350,$C$7:$T348,13,FALSE)</f>
        <v>#N/A</v>
      </c>
      <c r="O350" s="74" t="e">
        <f t="shared" ca="1" si="75"/>
        <v>#N/A</v>
      </c>
      <c r="P350" s="74" t="e">
        <f t="shared" ca="1" si="76"/>
        <v>#N/A</v>
      </c>
      <c r="Q350" s="74" t="e">
        <f t="shared" ca="1" si="77"/>
        <v>#N/A</v>
      </c>
      <c r="R350" s="74">
        <f t="shared" si="78"/>
        <v>6000</v>
      </c>
      <c r="S350" s="74" t="e">
        <f t="shared" ca="1" si="79"/>
        <v>#N/A</v>
      </c>
      <c r="T350" s="74" t="e">
        <f t="shared" si="80"/>
        <v>#N/A</v>
      </c>
    </row>
    <row r="351" spans="2:20" x14ac:dyDescent="0.25">
      <c r="B351" s="74" t="e">
        <f t="shared" ca="1" si="70"/>
        <v>#N/A</v>
      </c>
      <c r="C351" s="78" t="e">
        <f>Кабельный_журнал!P317</f>
        <v>#N/A</v>
      </c>
      <c r="D351" s="74" t="e">
        <f t="shared" ca="1" si="71"/>
        <v>#N/A</v>
      </c>
      <c r="E351" s="80" t="s">
        <v>280</v>
      </c>
      <c r="F351" s="74" t="e">
        <f t="shared" ca="1" si="67"/>
        <v>#N/A</v>
      </c>
      <c r="G351" s="74" t="e">
        <f t="shared" si="68"/>
        <v>#N/A</v>
      </c>
      <c r="H351" s="80" t="s">
        <v>273</v>
      </c>
      <c r="I351" s="74" t="e">
        <f t="shared" si="69"/>
        <v>#N/A</v>
      </c>
      <c r="J351" s="74" t="e">
        <f t="shared" si="72"/>
        <v>#N/A</v>
      </c>
      <c r="K351" s="80" t="s">
        <v>281</v>
      </c>
      <c r="L351" s="74">
        <f t="shared" si="73"/>
        <v>1.7500000000000002E-2</v>
      </c>
      <c r="M351" s="74" t="e">
        <f t="shared" ca="1" si="74"/>
        <v>#N/A</v>
      </c>
      <c r="N351" s="74" t="e">
        <f ca="1">VLOOKUP(B351,$C$7:$T349,13,FALSE)</f>
        <v>#N/A</v>
      </c>
      <c r="O351" s="74" t="e">
        <f t="shared" ca="1" si="75"/>
        <v>#N/A</v>
      </c>
      <c r="P351" s="74" t="e">
        <f t="shared" ca="1" si="76"/>
        <v>#N/A</v>
      </c>
      <c r="Q351" s="74" t="e">
        <f t="shared" ca="1" si="77"/>
        <v>#N/A</v>
      </c>
      <c r="R351" s="74">
        <f t="shared" si="78"/>
        <v>6000</v>
      </c>
      <c r="S351" s="74" t="e">
        <f t="shared" ca="1" si="79"/>
        <v>#N/A</v>
      </c>
      <c r="T351" s="74" t="e">
        <f t="shared" si="80"/>
        <v>#N/A</v>
      </c>
    </row>
    <row r="352" spans="2:20" x14ac:dyDescent="0.25">
      <c r="B352" s="74" t="e">
        <f t="shared" ca="1" si="70"/>
        <v>#N/A</v>
      </c>
      <c r="C352" s="78" t="e">
        <f>Кабельный_журнал!P318</f>
        <v>#N/A</v>
      </c>
      <c r="D352" s="74" t="e">
        <f t="shared" ca="1" si="71"/>
        <v>#N/A</v>
      </c>
      <c r="E352" s="80" t="s">
        <v>280</v>
      </c>
      <c r="F352" s="74" t="e">
        <f t="shared" ca="1" si="67"/>
        <v>#N/A</v>
      </c>
      <c r="G352" s="74" t="e">
        <f t="shared" si="68"/>
        <v>#N/A</v>
      </c>
      <c r="H352" s="80" t="s">
        <v>273</v>
      </c>
      <c r="I352" s="74" t="e">
        <f t="shared" si="69"/>
        <v>#N/A</v>
      </c>
      <c r="J352" s="74" t="e">
        <f t="shared" si="72"/>
        <v>#N/A</v>
      </c>
      <c r="K352" s="80" t="s">
        <v>281</v>
      </c>
      <c r="L352" s="74">
        <f t="shared" si="73"/>
        <v>1.7500000000000002E-2</v>
      </c>
      <c r="M352" s="74" t="e">
        <f t="shared" ca="1" si="74"/>
        <v>#N/A</v>
      </c>
      <c r="N352" s="74" t="e">
        <f ca="1">VLOOKUP(B352,$C$7:$T350,13,FALSE)</f>
        <v>#N/A</v>
      </c>
      <c r="O352" s="74" t="e">
        <f t="shared" ca="1" si="75"/>
        <v>#N/A</v>
      </c>
      <c r="P352" s="74" t="e">
        <f t="shared" ca="1" si="76"/>
        <v>#N/A</v>
      </c>
      <c r="Q352" s="74" t="e">
        <f t="shared" ca="1" si="77"/>
        <v>#N/A</v>
      </c>
      <c r="R352" s="74">
        <f t="shared" si="78"/>
        <v>6000</v>
      </c>
      <c r="S352" s="74" t="e">
        <f t="shared" ca="1" si="79"/>
        <v>#N/A</v>
      </c>
      <c r="T352" s="74" t="e">
        <f t="shared" si="80"/>
        <v>#N/A</v>
      </c>
    </row>
    <row r="353" spans="2:20" x14ac:dyDescent="0.25">
      <c r="B353" s="74" t="e">
        <f t="shared" ca="1" si="70"/>
        <v>#N/A</v>
      </c>
      <c r="C353" s="78" t="e">
        <f>Кабельный_журнал!P319</f>
        <v>#N/A</v>
      </c>
      <c r="D353" s="74" t="e">
        <f t="shared" ca="1" si="71"/>
        <v>#N/A</v>
      </c>
      <c r="E353" s="80" t="s">
        <v>280</v>
      </c>
      <c r="F353" s="74" t="e">
        <f t="shared" ca="1" si="67"/>
        <v>#N/A</v>
      </c>
      <c r="G353" s="74" t="e">
        <f t="shared" si="68"/>
        <v>#N/A</v>
      </c>
      <c r="H353" s="80" t="s">
        <v>273</v>
      </c>
      <c r="I353" s="74" t="e">
        <f t="shared" si="69"/>
        <v>#N/A</v>
      </c>
      <c r="J353" s="74" t="e">
        <f t="shared" si="72"/>
        <v>#N/A</v>
      </c>
      <c r="K353" s="80" t="s">
        <v>281</v>
      </c>
      <c r="L353" s="74">
        <f t="shared" si="73"/>
        <v>1.7500000000000002E-2</v>
      </c>
      <c r="M353" s="74" t="e">
        <f t="shared" ca="1" si="74"/>
        <v>#N/A</v>
      </c>
      <c r="N353" s="74" t="e">
        <f ca="1">VLOOKUP(B353,$C$7:$T351,13,FALSE)</f>
        <v>#N/A</v>
      </c>
      <c r="O353" s="74" t="e">
        <f t="shared" ca="1" si="75"/>
        <v>#N/A</v>
      </c>
      <c r="P353" s="74" t="e">
        <f t="shared" ca="1" si="76"/>
        <v>#N/A</v>
      </c>
      <c r="Q353" s="74" t="e">
        <f t="shared" ca="1" si="77"/>
        <v>#N/A</v>
      </c>
      <c r="R353" s="74">
        <f t="shared" si="78"/>
        <v>6000</v>
      </c>
      <c r="S353" s="74" t="e">
        <f t="shared" ca="1" si="79"/>
        <v>#N/A</v>
      </c>
      <c r="T353" s="74" t="e">
        <f t="shared" si="80"/>
        <v>#N/A</v>
      </c>
    </row>
    <row r="354" spans="2:20" x14ac:dyDescent="0.25">
      <c r="B354" s="74" t="e">
        <f t="shared" ca="1" si="70"/>
        <v>#N/A</v>
      </c>
      <c r="C354" s="78" t="e">
        <f>Кабельный_журнал!P320</f>
        <v>#N/A</v>
      </c>
      <c r="D354" s="74" t="e">
        <f t="shared" ca="1" si="71"/>
        <v>#N/A</v>
      </c>
      <c r="E354" s="80" t="s">
        <v>280</v>
      </c>
      <c r="F354" s="74" t="e">
        <f t="shared" ca="1" si="67"/>
        <v>#N/A</v>
      </c>
      <c r="G354" s="74" t="e">
        <f t="shared" si="68"/>
        <v>#N/A</v>
      </c>
      <c r="H354" s="80" t="s">
        <v>273</v>
      </c>
      <c r="I354" s="74" t="e">
        <f t="shared" si="69"/>
        <v>#N/A</v>
      </c>
      <c r="J354" s="74" t="e">
        <f t="shared" si="72"/>
        <v>#N/A</v>
      </c>
      <c r="K354" s="80" t="s">
        <v>281</v>
      </c>
      <c r="L354" s="74">
        <f t="shared" si="73"/>
        <v>1.7500000000000002E-2</v>
      </c>
      <c r="M354" s="74" t="e">
        <f t="shared" ca="1" si="74"/>
        <v>#N/A</v>
      </c>
      <c r="N354" s="74" t="e">
        <f ca="1">VLOOKUP(B354,$C$7:$T352,13,FALSE)</f>
        <v>#N/A</v>
      </c>
      <c r="O354" s="74" t="e">
        <f t="shared" ca="1" si="75"/>
        <v>#N/A</v>
      </c>
      <c r="P354" s="74" t="e">
        <f t="shared" ca="1" si="76"/>
        <v>#N/A</v>
      </c>
      <c r="Q354" s="74" t="e">
        <f t="shared" ca="1" si="77"/>
        <v>#N/A</v>
      </c>
      <c r="R354" s="74">
        <f t="shared" si="78"/>
        <v>6000</v>
      </c>
      <c r="S354" s="74" t="e">
        <f t="shared" ca="1" si="79"/>
        <v>#N/A</v>
      </c>
      <c r="T354" s="74" t="e">
        <f t="shared" si="80"/>
        <v>#N/A</v>
      </c>
    </row>
    <row r="355" spans="2:20" x14ac:dyDescent="0.25">
      <c r="B355" s="74" t="e">
        <f t="shared" ca="1" si="70"/>
        <v>#N/A</v>
      </c>
      <c r="C355" s="78" t="e">
        <f>Кабельный_журнал!P321</f>
        <v>#N/A</v>
      </c>
      <c r="D355" s="74" t="e">
        <f t="shared" ca="1" si="71"/>
        <v>#N/A</v>
      </c>
      <c r="E355" s="80" t="s">
        <v>280</v>
      </c>
      <c r="F355" s="74" t="e">
        <f t="shared" ca="1" si="67"/>
        <v>#N/A</v>
      </c>
      <c r="G355" s="74" t="e">
        <f t="shared" si="68"/>
        <v>#N/A</v>
      </c>
      <c r="H355" s="80" t="s">
        <v>273</v>
      </c>
      <c r="I355" s="74" t="e">
        <f t="shared" si="69"/>
        <v>#N/A</v>
      </c>
      <c r="J355" s="74" t="e">
        <f t="shared" si="72"/>
        <v>#N/A</v>
      </c>
      <c r="K355" s="80" t="s">
        <v>281</v>
      </c>
      <c r="L355" s="74">
        <f t="shared" si="73"/>
        <v>1.7500000000000002E-2</v>
      </c>
      <c r="M355" s="74" t="e">
        <f t="shared" ca="1" si="74"/>
        <v>#N/A</v>
      </c>
      <c r="N355" s="74" t="e">
        <f ca="1">VLOOKUP(B355,$C$7:$T353,13,FALSE)</f>
        <v>#N/A</v>
      </c>
      <c r="O355" s="74" t="e">
        <f t="shared" ca="1" si="75"/>
        <v>#N/A</v>
      </c>
      <c r="P355" s="74" t="e">
        <f t="shared" ca="1" si="76"/>
        <v>#N/A</v>
      </c>
      <c r="Q355" s="74" t="e">
        <f t="shared" ca="1" si="77"/>
        <v>#N/A</v>
      </c>
      <c r="R355" s="74">
        <f t="shared" si="78"/>
        <v>6000</v>
      </c>
      <c r="S355" s="74" t="e">
        <f t="shared" ca="1" si="79"/>
        <v>#N/A</v>
      </c>
      <c r="T355" s="74" t="e">
        <f t="shared" si="80"/>
        <v>#N/A</v>
      </c>
    </row>
    <row r="356" spans="2:20" x14ac:dyDescent="0.25">
      <c r="B356" s="74" t="e">
        <f t="shared" ca="1" si="70"/>
        <v>#N/A</v>
      </c>
      <c r="C356" s="78" t="e">
        <f>Кабельный_журнал!P322</f>
        <v>#N/A</v>
      </c>
      <c r="D356" s="74" t="e">
        <f t="shared" ca="1" si="71"/>
        <v>#N/A</v>
      </c>
      <c r="E356" s="80" t="s">
        <v>280</v>
      </c>
      <c r="F356" s="74" t="e">
        <f t="shared" ca="1" si="67"/>
        <v>#N/A</v>
      </c>
      <c r="G356" s="74" t="e">
        <f t="shared" si="68"/>
        <v>#N/A</v>
      </c>
      <c r="H356" s="80" t="s">
        <v>273</v>
      </c>
      <c r="I356" s="74" t="e">
        <f t="shared" si="69"/>
        <v>#N/A</v>
      </c>
      <c r="J356" s="74" t="e">
        <f t="shared" si="72"/>
        <v>#N/A</v>
      </c>
      <c r="K356" s="80" t="s">
        <v>281</v>
      </c>
      <c r="L356" s="74">
        <f t="shared" si="73"/>
        <v>1.7500000000000002E-2</v>
      </c>
      <c r="M356" s="74" t="e">
        <f t="shared" ca="1" si="74"/>
        <v>#N/A</v>
      </c>
      <c r="N356" s="74" t="e">
        <f ca="1">VLOOKUP(B356,$C$7:$T354,13,FALSE)</f>
        <v>#N/A</v>
      </c>
      <c r="O356" s="74" t="e">
        <f t="shared" ca="1" si="75"/>
        <v>#N/A</v>
      </c>
      <c r="P356" s="74" t="e">
        <f t="shared" ca="1" si="76"/>
        <v>#N/A</v>
      </c>
      <c r="Q356" s="74" t="e">
        <f t="shared" ca="1" si="77"/>
        <v>#N/A</v>
      </c>
      <c r="R356" s="74">
        <f t="shared" si="78"/>
        <v>6000</v>
      </c>
      <c r="S356" s="74" t="e">
        <f t="shared" ca="1" si="79"/>
        <v>#N/A</v>
      </c>
      <c r="T356" s="74" t="e">
        <f t="shared" si="80"/>
        <v>#N/A</v>
      </c>
    </row>
    <row r="357" spans="2:20" x14ac:dyDescent="0.25">
      <c r="B357" s="74" t="e">
        <f t="shared" ca="1" si="70"/>
        <v>#N/A</v>
      </c>
      <c r="C357" s="78" t="e">
        <f>Кабельный_журнал!P323</f>
        <v>#N/A</v>
      </c>
      <c r="D357" s="74" t="e">
        <f t="shared" ca="1" si="71"/>
        <v>#N/A</v>
      </c>
      <c r="E357" s="80" t="s">
        <v>280</v>
      </c>
      <c r="F357" s="74" t="e">
        <f t="shared" ca="1" si="67"/>
        <v>#N/A</v>
      </c>
      <c r="G357" s="74" t="e">
        <f t="shared" si="68"/>
        <v>#N/A</v>
      </c>
      <c r="H357" s="80" t="s">
        <v>273</v>
      </c>
      <c r="I357" s="74" t="e">
        <f t="shared" si="69"/>
        <v>#N/A</v>
      </c>
      <c r="J357" s="74" t="e">
        <f t="shared" si="72"/>
        <v>#N/A</v>
      </c>
      <c r="K357" s="80" t="s">
        <v>281</v>
      </c>
      <c r="L357" s="74">
        <f t="shared" si="73"/>
        <v>1.7500000000000002E-2</v>
      </c>
      <c r="M357" s="74" t="e">
        <f t="shared" ca="1" si="74"/>
        <v>#N/A</v>
      </c>
      <c r="N357" s="74" t="e">
        <f ca="1">VLOOKUP(B357,$C$7:$T355,13,FALSE)</f>
        <v>#N/A</v>
      </c>
      <c r="O357" s="74" t="e">
        <f t="shared" ca="1" si="75"/>
        <v>#N/A</v>
      </c>
      <c r="P357" s="74" t="e">
        <f t="shared" ca="1" si="76"/>
        <v>#N/A</v>
      </c>
      <c r="Q357" s="74" t="e">
        <f t="shared" ca="1" si="77"/>
        <v>#N/A</v>
      </c>
      <c r="R357" s="74">
        <f t="shared" si="78"/>
        <v>6000</v>
      </c>
      <c r="S357" s="74" t="e">
        <f t="shared" ca="1" si="79"/>
        <v>#N/A</v>
      </c>
      <c r="T357" s="74" t="e">
        <f t="shared" si="80"/>
        <v>#N/A</v>
      </c>
    </row>
    <row r="358" spans="2:20" x14ac:dyDescent="0.25">
      <c r="B358" s="74" t="e">
        <f t="shared" ca="1" si="70"/>
        <v>#N/A</v>
      </c>
      <c r="C358" s="78" t="e">
        <f>Кабельный_журнал!P324</f>
        <v>#N/A</v>
      </c>
      <c r="D358" s="74" t="e">
        <f t="shared" ca="1" si="71"/>
        <v>#N/A</v>
      </c>
      <c r="E358" s="80" t="s">
        <v>280</v>
      </c>
      <c r="F358" s="74" t="e">
        <f t="shared" ca="1" si="67"/>
        <v>#N/A</v>
      </c>
      <c r="G358" s="74" t="e">
        <f t="shared" si="68"/>
        <v>#N/A</v>
      </c>
      <c r="H358" s="80" t="s">
        <v>273</v>
      </c>
      <c r="I358" s="74" t="e">
        <f t="shared" si="69"/>
        <v>#N/A</v>
      </c>
      <c r="J358" s="74" t="e">
        <f t="shared" si="72"/>
        <v>#N/A</v>
      </c>
      <c r="K358" s="80" t="s">
        <v>281</v>
      </c>
      <c r="L358" s="74">
        <f t="shared" si="73"/>
        <v>1.7500000000000002E-2</v>
      </c>
      <c r="M358" s="74" t="e">
        <f t="shared" ca="1" si="74"/>
        <v>#N/A</v>
      </c>
      <c r="N358" s="74" t="e">
        <f ca="1">VLOOKUP(B358,$C$7:$T356,13,FALSE)</f>
        <v>#N/A</v>
      </c>
      <c r="O358" s="74" t="e">
        <f t="shared" ca="1" si="75"/>
        <v>#N/A</v>
      </c>
      <c r="P358" s="74" t="e">
        <f t="shared" ca="1" si="76"/>
        <v>#N/A</v>
      </c>
      <c r="Q358" s="74" t="e">
        <f t="shared" ca="1" si="77"/>
        <v>#N/A</v>
      </c>
      <c r="R358" s="74">
        <f t="shared" si="78"/>
        <v>6000</v>
      </c>
      <c r="S358" s="74" t="e">
        <f t="shared" ca="1" si="79"/>
        <v>#N/A</v>
      </c>
      <c r="T358" s="74" t="e">
        <f t="shared" si="80"/>
        <v>#N/A</v>
      </c>
    </row>
    <row r="359" spans="2:20" x14ac:dyDescent="0.25">
      <c r="B359" s="74" t="e">
        <f t="shared" ca="1" si="70"/>
        <v>#N/A</v>
      </c>
      <c r="C359" s="78" t="e">
        <f>Кабельный_журнал!P325</f>
        <v>#N/A</v>
      </c>
      <c r="D359" s="74" t="e">
        <f t="shared" ca="1" si="71"/>
        <v>#N/A</v>
      </c>
      <c r="E359" s="80" t="s">
        <v>280</v>
      </c>
      <c r="F359" s="74" t="e">
        <f t="shared" ref="F359:F422" ca="1" si="81">VLOOKUP(C359,Кабельный_журнал,8,FALSE)</f>
        <v>#N/A</v>
      </c>
      <c r="G359" s="74" t="e">
        <f t="shared" ref="G359:G422" si="82">VLOOKUP(C359,Исходные_данные,21,FALSE)</f>
        <v>#N/A</v>
      </c>
      <c r="H359" s="80" t="s">
        <v>273</v>
      </c>
      <c r="I359" s="74" t="e">
        <f t="shared" ref="I359:I422" si="83">VLOOKUP(C359,Исходные_данные,22,FALSE)</f>
        <v>#N/A</v>
      </c>
      <c r="J359" s="74" t="e">
        <f t="shared" si="72"/>
        <v>#N/A</v>
      </c>
      <c r="K359" s="80" t="s">
        <v>281</v>
      </c>
      <c r="L359" s="74">
        <f t="shared" si="73"/>
        <v>1.7500000000000002E-2</v>
      </c>
      <c r="M359" s="74" t="e">
        <f t="shared" ca="1" si="74"/>
        <v>#N/A</v>
      </c>
      <c r="N359" s="74" t="e">
        <f ca="1">VLOOKUP(B359,$C$7:$T357,13,FALSE)</f>
        <v>#N/A</v>
      </c>
      <c r="O359" s="74" t="e">
        <f t="shared" ca="1" si="75"/>
        <v>#N/A</v>
      </c>
      <c r="P359" s="74" t="e">
        <f t="shared" ca="1" si="76"/>
        <v>#N/A</v>
      </c>
      <c r="Q359" s="74" t="e">
        <f t="shared" ca="1" si="77"/>
        <v>#N/A</v>
      </c>
      <c r="R359" s="74">
        <f t="shared" si="78"/>
        <v>6000</v>
      </c>
      <c r="S359" s="74" t="e">
        <f t="shared" ca="1" si="79"/>
        <v>#N/A</v>
      </c>
      <c r="T359" s="74" t="e">
        <f t="shared" si="80"/>
        <v>#N/A</v>
      </c>
    </row>
    <row r="360" spans="2:20" x14ac:dyDescent="0.25">
      <c r="B360" s="74" t="e">
        <f t="shared" ref="B360:B423" ca="1" si="84">VLOOKUP(C360,Кабельный_журнал,2,FALSE)</f>
        <v>#N/A</v>
      </c>
      <c r="C360" s="78" t="e">
        <f>Кабельный_журнал!P326</f>
        <v>#N/A</v>
      </c>
      <c r="D360" s="74" t="e">
        <f t="shared" ref="D360:D423" ca="1" si="85">B360&amp;"-"&amp;C360</f>
        <v>#N/A</v>
      </c>
      <c r="E360" s="80" t="s">
        <v>280</v>
      </c>
      <c r="F360" s="74" t="e">
        <f t="shared" ca="1" si="81"/>
        <v>#N/A</v>
      </c>
      <c r="G360" s="74" t="e">
        <f t="shared" si="82"/>
        <v>#N/A</v>
      </c>
      <c r="H360" s="80" t="s">
        <v>273</v>
      </c>
      <c r="I360" s="74" t="e">
        <f t="shared" si="83"/>
        <v>#N/A</v>
      </c>
      <c r="J360" s="74" t="e">
        <f t="shared" ref="J360:J423" si="86">I360</f>
        <v>#N/A</v>
      </c>
      <c r="K360" s="80" t="s">
        <v>281</v>
      </c>
      <c r="L360" s="74">
        <f t="shared" ref="L360:L423" si="87">VLOOKUP(K360,$K$2:$L$3,2,FALSE)</f>
        <v>1.7500000000000002E-2</v>
      </c>
      <c r="M360" s="74" t="e">
        <f t="shared" ref="M360:M423" ca="1" si="88">L360*F360*(1/I360+1/J360)</f>
        <v>#N/A</v>
      </c>
      <c r="N360" s="74" t="e">
        <f ca="1">VLOOKUP(B360,$C$7:$T358,13,FALSE)</f>
        <v>#N/A</v>
      </c>
      <c r="O360" s="74" t="e">
        <f t="shared" ref="O360:O423" ca="1" si="89">L360+M360</f>
        <v>#N/A</v>
      </c>
      <c r="P360" s="74" t="e">
        <f t="shared" ref="P360:P423" ca="1" si="90">220/O360</f>
        <v>#N/A</v>
      </c>
      <c r="Q360" s="74" t="e">
        <f t="shared" ref="Q360:Q423" ca="1" si="91">O360/G360</f>
        <v>#N/A</v>
      </c>
      <c r="R360" s="74">
        <f t="shared" ref="R360:R423" si="92">VLOOKUP(H360,$W$2:$Y$12,3,FALSE)</f>
        <v>6000</v>
      </c>
      <c r="S360" s="74" t="e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  <v>#N/A</v>
      </c>
      <c r="T360" s="74" t="e">
        <f t="shared" ref="T360:T423" si="94">G360*VLOOKUP(H360,$W$2:$Y$12,2,FALSE)</f>
        <v>#N/A</v>
      </c>
    </row>
    <row r="361" spans="2:20" x14ac:dyDescent="0.25">
      <c r="B361" s="74" t="e">
        <f t="shared" ca="1" si="84"/>
        <v>#N/A</v>
      </c>
      <c r="C361" s="78" t="e">
        <f>Кабельный_журнал!P327</f>
        <v>#N/A</v>
      </c>
      <c r="D361" s="74" t="e">
        <f t="shared" ca="1" si="85"/>
        <v>#N/A</v>
      </c>
      <c r="E361" s="80" t="s">
        <v>280</v>
      </c>
      <c r="F361" s="74" t="e">
        <f t="shared" ca="1" si="81"/>
        <v>#N/A</v>
      </c>
      <c r="G361" s="74" t="e">
        <f t="shared" si="82"/>
        <v>#N/A</v>
      </c>
      <c r="H361" s="80" t="s">
        <v>273</v>
      </c>
      <c r="I361" s="74" t="e">
        <f t="shared" si="83"/>
        <v>#N/A</v>
      </c>
      <c r="J361" s="74" t="e">
        <f t="shared" si="86"/>
        <v>#N/A</v>
      </c>
      <c r="K361" s="80" t="s">
        <v>281</v>
      </c>
      <c r="L361" s="74">
        <f t="shared" si="87"/>
        <v>1.7500000000000002E-2</v>
      </c>
      <c r="M361" s="74" t="e">
        <f t="shared" ca="1" si="88"/>
        <v>#N/A</v>
      </c>
      <c r="N361" s="74" t="e">
        <f ca="1">VLOOKUP(B361,$C$7:$T359,13,FALSE)</f>
        <v>#N/A</v>
      </c>
      <c r="O361" s="74" t="e">
        <f t="shared" ca="1" si="89"/>
        <v>#N/A</v>
      </c>
      <c r="P361" s="74" t="e">
        <f t="shared" ca="1" si="90"/>
        <v>#N/A</v>
      </c>
      <c r="Q361" s="74" t="e">
        <f t="shared" ca="1" si="91"/>
        <v>#N/A</v>
      </c>
      <c r="R361" s="74">
        <f t="shared" si="92"/>
        <v>6000</v>
      </c>
      <c r="S361" s="74" t="e">
        <f t="shared" ca="1" si="93"/>
        <v>#N/A</v>
      </c>
      <c r="T361" s="74" t="e">
        <f t="shared" si="94"/>
        <v>#N/A</v>
      </c>
    </row>
    <row r="362" spans="2:20" x14ac:dyDescent="0.25">
      <c r="B362" s="74" t="e">
        <f t="shared" ca="1" si="84"/>
        <v>#N/A</v>
      </c>
      <c r="C362" s="78" t="e">
        <f>Кабельный_журнал!P328</f>
        <v>#N/A</v>
      </c>
      <c r="D362" s="74" t="e">
        <f t="shared" ca="1" si="85"/>
        <v>#N/A</v>
      </c>
      <c r="E362" s="80" t="s">
        <v>280</v>
      </c>
      <c r="F362" s="74" t="e">
        <f t="shared" ca="1" si="81"/>
        <v>#N/A</v>
      </c>
      <c r="G362" s="74" t="e">
        <f t="shared" si="82"/>
        <v>#N/A</v>
      </c>
      <c r="H362" s="80" t="s">
        <v>273</v>
      </c>
      <c r="I362" s="74" t="e">
        <f t="shared" si="83"/>
        <v>#N/A</v>
      </c>
      <c r="J362" s="74" t="e">
        <f t="shared" si="86"/>
        <v>#N/A</v>
      </c>
      <c r="K362" s="80" t="s">
        <v>281</v>
      </c>
      <c r="L362" s="74">
        <f t="shared" si="87"/>
        <v>1.7500000000000002E-2</v>
      </c>
      <c r="M362" s="74" t="e">
        <f t="shared" ca="1" si="88"/>
        <v>#N/A</v>
      </c>
      <c r="N362" s="74" t="e">
        <f ca="1">VLOOKUP(B362,$C$7:$T360,13,FALSE)</f>
        <v>#N/A</v>
      </c>
      <c r="O362" s="74" t="e">
        <f t="shared" ca="1" si="89"/>
        <v>#N/A</v>
      </c>
      <c r="P362" s="74" t="e">
        <f t="shared" ca="1" si="90"/>
        <v>#N/A</v>
      </c>
      <c r="Q362" s="74" t="e">
        <f t="shared" ca="1" si="91"/>
        <v>#N/A</v>
      </c>
      <c r="R362" s="74">
        <f t="shared" si="92"/>
        <v>6000</v>
      </c>
      <c r="S362" s="74" t="e">
        <f t="shared" ca="1" si="93"/>
        <v>#N/A</v>
      </c>
      <c r="T362" s="74" t="e">
        <f t="shared" si="94"/>
        <v>#N/A</v>
      </c>
    </row>
    <row r="363" spans="2:20" x14ac:dyDescent="0.25">
      <c r="B363" s="74" t="e">
        <f t="shared" ca="1" si="84"/>
        <v>#N/A</v>
      </c>
      <c r="C363" s="78" t="e">
        <f>Кабельный_журнал!P329</f>
        <v>#N/A</v>
      </c>
      <c r="D363" s="74" t="e">
        <f t="shared" ca="1" si="85"/>
        <v>#N/A</v>
      </c>
      <c r="E363" s="80" t="s">
        <v>280</v>
      </c>
      <c r="F363" s="74" t="e">
        <f t="shared" ca="1" si="81"/>
        <v>#N/A</v>
      </c>
      <c r="G363" s="74" t="e">
        <f t="shared" si="82"/>
        <v>#N/A</v>
      </c>
      <c r="H363" s="80" t="s">
        <v>273</v>
      </c>
      <c r="I363" s="74" t="e">
        <f t="shared" si="83"/>
        <v>#N/A</v>
      </c>
      <c r="J363" s="74" t="e">
        <f t="shared" si="86"/>
        <v>#N/A</v>
      </c>
      <c r="K363" s="80" t="s">
        <v>281</v>
      </c>
      <c r="L363" s="74">
        <f t="shared" si="87"/>
        <v>1.7500000000000002E-2</v>
      </c>
      <c r="M363" s="74" t="e">
        <f t="shared" ca="1" si="88"/>
        <v>#N/A</v>
      </c>
      <c r="N363" s="74" t="e">
        <f ca="1">VLOOKUP(B363,$C$7:$T361,13,FALSE)</f>
        <v>#N/A</v>
      </c>
      <c r="O363" s="74" t="e">
        <f t="shared" ca="1" si="89"/>
        <v>#N/A</v>
      </c>
      <c r="P363" s="74" t="e">
        <f t="shared" ca="1" si="90"/>
        <v>#N/A</v>
      </c>
      <c r="Q363" s="74" t="e">
        <f t="shared" ca="1" si="91"/>
        <v>#N/A</v>
      </c>
      <c r="R363" s="74">
        <f t="shared" si="92"/>
        <v>6000</v>
      </c>
      <c r="S363" s="74" t="e">
        <f t="shared" ca="1" si="93"/>
        <v>#N/A</v>
      </c>
      <c r="T363" s="74" t="e">
        <f t="shared" si="94"/>
        <v>#N/A</v>
      </c>
    </row>
    <row r="364" spans="2:20" x14ac:dyDescent="0.25">
      <c r="B364" s="74" t="e">
        <f t="shared" ca="1" si="84"/>
        <v>#N/A</v>
      </c>
      <c r="C364" s="78" t="e">
        <f>Кабельный_журнал!P330</f>
        <v>#N/A</v>
      </c>
      <c r="D364" s="74" t="e">
        <f t="shared" ca="1" si="85"/>
        <v>#N/A</v>
      </c>
      <c r="E364" s="80" t="s">
        <v>280</v>
      </c>
      <c r="F364" s="74" t="e">
        <f t="shared" ca="1" si="81"/>
        <v>#N/A</v>
      </c>
      <c r="G364" s="74" t="e">
        <f t="shared" si="82"/>
        <v>#N/A</v>
      </c>
      <c r="H364" s="80" t="s">
        <v>273</v>
      </c>
      <c r="I364" s="74" t="e">
        <f t="shared" si="83"/>
        <v>#N/A</v>
      </c>
      <c r="J364" s="74" t="e">
        <f t="shared" si="86"/>
        <v>#N/A</v>
      </c>
      <c r="K364" s="80" t="s">
        <v>281</v>
      </c>
      <c r="L364" s="74">
        <f t="shared" si="87"/>
        <v>1.7500000000000002E-2</v>
      </c>
      <c r="M364" s="74" t="e">
        <f t="shared" ca="1" si="88"/>
        <v>#N/A</v>
      </c>
      <c r="N364" s="74" t="e">
        <f ca="1">VLOOKUP(B364,$C$7:$T362,13,FALSE)</f>
        <v>#N/A</v>
      </c>
      <c r="O364" s="74" t="e">
        <f t="shared" ca="1" si="89"/>
        <v>#N/A</v>
      </c>
      <c r="P364" s="74" t="e">
        <f t="shared" ca="1" si="90"/>
        <v>#N/A</v>
      </c>
      <c r="Q364" s="74" t="e">
        <f t="shared" ca="1" si="91"/>
        <v>#N/A</v>
      </c>
      <c r="R364" s="74">
        <f t="shared" si="92"/>
        <v>6000</v>
      </c>
      <c r="S364" s="74" t="e">
        <f t="shared" ca="1" si="93"/>
        <v>#N/A</v>
      </c>
      <c r="T364" s="74" t="e">
        <f t="shared" si="94"/>
        <v>#N/A</v>
      </c>
    </row>
    <row r="365" spans="2:20" x14ac:dyDescent="0.25">
      <c r="B365" s="74" t="e">
        <f t="shared" ca="1" si="84"/>
        <v>#N/A</v>
      </c>
      <c r="C365" s="78" t="e">
        <f>Кабельный_журнал!P331</f>
        <v>#N/A</v>
      </c>
      <c r="D365" s="74" t="e">
        <f t="shared" ca="1" si="85"/>
        <v>#N/A</v>
      </c>
      <c r="E365" s="80" t="s">
        <v>280</v>
      </c>
      <c r="F365" s="74" t="e">
        <f t="shared" ca="1" si="81"/>
        <v>#N/A</v>
      </c>
      <c r="G365" s="74" t="e">
        <f t="shared" si="82"/>
        <v>#N/A</v>
      </c>
      <c r="H365" s="80" t="s">
        <v>273</v>
      </c>
      <c r="I365" s="74" t="e">
        <f t="shared" si="83"/>
        <v>#N/A</v>
      </c>
      <c r="J365" s="74" t="e">
        <f t="shared" si="86"/>
        <v>#N/A</v>
      </c>
      <c r="K365" s="80" t="s">
        <v>281</v>
      </c>
      <c r="L365" s="74">
        <f t="shared" si="87"/>
        <v>1.7500000000000002E-2</v>
      </c>
      <c r="M365" s="74" t="e">
        <f t="shared" ca="1" si="88"/>
        <v>#N/A</v>
      </c>
      <c r="N365" s="74" t="e">
        <f ca="1">VLOOKUP(B365,$C$7:$T363,13,FALSE)</f>
        <v>#N/A</v>
      </c>
      <c r="O365" s="74" t="e">
        <f t="shared" ca="1" si="89"/>
        <v>#N/A</v>
      </c>
      <c r="P365" s="74" t="e">
        <f t="shared" ca="1" si="90"/>
        <v>#N/A</v>
      </c>
      <c r="Q365" s="74" t="e">
        <f t="shared" ca="1" si="91"/>
        <v>#N/A</v>
      </c>
      <c r="R365" s="74">
        <f t="shared" si="92"/>
        <v>6000</v>
      </c>
      <c r="S365" s="74" t="e">
        <f t="shared" ca="1" si="93"/>
        <v>#N/A</v>
      </c>
      <c r="T365" s="74" t="e">
        <f t="shared" si="94"/>
        <v>#N/A</v>
      </c>
    </row>
    <row r="366" spans="2:20" x14ac:dyDescent="0.25">
      <c r="B366" s="74" t="e">
        <f t="shared" ca="1" si="84"/>
        <v>#N/A</v>
      </c>
      <c r="C366" s="78" t="e">
        <f>Кабельный_журнал!P332</f>
        <v>#N/A</v>
      </c>
      <c r="D366" s="74" t="e">
        <f t="shared" ca="1" si="85"/>
        <v>#N/A</v>
      </c>
      <c r="E366" s="80" t="s">
        <v>280</v>
      </c>
      <c r="F366" s="74" t="e">
        <f t="shared" ca="1" si="81"/>
        <v>#N/A</v>
      </c>
      <c r="G366" s="74" t="e">
        <f t="shared" si="82"/>
        <v>#N/A</v>
      </c>
      <c r="H366" s="80" t="s">
        <v>273</v>
      </c>
      <c r="I366" s="74" t="e">
        <f t="shared" si="83"/>
        <v>#N/A</v>
      </c>
      <c r="J366" s="74" t="e">
        <f t="shared" si="86"/>
        <v>#N/A</v>
      </c>
      <c r="K366" s="80" t="s">
        <v>281</v>
      </c>
      <c r="L366" s="74">
        <f t="shared" si="87"/>
        <v>1.7500000000000002E-2</v>
      </c>
      <c r="M366" s="74" t="e">
        <f t="shared" ca="1" si="88"/>
        <v>#N/A</v>
      </c>
      <c r="N366" s="74" t="e">
        <f ca="1">VLOOKUP(B366,$C$7:$T364,13,FALSE)</f>
        <v>#N/A</v>
      </c>
      <c r="O366" s="74" t="e">
        <f t="shared" ca="1" si="89"/>
        <v>#N/A</v>
      </c>
      <c r="P366" s="74" t="e">
        <f t="shared" ca="1" si="90"/>
        <v>#N/A</v>
      </c>
      <c r="Q366" s="74" t="e">
        <f t="shared" ca="1" si="91"/>
        <v>#N/A</v>
      </c>
      <c r="R366" s="74">
        <f t="shared" si="92"/>
        <v>6000</v>
      </c>
      <c r="S366" s="74" t="e">
        <f t="shared" ca="1" si="93"/>
        <v>#N/A</v>
      </c>
      <c r="T366" s="74" t="e">
        <f t="shared" si="94"/>
        <v>#N/A</v>
      </c>
    </row>
    <row r="367" spans="2:20" x14ac:dyDescent="0.25">
      <c r="B367" s="74" t="e">
        <f t="shared" ca="1" si="84"/>
        <v>#N/A</v>
      </c>
      <c r="C367" s="78" t="e">
        <f>Кабельный_журнал!P333</f>
        <v>#N/A</v>
      </c>
      <c r="D367" s="74" t="e">
        <f t="shared" ca="1" si="85"/>
        <v>#N/A</v>
      </c>
      <c r="E367" s="80" t="s">
        <v>280</v>
      </c>
      <c r="F367" s="74" t="e">
        <f t="shared" ca="1" si="81"/>
        <v>#N/A</v>
      </c>
      <c r="G367" s="74" t="e">
        <f t="shared" si="82"/>
        <v>#N/A</v>
      </c>
      <c r="H367" s="80" t="s">
        <v>273</v>
      </c>
      <c r="I367" s="74" t="e">
        <f t="shared" si="83"/>
        <v>#N/A</v>
      </c>
      <c r="J367" s="74" t="e">
        <f t="shared" si="86"/>
        <v>#N/A</v>
      </c>
      <c r="K367" s="80" t="s">
        <v>281</v>
      </c>
      <c r="L367" s="74">
        <f t="shared" si="87"/>
        <v>1.7500000000000002E-2</v>
      </c>
      <c r="M367" s="74" t="e">
        <f t="shared" ca="1" si="88"/>
        <v>#N/A</v>
      </c>
      <c r="N367" s="74" t="e">
        <f ca="1">VLOOKUP(B367,$C$7:$T365,13,FALSE)</f>
        <v>#N/A</v>
      </c>
      <c r="O367" s="74" t="e">
        <f t="shared" ca="1" si="89"/>
        <v>#N/A</v>
      </c>
      <c r="P367" s="74" t="e">
        <f t="shared" ca="1" si="90"/>
        <v>#N/A</v>
      </c>
      <c r="Q367" s="74" t="e">
        <f t="shared" ca="1" si="91"/>
        <v>#N/A</v>
      </c>
      <c r="R367" s="74">
        <f t="shared" si="92"/>
        <v>6000</v>
      </c>
      <c r="S367" s="74" t="e">
        <f t="shared" ca="1" si="93"/>
        <v>#N/A</v>
      </c>
      <c r="T367" s="74" t="e">
        <f t="shared" si="94"/>
        <v>#N/A</v>
      </c>
    </row>
    <row r="368" spans="2:20" x14ac:dyDescent="0.25">
      <c r="B368" s="74" t="e">
        <f t="shared" ca="1" si="84"/>
        <v>#N/A</v>
      </c>
      <c r="C368" s="78" t="e">
        <f>Кабельный_журнал!P334</f>
        <v>#N/A</v>
      </c>
      <c r="D368" s="74" t="e">
        <f t="shared" ca="1" si="85"/>
        <v>#N/A</v>
      </c>
      <c r="E368" s="80" t="s">
        <v>280</v>
      </c>
      <c r="F368" s="74" t="e">
        <f t="shared" ca="1" si="81"/>
        <v>#N/A</v>
      </c>
      <c r="G368" s="74" t="e">
        <f t="shared" si="82"/>
        <v>#N/A</v>
      </c>
      <c r="H368" s="80" t="s">
        <v>273</v>
      </c>
      <c r="I368" s="74" t="e">
        <f t="shared" si="83"/>
        <v>#N/A</v>
      </c>
      <c r="J368" s="74" t="e">
        <f t="shared" si="86"/>
        <v>#N/A</v>
      </c>
      <c r="K368" s="80" t="s">
        <v>281</v>
      </c>
      <c r="L368" s="74">
        <f t="shared" si="87"/>
        <v>1.7500000000000002E-2</v>
      </c>
      <c r="M368" s="74" t="e">
        <f t="shared" ca="1" si="88"/>
        <v>#N/A</v>
      </c>
      <c r="N368" s="74" t="e">
        <f ca="1">VLOOKUP(B368,$C$7:$T366,13,FALSE)</f>
        <v>#N/A</v>
      </c>
      <c r="O368" s="74" t="e">
        <f t="shared" ca="1" si="89"/>
        <v>#N/A</v>
      </c>
      <c r="P368" s="74" t="e">
        <f t="shared" ca="1" si="90"/>
        <v>#N/A</v>
      </c>
      <c r="Q368" s="74" t="e">
        <f t="shared" ca="1" si="91"/>
        <v>#N/A</v>
      </c>
      <c r="R368" s="74">
        <f t="shared" si="92"/>
        <v>6000</v>
      </c>
      <c r="S368" s="74" t="e">
        <f t="shared" ca="1" si="93"/>
        <v>#N/A</v>
      </c>
      <c r="T368" s="74" t="e">
        <f t="shared" si="94"/>
        <v>#N/A</v>
      </c>
    </row>
    <row r="369" spans="2:20" x14ac:dyDescent="0.25">
      <c r="B369" s="74" t="e">
        <f t="shared" ca="1" si="84"/>
        <v>#N/A</v>
      </c>
      <c r="C369" s="78" t="e">
        <f>Кабельный_журнал!P335</f>
        <v>#N/A</v>
      </c>
      <c r="D369" s="74" t="e">
        <f t="shared" ca="1" si="85"/>
        <v>#N/A</v>
      </c>
      <c r="E369" s="80" t="s">
        <v>280</v>
      </c>
      <c r="F369" s="74" t="e">
        <f t="shared" ca="1" si="81"/>
        <v>#N/A</v>
      </c>
      <c r="G369" s="74" t="e">
        <f t="shared" si="82"/>
        <v>#N/A</v>
      </c>
      <c r="H369" s="80" t="s">
        <v>273</v>
      </c>
      <c r="I369" s="74" t="e">
        <f t="shared" si="83"/>
        <v>#N/A</v>
      </c>
      <c r="J369" s="74" t="e">
        <f t="shared" si="86"/>
        <v>#N/A</v>
      </c>
      <c r="K369" s="80" t="s">
        <v>281</v>
      </c>
      <c r="L369" s="74">
        <f t="shared" si="87"/>
        <v>1.7500000000000002E-2</v>
      </c>
      <c r="M369" s="74" t="e">
        <f t="shared" ca="1" si="88"/>
        <v>#N/A</v>
      </c>
      <c r="N369" s="74" t="e">
        <f ca="1">VLOOKUP(B369,$C$7:$T367,13,FALSE)</f>
        <v>#N/A</v>
      </c>
      <c r="O369" s="74" t="e">
        <f t="shared" ca="1" si="89"/>
        <v>#N/A</v>
      </c>
      <c r="P369" s="74" t="e">
        <f t="shared" ca="1" si="90"/>
        <v>#N/A</v>
      </c>
      <c r="Q369" s="74" t="e">
        <f t="shared" ca="1" si="91"/>
        <v>#N/A</v>
      </c>
      <c r="R369" s="74">
        <f t="shared" si="92"/>
        <v>6000</v>
      </c>
      <c r="S369" s="74" t="e">
        <f t="shared" ca="1" si="93"/>
        <v>#N/A</v>
      </c>
      <c r="T369" s="74" t="e">
        <f t="shared" si="94"/>
        <v>#N/A</v>
      </c>
    </row>
    <row r="370" spans="2:20" x14ac:dyDescent="0.25">
      <c r="B370" s="74" t="e">
        <f t="shared" ca="1" si="84"/>
        <v>#N/A</v>
      </c>
      <c r="C370" s="78" t="e">
        <f>Кабельный_журнал!P336</f>
        <v>#N/A</v>
      </c>
      <c r="D370" s="74" t="e">
        <f t="shared" ca="1" si="85"/>
        <v>#N/A</v>
      </c>
      <c r="E370" s="80" t="s">
        <v>280</v>
      </c>
      <c r="F370" s="74" t="e">
        <f t="shared" ca="1" si="81"/>
        <v>#N/A</v>
      </c>
      <c r="G370" s="74" t="e">
        <f t="shared" si="82"/>
        <v>#N/A</v>
      </c>
      <c r="H370" s="80" t="s">
        <v>273</v>
      </c>
      <c r="I370" s="74" t="e">
        <f t="shared" si="83"/>
        <v>#N/A</v>
      </c>
      <c r="J370" s="74" t="e">
        <f t="shared" si="86"/>
        <v>#N/A</v>
      </c>
      <c r="K370" s="80" t="s">
        <v>281</v>
      </c>
      <c r="L370" s="74">
        <f t="shared" si="87"/>
        <v>1.7500000000000002E-2</v>
      </c>
      <c r="M370" s="74" t="e">
        <f t="shared" ca="1" si="88"/>
        <v>#N/A</v>
      </c>
      <c r="N370" s="74" t="e">
        <f ca="1">VLOOKUP(B370,$C$7:$T368,13,FALSE)</f>
        <v>#N/A</v>
      </c>
      <c r="O370" s="74" t="e">
        <f t="shared" ca="1" si="89"/>
        <v>#N/A</v>
      </c>
      <c r="P370" s="74" t="e">
        <f t="shared" ca="1" si="90"/>
        <v>#N/A</v>
      </c>
      <c r="Q370" s="74" t="e">
        <f t="shared" ca="1" si="91"/>
        <v>#N/A</v>
      </c>
      <c r="R370" s="74">
        <f t="shared" si="92"/>
        <v>6000</v>
      </c>
      <c r="S370" s="74" t="e">
        <f t="shared" ca="1" si="93"/>
        <v>#N/A</v>
      </c>
      <c r="T370" s="74" t="e">
        <f t="shared" si="94"/>
        <v>#N/A</v>
      </c>
    </row>
    <row r="371" spans="2:20" x14ac:dyDescent="0.25">
      <c r="B371" s="74" t="e">
        <f t="shared" ca="1" si="84"/>
        <v>#N/A</v>
      </c>
      <c r="C371" s="78" t="e">
        <f>Кабельный_журнал!P337</f>
        <v>#N/A</v>
      </c>
      <c r="D371" s="74" t="e">
        <f t="shared" ca="1" si="85"/>
        <v>#N/A</v>
      </c>
      <c r="E371" s="80" t="s">
        <v>280</v>
      </c>
      <c r="F371" s="74" t="e">
        <f t="shared" ca="1" si="81"/>
        <v>#N/A</v>
      </c>
      <c r="G371" s="74" t="e">
        <f t="shared" si="82"/>
        <v>#N/A</v>
      </c>
      <c r="H371" s="80" t="s">
        <v>273</v>
      </c>
      <c r="I371" s="74" t="e">
        <f t="shared" si="83"/>
        <v>#N/A</v>
      </c>
      <c r="J371" s="74" t="e">
        <f t="shared" si="86"/>
        <v>#N/A</v>
      </c>
      <c r="K371" s="80" t="s">
        <v>281</v>
      </c>
      <c r="L371" s="74">
        <f t="shared" si="87"/>
        <v>1.7500000000000002E-2</v>
      </c>
      <c r="M371" s="74" t="e">
        <f t="shared" ca="1" si="88"/>
        <v>#N/A</v>
      </c>
      <c r="N371" s="74" t="e">
        <f ca="1">VLOOKUP(B371,$C$7:$T369,13,FALSE)</f>
        <v>#N/A</v>
      </c>
      <c r="O371" s="74" t="e">
        <f t="shared" ca="1" si="89"/>
        <v>#N/A</v>
      </c>
      <c r="P371" s="74" t="e">
        <f t="shared" ca="1" si="90"/>
        <v>#N/A</v>
      </c>
      <c r="Q371" s="74" t="e">
        <f t="shared" ca="1" si="91"/>
        <v>#N/A</v>
      </c>
      <c r="R371" s="74">
        <f t="shared" si="92"/>
        <v>6000</v>
      </c>
      <c r="S371" s="74" t="e">
        <f t="shared" ca="1" si="93"/>
        <v>#N/A</v>
      </c>
      <c r="T371" s="74" t="e">
        <f t="shared" si="94"/>
        <v>#N/A</v>
      </c>
    </row>
    <row r="372" spans="2:20" x14ac:dyDescent="0.25">
      <c r="B372" s="74" t="e">
        <f t="shared" ca="1" si="84"/>
        <v>#N/A</v>
      </c>
      <c r="C372" s="78" t="e">
        <f>Кабельный_журнал!P338</f>
        <v>#N/A</v>
      </c>
      <c r="D372" s="74" t="e">
        <f t="shared" ca="1" si="85"/>
        <v>#N/A</v>
      </c>
      <c r="E372" s="80" t="s">
        <v>280</v>
      </c>
      <c r="F372" s="74" t="e">
        <f t="shared" ca="1" si="81"/>
        <v>#N/A</v>
      </c>
      <c r="G372" s="74" t="e">
        <f t="shared" si="82"/>
        <v>#N/A</v>
      </c>
      <c r="H372" s="80" t="s">
        <v>273</v>
      </c>
      <c r="I372" s="74" t="e">
        <f t="shared" si="83"/>
        <v>#N/A</v>
      </c>
      <c r="J372" s="74" t="e">
        <f t="shared" si="86"/>
        <v>#N/A</v>
      </c>
      <c r="K372" s="80" t="s">
        <v>281</v>
      </c>
      <c r="L372" s="74">
        <f t="shared" si="87"/>
        <v>1.7500000000000002E-2</v>
      </c>
      <c r="M372" s="74" t="e">
        <f t="shared" ca="1" si="88"/>
        <v>#N/A</v>
      </c>
      <c r="N372" s="74" t="e">
        <f ca="1">VLOOKUP(B372,$C$7:$T370,13,FALSE)</f>
        <v>#N/A</v>
      </c>
      <c r="O372" s="74" t="e">
        <f t="shared" ca="1" si="89"/>
        <v>#N/A</v>
      </c>
      <c r="P372" s="74" t="e">
        <f t="shared" ca="1" si="90"/>
        <v>#N/A</v>
      </c>
      <c r="Q372" s="74" t="e">
        <f t="shared" ca="1" si="91"/>
        <v>#N/A</v>
      </c>
      <c r="R372" s="74">
        <f t="shared" si="92"/>
        <v>6000</v>
      </c>
      <c r="S372" s="74" t="e">
        <f t="shared" ca="1" si="93"/>
        <v>#N/A</v>
      </c>
      <c r="T372" s="74" t="e">
        <f t="shared" si="94"/>
        <v>#N/A</v>
      </c>
    </row>
    <row r="373" spans="2:20" x14ac:dyDescent="0.25">
      <c r="B373" s="74" t="e">
        <f t="shared" ca="1" si="84"/>
        <v>#N/A</v>
      </c>
      <c r="C373" s="78" t="e">
        <f>Кабельный_журнал!P339</f>
        <v>#N/A</v>
      </c>
      <c r="D373" s="74" t="e">
        <f t="shared" ca="1" si="85"/>
        <v>#N/A</v>
      </c>
      <c r="E373" s="80" t="s">
        <v>280</v>
      </c>
      <c r="F373" s="74" t="e">
        <f t="shared" ca="1" si="81"/>
        <v>#N/A</v>
      </c>
      <c r="G373" s="74" t="e">
        <f t="shared" si="82"/>
        <v>#N/A</v>
      </c>
      <c r="H373" s="80" t="s">
        <v>273</v>
      </c>
      <c r="I373" s="74" t="e">
        <f t="shared" si="83"/>
        <v>#N/A</v>
      </c>
      <c r="J373" s="74" t="e">
        <f t="shared" si="86"/>
        <v>#N/A</v>
      </c>
      <c r="K373" s="80" t="s">
        <v>281</v>
      </c>
      <c r="L373" s="74">
        <f t="shared" si="87"/>
        <v>1.7500000000000002E-2</v>
      </c>
      <c r="M373" s="74" t="e">
        <f t="shared" ca="1" si="88"/>
        <v>#N/A</v>
      </c>
      <c r="N373" s="74" t="e">
        <f ca="1">VLOOKUP(B373,$C$7:$T371,13,FALSE)</f>
        <v>#N/A</v>
      </c>
      <c r="O373" s="74" t="e">
        <f t="shared" ca="1" si="89"/>
        <v>#N/A</v>
      </c>
      <c r="P373" s="74" t="e">
        <f t="shared" ca="1" si="90"/>
        <v>#N/A</v>
      </c>
      <c r="Q373" s="74" t="e">
        <f t="shared" ca="1" si="91"/>
        <v>#N/A</v>
      </c>
      <c r="R373" s="74">
        <f t="shared" si="92"/>
        <v>6000</v>
      </c>
      <c r="S373" s="74" t="e">
        <f t="shared" ca="1" si="93"/>
        <v>#N/A</v>
      </c>
      <c r="T373" s="74" t="e">
        <f t="shared" si="94"/>
        <v>#N/A</v>
      </c>
    </row>
    <row r="374" spans="2:20" x14ac:dyDescent="0.25">
      <c r="B374" s="74" t="e">
        <f t="shared" ca="1" si="84"/>
        <v>#N/A</v>
      </c>
      <c r="C374" s="78" t="e">
        <f>Кабельный_журнал!P340</f>
        <v>#N/A</v>
      </c>
      <c r="D374" s="74" t="e">
        <f t="shared" ca="1" si="85"/>
        <v>#N/A</v>
      </c>
      <c r="E374" s="80" t="s">
        <v>280</v>
      </c>
      <c r="F374" s="74" t="e">
        <f t="shared" ca="1" si="81"/>
        <v>#N/A</v>
      </c>
      <c r="G374" s="74" t="e">
        <f t="shared" si="82"/>
        <v>#N/A</v>
      </c>
      <c r="H374" s="80" t="s">
        <v>273</v>
      </c>
      <c r="I374" s="74" t="e">
        <f t="shared" si="83"/>
        <v>#N/A</v>
      </c>
      <c r="J374" s="74" t="e">
        <f t="shared" si="86"/>
        <v>#N/A</v>
      </c>
      <c r="K374" s="80" t="s">
        <v>281</v>
      </c>
      <c r="L374" s="74">
        <f t="shared" si="87"/>
        <v>1.7500000000000002E-2</v>
      </c>
      <c r="M374" s="74" t="e">
        <f t="shared" ca="1" si="88"/>
        <v>#N/A</v>
      </c>
      <c r="N374" s="74" t="e">
        <f ca="1">VLOOKUP(B374,$C$7:$T372,13,FALSE)</f>
        <v>#N/A</v>
      </c>
      <c r="O374" s="74" t="e">
        <f t="shared" ca="1" si="89"/>
        <v>#N/A</v>
      </c>
      <c r="P374" s="74" t="e">
        <f t="shared" ca="1" si="90"/>
        <v>#N/A</v>
      </c>
      <c r="Q374" s="74" t="e">
        <f t="shared" ca="1" si="91"/>
        <v>#N/A</v>
      </c>
      <c r="R374" s="74">
        <f t="shared" si="92"/>
        <v>6000</v>
      </c>
      <c r="S374" s="74" t="e">
        <f t="shared" ca="1" si="93"/>
        <v>#N/A</v>
      </c>
      <c r="T374" s="74" t="e">
        <f t="shared" si="94"/>
        <v>#N/A</v>
      </c>
    </row>
    <row r="375" spans="2:20" x14ac:dyDescent="0.25">
      <c r="B375" s="74" t="e">
        <f t="shared" ca="1" si="84"/>
        <v>#N/A</v>
      </c>
      <c r="C375" s="78" t="e">
        <f>Кабельный_журнал!P341</f>
        <v>#N/A</v>
      </c>
      <c r="D375" s="74" t="e">
        <f t="shared" ca="1" si="85"/>
        <v>#N/A</v>
      </c>
      <c r="E375" s="80" t="s">
        <v>280</v>
      </c>
      <c r="F375" s="74" t="e">
        <f t="shared" ca="1" si="81"/>
        <v>#N/A</v>
      </c>
      <c r="G375" s="74" t="e">
        <f t="shared" si="82"/>
        <v>#N/A</v>
      </c>
      <c r="H375" s="80" t="s">
        <v>273</v>
      </c>
      <c r="I375" s="74" t="e">
        <f t="shared" si="83"/>
        <v>#N/A</v>
      </c>
      <c r="J375" s="74" t="e">
        <f t="shared" si="86"/>
        <v>#N/A</v>
      </c>
      <c r="K375" s="80" t="s">
        <v>281</v>
      </c>
      <c r="L375" s="74">
        <f t="shared" si="87"/>
        <v>1.7500000000000002E-2</v>
      </c>
      <c r="M375" s="74" t="e">
        <f t="shared" ca="1" si="88"/>
        <v>#N/A</v>
      </c>
      <c r="N375" s="74" t="e">
        <f ca="1">VLOOKUP(B375,$C$7:$T373,13,FALSE)</f>
        <v>#N/A</v>
      </c>
      <c r="O375" s="74" t="e">
        <f t="shared" ca="1" si="89"/>
        <v>#N/A</v>
      </c>
      <c r="P375" s="74" t="e">
        <f t="shared" ca="1" si="90"/>
        <v>#N/A</v>
      </c>
      <c r="Q375" s="74" t="e">
        <f t="shared" ca="1" si="91"/>
        <v>#N/A</v>
      </c>
      <c r="R375" s="74">
        <f t="shared" si="92"/>
        <v>6000</v>
      </c>
      <c r="S375" s="74" t="e">
        <f t="shared" ca="1" si="93"/>
        <v>#N/A</v>
      </c>
      <c r="T375" s="74" t="e">
        <f t="shared" si="94"/>
        <v>#N/A</v>
      </c>
    </row>
    <row r="376" spans="2:20" x14ac:dyDescent="0.25">
      <c r="B376" s="74" t="e">
        <f t="shared" ca="1" si="84"/>
        <v>#N/A</v>
      </c>
      <c r="C376" s="78" t="e">
        <f>Кабельный_журнал!P342</f>
        <v>#N/A</v>
      </c>
      <c r="D376" s="74" t="e">
        <f t="shared" ca="1" si="85"/>
        <v>#N/A</v>
      </c>
      <c r="E376" s="80" t="s">
        <v>280</v>
      </c>
      <c r="F376" s="74" t="e">
        <f t="shared" ca="1" si="81"/>
        <v>#N/A</v>
      </c>
      <c r="G376" s="74" t="e">
        <f t="shared" si="82"/>
        <v>#N/A</v>
      </c>
      <c r="H376" s="80" t="s">
        <v>273</v>
      </c>
      <c r="I376" s="74" t="e">
        <f t="shared" si="83"/>
        <v>#N/A</v>
      </c>
      <c r="J376" s="74" t="e">
        <f t="shared" si="86"/>
        <v>#N/A</v>
      </c>
      <c r="K376" s="80" t="s">
        <v>281</v>
      </c>
      <c r="L376" s="74">
        <f t="shared" si="87"/>
        <v>1.7500000000000002E-2</v>
      </c>
      <c r="M376" s="74" t="e">
        <f t="shared" ca="1" si="88"/>
        <v>#N/A</v>
      </c>
      <c r="N376" s="74" t="e">
        <f ca="1">VLOOKUP(B376,$C$7:$T374,13,FALSE)</f>
        <v>#N/A</v>
      </c>
      <c r="O376" s="74" t="e">
        <f t="shared" ca="1" si="89"/>
        <v>#N/A</v>
      </c>
      <c r="P376" s="74" t="e">
        <f t="shared" ca="1" si="90"/>
        <v>#N/A</v>
      </c>
      <c r="Q376" s="74" t="e">
        <f t="shared" ca="1" si="91"/>
        <v>#N/A</v>
      </c>
      <c r="R376" s="74">
        <f t="shared" si="92"/>
        <v>6000</v>
      </c>
      <c r="S376" s="74" t="e">
        <f t="shared" ca="1" si="93"/>
        <v>#N/A</v>
      </c>
      <c r="T376" s="74" t="e">
        <f t="shared" si="94"/>
        <v>#N/A</v>
      </c>
    </row>
    <row r="377" spans="2:20" x14ac:dyDescent="0.25">
      <c r="B377" s="74" t="e">
        <f t="shared" ca="1" si="84"/>
        <v>#N/A</v>
      </c>
      <c r="C377" s="78" t="e">
        <f>Кабельный_журнал!P343</f>
        <v>#N/A</v>
      </c>
      <c r="D377" s="74" t="e">
        <f t="shared" ca="1" si="85"/>
        <v>#N/A</v>
      </c>
      <c r="E377" s="80" t="s">
        <v>280</v>
      </c>
      <c r="F377" s="74" t="e">
        <f t="shared" ca="1" si="81"/>
        <v>#N/A</v>
      </c>
      <c r="G377" s="74" t="e">
        <f t="shared" si="82"/>
        <v>#N/A</v>
      </c>
      <c r="H377" s="80" t="s">
        <v>273</v>
      </c>
      <c r="I377" s="74" t="e">
        <f t="shared" si="83"/>
        <v>#N/A</v>
      </c>
      <c r="J377" s="74" t="e">
        <f t="shared" si="86"/>
        <v>#N/A</v>
      </c>
      <c r="K377" s="80" t="s">
        <v>281</v>
      </c>
      <c r="L377" s="74">
        <f t="shared" si="87"/>
        <v>1.7500000000000002E-2</v>
      </c>
      <c r="M377" s="74" t="e">
        <f t="shared" ca="1" si="88"/>
        <v>#N/A</v>
      </c>
      <c r="N377" s="74" t="e">
        <f ca="1">VLOOKUP(B377,$C$7:$T375,13,FALSE)</f>
        <v>#N/A</v>
      </c>
      <c r="O377" s="74" t="e">
        <f t="shared" ca="1" si="89"/>
        <v>#N/A</v>
      </c>
      <c r="P377" s="74" t="e">
        <f t="shared" ca="1" si="90"/>
        <v>#N/A</v>
      </c>
      <c r="Q377" s="74" t="e">
        <f t="shared" ca="1" si="91"/>
        <v>#N/A</v>
      </c>
      <c r="R377" s="74">
        <f t="shared" si="92"/>
        <v>6000</v>
      </c>
      <c r="S377" s="74" t="e">
        <f t="shared" ca="1" si="93"/>
        <v>#N/A</v>
      </c>
      <c r="T377" s="74" t="e">
        <f t="shared" si="94"/>
        <v>#N/A</v>
      </c>
    </row>
    <row r="378" spans="2:20" x14ac:dyDescent="0.25">
      <c r="B378" s="74" t="e">
        <f t="shared" ca="1" si="84"/>
        <v>#N/A</v>
      </c>
      <c r="C378" s="78" t="e">
        <f>Кабельный_журнал!P344</f>
        <v>#N/A</v>
      </c>
      <c r="D378" s="74" t="e">
        <f t="shared" ca="1" si="85"/>
        <v>#N/A</v>
      </c>
      <c r="E378" s="80" t="s">
        <v>280</v>
      </c>
      <c r="F378" s="74" t="e">
        <f t="shared" ca="1" si="81"/>
        <v>#N/A</v>
      </c>
      <c r="G378" s="74" t="e">
        <f t="shared" si="82"/>
        <v>#N/A</v>
      </c>
      <c r="H378" s="80" t="s">
        <v>273</v>
      </c>
      <c r="I378" s="74" t="e">
        <f t="shared" si="83"/>
        <v>#N/A</v>
      </c>
      <c r="J378" s="74" t="e">
        <f t="shared" si="86"/>
        <v>#N/A</v>
      </c>
      <c r="K378" s="80" t="s">
        <v>281</v>
      </c>
      <c r="L378" s="74">
        <f t="shared" si="87"/>
        <v>1.7500000000000002E-2</v>
      </c>
      <c r="M378" s="74" t="e">
        <f t="shared" ca="1" si="88"/>
        <v>#N/A</v>
      </c>
      <c r="N378" s="74" t="e">
        <f ca="1">VLOOKUP(B378,$C$7:$T376,13,FALSE)</f>
        <v>#N/A</v>
      </c>
      <c r="O378" s="74" t="e">
        <f t="shared" ca="1" si="89"/>
        <v>#N/A</v>
      </c>
      <c r="P378" s="74" t="e">
        <f t="shared" ca="1" si="90"/>
        <v>#N/A</v>
      </c>
      <c r="Q378" s="74" t="e">
        <f t="shared" ca="1" si="91"/>
        <v>#N/A</v>
      </c>
      <c r="R378" s="74">
        <f t="shared" si="92"/>
        <v>6000</v>
      </c>
      <c r="S378" s="74" t="e">
        <f t="shared" ca="1" si="93"/>
        <v>#N/A</v>
      </c>
      <c r="T378" s="74" t="e">
        <f t="shared" si="94"/>
        <v>#N/A</v>
      </c>
    </row>
    <row r="379" spans="2:20" x14ac:dyDescent="0.25">
      <c r="B379" s="74" t="e">
        <f t="shared" ca="1" si="84"/>
        <v>#N/A</v>
      </c>
      <c r="C379" s="78" t="e">
        <f>Кабельный_журнал!P345</f>
        <v>#N/A</v>
      </c>
      <c r="D379" s="74" t="e">
        <f t="shared" ca="1" si="85"/>
        <v>#N/A</v>
      </c>
      <c r="E379" s="80" t="s">
        <v>280</v>
      </c>
      <c r="F379" s="74" t="e">
        <f t="shared" ca="1" si="81"/>
        <v>#N/A</v>
      </c>
      <c r="G379" s="74" t="e">
        <f t="shared" si="82"/>
        <v>#N/A</v>
      </c>
      <c r="H379" s="80" t="s">
        <v>273</v>
      </c>
      <c r="I379" s="74" t="e">
        <f t="shared" si="83"/>
        <v>#N/A</v>
      </c>
      <c r="J379" s="74" t="e">
        <f t="shared" si="86"/>
        <v>#N/A</v>
      </c>
      <c r="K379" s="80" t="s">
        <v>281</v>
      </c>
      <c r="L379" s="74">
        <f t="shared" si="87"/>
        <v>1.7500000000000002E-2</v>
      </c>
      <c r="M379" s="74" t="e">
        <f t="shared" ca="1" si="88"/>
        <v>#N/A</v>
      </c>
      <c r="N379" s="74" t="e">
        <f ca="1">VLOOKUP(B379,$C$7:$T377,13,FALSE)</f>
        <v>#N/A</v>
      </c>
      <c r="O379" s="74" t="e">
        <f t="shared" ca="1" si="89"/>
        <v>#N/A</v>
      </c>
      <c r="P379" s="74" t="e">
        <f t="shared" ca="1" si="90"/>
        <v>#N/A</v>
      </c>
      <c r="Q379" s="74" t="e">
        <f t="shared" ca="1" si="91"/>
        <v>#N/A</v>
      </c>
      <c r="R379" s="74">
        <f t="shared" si="92"/>
        <v>6000</v>
      </c>
      <c r="S379" s="74" t="e">
        <f t="shared" ca="1" si="93"/>
        <v>#N/A</v>
      </c>
      <c r="T379" s="74" t="e">
        <f t="shared" si="94"/>
        <v>#N/A</v>
      </c>
    </row>
    <row r="380" spans="2:20" x14ac:dyDescent="0.25">
      <c r="B380" s="74" t="e">
        <f t="shared" ca="1" si="84"/>
        <v>#N/A</v>
      </c>
      <c r="C380" s="78" t="e">
        <f>Кабельный_журнал!P346</f>
        <v>#N/A</v>
      </c>
      <c r="D380" s="74" t="e">
        <f t="shared" ca="1" si="85"/>
        <v>#N/A</v>
      </c>
      <c r="E380" s="80" t="s">
        <v>280</v>
      </c>
      <c r="F380" s="74" t="e">
        <f t="shared" ca="1" si="81"/>
        <v>#N/A</v>
      </c>
      <c r="G380" s="74" t="e">
        <f t="shared" si="82"/>
        <v>#N/A</v>
      </c>
      <c r="H380" s="80" t="s">
        <v>273</v>
      </c>
      <c r="I380" s="74" t="e">
        <f t="shared" si="83"/>
        <v>#N/A</v>
      </c>
      <c r="J380" s="74" t="e">
        <f t="shared" si="86"/>
        <v>#N/A</v>
      </c>
      <c r="K380" s="80" t="s">
        <v>281</v>
      </c>
      <c r="L380" s="74">
        <f t="shared" si="87"/>
        <v>1.7500000000000002E-2</v>
      </c>
      <c r="M380" s="74" t="e">
        <f t="shared" ca="1" si="88"/>
        <v>#N/A</v>
      </c>
      <c r="N380" s="74" t="e">
        <f ca="1">VLOOKUP(B380,$C$7:$T378,13,FALSE)</f>
        <v>#N/A</v>
      </c>
      <c r="O380" s="74" t="e">
        <f t="shared" ca="1" si="89"/>
        <v>#N/A</v>
      </c>
      <c r="P380" s="74" t="e">
        <f t="shared" ca="1" si="90"/>
        <v>#N/A</v>
      </c>
      <c r="Q380" s="74" t="e">
        <f t="shared" ca="1" si="91"/>
        <v>#N/A</v>
      </c>
      <c r="R380" s="74">
        <f t="shared" si="92"/>
        <v>6000</v>
      </c>
      <c r="S380" s="74" t="e">
        <f t="shared" ca="1" si="93"/>
        <v>#N/A</v>
      </c>
      <c r="T380" s="74" t="e">
        <f t="shared" si="94"/>
        <v>#N/A</v>
      </c>
    </row>
    <row r="381" spans="2:20" x14ac:dyDescent="0.25">
      <c r="B381" s="74" t="e">
        <f t="shared" ca="1" si="84"/>
        <v>#N/A</v>
      </c>
      <c r="C381" s="78" t="e">
        <f>Кабельный_журнал!P347</f>
        <v>#N/A</v>
      </c>
      <c r="D381" s="74" t="e">
        <f t="shared" ca="1" si="85"/>
        <v>#N/A</v>
      </c>
      <c r="E381" s="80" t="s">
        <v>280</v>
      </c>
      <c r="F381" s="74" t="e">
        <f t="shared" ca="1" si="81"/>
        <v>#N/A</v>
      </c>
      <c r="G381" s="74" t="e">
        <f t="shared" si="82"/>
        <v>#N/A</v>
      </c>
      <c r="H381" s="80" t="s">
        <v>273</v>
      </c>
      <c r="I381" s="74" t="e">
        <f t="shared" si="83"/>
        <v>#N/A</v>
      </c>
      <c r="J381" s="74" t="e">
        <f t="shared" si="86"/>
        <v>#N/A</v>
      </c>
      <c r="K381" s="80" t="s">
        <v>281</v>
      </c>
      <c r="L381" s="74">
        <f t="shared" si="87"/>
        <v>1.7500000000000002E-2</v>
      </c>
      <c r="M381" s="74" t="e">
        <f t="shared" ca="1" si="88"/>
        <v>#N/A</v>
      </c>
      <c r="N381" s="74" t="e">
        <f ca="1">VLOOKUP(B381,$C$7:$T379,13,FALSE)</f>
        <v>#N/A</v>
      </c>
      <c r="O381" s="74" t="e">
        <f t="shared" ca="1" si="89"/>
        <v>#N/A</v>
      </c>
      <c r="P381" s="74" t="e">
        <f t="shared" ca="1" si="90"/>
        <v>#N/A</v>
      </c>
      <c r="Q381" s="74" t="e">
        <f t="shared" ca="1" si="91"/>
        <v>#N/A</v>
      </c>
      <c r="R381" s="74">
        <f t="shared" si="92"/>
        <v>6000</v>
      </c>
      <c r="S381" s="74" t="e">
        <f t="shared" ca="1" si="93"/>
        <v>#N/A</v>
      </c>
      <c r="T381" s="74" t="e">
        <f t="shared" si="94"/>
        <v>#N/A</v>
      </c>
    </row>
    <row r="382" spans="2:20" x14ac:dyDescent="0.25">
      <c r="B382" s="74" t="e">
        <f t="shared" ca="1" si="84"/>
        <v>#N/A</v>
      </c>
      <c r="C382" s="78" t="e">
        <f>Кабельный_журнал!P348</f>
        <v>#N/A</v>
      </c>
      <c r="D382" s="74" t="e">
        <f t="shared" ca="1" si="85"/>
        <v>#N/A</v>
      </c>
      <c r="E382" s="80" t="s">
        <v>280</v>
      </c>
      <c r="F382" s="74" t="e">
        <f t="shared" ca="1" si="81"/>
        <v>#N/A</v>
      </c>
      <c r="G382" s="74" t="e">
        <f t="shared" si="82"/>
        <v>#N/A</v>
      </c>
      <c r="H382" s="80" t="s">
        <v>273</v>
      </c>
      <c r="I382" s="74" t="e">
        <f t="shared" si="83"/>
        <v>#N/A</v>
      </c>
      <c r="J382" s="74" t="e">
        <f t="shared" si="86"/>
        <v>#N/A</v>
      </c>
      <c r="K382" s="80" t="s">
        <v>281</v>
      </c>
      <c r="L382" s="74">
        <f t="shared" si="87"/>
        <v>1.7500000000000002E-2</v>
      </c>
      <c r="M382" s="74" t="e">
        <f t="shared" ca="1" si="88"/>
        <v>#N/A</v>
      </c>
      <c r="N382" s="74" t="e">
        <f ca="1">VLOOKUP(B382,$C$7:$T380,13,FALSE)</f>
        <v>#N/A</v>
      </c>
      <c r="O382" s="74" t="e">
        <f t="shared" ca="1" si="89"/>
        <v>#N/A</v>
      </c>
      <c r="P382" s="74" t="e">
        <f t="shared" ca="1" si="90"/>
        <v>#N/A</v>
      </c>
      <c r="Q382" s="74" t="e">
        <f t="shared" ca="1" si="91"/>
        <v>#N/A</v>
      </c>
      <c r="R382" s="74">
        <f t="shared" si="92"/>
        <v>6000</v>
      </c>
      <c r="S382" s="74" t="e">
        <f t="shared" ca="1" si="93"/>
        <v>#N/A</v>
      </c>
      <c r="T382" s="74" t="e">
        <f t="shared" si="94"/>
        <v>#N/A</v>
      </c>
    </row>
    <row r="383" spans="2:20" x14ac:dyDescent="0.25">
      <c r="B383" s="74" t="e">
        <f t="shared" ca="1" si="84"/>
        <v>#N/A</v>
      </c>
      <c r="C383" s="78" t="e">
        <f>Кабельный_журнал!P349</f>
        <v>#N/A</v>
      </c>
      <c r="D383" s="74" t="e">
        <f t="shared" ca="1" si="85"/>
        <v>#N/A</v>
      </c>
      <c r="E383" s="80" t="s">
        <v>280</v>
      </c>
      <c r="F383" s="74" t="e">
        <f t="shared" ca="1" si="81"/>
        <v>#N/A</v>
      </c>
      <c r="G383" s="74" t="e">
        <f t="shared" si="82"/>
        <v>#N/A</v>
      </c>
      <c r="H383" s="80" t="s">
        <v>273</v>
      </c>
      <c r="I383" s="74" t="e">
        <f t="shared" si="83"/>
        <v>#N/A</v>
      </c>
      <c r="J383" s="74" t="e">
        <f t="shared" si="86"/>
        <v>#N/A</v>
      </c>
      <c r="K383" s="80" t="s">
        <v>281</v>
      </c>
      <c r="L383" s="74">
        <f t="shared" si="87"/>
        <v>1.7500000000000002E-2</v>
      </c>
      <c r="M383" s="74" t="e">
        <f t="shared" ca="1" si="88"/>
        <v>#N/A</v>
      </c>
      <c r="N383" s="74" t="e">
        <f ca="1">VLOOKUP(B383,$C$7:$T381,13,FALSE)</f>
        <v>#N/A</v>
      </c>
      <c r="O383" s="74" t="e">
        <f t="shared" ca="1" si="89"/>
        <v>#N/A</v>
      </c>
      <c r="P383" s="74" t="e">
        <f t="shared" ca="1" si="90"/>
        <v>#N/A</v>
      </c>
      <c r="Q383" s="74" t="e">
        <f t="shared" ca="1" si="91"/>
        <v>#N/A</v>
      </c>
      <c r="R383" s="74">
        <f t="shared" si="92"/>
        <v>6000</v>
      </c>
      <c r="S383" s="74" t="e">
        <f t="shared" ca="1" si="93"/>
        <v>#N/A</v>
      </c>
      <c r="T383" s="74" t="e">
        <f t="shared" si="94"/>
        <v>#N/A</v>
      </c>
    </row>
    <row r="384" spans="2:20" x14ac:dyDescent="0.25">
      <c r="B384" s="74" t="e">
        <f t="shared" ca="1" si="84"/>
        <v>#N/A</v>
      </c>
      <c r="C384" s="78" t="e">
        <f>Кабельный_журнал!P350</f>
        <v>#N/A</v>
      </c>
      <c r="D384" s="74" t="e">
        <f t="shared" ca="1" si="85"/>
        <v>#N/A</v>
      </c>
      <c r="E384" s="80" t="s">
        <v>280</v>
      </c>
      <c r="F384" s="74" t="e">
        <f t="shared" ca="1" si="81"/>
        <v>#N/A</v>
      </c>
      <c r="G384" s="74" t="e">
        <f t="shared" si="82"/>
        <v>#N/A</v>
      </c>
      <c r="H384" s="80" t="s">
        <v>273</v>
      </c>
      <c r="I384" s="74" t="e">
        <f t="shared" si="83"/>
        <v>#N/A</v>
      </c>
      <c r="J384" s="74" t="e">
        <f t="shared" si="86"/>
        <v>#N/A</v>
      </c>
      <c r="K384" s="80" t="s">
        <v>281</v>
      </c>
      <c r="L384" s="74">
        <f t="shared" si="87"/>
        <v>1.7500000000000002E-2</v>
      </c>
      <c r="M384" s="74" t="e">
        <f t="shared" ca="1" si="88"/>
        <v>#N/A</v>
      </c>
      <c r="N384" s="74" t="e">
        <f ca="1">VLOOKUP(B384,$C$7:$T382,13,FALSE)</f>
        <v>#N/A</v>
      </c>
      <c r="O384" s="74" t="e">
        <f t="shared" ca="1" si="89"/>
        <v>#N/A</v>
      </c>
      <c r="P384" s="74" t="e">
        <f t="shared" ca="1" si="90"/>
        <v>#N/A</v>
      </c>
      <c r="Q384" s="74" t="e">
        <f t="shared" ca="1" si="91"/>
        <v>#N/A</v>
      </c>
      <c r="R384" s="74">
        <f t="shared" si="92"/>
        <v>6000</v>
      </c>
      <c r="S384" s="74" t="e">
        <f t="shared" ca="1" si="93"/>
        <v>#N/A</v>
      </c>
      <c r="T384" s="74" t="e">
        <f t="shared" si="94"/>
        <v>#N/A</v>
      </c>
    </row>
    <row r="385" spans="2:20" x14ac:dyDescent="0.25">
      <c r="B385" s="74" t="e">
        <f t="shared" ca="1" si="84"/>
        <v>#N/A</v>
      </c>
      <c r="C385" s="78" t="e">
        <f>Кабельный_журнал!P351</f>
        <v>#N/A</v>
      </c>
      <c r="D385" s="74" t="e">
        <f t="shared" ca="1" si="85"/>
        <v>#N/A</v>
      </c>
      <c r="E385" s="80" t="s">
        <v>280</v>
      </c>
      <c r="F385" s="74" t="e">
        <f t="shared" ca="1" si="81"/>
        <v>#N/A</v>
      </c>
      <c r="G385" s="74" t="e">
        <f t="shared" si="82"/>
        <v>#N/A</v>
      </c>
      <c r="H385" s="80" t="s">
        <v>273</v>
      </c>
      <c r="I385" s="74" t="e">
        <f t="shared" si="83"/>
        <v>#N/A</v>
      </c>
      <c r="J385" s="74" t="e">
        <f t="shared" si="86"/>
        <v>#N/A</v>
      </c>
      <c r="K385" s="80" t="s">
        <v>281</v>
      </c>
      <c r="L385" s="74">
        <f t="shared" si="87"/>
        <v>1.7500000000000002E-2</v>
      </c>
      <c r="M385" s="74" t="e">
        <f t="shared" ca="1" si="88"/>
        <v>#N/A</v>
      </c>
      <c r="N385" s="74" t="e">
        <f ca="1">VLOOKUP(B385,$C$7:$T383,13,FALSE)</f>
        <v>#N/A</v>
      </c>
      <c r="O385" s="74" t="e">
        <f t="shared" ca="1" si="89"/>
        <v>#N/A</v>
      </c>
      <c r="P385" s="74" t="e">
        <f t="shared" ca="1" si="90"/>
        <v>#N/A</v>
      </c>
      <c r="Q385" s="74" t="e">
        <f t="shared" ca="1" si="91"/>
        <v>#N/A</v>
      </c>
      <c r="R385" s="74">
        <f t="shared" si="92"/>
        <v>6000</v>
      </c>
      <c r="S385" s="74" t="e">
        <f t="shared" ca="1" si="93"/>
        <v>#N/A</v>
      </c>
      <c r="T385" s="74" t="e">
        <f t="shared" si="94"/>
        <v>#N/A</v>
      </c>
    </row>
    <row r="386" spans="2:20" x14ac:dyDescent="0.25">
      <c r="B386" s="74" t="e">
        <f t="shared" ca="1" si="84"/>
        <v>#N/A</v>
      </c>
      <c r="C386" s="78" t="e">
        <f>Кабельный_журнал!P352</f>
        <v>#N/A</v>
      </c>
      <c r="D386" s="74" t="e">
        <f t="shared" ca="1" si="85"/>
        <v>#N/A</v>
      </c>
      <c r="E386" s="80" t="s">
        <v>280</v>
      </c>
      <c r="F386" s="74" t="e">
        <f t="shared" ca="1" si="81"/>
        <v>#N/A</v>
      </c>
      <c r="G386" s="74" t="e">
        <f t="shared" si="82"/>
        <v>#N/A</v>
      </c>
      <c r="H386" s="80" t="s">
        <v>273</v>
      </c>
      <c r="I386" s="74" t="e">
        <f t="shared" si="83"/>
        <v>#N/A</v>
      </c>
      <c r="J386" s="74" t="e">
        <f t="shared" si="86"/>
        <v>#N/A</v>
      </c>
      <c r="K386" s="80" t="s">
        <v>281</v>
      </c>
      <c r="L386" s="74">
        <f t="shared" si="87"/>
        <v>1.7500000000000002E-2</v>
      </c>
      <c r="M386" s="74" t="e">
        <f t="shared" ca="1" si="88"/>
        <v>#N/A</v>
      </c>
      <c r="N386" s="74" t="e">
        <f ca="1">VLOOKUP(B386,$C$7:$T384,13,FALSE)</f>
        <v>#N/A</v>
      </c>
      <c r="O386" s="74" t="e">
        <f t="shared" ca="1" si="89"/>
        <v>#N/A</v>
      </c>
      <c r="P386" s="74" t="e">
        <f t="shared" ca="1" si="90"/>
        <v>#N/A</v>
      </c>
      <c r="Q386" s="74" t="e">
        <f t="shared" ca="1" si="91"/>
        <v>#N/A</v>
      </c>
      <c r="R386" s="74">
        <f t="shared" si="92"/>
        <v>6000</v>
      </c>
      <c r="S386" s="74" t="e">
        <f t="shared" ca="1" si="93"/>
        <v>#N/A</v>
      </c>
      <c r="T386" s="74" t="e">
        <f t="shared" si="94"/>
        <v>#N/A</v>
      </c>
    </row>
    <row r="387" spans="2:20" x14ac:dyDescent="0.25">
      <c r="B387" s="74" t="e">
        <f t="shared" ca="1" si="84"/>
        <v>#N/A</v>
      </c>
      <c r="C387" s="78" t="e">
        <f>Кабельный_журнал!P353</f>
        <v>#N/A</v>
      </c>
      <c r="D387" s="74" t="e">
        <f t="shared" ca="1" si="85"/>
        <v>#N/A</v>
      </c>
      <c r="E387" s="80" t="s">
        <v>280</v>
      </c>
      <c r="F387" s="74" t="e">
        <f t="shared" ca="1" si="81"/>
        <v>#N/A</v>
      </c>
      <c r="G387" s="74" t="e">
        <f t="shared" si="82"/>
        <v>#N/A</v>
      </c>
      <c r="H387" s="80" t="s">
        <v>273</v>
      </c>
      <c r="I387" s="74" t="e">
        <f t="shared" si="83"/>
        <v>#N/A</v>
      </c>
      <c r="J387" s="74" t="e">
        <f t="shared" si="86"/>
        <v>#N/A</v>
      </c>
      <c r="K387" s="80" t="s">
        <v>281</v>
      </c>
      <c r="L387" s="74">
        <f t="shared" si="87"/>
        <v>1.7500000000000002E-2</v>
      </c>
      <c r="M387" s="74" t="e">
        <f t="shared" ca="1" si="88"/>
        <v>#N/A</v>
      </c>
      <c r="N387" s="74" t="e">
        <f ca="1">VLOOKUP(B387,$C$7:$T385,13,FALSE)</f>
        <v>#N/A</v>
      </c>
      <c r="O387" s="74" t="e">
        <f t="shared" ca="1" si="89"/>
        <v>#N/A</v>
      </c>
      <c r="P387" s="74" t="e">
        <f t="shared" ca="1" si="90"/>
        <v>#N/A</v>
      </c>
      <c r="Q387" s="74" t="e">
        <f t="shared" ca="1" si="91"/>
        <v>#N/A</v>
      </c>
      <c r="R387" s="74">
        <f t="shared" si="92"/>
        <v>6000</v>
      </c>
      <c r="S387" s="74" t="e">
        <f t="shared" ca="1" si="93"/>
        <v>#N/A</v>
      </c>
      <c r="T387" s="74" t="e">
        <f t="shared" si="94"/>
        <v>#N/A</v>
      </c>
    </row>
    <row r="388" spans="2:20" x14ac:dyDescent="0.25">
      <c r="B388" s="74" t="e">
        <f t="shared" ca="1" si="84"/>
        <v>#N/A</v>
      </c>
      <c r="C388" s="78" t="e">
        <f>Кабельный_журнал!P354</f>
        <v>#N/A</v>
      </c>
      <c r="D388" s="74" t="e">
        <f t="shared" ca="1" si="85"/>
        <v>#N/A</v>
      </c>
      <c r="E388" s="80" t="s">
        <v>280</v>
      </c>
      <c r="F388" s="74" t="e">
        <f t="shared" ca="1" si="81"/>
        <v>#N/A</v>
      </c>
      <c r="G388" s="74" t="e">
        <f t="shared" si="82"/>
        <v>#N/A</v>
      </c>
      <c r="H388" s="80" t="s">
        <v>273</v>
      </c>
      <c r="I388" s="74" t="e">
        <f t="shared" si="83"/>
        <v>#N/A</v>
      </c>
      <c r="J388" s="74" t="e">
        <f t="shared" si="86"/>
        <v>#N/A</v>
      </c>
      <c r="K388" s="80" t="s">
        <v>281</v>
      </c>
      <c r="L388" s="74">
        <f t="shared" si="87"/>
        <v>1.7500000000000002E-2</v>
      </c>
      <c r="M388" s="74" t="e">
        <f t="shared" ca="1" si="88"/>
        <v>#N/A</v>
      </c>
      <c r="N388" s="74" t="e">
        <f ca="1">VLOOKUP(B388,$C$7:$T386,13,FALSE)</f>
        <v>#N/A</v>
      </c>
      <c r="O388" s="74" t="e">
        <f t="shared" ca="1" si="89"/>
        <v>#N/A</v>
      </c>
      <c r="P388" s="74" t="e">
        <f t="shared" ca="1" si="90"/>
        <v>#N/A</v>
      </c>
      <c r="Q388" s="74" t="e">
        <f t="shared" ca="1" si="91"/>
        <v>#N/A</v>
      </c>
      <c r="R388" s="74">
        <f t="shared" si="92"/>
        <v>6000</v>
      </c>
      <c r="S388" s="74" t="e">
        <f t="shared" ca="1" si="93"/>
        <v>#N/A</v>
      </c>
      <c r="T388" s="74" t="e">
        <f t="shared" si="94"/>
        <v>#N/A</v>
      </c>
    </row>
    <row r="389" spans="2:20" x14ac:dyDescent="0.25">
      <c r="B389" s="74" t="e">
        <f t="shared" ca="1" si="84"/>
        <v>#N/A</v>
      </c>
      <c r="C389" s="78" t="e">
        <f>Кабельный_журнал!P355</f>
        <v>#N/A</v>
      </c>
      <c r="D389" s="74" t="e">
        <f t="shared" ca="1" si="85"/>
        <v>#N/A</v>
      </c>
      <c r="E389" s="80" t="s">
        <v>280</v>
      </c>
      <c r="F389" s="74" t="e">
        <f t="shared" ca="1" si="81"/>
        <v>#N/A</v>
      </c>
      <c r="G389" s="74" t="e">
        <f t="shared" si="82"/>
        <v>#N/A</v>
      </c>
      <c r="H389" s="80" t="s">
        <v>273</v>
      </c>
      <c r="I389" s="74" t="e">
        <f t="shared" si="83"/>
        <v>#N/A</v>
      </c>
      <c r="J389" s="74" t="e">
        <f t="shared" si="86"/>
        <v>#N/A</v>
      </c>
      <c r="K389" s="80" t="s">
        <v>281</v>
      </c>
      <c r="L389" s="74">
        <f t="shared" si="87"/>
        <v>1.7500000000000002E-2</v>
      </c>
      <c r="M389" s="74" t="e">
        <f t="shared" ca="1" si="88"/>
        <v>#N/A</v>
      </c>
      <c r="N389" s="74" t="e">
        <f ca="1">VLOOKUP(B389,$C$7:$T387,13,FALSE)</f>
        <v>#N/A</v>
      </c>
      <c r="O389" s="74" t="e">
        <f t="shared" ca="1" si="89"/>
        <v>#N/A</v>
      </c>
      <c r="P389" s="74" t="e">
        <f t="shared" ca="1" si="90"/>
        <v>#N/A</v>
      </c>
      <c r="Q389" s="74" t="e">
        <f t="shared" ca="1" si="91"/>
        <v>#N/A</v>
      </c>
      <c r="R389" s="74">
        <f t="shared" si="92"/>
        <v>6000</v>
      </c>
      <c r="S389" s="74" t="e">
        <f t="shared" ca="1" si="93"/>
        <v>#N/A</v>
      </c>
      <c r="T389" s="74" t="e">
        <f t="shared" si="94"/>
        <v>#N/A</v>
      </c>
    </row>
    <row r="390" spans="2:20" x14ac:dyDescent="0.25">
      <c r="B390" s="74" t="e">
        <f t="shared" ca="1" si="84"/>
        <v>#N/A</v>
      </c>
      <c r="C390" s="78" t="e">
        <f>Кабельный_журнал!P356</f>
        <v>#N/A</v>
      </c>
      <c r="D390" s="74" t="e">
        <f t="shared" ca="1" si="85"/>
        <v>#N/A</v>
      </c>
      <c r="E390" s="80" t="s">
        <v>280</v>
      </c>
      <c r="F390" s="74" t="e">
        <f t="shared" ca="1" si="81"/>
        <v>#N/A</v>
      </c>
      <c r="G390" s="74" t="e">
        <f t="shared" si="82"/>
        <v>#N/A</v>
      </c>
      <c r="H390" s="80" t="s">
        <v>273</v>
      </c>
      <c r="I390" s="74" t="e">
        <f t="shared" si="83"/>
        <v>#N/A</v>
      </c>
      <c r="J390" s="74" t="e">
        <f t="shared" si="86"/>
        <v>#N/A</v>
      </c>
      <c r="K390" s="80" t="s">
        <v>281</v>
      </c>
      <c r="L390" s="74">
        <f t="shared" si="87"/>
        <v>1.7500000000000002E-2</v>
      </c>
      <c r="M390" s="74" t="e">
        <f t="shared" ca="1" si="88"/>
        <v>#N/A</v>
      </c>
      <c r="N390" s="74" t="e">
        <f ca="1">VLOOKUP(B390,$C$7:$T388,13,FALSE)</f>
        <v>#N/A</v>
      </c>
      <c r="O390" s="74" t="e">
        <f t="shared" ca="1" si="89"/>
        <v>#N/A</v>
      </c>
      <c r="P390" s="74" t="e">
        <f t="shared" ca="1" si="90"/>
        <v>#N/A</v>
      </c>
      <c r="Q390" s="74" t="e">
        <f t="shared" ca="1" si="91"/>
        <v>#N/A</v>
      </c>
      <c r="R390" s="74">
        <f t="shared" si="92"/>
        <v>6000</v>
      </c>
      <c r="S390" s="74" t="e">
        <f t="shared" ca="1" si="93"/>
        <v>#N/A</v>
      </c>
      <c r="T390" s="74" t="e">
        <f t="shared" si="94"/>
        <v>#N/A</v>
      </c>
    </row>
    <row r="391" spans="2:20" x14ac:dyDescent="0.25">
      <c r="B391" s="74" t="e">
        <f t="shared" ca="1" si="84"/>
        <v>#N/A</v>
      </c>
      <c r="C391" s="78" t="e">
        <f>Кабельный_журнал!P357</f>
        <v>#N/A</v>
      </c>
      <c r="D391" s="74" t="e">
        <f t="shared" ca="1" si="85"/>
        <v>#N/A</v>
      </c>
      <c r="E391" s="80" t="s">
        <v>280</v>
      </c>
      <c r="F391" s="74" t="e">
        <f t="shared" ca="1" si="81"/>
        <v>#N/A</v>
      </c>
      <c r="G391" s="74" t="e">
        <f t="shared" si="82"/>
        <v>#N/A</v>
      </c>
      <c r="H391" s="80" t="s">
        <v>273</v>
      </c>
      <c r="I391" s="74" t="e">
        <f t="shared" si="83"/>
        <v>#N/A</v>
      </c>
      <c r="J391" s="74" t="e">
        <f t="shared" si="86"/>
        <v>#N/A</v>
      </c>
      <c r="K391" s="80" t="s">
        <v>281</v>
      </c>
      <c r="L391" s="74">
        <f t="shared" si="87"/>
        <v>1.7500000000000002E-2</v>
      </c>
      <c r="M391" s="74" t="e">
        <f t="shared" ca="1" si="88"/>
        <v>#N/A</v>
      </c>
      <c r="N391" s="74" t="e">
        <f ca="1">VLOOKUP(B391,$C$7:$T389,13,FALSE)</f>
        <v>#N/A</v>
      </c>
      <c r="O391" s="74" t="e">
        <f t="shared" ca="1" si="89"/>
        <v>#N/A</v>
      </c>
      <c r="P391" s="74" t="e">
        <f t="shared" ca="1" si="90"/>
        <v>#N/A</v>
      </c>
      <c r="Q391" s="74" t="e">
        <f t="shared" ca="1" si="91"/>
        <v>#N/A</v>
      </c>
      <c r="R391" s="74">
        <f t="shared" si="92"/>
        <v>6000</v>
      </c>
      <c r="S391" s="74" t="e">
        <f t="shared" ca="1" si="93"/>
        <v>#N/A</v>
      </c>
      <c r="T391" s="74" t="e">
        <f t="shared" si="94"/>
        <v>#N/A</v>
      </c>
    </row>
    <row r="392" spans="2:20" x14ac:dyDescent="0.25">
      <c r="B392" s="74" t="e">
        <f t="shared" ca="1" si="84"/>
        <v>#N/A</v>
      </c>
      <c r="C392" s="78" t="e">
        <f>Кабельный_журнал!P358</f>
        <v>#N/A</v>
      </c>
      <c r="D392" s="74" t="e">
        <f t="shared" ca="1" si="85"/>
        <v>#N/A</v>
      </c>
      <c r="E392" s="80" t="s">
        <v>280</v>
      </c>
      <c r="F392" s="74" t="e">
        <f t="shared" ca="1" si="81"/>
        <v>#N/A</v>
      </c>
      <c r="G392" s="74" t="e">
        <f t="shared" si="82"/>
        <v>#N/A</v>
      </c>
      <c r="H392" s="80" t="s">
        <v>273</v>
      </c>
      <c r="I392" s="74" t="e">
        <f t="shared" si="83"/>
        <v>#N/A</v>
      </c>
      <c r="J392" s="74" t="e">
        <f t="shared" si="86"/>
        <v>#N/A</v>
      </c>
      <c r="K392" s="80" t="s">
        <v>281</v>
      </c>
      <c r="L392" s="74">
        <f t="shared" si="87"/>
        <v>1.7500000000000002E-2</v>
      </c>
      <c r="M392" s="74" t="e">
        <f t="shared" ca="1" si="88"/>
        <v>#N/A</v>
      </c>
      <c r="N392" s="74" t="e">
        <f ca="1">VLOOKUP(B392,$C$7:$T390,13,FALSE)</f>
        <v>#N/A</v>
      </c>
      <c r="O392" s="74" t="e">
        <f t="shared" ca="1" si="89"/>
        <v>#N/A</v>
      </c>
      <c r="P392" s="74" t="e">
        <f t="shared" ca="1" si="90"/>
        <v>#N/A</v>
      </c>
      <c r="Q392" s="74" t="e">
        <f t="shared" ca="1" si="91"/>
        <v>#N/A</v>
      </c>
      <c r="R392" s="74">
        <f t="shared" si="92"/>
        <v>6000</v>
      </c>
      <c r="S392" s="74" t="e">
        <f t="shared" ca="1" si="93"/>
        <v>#N/A</v>
      </c>
      <c r="T392" s="74" t="e">
        <f t="shared" si="94"/>
        <v>#N/A</v>
      </c>
    </row>
    <row r="393" spans="2:20" x14ac:dyDescent="0.25">
      <c r="B393" s="74" t="e">
        <f t="shared" ca="1" si="84"/>
        <v>#N/A</v>
      </c>
      <c r="C393" s="78" t="e">
        <f>Кабельный_журнал!P359</f>
        <v>#N/A</v>
      </c>
      <c r="D393" s="74" t="e">
        <f t="shared" ca="1" si="85"/>
        <v>#N/A</v>
      </c>
      <c r="E393" s="80" t="s">
        <v>280</v>
      </c>
      <c r="F393" s="74" t="e">
        <f t="shared" ca="1" si="81"/>
        <v>#N/A</v>
      </c>
      <c r="G393" s="74" t="e">
        <f t="shared" si="82"/>
        <v>#N/A</v>
      </c>
      <c r="H393" s="80" t="s">
        <v>273</v>
      </c>
      <c r="I393" s="74" t="e">
        <f t="shared" si="83"/>
        <v>#N/A</v>
      </c>
      <c r="J393" s="74" t="e">
        <f t="shared" si="86"/>
        <v>#N/A</v>
      </c>
      <c r="K393" s="80" t="s">
        <v>281</v>
      </c>
      <c r="L393" s="74">
        <f t="shared" si="87"/>
        <v>1.7500000000000002E-2</v>
      </c>
      <c r="M393" s="74" t="e">
        <f t="shared" ca="1" si="88"/>
        <v>#N/A</v>
      </c>
      <c r="N393" s="74" t="e">
        <f ca="1">VLOOKUP(B393,$C$7:$T391,13,FALSE)</f>
        <v>#N/A</v>
      </c>
      <c r="O393" s="74" t="e">
        <f t="shared" ca="1" si="89"/>
        <v>#N/A</v>
      </c>
      <c r="P393" s="74" t="e">
        <f t="shared" ca="1" si="90"/>
        <v>#N/A</v>
      </c>
      <c r="Q393" s="74" t="e">
        <f t="shared" ca="1" si="91"/>
        <v>#N/A</v>
      </c>
      <c r="R393" s="74">
        <f t="shared" si="92"/>
        <v>6000</v>
      </c>
      <c r="S393" s="74" t="e">
        <f t="shared" ca="1" si="93"/>
        <v>#N/A</v>
      </c>
      <c r="T393" s="74" t="e">
        <f t="shared" si="94"/>
        <v>#N/A</v>
      </c>
    </row>
    <row r="394" spans="2:20" x14ac:dyDescent="0.25">
      <c r="B394" s="74" t="e">
        <f t="shared" ca="1" si="84"/>
        <v>#N/A</v>
      </c>
      <c r="C394" s="78" t="e">
        <f>Кабельный_журнал!P360</f>
        <v>#N/A</v>
      </c>
      <c r="D394" s="74" t="e">
        <f t="shared" ca="1" si="85"/>
        <v>#N/A</v>
      </c>
      <c r="E394" s="80" t="s">
        <v>280</v>
      </c>
      <c r="F394" s="74" t="e">
        <f t="shared" ca="1" si="81"/>
        <v>#N/A</v>
      </c>
      <c r="G394" s="74" t="e">
        <f t="shared" si="82"/>
        <v>#N/A</v>
      </c>
      <c r="H394" s="80" t="s">
        <v>273</v>
      </c>
      <c r="I394" s="74" t="e">
        <f t="shared" si="83"/>
        <v>#N/A</v>
      </c>
      <c r="J394" s="74" t="e">
        <f t="shared" si="86"/>
        <v>#N/A</v>
      </c>
      <c r="K394" s="80" t="s">
        <v>281</v>
      </c>
      <c r="L394" s="74">
        <f t="shared" si="87"/>
        <v>1.7500000000000002E-2</v>
      </c>
      <c r="M394" s="74" t="e">
        <f t="shared" ca="1" si="88"/>
        <v>#N/A</v>
      </c>
      <c r="N394" s="74" t="e">
        <f ca="1">VLOOKUP(B394,$C$7:$T392,13,FALSE)</f>
        <v>#N/A</v>
      </c>
      <c r="O394" s="74" t="e">
        <f t="shared" ca="1" si="89"/>
        <v>#N/A</v>
      </c>
      <c r="P394" s="74" t="e">
        <f t="shared" ca="1" si="90"/>
        <v>#N/A</v>
      </c>
      <c r="Q394" s="74" t="e">
        <f t="shared" ca="1" si="91"/>
        <v>#N/A</v>
      </c>
      <c r="R394" s="74">
        <f t="shared" si="92"/>
        <v>6000</v>
      </c>
      <c r="S394" s="74" t="e">
        <f t="shared" ca="1" si="93"/>
        <v>#N/A</v>
      </c>
      <c r="T394" s="74" t="e">
        <f t="shared" si="94"/>
        <v>#N/A</v>
      </c>
    </row>
    <row r="395" spans="2:20" x14ac:dyDescent="0.25">
      <c r="B395" s="74" t="e">
        <f t="shared" ca="1" si="84"/>
        <v>#N/A</v>
      </c>
      <c r="C395" s="78" t="e">
        <f>Кабельный_журнал!P361</f>
        <v>#N/A</v>
      </c>
      <c r="D395" s="74" t="e">
        <f t="shared" ca="1" si="85"/>
        <v>#N/A</v>
      </c>
      <c r="E395" s="80" t="s">
        <v>280</v>
      </c>
      <c r="F395" s="74" t="e">
        <f t="shared" ca="1" si="81"/>
        <v>#N/A</v>
      </c>
      <c r="G395" s="74" t="e">
        <f t="shared" si="82"/>
        <v>#N/A</v>
      </c>
      <c r="H395" s="80" t="s">
        <v>273</v>
      </c>
      <c r="I395" s="74" t="e">
        <f t="shared" si="83"/>
        <v>#N/A</v>
      </c>
      <c r="J395" s="74" t="e">
        <f t="shared" si="86"/>
        <v>#N/A</v>
      </c>
      <c r="K395" s="80" t="s">
        <v>281</v>
      </c>
      <c r="L395" s="74">
        <f t="shared" si="87"/>
        <v>1.7500000000000002E-2</v>
      </c>
      <c r="M395" s="74" t="e">
        <f t="shared" ca="1" si="88"/>
        <v>#N/A</v>
      </c>
      <c r="N395" s="74" t="e">
        <f ca="1">VLOOKUP(B395,$C$7:$T393,13,FALSE)</f>
        <v>#N/A</v>
      </c>
      <c r="O395" s="74" t="e">
        <f t="shared" ca="1" si="89"/>
        <v>#N/A</v>
      </c>
      <c r="P395" s="74" t="e">
        <f t="shared" ca="1" si="90"/>
        <v>#N/A</v>
      </c>
      <c r="Q395" s="74" t="e">
        <f t="shared" ca="1" si="91"/>
        <v>#N/A</v>
      </c>
      <c r="R395" s="74">
        <f t="shared" si="92"/>
        <v>6000</v>
      </c>
      <c r="S395" s="74" t="e">
        <f t="shared" ca="1" si="93"/>
        <v>#N/A</v>
      </c>
      <c r="T395" s="74" t="e">
        <f t="shared" si="94"/>
        <v>#N/A</v>
      </c>
    </row>
    <row r="396" spans="2:20" x14ac:dyDescent="0.25">
      <c r="B396" s="74" t="e">
        <f t="shared" ca="1" si="84"/>
        <v>#N/A</v>
      </c>
      <c r="C396" s="78" t="e">
        <f>Кабельный_журнал!P362</f>
        <v>#N/A</v>
      </c>
      <c r="D396" s="74" t="e">
        <f t="shared" ca="1" si="85"/>
        <v>#N/A</v>
      </c>
      <c r="E396" s="80" t="s">
        <v>280</v>
      </c>
      <c r="F396" s="74" t="e">
        <f t="shared" ca="1" si="81"/>
        <v>#N/A</v>
      </c>
      <c r="G396" s="74" t="e">
        <f t="shared" si="82"/>
        <v>#N/A</v>
      </c>
      <c r="H396" s="80" t="s">
        <v>273</v>
      </c>
      <c r="I396" s="74" t="e">
        <f t="shared" si="83"/>
        <v>#N/A</v>
      </c>
      <c r="J396" s="74" t="e">
        <f t="shared" si="86"/>
        <v>#N/A</v>
      </c>
      <c r="K396" s="80" t="s">
        <v>281</v>
      </c>
      <c r="L396" s="74">
        <f t="shared" si="87"/>
        <v>1.7500000000000002E-2</v>
      </c>
      <c r="M396" s="74" t="e">
        <f t="shared" ca="1" si="88"/>
        <v>#N/A</v>
      </c>
      <c r="N396" s="74" t="e">
        <f ca="1">VLOOKUP(B396,$C$7:$T394,13,FALSE)</f>
        <v>#N/A</v>
      </c>
      <c r="O396" s="74" t="e">
        <f t="shared" ca="1" si="89"/>
        <v>#N/A</v>
      </c>
      <c r="P396" s="74" t="e">
        <f t="shared" ca="1" si="90"/>
        <v>#N/A</v>
      </c>
      <c r="Q396" s="74" t="e">
        <f t="shared" ca="1" si="91"/>
        <v>#N/A</v>
      </c>
      <c r="R396" s="74">
        <f t="shared" si="92"/>
        <v>6000</v>
      </c>
      <c r="S396" s="74" t="e">
        <f t="shared" ca="1" si="93"/>
        <v>#N/A</v>
      </c>
      <c r="T396" s="74" t="e">
        <f t="shared" si="94"/>
        <v>#N/A</v>
      </c>
    </row>
    <row r="397" spans="2:20" x14ac:dyDescent="0.25">
      <c r="B397" s="74" t="e">
        <f t="shared" ca="1" si="84"/>
        <v>#N/A</v>
      </c>
      <c r="C397" s="78" t="e">
        <f>Кабельный_журнал!P363</f>
        <v>#N/A</v>
      </c>
      <c r="D397" s="74" t="e">
        <f t="shared" ca="1" si="85"/>
        <v>#N/A</v>
      </c>
      <c r="E397" s="80" t="s">
        <v>280</v>
      </c>
      <c r="F397" s="74" t="e">
        <f t="shared" ca="1" si="81"/>
        <v>#N/A</v>
      </c>
      <c r="G397" s="74" t="e">
        <f t="shared" si="82"/>
        <v>#N/A</v>
      </c>
      <c r="H397" s="80" t="s">
        <v>273</v>
      </c>
      <c r="I397" s="74" t="e">
        <f t="shared" si="83"/>
        <v>#N/A</v>
      </c>
      <c r="J397" s="74" t="e">
        <f t="shared" si="86"/>
        <v>#N/A</v>
      </c>
      <c r="K397" s="80" t="s">
        <v>281</v>
      </c>
      <c r="L397" s="74">
        <f t="shared" si="87"/>
        <v>1.7500000000000002E-2</v>
      </c>
      <c r="M397" s="74" t="e">
        <f t="shared" ca="1" si="88"/>
        <v>#N/A</v>
      </c>
      <c r="N397" s="74" t="e">
        <f ca="1">VLOOKUP(B397,$C$7:$T395,13,FALSE)</f>
        <v>#N/A</v>
      </c>
      <c r="O397" s="74" t="e">
        <f t="shared" ca="1" si="89"/>
        <v>#N/A</v>
      </c>
      <c r="P397" s="74" t="e">
        <f t="shared" ca="1" si="90"/>
        <v>#N/A</v>
      </c>
      <c r="Q397" s="74" t="e">
        <f t="shared" ca="1" si="91"/>
        <v>#N/A</v>
      </c>
      <c r="R397" s="74">
        <f t="shared" si="92"/>
        <v>6000</v>
      </c>
      <c r="S397" s="74" t="e">
        <f t="shared" ca="1" si="93"/>
        <v>#N/A</v>
      </c>
      <c r="T397" s="74" t="e">
        <f t="shared" si="94"/>
        <v>#N/A</v>
      </c>
    </row>
    <row r="398" spans="2:20" x14ac:dyDescent="0.25">
      <c r="B398" s="74" t="e">
        <f t="shared" ca="1" si="84"/>
        <v>#N/A</v>
      </c>
      <c r="C398" s="78" t="e">
        <f>Кабельный_журнал!P364</f>
        <v>#N/A</v>
      </c>
      <c r="D398" s="74" t="e">
        <f t="shared" ca="1" si="85"/>
        <v>#N/A</v>
      </c>
      <c r="E398" s="80" t="s">
        <v>280</v>
      </c>
      <c r="F398" s="74" t="e">
        <f t="shared" ca="1" si="81"/>
        <v>#N/A</v>
      </c>
      <c r="G398" s="74" t="e">
        <f t="shared" si="82"/>
        <v>#N/A</v>
      </c>
      <c r="H398" s="80" t="s">
        <v>273</v>
      </c>
      <c r="I398" s="74" t="e">
        <f t="shared" si="83"/>
        <v>#N/A</v>
      </c>
      <c r="J398" s="74" t="e">
        <f t="shared" si="86"/>
        <v>#N/A</v>
      </c>
      <c r="K398" s="80" t="s">
        <v>281</v>
      </c>
      <c r="L398" s="74">
        <f t="shared" si="87"/>
        <v>1.7500000000000002E-2</v>
      </c>
      <c r="M398" s="74" t="e">
        <f t="shared" ca="1" si="88"/>
        <v>#N/A</v>
      </c>
      <c r="N398" s="74" t="e">
        <f ca="1">VLOOKUP(B398,$C$7:$T396,13,FALSE)</f>
        <v>#N/A</v>
      </c>
      <c r="O398" s="74" t="e">
        <f t="shared" ca="1" si="89"/>
        <v>#N/A</v>
      </c>
      <c r="P398" s="74" t="e">
        <f t="shared" ca="1" si="90"/>
        <v>#N/A</v>
      </c>
      <c r="Q398" s="74" t="e">
        <f t="shared" ca="1" si="91"/>
        <v>#N/A</v>
      </c>
      <c r="R398" s="74">
        <f t="shared" si="92"/>
        <v>6000</v>
      </c>
      <c r="S398" s="74" t="e">
        <f t="shared" ca="1" si="93"/>
        <v>#N/A</v>
      </c>
      <c r="T398" s="74" t="e">
        <f t="shared" si="94"/>
        <v>#N/A</v>
      </c>
    </row>
    <row r="399" spans="2:20" x14ac:dyDescent="0.25">
      <c r="B399" s="74" t="e">
        <f t="shared" ca="1" si="84"/>
        <v>#N/A</v>
      </c>
      <c r="C399" s="78" t="e">
        <f>Кабельный_журнал!P365</f>
        <v>#N/A</v>
      </c>
      <c r="D399" s="74" t="e">
        <f t="shared" ca="1" si="85"/>
        <v>#N/A</v>
      </c>
      <c r="E399" s="80" t="s">
        <v>280</v>
      </c>
      <c r="F399" s="74" t="e">
        <f t="shared" ca="1" si="81"/>
        <v>#N/A</v>
      </c>
      <c r="G399" s="74" t="e">
        <f t="shared" si="82"/>
        <v>#N/A</v>
      </c>
      <c r="H399" s="80" t="s">
        <v>273</v>
      </c>
      <c r="I399" s="74" t="e">
        <f t="shared" si="83"/>
        <v>#N/A</v>
      </c>
      <c r="J399" s="74" t="e">
        <f t="shared" si="86"/>
        <v>#N/A</v>
      </c>
      <c r="K399" s="80" t="s">
        <v>281</v>
      </c>
      <c r="L399" s="74">
        <f t="shared" si="87"/>
        <v>1.7500000000000002E-2</v>
      </c>
      <c r="M399" s="74" t="e">
        <f t="shared" ca="1" si="88"/>
        <v>#N/A</v>
      </c>
      <c r="N399" s="74" t="e">
        <f ca="1">VLOOKUP(B399,$C$7:$T397,13,FALSE)</f>
        <v>#N/A</v>
      </c>
      <c r="O399" s="74" t="e">
        <f t="shared" ca="1" si="89"/>
        <v>#N/A</v>
      </c>
      <c r="P399" s="74" t="e">
        <f t="shared" ca="1" si="90"/>
        <v>#N/A</v>
      </c>
      <c r="Q399" s="74" t="e">
        <f t="shared" ca="1" si="91"/>
        <v>#N/A</v>
      </c>
      <c r="R399" s="74">
        <f t="shared" si="92"/>
        <v>6000</v>
      </c>
      <c r="S399" s="74" t="e">
        <f t="shared" ca="1" si="93"/>
        <v>#N/A</v>
      </c>
      <c r="T399" s="74" t="e">
        <f t="shared" si="94"/>
        <v>#N/A</v>
      </c>
    </row>
    <row r="400" spans="2:20" x14ac:dyDescent="0.25">
      <c r="B400" s="74" t="e">
        <f t="shared" ca="1" si="84"/>
        <v>#N/A</v>
      </c>
      <c r="C400" s="78" t="e">
        <f>Кабельный_журнал!P366</f>
        <v>#N/A</v>
      </c>
      <c r="D400" s="74" t="e">
        <f t="shared" ca="1" si="85"/>
        <v>#N/A</v>
      </c>
      <c r="E400" s="80" t="s">
        <v>280</v>
      </c>
      <c r="F400" s="74" t="e">
        <f t="shared" ca="1" si="81"/>
        <v>#N/A</v>
      </c>
      <c r="G400" s="74" t="e">
        <f t="shared" si="82"/>
        <v>#N/A</v>
      </c>
      <c r="H400" s="80" t="s">
        <v>273</v>
      </c>
      <c r="I400" s="74" t="e">
        <f t="shared" si="83"/>
        <v>#N/A</v>
      </c>
      <c r="J400" s="74" t="e">
        <f t="shared" si="86"/>
        <v>#N/A</v>
      </c>
      <c r="K400" s="80" t="s">
        <v>281</v>
      </c>
      <c r="L400" s="74">
        <f t="shared" si="87"/>
        <v>1.7500000000000002E-2</v>
      </c>
      <c r="M400" s="74" t="e">
        <f t="shared" ca="1" si="88"/>
        <v>#N/A</v>
      </c>
      <c r="N400" s="74" t="e">
        <f ca="1">VLOOKUP(B400,$C$7:$T398,13,FALSE)</f>
        <v>#N/A</v>
      </c>
      <c r="O400" s="74" t="e">
        <f t="shared" ca="1" si="89"/>
        <v>#N/A</v>
      </c>
      <c r="P400" s="74" t="e">
        <f t="shared" ca="1" si="90"/>
        <v>#N/A</v>
      </c>
      <c r="Q400" s="74" t="e">
        <f t="shared" ca="1" si="91"/>
        <v>#N/A</v>
      </c>
      <c r="R400" s="74">
        <f t="shared" si="92"/>
        <v>6000</v>
      </c>
      <c r="S400" s="74" t="e">
        <f t="shared" ca="1" si="93"/>
        <v>#N/A</v>
      </c>
      <c r="T400" s="74" t="e">
        <f t="shared" si="94"/>
        <v>#N/A</v>
      </c>
    </row>
    <row r="401" spans="2:20" x14ac:dyDescent="0.25">
      <c r="B401" s="74" t="e">
        <f t="shared" ca="1" si="84"/>
        <v>#N/A</v>
      </c>
      <c r="C401" s="78" t="e">
        <f>Кабельный_журнал!P367</f>
        <v>#N/A</v>
      </c>
      <c r="D401" s="74" t="e">
        <f t="shared" ca="1" si="85"/>
        <v>#N/A</v>
      </c>
      <c r="E401" s="80" t="s">
        <v>280</v>
      </c>
      <c r="F401" s="74" t="e">
        <f t="shared" ca="1" si="81"/>
        <v>#N/A</v>
      </c>
      <c r="G401" s="74" t="e">
        <f t="shared" si="82"/>
        <v>#N/A</v>
      </c>
      <c r="H401" s="80" t="s">
        <v>273</v>
      </c>
      <c r="I401" s="74" t="e">
        <f t="shared" si="83"/>
        <v>#N/A</v>
      </c>
      <c r="J401" s="74" t="e">
        <f t="shared" si="86"/>
        <v>#N/A</v>
      </c>
      <c r="K401" s="80" t="s">
        <v>281</v>
      </c>
      <c r="L401" s="74">
        <f t="shared" si="87"/>
        <v>1.7500000000000002E-2</v>
      </c>
      <c r="M401" s="74" t="e">
        <f t="shared" ca="1" si="88"/>
        <v>#N/A</v>
      </c>
      <c r="N401" s="74" t="e">
        <f ca="1">VLOOKUP(B401,$C$7:$T399,13,FALSE)</f>
        <v>#N/A</v>
      </c>
      <c r="O401" s="74" t="e">
        <f t="shared" ca="1" si="89"/>
        <v>#N/A</v>
      </c>
      <c r="P401" s="74" t="e">
        <f t="shared" ca="1" si="90"/>
        <v>#N/A</v>
      </c>
      <c r="Q401" s="74" t="e">
        <f t="shared" ca="1" si="91"/>
        <v>#N/A</v>
      </c>
      <c r="R401" s="74">
        <f t="shared" si="92"/>
        <v>6000</v>
      </c>
      <c r="S401" s="74" t="e">
        <f t="shared" ca="1" si="93"/>
        <v>#N/A</v>
      </c>
      <c r="T401" s="74" t="e">
        <f t="shared" si="94"/>
        <v>#N/A</v>
      </c>
    </row>
    <row r="402" spans="2:20" x14ac:dyDescent="0.25">
      <c r="B402" s="74" t="e">
        <f t="shared" ca="1" si="84"/>
        <v>#N/A</v>
      </c>
      <c r="C402" s="78" t="e">
        <f>Кабельный_журнал!P368</f>
        <v>#N/A</v>
      </c>
      <c r="D402" s="74" t="e">
        <f t="shared" ca="1" si="85"/>
        <v>#N/A</v>
      </c>
      <c r="E402" s="80" t="s">
        <v>280</v>
      </c>
      <c r="F402" s="74" t="e">
        <f t="shared" ca="1" si="81"/>
        <v>#N/A</v>
      </c>
      <c r="G402" s="74" t="e">
        <f t="shared" si="82"/>
        <v>#N/A</v>
      </c>
      <c r="H402" s="80" t="s">
        <v>273</v>
      </c>
      <c r="I402" s="74" t="e">
        <f t="shared" si="83"/>
        <v>#N/A</v>
      </c>
      <c r="J402" s="74" t="e">
        <f t="shared" si="86"/>
        <v>#N/A</v>
      </c>
      <c r="K402" s="80" t="s">
        <v>281</v>
      </c>
      <c r="L402" s="74">
        <f t="shared" si="87"/>
        <v>1.7500000000000002E-2</v>
      </c>
      <c r="M402" s="74" t="e">
        <f t="shared" ca="1" si="88"/>
        <v>#N/A</v>
      </c>
      <c r="N402" s="74" t="e">
        <f ca="1">VLOOKUP(B402,$C$7:$T400,13,FALSE)</f>
        <v>#N/A</v>
      </c>
      <c r="O402" s="74" t="e">
        <f t="shared" ca="1" si="89"/>
        <v>#N/A</v>
      </c>
      <c r="P402" s="74" t="e">
        <f t="shared" ca="1" si="90"/>
        <v>#N/A</v>
      </c>
      <c r="Q402" s="74" t="e">
        <f t="shared" ca="1" si="91"/>
        <v>#N/A</v>
      </c>
      <c r="R402" s="74">
        <f t="shared" si="92"/>
        <v>6000</v>
      </c>
      <c r="S402" s="74" t="e">
        <f t="shared" ca="1" si="93"/>
        <v>#N/A</v>
      </c>
      <c r="T402" s="74" t="e">
        <f t="shared" si="94"/>
        <v>#N/A</v>
      </c>
    </row>
    <row r="403" spans="2:20" x14ac:dyDescent="0.25">
      <c r="B403" s="74" t="e">
        <f t="shared" ca="1" si="84"/>
        <v>#N/A</v>
      </c>
      <c r="C403" s="78" t="e">
        <f>Кабельный_журнал!P369</f>
        <v>#N/A</v>
      </c>
      <c r="D403" s="74" t="e">
        <f t="shared" ca="1" si="85"/>
        <v>#N/A</v>
      </c>
      <c r="E403" s="80" t="s">
        <v>280</v>
      </c>
      <c r="F403" s="74" t="e">
        <f t="shared" ca="1" si="81"/>
        <v>#N/A</v>
      </c>
      <c r="G403" s="74" t="e">
        <f t="shared" si="82"/>
        <v>#N/A</v>
      </c>
      <c r="H403" s="80" t="s">
        <v>273</v>
      </c>
      <c r="I403" s="74" t="e">
        <f t="shared" si="83"/>
        <v>#N/A</v>
      </c>
      <c r="J403" s="74" t="e">
        <f t="shared" si="86"/>
        <v>#N/A</v>
      </c>
      <c r="K403" s="80" t="s">
        <v>281</v>
      </c>
      <c r="L403" s="74">
        <f t="shared" si="87"/>
        <v>1.7500000000000002E-2</v>
      </c>
      <c r="M403" s="74" t="e">
        <f t="shared" ca="1" si="88"/>
        <v>#N/A</v>
      </c>
      <c r="N403" s="74" t="e">
        <f ca="1">VLOOKUP(B403,$C$7:$T401,13,FALSE)</f>
        <v>#N/A</v>
      </c>
      <c r="O403" s="74" t="e">
        <f t="shared" ca="1" si="89"/>
        <v>#N/A</v>
      </c>
      <c r="P403" s="74" t="e">
        <f t="shared" ca="1" si="90"/>
        <v>#N/A</v>
      </c>
      <c r="Q403" s="74" t="e">
        <f t="shared" ca="1" si="91"/>
        <v>#N/A</v>
      </c>
      <c r="R403" s="74">
        <f t="shared" si="92"/>
        <v>6000</v>
      </c>
      <c r="S403" s="74" t="e">
        <f t="shared" ca="1" si="93"/>
        <v>#N/A</v>
      </c>
      <c r="T403" s="74" t="e">
        <f t="shared" si="94"/>
        <v>#N/A</v>
      </c>
    </row>
    <row r="404" spans="2:20" x14ac:dyDescent="0.25">
      <c r="B404" s="74" t="e">
        <f t="shared" ca="1" si="84"/>
        <v>#N/A</v>
      </c>
      <c r="C404" s="78" t="e">
        <f>Кабельный_журнал!P370</f>
        <v>#N/A</v>
      </c>
      <c r="D404" s="74" t="e">
        <f t="shared" ca="1" si="85"/>
        <v>#N/A</v>
      </c>
      <c r="E404" s="80" t="s">
        <v>280</v>
      </c>
      <c r="F404" s="74" t="e">
        <f t="shared" ca="1" si="81"/>
        <v>#N/A</v>
      </c>
      <c r="G404" s="74" t="e">
        <f t="shared" si="82"/>
        <v>#N/A</v>
      </c>
      <c r="H404" s="80" t="s">
        <v>273</v>
      </c>
      <c r="I404" s="74" t="e">
        <f t="shared" si="83"/>
        <v>#N/A</v>
      </c>
      <c r="J404" s="74" t="e">
        <f t="shared" si="86"/>
        <v>#N/A</v>
      </c>
      <c r="K404" s="80" t="s">
        <v>281</v>
      </c>
      <c r="L404" s="74">
        <f t="shared" si="87"/>
        <v>1.7500000000000002E-2</v>
      </c>
      <c r="M404" s="74" t="e">
        <f t="shared" ca="1" si="88"/>
        <v>#N/A</v>
      </c>
      <c r="N404" s="74" t="e">
        <f ca="1">VLOOKUP(B404,$C$7:$T402,13,FALSE)</f>
        <v>#N/A</v>
      </c>
      <c r="O404" s="74" t="e">
        <f t="shared" ca="1" si="89"/>
        <v>#N/A</v>
      </c>
      <c r="P404" s="74" t="e">
        <f t="shared" ca="1" si="90"/>
        <v>#N/A</v>
      </c>
      <c r="Q404" s="74" t="e">
        <f t="shared" ca="1" si="91"/>
        <v>#N/A</v>
      </c>
      <c r="R404" s="74">
        <f t="shared" si="92"/>
        <v>6000</v>
      </c>
      <c r="S404" s="74" t="e">
        <f t="shared" ca="1" si="93"/>
        <v>#N/A</v>
      </c>
      <c r="T404" s="74" t="e">
        <f t="shared" si="94"/>
        <v>#N/A</v>
      </c>
    </row>
    <row r="405" spans="2:20" x14ac:dyDescent="0.25">
      <c r="B405" s="74" t="e">
        <f t="shared" ca="1" si="84"/>
        <v>#N/A</v>
      </c>
      <c r="C405" s="78" t="e">
        <f>Кабельный_журнал!P371</f>
        <v>#N/A</v>
      </c>
      <c r="D405" s="74" t="e">
        <f t="shared" ca="1" si="85"/>
        <v>#N/A</v>
      </c>
      <c r="E405" s="80" t="s">
        <v>280</v>
      </c>
      <c r="F405" s="74" t="e">
        <f t="shared" ca="1" si="81"/>
        <v>#N/A</v>
      </c>
      <c r="G405" s="74" t="e">
        <f t="shared" si="82"/>
        <v>#N/A</v>
      </c>
      <c r="H405" s="80" t="s">
        <v>273</v>
      </c>
      <c r="I405" s="74" t="e">
        <f t="shared" si="83"/>
        <v>#N/A</v>
      </c>
      <c r="J405" s="74" t="e">
        <f t="shared" si="86"/>
        <v>#N/A</v>
      </c>
      <c r="K405" s="80" t="s">
        <v>281</v>
      </c>
      <c r="L405" s="74">
        <f t="shared" si="87"/>
        <v>1.7500000000000002E-2</v>
      </c>
      <c r="M405" s="74" t="e">
        <f t="shared" ca="1" si="88"/>
        <v>#N/A</v>
      </c>
      <c r="N405" s="74" t="e">
        <f ca="1">VLOOKUP(B405,$C$7:$T403,13,FALSE)</f>
        <v>#N/A</v>
      </c>
      <c r="O405" s="74" t="e">
        <f t="shared" ca="1" si="89"/>
        <v>#N/A</v>
      </c>
      <c r="P405" s="74" t="e">
        <f t="shared" ca="1" si="90"/>
        <v>#N/A</v>
      </c>
      <c r="Q405" s="74" t="e">
        <f t="shared" ca="1" si="91"/>
        <v>#N/A</v>
      </c>
      <c r="R405" s="74">
        <f t="shared" si="92"/>
        <v>6000</v>
      </c>
      <c r="S405" s="74" t="e">
        <f t="shared" ca="1" si="93"/>
        <v>#N/A</v>
      </c>
      <c r="T405" s="74" t="e">
        <f t="shared" si="94"/>
        <v>#N/A</v>
      </c>
    </row>
    <row r="406" spans="2:20" x14ac:dyDescent="0.25">
      <c r="B406" s="74" t="e">
        <f t="shared" ca="1" si="84"/>
        <v>#N/A</v>
      </c>
      <c r="C406" s="78" t="e">
        <f>Кабельный_журнал!P372</f>
        <v>#N/A</v>
      </c>
      <c r="D406" s="74" t="e">
        <f t="shared" ca="1" si="85"/>
        <v>#N/A</v>
      </c>
      <c r="E406" s="80" t="s">
        <v>280</v>
      </c>
      <c r="F406" s="74" t="e">
        <f t="shared" ca="1" si="81"/>
        <v>#N/A</v>
      </c>
      <c r="G406" s="74" t="e">
        <f t="shared" si="82"/>
        <v>#N/A</v>
      </c>
      <c r="H406" s="80" t="s">
        <v>273</v>
      </c>
      <c r="I406" s="74" t="e">
        <f t="shared" si="83"/>
        <v>#N/A</v>
      </c>
      <c r="J406" s="74" t="e">
        <f t="shared" si="86"/>
        <v>#N/A</v>
      </c>
      <c r="K406" s="80" t="s">
        <v>281</v>
      </c>
      <c r="L406" s="74">
        <f t="shared" si="87"/>
        <v>1.7500000000000002E-2</v>
      </c>
      <c r="M406" s="74" t="e">
        <f t="shared" ca="1" si="88"/>
        <v>#N/A</v>
      </c>
      <c r="N406" s="74" t="e">
        <f ca="1">VLOOKUP(B406,$C$7:$T404,13,FALSE)</f>
        <v>#N/A</v>
      </c>
      <c r="O406" s="74" t="e">
        <f t="shared" ca="1" si="89"/>
        <v>#N/A</v>
      </c>
      <c r="P406" s="74" t="e">
        <f t="shared" ca="1" si="90"/>
        <v>#N/A</v>
      </c>
      <c r="Q406" s="74" t="e">
        <f t="shared" ca="1" si="91"/>
        <v>#N/A</v>
      </c>
      <c r="R406" s="74">
        <f t="shared" si="92"/>
        <v>6000</v>
      </c>
      <c r="S406" s="74" t="e">
        <f t="shared" ca="1" si="93"/>
        <v>#N/A</v>
      </c>
      <c r="T406" s="74" t="e">
        <f t="shared" si="94"/>
        <v>#N/A</v>
      </c>
    </row>
    <row r="407" spans="2:20" x14ac:dyDescent="0.25">
      <c r="B407" s="74" t="e">
        <f t="shared" ca="1" si="84"/>
        <v>#N/A</v>
      </c>
      <c r="C407" s="78" t="e">
        <f>Кабельный_журнал!P373</f>
        <v>#N/A</v>
      </c>
      <c r="D407" s="74" t="e">
        <f t="shared" ca="1" si="85"/>
        <v>#N/A</v>
      </c>
      <c r="E407" s="80" t="s">
        <v>280</v>
      </c>
      <c r="F407" s="74" t="e">
        <f t="shared" ca="1" si="81"/>
        <v>#N/A</v>
      </c>
      <c r="G407" s="74" t="e">
        <f t="shared" si="82"/>
        <v>#N/A</v>
      </c>
      <c r="H407" s="80" t="s">
        <v>273</v>
      </c>
      <c r="I407" s="74" t="e">
        <f t="shared" si="83"/>
        <v>#N/A</v>
      </c>
      <c r="J407" s="74" t="e">
        <f t="shared" si="86"/>
        <v>#N/A</v>
      </c>
      <c r="K407" s="80" t="s">
        <v>281</v>
      </c>
      <c r="L407" s="74">
        <f t="shared" si="87"/>
        <v>1.7500000000000002E-2</v>
      </c>
      <c r="M407" s="74" t="e">
        <f t="shared" ca="1" si="88"/>
        <v>#N/A</v>
      </c>
      <c r="N407" s="74" t="e">
        <f ca="1">VLOOKUP(B407,$C$7:$T405,13,FALSE)</f>
        <v>#N/A</v>
      </c>
      <c r="O407" s="74" t="e">
        <f t="shared" ca="1" si="89"/>
        <v>#N/A</v>
      </c>
      <c r="P407" s="74" t="e">
        <f t="shared" ca="1" si="90"/>
        <v>#N/A</v>
      </c>
      <c r="Q407" s="74" t="e">
        <f t="shared" ca="1" si="91"/>
        <v>#N/A</v>
      </c>
      <c r="R407" s="74">
        <f t="shared" si="92"/>
        <v>6000</v>
      </c>
      <c r="S407" s="74" t="e">
        <f t="shared" ca="1" si="93"/>
        <v>#N/A</v>
      </c>
      <c r="T407" s="74" t="e">
        <f t="shared" si="94"/>
        <v>#N/A</v>
      </c>
    </row>
    <row r="408" spans="2:20" x14ac:dyDescent="0.25">
      <c r="B408" s="74" t="e">
        <f t="shared" ca="1" si="84"/>
        <v>#N/A</v>
      </c>
      <c r="C408" s="78" t="e">
        <f>Кабельный_журнал!P374</f>
        <v>#N/A</v>
      </c>
      <c r="D408" s="74" t="e">
        <f t="shared" ca="1" si="85"/>
        <v>#N/A</v>
      </c>
      <c r="E408" s="80" t="s">
        <v>280</v>
      </c>
      <c r="F408" s="74" t="e">
        <f t="shared" ca="1" si="81"/>
        <v>#N/A</v>
      </c>
      <c r="G408" s="74" t="e">
        <f t="shared" si="82"/>
        <v>#N/A</v>
      </c>
      <c r="H408" s="80" t="s">
        <v>273</v>
      </c>
      <c r="I408" s="74" t="e">
        <f t="shared" si="83"/>
        <v>#N/A</v>
      </c>
      <c r="J408" s="74" t="e">
        <f t="shared" si="86"/>
        <v>#N/A</v>
      </c>
      <c r="K408" s="80" t="s">
        <v>281</v>
      </c>
      <c r="L408" s="74">
        <f t="shared" si="87"/>
        <v>1.7500000000000002E-2</v>
      </c>
      <c r="M408" s="74" t="e">
        <f t="shared" ca="1" si="88"/>
        <v>#N/A</v>
      </c>
      <c r="N408" s="74" t="e">
        <f ca="1">VLOOKUP(B408,$C$7:$T406,13,FALSE)</f>
        <v>#N/A</v>
      </c>
      <c r="O408" s="74" t="e">
        <f t="shared" ca="1" si="89"/>
        <v>#N/A</v>
      </c>
      <c r="P408" s="74" t="e">
        <f t="shared" ca="1" si="90"/>
        <v>#N/A</v>
      </c>
      <c r="Q408" s="74" t="e">
        <f t="shared" ca="1" si="91"/>
        <v>#N/A</v>
      </c>
      <c r="R408" s="74">
        <f t="shared" si="92"/>
        <v>6000</v>
      </c>
      <c r="S408" s="74" t="e">
        <f t="shared" ca="1" si="93"/>
        <v>#N/A</v>
      </c>
      <c r="T408" s="74" t="e">
        <f t="shared" si="94"/>
        <v>#N/A</v>
      </c>
    </row>
    <row r="409" spans="2:20" x14ac:dyDescent="0.25">
      <c r="B409" s="74" t="e">
        <f t="shared" ca="1" si="84"/>
        <v>#N/A</v>
      </c>
      <c r="C409" s="78" t="e">
        <f>Кабельный_журнал!P375</f>
        <v>#N/A</v>
      </c>
      <c r="D409" s="74" t="e">
        <f t="shared" ca="1" si="85"/>
        <v>#N/A</v>
      </c>
      <c r="E409" s="80" t="s">
        <v>280</v>
      </c>
      <c r="F409" s="74" t="e">
        <f t="shared" ca="1" si="81"/>
        <v>#N/A</v>
      </c>
      <c r="G409" s="74" t="e">
        <f t="shared" si="82"/>
        <v>#N/A</v>
      </c>
      <c r="H409" s="80" t="s">
        <v>273</v>
      </c>
      <c r="I409" s="74" t="e">
        <f t="shared" si="83"/>
        <v>#N/A</v>
      </c>
      <c r="J409" s="74" t="e">
        <f t="shared" si="86"/>
        <v>#N/A</v>
      </c>
      <c r="K409" s="80" t="s">
        <v>281</v>
      </c>
      <c r="L409" s="74">
        <f t="shared" si="87"/>
        <v>1.7500000000000002E-2</v>
      </c>
      <c r="M409" s="74" t="e">
        <f t="shared" ca="1" si="88"/>
        <v>#N/A</v>
      </c>
      <c r="N409" s="74" t="e">
        <f ca="1">VLOOKUP(B409,$C$7:$T407,13,FALSE)</f>
        <v>#N/A</v>
      </c>
      <c r="O409" s="74" t="e">
        <f t="shared" ca="1" si="89"/>
        <v>#N/A</v>
      </c>
      <c r="P409" s="74" t="e">
        <f t="shared" ca="1" si="90"/>
        <v>#N/A</v>
      </c>
      <c r="Q409" s="74" t="e">
        <f t="shared" ca="1" si="91"/>
        <v>#N/A</v>
      </c>
      <c r="R409" s="74">
        <f t="shared" si="92"/>
        <v>6000</v>
      </c>
      <c r="S409" s="74" t="e">
        <f t="shared" ca="1" si="93"/>
        <v>#N/A</v>
      </c>
      <c r="T409" s="74" t="e">
        <f t="shared" si="94"/>
        <v>#N/A</v>
      </c>
    </row>
    <row r="410" spans="2:20" x14ac:dyDescent="0.25">
      <c r="B410" s="74" t="e">
        <f t="shared" ca="1" si="84"/>
        <v>#N/A</v>
      </c>
      <c r="C410" s="78" t="e">
        <f>Кабельный_журнал!P376</f>
        <v>#N/A</v>
      </c>
      <c r="D410" s="74" t="e">
        <f t="shared" ca="1" si="85"/>
        <v>#N/A</v>
      </c>
      <c r="E410" s="80" t="s">
        <v>280</v>
      </c>
      <c r="F410" s="74" t="e">
        <f t="shared" ca="1" si="81"/>
        <v>#N/A</v>
      </c>
      <c r="G410" s="74" t="e">
        <f t="shared" si="82"/>
        <v>#N/A</v>
      </c>
      <c r="H410" s="80" t="s">
        <v>273</v>
      </c>
      <c r="I410" s="74" t="e">
        <f t="shared" si="83"/>
        <v>#N/A</v>
      </c>
      <c r="J410" s="74" t="e">
        <f t="shared" si="86"/>
        <v>#N/A</v>
      </c>
      <c r="K410" s="80" t="s">
        <v>281</v>
      </c>
      <c r="L410" s="74">
        <f t="shared" si="87"/>
        <v>1.7500000000000002E-2</v>
      </c>
      <c r="M410" s="74" t="e">
        <f t="shared" ca="1" si="88"/>
        <v>#N/A</v>
      </c>
      <c r="N410" s="74" t="e">
        <f ca="1">VLOOKUP(B410,$C$7:$T408,13,FALSE)</f>
        <v>#N/A</v>
      </c>
      <c r="O410" s="74" t="e">
        <f t="shared" ca="1" si="89"/>
        <v>#N/A</v>
      </c>
      <c r="P410" s="74" t="e">
        <f t="shared" ca="1" si="90"/>
        <v>#N/A</v>
      </c>
      <c r="Q410" s="74" t="e">
        <f t="shared" ca="1" si="91"/>
        <v>#N/A</v>
      </c>
      <c r="R410" s="74">
        <f t="shared" si="92"/>
        <v>6000</v>
      </c>
      <c r="S410" s="74" t="e">
        <f t="shared" ca="1" si="93"/>
        <v>#N/A</v>
      </c>
      <c r="T410" s="74" t="e">
        <f t="shared" si="94"/>
        <v>#N/A</v>
      </c>
    </row>
    <row r="411" spans="2:20" x14ac:dyDescent="0.25">
      <c r="B411" s="74" t="e">
        <f t="shared" ca="1" si="84"/>
        <v>#N/A</v>
      </c>
      <c r="C411" s="78" t="e">
        <f>Кабельный_журнал!P377</f>
        <v>#N/A</v>
      </c>
      <c r="D411" s="74" t="e">
        <f t="shared" ca="1" si="85"/>
        <v>#N/A</v>
      </c>
      <c r="E411" s="80" t="s">
        <v>280</v>
      </c>
      <c r="F411" s="74" t="e">
        <f t="shared" ca="1" si="81"/>
        <v>#N/A</v>
      </c>
      <c r="G411" s="74" t="e">
        <f t="shared" si="82"/>
        <v>#N/A</v>
      </c>
      <c r="H411" s="80" t="s">
        <v>273</v>
      </c>
      <c r="I411" s="74" t="e">
        <f t="shared" si="83"/>
        <v>#N/A</v>
      </c>
      <c r="J411" s="74" t="e">
        <f t="shared" si="86"/>
        <v>#N/A</v>
      </c>
      <c r="K411" s="80" t="s">
        <v>281</v>
      </c>
      <c r="L411" s="74">
        <f t="shared" si="87"/>
        <v>1.7500000000000002E-2</v>
      </c>
      <c r="M411" s="74" t="e">
        <f t="shared" ca="1" si="88"/>
        <v>#N/A</v>
      </c>
      <c r="N411" s="74" t="e">
        <f ca="1">VLOOKUP(B411,$C$7:$T409,13,FALSE)</f>
        <v>#N/A</v>
      </c>
      <c r="O411" s="74" t="e">
        <f t="shared" ca="1" si="89"/>
        <v>#N/A</v>
      </c>
      <c r="P411" s="74" t="e">
        <f t="shared" ca="1" si="90"/>
        <v>#N/A</v>
      </c>
      <c r="Q411" s="74" t="e">
        <f t="shared" ca="1" si="91"/>
        <v>#N/A</v>
      </c>
      <c r="R411" s="74">
        <f t="shared" si="92"/>
        <v>6000</v>
      </c>
      <c r="S411" s="74" t="e">
        <f t="shared" ca="1" si="93"/>
        <v>#N/A</v>
      </c>
      <c r="T411" s="74" t="e">
        <f t="shared" si="94"/>
        <v>#N/A</v>
      </c>
    </row>
    <row r="412" spans="2:20" x14ac:dyDescent="0.25">
      <c r="B412" s="74" t="e">
        <f t="shared" ca="1" si="84"/>
        <v>#N/A</v>
      </c>
      <c r="C412" s="78" t="e">
        <f>Кабельный_журнал!P378</f>
        <v>#N/A</v>
      </c>
      <c r="D412" s="74" t="e">
        <f t="shared" ca="1" si="85"/>
        <v>#N/A</v>
      </c>
      <c r="E412" s="80" t="s">
        <v>280</v>
      </c>
      <c r="F412" s="74" t="e">
        <f t="shared" ca="1" si="81"/>
        <v>#N/A</v>
      </c>
      <c r="G412" s="74" t="e">
        <f t="shared" si="82"/>
        <v>#N/A</v>
      </c>
      <c r="H412" s="80" t="s">
        <v>273</v>
      </c>
      <c r="I412" s="74" t="e">
        <f t="shared" si="83"/>
        <v>#N/A</v>
      </c>
      <c r="J412" s="74" t="e">
        <f t="shared" si="86"/>
        <v>#N/A</v>
      </c>
      <c r="K412" s="80" t="s">
        <v>281</v>
      </c>
      <c r="L412" s="74">
        <f t="shared" si="87"/>
        <v>1.7500000000000002E-2</v>
      </c>
      <c r="M412" s="74" t="e">
        <f t="shared" ca="1" si="88"/>
        <v>#N/A</v>
      </c>
      <c r="N412" s="74" t="e">
        <f ca="1">VLOOKUP(B412,$C$7:$T410,13,FALSE)</f>
        <v>#N/A</v>
      </c>
      <c r="O412" s="74" t="e">
        <f t="shared" ca="1" si="89"/>
        <v>#N/A</v>
      </c>
      <c r="P412" s="74" t="e">
        <f t="shared" ca="1" si="90"/>
        <v>#N/A</v>
      </c>
      <c r="Q412" s="74" t="e">
        <f t="shared" ca="1" si="91"/>
        <v>#N/A</v>
      </c>
      <c r="R412" s="74">
        <f t="shared" si="92"/>
        <v>6000</v>
      </c>
      <c r="S412" s="74" t="e">
        <f t="shared" ca="1" si="93"/>
        <v>#N/A</v>
      </c>
      <c r="T412" s="74" t="e">
        <f t="shared" si="94"/>
        <v>#N/A</v>
      </c>
    </row>
    <row r="413" spans="2:20" x14ac:dyDescent="0.25">
      <c r="B413" s="74" t="e">
        <f t="shared" ca="1" si="84"/>
        <v>#N/A</v>
      </c>
      <c r="C413" s="78" t="e">
        <f>Кабельный_журнал!P379</f>
        <v>#N/A</v>
      </c>
      <c r="D413" s="74" t="e">
        <f t="shared" ca="1" si="85"/>
        <v>#N/A</v>
      </c>
      <c r="E413" s="80" t="s">
        <v>280</v>
      </c>
      <c r="F413" s="74" t="e">
        <f t="shared" ca="1" si="81"/>
        <v>#N/A</v>
      </c>
      <c r="G413" s="74" t="e">
        <f t="shared" si="82"/>
        <v>#N/A</v>
      </c>
      <c r="H413" s="80" t="s">
        <v>273</v>
      </c>
      <c r="I413" s="74" t="e">
        <f t="shared" si="83"/>
        <v>#N/A</v>
      </c>
      <c r="J413" s="74" t="e">
        <f t="shared" si="86"/>
        <v>#N/A</v>
      </c>
      <c r="K413" s="80" t="s">
        <v>281</v>
      </c>
      <c r="L413" s="74">
        <f t="shared" si="87"/>
        <v>1.7500000000000002E-2</v>
      </c>
      <c r="M413" s="74" t="e">
        <f t="shared" ca="1" si="88"/>
        <v>#N/A</v>
      </c>
      <c r="N413" s="74" t="e">
        <f ca="1">VLOOKUP(B413,$C$7:$T411,13,FALSE)</f>
        <v>#N/A</v>
      </c>
      <c r="O413" s="74" t="e">
        <f t="shared" ca="1" si="89"/>
        <v>#N/A</v>
      </c>
      <c r="P413" s="74" t="e">
        <f t="shared" ca="1" si="90"/>
        <v>#N/A</v>
      </c>
      <c r="Q413" s="74" t="e">
        <f t="shared" ca="1" si="91"/>
        <v>#N/A</v>
      </c>
      <c r="R413" s="74">
        <f t="shared" si="92"/>
        <v>6000</v>
      </c>
      <c r="S413" s="74" t="e">
        <f t="shared" ca="1" si="93"/>
        <v>#N/A</v>
      </c>
      <c r="T413" s="74" t="e">
        <f t="shared" si="94"/>
        <v>#N/A</v>
      </c>
    </row>
    <row r="414" spans="2:20" x14ac:dyDescent="0.25">
      <c r="B414" s="74" t="e">
        <f t="shared" ca="1" si="84"/>
        <v>#N/A</v>
      </c>
      <c r="C414" s="78" t="e">
        <f>Кабельный_журнал!P380</f>
        <v>#N/A</v>
      </c>
      <c r="D414" s="74" t="e">
        <f t="shared" ca="1" si="85"/>
        <v>#N/A</v>
      </c>
      <c r="E414" s="80" t="s">
        <v>280</v>
      </c>
      <c r="F414" s="74" t="e">
        <f t="shared" ca="1" si="81"/>
        <v>#N/A</v>
      </c>
      <c r="G414" s="74" t="e">
        <f t="shared" si="82"/>
        <v>#N/A</v>
      </c>
      <c r="H414" s="80" t="s">
        <v>273</v>
      </c>
      <c r="I414" s="74" t="e">
        <f t="shared" si="83"/>
        <v>#N/A</v>
      </c>
      <c r="J414" s="74" t="e">
        <f t="shared" si="86"/>
        <v>#N/A</v>
      </c>
      <c r="K414" s="80" t="s">
        <v>281</v>
      </c>
      <c r="L414" s="74">
        <f t="shared" si="87"/>
        <v>1.7500000000000002E-2</v>
      </c>
      <c r="M414" s="74" t="e">
        <f t="shared" ca="1" si="88"/>
        <v>#N/A</v>
      </c>
      <c r="N414" s="74" t="e">
        <f ca="1">VLOOKUP(B414,$C$7:$T412,13,FALSE)</f>
        <v>#N/A</v>
      </c>
      <c r="O414" s="74" t="e">
        <f t="shared" ca="1" si="89"/>
        <v>#N/A</v>
      </c>
      <c r="P414" s="74" t="e">
        <f t="shared" ca="1" si="90"/>
        <v>#N/A</v>
      </c>
      <c r="Q414" s="74" t="e">
        <f t="shared" ca="1" si="91"/>
        <v>#N/A</v>
      </c>
      <c r="R414" s="74">
        <f t="shared" si="92"/>
        <v>6000</v>
      </c>
      <c r="S414" s="74" t="e">
        <f t="shared" ca="1" si="93"/>
        <v>#N/A</v>
      </c>
      <c r="T414" s="74" t="e">
        <f t="shared" si="94"/>
        <v>#N/A</v>
      </c>
    </row>
    <row r="415" spans="2:20" x14ac:dyDescent="0.25">
      <c r="B415" s="74" t="e">
        <f t="shared" ca="1" si="84"/>
        <v>#N/A</v>
      </c>
      <c r="C415" s="78" t="e">
        <f>Кабельный_журнал!P381</f>
        <v>#N/A</v>
      </c>
      <c r="D415" s="74" t="e">
        <f t="shared" ca="1" si="85"/>
        <v>#N/A</v>
      </c>
      <c r="E415" s="80" t="s">
        <v>280</v>
      </c>
      <c r="F415" s="74" t="e">
        <f t="shared" ca="1" si="81"/>
        <v>#N/A</v>
      </c>
      <c r="G415" s="74" t="e">
        <f t="shared" si="82"/>
        <v>#N/A</v>
      </c>
      <c r="H415" s="80" t="s">
        <v>273</v>
      </c>
      <c r="I415" s="74" t="e">
        <f t="shared" si="83"/>
        <v>#N/A</v>
      </c>
      <c r="J415" s="74" t="e">
        <f t="shared" si="86"/>
        <v>#N/A</v>
      </c>
      <c r="K415" s="80" t="s">
        <v>281</v>
      </c>
      <c r="L415" s="74">
        <f t="shared" si="87"/>
        <v>1.7500000000000002E-2</v>
      </c>
      <c r="M415" s="74" t="e">
        <f t="shared" ca="1" si="88"/>
        <v>#N/A</v>
      </c>
      <c r="N415" s="74" t="e">
        <f ca="1">VLOOKUP(B415,$C$7:$T413,13,FALSE)</f>
        <v>#N/A</v>
      </c>
      <c r="O415" s="74" t="e">
        <f t="shared" ca="1" si="89"/>
        <v>#N/A</v>
      </c>
      <c r="P415" s="74" t="e">
        <f t="shared" ca="1" si="90"/>
        <v>#N/A</v>
      </c>
      <c r="Q415" s="74" t="e">
        <f t="shared" ca="1" si="91"/>
        <v>#N/A</v>
      </c>
      <c r="R415" s="74">
        <f t="shared" si="92"/>
        <v>6000</v>
      </c>
      <c r="S415" s="74" t="e">
        <f t="shared" ca="1" si="93"/>
        <v>#N/A</v>
      </c>
      <c r="T415" s="74" t="e">
        <f t="shared" si="94"/>
        <v>#N/A</v>
      </c>
    </row>
    <row r="416" spans="2:20" x14ac:dyDescent="0.25">
      <c r="B416" s="74" t="e">
        <f t="shared" ca="1" si="84"/>
        <v>#N/A</v>
      </c>
      <c r="C416" s="78" t="e">
        <f>Кабельный_журнал!P382</f>
        <v>#N/A</v>
      </c>
      <c r="D416" s="74" t="e">
        <f t="shared" ca="1" si="85"/>
        <v>#N/A</v>
      </c>
      <c r="E416" s="80" t="s">
        <v>280</v>
      </c>
      <c r="F416" s="74" t="e">
        <f t="shared" ca="1" si="81"/>
        <v>#N/A</v>
      </c>
      <c r="G416" s="74" t="e">
        <f t="shared" si="82"/>
        <v>#N/A</v>
      </c>
      <c r="H416" s="80" t="s">
        <v>273</v>
      </c>
      <c r="I416" s="74" t="e">
        <f t="shared" si="83"/>
        <v>#N/A</v>
      </c>
      <c r="J416" s="74" t="e">
        <f t="shared" si="86"/>
        <v>#N/A</v>
      </c>
      <c r="K416" s="80" t="s">
        <v>281</v>
      </c>
      <c r="L416" s="74">
        <f t="shared" si="87"/>
        <v>1.7500000000000002E-2</v>
      </c>
      <c r="M416" s="74" t="e">
        <f t="shared" ca="1" si="88"/>
        <v>#N/A</v>
      </c>
      <c r="N416" s="74" t="e">
        <f ca="1">VLOOKUP(B416,$C$7:$T414,13,FALSE)</f>
        <v>#N/A</v>
      </c>
      <c r="O416" s="74" t="e">
        <f t="shared" ca="1" si="89"/>
        <v>#N/A</v>
      </c>
      <c r="P416" s="74" t="e">
        <f t="shared" ca="1" si="90"/>
        <v>#N/A</v>
      </c>
      <c r="Q416" s="74" t="e">
        <f t="shared" ca="1" si="91"/>
        <v>#N/A</v>
      </c>
      <c r="R416" s="74">
        <f t="shared" si="92"/>
        <v>6000</v>
      </c>
      <c r="S416" s="74" t="e">
        <f t="shared" ca="1" si="93"/>
        <v>#N/A</v>
      </c>
      <c r="T416" s="74" t="e">
        <f t="shared" si="94"/>
        <v>#N/A</v>
      </c>
    </row>
    <row r="417" spans="2:20" x14ac:dyDescent="0.25">
      <c r="B417" s="74" t="e">
        <f t="shared" ca="1" si="84"/>
        <v>#N/A</v>
      </c>
      <c r="C417" s="78" t="e">
        <f>Кабельный_журнал!P383</f>
        <v>#N/A</v>
      </c>
      <c r="D417" s="74" t="e">
        <f t="shared" ca="1" si="85"/>
        <v>#N/A</v>
      </c>
      <c r="E417" s="80" t="s">
        <v>280</v>
      </c>
      <c r="F417" s="74" t="e">
        <f t="shared" ca="1" si="81"/>
        <v>#N/A</v>
      </c>
      <c r="G417" s="74" t="e">
        <f t="shared" si="82"/>
        <v>#N/A</v>
      </c>
      <c r="H417" s="80" t="s">
        <v>273</v>
      </c>
      <c r="I417" s="74" t="e">
        <f t="shared" si="83"/>
        <v>#N/A</v>
      </c>
      <c r="J417" s="74" t="e">
        <f t="shared" si="86"/>
        <v>#N/A</v>
      </c>
      <c r="K417" s="80" t="s">
        <v>281</v>
      </c>
      <c r="L417" s="74">
        <f t="shared" si="87"/>
        <v>1.7500000000000002E-2</v>
      </c>
      <c r="M417" s="74" t="e">
        <f t="shared" ca="1" si="88"/>
        <v>#N/A</v>
      </c>
      <c r="N417" s="74" t="e">
        <f ca="1">VLOOKUP(B417,$C$7:$T415,13,FALSE)</f>
        <v>#N/A</v>
      </c>
      <c r="O417" s="74" t="e">
        <f t="shared" ca="1" si="89"/>
        <v>#N/A</v>
      </c>
      <c r="P417" s="74" t="e">
        <f t="shared" ca="1" si="90"/>
        <v>#N/A</v>
      </c>
      <c r="Q417" s="74" t="e">
        <f t="shared" ca="1" si="91"/>
        <v>#N/A</v>
      </c>
      <c r="R417" s="74">
        <f t="shared" si="92"/>
        <v>6000</v>
      </c>
      <c r="S417" s="74" t="e">
        <f t="shared" ca="1" si="93"/>
        <v>#N/A</v>
      </c>
      <c r="T417" s="74" t="e">
        <f t="shared" si="94"/>
        <v>#N/A</v>
      </c>
    </row>
    <row r="418" spans="2:20" x14ac:dyDescent="0.25">
      <c r="B418" s="74" t="e">
        <f t="shared" ca="1" si="84"/>
        <v>#N/A</v>
      </c>
      <c r="C418" s="78" t="e">
        <f>Кабельный_журнал!P384</f>
        <v>#N/A</v>
      </c>
      <c r="D418" s="74" t="e">
        <f t="shared" ca="1" si="85"/>
        <v>#N/A</v>
      </c>
      <c r="E418" s="80" t="s">
        <v>280</v>
      </c>
      <c r="F418" s="74" t="e">
        <f t="shared" ca="1" si="81"/>
        <v>#N/A</v>
      </c>
      <c r="G418" s="74" t="e">
        <f t="shared" si="82"/>
        <v>#N/A</v>
      </c>
      <c r="H418" s="80" t="s">
        <v>273</v>
      </c>
      <c r="I418" s="74" t="e">
        <f t="shared" si="83"/>
        <v>#N/A</v>
      </c>
      <c r="J418" s="74" t="e">
        <f t="shared" si="86"/>
        <v>#N/A</v>
      </c>
      <c r="K418" s="80" t="s">
        <v>281</v>
      </c>
      <c r="L418" s="74">
        <f t="shared" si="87"/>
        <v>1.7500000000000002E-2</v>
      </c>
      <c r="M418" s="74" t="e">
        <f t="shared" ca="1" si="88"/>
        <v>#N/A</v>
      </c>
      <c r="N418" s="74" t="e">
        <f ca="1">VLOOKUP(B418,$C$7:$T416,13,FALSE)</f>
        <v>#N/A</v>
      </c>
      <c r="O418" s="74" t="e">
        <f t="shared" ca="1" si="89"/>
        <v>#N/A</v>
      </c>
      <c r="P418" s="74" t="e">
        <f t="shared" ca="1" si="90"/>
        <v>#N/A</v>
      </c>
      <c r="Q418" s="74" t="e">
        <f t="shared" ca="1" si="91"/>
        <v>#N/A</v>
      </c>
      <c r="R418" s="74">
        <f t="shared" si="92"/>
        <v>6000</v>
      </c>
      <c r="S418" s="74" t="e">
        <f t="shared" ca="1" si="93"/>
        <v>#N/A</v>
      </c>
      <c r="T418" s="74" t="e">
        <f t="shared" si="94"/>
        <v>#N/A</v>
      </c>
    </row>
    <row r="419" spans="2:20" x14ac:dyDescent="0.25">
      <c r="B419" s="74" t="e">
        <f t="shared" ca="1" si="84"/>
        <v>#N/A</v>
      </c>
      <c r="C419" s="78" t="e">
        <f>Кабельный_журнал!P385</f>
        <v>#N/A</v>
      </c>
      <c r="D419" s="74" t="e">
        <f t="shared" ca="1" si="85"/>
        <v>#N/A</v>
      </c>
      <c r="E419" s="80" t="s">
        <v>280</v>
      </c>
      <c r="F419" s="74" t="e">
        <f t="shared" ca="1" si="81"/>
        <v>#N/A</v>
      </c>
      <c r="G419" s="74" t="e">
        <f t="shared" si="82"/>
        <v>#N/A</v>
      </c>
      <c r="H419" s="80" t="s">
        <v>273</v>
      </c>
      <c r="I419" s="74" t="e">
        <f t="shared" si="83"/>
        <v>#N/A</v>
      </c>
      <c r="J419" s="74" t="e">
        <f t="shared" si="86"/>
        <v>#N/A</v>
      </c>
      <c r="K419" s="80" t="s">
        <v>281</v>
      </c>
      <c r="L419" s="74">
        <f t="shared" si="87"/>
        <v>1.7500000000000002E-2</v>
      </c>
      <c r="M419" s="74" t="e">
        <f t="shared" ca="1" si="88"/>
        <v>#N/A</v>
      </c>
      <c r="N419" s="74" t="e">
        <f ca="1">VLOOKUP(B419,$C$7:$T417,13,FALSE)</f>
        <v>#N/A</v>
      </c>
      <c r="O419" s="74" t="e">
        <f t="shared" ca="1" si="89"/>
        <v>#N/A</v>
      </c>
      <c r="P419" s="74" t="e">
        <f t="shared" ca="1" si="90"/>
        <v>#N/A</v>
      </c>
      <c r="Q419" s="74" t="e">
        <f t="shared" ca="1" si="91"/>
        <v>#N/A</v>
      </c>
      <c r="R419" s="74">
        <f t="shared" si="92"/>
        <v>6000</v>
      </c>
      <c r="S419" s="74" t="e">
        <f t="shared" ca="1" si="93"/>
        <v>#N/A</v>
      </c>
      <c r="T419" s="74" t="e">
        <f t="shared" si="94"/>
        <v>#N/A</v>
      </c>
    </row>
    <row r="420" spans="2:20" x14ac:dyDescent="0.25">
      <c r="B420" s="74" t="e">
        <f t="shared" ca="1" si="84"/>
        <v>#N/A</v>
      </c>
      <c r="C420" s="78" t="e">
        <f>Кабельный_журнал!P386</f>
        <v>#N/A</v>
      </c>
      <c r="D420" s="74" t="e">
        <f t="shared" ca="1" si="85"/>
        <v>#N/A</v>
      </c>
      <c r="E420" s="80" t="s">
        <v>280</v>
      </c>
      <c r="F420" s="74" t="e">
        <f t="shared" ca="1" si="81"/>
        <v>#N/A</v>
      </c>
      <c r="G420" s="74" t="e">
        <f t="shared" si="82"/>
        <v>#N/A</v>
      </c>
      <c r="H420" s="80" t="s">
        <v>273</v>
      </c>
      <c r="I420" s="74" t="e">
        <f t="shared" si="83"/>
        <v>#N/A</v>
      </c>
      <c r="J420" s="74" t="e">
        <f t="shared" si="86"/>
        <v>#N/A</v>
      </c>
      <c r="K420" s="80" t="s">
        <v>281</v>
      </c>
      <c r="L420" s="74">
        <f t="shared" si="87"/>
        <v>1.7500000000000002E-2</v>
      </c>
      <c r="M420" s="74" t="e">
        <f t="shared" ca="1" si="88"/>
        <v>#N/A</v>
      </c>
      <c r="N420" s="74" t="e">
        <f ca="1">VLOOKUP(B420,$C$7:$T418,13,FALSE)</f>
        <v>#N/A</v>
      </c>
      <c r="O420" s="74" t="e">
        <f t="shared" ca="1" si="89"/>
        <v>#N/A</v>
      </c>
      <c r="P420" s="74" t="e">
        <f t="shared" ca="1" si="90"/>
        <v>#N/A</v>
      </c>
      <c r="Q420" s="74" t="e">
        <f t="shared" ca="1" si="91"/>
        <v>#N/A</v>
      </c>
      <c r="R420" s="74">
        <f t="shared" si="92"/>
        <v>6000</v>
      </c>
      <c r="S420" s="74" t="e">
        <f t="shared" ca="1" si="93"/>
        <v>#N/A</v>
      </c>
      <c r="T420" s="74" t="e">
        <f t="shared" si="94"/>
        <v>#N/A</v>
      </c>
    </row>
    <row r="421" spans="2:20" x14ac:dyDescent="0.25">
      <c r="B421" s="74" t="e">
        <f t="shared" ca="1" si="84"/>
        <v>#N/A</v>
      </c>
      <c r="C421" s="78" t="e">
        <f>Кабельный_журнал!P387</f>
        <v>#N/A</v>
      </c>
      <c r="D421" s="74" t="e">
        <f t="shared" ca="1" si="85"/>
        <v>#N/A</v>
      </c>
      <c r="E421" s="80" t="s">
        <v>280</v>
      </c>
      <c r="F421" s="74" t="e">
        <f t="shared" ca="1" si="81"/>
        <v>#N/A</v>
      </c>
      <c r="G421" s="74" t="e">
        <f t="shared" si="82"/>
        <v>#N/A</v>
      </c>
      <c r="H421" s="80" t="s">
        <v>273</v>
      </c>
      <c r="I421" s="74" t="e">
        <f t="shared" si="83"/>
        <v>#N/A</v>
      </c>
      <c r="J421" s="74" t="e">
        <f t="shared" si="86"/>
        <v>#N/A</v>
      </c>
      <c r="K421" s="80" t="s">
        <v>281</v>
      </c>
      <c r="L421" s="74">
        <f t="shared" si="87"/>
        <v>1.7500000000000002E-2</v>
      </c>
      <c r="M421" s="74" t="e">
        <f t="shared" ca="1" si="88"/>
        <v>#N/A</v>
      </c>
      <c r="N421" s="74" t="e">
        <f ca="1">VLOOKUP(B421,$C$7:$T419,13,FALSE)</f>
        <v>#N/A</v>
      </c>
      <c r="O421" s="74" t="e">
        <f t="shared" ca="1" si="89"/>
        <v>#N/A</v>
      </c>
      <c r="P421" s="74" t="e">
        <f t="shared" ca="1" si="90"/>
        <v>#N/A</v>
      </c>
      <c r="Q421" s="74" t="e">
        <f t="shared" ca="1" si="91"/>
        <v>#N/A</v>
      </c>
      <c r="R421" s="74">
        <f t="shared" si="92"/>
        <v>6000</v>
      </c>
      <c r="S421" s="74" t="e">
        <f t="shared" ca="1" si="93"/>
        <v>#N/A</v>
      </c>
      <c r="T421" s="74" t="e">
        <f t="shared" si="94"/>
        <v>#N/A</v>
      </c>
    </row>
    <row r="422" spans="2:20" x14ac:dyDescent="0.25">
      <c r="B422" s="74" t="e">
        <f t="shared" ca="1" si="84"/>
        <v>#N/A</v>
      </c>
      <c r="C422" s="78" t="e">
        <f>Кабельный_журнал!P388</f>
        <v>#N/A</v>
      </c>
      <c r="D422" s="74" t="e">
        <f t="shared" ca="1" si="85"/>
        <v>#N/A</v>
      </c>
      <c r="E422" s="80" t="s">
        <v>280</v>
      </c>
      <c r="F422" s="74" t="e">
        <f t="shared" ca="1" si="81"/>
        <v>#N/A</v>
      </c>
      <c r="G422" s="74" t="e">
        <f t="shared" si="82"/>
        <v>#N/A</v>
      </c>
      <c r="H422" s="80" t="s">
        <v>273</v>
      </c>
      <c r="I422" s="74" t="e">
        <f t="shared" si="83"/>
        <v>#N/A</v>
      </c>
      <c r="J422" s="74" t="e">
        <f t="shared" si="86"/>
        <v>#N/A</v>
      </c>
      <c r="K422" s="80" t="s">
        <v>281</v>
      </c>
      <c r="L422" s="74">
        <f t="shared" si="87"/>
        <v>1.7500000000000002E-2</v>
      </c>
      <c r="M422" s="74" t="e">
        <f t="shared" ca="1" si="88"/>
        <v>#N/A</v>
      </c>
      <c r="N422" s="74" t="e">
        <f ca="1">VLOOKUP(B422,$C$7:$T420,13,FALSE)</f>
        <v>#N/A</v>
      </c>
      <c r="O422" s="74" t="e">
        <f t="shared" ca="1" si="89"/>
        <v>#N/A</v>
      </c>
      <c r="P422" s="74" t="e">
        <f t="shared" ca="1" si="90"/>
        <v>#N/A</v>
      </c>
      <c r="Q422" s="74" t="e">
        <f t="shared" ca="1" si="91"/>
        <v>#N/A</v>
      </c>
      <c r="R422" s="74">
        <f t="shared" si="92"/>
        <v>6000</v>
      </c>
      <c r="S422" s="74" t="e">
        <f t="shared" ca="1" si="93"/>
        <v>#N/A</v>
      </c>
      <c r="T422" s="74" t="e">
        <f t="shared" si="94"/>
        <v>#N/A</v>
      </c>
    </row>
    <row r="423" spans="2:20" x14ac:dyDescent="0.25">
      <c r="B423" s="74" t="e">
        <f t="shared" ca="1" si="84"/>
        <v>#N/A</v>
      </c>
      <c r="C423" s="78" t="e">
        <f>Кабельный_журнал!P389</f>
        <v>#N/A</v>
      </c>
      <c r="D423" s="74" t="e">
        <f t="shared" ca="1" si="85"/>
        <v>#N/A</v>
      </c>
      <c r="E423" s="80" t="s">
        <v>280</v>
      </c>
      <c r="F423" s="74" t="e">
        <f t="shared" ref="F423:F486" ca="1" si="95">VLOOKUP(C423,Кабельный_журнал,8,FALSE)</f>
        <v>#N/A</v>
      </c>
      <c r="G423" s="74" t="e">
        <f t="shared" ref="G423:G486" si="96">VLOOKUP(C423,Исходные_данные,21,FALSE)</f>
        <v>#N/A</v>
      </c>
      <c r="H423" s="80" t="s">
        <v>273</v>
      </c>
      <c r="I423" s="74" t="e">
        <f t="shared" ref="I423:I486" si="97">VLOOKUP(C423,Исходные_данные,22,FALSE)</f>
        <v>#N/A</v>
      </c>
      <c r="J423" s="74" t="e">
        <f t="shared" si="86"/>
        <v>#N/A</v>
      </c>
      <c r="K423" s="80" t="s">
        <v>281</v>
      </c>
      <c r="L423" s="74">
        <f t="shared" si="87"/>
        <v>1.7500000000000002E-2</v>
      </c>
      <c r="M423" s="74" t="e">
        <f t="shared" ca="1" si="88"/>
        <v>#N/A</v>
      </c>
      <c r="N423" s="74" t="e">
        <f ca="1">VLOOKUP(B423,$C$7:$T421,13,FALSE)</f>
        <v>#N/A</v>
      </c>
      <c r="O423" s="74" t="e">
        <f t="shared" ca="1" si="89"/>
        <v>#N/A</v>
      </c>
      <c r="P423" s="74" t="e">
        <f t="shared" ca="1" si="90"/>
        <v>#N/A</v>
      </c>
      <c r="Q423" s="74" t="e">
        <f t="shared" ca="1" si="91"/>
        <v>#N/A</v>
      </c>
      <c r="R423" s="74">
        <f t="shared" si="92"/>
        <v>6000</v>
      </c>
      <c r="S423" s="74" t="e">
        <f t="shared" ca="1" si="93"/>
        <v>#N/A</v>
      </c>
      <c r="T423" s="74" t="e">
        <f t="shared" si="94"/>
        <v>#N/A</v>
      </c>
    </row>
    <row r="424" spans="2:20" x14ac:dyDescent="0.25">
      <c r="B424" s="74" t="e">
        <f t="shared" ref="B424:B487" ca="1" si="98">VLOOKUP(C424,Кабельный_журнал,2,FALSE)</f>
        <v>#N/A</v>
      </c>
      <c r="C424" s="78" t="e">
        <f>Кабельный_журнал!P390</f>
        <v>#N/A</v>
      </c>
      <c r="D424" s="74" t="e">
        <f t="shared" ref="D424:D487" ca="1" si="99">B424&amp;"-"&amp;C424</f>
        <v>#N/A</v>
      </c>
      <c r="E424" s="80" t="s">
        <v>280</v>
      </c>
      <c r="F424" s="74" t="e">
        <f t="shared" ca="1" si="95"/>
        <v>#N/A</v>
      </c>
      <c r="G424" s="74" t="e">
        <f t="shared" si="96"/>
        <v>#N/A</v>
      </c>
      <c r="H424" s="80" t="s">
        <v>273</v>
      </c>
      <c r="I424" s="74" t="e">
        <f t="shared" si="97"/>
        <v>#N/A</v>
      </c>
      <c r="J424" s="74" t="e">
        <f t="shared" ref="J424:J487" si="100">I424</f>
        <v>#N/A</v>
      </c>
      <c r="K424" s="80" t="s">
        <v>281</v>
      </c>
      <c r="L424" s="74">
        <f t="shared" ref="L424:L487" si="101">VLOOKUP(K424,$K$2:$L$3,2,FALSE)</f>
        <v>1.7500000000000002E-2</v>
      </c>
      <c r="M424" s="74" t="e">
        <f t="shared" ref="M424:M487" ca="1" si="102">L424*F424*(1/I424+1/J424)</f>
        <v>#N/A</v>
      </c>
      <c r="N424" s="74" t="e">
        <f ca="1">VLOOKUP(B424,$C$7:$T422,13,FALSE)</f>
        <v>#N/A</v>
      </c>
      <c r="O424" s="74" t="e">
        <f t="shared" ref="O424:O487" ca="1" si="103">L424+M424</f>
        <v>#N/A</v>
      </c>
      <c r="P424" s="74" t="e">
        <f t="shared" ref="P424:P487" ca="1" si="104">220/O424</f>
        <v>#N/A</v>
      </c>
      <c r="Q424" s="74" t="e">
        <f t="shared" ref="Q424:Q487" ca="1" si="105">O424/G424</f>
        <v>#N/A</v>
      </c>
      <c r="R424" s="74">
        <f t="shared" ref="R424:R487" si="106">VLOOKUP(H424,$W$2:$Y$12,3,FALSE)</f>
        <v>6000</v>
      </c>
      <c r="S424" s="74" t="e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  <v>#N/A</v>
      </c>
      <c r="T424" s="74" t="e">
        <f t="shared" ref="T424:T487" si="108">G424*VLOOKUP(H424,$W$2:$Y$12,2,FALSE)</f>
        <v>#N/A</v>
      </c>
    </row>
    <row r="425" spans="2:20" x14ac:dyDescent="0.25">
      <c r="B425" s="74" t="e">
        <f t="shared" ca="1" si="98"/>
        <v>#N/A</v>
      </c>
      <c r="C425" s="78" t="e">
        <f>Кабельный_журнал!P391</f>
        <v>#N/A</v>
      </c>
      <c r="D425" s="74" t="e">
        <f t="shared" ca="1" si="99"/>
        <v>#N/A</v>
      </c>
      <c r="E425" s="80" t="s">
        <v>280</v>
      </c>
      <c r="F425" s="74" t="e">
        <f t="shared" ca="1" si="95"/>
        <v>#N/A</v>
      </c>
      <c r="G425" s="74" t="e">
        <f t="shared" si="96"/>
        <v>#N/A</v>
      </c>
      <c r="H425" s="80" t="s">
        <v>273</v>
      </c>
      <c r="I425" s="74" t="e">
        <f t="shared" si="97"/>
        <v>#N/A</v>
      </c>
      <c r="J425" s="74" t="e">
        <f t="shared" si="100"/>
        <v>#N/A</v>
      </c>
      <c r="K425" s="80" t="s">
        <v>281</v>
      </c>
      <c r="L425" s="74">
        <f t="shared" si="101"/>
        <v>1.7500000000000002E-2</v>
      </c>
      <c r="M425" s="74" t="e">
        <f t="shared" ca="1" si="102"/>
        <v>#N/A</v>
      </c>
      <c r="N425" s="74" t="e">
        <f ca="1">VLOOKUP(B425,$C$7:$T423,13,FALSE)</f>
        <v>#N/A</v>
      </c>
      <c r="O425" s="74" t="e">
        <f t="shared" ca="1" si="103"/>
        <v>#N/A</v>
      </c>
      <c r="P425" s="74" t="e">
        <f t="shared" ca="1" si="104"/>
        <v>#N/A</v>
      </c>
      <c r="Q425" s="74" t="e">
        <f t="shared" ca="1" si="105"/>
        <v>#N/A</v>
      </c>
      <c r="R425" s="74">
        <f t="shared" si="106"/>
        <v>6000</v>
      </c>
      <c r="S425" s="74" t="e">
        <f t="shared" ca="1" si="107"/>
        <v>#N/A</v>
      </c>
      <c r="T425" s="74" t="e">
        <f t="shared" si="108"/>
        <v>#N/A</v>
      </c>
    </row>
    <row r="426" spans="2:20" x14ac:dyDescent="0.25">
      <c r="B426" s="74" t="e">
        <f t="shared" ca="1" si="98"/>
        <v>#N/A</v>
      </c>
      <c r="C426" s="78" t="e">
        <f>Кабельный_журнал!P392</f>
        <v>#N/A</v>
      </c>
      <c r="D426" s="74" t="e">
        <f t="shared" ca="1" si="99"/>
        <v>#N/A</v>
      </c>
      <c r="E426" s="80" t="s">
        <v>280</v>
      </c>
      <c r="F426" s="74" t="e">
        <f t="shared" ca="1" si="95"/>
        <v>#N/A</v>
      </c>
      <c r="G426" s="74" t="e">
        <f t="shared" si="96"/>
        <v>#N/A</v>
      </c>
      <c r="H426" s="80" t="s">
        <v>273</v>
      </c>
      <c r="I426" s="74" t="e">
        <f t="shared" si="97"/>
        <v>#N/A</v>
      </c>
      <c r="J426" s="74" t="e">
        <f t="shared" si="100"/>
        <v>#N/A</v>
      </c>
      <c r="K426" s="80" t="s">
        <v>281</v>
      </c>
      <c r="L426" s="74">
        <f t="shared" si="101"/>
        <v>1.7500000000000002E-2</v>
      </c>
      <c r="M426" s="74" t="e">
        <f t="shared" ca="1" si="102"/>
        <v>#N/A</v>
      </c>
      <c r="N426" s="74" t="e">
        <f ca="1">VLOOKUP(B426,$C$7:$T424,13,FALSE)</f>
        <v>#N/A</v>
      </c>
      <c r="O426" s="74" t="e">
        <f t="shared" ca="1" si="103"/>
        <v>#N/A</v>
      </c>
      <c r="P426" s="74" t="e">
        <f t="shared" ca="1" si="104"/>
        <v>#N/A</v>
      </c>
      <c r="Q426" s="74" t="e">
        <f t="shared" ca="1" si="105"/>
        <v>#N/A</v>
      </c>
      <c r="R426" s="74">
        <f t="shared" si="106"/>
        <v>6000</v>
      </c>
      <c r="S426" s="74" t="e">
        <f t="shared" ca="1" si="107"/>
        <v>#N/A</v>
      </c>
      <c r="T426" s="74" t="e">
        <f t="shared" si="108"/>
        <v>#N/A</v>
      </c>
    </row>
    <row r="427" spans="2:20" x14ac:dyDescent="0.25">
      <c r="B427" s="74" t="e">
        <f t="shared" ca="1" si="98"/>
        <v>#N/A</v>
      </c>
      <c r="C427" s="78" t="e">
        <f>Кабельный_журнал!P393</f>
        <v>#N/A</v>
      </c>
      <c r="D427" s="74" t="e">
        <f t="shared" ca="1" si="99"/>
        <v>#N/A</v>
      </c>
      <c r="E427" s="80" t="s">
        <v>280</v>
      </c>
      <c r="F427" s="74" t="e">
        <f t="shared" ca="1" si="95"/>
        <v>#N/A</v>
      </c>
      <c r="G427" s="74" t="e">
        <f t="shared" si="96"/>
        <v>#N/A</v>
      </c>
      <c r="H427" s="80" t="s">
        <v>273</v>
      </c>
      <c r="I427" s="74" t="e">
        <f t="shared" si="97"/>
        <v>#N/A</v>
      </c>
      <c r="J427" s="74" t="e">
        <f t="shared" si="100"/>
        <v>#N/A</v>
      </c>
      <c r="K427" s="80" t="s">
        <v>281</v>
      </c>
      <c r="L427" s="74">
        <f t="shared" si="101"/>
        <v>1.7500000000000002E-2</v>
      </c>
      <c r="M427" s="74" t="e">
        <f t="shared" ca="1" si="102"/>
        <v>#N/A</v>
      </c>
      <c r="N427" s="74" t="e">
        <f ca="1">VLOOKUP(B427,$C$7:$T425,13,FALSE)</f>
        <v>#N/A</v>
      </c>
      <c r="O427" s="74" t="e">
        <f t="shared" ca="1" si="103"/>
        <v>#N/A</v>
      </c>
      <c r="P427" s="74" t="e">
        <f t="shared" ca="1" si="104"/>
        <v>#N/A</v>
      </c>
      <c r="Q427" s="74" t="e">
        <f t="shared" ca="1" si="105"/>
        <v>#N/A</v>
      </c>
      <c r="R427" s="74">
        <f t="shared" si="106"/>
        <v>6000</v>
      </c>
      <c r="S427" s="74" t="e">
        <f t="shared" ca="1" si="107"/>
        <v>#N/A</v>
      </c>
      <c r="T427" s="74" t="e">
        <f t="shared" si="108"/>
        <v>#N/A</v>
      </c>
    </row>
    <row r="428" spans="2:20" x14ac:dyDescent="0.25">
      <c r="B428" s="74" t="e">
        <f t="shared" ca="1" si="98"/>
        <v>#N/A</v>
      </c>
      <c r="C428" s="78" t="e">
        <f>Кабельный_журнал!P394</f>
        <v>#N/A</v>
      </c>
      <c r="D428" s="74" t="e">
        <f t="shared" ca="1" si="99"/>
        <v>#N/A</v>
      </c>
      <c r="E428" s="80" t="s">
        <v>280</v>
      </c>
      <c r="F428" s="74" t="e">
        <f t="shared" ca="1" si="95"/>
        <v>#N/A</v>
      </c>
      <c r="G428" s="74" t="e">
        <f t="shared" si="96"/>
        <v>#N/A</v>
      </c>
      <c r="H428" s="80" t="s">
        <v>273</v>
      </c>
      <c r="I428" s="74" t="e">
        <f t="shared" si="97"/>
        <v>#N/A</v>
      </c>
      <c r="J428" s="74" t="e">
        <f t="shared" si="100"/>
        <v>#N/A</v>
      </c>
      <c r="K428" s="80" t="s">
        <v>281</v>
      </c>
      <c r="L428" s="74">
        <f t="shared" si="101"/>
        <v>1.7500000000000002E-2</v>
      </c>
      <c r="M428" s="74" t="e">
        <f t="shared" ca="1" si="102"/>
        <v>#N/A</v>
      </c>
      <c r="N428" s="74" t="e">
        <f ca="1">VLOOKUP(B428,$C$7:$T426,13,FALSE)</f>
        <v>#N/A</v>
      </c>
      <c r="O428" s="74" t="e">
        <f t="shared" ca="1" si="103"/>
        <v>#N/A</v>
      </c>
      <c r="P428" s="74" t="e">
        <f t="shared" ca="1" si="104"/>
        <v>#N/A</v>
      </c>
      <c r="Q428" s="74" t="e">
        <f t="shared" ca="1" si="105"/>
        <v>#N/A</v>
      </c>
      <c r="R428" s="74">
        <f t="shared" si="106"/>
        <v>6000</v>
      </c>
      <c r="S428" s="74" t="e">
        <f t="shared" ca="1" si="107"/>
        <v>#N/A</v>
      </c>
      <c r="T428" s="74" t="e">
        <f t="shared" si="108"/>
        <v>#N/A</v>
      </c>
    </row>
    <row r="429" spans="2:20" x14ac:dyDescent="0.25">
      <c r="B429" s="74" t="e">
        <f t="shared" ca="1" si="98"/>
        <v>#N/A</v>
      </c>
      <c r="C429" s="78" t="e">
        <f>Кабельный_журнал!P395</f>
        <v>#N/A</v>
      </c>
      <c r="D429" s="74" t="e">
        <f t="shared" ca="1" si="99"/>
        <v>#N/A</v>
      </c>
      <c r="E429" s="80" t="s">
        <v>280</v>
      </c>
      <c r="F429" s="74" t="e">
        <f t="shared" ca="1" si="95"/>
        <v>#N/A</v>
      </c>
      <c r="G429" s="74" t="e">
        <f t="shared" si="96"/>
        <v>#N/A</v>
      </c>
      <c r="H429" s="80" t="s">
        <v>273</v>
      </c>
      <c r="I429" s="74" t="e">
        <f t="shared" si="97"/>
        <v>#N/A</v>
      </c>
      <c r="J429" s="74" t="e">
        <f t="shared" si="100"/>
        <v>#N/A</v>
      </c>
      <c r="K429" s="80" t="s">
        <v>281</v>
      </c>
      <c r="L429" s="74">
        <f t="shared" si="101"/>
        <v>1.7500000000000002E-2</v>
      </c>
      <c r="M429" s="74" t="e">
        <f t="shared" ca="1" si="102"/>
        <v>#N/A</v>
      </c>
      <c r="N429" s="74" t="e">
        <f ca="1">VLOOKUP(B429,$C$7:$T427,13,FALSE)</f>
        <v>#N/A</v>
      </c>
      <c r="O429" s="74" t="e">
        <f t="shared" ca="1" si="103"/>
        <v>#N/A</v>
      </c>
      <c r="P429" s="74" t="e">
        <f t="shared" ca="1" si="104"/>
        <v>#N/A</v>
      </c>
      <c r="Q429" s="74" t="e">
        <f t="shared" ca="1" si="105"/>
        <v>#N/A</v>
      </c>
      <c r="R429" s="74">
        <f t="shared" si="106"/>
        <v>6000</v>
      </c>
      <c r="S429" s="74" t="e">
        <f t="shared" ca="1" si="107"/>
        <v>#N/A</v>
      </c>
      <c r="T429" s="74" t="e">
        <f t="shared" si="108"/>
        <v>#N/A</v>
      </c>
    </row>
    <row r="430" spans="2:20" x14ac:dyDescent="0.25">
      <c r="B430" s="74" t="e">
        <f t="shared" ca="1" si="98"/>
        <v>#N/A</v>
      </c>
      <c r="C430" s="78" t="e">
        <f>Кабельный_журнал!P396</f>
        <v>#N/A</v>
      </c>
      <c r="D430" s="74" t="e">
        <f t="shared" ca="1" si="99"/>
        <v>#N/A</v>
      </c>
      <c r="E430" s="80" t="s">
        <v>280</v>
      </c>
      <c r="F430" s="74" t="e">
        <f t="shared" ca="1" si="95"/>
        <v>#N/A</v>
      </c>
      <c r="G430" s="74" t="e">
        <f t="shared" si="96"/>
        <v>#N/A</v>
      </c>
      <c r="H430" s="80" t="s">
        <v>273</v>
      </c>
      <c r="I430" s="74" t="e">
        <f t="shared" si="97"/>
        <v>#N/A</v>
      </c>
      <c r="J430" s="74" t="e">
        <f t="shared" si="100"/>
        <v>#N/A</v>
      </c>
      <c r="K430" s="80" t="s">
        <v>281</v>
      </c>
      <c r="L430" s="74">
        <f t="shared" si="101"/>
        <v>1.7500000000000002E-2</v>
      </c>
      <c r="M430" s="74" t="e">
        <f t="shared" ca="1" si="102"/>
        <v>#N/A</v>
      </c>
      <c r="N430" s="74" t="e">
        <f ca="1">VLOOKUP(B430,$C$7:$T428,13,FALSE)</f>
        <v>#N/A</v>
      </c>
      <c r="O430" s="74" t="e">
        <f t="shared" ca="1" si="103"/>
        <v>#N/A</v>
      </c>
      <c r="P430" s="74" t="e">
        <f t="shared" ca="1" si="104"/>
        <v>#N/A</v>
      </c>
      <c r="Q430" s="74" t="e">
        <f t="shared" ca="1" si="105"/>
        <v>#N/A</v>
      </c>
      <c r="R430" s="74">
        <f t="shared" si="106"/>
        <v>6000</v>
      </c>
      <c r="S430" s="74" t="e">
        <f t="shared" ca="1" si="107"/>
        <v>#N/A</v>
      </c>
      <c r="T430" s="74" t="e">
        <f t="shared" si="108"/>
        <v>#N/A</v>
      </c>
    </row>
    <row r="431" spans="2:20" x14ac:dyDescent="0.25">
      <c r="B431" s="74" t="e">
        <f t="shared" ca="1" si="98"/>
        <v>#N/A</v>
      </c>
      <c r="C431" s="78" t="e">
        <f>Кабельный_журнал!P397</f>
        <v>#N/A</v>
      </c>
      <c r="D431" s="74" t="e">
        <f t="shared" ca="1" si="99"/>
        <v>#N/A</v>
      </c>
      <c r="E431" s="80" t="s">
        <v>280</v>
      </c>
      <c r="F431" s="74" t="e">
        <f t="shared" ca="1" si="95"/>
        <v>#N/A</v>
      </c>
      <c r="G431" s="74" t="e">
        <f t="shared" si="96"/>
        <v>#N/A</v>
      </c>
      <c r="H431" s="80" t="s">
        <v>273</v>
      </c>
      <c r="I431" s="74" t="e">
        <f t="shared" si="97"/>
        <v>#N/A</v>
      </c>
      <c r="J431" s="74" t="e">
        <f t="shared" si="100"/>
        <v>#N/A</v>
      </c>
      <c r="K431" s="80" t="s">
        <v>281</v>
      </c>
      <c r="L431" s="74">
        <f t="shared" si="101"/>
        <v>1.7500000000000002E-2</v>
      </c>
      <c r="M431" s="74" t="e">
        <f t="shared" ca="1" si="102"/>
        <v>#N/A</v>
      </c>
      <c r="N431" s="74" t="e">
        <f ca="1">VLOOKUP(B431,$C$7:$T429,13,FALSE)</f>
        <v>#N/A</v>
      </c>
      <c r="O431" s="74" t="e">
        <f t="shared" ca="1" si="103"/>
        <v>#N/A</v>
      </c>
      <c r="P431" s="74" t="e">
        <f t="shared" ca="1" si="104"/>
        <v>#N/A</v>
      </c>
      <c r="Q431" s="74" t="e">
        <f t="shared" ca="1" si="105"/>
        <v>#N/A</v>
      </c>
      <c r="R431" s="74">
        <f t="shared" si="106"/>
        <v>6000</v>
      </c>
      <c r="S431" s="74" t="e">
        <f t="shared" ca="1" si="107"/>
        <v>#N/A</v>
      </c>
      <c r="T431" s="74" t="e">
        <f t="shared" si="108"/>
        <v>#N/A</v>
      </c>
    </row>
    <row r="432" spans="2:20" x14ac:dyDescent="0.25">
      <c r="B432" s="74" t="e">
        <f t="shared" ca="1" si="98"/>
        <v>#N/A</v>
      </c>
      <c r="C432" s="78" t="e">
        <f>Кабельный_журнал!P398</f>
        <v>#N/A</v>
      </c>
      <c r="D432" s="74" t="e">
        <f t="shared" ca="1" si="99"/>
        <v>#N/A</v>
      </c>
      <c r="E432" s="80" t="s">
        <v>280</v>
      </c>
      <c r="F432" s="74" t="e">
        <f t="shared" ca="1" si="95"/>
        <v>#N/A</v>
      </c>
      <c r="G432" s="74" t="e">
        <f t="shared" si="96"/>
        <v>#N/A</v>
      </c>
      <c r="H432" s="80" t="s">
        <v>273</v>
      </c>
      <c r="I432" s="74" t="e">
        <f t="shared" si="97"/>
        <v>#N/A</v>
      </c>
      <c r="J432" s="74" t="e">
        <f t="shared" si="100"/>
        <v>#N/A</v>
      </c>
      <c r="K432" s="80" t="s">
        <v>281</v>
      </c>
      <c r="L432" s="74">
        <f t="shared" si="101"/>
        <v>1.7500000000000002E-2</v>
      </c>
      <c r="M432" s="74" t="e">
        <f t="shared" ca="1" si="102"/>
        <v>#N/A</v>
      </c>
      <c r="N432" s="74" t="e">
        <f ca="1">VLOOKUP(B432,$C$7:$T430,13,FALSE)</f>
        <v>#N/A</v>
      </c>
      <c r="O432" s="74" t="e">
        <f t="shared" ca="1" si="103"/>
        <v>#N/A</v>
      </c>
      <c r="P432" s="74" t="e">
        <f t="shared" ca="1" si="104"/>
        <v>#N/A</v>
      </c>
      <c r="Q432" s="74" t="e">
        <f t="shared" ca="1" si="105"/>
        <v>#N/A</v>
      </c>
      <c r="R432" s="74">
        <f t="shared" si="106"/>
        <v>6000</v>
      </c>
      <c r="S432" s="74" t="e">
        <f t="shared" ca="1" si="107"/>
        <v>#N/A</v>
      </c>
      <c r="T432" s="74" t="e">
        <f t="shared" si="108"/>
        <v>#N/A</v>
      </c>
    </row>
    <row r="433" spans="2:20" x14ac:dyDescent="0.25">
      <c r="B433" s="74" t="e">
        <f t="shared" ca="1" si="98"/>
        <v>#N/A</v>
      </c>
      <c r="C433" s="78" t="e">
        <f>Кабельный_журнал!P399</f>
        <v>#N/A</v>
      </c>
      <c r="D433" s="74" t="e">
        <f t="shared" ca="1" si="99"/>
        <v>#N/A</v>
      </c>
      <c r="E433" s="80" t="s">
        <v>280</v>
      </c>
      <c r="F433" s="74" t="e">
        <f t="shared" ca="1" si="95"/>
        <v>#N/A</v>
      </c>
      <c r="G433" s="74" t="e">
        <f t="shared" si="96"/>
        <v>#N/A</v>
      </c>
      <c r="H433" s="80" t="s">
        <v>273</v>
      </c>
      <c r="I433" s="74" t="e">
        <f t="shared" si="97"/>
        <v>#N/A</v>
      </c>
      <c r="J433" s="74" t="e">
        <f t="shared" si="100"/>
        <v>#N/A</v>
      </c>
      <c r="K433" s="80" t="s">
        <v>281</v>
      </c>
      <c r="L433" s="74">
        <f t="shared" si="101"/>
        <v>1.7500000000000002E-2</v>
      </c>
      <c r="M433" s="74" t="e">
        <f t="shared" ca="1" si="102"/>
        <v>#N/A</v>
      </c>
      <c r="N433" s="74" t="e">
        <f ca="1">VLOOKUP(B433,$C$7:$T431,13,FALSE)</f>
        <v>#N/A</v>
      </c>
      <c r="O433" s="74" t="e">
        <f t="shared" ca="1" si="103"/>
        <v>#N/A</v>
      </c>
      <c r="P433" s="74" t="e">
        <f t="shared" ca="1" si="104"/>
        <v>#N/A</v>
      </c>
      <c r="Q433" s="74" t="e">
        <f t="shared" ca="1" si="105"/>
        <v>#N/A</v>
      </c>
      <c r="R433" s="74">
        <f t="shared" si="106"/>
        <v>6000</v>
      </c>
      <c r="S433" s="74" t="e">
        <f t="shared" ca="1" si="107"/>
        <v>#N/A</v>
      </c>
      <c r="T433" s="74" t="e">
        <f t="shared" si="108"/>
        <v>#N/A</v>
      </c>
    </row>
    <row r="434" spans="2:20" x14ac:dyDescent="0.25">
      <c r="B434" s="74" t="e">
        <f t="shared" ca="1" si="98"/>
        <v>#N/A</v>
      </c>
      <c r="C434" s="78" t="e">
        <f>Кабельный_журнал!P400</f>
        <v>#N/A</v>
      </c>
      <c r="D434" s="74" t="e">
        <f t="shared" ca="1" si="99"/>
        <v>#N/A</v>
      </c>
      <c r="E434" s="80" t="s">
        <v>280</v>
      </c>
      <c r="F434" s="74" t="e">
        <f t="shared" ca="1" si="95"/>
        <v>#N/A</v>
      </c>
      <c r="G434" s="74" t="e">
        <f t="shared" si="96"/>
        <v>#N/A</v>
      </c>
      <c r="H434" s="80" t="s">
        <v>273</v>
      </c>
      <c r="I434" s="74" t="e">
        <f t="shared" si="97"/>
        <v>#N/A</v>
      </c>
      <c r="J434" s="74" t="e">
        <f t="shared" si="100"/>
        <v>#N/A</v>
      </c>
      <c r="K434" s="80" t="s">
        <v>281</v>
      </c>
      <c r="L434" s="74">
        <f t="shared" si="101"/>
        <v>1.7500000000000002E-2</v>
      </c>
      <c r="M434" s="74" t="e">
        <f t="shared" ca="1" si="102"/>
        <v>#N/A</v>
      </c>
      <c r="N434" s="74" t="e">
        <f ca="1">VLOOKUP(B434,$C$7:$T432,13,FALSE)</f>
        <v>#N/A</v>
      </c>
      <c r="O434" s="74" t="e">
        <f t="shared" ca="1" si="103"/>
        <v>#N/A</v>
      </c>
      <c r="P434" s="74" t="e">
        <f t="shared" ca="1" si="104"/>
        <v>#N/A</v>
      </c>
      <c r="Q434" s="74" t="e">
        <f t="shared" ca="1" si="105"/>
        <v>#N/A</v>
      </c>
      <c r="R434" s="74">
        <f t="shared" si="106"/>
        <v>6000</v>
      </c>
      <c r="S434" s="74" t="e">
        <f t="shared" ca="1" si="107"/>
        <v>#N/A</v>
      </c>
      <c r="T434" s="74" t="e">
        <f t="shared" si="108"/>
        <v>#N/A</v>
      </c>
    </row>
    <row r="435" spans="2:20" x14ac:dyDescent="0.25">
      <c r="B435" s="74" t="e">
        <f t="shared" ca="1" si="98"/>
        <v>#N/A</v>
      </c>
      <c r="C435" s="78" t="e">
        <f>Кабельный_журнал!P401</f>
        <v>#N/A</v>
      </c>
      <c r="D435" s="74" t="e">
        <f t="shared" ca="1" si="99"/>
        <v>#N/A</v>
      </c>
      <c r="E435" s="80" t="s">
        <v>280</v>
      </c>
      <c r="F435" s="74" t="e">
        <f t="shared" ca="1" si="95"/>
        <v>#N/A</v>
      </c>
      <c r="G435" s="74" t="e">
        <f t="shared" si="96"/>
        <v>#N/A</v>
      </c>
      <c r="H435" s="80" t="s">
        <v>273</v>
      </c>
      <c r="I435" s="74" t="e">
        <f t="shared" si="97"/>
        <v>#N/A</v>
      </c>
      <c r="J435" s="74" t="e">
        <f t="shared" si="100"/>
        <v>#N/A</v>
      </c>
      <c r="K435" s="80" t="s">
        <v>281</v>
      </c>
      <c r="L435" s="74">
        <f t="shared" si="101"/>
        <v>1.7500000000000002E-2</v>
      </c>
      <c r="M435" s="74" t="e">
        <f t="shared" ca="1" si="102"/>
        <v>#N/A</v>
      </c>
      <c r="N435" s="74" t="e">
        <f ca="1">VLOOKUP(B435,$C$7:$T433,13,FALSE)</f>
        <v>#N/A</v>
      </c>
      <c r="O435" s="74" t="e">
        <f t="shared" ca="1" si="103"/>
        <v>#N/A</v>
      </c>
      <c r="P435" s="74" t="e">
        <f t="shared" ca="1" si="104"/>
        <v>#N/A</v>
      </c>
      <c r="Q435" s="74" t="e">
        <f t="shared" ca="1" si="105"/>
        <v>#N/A</v>
      </c>
      <c r="R435" s="74">
        <f t="shared" si="106"/>
        <v>6000</v>
      </c>
      <c r="S435" s="74" t="e">
        <f t="shared" ca="1" si="107"/>
        <v>#N/A</v>
      </c>
      <c r="T435" s="74" t="e">
        <f t="shared" si="108"/>
        <v>#N/A</v>
      </c>
    </row>
    <row r="436" spans="2:20" x14ac:dyDescent="0.25">
      <c r="B436" s="74" t="e">
        <f t="shared" ca="1" si="98"/>
        <v>#N/A</v>
      </c>
      <c r="C436" s="78" t="e">
        <f>Кабельный_журнал!P402</f>
        <v>#N/A</v>
      </c>
      <c r="D436" s="74" t="e">
        <f t="shared" ca="1" si="99"/>
        <v>#N/A</v>
      </c>
      <c r="E436" s="80" t="s">
        <v>280</v>
      </c>
      <c r="F436" s="74" t="e">
        <f t="shared" ca="1" si="95"/>
        <v>#N/A</v>
      </c>
      <c r="G436" s="74" t="e">
        <f t="shared" si="96"/>
        <v>#N/A</v>
      </c>
      <c r="H436" s="80" t="s">
        <v>273</v>
      </c>
      <c r="I436" s="74" t="e">
        <f t="shared" si="97"/>
        <v>#N/A</v>
      </c>
      <c r="J436" s="74" t="e">
        <f t="shared" si="100"/>
        <v>#N/A</v>
      </c>
      <c r="K436" s="80" t="s">
        <v>281</v>
      </c>
      <c r="L436" s="74">
        <f t="shared" si="101"/>
        <v>1.7500000000000002E-2</v>
      </c>
      <c r="M436" s="74" t="e">
        <f t="shared" ca="1" si="102"/>
        <v>#N/A</v>
      </c>
      <c r="N436" s="74" t="e">
        <f ca="1">VLOOKUP(B436,$C$7:$T434,13,FALSE)</f>
        <v>#N/A</v>
      </c>
      <c r="O436" s="74" t="e">
        <f t="shared" ca="1" si="103"/>
        <v>#N/A</v>
      </c>
      <c r="P436" s="74" t="e">
        <f t="shared" ca="1" si="104"/>
        <v>#N/A</v>
      </c>
      <c r="Q436" s="74" t="e">
        <f t="shared" ca="1" si="105"/>
        <v>#N/A</v>
      </c>
      <c r="R436" s="74">
        <f t="shared" si="106"/>
        <v>6000</v>
      </c>
      <c r="S436" s="74" t="e">
        <f t="shared" ca="1" si="107"/>
        <v>#N/A</v>
      </c>
      <c r="T436" s="74" t="e">
        <f t="shared" si="108"/>
        <v>#N/A</v>
      </c>
    </row>
    <row r="437" spans="2:20" x14ac:dyDescent="0.25">
      <c r="B437" s="74" t="e">
        <f t="shared" ca="1" si="98"/>
        <v>#N/A</v>
      </c>
      <c r="C437" s="78" t="e">
        <f>Кабельный_журнал!P403</f>
        <v>#N/A</v>
      </c>
      <c r="D437" s="74" t="e">
        <f t="shared" ca="1" si="99"/>
        <v>#N/A</v>
      </c>
      <c r="E437" s="80" t="s">
        <v>280</v>
      </c>
      <c r="F437" s="74" t="e">
        <f t="shared" ca="1" si="95"/>
        <v>#N/A</v>
      </c>
      <c r="G437" s="74" t="e">
        <f t="shared" si="96"/>
        <v>#N/A</v>
      </c>
      <c r="H437" s="80" t="s">
        <v>273</v>
      </c>
      <c r="I437" s="74" t="e">
        <f t="shared" si="97"/>
        <v>#N/A</v>
      </c>
      <c r="J437" s="74" t="e">
        <f t="shared" si="100"/>
        <v>#N/A</v>
      </c>
      <c r="K437" s="80" t="s">
        <v>281</v>
      </c>
      <c r="L437" s="74">
        <f t="shared" si="101"/>
        <v>1.7500000000000002E-2</v>
      </c>
      <c r="M437" s="74" t="e">
        <f t="shared" ca="1" si="102"/>
        <v>#N/A</v>
      </c>
      <c r="N437" s="74" t="e">
        <f ca="1">VLOOKUP(B437,$C$7:$T435,13,FALSE)</f>
        <v>#N/A</v>
      </c>
      <c r="O437" s="74" t="e">
        <f t="shared" ca="1" si="103"/>
        <v>#N/A</v>
      </c>
      <c r="P437" s="74" t="e">
        <f t="shared" ca="1" si="104"/>
        <v>#N/A</v>
      </c>
      <c r="Q437" s="74" t="e">
        <f t="shared" ca="1" si="105"/>
        <v>#N/A</v>
      </c>
      <c r="R437" s="74">
        <f t="shared" si="106"/>
        <v>6000</v>
      </c>
      <c r="S437" s="74" t="e">
        <f t="shared" ca="1" si="107"/>
        <v>#N/A</v>
      </c>
      <c r="T437" s="74" t="e">
        <f t="shared" si="108"/>
        <v>#N/A</v>
      </c>
    </row>
    <row r="438" spans="2:20" x14ac:dyDescent="0.25">
      <c r="B438" s="74" t="e">
        <f t="shared" ca="1" si="98"/>
        <v>#N/A</v>
      </c>
      <c r="C438" s="78" t="e">
        <f>Кабельный_журнал!P404</f>
        <v>#N/A</v>
      </c>
      <c r="D438" s="74" t="e">
        <f t="shared" ca="1" si="99"/>
        <v>#N/A</v>
      </c>
      <c r="E438" s="80" t="s">
        <v>280</v>
      </c>
      <c r="F438" s="74" t="e">
        <f t="shared" ca="1" si="95"/>
        <v>#N/A</v>
      </c>
      <c r="G438" s="74" t="e">
        <f t="shared" si="96"/>
        <v>#N/A</v>
      </c>
      <c r="H438" s="80" t="s">
        <v>273</v>
      </c>
      <c r="I438" s="74" t="e">
        <f t="shared" si="97"/>
        <v>#N/A</v>
      </c>
      <c r="J438" s="74" t="e">
        <f t="shared" si="100"/>
        <v>#N/A</v>
      </c>
      <c r="K438" s="80" t="s">
        <v>281</v>
      </c>
      <c r="L438" s="74">
        <f t="shared" si="101"/>
        <v>1.7500000000000002E-2</v>
      </c>
      <c r="M438" s="74" t="e">
        <f t="shared" ca="1" si="102"/>
        <v>#N/A</v>
      </c>
      <c r="N438" s="74" t="e">
        <f ca="1">VLOOKUP(B438,$C$7:$T436,13,FALSE)</f>
        <v>#N/A</v>
      </c>
      <c r="O438" s="74" t="e">
        <f t="shared" ca="1" si="103"/>
        <v>#N/A</v>
      </c>
      <c r="P438" s="74" t="e">
        <f t="shared" ca="1" si="104"/>
        <v>#N/A</v>
      </c>
      <c r="Q438" s="74" t="e">
        <f t="shared" ca="1" si="105"/>
        <v>#N/A</v>
      </c>
      <c r="R438" s="74">
        <f t="shared" si="106"/>
        <v>6000</v>
      </c>
      <c r="S438" s="74" t="e">
        <f t="shared" ca="1" si="107"/>
        <v>#N/A</v>
      </c>
      <c r="T438" s="74" t="e">
        <f t="shared" si="108"/>
        <v>#N/A</v>
      </c>
    </row>
    <row r="439" spans="2:20" x14ac:dyDescent="0.25">
      <c r="B439" s="74" t="e">
        <f t="shared" ca="1" si="98"/>
        <v>#N/A</v>
      </c>
      <c r="C439" s="78" t="e">
        <f>Кабельный_журнал!P405</f>
        <v>#N/A</v>
      </c>
      <c r="D439" s="74" t="e">
        <f t="shared" ca="1" si="99"/>
        <v>#N/A</v>
      </c>
      <c r="E439" s="80" t="s">
        <v>280</v>
      </c>
      <c r="F439" s="74" t="e">
        <f t="shared" ca="1" si="95"/>
        <v>#N/A</v>
      </c>
      <c r="G439" s="74" t="e">
        <f t="shared" si="96"/>
        <v>#N/A</v>
      </c>
      <c r="H439" s="80" t="s">
        <v>273</v>
      </c>
      <c r="I439" s="74" t="e">
        <f t="shared" si="97"/>
        <v>#N/A</v>
      </c>
      <c r="J439" s="74" t="e">
        <f t="shared" si="100"/>
        <v>#N/A</v>
      </c>
      <c r="K439" s="80" t="s">
        <v>281</v>
      </c>
      <c r="L439" s="74">
        <f t="shared" si="101"/>
        <v>1.7500000000000002E-2</v>
      </c>
      <c r="M439" s="74" t="e">
        <f t="shared" ca="1" si="102"/>
        <v>#N/A</v>
      </c>
      <c r="N439" s="74" t="e">
        <f ca="1">VLOOKUP(B439,$C$7:$T437,13,FALSE)</f>
        <v>#N/A</v>
      </c>
      <c r="O439" s="74" t="e">
        <f t="shared" ca="1" si="103"/>
        <v>#N/A</v>
      </c>
      <c r="P439" s="74" t="e">
        <f t="shared" ca="1" si="104"/>
        <v>#N/A</v>
      </c>
      <c r="Q439" s="74" t="e">
        <f t="shared" ca="1" si="105"/>
        <v>#N/A</v>
      </c>
      <c r="R439" s="74">
        <f t="shared" si="106"/>
        <v>6000</v>
      </c>
      <c r="S439" s="74" t="e">
        <f t="shared" ca="1" si="107"/>
        <v>#N/A</v>
      </c>
      <c r="T439" s="74" t="e">
        <f t="shared" si="108"/>
        <v>#N/A</v>
      </c>
    </row>
    <row r="440" spans="2:20" x14ac:dyDescent="0.25">
      <c r="B440" s="74" t="e">
        <f t="shared" ca="1" si="98"/>
        <v>#N/A</v>
      </c>
      <c r="C440" s="78" t="e">
        <f>Кабельный_журнал!P406</f>
        <v>#N/A</v>
      </c>
      <c r="D440" s="74" t="e">
        <f t="shared" ca="1" si="99"/>
        <v>#N/A</v>
      </c>
      <c r="E440" s="80" t="s">
        <v>280</v>
      </c>
      <c r="F440" s="74" t="e">
        <f t="shared" ca="1" si="95"/>
        <v>#N/A</v>
      </c>
      <c r="G440" s="74" t="e">
        <f t="shared" si="96"/>
        <v>#N/A</v>
      </c>
      <c r="H440" s="80" t="s">
        <v>273</v>
      </c>
      <c r="I440" s="74" t="e">
        <f t="shared" si="97"/>
        <v>#N/A</v>
      </c>
      <c r="J440" s="74" t="e">
        <f t="shared" si="100"/>
        <v>#N/A</v>
      </c>
      <c r="K440" s="80" t="s">
        <v>281</v>
      </c>
      <c r="L440" s="74">
        <f t="shared" si="101"/>
        <v>1.7500000000000002E-2</v>
      </c>
      <c r="M440" s="74" t="e">
        <f t="shared" ca="1" si="102"/>
        <v>#N/A</v>
      </c>
      <c r="N440" s="74" t="e">
        <f ca="1">VLOOKUP(B440,$C$7:$T438,13,FALSE)</f>
        <v>#N/A</v>
      </c>
      <c r="O440" s="74" t="e">
        <f t="shared" ca="1" si="103"/>
        <v>#N/A</v>
      </c>
      <c r="P440" s="74" t="e">
        <f t="shared" ca="1" si="104"/>
        <v>#N/A</v>
      </c>
      <c r="Q440" s="74" t="e">
        <f t="shared" ca="1" si="105"/>
        <v>#N/A</v>
      </c>
      <c r="R440" s="74">
        <f t="shared" si="106"/>
        <v>6000</v>
      </c>
      <c r="S440" s="74" t="e">
        <f t="shared" ca="1" si="107"/>
        <v>#N/A</v>
      </c>
      <c r="T440" s="74" t="e">
        <f t="shared" si="108"/>
        <v>#N/A</v>
      </c>
    </row>
    <row r="441" spans="2:20" x14ac:dyDescent="0.25">
      <c r="B441" s="74" t="e">
        <f t="shared" ca="1" si="98"/>
        <v>#N/A</v>
      </c>
      <c r="C441" s="78" t="e">
        <f>Кабельный_журнал!P407</f>
        <v>#N/A</v>
      </c>
      <c r="D441" s="74" t="e">
        <f t="shared" ca="1" si="99"/>
        <v>#N/A</v>
      </c>
      <c r="E441" s="80" t="s">
        <v>280</v>
      </c>
      <c r="F441" s="74" t="e">
        <f t="shared" ca="1" si="95"/>
        <v>#N/A</v>
      </c>
      <c r="G441" s="74" t="e">
        <f t="shared" si="96"/>
        <v>#N/A</v>
      </c>
      <c r="H441" s="80" t="s">
        <v>273</v>
      </c>
      <c r="I441" s="74" t="e">
        <f t="shared" si="97"/>
        <v>#N/A</v>
      </c>
      <c r="J441" s="74" t="e">
        <f t="shared" si="100"/>
        <v>#N/A</v>
      </c>
      <c r="K441" s="80" t="s">
        <v>281</v>
      </c>
      <c r="L441" s="74">
        <f t="shared" si="101"/>
        <v>1.7500000000000002E-2</v>
      </c>
      <c r="M441" s="74" t="e">
        <f t="shared" ca="1" si="102"/>
        <v>#N/A</v>
      </c>
      <c r="N441" s="74" t="e">
        <f ca="1">VLOOKUP(B441,$C$7:$T439,13,FALSE)</f>
        <v>#N/A</v>
      </c>
      <c r="O441" s="74" t="e">
        <f t="shared" ca="1" si="103"/>
        <v>#N/A</v>
      </c>
      <c r="P441" s="74" t="e">
        <f t="shared" ca="1" si="104"/>
        <v>#N/A</v>
      </c>
      <c r="Q441" s="74" t="e">
        <f t="shared" ca="1" si="105"/>
        <v>#N/A</v>
      </c>
      <c r="R441" s="74">
        <f t="shared" si="106"/>
        <v>6000</v>
      </c>
      <c r="S441" s="74" t="e">
        <f t="shared" ca="1" si="107"/>
        <v>#N/A</v>
      </c>
      <c r="T441" s="74" t="e">
        <f t="shared" si="108"/>
        <v>#N/A</v>
      </c>
    </row>
    <row r="442" spans="2:20" x14ac:dyDescent="0.25">
      <c r="B442" s="74" t="e">
        <f t="shared" ca="1" si="98"/>
        <v>#N/A</v>
      </c>
      <c r="C442" s="78" t="e">
        <f>Кабельный_журнал!P408</f>
        <v>#N/A</v>
      </c>
      <c r="D442" s="74" t="e">
        <f t="shared" ca="1" si="99"/>
        <v>#N/A</v>
      </c>
      <c r="E442" s="80" t="s">
        <v>280</v>
      </c>
      <c r="F442" s="74" t="e">
        <f t="shared" ca="1" si="95"/>
        <v>#N/A</v>
      </c>
      <c r="G442" s="74" t="e">
        <f t="shared" si="96"/>
        <v>#N/A</v>
      </c>
      <c r="H442" s="80" t="s">
        <v>273</v>
      </c>
      <c r="I442" s="74" t="e">
        <f t="shared" si="97"/>
        <v>#N/A</v>
      </c>
      <c r="J442" s="74" t="e">
        <f t="shared" si="100"/>
        <v>#N/A</v>
      </c>
      <c r="K442" s="80" t="s">
        <v>281</v>
      </c>
      <c r="L442" s="74">
        <f t="shared" si="101"/>
        <v>1.7500000000000002E-2</v>
      </c>
      <c r="M442" s="74" t="e">
        <f t="shared" ca="1" si="102"/>
        <v>#N/A</v>
      </c>
      <c r="N442" s="74" t="e">
        <f ca="1">VLOOKUP(B442,$C$7:$T440,13,FALSE)</f>
        <v>#N/A</v>
      </c>
      <c r="O442" s="74" t="e">
        <f t="shared" ca="1" si="103"/>
        <v>#N/A</v>
      </c>
      <c r="P442" s="74" t="e">
        <f t="shared" ca="1" si="104"/>
        <v>#N/A</v>
      </c>
      <c r="Q442" s="74" t="e">
        <f t="shared" ca="1" si="105"/>
        <v>#N/A</v>
      </c>
      <c r="R442" s="74">
        <f t="shared" si="106"/>
        <v>6000</v>
      </c>
      <c r="S442" s="74" t="e">
        <f t="shared" ca="1" si="107"/>
        <v>#N/A</v>
      </c>
      <c r="T442" s="74" t="e">
        <f t="shared" si="108"/>
        <v>#N/A</v>
      </c>
    </row>
    <row r="443" spans="2:20" x14ac:dyDescent="0.25">
      <c r="B443" s="74" t="e">
        <f t="shared" ca="1" si="98"/>
        <v>#N/A</v>
      </c>
      <c r="C443" s="78" t="e">
        <f>Кабельный_журнал!P409</f>
        <v>#N/A</v>
      </c>
      <c r="D443" s="74" t="e">
        <f t="shared" ca="1" si="99"/>
        <v>#N/A</v>
      </c>
      <c r="E443" s="80" t="s">
        <v>280</v>
      </c>
      <c r="F443" s="74" t="e">
        <f t="shared" ca="1" si="95"/>
        <v>#N/A</v>
      </c>
      <c r="G443" s="74" t="e">
        <f t="shared" si="96"/>
        <v>#N/A</v>
      </c>
      <c r="H443" s="80" t="s">
        <v>273</v>
      </c>
      <c r="I443" s="74" t="e">
        <f t="shared" si="97"/>
        <v>#N/A</v>
      </c>
      <c r="J443" s="74" t="e">
        <f t="shared" si="100"/>
        <v>#N/A</v>
      </c>
      <c r="K443" s="80" t="s">
        <v>281</v>
      </c>
      <c r="L443" s="74">
        <f t="shared" si="101"/>
        <v>1.7500000000000002E-2</v>
      </c>
      <c r="M443" s="74" t="e">
        <f t="shared" ca="1" si="102"/>
        <v>#N/A</v>
      </c>
      <c r="N443" s="74" t="e">
        <f ca="1">VLOOKUP(B443,$C$7:$T441,13,FALSE)</f>
        <v>#N/A</v>
      </c>
      <c r="O443" s="74" t="e">
        <f t="shared" ca="1" si="103"/>
        <v>#N/A</v>
      </c>
      <c r="P443" s="74" t="e">
        <f t="shared" ca="1" si="104"/>
        <v>#N/A</v>
      </c>
      <c r="Q443" s="74" t="e">
        <f t="shared" ca="1" si="105"/>
        <v>#N/A</v>
      </c>
      <c r="R443" s="74">
        <f t="shared" si="106"/>
        <v>6000</v>
      </c>
      <c r="S443" s="74" t="e">
        <f t="shared" ca="1" si="107"/>
        <v>#N/A</v>
      </c>
      <c r="T443" s="74" t="e">
        <f t="shared" si="108"/>
        <v>#N/A</v>
      </c>
    </row>
    <row r="444" spans="2:20" x14ac:dyDescent="0.25">
      <c r="B444" s="74" t="e">
        <f t="shared" ca="1" si="98"/>
        <v>#N/A</v>
      </c>
      <c r="C444" s="78" t="e">
        <f>Кабельный_журнал!P410</f>
        <v>#N/A</v>
      </c>
      <c r="D444" s="74" t="e">
        <f t="shared" ca="1" si="99"/>
        <v>#N/A</v>
      </c>
      <c r="E444" s="80" t="s">
        <v>280</v>
      </c>
      <c r="F444" s="74" t="e">
        <f t="shared" ca="1" si="95"/>
        <v>#N/A</v>
      </c>
      <c r="G444" s="74" t="e">
        <f t="shared" si="96"/>
        <v>#N/A</v>
      </c>
      <c r="H444" s="80" t="s">
        <v>273</v>
      </c>
      <c r="I444" s="74" t="e">
        <f t="shared" si="97"/>
        <v>#N/A</v>
      </c>
      <c r="J444" s="74" t="e">
        <f t="shared" si="100"/>
        <v>#N/A</v>
      </c>
      <c r="K444" s="80" t="s">
        <v>281</v>
      </c>
      <c r="L444" s="74">
        <f t="shared" si="101"/>
        <v>1.7500000000000002E-2</v>
      </c>
      <c r="M444" s="74" t="e">
        <f t="shared" ca="1" si="102"/>
        <v>#N/A</v>
      </c>
      <c r="N444" s="74" t="e">
        <f ca="1">VLOOKUP(B444,$C$7:$T442,13,FALSE)</f>
        <v>#N/A</v>
      </c>
      <c r="O444" s="74" t="e">
        <f t="shared" ca="1" si="103"/>
        <v>#N/A</v>
      </c>
      <c r="P444" s="74" t="e">
        <f t="shared" ca="1" si="104"/>
        <v>#N/A</v>
      </c>
      <c r="Q444" s="74" t="e">
        <f t="shared" ca="1" si="105"/>
        <v>#N/A</v>
      </c>
      <c r="R444" s="74">
        <f t="shared" si="106"/>
        <v>6000</v>
      </c>
      <c r="S444" s="74" t="e">
        <f t="shared" ca="1" si="107"/>
        <v>#N/A</v>
      </c>
      <c r="T444" s="74" t="e">
        <f t="shared" si="108"/>
        <v>#N/A</v>
      </c>
    </row>
    <row r="445" spans="2:20" x14ac:dyDescent="0.25">
      <c r="B445" s="74" t="e">
        <f t="shared" ca="1" si="98"/>
        <v>#N/A</v>
      </c>
      <c r="C445" s="78" t="e">
        <f>Кабельный_журнал!P411</f>
        <v>#N/A</v>
      </c>
      <c r="D445" s="74" t="e">
        <f t="shared" ca="1" si="99"/>
        <v>#N/A</v>
      </c>
      <c r="E445" s="80" t="s">
        <v>280</v>
      </c>
      <c r="F445" s="74" t="e">
        <f t="shared" ca="1" si="95"/>
        <v>#N/A</v>
      </c>
      <c r="G445" s="74" t="e">
        <f t="shared" si="96"/>
        <v>#N/A</v>
      </c>
      <c r="H445" s="80" t="s">
        <v>273</v>
      </c>
      <c r="I445" s="74" t="e">
        <f t="shared" si="97"/>
        <v>#N/A</v>
      </c>
      <c r="J445" s="74" t="e">
        <f t="shared" si="100"/>
        <v>#N/A</v>
      </c>
      <c r="K445" s="80" t="s">
        <v>281</v>
      </c>
      <c r="L445" s="74">
        <f t="shared" si="101"/>
        <v>1.7500000000000002E-2</v>
      </c>
      <c r="M445" s="74" t="e">
        <f t="shared" ca="1" si="102"/>
        <v>#N/A</v>
      </c>
      <c r="N445" s="74" t="e">
        <f ca="1">VLOOKUP(B445,$C$7:$T443,13,FALSE)</f>
        <v>#N/A</v>
      </c>
      <c r="O445" s="74" t="e">
        <f t="shared" ca="1" si="103"/>
        <v>#N/A</v>
      </c>
      <c r="P445" s="74" t="e">
        <f t="shared" ca="1" si="104"/>
        <v>#N/A</v>
      </c>
      <c r="Q445" s="74" t="e">
        <f t="shared" ca="1" si="105"/>
        <v>#N/A</v>
      </c>
      <c r="R445" s="74">
        <f t="shared" si="106"/>
        <v>6000</v>
      </c>
      <c r="S445" s="74" t="e">
        <f t="shared" ca="1" si="107"/>
        <v>#N/A</v>
      </c>
      <c r="T445" s="74" t="e">
        <f t="shared" si="108"/>
        <v>#N/A</v>
      </c>
    </row>
    <row r="446" spans="2:20" x14ac:dyDescent="0.25">
      <c r="B446" s="74" t="e">
        <f t="shared" ca="1" si="98"/>
        <v>#N/A</v>
      </c>
      <c r="C446" s="78" t="e">
        <f>Кабельный_журнал!P412</f>
        <v>#N/A</v>
      </c>
      <c r="D446" s="74" t="e">
        <f t="shared" ca="1" si="99"/>
        <v>#N/A</v>
      </c>
      <c r="E446" s="80" t="s">
        <v>280</v>
      </c>
      <c r="F446" s="74" t="e">
        <f t="shared" ca="1" si="95"/>
        <v>#N/A</v>
      </c>
      <c r="G446" s="74" t="e">
        <f t="shared" si="96"/>
        <v>#N/A</v>
      </c>
      <c r="H446" s="80" t="s">
        <v>273</v>
      </c>
      <c r="I446" s="74" t="e">
        <f t="shared" si="97"/>
        <v>#N/A</v>
      </c>
      <c r="J446" s="74" t="e">
        <f t="shared" si="100"/>
        <v>#N/A</v>
      </c>
      <c r="K446" s="80" t="s">
        <v>281</v>
      </c>
      <c r="L446" s="74">
        <f t="shared" si="101"/>
        <v>1.7500000000000002E-2</v>
      </c>
      <c r="M446" s="74" t="e">
        <f t="shared" ca="1" si="102"/>
        <v>#N/A</v>
      </c>
      <c r="N446" s="74" t="e">
        <f ca="1">VLOOKUP(B446,$C$7:$T444,13,FALSE)</f>
        <v>#N/A</v>
      </c>
      <c r="O446" s="74" t="e">
        <f t="shared" ca="1" si="103"/>
        <v>#N/A</v>
      </c>
      <c r="P446" s="74" t="e">
        <f t="shared" ca="1" si="104"/>
        <v>#N/A</v>
      </c>
      <c r="Q446" s="74" t="e">
        <f t="shared" ca="1" si="105"/>
        <v>#N/A</v>
      </c>
      <c r="R446" s="74">
        <f t="shared" si="106"/>
        <v>6000</v>
      </c>
      <c r="S446" s="74" t="e">
        <f t="shared" ca="1" si="107"/>
        <v>#N/A</v>
      </c>
      <c r="T446" s="74" t="e">
        <f t="shared" si="108"/>
        <v>#N/A</v>
      </c>
    </row>
    <row r="447" spans="2:20" x14ac:dyDescent="0.25">
      <c r="B447" s="74" t="e">
        <f t="shared" ca="1" si="98"/>
        <v>#N/A</v>
      </c>
      <c r="C447" s="78" t="e">
        <f>Кабельный_журнал!P413</f>
        <v>#N/A</v>
      </c>
      <c r="D447" s="74" t="e">
        <f t="shared" ca="1" si="99"/>
        <v>#N/A</v>
      </c>
      <c r="E447" s="80" t="s">
        <v>280</v>
      </c>
      <c r="F447" s="74" t="e">
        <f t="shared" ca="1" si="95"/>
        <v>#N/A</v>
      </c>
      <c r="G447" s="74" t="e">
        <f t="shared" si="96"/>
        <v>#N/A</v>
      </c>
      <c r="H447" s="80" t="s">
        <v>273</v>
      </c>
      <c r="I447" s="74" t="e">
        <f t="shared" si="97"/>
        <v>#N/A</v>
      </c>
      <c r="J447" s="74" t="e">
        <f t="shared" si="100"/>
        <v>#N/A</v>
      </c>
      <c r="K447" s="80" t="s">
        <v>281</v>
      </c>
      <c r="L447" s="74">
        <f t="shared" si="101"/>
        <v>1.7500000000000002E-2</v>
      </c>
      <c r="M447" s="74" t="e">
        <f t="shared" ca="1" si="102"/>
        <v>#N/A</v>
      </c>
      <c r="N447" s="74" t="e">
        <f ca="1">VLOOKUP(B447,$C$7:$T445,13,FALSE)</f>
        <v>#N/A</v>
      </c>
      <c r="O447" s="74" t="e">
        <f t="shared" ca="1" si="103"/>
        <v>#N/A</v>
      </c>
      <c r="P447" s="74" t="e">
        <f t="shared" ca="1" si="104"/>
        <v>#N/A</v>
      </c>
      <c r="Q447" s="74" t="e">
        <f t="shared" ca="1" si="105"/>
        <v>#N/A</v>
      </c>
      <c r="R447" s="74">
        <f t="shared" si="106"/>
        <v>6000</v>
      </c>
      <c r="S447" s="74" t="e">
        <f t="shared" ca="1" si="107"/>
        <v>#N/A</v>
      </c>
      <c r="T447" s="74" t="e">
        <f t="shared" si="108"/>
        <v>#N/A</v>
      </c>
    </row>
    <row r="448" spans="2:20" x14ac:dyDescent="0.25">
      <c r="B448" s="74" t="e">
        <f t="shared" ca="1" si="98"/>
        <v>#N/A</v>
      </c>
      <c r="C448" s="78" t="e">
        <f>Кабельный_журнал!P414</f>
        <v>#N/A</v>
      </c>
      <c r="D448" s="74" t="e">
        <f t="shared" ca="1" si="99"/>
        <v>#N/A</v>
      </c>
      <c r="E448" s="80" t="s">
        <v>280</v>
      </c>
      <c r="F448" s="74" t="e">
        <f t="shared" ca="1" si="95"/>
        <v>#N/A</v>
      </c>
      <c r="G448" s="74" t="e">
        <f t="shared" si="96"/>
        <v>#N/A</v>
      </c>
      <c r="H448" s="80" t="s">
        <v>273</v>
      </c>
      <c r="I448" s="74" t="e">
        <f t="shared" si="97"/>
        <v>#N/A</v>
      </c>
      <c r="J448" s="74" t="e">
        <f t="shared" si="100"/>
        <v>#N/A</v>
      </c>
      <c r="K448" s="80" t="s">
        <v>281</v>
      </c>
      <c r="L448" s="74">
        <f t="shared" si="101"/>
        <v>1.7500000000000002E-2</v>
      </c>
      <c r="M448" s="74" t="e">
        <f t="shared" ca="1" si="102"/>
        <v>#N/A</v>
      </c>
      <c r="N448" s="74" t="e">
        <f ca="1">VLOOKUP(B448,$C$7:$T446,13,FALSE)</f>
        <v>#N/A</v>
      </c>
      <c r="O448" s="74" t="e">
        <f t="shared" ca="1" si="103"/>
        <v>#N/A</v>
      </c>
      <c r="P448" s="74" t="e">
        <f t="shared" ca="1" si="104"/>
        <v>#N/A</v>
      </c>
      <c r="Q448" s="74" t="e">
        <f t="shared" ca="1" si="105"/>
        <v>#N/A</v>
      </c>
      <c r="R448" s="74">
        <f t="shared" si="106"/>
        <v>6000</v>
      </c>
      <c r="S448" s="74" t="e">
        <f t="shared" ca="1" si="107"/>
        <v>#N/A</v>
      </c>
      <c r="T448" s="74" t="e">
        <f t="shared" si="108"/>
        <v>#N/A</v>
      </c>
    </row>
    <row r="449" spans="2:20" x14ac:dyDescent="0.25">
      <c r="B449" s="74" t="e">
        <f t="shared" ca="1" si="98"/>
        <v>#N/A</v>
      </c>
      <c r="C449" s="78" t="e">
        <f>Кабельный_журнал!P415</f>
        <v>#N/A</v>
      </c>
      <c r="D449" s="74" t="e">
        <f t="shared" ca="1" si="99"/>
        <v>#N/A</v>
      </c>
      <c r="E449" s="80" t="s">
        <v>280</v>
      </c>
      <c r="F449" s="74" t="e">
        <f t="shared" ca="1" si="95"/>
        <v>#N/A</v>
      </c>
      <c r="G449" s="74" t="e">
        <f t="shared" si="96"/>
        <v>#N/A</v>
      </c>
      <c r="H449" s="80" t="s">
        <v>273</v>
      </c>
      <c r="I449" s="74" t="e">
        <f t="shared" si="97"/>
        <v>#N/A</v>
      </c>
      <c r="J449" s="74" t="e">
        <f t="shared" si="100"/>
        <v>#N/A</v>
      </c>
      <c r="K449" s="80" t="s">
        <v>281</v>
      </c>
      <c r="L449" s="74">
        <f t="shared" si="101"/>
        <v>1.7500000000000002E-2</v>
      </c>
      <c r="M449" s="74" t="e">
        <f t="shared" ca="1" si="102"/>
        <v>#N/A</v>
      </c>
      <c r="N449" s="74" t="e">
        <f ca="1">VLOOKUP(B449,$C$7:$T447,13,FALSE)</f>
        <v>#N/A</v>
      </c>
      <c r="O449" s="74" t="e">
        <f t="shared" ca="1" si="103"/>
        <v>#N/A</v>
      </c>
      <c r="P449" s="74" t="e">
        <f t="shared" ca="1" si="104"/>
        <v>#N/A</v>
      </c>
      <c r="Q449" s="74" t="e">
        <f t="shared" ca="1" si="105"/>
        <v>#N/A</v>
      </c>
      <c r="R449" s="74">
        <f t="shared" si="106"/>
        <v>6000</v>
      </c>
      <c r="S449" s="74" t="e">
        <f t="shared" ca="1" si="107"/>
        <v>#N/A</v>
      </c>
      <c r="T449" s="74" t="e">
        <f t="shared" si="108"/>
        <v>#N/A</v>
      </c>
    </row>
    <row r="450" spans="2:20" x14ac:dyDescent="0.25">
      <c r="B450" s="74" t="e">
        <f t="shared" ca="1" si="98"/>
        <v>#N/A</v>
      </c>
      <c r="C450" s="78" t="e">
        <f>Кабельный_журнал!P416</f>
        <v>#N/A</v>
      </c>
      <c r="D450" s="74" t="e">
        <f t="shared" ca="1" si="99"/>
        <v>#N/A</v>
      </c>
      <c r="E450" s="80" t="s">
        <v>280</v>
      </c>
      <c r="F450" s="74" t="e">
        <f t="shared" ca="1" si="95"/>
        <v>#N/A</v>
      </c>
      <c r="G450" s="74" t="e">
        <f t="shared" si="96"/>
        <v>#N/A</v>
      </c>
      <c r="H450" s="80" t="s">
        <v>273</v>
      </c>
      <c r="I450" s="74" t="e">
        <f t="shared" si="97"/>
        <v>#N/A</v>
      </c>
      <c r="J450" s="74" t="e">
        <f t="shared" si="100"/>
        <v>#N/A</v>
      </c>
      <c r="K450" s="80" t="s">
        <v>281</v>
      </c>
      <c r="L450" s="74">
        <f t="shared" si="101"/>
        <v>1.7500000000000002E-2</v>
      </c>
      <c r="M450" s="74" t="e">
        <f t="shared" ca="1" si="102"/>
        <v>#N/A</v>
      </c>
      <c r="N450" s="74" t="e">
        <f ca="1">VLOOKUP(B450,$C$7:$T448,13,FALSE)</f>
        <v>#N/A</v>
      </c>
      <c r="O450" s="74" t="e">
        <f t="shared" ca="1" si="103"/>
        <v>#N/A</v>
      </c>
      <c r="P450" s="74" t="e">
        <f t="shared" ca="1" si="104"/>
        <v>#N/A</v>
      </c>
      <c r="Q450" s="74" t="e">
        <f t="shared" ca="1" si="105"/>
        <v>#N/A</v>
      </c>
      <c r="R450" s="74">
        <f t="shared" si="106"/>
        <v>6000</v>
      </c>
      <c r="S450" s="74" t="e">
        <f t="shared" ca="1" si="107"/>
        <v>#N/A</v>
      </c>
      <c r="T450" s="74" t="e">
        <f t="shared" si="108"/>
        <v>#N/A</v>
      </c>
    </row>
    <row r="451" spans="2:20" x14ac:dyDescent="0.25">
      <c r="B451" s="74" t="e">
        <f t="shared" ca="1" si="98"/>
        <v>#N/A</v>
      </c>
      <c r="C451" s="78" t="e">
        <f>Кабельный_журнал!P417</f>
        <v>#N/A</v>
      </c>
      <c r="D451" s="74" t="e">
        <f t="shared" ca="1" si="99"/>
        <v>#N/A</v>
      </c>
      <c r="E451" s="80" t="s">
        <v>280</v>
      </c>
      <c r="F451" s="74" t="e">
        <f t="shared" ca="1" si="95"/>
        <v>#N/A</v>
      </c>
      <c r="G451" s="74" t="e">
        <f t="shared" si="96"/>
        <v>#N/A</v>
      </c>
      <c r="H451" s="80" t="s">
        <v>273</v>
      </c>
      <c r="I451" s="74" t="e">
        <f t="shared" si="97"/>
        <v>#N/A</v>
      </c>
      <c r="J451" s="74" t="e">
        <f t="shared" si="100"/>
        <v>#N/A</v>
      </c>
      <c r="K451" s="80" t="s">
        <v>281</v>
      </c>
      <c r="L451" s="74">
        <f t="shared" si="101"/>
        <v>1.7500000000000002E-2</v>
      </c>
      <c r="M451" s="74" t="e">
        <f t="shared" ca="1" si="102"/>
        <v>#N/A</v>
      </c>
      <c r="N451" s="74" t="e">
        <f ca="1">VLOOKUP(B451,$C$7:$T449,13,FALSE)</f>
        <v>#N/A</v>
      </c>
      <c r="O451" s="74" t="e">
        <f t="shared" ca="1" si="103"/>
        <v>#N/A</v>
      </c>
      <c r="P451" s="74" t="e">
        <f t="shared" ca="1" si="104"/>
        <v>#N/A</v>
      </c>
      <c r="Q451" s="74" t="e">
        <f t="shared" ca="1" si="105"/>
        <v>#N/A</v>
      </c>
      <c r="R451" s="74">
        <f t="shared" si="106"/>
        <v>6000</v>
      </c>
      <c r="S451" s="74" t="e">
        <f t="shared" ca="1" si="107"/>
        <v>#N/A</v>
      </c>
      <c r="T451" s="74" t="e">
        <f t="shared" si="108"/>
        <v>#N/A</v>
      </c>
    </row>
    <row r="452" spans="2:20" x14ac:dyDescent="0.25">
      <c r="B452" s="74" t="e">
        <f t="shared" ca="1" si="98"/>
        <v>#N/A</v>
      </c>
      <c r="C452" s="78" t="e">
        <f>Кабельный_журнал!P418</f>
        <v>#N/A</v>
      </c>
      <c r="D452" s="74" t="e">
        <f t="shared" ca="1" si="99"/>
        <v>#N/A</v>
      </c>
      <c r="E452" s="80" t="s">
        <v>280</v>
      </c>
      <c r="F452" s="74" t="e">
        <f t="shared" ca="1" si="95"/>
        <v>#N/A</v>
      </c>
      <c r="G452" s="74" t="e">
        <f t="shared" si="96"/>
        <v>#N/A</v>
      </c>
      <c r="H452" s="80" t="s">
        <v>273</v>
      </c>
      <c r="I452" s="74" t="e">
        <f t="shared" si="97"/>
        <v>#N/A</v>
      </c>
      <c r="J452" s="74" t="e">
        <f t="shared" si="100"/>
        <v>#N/A</v>
      </c>
      <c r="K452" s="80" t="s">
        <v>281</v>
      </c>
      <c r="L452" s="74">
        <f t="shared" si="101"/>
        <v>1.7500000000000002E-2</v>
      </c>
      <c r="M452" s="74" t="e">
        <f t="shared" ca="1" si="102"/>
        <v>#N/A</v>
      </c>
      <c r="N452" s="74" t="e">
        <f ca="1">VLOOKUP(B452,$C$7:$T450,13,FALSE)</f>
        <v>#N/A</v>
      </c>
      <c r="O452" s="74" t="e">
        <f t="shared" ca="1" si="103"/>
        <v>#N/A</v>
      </c>
      <c r="P452" s="74" t="e">
        <f t="shared" ca="1" si="104"/>
        <v>#N/A</v>
      </c>
      <c r="Q452" s="74" t="e">
        <f t="shared" ca="1" si="105"/>
        <v>#N/A</v>
      </c>
      <c r="R452" s="74">
        <f t="shared" si="106"/>
        <v>6000</v>
      </c>
      <c r="S452" s="74" t="e">
        <f t="shared" ca="1" si="107"/>
        <v>#N/A</v>
      </c>
      <c r="T452" s="74" t="e">
        <f t="shared" si="108"/>
        <v>#N/A</v>
      </c>
    </row>
    <row r="453" spans="2:20" x14ac:dyDescent="0.25">
      <c r="B453" s="74" t="e">
        <f t="shared" ca="1" si="98"/>
        <v>#N/A</v>
      </c>
      <c r="C453" s="78" t="e">
        <f>Кабельный_журнал!P419</f>
        <v>#N/A</v>
      </c>
      <c r="D453" s="74" t="e">
        <f t="shared" ca="1" si="99"/>
        <v>#N/A</v>
      </c>
      <c r="E453" s="80" t="s">
        <v>280</v>
      </c>
      <c r="F453" s="74" t="e">
        <f t="shared" ca="1" si="95"/>
        <v>#N/A</v>
      </c>
      <c r="G453" s="74" t="e">
        <f t="shared" si="96"/>
        <v>#N/A</v>
      </c>
      <c r="H453" s="80" t="s">
        <v>273</v>
      </c>
      <c r="I453" s="74" t="e">
        <f t="shared" si="97"/>
        <v>#N/A</v>
      </c>
      <c r="J453" s="74" t="e">
        <f t="shared" si="100"/>
        <v>#N/A</v>
      </c>
      <c r="K453" s="80" t="s">
        <v>281</v>
      </c>
      <c r="L453" s="74">
        <f t="shared" si="101"/>
        <v>1.7500000000000002E-2</v>
      </c>
      <c r="M453" s="74" t="e">
        <f t="shared" ca="1" si="102"/>
        <v>#N/A</v>
      </c>
      <c r="N453" s="74" t="e">
        <f ca="1">VLOOKUP(B453,$C$7:$T451,13,FALSE)</f>
        <v>#N/A</v>
      </c>
      <c r="O453" s="74" t="e">
        <f t="shared" ca="1" si="103"/>
        <v>#N/A</v>
      </c>
      <c r="P453" s="74" t="e">
        <f t="shared" ca="1" si="104"/>
        <v>#N/A</v>
      </c>
      <c r="Q453" s="74" t="e">
        <f t="shared" ca="1" si="105"/>
        <v>#N/A</v>
      </c>
      <c r="R453" s="74">
        <f t="shared" si="106"/>
        <v>6000</v>
      </c>
      <c r="S453" s="74" t="e">
        <f t="shared" ca="1" si="107"/>
        <v>#N/A</v>
      </c>
      <c r="T453" s="74" t="e">
        <f t="shared" si="108"/>
        <v>#N/A</v>
      </c>
    </row>
    <row r="454" spans="2:20" x14ac:dyDescent="0.25">
      <c r="B454" s="74" t="e">
        <f t="shared" ca="1" si="98"/>
        <v>#N/A</v>
      </c>
      <c r="C454" s="78" t="e">
        <f>Кабельный_журнал!P420</f>
        <v>#N/A</v>
      </c>
      <c r="D454" s="74" t="e">
        <f t="shared" ca="1" si="99"/>
        <v>#N/A</v>
      </c>
      <c r="E454" s="80" t="s">
        <v>280</v>
      </c>
      <c r="F454" s="74" t="e">
        <f t="shared" ca="1" si="95"/>
        <v>#N/A</v>
      </c>
      <c r="G454" s="74" t="e">
        <f t="shared" si="96"/>
        <v>#N/A</v>
      </c>
      <c r="H454" s="80" t="s">
        <v>273</v>
      </c>
      <c r="I454" s="74" t="e">
        <f t="shared" si="97"/>
        <v>#N/A</v>
      </c>
      <c r="J454" s="74" t="e">
        <f t="shared" si="100"/>
        <v>#N/A</v>
      </c>
      <c r="K454" s="80" t="s">
        <v>281</v>
      </c>
      <c r="L454" s="74">
        <f t="shared" si="101"/>
        <v>1.7500000000000002E-2</v>
      </c>
      <c r="M454" s="74" t="e">
        <f t="shared" ca="1" si="102"/>
        <v>#N/A</v>
      </c>
      <c r="N454" s="74" t="e">
        <f ca="1">VLOOKUP(B454,$C$7:$T452,13,FALSE)</f>
        <v>#N/A</v>
      </c>
      <c r="O454" s="74" t="e">
        <f t="shared" ca="1" si="103"/>
        <v>#N/A</v>
      </c>
      <c r="P454" s="74" t="e">
        <f t="shared" ca="1" si="104"/>
        <v>#N/A</v>
      </c>
      <c r="Q454" s="74" t="e">
        <f t="shared" ca="1" si="105"/>
        <v>#N/A</v>
      </c>
      <c r="R454" s="74">
        <f t="shared" si="106"/>
        <v>6000</v>
      </c>
      <c r="S454" s="74" t="e">
        <f t="shared" ca="1" si="107"/>
        <v>#N/A</v>
      </c>
      <c r="T454" s="74" t="e">
        <f t="shared" si="108"/>
        <v>#N/A</v>
      </c>
    </row>
    <row r="455" spans="2:20" x14ac:dyDescent="0.25">
      <c r="B455" s="74" t="e">
        <f t="shared" ca="1" si="98"/>
        <v>#N/A</v>
      </c>
      <c r="C455" s="78" t="e">
        <f>Кабельный_журнал!P421</f>
        <v>#N/A</v>
      </c>
      <c r="D455" s="74" t="e">
        <f t="shared" ca="1" si="99"/>
        <v>#N/A</v>
      </c>
      <c r="E455" s="80" t="s">
        <v>280</v>
      </c>
      <c r="F455" s="74" t="e">
        <f t="shared" ca="1" si="95"/>
        <v>#N/A</v>
      </c>
      <c r="G455" s="74" t="e">
        <f t="shared" si="96"/>
        <v>#N/A</v>
      </c>
      <c r="H455" s="80" t="s">
        <v>273</v>
      </c>
      <c r="I455" s="74" t="e">
        <f t="shared" si="97"/>
        <v>#N/A</v>
      </c>
      <c r="J455" s="74" t="e">
        <f t="shared" si="100"/>
        <v>#N/A</v>
      </c>
      <c r="K455" s="80" t="s">
        <v>281</v>
      </c>
      <c r="L455" s="74">
        <f t="shared" si="101"/>
        <v>1.7500000000000002E-2</v>
      </c>
      <c r="M455" s="74" t="e">
        <f t="shared" ca="1" si="102"/>
        <v>#N/A</v>
      </c>
      <c r="N455" s="74" t="e">
        <f ca="1">VLOOKUP(B455,$C$7:$T453,13,FALSE)</f>
        <v>#N/A</v>
      </c>
      <c r="O455" s="74" t="e">
        <f t="shared" ca="1" si="103"/>
        <v>#N/A</v>
      </c>
      <c r="P455" s="74" t="e">
        <f t="shared" ca="1" si="104"/>
        <v>#N/A</v>
      </c>
      <c r="Q455" s="74" t="e">
        <f t="shared" ca="1" si="105"/>
        <v>#N/A</v>
      </c>
      <c r="R455" s="74">
        <f t="shared" si="106"/>
        <v>6000</v>
      </c>
      <c r="S455" s="74" t="e">
        <f t="shared" ca="1" si="107"/>
        <v>#N/A</v>
      </c>
      <c r="T455" s="74" t="e">
        <f t="shared" si="108"/>
        <v>#N/A</v>
      </c>
    </row>
    <row r="456" spans="2:20" x14ac:dyDescent="0.25">
      <c r="B456" s="74" t="e">
        <f t="shared" ca="1" si="98"/>
        <v>#N/A</v>
      </c>
      <c r="C456" s="78" t="e">
        <f>Кабельный_журнал!P422</f>
        <v>#N/A</v>
      </c>
      <c r="D456" s="74" t="e">
        <f t="shared" ca="1" si="99"/>
        <v>#N/A</v>
      </c>
      <c r="E456" s="80" t="s">
        <v>280</v>
      </c>
      <c r="F456" s="74" t="e">
        <f t="shared" ca="1" si="95"/>
        <v>#N/A</v>
      </c>
      <c r="G456" s="74" t="e">
        <f t="shared" si="96"/>
        <v>#N/A</v>
      </c>
      <c r="H456" s="80" t="s">
        <v>273</v>
      </c>
      <c r="I456" s="74" t="e">
        <f t="shared" si="97"/>
        <v>#N/A</v>
      </c>
      <c r="J456" s="74" t="e">
        <f t="shared" si="100"/>
        <v>#N/A</v>
      </c>
      <c r="K456" s="80" t="s">
        <v>281</v>
      </c>
      <c r="L456" s="74">
        <f t="shared" si="101"/>
        <v>1.7500000000000002E-2</v>
      </c>
      <c r="M456" s="74" t="e">
        <f t="shared" ca="1" si="102"/>
        <v>#N/A</v>
      </c>
      <c r="N456" s="74" t="e">
        <f ca="1">VLOOKUP(B456,$C$7:$T454,13,FALSE)</f>
        <v>#N/A</v>
      </c>
      <c r="O456" s="74" t="e">
        <f t="shared" ca="1" si="103"/>
        <v>#N/A</v>
      </c>
      <c r="P456" s="74" t="e">
        <f t="shared" ca="1" si="104"/>
        <v>#N/A</v>
      </c>
      <c r="Q456" s="74" t="e">
        <f t="shared" ca="1" si="105"/>
        <v>#N/A</v>
      </c>
      <c r="R456" s="74">
        <f t="shared" si="106"/>
        <v>6000</v>
      </c>
      <c r="S456" s="74" t="e">
        <f t="shared" ca="1" si="107"/>
        <v>#N/A</v>
      </c>
      <c r="T456" s="74" t="e">
        <f t="shared" si="108"/>
        <v>#N/A</v>
      </c>
    </row>
    <row r="457" spans="2:20" x14ac:dyDescent="0.25">
      <c r="B457" s="74" t="e">
        <f t="shared" ca="1" si="98"/>
        <v>#N/A</v>
      </c>
      <c r="C457" s="78" t="e">
        <f>Кабельный_журнал!P423</f>
        <v>#N/A</v>
      </c>
      <c r="D457" s="74" t="e">
        <f t="shared" ca="1" si="99"/>
        <v>#N/A</v>
      </c>
      <c r="E457" s="80" t="s">
        <v>280</v>
      </c>
      <c r="F457" s="74" t="e">
        <f t="shared" ca="1" si="95"/>
        <v>#N/A</v>
      </c>
      <c r="G457" s="74" t="e">
        <f t="shared" si="96"/>
        <v>#N/A</v>
      </c>
      <c r="H457" s="80" t="s">
        <v>273</v>
      </c>
      <c r="I457" s="74" t="e">
        <f t="shared" si="97"/>
        <v>#N/A</v>
      </c>
      <c r="J457" s="74" t="e">
        <f t="shared" si="100"/>
        <v>#N/A</v>
      </c>
      <c r="K457" s="80" t="s">
        <v>281</v>
      </c>
      <c r="L457" s="74">
        <f t="shared" si="101"/>
        <v>1.7500000000000002E-2</v>
      </c>
      <c r="M457" s="74" t="e">
        <f t="shared" ca="1" si="102"/>
        <v>#N/A</v>
      </c>
      <c r="N457" s="74" t="e">
        <f ca="1">VLOOKUP(B457,$C$7:$T455,13,FALSE)</f>
        <v>#N/A</v>
      </c>
      <c r="O457" s="74" t="e">
        <f t="shared" ca="1" si="103"/>
        <v>#N/A</v>
      </c>
      <c r="P457" s="74" t="e">
        <f t="shared" ca="1" si="104"/>
        <v>#N/A</v>
      </c>
      <c r="Q457" s="74" t="e">
        <f t="shared" ca="1" si="105"/>
        <v>#N/A</v>
      </c>
      <c r="R457" s="74">
        <f t="shared" si="106"/>
        <v>6000</v>
      </c>
      <c r="S457" s="74" t="e">
        <f t="shared" ca="1" si="107"/>
        <v>#N/A</v>
      </c>
      <c r="T457" s="74" t="e">
        <f t="shared" si="108"/>
        <v>#N/A</v>
      </c>
    </row>
    <row r="458" spans="2:20" x14ac:dyDescent="0.25">
      <c r="B458" s="74" t="e">
        <f t="shared" ca="1" si="98"/>
        <v>#N/A</v>
      </c>
      <c r="C458" s="78" t="e">
        <f>Кабельный_журнал!P424</f>
        <v>#N/A</v>
      </c>
      <c r="D458" s="74" t="e">
        <f t="shared" ca="1" si="99"/>
        <v>#N/A</v>
      </c>
      <c r="E458" s="80" t="s">
        <v>280</v>
      </c>
      <c r="F458" s="74" t="e">
        <f t="shared" ca="1" si="95"/>
        <v>#N/A</v>
      </c>
      <c r="G458" s="74" t="e">
        <f t="shared" si="96"/>
        <v>#N/A</v>
      </c>
      <c r="H458" s="80" t="s">
        <v>273</v>
      </c>
      <c r="I458" s="74" t="e">
        <f t="shared" si="97"/>
        <v>#N/A</v>
      </c>
      <c r="J458" s="74" t="e">
        <f t="shared" si="100"/>
        <v>#N/A</v>
      </c>
      <c r="K458" s="80" t="s">
        <v>281</v>
      </c>
      <c r="L458" s="74">
        <f t="shared" si="101"/>
        <v>1.7500000000000002E-2</v>
      </c>
      <c r="M458" s="74" t="e">
        <f t="shared" ca="1" si="102"/>
        <v>#N/A</v>
      </c>
      <c r="N458" s="74" t="e">
        <f ca="1">VLOOKUP(B458,$C$7:$T456,13,FALSE)</f>
        <v>#N/A</v>
      </c>
      <c r="O458" s="74" t="e">
        <f t="shared" ca="1" si="103"/>
        <v>#N/A</v>
      </c>
      <c r="P458" s="74" t="e">
        <f t="shared" ca="1" si="104"/>
        <v>#N/A</v>
      </c>
      <c r="Q458" s="74" t="e">
        <f t="shared" ca="1" si="105"/>
        <v>#N/A</v>
      </c>
      <c r="R458" s="74">
        <f t="shared" si="106"/>
        <v>6000</v>
      </c>
      <c r="S458" s="74" t="e">
        <f t="shared" ca="1" si="107"/>
        <v>#N/A</v>
      </c>
      <c r="T458" s="74" t="e">
        <f t="shared" si="108"/>
        <v>#N/A</v>
      </c>
    </row>
    <row r="459" spans="2:20" x14ac:dyDescent="0.25">
      <c r="B459" s="74" t="e">
        <f t="shared" ca="1" si="98"/>
        <v>#N/A</v>
      </c>
      <c r="C459" s="78" t="e">
        <f>Кабельный_журнал!P425</f>
        <v>#N/A</v>
      </c>
      <c r="D459" s="74" t="e">
        <f t="shared" ca="1" si="99"/>
        <v>#N/A</v>
      </c>
      <c r="E459" s="80" t="s">
        <v>280</v>
      </c>
      <c r="F459" s="74" t="e">
        <f t="shared" ca="1" si="95"/>
        <v>#N/A</v>
      </c>
      <c r="G459" s="74" t="e">
        <f t="shared" si="96"/>
        <v>#N/A</v>
      </c>
      <c r="H459" s="80" t="s">
        <v>273</v>
      </c>
      <c r="I459" s="74" t="e">
        <f t="shared" si="97"/>
        <v>#N/A</v>
      </c>
      <c r="J459" s="74" t="e">
        <f t="shared" si="100"/>
        <v>#N/A</v>
      </c>
      <c r="K459" s="80" t="s">
        <v>281</v>
      </c>
      <c r="L459" s="74">
        <f t="shared" si="101"/>
        <v>1.7500000000000002E-2</v>
      </c>
      <c r="M459" s="74" t="e">
        <f t="shared" ca="1" si="102"/>
        <v>#N/A</v>
      </c>
      <c r="N459" s="74" t="e">
        <f ca="1">VLOOKUP(B459,$C$7:$T457,13,FALSE)</f>
        <v>#N/A</v>
      </c>
      <c r="O459" s="74" t="e">
        <f t="shared" ca="1" si="103"/>
        <v>#N/A</v>
      </c>
      <c r="P459" s="74" t="e">
        <f t="shared" ca="1" si="104"/>
        <v>#N/A</v>
      </c>
      <c r="Q459" s="74" t="e">
        <f t="shared" ca="1" si="105"/>
        <v>#N/A</v>
      </c>
      <c r="R459" s="74">
        <f t="shared" si="106"/>
        <v>6000</v>
      </c>
      <c r="S459" s="74" t="e">
        <f t="shared" ca="1" si="107"/>
        <v>#N/A</v>
      </c>
      <c r="T459" s="74" t="e">
        <f t="shared" si="108"/>
        <v>#N/A</v>
      </c>
    </row>
    <row r="460" spans="2:20" x14ac:dyDescent="0.25">
      <c r="B460" s="74" t="e">
        <f t="shared" ca="1" si="98"/>
        <v>#N/A</v>
      </c>
      <c r="C460" s="78" t="e">
        <f>Кабельный_журнал!P426</f>
        <v>#N/A</v>
      </c>
      <c r="D460" s="74" t="e">
        <f t="shared" ca="1" si="99"/>
        <v>#N/A</v>
      </c>
      <c r="E460" s="80" t="s">
        <v>280</v>
      </c>
      <c r="F460" s="74" t="e">
        <f t="shared" ca="1" si="95"/>
        <v>#N/A</v>
      </c>
      <c r="G460" s="74" t="e">
        <f t="shared" si="96"/>
        <v>#N/A</v>
      </c>
      <c r="H460" s="80" t="s">
        <v>273</v>
      </c>
      <c r="I460" s="74" t="e">
        <f t="shared" si="97"/>
        <v>#N/A</v>
      </c>
      <c r="J460" s="74" t="e">
        <f t="shared" si="100"/>
        <v>#N/A</v>
      </c>
      <c r="K460" s="80" t="s">
        <v>281</v>
      </c>
      <c r="L460" s="74">
        <f t="shared" si="101"/>
        <v>1.7500000000000002E-2</v>
      </c>
      <c r="M460" s="74" t="e">
        <f t="shared" ca="1" si="102"/>
        <v>#N/A</v>
      </c>
      <c r="N460" s="74" t="e">
        <f ca="1">VLOOKUP(B460,$C$7:$T458,13,FALSE)</f>
        <v>#N/A</v>
      </c>
      <c r="O460" s="74" t="e">
        <f t="shared" ca="1" si="103"/>
        <v>#N/A</v>
      </c>
      <c r="P460" s="74" t="e">
        <f t="shared" ca="1" si="104"/>
        <v>#N/A</v>
      </c>
      <c r="Q460" s="74" t="e">
        <f t="shared" ca="1" si="105"/>
        <v>#N/A</v>
      </c>
      <c r="R460" s="74">
        <f t="shared" si="106"/>
        <v>6000</v>
      </c>
      <c r="S460" s="74" t="e">
        <f t="shared" ca="1" si="107"/>
        <v>#N/A</v>
      </c>
      <c r="T460" s="74" t="e">
        <f t="shared" si="108"/>
        <v>#N/A</v>
      </c>
    </row>
    <row r="461" spans="2:20" x14ac:dyDescent="0.25">
      <c r="B461" s="74" t="e">
        <f t="shared" ca="1" si="98"/>
        <v>#N/A</v>
      </c>
      <c r="C461" s="78" t="e">
        <f>Кабельный_журнал!P427</f>
        <v>#N/A</v>
      </c>
      <c r="D461" s="74" t="e">
        <f t="shared" ca="1" si="99"/>
        <v>#N/A</v>
      </c>
      <c r="E461" s="80" t="s">
        <v>280</v>
      </c>
      <c r="F461" s="74" t="e">
        <f t="shared" ca="1" si="95"/>
        <v>#N/A</v>
      </c>
      <c r="G461" s="74" t="e">
        <f t="shared" si="96"/>
        <v>#N/A</v>
      </c>
      <c r="H461" s="80" t="s">
        <v>273</v>
      </c>
      <c r="I461" s="74" t="e">
        <f t="shared" si="97"/>
        <v>#N/A</v>
      </c>
      <c r="J461" s="74" t="e">
        <f t="shared" si="100"/>
        <v>#N/A</v>
      </c>
      <c r="K461" s="80" t="s">
        <v>281</v>
      </c>
      <c r="L461" s="74">
        <f t="shared" si="101"/>
        <v>1.7500000000000002E-2</v>
      </c>
      <c r="M461" s="74" t="e">
        <f t="shared" ca="1" si="102"/>
        <v>#N/A</v>
      </c>
      <c r="N461" s="74" t="e">
        <f ca="1">VLOOKUP(B461,$C$7:$T459,13,FALSE)</f>
        <v>#N/A</v>
      </c>
      <c r="O461" s="74" t="e">
        <f t="shared" ca="1" si="103"/>
        <v>#N/A</v>
      </c>
      <c r="P461" s="74" t="e">
        <f t="shared" ca="1" si="104"/>
        <v>#N/A</v>
      </c>
      <c r="Q461" s="74" t="e">
        <f t="shared" ca="1" si="105"/>
        <v>#N/A</v>
      </c>
      <c r="R461" s="74">
        <f t="shared" si="106"/>
        <v>6000</v>
      </c>
      <c r="S461" s="74" t="e">
        <f t="shared" ca="1" si="107"/>
        <v>#N/A</v>
      </c>
      <c r="T461" s="74" t="e">
        <f t="shared" si="108"/>
        <v>#N/A</v>
      </c>
    </row>
    <row r="462" spans="2:20" x14ac:dyDescent="0.25">
      <c r="B462" s="74" t="e">
        <f t="shared" ca="1" si="98"/>
        <v>#N/A</v>
      </c>
      <c r="C462" s="78" t="e">
        <f>Кабельный_журнал!P428</f>
        <v>#N/A</v>
      </c>
      <c r="D462" s="74" t="e">
        <f t="shared" ca="1" si="99"/>
        <v>#N/A</v>
      </c>
      <c r="E462" s="80" t="s">
        <v>280</v>
      </c>
      <c r="F462" s="74" t="e">
        <f t="shared" ca="1" si="95"/>
        <v>#N/A</v>
      </c>
      <c r="G462" s="74" t="e">
        <f t="shared" si="96"/>
        <v>#N/A</v>
      </c>
      <c r="H462" s="80" t="s">
        <v>273</v>
      </c>
      <c r="I462" s="74" t="e">
        <f t="shared" si="97"/>
        <v>#N/A</v>
      </c>
      <c r="J462" s="74" t="e">
        <f t="shared" si="100"/>
        <v>#N/A</v>
      </c>
      <c r="K462" s="80" t="s">
        <v>281</v>
      </c>
      <c r="L462" s="74">
        <f t="shared" si="101"/>
        <v>1.7500000000000002E-2</v>
      </c>
      <c r="M462" s="74" t="e">
        <f t="shared" ca="1" si="102"/>
        <v>#N/A</v>
      </c>
      <c r="N462" s="74" t="e">
        <f ca="1">VLOOKUP(B462,$C$7:$T460,13,FALSE)</f>
        <v>#N/A</v>
      </c>
      <c r="O462" s="74" t="e">
        <f t="shared" ca="1" si="103"/>
        <v>#N/A</v>
      </c>
      <c r="P462" s="74" t="e">
        <f t="shared" ca="1" si="104"/>
        <v>#N/A</v>
      </c>
      <c r="Q462" s="74" t="e">
        <f t="shared" ca="1" si="105"/>
        <v>#N/A</v>
      </c>
      <c r="R462" s="74">
        <f t="shared" si="106"/>
        <v>6000</v>
      </c>
      <c r="S462" s="74" t="e">
        <f t="shared" ca="1" si="107"/>
        <v>#N/A</v>
      </c>
      <c r="T462" s="74" t="e">
        <f t="shared" si="108"/>
        <v>#N/A</v>
      </c>
    </row>
    <row r="463" spans="2:20" x14ac:dyDescent="0.25">
      <c r="B463" s="74" t="e">
        <f t="shared" ca="1" si="98"/>
        <v>#N/A</v>
      </c>
      <c r="C463" s="78" t="e">
        <f>Кабельный_журнал!P429</f>
        <v>#N/A</v>
      </c>
      <c r="D463" s="74" t="e">
        <f t="shared" ca="1" si="99"/>
        <v>#N/A</v>
      </c>
      <c r="E463" s="80" t="s">
        <v>280</v>
      </c>
      <c r="F463" s="74" t="e">
        <f t="shared" ca="1" si="95"/>
        <v>#N/A</v>
      </c>
      <c r="G463" s="74" t="e">
        <f t="shared" si="96"/>
        <v>#N/A</v>
      </c>
      <c r="H463" s="80" t="s">
        <v>273</v>
      </c>
      <c r="I463" s="74" t="e">
        <f t="shared" si="97"/>
        <v>#N/A</v>
      </c>
      <c r="J463" s="74" t="e">
        <f t="shared" si="100"/>
        <v>#N/A</v>
      </c>
      <c r="K463" s="80" t="s">
        <v>281</v>
      </c>
      <c r="L463" s="74">
        <f t="shared" si="101"/>
        <v>1.7500000000000002E-2</v>
      </c>
      <c r="M463" s="74" t="e">
        <f t="shared" ca="1" si="102"/>
        <v>#N/A</v>
      </c>
      <c r="N463" s="74" t="e">
        <f ca="1">VLOOKUP(B463,$C$7:$T461,13,FALSE)</f>
        <v>#N/A</v>
      </c>
      <c r="O463" s="74" t="e">
        <f t="shared" ca="1" si="103"/>
        <v>#N/A</v>
      </c>
      <c r="P463" s="74" t="e">
        <f t="shared" ca="1" si="104"/>
        <v>#N/A</v>
      </c>
      <c r="Q463" s="74" t="e">
        <f t="shared" ca="1" si="105"/>
        <v>#N/A</v>
      </c>
      <c r="R463" s="74">
        <f t="shared" si="106"/>
        <v>6000</v>
      </c>
      <c r="S463" s="74" t="e">
        <f t="shared" ca="1" si="107"/>
        <v>#N/A</v>
      </c>
      <c r="T463" s="74" t="e">
        <f t="shared" si="108"/>
        <v>#N/A</v>
      </c>
    </row>
    <row r="464" spans="2:20" x14ac:dyDescent="0.25">
      <c r="B464" s="74" t="e">
        <f t="shared" ca="1" si="98"/>
        <v>#N/A</v>
      </c>
      <c r="C464" s="78" t="e">
        <f>Кабельный_журнал!P430</f>
        <v>#N/A</v>
      </c>
      <c r="D464" s="74" t="e">
        <f t="shared" ca="1" si="99"/>
        <v>#N/A</v>
      </c>
      <c r="E464" s="80" t="s">
        <v>280</v>
      </c>
      <c r="F464" s="74" t="e">
        <f t="shared" ca="1" si="95"/>
        <v>#N/A</v>
      </c>
      <c r="G464" s="74" t="e">
        <f t="shared" si="96"/>
        <v>#N/A</v>
      </c>
      <c r="H464" s="80" t="s">
        <v>273</v>
      </c>
      <c r="I464" s="74" t="e">
        <f t="shared" si="97"/>
        <v>#N/A</v>
      </c>
      <c r="J464" s="74" t="e">
        <f t="shared" si="100"/>
        <v>#N/A</v>
      </c>
      <c r="K464" s="80" t="s">
        <v>281</v>
      </c>
      <c r="L464" s="74">
        <f t="shared" si="101"/>
        <v>1.7500000000000002E-2</v>
      </c>
      <c r="M464" s="74" t="e">
        <f t="shared" ca="1" si="102"/>
        <v>#N/A</v>
      </c>
      <c r="N464" s="74" t="e">
        <f ca="1">VLOOKUP(B464,$C$7:$T462,13,FALSE)</f>
        <v>#N/A</v>
      </c>
      <c r="O464" s="74" t="e">
        <f t="shared" ca="1" si="103"/>
        <v>#N/A</v>
      </c>
      <c r="P464" s="74" t="e">
        <f t="shared" ca="1" si="104"/>
        <v>#N/A</v>
      </c>
      <c r="Q464" s="74" t="e">
        <f t="shared" ca="1" si="105"/>
        <v>#N/A</v>
      </c>
      <c r="R464" s="74">
        <f t="shared" si="106"/>
        <v>6000</v>
      </c>
      <c r="S464" s="74" t="e">
        <f t="shared" ca="1" si="107"/>
        <v>#N/A</v>
      </c>
      <c r="T464" s="74" t="e">
        <f t="shared" si="108"/>
        <v>#N/A</v>
      </c>
    </row>
    <row r="465" spans="2:20" x14ac:dyDescent="0.25">
      <c r="B465" s="74" t="e">
        <f t="shared" ca="1" si="98"/>
        <v>#N/A</v>
      </c>
      <c r="C465" s="78" t="e">
        <f>Кабельный_журнал!P431</f>
        <v>#N/A</v>
      </c>
      <c r="D465" s="74" t="e">
        <f t="shared" ca="1" si="99"/>
        <v>#N/A</v>
      </c>
      <c r="E465" s="80" t="s">
        <v>280</v>
      </c>
      <c r="F465" s="74" t="e">
        <f t="shared" ca="1" si="95"/>
        <v>#N/A</v>
      </c>
      <c r="G465" s="74" t="e">
        <f t="shared" si="96"/>
        <v>#N/A</v>
      </c>
      <c r="H465" s="80" t="s">
        <v>273</v>
      </c>
      <c r="I465" s="74" t="e">
        <f t="shared" si="97"/>
        <v>#N/A</v>
      </c>
      <c r="J465" s="74" t="e">
        <f t="shared" si="100"/>
        <v>#N/A</v>
      </c>
      <c r="K465" s="80" t="s">
        <v>281</v>
      </c>
      <c r="L465" s="74">
        <f t="shared" si="101"/>
        <v>1.7500000000000002E-2</v>
      </c>
      <c r="M465" s="74" t="e">
        <f t="shared" ca="1" si="102"/>
        <v>#N/A</v>
      </c>
      <c r="N465" s="74" t="e">
        <f ca="1">VLOOKUP(B465,$C$7:$T463,13,FALSE)</f>
        <v>#N/A</v>
      </c>
      <c r="O465" s="74" t="e">
        <f t="shared" ca="1" si="103"/>
        <v>#N/A</v>
      </c>
      <c r="P465" s="74" t="e">
        <f t="shared" ca="1" si="104"/>
        <v>#N/A</v>
      </c>
      <c r="Q465" s="74" t="e">
        <f t="shared" ca="1" si="105"/>
        <v>#N/A</v>
      </c>
      <c r="R465" s="74">
        <f t="shared" si="106"/>
        <v>6000</v>
      </c>
      <c r="S465" s="74" t="e">
        <f t="shared" ca="1" si="107"/>
        <v>#N/A</v>
      </c>
      <c r="T465" s="74" t="e">
        <f t="shared" si="108"/>
        <v>#N/A</v>
      </c>
    </row>
    <row r="466" spans="2:20" x14ac:dyDescent="0.25">
      <c r="B466" s="74" t="e">
        <f t="shared" ca="1" si="98"/>
        <v>#N/A</v>
      </c>
      <c r="C466" s="78" t="e">
        <f>Кабельный_журнал!P432</f>
        <v>#N/A</v>
      </c>
      <c r="D466" s="74" t="e">
        <f t="shared" ca="1" si="99"/>
        <v>#N/A</v>
      </c>
      <c r="E466" s="80" t="s">
        <v>280</v>
      </c>
      <c r="F466" s="74" t="e">
        <f t="shared" ca="1" si="95"/>
        <v>#N/A</v>
      </c>
      <c r="G466" s="74" t="e">
        <f t="shared" si="96"/>
        <v>#N/A</v>
      </c>
      <c r="H466" s="80" t="s">
        <v>273</v>
      </c>
      <c r="I466" s="74" t="e">
        <f t="shared" si="97"/>
        <v>#N/A</v>
      </c>
      <c r="J466" s="74" t="e">
        <f t="shared" si="100"/>
        <v>#N/A</v>
      </c>
      <c r="K466" s="80" t="s">
        <v>281</v>
      </c>
      <c r="L466" s="74">
        <f t="shared" si="101"/>
        <v>1.7500000000000002E-2</v>
      </c>
      <c r="M466" s="74" t="e">
        <f t="shared" ca="1" si="102"/>
        <v>#N/A</v>
      </c>
      <c r="N466" s="74" t="e">
        <f ca="1">VLOOKUP(B466,$C$7:$T464,13,FALSE)</f>
        <v>#N/A</v>
      </c>
      <c r="O466" s="74" t="e">
        <f t="shared" ca="1" si="103"/>
        <v>#N/A</v>
      </c>
      <c r="P466" s="74" t="e">
        <f t="shared" ca="1" si="104"/>
        <v>#N/A</v>
      </c>
      <c r="Q466" s="74" t="e">
        <f t="shared" ca="1" si="105"/>
        <v>#N/A</v>
      </c>
      <c r="R466" s="74">
        <f t="shared" si="106"/>
        <v>6000</v>
      </c>
      <c r="S466" s="74" t="e">
        <f t="shared" ca="1" si="107"/>
        <v>#N/A</v>
      </c>
      <c r="T466" s="74" t="e">
        <f t="shared" si="108"/>
        <v>#N/A</v>
      </c>
    </row>
    <row r="467" spans="2:20" x14ac:dyDescent="0.25">
      <c r="B467" s="74" t="e">
        <f t="shared" ca="1" si="98"/>
        <v>#N/A</v>
      </c>
      <c r="C467" s="78" t="e">
        <f>Кабельный_журнал!P433</f>
        <v>#N/A</v>
      </c>
      <c r="D467" s="74" t="e">
        <f t="shared" ca="1" si="99"/>
        <v>#N/A</v>
      </c>
      <c r="E467" s="80" t="s">
        <v>280</v>
      </c>
      <c r="F467" s="74" t="e">
        <f t="shared" ca="1" si="95"/>
        <v>#N/A</v>
      </c>
      <c r="G467" s="74" t="e">
        <f t="shared" si="96"/>
        <v>#N/A</v>
      </c>
      <c r="H467" s="80" t="s">
        <v>273</v>
      </c>
      <c r="I467" s="74" t="e">
        <f t="shared" si="97"/>
        <v>#N/A</v>
      </c>
      <c r="J467" s="74" t="e">
        <f t="shared" si="100"/>
        <v>#N/A</v>
      </c>
      <c r="K467" s="80" t="s">
        <v>281</v>
      </c>
      <c r="L467" s="74">
        <f t="shared" si="101"/>
        <v>1.7500000000000002E-2</v>
      </c>
      <c r="M467" s="74" t="e">
        <f t="shared" ca="1" si="102"/>
        <v>#N/A</v>
      </c>
      <c r="N467" s="74" t="e">
        <f ca="1">VLOOKUP(B467,$C$7:$T465,13,FALSE)</f>
        <v>#N/A</v>
      </c>
      <c r="O467" s="74" t="e">
        <f t="shared" ca="1" si="103"/>
        <v>#N/A</v>
      </c>
      <c r="P467" s="74" t="e">
        <f t="shared" ca="1" si="104"/>
        <v>#N/A</v>
      </c>
      <c r="Q467" s="74" t="e">
        <f t="shared" ca="1" si="105"/>
        <v>#N/A</v>
      </c>
      <c r="R467" s="74">
        <f t="shared" si="106"/>
        <v>6000</v>
      </c>
      <c r="S467" s="74" t="e">
        <f t="shared" ca="1" si="107"/>
        <v>#N/A</v>
      </c>
      <c r="T467" s="74" t="e">
        <f t="shared" si="108"/>
        <v>#N/A</v>
      </c>
    </row>
    <row r="468" spans="2:20" x14ac:dyDescent="0.25">
      <c r="B468" s="74" t="e">
        <f t="shared" ca="1" si="98"/>
        <v>#N/A</v>
      </c>
      <c r="C468" s="78" t="e">
        <f>Кабельный_журнал!P434</f>
        <v>#N/A</v>
      </c>
      <c r="D468" s="74" t="e">
        <f t="shared" ca="1" si="99"/>
        <v>#N/A</v>
      </c>
      <c r="E468" s="80" t="s">
        <v>280</v>
      </c>
      <c r="F468" s="74" t="e">
        <f t="shared" ca="1" si="95"/>
        <v>#N/A</v>
      </c>
      <c r="G468" s="74" t="e">
        <f t="shared" si="96"/>
        <v>#N/A</v>
      </c>
      <c r="H468" s="80" t="s">
        <v>273</v>
      </c>
      <c r="I468" s="74" t="e">
        <f t="shared" si="97"/>
        <v>#N/A</v>
      </c>
      <c r="J468" s="74" t="e">
        <f t="shared" si="100"/>
        <v>#N/A</v>
      </c>
      <c r="K468" s="80" t="s">
        <v>281</v>
      </c>
      <c r="L468" s="74">
        <f t="shared" si="101"/>
        <v>1.7500000000000002E-2</v>
      </c>
      <c r="M468" s="74" t="e">
        <f t="shared" ca="1" si="102"/>
        <v>#N/A</v>
      </c>
      <c r="N468" s="74" t="e">
        <f ca="1">VLOOKUP(B468,$C$7:$T466,13,FALSE)</f>
        <v>#N/A</v>
      </c>
      <c r="O468" s="74" t="e">
        <f t="shared" ca="1" si="103"/>
        <v>#N/A</v>
      </c>
      <c r="P468" s="74" t="e">
        <f t="shared" ca="1" si="104"/>
        <v>#N/A</v>
      </c>
      <c r="Q468" s="74" t="e">
        <f t="shared" ca="1" si="105"/>
        <v>#N/A</v>
      </c>
      <c r="R468" s="74">
        <f t="shared" si="106"/>
        <v>6000</v>
      </c>
      <c r="S468" s="74" t="e">
        <f t="shared" ca="1" si="107"/>
        <v>#N/A</v>
      </c>
      <c r="T468" s="74" t="e">
        <f t="shared" si="108"/>
        <v>#N/A</v>
      </c>
    </row>
    <row r="469" spans="2:20" x14ac:dyDescent="0.25">
      <c r="B469" s="74" t="e">
        <f t="shared" ca="1" si="98"/>
        <v>#N/A</v>
      </c>
      <c r="C469" s="78" t="e">
        <f>Кабельный_журнал!P435</f>
        <v>#N/A</v>
      </c>
      <c r="D469" s="74" t="e">
        <f t="shared" ca="1" si="99"/>
        <v>#N/A</v>
      </c>
      <c r="E469" s="80" t="s">
        <v>280</v>
      </c>
      <c r="F469" s="74" t="e">
        <f t="shared" ca="1" si="95"/>
        <v>#N/A</v>
      </c>
      <c r="G469" s="74" t="e">
        <f t="shared" si="96"/>
        <v>#N/A</v>
      </c>
      <c r="H469" s="80" t="s">
        <v>273</v>
      </c>
      <c r="I469" s="74" t="e">
        <f t="shared" si="97"/>
        <v>#N/A</v>
      </c>
      <c r="J469" s="74" t="e">
        <f t="shared" si="100"/>
        <v>#N/A</v>
      </c>
      <c r="K469" s="80" t="s">
        <v>281</v>
      </c>
      <c r="L469" s="74">
        <f t="shared" si="101"/>
        <v>1.7500000000000002E-2</v>
      </c>
      <c r="M469" s="74" t="e">
        <f t="shared" ca="1" si="102"/>
        <v>#N/A</v>
      </c>
      <c r="N469" s="74" t="e">
        <f ca="1">VLOOKUP(B469,$C$7:$T467,13,FALSE)</f>
        <v>#N/A</v>
      </c>
      <c r="O469" s="74" t="e">
        <f t="shared" ca="1" si="103"/>
        <v>#N/A</v>
      </c>
      <c r="P469" s="74" t="e">
        <f t="shared" ca="1" si="104"/>
        <v>#N/A</v>
      </c>
      <c r="Q469" s="74" t="e">
        <f t="shared" ca="1" si="105"/>
        <v>#N/A</v>
      </c>
      <c r="R469" s="74">
        <f t="shared" si="106"/>
        <v>6000</v>
      </c>
      <c r="S469" s="74" t="e">
        <f t="shared" ca="1" si="107"/>
        <v>#N/A</v>
      </c>
      <c r="T469" s="74" t="e">
        <f t="shared" si="108"/>
        <v>#N/A</v>
      </c>
    </row>
    <row r="470" spans="2:20" x14ac:dyDescent="0.25">
      <c r="B470" s="74" t="e">
        <f t="shared" ca="1" si="98"/>
        <v>#N/A</v>
      </c>
      <c r="C470" s="78" t="e">
        <f>Кабельный_журнал!P436</f>
        <v>#N/A</v>
      </c>
      <c r="D470" s="74" t="e">
        <f t="shared" ca="1" si="99"/>
        <v>#N/A</v>
      </c>
      <c r="E470" s="80" t="s">
        <v>280</v>
      </c>
      <c r="F470" s="74" t="e">
        <f t="shared" ca="1" si="95"/>
        <v>#N/A</v>
      </c>
      <c r="G470" s="74" t="e">
        <f t="shared" si="96"/>
        <v>#N/A</v>
      </c>
      <c r="H470" s="80" t="s">
        <v>273</v>
      </c>
      <c r="I470" s="74" t="e">
        <f t="shared" si="97"/>
        <v>#N/A</v>
      </c>
      <c r="J470" s="74" t="e">
        <f t="shared" si="100"/>
        <v>#N/A</v>
      </c>
      <c r="K470" s="80" t="s">
        <v>281</v>
      </c>
      <c r="L470" s="74">
        <f t="shared" si="101"/>
        <v>1.7500000000000002E-2</v>
      </c>
      <c r="M470" s="74" t="e">
        <f t="shared" ca="1" si="102"/>
        <v>#N/A</v>
      </c>
      <c r="N470" s="74" t="e">
        <f ca="1">VLOOKUP(B470,$C$7:$T468,13,FALSE)</f>
        <v>#N/A</v>
      </c>
      <c r="O470" s="74" t="e">
        <f t="shared" ca="1" si="103"/>
        <v>#N/A</v>
      </c>
      <c r="P470" s="74" t="e">
        <f t="shared" ca="1" si="104"/>
        <v>#N/A</v>
      </c>
      <c r="Q470" s="74" t="e">
        <f t="shared" ca="1" si="105"/>
        <v>#N/A</v>
      </c>
      <c r="R470" s="74">
        <f t="shared" si="106"/>
        <v>6000</v>
      </c>
      <c r="S470" s="74" t="e">
        <f t="shared" ca="1" si="107"/>
        <v>#N/A</v>
      </c>
      <c r="T470" s="74" t="e">
        <f t="shared" si="108"/>
        <v>#N/A</v>
      </c>
    </row>
    <row r="471" spans="2:20" x14ac:dyDescent="0.25">
      <c r="B471" s="74" t="e">
        <f t="shared" ca="1" si="98"/>
        <v>#N/A</v>
      </c>
      <c r="C471" s="78" t="e">
        <f>Кабельный_журнал!P437</f>
        <v>#N/A</v>
      </c>
      <c r="D471" s="74" t="e">
        <f t="shared" ca="1" si="99"/>
        <v>#N/A</v>
      </c>
      <c r="E471" s="80" t="s">
        <v>280</v>
      </c>
      <c r="F471" s="74" t="e">
        <f t="shared" ca="1" si="95"/>
        <v>#N/A</v>
      </c>
      <c r="G471" s="74" t="e">
        <f t="shared" si="96"/>
        <v>#N/A</v>
      </c>
      <c r="H471" s="80" t="s">
        <v>273</v>
      </c>
      <c r="I471" s="74" t="e">
        <f t="shared" si="97"/>
        <v>#N/A</v>
      </c>
      <c r="J471" s="74" t="e">
        <f t="shared" si="100"/>
        <v>#N/A</v>
      </c>
      <c r="K471" s="80" t="s">
        <v>281</v>
      </c>
      <c r="L471" s="74">
        <f t="shared" si="101"/>
        <v>1.7500000000000002E-2</v>
      </c>
      <c r="M471" s="74" t="e">
        <f t="shared" ca="1" si="102"/>
        <v>#N/A</v>
      </c>
      <c r="N471" s="74" t="e">
        <f ca="1">VLOOKUP(B471,$C$7:$T469,13,FALSE)</f>
        <v>#N/A</v>
      </c>
      <c r="O471" s="74" t="e">
        <f t="shared" ca="1" si="103"/>
        <v>#N/A</v>
      </c>
      <c r="P471" s="74" t="e">
        <f t="shared" ca="1" si="104"/>
        <v>#N/A</v>
      </c>
      <c r="Q471" s="74" t="e">
        <f t="shared" ca="1" si="105"/>
        <v>#N/A</v>
      </c>
      <c r="R471" s="74">
        <f t="shared" si="106"/>
        <v>6000</v>
      </c>
      <c r="S471" s="74" t="e">
        <f t="shared" ca="1" si="107"/>
        <v>#N/A</v>
      </c>
      <c r="T471" s="74" t="e">
        <f t="shared" si="108"/>
        <v>#N/A</v>
      </c>
    </row>
    <row r="472" spans="2:20" x14ac:dyDescent="0.25">
      <c r="B472" s="74" t="e">
        <f t="shared" ca="1" si="98"/>
        <v>#N/A</v>
      </c>
      <c r="C472" s="78" t="e">
        <f>Кабельный_журнал!P438</f>
        <v>#N/A</v>
      </c>
      <c r="D472" s="74" t="e">
        <f t="shared" ca="1" si="99"/>
        <v>#N/A</v>
      </c>
      <c r="E472" s="80" t="s">
        <v>280</v>
      </c>
      <c r="F472" s="74" t="e">
        <f t="shared" ca="1" si="95"/>
        <v>#N/A</v>
      </c>
      <c r="G472" s="74" t="e">
        <f t="shared" si="96"/>
        <v>#N/A</v>
      </c>
      <c r="H472" s="80" t="s">
        <v>273</v>
      </c>
      <c r="I472" s="74" t="e">
        <f t="shared" si="97"/>
        <v>#N/A</v>
      </c>
      <c r="J472" s="74" t="e">
        <f t="shared" si="100"/>
        <v>#N/A</v>
      </c>
      <c r="K472" s="80" t="s">
        <v>281</v>
      </c>
      <c r="L472" s="74">
        <f t="shared" si="101"/>
        <v>1.7500000000000002E-2</v>
      </c>
      <c r="M472" s="74" t="e">
        <f t="shared" ca="1" si="102"/>
        <v>#N/A</v>
      </c>
      <c r="N472" s="74" t="e">
        <f ca="1">VLOOKUP(B472,$C$7:$T470,13,FALSE)</f>
        <v>#N/A</v>
      </c>
      <c r="O472" s="74" t="e">
        <f t="shared" ca="1" si="103"/>
        <v>#N/A</v>
      </c>
      <c r="P472" s="74" t="e">
        <f t="shared" ca="1" si="104"/>
        <v>#N/A</v>
      </c>
      <c r="Q472" s="74" t="e">
        <f t="shared" ca="1" si="105"/>
        <v>#N/A</v>
      </c>
      <c r="R472" s="74">
        <f t="shared" si="106"/>
        <v>6000</v>
      </c>
      <c r="S472" s="74" t="e">
        <f t="shared" ca="1" si="107"/>
        <v>#N/A</v>
      </c>
      <c r="T472" s="74" t="e">
        <f t="shared" si="108"/>
        <v>#N/A</v>
      </c>
    </row>
    <row r="473" spans="2:20" x14ac:dyDescent="0.25">
      <c r="B473" s="74" t="e">
        <f t="shared" ca="1" si="98"/>
        <v>#N/A</v>
      </c>
      <c r="C473" s="78" t="e">
        <f>Кабельный_журнал!P439</f>
        <v>#N/A</v>
      </c>
      <c r="D473" s="74" t="e">
        <f t="shared" ca="1" si="99"/>
        <v>#N/A</v>
      </c>
      <c r="E473" s="80" t="s">
        <v>280</v>
      </c>
      <c r="F473" s="74" t="e">
        <f t="shared" ca="1" si="95"/>
        <v>#N/A</v>
      </c>
      <c r="G473" s="74" t="e">
        <f t="shared" si="96"/>
        <v>#N/A</v>
      </c>
      <c r="H473" s="80" t="s">
        <v>273</v>
      </c>
      <c r="I473" s="74" t="e">
        <f t="shared" si="97"/>
        <v>#N/A</v>
      </c>
      <c r="J473" s="74" t="e">
        <f t="shared" si="100"/>
        <v>#N/A</v>
      </c>
      <c r="K473" s="80" t="s">
        <v>281</v>
      </c>
      <c r="L473" s="74">
        <f t="shared" si="101"/>
        <v>1.7500000000000002E-2</v>
      </c>
      <c r="M473" s="74" t="e">
        <f t="shared" ca="1" si="102"/>
        <v>#N/A</v>
      </c>
      <c r="N473" s="74" t="e">
        <f ca="1">VLOOKUP(B473,$C$7:$T471,13,FALSE)</f>
        <v>#N/A</v>
      </c>
      <c r="O473" s="74" t="e">
        <f t="shared" ca="1" si="103"/>
        <v>#N/A</v>
      </c>
      <c r="P473" s="74" t="e">
        <f t="shared" ca="1" si="104"/>
        <v>#N/A</v>
      </c>
      <c r="Q473" s="74" t="e">
        <f t="shared" ca="1" si="105"/>
        <v>#N/A</v>
      </c>
      <c r="R473" s="74">
        <f t="shared" si="106"/>
        <v>6000</v>
      </c>
      <c r="S473" s="74" t="e">
        <f t="shared" ca="1" si="107"/>
        <v>#N/A</v>
      </c>
      <c r="T473" s="74" t="e">
        <f t="shared" si="108"/>
        <v>#N/A</v>
      </c>
    </row>
    <row r="474" spans="2:20" x14ac:dyDescent="0.25">
      <c r="B474" s="74" t="e">
        <f t="shared" ca="1" si="98"/>
        <v>#N/A</v>
      </c>
      <c r="C474" s="78" t="e">
        <f>Кабельный_журнал!P440</f>
        <v>#N/A</v>
      </c>
      <c r="D474" s="74" t="e">
        <f t="shared" ca="1" si="99"/>
        <v>#N/A</v>
      </c>
      <c r="E474" s="80" t="s">
        <v>280</v>
      </c>
      <c r="F474" s="74" t="e">
        <f t="shared" ca="1" si="95"/>
        <v>#N/A</v>
      </c>
      <c r="G474" s="74" t="e">
        <f t="shared" si="96"/>
        <v>#N/A</v>
      </c>
      <c r="H474" s="80" t="s">
        <v>273</v>
      </c>
      <c r="I474" s="74" t="e">
        <f t="shared" si="97"/>
        <v>#N/A</v>
      </c>
      <c r="J474" s="74" t="e">
        <f t="shared" si="100"/>
        <v>#N/A</v>
      </c>
      <c r="K474" s="80" t="s">
        <v>281</v>
      </c>
      <c r="L474" s="74">
        <f t="shared" si="101"/>
        <v>1.7500000000000002E-2</v>
      </c>
      <c r="M474" s="74" t="e">
        <f t="shared" ca="1" si="102"/>
        <v>#N/A</v>
      </c>
      <c r="N474" s="74" t="e">
        <f ca="1">VLOOKUP(B474,$C$7:$T472,13,FALSE)</f>
        <v>#N/A</v>
      </c>
      <c r="O474" s="74" t="e">
        <f t="shared" ca="1" si="103"/>
        <v>#N/A</v>
      </c>
      <c r="P474" s="74" t="e">
        <f t="shared" ca="1" si="104"/>
        <v>#N/A</v>
      </c>
      <c r="Q474" s="74" t="e">
        <f t="shared" ca="1" si="105"/>
        <v>#N/A</v>
      </c>
      <c r="R474" s="74">
        <f t="shared" si="106"/>
        <v>6000</v>
      </c>
      <c r="S474" s="74" t="e">
        <f t="shared" ca="1" si="107"/>
        <v>#N/A</v>
      </c>
      <c r="T474" s="74" t="e">
        <f t="shared" si="108"/>
        <v>#N/A</v>
      </c>
    </row>
    <row r="475" spans="2:20" x14ac:dyDescent="0.25">
      <c r="B475" s="74" t="e">
        <f t="shared" ca="1" si="98"/>
        <v>#N/A</v>
      </c>
      <c r="C475" s="78" t="e">
        <f>Кабельный_журнал!P441</f>
        <v>#N/A</v>
      </c>
      <c r="D475" s="74" t="e">
        <f t="shared" ca="1" si="99"/>
        <v>#N/A</v>
      </c>
      <c r="E475" s="80" t="s">
        <v>280</v>
      </c>
      <c r="F475" s="74" t="e">
        <f t="shared" ca="1" si="95"/>
        <v>#N/A</v>
      </c>
      <c r="G475" s="74" t="e">
        <f t="shared" si="96"/>
        <v>#N/A</v>
      </c>
      <c r="H475" s="80" t="s">
        <v>273</v>
      </c>
      <c r="I475" s="74" t="e">
        <f t="shared" si="97"/>
        <v>#N/A</v>
      </c>
      <c r="J475" s="74" t="e">
        <f t="shared" si="100"/>
        <v>#N/A</v>
      </c>
      <c r="K475" s="80" t="s">
        <v>281</v>
      </c>
      <c r="L475" s="74">
        <f t="shared" si="101"/>
        <v>1.7500000000000002E-2</v>
      </c>
      <c r="M475" s="74" t="e">
        <f t="shared" ca="1" si="102"/>
        <v>#N/A</v>
      </c>
      <c r="N475" s="74" t="e">
        <f ca="1">VLOOKUP(B475,$C$7:$T473,13,FALSE)</f>
        <v>#N/A</v>
      </c>
      <c r="O475" s="74" t="e">
        <f t="shared" ca="1" si="103"/>
        <v>#N/A</v>
      </c>
      <c r="P475" s="74" t="e">
        <f t="shared" ca="1" si="104"/>
        <v>#N/A</v>
      </c>
      <c r="Q475" s="74" t="e">
        <f t="shared" ca="1" si="105"/>
        <v>#N/A</v>
      </c>
      <c r="R475" s="74">
        <f t="shared" si="106"/>
        <v>6000</v>
      </c>
      <c r="S475" s="74" t="e">
        <f t="shared" ca="1" si="107"/>
        <v>#N/A</v>
      </c>
      <c r="T475" s="74" t="e">
        <f t="shared" si="108"/>
        <v>#N/A</v>
      </c>
    </row>
    <row r="476" spans="2:20" x14ac:dyDescent="0.25">
      <c r="B476" s="74" t="e">
        <f t="shared" ca="1" si="98"/>
        <v>#N/A</v>
      </c>
      <c r="C476" s="78" t="e">
        <f>Кабельный_журнал!P442</f>
        <v>#N/A</v>
      </c>
      <c r="D476" s="74" t="e">
        <f t="shared" ca="1" si="99"/>
        <v>#N/A</v>
      </c>
      <c r="E476" s="80" t="s">
        <v>280</v>
      </c>
      <c r="F476" s="74" t="e">
        <f t="shared" ca="1" si="95"/>
        <v>#N/A</v>
      </c>
      <c r="G476" s="74" t="e">
        <f t="shared" si="96"/>
        <v>#N/A</v>
      </c>
      <c r="H476" s="80" t="s">
        <v>273</v>
      </c>
      <c r="I476" s="74" t="e">
        <f t="shared" si="97"/>
        <v>#N/A</v>
      </c>
      <c r="J476" s="74" t="e">
        <f t="shared" si="100"/>
        <v>#N/A</v>
      </c>
      <c r="K476" s="80" t="s">
        <v>281</v>
      </c>
      <c r="L476" s="74">
        <f t="shared" si="101"/>
        <v>1.7500000000000002E-2</v>
      </c>
      <c r="M476" s="74" t="e">
        <f t="shared" ca="1" si="102"/>
        <v>#N/A</v>
      </c>
      <c r="N476" s="74" t="e">
        <f ca="1">VLOOKUP(B476,$C$7:$T474,13,FALSE)</f>
        <v>#N/A</v>
      </c>
      <c r="O476" s="74" t="e">
        <f t="shared" ca="1" si="103"/>
        <v>#N/A</v>
      </c>
      <c r="P476" s="74" t="e">
        <f t="shared" ca="1" si="104"/>
        <v>#N/A</v>
      </c>
      <c r="Q476" s="74" t="e">
        <f t="shared" ca="1" si="105"/>
        <v>#N/A</v>
      </c>
      <c r="R476" s="74">
        <f t="shared" si="106"/>
        <v>6000</v>
      </c>
      <c r="S476" s="74" t="e">
        <f t="shared" ca="1" si="107"/>
        <v>#N/A</v>
      </c>
      <c r="T476" s="74" t="e">
        <f t="shared" si="108"/>
        <v>#N/A</v>
      </c>
    </row>
    <row r="477" spans="2:20" x14ac:dyDescent="0.25">
      <c r="B477" s="74" t="e">
        <f t="shared" ca="1" si="98"/>
        <v>#N/A</v>
      </c>
      <c r="C477" s="78" t="e">
        <f>Кабельный_журнал!P443</f>
        <v>#N/A</v>
      </c>
      <c r="D477" s="74" t="e">
        <f t="shared" ca="1" si="99"/>
        <v>#N/A</v>
      </c>
      <c r="E477" s="80" t="s">
        <v>280</v>
      </c>
      <c r="F477" s="74" t="e">
        <f t="shared" ca="1" si="95"/>
        <v>#N/A</v>
      </c>
      <c r="G477" s="74" t="e">
        <f t="shared" si="96"/>
        <v>#N/A</v>
      </c>
      <c r="H477" s="80" t="s">
        <v>273</v>
      </c>
      <c r="I477" s="74" t="e">
        <f t="shared" si="97"/>
        <v>#N/A</v>
      </c>
      <c r="J477" s="74" t="e">
        <f t="shared" si="100"/>
        <v>#N/A</v>
      </c>
      <c r="K477" s="80" t="s">
        <v>281</v>
      </c>
      <c r="L477" s="74">
        <f t="shared" si="101"/>
        <v>1.7500000000000002E-2</v>
      </c>
      <c r="M477" s="74" t="e">
        <f t="shared" ca="1" si="102"/>
        <v>#N/A</v>
      </c>
      <c r="N477" s="74" t="e">
        <f ca="1">VLOOKUP(B477,$C$7:$T475,13,FALSE)</f>
        <v>#N/A</v>
      </c>
      <c r="O477" s="74" t="e">
        <f t="shared" ca="1" si="103"/>
        <v>#N/A</v>
      </c>
      <c r="P477" s="74" t="e">
        <f t="shared" ca="1" si="104"/>
        <v>#N/A</v>
      </c>
      <c r="Q477" s="74" t="e">
        <f t="shared" ca="1" si="105"/>
        <v>#N/A</v>
      </c>
      <c r="R477" s="74">
        <f t="shared" si="106"/>
        <v>6000</v>
      </c>
      <c r="S477" s="74" t="e">
        <f t="shared" ca="1" si="107"/>
        <v>#N/A</v>
      </c>
      <c r="T477" s="74" t="e">
        <f t="shared" si="108"/>
        <v>#N/A</v>
      </c>
    </row>
    <row r="478" spans="2:20" x14ac:dyDescent="0.25">
      <c r="B478" s="74" t="e">
        <f t="shared" ca="1" si="98"/>
        <v>#N/A</v>
      </c>
      <c r="C478" s="78" t="e">
        <f>Кабельный_журнал!P444</f>
        <v>#N/A</v>
      </c>
      <c r="D478" s="74" t="e">
        <f t="shared" ca="1" si="99"/>
        <v>#N/A</v>
      </c>
      <c r="E478" s="80" t="s">
        <v>280</v>
      </c>
      <c r="F478" s="74" t="e">
        <f t="shared" ca="1" si="95"/>
        <v>#N/A</v>
      </c>
      <c r="G478" s="74" t="e">
        <f t="shared" si="96"/>
        <v>#N/A</v>
      </c>
      <c r="H478" s="80" t="s">
        <v>273</v>
      </c>
      <c r="I478" s="74" t="e">
        <f t="shared" si="97"/>
        <v>#N/A</v>
      </c>
      <c r="J478" s="74" t="e">
        <f t="shared" si="100"/>
        <v>#N/A</v>
      </c>
      <c r="K478" s="80" t="s">
        <v>281</v>
      </c>
      <c r="L478" s="74">
        <f t="shared" si="101"/>
        <v>1.7500000000000002E-2</v>
      </c>
      <c r="M478" s="74" t="e">
        <f t="shared" ca="1" si="102"/>
        <v>#N/A</v>
      </c>
      <c r="N478" s="74" t="e">
        <f ca="1">VLOOKUP(B478,$C$7:$T476,13,FALSE)</f>
        <v>#N/A</v>
      </c>
      <c r="O478" s="74" t="e">
        <f t="shared" ca="1" si="103"/>
        <v>#N/A</v>
      </c>
      <c r="P478" s="74" t="e">
        <f t="shared" ca="1" si="104"/>
        <v>#N/A</v>
      </c>
      <c r="Q478" s="74" t="e">
        <f t="shared" ca="1" si="105"/>
        <v>#N/A</v>
      </c>
      <c r="R478" s="74">
        <f t="shared" si="106"/>
        <v>6000</v>
      </c>
      <c r="S478" s="74" t="e">
        <f t="shared" ca="1" si="107"/>
        <v>#N/A</v>
      </c>
      <c r="T478" s="74" t="e">
        <f t="shared" si="108"/>
        <v>#N/A</v>
      </c>
    </row>
    <row r="479" spans="2:20" x14ac:dyDescent="0.25">
      <c r="B479" s="74" t="e">
        <f t="shared" ca="1" si="98"/>
        <v>#N/A</v>
      </c>
      <c r="C479" s="78" t="e">
        <f>Кабельный_журнал!P445</f>
        <v>#N/A</v>
      </c>
      <c r="D479" s="74" t="e">
        <f t="shared" ca="1" si="99"/>
        <v>#N/A</v>
      </c>
      <c r="E479" s="80" t="s">
        <v>280</v>
      </c>
      <c r="F479" s="74" t="e">
        <f t="shared" ca="1" si="95"/>
        <v>#N/A</v>
      </c>
      <c r="G479" s="74" t="e">
        <f t="shared" si="96"/>
        <v>#N/A</v>
      </c>
      <c r="H479" s="80" t="s">
        <v>273</v>
      </c>
      <c r="I479" s="74" t="e">
        <f t="shared" si="97"/>
        <v>#N/A</v>
      </c>
      <c r="J479" s="74" t="e">
        <f t="shared" si="100"/>
        <v>#N/A</v>
      </c>
      <c r="K479" s="80" t="s">
        <v>281</v>
      </c>
      <c r="L479" s="74">
        <f t="shared" si="101"/>
        <v>1.7500000000000002E-2</v>
      </c>
      <c r="M479" s="74" t="e">
        <f t="shared" ca="1" si="102"/>
        <v>#N/A</v>
      </c>
      <c r="N479" s="74" t="e">
        <f ca="1">VLOOKUP(B479,$C$7:$T477,13,FALSE)</f>
        <v>#N/A</v>
      </c>
      <c r="O479" s="74" t="e">
        <f t="shared" ca="1" si="103"/>
        <v>#N/A</v>
      </c>
      <c r="P479" s="74" t="e">
        <f t="shared" ca="1" si="104"/>
        <v>#N/A</v>
      </c>
      <c r="Q479" s="74" t="e">
        <f t="shared" ca="1" si="105"/>
        <v>#N/A</v>
      </c>
      <c r="R479" s="74">
        <f t="shared" si="106"/>
        <v>6000</v>
      </c>
      <c r="S479" s="74" t="e">
        <f t="shared" ca="1" si="107"/>
        <v>#N/A</v>
      </c>
      <c r="T479" s="74" t="e">
        <f t="shared" si="108"/>
        <v>#N/A</v>
      </c>
    </row>
    <row r="480" spans="2:20" x14ac:dyDescent="0.25">
      <c r="B480" s="74" t="e">
        <f t="shared" ca="1" si="98"/>
        <v>#N/A</v>
      </c>
      <c r="C480" s="78" t="e">
        <f>Кабельный_журнал!P446</f>
        <v>#N/A</v>
      </c>
      <c r="D480" s="74" t="e">
        <f t="shared" ca="1" si="99"/>
        <v>#N/A</v>
      </c>
      <c r="E480" s="80" t="s">
        <v>280</v>
      </c>
      <c r="F480" s="74" t="e">
        <f t="shared" ca="1" si="95"/>
        <v>#N/A</v>
      </c>
      <c r="G480" s="74" t="e">
        <f t="shared" si="96"/>
        <v>#N/A</v>
      </c>
      <c r="H480" s="80" t="s">
        <v>273</v>
      </c>
      <c r="I480" s="74" t="e">
        <f t="shared" si="97"/>
        <v>#N/A</v>
      </c>
      <c r="J480" s="74" t="e">
        <f t="shared" si="100"/>
        <v>#N/A</v>
      </c>
      <c r="K480" s="80" t="s">
        <v>281</v>
      </c>
      <c r="L480" s="74">
        <f t="shared" si="101"/>
        <v>1.7500000000000002E-2</v>
      </c>
      <c r="M480" s="74" t="e">
        <f t="shared" ca="1" si="102"/>
        <v>#N/A</v>
      </c>
      <c r="N480" s="74" t="e">
        <f ca="1">VLOOKUP(B480,$C$7:$T478,13,FALSE)</f>
        <v>#N/A</v>
      </c>
      <c r="O480" s="74" t="e">
        <f t="shared" ca="1" si="103"/>
        <v>#N/A</v>
      </c>
      <c r="P480" s="74" t="e">
        <f t="shared" ca="1" si="104"/>
        <v>#N/A</v>
      </c>
      <c r="Q480" s="74" t="e">
        <f t="shared" ca="1" si="105"/>
        <v>#N/A</v>
      </c>
      <c r="R480" s="74">
        <f t="shared" si="106"/>
        <v>6000</v>
      </c>
      <c r="S480" s="74" t="e">
        <f t="shared" ca="1" si="107"/>
        <v>#N/A</v>
      </c>
      <c r="T480" s="74" t="e">
        <f t="shared" si="108"/>
        <v>#N/A</v>
      </c>
    </row>
    <row r="481" spans="2:20" x14ac:dyDescent="0.25">
      <c r="B481" s="74" t="e">
        <f t="shared" ca="1" si="98"/>
        <v>#N/A</v>
      </c>
      <c r="C481" s="78" t="e">
        <f>Кабельный_журнал!P447</f>
        <v>#N/A</v>
      </c>
      <c r="D481" s="74" t="e">
        <f t="shared" ca="1" si="99"/>
        <v>#N/A</v>
      </c>
      <c r="E481" s="80" t="s">
        <v>280</v>
      </c>
      <c r="F481" s="74" t="e">
        <f t="shared" ca="1" si="95"/>
        <v>#N/A</v>
      </c>
      <c r="G481" s="74" t="e">
        <f t="shared" si="96"/>
        <v>#N/A</v>
      </c>
      <c r="H481" s="80" t="s">
        <v>273</v>
      </c>
      <c r="I481" s="74" t="e">
        <f t="shared" si="97"/>
        <v>#N/A</v>
      </c>
      <c r="J481" s="74" t="e">
        <f t="shared" si="100"/>
        <v>#N/A</v>
      </c>
      <c r="K481" s="80" t="s">
        <v>281</v>
      </c>
      <c r="L481" s="74">
        <f t="shared" si="101"/>
        <v>1.7500000000000002E-2</v>
      </c>
      <c r="M481" s="74" t="e">
        <f t="shared" ca="1" si="102"/>
        <v>#N/A</v>
      </c>
      <c r="N481" s="74" t="e">
        <f ca="1">VLOOKUP(B481,$C$7:$T479,13,FALSE)</f>
        <v>#N/A</v>
      </c>
      <c r="O481" s="74" t="e">
        <f t="shared" ca="1" si="103"/>
        <v>#N/A</v>
      </c>
      <c r="P481" s="74" t="e">
        <f t="shared" ca="1" si="104"/>
        <v>#N/A</v>
      </c>
      <c r="Q481" s="74" t="e">
        <f t="shared" ca="1" si="105"/>
        <v>#N/A</v>
      </c>
      <c r="R481" s="74">
        <f t="shared" si="106"/>
        <v>6000</v>
      </c>
      <c r="S481" s="74" t="e">
        <f t="shared" ca="1" si="107"/>
        <v>#N/A</v>
      </c>
      <c r="T481" s="74" t="e">
        <f t="shared" si="108"/>
        <v>#N/A</v>
      </c>
    </row>
    <row r="482" spans="2:20" x14ac:dyDescent="0.25">
      <c r="B482" s="74" t="e">
        <f t="shared" ca="1" si="98"/>
        <v>#N/A</v>
      </c>
      <c r="C482" s="78" t="e">
        <f>Кабельный_журнал!P448</f>
        <v>#N/A</v>
      </c>
      <c r="D482" s="74" t="e">
        <f t="shared" ca="1" si="99"/>
        <v>#N/A</v>
      </c>
      <c r="E482" s="80" t="s">
        <v>280</v>
      </c>
      <c r="F482" s="74" t="e">
        <f t="shared" ca="1" si="95"/>
        <v>#N/A</v>
      </c>
      <c r="G482" s="74" t="e">
        <f t="shared" si="96"/>
        <v>#N/A</v>
      </c>
      <c r="H482" s="80" t="s">
        <v>273</v>
      </c>
      <c r="I482" s="74" t="e">
        <f t="shared" si="97"/>
        <v>#N/A</v>
      </c>
      <c r="J482" s="74" t="e">
        <f t="shared" si="100"/>
        <v>#N/A</v>
      </c>
      <c r="K482" s="80" t="s">
        <v>281</v>
      </c>
      <c r="L482" s="74">
        <f t="shared" si="101"/>
        <v>1.7500000000000002E-2</v>
      </c>
      <c r="M482" s="74" t="e">
        <f t="shared" ca="1" si="102"/>
        <v>#N/A</v>
      </c>
      <c r="N482" s="74" t="e">
        <f ca="1">VLOOKUP(B482,$C$7:$T480,13,FALSE)</f>
        <v>#N/A</v>
      </c>
      <c r="O482" s="74" t="e">
        <f t="shared" ca="1" si="103"/>
        <v>#N/A</v>
      </c>
      <c r="P482" s="74" t="e">
        <f t="shared" ca="1" si="104"/>
        <v>#N/A</v>
      </c>
      <c r="Q482" s="74" t="e">
        <f t="shared" ca="1" si="105"/>
        <v>#N/A</v>
      </c>
      <c r="R482" s="74">
        <f t="shared" si="106"/>
        <v>6000</v>
      </c>
      <c r="S482" s="74" t="e">
        <f t="shared" ca="1" si="107"/>
        <v>#N/A</v>
      </c>
      <c r="T482" s="74" t="e">
        <f t="shared" si="108"/>
        <v>#N/A</v>
      </c>
    </row>
    <row r="483" spans="2:20" x14ac:dyDescent="0.25">
      <c r="B483" s="74" t="e">
        <f t="shared" ca="1" si="98"/>
        <v>#N/A</v>
      </c>
      <c r="C483" s="78" t="e">
        <f>Кабельный_журнал!P449</f>
        <v>#N/A</v>
      </c>
      <c r="D483" s="74" t="e">
        <f t="shared" ca="1" si="99"/>
        <v>#N/A</v>
      </c>
      <c r="E483" s="80" t="s">
        <v>280</v>
      </c>
      <c r="F483" s="74" t="e">
        <f t="shared" ca="1" si="95"/>
        <v>#N/A</v>
      </c>
      <c r="G483" s="74" t="e">
        <f t="shared" si="96"/>
        <v>#N/A</v>
      </c>
      <c r="H483" s="80" t="s">
        <v>273</v>
      </c>
      <c r="I483" s="74" t="e">
        <f t="shared" si="97"/>
        <v>#N/A</v>
      </c>
      <c r="J483" s="74" t="e">
        <f t="shared" si="100"/>
        <v>#N/A</v>
      </c>
      <c r="K483" s="80" t="s">
        <v>281</v>
      </c>
      <c r="L483" s="74">
        <f t="shared" si="101"/>
        <v>1.7500000000000002E-2</v>
      </c>
      <c r="M483" s="74" t="e">
        <f t="shared" ca="1" si="102"/>
        <v>#N/A</v>
      </c>
      <c r="N483" s="74" t="e">
        <f ca="1">VLOOKUP(B483,$C$7:$T481,13,FALSE)</f>
        <v>#N/A</v>
      </c>
      <c r="O483" s="74" t="e">
        <f t="shared" ca="1" si="103"/>
        <v>#N/A</v>
      </c>
      <c r="P483" s="74" t="e">
        <f t="shared" ca="1" si="104"/>
        <v>#N/A</v>
      </c>
      <c r="Q483" s="74" t="e">
        <f t="shared" ca="1" si="105"/>
        <v>#N/A</v>
      </c>
      <c r="R483" s="74">
        <f t="shared" si="106"/>
        <v>6000</v>
      </c>
      <c r="S483" s="74" t="e">
        <f t="shared" ca="1" si="107"/>
        <v>#N/A</v>
      </c>
      <c r="T483" s="74" t="e">
        <f t="shared" si="108"/>
        <v>#N/A</v>
      </c>
    </row>
    <row r="484" spans="2:20" x14ac:dyDescent="0.25">
      <c r="B484" s="74" t="e">
        <f t="shared" ca="1" si="98"/>
        <v>#N/A</v>
      </c>
      <c r="C484" s="78" t="e">
        <f>Кабельный_журнал!P450</f>
        <v>#N/A</v>
      </c>
      <c r="D484" s="74" t="e">
        <f t="shared" ca="1" si="99"/>
        <v>#N/A</v>
      </c>
      <c r="E484" s="80" t="s">
        <v>280</v>
      </c>
      <c r="F484" s="74" t="e">
        <f t="shared" ca="1" si="95"/>
        <v>#N/A</v>
      </c>
      <c r="G484" s="74" t="e">
        <f t="shared" si="96"/>
        <v>#N/A</v>
      </c>
      <c r="H484" s="80" t="s">
        <v>273</v>
      </c>
      <c r="I484" s="74" t="e">
        <f t="shared" si="97"/>
        <v>#N/A</v>
      </c>
      <c r="J484" s="74" t="e">
        <f t="shared" si="100"/>
        <v>#N/A</v>
      </c>
      <c r="K484" s="80" t="s">
        <v>281</v>
      </c>
      <c r="L484" s="74">
        <f t="shared" si="101"/>
        <v>1.7500000000000002E-2</v>
      </c>
      <c r="M484" s="74" t="e">
        <f t="shared" ca="1" si="102"/>
        <v>#N/A</v>
      </c>
      <c r="N484" s="74" t="e">
        <f ca="1">VLOOKUP(B484,$C$7:$T482,13,FALSE)</f>
        <v>#N/A</v>
      </c>
      <c r="O484" s="74" t="e">
        <f t="shared" ca="1" si="103"/>
        <v>#N/A</v>
      </c>
      <c r="P484" s="74" t="e">
        <f t="shared" ca="1" si="104"/>
        <v>#N/A</v>
      </c>
      <c r="Q484" s="74" t="e">
        <f t="shared" ca="1" si="105"/>
        <v>#N/A</v>
      </c>
      <c r="R484" s="74">
        <f t="shared" si="106"/>
        <v>6000</v>
      </c>
      <c r="S484" s="74" t="e">
        <f t="shared" ca="1" si="107"/>
        <v>#N/A</v>
      </c>
      <c r="T484" s="74" t="e">
        <f t="shared" si="108"/>
        <v>#N/A</v>
      </c>
    </row>
    <row r="485" spans="2:20" x14ac:dyDescent="0.25">
      <c r="B485" s="74" t="e">
        <f t="shared" ca="1" si="98"/>
        <v>#N/A</v>
      </c>
      <c r="C485" s="78" t="e">
        <f>Кабельный_журнал!P451</f>
        <v>#N/A</v>
      </c>
      <c r="D485" s="74" t="e">
        <f t="shared" ca="1" si="99"/>
        <v>#N/A</v>
      </c>
      <c r="E485" s="80" t="s">
        <v>280</v>
      </c>
      <c r="F485" s="74" t="e">
        <f t="shared" ca="1" si="95"/>
        <v>#N/A</v>
      </c>
      <c r="G485" s="74" t="e">
        <f t="shared" si="96"/>
        <v>#N/A</v>
      </c>
      <c r="H485" s="80" t="s">
        <v>273</v>
      </c>
      <c r="I485" s="74" t="e">
        <f t="shared" si="97"/>
        <v>#N/A</v>
      </c>
      <c r="J485" s="74" t="e">
        <f t="shared" si="100"/>
        <v>#N/A</v>
      </c>
      <c r="K485" s="80" t="s">
        <v>281</v>
      </c>
      <c r="L485" s="74">
        <f t="shared" si="101"/>
        <v>1.7500000000000002E-2</v>
      </c>
      <c r="M485" s="74" t="e">
        <f t="shared" ca="1" si="102"/>
        <v>#N/A</v>
      </c>
      <c r="N485" s="74" t="e">
        <f ca="1">VLOOKUP(B485,$C$7:$T483,13,FALSE)</f>
        <v>#N/A</v>
      </c>
      <c r="O485" s="74" t="e">
        <f t="shared" ca="1" si="103"/>
        <v>#N/A</v>
      </c>
      <c r="P485" s="74" t="e">
        <f t="shared" ca="1" si="104"/>
        <v>#N/A</v>
      </c>
      <c r="Q485" s="74" t="e">
        <f t="shared" ca="1" si="105"/>
        <v>#N/A</v>
      </c>
      <c r="R485" s="74">
        <f t="shared" si="106"/>
        <v>6000</v>
      </c>
      <c r="S485" s="74" t="e">
        <f t="shared" ca="1" si="107"/>
        <v>#N/A</v>
      </c>
      <c r="T485" s="74" t="e">
        <f t="shared" si="108"/>
        <v>#N/A</v>
      </c>
    </row>
    <row r="486" spans="2:20" x14ac:dyDescent="0.25">
      <c r="B486" s="74" t="e">
        <f t="shared" ca="1" si="98"/>
        <v>#N/A</v>
      </c>
      <c r="C486" s="78" t="e">
        <f>Кабельный_журнал!P452</f>
        <v>#N/A</v>
      </c>
      <c r="D486" s="74" t="e">
        <f t="shared" ca="1" si="99"/>
        <v>#N/A</v>
      </c>
      <c r="E486" s="80" t="s">
        <v>280</v>
      </c>
      <c r="F486" s="74" t="e">
        <f t="shared" ca="1" si="95"/>
        <v>#N/A</v>
      </c>
      <c r="G486" s="74" t="e">
        <f t="shared" si="96"/>
        <v>#N/A</v>
      </c>
      <c r="H486" s="80" t="s">
        <v>273</v>
      </c>
      <c r="I486" s="74" t="e">
        <f t="shared" si="97"/>
        <v>#N/A</v>
      </c>
      <c r="J486" s="74" t="e">
        <f t="shared" si="100"/>
        <v>#N/A</v>
      </c>
      <c r="K486" s="80" t="s">
        <v>281</v>
      </c>
      <c r="L486" s="74">
        <f t="shared" si="101"/>
        <v>1.7500000000000002E-2</v>
      </c>
      <c r="M486" s="74" t="e">
        <f t="shared" ca="1" si="102"/>
        <v>#N/A</v>
      </c>
      <c r="N486" s="74" t="e">
        <f ca="1">VLOOKUP(B486,$C$7:$T484,13,FALSE)</f>
        <v>#N/A</v>
      </c>
      <c r="O486" s="74" t="e">
        <f t="shared" ca="1" si="103"/>
        <v>#N/A</v>
      </c>
      <c r="P486" s="74" t="e">
        <f t="shared" ca="1" si="104"/>
        <v>#N/A</v>
      </c>
      <c r="Q486" s="74" t="e">
        <f t="shared" ca="1" si="105"/>
        <v>#N/A</v>
      </c>
      <c r="R486" s="74">
        <f t="shared" si="106"/>
        <v>6000</v>
      </c>
      <c r="S486" s="74" t="e">
        <f t="shared" ca="1" si="107"/>
        <v>#N/A</v>
      </c>
      <c r="T486" s="74" t="e">
        <f t="shared" si="108"/>
        <v>#N/A</v>
      </c>
    </row>
    <row r="487" spans="2:20" x14ac:dyDescent="0.25">
      <c r="B487" s="74" t="e">
        <f t="shared" ca="1" si="98"/>
        <v>#N/A</v>
      </c>
      <c r="C487" s="78" t="e">
        <f>Кабельный_журнал!P453</f>
        <v>#N/A</v>
      </c>
      <c r="D487" s="74" t="e">
        <f t="shared" ca="1" si="99"/>
        <v>#N/A</v>
      </c>
      <c r="E487" s="80" t="s">
        <v>280</v>
      </c>
      <c r="F487" s="74" t="e">
        <f t="shared" ref="F487:F550" ca="1" si="109">VLOOKUP(C487,Кабельный_журнал,8,FALSE)</f>
        <v>#N/A</v>
      </c>
      <c r="G487" s="74" t="e">
        <f t="shared" ref="G487:G550" si="110">VLOOKUP(C487,Исходные_данные,21,FALSE)</f>
        <v>#N/A</v>
      </c>
      <c r="H487" s="80" t="s">
        <v>273</v>
      </c>
      <c r="I487" s="74" t="e">
        <f t="shared" ref="I487:I550" si="111">VLOOKUP(C487,Исходные_данные,22,FALSE)</f>
        <v>#N/A</v>
      </c>
      <c r="J487" s="74" t="e">
        <f t="shared" si="100"/>
        <v>#N/A</v>
      </c>
      <c r="K487" s="80" t="s">
        <v>281</v>
      </c>
      <c r="L487" s="74">
        <f t="shared" si="101"/>
        <v>1.7500000000000002E-2</v>
      </c>
      <c r="M487" s="74" t="e">
        <f t="shared" ca="1" si="102"/>
        <v>#N/A</v>
      </c>
      <c r="N487" s="74" t="e">
        <f ca="1">VLOOKUP(B487,$C$7:$T485,13,FALSE)</f>
        <v>#N/A</v>
      </c>
      <c r="O487" s="74" t="e">
        <f t="shared" ca="1" si="103"/>
        <v>#N/A</v>
      </c>
      <c r="P487" s="74" t="e">
        <f t="shared" ca="1" si="104"/>
        <v>#N/A</v>
      </c>
      <c r="Q487" s="74" t="e">
        <f t="shared" ca="1" si="105"/>
        <v>#N/A</v>
      </c>
      <c r="R487" s="74">
        <f t="shared" si="106"/>
        <v>6000</v>
      </c>
      <c r="S487" s="74" t="e">
        <f t="shared" ca="1" si="107"/>
        <v>#N/A</v>
      </c>
      <c r="T487" s="74" t="e">
        <f t="shared" si="108"/>
        <v>#N/A</v>
      </c>
    </row>
    <row r="488" spans="2:20" x14ac:dyDescent="0.25">
      <c r="B488" s="74" t="e">
        <f t="shared" ref="B488:B551" ca="1" si="112">VLOOKUP(C488,Кабельный_журнал,2,FALSE)</f>
        <v>#N/A</v>
      </c>
      <c r="C488" s="78" t="e">
        <f>Кабельный_журнал!P454</f>
        <v>#N/A</v>
      </c>
      <c r="D488" s="74" t="e">
        <f t="shared" ref="D488:D551" ca="1" si="113">B488&amp;"-"&amp;C488</f>
        <v>#N/A</v>
      </c>
      <c r="E488" s="80" t="s">
        <v>280</v>
      </c>
      <c r="F488" s="74" t="e">
        <f t="shared" ca="1" si="109"/>
        <v>#N/A</v>
      </c>
      <c r="G488" s="74" t="e">
        <f t="shared" si="110"/>
        <v>#N/A</v>
      </c>
      <c r="H488" s="80" t="s">
        <v>273</v>
      </c>
      <c r="I488" s="74" t="e">
        <f t="shared" si="111"/>
        <v>#N/A</v>
      </c>
      <c r="J488" s="74" t="e">
        <f t="shared" ref="J488:J551" si="114">I488</f>
        <v>#N/A</v>
      </c>
      <c r="K488" s="80" t="s">
        <v>281</v>
      </c>
      <c r="L488" s="74">
        <f t="shared" ref="L488:L551" si="115">VLOOKUP(K488,$K$2:$L$3,2,FALSE)</f>
        <v>1.7500000000000002E-2</v>
      </c>
      <c r="M488" s="74" t="e">
        <f t="shared" ref="M488:M551" ca="1" si="116">L488*F488*(1/I488+1/J488)</f>
        <v>#N/A</v>
      </c>
      <c r="N488" s="74" t="e">
        <f ca="1">VLOOKUP(B488,$C$7:$T486,13,FALSE)</f>
        <v>#N/A</v>
      </c>
      <c r="O488" s="74" t="e">
        <f t="shared" ref="O488:O551" ca="1" si="117">L488+M488</f>
        <v>#N/A</v>
      </c>
      <c r="P488" s="74" t="e">
        <f t="shared" ref="P488:P551" ca="1" si="118">220/O488</f>
        <v>#N/A</v>
      </c>
      <c r="Q488" s="74" t="e">
        <f t="shared" ref="Q488:Q551" ca="1" si="119">O488/G488</f>
        <v>#N/A</v>
      </c>
      <c r="R488" s="74">
        <f t="shared" ref="R488:R551" si="120">VLOOKUP(H488,$W$2:$Y$12,3,FALSE)</f>
        <v>6000</v>
      </c>
      <c r="S488" s="74" t="e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  <v>#N/A</v>
      </c>
      <c r="T488" s="74" t="e">
        <f t="shared" ref="T488:T551" si="122">G488*VLOOKUP(H488,$W$2:$Y$12,2,FALSE)</f>
        <v>#N/A</v>
      </c>
    </row>
    <row r="489" spans="2:20" x14ac:dyDescent="0.25">
      <c r="B489" s="74" t="e">
        <f t="shared" ca="1" si="112"/>
        <v>#N/A</v>
      </c>
      <c r="C489" s="78" t="e">
        <f>Кабельный_журнал!P455</f>
        <v>#N/A</v>
      </c>
      <c r="D489" s="74" t="e">
        <f t="shared" ca="1" si="113"/>
        <v>#N/A</v>
      </c>
      <c r="E489" s="80" t="s">
        <v>280</v>
      </c>
      <c r="F489" s="74" t="e">
        <f t="shared" ca="1" si="109"/>
        <v>#N/A</v>
      </c>
      <c r="G489" s="74" t="e">
        <f t="shared" si="110"/>
        <v>#N/A</v>
      </c>
      <c r="H489" s="80" t="s">
        <v>273</v>
      </c>
      <c r="I489" s="74" t="e">
        <f t="shared" si="111"/>
        <v>#N/A</v>
      </c>
      <c r="J489" s="74" t="e">
        <f t="shared" si="114"/>
        <v>#N/A</v>
      </c>
      <c r="K489" s="80" t="s">
        <v>281</v>
      </c>
      <c r="L489" s="74">
        <f t="shared" si="115"/>
        <v>1.7500000000000002E-2</v>
      </c>
      <c r="M489" s="74" t="e">
        <f t="shared" ca="1" si="116"/>
        <v>#N/A</v>
      </c>
      <c r="N489" s="74" t="e">
        <f ca="1">VLOOKUP(B489,$C$7:$T487,13,FALSE)</f>
        <v>#N/A</v>
      </c>
      <c r="O489" s="74" t="e">
        <f t="shared" ca="1" si="117"/>
        <v>#N/A</v>
      </c>
      <c r="P489" s="74" t="e">
        <f t="shared" ca="1" si="118"/>
        <v>#N/A</v>
      </c>
      <c r="Q489" s="74" t="e">
        <f t="shared" ca="1" si="119"/>
        <v>#N/A</v>
      </c>
      <c r="R489" s="74">
        <f t="shared" si="120"/>
        <v>6000</v>
      </c>
      <c r="S489" s="74" t="e">
        <f t="shared" ca="1" si="121"/>
        <v>#N/A</v>
      </c>
      <c r="T489" s="74" t="e">
        <f t="shared" si="122"/>
        <v>#N/A</v>
      </c>
    </row>
    <row r="490" spans="2:20" x14ac:dyDescent="0.25">
      <c r="B490" s="74" t="e">
        <f t="shared" ca="1" si="112"/>
        <v>#N/A</v>
      </c>
      <c r="C490" s="78" t="e">
        <f>Кабельный_журнал!P456</f>
        <v>#N/A</v>
      </c>
      <c r="D490" s="74" t="e">
        <f t="shared" ca="1" si="113"/>
        <v>#N/A</v>
      </c>
      <c r="E490" s="80" t="s">
        <v>280</v>
      </c>
      <c r="F490" s="74" t="e">
        <f t="shared" ca="1" si="109"/>
        <v>#N/A</v>
      </c>
      <c r="G490" s="74" t="e">
        <f t="shared" si="110"/>
        <v>#N/A</v>
      </c>
      <c r="H490" s="80" t="s">
        <v>273</v>
      </c>
      <c r="I490" s="74" t="e">
        <f t="shared" si="111"/>
        <v>#N/A</v>
      </c>
      <c r="J490" s="74" t="e">
        <f t="shared" si="114"/>
        <v>#N/A</v>
      </c>
      <c r="K490" s="80" t="s">
        <v>281</v>
      </c>
      <c r="L490" s="74">
        <f t="shared" si="115"/>
        <v>1.7500000000000002E-2</v>
      </c>
      <c r="M490" s="74" t="e">
        <f t="shared" ca="1" si="116"/>
        <v>#N/A</v>
      </c>
      <c r="N490" s="74" t="e">
        <f ca="1">VLOOKUP(B490,$C$7:$T488,13,FALSE)</f>
        <v>#N/A</v>
      </c>
      <c r="O490" s="74" t="e">
        <f t="shared" ca="1" si="117"/>
        <v>#N/A</v>
      </c>
      <c r="P490" s="74" t="e">
        <f t="shared" ca="1" si="118"/>
        <v>#N/A</v>
      </c>
      <c r="Q490" s="74" t="e">
        <f t="shared" ca="1" si="119"/>
        <v>#N/A</v>
      </c>
      <c r="R490" s="74">
        <f t="shared" si="120"/>
        <v>6000</v>
      </c>
      <c r="S490" s="74" t="e">
        <f t="shared" ca="1" si="121"/>
        <v>#N/A</v>
      </c>
      <c r="T490" s="74" t="e">
        <f t="shared" si="122"/>
        <v>#N/A</v>
      </c>
    </row>
    <row r="491" spans="2:20" x14ac:dyDescent="0.25">
      <c r="B491" s="74" t="e">
        <f t="shared" ca="1" si="112"/>
        <v>#N/A</v>
      </c>
      <c r="C491" s="78" t="e">
        <f>Кабельный_журнал!P457</f>
        <v>#N/A</v>
      </c>
      <c r="D491" s="74" t="e">
        <f t="shared" ca="1" si="113"/>
        <v>#N/A</v>
      </c>
      <c r="E491" s="80" t="s">
        <v>280</v>
      </c>
      <c r="F491" s="74" t="e">
        <f t="shared" ca="1" si="109"/>
        <v>#N/A</v>
      </c>
      <c r="G491" s="74" t="e">
        <f t="shared" si="110"/>
        <v>#N/A</v>
      </c>
      <c r="H491" s="80" t="s">
        <v>273</v>
      </c>
      <c r="I491" s="74" t="e">
        <f t="shared" si="111"/>
        <v>#N/A</v>
      </c>
      <c r="J491" s="74" t="e">
        <f t="shared" si="114"/>
        <v>#N/A</v>
      </c>
      <c r="K491" s="80" t="s">
        <v>281</v>
      </c>
      <c r="L491" s="74">
        <f t="shared" si="115"/>
        <v>1.7500000000000002E-2</v>
      </c>
      <c r="M491" s="74" t="e">
        <f t="shared" ca="1" si="116"/>
        <v>#N/A</v>
      </c>
      <c r="N491" s="74" t="e">
        <f ca="1">VLOOKUP(B491,$C$7:$T489,13,FALSE)</f>
        <v>#N/A</v>
      </c>
      <c r="O491" s="74" t="e">
        <f t="shared" ca="1" si="117"/>
        <v>#N/A</v>
      </c>
      <c r="P491" s="74" t="e">
        <f t="shared" ca="1" si="118"/>
        <v>#N/A</v>
      </c>
      <c r="Q491" s="74" t="e">
        <f t="shared" ca="1" si="119"/>
        <v>#N/A</v>
      </c>
      <c r="R491" s="74">
        <f t="shared" si="120"/>
        <v>6000</v>
      </c>
      <c r="S491" s="74" t="e">
        <f t="shared" ca="1" si="121"/>
        <v>#N/A</v>
      </c>
      <c r="T491" s="74" t="e">
        <f t="shared" si="122"/>
        <v>#N/A</v>
      </c>
    </row>
    <row r="492" spans="2:20" x14ac:dyDescent="0.25">
      <c r="B492" s="74" t="e">
        <f t="shared" ca="1" si="112"/>
        <v>#N/A</v>
      </c>
      <c r="C492" s="78" t="e">
        <f>Кабельный_журнал!P458</f>
        <v>#N/A</v>
      </c>
      <c r="D492" s="74" t="e">
        <f t="shared" ca="1" si="113"/>
        <v>#N/A</v>
      </c>
      <c r="E492" s="80" t="s">
        <v>280</v>
      </c>
      <c r="F492" s="74" t="e">
        <f t="shared" ca="1" si="109"/>
        <v>#N/A</v>
      </c>
      <c r="G492" s="74" t="e">
        <f t="shared" si="110"/>
        <v>#N/A</v>
      </c>
      <c r="H492" s="80" t="s">
        <v>273</v>
      </c>
      <c r="I492" s="74" t="e">
        <f t="shared" si="111"/>
        <v>#N/A</v>
      </c>
      <c r="J492" s="74" t="e">
        <f t="shared" si="114"/>
        <v>#N/A</v>
      </c>
      <c r="K492" s="80" t="s">
        <v>281</v>
      </c>
      <c r="L492" s="74">
        <f t="shared" si="115"/>
        <v>1.7500000000000002E-2</v>
      </c>
      <c r="M492" s="74" t="e">
        <f t="shared" ca="1" si="116"/>
        <v>#N/A</v>
      </c>
      <c r="N492" s="74" t="e">
        <f ca="1">VLOOKUP(B492,$C$7:$T490,13,FALSE)</f>
        <v>#N/A</v>
      </c>
      <c r="O492" s="74" t="e">
        <f t="shared" ca="1" si="117"/>
        <v>#N/A</v>
      </c>
      <c r="P492" s="74" t="e">
        <f t="shared" ca="1" si="118"/>
        <v>#N/A</v>
      </c>
      <c r="Q492" s="74" t="e">
        <f t="shared" ca="1" si="119"/>
        <v>#N/A</v>
      </c>
      <c r="R492" s="74">
        <f t="shared" si="120"/>
        <v>6000</v>
      </c>
      <c r="S492" s="74" t="e">
        <f t="shared" ca="1" si="121"/>
        <v>#N/A</v>
      </c>
      <c r="T492" s="74" t="e">
        <f t="shared" si="122"/>
        <v>#N/A</v>
      </c>
    </row>
    <row r="493" spans="2:20" x14ac:dyDescent="0.25">
      <c r="B493" s="74" t="e">
        <f t="shared" ca="1" si="112"/>
        <v>#N/A</v>
      </c>
      <c r="C493" s="78" t="e">
        <f>Кабельный_журнал!P459</f>
        <v>#N/A</v>
      </c>
      <c r="D493" s="74" t="e">
        <f t="shared" ca="1" si="113"/>
        <v>#N/A</v>
      </c>
      <c r="E493" s="80" t="s">
        <v>280</v>
      </c>
      <c r="F493" s="74" t="e">
        <f t="shared" ca="1" si="109"/>
        <v>#N/A</v>
      </c>
      <c r="G493" s="74" t="e">
        <f t="shared" si="110"/>
        <v>#N/A</v>
      </c>
      <c r="H493" s="80" t="s">
        <v>273</v>
      </c>
      <c r="I493" s="74" t="e">
        <f t="shared" si="111"/>
        <v>#N/A</v>
      </c>
      <c r="J493" s="74" t="e">
        <f t="shared" si="114"/>
        <v>#N/A</v>
      </c>
      <c r="K493" s="80" t="s">
        <v>281</v>
      </c>
      <c r="L493" s="74">
        <f t="shared" si="115"/>
        <v>1.7500000000000002E-2</v>
      </c>
      <c r="M493" s="74" t="e">
        <f t="shared" ca="1" si="116"/>
        <v>#N/A</v>
      </c>
      <c r="N493" s="74" t="e">
        <f ca="1">VLOOKUP(B493,$C$7:$T491,13,FALSE)</f>
        <v>#N/A</v>
      </c>
      <c r="O493" s="74" t="e">
        <f t="shared" ca="1" si="117"/>
        <v>#N/A</v>
      </c>
      <c r="P493" s="74" t="e">
        <f t="shared" ca="1" si="118"/>
        <v>#N/A</v>
      </c>
      <c r="Q493" s="74" t="e">
        <f t="shared" ca="1" si="119"/>
        <v>#N/A</v>
      </c>
      <c r="R493" s="74">
        <f t="shared" si="120"/>
        <v>6000</v>
      </c>
      <c r="S493" s="74" t="e">
        <f t="shared" ca="1" si="121"/>
        <v>#N/A</v>
      </c>
      <c r="T493" s="74" t="e">
        <f t="shared" si="122"/>
        <v>#N/A</v>
      </c>
    </row>
    <row r="494" spans="2:20" x14ac:dyDescent="0.25">
      <c r="B494" s="74" t="e">
        <f t="shared" ca="1" si="112"/>
        <v>#N/A</v>
      </c>
      <c r="C494" s="78" t="e">
        <f>Кабельный_журнал!P460</f>
        <v>#N/A</v>
      </c>
      <c r="D494" s="74" t="e">
        <f t="shared" ca="1" si="113"/>
        <v>#N/A</v>
      </c>
      <c r="E494" s="80" t="s">
        <v>280</v>
      </c>
      <c r="F494" s="74" t="e">
        <f t="shared" ca="1" si="109"/>
        <v>#N/A</v>
      </c>
      <c r="G494" s="74" t="e">
        <f t="shared" si="110"/>
        <v>#N/A</v>
      </c>
      <c r="H494" s="80" t="s">
        <v>273</v>
      </c>
      <c r="I494" s="74" t="e">
        <f t="shared" si="111"/>
        <v>#N/A</v>
      </c>
      <c r="J494" s="74" t="e">
        <f t="shared" si="114"/>
        <v>#N/A</v>
      </c>
      <c r="K494" s="80" t="s">
        <v>281</v>
      </c>
      <c r="L494" s="74">
        <f t="shared" si="115"/>
        <v>1.7500000000000002E-2</v>
      </c>
      <c r="M494" s="74" t="e">
        <f t="shared" ca="1" si="116"/>
        <v>#N/A</v>
      </c>
      <c r="N494" s="74" t="e">
        <f ca="1">VLOOKUP(B494,$C$7:$T492,13,FALSE)</f>
        <v>#N/A</v>
      </c>
      <c r="O494" s="74" t="e">
        <f t="shared" ca="1" si="117"/>
        <v>#N/A</v>
      </c>
      <c r="P494" s="74" t="e">
        <f t="shared" ca="1" si="118"/>
        <v>#N/A</v>
      </c>
      <c r="Q494" s="74" t="e">
        <f t="shared" ca="1" si="119"/>
        <v>#N/A</v>
      </c>
      <c r="R494" s="74">
        <f t="shared" si="120"/>
        <v>6000</v>
      </c>
      <c r="S494" s="74" t="e">
        <f t="shared" ca="1" si="121"/>
        <v>#N/A</v>
      </c>
      <c r="T494" s="74" t="e">
        <f t="shared" si="122"/>
        <v>#N/A</v>
      </c>
    </row>
    <row r="495" spans="2:20" x14ac:dyDescent="0.25">
      <c r="B495" s="74" t="e">
        <f t="shared" ca="1" si="112"/>
        <v>#N/A</v>
      </c>
      <c r="C495" s="78" t="e">
        <f>Кабельный_журнал!P461</f>
        <v>#N/A</v>
      </c>
      <c r="D495" s="74" t="e">
        <f t="shared" ca="1" si="113"/>
        <v>#N/A</v>
      </c>
      <c r="E495" s="80" t="s">
        <v>280</v>
      </c>
      <c r="F495" s="74" t="e">
        <f t="shared" ca="1" si="109"/>
        <v>#N/A</v>
      </c>
      <c r="G495" s="74" t="e">
        <f t="shared" si="110"/>
        <v>#N/A</v>
      </c>
      <c r="H495" s="80" t="s">
        <v>273</v>
      </c>
      <c r="I495" s="74" t="e">
        <f t="shared" si="111"/>
        <v>#N/A</v>
      </c>
      <c r="J495" s="74" t="e">
        <f t="shared" si="114"/>
        <v>#N/A</v>
      </c>
      <c r="K495" s="80" t="s">
        <v>281</v>
      </c>
      <c r="L495" s="74">
        <f t="shared" si="115"/>
        <v>1.7500000000000002E-2</v>
      </c>
      <c r="M495" s="74" t="e">
        <f t="shared" ca="1" si="116"/>
        <v>#N/A</v>
      </c>
      <c r="N495" s="74" t="e">
        <f ca="1">VLOOKUP(B495,$C$7:$T493,13,FALSE)</f>
        <v>#N/A</v>
      </c>
      <c r="O495" s="74" t="e">
        <f t="shared" ca="1" si="117"/>
        <v>#N/A</v>
      </c>
      <c r="P495" s="74" t="e">
        <f t="shared" ca="1" si="118"/>
        <v>#N/A</v>
      </c>
      <c r="Q495" s="74" t="e">
        <f t="shared" ca="1" si="119"/>
        <v>#N/A</v>
      </c>
      <c r="R495" s="74">
        <f t="shared" si="120"/>
        <v>6000</v>
      </c>
      <c r="S495" s="74" t="e">
        <f t="shared" ca="1" si="121"/>
        <v>#N/A</v>
      </c>
      <c r="T495" s="74" t="e">
        <f t="shared" si="122"/>
        <v>#N/A</v>
      </c>
    </row>
    <row r="496" spans="2:20" x14ac:dyDescent="0.25">
      <c r="B496" s="74" t="e">
        <f t="shared" ca="1" si="112"/>
        <v>#N/A</v>
      </c>
      <c r="C496" s="78" t="e">
        <f>Кабельный_журнал!P462</f>
        <v>#N/A</v>
      </c>
      <c r="D496" s="74" t="e">
        <f t="shared" ca="1" si="113"/>
        <v>#N/A</v>
      </c>
      <c r="E496" s="80" t="s">
        <v>280</v>
      </c>
      <c r="F496" s="74" t="e">
        <f t="shared" ca="1" si="109"/>
        <v>#N/A</v>
      </c>
      <c r="G496" s="74" t="e">
        <f t="shared" si="110"/>
        <v>#N/A</v>
      </c>
      <c r="H496" s="80" t="s">
        <v>273</v>
      </c>
      <c r="I496" s="74" t="e">
        <f t="shared" si="111"/>
        <v>#N/A</v>
      </c>
      <c r="J496" s="74" t="e">
        <f t="shared" si="114"/>
        <v>#N/A</v>
      </c>
      <c r="K496" s="80" t="s">
        <v>281</v>
      </c>
      <c r="L496" s="74">
        <f t="shared" si="115"/>
        <v>1.7500000000000002E-2</v>
      </c>
      <c r="M496" s="74" t="e">
        <f t="shared" ca="1" si="116"/>
        <v>#N/A</v>
      </c>
      <c r="N496" s="74" t="e">
        <f ca="1">VLOOKUP(B496,$C$7:$T494,13,FALSE)</f>
        <v>#N/A</v>
      </c>
      <c r="O496" s="74" t="e">
        <f t="shared" ca="1" si="117"/>
        <v>#N/A</v>
      </c>
      <c r="P496" s="74" t="e">
        <f t="shared" ca="1" si="118"/>
        <v>#N/A</v>
      </c>
      <c r="Q496" s="74" t="e">
        <f t="shared" ca="1" si="119"/>
        <v>#N/A</v>
      </c>
      <c r="R496" s="74">
        <f t="shared" si="120"/>
        <v>6000</v>
      </c>
      <c r="S496" s="74" t="e">
        <f t="shared" ca="1" si="121"/>
        <v>#N/A</v>
      </c>
      <c r="T496" s="74" t="e">
        <f t="shared" si="122"/>
        <v>#N/A</v>
      </c>
    </row>
    <row r="497" spans="2:20" x14ac:dyDescent="0.25">
      <c r="B497" s="74" t="e">
        <f t="shared" ca="1" si="112"/>
        <v>#N/A</v>
      </c>
      <c r="C497" s="78" t="e">
        <f>Кабельный_журнал!P463</f>
        <v>#N/A</v>
      </c>
      <c r="D497" s="74" t="e">
        <f t="shared" ca="1" si="113"/>
        <v>#N/A</v>
      </c>
      <c r="E497" s="80" t="s">
        <v>280</v>
      </c>
      <c r="F497" s="74" t="e">
        <f t="shared" ca="1" si="109"/>
        <v>#N/A</v>
      </c>
      <c r="G497" s="74" t="e">
        <f t="shared" si="110"/>
        <v>#N/A</v>
      </c>
      <c r="H497" s="80" t="s">
        <v>273</v>
      </c>
      <c r="I497" s="74" t="e">
        <f t="shared" si="111"/>
        <v>#N/A</v>
      </c>
      <c r="J497" s="74" t="e">
        <f t="shared" si="114"/>
        <v>#N/A</v>
      </c>
      <c r="K497" s="80" t="s">
        <v>281</v>
      </c>
      <c r="L497" s="74">
        <f t="shared" si="115"/>
        <v>1.7500000000000002E-2</v>
      </c>
      <c r="M497" s="74" t="e">
        <f t="shared" ca="1" si="116"/>
        <v>#N/A</v>
      </c>
      <c r="N497" s="74" t="e">
        <f ca="1">VLOOKUP(B497,$C$7:$T495,13,FALSE)</f>
        <v>#N/A</v>
      </c>
      <c r="O497" s="74" t="e">
        <f t="shared" ca="1" si="117"/>
        <v>#N/A</v>
      </c>
      <c r="P497" s="74" t="e">
        <f t="shared" ca="1" si="118"/>
        <v>#N/A</v>
      </c>
      <c r="Q497" s="74" t="e">
        <f t="shared" ca="1" si="119"/>
        <v>#N/A</v>
      </c>
      <c r="R497" s="74">
        <f t="shared" si="120"/>
        <v>6000</v>
      </c>
      <c r="S497" s="74" t="e">
        <f t="shared" ca="1" si="121"/>
        <v>#N/A</v>
      </c>
      <c r="T497" s="74" t="e">
        <f t="shared" si="122"/>
        <v>#N/A</v>
      </c>
    </row>
    <row r="498" spans="2:20" x14ac:dyDescent="0.25">
      <c r="B498" s="74" t="e">
        <f t="shared" ca="1" si="112"/>
        <v>#N/A</v>
      </c>
      <c r="C498" s="78" t="e">
        <f>Кабельный_журнал!P464</f>
        <v>#N/A</v>
      </c>
      <c r="D498" s="74" t="e">
        <f t="shared" ca="1" si="113"/>
        <v>#N/A</v>
      </c>
      <c r="E498" s="80" t="s">
        <v>280</v>
      </c>
      <c r="F498" s="74" t="e">
        <f t="shared" ca="1" si="109"/>
        <v>#N/A</v>
      </c>
      <c r="G498" s="74" t="e">
        <f t="shared" si="110"/>
        <v>#N/A</v>
      </c>
      <c r="H498" s="80" t="s">
        <v>273</v>
      </c>
      <c r="I498" s="74" t="e">
        <f t="shared" si="111"/>
        <v>#N/A</v>
      </c>
      <c r="J498" s="74" t="e">
        <f t="shared" si="114"/>
        <v>#N/A</v>
      </c>
      <c r="K498" s="80" t="s">
        <v>281</v>
      </c>
      <c r="L498" s="74">
        <f t="shared" si="115"/>
        <v>1.7500000000000002E-2</v>
      </c>
      <c r="M498" s="74" t="e">
        <f t="shared" ca="1" si="116"/>
        <v>#N/A</v>
      </c>
      <c r="N498" s="74" t="e">
        <f ca="1">VLOOKUP(B498,$C$7:$T496,13,FALSE)</f>
        <v>#N/A</v>
      </c>
      <c r="O498" s="74" t="e">
        <f t="shared" ca="1" si="117"/>
        <v>#N/A</v>
      </c>
      <c r="P498" s="74" t="e">
        <f t="shared" ca="1" si="118"/>
        <v>#N/A</v>
      </c>
      <c r="Q498" s="74" t="e">
        <f t="shared" ca="1" si="119"/>
        <v>#N/A</v>
      </c>
      <c r="R498" s="74">
        <f t="shared" si="120"/>
        <v>6000</v>
      </c>
      <c r="S498" s="74" t="e">
        <f t="shared" ca="1" si="121"/>
        <v>#N/A</v>
      </c>
      <c r="T498" s="74" t="e">
        <f t="shared" si="122"/>
        <v>#N/A</v>
      </c>
    </row>
    <row r="499" spans="2:20" x14ac:dyDescent="0.25">
      <c r="B499" s="74" t="e">
        <f t="shared" ca="1" si="112"/>
        <v>#N/A</v>
      </c>
      <c r="C499" s="78" t="e">
        <f>Кабельный_журнал!P465</f>
        <v>#N/A</v>
      </c>
      <c r="D499" s="74" t="e">
        <f t="shared" ca="1" si="113"/>
        <v>#N/A</v>
      </c>
      <c r="E499" s="80" t="s">
        <v>280</v>
      </c>
      <c r="F499" s="74" t="e">
        <f t="shared" ca="1" si="109"/>
        <v>#N/A</v>
      </c>
      <c r="G499" s="74" t="e">
        <f t="shared" si="110"/>
        <v>#N/A</v>
      </c>
      <c r="H499" s="80" t="s">
        <v>273</v>
      </c>
      <c r="I499" s="74" t="e">
        <f t="shared" si="111"/>
        <v>#N/A</v>
      </c>
      <c r="J499" s="74" t="e">
        <f t="shared" si="114"/>
        <v>#N/A</v>
      </c>
      <c r="K499" s="80" t="s">
        <v>281</v>
      </c>
      <c r="L499" s="74">
        <f t="shared" si="115"/>
        <v>1.7500000000000002E-2</v>
      </c>
      <c r="M499" s="74" t="e">
        <f t="shared" ca="1" si="116"/>
        <v>#N/A</v>
      </c>
      <c r="N499" s="74" t="e">
        <f ca="1">VLOOKUP(B499,$C$7:$T497,13,FALSE)</f>
        <v>#N/A</v>
      </c>
      <c r="O499" s="74" t="e">
        <f t="shared" ca="1" si="117"/>
        <v>#N/A</v>
      </c>
      <c r="P499" s="74" t="e">
        <f t="shared" ca="1" si="118"/>
        <v>#N/A</v>
      </c>
      <c r="Q499" s="74" t="e">
        <f t="shared" ca="1" si="119"/>
        <v>#N/A</v>
      </c>
      <c r="R499" s="74">
        <f t="shared" si="120"/>
        <v>6000</v>
      </c>
      <c r="S499" s="74" t="e">
        <f t="shared" ca="1" si="121"/>
        <v>#N/A</v>
      </c>
      <c r="T499" s="74" t="e">
        <f t="shared" si="122"/>
        <v>#N/A</v>
      </c>
    </row>
    <row r="500" spans="2:20" x14ac:dyDescent="0.25">
      <c r="B500" s="74" t="e">
        <f t="shared" ca="1" si="112"/>
        <v>#N/A</v>
      </c>
      <c r="C500" s="78" t="e">
        <f>Кабельный_журнал!P466</f>
        <v>#N/A</v>
      </c>
      <c r="D500" s="74" t="e">
        <f t="shared" ca="1" si="113"/>
        <v>#N/A</v>
      </c>
      <c r="E500" s="80" t="s">
        <v>280</v>
      </c>
      <c r="F500" s="74" t="e">
        <f t="shared" ca="1" si="109"/>
        <v>#N/A</v>
      </c>
      <c r="G500" s="74" t="e">
        <f t="shared" si="110"/>
        <v>#N/A</v>
      </c>
      <c r="H500" s="80" t="s">
        <v>273</v>
      </c>
      <c r="I500" s="74" t="e">
        <f t="shared" si="111"/>
        <v>#N/A</v>
      </c>
      <c r="J500" s="74" t="e">
        <f t="shared" si="114"/>
        <v>#N/A</v>
      </c>
      <c r="K500" s="80" t="s">
        <v>281</v>
      </c>
      <c r="L500" s="74">
        <f t="shared" si="115"/>
        <v>1.7500000000000002E-2</v>
      </c>
      <c r="M500" s="74" t="e">
        <f t="shared" ca="1" si="116"/>
        <v>#N/A</v>
      </c>
      <c r="N500" s="74" t="e">
        <f ca="1">VLOOKUP(B500,$C$7:$T498,13,FALSE)</f>
        <v>#N/A</v>
      </c>
      <c r="O500" s="74" t="e">
        <f t="shared" ca="1" si="117"/>
        <v>#N/A</v>
      </c>
      <c r="P500" s="74" t="e">
        <f t="shared" ca="1" si="118"/>
        <v>#N/A</v>
      </c>
      <c r="Q500" s="74" t="e">
        <f t="shared" ca="1" si="119"/>
        <v>#N/A</v>
      </c>
      <c r="R500" s="74">
        <f t="shared" si="120"/>
        <v>6000</v>
      </c>
      <c r="S500" s="74" t="e">
        <f t="shared" ca="1" si="121"/>
        <v>#N/A</v>
      </c>
      <c r="T500" s="74" t="e">
        <f t="shared" si="122"/>
        <v>#N/A</v>
      </c>
    </row>
    <row r="501" spans="2:20" x14ac:dyDescent="0.25">
      <c r="B501" s="74" t="e">
        <f t="shared" ca="1" si="112"/>
        <v>#N/A</v>
      </c>
      <c r="C501" s="78" t="e">
        <f>Кабельный_журнал!P467</f>
        <v>#N/A</v>
      </c>
      <c r="D501" s="74" t="e">
        <f t="shared" ca="1" si="113"/>
        <v>#N/A</v>
      </c>
      <c r="E501" s="80" t="s">
        <v>280</v>
      </c>
      <c r="F501" s="74" t="e">
        <f t="shared" ca="1" si="109"/>
        <v>#N/A</v>
      </c>
      <c r="G501" s="74" t="e">
        <f t="shared" si="110"/>
        <v>#N/A</v>
      </c>
      <c r="H501" s="80" t="s">
        <v>273</v>
      </c>
      <c r="I501" s="74" t="e">
        <f t="shared" si="111"/>
        <v>#N/A</v>
      </c>
      <c r="J501" s="74" t="e">
        <f t="shared" si="114"/>
        <v>#N/A</v>
      </c>
      <c r="K501" s="80" t="s">
        <v>281</v>
      </c>
      <c r="L501" s="74">
        <f t="shared" si="115"/>
        <v>1.7500000000000002E-2</v>
      </c>
      <c r="M501" s="74" t="e">
        <f t="shared" ca="1" si="116"/>
        <v>#N/A</v>
      </c>
      <c r="N501" s="74" t="e">
        <f ca="1">VLOOKUP(B501,$C$7:$T499,13,FALSE)</f>
        <v>#N/A</v>
      </c>
      <c r="O501" s="74" t="e">
        <f t="shared" ca="1" si="117"/>
        <v>#N/A</v>
      </c>
      <c r="P501" s="74" t="e">
        <f t="shared" ca="1" si="118"/>
        <v>#N/A</v>
      </c>
      <c r="Q501" s="74" t="e">
        <f t="shared" ca="1" si="119"/>
        <v>#N/A</v>
      </c>
      <c r="R501" s="74">
        <f t="shared" si="120"/>
        <v>6000</v>
      </c>
      <c r="S501" s="74" t="e">
        <f t="shared" ca="1" si="121"/>
        <v>#N/A</v>
      </c>
      <c r="T501" s="74" t="e">
        <f t="shared" si="122"/>
        <v>#N/A</v>
      </c>
    </row>
    <row r="502" spans="2:20" x14ac:dyDescent="0.25">
      <c r="B502" s="74" t="e">
        <f t="shared" ca="1" si="112"/>
        <v>#N/A</v>
      </c>
      <c r="C502" s="78" t="e">
        <f>Кабельный_журнал!P468</f>
        <v>#N/A</v>
      </c>
      <c r="D502" s="74" t="e">
        <f t="shared" ca="1" si="113"/>
        <v>#N/A</v>
      </c>
      <c r="E502" s="80" t="s">
        <v>280</v>
      </c>
      <c r="F502" s="74" t="e">
        <f t="shared" ca="1" si="109"/>
        <v>#N/A</v>
      </c>
      <c r="G502" s="74" t="e">
        <f t="shared" si="110"/>
        <v>#N/A</v>
      </c>
      <c r="H502" s="80" t="s">
        <v>273</v>
      </c>
      <c r="I502" s="74" t="e">
        <f t="shared" si="111"/>
        <v>#N/A</v>
      </c>
      <c r="J502" s="74" t="e">
        <f t="shared" si="114"/>
        <v>#N/A</v>
      </c>
      <c r="K502" s="80" t="s">
        <v>281</v>
      </c>
      <c r="L502" s="74">
        <f t="shared" si="115"/>
        <v>1.7500000000000002E-2</v>
      </c>
      <c r="M502" s="74" t="e">
        <f t="shared" ca="1" si="116"/>
        <v>#N/A</v>
      </c>
      <c r="N502" s="74" t="e">
        <f ca="1">VLOOKUP(B502,$C$7:$T500,13,FALSE)</f>
        <v>#N/A</v>
      </c>
      <c r="O502" s="74" t="e">
        <f t="shared" ca="1" si="117"/>
        <v>#N/A</v>
      </c>
      <c r="P502" s="74" t="e">
        <f t="shared" ca="1" si="118"/>
        <v>#N/A</v>
      </c>
      <c r="Q502" s="74" t="e">
        <f t="shared" ca="1" si="119"/>
        <v>#N/A</v>
      </c>
      <c r="R502" s="74">
        <f t="shared" si="120"/>
        <v>6000</v>
      </c>
      <c r="S502" s="74" t="e">
        <f t="shared" ca="1" si="121"/>
        <v>#N/A</v>
      </c>
      <c r="T502" s="74" t="e">
        <f t="shared" si="122"/>
        <v>#N/A</v>
      </c>
    </row>
    <row r="503" spans="2:20" x14ac:dyDescent="0.25">
      <c r="B503" s="74" t="e">
        <f t="shared" ca="1" si="112"/>
        <v>#N/A</v>
      </c>
      <c r="C503" s="78" t="e">
        <f>Кабельный_журнал!P469</f>
        <v>#N/A</v>
      </c>
      <c r="D503" s="74" t="e">
        <f t="shared" ca="1" si="113"/>
        <v>#N/A</v>
      </c>
      <c r="E503" s="80" t="s">
        <v>280</v>
      </c>
      <c r="F503" s="74" t="e">
        <f t="shared" ca="1" si="109"/>
        <v>#N/A</v>
      </c>
      <c r="G503" s="74" t="e">
        <f t="shared" si="110"/>
        <v>#N/A</v>
      </c>
      <c r="H503" s="80" t="s">
        <v>273</v>
      </c>
      <c r="I503" s="74" t="e">
        <f t="shared" si="111"/>
        <v>#N/A</v>
      </c>
      <c r="J503" s="74" t="e">
        <f t="shared" si="114"/>
        <v>#N/A</v>
      </c>
      <c r="K503" s="80" t="s">
        <v>281</v>
      </c>
      <c r="L503" s="74">
        <f t="shared" si="115"/>
        <v>1.7500000000000002E-2</v>
      </c>
      <c r="M503" s="74" t="e">
        <f t="shared" ca="1" si="116"/>
        <v>#N/A</v>
      </c>
      <c r="N503" s="74" t="e">
        <f ca="1">VLOOKUP(B503,$C$7:$T501,13,FALSE)</f>
        <v>#N/A</v>
      </c>
      <c r="O503" s="74" t="e">
        <f t="shared" ca="1" si="117"/>
        <v>#N/A</v>
      </c>
      <c r="P503" s="74" t="e">
        <f t="shared" ca="1" si="118"/>
        <v>#N/A</v>
      </c>
      <c r="Q503" s="74" t="e">
        <f t="shared" ca="1" si="119"/>
        <v>#N/A</v>
      </c>
      <c r="R503" s="74">
        <f t="shared" si="120"/>
        <v>6000</v>
      </c>
      <c r="S503" s="74" t="e">
        <f t="shared" ca="1" si="121"/>
        <v>#N/A</v>
      </c>
      <c r="T503" s="74" t="e">
        <f t="shared" si="122"/>
        <v>#N/A</v>
      </c>
    </row>
    <row r="504" spans="2:20" x14ac:dyDescent="0.25">
      <c r="B504" s="74" t="e">
        <f t="shared" ca="1" si="112"/>
        <v>#N/A</v>
      </c>
      <c r="C504" s="78" t="e">
        <f>Кабельный_журнал!P470</f>
        <v>#N/A</v>
      </c>
      <c r="D504" s="74" t="e">
        <f t="shared" ca="1" si="113"/>
        <v>#N/A</v>
      </c>
      <c r="E504" s="80" t="s">
        <v>280</v>
      </c>
      <c r="F504" s="74" t="e">
        <f t="shared" ca="1" si="109"/>
        <v>#N/A</v>
      </c>
      <c r="G504" s="74" t="e">
        <f t="shared" si="110"/>
        <v>#N/A</v>
      </c>
      <c r="H504" s="80" t="s">
        <v>273</v>
      </c>
      <c r="I504" s="74" t="e">
        <f t="shared" si="111"/>
        <v>#N/A</v>
      </c>
      <c r="J504" s="74" t="e">
        <f t="shared" si="114"/>
        <v>#N/A</v>
      </c>
      <c r="K504" s="80" t="s">
        <v>281</v>
      </c>
      <c r="L504" s="74">
        <f t="shared" si="115"/>
        <v>1.7500000000000002E-2</v>
      </c>
      <c r="M504" s="74" t="e">
        <f t="shared" ca="1" si="116"/>
        <v>#N/A</v>
      </c>
      <c r="N504" s="74" t="e">
        <f ca="1">VLOOKUP(B504,$C$7:$T502,13,FALSE)</f>
        <v>#N/A</v>
      </c>
      <c r="O504" s="74" t="e">
        <f t="shared" ca="1" si="117"/>
        <v>#N/A</v>
      </c>
      <c r="P504" s="74" t="e">
        <f t="shared" ca="1" si="118"/>
        <v>#N/A</v>
      </c>
      <c r="Q504" s="74" t="e">
        <f t="shared" ca="1" si="119"/>
        <v>#N/A</v>
      </c>
      <c r="R504" s="74">
        <f t="shared" si="120"/>
        <v>6000</v>
      </c>
      <c r="S504" s="74" t="e">
        <f t="shared" ca="1" si="121"/>
        <v>#N/A</v>
      </c>
      <c r="T504" s="74" t="e">
        <f t="shared" si="122"/>
        <v>#N/A</v>
      </c>
    </row>
    <row r="505" spans="2:20" x14ac:dyDescent="0.25">
      <c r="B505" s="74" t="e">
        <f t="shared" ca="1" si="112"/>
        <v>#N/A</v>
      </c>
      <c r="C505" s="78" t="e">
        <f>Кабельный_журнал!P471</f>
        <v>#N/A</v>
      </c>
      <c r="D505" s="74" t="e">
        <f t="shared" ca="1" si="113"/>
        <v>#N/A</v>
      </c>
      <c r="E505" s="80" t="s">
        <v>280</v>
      </c>
      <c r="F505" s="74" t="e">
        <f t="shared" ca="1" si="109"/>
        <v>#N/A</v>
      </c>
      <c r="G505" s="74" t="e">
        <f t="shared" si="110"/>
        <v>#N/A</v>
      </c>
      <c r="H505" s="80" t="s">
        <v>273</v>
      </c>
      <c r="I505" s="74" t="e">
        <f t="shared" si="111"/>
        <v>#N/A</v>
      </c>
      <c r="J505" s="74" t="e">
        <f t="shared" si="114"/>
        <v>#N/A</v>
      </c>
      <c r="K505" s="80" t="s">
        <v>281</v>
      </c>
      <c r="L505" s="74">
        <f t="shared" si="115"/>
        <v>1.7500000000000002E-2</v>
      </c>
      <c r="M505" s="74" t="e">
        <f t="shared" ca="1" si="116"/>
        <v>#N/A</v>
      </c>
      <c r="N505" s="74" t="e">
        <f ca="1">VLOOKUP(B505,$C$7:$T503,13,FALSE)</f>
        <v>#N/A</v>
      </c>
      <c r="O505" s="74" t="e">
        <f t="shared" ca="1" si="117"/>
        <v>#N/A</v>
      </c>
      <c r="P505" s="74" t="e">
        <f t="shared" ca="1" si="118"/>
        <v>#N/A</v>
      </c>
      <c r="Q505" s="74" t="e">
        <f t="shared" ca="1" si="119"/>
        <v>#N/A</v>
      </c>
      <c r="R505" s="74">
        <f t="shared" si="120"/>
        <v>6000</v>
      </c>
      <c r="S505" s="74" t="e">
        <f t="shared" ca="1" si="121"/>
        <v>#N/A</v>
      </c>
      <c r="T505" s="74" t="e">
        <f t="shared" si="122"/>
        <v>#N/A</v>
      </c>
    </row>
    <row r="506" spans="2:20" x14ac:dyDescent="0.25">
      <c r="B506" s="74" t="e">
        <f t="shared" ca="1" si="112"/>
        <v>#N/A</v>
      </c>
      <c r="C506" s="78" t="e">
        <f>Кабельный_журнал!P472</f>
        <v>#N/A</v>
      </c>
      <c r="D506" s="74" t="e">
        <f t="shared" ca="1" si="113"/>
        <v>#N/A</v>
      </c>
      <c r="E506" s="80" t="s">
        <v>280</v>
      </c>
      <c r="F506" s="74" t="e">
        <f t="shared" ca="1" si="109"/>
        <v>#N/A</v>
      </c>
      <c r="G506" s="74" t="e">
        <f t="shared" si="110"/>
        <v>#N/A</v>
      </c>
      <c r="H506" s="80" t="s">
        <v>273</v>
      </c>
      <c r="I506" s="74" t="e">
        <f t="shared" si="111"/>
        <v>#N/A</v>
      </c>
      <c r="J506" s="74" t="e">
        <f t="shared" si="114"/>
        <v>#N/A</v>
      </c>
      <c r="K506" s="80" t="s">
        <v>281</v>
      </c>
      <c r="L506" s="74">
        <f t="shared" si="115"/>
        <v>1.7500000000000002E-2</v>
      </c>
      <c r="M506" s="74" t="e">
        <f t="shared" ca="1" si="116"/>
        <v>#N/A</v>
      </c>
      <c r="N506" s="74" t="e">
        <f ca="1">VLOOKUP(B506,$C$7:$T504,13,FALSE)</f>
        <v>#N/A</v>
      </c>
      <c r="O506" s="74" t="e">
        <f t="shared" ca="1" si="117"/>
        <v>#N/A</v>
      </c>
      <c r="P506" s="74" t="e">
        <f t="shared" ca="1" si="118"/>
        <v>#N/A</v>
      </c>
      <c r="Q506" s="74" t="e">
        <f t="shared" ca="1" si="119"/>
        <v>#N/A</v>
      </c>
      <c r="R506" s="74">
        <f t="shared" si="120"/>
        <v>6000</v>
      </c>
      <c r="S506" s="74" t="e">
        <f t="shared" ca="1" si="121"/>
        <v>#N/A</v>
      </c>
      <c r="T506" s="74" t="e">
        <f t="shared" si="122"/>
        <v>#N/A</v>
      </c>
    </row>
    <row r="507" spans="2:20" x14ac:dyDescent="0.25">
      <c r="B507" s="74" t="e">
        <f t="shared" ca="1" si="112"/>
        <v>#N/A</v>
      </c>
      <c r="C507" s="78" t="e">
        <f>Кабельный_журнал!P473</f>
        <v>#N/A</v>
      </c>
      <c r="D507" s="74" t="e">
        <f t="shared" ca="1" si="113"/>
        <v>#N/A</v>
      </c>
      <c r="E507" s="80" t="s">
        <v>280</v>
      </c>
      <c r="F507" s="74" t="e">
        <f t="shared" ca="1" si="109"/>
        <v>#N/A</v>
      </c>
      <c r="G507" s="74" t="e">
        <f t="shared" si="110"/>
        <v>#N/A</v>
      </c>
      <c r="H507" s="80" t="s">
        <v>273</v>
      </c>
      <c r="I507" s="74" t="e">
        <f t="shared" si="111"/>
        <v>#N/A</v>
      </c>
      <c r="J507" s="74" t="e">
        <f t="shared" si="114"/>
        <v>#N/A</v>
      </c>
      <c r="K507" s="80" t="s">
        <v>281</v>
      </c>
      <c r="L507" s="74">
        <f t="shared" si="115"/>
        <v>1.7500000000000002E-2</v>
      </c>
      <c r="M507" s="74" t="e">
        <f t="shared" ca="1" si="116"/>
        <v>#N/A</v>
      </c>
      <c r="N507" s="74" t="e">
        <f ca="1">VLOOKUP(B507,$C$7:$T505,13,FALSE)</f>
        <v>#N/A</v>
      </c>
      <c r="O507" s="74" t="e">
        <f t="shared" ca="1" si="117"/>
        <v>#N/A</v>
      </c>
      <c r="P507" s="74" t="e">
        <f t="shared" ca="1" si="118"/>
        <v>#N/A</v>
      </c>
      <c r="Q507" s="74" t="e">
        <f t="shared" ca="1" si="119"/>
        <v>#N/A</v>
      </c>
      <c r="R507" s="74">
        <f t="shared" si="120"/>
        <v>6000</v>
      </c>
      <c r="S507" s="74" t="e">
        <f t="shared" ca="1" si="121"/>
        <v>#N/A</v>
      </c>
      <c r="T507" s="74" t="e">
        <f t="shared" si="122"/>
        <v>#N/A</v>
      </c>
    </row>
    <row r="508" spans="2:20" x14ac:dyDescent="0.25">
      <c r="B508" s="74" t="e">
        <f t="shared" ca="1" si="112"/>
        <v>#N/A</v>
      </c>
      <c r="C508" s="78" t="e">
        <f>Кабельный_журнал!P474</f>
        <v>#N/A</v>
      </c>
      <c r="D508" s="74" t="e">
        <f t="shared" ca="1" si="113"/>
        <v>#N/A</v>
      </c>
      <c r="E508" s="80" t="s">
        <v>280</v>
      </c>
      <c r="F508" s="74" t="e">
        <f t="shared" ca="1" si="109"/>
        <v>#N/A</v>
      </c>
      <c r="G508" s="74" t="e">
        <f t="shared" si="110"/>
        <v>#N/A</v>
      </c>
      <c r="H508" s="80" t="s">
        <v>273</v>
      </c>
      <c r="I508" s="74" t="e">
        <f t="shared" si="111"/>
        <v>#N/A</v>
      </c>
      <c r="J508" s="74" t="e">
        <f t="shared" si="114"/>
        <v>#N/A</v>
      </c>
      <c r="K508" s="80" t="s">
        <v>281</v>
      </c>
      <c r="L508" s="74">
        <f t="shared" si="115"/>
        <v>1.7500000000000002E-2</v>
      </c>
      <c r="M508" s="74" t="e">
        <f t="shared" ca="1" si="116"/>
        <v>#N/A</v>
      </c>
      <c r="N508" s="74" t="e">
        <f ca="1">VLOOKUP(B508,$C$7:$T506,13,FALSE)</f>
        <v>#N/A</v>
      </c>
      <c r="O508" s="74" t="e">
        <f t="shared" ca="1" si="117"/>
        <v>#N/A</v>
      </c>
      <c r="P508" s="74" t="e">
        <f t="shared" ca="1" si="118"/>
        <v>#N/A</v>
      </c>
      <c r="Q508" s="74" t="e">
        <f t="shared" ca="1" si="119"/>
        <v>#N/A</v>
      </c>
      <c r="R508" s="74">
        <f t="shared" si="120"/>
        <v>6000</v>
      </c>
      <c r="S508" s="74" t="e">
        <f t="shared" ca="1" si="121"/>
        <v>#N/A</v>
      </c>
      <c r="T508" s="74" t="e">
        <f t="shared" si="122"/>
        <v>#N/A</v>
      </c>
    </row>
    <row r="509" spans="2:20" x14ac:dyDescent="0.25">
      <c r="B509" s="74" t="e">
        <f t="shared" ca="1" si="112"/>
        <v>#N/A</v>
      </c>
      <c r="C509" s="78" t="e">
        <f>Кабельный_журнал!P475</f>
        <v>#N/A</v>
      </c>
      <c r="D509" s="74" t="e">
        <f t="shared" ca="1" si="113"/>
        <v>#N/A</v>
      </c>
      <c r="E509" s="80" t="s">
        <v>280</v>
      </c>
      <c r="F509" s="74" t="e">
        <f t="shared" ca="1" si="109"/>
        <v>#N/A</v>
      </c>
      <c r="G509" s="74" t="e">
        <f t="shared" si="110"/>
        <v>#N/A</v>
      </c>
      <c r="H509" s="80" t="s">
        <v>273</v>
      </c>
      <c r="I509" s="74" t="e">
        <f t="shared" si="111"/>
        <v>#N/A</v>
      </c>
      <c r="J509" s="74" t="e">
        <f t="shared" si="114"/>
        <v>#N/A</v>
      </c>
      <c r="K509" s="80" t="s">
        <v>281</v>
      </c>
      <c r="L509" s="74">
        <f t="shared" si="115"/>
        <v>1.7500000000000002E-2</v>
      </c>
      <c r="M509" s="74" t="e">
        <f t="shared" ca="1" si="116"/>
        <v>#N/A</v>
      </c>
      <c r="N509" s="74" t="e">
        <f ca="1">VLOOKUP(B509,$C$7:$T507,13,FALSE)</f>
        <v>#N/A</v>
      </c>
      <c r="O509" s="74" t="e">
        <f t="shared" ca="1" si="117"/>
        <v>#N/A</v>
      </c>
      <c r="P509" s="74" t="e">
        <f t="shared" ca="1" si="118"/>
        <v>#N/A</v>
      </c>
      <c r="Q509" s="74" t="e">
        <f t="shared" ca="1" si="119"/>
        <v>#N/A</v>
      </c>
      <c r="R509" s="74">
        <f t="shared" si="120"/>
        <v>6000</v>
      </c>
      <c r="S509" s="74" t="e">
        <f t="shared" ca="1" si="121"/>
        <v>#N/A</v>
      </c>
      <c r="T509" s="74" t="e">
        <f t="shared" si="122"/>
        <v>#N/A</v>
      </c>
    </row>
    <row r="510" spans="2:20" x14ac:dyDescent="0.25">
      <c r="B510" s="74" t="e">
        <f t="shared" ca="1" si="112"/>
        <v>#N/A</v>
      </c>
      <c r="C510" s="78" t="e">
        <f>Кабельный_журнал!P476</f>
        <v>#N/A</v>
      </c>
      <c r="D510" s="74" t="e">
        <f t="shared" ca="1" si="113"/>
        <v>#N/A</v>
      </c>
      <c r="E510" s="80" t="s">
        <v>280</v>
      </c>
      <c r="F510" s="74" t="e">
        <f t="shared" ca="1" si="109"/>
        <v>#N/A</v>
      </c>
      <c r="G510" s="74" t="e">
        <f t="shared" si="110"/>
        <v>#N/A</v>
      </c>
      <c r="H510" s="80" t="s">
        <v>273</v>
      </c>
      <c r="I510" s="74" t="e">
        <f t="shared" si="111"/>
        <v>#N/A</v>
      </c>
      <c r="J510" s="74" t="e">
        <f t="shared" si="114"/>
        <v>#N/A</v>
      </c>
      <c r="K510" s="80" t="s">
        <v>281</v>
      </c>
      <c r="L510" s="74">
        <f t="shared" si="115"/>
        <v>1.7500000000000002E-2</v>
      </c>
      <c r="M510" s="74" t="e">
        <f t="shared" ca="1" si="116"/>
        <v>#N/A</v>
      </c>
      <c r="N510" s="74" t="e">
        <f ca="1">VLOOKUP(B510,$C$7:$T508,13,FALSE)</f>
        <v>#N/A</v>
      </c>
      <c r="O510" s="74" t="e">
        <f t="shared" ca="1" si="117"/>
        <v>#N/A</v>
      </c>
      <c r="P510" s="74" t="e">
        <f t="shared" ca="1" si="118"/>
        <v>#N/A</v>
      </c>
      <c r="Q510" s="74" t="e">
        <f t="shared" ca="1" si="119"/>
        <v>#N/A</v>
      </c>
      <c r="R510" s="74">
        <f t="shared" si="120"/>
        <v>6000</v>
      </c>
      <c r="S510" s="74" t="e">
        <f t="shared" ca="1" si="121"/>
        <v>#N/A</v>
      </c>
      <c r="T510" s="74" t="e">
        <f t="shared" si="122"/>
        <v>#N/A</v>
      </c>
    </row>
    <row r="511" spans="2:20" x14ac:dyDescent="0.25">
      <c r="B511" s="74" t="e">
        <f t="shared" ca="1" si="112"/>
        <v>#N/A</v>
      </c>
      <c r="C511" s="78" t="e">
        <f>Кабельный_журнал!P477</f>
        <v>#N/A</v>
      </c>
      <c r="D511" s="74" t="e">
        <f t="shared" ca="1" si="113"/>
        <v>#N/A</v>
      </c>
      <c r="E511" s="80" t="s">
        <v>280</v>
      </c>
      <c r="F511" s="74" t="e">
        <f t="shared" ca="1" si="109"/>
        <v>#N/A</v>
      </c>
      <c r="G511" s="74" t="e">
        <f t="shared" si="110"/>
        <v>#N/A</v>
      </c>
      <c r="H511" s="80" t="s">
        <v>273</v>
      </c>
      <c r="I511" s="74" t="e">
        <f t="shared" si="111"/>
        <v>#N/A</v>
      </c>
      <c r="J511" s="74" t="e">
        <f t="shared" si="114"/>
        <v>#N/A</v>
      </c>
      <c r="K511" s="80" t="s">
        <v>281</v>
      </c>
      <c r="L511" s="74">
        <f t="shared" si="115"/>
        <v>1.7500000000000002E-2</v>
      </c>
      <c r="M511" s="74" t="e">
        <f t="shared" ca="1" si="116"/>
        <v>#N/A</v>
      </c>
      <c r="N511" s="74" t="e">
        <f ca="1">VLOOKUP(B511,$C$7:$T509,13,FALSE)</f>
        <v>#N/A</v>
      </c>
      <c r="O511" s="74" t="e">
        <f t="shared" ca="1" si="117"/>
        <v>#N/A</v>
      </c>
      <c r="P511" s="74" t="e">
        <f t="shared" ca="1" si="118"/>
        <v>#N/A</v>
      </c>
      <c r="Q511" s="74" t="e">
        <f t="shared" ca="1" si="119"/>
        <v>#N/A</v>
      </c>
      <c r="R511" s="74">
        <f t="shared" si="120"/>
        <v>6000</v>
      </c>
      <c r="S511" s="74" t="e">
        <f t="shared" ca="1" si="121"/>
        <v>#N/A</v>
      </c>
      <c r="T511" s="74" t="e">
        <f t="shared" si="122"/>
        <v>#N/A</v>
      </c>
    </row>
    <row r="512" spans="2:20" x14ac:dyDescent="0.25">
      <c r="B512" s="74" t="e">
        <f t="shared" ca="1" si="112"/>
        <v>#N/A</v>
      </c>
      <c r="C512" s="78" t="e">
        <f>Кабельный_журнал!P478</f>
        <v>#N/A</v>
      </c>
      <c r="D512" s="74" t="e">
        <f t="shared" ca="1" si="113"/>
        <v>#N/A</v>
      </c>
      <c r="E512" s="80" t="s">
        <v>280</v>
      </c>
      <c r="F512" s="74" t="e">
        <f t="shared" ca="1" si="109"/>
        <v>#N/A</v>
      </c>
      <c r="G512" s="74" t="e">
        <f t="shared" si="110"/>
        <v>#N/A</v>
      </c>
      <c r="H512" s="80" t="s">
        <v>273</v>
      </c>
      <c r="I512" s="74" t="e">
        <f t="shared" si="111"/>
        <v>#N/A</v>
      </c>
      <c r="J512" s="74" t="e">
        <f t="shared" si="114"/>
        <v>#N/A</v>
      </c>
      <c r="K512" s="80" t="s">
        <v>281</v>
      </c>
      <c r="L512" s="74">
        <f t="shared" si="115"/>
        <v>1.7500000000000002E-2</v>
      </c>
      <c r="M512" s="74" t="e">
        <f t="shared" ca="1" si="116"/>
        <v>#N/A</v>
      </c>
      <c r="N512" s="74" t="e">
        <f ca="1">VLOOKUP(B512,$C$7:$T510,13,FALSE)</f>
        <v>#N/A</v>
      </c>
      <c r="O512" s="74" t="e">
        <f t="shared" ca="1" si="117"/>
        <v>#N/A</v>
      </c>
      <c r="P512" s="74" t="e">
        <f t="shared" ca="1" si="118"/>
        <v>#N/A</v>
      </c>
      <c r="Q512" s="74" t="e">
        <f t="shared" ca="1" si="119"/>
        <v>#N/A</v>
      </c>
      <c r="R512" s="74">
        <f t="shared" si="120"/>
        <v>6000</v>
      </c>
      <c r="S512" s="74" t="e">
        <f t="shared" ca="1" si="121"/>
        <v>#N/A</v>
      </c>
      <c r="T512" s="74" t="e">
        <f t="shared" si="122"/>
        <v>#N/A</v>
      </c>
    </row>
    <row r="513" spans="2:20" x14ac:dyDescent="0.25">
      <c r="B513" s="74" t="e">
        <f t="shared" ca="1" si="112"/>
        <v>#N/A</v>
      </c>
      <c r="C513" s="78" t="e">
        <f>Кабельный_журнал!P479</f>
        <v>#N/A</v>
      </c>
      <c r="D513" s="74" t="e">
        <f t="shared" ca="1" si="113"/>
        <v>#N/A</v>
      </c>
      <c r="E513" s="80" t="s">
        <v>280</v>
      </c>
      <c r="F513" s="74" t="e">
        <f t="shared" ca="1" si="109"/>
        <v>#N/A</v>
      </c>
      <c r="G513" s="74" t="e">
        <f t="shared" si="110"/>
        <v>#N/A</v>
      </c>
      <c r="H513" s="80" t="s">
        <v>273</v>
      </c>
      <c r="I513" s="74" t="e">
        <f t="shared" si="111"/>
        <v>#N/A</v>
      </c>
      <c r="J513" s="74" t="e">
        <f t="shared" si="114"/>
        <v>#N/A</v>
      </c>
      <c r="K513" s="80" t="s">
        <v>281</v>
      </c>
      <c r="L513" s="74">
        <f t="shared" si="115"/>
        <v>1.7500000000000002E-2</v>
      </c>
      <c r="M513" s="74" t="e">
        <f t="shared" ca="1" si="116"/>
        <v>#N/A</v>
      </c>
      <c r="N513" s="74" t="e">
        <f ca="1">VLOOKUP(B513,$C$7:$T511,13,FALSE)</f>
        <v>#N/A</v>
      </c>
      <c r="O513" s="74" t="e">
        <f t="shared" ca="1" si="117"/>
        <v>#N/A</v>
      </c>
      <c r="P513" s="74" t="e">
        <f t="shared" ca="1" si="118"/>
        <v>#N/A</v>
      </c>
      <c r="Q513" s="74" t="e">
        <f t="shared" ca="1" si="119"/>
        <v>#N/A</v>
      </c>
      <c r="R513" s="74">
        <f t="shared" si="120"/>
        <v>6000</v>
      </c>
      <c r="S513" s="74" t="e">
        <f t="shared" ca="1" si="121"/>
        <v>#N/A</v>
      </c>
      <c r="T513" s="74" t="e">
        <f t="shared" si="122"/>
        <v>#N/A</v>
      </c>
    </row>
    <row r="514" spans="2:20" x14ac:dyDescent="0.25">
      <c r="B514" s="74" t="e">
        <f t="shared" ca="1" si="112"/>
        <v>#N/A</v>
      </c>
      <c r="C514" s="78" t="e">
        <f>Кабельный_журнал!P480</f>
        <v>#N/A</v>
      </c>
      <c r="D514" s="74" t="e">
        <f t="shared" ca="1" si="113"/>
        <v>#N/A</v>
      </c>
      <c r="E514" s="80" t="s">
        <v>280</v>
      </c>
      <c r="F514" s="74" t="e">
        <f t="shared" ca="1" si="109"/>
        <v>#N/A</v>
      </c>
      <c r="G514" s="74" t="e">
        <f t="shared" si="110"/>
        <v>#N/A</v>
      </c>
      <c r="H514" s="80" t="s">
        <v>273</v>
      </c>
      <c r="I514" s="74" t="e">
        <f t="shared" si="111"/>
        <v>#N/A</v>
      </c>
      <c r="J514" s="74" t="e">
        <f t="shared" si="114"/>
        <v>#N/A</v>
      </c>
      <c r="K514" s="80" t="s">
        <v>281</v>
      </c>
      <c r="L514" s="74">
        <f t="shared" si="115"/>
        <v>1.7500000000000002E-2</v>
      </c>
      <c r="M514" s="74" t="e">
        <f t="shared" ca="1" si="116"/>
        <v>#N/A</v>
      </c>
      <c r="N514" s="74" t="e">
        <f ca="1">VLOOKUP(B514,$C$7:$T512,13,FALSE)</f>
        <v>#N/A</v>
      </c>
      <c r="O514" s="74" t="e">
        <f t="shared" ca="1" si="117"/>
        <v>#N/A</v>
      </c>
      <c r="P514" s="74" t="e">
        <f t="shared" ca="1" si="118"/>
        <v>#N/A</v>
      </c>
      <c r="Q514" s="74" t="e">
        <f t="shared" ca="1" si="119"/>
        <v>#N/A</v>
      </c>
      <c r="R514" s="74">
        <f t="shared" si="120"/>
        <v>6000</v>
      </c>
      <c r="S514" s="74" t="e">
        <f t="shared" ca="1" si="121"/>
        <v>#N/A</v>
      </c>
      <c r="T514" s="74" t="e">
        <f t="shared" si="122"/>
        <v>#N/A</v>
      </c>
    </row>
    <row r="515" spans="2:20" x14ac:dyDescent="0.25">
      <c r="B515" s="74" t="e">
        <f t="shared" ca="1" si="112"/>
        <v>#N/A</v>
      </c>
      <c r="C515" s="78" t="e">
        <f>Кабельный_журнал!P481</f>
        <v>#N/A</v>
      </c>
      <c r="D515" s="74" t="e">
        <f t="shared" ca="1" si="113"/>
        <v>#N/A</v>
      </c>
      <c r="E515" s="80" t="s">
        <v>280</v>
      </c>
      <c r="F515" s="74" t="e">
        <f t="shared" ca="1" si="109"/>
        <v>#N/A</v>
      </c>
      <c r="G515" s="74" t="e">
        <f t="shared" si="110"/>
        <v>#N/A</v>
      </c>
      <c r="H515" s="80" t="s">
        <v>273</v>
      </c>
      <c r="I515" s="74" t="e">
        <f t="shared" si="111"/>
        <v>#N/A</v>
      </c>
      <c r="J515" s="74" t="e">
        <f t="shared" si="114"/>
        <v>#N/A</v>
      </c>
      <c r="K515" s="80" t="s">
        <v>281</v>
      </c>
      <c r="L515" s="74">
        <f t="shared" si="115"/>
        <v>1.7500000000000002E-2</v>
      </c>
      <c r="M515" s="74" t="e">
        <f t="shared" ca="1" si="116"/>
        <v>#N/A</v>
      </c>
      <c r="N515" s="74" t="e">
        <f ca="1">VLOOKUP(B515,$C$7:$T513,13,FALSE)</f>
        <v>#N/A</v>
      </c>
      <c r="O515" s="74" t="e">
        <f t="shared" ca="1" si="117"/>
        <v>#N/A</v>
      </c>
      <c r="P515" s="74" t="e">
        <f t="shared" ca="1" si="118"/>
        <v>#N/A</v>
      </c>
      <c r="Q515" s="74" t="e">
        <f t="shared" ca="1" si="119"/>
        <v>#N/A</v>
      </c>
      <c r="R515" s="74">
        <f t="shared" si="120"/>
        <v>6000</v>
      </c>
      <c r="S515" s="74" t="e">
        <f t="shared" ca="1" si="121"/>
        <v>#N/A</v>
      </c>
      <c r="T515" s="74" t="e">
        <f t="shared" si="122"/>
        <v>#N/A</v>
      </c>
    </row>
    <row r="516" spans="2:20" x14ac:dyDescent="0.25">
      <c r="B516" s="74" t="e">
        <f t="shared" ca="1" si="112"/>
        <v>#N/A</v>
      </c>
      <c r="C516" s="78" t="e">
        <f>Кабельный_журнал!P482</f>
        <v>#N/A</v>
      </c>
      <c r="D516" s="74" t="e">
        <f t="shared" ca="1" si="113"/>
        <v>#N/A</v>
      </c>
      <c r="E516" s="80" t="s">
        <v>280</v>
      </c>
      <c r="F516" s="74" t="e">
        <f t="shared" ca="1" si="109"/>
        <v>#N/A</v>
      </c>
      <c r="G516" s="74" t="e">
        <f t="shared" si="110"/>
        <v>#N/A</v>
      </c>
      <c r="H516" s="80" t="s">
        <v>273</v>
      </c>
      <c r="I516" s="74" t="e">
        <f t="shared" si="111"/>
        <v>#N/A</v>
      </c>
      <c r="J516" s="74" t="e">
        <f t="shared" si="114"/>
        <v>#N/A</v>
      </c>
      <c r="K516" s="80" t="s">
        <v>281</v>
      </c>
      <c r="L516" s="74">
        <f t="shared" si="115"/>
        <v>1.7500000000000002E-2</v>
      </c>
      <c r="M516" s="74" t="e">
        <f t="shared" ca="1" si="116"/>
        <v>#N/A</v>
      </c>
      <c r="N516" s="74" t="e">
        <f ca="1">VLOOKUP(B516,$C$7:$T514,13,FALSE)</f>
        <v>#N/A</v>
      </c>
      <c r="O516" s="74" t="e">
        <f t="shared" ca="1" si="117"/>
        <v>#N/A</v>
      </c>
      <c r="P516" s="74" t="e">
        <f t="shared" ca="1" si="118"/>
        <v>#N/A</v>
      </c>
      <c r="Q516" s="74" t="e">
        <f t="shared" ca="1" si="119"/>
        <v>#N/A</v>
      </c>
      <c r="R516" s="74">
        <f t="shared" si="120"/>
        <v>6000</v>
      </c>
      <c r="S516" s="74" t="e">
        <f t="shared" ca="1" si="121"/>
        <v>#N/A</v>
      </c>
      <c r="T516" s="74" t="e">
        <f t="shared" si="122"/>
        <v>#N/A</v>
      </c>
    </row>
    <row r="517" spans="2:20" x14ac:dyDescent="0.25">
      <c r="B517" s="74" t="e">
        <f t="shared" ca="1" si="112"/>
        <v>#N/A</v>
      </c>
      <c r="C517" s="78" t="e">
        <f>Кабельный_журнал!P483</f>
        <v>#N/A</v>
      </c>
      <c r="D517" s="74" t="e">
        <f t="shared" ca="1" si="113"/>
        <v>#N/A</v>
      </c>
      <c r="E517" s="80" t="s">
        <v>280</v>
      </c>
      <c r="F517" s="74" t="e">
        <f t="shared" ca="1" si="109"/>
        <v>#N/A</v>
      </c>
      <c r="G517" s="74" t="e">
        <f t="shared" si="110"/>
        <v>#N/A</v>
      </c>
      <c r="H517" s="80" t="s">
        <v>273</v>
      </c>
      <c r="I517" s="74" t="e">
        <f t="shared" si="111"/>
        <v>#N/A</v>
      </c>
      <c r="J517" s="74" t="e">
        <f t="shared" si="114"/>
        <v>#N/A</v>
      </c>
      <c r="K517" s="80" t="s">
        <v>281</v>
      </c>
      <c r="L517" s="74">
        <f t="shared" si="115"/>
        <v>1.7500000000000002E-2</v>
      </c>
      <c r="M517" s="74" t="e">
        <f t="shared" ca="1" si="116"/>
        <v>#N/A</v>
      </c>
      <c r="N517" s="74" t="e">
        <f ca="1">VLOOKUP(B517,$C$7:$T515,13,FALSE)</f>
        <v>#N/A</v>
      </c>
      <c r="O517" s="74" t="e">
        <f t="shared" ca="1" si="117"/>
        <v>#N/A</v>
      </c>
      <c r="P517" s="74" t="e">
        <f t="shared" ca="1" si="118"/>
        <v>#N/A</v>
      </c>
      <c r="Q517" s="74" t="e">
        <f t="shared" ca="1" si="119"/>
        <v>#N/A</v>
      </c>
      <c r="R517" s="74">
        <f t="shared" si="120"/>
        <v>6000</v>
      </c>
      <c r="S517" s="74" t="e">
        <f t="shared" ca="1" si="121"/>
        <v>#N/A</v>
      </c>
      <c r="T517" s="74" t="e">
        <f t="shared" si="122"/>
        <v>#N/A</v>
      </c>
    </row>
    <row r="518" spans="2:20" x14ac:dyDescent="0.25">
      <c r="B518" s="74" t="e">
        <f t="shared" ca="1" si="112"/>
        <v>#N/A</v>
      </c>
      <c r="C518" s="78" t="e">
        <f>Кабельный_журнал!P484</f>
        <v>#N/A</v>
      </c>
      <c r="D518" s="74" t="e">
        <f t="shared" ca="1" si="113"/>
        <v>#N/A</v>
      </c>
      <c r="E518" s="80" t="s">
        <v>280</v>
      </c>
      <c r="F518" s="74" t="e">
        <f t="shared" ca="1" si="109"/>
        <v>#N/A</v>
      </c>
      <c r="G518" s="74" t="e">
        <f t="shared" si="110"/>
        <v>#N/A</v>
      </c>
      <c r="H518" s="80" t="s">
        <v>273</v>
      </c>
      <c r="I518" s="74" t="e">
        <f t="shared" si="111"/>
        <v>#N/A</v>
      </c>
      <c r="J518" s="74" t="e">
        <f t="shared" si="114"/>
        <v>#N/A</v>
      </c>
      <c r="K518" s="80" t="s">
        <v>281</v>
      </c>
      <c r="L518" s="74">
        <f t="shared" si="115"/>
        <v>1.7500000000000002E-2</v>
      </c>
      <c r="M518" s="74" t="e">
        <f t="shared" ca="1" si="116"/>
        <v>#N/A</v>
      </c>
      <c r="N518" s="74" t="e">
        <f ca="1">VLOOKUP(B518,$C$7:$T516,13,FALSE)</f>
        <v>#N/A</v>
      </c>
      <c r="O518" s="74" t="e">
        <f t="shared" ca="1" si="117"/>
        <v>#N/A</v>
      </c>
      <c r="P518" s="74" t="e">
        <f t="shared" ca="1" si="118"/>
        <v>#N/A</v>
      </c>
      <c r="Q518" s="74" t="e">
        <f t="shared" ca="1" si="119"/>
        <v>#N/A</v>
      </c>
      <c r="R518" s="74">
        <f t="shared" si="120"/>
        <v>6000</v>
      </c>
      <c r="S518" s="74" t="e">
        <f t="shared" ca="1" si="121"/>
        <v>#N/A</v>
      </c>
      <c r="T518" s="74" t="e">
        <f t="shared" si="122"/>
        <v>#N/A</v>
      </c>
    </row>
    <row r="519" spans="2:20" x14ac:dyDescent="0.25">
      <c r="B519" s="74" t="e">
        <f t="shared" ca="1" si="112"/>
        <v>#N/A</v>
      </c>
      <c r="C519" s="78" t="e">
        <f>Кабельный_журнал!P485</f>
        <v>#N/A</v>
      </c>
      <c r="D519" s="74" t="e">
        <f t="shared" ca="1" si="113"/>
        <v>#N/A</v>
      </c>
      <c r="E519" s="80" t="s">
        <v>280</v>
      </c>
      <c r="F519" s="74" t="e">
        <f t="shared" ca="1" si="109"/>
        <v>#N/A</v>
      </c>
      <c r="G519" s="74" t="e">
        <f t="shared" si="110"/>
        <v>#N/A</v>
      </c>
      <c r="H519" s="80" t="s">
        <v>273</v>
      </c>
      <c r="I519" s="74" t="e">
        <f t="shared" si="111"/>
        <v>#N/A</v>
      </c>
      <c r="J519" s="74" t="e">
        <f t="shared" si="114"/>
        <v>#N/A</v>
      </c>
      <c r="K519" s="80" t="s">
        <v>281</v>
      </c>
      <c r="L519" s="74">
        <f t="shared" si="115"/>
        <v>1.7500000000000002E-2</v>
      </c>
      <c r="M519" s="74" t="e">
        <f t="shared" ca="1" si="116"/>
        <v>#N/A</v>
      </c>
      <c r="N519" s="74" t="e">
        <f ca="1">VLOOKUP(B519,$C$7:$T517,13,FALSE)</f>
        <v>#N/A</v>
      </c>
      <c r="O519" s="74" t="e">
        <f t="shared" ca="1" si="117"/>
        <v>#N/A</v>
      </c>
      <c r="P519" s="74" t="e">
        <f t="shared" ca="1" si="118"/>
        <v>#N/A</v>
      </c>
      <c r="Q519" s="74" t="e">
        <f t="shared" ca="1" si="119"/>
        <v>#N/A</v>
      </c>
      <c r="R519" s="74">
        <f t="shared" si="120"/>
        <v>6000</v>
      </c>
      <c r="S519" s="74" t="e">
        <f t="shared" ca="1" si="121"/>
        <v>#N/A</v>
      </c>
      <c r="T519" s="74" t="e">
        <f t="shared" si="122"/>
        <v>#N/A</v>
      </c>
    </row>
    <row r="520" spans="2:20" x14ac:dyDescent="0.25">
      <c r="B520" s="74" t="e">
        <f t="shared" ca="1" si="112"/>
        <v>#N/A</v>
      </c>
      <c r="C520" s="78" t="e">
        <f>Кабельный_журнал!P486</f>
        <v>#N/A</v>
      </c>
      <c r="D520" s="74" t="e">
        <f t="shared" ca="1" si="113"/>
        <v>#N/A</v>
      </c>
      <c r="E520" s="80" t="s">
        <v>280</v>
      </c>
      <c r="F520" s="74" t="e">
        <f t="shared" ca="1" si="109"/>
        <v>#N/A</v>
      </c>
      <c r="G520" s="74" t="e">
        <f t="shared" si="110"/>
        <v>#N/A</v>
      </c>
      <c r="H520" s="80" t="s">
        <v>273</v>
      </c>
      <c r="I520" s="74" t="e">
        <f t="shared" si="111"/>
        <v>#N/A</v>
      </c>
      <c r="J520" s="74" t="e">
        <f t="shared" si="114"/>
        <v>#N/A</v>
      </c>
      <c r="K520" s="80" t="s">
        <v>281</v>
      </c>
      <c r="L520" s="74">
        <f t="shared" si="115"/>
        <v>1.7500000000000002E-2</v>
      </c>
      <c r="M520" s="74" t="e">
        <f t="shared" ca="1" si="116"/>
        <v>#N/A</v>
      </c>
      <c r="N520" s="74" t="e">
        <f ca="1">VLOOKUP(B520,$C$7:$T518,13,FALSE)</f>
        <v>#N/A</v>
      </c>
      <c r="O520" s="74" t="e">
        <f t="shared" ca="1" si="117"/>
        <v>#N/A</v>
      </c>
      <c r="P520" s="74" t="e">
        <f t="shared" ca="1" si="118"/>
        <v>#N/A</v>
      </c>
      <c r="Q520" s="74" t="e">
        <f t="shared" ca="1" si="119"/>
        <v>#N/A</v>
      </c>
      <c r="R520" s="74">
        <f t="shared" si="120"/>
        <v>6000</v>
      </c>
      <c r="S520" s="74" t="e">
        <f t="shared" ca="1" si="121"/>
        <v>#N/A</v>
      </c>
      <c r="T520" s="74" t="e">
        <f t="shared" si="122"/>
        <v>#N/A</v>
      </c>
    </row>
    <row r="521" spans="2:20" x14ac:dyDescent="0.25">
      <c r="B521" s="74" t="e">
        <f t="shared" ca="1" si="112"/>
        <v>#N/A</v>
      </c>
      <c r="C521" s="78" t="e">
        <f>Кабельный_журнал!P487</f>
        <v>#N/A</v>
      </c>
      <c r="D521" s="74" t="e">
        <f t="shared" ca="1" si="113"/>
        <v>#N/A</v>
      </c>
      <c r="E521" s="80" t="s">
        <v>280</v>
      </c>
      <c r="F521" s="74" t="e">
        <f t="shared" ca="1" si="109"/>
        <v>#N/A</v>
      </c>
      <c r="G521" s="74" t="e">
        <f t="shared" si="110"/>
        <v>#N/A</v>
      </c>
      <c r="H521" s="80" t="s">
        <v>273</v>
      </c>
      <c r="I521" s="74" t="e">
        <f t="shared" si="111"/>
        <v>#N/A</v>
      </c>
      <c r="J521" s="74" t="e">
        <f t="shared" si="114"/>
        <v>#N/A</v>
      </c>
      <c r="K521" s="80" t="s">
        <v>281</v>
      </c>
      <c r="L521" s="74">
        <f t="shared" si="115"/>
        <v>1.7500000000000002E-2</v>
      </c>
      <c r="M521" s="74" t="e">
        <f t="shared" ca="1" si="116"/>
        <v>#N/A</v>
      </c>
      <c r="N521" s="74" t="e">
        <f ca="1">VLOOKUP(B521,$C$7:$T519,13,FALSE)</f>
        <v>#N/A</v>
      </c>
      <c r="O521" s="74" t="e">
        <f t="shared" ca="1" si="117"/>
        <v>#N/A</v>
      </c>
      <c r="P521" s="74" t="e">
        <f t="shared" ca="1" si="118"/>
        <v>#N/A</v>
      </c>
      <c r="Q521" s="74" t="e">
        <f t="shared" ca="1" si="119"/>
        <v>#N/A</v>
      </c>
      <c r="R521" s="74">
        <f t="shared" si="120"/>
        <v>6000</v>
      </c>
      <c r="S521" s="74" t="e">
        <f t="shared" ca="1" si="121"/>
        <v>#N/A</v>
      </c>
      <c r="T521" s="74" t="e">
        <f t="shared" si="122"/>
        <v>#N/A</v>
      </c>
    </row>
    <row r="522" spans="2:20" x14ac:dyDescent="0.25">
      <c r="B522" s="74" t="e">
        <f t="shared" ca="1" si="112"/>
        <v>#N/A</v>
      </c>
      <c r="C522" s="78" t="e">
        <f>Кабельный_журнал!P488</f>
        <v>#N/A</v>
      </c>
      <c r="D522" s="74" t="e">
        <f t="shared" ca="1" si="113"/>
        <v>#N/A</v>
      </c>
      <c r="E522" s="80" t="s">
        <v>280</v>
      </c>
      <c r="F522" s="74" t="e">
        <f t="shared" ca="1" si="109"/>
        <v>#N/A</v>
      </c>
      <c r="G522" s="74" t="e">
        <f t="shared" si="110"/>
        <v>#N/A</v>
      </c>
      <c r="H522" s="80" t="s">
        <v>273</v>
      </c>
      <c r="I522" s="74" t="e">
        <f t="shared" si="111"/>
        <v>#N/A</v>
      </c>
      <c r="J522" s="74" t="e">
        <f t="shared" si="114"/>
        <v>#N/A</v>
      </c>
      <c r="K522" s="80" t="s">
        <v>281</v>
      </c>
      <c r="L522" s="74">
        <f t="shared" si="115"/>
        <v>1.7500000000000002E-2</v>
      </c>
      <c r="M522" s="74" t="e">
        <f t="shared" ca="1" si="116"/>
        <v>#N/A</v>
      </c>
      <c r="N522" s="74" t="e">
        <f ca="1">VLOOKUP(B522,$C$7:$T520,13,FALSE)</f>
        <v>#N/A</v>
      </c>
      <c r="O522" s="74" t="e">
        <f t="shared" ca="1" si="117"/>
        <v>#N/A</v>
      </c>
      <c r="P522" s="74" t="e">
        <f t="shared" ca="1" si="118"/>
        <v>#N/A</v>
      </c>
      <c r="Q522" s="74" t="e">
        <f t="shared" ca="1" si="119"/>
        <v>#N/A</v>
      </c>
      <c r="R522" s="74">
        <f t="shared" si="120"/>
        <v>6000</v>
      </c>
      <c r="S522" s="74" t="e">
        <f t="shared" ca="1" si="121"/>
        <v>#N/A</v>
      </c>
      <c r="T522" s="74" t="e">
        <f t="shared" si="122"/>
        <v>#N/A</v>
      </c>
    </row>
    <row r="523" spans="2:20" x14ac:dyDescent="0.25">
      <c r="B523" s="74" t="e">
        <f t="shared" ca="1" si="112"/>
        <v>#N/A</v>
      </c>
      <c r="C523" s="78" t="e">
        <f>Кабельный_журнал!P489</f>
        <v>#N/A</v>
      </c>
      <c r="D523" s="74" t="e">
        <f t="shared" ca="1" si="113"/>
        <v>#N/A</v>
      </c>
      <c r="E523" s="80" t="s">
        <v>280</v>
      </c>
      <c r="F523" s="74" t="e">
        <f t="shared" ca="1" si="109"/>
        <v>#N/A</v>
      </c>
      <c r="G523" s="74" t="e">
        <f t="shared" si="110"/>
        <v>#N/A</v>
      </c>
      <c r="H523" s="80" t="s">
        <v>273</v>
      </c>
      <c r="I523" s="74" t="e">
        <f t="shared" si="111"/>
        <v>#N/A</v>
      </c>
      <c r="J523" s="74" t="e">
        <f t="shared" si="114"/>
        <v>#N/A</v>
      </c>
      <c r="K523" s="80" t="s">
        <v>281</v>
      </c>
      <c r="L523" s="74">
        <f t="shared" si="115"/>
        <v>1.7500000000000002E-2</v>
      </c>
      <c r="M523" s="74" t="e">
        <f t="shared" ca="1" si="116"/>
        <v>#N/A</v>
      </c>
      <c r="N523" s="74" t="e">
        <f ca="1">VLOOKUP(B523,$C$7:$T521,13,FALSE)</f>
        <v>#N/A</v>
      </c>
      <c r="O523" s="74" t="e">
        <f t="shared" ca="1" si="117"/>
        <v>#N/A</v>
      </c>
      <c r="P523" s="74" t="e">
        <f t="shared" ca="1" si="118"/>
        <v>#N/A</v>
      </c>
      <c r="Q523" s="74" t="e">
        <f t="shared" ca="1" si="119"/>
        <v>#N/A</v>
      </c>
      <c r="R523" s="74">
        <f t="shared" si="120"/>
        <v>6000</v>
      </c>
      <c r="S523" s="74" t="e">
        <f t="shared" ca="1" si="121"/>
        <v>#N/A</v>
      </c>
      <c r="T523" s="74" t="e">
        <f t="shared" si="122"/>
        <v>#N/A</v>
      </c>
    </row>
    <row r="524" spans="2:20" x14ac:dyDescent="0.25">
      <c r="B524" s="74" t="e">
        <f t="shared" ca="1" si="112"/>
        <v>#N/A</v>
      </c>
      <c r="C524" s="78" t="e">
        <f>Кабельный_журнал!P490</f>
        <v>#N/A</v>
      </c>
      <c r="D524" s="74" t="e">
        <f t="shared" ca="1" si="113"/>
        <v>#N/A</v>
      </c>
      <c r="E524" s="80" t="s">
        <v>280</v>
      </c>
      <c r="F524" s="74" t="e">
        <f t="shared" ca="1" si="109"/>
        <v>#N/A</v>
      </c>
      <c r="G524" s="74" t="e">
        <f t="shared" si="110"/>
        <v>#N/A</v>
      </c>
      <c r="H524" s="80" t="s">
        <v>273</v>
      </c>
      <c r="I524" s="74" t="e">
        <f t="shared" si="111"/>
        <v>#N/A</v>
      </c>
      <c r="J524" s="74" t="e">
        <f t="shared" si="114"/>
        <v>#N/A</v>
      </c>
      <c r="K524" s="80" t="s">
        <v>281</v>
      </c>
      <c r="L524" s="74">
        <f t="shared" si="115"/>
        <v>1.7500000000000002E-2</v>
      </c>
      <c r="M524" s="74" t="e">
        <f t="shared" ca="1" si="116"/>
        <v>#N/A</v>
      </c>
      <c r="N524" s="74" t="e">
        <f ca="1">VLOOKUP(B524,$C$7:$T522,13,FALSE)</f>
        <v>#N/A</v>
      </c>
      <c r="O524" s="74" t="e">
        <f t="shared" ca="1" si="117"/>
        <v>#N/A</v>
      </c>
      <c r="P524" s="74" t="e">
        <f t="shared" ca="1" si="118"/>
        <v>#N/A</v>
      </c>
      <c r="Q524" s="74" t="e">
        <f t="shared" ca="1" si="119"/>
        <v>#N/A</v>
      </c>
      <c r="R524" s="74">
        <f t="shared" si="120"/>
        <v>6000</v>
      </c>
      <c r="S524" s="74" t="e">
        <f t="shared" ca="1" si="121"/>
        <v>#N/A</v>
      </c>
      <c r="T524" s="74" t="e">
        <f t="shared" si="122"/>
        <v>#N/A</v>
      </c>
    </row>
    <row r="525" spans="2:20" x14ac:dyDescent="0.25">
      <c r="B525" s="74" t="e">
        <f t="shared" ca="1" si="112"/>
        <v>#N/A</v>
      </c>
      <c r="C525" s="78" t="e">
        <f>Кабельный_журнал!P491</f>
        <v>#N/A</v>
      </c>
      <c r="D525" s="74" t="e">
        <f t="shared" ca="1" si="113"/>
        <v>#N/A</v>
      </c>
      <c r="E525" s="80" t="s">
        <v>280</v>
      </c>
      <c r="F525" s="74" t="e">
        <f t="shared" ca="1" si="109"/>
        <v>#N/A</v>
      </c>
      <c r="G525" s="74" t="e">
        <f t="shared" si="110"/>
        <v>#N/A</v>
      </c>
      <c r="H525" s="80" t="s">
        <v>273</v>
      </c>
      <c r="I525" s="74" t="e">
        <f t="shared" si="111"/>
        <v>#N/A</v>
      </c>
      <c r="J525" s="74" t="e">
        <f t="shared" si="114"/>
        <v>#N/A</v>
      </c>
      <c r="K525" s="80" t="s">
        <v>281</v>
      </c>
      <c r="L525" s="74">
        <f t="shared" si="115"/>
        <v>1.7500000000000002E-2</v>
      </c>
      <c r="M525" s="74" t="e">
        <f t="shared" ca="1" si="116"/>
        <v>#N/A</v>
      </c>
      <c r="N525" s="74" t="e">
        <f ca="1">VLOOKUP(B525,$C$7:$T523,13,FALSE)</f>
        <v>#N/A</v>
      </c>
      <c r="O525" s="74" t="e">
        <f t="shared" ca="1" si="117"/>
        <v>#N/A</v>
      </c>
      <c r="P525" s="74" t="e">
        <f t="shared" ca="1" si="118"/>
        <v>#N/A</v>
      </c>
      <c r="Q525" s="74" t="e">
        <f t="shared" ca="1" si="119"/>
        <v>#N/A</v>
      </c>
      <c r="R525" s="74">
        <f t="shared" si="120"/>
        <v>6000</v>
      </c>
      <c r="S525" s="74" t="e">
        <f t="shared" ca="1" si="121"/>
        <v>#N/A</v>
      </c>
      <c r="T525" s="74" t="e">
        <f t="shared" si="122"/>
        <v>#N/A</v>
      </c>
    </row>
    <row r="526" spans="2:20" x14ac:dyDescent="0.25">
      <c r="B526" s="74" t="e">
        <f t="shared" ca="1" si="112"/>
        <v>#N/A</v>
      </c>
      <c r="C526" s="78" t="e">
        <f>Кабельный_журнал!P492</f>
        <v>#N/A</v>
      </c>
      <c r="D526" s="74" t="e">
        <f t="shared" ca="1" si="113"/>
        <v>#N/A</v>
      </c>
      <c r="E526" s="80" t="s">
        <v>280</v>
      </c>
      <c r="F526" s="74" t="e">
        <f t="shared" ca="1" si="109"/>
        <v>#N/A</v>
      </c>
      <c r="G526" s="74" t="e">
        <f t="shared" si="110"/>
        <v>#N/A</v>
      </c>
      <c r="H526" s="80" t="s">
        <v>273</v>
      </c>
      <c r="I526" s="74" t="e">
        <f t="shared" si="111"/>
        <v>#N/A</v>
      </c>
      <c r="J526" s="74" t="e">
        <f t="shared" si="114"/>
        <v>#N/A</v>
      </c>
      <c r="K526" s="80" t="s">
        <v>281</v>
      </c>
      <c r="L526" s="74">
        <f t="shared" si="115"/>
        <v>1.7500000000000002E-2</v>
      </c>
      <c r="M526" s="74" t="e">
        <f t="shared" ca="1" si="116"/>
        <v>#N/A</v>
      </c>
      <c r="N526" s="74" t="e">
        <f ca="1">VLOOKUP(B526,$C$7:$T524,13,FALSE)</f>
        <v>#N/A</v>
      </c>
      <c r="O526" s="74" t="e">
        <f t="shared" ca="1" si="117"/>
        <v>#N/A</v>
      </c>
      <c r="P526" s="74" t="e">
        <f t="shared" ca="1" si="118"/>
        <v>#N/A</v>
      </c>
      <c r="Q526" s="74" t="e">
        <f t="shared" ca="1" si="119"/>
        <v>#N/A</v>
      </c>
      <c r="R526" s="74">
        <f t="shared" si="120"/>
        <v>6000</v>
      </c>
      <c r="S526" s="74" t="e">
        <f t="shared" ca="1" si="121"/>
        <v>#N/A</v>
      </c>
      <c r="T526" s="74" t="e">
        <f t="shared" si="122"/>
        <v>#N/A</v>
      </c>
    </row>
    <row r="527" spans="2:20" x14ac:dyDescent="0.25">
      <c r="B527" s="74" t="e">
        <f t="shared" ca="1" si="112"/>
        <v>#N/A</v>
      </c>
      <c r="C527" s="78" t="e">
        <f>Кабельный_журнал!P493</f>
        <v>#N/A</v>
      </c>
      <c r="D527" s="74" t="e">
        <f t="shared" ca="1" si="113"/>
        <v>#N/A</v>
      </c>
      <c r="E527" s="80" t="s">
        <v>280</v>
      </c>
      <c r="F527" s="74" t="e">
        <f t="shared" ca="1" si="109"/>
        <v>#N/A</v>
      </c>
      <c r="G527" s="74" t="e">
        <f t="shared" si="110"/>
        <v>#N/A</v>
      </c>
      <c r="H527" s="80" t="s">
        <v>273</v>
      </c>
      <c r="I527" s="74" t="e">
        <f t="shared" si="111"/>
        <v>#N/A</v>
      </c>
      <c r="J527" s="74" t="e">
        <f t="shared" si="114"/>
        <v>#N/A</v>
      </c>
      <c r="K527" s="80" t="s">
        <v>281</v>
      </c>
      <c r="L527" s="74">
        <f t="shared" si="115"/>
        <v>1.7500000000000002E-2</v>
      </c>
      <c r="M527" s="74" t="e">
        <f t="shared" ca="1" si="116"/>
        <v>#N/A</v>
      </c>
      <c r="N527" s="74" t="e">
        <f ca="1">VLOOKUP(B527,$C$7:$T525,13,FALSE)</f>
        <v>#N/A</v>
      </c>
      <c r="O527" s="74" t="e">
        <f t="shared" ca="1" si="117"/>
        <v>#N/A</v>
      </c>
      <c r="P527" s="74" t="e">
        <f t="shared" ca="1" si="118"/>
        <v>#N/A</v>
      </c>
      <c r="Q527" s="74" t="e">
        <f t="shared" ca="1" si="119"/>
        <v>#N/A</v>
      </c>
      <c r="R527" s="74">
        <f t="shared" si="120"/>
        <v>6000</v>
      </c>
      <c r="S527" s="74" t="e">
        <f t="shared" ca="1" si="121"/>
        <v>#N/A</v>
      </c>
      <c r="T527" s="74" t="e">
        <f t="shared" si="122"/>
        <v>#N/A</v>
      </c>
    </row>
    <row r="528" spans="2:20" x14ac:dyDescent="0.25">
      <c r="B528" s="74" t="e">
        <f t="shared" ca="1" si="112"/>
        <v>#N/A</v>
      </c>
      <c r="C528" s="78" t="e">
        <f>Кабельный_журнал!P494</f>
        <v>#N/A</v>
      </c>
      <c r="D528" s="74" t="e">
        <f t="shared" ca="1" si="113"/>
        <v>#N/A</v>
      </c>
      <c r="E528" s="80" t="s">
        <v>280</v>
      </c>
      <c r="F528" s="74" t="e">
        <f t="shared" ca="1" si="109"/>
        <v>#N/A</v>
      </c>
      <c r="G528" s="74" t="e">
        <f t="shared" si="110"/>
        <v>#N/A</v>
      </c>
      <c r="H528" s="80" t="s">
        <v>273</v>
      </c>
      <c r="I528" s="74" t="e">
        <f t="shared" si="111"/>
        <v>#N/A</v>
      </c>
      <c r="J528" s="74" t="e">
        <f t="shared" si="114"/>
        <v>#N/A</v>
      </c>
      <c r="K528" s="80" t="s">
        <v>281</v>
      </c>
      <c r="L528" s="74">
        <f t="shared" si="115"/>
        <v>1.7500000000000002E-2</v>
      </c>
      <c r="M528" s="74" t="e">
        <f t="shared" ca="1" si="116"/>
        <v>#N/A</v>
      </c>
      <c r="N528" s="74" t="e">
        <f ca="1">VLOOKUP(B528,$C$7:$T526,13,FALSE)</f>
        <v>#N/A</v>
      </c>
      <c r="O528" s="74" t="e">
        <f t="shared" ca="1" si="117"/>
        <v>#N/A</v>
      </c>
      <c r="P528" s="74" t="e">
        <f t="shared" ca="1" si="118"/>
        <v>#N/A</v>
      </c>
      <c r="Q528" s="74" t="e">
        <f t="shared" ca="1" si="119"/>
        <v>#N/A</v>
      </c>
      <c r="R528" s="74">
        <f t="shared" si="120"/>
        <v>6000</v>
      </c>
      <c r="S528" s="74" t="e">
        <f t="shared" ca="1" si="121"/>
        <v>#N/A</v>
      </c>
      <c r="T528" s="74" t="e">
        <f t="shared" si="122"/>
        <v>#N/A</v>
      </c>
    </row>
    <row r="529" spans="2:20" x14ac:dyDescent="0.25">
      <c r="B529" s="74" t="e">
        <f t="shared" ca="1" si="112"/>
        <v>#N/A</v>
      </c>
      <c r="C529" s="78" t="e">
        <f>Кабельный_журнал!P495</f>
        <v>#N/A</v>
      </c>
      <c r="D529" s="74" t="e">
        <f t="shared" ca="1" si="113"/>
        <v>#N/A</v>
      </c>
      <c r="E529" s="80" t="s">
        <v>280</v>
      </c>
      <c r="F529" s="74" t="e">
        <f t="shared" ca="1" si="109"/>
        <v>#N/A</v>
      </c>
      <c r="G529" s="74" t="e">
        <f t="shared" si="110"/>
        <v>#N/A</v>
      </c>
      <c r="H529" s="80" t="s">
        <v>273</v>
      </c>
      <c r="I529" s="74" t="e">
        <f t="shared" si="111"/>
        <v>#N/A</v>
      </c>
      <c r="J529" s="74" t="e">
        <f t="shared" si="114"/>
        <v>#N/A</v>
      </c>
      <c r="K529" s="80" t="s">
        <v>281</v>
      </c>
      <c r="L529" s="74">
        <f t="shared" si="115"/>
        <v>1.7500000000000002E-2</v>
      </c>
      <c r="M529" s="74" t="e">
        <f t="shared" ca="1" si="116"/>
        <v>#N/A</v>
      </c>
      <c r="N529" s="74" t="e">
        <f ca="1">VLOOKUP(B529,$C$7:$T527,13,FALSE)</f>
        <v>#N/A</v>
      </c>
      <c r="O529" s="74" t="e">
        <f t="shared" ca="1" si="117"/>
        <v>#N/A</v>
      </c>
      <c r="P529" s="74" t="e">
        <f t="shared" ca="1" si="118"/>
        <v>#N/A</v>
      </c>
      <c r="Q529" s="74" t="e">
        <f t="shared" ca="1" si="119"/>
        <v>#N/A</v>
      </c>
      <c r="R529" s="74">
        <f t="shared" si="120"/>
        <v>6000</v>
      </c>
      <c r="S529" s="74" t="e">
        <f t="shared" ca="1" si="121"/>
        <v>#N/A</v>
      </c>
      <c r="T529" s="74" t="e">
        <f t="shared" si="122"/>
        <v>#N/A</v>
      </c>
    </row>
    <row r="530" spans="2:20" x14ac:dyDescent="0.25">
      <c r="B530" s="74" t="e">
        <f t="shared" ca="1" si="112"/>
        <v>#N/A</v>
      </c>
      <c r="C530" s="78" t="e">
        <f>Кабельный_журнал!P496</f>
        <v>#N/A</v>
      </c>
      <c r="D530" s="74" t="e">
        <f t="shared" ca="1" si="113"/>
        <v>#N/A</v>
      </c>
      <c r="E530" s="80" t="s">
        <v>280</v>
      </c>
      <c r="F530" s="74" t="e">
        <f t="shared" ca="1" si="109"/>
        <v>#N/A</v>
      </c>
      <c r="G530" s="74" t="e">
        <f t="shared" si="110"/>
        <v>#N/A</v>
      </c>
      <c r="H530" s="80" t="s">
        <v>273</v>
      </c>
      <c r="I530" s="74" t="e">
        <f t="shared" si="111"/>
        <v>#N/A</v>
      </c>
      <c r="J530" s="74" t="e">
        <f t="shared" si="114"/>
        <v>#N/A</v>
      </c>
      <c r="K530" s="80" t="s">
        <v>281</v>
      </c>
      <c r="L530" s="74">
        <f t="shared" si="115"/>
        <v>1.7500000000000002E-2</v>
      </c>
      <c r="M530" s="74" t="e">
        <f t="shared" ca="1" si="116"/>
        <v>#N/A</v>
      </c>
      <c r="N530" s="74" t="e">
        <f ca="1">VLOOKUP(B530,$C$7:$T528,13,FALSE)</f>
        <v>#N/A</v>
      </c>
      <c r="O530" s="74" t="e">
        <f t="shared" ca="1" si="117"/>
        <v>#N/A</v>
      </c>
      <c r="P530" s="74" t="e">
        <f t="shared" ca="1" si="118"/>
        <v>#N/A</v>
      </c>
      <c r="Q530" s="74" t="e">
        <f t="shared" ca="1" si="119"/>
        <v>#N/A</v>
      </c>
      <c r="R530" s="74">
        <f t="shared" si="120"/>
        <v>6000</v>
      </c>
      <c r="S530" s="74" t="e">
        <f t="shared" ca="1" si="121"/>
        <v>#N/A</v>
      </c>
      <c r="T530" s="74" t="e">
        <f t="shared" si="122"/>
        <v>#N/A</v>
      </c>
    </row>
    <row r="531" spans="2:20" x14ac:dyDescent="0.25">
      <c r="B531" s="74" t="e">
        <f t="shared" ca="1" si="112"/>
        <v>#N/A</v>
      </c>
      <c r="C531" s="78" t="e">
        <f>Кабельный_журнал!P497</f>
        <v>#N/A</v>
      </c>
      <c r="D531" s="74" t="e">
        <f t="shared" ca="1" si="113"/>
        <v>#N/A</v>
      </c>
      <c r="E531" s="80" t="s">
        <v>280</v>
      </c>
      <c r="F531" s="74" t="e">
        <f t="shared" ca="1" si="109"/>
        <v>#N/A</v>
      </c>
      <c r="G531" s="74" t="e">
        <f t="shared" si="110"/>
        <v>#N/A</v>
      </c>
      <c r="H531" s="80" t="s">
        <v>273</v>
      </c>
      <c r="I531" s="74" t="e">
        <f t="shared" si="111"/>
        <v>#N/A</v>
      </c>
      <c r="J531" s="74" t="e">
        <f t="shared" si="114"/>
        <v>#N/A</v>
      </c>
      <c r="K531" s="80" t="s">
        <v>281</v>
      </c>
      <c r="L531" s="74">
        <f t="shared" si="115"/>
        <v>1.7500000000000002E-2</v>
      </c>
      <c r="M531" s="74" t="e">
        <f t="shared" ca="1" si="116"/>
        <v>#N/A</v>
      </c>
      <c r="N531" s="74" t="e">
        <f ca="1">VLOOKUP(B531,$C$7:$T529,13,FALSE)</f>
        <v>#N/A</v>
      </c>
      <c r="O531" s="74" t="e">
        <f t="shared" ca="1" si="117"/>
        <v>#N/A</v>
      </c>
      <c r="P531" s="74" t="e">
        <f t="shared" ca="1" si="118"/>
        <v>#N/A</v>
      </c>
      <c r="Q531" s="74" t="e">
        <f t="shared" ca="1" si="119"/>
        <v>#N/A</v>
      </c>
      <c r="R531" s="74">
        <f t="shared" si="120"/>
        <v>6000</v>
      </c>
      <c r="S531" s="74" t="e">
        <f t="shared" ca="1" si="121"/>
        <v>#N/A</v>
      </c>
      <c r="T531" s="74" t="e">
        <f t="shared" si="122"/>
        <v>#N/A</v>
      </c>
    </row>
    <row r="532" spans="2:20" x14ac:dyDescent="0.25">
      <c r="B532" s="74" t="e">
        <f t="shared" ca="1" si="112"/>
        <v>#N/A</v>
      </c>
      <c r="C532" s="78" t="e">
        <f>Кабельный_журнал!P498</f>
        <v>#N/A</v>
      </c>
      <c r="D532" s="74" t="e">
        <f t="shared" ca="1" si="113"/>
        <v>#N/A</v>
      </c>
      <c r="E532" s="80" t="s">
        <v>280</v>
      </c>
      <c r="F532" s="74" t="e">
        <f t="shared" ca="1" si="109"/>
        <v>#N/A</v>
      </c>
      <c r="G532" s="74" t="e">
        <f t="shared" si="110"/>
        <v>#N/A</v>
      </c>
      <c r="H532" s="80" t="s">
        <v>273</v>
      </c>
      <c r="I532" s="74" t="e">
        <f t="shared" si="111"/>
        <v>#N/A</v>
      </c>
      <c r="J532" s="74" t="e">
        <f t="shared" si="114"/>
        <v>#N/A</v>
      </c>
      <c r="K532" s="80" t="s">
        <v>281</v>
      </c>
      <c r="L532" s="74">
        <f t="shared" si="115"/>
        <v>1.7500000000000002E-2</v>
      </c>
      <c r="M532" s="74" t="e">
        <f t="shared" ca="1" si="116"/>
        <v>#N/A</v>
      </c>
      <c r="N532" s="74" t="e">
        <f ca="1">VLOOKUP(B532,$C$7:$T530,13,FALSE)</f>
        <v>#N/A</v>
      </c>
      <c r="O532" s="74" t="e">
        <f t="shared" ca="1" si="117"/>
        <v>#N/A</v>
      </c>
      <c r="P532" s="74" t="e">
        <f t="shared" ca="1" si="118"/>
        <v>#N/A</v>
      </c>
      <c r="Q532" s="74" t="e">
        <f t="shared" ca="1" si="119"/>
        <v>#N/A</v>
      </c>
      <c r="R532" s="74">
        <f t="shared" si="120"/>
        <v>6000</v>
      </c>
      <c r="S532" s="74" t="e">
        <f t="shared" ca="1" si="121"/>
        <v>#N/A</v>
      </c>
      <c r="T532" s="74" t="e">
        <f t="shared" si="122"/>
        <v>#N/A</v>
      </c>
    </row>
    <row r="533" spans="2:20" x14ac:dyDescent="0.25">
      <c r="B533" s="74" t="e">
        <f t="shared" ca="1" si="112"/>
        <v>#N/A</v>
      </c>
      <c r="C533" s="78" t="e">
        <f>Кабельный_журнал!P499</f>
        <v>#N/A</v>
      </c>
      <c r="D533" s="74" t="e">
        <f t="shared" ca="1" si="113"/>
        <v>#N/A</v>
      </c>
      <c r="E533" s="80" t="s">
        <v>280</v>
      </c>
      <c r="F533" s="74" t="e">
        <f t="shared" ca="1" si="109"/>
        <v>#N/A</v>
      </c>
      <c r="G533" s="74" t="e">
        <f t="shared" si="110"/>
        <v>#N/A</v>
      </c>
      <c r="H533" s="80" t="s">
        <v>273</v>
      </c>
      <c r="I533" s="74" t="e">
        <f t="shared" si="111"/>
        <v>#N/A</v>
      </c>
      <c r="J533" s="74" t="e">
        <f t="shared" si="114"/>
        <v>#N/A</v>
      </c>
      <c r="K533" s="80" t="s">
        <v>281</v>
      </c>
      <c r="L533" s="74">
        <f t="shared" si="115"/>
        <v>1.7500000000000002E-2</v>
      </c>
      <c r="M533" s="74" t="e">
        <f t="shared" ca="1" si="116"/>
        <v>#N/A</v>
      </c>
      <c r="N533" s="74" t="e">
        <f ca="1">VLOOKUP(B533,$C$7:$T531,13,FALSE)</f>
        <v>#N/A</v>
      </c>
      <c r="O533" s="74" t="e">
        <f t="shared" ca="1" si="117"/>
        <v>#N/A</v>
      </c>
      <c r="P533" s="74" t="e">
        <f t="shared" ca="1" si="118"/>
        <v>#N/A</v>
      </c>
      <c r="Q533" s="74" t="e">
        <f t="shared" ca="1" si="119"/>
        <v>#N/A</v>
      </c>
      <c r="R533" s="74">
        <f t="shared" si="120"/>
        <v>6000</v>
      </c>
      <c r="S533" s="74" t="e">
        <f t="shared" ca="1" si="121"/>
        <v>#N/A</v>
      </c>
      <c r="T533" s="74" t="e">
        <f t="shared" si="122"/>
        <v>#N/A</v>
      </c>
    </row>
    <row r="534" spans="2:20" x14ac:dyDescent="0.25">
      <c r="B534" s="74" t="e">
        <f t="shared" ca="1" si="112"/>
        <v>#N/A</v>
      </c>
      <c r="C534" s="78" t="e">
        <f>Кабельный_журнал!P500</f>
        <v>#N/A</v>
      </c>
      <c r="D534" s="74" t="e">
        <f t="shared" ca="1" si="113"/>
        <v>#N/A</v>
      </c>
      <c r="E534" s="80" t="s">
        <v>280</v>
      </c>
      <c r="F534" s="74" t="e">
        <f t="shared" ca="1" si="109"/>
        <v>#N/A</v>
      </c>
      <c r="G534" s="74" t="e">
        <f t="shared" si="110"/>
        <v>#N/A</v>
      </c>
      <c r="H534" s="80" t="s">
        <v>273</v>
      </c>
      <c r="I534" s="74" t="e">
        <f t="shared" si="111"/>
        <v>#N/A</v>
      </c>
      <c r="J534" s="74" t="e">
        <f t="shared" si="114"/>
        <v>#N/A</v>
      </c>
      <c r="K534" s="80" t="s">
        <v>281</v>
      </c>
      <c r="L534" s="74">
        <f t="shared" si="115"/>
        <v>1.7500000000000002E-2</v>
      </c>
      <c r="M534" s="74" t="e">
        <f t="shared" ca="1" si="116"/>
        <v>#N/A</v>
      </c>
      <c r="N534" s="74" t="e">
        <f ca="1">VLOOKUP(B534,$C$7:$T532,13,FALSE)</f>
        <v>#N/A</v>
      </c>
      <c r="O534" s="74" t="e">
        <f t="shared" ca="1" si="117"/>
        <v>#N/A</v>
      </c>
      <c r="P534" s="74" t="e">
        <f t="shared" ca="1" si="118"/>
        <v>#N/A</v>
      </c>
      <c r="Q534" s="74" t="e">
        <f t="shared" ca="1" si="119"/>
        <v>#N/A</v>
      </c>
      <c r="R534" s="74">
        <f t="shared" si="120"/>
        <v>6000</v>
      </c>
      <c r="S534" s="74" t="e">
        <f t="shared" ca="1" si="121"/>
        <v>#N/A</v>
      </c>
      <c r="T534" s="74" t="e">
        <f t="shared" si="122"/>
        <v>#N/A</v>
      </c>
    </row>
    <row r="535" spans="2:20" x14ac:dyDescent="0.25">
      <c r="B535" s="74" t="e">
        <f t="shared" ca="1" si="112"/>
        <v>#N/A</v>
      </c>
      <c r="C535" s="78" t="e">
        <f>Кабельный_журнал!P501</f>
        <v>#N/A</v>
      </c>
      <c r="D535" s="74" t="e">
        <f t="shared" ca="1" si="113"/>
        <v>#N/A</v>
      </c>
      <c r="E535" s="80" t="s">
        <v>280</v>
      </c>
      <c r="F535" s="74" t="e">
        <f t="shared" ca="1" si="109"/>
        <v>#N/A</v>
      </c>
      <c r="G535" s="74" t="e">
        <f t="shared" si="110"/>
        <v>#N/A</v>
      </c>
      <c r="H535" s="80" t="s">
        <v>273</v>
      </c>
      <c r="I535" s="74" t="e">
        <f t="shared" si="111"/>
        <v>#N/A</v>
      </c>
      <c r="J535" s="74" t="e">
        <f t="shared" si="114"/>
        <v>#N/A</v>
      </c>
      <c r="K535" s="80" t="s">
        <v>281</v>
      </c>
      <c r="L535" s="74">
        <f t="shared" si="115"/>
        <v>1.7500000000000002E-2</v>
      </c>
      <c r="M535" s="74" t="e">
        <f t="shared" ca="1" si="116"/>
        <v>#N/A</v>
      </c>
      <c r="N535" s="74" t="e">
        <f ca="1">VLOOKUP(B535,$C$7:$T533,13,FALSE)</f>
        <v>#N/A</v>
      </c>
      <c r="O535" s="74" t="e">
        <f t="shared" ca="1" si="117"/>
        <v>#N/A</v>
      </c>
      <c r="P535" s="74" t="e">
        <f t="shared" ca="1" si="118"/>
        <v>#N/A</v>
      </c>
      <c r="Q535" s="74" t="e">
        <f t="shared" ca="1" si="119"/>
        <v>#N/A</v>
      </c>
      <c r="R535" s="74">
        <f t="shared" si="120"/>
        <v>6000</v>
      </c>
      <c r="S535" s="74" t="e">
        <f t="shared" ca="1" si="121"/>
        <v>#N/A</v>
      </c>
      <c r="T535" s="74" t="e">
        <f t="shared" si="122"/>
        <v>#N/A</v>
      </c>
    </row>
    <row r="536" spans="2:20" x14ac:dyDescent="0.25">
      <c r="B536" s="74" t="e">
        <f t="shared" ca="1" si="112"/>
        <v>#N/A</v>
      </c>
      <c r="C536" s="78" t="e">
        <f>Кабельный_журнал!P502</f>
        <v>#N/A</v>
      </c>
      <c r="D536" s="74" t="e">
        <f t="shared" ca="1" si="113"/>
        <v>#N/A</v>
      </c>
      <c r="E536" s="80" t="s">
        <v>280</v>
      </c>
      <c r="F536" s="74" t="e">
        <f t="shared" ca="1" si="109"/>
        <v>#N/A</v>
      </c>
      <c r="G536" s="74" t="e">
        <f t="shared" si="110"/>
        <v>#N/A</v>
      </c>
      <c r="H536" s="80" t="s">
        <v>273</v>
      </c>
      <c r="I536" s="74" t="e">
        <f t="shared" si="111"/>
        <v>#N/A</v>
      </c>
      <c r="J536" s="74" t="e">
        <f t="shared" si="114"/>
        <v>#N/A</v>
      </c>
      <c r="K536" s="80" t="s">
        <v>281</v>
      </c>
      <c r="L536" s="74">
        <f t="shared" si="115"/>
        <v>1.7500000000000002E-2</v>
      </c>
      <c r="M536" s="74" t="e">
        <f t="shared" ca="1" si="116"/>
        <v>#N/A</v>
      </c>
      <c r="N536" s="74" t="e">
        <f ca="1">VLOOKUP(B536,$C$7:$T534,13,FALSE)</f>
        <v>#N/A</v>
      </c>
      <c r="O536" s="74" t="e">
        <f t="shared" ca="1" si="117"/>
        <v>#N/A</v>
      </c>
      <c r="P536" s="74" t="e">
        <f t="shared" ca="1" si="118"/>
        <v>#N/A</v>
      </c>
      <c r="Q536" s="74" t="e">
        <f t="shared" ca="1" si="119"/>
        <v>#N/A</v>
      </c>
      <c r="R536" s="74">
        <f t="shared" si="120"/>
        <v>6000</v>
      </c>
      <c r="S536" s="74" t="e">
        <f t="shared" ca="1" si="121"/>
        <v>#N/A</v>
      </c>
      <c r="T536" s="74" t="e">
        <f t="shared" si="122"/>
        <v>#N/A</v>
      </c>
    </row>
    <row r="537" spans="2:20" x14ac:dyDescent="0.25">
      <c r="B537" s="74" t="e">
        <f t="shared" ca="1" si="112"/>
        <v>#N/A</v>
      </c>
      <c r="C537" s="78" t="e">
        <f>Кабельный_журнал!P503</f>
        <v>#N/A</v>
      </c>
      <c r="D537" s="74" t="e">
        <f t="shared" ca="1" si="113"/>
        <v>#N/A</v>
      </c>
      <c r="E537" s="80" t="s">
        <v>280</v>
      </c>
      <c r="F537" s="74" t="e">
        <f t="shared" ca="1" si="109"/>
        <v>#N/A</v>
      </c>
      <c r="G537" s="74" t="e">
        <f t="shared" si="110"/>
        <v>#N/A</v>
      </c>
      <c r="H537" s="80" t="s">
        <v>273</v>
      </c>
      <c r="I537" s="74" t="e">
        <f t="shared" si="111"/>
        <v>#N/A</v>
      </c>
      <c r="J537" s="74" t="e">
        <f t="shared" si="114"/>
        <v>#N/A</v>
      </c>
      <c r="K537" s="80" t="s">
        <v>281</v>
      </c>
      <c r="L537" s="74">
        <f t="shared" si="115"/>
        <v>1.7500000000000002E-2</v>
      </c>
      <c r="M537" s="74" t="e">
        <f t="shared" ca="1" si="116"/>
        <v>#N/A</v>
      </c>
      <c r="N537" s="74" t="e">
        <f ca="1">VLOOKUP(B537,$C$7:$T535,13,FALSE)</f>
        <v>#N/A</v>
      </c>
      <c r="O537" s="74" t="e">
        <f t="shared" ca="1" si="117"/>
        <v>#N/A</v>
      </c>
      <c r="P537" s="74" t="e">
        <f t="shared" ca="1" si="118"/>
        <v>#N/A</v>
      </c>
      <c r="Q537" s="74" t="e">
        <f t="shared" ca="1" si="119"/>
        <v>#N/A</v>
      </c>
      <c r="R537" s="74">
        <f t="shared" si="120"/>
        <v>6000</v>
      </c>
      <c r="S537" s="74" t="e">
        <f t="shared" ca="1" si="121"/>
        <v>#N/A</v>
      </c>
      <c r="T537" s="74" t="e">
        <f t="shared" si="122"/>
        <v>#N/A</v>
      </c>
    </row>
    <row r="538" spans="2:20" x14ac:dyDescent="0.25">
      <c r="B538" s="74" t="e">
        <f t="shared" ca="1" si="112"/>
        <v>#N/A</v>
      </c>
      <c r="C538" s="78" t="e">
        <f>Кабельный_журнал!P504</f>
        <v>#N/A</v>
      </c>
      <c r="D538" s="74" t="e">
        <f t="shared" ca="1" si="113"/>
        <v>#N/A</v>
      </c>
      <c r="E538" s="80" t="s">
        <v>280</v>
      </c>
      <c r="F538" s="74" t="e">
        <f t="shared" ca="1" si="109"/>
        <v>#N/A</v>
      </c>
      <c r="G538" s="74" t="e">
        <f t="shared" si="110"/>
        <v>#N/A</v>
      </c>
      <c r="H538" s="80" t="s">
        <v>273</v>
      </c>
      <c r="I538" s="74" t="e">
        <f t="shared" si="111"/>
        <v>#N/A</v>
      </c>
      <c r="J538" s="74" t="e">
        <f t="shared" si="114"/>
        <v>#N/A</v>
      </c>
      <c r="K538" s="80" t="s">
        <v>281</v>
      </c>
      <c r="L538" s="74">
        <f t="shared" si="115"/>
        <v>1.7500000000000002E-2</v>
      </c>
      <c r="M538" s="74" t="e">
        <f t="shared" ca="1" si="116"/>
        <v>#N/A</v>
      </c>
      <c r="N538" s="74" t="e">
        <f ca="1">VLOOKUP(B538,$C$7:$T536,13,FALSE)</f>
        <v>#N/A</v>
      </c>
      <c r="O538" s="74" t="e">
        <f t="shared" ca="1" si="117"/>
        <v>#N/A</v>
      </c>
      <c r="P538" s="74" t="e">
        <f t="shared" ca="1" si="118"/>
        <v>#N/A</v>
      </c>
      <c r="Q538" s="74" t="e">
        <f t="shared" ca="1" si="119"/>
        <v>#N/A</v>
      </c>
      <c r="R538" s="74">
        <f t="shared" si="120"/>
        <v>6000</v>
      </c>
      <c r="S538" s="74" t="e">
        <f t="shared" ca="1" si="121"/>
        <v>#N/A</v>
      </c>
      <c r="T538" s="74" t="e">
        <f t="shared" si="122"/>
        <v>#N/A</v>
      </c>
    </row>
    <row r="539" spans="2:20" x14ac:dyDescent="0.25">
      <c r="B539" s="74" t="e">
        <f t="shared" ca="1" si="112"/>
        <v>#N/A</v>
      </c>
      <c r="C539" s="78" t="e">
        <f>Кабельный_журнал!P505</f>
        <v>#N/A</v>
      </c>
      <c r="D539" s="74" t="e">
        <f t="shared" ca="1" si="113"/>
        <v>#N/A</v>
      </c>
      <c r="E539" s="80" t="s">
        <v>280</v>
      </c>
      <c r="F539" s="74" t="e">
        <f t="shared" ca="1" si="109"/>
        <v>#N/A</v>
      </c>
      <c r="G539" s="74" t="e">
        <f t="shared" si="110"/>
        <v>#N/A</v>
      </c>
      <c r="H539" s="80" t="s">
        <v>273</v>
      </c>
      <c r="I539" s="74" t="e">
        <f t="shared" si="111"/>
        <v>#N/A</v>
      </c>
      <c r="J539" s="74" t="e">
        <f t="shared" si="114"/>
        <v>#N/A</v>
      </c>
      <c r="K539" s="80" t="s">
        <v>281</v>
      </c>
      <c r="L539" s="74">
        <f t="shared" si="115"/>
        <v>1.7500000000000002E-2</v>
      </c>
      <c r="M539" s="74" t="e">
        <f t="shared" ca="1" si="116"/>
        <v>#N/A</v>
      </c>
      <c r="N539" s="74" t="e">
        <f ca="1">VLOOKUP(B539,$C$7:$T537,13,FALSE)</f>
        <v>#N/A</v>
      </c>
      <c r="O539" s="74" t="e">
        <f t="shared" ca="1" si="117"/>
        <v>#N/A</v>
      </c>
      <c r="P539" s="74" t="e">
        <f t="shared" ca="1" si="118"/>
        <v>#N/A</v>
      </c>
      <c r="Q539" s="74" t="e">
        <f t="shared" ca="1" si="119"/>
        <v>#N/A</v>
      </c>
      <c r="R539" s="74">
        <f t="shared" si="120"/>
        <v>6000</v>
      </c>
      <c r="S539" s="74" t="e">
        <f t="shared" ca="1" si="121"/>
        <v>#N/A</v>
      </c>
      <c r="T539" s="74" t="e">
        <f t="shared" si="122"/>
        <v>#N/A</v>
      </c>
    </row>
    <row r="540" spans="2:20" x14ac:dyDescent="0.25">
      <c r="B540" s="74" t="e">
        <f t="shared" ca="1" si="112"/>
        <v>#N/A</v>
      </c>
      <c r="C540" s="78" t="e">
        <f>Кабельный_журнал!P506</f>
        <v>#N/A</v>
      </c>
      <c r="D540" s="74" t="e">
        <f t="shared" ca="1" si="113"/>
        <v>#N/A</v>
      </c>
      <c r="E540" s="80" t="s">
        <v>280</v>
      </c>
      <c r="F540" s="74" t="e">
        <f t="shared" ca="1" si="109"/>
        <v>#N/A</v>
      </c>
      <c r="G540" s="74" t="e">
        <f t="shared" si="110"/>
        <v>#N/A</v>
      </c>
      <c r="H540" s="80" t="s">
        <v>273</v>
      </c>
      <c r="I540" s="74" t="e">
        <f t="shared" si="111"/>
        <v>#N/A</v>
      </c>
      <c r="J540" s="74" t="e">
        <f t="shared" si="114"/>
        <v>#N/A</v>
      </c>
      <c r="K540" s="80" t="s">
        <v>281</v>
      </c>
      <c r="L540" s="74">
        <f t="shared" si="115"/>
        <v>1.7500000000000002E-2</v>
      </c>
      <c r="M540" s="74" t="e">
        <f t="shared" ca="1" si="116"/>
        <v>#N/A</v>
      </c>
      <c r="N540" s="74" t="e">
        <f ca="1">VLOOKUP(B540,$C$7:$T538,13,FALSE)</f>
        <v>#N/A</v>
      </c>
      <c r="O540" s="74" t="e">
        <f t="shared" ca="1" si="117"/>
        <v>#N/A</v>
      </c>
      <c r="P540" s="74" t="e">
        <f t="shared" ca="1" si="118"/>
        <v>#N/A</v>
      </c>
      <c r="Q540" s="74" t="e">
        <f t="shared" ca="1" si="119"/>
        <v>#N/A</v>
      </c>
      <c r="R540" s="74">
        <f t="shared" si="120"/>
        <v>6000</v>
      </c>
      <c r="S540" s="74" t="e">
        <f t="shared" ca="1" si="121"/>
        <v>#N/A</v>
      </c>
      <c r="T540" s="74" t="e">
        <f t="shared" si="122"/>
        <v>#N/A</v>
      </c>
    </row>
    <row r="541" spans="2:20" x14ac:dyDescent="0.25">
      <c r="B541" s="74" t="e">
        <f t="shared" ca="1" si="112"/>
        <v>#N/A</v>
      </c>
      <c r="C541" s="78" t="e">
        <f>Кабельный_журнал!P507</f>
        <v>#N/A</v>
      </c>
      <c r="D541" s="74" t="e">
        <f t="shared" ca="1" si="113"/>
        <v>#N/A</v>
      </c>
      <c r="E541" s="80" t="s">
        <v>280</v>
      </c>
      <c r="F541" s="74" t="e">
        <f t="shared" ca="1" si="109"/>
        <v>#N/A</v>
      </c>
      <c r="G541" s="74" t="e">
        <f t="shared" si="110"/>
        <v>#N/A</v>
      </c>
      <c r="H541" s="80" t="s">
        <v>273</v>
      </c>
      <c r="I541" s="74" t="e">
        <f t="shared" si="111"/>
        <v>#N/A</v>
      </c>
      <c r="J541" s="74" t="e">
        <f t="shared" si="114"/>
        <v>#N/A</v>
      </c>
      <c r="K541" s="80" t="s">
        <v>281</v>
      </c>
      <c r="L541" s="74">
        <f t="shared" si="115"/>
        <v>1.7500000000000002E-2</v>
      </c>
      <c r="M541" s="74" t="e">
        <f t="shared" ca="1" si="116"/>
        <v>#N/A</v>
      </c>
      <c r="N541" s="74" t="e">
        <f ca="1">VLOOKUP(B541,$C$7:$T539,13,FALSE)</f>
        <v>#N/A</v>
      </c>
      <c r="O541" s="74" t="e">
        <f t="shared" ca="1" si="117"/>
        <v>#N/A</v>
      </c>
      <c r="P541" s="74" t="e">
        <f t="shared" ca="1" si="118"/>
        <v>#N/A</v>
      </c>
      <c r="Q541" s="74" t="e">
        <f t="shared" ca="1" si="119"/>
        <v>#N/A</v>
      </c>
      <c r="R541" s="74">
        <f t="shared" si="120"/>
        <v>6000</v>
      </c>
      <c r="S541" s="74" t="e">
        <f t="shared" ca="1" si="121"/>
        <v>#N/A</v>
      </c>
      <c r="T541" s="74" t="e">
        <f t="shared" si="122"/>
        <v>#N/A</v>
      </c>
    </row>
    <row r="542" spans="2:20" x14ac:dyDescent="0.25">
      <c r="B542" s="74" t="e">
        <f t="shared" ca="1" si="112"/>
        <v>#N/A</v>
      </c>
      <c r="C542" s="78" t="e">
        <f>Кабельный_журнал!P508</f>
        <v>#N/A</v>
      </c>
      <c r="D542" s="74" t="e">
        <f t="shared" ca="1" si="113"/>
        <v>#N/A</v>
      </c>
      <c r="E542" s="80" t="s">
        <v>280</v>
      </c>
      <c r="F542" s="74" t="e">
        <f t="shared" ca="1" si="109"/>
        <v>#N/A</v>
      </c>
      <c r="G542" s="74" t="e">
        <f t="shared" si="110"/>
        <v>#N/A</v>
      </c>
      <c r="H542" s="80" t="s">
        <v>273</v>
      </c>
      <c r="I542" s="74" t="e">
        <f t="shared" si="111"/>
        <v>#N/A</v>
      </c>
      <c r="J542" s="74" t="e">
        <f t="shared" si="114"/>
        <v>#N/A</v>
      </c>
      <c r="K542" s="80" t="s">
        <v>281</v>
      </c>
      <c r="L542" s="74">
        <f t="shared" si="115"/>
        <v>1.7500000000000002E-2</v>
      </c>
      <c r="M542" s="74" t="e">
        <f t="shared" ca="1" si="116"/>
        <v>#N/A</v>
      </c>
      <c r="N542" s="74" t="e">
        <f ca="1">VLOOKUP(B542,$C$7:$T540,13,FALSE)</f>
        <v>#N/A</v>
      </c>
      <c r="O542" s="74" t="e">
        <f t="shared" ca="1" si="117"/>
        <v>#N/A</v>
      </c>
      <c r="P542" s="74" t="e">
        <f t="shared" ca="1" si="118"/>
        <v>#N/A</v>
      </c>
      <c r="Q542" s="74" t="e">
        <f t="shared" ca="1" si="119"/>
        <v>#N/A</v>
      </c>
      <c r="R542" s="74">
        <f t="shared" si="120"/>
        <v>6000</v>
      </c>
      <c r="S542" s="74" t="e">
        <f t="shared" ca="1" si="121"/>
        <v>#N/A</v>
      </c>
      <c r="T542" s="74" t="e">
        <f t="shared" si="122"/>
        <v>#N/A</v>
      </c>
    </row>
    <row r="543" spans="2:20" x14ac:dyDescent="0.25">
      <c r="B543" s="74" t="e">
        <f t="shared" ca="1" si="112"/>
        <v>#N/A</v>
      </c>
      <c r="C543" s="78" t="e">
        <f>Кабельный_журнал!P509</f>
        <v>#N/A</v>
      </c>
      <c r="D543" s="74" t="e">
        <f t="shared" ca="1" si="113"/>
        <v>#N/A</v>
      </c>
      <c r="E543" s="80" t="s">
        <v>280</v>
      </c>
      <c r="F543" s="74" t="e">
        <f t="shared" ca="1" si="109"/>
        <v>#N/A</v>
      </c>
      <c r="G543" s="74" t="e">
        <f t="shared" si="110"/>
        <v>#N/A</v>
      </c>
      <c r="H543" s="80" t="s">
        <v>273</v>
      </c>
      <c r="I543" s="74" t="e">
        <f t="shared" si="111"/>
        <v>#N/A</v>
      </c>
      <c r="J543" s="74" t="e">
        <f t="shared" si="114"/>
        <v>#N/A</v>
      </c>
      <c r="K543" s="80" t="s">
        <v>281</v>
      </c>
      <c r="L543" s="74">
        <f t="shared" si="115"/>
        <v>1.7500000000000002E-2</v>
      </c>
      <c r="M543" s="74" t="e">
        <f t="shared" ca="1" si="116"/>
        <v>#N/A</v>
      </c>
      <c r="N543" s="74" t="e">
        <f ca="1">VLOOKUP(B543,$C$7:$T541,13,FALSE)</f>
        <v>#N/A</v>
      </c>
      <c r="O543" s="74" t="e">
        <f t="shared" ca="1" si="117"/>
        <v>#N/A</v>
      </c>
      <c r="P543" s="74" t="e">
        <f t="shared" ca="1" si="118"/>
        <v>#N/A</v>
      </c>
      <c r="Q543" s="74" t="e">
        <f t="shared" ca="1" si="119"/>
        <v>#N/A</v>
      </c>
      <c r="R543" s="74">
        <f t="shared" si="120"/>
        <v>6000</v>
      </c>
      <c r="S543" s="74" t="e">
        <f t="shared" ca="1" si="121"/>
        <v>#N/A</v>
      </c>
      <c r="T543" s="74" t="e">
        <f t="shared" si="122"/>
        <v>#N/A</v>
      </c>
    </row>
    <row r="544" spans="2:20" x14ac:dyDescent="0.25">
      <c r="B544" s="74" t="e">
        <f t="shared" ca="1" si="112"/>
        <v>#N/A</v>
      </c>
      <c r="C544" s="78" t="e">
        <f>Кабельный_журнал!P510</f>
        <v>#N/A</v>
      </c>
      <c r="D544" s="74" t="e">
        <f t="shared" ca="1" si="113"/>
        <v>#N/A</v>
      </c>
      <c r="E544" s="80" t="s">
        <v>280</v>
      </c>
      <c r="F544" s="74" t="e">
        <f t="shared" ca="1" si="109"/>
        <v>#N/A</v>
      </c>
      <c r="G544" s="74" t="e">
        <f t="shared" si="110"/>
        <v>#N/A</v>
      </c>
      <c r="H544" s="80" t="s">
        <v>273</v>
      </c>
      <c r="I544" s="74" t="e">
        <f t="shared" si="111"/>
        <v>#N/A</v>
      </c>
      <c r="J544" s="74" t="e">
        <f t="shared" si="114"/>
        <v>#N/A</v>
      </c>
      <c r="K544" s="80" t="s">
        <v>281</v>
      </c>
      <c r="L544" s="74">
        <f t="shared" si="115"/>
        <v>1.7500000000000002E-2</v>
      </c>
      <c r="M544" s="74" t="e">
        <f t="shared" ca="1" si="116"/>
        <v>#N/A</v>
      </c>
      <c r="N544" s="74" t="e">
        <f ca="1">VLOOKUP(B544,$C$7:$T542,13,FALSE)</f>
        <v>#N/A</v>
      </c>
      <c r="O544" s="74" t="e">
        <f t="shared" ca="1" si="117"/>
        <v>#N/A</v>
      </c>
      <c r="P544" s="74" t="e">
        <f t="shared" ca="1" si="118"/>
        <v>#N/A</v>
      </c>
      <c r="Q544" s="74" t="e">
        <f t="shared" ca="1" si="119"/>
        <v>#N/A</v>
      </c>
      <c r="R544" s="74">
        <f t="shared" si="120"/>
        <v>6000</v>
      </c>
      <c r="S544" s="74" t="e">
        <f t="shared" ca="1" si="121"/>
        <v>#N/A</v>
      </c>
      <c r="T544" s="74" t="e">
        <f t="shared" si="122"/>
        <v>#N/A</v>
      </c>
    </row>
    <row r="545" spans="2:20" x14ac:dyDescent="0.25">
      <c r="B545" s="74" t="e">
        <f t="shared" ca="1" si="112"/>
        <v>#N/A</v>
      </c>
      <c r="C545" s="78" t="e">
        <f>Кабельный_журнал!P511</f>
        <v>#N/A</v>
      </c>
      <c r="D545" s="74" t="e">
        <f t="shared" ca="1" si="113"/>
        <v>#N/A</v>
      </c>
      <c r="E545" s="80" t="s">
        <v>280</v>
      </c>
      <c r="F545" s="74" t="e">
        <f t="shared" ca="1" si="109"/>
        <v>#N/A</v>
      </c>
      <c r="G545" s="74" t="e">
        <f t="shared" si="110"/>
        <v>#N/A</v>
      </c>
      <c r="H545" s="80" t="s">
        <v>273</v>
      </c>
      <c r="I545" s="74" t="e">
        <f t="shared" si="111"/>
        <v>#N/A</v>
      </c>
      <c r="J545" s="74" t="e">
        <f t="shared" si="114"/>
        <v>#N/A</v>
      </c>
      <c r="K545" s="80" t="s">
        <v>281</v>
      </c>
      <c r="L545" s="74">
        <f t="shared" si="115"/>
        <v>1.7500000000000002E-2</v>
      </c>
      <c r="M545" s="74" t="e">
        <f t="shared" ca="1" si="116"/>
        <v>#N/A</v>
      </c>
      <c r="N545" s="74" t="e">
        <f ca="1">VLOOKUP(B545,$C$7:$T543,13,FALSE)</f>
        <v>#N/A</v>
      </c>
      <c r="O545" s="74" t="e">
        <f t="shared" ca="1" si="117"/>
        <v>#N/A</v>
      </c>
      <c r="P545" s="74" t="e">
        <f t="shared" ca="1" si="118"/>
        <v>#N/A</v>
      </c>
      <c r="Q545" s="74" t="e">
        <f t="shared" ca="1" si="119"/>
        <v>#N/A</v>
      </c>
      <c r="R545" s="74">
        <f t="shared" si="120"/>
        <v>6000</v>
      </c>
      <c r="S545" s="74" t="e">
        <f t="shared" ca="1" si="121"/>
        <v>#N/A</v>
      </c>
      <c r="T545" s="74" t="e">
        <f t="shared" si="122"/>
        <v>#N/A</v>
      </c>
    </row>
    <row r="546" spans="2:20" x14ac:dyDescent="0.25">
      <c r="B546" s="74" t="e">
        <f t="shared" ca="1" si="112"/>
        <v>#N/A</v>
      </c>
      <c r="C546" s="78" t="e">
        <f>Кабельный_журнал!P512</f>
        <v>#N/A</v>
      </c>
      <c r="D546" s="74" t="e">
        <f t="shared" ca="1" si="113"/>
        <v>#N/A</v>
      </c>
      <c r="E546" s="80" t="s">
        <v>280</v>
      </c>
      <c r="F546" s="74" t="e">
        <f t="shared" ca="1" si="109"/>
        <v>#N/A</v>
      </c>
      <c r="G546" s="74" t="e">
        <f t="shared" si="110"/>
        <v>#N/A</v>
      </c>
      <c r="H546" s="80" t="s">
        <v>273</v>
      </c>
      <c r="I546" s="74" t="e">
        <f t="shared" si="111"/>
        <v>#N/A</v>
      </c>
      <c r="J546" s="74" t="e">
        <f t="shared" si="114"/>
        <v>#N/A</v>
      </c>
      <c r="K546" s="80" t="s">
        <v>281</v>
      </c>
      <c r="L546" s="74">
        <f t="shared" si="115"/>
        <v>1.7500000000000002E-2</v>
      </c>
      <c r="M546" s="74" t="e">
        <f t="shared" ca="1" si="116"/>
        <v>#N/A</v>
      </c>
      <c r="N546" s="74" t="e">
        <f ca="1">VLOOKUP(B546,$C$7:$T544,13,FALSE)</f>
        <v>#N/A</v>
      </c>
      <c r="O546" s="74" t="e">
        <f t="shared" ca="1" si="117"/>
        <v>#N/A</v>
      </c>
      <c r="P546" s="74" t="e">
        <f t="shared" ca="1" si="118"/>
        <v>#N/A</v>
      </c>
      <c r="Q546" s="74" t="e">
        <f t="shared" ca="1" si="119"/>
        <v>#N/A</v>
      </c>
      <c r="R546" s="74">
        <f t="shared" si="120"/>
        <v>6000</v>
      </c>
      <c r="S546" s="74" t="e">
        <f t="shared" ca="1" si="121"/>
        <v>#N/A</v>
      </c>
      <c r="T546" s="74" t="e">
        <f t="shared" si="122"/>
        <v>#N/A</v>
      </c>
    </row>
    <row r="547" spans="2:20" x14ac:dyDescent="0.25">
      <c r="B547" s="74" t="e">
        <f t="shared" ca="1" si="112"/>
        <v>#N/A</v>
      </c>
      <c r="C547" s="78" t="e">
        <f>Кабельный_журнал!P513</f>
        <v>#N/A</v>
      </c>
      <c r="D547" s="74" t="e">
        <f t="shared" ca="1" si="113"/>
        <v>#N/A</v>
      </c>
      <c r="E547" s="80" t="s">
        <v>280</v>
      </c>
      <c r="F547" s="74" t="e">
        <f t="shared" ca="1" si="109"/>
        <v>#N/A</v>
      </c>
      <c r="G547" s="74" t="e">
        <f t="shared" si="110"/>
        <v>#N/A</v>
      </c>
      <c r="H547" s="80" t="s">
        <v>273</v>
      </c>
      <c r="I547" s="74" t="e">
        <f t="shared" si="111"/>
        <v>#N/A</v>
      </c>
      <c r="J547" s="74" t="e">
        <f t="shared" si="114"/>
        <v>#N/A</v>
      </c>
      <c r="K547" s="80" t="s">
        <v>281</v>
      </c>
      <c r="L547" s="74">
        <f t="shared" si="115"/>
        <v>1.7500000000000002E-2</v>
      </c>
      <c r="M547" s="74" t="e">
        <f t="shared" ca="1" si="116"/>
        <v>#N/A</v>
      </c>
      <c r="N547" s="74" t="e">
        <f ca="1">VLOOKUP(B547,$C$7:$T545,13,FALSE)</f>
        <v>#N/A</v>
      </c>
      <c r="O547" s="74" t="e">
        <f t="shared" ca="1" si="117"/>
        <v>#N/A</v>
      </c>
      <c r="P547" s="74" t="e">
        <f t="shared" ca="1" si="118"/>
        <v>#N/A</v>
      </c>
      <c r="Q547" s="74" t="e">
        <f t="shared" ca="1" si="119"/>
        <v>#N/A</v>
      </c>
      <c r="R547" s="74">
        <f t="shared" si="120"/>
        <v>6000</v>
      </c>
      <c r="S547" s="74" t="e">
        <f t="shared" ca="1" si="121"/>
        <v>#N/A</v>
      </c>
      <c r="T547" s="74" t="e">
        <f t="shared" si="122"/>
        <v>#N/A</v>
      </c>
    </row>
    <row r="548" spans="2:20" x14ac:dyDescent="0.25">
      <c r="B548" s="74" t="e">
        <f t="shared" ca="1" si="112"/>
        <v>#N/A</v>
      </c>
      <c r="C548" s="78" t="e">
        <f>Кабельный_журнал!P514</f>
        <v>#N/A</v>
      </c>
      <c r="D548" s="74" t="e">
        <f t="shared" ca="1" si="113"/>
        <v>#N/A</v>
      </c>
      <c r="E548" s="80" t="s">
        <v>280</v>
      </c>
      <c r="F548" s="74" t="e">
        <f t="shared" ca="1" si="109"/>
        <v>#N/A</v>
      </c>
      <c r="G548" s="74" t="e">
        <f t="shared" si="110"/>
        <v>#N/A</v>
      </c>
      <c r="H548" s="80" t="s">
        <v>273</v>
      </c>
      <c r="I548" s="74" t="e">
        <f t="shared" si="111"/>
        <v>#N/A</v>
      </c>
      <c r="J548" s="74" t="e">
        <f t="shared" si="114"/>
        <v>#N/A</v>
      </c>
      <c r="K548" s="80" t="s">
        <v>281</v>
      </c>
      <c r="L548" s="74">
        <f t="shared" si="115"/>
        <v>1.7500000000000002E-2</v>
      </c>
      <c r="M548" s="74" t="e">
        <f t="shared" ca="1" si="116"/>
        <v>#N/A</v>
      </c>
      <c r="N548" s="74" t="e">
        <f ca="1">VLOOKUP(B548,$C$7:$T546,13,FALSE)</f>
        <v>#N/A</v>
      </c>
      <c r="O548" s="74" t="e">
        <f t="shared" ca="1" si="117"/>
        <v>#N/A</v>
      </c>
      <c r="P548" s="74" t="e">
        <f t="shared" ca="1" si="118"/>
        <v>#N/A</v>
      </c>
      <c r="Q548" s="74" t="e">
        <f t="shared" ca="1" si="119"/>
        <v>#N/A</v>
      </c>
      <c r="R548" s="74">
        <f t="shared" si="120"/>
        <v>6000</v>
      </c>
      <c r="S548" s="74" t="e">
        <f t="shared" ca="1" si="121"/>
        <v>#N/A</v>
      </c>
      <c r="T548" s="74" t="e">
        <f t="shared" si="122"/>
        <v>#N/A</v>
      </c>
    </row>
    <row r="549" spans="2:20" x14ac:dyDescent="0.25">
      <c r="B549" s="74" t="e">
        <f t="shared" ca="1" si="112"/>
        <v>#N/A</v>
      </c>
      <c r="C549" s="78" t="e">
        <f>Кабельный_журнал!P515</f>
        <v>#N/A</v>
      </c>
      <c r="D549" s="74" t="e">
        <f t="shared" ca="1" si="113"/>
        <v>#N/A</v>
      </c>
      <c r="E549" s="80" t="s">
        <v>280</v>
      </c>
      <c r="F549" s="74" t="e">
        <f t="shared" ca="1" si="109"/>
        <v>#N/A</v>
      </c>
      <c r="G549" s="74" t="e">
        <f t="shared" si="110"/>
        <v>#N/A</v>
      </c>
      <c r="H549" s="80" t="s">
        <v>273</v>
      </c>
      <c r="I549" s="74" t="e">
        <f t="shared" si="111"/>
        <v>#N/A</v>
      </c>
      <c r="J549" s="74" t="e">
        <f t="shared" si="114"/>
        <v>#N/A</v>
      </c>
      <c r="K549" s="80" t="s">
        <v>281</v>
      </c>
      <c r="L549" s="74">
        <f t="shared" si="115"/>
        <v>1.7500000000000002E-2</v>
      </c>
      <c r="M549" s="74" t="e">
        <f t="shared" ca="1" si="116"/>
        <v>#N/A</v>
      </c>
      <c r="N549" s="74" t="e">
        <f ca="1">VLOOKUP(B549,$C$7:$T547,13,FALSE)</f>
        <v>#N/A</v>
      </c>
      <c r="O549" s="74" t="e">
        <f t="shared" ca="1" si="117"/>
        <v>#N/A</v>
      </c>
      <c r="P549" s="74" t="e">
        <f t="shared" ca="1" si="118"/>
        <v>#N/A</v>
      </c>
      <c r="Q549" s="74" t="e">
        <f t="shared" ca="1" si="119"/>
        <v>#N/A</v>
      </c>
      <c r="R549" s="74">
        <f t="shared" si="120"/>
        <v>6000</v>
      </c>
      <c r="S549" s="74" t="e">
        <f t="shared" ca="1" si="121"/>
        <v>#N/A</v>
      </c>
      <c r="T549" s="74" t="e">
        <f t="shared" si="122"/>
        <v>#N/A</v>
      </c>
    </row>
    <row r="550" spans="2:20" x14ac:dyDescent="0.25">
      <c r="B550" s="74" t="e">
        <f t="shared" ca="1" si="112"/>
        <v>#N/A</v>
      </c>
      <c r="C550" s="78" t="e">
        <f>Кабельный_журнал!P516</f>
        <v>#N/A</v>
      </c>
      <c r="D550" s="74" t="e">
        <f t="shared" ca="1" si="113"/>
        <v>#N/A</v>
      </c>
      <c r="E550" s="80" t="s">
        <v>280</v>
      </c>
      <c r="F550" s="74" t="e">
        <f t="shared" ca="1" si="109"/>
        <v>#N/A</v>
      </c>
      <c r="G550" s="74" t="e">
        <f t="shared" si="110"/>
        <v>#N/A</v>
      </c>
      <c r="H550" s="80" t="s">
        <v>273</v>
      </c>
      <c r="I550" s="74" t="e">
        <f t="shared" si="111"/>
        <v>#N/A</v>
      </c>
      <c r="J550" s="74" t="e">
        <f t="shared" si="114"/>
        <v>#N/A</v>
      </c>
      <c r="K550" s="80" t="s">
        <v>281</v>
      </c>
      <c r="L550" s="74">
        <f t="shared" si="115"/>
        <v>1.7500000000000002E-2</v>
      </c>
      <c r="M550" s="74" t="e">
        <f t="shared" ca="1" si="116"/>
        <v>#N/A</v>
      </c>
      <c r="N550" s="74" t="e">
        <f ca="1">VLOOKUP(B550,$C$7:$T548,13,FALSE)</f>
        <v>#N/A</v>
      </c>
      <c r="O550" s="74" t="e">
        <f t="shared" ca="1" si="117"/>
        <v>#N/A</v>
      </c>
      <c r="P550" s="74" t="e">
        <f t="shared" ca="1" si="118"/>
        <v>#N/A</v>
      </c>
      <c r="Q550" s="74" t="e">
        <f t="shared" ca="1" si="119"/>
        <v>#N/A</v>
      </c>
      <c r="R550" s="74">
        <f t="shared" si="120"/>
        <v>6000</v>
      </c>
      <c r="S550" s="74" t="e">
        <f t="shared" ca="1" si="121"/>
        <v>#N/A</v>
      </c>
      <c r="T550" s="74" t="e">
        <f t="shared" si="122"/>
        <v>#N/A</v>
      </c>
    </row>
    <row r="551" spans="2:20" x14ac:dyDescent="0.25">
      <c r="B551" s="74" t="e">
        <f t="shared" ca="1" si="112"/>
        <v>#N/A</v>
      </c>
      <c r="C551" s="78" t="e">
        <f>Кабельный_журнал!P517</f>
        <v>#N/A</v>
      </c>
      <c r="D551" s="74" t="e">
        <f t="shared" ca="1" si="113"/>
        <v>#N/A</v>
      </c>
      <c r="E551" s="80" t="s">
        <v>280</v>
      </c>
      <c r="F551" s="74" t="e">
        <f t="shared" ref="F551:F614" ca="1" si="123">VLOOKUP(C551,Кабельный_журнал,8,FALSE)</f>
        <v>#N/A</v>
      </c>
      <c r="G551" s="74" t="e">
        <f t="shared" ref="G551:G614" si="124">VLOOKUP(C551,Исходные_данные,21,FALSE)</f>
        <v>#N/A</v>
      </c>
      <c r="H551" s="80" t="s">
        <v>273</v>
      </c>
      <c r="I551" s="74" t="e">
        <f t="shared" ref="I551:I614" si="125">VLOOKUP(C551,Исходные_данные,22,FALSE)</f>
        <v>#N/A</v>
      </c>
      <c r="J551" s="74" t="e">
        <f t="shared" si="114"/>
        <v>#N/A</v>
      </c>
      <c r="K551" s="80" t="s">
        <v>281</v>
      </c>
      <c r="L551" s="74">
        <f t="shared" si="115"/>
        <v>1.7500000000000002E-2</v>
      </c>
      <c r="M551" s="74" t="e">
        <f t="shared" ca="1" si="116"/>
        <v>#N/A</v>
      </c>
      <c r="N551" s="74" t="e">
        <f ca="1">VLOOKUP(B551,$C$7:$T549,13,FALSE)</f>
        <v>#N/A</v>
      </c>
      <c r="O551" s="74" t="e">
        <f t="shared" ca="1" si="117"/>
        <v>#N/A</v>
      </c>
      <c r="P551" s="74" t="e">
        <f t="shared" ca="1" si="118"/>
        <v>#N/A</v>
      </c>
      <c r="Q551" s="74" t="e">
        <f t="shared" ca="1" si="119"/>
        <v>#N/A</v>
      </c>
      <c r="R551" s="74">
        <f t="shared" si="120"/>
        <v>6000</v>
      </c>
      <c r="S551" s="74" t="e">
        <f t="shared" ca="1" si="121"/>
        <v>#N/A</v>
      </c>
      <c r="T551" s="74" t="e">
        <f t="shared" si="122"/>
        <v>#N/A</v>
      </c>
    </row>
    <row r="552" spans="2:20" x14ac:dyDescent="0.25">
      <c r="B552" s="74" t="e">
        <f t="shared" ref="B552:B615" ca="1" si="126">VLOOKUP(C552,Кабельный_журнал,2,FALSE)</f>
        <v>#N/A</v>
      </c>
      <c r="C552" s="78" t="e">
        <f>Кабельный_журнал!P518</f>
        <v>#N/A</v>
      </c>
      <c r="D552" s="74" t="e">
        <f t="shared" ref="D552:D615" ca="1" si="127">B552&amp;"-"&amp;C552</f>
        <v>#N/A</v>
      </c>
      <c r="E552" s="80" t="s">
        <v>280</v>
      </c>
      <c r="F552" s="74" t="e">
        <f t="shared" ca="1" si="123"/>
        <v>#N/A</v>
      </c>
      <c r="G552" s="74" t="e">
        <f t="shared" si="124"/>
        <v>#N/A</v>
      </c>
      <c r="H552" s="80" t="s">
        <v>273</v>
      </c>
      <c r="I552" s="74" t="e">
        <f t="shared" si="125"/>
        <v>#N/A</v>
      </c>
      <c r="J552" s="74" t="e">
        <f t="shared" ref="J552:J615" si="128">I552</f>
        <v>#N/A</v>
      </c>
      <c r="K552" s="80" t="s">
        <v>281</v>
      </c>
      <c r="L552" s="74">
        <f t="shared" ref="L552:L615" si="129">VLOOKUP(K552,$K$2:$L$3,2,FALSE)</f>
        <v>1.7500000000000002E-2</v>
      </c>
      <c r="M552" s="74" t="e">
        <f t="shared" ref="M552:M615" ca="1" si="130">L552*F552*(1/I552+1/J552)</f>
        <v>#N/A</v>
      </c>
      <c r="N552" s="74" t="e">
        <f ca="1">VLOOKUP(B552,$C$7:$T550,13,FALSE)</f>
        <v>#N/A</v>
      </c>
      <c r="O552" s="74" t="e">
        <f t="shared" ref="O552:O615" ca="1" si="131">L552+M552</f>
        <v>#N/A</v>
      </c>
      <c r="P552" s="74" t="e">
        <f t="shared" ref="P552:P615" ca="1" si="132">220/O552</f>
        <v>#N/A</v>
      </c>
      <c r="Q552" s="74" t="e">
        <f t="shared" ref="Q552:Q615" ca="1" si="133">O552/G552</f>
        <v>#N/A</v>
      </c>
      <c r="R552" s="74">
        <f t="shared" ref="R552:R615" si="134">VLOOKUP(H552,$W$2:$Y$12,3,FALSE)</f>
        <v>6000</v>
      </c>
      <c r="S552" s="74" t="e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  <v>#N/A</v>
      </c>
      <c r="T552" s="74" t="e">
        <f t="shared" ref="T552:T615" si="136">G552*VLOOKUP(H552,$W$2:$Y$12,2,FALSE)</f>
        <v>#N/A</v>
      </c>
    </row>
    <row r="553" spans="2:20" x14ac:dyDescent="0.25">
      <c r="B553" s="74" t="e">
        <f t="shared" ca="1" si="126"/>
        <v>#N/A</v>
      </c>
      <c r="C553" s="78" t="e">
        <f>Кабельный_журнал!P519</f>
        <v>#N/A</v>
      </c>
      <c r="D553" s="74" t="e">
        <f t="shared" ca="1" si="127"/>
        <v>#N/A</v>
      </c>
      <c r="E553" s="80" t="s">
        <v>280</v>
      </c>
      <c r="F553" s="74" t="e">
        <f t="shared" ca="1" si="123"/>
        <v>#N/A</v>
      </c>
      <c r="G553" s="74" t="e">
        <f t="shared" si="124"/>
        <v>#N/A</v>
      </c>
      <c r="H553" s="80" t="s">
        <v>273</v>
      </c>
      <c r="I553" s="74" t="e">
        <f t="shared" si="125"/>
        <v>#N/A</v>
      </c>
      <c r="J553" s="74" t="e">
        <f t="shared" si="128"/>
        <v>#N/A</v>
      </c>
      <c r="K553" s="80" t="s">
        <v>281</v>
      </c>
      <c r="L553" s="74">
        <f t="shared" si="129"/>
        <v>1.7500000000000002E-2</v>
      </c>
      <c r="M553" s="74" t="e">
        <f t="shared" ca="1" si="130"/>
        <v>#N/A</v>
      </c>
      <c r="N553" s="74" t="e">
        <f ca="1">VLOOKUP(B553,$C$7:$T551,13,FALSE)</f>
        <v>#N/A</v>
      </c>
      <c r="O553" s="74" t="e">
        <f t="shared" ca="1" si="131"/>
        <v>#N/A</v>
      </c>
      <c r="P553" s="74" t="e">
        <f t="shared" ca="1" si="132"/>
        <v>#N/A</v>
      </c>
      <c r="Q553" s="74" t="e">
        <f t="shared" ca="1" si="133"/>
        <v>#N/A</v>
      </c>
      <c r="R553" s="74">
        <f t="shared" si="134"/>
        <v>6000</v>
      </c>
      <c r="S553" s="74" t="e">
        <f t="shared" ca="1" si="135"/>
        <v>#N/A</v>
      </c>
      <c r="T553" s="74" t="e">
        <f t="shared" si="136"/>
        <v>#N/A</v>
      </c>
    </row>
    <row r="554" spans="2:20" x14ac:dyDescent="0.25">
      <c r="B554" s="74" t="e">
        <f t="shared" ca="1" si="126"/>
        <v>#N/A</v>
      </c>
      <c r="C554" s="78" t="e">
        <f>Кабельный_журнал!P520</f>
        <v>#N/A</v>
      </c>
      <c r="D554" s="74" t="e">
        <f t="shared" ca="1" si="127"/>
        <v>#N/A</v>
      </c>
      <c r="E554" s="80" t="s">
        <v>280</v>
      </c>
      <c r="F554" s="74" t="e">
        <f t="shared" ca="1" si="123"/>
        <v>#N/A</v>
      </c>
      <c r="G554" s="74" t="e">
        <f t="shared" si="124"/>
        <v>#N/A</v>
      </c>
      <c r="H554" s="80" t="s">
        <v>273</v>
      </c>
      <c r="I554" s="74" t="e">
        <f t="shared" si="125"/>
        <v>#N/A</v>
      </c>
      <c r="J554" s="74" t="e">
        <f t="shared" si="128"/>
        <v>#N/A</v>
      </c>
      <c r="K554" s="80" t="s">
        <v>281</v>
      </c>
      <c r="L554" s="74">
        <f t="shared" si="129"/>
        <v>1.7500000000000002E-2</v>
      </c>
      <c r="M554" s="74" t="e">
        <f t="shared" ca="1" si="130"/>
        <v>#N/A</v>
      </c>
      <c r="N554" s="74" t="e">
        <f ca="1">VLOOKUP(B554,$C$7:$T552,13,FALSE)</f>
        <v>#N/A</v>
      </c>
      <c r="O554" s="74" t="e">
        <f t="shared" ca="1" si="131"/>
        <v>#N/A</v>
      </c>
      <c r="P554" s="74" t="e">
        <f t="shared" ca="1" si="132"/>
        <v>#N/A</v>
      </c>
      <c r="Q554" s="74" t="e">
        <f t="shared" ca="1" si="133"/>
        <v>#N/A</v>
      </c>
      <c r="R554" s="74">
        <f t="shared" si="134"/>
        <v>6000</v>
      </c>
      <c r="S554" s="74" t="e">
        <f t="shared" ca="1" si="135"/>
        <v>#N/A</v>
      </c>
      <c r="T554" s="74" t="e">
        <f t="shared" si="136"/>
        <v>#N/A</v>
      </c>
    </row>
    <row r="555" spans="2:20" x14ac:dyDescent="0.25">
      <c r="B555" s="74" t="e">
        <f t="shared" ca="1" si="126"/>
        <v>#N/A</v>
      </c>
      <c r="C555" s="78" t="e">
        <f>Кабельный_журнал!P521</f>
        <v>#N/A</v>
      </c>
      <c r="D555" s="74" t="e">
        <f t="shared" ca="1" si="127"/>
        <v>#N/A</v>
      </c>
      <c r="E555" s="80" t="s">
        <v>280</v>
      </c>
      <c r="F555" s="74" t="e">
        <f t="shared" ca="1" si="123"/>
        <v>#N/A</v>
      </c>
      <c r="G555" s="74" t="e">
        <f t="shared" si="124"/>
        <v>#N/A</v>
      </c>
      <c r="H555" s="80" t="s">
        <v>273</v>
      </c>
      <c r="I555" s="74" t="e">
        <f t="shared" si="125"/>
        <v>#N/A</v>
      </c>
      <c r="J555" s="74" t="e">
        <f t="shared" si="128"/>
        <v>#N/A</v>
      </c>
      <c r="K555" s="80" t="s">
        <v>281</v>
      </c>
      <c r="L555" s="74">
        <f t="shared" si="129"/>
        <v>1.7500000000000002E-2</v>
      </c>
      <c r="M555" s="74" t="e">
        <f t="shared" ca="1" si="130"/>
        <v>#N/A</v>
      </c>
      <c r="N555" s="74" t="e">
        <f ca="1">VLOOKUP(B555,$C$7:$T553,13,FALSE)</f>
        <v>#N/A</v>
      </c>
      <c r="O555" s="74" t="e">
        <f t="shared" ca="1" si="131"/>
        <v>#N/A</v>
      </c>
      <c r="P555" s="74" t="e">
        <f t="shared" ca="1" si="132"/>
        <v>#N/A</v>
      </c>
      <c r="Q555" s="74" t="e">
        <f t="shared" ca="1" si="133"/>
        <v>#N/A</v>
      </c>
      <c r="R555" s="74">
        <f t="shared" si="134"/>
        <v>6000</v>
      </c>
      <c r="S555" s="74" t="e">
        <f t="shared" ca="1" si="135"/>
        <v>#N/A</v>
      </c>
      <c r="T555" s="74" t="e">
        <f t="shared" si="136"/>
        <v>#N/A</v>
      </c>
    </row>
    <row r="556" spans="2:20" x14ac:dyDescent="0.25">
      <c r="B556" s="74" t="e">
        <f t="shared" ca="1" si="126"/>
        <v>#N/A</v>
      </c>
      <c r="C556" s="78" t="e">
        <f>Кабельный_журнал!P522</f>
        <v>#N/A</v>
      </c>
      <c r="D556" s="74" t="e">
        <f t="shared" ca="1" si="127"/>
        <v>#N/A</v>
      </c>
      <c r="E556" s="80" t="s">
        <v>280</v>
      </c>
      <c r="F556" s="74" t="e">
        <f t="shared" ca="1" si="123"/>
        <v>#N/A</v>
      </c>
      <c r="G556" s="74" t="e">
        <f t="shared" si="124"/>
        <v>#N/A</v>
      </c>
      <c r="H556" s="80" t="s">
        <v>273</v>
      </c>
      <c r="I556" s="74" t="e">
        <f t="shared" si="125"/>
        <v>#N/A</v>
      </c>
      <c r="J556" s="74" t="e">
        <f t="shared" si="128"/>
        <v>#N/A</v>
      </c>
      <c r="K556" s="80" t="s">
        <v>281</v>
      </c>
      <c r="L556" s="74">
        <f t="shared" si="129"/>
        <v>1.7500000000000002E-2</v>
      </c>
      <c r="M556" s="74" t="e">
        <f t="shared" ca="1" si="130"/>
        <v>#N/A</v>
      </c>
      <c r="N556" s="74" t="e">
        <f ca="1">VLOOKUP(B556,$C$7:$T554,13,FALSE)</f>
        <v>#N/A</v>
      </c>
      <c r="O556" s="74" t="e">
        <f t="shared" ca="1" si="131"/>
        <v>#N/A</v>
      </c>
      <c r="P556" s="74" t="e">
        <f t="shared" ca="1" si="132"/>
        <v>#N/A</v>
      </c>
      <c r="Q556" s="74" t="e">
        <f t="shared" ca="1" si="133"/>
        <v>#N/A</v>
      </c>
      <c r="R556" s="74">
        <f t="shared" si="134"/>
        <v>6000</v>
      </c>
      <c r="S556" s="74" t="e">
        <f t="shared" ca="1" si="135"/>
        <v>#N/A</v>
      </c>
      <c r="T556" s="74" t="e">
        <f t="shared" si="136"/>
        <v>#N/A</v>
      </c>
    </row>
    <row r="557" spans="2:20" x14ac:dyDescent="0.25">
      <c r="B557" s="74" t="e">
        <f t="shared" ca="1" si="126"/>
        <v>#N/A</v>
      </c>
      <c r="C557" s="78" t="e">
        <f>Кабельный_журнал!P523</f>
        <v>#N/A</v>
      </c>
      <c r="D557" s="74" t="e">
        <f t="shared" ca="1" si="127"/>
        <v>#N/A</v>
      </c>
      <c r="E557" s="80" t="s">
        <v>280</v>
      </c>
      <c r="F557" s="74" t="e">
        <f t="shared" ca="1" si="123"/>
        <v>#N/A</v>
      </c>
      <c r="G557" s="74" t="e">
        <f t="shared" si="124"/>
        <v>#N/A</v>
      </c>
      <c r="H557" s="80" t="s">
        <v>273</v>
      </c>
      <c r="I557" s="74" t="e">
        <f t="shared" si="125"/>
        <v>#N/A</v>
      </c>
      <c r="J557" s="74" t="e">
        <f t="shared" si="128"/>
        <v>#N/A</v>
      </c>
      <c r="K557" s="80" t="s">
        <v>281</v>
      </c>
      <c r="L557" s="74">
        <f t="shared" si="129"/>
        <v>1.7500000000000002E-2</v>
      </c>
      <c r="M557" s="74" t="e">
        <f t="shared" ca="1" si="130"/>
        <v>#N/A</v>
      </c>
      <c r="N557" s="74" t="e">
        <f ca="1">VLOOKUP(B557,$C$7:$T555,13,FALSE)</f>
        <v>#N/A</v>
      </c>
      <c r="O557" s="74" t="e">
        <f t="shared" ca="1" si="131"/>
        <v>#N/A</v>
      </c>
      <c r="P557" s="74" t="e">
        <f t="shared" ca="1" si="132"/>
        <v>#N/A</v>
      </c>
      <c r="Q557" s="74" t="e">
        <f t="shared" ca="1" si="133"/>
        <v>#N/A</v>
      </c>
      <c r="R557" s="74">
        <f t="shared" si="134"/>
        <v>6000</v>
      </c>
      <c r="S557" s="74" t="e">
        <f t="shared" ca="1" si="135"/>
        <v>#N/A</v>
      </c>
      <c r="T557" s="74" t="e">
        <f t="shared" si="136"/>
        <v>#N/A</v>
      </c>
    </row>
    <row r="558" spans="2:20" x14ac:dyDescent="0.25">
      <c r="B558" s="74" t="e">
        <f t="shared" ca="1" si="126"/>
        <v>#N/A</v>
      </c>
      <c r="C558" s="78" t="e">
        <f>Кабельный_журнал!P524</f>
        <v>#N/A</v>
      </c>
      <c r="D558" s="74" t="e">
        <f t="shared" ca="1" si="127"/>
        <v>#N/A</v>
      </c>
      <c r="E558" s="80" t="s">
        <v>280</v>
      </c>
      <c r="F558" s="74" t="e">
        <f t="shared" ca="1" si="123"/>
        <v>#N/A</v>
      </c>
      <c r="G558" s="74" t="e">
        <f t="shared" si="124"/>
        <v>#N/A</v>
      </c>
      <c r="H558" s="80" t="s">
        <v>273</v>
      </c>
      <c r="I558" s="74" t="e">
        <f t="shared" si="125"/>
        <v>#N/A</v>
      </c>
      <c r="J558" s="74" t="e">
        <f t="shared" si="128"/>
        <v>#N/A</v>
      </c>
      <c r="K558" s="80" t="s">
        <v>281</v>
      </c>
      <c r="L558" s="74">
        <f t="shared" si="129"/>
        <v>1.7500000000000002E-2</v>
      </c>
      <c r="M558" s="74" t="e">
        <f t="shared" ca="1" si="130"/>
        <v>#N/A</v>
      </c>
      <c r="N558" s="74" t="e">
        <f ca="1">VLOOKUP(B558,$C$7:$T556,13,FALSE)</f>
        <v>#N/A</v>
      </c>
      <c r="O558" s="74" t="e">
        <f t="shared" ca="1" si="131"/>
        <v>#N/A</v>
      </c>
      <c r="P558" s="74" t="e">
        <f t="shared" ca="1" si="132"/>
        <v>#N/A</v>
      </c>
      <c r="Q558" s="74" t="e">
        <f t="shared" ca="1" si="133"/>
        <v>#N/A</v>
      </c>
      <c r="R558" s="74">
        <f t="shared" si="134"/>
        <v>6000</v>
      </c>
      <c r="S558" s="74" t="e">
        <f t="shared" ca="1" si="135"/>
        <v>#N/A</v>
      </c>
      <c r="T558" s="74" t="e">
        <f t="shared" si="136"/>
        <v>#N/A</v>
      </c>
    </row>
    <row r="559" spans="2:20" x14ac:dyDescent="0.25">
      <c r="B559" s="74" t="e">
        <f t="shared" ca="1" si="126"/>
        <v>#N/A</v>
      </c>
      <c r="C559" s="78" t="e">
        <f>Кабельный_журнал!P525</f>
        <v>#N/A</v>
      </c>
      <c r="D559" s="74" t="e">
        <f t="shared" ca="1" si="127"/>
        <v>#N/A</v>
      </c>
      <c r="E559" s="80" t="s">
        <v>280</v>
      </c>
      <c r="F559" s="74" t="e">
        <f t="shared" ca="1" si="123"/>
        <v>#N/A</v>
      </c>
      <c r="G559" s="74" t="e">
        <f t="shared" si="124"/>
        <v>#N/A</v>
      </c>
      <c r="H559" s="80" t="s">
        <v>273</v>
      </c>
      <c r="I559" s="74" t="e">
        <f t="shared" si="125"/>
        <v>#N/A</v>
      </c>
      <c r="J559" s="74" t="e">
        <f t="shared" si="128"/>
        <v>#N/A</v>
      </c>
      <c r="K559" s="80" t="s">
        <v>281</v>
      </c>
      <c r="L559" s="74">
        <f t="shared" si="129"/>
        <v>1.7500000000000002E-2</v>
      </c>
      <c r="M559" s="74" t="e">
        <f t="shared" ca="1" si="130"/>
        <v>#N/A</v>
      </c>
      <c r="N559" s="74" t="e">
        <f ca="1">VLOOKUP(B559,$C$7:$T557,13,FALSE)</f>
        <v>#N/A</v>
      </c>
      <c r="O559" s="74" t="e">
        <f t="shared" ca="1" si="131"/>
        <v>#N/A</v>
      </c>
      <c r="P559" s="74" t="e">
        <f t="shared" ca="1" si="132"/>
        <v>#N/A</v>
      </c>
      <c r="Q559" s="74" t="e">
        <f t="shared" ca="1" si="133"/>
        <v>#N/A</v>
      </c>
      <c r="R559" s="74">
        <f t="shared" si="134"/>
        <v>6000</v>
      </c>
      <c r="S559" s="74" t="e">
        <f t="shared" ca="1" si="135"/>
        <v>#N/A</v>
      </c>
      <c r="T559" s="74" t="e">
        <f t="shared" si="136"/>
        <v>#N/A</v>
      </c>
    </row>
    <row r="560" spans="2:20" x14ac:dyDescent="0.25">
      <c r="B560" s="74" t="e">
        <f t="shared" ca="1" si="126"/>
        <v>#N/A</v>
      </c>
      <c r="C560" s="78" t="e">
        <f>Кабельный_журнал!P526</f>
        <v>#N/A</v>
      </c>
      <c r="D560" s="74" t="e">
        <f t="shared" ca="1" si="127"/>
        <v>#N/A</v>
      </c>
      <c r="E560" s="80" t="s">
        <v>280</v>
      </c>
      <c r="F560" s="74" t="e">
        <f t="shared" ca="1" si="123"/>
        <v>#N/A</v>
      </c>
      <c r="G560" s="74" t="e">
        <f t="shared" si="124"/>
        <v>#N/A</v>
      </c>
      <c r="H560" s="80" t="s">
        <v>273</v>
      </c>
      <c r="I560" s="74" t="e">
        <f t="shared" si="125"/>
        <v>#N/A</v>
      </c>
      <c r="J560" s="74" t="e">
        <f t="shared" si="128"/>
        <v>#N/A</v>
      </c>
      <c r="K560" s="80" t="s">
        <v>281</v>
      </c>
      <c r="L560" s="74">
        <f t="shared" si="129"/>
        <v>1.7500000000000002E-2</v>
      </c>
      <c r="M560" s="74" t="e">
        <f t="shared" ca="1" si="130"/>
        <v>#N/A</v>
      </c>
      <c r="N560" s="74" t="e">
        <f ca="1">VLOOKUP(B560,$C$7:$T558,13,FALSE)</f>
        <v>#N/A</v>
      </c>
      <c r="O560" s="74" t="e">
        <f t="shared" ca="1" si="131"/>
        <v>#N/A</v>
      </c>
      <c r="P560" s="74" t="e">
        <f t="shared" ca="1" si="132"/>
        <v>#N/A</v>
      </c>
      <c r="Q560" s="74" t="e">
        <f t="shared" ca="1" si="133"/>
        <v>#N/A</v>
      </c>
      <c r="R560" s="74">
        <f t="shared" si="134"/>
        <v>6000</v>
      </c>
      <c r="S560" s="74" t="e">
        <f t="shared" ca="1" si="135"/>
        <v>#N/A</v>
      </c>
      <c r="T560" s="74" t="e">
        <f t="shared" si="136"/>
        <v>#N/A</v>
      </c>
    </row>
    <row r="561" spans="2:20" x14ac:dyDescent="0.25">
      <c r="B561" s="74" t="e">
        <f t="shared" ca="1" si="126"/>
        <v>#N/A</v>
      </c>
      <c r="C561" s="78" t="e">
        <f>Кабельный_журнал!P527</f>
        <v>#N/A</v>
      </c>
      <c r="D561" s="74" t="e">
        <f t="shared" ca="1" si="127"/>
        <v>#N/A</v>
      </c>
      <c r="E561" s="80" t="s">
        <v>280</v>
      </c>
      <c r="F561" s="74" t="e">
        <f t="shared" ca="1" si="123"/>
        <v>#N/A</v>
      </c>
      <c r="G561" s="74" t="e">
        <f t="shared" si="124"/>
        <v>#N/A</v>
      </c>
      <c r="H561" s="80" t="s">
        <v>273</v>
      </c>
      <c r="I561" s="74" t="e">
        <f t="shared" si="125"/>
        <v>#N/A</v>
      </c>
      <c r="J561" s="74" t="e">
        <f t="shared" si="128"/>
        <v>#N/A</v>
      </c>
      <c r="K561" s="80" t="s">
        <v>281</v>
      </c>
      <c r="L561" s="74">
        <f t="shared" si="129"/>
        <v>1.7500000000000002E-2</v>
      </c>
      <c r="M561" s="74" t="e">
        <f t="shared" ca="1" si="130"/>
        <v>#N/A</v>
      </c>
      <c r="N561" s="74" t="e">
        <f ca="1">VLOOKUP(B561,$C$7:$T559,13,FALSE)</f>
        <v>#N/A</v>
      </c>
      <c r="O561" s="74" t="e">
        <f t="shared" ca="1" si="131"/>
        <v>#N/A</v>
      </c>
      <c r="P561" s="74" t="e">
        <f t="shared" ca="1" si="132"/>
        <v>#N/A</v>
      </c>
      <c r="Q561" s="74" t="e">
        <f t="shared" ca="1" si="133"/>
        <v>#N/A</v>
      </c>
      <c r="R561" s="74">
        <f t="shared" si="134"/>
        <v>6000</v>
      </c>
      <c r="S561" s="74" t="e">
        <f t="shared" ca="1" si="135"/>
        <v>#N/A</v>
      </c>
      <c r="T561" s="74" t="e">
        <f t="shared" si="136"/>
        <v>#N/A</v>
      </c>
    </row>
    <row r="562" spans="2:20" x14ac:dyDescent="0.25">
      <c r="B562" s="74" t="e">
        <f t="shared" ca="1" si="126"/>
        <v>#N/A</v>
      </c>
      <c r="C562" s="78" t="e">
        <f>Кабельный_журнал!P528</f>
        <v>#N/A</v>
      </c>
      <c r="D562" s="74" t="e">
        <f t="shared" ca="1" si="127"/>
        <v>#N/A</v>
      </c>
      <c r="E562" s="80" t="s">
        <v>280</v>
      </c>
      <c r="F562" s="74" t="e">
        <f t="shared" ca="1" si="123"/>
        <v>#N/A</v>
      </c>
      <c r="G562" s="74" t="e">
        <f t="shared" si="124"/>
        <v>#N/A</v>
      </c>
      <c r="H562" s="80" t="s">
        <v>273</v>
      </c>
      <c r="I562" s="74" t="e">
        <f t="shared" si="125"/>
        <v>#N/A</v>
      </c>
      <c r="J562" s="74" t="e">
        <f t="shared" si="128"/>
        <v>#N/A</v>
      </c>
      <c r="K562" s="80" t="s">
        <v>281</v>
      </c>
      <c r="L562" s="74">
        <f t="shared" si="129"/>
        <v>1.7500000000000002E-2</v>
      </c>
      <c r="M562" s="74" t="e">
        <f t="shared" ca="1" si="130"/>
        <v>#N/A</v>
      </c>
      <c r="N562" s="74" t="e">
        <f ca="1">VLOOKUP(B562,$C$7:$T560,13,FALSE)</f>
        <v>#N/A</v>
      </c>
      <c r="O562" s="74" t="e">
        <f t="shared" ca="1" si="131"/>
        <v>#N/A</v>
      </c>
      <c r="P562" s="74" t="e">
        <f t="shared" ca="1" si="132"/>
        <v>#N/A</v>
      </c>
      <c r="Q562" s="74" t="e">
        <f t="shared" ca="1" si="133"/>
        <v>#N/A</v>
      </c>
      <c r="R562" s="74">
        <f t="shared" si="134"/>
        <v>6000</v>
      </c>
      <c r="S562" s="74" t="e">
        <f t="shared" ca="1" si="135"/>
        <v>#N/A</v>
      </c>
      <c r="T562" s="74" t="e">
        <f t="shared" si="136"/>
        <v>#N/A</v>
      </c>
    </row>
    <row r="563" spans="2:20" x14ac:dyDescent="0.25">
      <c r="B563" s="74" t="e">
        <f t="shared" ca="1" si="126"/>
        <v>#N/A</v>
      </c>
      <c r="C563" s="78" t="e">
        <f>Кабельный_журнал!P529</f>
        <v>#N/A</v>
      </c>
      <c r="D563" s="74" t="e">
        <f t="shared" ca="1" si="127"/>
        <v>#N/A</v>
      </c>
      <c r="E563" s="80" t="s">
        <v>280</v>
      </c>
      <c r="F563" s="74" t="e">
        <f t="shared" ca="1" si="123"/>
        <v>#N/A</v>
      </c>
      <c r="G563" s="74" t="e">
        <f t="shared" si="124"/>
        <v>#N/A</v>
      </c>
      <c r="H563" s="80" t="s">
        <v>273</v>
      </c>
      <c r="I563" s="74" t="e">
        <f t="shared" si="125"/>
        <v>#N/A</v>
      </c>
      <c r="J563" s="74" t="e">
        <f t="shared" si="128"/>
        <v>#N/A</v>
      </c>
      <c r="K563" s="80" t="s">
        <v>281</v>
      </c>
      <c r="L563" s="74">
        <f t="shared" si="129"/>
        <v>1.7500000000000002E-2</v>
      </c>
      <c r="M563" s="74" t="e">
        <f t="shared" ca="1" si="130"/>
        <v>#N/A</v>
      </c>
      <c r="N563" s="74" t="e">
        <f ca="1">VLOOKUP(B563,$C$7:$T561,13,FALSE)</f>
        <v>#N/A</v>
      </c>
      <c r="O563" s="74" t="e">
        <f t="shared" ca="1" si="131"/>
        <v>#N/A</v>
      </c>
      <c r="P563" s="74" t="e">
        <f t="shared" ca="1" si="132"/>
        <v>#N/A</v>
      </c>
      <c r="Q563" s="74" t="e">
        <f t="shared" ca="1" si="133"/>
        <v>#N/A</v>
      </c>
      <c r="R563" s="74">
        <f t="shared" si="134"/>
        <v>6000</v>
      </c>
      <c r="S563" s="74" t="e">
        <f t="shared" ca="1" si="135"/>
        <v>#N/A</v>
      </c>
      <c r="T563" s="74" t="e">
        <f t="shared" si="136"/>
        <v>#N/A</v>
      </c>
    </row>
    <row r="564" spans="2:20" x14ac:dyDescent="0.25">
      <c r="B564" s="74" t="e">
        <f t="shared" ca="1" si="126"/>
        <v>#N/A</v>
      </c>
      <c r="C564" s="78" t="e">
        <f>Кабельный_журнал!P530</f>
        <v>#N/A</v>
      </c>
      <c r="D564" s="74" t="e">
        <f t="shared" ca="1" si="127"/>
        <v>#N/A</v>
      </c>
      <c r="E564" s="80" t="s">
        <v>280</v>
      </c>
      <c r="F564" s="74" t="e">
        <f t="shared" ca="1" si="123"/>
        <v>#N/A</v>
      </c>
      <c r="G564" s="74" t="e">
        <f t="shared" si="124"/>
        <v>#N/A</v>
      </c>
      <c r="H564" s="80" t="s">
        <v>273</v>
      </c>
      <c r="I564" s="74" t="e">
        <f t="shared" si="125"/>
        <v>#N/A</v>
      </c>
      <c r="J564" s="74" t="e">
        <f t="shared" si="128"/>
        <v>#N/A</v>
      </c>
      <c r="K564" s="80" t="s">
        <v>281</v>
      </c>
      <c r="L564" s="74">
        <f t="shared" si="129"/>
        <v>1.7500000000000002E-2</v>
      </c>
      <c r="M564" s="74" t="e">
        <f t="shared" ca="1" si="130"/>
        <v>#N/A</v>
      </c>
      <c r="N564" s="74" t="e">
        <f ca="1">VLOOKUP(B564,$C$7:$T562,13,FALSE)</f>
        <v>#N/A</v>
      </c>
      <c r="O564" s="74" t="e">
        <f t="shared" ca="1" si="131"/>
        <v>#N/A</v>
      </c>
      <c r="P564" s="74" t="e">
        <f t="shared" ca="1" si="132"/>
        <v>#N/A</v>
      </c>
      <c r="Q564" s="74" t="e">
        <f t="shared" ca="1" si="133"/>
        <v>#N/A</v>
      </c>
      <c r="R564" s="74">
        <f t="shared" si="134"/>
        <v>6000</v>
      </c>
      <c r="S564" s="74" t="e">
        <f t="shared" ca="1" si="135"/>
        <v>#N/A</v>
      </c>
      <c r="T564" s="74" t="e">
        <f t="shared" si="136"/>
        <v>#N/A</v>
      </c>
    </row>
    <row r="565" spans="2:20" x14ac:dyDescent="0.25">
      <c r="B565" s="74" t="e">
        <f t="shared" ca="1" si="126"/>
        <v>#N/A</v>
      </c>
      <c r="C565" s="78" t="e">
        <f>Кабельный_журнал!P531</f>
        <v>#N/A</v>
      </c>
      <c r="D565" s="74" t="e">
        <f t="shared" ca="1" si="127"/>
        <v>#N/A</v>
      </c>
      <c r="E565" s="80" t="s">
        <v>280</v>
      </c>
      <c r="F565" s="74" t="e">
        <f t="shared" ca="1" si="123"/>
        <v>#N/A</v>
      </c>
      <c r="G565" s="74" t="e">
        <f t="shared" si="124"/>
        <v>#N/A</v>
      </c>
      <c r="H565" s="80" t="s">
        <v>273</v>
      </c>
      <c r="I565" s="74" t="e">
        <f t="shared" si="125"/>
        <v>#N/A</v>
      </c>
      <c r="J565" s="74" t="e">
        <f t="shared" si="128"/>
        <v>#N/A</v>
      </c>
      <c r="K565" s="80" t="s">
        <v>281</v>
      </c>
      <c r="L565" s="74">
        <f t="shared" si="129"/>
        <v>1.7500000000000002E-2</v>
      </c>
      <c r="M565" s="74" t="e">
        <f t="shared" ca="1" si="130"/>
        <v>#N/A</v>
      </c>
      <c r="N565" s="74" t="e">
        <f ca="1">VLOOKUP(B565,$C$7:$T563,13,FALSE)</f>
        <v>#N/A</v>
      </c>
      <c r="O565" s="74" t="e">
        <f t="shared" ca="1" si="131"/>
        <v>#N/A</v>
      </c>
      <c r="P565" s="74" t="e">
        <f t="shared" ca="1" si="132"/>
        <v>#N/A</v>
      </c>
      <c r="Q565" s="74" t="e">
        <f t="shared" ca="1" si="133"/>
        <v>#N/A</v>
      </c>
      <c r="R565" s="74">
        <f t="shared" si="134"/>
        <v>6000</v>
      </c>
      <c r="S565" s="74" t="e">
        <f t="shared" ca="1" si="135"/>
        <v>#N/A</v>
      </c>
      <c r="T565" s="74" t="e">
        <f t="shared" si="136"/>
        <v>#N/A</v>
      </c>
    </row>
    <row r="566" spans="2:20" x14ac:dyDescent="0.25">
      <c r="B566" s="74" t="e">
        <f t="shared" ca="1" si="126"/>
        <v>#N/A</v>
      </c>
      <c r="C566" s="78" t="e">
        <f>Кабельный_журнал!P532</f>
        <v>#N/A</v>
      </c>
      <c r="D566" s="74" t="e">
        <f t="shared" ca="1" si="127"/>
        <v>#N/A</v>
      </c>
      <c r="E566" s="80" t="s">
        <v>280</v>
      </c>
      <c r="F566" s="74" t="e">
        <f t="shared" ca="1" si="123"/>
        <v>#N/A</v>
      </c>
      <c r="G566" s="74" t="e">
        <f t="shared" si="124"/>
        <v>#N/A</v>
      </c>
      <c r="H566" s="80" t="s">
        <v>273</v>
      </c>
      <c r="I566" s="74" t="e">
        <f t="shared" si="125"/>
        <v>#N/A</v>
      </c>
      <c r="J566" s="74" t="e">
        <f t="shared" si="128"/>
        <v>#N/A</v>
      </c>
      <c r="K566" s="80" t="s">
        <v>281</v>
      </c>
      <c r="L566" s="74">
        <f t="shared" si="129"/>
        <v>1.7500000000000002E-2</v>
      </c>
      <c r="M566" s="74" t="e">
        <f t="shared" ca="1" si="130"/>
        <v>#N/A</v>
      </c>
      <c r="N566" s="74" t="e">
        <f ca="1">VLOOKUP(B566,$C$7:$T564,13,FALSE)</f>
        <v>#N/A</v>
      </c>
      <c r="O566" s="74" t="e">
        <f t="shared" ca="1" si="131"/>
        <v>#N/A</v>
      </c>
      <c r="P566" s="74" t="e">
        <f t="shared" ca="1" si="132"/>
        <v>#N/A</v>
      </c>
      <c r="Q566" s="74" t="e">
        <f t="shared" ca="1" si="133"/>
        <v>#N/A</v>
      </c>
      <c r="R566" s="74">
        <f t="shared" si="134"/>
        <v>6000</v>
      </c>
      <c r="S566" s="74" t="e">
        <f t="shared" ca="1" si="135"/>
        <v>#N/A</v>
      </c>
      <c r="T566" s="74" t="e">
        <f t="shared" si="136"/>
        <v>#N/A</v>
      </c>
    </row>
    <row r="567" spans="2:20" x14ac:dyDescent="0.25">
      <c r="B567" s="74" t="e">
        <f t="shared" ca="1" si="126"/>
        <v>#N/A</v>
      </c>
      <c r="C567" s="78" t="e">
        <f>Кабельный_журнал!P533</f>
        <v>#N/A</v>
      </c>
      <c r="D567" s="74" t="e">
        <f t="shared" ca="1" si="127"/>
        <v>#N/A</v>
      </c>
      <c r="E567" s="80" t="s">
        <v>280</v>
      </c>
      <c r="F567" s="74" t="e">
        <f t="shared" ca="1" si="123"/>
        <v>#N/A</v>
      </c>
      <c r="G567" s="74" t="e">
        <f t="shared" si="124"/>
        <v>#N/A</v>
      </c>
      <c r="H567" s="80" t="s">
        <v>273</v>
      </c>
      <c r="I567" s="74" t="e">
        <f t="shared" si="125"/>
        <v>#N/A</v>
      </c>
      <c r="J567" s="74" t="e">
        <f t="shared" si="128"/>
        <v>#N/A</v>
      </c>
      <c r="K567" s="80" t="s">
        <v>281</v>
      </c>
      <c r="L567" s="74">
        <f t="shared" si="129"/>
        <v>1.7500000000000002E-2</v>
      </c>
      <c r="M567" s="74" t="e">
        <f t="shared" ca="1" si="130"/>
        <v>#N/A</v>
      </c>
      <c r="N567" s="74" t="e">
        <f ca="1">VLOOKUP(B567,$C$7:$T565,13,FALSE)</f>
        <v>#N/A</v>
      </c>
      <c r="O567" s="74" t="e">
        <f t="shared" ca="1" si="131"/>
        <v>#N/A</v>
      </c>
      <c r="P567" s="74" t="e">
        <f t="shared" ca="1" si="132"/>
        <v>#N/A</v>
      </c>
      <c r="Q567" s="74" t="e">
        <f t="shared" ca="1" si="133"/>
        <v>#N/A</v>
      </c>
      <c r="R567" s="74">
        <f t="shared" si="134"/>
        <v>6000</v>
      </c>
      <c r="S567" s="74" t="e">
        <f t="shared" ca="1" si="135"/>
        <v>#N/A</v>
      </c>
      <c r="T567" s="74" t="e">
        <f t="shared" si="136"/>
        <v>#N/A</v>
      </c>
    </row>
    <row r="568" spans="2:20" x14ac:dyDescent="0.25">
      <c r="B568" s="74" t="e">
        <f t="shared" ca="1" si="126"/>
        <v>#N/A</v>
      </c>
      <c r="C568" s="78" t="e">
        <f>Кабельный_журнал!P534</f>
        <v>#N/A</v>
      </c>
      <c r="D568" s="74" t="e">
        <f t="shared" ca="1" si="127"/>
        <v>#N/A</v>
      </c>
      <c r="E568" s="80" t="s">
        <v>280</v>
      </c>
      <c r="F568" s="74" t="e">
        <f t="shared" ca="1" si="123"/>
        <v>#N/A</v>
      </c>
      <c r="G568" s="74" t="e">
        <f t="shared" si="124"/>
        <v>#N/A</v>
      </c>
      <c r="H568" s="80" t="s">
        <v>273</v>
      </c>
      <c r="I568" s="74" t="e">
        <f t="shared" si="125"/>
        <v>#N/A</v>
      </c>
      <c r="J568" s="74" t="e">
        <f t="shared" si="128"/>
        <v>#N/A</v>
      </c>
      <c r="K568" s="80" t="s">
        <v>281</v>
      </c>
      <c r="L568" s="74">
        <f t="shared" si="129"/>
        <v>1.7500000000000002E-2</v>
      </c>
      <c r="M568" s="74" t="e">
        <f t="shared" ca="1" si="130"/>
        <v>#N/A</v>
      </c>
      <c r="N568" s="74" t="e">
        <f ca="1">VLOOKUP(B568,$C$7:$T566,13,FALSE)</f>
        <v>#N/A</v>
      </c>
      <c r="O568" s="74" t="e">
        <f t="shared" ca="1" si="131"/>
        <v>#N/A</v>
      </c>
      <c r="P568" s="74" t="e">
        <f t="shared" ca="1" si="132"/>
        <v>#N/A</v>
      </c>
      <c r="Q568" s="74" t="e">
        <f t="shared" ca="1" si="133"/>
        <v>#N/A</v>
      </c>
      <c r="R568" s="74">
        <f t="shared" si="134"/>
        <v>6000</v>
      </c>
      <c r="S568" s="74" t="e">
        <f t="shared" ca="1" si="135"/>
        <v>#N/A</v>
      </c>
      <c r="T568" s="74" t="e">
        <f t="shared" si="136"/>
        <v>#N/A</v>
      </c>
    </row>
    <row r="569" spans="2:20" x14ac:dyDescent="0.25">
      <c r="B569" s="74" t="e">
        <f t="shared" ca="1" si="126"/>
        <v>#N/A</v>
      </c>
      <c r="C569" s="78" t="e">
        <f>Кабельный_журнал!P535</f>
        <v>#N/A</v>
      </c>
      <c r="D569" s="74" t="e">
        <f t="shared" ca="1" si="127"/>
        <v>#N/A</v>
      </c>
      <c r="E569" s="80" t="s">
        <v>280</v>
      </c>
      <c r="F569" s="74" t="e">
        <f t="shared" ca="1" si="123"/>
        <v>#N/A</v>
      </c>
      <c r="G569" s="74" t="e">
        <f t="shared" si="124"/>
        <v>#N/A</v>
      </c>
      <c r="H569" s="80" t="s">
        <v>273</v>
      </c>
      <c r="I569" s="74" t="e">
        <f t="shared" si="125"/>
        <v>#N/A</v>
      </c>
      <c r="J569" s="74" t="e">
        <f t="shared" si="128"/>
        <v>#N/A</v>
      </c>
      <c r="K569" s="80" t="s">
        <v>281</v>
      </c>
      <c r="L569" s="74">
        <f t="shared" si="129"/>
        <v>1.7500000000000002E-2</v>
      </c>
      <c r="M569" s="74" t="e">
        <f t="shared" ca="1" si="130"/>
        <v>#N/A</v>
      </c>
      <c r="N569" s="74" t="e">
        <f ca="1">VLOOKUP(B569,$C$7:$T567,13,FALSE)</f>
        <v>#N/A</v>
      </c>
      <c r="O569" s="74" t="e">
        <f t="shared" ca="1" si="131"/>
        <v>#N/A</v>
      </c>
      <c r="P569" s="74" t="e">
        <f t="shared" ca="1" si="132"/>
        <v>#N/A</v>
      </c>
      <c r="Q569" s="74" t="e">
        <f t="shared" ca="1" si="133"/>
        <v>#N/A</v>
      </c>
      <c r="R569" s="74">
        <f t="shared" si="134"/>
        <v>6000</v>
      </c>
      <c r="S569" s="74" t="e">
        <f t="shared" ca="1" si="135"/>
        <v>#N/A</v>
      </c>
      <c r="T569" s="74" t="e">
        <f t="shared" si="136"/>
        <v>#N/A</v>
      </c>
    </row>
    <row r="570" spans="2:20" x14ac:dyDescent="0.25">
      <c r="B570" s="74" t="e">
        <f t="shared" ca="1" si="126"/>
        <v>#N/A</v>
      </c>
      <c r="C570" s="78" t="e">
        <f>Кабельный_журнал!P536</f>
        <v>#N/A</v>
      </c>
      <c r="D570" s="74" t="e">
        <f t="shared" ca="1" si="127"/>
        <v>#N/A</v>
      </c>
      <c r="E570" s="80" t="s">
        <v>280</v>
      </c>
      <c r="F570" s="74" t="e">
        <f t="shared" ca="1" si="123"/>
        <v>#N/A</v>
      </c>
      <c r="G570" s="74" t="e">
        <f t="shared" si="124"/>
        <v>#N/A</v>
      </c>
      <c r="H570" s="80" t="s">
        <v>273</v>
      </c>
      <c r="I570" s="74" t="e">
        <f t="shared" si="125"/>
        <v>#N/A</v>
      </c>
      <c r="J570" s="74" t="e">
        <f t="shared" si="128"/>
        <v>#N/A</v>
      </c>
      <c r="K570" s="80" t="s">
        <v>281</v>
      </c>
      <c r="L570" s="74">
        <f t="shared" si="129"/>
        <v>1.7500000000000002E-2</v>
      </c>
      <c r="M570" s="74" t="e">
        <f t="shared" ca="1" si="130"/>
        <v>#N/A</v>
      </c>
      <c r="N570" s="74" t="e">
        <f ca="1">VLOOKUP(B570,$C$7:$T568,13,FALSE)</f>
        <v>#N/A</v>
      </c>
      <c r="O570" s="74" t="e">
        <f t="shared" ca="1" si="131"/>
        <v>#N/A</v>
      </c>
      <c r="P570" s="74" t="e">
        <f t="shared" ca="1" si="132"/>
        <v>#N/A</v>
      </c>
      <c r="Q570" s="74" t="e">
        <f t="shared" ca="1" si="133"/>
        <v>#N/A</v>
      </c>
      <c r="R570" s="74">
        <f t="shared" si="134"/>
        <v>6000</v>
      </c>
      <c r="S570" s="74" t="e">
        <f t="shared" ca="1" si="135"/>
        <v>#N/A</v>
      </c>
      <c r="T570" s="74" t="e">
        <f t="shared" si="136"/>
        <v>#N/A</v>
      </c>
    </row>
    <row r="571" spans="2:20" x14ac:dyDescent="0.25">
      <c r="B571" s="74" t="e">
        <f t="shared" ca="1" si="126"/>
        <v>#N/A</v>
      </c>
      <c r="C571" s="78" t="e">
        <f>Кабельный_журнал!P537</f>
        <v>#N/A</v>
      </c>
      <c r="D571" s="74" t="e">
        <f t="shared" ca="1" si="127"/>
        <v>#N/A</v>
      </c>
      <c r="E571" s="80" t="s">
        <v>280</v>
      </c>
      <c r="F571" s="74" t="e">
        <f t="shared" ca="1" si="123"/>
        <v>#N/A</v>
      </c>
      <c r="G571" s="74" t="e">
        <f t="shared" si="124"/>
        <v>#N/A</v>
      </c>
      <c r="H571" s="80" t="s">
        <v>273</v>
      </c>
      <c r="I571" s="74" t="e">
        <f t="shared" si="125"/>
        <v>#N/A</v>
      </c>
      <c r="J571" s="74" t="e">
        <f t="shared" si="128"/>
        <v>#N/A</v>
      </c>
      <c r="K571" s="80" t="s">
        <v>281</v>
      </c>
      <c r="L571" s="74">
        <f t="shared" si="129"/>
        <v>1.7500000000000002E-2</v>
      </c>
      <c r="M571" s="74" t="e">
        <f t="shared" ca="1" si="130"/>
        <v>#N/A</v>
      </c>
      <c r="N571" s="74" t="e">
        <f ca="1">VLOOKUP(B571,$C$7:$T569,13,FALSE)</f>
        <v>#N/A</v>
      </c>
      <c r="O571" s="74" t="e">
        <f t="shared" ca="1" si="131"/>
        <v>#N/A</v>
      </c>
      <c r="P571" s="74" t="e">
        <f t="shared" ca="1" si="132"/>
        <v>#N/A</v>
      </c>
      <c r="Q571" s="74" t="e">
        <f t="shared" ca="1" si="133"/>
        <v>#N/A</v>
      </c>
      <c r="R571" s="74">
        <f t="shared" si="134"/>
        <v>6000</v>
      </c>
      <c r="S571" s="74" t="e">
        <f t="shared" ca="1" si="135"/>
        <v>#N/A</v>
      </c>
      <c r="T571" s="74" t="e">
        <f t="shared" si="136"/>
        <v>#N/A</v>
      </c>
    </row>
    <row r="572" spans="2:20" x14ac:dyDescent="0.25">
      <c r="B572" s="74" t="e">
        <f t="shared" ca="1" si="126"/>
        <v>#N/A</v>
      </c>
      <c r="C572" s="78" t="e">
        <f>Кабельный_журнал!P538</f>
        <v>#N/A</v>
      </c>
      <c r="D572" s="74" t="e">
        <f t="shared" ca="1" si="127"/>
        <v>#N/A</v>
      </c>
      <c r="E572" s="80" t="s">
        <v>280</v>
      </c>
      <c r="F572" s="74" t="e">
        <f t="shared" ca="1" si="123"/>
        <v>#N/A</v>
      </c>
      <c r="G572" s="74" t="e">
        <f t="shared" si="124"/>
        <v>#N/A</v>
      </c>
      <c r="H572" s="80" t="s">
        <v>273</v>
      </c>
      <c r="I572" s="74" t="e">
        <f t="shared" si="125"/>
        <v>#N/A</v>
      </c>
      <c r="J572" s="74" t="e">
        <f t="shared" si="128"/>
        <v>#N/A</v>
      </c>
      <c r="K572" s="80" t="s">
        <v>281</v>
      </c>
      <c r="L572" s="74">
        <f t="shared" si="129"/>
        <v>1.7500000000000002E-2</v>
      </c>
      <c r="M572" s="74" t="e">
        <f t="shared" ca="1" si="130"/>
        <v>#N/A</v>
      </c>
      <c r="N572" s="74" t="e">
        <f ca="1">VLOOKUP(B572,$C$7:$T570,13,FALSE)</f>
        <v>#N/A</v>
      </c>
      <c r="O572" s="74" t="e">
        <f t="shared" ca="1" si="131"/>
        <v>#N/A</v>
      </c>
      <c r="P572" s="74" t="e">
        <f t="shared" ca="1" si="132"/>
        <v>#N/A</v>
      </c>
      <c r="Q572" s="74" t="e">
        <f t="shared" ca="1" si="133"/>
        <v>#N/A</v>
      </c>
      <c r="R572" s="74">
        <f t="shared" si="134"/>
        <v>6000</v>
      </c>
      <c r="S572" s="74" t="e">
        <f t="shared" ca="1" si="135"/>
        <v>#N/A</v>
      </c>
      <c r="T572" s="74" t="e">
        <f t="shared" si="136"/>
        <v>#N/A</v>
      </c>
    </row>
    <row r="573" spans="2:20" x14ac:dyDescent="0.25">
      <c r="B573" s="74" t="e">
        <f t="shared" ca="1" si="126"/>
        <v>#N/A</v>
      </c>
      <c r="C573" s="78" t="e">
        <f>Кабельный_журнал!P539</f>
        <v>#N/A</v>
      </c>
      <c r="D573" s="74" t="e">
        <f t="shared" ca="1" si="127"/>
        <v>#N/A</v>
      </c>
      <c r="E573" s="80" t="s">
        <v>280</v>
      </c>
      <c r="F573" s="74" t="e">
        <f t="shared" ca="1" si="123"/>
        <v>#N/A</v>
      </c>
      <c r="G573" s="74" t="e">
        <f t="shared" si="124"/>
        <v>#N/A</v>
      </c>
      <c r="H573" s="80" t="s">
        <v>273</v>
      </c>
      <c r="I573" s="74" t="e">
        <f t="shared" si="125"/>
        <v>#N/A</v>
      </c>
      <c r="J573" s="74" t="e">
        <f t="shared" si="128"/>
        <v>#N/A</v>
      </c>
      <c r="K573" s="80" t="s">
        <v>281</v>
      </c>
      <c r="L573" s="74">
        <f t="shared" si="129"/>
        <v>1.7500000000000002E-2</v>
      </c>
      <c r="M573" s="74" t="e">
        <f t="shared" ca="1" si="130"/>
        <v>#N/A</v>
      </c>
      <c r="N573" s="74" t="e">
        <f ca="1">VLOOKUP(B573,$C$7:$T571,13,FALSE)</f>
        <v>#N/A</v>
      </c>
      <c r="O573" s="74" t="e">
        <f t="shared" ca="1" si="131"/>
        <v>#N/A</v>
      </c>
      <c r="P573" s="74" t="e">
        <f t="shared" ca="1" si="132"/>
        <v>#N/A</v>
      </c>
      <c r="Q573" s="74" t="e">
        <f t="shared" ca="1" si="133"/>
        <v>#N/A</v>
      </c>
      <c r="R573" s="74">
        <f t="shared" si="134"/>
        <v>6000</v>
      </c>
      <c r="S573" s="74" t="e">
        <f t="shared" ca="1" si="135"/>
        <v>#N/A</v>
      </c>
      <c r="T573" s="74" t="e">
        <f t="shared" si="136"/>
        <v>#N/A</v>
      </c>
    </row>
    <row r="574" spans="2:20" x14ac:dyDescent="0.25">
      <c r="B574" s="74" t="e">
        <f t="shared" ca="1" si="126"/>
        <v>#N/A</v>
      </c>
      <c r="C574" s="78" t="e">
        <f>Кабельный_журнал!P540</f>
        <v>#N/A</v>
      </c>
      <c r="D574" s="74" t="e">
        <f t="shared" ca="1" si="127"/>
        <v>#N/A</v>
      </c>
      <c r="E574" s="80" t="s">
        <v>280</v>
      </c>
      <c r="F574" s="74" t="e">
        <f t="shared" ca="1" si="123"/>
        <v>#N/A</v>
      </c>
      <c r="G574" s="74" t="e">
        <f t="shared" si="124"/>
        <v>#N/A</v>
      </c>
      <c r="H574" s="80" t="s">
        <v>273</v>
      </c>
      <c r="I574" s="74" t="e">
        <f t="shared" si="125"/>
        <v>#N/A</v>
      </c>
      <c r="J574" s="74" t="e">
        <f t="shared" si="128"/>
        <v>#N/A</v>
      </c>
      <c r="K574" s="80" t="s">
        <v>281</v>
      </c>
      <c r="L574" s="74">
        <f t="shared" si="129"/>
        <v>1.7500000000000002E-2</v>
      </c>
      <c r="M574" s="74" t="e">
        <f t="shared" ca="1" si="130"/>
        <v>#N/A</v>
      </c>
      <c r="N574" s="74" t="e">
        <f ca="1">VLOOKUP(B574,$C$7:$T572,13,FALSE)</f>
        <v>#N/A</v>
      </c>
      <c r="O574" s="74" t="e">
        <f t="shared" ca="1" si="131"/>
        <v>#N/A</v>
      </c>
      <c r="P574" s="74" t="e">
        <f t="shared" ca="1" si="132"/>
        <v>#N/A</v>
      </c>
      <c r="Q574" s="74" t="e">
        <f t="shared" ca="1" si="133"/>
        <v>#N/A</v>
      </c>
      <c r="R574" s="74">
        <f t="shared" si="134"/>
        <v>6000</v>
      </c>
      <c r="S574" s="74" t="e">
        <f t="shared" ca="1" si="135"/>
        <v>#N/A</v>
      </c>
      <c r="T574" s="74" t="e">
        <f t="shared" si="136"/>
        <v>#N/A</v>
      </c>
    </row>
    <row r="575" spans="2:20" x14ac:dyDescent="0.25">
      <c r="B575" s="74" t="e">
        <f t="shared" ca="1" si="126"/>
        <v>#N/A</v>
      </c>
      <c r="C575" s="78" t="e">
        <f>Кабельный_журнал!P541</f>
        <v>#N/A</v>
      </c>
      <c r="D575" s="74" t="e">
        <f t="shared" ca="1" si="127"/>
        <v>#N/A</v>
      </c>
      <c r="E575" s="80" t="s">
        <v>280</v>
      </c>
      <c r="F575" s="74" t="e">
        <f t="shared" ca="1" si="123"/>
        <v>#N/A</v>
      </c>
      <c r="G575" s="74" t="e">
        <f t="shared" si="124"/>
        <v>#N/A</v>
      </c>
      <c r="H575" s="80" t="s">
        <v>273</v>
      </c>
      <c r="I575" s="74" t="e">
        <f t="shared" si="125"/>
        <v>#N/A</v>
      </c>
      <c r="J575" s="74" t="e">
        <f t="shared" si="128"/>
        <v>#N/A</v>
      </c>
      <c r="K575" s="80" t="s">
        <v>281</v>
      </c>
      <c r="L575" s="74">
        <f t="shared" si="129"/>
        <v>1.7500000000000002E-2</v>
      </c>
      <c r="M575" s="74" t="e">
        <f t="shared" ca="1" si="130"/>
        <v>#N/A</v>
      </c>
      <c r="N575" s="74" t="e">
        <f ca="1">VLOOKUP(B575,$C$7:$T573,13,FALSE)</f>
        <v>#N/A</v>
      </c>
      <c r="O575" s="74" t="e">
        <f t="shared" ca="1" si="131"/>
        <v>#N/A</v>
      </c>
      <c r="P575" s="74" t="e">
        <f t="shared" ca="1" si="132"/>
        <v>#N/A</v>
      </c>
      <c r="Q575" s="74" t="e">
        <f t="shared" ca="1" si="133"/>
        <v>#N/A</v>
      </c>
      <c r="R575" s="74">
        <f t="shared" si="134"/>
        <v>6000</v>
      </c>
      <c r="S575" s="74" t="e">
        <f t="shared" ca="1" si="135"/>
        <v>#N/A</v>
      </c>
      <c r="T575" s="74" t="e">
        <f t="shared" si="136"/>
        <v>#N/A</v>
      </c>
    </row>
    <row r="576" spans="2:20" x14ac:dyDescent="0.25">
      <c r="B576" s="74" t="e">
        <f t="shared" ca="1" si="126"/>
        <v>#N/A</v>
      </c>
      <c r="C576" s="78" t="e">
        <f>Кабельный_журнал!P542</f>
        <v>#N/A</v>
      </c>
      <c r="D576" s="74" t="e">
        <f t="shared" ca="1" si="127"/>
        <v>#N/A</v>
      </c>
      <c r="E576" s="80" t="s">
        <v>280</v>
      </c>
      <c r="F576" s="74" t="e">
        <f t="shared" ca="1" si="123"/>
        <v>#N/A</v>
      </c>
      <c r="G576" s="74" t="e">
        <f t="shared" si="124"/>
        <v>#N/A</v>
      </c>
      <c r="H576" s="80" t="s">
        <v>273</v>
      </c>
      <c r="I576" s="74" t="e">
        <f t="shared" si="125"/>
        <v>#N/A</v>
      </c>
      <c r="J576" s="74" t="e">
        <f t="shared" si="128"/>
        <v>#N/A</v>
      </c>
      <c r="K576" s="80" t="s">
        <v>281</v>
      </c>
      <c r="L576" s="74">
        <f t="shared" si="129"/>
        <v>1.7500000000000002E-2</v>
      </c>
      <c r="M576" s="74" t="e">
        <f t="shared" ca="1" si="130"/>
        <v>#N/A</v>
      </c>
      <c r="N576" s="74" t="e">
        <f ca="1">VLOOKUP(B576,$C$7:$T574,13,FALSE)</f>
        <v>#N/A</v>
      </c>
      <c r="O576" s="74" t="e">
        <f t="shared" ca="1" si="131"/>
        <v>#N/A</v>
      </c>
      <c r="P576" s="74" t="e">
        <f t="shared" ca="1" si="132"/>
        <v>#N/A</v>
      </c>
      <c r="Q576" s="74" t="e">
        <f t="shared" ca="1" si="133"/>
        <v>#N/A</v>
      </c>
      <c r="R576" s="74">
        <f t="shared" si="134"/>
        <v>6000</v>
      </c>
      <c r="S576" s="74" t="e">
        <f t="shared" ca="1" si="135"/>
        <v>#N/A</v>
      </c>
      <c r="T576" s="74" t="e">
        <f t="shared" si="136"/>
        <v>#N/A</v>
      </c>
    </row>
    <row r="577" spans="2:20" x14ac:dyDescent="0.25">
      <c r="B577" s="74" t="e">
        <f t="shared" ca="1" si="126"/>
        <v>#N/A</v>
      </c>
      <c r="C577" s="78" t="e">
        <f>Кабельный_журнал!P543</f>
        <v>#N/A</v>
      </c>
      <c r="D577" s="74" t="e">
        <f t="shared" ca="1" si="127"/>
        <v>#N/A</v>
      </c>
      <c r="E577" s="80" t="s">
        <v>280</v>
      </c>
      <c r="F577" s="74" t="e">
        <f t="shared" ca="1" si="123"/>
        <v>#N/A</v>
      </c>
      <c r="G577" s="74" t="e">
        <f t="shared" si="124"/>
        <v>#N/A</v>
      </c>
      <c r="H577" s="80" t="s">
        <v>273</v>
      </c>
      <c r="I577" s="74" t="e">
        <f t="shared" si="125"/>
        <v>#N/A</v>
      </c>
      <c r="J577" s="74" t="e">
        <f t="shared" si="128"/>
        <v>#N/A</v>
      </c>
      <c r="K577" s="80" t="s">
        <v>281</v>
      </c>
      <c r="L577" s="74">
        <f t="shared" si="129"/>
        <v>1.7500000000000002E-2</v>
      </c>
      <c r="M577" s="74" t="e">
        <f t="shared" ca="1" si="130"/>
        <v>#N/A</v>
      </c>
      <c r="N577" s="74" t="e">
        <f ca="1">VLOOKUP(B577,$C$7:$T575,13,FALSE)</f>
        <v>#N/A</v>
      </c>
      <c r="O577" s="74" t="e">
        <f t="shared" ca="1" si="131"/>
        <v>#N/A</v>
      </c>
      <c r="P577" s="74" t="e">
        <f t="shared" ca="1" si="132"/>
        <v>#N/A</v>
      </c>
      <c r="Q577" s="74" t="e">
        <f t="shared" ca="1" si="133"/>
        <v>#N/A</v>
      </c>
      <c r="R577" s="74">
        <f t="shared" si="134"/>
        <v>6000</v>
      </c>
      <c r="S577" s="74" t="e">
        <f t="shared" ca="1" si="135"/>
        <v>#N/A</v>
      </c>
      <c r="T577" s="74" t="e">
        <f t="shared" si="136"/>
        <v>#N/A</v>
      </c>
    </row>
    <row r="578" spans="2:20" x14ac:dyDescent="0.25">
      <c r="B578" s="74" t="e">
        <f t="shared" ca="1" si="126"/>
        <v>#N/A</v>
      </c>
      <c r="C578" s="78" t="e">
        <f>Кабельный_журнал!P544</f>
        <v>#N/A</v>
      </c>
      <c r="D578" s="74" t="e">
        <f t="shared" ca="1" si="127"/>
        <v>#N/A</v>
      </c>
      <c r="E578" s="80" t="s">
        <v>280</v>
      </c>
      <c r="F578" s="74" t="e">
        <f t="shared" ca="1" si="123"/>
        <v>#N/A</v>
      </c>
      <c r="G578" s="74" t="e">
        <f t="shared" si="124"/>
        <v>#N/A</v>
      </c>
      <c r="H578" s="80" t="s">
        <v>273</v>
      </c>
      <c r="I578" s="74" t="e">
        <f t="shared" si="125"/>
        <v>#N/A</v>
      </c>
      <c r="J578" s="74" t="e">
        <f t="shared" si="128"/>
        <v>#N/A</v>
      </c>
      <c r="K578" s="80" t="s">
        <v>281</v>
      </c>
      <c r="L578" s="74">
        <f t="shared" si="129"/>
        <v>1.7500000000000002E-2</v>
      </c>
      <c r="M578" s="74" t="e">
        <f t="shared" ca="1" si="130"/>
        <v>#N/A</v>
      </c>
      <c r="N578" s="74" t="e">
        <f ca="1">VLOOKUP(B578,$C$7:$T576,13,FALSE)</f>
        <v>#N/A</v>
      </c>
      <c r="O578" s="74" t="e">
        <f t="shared" ca="1" si="131"/>
        <v>#N/A</v>
      </c>
      <c r="P578" s="74" t="e">
        <f t="shared" ca="1" si="132"/>
        <v>#N/A</v>
      </c>
      <c r="Q578" s="74" t="e">
        <f t="shared" ca="1" si="133"/>
        <v>#N/A</v>
      </c>
      <c r="R578" s="74">
        <f t="shared" si="134"/>
        <v>6000</v>
      </c>
      <c r="S578" s="74" t="e">
        <f t="shared" ca="1" si="135"/>
        <v>#N/A</v>
      </c>
      <c r="T578" s="74" t="e">
        <f t="shared" si="136"/>
        <v>#N/A</v>
      </c>
    </row>
    <row r="579" spans="2:20" x14ac:dyDescent="0.25">
      <c r="B579" s="74" t="e">
        <f t="shared" ca="1" si="126"/>
        <v>#N/A</v>
      </c>
      <c r="C579" s="78" t="e">
        <f>Кабельный_журнал!P545</f>
        <v>#N/A</v>
      </c>
      <c r="D579" s="74" t="e">
        <f t="shared" ca="1" si="127"/>
        <v>#N/A</v>
      </c>
      <c r="E579" s="80" t="s">
        <v>280</v>
      </c>
      <c r="F579" s="74" t="e">
        <f t="shared" ca="1" si="123"/>
        <v>#N/A</v>
      </c>
      <c r="G579" s="74" t="e">
        <f t="shared" si="124"/>
        <v>#N/A</v>
      </c>
      <c r="H579" s="80" t="s">
        <v>273</v>
      </c>
      <c r="I579" s="74" t="e">
        <f t="shared" si="125"/>
        <v>#N/A</v>
      </c>
      <c r="J579" s="74" t="e">
        <f t="shared" si="128"/>
        <v>#N/A</v>
      </c>
      <c r="K579" s="80" t="s">
        <v>281</v>
      </c>
      <c r="L579" s="74">
        <f t="shared" si="129"/>
        <v>1.7500000000000002E-2</v>
      </c>
      <c r="M579" s="74" t="e">
        <f t="shared" ca="1" si="130"/>
        <v>#N/A</v>
      </c>
      <c r="N579" s="74" t="e">
        <f ca="1">VLOOKUP(B579,$C$7:$T577,13,FALSE)</f>
        <v>#N/A</v>
      </c>
      <c r="O579" s="74" t="e">
        <f t="shared" ca="1" si="131"/>
        <v>#N/A</v>
      </c>
      <c r="P579" s="74" t="e">
        <f t="shared" ca="1" si="132"/>
        <v>#N/A</v>
      </c>
      <c r="Q579" s="74" t="e">
        <f t="shared" ca="1" si="133"/>
        <v>#N/A</v>
      </c>
      <c r="R579" s="74">
        <f t="shared" si="134"/>
        <v>6000</v>
      </c>
      <c r="S579" s="74" t="e">
        <f t="shared" ca="1" si="135"/>
        <v>#N/A</v>
      </c>
      <c r="T579" s="74" t="e">
        <f t="shared" si="136"/>
        <v>#N/A</v>
      </c>
    </row>
    <row r="580" spans="2:20" x14ac:dyDescent="0.25">
      <c r="B580" s="74" t="e">
        <f t="shared" ca="1" si="126"/>
        <v>#N/A</v>
      </c>
      <c r="C580" s="78" t="e">
        <f>Кабельный_журнал!P546</f>
        <v>#N/A</v>
      </c>
      <c r="D580" s="74" t="e">
        <f t="shared" ca="1" si="127"/>
        <v>#N/A</v>
      </c>
      <c r="E580" s="80" t="s">
        <v>280</v>
      </c>
      <c r="F580" s="74" t="e">
        <f t="shared" ca="1" si="123"/>
        <v>#N/A</v>
      </c>
      <c r="G580" s="74" t="e">
        <f t="shared" si="124"/>
        <v>#N/A</v>
      </c>
      <c r="H580" s="80" t="s">
        <v>273</v>
      </c>
      <c r="I580" s="74" t="e">
        <f t="shared" si="125"/>
        <v>#N/A</v>
      </c>
      <c r="J580" s="74" t="e">
        <f t="shared" si="128"/>
        <v>#N/A</v>
      </c>
      <c r="K580" s="80" t="s">
        <v>281</v>
      </c>
      <c r="L580" s="74">
        <f t="shared" si="129"/>
        <v>1.7500000000000002E-2</v>
      </c>
      <c r="M580" s="74" t="e">
        <f t="shared" ca="1" si="130"/>
        <v>#N/A</v>
      </c>
      <c r="N580" s="74" t="e">
        <f ca="1">VLOOKUP(B580,$C$7:$T578,13,FALSE)</f>
        <v>#N/A</v>
      </c>
      <c r="O580" s="74" t="e">
        <f t="shared" ca="1" si="131"/>
        <v>#N/A</v>
      </c>
      <c r="P580" s="74" t="e">
        <f t="shared" ca="1" si="132"/>
        <v>#N/A</v>
      </c>
      <c r="Q580" s="74" t="e">
        <f t="shared" ca="1" si="133"/>
        <v>#N/A</v>
      </c>
      <c r="R580" s="74">
        <f t="shared" si="134"/>
        <v>6000</v>
      </c>
      <c r="S580" s="74" t="e">
        <f t="shared" ca="1" si="135"/>
        <v>#N/A</v>
      </c>
      <c r="T580" s="74" t="e">
        <f t="shared" si="136"/>
        <v>#N/A</v>
      </c>
    </row>
    <row r="581" spans="2:20" x14ac:dyDescent="0.25">
      <c r="B581" s="74" t="e">
        <f t="shared" ca="1" si="126"/>
        <v>#N/A</v>
      </c>
      <c r="C581" s="78" t="e">
        <f>Кабельный_журнал!P547</f>
        <v>#N/A</v>
      </c>
      <c r="D581" s="74" t="e">
        <f t="shared" ca="1" si="127"/>
        <v>#N/A</v>
      </c>
      <c r="E581" s="80" t="s">
        <v>280</v>
      </c>
      <c r="F581" s="74" t="e">
        <f t="shared" ca="1" si="123"/>
        <v>#N/A</v>
      </c>
      <c r="G581" s="74" t="e">
        <f t="shared" si="124"/>
        <v>#N/A</v>
      </c>
      <c r="H581" s="80" t="s">
        <v>273</v>
      </c>
      <c r="I581" s="74" t="e">
        <f t="shared" si="125"/>
        <v>#N/A</v>
      </c>
      <c r="J581" s="74" t="e">
        <f t="shared" si="128"/>
        <v>#N/A</v>
      </c>
      <c r="K581" s="80" t="s">
        <v>281</v>
      </c>
      <c r="L581" s="74">
        <f t="shared" si="129"/>
        <v>1.7500000000000002E-2</v>
      </c>
      <c r="M581" s="74" t="e">
        <f t="shared" ca="1" si="130"/>
        <v>#N/A</v>
      </c>
      <c r="N581" s="74" t="e">
        <f ca="1">VLOOKUP(B581,$C$7:$T579,13,FALSE)</f>
        <v>#N/A</v>
      </c>
      <c r="O581" s="74" t="e">
        <f t="shared" ca="1" si="131"/>
        <v>#N/A</v>
      </c>
      <c r="P581" s="74" t="e">
        <f t="shared" ca="1" si="132"/>
        <v>#N/A</v>
      </c>
      <c r="Q581" s="74" t="e">
        <f t="shared" ca="1" si="133"/>
        <v>#N/A</v>
      </c>
      <c r="R581" s="74">
        <f t="shared" si="134"/>
        <v>6000</v>
      </c>
      <c r="S581" s="74" t="e">
        <f t="shared" ca="1" si="135"/>
        <v>#N/A</v>
      </c>
      <c r="T581" s="74" t="e">
        <f t="shared" si="136"/>
        <v>#N/A</v>
      </c>
    </row>
    <row r="582" spans="2:20" x14ac:dyDescent="0.25">
      <c r="B582" s="74" t="e">
        <f t="shared" ca="1" si="126"/>
        <v>#N/A</v>
      </c>
      <c r="C582" s="78" t="e">
        <f>Кабельный_журнал!P548</f>
        <v>#N/A</v>
      </c>
      <c r="D582" s="74" t="e">
        <f t="shared" ca="1" si="127"/>
        <v>#N/A</v>
      </c>
      <c r="E582" s="80" t="s">
        <v>280</v>
      </c>
      <c r="F582" s="74" t="e">
        <f t="shared" ca="1" si="123"/>
        <v>#N/A</v>
      </c>
      <c r="G582" s="74" t="e">
        <f t="shared" si="124"/>
        <v>#N/A</v>
      </c>
      <c r="H582" s="80" t="s">
        <v>273</v>
      </c>
      <c r="I582" s="74" t="e">
        <f t="shared" si="125"/>
        <v>#N/A</v>
      </c>
      <c r="J582" s="74" t="e">
        <f t="shared" si="128"/>
        <v>#N/A</v>
      </c>
      <c r="K582" s="80" t="s">
        <v>281</v>
      </c>
      <c r="L582" s="74">
        <f t="shared" si="129"/>
        <v>1.7500000000000002E-2</v>
      </c>
      <c r="M582" s="74" t="e">
        <f t="shared" ca="1" si="130"/>
        <v>#N/A</v>
      </c>
      <c r="N582" s="74" t="e">
        <f ca="1">VLOOKUP(B582,$C$7:$T580,13,FALSE)</f>
        <v>#N/A</v>
      </c>
      <c r="O582" s="74" t="e">
        <f t="shared" ca="1" si="131"/>
        <v>#N/A</v>
      </c>
      <c r="P582" s="74" t="e">
        <f t="shared" ca="1" si="132"/>
        <v>#N/A</v>
      </c>
      <c r="Q582" s="74" t="e">
        <f t="shared" ca="1" si="133"/>
        <v>#N/A</v>
      </c>
      <c r="R582" s="74">
        <f t="shared" si="134"/>
        <v>6000</v>
      </c>
      <c r="S582" s="74" t="e">
        <f t="shared" ca="1" si="135"/>
        <v>#N/A</v>
      </c>
      <c r="T582" s="74" t="e">
        <f t="shared" si="136"/>
        <v>#N/A</v>
      </c>
    </row>
    <row r="583" spans="2:20" x14ac:dyDescent="0.25">
      <c r="B583" s="74" t="e">
        <f t="shared" ca="1" si="126"/>
        <v>#N/A</v>
      </c>
      <c r="C583" s="78" t="e">
        <f>Кабельный_журнал!P549</f>
        <v>#N/A</v>
      </c>
      <c r="D583" s="74" t="e">
        <f t="shared" ca="1" si="127"/>
        <v>#N/A</v>
      </c>
      <c r="E583" s="80" t="s">
        <v>280</v>
      </c>
      <c r="F583" s="74" t="e">
        <f t="shared" ca="1" si="123"/>
        <v>#N/A</v>
      </c>
      <c r="G583" s="74" t="e">
        <f t="shared" si="124"/>
        <v>#N/A</v>
      </c>
      <c r="H583" s="80" t="s">
        <v>273</v>
      </c>
      <c r="I583" s="74" t="e">
        <f t="shared" si="125"/>
        <v>#N/A</v>
      </c>
      <c r="J583" s="74" t="e">
        <f t="shared" si="128"/>
        <v>#N/A</v>
      </c>
      <c r="K583" s="80" t="s">
        <v>281</v>
      </c>
      <c r="L583" s="74">
        <f t="shared" si="129"/>
        <v>1.7500000000000002E-2</v>
      </c>
      <c r="M583" s="74" t="e">
        <f t="shared" ca="1" si="130"/>
        <v>#N/A</v>
      </c>
      <c r="N583" s="74" t="e">
        <f ca="1">VLOOKUP(B583,$C$7:$T581,13,FALSE)</f>
        <v>#N/A</v>
      </c>
      <c r="O583" s="74" t="e">
        <f t="shared" ca="1" si="131"/>
        <v>#N/A</v>
      </c>
      <c r="P583" s="74" t="e">
        <f t="shared" ca="1" si="132"/>
        <v>#N/A</v>
      </c>
      <c r="Q583" s="74" t="e">
        <f t="shared" ca="1" si="133"/>
        <v>#N/A</v>
      </c>
      <c r="R583" s="74">
        <f t="shared" si="134"/>
        <v>6000</v>
      </c>
      <c r="S583" s="74" t="e">
        <f t="shared" ca="1" si="135"/>
        <v>#N/A</v>
      </c>
      <c r="T583" s="74" t="e">
        <f t="shared" si="136"/>
        <v>#N/A</v>
      </c>
    </row>
    <row r="584" spans="2:20" x14ac:dyDescent="0.25">
      <c r="B584" s="74" t="e">
        <f t="shared" ca="1" si="126"/>
        <v>#N/A</v>
      </c>
      <c r="C584" s="78" t="e">
        <f>Кабельный_журнал!P550</f>
        <v>#N/A</v>
      </c>
      <c r="D584" s="74" t="e">
        <f t="shared" ca="1" si="127"/>
        <v>#N/A</v>
      </c>
      <c r="E584" s="80" t="s">
        <v>280</v>
      </c>
      <c r="F584" s="74" t="e">
        <f t="shared" ca="1" si="123"/>
        <v>#N/A</v>
      </c>
      <c r="G584" s="74" t="e">
        <f t="shared" si="124"/>
        <v>#N/A</v>
      </c>
      <c r="H584" s="80" t="s">
        <v>273</v>
      </c>
      <c r="I584" s="74" t="e">
        <f t="shared" si="125"/>
        <v>#N/A</v>
      </c>
      <c r="J584" s="74" t="e">
        <f t="shared" si="128"/>
        <v>#N/A</v>
      </c>
      <c r="K584" s="80" t="s">
        <v>281</v>
      </c>
      <c r="L584" s="74">
        <f t="shared" si="129"/>
        <v>1.7500000000000002E-2</v>
      </c>
      <c r="M584" s="74" t="e">
        <f t="shared" ca="1" si="130"/>
        <v>#N/A</v>
      </c>
      <c r="N584" s="74" t="e">
        <f ca="1">VLOOKUP(B584,$C$7:$T582,13,FALSE)</f>
        <v>#N/A</v>
      </c>
      <c r="O584" s="74" t="e">
        <f t="shared" ca="1" si="131"/>
        <v>#N/A</v>
      </c>
      <c r="P584" s="74" t="e">
        <f t="shared" ca="1" si="132"/>
        <v>#N/A</v>
      </c>
      <c r="Q584" s="74" t="e">
        <f t="shared" ca="1" si="133"/>
        <v>#N/A</v>
      </c>
      <c r="R584" s="74">
        <f t="shared" si="134"/>
        <v>6000</v>
      </c>
      <c r="S584" s="74" t="e">
        <f t="shared" ca="1" si="135"/>
        <v>#N/A</v>
      </c>
      <c r="T584" s="74" t="e">
        <f t="shared" si="136"/>
        <v>#N/A</v>
      </c>
    </row>
    <row r="585" spans="2:20" x14ac:dyDescent="0.25">
      <c r="B585" s="74" t="e">
        <f t="shared" ca="1" si="126"/>
        <v>#N/A</v>
      </c>
      <c r="C585" s="78" t="e">
        <f>Кабельный_журнал!P551</f>
        <v>#N/A</v>
      </c>
      <c r="D585" s="74" t="e">
        <f t="shared" ca="1" si="127"/>
        <v>#N/A</v>
      </c>
      <c r="E585" s="80" t="s">
        <v>280</v>
      </c>
      <c r="F585" s="74" t="e">
        <f t="shared" ca="1" si="123"/>
        <v>#N/A</v>
      </c>
      <c r="G585" s="74" t="e">
        <f t="shared" si="124"/>
        <v>#N/A</v>
      </c>
      <c r="H585" s="80" t="s">
        <v>273</v>
      </c>
      <c r="I585" s="74" t="e">
        <f t="shared" si="125"/>
        <v>#N/A</v>
      </c>
      <c r="J585" s="74" t="e">
        <f t="shared" si="128"/>
        <v>#N/A</v>
      </c>
      <c r="K585" s="80" t="s">
        <v>281</v>
      </c>
      <c r="L585" s="74">
        <f t="shared" si="129"/>
        <v>1.7500000000000002E-2</v>
      </c>
      <c r="M585" s="74" t="e">
        <f t="shared" ca="1" si="130"/>
        <v>#N/A</v>
      </c>
      <c r="N585" s="74" t="e">
        <f ca="1">VLOOKUP(B585,$C$7:$T583,13,FALSE)</f>
        <v>#N/A</v>
      </c>
      <c r="O585" s="74" t="e">
        <f t="shared" ca="1" si="131"/>
        <v>#N/A</v>
      </c>
      <c r="P585" s="74" t="e">
        <f t="shared" ca="1" si="132"/>
        <v>#N/A</v>
      </c>
      <c r="Q585" s="74" t="e">
        <f t="shared" ca="1" si="133"/>
        <v>#N/A</v>
      </c>
      <c r="R585" s="74">
        <f t="shared" si="134"/>
        <v>6000</v>
      </c>
      <c r="S585" s="74" t="e">
        <f t="shared" ca="1" si="135"/>
        <v>#N/A</v>
      </c>
      <c r="T585" s="74" t="e">
        <f t="shared" si="136"/>
        <v>#N/A</v>
      </c>
    </row>
    <row r="586" spans="2:20" x14ac:dyDescent="0.25">
      <c r="B586" s="74" t="e">
        <f t="shared" ca="1" si="126"/>
        <v>#N/A</v>
      </c>
      <c r="C586" s="78" t="e">
        <f>Кабельный_журнал!P552</f>
        <v>#N/A</v>
      </c>
      <c r="D586" s="74" t="e">
        <f t="shared" ca="1" si="127"/>
        <v>#N/A</v>
      </c>
      <c r="E586" s="80" t="s">
        <v>280</v>
      </c>
      <c r="F586" s="74" t="e">
        <f t="shared" ca="1" si="123"/>
        <v>#N/A</v>
      </c>
      <c r="G586" s="74" t="e">
        <f t="shared" si="124"/>
        <v>#N/A</v>
      </c>
      <c r="H586" s="80" t="s">
        <v>273</v>
      </c>
      <c r="I586" s="74" t="e">
        <f t="shared" si="125"/>
        <v>#N/A</v>
      </c>
      <c r="J586" s="74" t="e">
        <f t="shared" si="128"/>
        <v>#N/A</v>
      </c>
      <c r="K586" s="80" t="s">
        <v>281</v>
      </c>
      <c r="L586" s="74">
        <f t="shared" si="129"/>
        <v>1.7500000000000002E-2</v>
      </c>
      <c r="M586" s="74" t="e">
        <f t="shared" ca="1" si="130"/>
        <v>#N/A</v>
      </c>
      <c r="N586" s="74" t="e">
        <f ca="1">VLOOKUP(B586,$C$7:$T584,13,FALSE)</f>
        <v>#N/A</v>
      </c>
      <c r="O586" s="74" t="e">
        <f t="shared" ca="1" si="131"/>
        <v>#N/A</v>
      </c>
      <c r="P586" s="74" t="e">
        <f t="shared" ca="1" si="132"/>
        <v>#N/A</v>
      </c>
      <c r="Q586" s="74" t="e">
        <f t="shared" ca="1" si="133"/>
        <v>#N/A</v>
      </c>
      <c r="R586" s="74">
        <f t="shared" si="134"/>
        <v>6000</v>
      </c>
      <c r="S586" s="74" t="e">
        <f t="shared" ca="1" si="135"/>
        <v>#N/A</v>
      </c>
      <c r="T586" s="74" t="e">
        <f t="shared" si="136"/>
        <v>#N/A</v>
      </c>
    </row>
    <row r="587" spans="2:20" x14ac:dyDescent="0.25">
      <c r="B587" s="74" t="e">
        <f t="shared" ca="1" si="126"/>
        <v>#N/A</v>
      </c>
      <c r="C587" s="78" t="e">
        <f>Кабельный_журнал!P553</f>
        <v>#N/A</v>
      </c>
      <c r="D587" s="74" t="e">
        <f t="shared" ca="1" si="127"/>
        <v>#N/A</v>
      </c>
      <c r="E587" s="80" t="s">
        <v>280</v>
      </c>
      <c r="F587" s="74" t="e">
        <f t="shared" ca="1" si="123"/>
        <v>#N/A</v>
      </c>
      <c r="G587" s="74" t="e">
        <f t="shared" si="124"/>
        <v>#N/A</v>
      </c>
      <c r="H587" s="80" t="s">
        <v>273</v>
      </c>
      <c r="I587" s="74" t="e">
        <f t="shared" si="125"/>
        <v>#N/A</v>
      </c>
      <c r="J587" s="74" t="e">
        <f t="shared" si="128"/>
        <v>#N/A</v>
      </c>
      <c r="K587" s="80" t="s">
        <v>281</v>
      </c>
      <c r="L587" s="74">
        <f t="shared" si="129"/>
        <v>1.7500000000000002E-2</v>
      </c>
      <c r="M587" s="74" t="e">
        <f t="shared" ca="1" si="130"/>
        <v>#N/A</v>
      </c>
      <c r="N587" s="74" t="e">
        <f ca="1">VLOOKUP(B587,$C$7:$T585,13,FALSE)</f>
        <v>#N/A</v>
      </c>
      <c r="O587" s="74" t="e">
        <f t="shared" ca="1" si="131"/>
        <v>#N/A</v>
      </c>
      <c r="P587" s="74" t="e">
        <f t="shared" ca="1" si="132"/>
        <v>#N/A</v>
      </c>
      <c r="Q587" s="74" t="e">
        <f t="shared" ca="1" si="133"/>
        <v>#N/A</v>
      </c>
      <c r="R587" s="74">
        <f t="shared" si="134"/>
        <v>6000</v>
      </c>
      <c r="S587" s="74" t="e">
        <f t="shared" ca="1" si="135"/>
        <v>#N/A</v>
      </c>
      <c r="T587" s="74" t="e">
        <f t="shared" si="136"/>
        <v>#N/A</v>
      </c>
    </row>
    <row r="588" spans="2:20" x14ac:dyDescent="0.25">
      <c r="B588" s="74" t="e">
        <f t="shared" ca="1" si="126"/>
        <v>#N/A</v>
      </c>
      <c r="C588" s="78" t="e">
        <f>Кабельный_журнал!P554</f>
        <v>#N/A</v>
      </c>
      <c r="D588" s="74" t="e">
        <f t="shared" ca="1" si="127"/>
        <v>#N/A</v>
      </c>
      <c r="E588" s="80" t="s">
        <v>280</v>
      </c>
      <c r="F588" s="74" t="e">
        <f t="shared" ca="1" si="123"/>
        <v>#N/A</v>
      </c>
      <c r="G588" s="74" t="e">
        <f t="shared" si="124"/>
        <v>#N/A</v>
      </c>
      <c r="H588" s="80" t="s">
        <v>273</v>
      </c>
      <c r="I588" s="74" t="e">
        <f t="shared" si="125"/>
        <v>#N/A</v>
      </c>
      <c r="J588" s="74" t="e">
        <f t="shared" si="128"/>
        <v>#N/A</v>
      </c>
      <c r="K588" s="80" t="s">
        <v>281</v>
      </c>
      <c r="L588" s="74">
        <f t="shared" si="129"/>
        <v>1.7500000000000002E-2</v>
      </c>
      <c r="M588" s="74" t="e">
        <f t="shared" ca="1" si="130"/>
        <v>#N/A</v>
      </c>
      <c r="N588" s="74" t="e">
        <f ca="1">VLOOKUP(B588,$C$7:$T586,13,FALSE)</f>
        <v>#N/A</v>
      </c>
      <c r="O588" s="74" t="e">
        <f t="shared" ca="1" si="131"/>
        <v>#N/A</v>
      </c>
      <c r="P588" s="74" t="e">
        <f t="shared" ca="1" si="132"/>
        <v>#N/A</v>
      </c>
      <c r="Q588" s="74" t="e">
        <f t="shared" ca="1" si="133"/>
        <v>#N/A</v>
      </c>
      <c r="R588" s="74">
        <f t="shared" si="134"/>
        <v>6000</v>
      </c>
      <c r="S588" s="74" t="e">
        <f t="shared" ca="1" si="135"/>
        <v>#N/A</v>
      </c>
      <c r="T588" s="74" t="e">
        <f t="shared" si="136"/>
        <v>#N/A</v>
      </c>
    </row>
    <row r="589" spans="2:20" x14ac:dyDescent="0.25">
      <c r="B589" s="74" t="e">
        <f t="shared" ca="1" si="126"/>
        <v>#N/A</v>
      </c>
      <c r="C589" s="78" t="e">
        <f>Кабельный_журнал!P555</f>
        <v>#N/A</v>
      </c>
      <c r="D589" s="74" t="e">
        <f t="shared" ca="1" si="127"/>
        <v>#N/A</v>
      </c>
      <c r="E589" s="80" t="s">
        <v>280</v>
      </c>
      <c r="F589" s="74" t="e">
        <f t="shared" ca="1" si="123"/>
        <v>#N/A</v>
      </c>
      <c r="G589" s="74" t="e">
        <f t="shared" si="124"/>
        <v>#N/A</v>
      </c>
      <c r="H589" s="80" t="s">
        <v>273</v>
      </c>
      <c r="I589" s="74" t="e">
        <f t="shared" si="125"/>
        <v>#N/A</v>
      </c>
      <c r="J589" s="74" t="e">
        <f t="shared" si="128"/>
        <v>#N/A</v>
      </c>
      <c r="K589" s="80" t="s">
        <v>281</v>
      </c>
      <c r="L589" s="74">
        <f t="shared" si="129"/>
        <v>1.7500000000000002E-2</v>
      </c>
      <c r="M589" s="74" t="e">
        <f t="shared" ca="1" si="130"/>
        <v>#N/A</v>
      </c>
      <c r="N589" s="74" t="e">
        <f ca="1">VLOOKUP(B589,$C$7:$T587,13,FALSE)</f>
        <v>#N/A</v>
      </c>
      <c r="O589" s="74" t="e">
        <f t="shared" ca="1" si="131"/>
        <v>#N/A</v>
      </c>
      <c r="P589" s="74" t="e">
        <f t="shared" ca="1" si="132"/>
        <v>#N/A</v>
      </c>
      <c r="Q589" s="74" t="e">
        <f t="shared" ca="1" si="133"/>
        <v>#N/A</v>
      </c>
      <c r="R589" s="74">
        <f t="shared" si="134"/>
        <v>6000</v>
      </c>
      <c r="S589" s="74" t="e">
        <f t="shared" ca="1" si="135"/>
        <v>#N/A</v>
      </c>
      <c r="T589" s="74" t="e">
        <f t="shared" si="136"/>
        <v>#N/A</v>
      </c>
    </row>
    <row r="590" spans="2:20" x14ac:dyDescent="0.25">
      <c r="B590" s="74" t="e">
        <f t="shared" ca="1" si="126"/>
        <v>#N/A</v>
      </c>
      <c r="C590" s="78" t="e">
        <f>Кабельный_журнал!P556</f>
        <v>#N/A</v>
      </c>
      <c r="D590" s="74" t="e">
        <f t="shared" ca="1" si="127"/>
        <v>#N/A</v>
      </c>
      <c r="E590" s="80" t="s">
        <v>280</v>
      </c>
      <c r="F590" s="74" t="e">
        <f t="shared" ca="1" si="123"/>
        <v>#N/A</v>
      </c>
      <c r="G590" s="74" t="e">
        <f t="shared" si="124"/>
        <v>#N/A</v>
      </c>
      <c r="H590" s="80" t="s">
        <v>273</v>
      </c>
      <c r="I590" s="74" t="e">
        <f t="shared" si="125"/>
        <v>#N/A</v>
      </c>
      <c r="J590" s="74" t="e">
        <f t="shared" si="128"/>
        <v>#N/A</v>
      </c>
      <c r="K590" s="80" t="s">
        <v>281</v>
      </c>
      <c r="L590" s="74">
        <f t="shared" si="129"/>
        <v>1.7500000000000002E-2</v>
      </c>
      <c r="M590" s="74" t="e">
        <f t="shared" ca="1" si="130"/>
        <v>#N/A</v>
      </c>
      <c r="N590" s="74" t="e">
        <f ca="1">VLOOKUP(B590,$C$7:$T588,13,FALSE)</f>
        <v>#N/A</v>
      </c>
      <c r="O590" s="74" t="e">
        <f t="shared" ca="1" si="131"/>
        <v>#N/A</v>
      </c>
      <c r="P590" s="74" t="e">
        <f t="shared" ca="1" si="132"/>
        <v>#N/A</v>
      </c>
      <c r="Q590" s="74" t="e">
        <f t="shared" ca="1" si="133"/>
        <v>#N/A</v>
      </c>
      <c r="R590" s="74">
        <f t="shared" si="134"/>
        <v>6000</v>
      </c>
      <c r="S590" s="74" t="e">
        <f t="shared" ca="1" si="135"/>
        <v>#N/A</v>
      </c>
      <c r="T590" s="74" t="e">
        <f t="shared" si="136"/>
        <v>#N/A</v>
      </c>
    </row>
    <row r="591" spans="2:20" x14ac:dyDescent="0.25">
      <c r="B591" s="74" t="e">
        <f t="shared" ca="1" si="126"/>
        <v>#N/A</v>
      </c>
      <c r="C591" s="78" t="e">
        <f>Кабельный_журнал!P557</f>
        <v>#N/A</v>
      </c>
      <c r="D591" s="74" t="e">
        <f t="shared" ca="1" si="127"/>
        <v>#N/A</v>
      </c>
      <c r="E591" s="80" t="s">
        <v>280</v>
      </c>
      <c r="F591" s="74" t="e">
        <f t="shared" ca="1" si="123"/>
        <v>#N/A</v>
      </c>
      <c r="G591" s="74" t="e">
        <f t="shared" si="124"/>
        <v>#N/A</v>
      </c>
      <c r="H591" s="80" t="s">
        <v>273</v>
      </c>
      <c r="I591" s="74" t="e">
        <f t="shared" si="125"/>
        <v>#N/A</v>
      </c>
      <c r="J591" s="74" t="e">
        <f t="shared" si="128"/>
        <v>#N/A</v>
      </c>
      <c r="K591" s="80" t="s">
        <v>281</v>
      </c>
      <c r="L591" s="74">
        <f t="shared" si="129"/>
        <v>1.7500000000000002E-2</v>
      </c>
      <c r="M591" s="74" t="e">
        <f t="shared" ca="1" si="130"/>
        <v>#N/A</v>
      </c>
      <c r="N591" s="74" t="e">
        <f ca="1">VLOOKUP(B591,$C$7:$T589,13,FALSE)</f>
        <v>#N/A</v>
      </c>
      <c r="O591" s="74" t="e">
        <f t="shared" ca="1" si="131"/>
        <v>#N/A</v>
      </c>
      <c r="P591" s="74" t="e">
        <f t="shared" ca="1" si="132"/>
        <v>#N/A</v>
      </c>
      <c r="Q591" s="74" t="e">
        <f t="shared" ca="1" si="133"/>
        <v>#N/A</v>
      </c>
      <c r="R591" s="74">
        <f t="shared" si="134"/>
        <v>6000</v>
      </c>
      <c r="S591" s="74" t="e">
        <f t="shared" ca="1" si="135"/>
        <v>#N/A</v>
      </c>
      <c r="T591" s="74" t="e">
        <f t="shared" si="136"/>
        <v>#N/A</v>
      </c>
    </row>
    <row r="592" spans="2:20" x14ac:dyDescent="0.25">
      <c r="B592" s="74" t="e">
        <f t="shared" ca="1" si="126"/>
        <v>#N/A</v>
      </c>
      <c r="C592" s="78" t="e">
        <f>Кабельный_журнал!P558</f>
        <v>#N/A</v>
      </c>
      <c r="D592" s="74" t="e">
        <f t="shared" ca="1" si="127"/>
        <v>#N/A</v>
      </c>
      <c r="E592" s="80" t="s">
        <v>280</v>
      </c>
      <c r="F592" s="74" t="e">
        <f t="shared" ca="1" si="123"/>
        <v>#N/A</v>
      </c>
      <c r="G592" s="74" t="e">
        <f t="shared" si="124"/>
        <v>#N/A</v>
      </c>
      <c r="H592" s="80" t="s">
        <v>273</v>
      </c>
      <c r="I592" s="74" t="e">
        <f t="shared" si="125"/>
        <v>#N/A</v>
      </c>
      <c r="J592" s="74" t="e">
        <f t="shared" si="128"/>
        <v>#N/A</v>
      </c>
      <c r="K592" s="80" t="s">
        <v>281</v>
      </c>
      <c r="L592" s="74">
        <f t="shared" si="129"/>
        <v>1.7500000000000002E-2</v>
      </c>
      <c r="M592" s="74" t="e">
        <f t="shared" ca="1" si="130"/>
        <v>#N/A</v>
      </c>
      <c r="N592" s="74" t="e">
        <f ca="1">VLOOKUP(B592,$C$7:$T590,13,FALSE)</f>
        <v>#N/A</v>
      </c>
      <c r="O592" s="74" t="e">
        <f t="shared" ca="1" si="131"/>
        <v>#N/A</v>
      </c>
      <c r="P592" s="74" t="e">
        <f t="shared" ca="1" si="132"/>
        <v>#N/A</v>
      </c>
      <c r="Q592" s="74" t="e">
        <f t="shared" ca="1" si="133"/>
        <v>#N/A</v>
      </c>
      <c r="R592" s="74">
        <f t="shared" si="134"/>
        <v>6000</v>
      </c>
      <c r="S592" s="74" t="e">
        <f t="shared" ca="1" si="135"/>
        <v>#N/A</v>
      </c>
      <c r="T592" s="74" t="e">
        <f t="shared" si="136"/>
        <v>#N/A</v>
      </c>
    </row>
    <row r="593" spans="2:20" x14ac:dyDescent="0.25">
      <c r="B593" s="74" t="e">
        <f t="shared" ca="1" si="126"/>
        <v>#N/A</v>
      </c>
      <c r="C593" s="78" t="e">
        <f>Кабельный_журнал!P559</f>
        <v>#N/A</v>
      </c>
      <c r="D593" s="74" t="e">
        <f t="shared" ca="1" si="127"/>
        <v>#N/A</v>
      </c>
      <c r="E593" s="80" t="s">
        <v>280</v>
      </c>
      <c r="F593" s="74" t="e">
        <f t="shared" ca="1" si="123"/>
        <v>#N/A</v>
      </c>
      <c r="G593" s="74" t="e">
        <f t="shared" si="124"/>
        <v>#N/A</v>
      </c>
      <c r="H593" s="80" t="s">
        <v>273</v>
      </c>
      <c r="I593" s="74" t="e">
        <f t="shared" si="125"/>
        <v>#N/A</v>
      </c>
      <c r="J593" s="74" t="e">
        <f t="shared" si="128"/>
        <v>#N/A</v>
      </c>
      <c r="K593" s="80" t="s">
        <v>281</v>
      </c>
      <c r="L593" s="74">
        <f t="shared" si="129"/>
        <v>1.7500000000000002E-2</v>
      </c>
      <c r="M593" s="74" t="e">
        <f t="shared" ca="1" si="130"/>
        <v>#N/A</v>
      </c>
      <c r="N593" s="74" t="e">
        <f ca="1">VLOOKUP(B593,$C$7:$T591,13,FALSE)</f>
        <v>#N/A</v>
      </c>
      <c r="O593" s="74" t="e">
        <f t="shared" ca="1" si="131"/>
        <v>#N/A</v>
      </c>
      <c r="P593" s="74" t="e">
        <f t="shared" ca="1" si="132"/>
        <v>#N/A</v>
      </c>
      <c r="Q593" s="74" t="e">
        <f t="shared" ca="1" si="133"/>
        <v>#N/A</v>
      </c>
      <c r="R593" s="74">
        <f t="shared" si="134"/>
        <v>6000</v>
      </c>
      <c r="S593" s="74" t="e">
        <f t="shared" ca="1" si="135"/>
        <v>#N/A</v>
      </c>
      <c r="T593" s="74" t="e">
        <f t="shared" si="136"/>
        <v>#N/A</v>
      </c>
    </row>
    <row r="594" spans="2:20" x14ac:dyDescent="0.25">
      <c r="B594" s="74" t="e">
        <f t="shared" ca="1" si="126"/>
        <v>#N/A</v>
      </c>
      <c r="C594" s="78" t="e">
        <f>Кабельный_журнал!P560</f>
        <v>#N/A</v>
      </c>
      <c r="D594" s="74" t="e">
        <f t="shared" ca="1" si="127"/>
        <v>#N/A</v>
      </c>
      <c r="E594" s="80" t="s">
        <v>280</v>
      </c>
      <c r="F594" s="74" t="e">
        <f t="shared" ca="1" si="123"/>
        <v>#N/A</v>
      </c>
      <c r="G594" s="74" t="e">
        <f t="shared" si="124"/>
        <v>#N/A</v>
      </c>
      <c r="H594" s="80" t="s">
        <v>273</v>
      </c>
      <c r="I594" s="74" t="e">
        <f t="shared" si="125"/>
        <v>#N/A</v>
      </c>
      <c r="J594" s="74" t="e">
        <f t="shared" si="128"/>
        <v>#N/A</v>
      </c>
      <c r="K594" s="80" t="s">
        <v>281</v>
      </c>
      <c r="L594" s="74">
        <f t="shared" si="129"/>
        <v>1.7500000000000002E-2</v>
      </c>
      <c r="M594" s="74" t="e">
        <f t="shared" ca="1" si="130"/>
        <v>#N/A</v>
      </c>
      <c r="N594" s="74" t="e">
        <f ca="1">VLOOKUP(B594,$C$7:$T592,13,FALSE)</f>
        <v>#N/A</v>
      </c>
      <c r="O594" s="74" t="e">
        <f t="shared" ca="1" si="131"/>
        <v>#N/A</v>
      </c>
      <c r="P594" s="74" t="e">
        <f t="shared" ca="1" si="132"/>
        <v>#N/A</v>
      </c>
      <c r="Q594" s="74" t="e">
        <f t="shared" ca="1" si="133"/>
        <v>#N/A</v>
      </c>
      <c r="R594" s="74">
        <f t="shared" si="134"/>
        <v>6000</v>
      </c>
      <c r="S594" s="74" t="e">
        <f t="shared" ca="1" si="135"/>
        <v>#N/A</v>
      </c>
      <c r="T594" s="74" t="e">
        <f t="shared" si="136"/>
        <v>#N/A</v>
      </c>
    </row>
    <row r="595" spans="2:20" x14ac:dyDescent="0.25">
      <c r="B595" s="74" t="e">
        <f t="shared" ca="1" si="126"/>
        <v>#N/A</v>
      </c>
      <c r="C595" s="78" t="e">
        <f>Кабельный_журнал!P561</f>
        <v>#N/A</v>
      </c>
      <c r="D595" s="74" t="e">
        <f t="shared" ca="1" si="127"/>
        <v>#N/A</v>
      </c>
      <c r="E595" s="80" t="s">
        <v>280</v>
      </c>
      <c r="F595" s="74" t="e">
        <f t="shared" ca="1" si="123"/>
        <v>#N/A</v>
      </c>
      <c r="G595" s="74" t="e">
        <f t="shared" si="124"/>
        <v>#N/A</v>
      </c>
      <c r="H595" s="80" t="s">
        <v>273</v>
      </c>
      <c r="I595" s="74" t="e">
        <f t="shared" si="125"/>
        <v>#N/A</v>
      </c>
      <c r="J595" s="74" t="e">
        <f t="shared" si="128"/>
        <v>#N/A</v>
      </c>
      <c r="K595" s="80" t="s">
        <v>281</v>
      </c>
      <c r="L595" s="74">
        <f t="shared" si="129"/>
        <v>1.7500000000000002E-2</v>
      </c>
      <c r="M595" s="74" t="e">
        <f t="shared" ca="1" si="130"/>
        <v>#N/A</v>
      </c>
      <c r="N595" s="74" t="e">
        <f ca="1">VLOOKUP(B595,$C$7:$T593,13,FALSE)</f>
        <v>#N/A</v>
      </c>
      <c r="O595" s="74" t="e">
        <f t="shared" ca="1" si="131"/>
        <v>#N/A</v>
      </c>
      <c r="P595" s="74" t="e">
        <f t="shared" ca="1" si="132"/>
        <v>#N/A</v>
      </c>
      <c r="Q595" s="74" t="e">
        <f t="shared" ca="1" si="133"/>
        <v>#N/A</v>
      </c>
      <c r="R595" s="74">
        <f t="shared" si="134"/>
        <v>6000</v>
      </c>
      <c r="S595" s="74" t="e">
        <f t="shared" ca="1" si="135"/>
        <v>#N/A</v>
      </c>
      <c r="T595" s="74" t="e">
        <f t="shared" si="136"/>
        <v>#N/A</v>
      </c>
    </row>
    <row r="596" spans="2:20" x14ac:dyDescent="0.25">
      <c r="B596" s="74" t="e">
        <f t="shared" ca="1" si="126"/>
        <v>#N/A</v>
      </c>
      <c r="C596" s="78" t="e">
        <f>Кабельный_журнал!P562</f>
        <v>#N/A</v>
      </c>
      <c r="D596" s="74" t="e">
        <f t="shared" ca="1" si="127"/>
        <v>#N/A</v>
      </c>
      <c r="E596" s="80" t="s">
        <v>280</v>
      </c>
      <c r="F596" s="74" t="e">
        <f t="shared" ca="1" si="123"/>
        <v>#N/A</v>
      </c>
      <c r="G596" s="74" t="e">
        <f t="shared" si="124"/>
        <v>#N/A</v>
      </c>
      <c r="H596" s="80" t="s">
        <v>273</v>
      </c>
      <c r="I596" s="74" t="e">
        <f t="shared" si="125"/>
        <v>#N/A</v>
      </c>
      <c r="J596" s="74" t="e">
        <f t="shared" si="128"/>
        <v>#N/A</v>
      </c>
      <c r="K596" s="80" t="s">
        <v>281</v>
      </c>
      <c r="L596" s="74">
        <f t="shared" si="129"/>
        <v>1.7500000000000002E-2</v>
      </c>
      <c r="M596" s="74" t="e">
        <f t="shared" ca="1" si="130"/>
        <v>#N/A</v>
      </c>
      <c r="N596" s="74" t="e">
        <f ca="1">VLOOKUP(B596,$C$7:$T594,13,FALSE)</f>
        <v>#N/A</v>
      </c>
      <c r="O596" s="74" t="e">
        <f t="shared" ca="1" si="131"/>
        <v>#N/A</v>
      </c>
      <c r="P596" s="74" t="e">
        <f t="shared" ca="1" si="132"/>
        <v>#N/A</v>
      </c>
      <c r="Q596" s="74" t="e">
        <f t="shared" ca="1" si="133"/>
        <v>#N/A</v>
      </c>
      <c r="R596" s="74">
        <f t="shared" si="134"/>
        <v>6000</v>
      </c>
      <c r="S596" s="74" t="e">
        <f t="shared" ca="1" si="135"/>
        <v>#N/A</v>
      </c>
      <c r="T596" s="74" t="e">
        <f t="shared" si="136"/>
        <v>#N/A</v>
      </c>
    </row>
    <row r="597" spans="2:20" x14ac:dyDescent="0.25">
      <c r="B597" s="74" t="e">
        <f t="shared" ca="1" si="126"/>
        <v>#N/A</v>
      </c>
      <c r="C597" s="78" t="e">
        <f>Кабельный_журнал!P563</f>
        <v>#N/A</v>
      </c>
      <c r="D597" s="74" t="e">
        <f t="shared" ca="1" si="127"/>
        <v>#N/A</v>
      </c>
      <c r="E597" s="80" t="s">
        <v>280</v>
      </c>
      <c r="F597" s="74" t="e">
        <f t="shared" ca="1" si="123"/>
        <v>#N/A</v>
      </c>
      <c r="G597" s="74" t="e">
        <f t="shared" si="124"/>
        <v>#N/A</v>
      </c>
      <c r="H597" s="80" t="s">
        <v>273</v>
      </c>
      <c r="I597" s="74" t="e">
        <f t="shared" si="125"/>
        <v>#N/A</v>
      </c>
      <c r="J597" s="74" t="e">
        <f t="shared" si="128"/>
        <v>#N/A</v>
      </c>
      <c r="K597" s="80" t="s">
        <v>281</v>
      </c>
      <c r="L597" s="74">
        <f t="shared" si="129"/>
        <v>1.7500000000000002E-2</v>
      </c>
      <c r="M597" s="74" t="e">
        <f t="shared" ca="1" si="130"/>
        <v>#N/A</v>
      </c>
      <c r="N597" s="74" t="e">
        <f ca="1">VLOOKUP(B597,$C$7:$T595,13,FALSE)</f>
        <v>#N/A</v>
      </c>
      <c r="O597" s="74" t="e">
        <f t="shared" ca="1" si="131"/>
        <v>#N/A</v>
      </c>
      <c r="P597" s="74" t="e">
        <f t="shared" ca="1" si="132"/>
        <v>#N/A</v>
      </c>
      <c r="Q597" s="74" t="e">
        <f t="shared" ca="1" si="133"/>
        <v>#N/A</v>
      </c>
      <c r="R597" s="74">
        <f t="shared" si="134"/>
        <v>6000</v>
      </c>
      <c r="S597" s="74" t="e">
        <f t="shared" ca="1" si="135"/>
        <v>#N/A</v>
      </c>
      <c r="T597" s="74" t="e">
        <f t="shared" si="136"/>
        <v>#N/A</v>
      </c>
    </row>
    <row r="598" spans="2:20" x14ac:dyDescent="0.25">
      <c r="B598" s="74" t="e">
        <f t="shared" ca="1" si="126"/>
        <v>#N/A</v>
      </c>
      <c r="C598" s="78" t="e">
        <f>Кабельный_журнал!P564</f>
        <v>#N/A</v>
      </c>
      <c r="D598" s="74" t="e">
        <f t="shared" ca="1" si="127"/>
        <v>#N/A</v>
      </c>
      <c r="E598" s="80" t="s">
        <v>280</v>
      </c>
      <c r="F598" s="74" t="e">
        <f t="shared" ca="1" si="123"/>
        <v>#N/A</v>
      </c>
      <c r="G598" s="74" t="e">
        <f t="shared" si="124"/>
        <v>#N/A</v>
      </c>
      <c r="H598" s="80" t="s">
        <v>273</v>
      </c>
      <c r="I598" s="74" t="e">
        <f t="shared" si="125"/>
        <v>#N/A</v>
      </c>
      <c r="J598" s="74" t="e">
        <f t="shared" si="128"/>
        <v>#N/A</v>
      </c>
      <c r="K598" s="80" t="s">
        <v>281</v>
      </c>
      <c r="L598" s="74">
        <f t="shared" si="129"/>
        <v>1.7500000000000002E-2</v>
      </c>
      <c r="M598" s="74" t="e">
        <f t="shared" ca="1" si="130"/>
        <v>#N/A</v>
      </c>
      <c r="N598" s="74" t="e">
        <f ca="1">VLOOKUP(B598,$C$7:$T596,13,FALSE)</f>
        <v>#N/A</v>
      </c>
      <c r="O598" s="74" t="e">
        <f t="shared" ca="1" si="131"/>
        <v>#N/A</v>
      </c>
      <c r="P598" s="74" t="e">
        <f t="shared" ca="1" si="132"/>
        <v>#N/A</v>
      </c>
      <c r="Q598" s="74" t="e">
        <f t="shared" ca="1" si="133"/>
        <v>#N/A</v>
      </c>
      <c r="R598" s="74">
        <f t="shared" si="134"/>
        <v>6000</v>
      </c>
      <c r="S598" s="74" t="e">
        <f t="shared" ca="1" si="135"/>
        <v>#N/A</v>
      </c>
      <c r="T598" s="74" t="e">
        <f t="shared" si="136"/>
        <v>#N/A</v>
      </c>
    </row>
    <row r="599" spans="2:20" x14ac:dyDescent="0.25">
      <c r="B599" s="74" t="e">
        <f t="shared" ca="1" si="126"/>
        <v>#N/A</v>
      </c>
      <c r="C599" s="78" t="e">
        <f>Кабельный_журнал!P565</f>
        <v>#N/A</v>
      </c>
      <c r="D599" s="74" t="e">
        <f t="shared" ca="1" si="127"/>
        <v>#N/A</v>
      </c>
      <c r="E599" s="80" t="s">
        <v>280</v>
      </c>
      <c r="F599" s="74" t="e">
        <f t="shared" ca="1" si="123"/>
        <v>#N/A</v>
      </c>
      <c r="G599" s="74" t="e">
        <f t="shared" si="124"/>
        <v>#N/A</v>
      </c>
      <c r="H599" s="80" t="s">
        <v>273</v>
      </c>
      <c r="I599" s="74" t="e">
        <f t="shared" si="125"/>
        <v>#N/A</v>
      </c>
      <c r="J599" s="74" t="e">
        <f t="shared" si="128"/>
        <v>#N/A</v>
      </c>
      <c r="K599" s="80" t="s">
        <v>281</v>
      </c>
      <c r="L599" s="74">
        <f t="shared" si="129"/>
        <v>1.7500000000000002E-2</v>
      </c>
      <c r="M599" s="74" t="e">
        <f t="shared" ca="1" si="130"/>
        <v>#N/A</v>
      </c>
      <c r="N599" s="74" t="e">
        <f ca="1">VLOOKUP(B599,$C$7:$T597,13,FALSE)</f>
        <v>#N/A</v>
      </c>
      <c r="O599" s="74" t="e">
        <f t="shared" ca="1" si="131"/>
        <v>#N/A</v>
      </c>
      <c r="P599" s="74" t="e">
        <f t="shared" ca="1" si="132"/>
        <v>#N/A</v>
      </c>
      <c r="Q599" s="74" t="e">
        <f t="shared" ca="1" si="133"/>
        <v>#N/A</v>
      </c>
      <c r="R599" s="74">
        <f t="shared" si="134"/>
        <v>6000</v>
      </c>
      <c r="S599" s="74" t="e">
        <f t="shared" ca="1" si="135"/>
        <v>#N/A</v>
      </c>
      <c r="T599" s="74" t="e">
        <f t="shared" si="136"/>
        <v>#N/A</v>
      </c>
    </row>
    <row r="600" spans="2:20" x14ac:dyDescent="0.25">
      <c r="B600" s="74" t="e">
        <f t="shared" ca="1" si="126"/>
        <v>#N/A</v>
      </c>
      <c r="C600" s="78" t="e">
        <f>Кабельный_журнал!P566</f>
        <v>#N/A</v>
      </c>
      <c r="D600" s="74" t="e">
        <f t="shared" ca="1" si="127"/>
        <v>#N/A</v>
      </c>
      <c r="E600" s="80" t="s">
        <v>280</v>
      </c>
      <c r="F600" s="74" t="e">
        <f t="shared" ca="1" si="123"/>
        <v>#N/A</v>
      </c>
      <c r="G600" s="74" t="e">
        <f t="shared" si="124"/>
        <v>#N/A</v>
      </c>
      <c r="H600" s="80" t="s">
        <v>273</v>
      </c>
      <c r="I600" s="74" t="e">
        <f t="shared" si="125"/>
        <v>#N/A</v>
      </c>
      <c r="J600" s="74" t="e">
        <f t="shared" si="128"/>
        <v>#N/A</v>
      </c>
      <c r="K600" s="80" t="s">
        <v>281</v>
      </c>
      <c r="L600" s="74">
        <f t="shared" si="129"/>
        <v>1.7500000000000002E-2</v>
      </c>
      <c r="M600" s="74" t="e">
        <f t="shared" ca="1" si="130"/>
        <v>#N/A</v>
      </c>
      <c r="N600" s="74" t="e">
        <f ca="1">VLOOKUP(B600,$C$7:$T598,13,FALSE)</f>
        <v>#N/A</v>
      </c>
      <c r="O600" s="74" t="e">
        <f t="shared" ca="1" si="131"/>
        <v>#N/A</v>
      </c>
      <c r="P600" s="74" t="e">
        <f t="shared" ca="1" si="132"/>
        <v>#N/A</v>
      </c>
      <c r="Q600" s="74" t="e">
        <f t="shared" ca="1" si="133"/>
        <v>#N/A</v>
      </c>
      <c r="R600" s="74">
        <f t="shared" si="134"/>
        <v>6000</v>
      </c>
      <c r="S600" s="74" t="e">
        <f t="shared" ca="1" si="135"/>
        <v>#N/A</v>
      </c>
      <c r="T600" s="74" t="e">
        <f t="shared" si="136"/>
        <v>#N/A</v>
      </c>
    </row>
    <row r="601" spans="2:20" x14ac:dyDescent="0.25">
      <c r="B601" s="74" t="e">
        <f t="shared" ca="1" si="126"/>
        <v>#N/A</v>
      </c>
      <c r="C601" s="78" t="e">
        <f>Кабельный_журнал!P567</f>
        <v>#N/A</v>
      </c>
      <c r="D601" s="74" t="e">
        <f t="shared" ca="1" si="127"/>
        <v>#N/A</v>
      </c>
      <c r="E601" s="80" t="s">
        <v>280</v>
      </c>
      <c r="F601" s="74" t="e">
        <f t="shared" ca="1" si="123"/>
        <v>#N/A</v>
      </c>
      <c r="G601" s="74" t="e">
        <f t="shared" si="124"/>
        <v>#N/A</v>
      </c>
      <c r="H601" s="80" t="s">
        <v>273</v>
      </c>
      <c r="I601" s="74" t="e">
        <f t="shared" si="125"/>
        <v>#N/A</v>
      </c>
      <c r="J601" s="74" t="e">
        <f t="shared" si="128"/>
        <v>#N/A</v>
      </c>
      <c r="K601" s="80" t="s">
        <v>281</v>
      </c>
      <c r="L601" s="74">
        <f t="shared" si="129"/>
        <v>1.7500000000000002E-2</v>
      </c>
      <c r="M601" s="74" t="e">
        <f t="shared" ca="1" si="130"/>
        <v>#N/A</v>
      </c>
      <c r="N601" s="74" t="e">
        <f ca="1">VLOOKUP(B601,$C$7:$T599,13,FALSE)</f>
        <v>#N/A</v>
      </c>
      <c r="O601" s="74" t="e">
        <f t="shared" ca="1" si="131"/>
        <v>#N/A</v>
      </c>
      <c r="P601" s="74" t="e">
        <f t="shared" ca="1" si="132"/>
        <v>#N/A</v>
      </c>
      <c r="Q601" s="74" t="e">
        <f t="shared" ca="1" si="133"/>
        <v>#N/A</v>
      </c>
      <c r="R601" s="74">
        <f t="shared" si="134"/>
        <v>6000</v>
      </c>
      <c r="S601" s="74" t="e">
        <f t="shared" ca="1" si="135"/>
        <v>#N/A</v>
      </c>
      <c r="T601" s="74" t="e">
        <f t="shared" si="136"/>
        <v>#N/A</v>
      </c>
    </row>
    <row r="602" spans="2:20" x14ac:dyDescent="0.25">
      <c r="B602" s="74" t="e">
        <f t="shared" ca="1" si="126"/>
        <v>#N/A</v>
      </c>
      <c r="C602" s="78" t="e">
        <f>Кабельный_журнал!P568</f>
        <v>#N/A</v>
      </c>
      <c r="D602" s="74" t="e">
        <f t="shared" ca="1" si="127"/>
        <v>#N/A</v>
      </c>
      <c r="E602" s="80" t="s">
        <v>280</v>
      </c>
      <c r="F602" s="74" t="e">
        <f t="shared" ca="1" si="123"/>
        <v>#N/A</v>
      </c>
      <c r="G602" s="74" t="e">
        <f t="shared" si="124"/>
        <v>#N/A</v>
      </c>
      <c r="H602" s="80" t="s">
        <v>273</v>
      </c>
      <c r="I602" s="74" t="e">
        <f t="shared" si="125"/>
        <v>#N/A</v>
      </c>
      <c r="J602" s="74" t="e">
        <f t="shared" si="128"/>
        <v>#N/A</v>
      </c>
      <c r="K602" s="80" t="s">
        <v>281</v>
      </c>
      <c r="L602" s="74">
        <f t="shared" si="129"/>
        <v>1.7500000000000002E-2</v>
      </c>
      <c r="M602" s="74" t="e">
        <f t="shared" ca="1" si="130"/>
        <v>#N/A</v>
      </c>
      <c r="N602" s="74" t="e">
        <f ca="1">VLOOKUP(B602,$C$7:$T600,13,FALSE)</f>
        <v>#N/A</v>
      </c>
      <c r="O602" s="74" t="e">
        <f t="shared" ca="1" si="131"/>
        <v>#N/A</v>
      </c>
      <c r="P602" s="74" t="e">
        <f t="shared" ca="1" si="132"/>
        <v>#N/A</v>
      </c>
      <c r="Q602" s="74" t="e">
        <f t="shared" ca="1" si="133"/>
        <v>#N/A</v>
      </c>
      <c r="R602" s="74">
        <f t="shared" si="134"/>
        <v>6000</v>
      </c>
      <c r="S602" s="74" t="e">
        <f t="shared" ca="1" si="135"/>
        <v>#N/A</v>
      </c>
      <c r="T602" s="74" t="e">
        <f t="shared" si="136"/>
        <v>#N/A</v>
      </c>
    </row>
    <row r="603" spans="2:20" x14ac:dyDescent="0.25">
      <c r="B603" s="74" t="e">
        <f t="shared" ca="1" si="126"/>
        <v>#N/A</v>
      </c>
      <c r="C603" s="78" t="e">
        <f>Кабельный_журнал!P569</f>
        <v>#N/A</v>
      </c>
      <c r="D603" s="74" t="e">
        <f t="shared" ca="1" si="127"/>
        <v>#N/A</v>
      </c>
      <c r="E603" s="80" t="s">
        <v>280</v>
      </c>
      <c r="F603" s="74" t="e">
        <f t="shared" ca="1" si="123"/>
        <v>#N/A</v>
      </c>
      <c r="G603" s="74" t="e">
        <f t="shared" si="124"/>
        <v>#N/A</v>
      </c>
      <c r="H603" s="80" t="s">
        <v>273</v>
      </c>
      <c r="I603" s="74" t="e">
        <f t="shared" si="125"/>
        <v>#N/A</v>
      </c>
      <c r="J603" s="74" t="e">
        <f t="shared" si="128"/>
        <v>#N/A</v>
      </c>
      <c r="K603" s="80" t="s">
        <v>281</v>
      </c>
      <c r="L603" s="74">
        <f t="shared" si="129"/>
        <v>1.7500000000000002E-2</v>
      </c>
      <c r="M603" s="74" t="e">
        <f t="shared" ca="1" si="130"/>
        <v>#N/A</v>
      </c>
      <c r="N603" s="74" t="e">
        <f ca="1">VLOOKUP(B603,$C$7:$T601,13,FALSE)</f>
        <v>#N/A</v>
      </c>
      <c r="O603" s="74" t="e">
        <f t="shared" ca="1" si="131"/>
        <v>#N/A</v>
      </c>
      <c r="P603" s="74" t="e">
        <f t="shared" ca="1" si="132"/>
        <v>#N/A</v>
      </c>
      <c r="Q603" s="74" t="e">
        <f t="shared" ca="1" si="133"/>
        <v>#N/A</v>
      </c>
      <c r="R603" s="74">
        <f t="shared" si="134"/>
        <v>6000</v>
      </c>
      <c r="S603" s="74" t="e">
        <f t="shared" ca="1" si="135"/>
        <v>#N/A</v>
      </c>
      <c r="T603" s="74" t="e">
        <f t="shared" si="136"/>
        <v>#N/A</v>
      </c>
    </row>
    <row r="604" spans="2:20" x14ac:dyDescent="0.25">
      <c r="B604" s="74" t="e">
        <f t="shared" ca="1" si="126"/>
        <v>#N/A</v>
      </c>
      <c r="C604" s="78" t="e">
        <f>Кабельный_журнал!P570</f>
        <v>#N/A</v>
      </c>
      <c r="D604" s="74" t="e">
        <f t="shared" ca="1" si="127"/>
        <v>#N/A</v>
      </c>
      <c r="E604" s="80" t="s">
        <v>280</v>
      </c>
      <c r="F604" s="74" t="e">
        <f t="shared" ca="1" si="123"/>
        <v>#N/A</v>
      </c>
      <c r="G604" s="74" t="e">
        <f t="shared" si="124"/>
        <v>#N/A</v>
      </c>
      <c r="H604" s="80" t="s">
        <v>273</v>
      </c>
      <c r="I604" s="74" t="e">
        <f t="shared" si="125"/>
        <v>#N/A</v>
      </c>
      <c r="J604" s="74" t="e">
        <f t="shared" si="128"/>
        <v>#N/A</v>
      </c>
      <c r="K604" s="80" t="s">
        <v>281</v>
      </c>
      <c r="L604" s="74">
        <f t="shared" si="129"/>
        <v>1.7500000000000002E-2</v>
      </c>
      <c r="M604" s="74" t="e">
        <f t="shared" ca="1" si="130"/>
        <v>#N/A</v>
      </c>
      <c r="N604" s="74" t="e">
        <f ca="1">VLOOKUP(B604,$C$7:$T602,13,FALSE)</f>
        <v>#N/A</v>
      </c>
      <c r="O604" s="74" t="e">
        <f t="shared" ca="1" si="131"/>
        <v>#N/A</v>
      </c>
      <c r="P604" s="74" t="e">
        <f t="shared" ca="1" si="132"/>
        <v>#N/A</v>
      </c>
      <c r="Q604" s="74" t="e">
        <f t="shared" ca="1" si="133"/>
        <v>#N/A</v>
      </c>
      <c r="R604" s="74">
        <f t="shared" si="134"/>
        <v>6000</v>
      </c>
      <c r="S604" s="74" t="e">
        <f t="shared" ca="1" si="135"/>
        <v>#N/A</v>
      </c>
      <c r="T604" s="74" t="e">
        <f t="shared" si="136"/>
        <v>#N/A</v>
      </c>
    </row>
    <row r="605" spans="2:20" x14ac:dyDescent="0.25">
      <c r="B605" s="74" t="e">
        <f t="shared" ca="1" si="126"/>
        <v>#N/A</v>
      </c>
      <c r="C605" s="78" t="e">
        <f>Кабельный_журнал!P571</f>
        <v>#N/A</v>
      </c>
      <c r="D605" s="74" t="e">
        <f t="shared" ca="1" si="127"/>
        <v>#N/A</v>
      </c>
      <c r="E605" s="80" t="s">
        <v>280</v>
      </c>
      <c r="F605" s="74" t="e">
        <f t="shared" ca="1" si="123"/>
        <v>#N/A</v>
      </c>
      <c r="G605" s="74" t="e">
        <f t="shared" si="124"/>
        <v>#N/A</v>
      </c>
      <c r="H605" s="80" t="s">
        <v>273</v>
      </c>
      <c r="I605" s="74" t="e">
        <f t="shared" si="125"/>
        <v>#N/A</v>
      </c>
      <c r="J605" s="74" t="e">
        <f t="shared" si="128"/>
        <v>#N/A</v>
      </c>
      <c r="K605" s="80" t="s">
        <v>281</v>
      </c>
      <c r="L605" s="74">
        <f t="shared" si="129"/>
        <v>1.7500000000000002E-2</v>
      </c>
      <c r="M605" s="74" t="e">
        <f t="shared" ca="1" si="130"/>
        <v>#N/A</v>
      </c>
      <c r="N605" s="74" t="e">
        <f ca="1">VLOOKUP(B605,$C$7:$T603,13,FALSE)</f>
        <v>#N/A</v>
      </c>
      <c r="O605" s="74" t="e">
        <f t="shared" ca="1" si="131"/>
        <v>#N/A</v>
      </c>
      <c r="P605" s="74" t="e">
        <f t="shared" ca="1" si="132"/>
        <v>#N/A</v>
      </c>
      <c r="Q605" s="74" t="e">
        <f t="shared" ca="1" si="133"/>
        <v>#N/A</v>
      </c>
      <c r="R605" s="74">
        <f t="shared" si="134"/>
        <v>6000</v>
      </c>
      <c r="S605" s="74" t="e">
        <f t="shared" ca="1" si="135"/>
        <v>#N/A</v>
      </c>
      <c r="T605" s="74" t="e">
        <f t="shared" si="136"/>
        <v>#N/A</v>
      </c>
    </row>
    <row r="606" spans="2:20" x14ac:dyDescent="0.25">
      <c r="B606" s="74" t="e">
        <f t="shared" ca="1" si="126"/>
        <v>#N/A</v>
      </c>
      <c r="C606" s="78" t="e">
        <f>Кабельный_журнал!P572</f>
        <v>#N/A</v>
      </c>
      <c r="D606" s="74" t="e">
        <f t="shared" ca="1" si="127"/>
        <v>#N/A</v>
      </c>
      <c r="E606" s="80" t="s">
        <v>280</v>
      </c>
      <c r="F606" s="74" t="e">
        <f t="shared" ca="1" si="123"/>
        <v>#N/A</v>
      </c>
      <c r="G606" s="74" t="e">
        <f t="shared" si="124"/>
        <v>#N/A</v>
      </c>
      <c r="H606" s="80" t="s">
        <v>273</v>
      </c>
      <c r="I606" s="74" t="e">
        <f t="shared" si="125"/>
        <v>#N/A</v>
      </c>
      <c r="J606" s="74" t="e">
        <f t="shared" si="128"/>
        <v>#N/A</v>
      </c>
      <c r="K606" s="80" t="s">
        <v>281</v>
      </c>
      <c r="L606" s="74">
        <f t="shared" si="129"/>
        <v>1.7500000000000002E-2</v>
      </c>
      <c r="M606" s="74" t="e">
        <f t="shared" ca="1" si="130"/>
        <v>#N/A</v>
      </c>
      <c r="N606" s="74" t="e">
        <f ca="1">VLOOKUP(B606,$C$7:$T604,13,FALSE)</f>
        <v>#N/A</v>
      </c>
      <c r="O606" s="74" t="e">
        <f t="shared" ca="1" si="131"/>
        <v>#N/A</v>
      </c>
      <c r="P606" s="74" t="e">
        <f t="shared" ca="1" si="132"/>
        <v>#N/A</v>
      </c>
      <c r="Q606" s="74" t="e">
        <f t="shared" ca="1" si="133"/>
        <v>#N/A</v>
      </c>
      <c r="R606" s="74">
        <f t="shared" si="134"/>
        <v>6000</v>
      </c>
      <c r="S606" s="74" t="e">
        <f t="shared" ca="1" si="135"/>
        <v>#N/A</v>
      </c>
      <c r="T606" s="74" t="e">
        <f t="shared" si="136"/>
        <v>#N/A</v>
      </c>
    </row>
    <row r="607" spans="2:20" x14ac:dyDescent="0.25">
      <c r="B607" s="74" t="e">
        <f t="shared" ca="1" si="126"/>
        <v>#N/A</v>
      </c>
      <c r="C607" s="78" t="e">
        <f>Кабельный_журнал!P573</f>
        <v>#N/A</v>
      </c>
      <c r="D607" s="74" t="e">
        <f t="shared" ca="1" si="127"/>
        <v>#N/A</v>
      </c>
      <c r="E607" s="80" t="s">
        <v>280</v>
      </c>
      <c r="F607" s="74" t="e">
        <f t="shared" ca="1" si="123"/>
        <v>#N/A</v>
      </c>
      <c r="G607" s="74" t="e">
        <f t="shared" si="124"/>
        <v>#N/A</v>
      </c>
      <c r="H607" s="80" t="s">
        <v>273</v>
      </c>
      <c r="I607" s="74" t="e">
        <f t="shared" si="125"/>
        <v>#N/A</v>
      </c>
      <c r="J607" s="74" t="e">
        <f t="shared" si="128"/>
        <v>#N/A</v>
      </c>
      <c r="K607" s="80" t="s">
        <v>281</v>
      </c>
      <c r="L607" s="74">
        <f t="shared" si="129"/>
        <v>1.7500000000000002E-2</v>
      </c>
      <c r="M607" s="74" t="e">
        <f t="shared" ca="1" si="130"/>
        <v>#N/A</v>
      </c>
      <c r="N607" s="74" t="e">
        <f ca="1">VLOOKUP(B607,$C$7:$T605,13,FALSE)</f>
        <v>#N/A</v>
      </c>
      <c r="O607" s="74" t="e">
        <f t="shared" ca="1" si="131"/>
        <v>#N/A</v>
      </c>
      <c r="P607" s="74" t="e">
        <f t="shared" ca="1" si="132"/>
        <v>#N/A</v>
      </c>
      <c r="Q607" s="74" t="e">
        <f t="shared" ca="1" si="133"/>
        <v>#N/A</v>
      </c>
      <c r="R607" s="74">
        <f t="shared" si="134"/>
        <v>6000</v>
      </c>
      <c r="S607" s="74" t="e">
        <f t="shared" ca="1" si="135"/>
        <v>#N/A</v>
      </c>
      <c r="T607" s="74" t="e">
        <f t="shared" si="136"/>
        <v>#N/A</v>
      </c>
    </row>
    <row r="608" spans="2:20" x14ac:dyDescent="0.25">
      <c r="B608" s="74" t="e">
        <f t="shared" ca="1" si="126"/>
        <v>#N/A</v>
      </c>
      <c r="C608" s="78" t="e">
        <f>Кабельный_журнал!P574</f>
        <v>#N/A</v>
      </c>
      <c r="D608" s="74" t="e">
        <f t="shared" ca="1" si="127"/>
        <v>#N/A</v>
      </c>
      <c r="E608" s="80" t="s">
        <v>280</v>
      </c>
      <c r="F608" s="74" t="e">
        <f t="shared" ca="1" si="123"/>
        <v>#N/A</v>
      </c>
      <c r="G608" s="74" t="e">
        <f t="shared" si="124"/>
        <v>#N/A</v>
      </c>
      <c r="H608" s="80" t="s">
        <v>273</v>
      </c>
      <c r="I608" s="74" t="e">
        <f t="shared" si="125"/>
        <v>#N/A</v>
      </c>
      <c r="J608" s="74" t="e">
        <f t="shared" si="128"/>
        <v>#N/A</v>
      </c>
      <c r="K608" s="80" t="s">
        <v>281</v>
      </c>
      <c r="L608" s="74">
        <f t="shared" si="129"/>
        <v>1.7500000000000002E-2</v>
      </c>
      <c r="M608" s="74" t="e">
        <f t="shared" ca="1" si="130"/>
        <v>#N/A</v>
      </c>
      <c r="N608" s="74" t="e">
        <f ca="1">VLOOKUP(B608,$C$7:$T606,13,FALSE)</f>
        <v>#N/A</v>
      </c>
      <c r="O608" s="74" t="e">
        <f t="shared" ca="1" si="131"/>
        <v>#N/A</v>
      </c>
      <c r="P608" s="74" t="e">
        <f t="shared" ca="1" si="132"/>
        <v>#N/A</v>
      </c>
      <c r="Q608" s="74" t="e">
        <f t="shared" ca="1" si="133"/>
        <v>#N/A</v>
      </c>
      <c r="R608" s="74">
        <f t="shared" si="134"/>
        <v>6000</v>
      </c>
      <c r="S608" s="74" t="e">
        <f t="shared" ca="1" si="135"/>
        <v>#N/A</v>
      </c>
      <c r="T608" s="74" t="e">
        <f t="shared" si="136"/>
        <v>#N/A</v>
      </c>
    </row>
    <row r="609" spans="2:20" x14ac:dyDescent="0.25">
      <c r="B609" s="74" t="e">
        <f t="shared" ca="1" si="126"/>
        <v>#N/A</v>
      </c>
      <c r="C609" s="78" t="e">
        <f>Кабельный_журнал!P575</f>
        <v>#N/A</v>
      </c>
      <c r="D609" s="74" t="e">
        <f t="shared" ca="1" si="127"/>
        <v>#N/A</v>
      </c>
      <c r="E609" s="80" t="s">
        <v>280</v>
      </c>
      <c r="F609" s="74" t="e">
        <f t="shared" ca="1" si="123"/>
        <v>#N/A</v>
      </c>
      <c r="G609" s="74" t="e">
        <f t="shared" si="124"/>
        <v>#N/A</v>
      </c>
      <c r="H609" s="80" t="s">
        <v>273</v>
      </c>
      <c r="I609" s="74" t="e">
        <f t="shared" si="125"/>
        <v>#N/A</v>
      </c>
      <c r="J609" s="74" t="e">
        <f t="shared" si="128"/>
        <v>#N/A</v>
      </c>
      <c r="K609" s="80" t="s">
        <v>281</v>
      </c>
      <c r="L609" s="74">
        <f t="shared" si="129"/>
        <v>1.7500000000000002E-2</v>
      </c>
      <c r="M609" s="74" t="e">
        <f t="shared" ca="1" si="130"/>
        <v>#N/A</v>
      </c>
      <c r="N609" s="74" t="e">
        <f ca="1">VLOOKUP(B609,$C$7:$T607,13,FALSE)</f>
        <v>#N/A</v>
      </c>
      <c r="O609" s="74" t="e">
        <f t="shared" ca="1" si="131"/>
        <v>#N/A</v>
      </c>
      <c r="P609" s="74" t="e">
        <f t="shared" ca="1" si="132"/>
        <v>#N/A</v>
      </c>
      <c r="Q609" s="74" t="e">
        <f t="shared" ca="1" si="133"/>
        <v>#N/A</v>
      </c>
      <c r="R609" s="74">
        <f t="shared" si="134"/>
        <v>6000</v>
      </c>
      <c r="S609" s="74" t="e">
        <f t="shared" ca="1" si="135"/>
        <v>#N/A</v>
      </c>
      <c r="T609" s="74" t="e">
        <f t="shared" si="136"/>
        <v>#N/A</v>
      </c>
    </row>
    <row r="610" spans="2:20" x14ac:dyDescent="0.25">
      <c r="B610" s="74" t="e">
        <f t="shared" ca="1" si="126"/>
        <v>#N/A</v>
      </c>
      <c r="C610" s="78" t="e">
        <f>Кабельный_журнал!P576</f>
        <v>#N/A</v>
      </c>
      <c r="D610" s="74" t="e">
        <f t="shared" ca="1" si="127"/>
        <v>#N/A</v>
      </c>
      <c r="E610" s="80" t="s">
        <v>280</v>
      </c>
      <c r="F610" s="74" t="e">
        <f t="shared" ca="1" si="123"/>
        <v>#N/A</v>
      </c>
      <c r="G610" s="74" t="e">
        <f t="shared" si="124"/>
        <v>#N/A</v>
      </c>
      <c r="H610" s="80" t="s">
        <v>273</v>
      </c>
      <c r="I610" s="74" t="e">
        <f t="shared" si="125"/>
        <v>#N/A</v>
      </c>
      <c r="J610" s="74" t="e">
        <f t="shared" si="128"/>
        <v>#N/A</v>
      </c>
      <c r="K610" s="80" t="s">
        <v>281</v>
      </c>
      <c r="L610" s="74">
        <f t="shared" si="129"/>
        <v>1.7500000000000002E-2</v>
      </c>
      <c r="M610" s="74" t="e">
        <f t="shared" ca="1" si="130"/>
        <v>#N/A</v>
      </c>
      <c r="N610" s="74" t="e">
        <f ca="1">VLOOKUP(B610,$C$7:$T608,13,FALSE)</f>
        <v>#N/A</v>
      </c>
      <c r="O610" s="74" t="e">
        <f t="shared" ca="1" si="131"/>
        <v>#N/A</v>
      </c>
      <c r="P610" s="74" t="e">
        <f t="shared" ca="1" si="132"/>
        <v>#N/A</v>
      </c>
      <c r="Q610" s="74" t="e">
        <f t="shared" ca="1" si="133"/>
        <v>#N/A</v>
      </c>
      <c r="R610" s="74">
        <f t="shared" si="134"/>
        <v>6000</v>
      </c>
      <c r="S610" s="74" t="e">
        <f t="shared" ca="1" si="135"/>
        <v>#N/A</v>
      </c>
      <c r="T610" s="74" t="e">
        <f t="shared" si="136"/>
        <v>#N/A</v>
      </c>
    </row>
    <row r="611" spans="2:20" x14ac:dyDescent="0.25">
      <c r="B611" s="74" t="e">
        <f t="shared" ca="1" si="126"/>
        <v>#N/A</v>
      </c>
      <c r="C611" s="78" t="e">
        <f>Кабельный_журнал!P577</f>
        <v>#N/A</v>
      </c>
      <c r="D611" s="74" t="e">
        <f t="shared" ca="1" si="127"/>
        <v>#N/A</v>
      </c>
      <c r="E611" s="80" t="s">
        <v>280</v>
      </c>
      <c r="F611" s="74" t="e">
        <f t="shared" ca="1" si="123"/>
        <v>#N/A</v>
      </c>
      <c r="G611" s="74" t="e">
        <f t="shared" si="124"/>
        <v>#N/A</v>
      </c>
      <c r="H611" s="80" t="s">
        <v>273</v>
      </c>
      <c r="I611" s="74" t="e">
        <f t="shared" si="125"/>
        <v>#N/A</v>
      </c>
      <c r="J611" s="74" t="e">
        <f t="shared" si="128"/>
        <v>#N/A</v>
      </c>
      <c r="K611" s="80" t="s">
        <v>281</v>
      </c>
      <c r="L611" s="74">
        <f t="shared" si="129"/>
        <v>1.7500000000000002E-2</v>
      </c>
      <c r="M611" s="74" t="e">
        <f t="shared" ca="1" si="130"/>
        <v>#N/A</v>
      </c>
      <c r="N611" s="74" t="e">
        <f ca="1">VLOOKUP(B611,$C$7:$T609,13,FALSE)</f>
        <v>#N/A</v>
      </c>
      <c r="O611" s="74" t="e">
        <f t="shared" ca="1" si="131"/>
        <v>#N/A</v>
      </c>
      <c r="P611" s="74" t="e">
        <f t="shared" ca="1" si="132"/>
        <v>#N/A</v>
      </c>
      <c r="Q611" s="74" t="e">
        <f t="shared" ca="1" si="133"/>
        <v>#N/A</v>
      </c>
      <c r="R611" s="74">
        <f t="shared" si="134"/>
        <v>6000</v>
      </c>
      <c r="S611" s="74" t="e">
        <f t="shared" ca="1" si="135"/>
        <v>#N/A</v>
      </c>
      <c r="T611" s="74" t="e">
        <f t="shared" si="136"/>
        <v>#N/A</v>
      </c>
    </row>
    <row r="612" spans="2:20" x14ac:dyDescent="0.25">
      <c r="B612" s="74" t="e">
        <f t="shared" ca="1" si="126"/>
        <v>#N/A</v>
      </c>
      <c r="C612" s="78" t="e">
        <f>Кабельный_журнал!P578</f>
        <v>#N/A</v>
      </c>
      <c r="D612" s="74" t="e">
        <f t="shared" ca="1" si="127"/>
        <v>#N/A</v>
      </c>
      <c r="E612" s="80" t="s">
        <v>280</v>
      </c>
      <c r="F612" s="74" t="e">
        <f t="shared" ca="1" si="123"/>
        <v>#N/A</v>
      </c>
      <c r="G612" s="74" t="e">
        <f t="shared" si="124"/>
        <v>#N/A</v>
      </c>
      <c r="H612" s="80" t="s">
        <v>273</v>
      </c>
      <c r="I612" s="74" t="e">
        <f t="shared" si="125"/>
        <v>#N/A</v>
      </c>
      <c r="J612" s="74" t="e">
        <f t="shared" si="128"/>
        <v>#N/A</v>
      </c>
      <c r="K612" s="80" t="s">
        <v>281</v>
      </c>
      <c r="L612" s="74">
        <f t="shared" si="129"/>
        <v>1.7500000000000002E-2</v>
      </c>
      <c r="M612" s="74" t="e">
        <f t="shared" ca="1" si="130"/>
        <v>#N/A</v>
      </c>
      <c r="N612" s="74" t="e">
        <f ca="1">VLOOKUP(B612,$C$7:$T610,13,FALSE)</f>
        <v>#N/A</v>
      </c>
      <c r="O612" s="74" t="e">
        <f t="shared" ca="1" si="131"/>
        <v>#N/A</v>
      </c>
      <c r="P612" s="74" t="e">
        <f t="shared" ca="1" si="132"/>
        <v>#N/A</v>
      </c>
      <c r="Q612" s="74" t="e">
        <f t="shared" ca="1" si="133"/>
        <v>#N/A</v>
      </c>
      <c r="R612" s="74">
        <f t="shared" si="134"/>
        <v>6000</v>
      </c>
      <c r="S612" s="74" t="e">
        <f t="shared" ca="1" si="135"/>
        <v>#N/A</v>
      </c>
      <c r="T612" s="74" t="e">
        <f t="shared" si="136"/>
        <v>#N/A</v>
      </c>
    </row>
    <row r="613" spans="2:20" x14ac:dyDescent="0.25">
      <c r="B613" s="74" t="e">
        <f t="shared" ca="1" si="126"/>
        <v>#N/A</v>
      </c>
      <c r="C613" s="78" t="e">
        <f>Кабельный_журнал!P579</f>
        <v>#N/A</v>
      </c>
      <c r="D613" s="74" t="e">
        <f t="shared" ca="1" si="127"/>
        <v>#N/A</v>
      </c>
      <c r="E613" s="80" t="s">
        <v>280</v>
      </c>
      <c r="F613" s="74" t="e">
        <f t="shared" ca="1" si="123"/>
        <v>#N/A</v>
      </c>
      <c r="G613" s="74" t="e">
        <f t="shared" si="124"/>
        <v>#N/A</v>
      </c>
      <c r="H613" s="80" t="s">
        <v>273</v>
      </c>
      <c r="I613" s="74" t="e">
        <f t="shared" si="125"/>
        <v>#N/A</v>
      </c>
      <c r="J613" s="74" t="e">
        <f t="shared" si="128"/>
        <v>#N/A</v>
      </c>
      <c r="K613" s="80" t="s">
        <v>281</v>
      </c>
      <c r="L613" s="74">
        <f t="shared" si="129"/>
        <v>1.7500000000000002E-2</v>
      </c>
      <c r="M613" s="74" t="e">
        <f t="shared" ca="1" si="130"/>
        <v>#N/A</v>
      </c>
      <c r="N613" s="74" t="e">
        <f ca="1">VLOOKUP(B613,$C$7:$T611,13,FALSE)</f>
        <v>#N/A</v>
      </c>
      <c r="O613" s="74" t="e">
        <f t="shared" ca="1" si="131"/>
        <v>#N/A</v>
      </c>
      <c r="P613" s="74" t="e">
        <f t="shared" ca="1" si="132"/>
        <v>#N/A</v>
      </c>
      <c r="Q613" s="74" t="e">
        <f t="shared" ca="1" si="133"/>
        <v>#N/A</v>
      </c>
      <c r="R613" s="74">
        <f t="shared" si="134"/>
        <v>6000</v>
      </c>
      <c r="S613" s="74" t="e">
        <f t="shared" ca="1" si="135"/>
        <v>#N/A</v>
      </c>
      <c r="T613" s="74" t="e">
        <f t="shared" si="136"/>
        <v>#N/A</v>
      </c>
    </row>
    <row r="614" spans="2:20" x14ac:dyDescent="0.25">
      <c r="B614" s="74" t="e">
        <f t="shared" ca="1" si="126"/>
        <v>#N/A</v>
      </c>
      <c r="C614" s="78" t="e">
        <f>Кабельный_журнал!P580</f>
        <v>#N/A</v>
      </c>
      <c r="D614" s="74" t="e">
        <f t="shared" ca="1" si="127"/>
        <v>#N/A</v>
      </c>
      <c r="E614" s="80" t="s">
        <v>280</v>
      </c>
      <c r="F614" s="74" t="e">
        <f t="shared" ca="1" si="123"/>
        <v>#N/A</v>
      </c>
      <c r="G614" s="74" t="e">
        <f t="shared" si="124"/>
        <v>#N/A</v>
      </c>
      <c r="H614" s="80" t="s">
        <v>273</v>
      </c>
      <c r="I614" s="74" t="e">
        <f t="shared" si="125"/>
        <v>#N/A</v>
      </c>
      <c r="J614" s="74" t="e">
        <f t="shared" si="128"/>
        <v>#N/A</v>
      </c>
      <c r="K614" s="80" t="s">
        <v>281</v>
      </c>
      <c r="L614" s="74">
        <f t="shared" si="129"/>
        <v>1.7500000000000002E-2</v>
      </c>
      <c r="M614" s="74" t="e">
        <f t="shared" ca="1" si="130"/>
        <v>#N/A</v>
      </c>
      <c r="N614" s="74" t="e">
        <f ca="1">VLOOKUP(B614,$C$7:$T612,13,FALSE)</f>
        <v>#N/A</v>
      </c>
      <c r="O614" s="74" t="e">
        <f t="shared" ca="1" si="131"/>
        <v>#N/A</v>
      </c>
      <c r="P614" s="74" t="e">
        <f t="shared" ca="1" si="132"/>
        <v>#N/A</v>
      </c>
      <c r="Q614" s="74" t="e">
        <f t="shared" ca="1" si="133"/>
        <v>#N/A</v>
      </c>
      <c r="R614" s="74">
        <f t="shared" si="134"/>
        <v>6000</v>
      </c>
      <c r="S614" s="74" t="e">
        <f t="shared" ca="1" si="135"/>
        <v>#N/A</v>
      </c>
      <c r="T614" s="74" t="e">
        <f t="shared" si="136"/>
        <v>#N/A</v>
      </c>
    </row>
    <row r="615" spans="2:20" x14ac:dyDescent="0.25">
      <c r="B615" s="74" t="e">
        <f t="shared" ca="1" si="126"/>
        <v>#N/A</v>
      </c>
      <c r="C615" s="78" t="e">
        <f>Кабельный_журнал!P581</f>
        <v>#N/A</v>
      </c>
      <c r="D615" s="74" t="e">
        <f t="shared" ca="1" si="127"/>
        <v>#N/A</v>
      </c>
      <c r="E615" s="80" t="s">
        <v>280</v>
      </c>
      <c r="F615" s="74" t="e">
        <f t="shared" ref="F615:F678" ca="1" si="137">VLOOKUP(C615,Кабельный_журнал,8,FALSE)</f>
        <v>#N/A</v>
      </c>
      <c r="G615" s="74" t="e">
        <f t="shared" ref="G615:G678" si="138">VLOOKUP(C615,Исходные_данные,21,FALSE)</f>
        <v>#N/A</v>
      </c>
      <c r="H615" s="80" t="s">
        <v>273</v>
      </c>
      <c r="I615" s="74" t="e">
        <f t="shared" ref="I615:I678" si="139">VLOOKUP(C615,Исходные_данные,22,FALSE)</f>
        <v>#N/A</v>
      </c>
      <c r="J615" s="74" t="e">
        <f t="shared" si="128"/>
        <v>#N/A</v>
      </c>
      <c r="K615" s="80" t="s">
        <v>281</v>
      </c>
      <c r="L615" s="74">
        <f t="shared" si="129"/>
        <v>1.7500000000000002E-2</v>
      </c>
      <c r="M615" s="74" t="e">
        <f t="shared" ca="1" si="130"/>
        <v>#N/A</v>
      </c>
      <c r="N615" s="74" t="e">
        <f ca="1">VLOOKUP(B615,$C$7:$T613,13,FALSE)</f>
        <v>#N/A</v>
      </c>
      <c r="O615" s="74" t="e">
        <f t="shared" ca="1" si="131"/>
        <v>#N/A</v>
      </c>
      <c r="P615" s="74" t="e">
        <f t="shared" ca="1" si="132"/>
        <v>#N/A</v>
      </c>
      <c r="Q615" s="74" t="e">
        <f t="shared" ca="1" si="133"/>
        <v>#N/A</v>
      </c>
      <c r="R615" s="74">
        <f t="shared" si="134"/>
        <v>6000</v>
      </c>
      <c r="S615" s="74" t="e">
        <f t="shared" ca="1" si="135"/>
        <v>#N/A</v>
      </c>
      <c r="T615" s="74" t="e">
        <f t="shared" si="136"/>
        <v>#N/A</v>
      </c>
    </row>
    <row r="616" spans="2:20" x14ac:dyDescent="0.25">
      <c r="B616" s="74" t="e">
        <f t="shared" ref="B616:B679" ca="1" si="140">VLOOKUP(C616,Кабельный_журнал,2,FALSE)</f>
        <v>#N/A</v>
      </c>
      <c r="C616" s="78" t="e">
        <f>Кабельный_журнал!P582</f>
        <v>#N/A</v>
      </c>
      <c r="D616" s="74" t="e">
        <f t="shared" ref="D616:D679" ca="1" si="141">B616&amp;"-"&amp;C616</f>
        <v>#N/A</v>
      </c>
      <c r="E616" s="80" t="s">
        <v>280</v>
      </c>
      <c r="F616" s="74" t="e">
        <f t="shared" ca="1" si="137"/>
        <v>#N/A</v>
      </c>
      <c r="G616" s="74" t="e">
        <f t="shared" si="138"/>
        <v>#N/A</v>
      </c>
      <c r="H616" s="80" t="s">
        <v>273</v>
      </c>
      <c r="I616" s="74" t="e">
        <f t="shared" si="139"/>
        <v>#N/A</v>
      </c>
      <c r="J616" s="74" t="e">
        <f t="shared" ref="J616:J679" si="142">I616</f>
        <v>#N/A</v>
      </c>
      <c r="K616" s="80" t="s">
        <v>281</v>
      </c>
      <c r="L616" s="74">
        <f t="shared" ref="L616:L679" si="143">VLOOKUP(K616,$K$2:$L$3,2,FALSE)</f>
        <v>1.7500000000000002E-2</v>
      </c>
      <c r="M616" s="74" t="e">
        <f t="shared" ref="M616:M679" ca="1" si="144">L616*F616*(1/I616+1/J616)</f>
        <v>#N/A</v>
      </c>
      <c r="N616" s="74" t="e">
        <f ca="1">VLOOKUP(B616,$C$7:$T614,13,FALSE)</f>
        <v>#N/A</v>
      </c>
      <c r="O616" s="74" t="e">
        <f t="shared" ref="O616:O679" ca="1" si="145">L616+M616</f>
        <v>#N/A</v>
      </c>
      <c r="P616" s="74" t="e">
        <f t="shared" ref="P616:P679" ca="1" si="146">220/O616</f>
        <v>#N/A</v>
      </c>
      <c r="Q616" s="74" t="e">
        <f t="shared" ref="Q616:Q679" ca="1" si="147">O616/G616</f>
        <v>#N/A</v>
      </c>
      <c r="R616" s="74">
        <f t="shared" ref="R616:R679" si="148">VLOOKUP(H616,$W$2:$Y$12,3,FALSE)</f>
        <v>6000</v>
      </c>
      <c r="S616" s="74" t="e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  <v>#N/A</v>
      </c>
      <c r="T616" s="74" t="e">
        <f t="shared" ref="T616:T679" si="150">G616*VLOOKUP(H616,$W$2:$Y$12,2,FALSE)</f>
        <v>#N/A</v>
      </c>
    </row>
    <row r="617" spans="2:20" x14ac:dyDescent="0.25">
      <c r="B617" s="74" t="e">
        <f t="shared" ca="1" si="140"/>
        <v>#N/A</v>
      </c>
      <c r="C617" s="78" t="e">
        <f>Кабельный_журнал!P583</f>
        <v>#N/A</v>
      </c>
      <c r="D617" s="74" t="e">
        <f t="shared" ca="1" si="141"/>
        <v>#N/A</v>
      </c>
      <c r="E617" s="80" t="s">
        <v>280</v>
      </c>
      <c r="F617" s="74" t="e">
        <f t="shared" ca="1" si="137"/>
        <v>#N/A</v>
      </c>
      <c r="G617" s="74" t="e">
        <f t="shared" si="138"/>
        <v>#N/A</v>
      </c>
      <c r="H617" s="80" t="s">
        <v>273</v>
      </c>
      <c r="I617" s="74" t="e">
        <f t="shared" si="139"/>
        <v>#N/A</v>
      </c>
      <c r="J617" s="74" t="e">
        <f t="shared" si="142"/>
        <v>#N/A</v>
      </c>
      <c r="K617" s="80" t="s">
        <v>281</v>
      </c>
      <c r="L617" s="74">
        <f t="shared" si="143"/>
        <v>1.7500000000000002E-2</v>
      </c>
      <c r="M617" s="74" t="e">
        <f t="shared" ca="1" si="144"/>
        <v>#N/A</v>
      </c>
      <c r="N617" s="74" t="e">
        <f ca="1">VLOOKUP(B617,$C$7:$T615,13,FALSE)</f>
        <v>#N/A</v>
      </c>
      <c r="O617" s="74" t="e">
        <f t="shared" ca="1" si="145"/>
        <v>#N/A</v>
      </c>
      <c r="P617" s="74" t="e">
        <f t="shared" ca="1" si="146"/>
        <v>#N/A</v>
      </c>
      <c r="Q617" s="74" t="e">
        <f t="shared" ca="1" si="147"/>
        <v>#N/A</v>
      </c>
      <c r="R617" s="74">
        <f t="shared" si="148"/>
        <v>6000</v>
      </c>
      <c r="S617" s="74" t="e">
        <f t="shared" ca="1" si="149"/>
        <v>#N/A</v>
      </c>
      <c r="T617" s="74" t="e">
        <f t="shared" si="150"/>
        <v>#N/A</v>
      </c>
    </row>
    <row r="618" spans="2:20" x14ac:dyDescent="0.25">
      <c r="B618" s="74" t="e">
        <f t="shared" ca="1" si="140"/>
        <v>#N/A</v>
      </c>
      <c r="C618" s="78" t="e">
        <f>Кабельный_журнал!P584</f>
        <v>#N/A</v>
      </c>
      <c r="D618" s="74" t="e">
        <f t="shared" ca="1" si="141"/>
        <v>#N/A</v>
      </c>
      <c r="E618" s="80" t="s">
        <v>280</v>
      </c>
      <c r="F618" s="74" t="e">
        <f t="shared" ca="1" si="137"/>
        <v>#N/A</v>
      </c>
      <c r="G618" s="74" t="e">
        <f t="shared" si="138"/>
        <v>#N/A</v>
      </c>
      <c r="H618" s="80" t="s">
        <v>273</v>
      </c>
      <c r="I618" s="74" t="e">
        <f t="shared" si="139"/>
        <v>#N/A</v>
      </c>
      <c r="J618" s="74" t="e">
        <f t="shared" si="142"/>
        <v>#N/A</v>
      </c>
      <c r="K618" s="80" t="s">
        <v>281</v>
      </c>
      <c r="L618" s="74">
        <f t="shared" si="143"/>
        <v>1.7500000000000002E-2</v>
      </c>
      <c r="M618" s="74" t="e">
        <f t="shared" ca="1" si="144"/>
        <v>#N/A</v>
      </c>
      <c r="N618" s="74" t="e">
        <f ca="1">VLOOKUP(B618,$C$7:$T616,13,FALSE)</f>
        <v>#N/A</v>
      </c>
      <c r="O618" s="74" t="e">
        <f t="shared" ca="1" si="145"/>
        <v>#N/A</v>
      </c>
      <c r="P618" s="74" t="e">
        <f t="shared" ca="1" si="146"/>
        <v>#N/A</v>
      </c>
      <c r="Q618" s="74" t="e">
        <f t="shared" ca="1" si="147"/>
        <v>#N/A</v>
      </c>
      <c r="R618" s="74">
        <f t="shared" si="148"/>
        <v>6000</v>
      </c>
      <c r="S618" s="74" t="e">
        <f t="shared" ca="1" si="149"/>
        <v>#N/A</v>
      </c>
      <c r="T618" s="74" t="e">
        <f t="shared" si="150"/>
        <v>#N/A</v>
      </c>
    </row>
    <row r="619" spans="2:20" x14ac:dyDescent="0.25">
      <c r="B619" s="74" t="e">
        <f t="shared" ca="1" si="140"/>
        <v>#N/A</v>
      </c>
      <c r="C619" s="78" t="e">
        <f>Кабельный_журнал!P585</f>
        <v>#N/A</v>
      </c>
      <c r="D619" s="74" t="e">
        <f t="shared" ca="1" si="141"/>
        <v>#N/A</v>
      </c>
      <c r="E619" s="80" t="s">
        <v>280</v>
      </c>
      <c r="F619" s="74" t="e">
        <f t="shared" ca="1" si="137"/>
        <v>#N/A</v>
      </c>
      <c r="G619" s="74" t="e">
        <f t="shared" si="138"/>
        <v>#N/A</v>
      </c>
      <c r="H619" s="80" t="s">
        <v>273</v>
      </c>
      <c r="I619" s="74" t="e">
        <f t="shared" si="139"/>
        <v>#N/A</v>
      </c>
      <c r="J619" s="74" t="e">
        <f t="shared" si="142"/>
        <v>#N/A</v>
      </c>
      <c r="K619" s="80" t="s">
        <v>281</v>
      </c>
      <c r="L619" s="74">
        <f t="shared" si="143"/>
        <v>1.7500000000000002E-2</v>
      </c>
      <c r="M619" s="74" t="e">
        <f t="shared" ca="1" si="144"/>
        <v>#N/A</v>
      </c>
      <c r="N619" s="74" t="e">
        <f ca="1">VLOOKUP(B619,$C$7:$T617,13,FALSE)</f>
        <v>#N/A</v>
      </c>
      <c r="O619" s="74" t="e">
        <f t="shared" ca="1" si="145"/>
        <v>#N/A</v>
      </c>
      <c r="P619" s="74" t="e">
        <f t="shared" ca="1" si="146"/>
        <v>#N/A</v>
      </c>
      <c r="Q619" s="74" t="e">
        <f t="shared" ca="1" si="147"/>
        <v>#N/A</v>
      </c>
      <c r="R619" s="74">
        <f t="shared" si="148"/>
        <v>6000</v>
      </c>
      <c r="S619" s="74" t="e">
        <f t="shared" ca="1" si="149"/>
        <v>#N/A</v>
      </c>
      <c r="T619" s="74" t="e">
        <f t="shared" si="150"/>
        <v>#N/A</v>
      </c>
    </row>
    <row r="620" spans="2:20" x14ac:dyDescent="0.25">
      <c r="B620" s="74" t="e">
        <f t="shared" ca="1" si="140"/>
        <v>#N/A</v>
      </c>
      <c r="C620" s="78" t="e">
        <f>Кабельный_журнал!P586</f>
        <v>#N/A</v>
      </c>
      <c r="D620" s="74" t="e">
        <f t="shared" ca="1" si="141"/>
        <v>#N/A</v>
      </c>
      <c r="E620" s="80" t="s">
        <v>280</v>
      </c>
      <c r="F620" s="74" t="e">
        <f t="shared" ca="1" si="137"/>
        <v>#N/A</v>
      </c>
      <c r="G620" s="74" t="e">
        <f t="shared" si="138"/>
        <v>#N/A</v>
      </c>
      <c r="H620" s="80" t="s">
        <v>273</v>
      </c>
      <c r="I620" s="74" t="e">
        <f t="shared" si="139"/>
        <v>#N/A</v>
      </c>
      <c r="J620" s="74" t="e">
        <f t="shared" si="142"/>
        <v>#N/A</v>
      </c>
      <c r="K620" s="80" t="s">
        <v>281</v>
      </c>
      <c r="L620" s="74">
        <f t="shared" si="143"/>
        <v>1.7500000000000002E-2</v>
      </c>
      <c r="M620" s="74" t="e">
        <f t="shared" ca="1" si="144"/>
        <v>#N/A</v>
      </c>
      <c r="N620" s="74" t="e">
        <f ca="1">VLOOKUP(B620,$C$7:$T618,13,FALSE)</f>
        <v>#N/A</v>
      </c>
      <c r="O620" s="74" t="e">
        <f t="shared" ca="1" si="145"/>
        <v>#N/A</v>
      </c>
      <c r="P620" s="74" t="e">
        <f t="shared" ca="1" si="146"/>
        <v>#N/A</v>
      </c>
      <c r="Q620" s="74" t="e">
        <f t="shared" ca="1" si="147"/>
        <v>#N/A</v>
      </c>
      <c r="R620" s="74">
        <f t="shared" si="148"/>
        <v>6000</v>
      </c>
      <c r="S620" s="74" t="e">
        <f t="shared" ca="1" si="149"/>
        <v>#N/A</v>
      </c>
      <c r="T620" s="74" t="e">
        <f t="shared" si="150"/>
        <v>#N/A</v>
      </c>
    </row>
    <row r="621" spans="2:20" x14ac:dyDescent="0.25">
      <c r="B621" s="74" t="e">
        <f t="shared" ca="1" si="140"/>
        <v>#N/A</v>
      </c>
      <c r="C621" s="78" t="e">
        <f>Кабельный_журнал!P587</f>
        <v>#N/A</v>
      </c>
      <c r="D621" s="74" t="e">
        <f t="shared" ca="1" si="141"/>
        <v>#N/A</v>
      </c>
      <c r="E621" s="80" t="s">
        <v>280</v>
      </c>
      <c r="F621" s="74" t="e">
        <f t="shared" ca="1" si="137"/>
        <v>#N/A</v>
      </c>
      <c r="G621" s="74" t="e">
        <f t="shared" si="138"/>
        <v>#N/A</v>
      </c>
      <c r="H621" s="80" t="s">
        <v>273</v>
      </c>
      <c r="I621" s="74" t="e">
        <f t="shared" si="139"/>
        <v>#N/A</v>
      </c>
      <c r="J621" s="74" t="e">
        <f t="shared" si="142"/>
        <v>#N/A</v>
      </c>
      <c r="K621" s="80" t="s">
        <v>281</v>
      </c>
      <c r="L621" s="74">
        <f t="shared" si="143"/>
        <v>1.7500000000000002E-2</v>
      </c>
      <c r="M621" s="74" t="e">
        <f t="shared" ca="1" si="144"/>
        <v>#N/A</v>
      </c>
      <c r="N621" s="74" t="e">
        <f ca="1">VLOOKUP(B621,$C$7:$T619,13,FALSE)</f>
        <v>#N/A</v>
      </c>
      <c r="O621" s="74" t="e">
        <f t="shared" ca="1" si="145"/>
        <v>#N/A</v>
      </c>
      <c r="P621" s="74" t="e">
        <f t="shared" ca="1" si="146"/>
        <v>#N/A</v>
      </c>
      <c r="Q621" s="74" t="e">
        <f t="shared" ca="1" si="147"/>
        <v>#N/A</v>
      </c>
      <c r="R621" s="74">
        <f t="shared" si="148"/>
        <v>6000</v>
      </c>
      <c r="S621" s="74" t="e">
        <f t="shared" ca="1" si="149"/>
        <v>#N/A</v>
      </c>
      <c r="T621" s="74" t="e">
        <f t="shared" si="150"/>
        <v>#N/A</v>
      </c>
    </row>
    <row r="622" spans="2:20" x14ac:dyDescent="0.25">
      <c r="B622" s="74" t="e">
        <f t="shared" ca="1" si="140"/>
        <v>#N/A</v>
      </c>
      <c r="C622" s="78" t="e">
        <f>Кабельный_журнал!P588</f>
        <v>#N/A</v>
      </c>
      <c r="D622" s="74" t="e">
        <f t="shared" ca="1" si="141"/>
        <v>#N/A</v>
      </c>
      <c r="E622" s="80" t="s">
        <v>280</v>
      </c>
      <c r="F622" s="74" t="e">
        <f t="shared" ca="1" si="137"/>
        <v>#N/A</v>
      </c>
      <c r="G622" s="74" t="e">
        <f t="shared" si="138"/>
        <v>#N/A</v>
      </c>
      <c r="H622" s="80" t="s">
        <v>273</v>
      </c>
      <c r="I622" s="74" t="e">
        <f t="shared" si="139"/>
        <v>#N/A</v>
      </c>
      <c r="J622" s="74" t="e">
        <f t="shared" si="142"/>
        <v>#N/A</v>
      </c>
      <c r="K622" s="80" t="s">
        <v>281</v>
      </c>
      <c r="L622" s="74">
        <f t="shared" si="143"/>
        <v>1.7500000000000002E-2</v>
      </c>
      <c r="M622" s="74" t="e">
        <f t="shared" ca="1" si="144"/>
        <v>#N/A</v>
      </c>
      <c r="N622" s="74" t="e">
        <f ca="1">VLOOKUP(B622,$C$7:$T620,13,FALSE)</f>
        <v>#N/A</v>
      </c>
      <c r="O622" s="74" t="e">
        <f t="shared" ca="1" si="145"/>
        <v>#N/A</v>
      </c>
      <c r="P622" s="74" t="e">
        <f t="shared" ca="1" si="146"/>
        <v>#N/A</v>
      </c>
      <c r="Q622" s="74" t="e">
        <f t="shared" ca="1" si="147"/>
        <v>#N/A</v>
      </c>
      <c r="R622" s="74">
        <f t="shared" si="148"/>
        <v>6000</v>
      </c>
      <c r="S622" s="74" t="e">
        <f t="shared" ca="1" si="149"/>
        <v>#N/A</v>
      </c>
      <c r="T622" s="74" t="e">
        <f t="shared" si="150"/>
        <v>#N/A</v>
      </c>
    </row>
    <row r="623" spans="2:20" x14ac:dyDescent="0.25">
      <c r="B623" s="74" t="e">
        <f t="shared" ca="1" si="140"/>
        <v>#N/A</v>
      </c>
      <c r="C623" s="78" t="e">
        <f>Кабельный_журнал!P589</f>
        <v>#N/A</v>
      </c>
      <c r="D623" s="74" t="e">
        <f t="shared" ca="1" si="141"/>
        <v>#N/A</v>
      </c>
      <c r="E623" s="80" t="s">
        <v>280</v>
      </c>
      <c r="F623" s="74" t="e">
        <f t="shared" ca="1" si="137"/>
        <v>#N/A</v>
      </c>
      <c r="G623" s="74" t="e">
        <f t="shared" si="138"/>
        <v>#N/A</v>
      </c>
      <c r="H623" s="80" t="s">
        <v>273</v>
      </c>
      <c r="I623" s="74" t="e">
        <f t="shared" si="139"/>
        <v>#N/A</v>
      </c>
      <c r="J623" s="74" t="e">
        <f t="shared" si="142"/>
        <v>#N/A</v>
      </c>
      <c r="K623" s="80" t="s">
        <v>281</v>
      </c>
      <c r="L623" s="74">
        <f t="shared" si="143"/>
        <v>1.7500000000000002E-2</v>
      </c>
      <c r="M623" s="74" t="e">
        <f t="shared" ca="1" si="144"/>
        <v>#N/A</v>
      </c>
      <c r="N623" s="74" t="e">
        <f ca="1">VLOOKUP(B623,$C$7:$T621,13,FALSE)</f>
        <v>#N/A</v>
      </c>
      <c r="O623" s="74" t="e">
        <f t="shared" ca="1" si="145"/>
        <v>#N/A</v>
      </c>
      <c r="P623" s="74" t="e">
        <f t="shared" ca="1" si="146"/>
        <v>#N/A</v>
      </c>
      <c r="Q623" s="74" t="e">
        <f t="shared" ca="1" si="147"/>
        <v>#N/A</v>
      </c>
      <c r="R623" s="74">
        <f t="shared" si="148"/>
        <v>6000</v>
      </c>
      <c r="S623" s="74" t="e">
        <f t="shared" ca="1" si="149"/>
        <v>#N/A</v>
      </c>
      <c r="T623" s="74" t="e">
        <f t="shared" si="150"/>
        <v>#N/A</v>
      </c>
    </row>
    <row r="624" spans="2:20" x14ac:dyDescent="0.25">
      <c r="B624" s="74" t="e">
        <f t="shared" ca="1" si="140"/>
        <v>#N/A</v>
      </c>
      <c r="C624" s="78" t="e">
        <f>Кабельный_журнал!P590</f>
        <v>#N/A</v>
      </c>
      <c r="D624" s="74" t="e">
        <f t="shared" ca="1" si="141"/>
        <v>#N/A</v>
      </c>
      <c r="E624" s="80" t="s">
        <v>280</v>
      </c>
      <c r="F624" s="74" t="e">
        <f t="shared" ca="1" si="137"/>
        <v>#N/A</v>
      </c>
      <c r="G624" s="74" t="e">
        <f t="shared" si="138"/>
        <v>#N/A</v>
      </c>
      <c r="H624" s="80" t="s">
        <v>273</v>
      </c>
      <c r="I624" s="74" t="e">
        <f t="shared" si="139"/>
        <v>#N/A</v>
      </c>
      <c r="J624" s="74" t="e">
        <f t="shared" si="142"/>
        <v>#N/A</v>
      </c>
      <c r="K624" s="80" t="s">
        <v>281</v>
      </c>
      <c r="L624" s="74">
        <f t="shared" si="143"/>
        <v>1.7500000000000002E-2</v>
      </c>
      <c r="M624" s="74" t="e">
        <f t="shared" ca="1" si="144"/>
        <v>#N/A</v>
      </c>
      <c r="N624" s="74" t="e">
        <f ca="1">VLOOKUP(B624,$C$7:$T622,13,FALSE)</f>
        <v>#N/A</v>
      </c>
      <c r="O624" s="74" t="e">
        <f t="shared" ca="1" si="145"/>
        <v>#N/A</v>
      </c>
      <c r="P624" s="74" t="e">
        <f t="shared" ca="1" si="146"/>
        <v>#N/A</v>
      </c>
      <c r="Q624" s="74" t="e">
        <f t="shared" ca="1" si="147"/>
        <v>#N/A</v>
      </c>
      <c r="R624" s="74">
        <f t="shared" si="148"/>
        <v>6000</v>
      </c>
      <c r="S624" s="74" t="e">
        <f t="shared" ca="1" si="149"/>
        <v>#N/A</v>
      </c>
      <c r="T624" s="74" t="e">
        <f t="shared" si="150"/>
        <v>#N/A</v>
      </c>
    </row>
    <row r="625" spans="2:20" x14ac:dyDescent="0.25">
      <c r="B625" s="74" t="e">
        <f t="shared" ca="1" si="140"/>
        <v>#N/A</v>
      </c>
      <c r="C625" s="78" t="e">
        <f>Кабельный_журнал!P591</f>
        <v>#N/A</v>
      </c>
      <c r="D625" s="74" t="e">
        <f t="shared" ca="1" si="141"/>
        <v>#N/A</v>
      </c>
      <c r="E625" s="80" t="s">
        <v>280</v>
      </c>
      <c r="F625" s="74" t="e">
        <f t="shared" ca="1" si="137"/>
        <v>#N/A</v>
      </c>
      <c r="G625" s="74" t="e">
        <f t="shared" si="138"/>
        <v>#N/A</v>
      </c>
      <c r="H625" s="80" t="s">
        <v>273</v>
      </c>
      <c r="I625" s="74" t="e">
        <f t="shared" si="139"/>
        <v>#N/A</v>
      </c>
      <c r="J625" s="74" t="e">
        <f t="shared" si="142"/>
        <v>#N/A</v>
      </c>
      <c r="K625" s="80" t="s">
        <v>281</v>
      </c>
      <c r="L625" s="74">
        <f t="shared" si="143"/>
        <v>1.7500000000000002E-2</v>
      </c>
      <c r="M625" s="74" t="e">
        <f t="shared" ca="1" si="144"/>
        <v>#N/A</v>
      </c>
      <c r="N625" s="74" t="e">
        <f ca="1">VLOOKUP(B625,$C$7:$T623,13,FALSE)</f>
        <v>#N/A</v>
      </c>
      <c r="O625" s="74" t="e">
        <f t="shared" ca="1" si="145"/>
        <v>#N/A</v>
      </c>
      <c r="P625" s="74" t="e">
        <f t="shared" ca="1" si="146"/>
        <v>#N/A</v>
      </c>
      <c r="Q625" s="74" t="e">
        <f t="shared" ca="1" si="147"/>
        <v>#N/A</v>
      </c>
      <c r="R625" s="74">
        <f t="shared" si="148"/>
        <v>6000</v>
      </c>
      <c r="S625" s="74" t="e">
        <f t="shared" ca="1" si="149"/>
        <v>#N/A</v>
      </c>
      <c r="T625" s="74" t="e">
        <f t="shared" si="150"/>
        <v>#N/A</v>
      </c>
    </row>
    <row r="626" spans="2:20" x14ac:dyDescent="0.25">
      <c r="B626" s="74" t="e">
        <f t="shared" ca="1" si="140"/>
        <v>#N/A</v>
      </c>
      <c r="C626" s="78" t="e">
        <f>Кабельный_журнал!P592</f>
        <v>#N/A</v>
      </c>
      <c r="D626" s="74" t="e">
        <f t="shared" ca="1" si="141"/>
        <v>#N/A</v>
      </c>
      <c r="E626" s="80" t="s">
        <v>280</v>
      </c>
      <c r="F626" s="74" t="e">
        <f t="shared" ca="1" si="137"/>
        <v>#N/A</v>
      </c>
      <c r="G626" s="74" t="e">
        <f t="shared" si="138"/>
        <v>#N/A</v>
      </c>
      <c r="H626" s="80" t="s">
        <v>273</v>
      </c>
      <c r="I626" s="74" t="e">
        <f t="shared" si="139"/>
        <v>#N/A</v>
      </c>
      <c r="J626" s="74" t="e">
        <f t="shared" si="142"/>
        <v>#N/A</v>
      </c>
      <c r="K626" s="80" t="s">
        <v>281</v>
      </c>
      <c r="L626" s="74">
        <f t="shared" si="143"/>
        <v>1.7500000000000002E-2</v>
      </c>
      <c r="M626" s="74" t="e">
        <f t="shared" ca="1" si="144"/>
        <v>#N/A</v>
      </c>
      <c r="N626" s="74" t="e">
        <f ca="1">VLOOKUP(B626,$C$7:$T624,13,FALSE)</f>
        <v>#N/A</v>
      </c>
      <c r="O626" s="74" t="e">
        <f t="shared" ca="1" si="145"/>
        <v>#N/A</v>
      </c>
      <c r="P626" s="74" t="e">
        <f t="shared" ca="1" si="146"/>
        <v>#N/A</v>
      </c>
      <c r="Q626" s="74" t="e">
        <f t="shared" ca="1" si="147"/>
        <v>#N/A</v>
      </c>
      <c r="R626" s="74">
        <f t="shared" si="148"/>
        <v>6000</v>
      </c>
      <c r="S626" s="74" t="e">
        <f t="shared" ca="1" si="149"/>
        <v>#N/A</v>
      </c>
      <c r="T626" s="74" t="e">
        <f t="shared" si="150"/>
        <v>#N/A</v>
      </c>
    </row>
    <row r="627" spans="2:20" x14ac:dyDescent="0.25">
      <c r="B627" s="74" t="e">
        <f t="shared" ca="1" si="140"/>
        <v>#N/A</v>
      </c>
      <c r="C627" s="78" t="e">
        <f>Кабельный_журнал!P593</f>
        <v>#N/A</v>
      </c>
      <c r="D627" s="74" t="e">
        <f t="shared" ca="1" si="141"/>
        <v>#N/A</v>
      </c>
      <c r="E627" s="80" t="s">
        <v>280</v>
      </c>
      <c r="F627" s="74" t="e">
        <f t="shared" ca="1" si="137"/>
        <v>#N/A</v>
      </c>
      <c r="G627" s="74" t="e">
        <f t="shared" si="138"/>
        <v>#N/A</v>
      </c>
      <c r="H627" s="80" t="s">
        <v>273</v>
      </c>
      <c r="I627" s="74" t="e">
        <f t="shared" si="139"/>
        <v>#N/A</v>
      </c>
      <c r="J627" s="74" t="e">
        <f t="shared" si="142"/>
        <v>#N/A</v>
      </c>
      <c r="K627" s="80" t="s">
        <v>281</v>
      </c>
      <c r="L627" s="74">
        <f t="shared" si="143"/>
        <v>1.7500000000000002E-2</v>
      </c>
      <c r="M627" s="74" t="e">
        <f t="shared" ca="1" si="144"/>
        <v>#N/A</v>
      </c>
      <c r="N627" s="74" t="e">
        <f ca="1">VLOOKUP(B627,$C$7:$T625,13,FALSE)</f>
        <v>#N/A</v>
      </c>
      <c r="O627" s="74" t="e">
        <f t="shared" ca="1" si="145"/>
        <v>#N/A</v>
      </c>
      <c r="P627" s="74" t="e">
        <f t="shared" ca="1" si="146"/>
        <v>#N/A</v>
      </c>
      <c r="Q627" s="74" t="e">
        <f t="shared" ca="1" si="147"/>
        <v>#N/A</v>
      </c>
      <c r="R627" s="74">
        <f t="shared" si="148"/>
        <v>6000</v>
      </c>
      <c r="S627" s="74" t="e">
        <f t="shared" ca="1" si="149"/>
        <v>#N/A</v>
      </c>
      <c r="T627" s="74" t="e">
        <f t="shared" si="150"/>
        <v>#N/A</v>
      </c>
    </row>
    <row r="628" spans="2:20" x14ac:dyDescent="0.25">
      <c r="B628" s="74" t="e">
        <f t="shared" ca="1" si="140"/>
        <v>#N/A</v>
      </c>
      <c r="C628" s="78" t="e">
        <f>Кабельный_журнал!P594</f>
        <v>#N/A</v>
      </c>
      <c r="D628" s="74" t="e">
        <f t="shared" ca="1" si="141"/>
        <v>#N/A</v>
      </c>
      <c r="E628" s="80" t="s">
        <v>280</v>
      </c>
      <c r="F628" s="74" t="e">
        <f t="shared" ca="1" si="137"/>
        <v>#N/A</v>
      </c>
      <c r="G628" s="74" t="e">
        <f t="shared" si="138"/>
        <v>#N/A</v>
      </c>
      <c r="H628" s="80" t="s">
        <v>273</v>
      </c>
      <c r="I628" s="74" t="e">
        <f t="shared" si="139"/>
        <v>#N/A</v>
      </c>
      <c r="J628" s="74" t="e">
        <f t="shared" si="142"/>
        <v>#N/A</v>
      </c>
      <c r="K628" s="80" t="s">
        <v>281</v>
      </c>
      <c r="L628" s="74">
        <f t="shared" si="143"/>
        <v>1.7500000000000002E-2</v>
      </c>
      <c r="M628" s="74" t="e">
        <f t="shared" ca="1" si="144"/>
        <v>#N/A</v>
      </c>
      <c r="N628" s="74" t="e">
        <f ca="1">VLOOKUP(B628,$C$7:$T626,13,FALSE)</f>
        <v>#N/A</v>
      </c>
      <c r="O628" s="74" t="e">
        <f t="shared" ca="1" si="145"/>
        <v>#N/A</v>
      </c>
      <c r="P628" s="74" t="e">
        <f t="shared" ca="1" si="146"/>
        <v>#N/A</v>
      </c>
      <c r="Q628" s="74" t="e">
        <f t="shared" ca="1" si="147"/>
        <v>#N/A</v>
      </c>
      <c r="R628" s="74">
        <f t="shared" si="148"/>
        <v>6000</v>
      </c>
      <c r="S628" s="74" t="e">
        <f t="shared" ca="1" si="149"/>
        <v>#N/A</v>
      </c>
      <c r="T628" s="74" t="e">
        <f t="shared" si="150"/>
        <v>#N/A</v>
      </c>
    </row>
    <row r="629" spans="2:20" x14ac:dyDescent="0.25">
      <c r="B629" s="74" t="e">
        <f t="shared" ca="1" si="140"/>
        <v>#N/A</v>
      </c>
      <c r="C629" s="78" t="e">
        <f>Кабельный_журнал!P595</f>
        <v>#N/A</v>
      </c>
      <c r="D629" s="74" t="e">
        <f t="shared" ca="1" si="141"/>
        <v>#N/A</v>
      </c>
      <c r="E629" s="80" t="s">
        <v>280</v>
      </c>
      <c r="F629" s="74" t="e">
        <f t="shared" ca="1" si="137"/>
        <v>#N/A</v>
      </c>
      <c r="G629" s="74" t="e">
        <f t="shared" si="138"/>
        <v>#N/A</v>
      </c>
      <c r="H629" s="80" t="s">
        <v>273</v>
      </c>
      <c r="I629" s="74" t="e">
        <f t="shared" si="139"/>
        <v>#N/A</v>
      </c>
      <c r="J629" s="74" t="e">
        <f t="shared" si="142"/>
        <v>#N/A</v>
      </c>
      <c r="K629" s="80" t="s">
        <v>281</v>
      </c>
      <c r="L629" s="74">
        <f t="shared" si="143"/>
        <v>1.7500000000000002E-2</v>
      </c>
      <c r="M629" s="74" t="e">
        <f t="shared" ca="1" si="144"/>
        <v>#N/A</v>
      </c>
      <c r="N629" s="74" t="e">
        <f ca="1">VLOOKUP(B629,$C$7:$T627,13,FALSE)</f>
        <v>#N/A</v>
      </c>
      <c r="O629" s="74" t="e">
        <f t="shared" ca="1" si="145"/>
        <v>#N/A</v>
      </c>
      <c r="P629" s="74" t="e">
        <f t="shared" ca="1" si="146"/>
        <v>#N/A</v>
      </c>
      <c r="Q629" s="74" t="e">
        <f t="shared" ca="1" si="147"/>
        <v>#N/A</v>
      </c>
      <c r="R629" s="74">
        <f t="shared" si="148"/>
        <v>6000</v>
      </c>
      <c r="S629" s="74" t="e">
        <f t="shared" ca="1" si="149"/>
        <v>#N/A</v>
      </c>
      <c r="T629" s="74" t="e">
        <f t="shared" si="150"/>
        <v>#N/A</v>
      </c>
    </row>
    <row r="630" spans="2:20" x14ac:dyDescent="0.25">
      <c r="B630" s="74" t="e">
        <f t="shared" ca="1" si="140"/>
        <v>#N/A</v>
      </c>
      <c r="C630" s="78" t="e">
        <f>Кабельный_журнал!P596</f>
        <v>#N/A</v>
      </c>
      <c r="D630" s="74" t="e">
        <f t="shared" ca="1" si="141"/>
        <v>#N/A</v>
      </c>
      <c r="E630" s="80" t="s">
        <v>280</v>
      </c>
      <c r="F630" s="74" t="e">
        <f t="shared" ca="1" si="137"/>
        <v>#N/A</v>
      </c>
      <c r="G630" s="74" t="e">
        <f t="shared" si="138"/>
        <v>#N/A</v>
      </c>
      <c r="H630" s="80" t="s">
        <v>273</v>
      </c>
      <c r="I630" s="74" t="e">
        <f t="shared" si="139"/>
        <v>#N/A</v>
      </c>
      <c r="J630" s="74" t="e">
        <f t="shared" si="142"/>
        <v>#N/A</v>
      </c>
      <c r="K630" s="80" t="s">
        <v>281</v>
      </c>
      <c r="L630" s="74">
        <f t="shared" si="143"/>
        <v>1.7500000000000002E-2</v>
      </c>
      <c r="M630" s="74" t="e">
        <f t="shared" ca="1" si="144"/>
        <v>#N/A</v>
      </c>
      <c r="N630" s="74" t="e">
        <f ca="1">VLOOKUP(B630,$C$7:$T628,13,FALSE)</f>
        <v>#N/A</v>
      </c>
      <c r="O630" s="74" t="e">
        <f t="shared" ca="1" si="145"/>
        <v>#N/A</v>
      </c>
      <c r="P630" s="74" t="e">
        <f t="shared" ca="1" si="146"/>
        <v>#N/A</v>
      </c>
      <c r="Q630" s="74" t="e">
        <f t="shared" ca="1" si="147"/>
        <v>#N/A</v>
      </c>
      <c r="R630" s="74">
        <f t="shared" si="148"/>
        <v>6000</v>
      </c>
      <c r="S630" s="74" t="e">
        <f t="shared" ca="1" si="149"/>
        <v>#N/A</v>
      </c>
      <c r="T630" s="74" t="e">
        <f t="shared" si="150"/>
        <v>#N/A</v>
      </c>
    </row>
    <row r="631" spans="2:20" x14ac:dyDescent="0.25">
      <c r="B631" s="74" t="e">
        <f t="shared" ca="1" si="140"/>
        <v>#N/A</v>
      </c>
      <c r="C631" s="78" t="e">
        <f>Кабельный_журнал!P597</f>
        <v>#N/A</v>
      </c>
      <c r="D631" s="74" t="e">
        <f t="shared" ca="1" si="141"/>
        <v>#N/A</v>
      </c>
      <c r="E631" s="80" t="s">
        <v>280</v>
      </c>
      <c r="F631" s="74" t="e">
        <f t="shared" ca="1" si="137"/>
        <v>#N/A</v>
      </c>
      <c r="G631" s="74" t="e">
        <f t="shared" si="138"/>
        <v>#N/A</v>
      </c>
      <c r="H631" s="80" t="s">
        <v>273</v>
      </c>
      <c r="I631" s="74" t="e">
        <f t="shared" si="139"/>
        <v>#N/A</v>
      </c>
      <c r="J631" s="74" t="e">
        <f t="shared" si="142"/>
        <v>#N/A</v>
      </c>
      <c r="K631" s="80" t="s">
        <v>281</v>
      </c>
      <c r="L631" s="74">
        <f t="shared" si="143"/>
        <v>1.7500000000000002E-2</v>
      </c>
      <c r="M631" s="74" t="e">
        <f t="shared" ca="1" si="144"/>
        <v>#N/A</v>
      </c>
      <c r="N631" s="74" t="e">
        <f ca="1">VLOOKUP(B631,$C$7:$T629,13,FALSE)</f>
        <v>#N/A</v>
      </c>
      <c r="O631" s="74" t="e">
        <f t="shared" ca="1" si="145"/>
        <v>#N/A</v>
      </c>
      <c r="P631" s="74" t="e">
        <f t="shared" ca="1" si="146"/>
        <v>#N/A</v>
      </c>
      <c r="Q631" s="74" t="e">
        <f t="shared" ca="1" si="147"/>
        <v>#N/A</v>
      </c>
      <c r="R631" s="74">
        <f t="shared" si="148"/>
        <v>6000</v>
      </c>
      <c r="S631" s="74" t="e">
        <f t="shared" ca="1" si="149"/>
        <v>#N/A</v>
      </c>
      <c r="T631" s="74" t="e">
        <f t="shared" si="150"/>
        <v>#N/A</v>
      </c>
    </row>
    <row r="632" spans="2:20" x14ac:dyDescent="0.25">
      <c r="B632" s="74" t="e">
        <f t="shared" ca="1" si="140"/>
        <v>#N/A</v>
      </c>
      <c r="C632" s="78" t="e">
        <f>Кабельный_журнал!P598</f>
        <v>#N/A</v>
      </c>
      <c r="D632" s="74" t="e">
        <f t="shared" ca="1" si="141"/>
        <v>#N/A</v>
      </c>
      <c r="E632" s="80" t="s">
        <v>280</v>
      </c>
      <c r="F632" s="74" t="e">
        <f t="shared" ca="1" si="137"/>
        <v>#N/A</v>
      </c>
      <c r="G632" s="74" t="e">
        <f t="shared" si="138"/>
        <v>#N/A</v>
      </c>
      <c r="H632" s="80" t="s">
        <v>273</v>
      </c>
      <c r="I632" s="74" t="e">
        <f t="shared" si="139"/>
        <v>#N/A</v>
      </c>
      <c r="J632" s="74" t="e">
        <f t="shared" si="142"/>
        <v>#N/A</v>
      </c>
      <c r="K632" s="80" t="s">
        <v>281</v>
      </c>
      <c r="L632" s="74">
        <f t="shared" si="143"/>
        <v>1.7500000000000002E-2</v>
      </c>
      <c r="M632" s="74" t="e">
        <f t="shared" ca="1" si="144"/>
        <v>#N/A</v>
      </c>
      <c r="N632" s="74" t="e">
        <f ca="1">VLOOKUP(B632,$C$7:$T630,13,FALSE)</f>
        <v>#N/A</v>
      </c>
      <c r="O632" s="74" t="e">
        <f t="shared" ca="1" si="145"/>
        <v>#N/A</v>
      </c>
      <c r="P632" s="74" t="e">
        <f t="shared" ca="1" si="146"/>
        <v>#N/A</v>
      </c>
      <c r="Q632" s="74" t="e">
        <f t="shared" ca="1" si="147"/>
        <v>#N/A</v>
      </c>
      <c r="R632" s="74">
        <f t="shared" si="148"/>
        <v>6000</v>
      </c>
      <c r="S632" s="74" t="e">
        <f t="shared" ca="1" si="149"/>
        <v>#N/A</v>
      </c>
      <c r="T632" s="74" t="e">
        <f t="shared" si="150"/>
        <v>#N/A</v>
      </c>
    </row>
    <row r="633" spans="2:20" x14ac:dyDescent="0.25">
      <c r="B633" s="74" t="e">
        <f t="shared" ca="1" si="140"/>
        <v>#N/A</v>
      </c>
      <c r="C633" s="78" t="e">
        <f>Кабельный_журнал!P599</f>
        <v>#N/A</v>
      </c>
      <c r="D633" s="74" t="e">
        <f t="shared" ca="1" si="141"/>
        <v>#N/A</v>
      </c>
      <c r="E633" s="80" t="s">
        <v>280</v>
      </c>
      <c r="F633" s="74" t="e">
        <f t="shared" ca="1" si="137"/>
        <v>#N/A</v>
      </c>
      <c r="G633" s="74" t="e">
        <f t="shared" si="138"/>
        <v>#N/A</v>
      </c>
      <c r="H633" s="80" t="s">
        <v>273</v>
      </c>
      <c r="I633" s="74" t="e">
        <f t="shared" si="139"/>
        <v>#N/A</v>
      </c>
      <c r="J633" s="74" t="e">
        <f t="shared" si="142"/>
        <v>#N/A</v>
      </c>
      <c r="K633" s="80" t="s">
        <v>281</v>
      </c>
      <c r="L633" s="74">
        <f t="shared" si="143"/>
        <v>1.7500000000000002E-2</v>
      </c>
      <c r="M633" s="74" t="e">
        <f t="shared" ca="1" si="144"/>
        <v>#N/A</v>
      </c>
      <c r="N633" s="74" t="e">
        <f ca="1">VLOOKUP(B633,$C$7:$T631,13,FALSE)</f>
        <v>#N/A</v>
      </c>
      <c r="O633" s="74" t="e">
        <f t="shared" ca="1" si="145"/>
        <v>#N/A</v>
      </c>
      <c r="P633" s="74" t="e">
        <f t="shared" ca="1" si="146"/>
        <v>#N/A</v>
      </c>
      <c r="Q633" s="74" t="e">
        <f t="shared" ca="1" si="147"/>
        <v>#N/A</v>
      </c>
      <c r="R633" s="74">
        <f t="shared" si="148"/>
        <v>6000</v>
      </c>
      <c r="S633" s="74" t="e">
        <f t="shared" ca="1" si="149"/>
        <v>#N/A</v>
      </c>
      <c r="T633" s="74" t="e">
        <f t="shared" si="150"/>
        <v>#N/A</v>
      </c>
    </row>
    <row r="634" spans="2:20" x14ac:dyDescent="0.25">
      <c r="B634" s="74" t="e">
        <f t="shared" ca="1" si="140"/>
        <v>#N/A</v>
      </c>
      <c r="C634" s="78" t="e">
        <f>Кабельный_журнал!P600</f>
        <v>#N/A</v>
      </c>
      <c r="D634" s="74" t="e">
        <f t="shared" ca="1" si="141"/>
        <v>#N/A</v>
      </c>
      <c r="E634" s="80" t="s">
        <v>280</v>
      </c>
      <c r="F634" s="74" t="e">
        <f t="shared" ca="1" si="137"/>
        <v>#N/A</v>
      </c>
      <c r="G634" s="74" t="e">
        <f t="shared" si="138"/>
        <v>#N/A</v>
      </c>
      <c r="H634" s="80" t="s">
        <v>273</v>
      </c>
      <c r="I634" s="74" t="e">
        <f t="shared" si="139"/>
        <v>#N/A</v>
      </c>
      <c r="J634" s="74" t="e">
        <f t="shared" si="142"/>
        <v>#N/A</v>
      </c>
      <c r="K634" s="80" t="s">
        <v>281</v>
      </c>
      <c r="L634" s="74">
        <f t="shared" si="143"/>
        <v>1.7500000000000002E-2</v>
      </c>
      <c r="M634" s="74" t="e">
        <f t="shared" ca="1" si="144"/>
        <v>#N/A</v>
      </c>
      <c r="N634" s="74" t="e">
        <f ca="1">VLOOKUP(B634,$C$7:$T632,13,FALSE)</f>
        <v>#N/A</v>
      </c>
      <c r="O634" s="74" t="e">
        <f t="shared" ca="1" si="145"/>
        <v>#N/A</v>
      </c>
      <c r="P634" s="74" t="e">
        <f t="shared" ca="1" si="146"/>
        <v>#N/A</v>
      </c>
      <c r="Q634" s="74" t="e">
        <f t="shared" ca="1" si="147"/>
        <v>#N/A</v>
      </c>
      <c r="R634" s="74">
        <f t="shared" si="148"/>
        <v>6000</v>
      </c>
      <c r="S634" s="74" t="e">
        <f t="shared" ca="1" si="149"/>
        <v>#N/A</v>
      </c>
      <c r="T634" s="74" t="e">
        <f t="shared" si="150"/>
        <v>#N/A</v>
      </c>
    </row>
    <row r="635" spans="2:20" x14ac:dyDescent="0.25">
      <c r="B635" s="74" t="e">
        <f t="shared" ca="1" si="140"/>
        <v>#N/A</v>
      </c>
      <c r="C635" s="78" t="e">
        <f>Кабельный_журнал!P601</f>
        <v>#N/A</v>
      </c>
      <c r="D635" s="74" t="e">
        <f t="shared" ca="1" si="141"/>
        <v>#N/A</v>
      </c>
      <c r="E635" s="80" t="s">
        <v>280</v>
      </c>
      <c r="F635" s="74" t="e">
        <f t="shared" ca="1" si="137"/>
        <v>#N/A</v>
      </c>
      <c r="G635" s="74" t="e">
        <f t="shared" si="138"/>
        <v>#N/A</v>
      </c>
      <c r="H635" s="80" t="s">
        <v>273</v>
      </c>
      <c r="I635" s="74" t="e">
        <f t="shared" si="139"/>
        <v>#N/A</v>
      </c>
      <c r="J635" s="74" t="e">
        <f t="shared" si="142"/>
        <v>#N/A</v>
      </c>
      <c r="K635" s="80" t="s">
        <v>281</v>
      </c>
      <c r="L635" s="74">
        <f t="shared" si="143"/>
        <v>1.7500000000000002E-2</v>
      </c>
      <c r="M635" s="74" t="e">
        <f t="shared" ca="1" si="144"/>
        <v>#N/A</v>
      </c>
      <c r="N635" s="74" t="e">
        <f ca="1">VLOOKUP(B635,$C$7:$T633,13,FALSE)</f>
        <v>#N/A</v>
      </c>
      <c r="O635" s="74" t="e">
        <f t="shared" ca="1" si="145"/>
        <v>#N/A</v>
      </c>
      <c r="P635" s="74" t="e">
        <f t="shared" ca="1" si="146"/>
        <v>#N/A</v>
      </c>
      <c r="Q635" s="74" t="e">
        <f t="shared" ca="1" si="147"/>
        <v>#N/A</v>
      </c>
      <c r="R635" s="74">
        <f t="shared" si="148"/>
        <v>6000</v>
      </c>
      <c r="S635" s="74" t="e">
        <f t="shared" ca="1" si="149"/>
        <v>#N/A</v>
      </c>
      <c r="T635" s="74" t="e">
        <f t="shared" si="150"/>
        <v>#N/A</v>
      </c>
    </row>
    <row r="636" spans="2:20" x14ac:dyDescent="0.25">
      <c r="B636" s="74" t="e">
        <f t="shared" ca="1" si="140"/>
        <v>#N/A</v>
      </c>
      <c r="C636" s="78" t="e">
        <f>Кабельный_журнал!P602</f>
        <v>#N/A</v>
      </c>
      <c r="D636" s="74" t="e">
        <f t="shared" ca="1" si="141"/>
        <v>#N/A</v>
      </c>
      <c r="E636" s="80" t="s">
        <v>280</v>
      </c>
      <c r="F636" s="74" t="e">
        <f t="shared" ca="1" si="137"/>
        <v>#N/A</v>
      </c>
      <c r="G636" s="74" t="e">
        <f t="shared" si="138"/>
        <v>#N/A</v>
      </c>
      <c r="H636" s="80" t="s">
        <v>273</v>
      </c>
      <c r="I636" s="74" t="e">
        <f t="shared" si="139"/>
        <v>#N/A</v>
      </c>
      <c r="J636" s="74" t="e">
        <f t="shared" si="142"/>
        <v>#N/A</v>
      </c>
      <c r="K636" s="80" t="s">
        <v>281</v>
      </c>
      <c r="L636" s="74">
        <f t="shared" si="143"/>
        <v>1.7500000000000002E-2</v>
      </c>
      <c r="M636" s="74" t="e">
        <f t="shared" ca="1" si="144"/>
        <v>#N/A</v>
      </c>
      <c r="N636" s="74" t="e">
        <f ca="1">VLOOKUP(B636,$C$7:$T634,13,FALSE)</f>
        <v>#N/A</v>
      </c>
      <c r="O636" s="74" t="e">
        <f t="shared" ca="1" si="145"/>
        <v>#N/A</v>
      </c>
      <c r="P636" s="74" t="e">
        <f t="shared" ca="1" si="146"/>
        <v>#N/A</v>
      </c>
      <c r="Q636" s="74" t="e">
        <f t="shared" ca="1" si="147"/>
        <v>#N/A</v>
      </c>
      <c r="R636" s="74">
        <f t="shared" si="148"/>
        <v>6000</v>
      </c>
      <c r="S636" s="74" t="e">
        <f t="shared" ca="1" si="149"/>
        <v>#N/A</v>
      </c>
      <c r="T636" s="74" t="e">
        <f t="shared" si="150"/>
        <v>#N/A</v>
      </c>
    </row>
    <row r="637" spans="2:20" x14ac:dyDescent="0.25">
      <c r="B637" s="74" t="e">
        <f t="shared" ca="1" si="140"/>
        <v>#N/A</v>
      </c>
      <c r="C637" s="78" t="e">
        <f>Кабельный_журнал!P603</f>
        <v>#N/A</v>
      </c>
      <c r="D637" s="74" t="e">
        <f t="shared" ca="1" si="141"/>
        <v>#N/A</v>
      </c>
      <c r="E637" s="80" t="s">
        <v>280</v>
      </c>
      <c r="F637" s="74" t="e">
        <f t="shared" ca="1" si="137"/>
        <v>#N/A</v>
      </c>
      <c r="G637" s="74" t="e">
        <f t="shared" si="138"/>
        <v>#N/A</v>
      </c>
      <c r="H637" s="80" t="s">
        <v>273</v>
      </c>
      <c r="I637" s="74" t="e">
        <f t="shared" si="139"/>
        <v>#N/A</v>
      </c>
      <c r="J637" s="74" t="e">
        <f t="shared" si="142"/>
        <v>#N/A</v>
      </c>
      <c r="K637" s="80" t="s">
        <v>281</v>
      </c>
      <c r="L637" s="74">
        <f t="shared" si="143"/>
        <v>1.7500000000000002E-2</v>
      </c>
      <c r="M637" s="74" t="e">
        <f t="shared" ca="1" si="144"/>
        <v>#N/A</v>
      </c>
      <c r="N637" s="74" t="e">
        <f ca="1">VLOOKUP(B637,$C$7:$T635,13,FALSE)</f>
        <v>#N/A</v>
      </c>
      <c r="O637" s="74" t="e">
        <f t="shared" ca="1" si="145"/>
        <v>#N/A</v>
      </c>
      <c r="P637" s="74" t="e">
        <f t="shared" ca="1" si="146"/>
        <v>#N/A</v>
      </c>
      <c r="Q637" s="74" t="e">
        <f t="shared" ca="1" si="147"/>
        <v>#N/A</v>
      </c>
      <c r="R637" s="74">
        <f t="shared" si="148"/>
        <v>6000</v>
      </c>
      <c r="S637" s="74" t="e">
        <f t="shared" ca="1" si="149"/>
        <v>#N/A</v>
      </c>
      <c r="T637" s="74" t="e">
        <f t="shared" si="150"/>
        <v>#N/A</v>
      </c>
    </row>
    <row r="638" spans="2:20" x14ac:dyDescent="0.25">
      <c r="B638" s="74" t="e">
        <f t="shared" ca="1" si="140"/>
        <v>#N/A</v>
      </c>
      <c r="C638" s="78" t="e">
        <f>Кабельный_журнал!P604</f>
        <v>#N/A</v>
      </c>
      <c r="D638" s="74" t="e">
        <f t="shared" ca="1" si="141"/>
        <v>#N/A</v>
      </c>
      <c r="E638" s="80" t="s">
        <v>280</v>
      </c>
      <c r="F638" s="74" t="e">
        <f t="shared" ca="1" si="137"/>
        <v>#N/A</v>
      </c>
      <c r="G638" s="74" t="e">
        <f t="shared" si="138"/>
        <v>#N/A</v>
      </c>
      <c r="H638" s="80" t="s">
        <v>273</v>
      </c>
      <c r="I638" s="74" t="e">
        <f t="shared" si="139"/>
        <v>#N/A</v>
      </c>
      <c r="J638" s="74" t="e">
        <f t="shared" si="142"/>
        <v>#N/A</v>
      </c>
      <c r="K638" s="80" t="s">
        <v>281</v>
      </c>
      <c r="L638" s="74">
        <f t="shared" si="143"/>
        <v>1.7500000000000002E-2</v>
      </c>
      <c r="M638" s="74" t="e">
        <f t="shared" ca="1" si="144"/>
        <v>#N/A</v>
      </c>
      <c r="N638" s="74" t="e">
        <f ca="1">VLOOKUP(B638,$C$7:$T636,13,FALSE)</f>
        <v>#N/A</v>
      </c>
      <c r="O638" s="74" t="e">
        <f t="shared" ca="1" si="145"/>
        <v>#N/A</v>
      </c>
      <c r="P638" s="74" t="e">
        <f t="shared" ca="1" si="146"/>
        <v>#N/A</v>
      </c>
      <c r="Q638" s="74" t="e">
        <f t="shared" ca="1" si="147"/>
        <v>#N/A</v>
      </c>
      <c r="R638" s="74">
        <f t="shared" si="148"/>
        <v>6000</v>
      </c>
      <c r="S638" s="74" t="e">
        <f t="shared" ca="1" si="149"/>
        <v>#N/A</v>
      </c>
      <c r="T638" s="74" t="e">
        <f t="shared" si="150"/>
        <v>#N/A</v>
      </c>
    </row>
    <row r="639" spans="2:20" x14ac:dyDescent="0.25">
      <c r="B639" s="74" t="e">
        <f t="shared" ca="1" si="140"/>
        <v>#N/A</v>
      </c>
      <c r="C639" s="78" t="e">
        <f>Кабельный_журнал!P605</f>
        <v>#N/A</v>
      </c>
      <c r="D639" s="74" t="e">
        <f t="shared" ca="1" si="141"/>
        <v>#N/A</v>
      </c>
      <c r="E639" s="80" t="s">
        <v>280</v>
      </c>
      <c r="F639" s="74" t="e">
        <f t="shared" ca="1" si="137"/>
        <v>#N/A</v>
      </c>
      <c r="G639" s="74" t="e">
        <f t="shared" si="138"/>
        <v>#N/A</v>
      </c>
      <c r="H639" s="80" t="s">
        <v>273</v>
      </c>
      <c r="I639" s="74" t="e">
        <f t="shared" si="139"/>
        <v>#N/A</v>
      </c>
      <c r="J639" s="74" t="e">
        <f t="shared" si="142"/>
        <v>#N/A</v>
      </c>
      <c r="K639" s="80" t="s">
        <v>281</v>
      </c>
      <c r="L639" s="74">
        <f t="shared" si="143"/>
        <v>1.7500000000000002E-2</v>
      </c>
      <c r="M639" s="74" t="e">
        <f t="shared" ca="1" si="144"/>
        <v>#N/A</v>
      </c>
      <c r="N639" s="74" t="e">
        <f ca="1">VLOOKUP(B639,$C$7:$T637,13,FALSE)</f>
        <v>#N/A</v>
      </c>
      <c r="O639" s="74" t="e">
        <f t="shared" ca="1" si="145"/>
        <v>#N/A</v>
      </c>
      <c r="P639" s="74" t="e">
        <f t="shared" ca="1" si="146"/>
        <v>#N/A</v>
      </c>
      <c r="Q639" s="74" t="e">
        <f t="shared" ca="1" si="147"/>
        <v>#N/A</v>
      </c>
      <c r="R639" s="74">
        <f t="shared" si="148"/>
        <v>6000</v>
      </c>
      <c r="S639" s="74" t="e">
        <f t="shared" ca="1" si="149"/>
        <v>#N/A</v>
      </c>
      <c r="T639" s="74" t="e">
        <f t="shared" si="150"/>
        <v>#N/A</v>
      </c>
    </row>
    <row r="640" spans="2:20" x14ac:dyDescent="0.25">
      <c r="B640" s="74" t="e">
        <f t="shared" ca="1" si="140"/>
        <v>#N/A</v>
      </c>
      <c r="C640" s="78" t="e">
        <f>Кабельный_журнал!P606</f>
        <v>#N/A</v>
      </c>
      <c r="D640" s="74" t="e">
        <f t="shared" ca="1" si="141"/>
        <v>#N/A</v>
      </c>
      <c r="E640" s="80" t="s">
        <v>280</v>
      </c>
      <c r="F640" s="74" t="e">
        <f t="shared" ca="1" si="137"/>
        <v>#N/A</v>
      </c>
      <c r="G640" s="74" t="e">
        <f t="shared" si="138"/>
        <v>#N/A</v>
      </c>
      <c r="H640" s="80" t="s">
        <v>273</v>
      </c>
      <c r="I640" s="74" t="e">
        <f t="shared" si="139"/>
        <v>#N/A</v>
      </c>
      <c r="J640" s="74" t="e">
        <f t="shared" si="142"/>
        <v>#N/A</v>
      </c>
      <c r="K640" s="80" t="s">
        <v>281</v>
      </c>
      <c r="L640" s="74">
        <f t="shared" si="143"/>
        <v>1.7500000000000002E-2</v>
      </c>
      <c r="M640" s="74" t="e">
        <f t="shared" ca="1" si="144"/>
        <v>#N/A</v>
      </c>
      <c r="N640" s="74" t="e">
        <f ca="1">VLOOKUP(B640,$C$7:$T638,13,FALSE)</f>
        <v>#N/A</v>
      </c>
      <c r="O640" s="74" t="e">
        <f t="shared" ca="1" si="145"/>
        <v>#N/A</v>
      </c>
      <c r="P640" s="74" t="e">
        <f t="shared" ca="1" si="146"/>
        <v>#N/A</v>
      </c>
      <c r="Q640" s="74" t="e">
        <f t="shared" ca="1" si="147"/>
        <v>#N/A</v>
      </c>
      <c r="R640" s="74">
        <f t="shared" si="148"/>
        <v>6000</v>
      </c>
      <c r="S640" s="74" t="e">
        <f t="shared" ca="1" si="149"/>
        <v>#N/A</v>
      </c>
      <c r="T640" s="74" t="e">
        <f t="shared" si="150"/>
        <v>#N/A</v>
      </c>
    </row>
    <row r="641" spans="2:20" x14ac:dyDescent="0.25">
      <c r="B641" s="74" t="e">
        <f t="shared" ca="1" si="140"/>
        <v>#N/A</v>
      </c>
      <c r="C641" s="78" t="e">
        <f>Кабельный_журнал!P607</f>
        <v>#N/A</v>
      </c>
      <c r="D641" s="74" t="e">
        <f t="shared" ca="1" si="141"/>
        <v>#N/A</v>
      </c>
      <c r="E641" s="80" t="s">
        <v>280</v>
      </c>
      <c r="F641" s="74" t="e">
        <f t="shared" ca="1" si="137"/>
        <v>#N/A</v>
      </c>
      <c r="G641" s="74" t="e">
        <f t="shared" si="138"/>
        <v>#N/A</v>
      </c>
      <c r="H641" s="80" t="s">
        <v>273</v>
      </c>
      <c r="I641" s="74" t="e">
        <f t="shared" si="139"/>
        <v>#N/A</v>
      </c>
      <c r="J641" s="74" t="e">
        <f t="shared" si="142"/>
        <v>#N/A</v>
      </c>
      <c r="K641" s="80" t="s">
        <v>281</v>
      </c>
      <c r="L641" s="74">
        <f t="shared" si="143"/>
        <v>1.7500000000000002E-2</v>
      </c>
      <c r="M641" s="74" t="e">
        <f t="shared" ca="1" si="144"/>
        <v>#N/A</v>
      </c>
      <c r="N641" s="74" t="e">
        <f ca="1">VLOOKUP(B641,$C$7:$T639,13,FALSE)</f>
        <v>#N/A</v>
      </c>
      <c r="O641" s="74" t="e">
        <f t="shared" ca="1" si="145"/>
        <v>#N/A</v>
      </c>
      <c r="P641" s="74" t="e">
        <f t="shared" ca="1" si="146"/>
        <v>#N/A</v>
      </c>
      <c r="Q641" s="74" t="e">
        <f t="shared" ca="1" si="147"/>
        <v>#N/A</v>
      </c>
      <c r="R641" s="74">
        <f t="shared" si="148"/>
        <v>6000</v>
      </c>
      <c r="S641" s="74" t="e">
        <f t="shared" ca="1" si="149"/>
        <v>#N/A</v>
      </c>
      <c r="T641" s="74" t="e">
        <f t="shared" si="150"/>
        <v>#N/A</v>
      </c>
    </row>
    <row r="642" spans="2:20" x14ac:dyDescent="0.25">
      <c r="B642" s="74" t="e">
        <f t="shared" ca="1" si="140"/>
        <v>#N/A</v>
      </c>
      <c r="C642" s="78" t="e">
        <f>Кабельный_журнал!P608</f>
        <v>#N/A</v>
      </c>
      <c r="D642" s="74" t="e">
        <f t="shared" ca="1" si="141"/>
        <v>#N/A</v>
      </c>
      <c r="E642" s="80" t="s">
        <v>280</v>
      </c>
      <c r="F642" s="74" t="e">
        <f t="shared" ca="1" si="137"/>
        <v>#N/A</v>
      </c>
      <c r="G642" s="74" t="e">
        <f t="shared" si="138"/>
        <v>#N/A</v>
      </c>
      <c r="H642" s="80" t="s">
        <v>273</v>
      </c>
      <c r="I642" s="74" t="e">
        <f t="shared" si="139"/>
        <v>#N/A</v>
      </c>
      <c r="J642" s="74" t="e">
        <f t="shared" si="142"/>
        <v>#N/A</v>
      </c>
      <c r="K642" s="80" t="s">
        <v>281</v>
      </c>
      <c r="L642" s="74">
        <f t="shared" si="143"/>
        <v>1.7500000000000002E-2</v>
      </c>
      <c r="M642" s="74" t="e">
        <f t="shared" ca="1" si="144"/>
        <v>#N/A</v>
      </c>
      <c r="N642" s="74" t="e">
        <f ca="1">VLOOKUP(B642,$C$7:$T640,13,FALSE)</f>
        <v>#N/A</v>
      </c>
      <c r="O642" s="74" t="e">
        <f t="shared" ca="1" si="145"/>
        <v>#N/A</v>
      </c>
      <c r="P642" s="74" t="e">
        <f t="shared" ca="1" si="146"/>
        <v>#N/A</v>
      </c>
      <c r="Q642" s="74" t="e">
        <f t="shared" ca="1" si="147"/>
        <v>#N/A</v>
      </c>
      <c r="R642" s="74">
        <f t="shared" si="148"/>
        <v>6000</v>
      </c>
      <c r="S642" s="74" t="e">
        <f t="shared" ca="1" si="149"/>
        <v>#N/A</v>
      </c>
      <c r="T642" s="74" t="e">
        <f t="shared" si="150"/>
        <v>#N/A</v>
      </c>
    </row>
    <row r="643" spans="2:20" x14ac:dyDescent="0.25">
      <c r="B643" s="74" t="e">
        <f t="shared" ca="1" si="140"/>
        <v>#N/A</v>
      </c>
      <c r="C643" s="78" t="e">
        <f>Кабельный_журнал!P609</f>
        <v>#N/A</v>
      </c>
      <c r="D643" s="74" t="e">
        <f t="shared" ca="1" si="141"/>
        <v>#N/A</v>
      </c>
      <c r="E643" s="80" t="s">
        <v>280</v>
      </c>
      <c r="F643" s="74" t="e">
        <f t="shared" ca="1" si="137"/>
        <v>#N/A</v>
      </c>
      <c r="G643" s="74" t="e">
        <f t="shared" si="138"/>
        <v>#N/A</v>
      </c>
      <c r="H643" s="80" t="s">
        <v>273</v>
      </c>
      <c r="I643" s="74" t="e">
        <f t="shared" si="139"/>
        <v>#N/A</v>
      </c>
      <c r="J643" s="74" t="e">
        <f t="shared" si="142"/>
        <v>#N/A</v>
      </c>
      <c r="K643" s="80" t="s">
        <v>281</v>
      </c>
      <c r="L643" s="74">
        <f t="shared" si="143"/>
        <v>1.7500000000000002E-2</v>
      </c>
      <c r="M643" s="74" t="e">
        <f t="shared" ca="1" si="144"/>
        <v>#N/A</v>
      </c>
      <c r="N643" s="74" t="e">
        <f ca="1">VLOOKUP(B643,$C$7:$T641,13,FALSE)</f>
        <v>#N/A</v>
      </c>
      <c r="O643" s="74" t="e">
        <f t="shared" ca="1" si="145"/>
        <v>#N/A</v>
      </c>
      <c r="P643" s="74" t="e">
        <f t="shared" ca="1" si="146"/>
        <v>#N/A</v>
      </c>
      <c r="Q643" s="74" t="e">
        <f t="shared" ca="1" si="147"/>
        <v>#N/A</v>
      </c>
      <c r="R643" s="74">
        <f t="shared" si="148"/>
        <v>6000</v>
      </c>
      <c r="S643" s="74" t="e">
        <f t="shared" ca="1" si="149"/>
        <v>#N/A</v>
      </c>
      <c r="T643" s="74" t="e">
        <f t="shared" si="150"/>
        <v>#N/A</v>
      </c>
    </row>
    <row r="644" spans="2:20" x14ac:dyDescent="0.25">
      <c r="B644" s="74" t="e">
        <f t="shared" ca="1" si="140"/>
        <v>#N/A</v>
      </c>
      <c r="C644" s="78" t="e">
        <f>Кабельный_журнал!P610</f>
        <v>#N/A</v>
      </c>
      <c r="D644" s="74" t="e">
        <f t="shared" ca="1" si="141"/>
        <v>#N/A</v>
      </c>
      <c r="E644" s="80" t="s">
        <v>280</v>
      </c>
      <c r="F644" s="74" t="e">
        <f t="shared" ca="1" si="137"/>
        <v>#N/A</v>
      </c>
      <c r="G644" s="74" t="e">
        <f t="shared" si="138"/>
        <v>#N/A</v>
      </c>
      <c r="H644" s="80" t="s">
        <v>273</v>
      </c>
      <c r="I644" s="74" t="e">
        <f t="shared" si="139"/>
        <v>#N/A</v>
      </c>
      <c r="J644" s="74" t="e">
        <f t="shared" si="142"/>
        <v>#N/A</v>
      </c>
      <c r="K644" s="80" t="s">
        <v>281</v>
      </c>
      <c r="L644" s="74">
        <f t="shared" si="143"/>
        <v>1.7500000000000002E-2</v>
      </c>
      <c r="M644" s="74" t="e">
        <f t="shared" ca="1" si="144"/>
        <v>#N/A</v>
      </c>
      <c r="N644" s="74" t="e">
        <f ca="1">VLOOKUP(B644,$C$7:$T642,13,FALSE)</f>
        <v>#N/A</v>
      </c>
      <c r="O644" s="74" t="e">
        <f t="shared" ca="1" si="145"/>
        <v>#N/A</v>
      </c>
      <c r="P644" s="74" t="e">
        <f t="shared" ca="1" si="146"/>
        <v>#N/A</v>
      </c>
      <c r="Q644" s="74" t="e">
        <f t="shared" ca="1" si="147"/>
        <v>#N/A</v>
      </c>
      <c r="R644" s="74">
        <f t="shared" si="148"/>
        <v>6000</v>
      </c>
      <c r="S644" s="74" t="e">
        <f t="shared" ca="1" si="149"/>
        <v>#N/A</v>
      </c>
      <c r="T644" s="74" t="e">
        <f t="shared" si="150"/>
        <v>#N/A</v>
      </c>
    </row>
    <row r="645" spans="2:20" x14ac:dyDescent="0.25">
      <c r="B645" s="74" t="e">
        <f t="shared" ca="1" si="140"/>
        <v>#N/A</v>
      </c>
      <c r="C645" s="78" t="e">
        <f>Кабельный_журнал!P611</f>
        <v>#N/A</v>
      </c>
      <c r="D645" s="74" t="e">
        <f t="shared" ca="1" si="141"/>
        <v>#N/A</v>
      </c>
      <c r="E645" s="80" t="s">
        <v>280</v>
      </c>
      <c r="F645" s="74" t="e">
        <f t="shared" ca="1" si="137"/>
        <v>#N/A</v>
      </c>
      <c r="G645" s="74" t="e">
        <f t="shared" si="138"/>
        <v>#N/A</v>
      </c>
      <c r="H645" s="80" t="s">
        <v>273</v>
      </c>
      <c r="I645" s="74" t="e">
        <f t="shared" si="139"/>
        <v>#N/A</v>
      </c>
      <c r="J645" s="74" t="e">
        <f t="shared" si="142"/>
        <v>#N/A</v>
      </c>
      <c r="K645" s="80" t="s">
        <v>281</v>
      </c>
      <c r="L645" s="74">
        <f t="shared" si="143"/>
        <v>1.7500000000000002E-2</v>
      </c>
      <c r="M645" s="74" t="e">
        <f t="shared" ca="1" si="144"/>
        <v>#N/A</v>
      </c>
      <c r="N645" s="74" t="e">
        <f ca="1">VLOOKUP(B645,$C$7:$T643,13,FALSE)</f>
        <v>#N/A</v>
      </c>
      <c r="O645" s="74" t="e">
        <f t="shared" ca="1" si="145"/>
        <v>#N/A</v>
      </c>
      <c r="P645" s="74" t="e">
        <f t="shared" ca="1" si="146"/>
        <v>#N/A</v>
      </c>
      <c r="Q645" s="74" t="e">
        <f t="shared" ca="1" si="147"/>
        <v>#N/A</v>
      </c>
      <c r="R645" s="74">
        <f t="shared" si="148"/>
        <v>6000</v>
      </c>
      <c r="S645" s="74" t="e">
        <f t="shared" ca="1" si="149"/>
        <v>#N/A</v>
      </c>
      <c r="T645" s="74" t="e">
        <f t="shared" si="150"/>
        <v>#N/A</v>
      </c>
    </row>
    <row r="646" spans="2:20" x14ac:dyDescent="0.25">
      <c r="B646" s="74" t="e">
        <f t="shared" ca="1" si="140"/>
        <v>#N/A</v>
      </c>
      <c r="C646" s="78" t="e">
        <f>Кабельный_журнал!P612</f>
        <v>#N/A</v>
      </c>
      <c r="D646" s="74" t="e">
        <f t="shared" ca="1" si="141"/>
        <v>#N/A</v>
      </c>
      <c r="E646" s="80" t="s">
        <v>280</v>
      </c>
      <c r="F646" s="74" t="e">
        <f t="shared" ca="1" si="137"/>
        <v>#N/A</v>
      </c>
      <c r="G646" s="74" t="e">
        <f t="shared" si="138"/>
        <v>#N/A</v>
      </c>
      <c r="H646" s="80" t="s">
        <v>273</v>
      </c>
      <c r="I646" s="74" t="e">
        <f t="shared" si="139"/>
        <v>#N/A</v>
      </c>
      <c r="J646" s="74" t="e">
        <f t="shared" si="142"/>
        <v>#N/A</v>
      </c>
      <c r="K646" s="80" t="s">
        <v>281</v>
      </c>
      <c r="L646" s="74">
        <f t="shared" si="143"/>
        <v>1.7500000000000002E-2</v>
      </c>
      <c r="M646" s="74" t="e">
        <f t="shared" ca="1" si="144"/>
        <v>#N/A</v>
      </c>
      <c r="N646" s="74" t="e">
        <f ca="1">VLOOKUP(B646,$C$7:$T644,13,FALSE)</f>
        <v>#N/A</v>
      </c>
      <c r="O646" s="74" t="e">
        <f t="shared" ca="1" si="145"/>
        <v>#N/A</v>
      </c>
      <c r="P646" s="74" t="e">
        <f t="shared" ca="1" si="146"/>
        <v>#N/A</v>
      </c>
      <c r="Q646" s="74" t="e">
        <f t="shared" ca="1" si="147"/>
        <v>#N/A</v>
      </c>
      <c r="R646" s="74">
        <f t="shared" si="148"/>
        <v>6000</v>
      </c>
      <c r="S646" s="74" t="e">
        <f t="shared" ca="1" si="149"/>
        <v>#N/A</v>
      </c>
      <c r="T646" s="74" t="e">
        <f t="shared" si="150"/>
        <v>#N/A</v>
      </c>
    </row>
    <row r="647" spans="2:20" x14ac:dyDescent="0.25">
      <c r="B647" s="74" t="e">
        <f t="shared" ca="1" si="140"/>
        <v>#N/A</v>
      </c>
      <c r="C647" s="78" t="e">
        <f>Кабельный_журнал!P613</f>
        <v>#N/A</v>
      </c>
      <c r="D647" s="74" t="e">
        <f t="shared" ca="1" si="141"/>
        <v>#N/A</v>
      </c>
      <c r="E647" s="80" t="s">
        <v>280</v>
      </c>
      <c r="F647" s="74" t="e">
        <f t="shared" ca="1" si="137"/>
        <v>#N/A</v>
      </c>
      <c r="G647" s="74" t="e">
        <f t="shared" si="138"/>
        <v>#N/A</v>
      </c>
      <c r="H647" s="80" t="s">
        <v>273</v>
      </c>
      <c r="I647" s="74" t="e">
        <f t="shared" si="139"/>
        <v>#N/A</v>
      </c>
      <c r="J647" s="74" t="e">
        <f t="shared" si="142"/>
        <v>#N/A</v>
      </c>
      <c r="K647" s="80" t="s">
        <v>281</v>
      </c>
      <c r="L647" s="74">
        <f t="shared" si="143"/>
        <v>1.7500000000000002E-2</v>
      </c>
      <c r="M647" s="74" t="e">
        <f t="shared" ca="1" si="144"/>
        <v>#N/A</v>
      </c>
      <c r="N647" s="74" t="e">
        <f ca="1">VLOOKUP(B647,$C$7:$T645,13,FALSE)</f>
        <v>#N/A</v>
      </c>
      <c r="O647" s="74" t="e">
        <f t="shared" ca="1" si="145"/>
        <v>#N/A</v>
      </c>
      <c r="P647" s="74" t="e">
        <f t="shared" ca="1" si="146"/>
        <v>#N/A</v>
      </c>
      <c r="Q647" s="74" t="e">
        <f t="shared" ca="1" si="147"/>
        <v>#N/A</v>
      </c>
      <c r="R647" s="74">
        <f t="shared" si="148"/>
        <v>6000</v>
      </c>
      <c r="S647" s="74" t="e">
        <f t="shared" ca="1" si="149"/>
        <v>#N/A</v>
      </c>
      <c r="T647" s="74" t="e">
        <f t="shared" si="150"/>
        <v>#N/A</v>
      </c>
    </row>
    <row r="648" spans="2:20" x14ac:dyDescent="0.25">
      <c r="B648" s="74" t="e">
        <f t="shared" ca="1" si="140"/>
        <v>#N/A</v>
      </c>
      <c r="C648" s="78" t="e">
        <f>Кабельный_журнал!P614</f>
        <v>#N/A</v>
      </c>
      <c r="D648" s="74" t="e">
        <f t="shared" ca="1" si="141"/>
        <v>#N/A</v>
      </c>
      <c r="E648" s="80" t="s">
        <v>280</v>
      </c>
      <c r="F648" s="74" t="e">
        <f t="shared" ca="1" si="137"/>
        <v>#N/A</v>
      </c>
      <c r="G648" s="74" t="e">
        <f t="shared" si="138"/>
        <v>#N/A</v>
      </c>
      <c r="H648" s="80" t="s">
        <v>273</v>
      </c>
      <c r="I648" s="74" t="e">
        <f t="shared" si="139"/>
        <v>#N/A</v>
      </c>
      <c r="J648" s="74" t="e">
        <f t="shared" si="142"/>
        <v>#N/A</v>
      </c>
      <c r="K648" s="80" t="s">
        <v>281</v>
      </c>
      <c r="L648" s="74">
        <f t="shared" si="143"/>
        <v>1.7500000000000002E-2</v>
      </c>
      <c r="M648" s="74" t="e">
        <f t="shared" ca="1" si="144"/>
        <v>#N/A</v>
      </c>
      <c r="N648" s="74" t="e">
        <f ca="1">VLOOKUP(B648,$C$7:$T646,13,FALSE)</f>
        <v>#N/A</v>
      </c>
      <c r="O648" s="74" t="e">
        <f t="shared" ca="1" si="145"/>
        <v>#N/A</v>
      </c>
      <c r="P648" s="74" t="e">
        <f t="shared" ca="1" si="146"/>
        <v>#N/A</v>
      </c>
      <c r="Q648" s="74" t="e">
        <f t="shared" ca="1" si="147"/>
        <v>#N/A</v>
      </c>
      <c r="R648" s="74">
        <f t="shared" si="148"/>
        <v>6000</v>
      </c>
      <c r="S648" s="74" t="e">
        <f t="shared" ca="1" si="149"/>
        <v>#N/A</v>
      </c>
      <c r="T648" s="74" t="e">
        <f t="shared" si="150"/>
        <v>#N/A</v>
      </c>
    </row>
    <row r="649" spans="2:20" x14ac:dyDescent="0.25">
      <c r="B649" s="74" t="e">
        <f t="shared" ca="1" si="140"/>
        <v>#N/A</v>
      </c>
      <c r="C649" s="78" t="e">
        <f>Кабельный_журнал!P615</f>
        <v>#N/A</v>
      </c>
      <c r="D649" s="74" t="e">
        <f t="shared" ca="1" si="141"/>
        <v>#N/A</v>
      </c>
      <c r="E649" s="80" t="s">
        <v>280</v>
      </c>
      <c r="F649" s="74" t="e">
        <f t="shared" ca="1" si="137"/>
        <v>#N/A</v>
      </c>
      <c r="G649" s="74" t="e">
        <f t="shared" si="138"/>
        <v>#N/A</v>
      </c>
      <c r="H649" s="80" t="s">
        <v>273</v>
      </c>
      <c r="I649" s="74" t="e">
        <f t="shared" si="139"/>
        <v>#N/A</v>
      </c>
      <c r="J649" s="74" t="e">
        <f t="shared" si="142"/>
        <v>#N/A</v>
      </c>
      <c r="K649" s="80" t="s">
        <v>281</v>
      </c>
      <c r="L649" s="74">
        <f t="shared" si="143"/>
        <v>1.7500000000000002E-2</v>
      </c>
      <c r="M649" s="74" t="e">
        <f t="shared" ca="1" si="144"/>
        <v>#N/A</v>
      </c>
      <c r="N649" s="74" t="e">
        <f ca="1">VLOOKUP(B649,$C$7:$T647,13,FALSE)</f>
        <v>#N/A</v>
      </c>
      <c r="O649" s="74" t="e">
        <f t="shared" ca="1" si="145"/>
        <v>#N/A</v>
      </c>
      <c r="P649" s="74" t="e">
        <f t="shared" ca="1" si="146"/>
        <v>#N/A</v>
      </c>
      <c r="Q649" s="74" t="e">
        <f t="shared" ca="1" si="147"/>
        <v>#N/A</v>
      </c>
      <c r="R649" s="74">
        <f t="shared" si="148"/>
        <v>6000</v>
      </c>
      <c r="S649" s="74" t="e">
        <f t="shared" ca="1" si="149"/>
        <v>#N/A</v>
      </c>
      <c r="T649" s="74" t="e">
        <f t="shared" si="150"/>
        <v>#N/A</v>
      </c>
    </row>
    <row r="650" spans="2:20" x14ac:dyDescent="0.25">
      <c r="B650" s="74" t="e">
        <f t="shared" ca="1" si="140"/>
        <v>#N/A</v>
      </c>
      <c r="C650" s="78" t="e">
        <f>Кабельный_журнал!P616</f>
        <v>#N/A</v>
      </c>
      <c r="D650" s="74" t="e">
        <f t="shared" ca="1" si="141"/>
        <v>#N/A</v>
      </c>
      <c r="E650" s="80" t="s">
        <v>280</v>
      </c>
      <c r="F650" s="74" t="e">
        <f t="shared" ca="1" si="137"/>
        <v>#N/A</v>
      </c>
      <c r="G650" s="74" t="e">
        <f t="shared" si="138"/>
        <v>#N/A</v>
      </c>
      <c r="H650" s="80" t="s">
        <v>273</v>
      </c>
      <c r="I650" s="74" t="e">
        <f t="shared" si="139"/>
        <v>#N/A</v>
      </c>
      <c r="J650" s="74" t="e">
        <f t="shared" si="142"/>
        <v>#N/A</v>
      </c>
      <c r="K650" s="80" t="s">
        <v>281</v>
      </c>
      <c r="L650" s="74">
        <f t="shared" si="143"/>
        <v>1.7500000000000002E-2</v>
      </c>
      <c r="M650" s="74" t="e">
        <f t="shared" ca="1" si="144"/>
        <v>#N/A</v>
      </c>
      <c r="N650" s="74" t="e">
        <f ca="1">VLOOKUP(B650,$C$7:$T648,13,FALSE)</f>
        <v>#N/A</v>
      </c>
      <c r="O650" s="74" t="e">
        <f t="shared" ca="1" si="145"/>
        <v>#N/A</v>
      </c>
      <c r="P650" s="74" t="e">
        <f t="shared" ca="1" si="146"/>
        <v>#N/A</v>
      </c>
      <c r="Q650" s="74" t="e">
        <f t="shared" ca="1" si="147"/>
        <v>#N/A</v>
      </c>
      <c r="R650" s="74">
        <f t="shared" si="148"/>
        <v>6000</v>
      </c>
      <c r="S650" s="74" t="e">
        <f t="shared" ca="1" si="149"/>
        <v>#N/A</v>
      </c>
      <c r="T650" s="74" t="e">
        <f t="shared" si="150"/>
        <v>#N/A</v>
      </c>
    </row>
    <row r="651" spans="2:20" x14ac:dyDescent="0.25">
      <c r="B651" s="74" t="e">
        <f t="shared" ca="1" si="140"/>
        <v>#N/A</v>
      </c>
      <c r="C651" s="78" t="e">
        <f>Кабельный_журнал!P617</f>
        <v>#N/A</v>
      </c>
      <c r="D651" s="74" t="e">
        <f t="shared" ca="1" si="141"/>
        <v>#N/A</v>
      </c>
      <c r="E651" s="80" t="s">
        <v>280</v>
      </c>
      <c r="F651" s="74" t="e">
        <f t="shared" ca="1" si="137"/>
        <v>#N/A</v>
      </c>
      <c r="G651" s="74" t="e">
        <f t="shared" si="138"/>
        <v>#N/A</v>
      </c>
      <c r="H651" s="80" t="s">
        <v>273</v>
      </c>
      <c r="I651" s="74" t="e">
        <f t="shared" si="139"/>
        <v>#N/A</v>
      </c>
      <c r="J651" s="74" t="e">
        <f t="shared" si="142"/>
        <v>#N/A</v>
      </c>
      <c r="K651" s="80" t="s">
        <v>281</v>
      </c>
      <c r="L651" s="74">
        <f t="shared" si="143"/>
        <v>1.7500000000000002E-2</v>
      </c>
      <c r="M651" s="74" t="e">
        <f t="shared" ca="1" si="144"/>
        <v>#N/A</v>
      </c>
      <c r="N651" s="74" t="e">
        <f ca="1">VLOOKUP(B651,$C$7:$T649,13,FALSE)</f>
        <v>#N/A</v>
      </c>
      <c r="O651" s="74" t="e">
        <f t="shared" ca="1" si="145"/>
        <v>#N/A</v>
      </c>
      <c r="P651" s="74" t="e">
        <f t="shared" ca="1" si="146"/>
        <v>#N/A</v>
      </c>
      <c r="Q651" s="74" t="e">
        <f t="shared" ca="1" si="147"/>
        <v>#N/A</v>
      </c>
      <c r="R651" s="74">
        <f t="shared" si="148"/>
        <v>6000</v>
      </c>
      <c r="S651" s="74" t="e">
        <f t="shared" ca="1" si="149"/>
        <v>#N/A</v>
      </c>
      <c r="T651" s="74" t="e">
        <f t="shared" si="150"/>
        <v>#N/A</v>
      </c>
    </row>
    <row r="652" spans="2:20" x14ac:dyDescent="0.25">
      <c r="B652" s="74" t="e">
        <f t="shared" ca="1" si="140"/>
        <v>#N/A</v>
      </c>
      <c r="C652" s="78" t="e">
        <f>Кабельный_журнал!P618</f>
        <v>#N/A</v>
      </c>
      <c r="D652" s="74" t="e">
        <f t="shared" ca="1" si="141"/>
        <v>#N/A</v>
      </c>
      <c r="E652" s="80" t="s">
        <v>280</v>
      </c>
      <c r="F652" s="74" t="e">
        <f t="shared" ca="1" si="137"/>
        <v>#N/A</v>
      </c>
      <c r="G652" s="74" t="e">
        <f t="shared" si="138"/>
        <v>#N/A</v>
      </c>
      <c r="H652" s="80" t="s">
        <v>273</v>
      </c>
      <c r="I652" s="74" t="e">
        <f t="shared" si="139"/>
        <v>#N/A</v>
      </c>
      <c r="J652" s="74" t="e">
        <f t="shared" si="142"/>
        <v>#N/A</v>
      </c>
      <c r="K652" s="80" t="s">
        <v>281</v>
      </c>
      <c r="L652" s="74">
        <f t="shared" si="143"/>
        <v>1.7500000000000002E-2</v>
      </c>
      <c r="M652" s="74" t="e">
        <f t="shared" ca="1" si="144"/>
        <v>#N/A</v>
      </c>
      <c r="N652" s="74" t="e">
        <f ca="1">VLOOKUP(B652,$C$7:$T650,13,FALSE)</f>
        <v>#N/A</v>
      </c>
      <c r="O652" s="74" t="e">
        <f t="shared" ca="1" si="145"/>
        <v>#N/A</v>
      </c>
      <c r="P652" s="74" t="e">
        <f t="shared" ca="1" si="146"/>
        <v>#N/A</v>
      </c>
      <c r="Q652" s="74" t="e">
        <f t="shared" ca="1" si="147"/>
        <v>#N/A</v>
      </c>
      <c r="R652" s="74">
        <f t="shared" si="148"/>
        <v>6000</v>
      </c>
      <c r="S652" s="74" t="e">
        <f t="shared" ca="1" si="149"/>
        <v>#N/A</v>
      </c>
      <c r="T652" s="74" t="e">
        <f t="shared" si="150"/>
        <v>#N/A</v>
      </c>
    </row>
    <row r="653" spans="2:20" x14ac:dyDescent="0.25">
      <c r="B653" s="74" t="e">
        <f t="shared" ca="1" si="140"/>
        <v>#N/A</v>
      </c>
      <c r="C653" s="78" t="e">
        <f>Кабельный_журнал!P619</f>
        <v>#N/A</v>
      </c>
      <c r="D653" s="74" t="e">
        <f t="shared" ca="1" si="141"/>
        <v>#N/A</v>
      </c>
      <c r="E653" s="80" t="s">
        <v>280</v>
      </c>
      <c r="F653" s="74" t="e">
        <f t="shared" ca="1" si="137"/>
        <v>#N/A</v>
      </c>
      <c r="G653" s="74" t="e">
        <f t="shared" si="138"/>
        <v>#N/A</v>
      </c>
      <c r="H653" s="80" t="s">
        <v>273</v>
      </c>
      <c r="I653" s="74" t="e">
        <f t="shared" si="139"/>
        <v>#N/A</v>
      </c>
      <c r="J653" s="74" t="e">
        <f t="shared" si="142"/>
        <v>#N/A</v>
      </c>
      <c r="K653" s="80" t="s">
        <v>281</v>
      </c>
      <c r="L653" s="74">
        <f t="shared" si="143"/>
        <v>1.7500000000000002E-2</v>
      </c>
      <c r="M653" s="74" t="e">
        <f t="shared" ca="1" si="144"/>
        <v>#N/A</v>
      </c>
      <c r="N653" s="74" t="e">
        <f ca="1">VLOOKUP(B653,$C$7:$T651,13,FALSE)</f>
        <v>#N/A</v>
      </c>
      <c r="O653" s="74" t="e">
        <f t="shared" ca="1" si="145"/>
        <v>#N/A</v>
      </c>
      <c r="P653" s="74" t="e">
        <f t="shared" ca="1" si="146"/>
        <v>#N/A</v>
      </c>
      <c r="Q653" s="74" t="e">
        <f t="shared" ca="1" si="147"/>
        <v>#N/A</v>
      </c>
      <c r="R653" s="74">
        <f t="shared" si="148"/>
        <v>6000</v>
      </c>
      <c r="S653" s="74" t="e">
        <f t="shared" ca="1" si="149"/>
        <v>#N/A</v>
      </c>
      <c r="T653" s="74" t="e">
        <f t="shared" si="150"/>
        <v>#N/A</v>
      </c>
    </row>
    <row r="654" spans="2:20" x14ac:dyDescent="0.25">
      <c r="B654" s="74" t="e">
        <f t="shared" ca="1" si="140"/>
        <v>#N/A</v>
      </c>
      <c r="C654" s="78" t="e">
        <f>Кабельный_журнал!P620</f>
        <v>#N/A</v>
      </c>
      <c r="D654" s="74" t="e">
        <f t="shared" ca="1" si="141"/>
        <v>#N/A</v>
      </c>
      <c r="E654" s="80" t="s">
        <v>280</v>
      </c>
      <c r="F654" s="74" t="e">
        <f t="shared" ca="1" si="137"/>
        <v>#N/A</v>
      </c>
      <c r="G654" s="74" t="e">
        <f t="shared" si="138"/>
        <v>#N/A</v>
      </c>
      <c r="H654" s="80" t="s">
        <v>273</v>
      </c>
      <c r="I654" s="74" t="e">
        <f t="shared" si="139"/>
        <v>#N/A</v>
      </c>
      <c r="J654" s="74" t="e">
        <f t="shared" si="142"/>
        <v>#N/A</v>
      </c>
      <c r="K654" s="80" t="s">
        <v>281</v>
      </c>
      <c r="L654" s="74">
        <f t="shared" si="143"/>
        <v>1.7500000000000002E-2</v>
      </c>
      <c r="M654" s="74" t="e">
        <f t="shared" ca="1" si="144"/>
        <v>#N/A</v>
      </c>
      <c r="N654" s="74" t="e">
        <f ca="1">VLOOKUP(B654,$C$7:$T652,13,FALSE)</f>
        <v>#N/A</v>
      </c>
      <c r="O654" s="74" t="e">
        <f t="shared" ca="1" si="145"/>
        <v>#N/A</v>
      </c>
      <c r="P654" s="74" t="e">
        <f t="shared" ca="1" si="146"/>
        <v>#N/A</v>
      </c>
      <c r="Q654" s="74" t="e">
        <f t="shared" ca="1" si="147"/>
        <v>#N/A</v>
      </c>
      <c r="R654" s="74">
        <f t="shared" si="148"/>
        <v>6000</v>
      </c>
      <c r="S654" s="74" t="e">
        <f t="shared" ca="1" si="149"/>
        <v>#N/A</v>
      </c>
      <c r="T654" s="74" t="e">
        <f t="shared" si="150"/>
        <v>#N/A</v>
      </c>
    </row>
    <row r="655" spans="2:20" x14ac:dyDescent="0.25">
      <c r="B655" s="74" t="e">
        <f t="shared" ca="1" si="140"/>
        <v>#N/A</v>
      </c>
      <c r="C655" s="78" t="e">
        <f>Кабельный_журнал!P621</f>
        <v>#N/A</v>
      </c>
      <c r="D655" s="74" t="e">
        <f t="shared" ca="1" si="141"/>
        <v>#N/A</v>
      </c>
      <c r="E655" s="80" t="s">
        <v>280</v>
      </c>
      <c r="F655" s="74" t="e">
        <f t="shared" ca="1" si="137"/>
        <v>#N/A</v>
      </c>
      <c r="G655" s="74" t="e">
        <f t="shared" si="138"/>
        <v>#N/A</v>
      </c>
      <c r="H655" s="80" t="s">
        <v>273</v>
      </c>
      <c r="I655" s="74" t="e">
        <f t="shared" si="139"/>
        <v>#N/A</v>
      </c>
      <c r="J655" s="74" t="e">
        <f t="shared" si="142"/>
        <v>#N/A</v>
      </c>
      <c r="K655" s="80" t="s">
        <v>281</v>
      </c>
      <c r="L655" s="74">
        <f t="shared" si="143"/>
        <v>1.7500000000000002E-2</v>
      </c>
      <c r="M655" s="74" t="e">
        <f t="shared" ca="1" si="144"/>
        <v>#N/A</v>
      </c>
      <c r="N655" s="74" t="e">
        <f ca="1">VLOOKUP(B655,$C$7:$T653,13,FALSE)</f>
        <v>#N/A</v>
      </c>
      <c r="O655" s="74" t="e">
        <f t="shared" ca="1" si="145"/>
        <v>#N/A</v>
      </c>
      <c r="P655" s="74" t="e">
        <f t="shared" ca="1" si="146"/>
        <v>#N/A</v>
      </c>
      <c r="Q655" s="74" t="e">
        <f t="shared" ca="1" si="147"/>
        <v>#N/A</v>
      </c>
      <c r="R655" s="74">
        <f t="shared" si="148"/>
        <v>6000</v>
      </c>
      <c r="S655" s="74" t="e">
        <f t="shared" ca="1" si="149"/>
        <v>#N/A</v>
      </c>
      <c r="T655" s="74" t="e">
        <f t="shared" si="150"/>
        <v>#N/A</v>
      </c>
    </row>
    <row r="656" spans="2:20" x14ac:dyDescent="0.25">
      <c r="B656" s="74" t="e">
        <f t="shared" ca="1" si="140"/>
        <v>#N/A</v>
      </c>
      <c r="C656" s="78" t="e">
        <f>Кабельный_журнал!P622</f>
        <v>#N/A</v>
      </c>
      <c r="D656" s="74" t="e">
        <f t="shared" ca="1" si="141"/>
        <v>#N/A</v>
      </c>
      <c r="E656" s="80" t="s">
        <v>280</v>
      </c>
      <c r="F656" s="74" t="e">
        <f t="shared" ca="1" si="137"/>
        <v>#N/A</v>
      </c>
      <c r="G656" s="74" t="e">
        <f t="shared" si="138"/>
        <v>#N/A</v>
      </c>
      <c r="H656" s="80" t="s">
        <v>273</v>
      </c>
      <c r="I656" s="74" t="e">
        <f t="shared" si="139"/>
        <v>#N/A</v>
      </c>
      <c r="J656" s="74" t="e">
        <f t="shared" si="142"/>
        <v>#N/A</v>
      </c>
      <c r="K656" s="80" t="s">
        <v>281</v>
      </c>
      <c r="L656" s="74">
        <f t="shared" si="143"/>
        <v>1.7500000000000002E-2</v>
      </c>
      <c r="M656" s="74" t="e">
        <f t="shared" ca="1" si="144"/>
        <v>#N/A</v>
      </c>
      <c r="N656" s="74" t="e">
        <f ca="1">VLOOKUP(B656,$C$7:$T654,13,FALSE)</f>
        <v>#N/A</v>
      </c>
      <c r="O656" s="74" t="e">
        <f t="shared" ca="1" si="145"/>
        <v>#N/A</v>
      </c>
      <c r="P656" s="74" t="e">
        <f t="shared" ca="1" si="146"/>
        <v>#N/A</v>
      </c>
      <c r="Q656" s="74" t="e">
        <f t="shared" ca="1" si="147"/>
        <v>#N/A</v>
      </c>
      <c r="R656" s="74">
        <f t="shared" si="148"/>
        <v>6000</v>
      </c>
      <c r="S656" s="74" t="e">
        <f t="shared" ca="1" si="149"/>
        <v>#N/A</v>
      </c>
      <c r="T656" s="74" t="e">
        <f t="shared" si="150"/>
        <v>#N/A</v>
      </c>
    </row>
    <row r="657" spans="2:20" x14ac:dyDescent="0.25">
      <c r="B657" s="74" t="e">
        <f t="shared" ca="1" si="140"/>
        <v>#N/A</v>
      </c>
      <c r="C657" s="78" t="e">
        <f>Кабельный_журнал!P623</f>
        <v>#N/A</v>
      </c>
      <c r="D657" s="74" t="e">
        <f t="shared" ca="1" si="141"/>
        <v>#N/A</v>
      </c>
      <c r="E657" s="80" t="s">
        <v>280</v>
      </c>
      <c r="F657" s="74" t="e">
        <f t="shared" ca="1" si="137"/>
        <v>#N/A</v>
      </c>
      <c r="G657" s="74" t="e">
        <f t="shared" si="138"/>
        <v>#N/A</v>
      </c>
      <c r="H657" s="80" t="s">
        <v>273</v>
      </c>
      <c r="I657" s="74" t="e">
        <f t="shared" si="139"/>
        <v>#N/A</v>
      </c>
      <c r="J657" s="74" t="e">
        <f t="shared" si="142"/>
        <v>#N/A</v>
      </c>
      <c r="K657" s="80" t="s">
        <v>281</v>
      </c>
      <c r="L657" s="74">
        <f t="shared" si="143"/>
        <v>1.7500000000000002E-2</v>
      </c>
      <c r="M657" s="74" t="e">
        <f t="shared" ca="1" si="144"/>
        <v>#N/A</v>
      </c>
      <c r="N657" s="74" t="e">
        <f ca="1">VLOOKUP(B657,$C$7:$T655,13,FALSE)</f>
        <v>#N/A</v>
      </c>
      <c r="O657" s="74" t="e">
        <f t="shared" ca="1" si="145"/>
        <v>#N/A</v>
      </c>
      <c r="P657" s="74" t="e">
        <f t="shared" ca="1" si="146"/>
        <v>#N/A</v>
      </c>
      <c r="Q657" s="74" t="e">
        <f t="shared" ca="1" si="147"/>
        <v>#N/A</v>
      </c>
      <c r="R657" s="74">
        <f t="shared" si="148"/>
        <v>6000</v>
      </c>
      <c r="S657" s="74" t="e">
        <f t="shared" ca="1" si="149"/>
        <v>#N/A</v>
      </c>
      <c r="T657" s="74" t="e">
        <f t="shared" si="150"/>
        <v>#N/A</v>
      </c>
    </row>
    <row r="658" spans="2:20" x14ac:dyDescent="0.25">
      <c r="B658" s="74" t="e">
        <f t="shared" ca="1" si="140"/>
        <v>#N/A</v>
      </c>
      <c r="C658" s="78" t="e">
        <f>Кабельный_журнал!P624</f>
        <v>#N/A</v>
      </c>
      <c r="D658" s="74" t="e">
        <f t="shared" ca="1" si="141"/>
        <v>#N/A</v>
      </c>
      <c r="E658" s="80" t="s">
        <v>280</v>
      </c>
      <c r="F658" s="74" t="e">
        <f t="shared" ca="1" si="137"/>
        <v>#N/A</v>
      </c>
      <c r="G658" s="74" t="e">
        <f t="shared" si="138"/>
        <v>#N/A</v>
      </c>
      <c r="H658" s="80" t="s">
        <v>273</v>
      </c>
      <c r="I658" s="74" t="e">
        <f t="shared" si="139"/>
        <v>#N/A</v>
      </c>
      <c r="J658" s="74" t="e">
        <f t="shared" si="142"/>
        <v>#N/A</v>
      </c>
      <c r="K658" s="80" t="s">
        <v>281</v>
      </c>
      <c r="L658" s="74">
        <f t="shared" si="143"/>
        <v>1.7500000000000002E-2</v>
      </c>
      <c r="M658" s="74" t="e">
        <f t="shared" ca="1" si="144"/>
        <v>#N/A</v>
      </c>
      <c r="N658" s="74" t="e">
        <f ca="1">VLOOKUP(B658,$C$7:$T656,13,FALSE)</f>
        <v>#N/A</v>
      </c>
      <c r="O658" s="74" t="e">
        <f t="shared" ca="1" si="145"/>
        <v>#N/A</v>
      </c>
      <c r="P658" s="74" t="e">
        <f t="shared" ca="1" si="146"/>
        <v>#N/A</v>
      </c>
      <c r="Q658" s="74" t="e">
        <f t="shared" ca="1" si="147"/>
        <v>#N/A</v>
      </c>
      <c r="R658" s="74">
        <f t="shared" si="148"/>
        <v>6000</v>
      </c>
      <c r="S658" s="74" t="e">
        <f t="shared" ca="1" si="149"/>
        <v>#N/A</v>
      </c>
      <c r="T658" s="74" t="e">
        <f t="shared" si="150"/>
        <v>#N/A</v>
      </c>
    </row>
    <row r="659" spans="2:20" x14ac:dyDescent="0.25">
      <c r="B659" s="74" t="e">
        <f t="shared" ca="1" si="140"/>
        <v>#N/A</v>
      </c>
      <c r="C659" s="78" t="e">
        <f>Кабельный_журнал!P625</f>
        <v>#N/A</v>
      </c>
      <c r="D659" s="74" t="e">
        <f t="shared" ca="1" si="141"/>
        <v>#N/A</v>
      </c>
      <c r="E659" s="80" t="s">
        <v>280</v>
      </c>
      <c r="F659" s="74" t="e">
        <f t="shared" ca="1" si="137"/>
        <v>#N/A</v>
      </c>
      <c r="G659" s="74" t="e">
        <f t="shared" si="138"/>
        <v>#N/A</v>
      </c>
      <c r="H659" s="80" t="s">
        <v>273</v>
      </c>
      <c r="I659" s="74" t="e">
        <f t="shared" si="139"/>
        <v>#N/A</v>
      </c>
      <c r="J659" s="74" t="e">
        <f t="shared" si="142"/>
        <v>#N/A</v>
      </c>
      <c r="K659" s="80" t="s">
        <v>281</v>
      </c>
      <c r="L659" s="74">
        <f t="shared" si="143"/>
        <v>1.7500000000000002E-2</v>
      </c>
      <c r="M659" s="74" t="e">
        <f t="shared" ca="1" si="144"/>
        <v>#N/A</v>
      </c>
      <c r="N659" s="74" t="e">
        <f ca="1">VLOOKUP(B659,$C$7:$T657,13,FALSE)</f>
        <v>#N/A</v>
      </c>
      <c r="O659" s="74" t="e">
        <f t="shared" ca="1" si="145"/>
        <v>#N/A</v>
      </c>
      <c r="P659" s="74" t="e">
        <f t="shared" ca="1" si="146"/>
        <v>#N/A</v>
      </c>
      <c r="Q659" s="74" t="e">
        <f t="shared" ca="1" si="147"/>
        <v>#N/A</v>
      </c>
      <c r="R659" s="74">
        <f t="shared" si="148"/>
        <v>6000</v>
      </c>
      <c r="S659" s="74" t="e">
        <f t="shared" ca="1" si="149"/>
        <v>#N/A</v>
      </c>
      <c r="T659" s="74" t="e">
        <f t="shared" si="150"/>
        <v>#N/A</v>
      </c>
    </row>
    <row r="660" spans="2:20" x14ac:dyDescent="0.25">
      <c r="B660" s="74" t="e">
        <f t="shared" ca="1" si="140"/>
        <v>#N/A</v>
      </c>
      <c r="C660" s="78" t="e">
        <f>Кабельный_журнал!P626</f>
        <v>#N/A</v>
      </c>
      <c r="D660" s="74" t="e">
        <f t="shared" ca="1" si="141"/>
        <v>#N/A</v>
      </c>
      <c r="E660" s="80" t="s">
        <v>280</v>
      </c>
      <c r="F660" s="74" t="e">
        <f t="shared" ca="1" si="137"/>
        <v>#N/A</v>
      </c>
      <c r="G660" s="74" t="e">
        <f t="shared" si="138"/>
        <v>#N/A</v>
      </c>
      <c r="H660" s="80" t="s">
        <v>273</v>
      </c>
      <c r="I660" s="74" t="e">
        <f t="shared" si="139"/>
        <v>#N/A</v>
      </c>
      <c r="J660" s="74" t="e">
        <f t="shared" si="142"/>
        <v>#N/A</v>
      </c>
      <c r="K660" s="80" t="s">
        <v>281</v>
      </c>
      <c r="L660" s="74">
        <f t="shared" si="143"/>
        <v>1.7500000000000002E-2</v>
      </c>
      <c r="M660" s="74" t="e">
        <f t="shared" ca="1" si="144"/>
        <v>#N/A</v>
      </c>
      <c r="N660" s="74" t="e">
        <f ca="1">VLOOKUP(B660,$C$7:$T658,13,FALSE)</f>
        <v>#N/A</v>
      </c>
      <c r="O660" s="74" t="e">
        <f t="shared" ca="1" si="145"/>
        <v>#N/A</v>
      </c>
      <c r="P660" s="74" t="e">
        <f t="shared" ca="1" si="146"/>
        <v>#N/A</v>
      </c>
      <c r="Q660" s="74" t="e">
        <f t="shared" ca="1" si="147"/>
        <v>#N/A</v>
      </c>
      <c r="R660" s="74">
        <f t="shared" si="148"/>
        <v>6000</v>
      </c>
      <c r="S660" s="74" t="e">
        <f t="shared" ca="1" si="149"/>
        <v>#N/A</v>
      </c>
      <c r="T660" s="74" t="e">
        <f t="shared" si="150"/>
        <v>#N/A</v>
      </c>
    </row>
    <row r="661" spans="2:20" x14ac:dyDescent="0.25">
      <c r="B661" s="74" t="e">
        <f t="shared" ca="1" si="140"/>
        <v>#N/A</v>
      </c>
      <c r="C661" s="78" t="e">
        <f>Кабельный_журнал!P627</f>
        <v>#N/A</v>
      </c>
      <c r="D661" s="74" t="e">
        <f t="shared" ca="1" si="141"/>
        <v>#N/A</v>
      </c>
      <c r="E661" s="80" t="s">
        <v>280</v>
      </c>
      <c r="F661" s="74" t="e">
        <f t="shared" ca="1" si="137"/>
        <v>#N/A</v>
      </c>
      <c r="G661" s="74" t="e">
        <f t="shared" si="138"/>
        <v>#N/A</v>
      </c>
      <c r="H661" s="80" t="s">
        <v>273</v>
      </c>
      <c r="I661" s="74" t="e">
        <f t="shared" si="139"/>
        <v>#N/A</v>
      </c>
      <c r="J661" s="74" t="e">
        <f t="shared" si="142"/>
        <v>#N/A</v>
      </c>
      <c r="K661" s="80" t="s">
        <v>281</v>
      </c>
      <c r="L661" s="74">
        <f t="shared" si="143"/>
        <v>1.7500000000000002E-2</v>
      </c>
      <c r="M661" s="74" t="e">
        <f t="shared" ca="1" si="144"/>
        <v>#N/A</v>
      </c>
      <c r="N661" s="74" t="e">
        <f ca="1">VLOOKUP(B661,$C$7:$T659,13,FALSE)</f>
        <v>#N/A</v>
      </c>
      <c r="O661" s="74" t="e">
        <f t="shared" ca="1" si="145"/>
        <v>#N/A</v>
      </c>
      <c r="P661" s="74" t="e">
        <f t="shared" ca="1" si="146"/>
        <v>#N/A</v>
      </c>
      <c r="Q661" s="74" t="e">
        <f t="shared" ca="1" si="147"/>
        <v>#N/A</v>
      </c>
      <c r="R661" s="74">
        <f t="shared" si="148"/>
        <v>6000</v>
      </c>
      <c r="S661" s="74" t="e">
        <f t="shared" ca="1" si="149"/>
        <v>#N/A</v>
      </c>
      <c r="T661" s="74" t="e">
        <f t="shared" si="150"/>
        <v>#N/A</v>
      </c>
    </row>
    <row r="662" spans="2:20" x14ac:dyDescent="0.25">
      <c r="B662" s="74" t="e">
        <f t="shared" ca="1" si="140"/>
        <v>#N/A</v>
      </c>
      <c r="C662" s="78" t="e">
        <f>Кабельный_журнал!P628</f>
        <v>#N/A</v>
      </c>
      <c r="D662" s="74" t="e">
        <f t="shared" ca="1" si="141"/>
        <v>#N/A</v>
      </c>
      <c r="E662" s="80" t="s">
        <v>280</v>
      </c>
      <c r="F662" s="74" t="e">
        <f t="shared" ca="1" si="137"/>
        <v>#N/A</v>
      </c>
      <c r="G662" s="74" t="e">
        <f t="shared" si="138"/>
        <v>#N/A</v>
      </c>
      <c r="H662" s="80" t="s">
        <v>273</v>
      </c>
      <c r="I662" s="74" t="e">
        <f t="shared" si="139"/>
        <v>#N/A</v>
      </c>
      <c r="J662" s="74" t="e">
        <f t="shared" si="142"/>
        <v>#N/A</v>
      </c>
      <c r="K662" s="80" t="s">
        <v>281</v>
      </c>
      <c r="L662" s="74">
        <f t="shared" si="143"/>
        <v>1.7500000000000002E-2</v>
      </c>
      <c r="M662" s="74" t="e">
        <f t="shared" ca="1" si="144"/>
        <v>#N/A</v>
      </c>
      <c r="N662" s="74" t="e">
        <f ca="1">VLOOKUP(B662,$C$7:$T660,13,FALSE)</f>
        <v>#N/A</v>
      </c>
      <c r="O662" s="74" t="e">
        <f t="shared" ca="1" si="145"/>
        <v>#N/A</v>
      </c>
      <c r="P662" s="74" t="e">
        <f t="shared" ca="1" si="146"/>
        <v>#N/A</v>
      </c>
      <c r="Q662" s="74" t="e">
        <f t="shared" ca="1" si="147"/>
        <v>#N/A</v>
      </c>
      <c r="R662" s="74">
        <f t="shared" si="148"/>
        <v>6000</v>
      </c>
      <c r="S662" s="74" t="e">
        <f t="shared" ca="1" si="149"/>
        <v>#N/A</v>
      </c>
      <c r="T662" s="74" t="e">
        <f t="shared" si="150"/>
        <v>#N/A</v>
      </c>
    </row>
    <row r="663" spans="2:20" x14ac:dyDescent="0.25">
      <c r="B663" s="74" t="e">
        <f t="shared" ca="1" si="140"/>
        <v>#N/A</v>
      </c>
      <c r="C663" s="78" t="e">
        <f>Кабельный_журнал!P629</f>
        <v>#N/A</v>
      </c>
      <c r="D663" s="74" t="e">
        <f t="shared" ca="1" si="141"/>
        <v>#N/A</v>
      </c>
      <c r="E663" s="80" t="s">
        <v>280</v>
      </c>
      <c r="F663" s="74" t="e">
        <f t="shared" ca="1" si="137"/>
        <v>#N/A</v>
      </c>
      <c r="G663" s="74" t="e">
        <f t="shared" si="138"/>
        <v>#N/A</v>
      </c>
      <c r="H663" s="80" t="s">
        <v>273</v>
      </c>
      <c r="I663" s="74" t="e">
        <f t="shared" si="139"/>
        <v>#N/A</v>
      </c>
      <c r="J663" s="74" t="e">
        <f t="shared" si="142"/>
        <v>#N/A</v>
      </c>
      <c r="K663" s="80" t="s">
        <v>281</v>
      </c>
      <c r="L663" s="74">
        <f t="shared" si="143"/>
        <v>1.7500000000000002E-2</v>
      </c>
      <c r="M663" s="74" t="e">
        <f t="shared" ca="1" si="144"/>
        <v>#N/A</v>
      </c>
      <c r="N663" s="74" t="e">
        <f ca="1">VLOOKUP(B663,$C$7:$T661,13,FALSE)</f>
        <v>#N/A</v>
      </c>
      <c r="O663" s="74" t="e">
        <f t="shared" ca="1" si="145"/>
        <v>#N/A</v>
      </c>
      <c r="P663" s="74" t="e">
        <f t="shared" ca="1" si="146"/>
        <v>#N/A</v>
      </c>
      <c r="Q663" s="74" t="e">
        <f t="shared" ca="1" si="147"/>
        <v>#N/A</v>
      </c>
      <c r="R663" s="74">
        <f t="shared" si="148"/>
        <v>6000</v>
      </c>
      <c r="S663" s="74" t="e">
        <f t="shared" ca="1" si="149"/>
        <v>#N/A</v>
      </c>
      <c r="T663" s="74" t="e">
        <f t="shared" si="150"/>
        <v>#N/A</v>
      </c>
    </row>
    <row r="664" spans="2:20" x14ac:dyDescent="0.25">
      <c r="B664" s="74" t="e">
        <f t="shared" ca="1" si="140"/>
        <v>#N/A</v>
      </c>
      <c r="C664" s="78" t="e">
        <f>Кабельный_журнал!P630</f>
        <v>#N/A</v>
      </c>
      <c r="D664" s="74" t="e">
        <f t="shared" ca="1" si="141"/>
        <v>#N/A</v>
      </c>
      <c r="E664" s="80" t="s">
        <v>280</v>
      </c>
      <c r="F664" s="74" t="e">
        <f t="shared" ca="1" si="137"/>
        <v>#N/A</v>
      </c>
      <c r="G664" s="74" t="e">
        <f t="shared" si="138"/>
        <v>#N/A</v>
      </c>
      <c r="H664" s="80" t="s">
        <v>273</v>
      </c>
      <c r="I664" s="74" t="e">
        <f t="shared" si="139"/>
        <v>#N/A</v>
      </c>
      <c r="J664" s="74" t="e">
        <f t="shared" si="142"/>
        <v>#N/A</v>
      </c>
      <c r="K664" s="80" t="s">
        <v>281</v>
      </c>
      <c r="L664" s="74">
        <f t="shared" si="143"/>
        <v>1.7500000000000002E-2</v>
      </c>
      <c r="M664" s="74" t="e">
        <f t="shared" ca="1" si="144"/>
        <v>#N/A</v>
      </c>
      <c r="N664" s="74" t="e">
        <f ca="1">VLOOKUP(B664,$C$7:$T662,13,FALSE)</f>
        <v>#N/A</v>
      </c>
      <c r="O664" s="74" t="e">
        <f t="shared" ca="1" si="145"/>
        <v>#N/A</v>
      </c>
      <c r="P664" s="74" t="e">
        <f t="shared" ca="1" si="146"/>
        <v>#N/A</v>
      </c>
      <c r="Q664" s="74" t="e">
        <f t="shared" ca="1" si="147"/>
        <v>#N/A</v>
      </c>
      <c r="R664" s="74">
        <f t="shared" si="148"/>
        <v>6000</v>
      </c>
      <c r="S664" s="74" t="e">
        <f t="shared" ca="1" si="149"/>
        <v>#N/A</v>
      </c>
      <c r="T664" s="74" t="e">
        <f t="shared" si="150"/>
        <v>#N/A</v>
      </c>
    </row>
    <row r="665" spans="2:20" x14ac:dyDescent="0.25">
      <c r="B665" s="74" t="e">
        <f t="shared" ca="1" si="140"/>
        <v>#N/A</v>
      </c>
      <c r="C665" s="78" t="e">
        <f>Кабельный_журнал!P631</f>
        <v>#N/A</v>
      </c>
      <c r="D665" s="74" t="e">
        <f t="shared" ca="1" si="141"/>
        <v>#N/A</v>
      </c>
      <c r="E665" s="80" t="s">
        <v>280</v>
      </c>
      <c r="F665" s="74" t="e">
        <f t="shared" ca="1" si="137"/>
        <v>#N/A</v>
      </c>
      <c r="G665" s="74" t="e">
        <f t="shared" si="138"/>
        <v>#N/A</v>
      </c>
      <c r="H665" s="80" t="s">
        <v>273</v>
      </c>
      <c r="I665" s="74" t="e">
        <f t="shared" si="139"/>
        <v>#N/A</v>
      </c>
      <c r="J665" s="74" t="e">
        <f t="shared" si="142"/>
        <v>#N/A</v>
      </c>
      <c r="K665" s="80" t="s">
        <v>281</v>
      </c>
      <c r="L665" s="74">
        <f t="shared" si="143"/>
        <v>1.7500000000000002E-2</v>
      </c>
      <c r="M665" s="74" t="e">
        <f t="shared" ca="1" si="144"/>
        <v>#N/A</v>
      </c>
      <c r="N665" s="74" t="e">
        <f ca="1">VLOOKUP(B665,$C$7:$T663,13,FALSE)</f>
        <v>#N/A</v>
      </c>
      <c r="O665" s="74" t="e">
        <f t="shared" ca="1" si="145"/>
        <v>#N/A</v>
      </c>
      <c r="P665" s="74" t="e">
        <f t="shared" ca="1" si="146"/>
        <v>#N/A</v>
      </c>
      <c r="Q665" s="74" t="e">
        <f t="shared" ca="1" si="147"/>
        <v>#N/A</v>
      </c>
      <c r="R665" s="74">
        <f t="shared" si="148"/>
        <v>6000</v>
      </c>
      <c r="S665" s="74" t="e">
        <f t="shared" ca="1" si="149"/>
        <v>#N/A</v>
      </c>
      <c r="T665" s="74" t="e">
        <f t="shared" si="150"/>
        <v>#N/A</v>
      </c>
    </row>
    <row r="666" spans="2:20" x14ac:dyDescent="0.25">
      <c r="B666" s="74" t="e">
        <f t="shared" ca="1" si="140"/>
        <v>#N/A</v>
      </c>
      <c r="C666" s="78" t="e">
        <f>Кабельный_журнал!P632</f>
        <v>#N/A</v>
      </c>
      <c r="D666" s="74" t="e">
        <f t="shared" ca="1" si="141"/>
        <v>#N/A</v>
      </c>
      <c r="E666" s="80" t="s">
        <v>280</v>
      </c>
      <c r="F666" s="74" t="e">
        <f t="shared" ca="1" si="137"/>
        <v>#N/A</v>
      </c>
      <c r="G666" s="74" t="e">
        <f t="shared" si="138"/>
        <v>#N/A</v>
      </c>
      <c r="H666" s="80" t="s">
        <v>273</v>
      </c>
      <c r="I666" s="74" t="e">
        <f t="shared" si="139"/>
        <v>#N/A</v>
      </c>
      <c r="J666" s="74" t="e">
        <f t="shared" si="142"/>
        <v>#N/A</v>
      </c>
      <c r="K666" s="80" t="s">
        <v>281</v>
      </c>
      <c r="L666" s="74">
        <f t="shared" si="143"/>
        <v>1.7500000000000002E-2</v>
      </c>
      <c r="M666" s="74" t="e">
        <f t="shared" ca="1" si="144"/>
        <v>#N/A</v>
      </c>
      <c r="N666" s="74" t="e">
        <f ca="1">VLOOKUP(B666,$C$7:$T664,13,FALSE)</f>
        <v>#N/A</v>
      </c>
      <c r="O666" s="74" t="e">
        <f t="shared" ca="1" si="145"/>
        <v>#N/A</v>
      </c>
      <c r="P666" s="74" t="e">
        <f t="shared" ca="1" si="146"/>
        <v>#N/A</v>
      </c>
      <c r="Q666" s="74" t="e">
        <f t="shared" ca="1" si="147"/>
        <v>#N/A</v>
      </c>
      <c r="R666" s="74">
        <f t="shared" si="148"/>
        <v>6000</v>
      </c>
      <c r="S666" s="74" t="e">
        <f t="shared" ca="1" si="149"/>
        <v>#N/A</v>
      </c>
      <c r="T666" s="74" t="e">
        <f t="shared" si="150"/>
        <v>#N/A</v>
      </c>
    </row>
    <row r="667" spans="2:20" x14ac:dyDescent="0.25">
      <c r="B667" s="74" t="e">
        <f t="shared" ca="1" si="140"/>
        <v>#N/A</v>
      </c>
      <c r="C667" s="78" t="e">
        <f>Кабельный_журнал!P633</f>
        <v>#N/A</v>
      </c>
      <c r="D667" s="74" t="e">
        <f t="shared" ca="1" si="141"/>
        <v>#N/A</v>
      </c>
      <c r="E667" s="80" t="s">
        <v>280</v>
      </c>
      <c r="F667" s="74" t="e">
        <f t="shared" ca="1" si="137"/>
        <v>#N/A</v>
      </c>
      <c r="G667" s="74" t="e">
        <f t="shared" si="138"/>
        <v>#N/A</v>
      </c>
      <c r="H667" s="80" t="s">
        <v>273</v>
      </c>
      <c r="I667" s="74" t="e">
        <f t="shared" si="139"/>
        <v>#N/A</v>
      </c>
      <c r="J667" s="74" t="e">
        <f t="shared" si="142"/>
        <v>#N/A</v>
      </c>
      <c r="K667" s="80" t="s">
        <v>281</v>
      </c>
      <c r="L667" s="74">
        <f t="shared" si="143"/>
        <v>1.7500000000000002E-2</v>
      </c>
      <c r="M667" s="74" t="e">
        <f t="shared" ca="1" si="144"/>
        <v>#N/A</v>
      </c>
      <c r="N667" s="74" t="e">
        <f ca="1">VLOOKUP(B667,$C$7:$T665,13,FALSE)</f>
        <v>#N/A</v>
      </c>
      <c r="O667" s="74" t="e">
        <f t="shared" ca="1" si="145"/>
        <v>#N/A</v>
      </c>
      <c r="P667" s="74" t="e">
        <f t="shared" ca="1" si="146"/>
        <v>#N/A</v>
      </c>
      <c r="Q667" s="74" t="e">
        <f t="shared" ca="1" si="147"/>
        <v>#N/A</v>
      </c>
      <c r="R667" s="74">
        <f t="shared" si="148"/>
        <v>6000</v>
      </c>
      <c r="S667" s="74" t="e">
        <f t="shared" ca="1" si="149"/>
        <v>#N/A</v>
      </c>
      <c r="T667" s="74" t="e">
        <f t="shared" si="150"/>
        <v>#N/A</v>
      </c>
    </row>
    <row r="668" spans="2:20" x14ac:dyDescent="0.25">
      <c r="B668" s="74" t="e">
        <f t="shared" ca="1" si="140"/>
        <v>#N/A</v>
      </c>
      <c r="C668" s="78" t="e">
        <f>Кабельный_журнал!P634</f>
        <v>#N/A</v>
      </c>
      <c r="D668" s="74" t="e">
        <f t="shared" ca="1" si="141"/>
        <v>#N/A</v>
      </c>
      <c r="E668" s="80" t="s">
        <v>280</v>
      </c>
      <c r="F668" s="74" t="e">
        <f t="shared" ca="1" si="137"/>
        <v>#N/A</v>
      </c>
      <c r="G668" s="74" t="e">
        <f t="shared" si="138"/>
        <v>#N/A</v>
      </c>
      <c r="H668" s="80" t="s">
        <v>273</v>
      </c>
      <c r="I668" s="74" t="e">
        <f t="shared" si="139"/>
        <v>#N/A</v>
      </c>
      <c r="J668" s="74" t="e">
        <f t="shared" si="142"/>
        <v>#N/A</v>
      </c>
      <c r="K668" s="80" t="s">
        <v>281</v>
      </c>
      <c r="L668" s="74">
        <f t="shared" si="143"/>
        <v>1.7500000000000002E-2</v>
      </c>
      <c r="M668" s="74" t="e">
        <f t="shared" ca="1" si="144"/>
        <v>#N/A</v>
      </c>
      <c r="N668" s="74" t="e">
        <f ca="1">VLOOKUP(B668,$C$7:$T666,13,FALSE)</f>
        <v>#N/A</v>
      </c>
      <c r="O668" s="74" t="e">
        <f t="shared" ca="1" si="145"/>
        <v>#N/A</v>
      </c>
      <c r="P668" s="74" t="e">
        <f t="shared" ca="1" si="146"/>
        <v>#N/A</v>
      </c>
      <c r="Q668" s="74" t="e">
        <f t="shared" ca="1" si="147"/>
        <v>#N/A</v>
      </c>
      <c r="R668" s="74">
        <f t="shared" si="148"/>
        <v>6000</v>
      </c>
      <c r="S668" s="74" t="e">
        <f t="shared" ca="1" si="149"/>
        <v>#N/A</v>
      </c>
      <c r="T668" s="74" t="e">
        <f t="shared" si="150"/>
        <v>#N/A</v>
      </c>
    </row>
    <row r="669" spans="2:20" x14ac:dyDescent="0.25">
      <c r="B669" s="74" t="e">
        <f t="shared" ca="1" si="140"/>
        <v>#N/A</v>
      </c>
      <c r="C669" s="78" t="e">
        <f>Кабельный_журнал!P635</f>
        <v>#N/A</v>
      </c>
      <c r="D669" s="74" t="e">
        <f t="shared" ca="1" si="141"/>
        <v>#N/A</v>
      </c>
      <c r="E669" s="80" t="s">
        <v>280</v>
      </c>
      <c r="F669" s="74" t="e">
        <f t="shared" ca="1" si="137"/>
        <v>#N/A</v>
      </c>
      <c r="G669" s="74" t="e">
        <f t="shared" si="138"/>
        <v>#N/A</v>
      </c>
      <c r="H669" s="80" t="s">
        <v>273</v>
      </c>
      <c r="I669" s="74" t="e">
        <f t="shared" si="139"/>
        <v>#N/A</v>
      </c>
      <c r="J669" s="74" t="e">
        <f t="shared" si="142"/>
        <v>#N/A</v>
      </c>
      <c r="K669" s="80" t="s">
        <v>281</v>
      </c>
      <c r="L669" s="74">
        <f t="shared" si="143"/>
        <v>1.7500000000000002E-2</v>
      </c>
      <c r="M669" s="74" t="e">
        <f t="shared" ca="1" si="144"/>
        <v>#N/A</v>
      </c>
      <c r="N669" s="74" t="e">
        <f ca="1">VLOOKUP(B669,$C$7:$T667,13,FALSE)</f>
        <v>#N/A</v>
      </c>
      <c r="O669" s="74" t="e">
        <f t="shared" ca="1" si="145"/>
        <v>#N/A</v>
      </c>
      <c r="P669" s="74" t="e">
        <f t="shared" ca="1" si="146"/>
        <v>#N/A</v>
      </c>
      <c r="Q669" s="74" t="e">
        <f t="shared" ca="1" si="147"/>
        <v>#N/A</v>
      </c>
      <c r="R669" s="74">
        <f t="shared" si="148"/>
        <v>6000</v>
      </c>
      <c r="S669" s="74" t="e">
        <f t="shared" ca="1" si="149"/>
        <v>#N/A</v>
      </c>
      <c r="T669" s="74" t="e">
        <f t="shared" si="150"/>
        <v>#N/A</v>
      </c>
    </row>
    <row r="670" spans="2:20" x14ac:dyDescent="0.25">
      <c r="B670" s="74" t="e">
        <f t="shared" ca="1" si="140"/>
        <v>#N/A</v>
      </c>
      <c r="C670" s="78" t="e">
        <f>Кабельный_журнал!P636</f>
        <v>#N/A</v>
      </c>
      <c r="D670" s="74" t="e">
        <f t="shared" ca="1" si="141"/>
        <v>#N/A</v>
      </c>
      <c r="E670" s="80" t="s">
        <v>280</v>
      </c>
      <c r="F670" s="74" t="e">
        <f t="shared" ca="1" si="137"/>
        <v>#N/A</v>
      </c>
      <c r="G670" s="74" t="e">
        <f t="shared" si="138"/>
        <v>#N/A</v>
      </c>
      <c r="H670" s="80" t="s">
        <v>273</v>
      </c>
      <c r="I670" s="74" t="e">
        <f t="shared" si="139"/>
        <v>#N/A</v>
      </c>
      <c r="J670" s="74" t="e">
        <f t="shared" si="142"/>
        <v>#N/A</v>
      </c>
      <c r="K670" s="80" t="s">
        <v>281</v>
      </c>
      <c r="L670" s="74">
        <f t="shared" si="143"/>
        <v>1.7500000000000002E-2</v>
      </c>
      <c r="M670" s="74" t="e">
        <f t="shared" ca="1" si="144"/>
        <v>#N/A</v>
      </c>
      <c r="N670" s="74" t="e">
        <f ca="1">VLOOKUP(B670,$C$7:$T668,13,FALSE)</f>
        <v>#N/A</v>
      </c>
      <c r="O670" s="74" t="e">
        <f t="shared" ca="1" si="145"/>
        <v>#N/A</v>
      </c>
      <c r="P670" s="74" t="e">
        <f t="shared" ca="1" si="146"/>
        <v>#N/A</v>
      </c>
      <c r="Q670" s="74" t="e">
        <f t="shared" ca="1" si="147"/>
        <v>#N/A</v>
      </c>
      <c r="R670" s="74">
        <f t="shared" si="148"/>
        <v>6000</v>
      </c>
      <c r="S670" s="74" t="e">
        <f t="shared" ca="1" si="149"/>
        <v>#N/A</v>
      </c>
      <c r="T670" s="74" t="e">
        <f t="shared" si="150"/>
        <v>#N/A</v>
      </c>
    </row>
    <row r="671" spans="2:20" x14ac:dyDescent="0.25">
      <c r="B671" s="74" t="e">
        <f t="shared" ca="1" si="140"/>
        <v>#N/A</v>
      </c>
      <c r="C671" s="78" t="e">
        <f>Кабельный_журнал!P637</f>
        <v>#N/A</v>
      </c>
      <c r="D671" s="74" t="e">
        <f t="shared" ca="1" si="141"/>
        <v>#N/A</v>
      </c>
      <c r="E671" s="80" t="s">
        <v>280</v>
      </c>
      <c r="F671" s="74" t="e">
        <f t="shared" ca="1" si="137"/>
        <v>#N/A</v>
      </c>
      <c r="G671" s="74" t="e">
        <f t="shared" si="138"/>
        <v>#N/A</v>
      </c>
      <c r="H671" s="80" t="s">
        <v>273</v>
      </c>
      <c r="I671" s="74" t="e">
        <f t="shared" si="139"/>
        <v>#N/A</v>
      </c>
      <c r="J671" s="74" t="e">
        <f t="shared" si="142"/>
        <v>#N/A</v>
      </c>
      <c r="K671" s="80" t="s">
        <v>281</v>
      </c>
      <c r="L671" s="74">
        <f t="shared" si="143"/>
        <v>1.7500000000000002E-2</v>
      </c>
      <c r="M671" s="74" t="e">
        <f t="shared" ca="1" si="144"/>
        <v>#N/A</v>
      </c>
      <c r="N671" s="74" t="e">
        <f ca="1">VLOOKUP(B671,$C$7:$T669,13,FALSE)</f>
        <v>#N/A</v>
      </c>
      <c r="O671" s="74" t="e">
        <f t="shared" ca="1" si="145"/>
        <v>#N/A</v>
      </c>
      <c r="P671" s="74" t="e">
        <f t="shared" ca="1" si="146"/>
        <v>#N/A</v>
      </c>
      <c r="Q671" s="74" t="e">
        <f t="shared" ca="1" si="147"/>
        <v>#N/A</v>
      </c>
      <c r="R671" s="74">
        <f t="shared" si="148"/>
        <v>6000</v>
      </c>
      <c r="S671" s="74" t="e">
        <f t="shared" ca="1" si="149"/>
        <v>#N/A</v>
      </c>
      <c r="T671" s="74" t="e">
        <f t="shared" si="150"/>
        <v>#N/A</v>
      </c>
    </row>
    <row r="672" spans="2:20" x14ac:dyDescent="0.25">
      <c r="B672" s="74" t="e">
        <f t="shared" ca="1" si="140"/>
        <v>#N/A</v>
      </c>
      <c r="C672" s="78" t="e">
        <f>Кабельный_журнал!P638</f>
        <v>#N/A</v>
      </c>
      <c r="D672" s="74" t="e">
        <f t="shared" ca="1" si="141"/>
        <v>#N/A</v>
      </c>
      <c r="E672" s="80" t="s">
        <v>280</v>
      </c>
      <c r="F672" s="74" t="e">
        <f t="shared" ca="1" si="137"/>
        <v>#N/A</v>
      </c>
      <c r="G672" s="74" t="e">
        <f t="shared" si="138"/>
        <v>#N/A</v>
      </c>
      <c r="H672" s="80" t="s">
        <v>273</v>
      </c>
      <c r="I672" s="74" t="e">
        <f t="shared" si="139"/>
        <v>#N/A</v>
      </c>
      <c r="J672" s="74" t="e">
        <f t="shared" si="142"/>
        <v>#N/A</v>
      </c>
      <c r="K672" s="80" t="s">
        <v>281</v>
      </c>
      <c r="L672" s="74">
        <f t="shared" si="143"/>
        <v>1.7500000000000002E-2</v>
      </c>
      <c r="M672" s="74" t="e">
        <f t="shared" ca="1" si="144"/>
        <v>#N/A</v>
      </c>
      <c r="N672" s="74" t="e">
        <f ca="1">VLOOKUP(B672,$C$7:$T670,13,FALSE)</f>
        <v>#N/A</v>
      </c>
      <c r="O672" s="74" t="e">
        <f t="shared" ca="1" si="145"/>
        <v>#N/A</v>
      </c>
      <c r="P672" s="74" t="e">
        <f t="shared" ca="1" si="146"/>
        <v>#N/A</v>
      </c>
      <c r="Q672" s="74" t="e">
        <f t="shared" ca="1" si="147"/>
        <v>#N/A</v>
      </c>
      <c r="R672" s="74">
        <f t="shared" si="148"/>
        <v>6000</v>
      </c>
      <c r="S672" s="74" t="e">
        <f t="shared" ca="1" si="149"/>
        <v>#N/A</v>
      </c>
      <c r="T672" s="74" t="e">
        <f t="shared" si="150"/>
        <v>#N/A</v>
      </c>
    </row>
    <row r="673" spans="2:20" x14ac:dyDescent="0.25">
      <c r="B673" s="74" t="e">
        <f t="shared" ca="1" si="140"/>
        <v>#N/A</v>
      </c>
      <c r="C673" s="78" t="e">
        <f>Кабельный_журнал!P639</f>
        <v>#N/A</v>
      </c>
      <c r="D673" s="74" t="e">
        <f t="shared" ca="1" si="141"/>
        <v>#N/A</v>
      </c>
      <c r="E673" s="80" t="s">
        <v>280</v>
      </c>
      <c r="F673" s="74" t="e">
        <f t="shared" ca="1" si="137"/>
        <v>#N/A</v>
      </c>
      <c r="G673" s="74" t="e">
        <f t="shared" si="138"/>
        <v>#N/A</v>
      </c>
      <c r="H673" s="80" t="s">
        <v>273</v>
      </c>
      <c r="I673" s="74" t="e">
        <f t="shared" si="139"/>
        <v>#N/A</v>
      </c>
      <c r="J673" s="74" t="e">
        <f t="shared" si="142"/>
        <v>#N/A</v>
      </c>
      <c r="K673" s="80" t="s">
        <v>281</v>
      </c>
      <c r="L673" s="74">
        <f t="shared" si="143"/>
        <v>1.7500000000000002E-2</v>
      </c>
      <c r="M673" s="74" t="e">
        <f t="shared" ca="1" si="144"/>
        <v>#N/A</v>
      </c>
      <c r="N673" s="74" t="e">
        <f ca="1">VLOOKUP(B673,$C$7:$T671,13,FALSE)</f>
        <v>#N/A</v>
      </c>
      <c r="O673" s="74" t="e">
        <f t="shared" ca="1" si="145"/>
        <v>#N/A</v>
      </c>
      <c r="P673" s="74" t="e">
        <f t="shared" ca="1" si="146"/>
        <v>#N/A</v>
      </c>
      <c r="Q673" s="74" t="e">
        <f t="shared" ca="1" si="147"/>
        <v>#N/A</v>
      </c>
      <c r="R673" s="74">
        <f t="shared" si="148"/>
        <v>6000</v>
      </c>
      <c r="S673" s="74" t="e">
        <f t="shared" ca="1" si="149"/>
        <v>#N/A</v>
      </c>
      <c r="T673" s="74" t="e">
        <f t="shared" si="150"/>
        <v>#N/A</v>
      </c>
    </row>
    <row r="674" spans="2:20" x14ac:dyDescent="0.25">
      <c r="B674" s="74" t="e">
        <f t="shared" ca="1" si="140"/>
        <v>#N/A</v>
      </c>
      <c r="C674" s="78" t="e">
        <f>Кабельный_журнал!P640</f>
        <v>#N/A</v>
      </c>
      <c r="D674" s="74" t="e">
        <f t="shared" ca="1" si="141"/>
        <v>#N/A</v>
      </c>
      <c r="E674" s="80" t="s">
        <v>280</v>
      </c>
      <c r="F674" s="74" t="e">
        <f t="shared" ca="1" si="137"/>
        <v>#N/A</v>
      </c>
      <c r="G674" s="74" t="e">
        <f t="shared" si="138"/>
        <v>#N/A</v>
      </c>
      <c r="H674" s="80" t="s">
        <v>273</v>
      </c>
      <c r="I674" s="74" t="e">
        <f t="shared" si="139"/>
        <v>#N/A</v>
      </c>
      <c r="J674" s="74" t="e">
        <f t="shared" si="142"/>
        <v>#N/A</v>
      </c>
      <c r="K674" s="80" t="s">
        <v>281</v>
      </c>
      <c r="L674" s="74">
        <f t="shared" si="143"/>
        <v>1.7500000000000002E-2</v>
      </c>
      <c r="M674" s="74" t="e">
        <f t="shared" ca="1" si="144"/>
        <v>#N/A</v>
      </c>
      <c r="N674" s="74" t="e">
        <f ca="1">VLOOKUP(B674,$C$7:$T672,13,FALSE)</f>
        <v>#N/A</v>
      </c>
      <c r="O674" s="74" t="e">
        <f t="shared" ca="1" si="145"/>
        <v>#N/A</v>
      </c>
      <c r="P674" s="74" t="e">
        <f t="shared" ca="1" si="146"/>
        <v>#N/A</v>
      </c>
      <c r="Q674" s="74" t="e">
        <f t="shared" ca="1" si="147"/>
        <v>#N/A</v>
      </c>
      <c r="R674" s="74">
        <f t="shared" si="148"/>
        <v>6000</v>
      </c>
      <c r="S674" s="74" t="e">
        <f t="shared" ca="1" si="149"/>
        <v>#N/A</v>
      </c>
      <c r="T674" s="74" t="e">
        <f t="shared" si="150"/>
        <v>#N/A</v>
      </c>
    </row>
    <row r="675" spans="2:20" x14ac:dyDescent="0.25">
      <c r="B675" s="74" t="e">
        <f t="shared" ca="1" si="140"/>
        <v>#N/A</v>
      </c>
      <c r="C675" s="78" t="e">
        <f>Кабельный_журнал!P641</f>
        <v>#N/A</v>
      </c>
      <c r="D675" s="74" t="e">
        <f t="shared" ca="1" si="141"/>
        <v>#N/A</v>
      </c>
      <c r="E675" s="80" t="s">
        <v>280</v>
      </c>
      <c r="F675" s="74" t="e">
        <f t="shared" ca="1" si="137"/>
        <v>#N/A</v>
      </c>
      <c r="G675" s="74" t="e">
        <f t="shared" si="138"/>
        <v>#N/A</v>
      </c>
      <c r="H675" s="80" t="s">
        <v>273</v>
      </c>
      <c r="I675" s="74" t="e">
        <f t="shared" si="139"/>
        <v>#N/A</v>
      </c>
      <c r="J675" s="74" t="e">
        <f t="shared" si="142"/>
        <v>#N/A</v>
      </c>
      <c r="K675" s="80" t="s">
        <v>281</v>
      </c>
      <c r="L675" s="74">
        <f t="shared" si="143"/>
        <v>1.7500000000000002E-2</v>
      </c>
      <c r="M675" s="74" t="e">
        <f t="shared" ca="1" si="144"/>
        <v>#N/A</v>
      </c>
      <c r="N675" s="74" t="e">
        <f ca="1">VLOOKUP(B675,$C$7:$T673,13,FALSE)</f>
        <v>#N/A</v>
      </c>
      <c r="O675" s="74" t="e">
        <f t="shared" ca="1" si="145"/>
        <v>#N/A</v>
      </c>
      <c r="P675" s="74" t="e">
        <f t="shared" ca="1" si="146"/>
        <v>#N/A</v>
      </c>
      <c r="Q675" s="74" t="e">
        <f t="shared" ca="1" si="147"/>
        <v>#N/A</v>
      </c>
      <c r="R675" s="74">
        <f t="shared" si="148"/>
        <v>6000</v>
      </c>
      <c r="S675" s="74" t="e">
        <f t="shared" ca="1" si="149"/>
        <v>#N/A</v>
      </c>
      <c r="T675" s="74" t="e">
        <f t="shared" si="150"/>
        <v>#N/A</v>
      </c>
    </row>
    <row r="676" spans="2:20" x14ac:dyDescent="0.25">
      <c r="B676" s="74" t="e">
        <f t="shared" ca="1" si="140"/>
        <v>#N/A</v>
      </c>
      <c r="C676" s="78" t="e">
        <f>Кабельный_журнал!P642</f>
        <v>#N/A</v>
      </c>
      <c r="D676" s="74" t="e">
        <f t="shared" ca="1" si="141"/>
        <v>#N/A</v>
      </c>
      <c r="E676" s="80" t="s">
        <v>280</v>
      </c>
      <c r="F676" s="74" t="e">
        <f t="shared" ca="1" si="137"/>
        <v>#N/A</v>
      </c>
      <c r="G676" s="74" t="e">
        <f t="shared" si="138"/>
        <v>#N/A</v>
      </c>
      <c r="H676" s="80" t="s">
        <v>273</v>
      </c>
      <c r="I676" s="74" t="e">
        <f t="shared" si="139"/>
        <v>#N/A</v>
      </c>
      <c r="J676" s="74" t="e">
        <f t="shared" si="142"/>
        <v>#N/A</v>
      </c>
      <c r="K676" s="80" t="s">
        <v>281</v>
      </c>
      <c r="L676" s="74">
        <f t="shared" si="143"/>
        <v>1.7500000000000002E-2</v>
      </c>
      <c r="M676" s="74" t="e">
        <f t="shared" ca="1" si="144"/>
        <v>#N/A</v>
      </c>
      <c r="N676" s="74" t="e">
        <f ca="1">VLOOKUP(B676,$C$7:$T674,13,FALSE)</f>
        <v>#N/A</v>
      </c>
      <c r="O676" s="74" t="e">
        <f t="shared" ca="1" si="145"/>
        <v>#N/A</v>
      </c>
      <c r="P676" s="74" t="e">
        <f t="shared" ca="1" si="146"/>
        <v>#N/A</v>
      </c>
      <c r="Q676" s="74" t="e">
        <f t="shared" ca="1" si="147"/>
        <v>#N/A</v>
      </c>
      <c r="R676" s="74">
        <f t="shared" si="148"/>
        <v>6000</v>
      </c>
      <c r="S676" s="74" t="e">
        <f t="shared" ca="1" si="149"/>
        <v>#N/A</v>
      </c>
      <c r="T676" s="74" t="e">
        <f t="shared" si="150"/>
        <v>#N/A</v>
      </c>
    </row>
    <row r="677" spans="2:20" x14ac:dyDescent="0.25">
      <c r="B677" s="74" t="e">
        <f t="shared" ca="1" si="140"/>
        <v>#N/A</v>
      </c>
      <c r="C677" s="78" t="e">
        <f>Кабельный_журнал!P643</f>
        <v>#N/A</v>
      </c>
      <c r="D677" s="74" t="e">
        <f t="shared" ca="1" si="141"/>
        <v>#N/A</v>
      </c>
      <c r="E677" s="80" t="s">
        <v>280</v>
      </c>
      <c r="F677" s="74" t="e">
        <f t="shared" ca="1" si="137"/>
        <v>#N/A</v>
      </c>
      <c r="G677" s="74" t="e">
        <f t="shared" si="138"/>
        <v>#N/A</v>
      </c>
      <c r="H677" s="80" t="s">
        <v>273</v>
      </c>
      <c r="I677" s="74" t="e">
        <f t="shared" si="139"/>
        <v>#N/A</v>
      </c>
      <c r="J677" s="74" t="e">
        <f t="shared" si="142"/>
        <v>#N/A</v>
      </c>
      <c r="K677" s="80" t="s">
        <v>281</v>
      </c>
      <c r="L677" s="74">
        <f t="shared" si="143"/>
        <v>1.7500000000000002E-2</v>
      </c>
      <c r="M677" s="74" t="e">
        <f t="shared" ca="1" si="144"/>
        <v>#N/A</v>
      </c>
      <c r="N677" s="74" t="e">
        <f ca="1">VLOOKUP(B677,$C$7:$T675,13,FALSE)</f>
        <v>#N/A</v>
      </c>
      <c r="O677" s="74" t="e">
        <f t="shared" ca="1" si="145"/>
        <v>#N/A</v>
      </c>
      <c r="P677" s="74" t="e">
        <f t="shared" ca="1" si="146"/>
        <v>#N/A</v>
      </c>
      <c r="Q677" s="74" t="e">
        <f t="shared" ca="1" si="147"/>
        <v>#N/A</v>
      </c>
      <c r="R677" s="74">
        <f t="shared" si="148"/>
        <v>6000</v>
      </c>
      <c r="S677" s="74" t="e">
        <f t="shared" ca="1" si="149"/>
        <v>#N/A</v>
      </c>
      <c r="T677" s="74" t="e">
        <f t="shared" si="150"/>
        <v>#N/A</v>
      </c>
    </row>
    <row r="678" spans="2:20" x14ac:dyDescent="0.25">
      <c r="B678" s="74" t="e">
        <f t="shared" ca="1" si="140"/>
        <v>#N/A</v>
      </c>
      <c r="C678" s="78" t="e">
        <f>Кабельный_журнал!P644</f>
        <v>#N/A</v>
      </c>
      <c r="D678" s="74" t="e">
        <f t="shared" ca="1" si="141"/>
        <v>#N/A</v>
      </c>
      <c r="E678" s="80" t="s">
        <v>280</v>
      </c>
      <c r="F678" s="74" t="e">
        <f t="shared" ca="1" si="137"/>
        <v>#N/A</v>
      </c>
      <c r="G678" s="74" t="e">
        <f t="shared" si="138"/>
        <v>#N/A</v>
      </c>
      <c r="H678" s="80" t="s">
        <v>273</v>
      </c>
      <c r="I678" s="74" t="e">
        <f t="shared" si="139"/>
        <v>#N/A</v>
      </c>
      <c r="J678" s="74" t="e">
        <f t="shared" si="142"/>
        <v>#N/A</v>
      </c>
      <c r="K678" s="80" t="s">
        <v>281</v>
      </c>
      <c r="L678" s="74">
        <f t="shared" si="143"/>
        <v>1.7500000000000002E-2</v>
      </c>
      <c r="M678" s="74" t="e">
        <f t="shared" ca="1" si="144"/>
        <v>#N/A</v>
      </c>
      <c r="N678" s="74" t="e">
        <f ca="1">VLOOKUP(B678,$C$7:$T676,13,FALSE)</f>
        <v>#N/A</v>
      </c>
      <c r="O678" s="74" t="e">
        <f t="shared" ca="1" si="145"/>
        <v>#N/A</v>
      </c>
      <c r="P678" s="74" t="e">
        <f t="shared" ca="1" si="146"/>
        <v>#N/A</v>
      </c>
      <c r="Q678" s="74" t="e">
        <f t="shared" ca="1" si="147"/>
        <v>#N/A</v>
      </c>
      <c r="R678" s="74">
        <f t="shared" si="148"/>
        <v>6000</v>
      </c>
      <c r="S678" s="74" t="e">
        <f t="shared" ca="1" si="149"/>
        <v>#N/A</v>
      </c>
      <c r="T678" s="74" t="e">
        <f t="shared" si="150"/>
        <v>#N/A</v>
      </c>
    </row>
    <row r="679" spans="2:20" x14ac:dyDescent="0.25">
      <c r="B679" s="74" t="e">
        <f t="shared" ca="1" si="140"/>
        <v>#N/A</v>
      </c>
      <c r="C679" s="78" t="e">
        <f>Кабельный_журнал!P645</f>
        <v>#N/A</v>
      </c>
      <c r="D679" s="74" t="e">
        <f t="shared" ca="1" si="141"/>
        <v>#N/A</v>
      </c>
      <c r="E679" s="80" t="s">
        <v>280</v>
      </c>
      <c r="F679" s="74" t="e">
        <f t="shared" ref="F679:F742" ca="1" si="151">VLOOKUP(C679,Кабельный_журнал,8,FALSE)</f>
        <v>#N/A</v>
      </c>
      <c r="G679" s="74" t="e">
        <f t="shared" ref="G679:G742" si="152">VLOOKUP(C679,Исходные_данные,21,FALSE)</f>
        <v>#N/A</v>
      </c>
      <c r="H679" s="80" t="s">
        <v>273</v>
      </c>
      <c r="I679" s="74" t="e">
        <f t="shared" ref="I679:I742" si="153">VLOOKUP(C679,Исходные_данные,22,FALSE)</f>
        <v>#N/A</v>
      </c>
      <c r="J679" s="74" t="e">
        <f t="shared" si="142"/>
        <v>#N/A</v>
      </c>
      <c r="K679" s="80" t="s">
        <v>281</v>
      </c>
      <c r="L679" s="74">
        <f t="shared" si="143"/>
        <v>1.7500000000000002E-2</v>
      </c>
      <c r="M679" s="74" t="e">
        <f t="shared" ca="1" si="144"/>
        <v>#N/A</v>
      </c>
      <c r="N679" s="74" t="e">
        <f ca="1">VLOOKUP(B679,$C$7:$T677,13,FALSE)</f>
        <v>#N/A</v>
      </c>
      <c r="O679" s="74" t="e">
        <f t="shared" ca="1" si="145"/>
        <v>#N/A</v>
      </c>
      <c r="P679" s="74" t="e">
        <f t="shared" ca="1" si="146"/>
        <v>#N/A</v>
      </c>
      <c r="Q679" s="74" t="e">
        <f t="shared" ca="1" si="147"/>
        <v>#N/A</v>
      </c>
      <c r="R679" s="74">
        <f t="shared" si="148"/>
        <v>6000</v>
      </c>
      <c r="S679" s="74" t="e">
        <f t="shared" ca="1" si="149"/>
        <v>#N/A</v>
      </c>
      <c r="T679" s="74" t="e">
        <f t="shared" si="150"/>
        <v>#N/A</v>
      </c>
    </row>
    <row r="680" spans="2:20" x14ac:dyDescent="0.25">
      <c r="B680" s="74" t="e">
        <f t="shared" ref="B680:B743" ca="1" si="154">VLOOKUP(C680,Кабельный_журнал,2,FALSE)</f>
        <v>#N/A</v>
      </c>
      <c r="C680" s="78" t="e">
        <f>Кабельный_журнал!P646</f>
        <v>#N/A</v>
      </c>
      <c r="D680" s="74" t="e">
        <f t="shared" ref="D680:D743" ca="1" si="155">B680&amp;"-"&amp;C680</f>
        <v>#N/A</v>
      </c>
      <c r="E680" s="80" t="s">
        <v>280</v>
      </c>
      <c r="F680" s="74" t="e">
        <f t="shared" ca="1" si="151"/>
        <v>#N/A</v>
      </c>
      <c r="G680" s="74" t="e">
        <f t="shared" si="152"/>
        <v>#N/A</v>
      </c>
      <c r="H680" s="80" t="s">
        <v>273</v>
      </c>
      <c r="I680" s="74" t="e">
        <f t="shared" si="153"/>
        <v>#N/A</v>
      </c>
      <c r="J680" s="74" t="e">
        <f t="shared" ref="J680:J743" si="156">I680</f>
        <v>#N/A</v>
      </c>
      <c r="K680" s="80" t="s">
        <v>281</v>
      </c>
      <c r="L680" s="74">
        <f t="shared" ref="L680:L743" si="157">VLOOKUP(K680,$K$2:$L$3,2,FALSE)</f>
        <v>1.7500000000000002E-2</v>
      </c>
      <c r="M680" s="74" t="e">
        <f t="shared" ref="M680:M743" ca="1" si="158">L680*F680*(1/I680+1/J680)</f>
        <v>#N/A</v>
      </c>
      <c r="N680" s="74" t="e">
        <f ca="1">VLOOKUP(B680,$C$7:$T678,13,FALSE)</f>
        <v>#N/A</v>
      </c>
      <c r="O680" s="74" t="e">
        <f t="shared" ref="O680:O743" ca="1" si="159">L680+M680</f>
        <v>#N/A</v>
      </c>
      <c r="P680" s="74" t="e">
        <f t="shared" ref="P680:P743" ca="1" si="160">220/O680</f>
        <v>#N/A</v>
      </c>
      <c r="Q680" s="74" t="e">
        <f t="shared" ref="Q680:Q743" ca="1" si="161">O680/G680</f>
        <v>#N/A</v>
      </c>
      <c r="R680" s="74">
        <f t="shared" ref="R680:R743" si="162">VLOOKUP(H680,$W$2:$Y$12,3,FALSE)</f>
        <v>6000</v>
      </c>
      <c r="S680" s="74" t="e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  <v>#N/A</v>
      </c>
      <c r="T680" s="74" t="e">
        <f t="shared" ref="T680:T743" si="164">G680*VLOOKUP(H680,$W$2:$Y$12,2,FALSE)</f>
        <v>#N/A</v>
      </c>
    </row>
    <row r="681" spans="2:20" x14ac:dyDescent="0.25">
      <c r="B681" s="74" t="e">
        <f t="shared" ca="1" si="154"/>
        <v>#N/A</v>
      </c>
      <c r="C681" s="78" t="e">
        <f>Кабельный_журнал!P647</f>
        <v>#N/A</v>
      </c>
      <c r="D681" s="74" t="e">
        <f t="shared" ca="1" si="155"/>
        <v>#N/A</v>
      </c>
      <c r="E681" s="80" t="s">
        <v>280</v>
      </c>
      <c r="F681" s="74" t="e">
        <f t="shared" ca="1" si="151"/>
        <v>#N/A</v>
      </c>
      <c r="G681" s="74" t="e">
        <f t="shared" si="152"/>
        <v>#N/A</v>
      </c>
      <c r="H681" s="80" t="s">
        <v>273</v>
      </c>
      <c r="I681" s="74" t="e">
        <f t="shared" si="153"/>
        <v>#N/A</v>
      </c>
      <c r="J681" s="74" t="e">
        <f t="shared" si="156"/>
        <v>#N/A</v>
      </c>
      <c r="K681" s="80" t="s">
        <v>281</v>
      </c>
      <c r="L681" s="74">
        <f t="shared" si="157"/>
        <v>1.7500000000000002E-2</v>
      </c>
      <c r="M681" s="74" t="e">
        <f t="shared" ca="1" si="158"/>
        <v>#N/A</v>
      </c>
      <c r="N681" s="74" t="e">
        <f ca="1">VLOOKUP(B681,$C$7:$T679,13,FALSE)</f>
        <v>#N/A</v>
      </c>
      <c r="O681" s="74" t="e">
        <f t="shared" ca="1" si="159"/>
        <v>#N/A</v>
      </c>
      <c r="P681" s="74" t="e">
        <f t="shared" ca="1" si="160"/>
        <v>#N/A</v>
      </c>
      <c r="Q681" s="74" t="e">
        <f t="shared" ca="1" si="161"/>
        <v>#N/A</v>
      </c>
      <c r="R681" s="74">
        <f t="shared" si="162"/>
        <v>6000</v>
      </c>
      <c r="S681" s="74" t="e">
        <f t="shared" ca="1" si="163"/>
        <v>#N/A</v>
      </c>
      <c r="T681" s="74" t="e">
        <f t="shared" si="164"/>
        <v>#N/A</v>
      </c>
    </row>
    <row r="682" spans="2:20" x14ac:dyDescent="0.25">
      <c r="B682" s="74" t="e">
        <f t="shared" ca="1" si="154"/>
        <v>#N/A</v>
      </c>
      <c r="C682" s="78" t="e">
        <f>Кабельный_журнал!P648</f>
        <v>#N/A</v>
      </c>
      <c r="D682" s="74" t="e">
        <f t="shared" ca="1" si="155"/>
        <v>#N/A</v>
      </c>
      <c r="E682" s="80" t="s">
        <v>280</v>
      </c>
      <c r="F682" s="74" t="e">
        <f t="shared" ca="1" si="151"/>
        <v>#N/A</v>
      </c>
      <c r="G682" s="74" t="e">
        <f t="shared" si="152"/>
        <v>#N/A</v>
      </c>
      <c r="H682" s="80" t="s">
        <v>273</v>
      </c>
      <c r="I682" s="74" t="e">
        <f t="shared" si="153"/>
        <v>#N/A</v>
      </c>
      <c r="J682" s="74" t="e">
        <f t="shared" si="156"/>
        <v>#N/A</v>
      </c>
      <c r="K682" s="80" t="s">
        <v>281</v>
      </c>
      <c r="L682" s="74">
        <f t="shared" si="157"/>
        <v>1.7500000000000002E-2</v>
      </c>
      <c r="M682" s="74" t="e">
        <f t="shared" ca="1" si="158"/>
        <v>#N/A</v>
      </c>
      <c r="N682" s="74" t="e">
        <f ca="1">VLOOKUP(B682,$C$7:$T680,13,FALSE)</f>
        <v>#N/A</v>
      </c>
      <c r="O682" s="74" t="e">
        <f t="shared" ca="1" si="159"/>
        <v>#N/A</v>
      </c>
      <c r="P682" s="74" t="e">
        <f t="shared" ca="1" si="160"/>
        <v>#N/A</v>
      </c>
      <c r="Q682" s="74" t="e">
        <f t="shared" ca="1" si="161"/>
        <v>#N/A</v>
      </c>
      <c r="R682" s="74">
        <f t="shared" si="162"/>
        <v>6000</v>
      </c>
      <c r="S682" s="74" t="e">
        <f t="shared" ca="1" si="163"/>
        <v>#N/A</v>
      </c>
      <c r="T682" s="74" t="e">
        <f t="shared" si="164"/>
        <v>#N/A</v>
      </c>
    </row>
    <row r="683" spans="2:20" x14ac:dyDescent="0.25">
      <c r="B683" s="74" t="e">
        <f t="shared" ca="1" si="154"/>
        <v>#N/A</v>
      </c>
      <c r="C683" s="78" t="e">
        <f>Кабельный_журнал!P649</f>
        <v>#N/A</v>
      </c>
      <c r="D683" s="74" t="e">
        <f t="shared" ca="1" si="155"/>
        <v>#N/A</v>
      </c>
      <c r="E683" s="80" t="s">
        <v>280</v>
      </c>
      <c r="F683" s="74" t="e">
        <f t="shared" ca="1" si="151"/>
        <v>#N/A</v>
      </c>
      <c r="G683" s="74" t="e">
        <f t="shared" si="152"/>
        <v>#N/A</v>
      </c>
      <c r="H683" s="80" t="s">
        <v>273</v>
      </c>
      <c r="I683" s="74" t="e">
        <f t="shared" si="153"/>
        <v>#N/A</v>
      </c>
      <c r="J683" s="74" t="e">
        <f t="shared" si="156"/>
        <v>#N/A</v>
      </c>
      <c r="K683" s="80" t="s">
        <v>281</v>
      </c>
      <c r="L683" s="74">
        <f t="shared" si="157"/>
        <v>1.7500000000000002E-2</v>
      </c>
      <c r="M683" s="74" t="e">
        <f t="shared" ca="1" si="158"/>
        <v>#N/A</v>
      </c>
      <c r="N683" s="74" t="e">
        <f ca="1">VLOOKUP(B683,$C$7:$T681,13,FALSE)</f>
        <v>#N/A</v>
      </c>
      <c r="O683" s="74" t="e">
        <f t="shared" ca="1" si="159"/>
        <v>#N/A</v>
      </c>
      <c r="P683" s="74" t="e">
        <f t="shared" ca="1" si="160"/>
        <v>#N/A</v>
      </c>
      <c r="Q683" s="74" t="e">
        <f t="shared" ca="1" si="161"/>
        <v>#N/A</v>
      </c>
      <c r="R683" s="74">
        <f t="shared" si="162"/>
        <v>6000</v>
      </c>
      <c r="S683" s="74" t="e">
        <f t="shared" ca="1" si="163"/>
        <v>#N/A</v>
      </c>
      <c r="T683" s="74" t="e">
        <f t="shared" si="164"/>
        <v>#N/A</v>
      </c>
    </row>
    <row r="684" spans="2:20" x14ac:dyDescent="0.25">
      <c r="B684" s="74" t="e">
        <f t="shared" ca="1" si="154"/>
        <v>#N/A</v>
      </c>
      <c r="C684" s="78" t="e">
        <f>Кабельный_журнал!P650</f>
        <v>#N/A</v>
      </c>
      <c r="D684" s="74" t="e">
        <f t="shared" ca="1" si="155"/>
        <v>#N/A</v>
      </c>
      <c r="E684" s="80" t="s">
        <v>280</v>
      </c>
      <c r="F684" s="74" t="e">
        <f t="shared" ca="1" si="151"/>
        <v>#N/A</v>
      </c>
      <c r="G684" s="74" t="e">
        <f t="shared" si="152"/>
        <v>#N/A</v>
      </c>
      <c r="H684" s="80" t="s">
        <v>273</v>
      </c>
      <c r="I684" s="74" t="e">
        <f t="shared" si="153"/>
        <v>#N/A</v>
      </c>
      <c r="J684" s="74" t="e">
        <f t="shared" si="156"/>
        <v>#N/A</v>
      </c>
      <c r="K684" s="80" t="s">
        <v>281</v>
      </c>
      <c r="L684" s="74">
        <f t="shared" si="157"/>
        <v>1.7500000000000002E-2</v>
      </c>
      <c r="M684" s="74" t="e">
        <f t="shared" ca="1" si="158"/>
        <v>#N/A</v>
      </c>
      <c r="N684" s="74" t="e">
        <f ca="1">VLOOKUP(B684,$C$7:$T682,13,FALSE)</f>
        <v>#N/A</v>
      </c>
      <c r="O684" s="74" t="e">
        <f t="shared" ca="1" si="159"/>
        <v>#N/A</v>
      </c>
      <c r="P684" s="74" t="e">
        <f t="shared" ca="1" si="160"/>
        <v>#N/A</v>
      </c>
      <c r="Q684" s="74" t="e">
        <f t="shared" ca="1" si="161"/>
        <v>#N/A</v>
      </c>
      <c r="R684" s="74">
        <f t="shared" si="162"/>
        <v>6000</v>
      </c>
      <c r="S684" s="74" t="e">
        <f t="shared" ca="1" si="163"/>
        <v>#N/A</v>
      </c>
      <c r="T684" s="74" t="e">
        <f t="shared" si="164"/>
        <v>#N/A</v>
      </c>
    </row>
    <row r="685" spans="2:20" x14ac:dyDescent="0.25">
      <c r="B685" s="74" t="e">
        <f t="shared" ca="1" si="154"/>
        <v>#N/A</v>
      </c>
      <c r="C685" s="78" t="e">
        <f>Кабельный_журнал!P651</f>
        <v>#N/A</v>
      </c>
      <c r="D685" s="74" t="e">
        <f t="shared" ca="1" si="155"/>
        <v>#N/A</v>
      </c>
      <c r="E685" s="80" t="s">
        <v>280</v>
      </c>
      <c r="F685" s="74" t="e">
        <f t="shared" ca="1" si="151"/>
        <v>#N/A</v>
      </c>
      <c r="G685" s="74" t="e">
        <f t="shared" si="152"/>
        <v>#N/A</v>
      </c>
      <c r="H685" s="80" t="s">
        <v>273</v>
      </c>
      <c r="I685" s="74" t="e">
        <f t="shared" si="153"/>
        <v>#N/A</v>
      </c>
      <c r="J685" s="74" t="e">
        <f t="shared" si="156"/>
        <v>#N/A</v>
      </c>
      <c r="K685" s="80" t="s">
        <v>281</v>
      </c>
      <c r="L685" s="74">
        <f t="shared" si="157"/>
        <v>1.7500000000000002E-2</v>
      </c>
      <c r="M685" s="74" t="e">
        <f t="shared" ca="1" si="158"/>
        <v>#N/A</v>
      </c>
      <c r="N685" s="74" t="e">
        <f ca="1">VLOOKUP(B685,$C$7:$T683,13,FALSE)</f>
        <v>#N/A</v>
      </c>
      <c r="O685" s="74" t="e">
        <f t="shared" ca="1" si="159"/>
        <v>#N/A</v>
      </c>
      <c r="P685" s="74" t="e">
        <f t="shared" ca="1" si="160"/>
        <v>#N/A</v>
      </c>
      <c r="Q685" s="74" t="e">
        <f t="shared" ca="1" si="161"/>
        <v>#N/A</v>
      </c>
      <c r="R685" s="74">
        <f t="shared" si="162"/>
        <v>6000</v>
      </c>
      <c r="S685" s="74" t="e">
        <f t="shared" ca="1" si="163"/>
        <v>#N/A</v>
      </c>
      <c r="T685" s="74" t="e">
        <f t="shared" si="164"/>
        <v>#N/A</v>
      </c>
    </row>
    <row r="686" spans="2:20" x14ac:dyDescent="0.25">
      <c r="B686" s="74" t="e">
        <f t="shared" ca="1" si="154"/>
        <v>#N/A</v>
      </c>
      <c r="C686" s="78" t="e">
        <f>Кабельный_журнал!P652</f>
        <v>#N/A</v>
      </c>
      <c r="D686" s="74" t="e">
        <f t="shared" ca="1" si="155"/>
        <v>#N/A</v>
      </c>
      <c r="E686" s="80" t="s">
        <v>280</v>
      </c>
      <c r="F686" s="74" t="e">
        <f t="shared" ca="1" si="151"/>
        <v>#N/A</v>
      </c>
      <c r="G686" s="74" t="e">
        <f t="shared" si="152"/>
        <v>#N/A</v>
      </c>
      <c r="H686" s="80" t="s">
        <v>273</v>
      </c>
      <c r="I686" s="74" t="e">
        <f t="shared" si="153"/>
        <v>#N/A</v>
      </c>
      <c r="J686" s="74" t="e">
        <f t="shared" si="156"/>
        <v>#N/A</v>
      </c>
      <c r="K686" s="80" t="s">
        <v>281</v>
      </c>
      <c r="L686" s="74">
        <f t="shared" si="157"/>
        <v>1.7500000000000002E-2</v>
      </c>
      <c r="M686" s="74" t="e">
        <f t="shared" ca="1" si="158"/>
        <v>#N/A</v>
      </c>
      <c r="N686" s="74" t="e">
        <f ca="1">VLOOKUP(B686,$C$7:$T684,13,FALSE)</f>
        <v>#N/A</v>
      </c>
      <c r="O686" s="74" t="e">
        <f t="shared" ca="1" si="159"/>
        <v>#N/A</v>
      </c>
      <c r="P686" s="74" t="e">
        <f t="shared" ca="1" si="160"/>
        <v>#N/A</v>
      </c>
      <c r="Q686" s="74" t="e">
        <f t="shared" ca="1" si="161"/>
        <v>#N/A</v>
      </c>
      <c r="R686" s="74">
        <f t="shared" si="162"/>
        <v>6000</v>
      </c>
      <c r="S686" s="74" t="e">
        <f t="shared" ca="1" si="163"/>
        <v>#N/A</v>
      </c>
      <c r="T686" s="74" t="e">
        <f t="shared" si="164"/>
        <v>#N/A</v>
      </c>
    </row>
    <row r="687" spans="2:20" x14ac:dyDescent="0.25">
      <c r="B687" s="74" t="e">
        <f t="shared" ca="1" si="154"/>
        <v>#N/A</v>
      </c>
      <c r="C687" s="78" t="e">
        <f>Кабельный_журнал!P653</f>
        <v>#N/A</v>
      </c>
      <c r="D687" s="74" t="e">
        <f t="shared" ca="1" si="155"/>
        <v>#N/A</v>
      </c>
      <c r="E687" s="80" t="s">
        <v>280</v>
      </c>
      <c r="F687" s="74" t="e">
        <f t="shared" ca="1" si="151"/>
        <v>#N/A</v>
      </c>
      <c r="G687" s="74" t="e">
        <f t="shared" si="152"/>
        <v>#N/A</v>
      </c>
      <c r="H687" s="80" t="s">
        <v>273</v>
      </c>
      <c r="I687" s="74" t="e">
        <f t="shared" si="153"/>
        <v>#N/A</v>
      </c>
      <c r="J687" s="74" t="e">
        <f t="shared" si="156"/>
        <v>#N/A</v>
      </c>
      <c r="K687" s="80" t="s">
        <v>281</v>
      </c>
      <c r="L687" s="74">
        <f t="shared" si="157"/>
        <v>1.7500000000000002E-2</v>
      </c>
      <c r="M687" s="74" t="e">
        <f t="shared" ca="1" si="158"/>
        <v>#N/A</v>
      </c>
      <c r="N687" s="74" t="e">
        <f ca="1">VLOOKUP(B687,$C$7:$T685,13,FALSE)</f>
        <v>#N/A</v>
      </c>
      <c r="O687" s="74" t="e">
        <f t="shared" ca="1" si="159"/>
        <v>#N/A</v>
      </c>
      <c r="P687" s="74" t="e">
        <f t="shared" ca="1" si="160"/>
        <v>#N/A</v>
      </c>
      <c r="Q687" s="74" t="e">
        <f t="shared" ca="1" si="161"/>
        <v>#N/A</v>
      </c>
      <c r="R687" s="74">
        <f t="shared" si="162"/>
        <v>6000</v>
      </c>
      <c r="S687" s="74" t="e">
        <f t="shared" ca="1" si="163"/>
        <v>#N/A</v>
      </c>
      <c r="T687" s="74" t="e">
        <f t="shared" si="164"/>
        <v>#N/A</v>
      </c>
    </row>
    <row r="688" spans="2:20" x14ac:dyDescent="0.25">
      <c r="B688" s="74" t="e">
        <f t="shared" ca="1" si="154"/>
        <v>#N/A</v>
      </c>
      <c r="C688" s="78" t="e">
        <f>Кабельный_журнал!P654</f>
        <v>#N/A</v>
      </c>
      <c r="D688" s="74" t="e">
        <f t="shared" ca="1" si="155"/>
        <v>#N/A</v>
      </c>
      <c r="E688" s="80" t="s">
        <v>280</v>
      </c>
      <c r="F688" s="74" t="e">
        <f t="shared" ca="1" si="151"/>
        <v>#N/A</v>
      </c>
      <c r="G688" s="74" t="e">
        <f t="shared" si="152"/>
        <v>#N/A</v>
      </c>
      <c r="H688" s="80" t="s">
        <v>273</v>
      </c>
      <c r="I688" s="74" t="e">
        <f t="shared" si="153"/>
        <v>#N/A</v>
      </c>
      <c r="J688" s="74" t="e">
        <f t="shared" si="156"/>
        <v>#N/A</v>
      </c>
      <c r="K688" s="80" t="s">
        <v>281</v>
      </c>
      <c r="L688" s="74">
        <f t="shared" si="157"/>
        <v>1.7500000000000002E-2</v>
      </c>
      <c r="M688" s="74" t="e">
        <f t="shared" ca="1" si="158"/>
        <v>#N/A</v>
      </c>
      <c r="N688" s="74" t="e">
        <f ca="1">VLOOKUP(B688,$C$7:$T686,13,FALSE)</f>
        <v>#N/A</v>
      </c>
      <c r="O688" s="74" t="e">
        <f t="shared" ca="1" si="159"/>
        <v>#N/A</v>
      </c>
      <c r="P688" s="74" t="e">
        <f t="shared" ca="1" si="160"/>
        <v>#N/A</v>
      </c>
      <c r="Q688" s="74" t="e">
        <f t="shared" ca="1" si="161"/>
        <v>#N/A</v>
      </c>
      <c r="R688" s="74">
        <f t="shared" si="162"/>
        <v>6000</v>
      </c>
      <c r="S688" s="74" t="e">
        <f t="shared" ca="1" si="163"/>
        <v>#N/A</v>
      </c>
      <c r="T688" s="74" t="e">
        <f t="shared" si="164"/>
        <v>#N/A</v>
      </c>
    </row>
    <row r="689" spans="2:20" x14ac:dyDescent="0.25">
      <c r="B689" s="74" t="e">
        <f t="shared" ca="1" si="154"/>
        <v>#N/A</v>
      </c>
      <c r="C689" s="78" t="e">
        <f>Кабельный_журнал!P655</f>
        <v>#N/A</v>
      </c>
      <c r="D689" s="74" t="e">
        <f t="shared" ca="1" si="155"/>
        <v>#N/A</v>
      </c>
      <c r="E689" s="80" t="s">
        <v>280</v>
      </c>
      <c r="F689" s="74" t="e">
        <f t="shared" ca="1" si="151"/>
        <v>#N/A</v>
      </c>
      <c r="G689" s="74" t="e">
        <f t="shared" si="152"/>
        <v>#N/A</v>
      </c>
      <c r="H689" s="80" t="s">
        <v>273</v>
      </c>
      <c r="I689" s="74" t="e">
        <f t="shared" si="153"/>
        <v>#N/A</v>
      </c>
      <c r="J689" s="74" t="e">
        <f t="shared" si="156"/>
        <v>#N/A</v>
      </c>
      <c r="K689" s="80" t="s">
        <v>281</v>
      </c>
      <c r="L689" s="74">
        <f t="shared" si="157"/>
        <v>1.7500000000000002E-2</v>
      </c>
      <c r="M689" s="74" t="e">
        <f t="shared" ca="1" si="158"/>
        <v>#N/A</v>
      </c>
      <c r="N689" s="74" t="e">
        <f ca="1">VLOOKUP(B689,$C$7:$T687,13,FALSE)</f>
        <v>#N/A</v>
      </c>
      <c r="O689" s="74" t="e">
        <f t="shared" ca="1" si="159"/>
        <v>#N/A</v>
      </c>
      <c r="P689" s="74" t="e">
        <f t="shared" ca="1" si="160"/>
        <v>#N/A</v>
      </c>
      <c r="Q689" s="74" t="e">
        <f t="shared" ca="1" si="161"/>
        <v>#N/A</v>
      </c>
      <c r="R689" s="74">
        <f t="shared" si="162"/>
        <v>6000</v>
      </c>
      <c r="S689" s="74" t="e">
        <f t="shared" ca="1" si="163"/>
        <v>#N/A</v>
      </c>
      <c r="T689" s="74" t="e">
        <f t="shared" si="164"/>
        <v>#N/A</v>
      </c>
    </row>
    <row r="690" spans="2:20" x14ac:dyDescent="0.25">
      <c r="B690" s="74" t="e">
        <f t="shared" ca="1" si="154"/>
        <v>#N/A</v>
      </c>
      <c r="C690" s="78" t="e">
        <f>Кабельный_журнал!P656</f>
        <v>#N/A</v>
      </c>
      <c r="D690" s="74" t="e">
        <f t="shared" ca="1" si="155"/>
        <v>#N/A</v>
      </c>
      <c r="E690" s="80" t="s">
        <v>280</v>
      </c>
      <c r="F690" s="74" t="e">
        <f t="shared" ca="1" si="151"/>
        <v>#N/A</v>
      </c>
      <c r="G690" s="74" t="e">
        <f t="shared" si="152"/>
        <v>#N/A</v>
      </c>
      <c r="H690" s="80" t="s">
        <v>273</v>
      </c>
      <c r="I690" s="74" t="e">
        <f t="shared" si="153"/>
        <v>#N/A</v>
      </c>
      <c r="J690" s="74" t="e">
        <f t="shared" si="156"/>
        <v>#N/A</v>
      </c>
      <c r="K690" s="80" t="s">
        <v>281</v>
      </c>
      <c r="L690" s="74">
        <f t="shared" si="157"/>
        <v>1.7500000000000002E-2</v>
      </c>
      <c r="M690" s="74" t="e">
        <f t="shared" ca="1" si="158"/>
        <v>#N/A</v>
      </c>
      <c r="N690" s="74" t="e">
        <f ca="1">VLOOKUP(B690,$C$7:$T688,13,FALSE)</f>
        <v>#N/A</v>
      </c>
      <c r="O690" s="74" t="e">
        <f t="shared" ca="1" si="159"/>
        <v>#N/A</v>
      </c>
      <c r="P690" s="74" t="e">
        <f t="shared" ca="1" si="160"/>
        <v>#N/A</v>
      </c>
      <c r="Q690" s="74" t="e">
        <f t="shared" ca="1" si="161"/>
        <v>#N/A</v>
      </c>
      <c r="R690" s="74">
        <f t="shared" si="162"/>
        <v>6000</v>
      </c>
      <c r="S690" s="74" t="e">
        <f t="shared" ca="1" si="163"/>
        <v>#N/A</v>
      </c>
      <c r="T690" s="74" t="e">
        <f t="shared" si="164"/>
        <v>#N/A</v>
      </c>
    </row>
    <row r="691" spans="2:20" x14ac:dyDescent="0.25">
      <c r="B691" s="74" t="e">
        <f t="shared" ca="1" si="154"/>
        <v>#N/A</v>
      </c>
      <c r="C691" s="78" t="e">
        <f>Кабельный_журнал!P657</f>
        <v>#N/A</v>
      </c>
      <c r="D691" s="74" t="e">
        <f t="shared" ca="1" si="155"/>
        <v>#N/A</v>
      </c>
      <c r="E691" s="80" t="s">
        <v>280</v>
      </c>
      <c r="F691" s="74" t="e">
        <f t="shared" ca="1" si="151"/>
        <v>#N/A</v>
      </c>
      <c r="G691" s="74" t="e">
        <f t="shared" si="152"/>
        <v>#N/A</v>
      </c>
      <c r="H691" s="80" t="s">
        <v>273</v>
      </c>
      <c r="I691" s="74" t="e">
        <f t="shared" si="153"/>
        <v>#N/A</v>
      </c>
      <c r="J691" s="74" t="e">
        <f t="shared" si="156"/>
        <v>#N/A</v>
      </c>
      <c r="K691" s="80" t="s">
        <v>281</v>
      </c>
      <c r="L691" s="74">
        <f t="shared" si="157"/>
        <v>1.7500000000000002E-2</v>
      </c>
      <c r="M691" s="74" t="e">
        <f t="shared" ca="1" si="158"/>
        <v>#N/A</v>
      </c>
      <c r="N691" s="74" t="e">
        <f ca="1">VLOOKUP(B691,$C$7:$T689,13,FALSE)</f>
        <v>#N/A</v>
      </c>
      <c r="O691" s="74" t="e">
        <f t="shared" ca="1" si="159"/>
        <v>#N/A</v>
      </c>
      <c r="P691" s="74" t="e">
        <f t="shared" ca="1" si="160"/>
        <v>#N/A</v>
      </c>
      <c r="Q691" s="74" t="e">
        <f t="shared" ca="1" si="161"/>
        <v>#N/A</v>
      </c>
      <c r="R691" s="74">
        <f t="shared" si="162"/>
        <v>6000</v>
      </c>
      <c r="S691" s="74" t="e">
        <f t="shared" ca="1" si="163"/>
        <v>#N/A</v>
      </c>
      <c r="T691" s="74" t="e">
        <f t="shared" si="164"/>
        <v>#N/A</v>
      </c>
    </row>
    <row r="692" spans="2:20" x14ac:dyDescent="0.25">
      <c r="B692" s="74" t="e">
        <f t="shared" ca="1" si="154"/>
        <v>#N/A</v>
      </c>
      <c r="C692" s="78" t="e">
        <f>Кабельный_журнал!P658</f>
        <v>#N/A</v>
      </c>
      <c r="D692" s="74" t="e">
        <f t="shared" ca="1" si="155"/>
        <v>#N/A</v>
      </c>
      <c r="E692" s="80" t="s">
        <v>280</v>
      </c>
      <c r="F692" s="74" t="e">
        <f t="shared" ca="1" si="151"/>
        <v>#N/A</v>
      </c>
      <c r="G692" s="74" t="e">
        <f t="shared" si="152"/>
        <v>#N/A</v>
      </c>
      <c r="H692" s="80" t="s">
        <v>273</v>
      </c>
      <c r="I692" s="74" t="e">
        <f t="shared" si="153"/>
        <v>#N/A</v>
      </c>
      <c r="J692" s="74" t="e">
        <f t="shared" si="156"/>
        <v>#N/A</v>
      </c>
      <c r="K692" s="80" t="s">
        <v>281</v>
      </c>
      <c r="L692" s="74">
        <f t="shared" si="157"/>
        <v>1.7500000000000002E-2</v>
      </c>
      <c r="M692" s="74" t="e">
        <f t="shared" ca="1" si="158"/>
        <v>#N/A</v>
      </c>
      <c r="N692" s="74" t="e">
        <f ca="1">VLOOKUP(B692,$C$7:$T690,13,FALSE)</f>
        <v>#N/A</v>
      </c>
      <c r="O692" s="74" t="e">
        <f t="shared" ca="1" si="159"/>
        <v>#N/A</v>
      </c>
      <c r="P692" s="74" t="e">
        <f t="shared" ca="1" si="160"/>
        <v>#N/A</v>
      </c>
      <c r="Q692" s="74" t="e">
        <f t="shared" ca="1" si="161"/>
        <v>#N/A</v>
      </c>
      <c r="R692" s="74">
        <f t="shared" si="162"/>
        <v>6000</v>
      </c>
      <c r="S692" s="74" t="e">
        <f t="shared" ca="1" si="163"/>
        <v>#N/A</v>
      </c>
      <c r="T692" s="74" t="e">
        <f t="shared" si="164"/>
        <v>#N/A</v>
      </c>
    </row>
    <row r="693" spans="2:20" x14ac:dyDescent="0.25">
      <c r="B693" s="74" t="e">
        <f t="shared" ca="1" si="154"/>
        <v>#N/A</v>
      </c>
      <c r="C693" s="78" t="e">
        <f>Кабельный_журнал!P659</f>
        <v>#N/A</v>
      </c>
      <c r="D693" s="74" t="e">
        <f t="shared" ca="1" si="155"/>
        <v>#N/A</v>
      </c>
      <c r="E693" s="80" t="s">
        <v>280</v>
      </c>
      <c r="F693" s="74" t="e">
        <f t="shared" ca="1" si="151"/>
        <v>#N/A</v>
      </c>
      <c r="G693" s="74" t="e">
        <f t="shared" si="152"/>
        <v>#N/A</v>
      </c>
      <c r="H693" s="80" t="s">
        <v>273</v>
      </c>
      <c r="I693" s="74" t="e">
        <f t="shared" si="153"/>
        <v>#N/A</v>
      </c>
      <c r="J693" s="74" t="e">
        <f t="shared" si="156"/>
        <v>#N/A</v>
      </c>
      <c r="K693" s="80" t="s">
        <v>281</v>
      </c>
      <c r="L693" s="74">
        <f t="shared" si="157"/>
        <v>1.7500000000000002E-2</v>
      </c>
      <c r="M693" s="74" t="e">
        <f t="shared" ca="1" si="158"/>
        <v>#N/A</v>
      </c>
      <c r="N693" s="74" t="e">
        <f ca="1">VLOOKUP(B693,$C$7:$T691,13,FALSE)</f>
        <v>#N/A</v>
      </c>
      <c r="O693" s="74" t="e">
        <f t="shared" ca="1" si="159"/>
        <v>#N/A</v>
      </c>
      <c r="P693" s="74" t="e">
        <f t="shared" ca="1" si="160"/>
        <v>#N/A</v>
      </c>
      <c r="Q693" s="74" t="e">
        <f t="shared" ca="1" si="161"/>
        <v>#N/A</v>
      </c>
      <c r="R693" s="74">
        <f t="shared" si="162"/>
        <v>6000</v>
      </c>
      <c r="S693" s="74" t="e">
        <f t="shared" ca="1" si="163"/>
        <v>#N/A</v>
      </c>
      <c r="T693" s="74" t="e">
        <f t="shared" si="164"/>
        <v>#N/A</v>
      </c>
    </row>
    <row r="694" spans="2:20" x14ac:dyDescent="0.25">
      <c r="B694" s="74" t="e">
        <f t="shared" ca="1" si="154"/>
        <v>#N/A</v>
      </c>
      <c r="C694" s="78" t="e">
        <f>Кабельный_журнал!P660</f>
        <v>#N/A</v>
      </c>
      <c r="D694" s="74" t="e">
        <f t="shared" ca="1" si="155"/>
        <v>#N/A</v>
      </c>
      <c r="E694" s="80" t="s">
        <v>280</v>
      </c>
      <c r="F694" s="74" t="e">
        <f t="shared" ca="1" si="151"/>
        <v>#N/A</v>
      </c>
      <c r="G694" s="74" t="e">
        <f t="shared" si="152"/>
        <v>#N/A</v>
      </c>
      <c r="H694" s="80" t="s">
        <v>273</v>
      </c>
      <c r="I694" s="74" t="e">
        <f t="shared" si="153"/>
        <v>#N/A</v>
      </c>
      <c r="J694" s="74" t="e">
        <f t="shared" si="156"/>
        <v>#N/A</v>
      </c>
      <c r="K694" s="80" t="s">
        <v>281</v>
      </c>
      <c r="L694" s="74">
        <f t="shared" si="157"/>
        <v>1.7500000000000002E-2</v>
      </c>
      <c r="M694" s="74" t="e">
        <f t="shared" ca="1" si="158"/>
        <v>#N/A</v>
      </c>
      <c r="N694" s="74" t="e">
        <f ca="1">VLOOKUP(B694,$C$7:$T692,13,FALSE)</f>
        <v>#N/A</v>
      </c>
      <c r="O694" s="74" t="e">
        <f t="shared" ca="1" si="159"/>
        <v>#N/A</v>
      </c>
      <c r="P694" s="74" t="e">
        <f t="shared" ca="1" si="160"/>
        <v>#N/A</v>
      </c>
      <c r="Q694" s="74" t="e">
        <f t="shared" ca="1" si="161"/>
        <v>#N/A</v>
      </c>
      <c r="R694" s="74">
        <f t="shared" si="162"/>
        <v>6000</v>
      </c>
      <c r="S694" s="74" t="e">
        <f t="shared" ca="1" si="163"/>
        <v>#N/A</v>
      </c>
      <c r="T694" s="74" t="e">
        <f t="shared" si="164"/>
        <v>#N/A</v>
      </c>
    </row>
    <row r="695" spans="2:20" x14ac:dyDescent="0.25">
      <c r="B695" s="74" t="e">
        <f t="shared" ca="1" si="154"/>
        <v>#N/A</v>
      </c>
      <c r="C695" s="78" t="e">
        <f>Кабельный_журнал!P661</f>
        <v>#N/A</v>
      </c>
      <c r="D695" s="74" t="e">
        <f t="shared" ca="1" si="155"/>
        <v>#N/A</v>
      </c>
      <c r="E695" s="80" t="s">
        <v>280</v>
      </c>
      <c r="F695" s="74" t="e">
        <f t="shared" ca="1" si="151"/>
        <v>#N/A</v>
      </c>
      <c r="G695" s="74" t="e">
        <f t="shared" si="152"/>
        <v>#N/A</v>
      </c>
      <c r="H695" s="80" t="s">
        <v>273</v>
      </c>
      <c r="I695" s="74" t="e">
        <f t="shared" si="153"/>
        <v>#N/A</v>
      </c>
      <c r="J695" s="74" t="e">
        <f t="shared" si="156"/>
        <v>#N/A</v>
      </c>
      <c r="K695" s="80" t="s">
        <v>281</v>
      </c>
      <c r="L695" s="74">
        <f t="shared" si="157"/>
        <v>1.7500000000000002E-2</v>
      </c>
      <c r="M695" s="74" t="e">
        <f t="shared" ca="1" si="158"/>
        <v>#N/A</v>
      </c>
      <c r="N695" s="74" t="e">
        <f ca="1">VLOOKUP(B695,$C$7:$T693,13,FALSE)</f>
        <v>#N/A</v>
      </c>
      <c r="O695" s="74" t="e">
        <f t="shared" ca="1" si="159"/>
        <v>#N/A</v>
      </c>
      <c r="P695" s="74" t="e">
        <f t="shared" ca="1" si="160"/>
        <v>#N/A</v>
      </c>
      <c r="Q695" s="74" t="e">
        <f t="shared" ca="1" si="161"/>
        <v>#N/A</v>
      </c>
      <c r="R695" s="74">
        <f t="shared" si="162"/>
        <v>6000</v>
      </c>
      <c r="S695" s="74" t="e">
        <f t="shared" ca="1" si="163"/>
        <v>#N/A</v>
      </c>
      <c r="T695" s="74" t="e">
        <f t="shared" si="164"/>
        <v>#N/A</v>
      </c>
    </row>
    <row r="696" spans="2:20" x14ac:dyDescent="0.25">
      <c r="B696" s="74" t="e">
        <f t="shared" ca="1" si="154"/>
        <v>#N/A</v>
      </c>
      <c r="C696" s="78" t="e">
        <f>Кабельный_журнал!P662</f>
        <v>#N/A</v>
      </c>
      <c r="D696" s="74" t="e">
        <f t="shared" ca="1" si="155"/>
        <v>#N/A</v>
      </c>
      <c r="E696" s="80" t="s">
        <v>280</v>
      </c>
      <c r="F696" s="74" t="e">
        <f t="shared" ca="1" si="151"/>
        <v>#N/A</v>
      </c>
      <c r="G696" s="74" t="e">
        <f t="shared" si="152"/>
        <v>#N/A</v>
      </c>
      <c r="H696" s="80" t="s">
        <v>273</v>
      </c>
      <c r="I696" s="74" t="e">
        <f t="shared" si="153"/>
        <v>#N/A</v>
      </c>
      <c r="J696" s="74" t="e">
        <f t="shared" si="156"/>
        <v>#N/A</v>
      </c>
      <c r="K696" s="80" t="s">
        <v>281</v>
      </c>
      <c r="L696" s="74">
        <f t="shared" si="157"/>
        <v>1.7500000000000002E-2</v>
      </c>
      <c r="M696" s="74" t="e">
        <f t="shared" ca="1" si="158"/>
        <v>#N/A</v>
      </c>
      <c r="N696" s="74" t="e">
        <f ca="1">VLOOKUP(B696,$C$7:$T694,13,FALSE)</f>
        <v>#N/A</v>
      </c>
      <c r="O696" s="74" t="e">
        <f t="shared" ca="1" si="159"/>
        <v>#N/A</v>
      </c>
      <c r="P696" s="74" t="e">
        <f t="shared" ca="1" si="160"/>
        <v>#N/A</v>
      </c>
      <c r="Q696" s="74" t="e">
        <f t="shared" ca="1" si="161"/>
        <v>#N/A</v>
      </c>
      <c r="R696" s="74">
        <f t="shared" si="162"/>
        <v>6000</v>
      </c>
      <c r="S696" s="74" t="e">
        <f t="shared" ca="1" si="163"/>
        <v>#N/A</v>
      </c>
      <c r="T696" s="74" t="e">
        <f t="shared" si="164"/>
        <v>#N/A</v>
      </c>
    </row>
    <row r="697" spans="2:20" x14ac:dyDescent="0.25">
      <c r="B697" s="74" t="e">
        <f t="shared" ca="1" si="154"/>
        <v>#N/A</v>
      </c>
      <c r="C697" s="78" t="e">
        <f>Кабельный_журнал!P663</f>
        <v>#N/A</v>
      </c>
      <c r="D697" s="74" t="e">
        <f t="shared" ca="1" si="155"/>
        <v>#N/A</v>
      </c>
      <c r="E697" s="80" t="s">
        <v>280</v>
      </c>
      <c r="F697" s="74" t="e">
        <f t="shared" ca="1" si="151"/>
        <v>#N/A</v>
      </c>
      <c r="G697" s="74" t="e">
        <f t="shared" si="152"/>
        <v>#N/A</v>
      </c>
      <c r="H697" s="80" t="s">
        <v>273</v>
      </c>
      <c r="I697" s="74" t="e">
        <f t="shared" si="153"/>
        <v>#N/A</v>
      </c>
      <c r="J697" s="74" t="e">
        <f t="shared" si="156"/>
        <v>#N/A</v>
      </c>
      <c r="K697" s="80" t="s">
        <v>281</v>
      </c>
      <c r="L697" s="74">
        <f t="shared" si="157"/>
        <v>1.7500000000000002E-2</v>
      </c>
      <c r="M697" s="74" t="e">
        <f t="shared" ca="1" si="158"/>
        <v>#N/A</v>
      </c>
      <c r="N697" s="74" t="e">
        <f ca="1">VLOOKUP(B697,$C$7:$T695,13,FALSE)</f>
        <v>#N/A</v>
      </c>
      <c r="O697" s="74" t="e">
        <f t="shared" ca="1" si="159"/>
        <v>#N/A</v>
      </c>
      <c r="P697" s="74" t="e">
        <f t="shared" ca="1" si="160"/>
        <v>#N/A</v>
      </c>
      <c r="Q697" s="74" t="e">
        <f t="shared" ca="1" si="161"/>
        <v>#N/A</v>
      </c>
      <c r="R697" s="74">
        <f t="shared" si="162"/>
        <v>6000</v>
      </c>
      <c r="S697" s="74" t="e">
        <f t="shared" ca="1" si="163"/>
        <v>#N/A</v>
      </c>
      <c r="T697" s="74" t="e">
        <f t="shared" si="164"/>
        <v>#N/A</v>
      </c>
    </row>
    <row r="698" spans="2:20" x14ac:dyDescent="0.25">
      <c r="B698" s="74" t="e">
        <f t="shared" ca="1" si="154"/>
        <v>#N/A</v>
      </c>
      <c r="C698" s="78" t="e">
        <f>Кабельный_журнал!P664</f>
        <v>#N/A</v>
      </c>
      <c r="D698" s="74" t="e">
        <f t="shared" ca="1" si="155"/>
        <v>#N/A</v>
      </c>
      <c r="E698" s="80" t="s">
        <v>280</v>
      </c>
      <c r="F698" s="74" t="e">
        <f t="shared" ca="1" si="151"/>
        <v>#N/A</v>
      </c>
      <c r="G698" s="74" t="e">
        <f t="shared" si="152"/>
        <v>#N/A</v>
      </c>
      <c r="H698" s="80" t="s">
        <v>273</v>
      </c>
      <c r="I698" s="74" t="e">
        <f t="shared" si="153"/>
        <v>#N/A</v>
      </c>
      <c r="J698" s="74" t="e">
        <f t="shared" si="156"/>
        <v>#N/A</v>
      </c>
      <c r="K698" s="80" t="s">
        <v>281</v>
      </c>
      <c r="L698" s="74">
        <f t="shared" si="157"/>
        <v>1.7500000000000002E-2</v>
      </c>
      <c r="M698" s="74" t="e">
        <f t="shared" ca="1" si="158"/>
        <v>#N/A</v>
      </c>
      <c r="N698" s="74" t="e">
        <f ca="1">VLOOKUP(B698,$C$7:$T696,13,FALSE)</f>
        <v>#N/A</v>
      </c>
      <c r="O698" s="74" t="e">
        <f t="shared" ca="1" si="159"/>
        <v>#N/A</v>
      </c>
      <c r="P698" s="74" t="e">
        <f t="shared" ca="1" si="160"/>
        <v>#N/A</v>
      </c>
      <c r="Q698" s="74" t="e">
        <f t="shared" ca="1" si="161"/>
        <v>#N/A</v>
      </c>
      <c r="R698" s="74">
        <f t="shared" si="162"/>
        <v>6000</v>
      </c>
      <c r="S698" s="74" t="e">
        <f t="shared" ca="1" si="163"/>
        <v>#N/A</v>
      </c>
      <c r="T698" s="74" t="e">
        <f t="shared" si="164"/>
        <v>#N/A</v>
      </c>
    </row>
    <row r="699" spans="2:20" x14ac:dyDescent="0.25">
      <c r="B699" s="74" t="e">
        <f t="shared" ca="1" si="154"/>
        <v>#N/A</v>
      </c>
      <c r="C699" s="78" t="e">
        <f>Кабельный_журнал!P665</f>
        <v>#N/A</v>
      </c>
      <c r="D699" s="74" t="e">
        <f t="shared" ca="1" si="155"/>
        <v>#N/A</v>
      </c>
      <c r="E699" s="80" t="s">
        <v>280</v>
      </c>
      <c r="F699" s="74" t="e">
        <f t="shared" ca="1" si="151"/>
        <v>#N/A</v>
      </c>
      <c r="G699" s="74" t="e">
        <f t="shared" si="152"/>
        <v>#N/A</v>
      </c>
      <c r="H699" s="80" t="s">
        <v>273</v>
      </c>
      <c r="I699" s="74" t="e">
        <f t="shared" si="153"/>
        <v>#N/A</v>
      </c>
      <c r="J699" s="74" t="e">
        <f t="shared" si="156"/>
        <v>#N/A</v>
      </c>
      <c r="K699" s="80" t="s">
        <v>281</v>
      </c>
      <c r="L699" s="74">
        <f t="shared" si="157"/>
        <v>1.7500000000000002E-2</v>
      </c>
      <c r="M699" s="74" t="e">
        <f t="shared" ca="1" si="158"/>
        <v>#N/A</v>
      </c>
      <c r="N699" s="74" t="e">
        <f ca="1">VLOOKUP(B699,$C$7:$T697,13,FALSE)</f>
        <v>#N/A</v>
      </c>
      <c r="O699" s="74" t="e">
        <f t="shared" ca="1" si="159"/>
        <v>#N/A</v>
      </c>
      <c r="P699" s="74" t="e">
        <f t="shared" ca="1" si="160"/>
        <v>#N/A</v>
      </c>
      <c r="Q699" s="74" t="e">
        <f t="shared" ca="1" si="161"/>
        <v>#N/A</v>
      </c>
      <c r="R699" s="74">
        <f t="shared" si="162"/>
        <v>6000</v>
      </c>
      <c r="S699" s="74" t="e">
        <f t="shared" ca="1" si="163"/>
        <v>#N/A</v>
      </c>
      <c r="T699" s="74" t="e">
        <f t="shared" si="164"/>
        <v>#N/A</v>
      </c>
    </row>
    <row r="700" spans="2:20" x14ac:dyDescent="0.25">
      <c r="B700" s="74" t="e">
        <f t="shared" ca="1" si="154"/>
        <v>#N/A</v>
      </c>
      <c r="C700" s="78" t="e">
        <f>Кабельный_журнал!P666</f>
        <v>#N/A</v>
      </c>
      <c r="D700" s="74" t="e">
        <f t="shared" ca="1" si="155"/>
        <v>#N/A</v>
      </c>
      <c r="E700" s="80" t="s">
        <v>280</v>
      </c>
      <c r="F700" s="74" t="e">
        <f t="shared" ca="1" si="151"/>
        <v>#N/A</v>
      </c>
      <c r="G700" s="74" t="e">
        <f t="shared" si="152"/>
        <v>#N/A</v>
      </c>
      <c r="H700" s="80" t="s">
        <v>273</v>
      </c>
      <c r="I700" s="74" t="e">
        <f t="shared" si="153"/>
        <v>#N/A</v>
      </c>
      <c r="J700" s="74" t="e">
        <f t="shared" si="156"/>
        <v>#N/A</v>
      </c>
      <c r="K700" s="80" t="s">
        <v>281</v>
      </c>
      <c r="L700" s="74">
        <f t="shared" si="157"/>
        <v>1.7500000000000002E-2</v>
      </c>
      <c r="M700" s="74" t="e">
        <f t="shared" ca="1" si="158"/>
        <v>#N/A</v>
      </c>
      <c r="N700" s="74" t="e">
        <f ca="1">VLOOKUP(B700,$C$7:$T698,13,FALSE)</f>
        <v>#N/A</v>
      </c>
      <c r="O700" s="74" t="e">
        <f t="shared" ca="1" si="159"/>
        <v>#N/A</v>
      </c>
      <c r="P700" s="74" t="e">
        <f t="shared" ca="1" si="160"/>
        <v>#N/A</v>
      </c>
      <c r="Q700" s="74" t="e">
        <f t="shared" ca="1" si="161"/>
        <v>#N/A</v>
      </c>
      <c r="R700" s="74">
        <f t="shared" si="162"/>
        <v>6000</v>
      </c>
      <c r="S700" s="74" t="e">
        <f t="shared" ca="1" si="163"/>
        <v>#N/A</v>
      </c>
      <c r="T700" s="74" t="e">
        <f t="shared" si="164"/>
        <v>#N/A</v>
      </c>
    </row>
    <row r="701" spans="2:20" x14ac:dyDescent="0.25">
      <c r="B701" s="74" t="e">
        <f t="shared" ca="1" si="154"/>
        <v>#N/A</v>
      </c>
      <c r="C701" s="78" t="e">
        <f>Кабельный_журнал!P667</f>
        <v>#N/A</v>
      </c>
      <c r="D701" s="74" t="e">
        <f t="shared" ca="1" si="155"/>
        <v>#N/A</v>
      </c>
      <c r="E701" s="80" t="s">
        <v>280</v>
      </c>
      <c r="F701" s="74" t="e">
        <f t="shared" ca="1" si="151"/>
        <v>#N/A</v>
      </c>
      <c r="G701" s="74" t="e">
        <f t="shared" si="152"/>
        <v>#N/A</v>
      </c>
      <c r="H701" s="80" t="s">
        <v>273</v>
      </c>
      <c r="I701" s="74" t="e">
        <f t="shared" si="153"/>
        <v>#N/A</v>
      </c>
      <c r="J701" s="74" t="e">
        <f t="shared" si="156"/>
        <v>#N/A</v>
      </c>
      <c r="K701" s="80" t="s">
        <v>281</v>
      </c>
      <c r="L701" s="74">
        <f t="shared" si="157"/>
        <v>1.7500000000000002E-2</v>
      </c>
      <c r="M701" s="74" t="e">
        <f t="shared" ca="1" si="158"/>
        <v>#N/A</v>
      </c>
      <c r="N701" s="74" t="e">
        <f ca="1">VLOOKUP(B701,$C$7:$T699,13,FALSE)</f>
        <v>#N/A</v>
      </c>
      <c r="O701" s="74" t="e">
        <f t="shared" ca="1" si="159"/>
        <v>#N/A</v>
      </c>
      <c r="P701" s="74" t="e">
        <f t="shared" ca="1" si="160"/>
        <v>#N/A</v>
      </c>
      <c r="Q701" s="74" t="e">
        <f t="shared" ca="1" si="161"/>
        <v>#N/A</v>
      </c>
      <c r="R701" s="74">
        <f t="shared" si="162"/>
        <v>6000</v>
      </c>
      <c r="S701" s="74" t="e">
        <f t="shared" ca="1" si="163"/>
        <v>#N/A</v>
      </c>
      <c r="T701" s="74" t="e">
        <f t="shared" si="164"/>
        <v>#N/A</v>
      </c>
    </row>
    <row r="702" spans="2:20" x14ac:dyDescent="0.25">
      <c r="B702" s="74" t="e">
        <f t="shared" ca="1" si="154"/>
        <v>#N/A</v>
      </c>
      <c r="C702" s="78" t="e">
        <f>Кабельный_журнал!P668</f>
        <v>#N/A</v>
      </c>
      <c r="D702" s="74" t="e">
        <f t="shared" ca="1" si="155"/>
        <v>#N/A</v>
      </c>
      <c r="E702" s="80" t="s">
        <v>280</v>
      </c>
      <c r="F702" s="74" t="e">
        <f t="shared" ca="1" si="151"/>
        <v>#N/A</v>
      </c>
      <c r="G702" s="74" t="e">
        <f t="shared" si="152"/>
        <v>#N/A</v>
      </c>
      <c r="H702" s="80" t="s">
        <v>273</v>
      </c>
      <c r="I702" s="74" t="e">
        <f t="shared" si="153"/>
        <v>#N/A</v>
      </c>
      <c r="J702" s="74" t="e">
        <f t="shared" si="156"/>
        <v>#N/A</v>
      </c>
      <c r="K702" s="80" t="s">
        <v>281</v>
      </c>
      <c r="L702" s="74">
        <f t="shared" si="157"/>
        <v>1.7500000000000002E-2</v>
      </c>
      <c r="M702" s="74" t="e">
        <f t="shared" ca="1" si="158"/>
        <v>#N/A</v>
      </c>
      <c r="N702" s="74" t="e">
        <f ca="1">VLOOKUP(B702,$C$7:$T700,13,FALSE)</f>
        <v>#N/A</v>
      </c>
      <c r="O702" s="74" t="e">
        <f t="shared" ca="1" si="159"/>
        <v>#N/A</v>
      </c>
      <c r="P702" s="74" t="e">
        <f t="shared" ca="1" si="160"/>
        <v>#N/A</v>
      </c>
      <c r="Q702" s="74" t="e">
        <f t="shared" ca="1" si="161"/>
        <v>#N/A</v>
      </c>
      <c r="R702" s="74">
        <f t="shared" si="162"/>
        <v>6000</v>
      </c>
      <c r="S702" s="74" t="e">
        <f t="shared" ca="1" si="163"/>
        <v>#N/A</v>
      </c>
      <c r="T702" s="74" t="e">
        <f t="shared" si="164"/>
        <v>#N/A</v>
      </c>
    </row>
    <row r="703" spans="2:20" x14ac:dyDescent="0.25">
      <c r="B703" s="74" t="e">
        <f t="shared" ca="1" si="154"/>
        <v>#N/A</v>
      </c>
      <c r="C703" s="78" t="e">
        <f>Кабельный_журнал!P669</f>
        <v>#N/A</v>
      </c>
      <c r="D703" s="74" t="e">
        <f t="shared" ca="1" si="155"/>
        <v>#N/A</v>
      </c>
      <c r="E703" s="80" t="s">
        <v>280</v>
      </c>
      <c r="F703" s="74" t="e">
        <f t="shared" ca="1" si="151"/>
        <v>#N/A</v>
      </c>
      <c r="G703" s="74" t="e">
        <f t="shared" si="152"/>
        <v>#N/A</v>
      </c>
      <c r="H703" s="80" t="s">
        <v>273</v>
      </c>
      <c r="I703" s="74" t="e">
        <f t="shared" si="153"/>
        <v>#N/A</v>
      </c>
      <c r="J703" s="74" t="e">
        <f t="shared" si="156"/>
        <v>#N/A</v>
      </c>
      <c r="K703" s="80" t="s">
        <v>281</v>
      </c>
      <c r="L703" s="74">
        <f t="shared" si="157"/>
        <v>1.7500000000000002E-2</v>
      </c>
      <c r="M703" s="74" t="e">
        <f t="shared" ca="1" si="158"/>
        <v>#N/A</v>
      </c>
      <c r="N703" s="74" t="e">
        <f ca="1">VLOOKUP(B703,$C$7:$T701,13,FALSE)</f>
        <v>#N/A</v>
      </c>
      <c r="O703" s="74" t="e">
        <f t="shared" ca="1" si="159"/>
        <v>#N/A</v>
      </c>
      <c r="P703" s="74" t="e">
        <f t="shared" ca="1" si="160"/>
        <v>#N/A</v>
      </c>
      <c r="Q703" s="74" t="e">
        <f t="shared" ca="1" si="161"/>
        <v>#N/A</v>
      </c>
      <c r="R703" s="74">
        <f t="shared" si="162"/>
        <v>6000</v>
      </c>
      <c r="S703" s="74" t="e">
        <f t="shared" ca="1" si="163"/>
        <v>#N/A</v>
      </c>
      <c r="T703" s="74" t="e">
        <f t="shared" si="164"/>
        <v>#N/A</v>
      </c>
    </row>
    <row r="704" spans="2:20" x14ac:dyDescent="0.25">
      <c r="B704" s="74" t="e">
        <f t="shared" ca="1" si="154"/>
        <v>#N/A</v>
      </c>
      <c r="C704" s="78" t="e">
        <f>Кабельный_журнал!P670</f>
        <v>#N/A</v>
      </c>
      <c r="D704" s="74" t="e">
        <f t="shared" ca="1" si="155"/>
        <v>#N/A</v>
      </c>
      <c r="E704" s="80" t="s">
        <v>280</v>
      </c>
      <c r="F704" s="74" t="e">
        <f t="shared" ca="1" si="151"/>
        <v>#N/A</v>
      </c>
      <c r="G704" s="74" t="e">
        <f t="shared" si="152"/>
        <v>#N/A</v>
      </c>
      <c r="H704" s="80" t="s">
        <v>273</v>
      </c>
      <c r="I704" s="74" t="e">
        <f t="shared" si="153"/>
        <v>#N/A</v>
      </c>
      <c r="J704" s="74" t="e">
        <f t="shared" si="156"/>
        <v>#N/A</v>
      </c>
      <c r="K704" s="80" t="s">
        <v>281</v>
      </c>
      <c r="L704" s="74">
        <f t="shared" si="157"/>
        <v>1.7500000000000002E-2</v>
      </c>
      <c r="M704" s="74" t="e">
        <f t="shared" ca="1" si="158"/>
        <v>#N/A</v>
      </c>
      <c r="N704" s="74" t="e">
        <f ca="1">VLOOKUP(B704,$C$7:$T702,13,FALSE)</f>
        <v>#N/A</v>
      </c>
      <c r="O704" s="74" t="e">
        <f t="shared" ca="1" si="159"/>
        <v>#N/A</v>
      </c>
      <c r="P704" s="74" t="e">
        <f t="shared" ca="1" si="160"/>
        <v>#N/A</v>
      </c>
      <c r="Q704" s="74" t="e">
        <f t="shared" ca="1" si="161"/>
        <v>#N/A</v>
      </c>
      <c r="R704" s="74">
        <f t="shared" si="162"/>
        <v>6000</v>
      </c>
      <c r="S704" s="74" t="e">
        <f t="shared" ca="1" si="163"/>
        <v>#N/A</v>
      </c>
      <c r="T704" s="74" t="e">
        <f t="shared" si="164"/>
        <v>#N/A</v>
      </c>
    </row>
    <row r="705" spans="2:20" x14ac:dyDescent="0.25">
      <c r="B705" s="74" t="e">
        <f t="shared" ca="1" si="154"/>
        <v>#N/A</v>
      </c>
      <c r="C705" s="78" t="e">
        <f>Кабельный_журнал!P671</f>
        <v>#N/A</v>
      </c>
      <c r="D705" s="74" t="e">
        <f t="shared" ca="1" si="155"/>
        <v>#N/A</v>
      </c>
      <c r="E705" s="80" t="s">
        <v>280</v>
      </c>
      <c r="F705" s="74" t="e">
        <f t="shared" ca="1" si="151"/>
        <v>#N/A</v>
      </c>
      <c r="G705" s="74" t="e">
        <f t="shared" si="152"/>
        <v>#N/A</v>
      </c>
      <c r="H705" s="80" t="s">
        <v>273</v>
      </c>
      <c r="I705" s="74" t="e">
        <f t="shared" si="153"/>
        <v>#N/A</v>
      </c>
      <c r="J705" s="74" t="e">
        <f t="shared" si="156"/>
        <v>#N/A</v>
      </c>
      <c r="K705" s="80" t="s">
        <v>281</v>
      </c>
      <c r="L705" s="74">
        <f t="shared" si="157"/>
        <v>1.7500000000000002E-2</v>
      </c>
      <c r="M705" s="74" t="e">
        <f t="shared" ca="1" si="158"/>
        <v>#N/A</v>
      </c>
      <c r="N705" s="74" t="e">
        <f ca="1">VLOOKUP(B705,$C$7:$T703,13,FALSE)</f>
        <v>#N/A</v>
      </c>
      <c r="O705" s="74" t="e">
        <f t="shared" ca="1" si="159"/>
        <v>#N/A</v>
      </c>
      <c r="P705" s="74" t="e">
        <f t="shared" ca="1" si="160"/>
        <v>#N/A</v>
      </c>
      <c r="Q705" s="74" t="e">
        <f t="shared" ca="1" si="161"/>
        <v>#N/A</v>
      </c>
      <c r="R705" s="74">
        <f t="shared" si="162"/>
        <v>6000</v>
      </c>
      <c r="S705" s="74" t="e">
        <f t="shared" ca="1" si="163"/>
        <v>#N/A</v>
      </c>
      <c r="T705" s="74" t="e">
        <f t="shared" si="164"/>
        <v>#N/A</v>
      </c>
    </row>
    <row r="706" spans="2:20" x14ac:dyDescent="0.25">
      <c r="B706" s="74" t="e">
        <f t="shared" ca="1" si="154"/>
        <v>#N/A</v>
      </c>
      <c r="C706" s="78" t="e">
        <f>Кабельный_журнал!P672</f>
        <v>#N/A</v>
      </c>
      <c r="D706" s="74" t="e">
        <f t="shared" ca="1" si="155"/>
        <v>#N/A</v>
      </c>
      <c r="E706" s="80" t="s">
        <v>280</v>
      </c>
      <c r="F706" s="74" t="e">
        <f t="shared" ca="1" si="151"/>
        <v>#N/A</v>
      </c>
      <c r="G706" s="74" t="e">
        <f t="shared" si="152"/>
        <v>#N/A</v>
      </c>
      <c r="H706" s="80" t="s">
        <v>273</v>
      </c>
      <c r="I706" s="74" t="e">
        <f t="shared" si="153"/>
        <v>#N/A</v>
      </c>
      <c r="J706" s="74" t="e">
        <f t="shared" si="156"/>
        <v>#N/A</v>
      </c>
      <c r="K706" s="80" t="s">
        <v>281</v>
      </c>
      <c r="L706" s="74">
        <f t="shared" si="157"/>
        <v>1.7500000000000002E-2</v>
      </c>
      <c r="M706" s="74" t="e">
        <f t="shared" ca="1" si="158"/>
        <v>#N/A</v>
      </c>
      <c r="N706" s="74" t="e">
        <f ca="1">VLOOKUP(B706,$C$7:$T704,13,FALSE)</f>
        <v>#N/A</v>
      </c>
      <c r="O706" s="74" t="e">
        <f t="shared" ca="1" si="159"/>
        <v>#N/A</v>
      </c>
      <c r="P706" s="74" t="e">
        <f t="shared" ca="1" si="160"/>
        <v>#N/A</v>
      </c>
      <c r="Q706" s="74" t="e">
        <f t="shared" ca="1" si="161"/>
        <v>#N/A</v>
      </c>
      <c r="R706" s="74">
        <f t="shared" si="162"/>
        <v>6000</v>
      </c>
      <c r="S706" s="74" t="e">
        <f t="shared" ca="1" si="163"/>
        <v>#N/A</v>
      </c>
      <c r="T706" s="74" t="e">
        <f t="shared" si="164"/>
        <v>#N/A</v>
      </c>
    </row>
    <row r="707" spans="2:20" x14ac:dyDescent="0.25">
      <c r="B707" s="74" t="e">
        <f t="shared" ca="1" si="154"/>
        <v>#N/A</v>
      </c>
      <c r="C707" s="78" t="e">
        <f>Кабельный_журнал!P673</f>
        <v>#N/A</v>
      </c>
      <c r="D707" s="74" t="e">
        <f t="shared" ca="1" si="155"/>
        <v>#N/A</v>
      </c>
      <c r="E707" s="80" t="s">
        <v>280</v>
      </c>
      <c r="F707" s="74" t="e">
        <f t="shared" ca="1" si="151"/>
        <v>#N/A</v>
      </c>
      <c r="G707" s="74" t="e">
        <f t="shared" si="152"/>
        <v>#N/A</v>
      </c>
      <c r="H707" s="80" t="s">
        <v>273</v>
      </c>
      <c r="I707" s="74" t="e">
        <f t="shared" si="153"/>
        <v>#N/A</v>
      </c>
      <c r="J707" s="74" t="e">
        <f t="shared" si="156"/>
        <v>#N/A</v>
      </c>
      <c r="K707" s="80" t="s">
        <v>281</v>
      </c>
      <c r="L707" s="74">
        <f t="shared" si="157"/>
        <v>1.7500000000000002E-2</v>
      </c>
      <c r="M707" s="74" t="e">
        <f t="shared" ca="1" si="158"/>
        <v>#N/A</v>
      </c>
      <c r="N707" s="74" t="e">
        <f ca="1">VLOOKUP(B707,$C$7:$T705,13,FALSE)</f>
        <v>#N/A</v>
      </c>
      <c r="O707" s="74" t="e">
        <f t="shared" ca="1" si="159"/>
        <v>#N/A</v>
      </c>
      <c r="P707" s="74" t="e">
        <f t="shared" ca="1" si="160"/>
        <v>#N/A</v>
      </c>
      <c r="Q707" s="74" t="e">
        <f t="shared" ca="1" si="161"/>
        <v>#N/A</v>
      </c>
      <c r="R707" s="74">
        <f t="shared" si="162"/>
        <v>6000</v>
      </c>
      <c r="S707" s="74" t="e">
        <f t="shared" ca="1" si="163"/>
        <v>#N/A</v>
      </c>
      <c r="T707" s="74" t="e">
        <f t="shared" si="164"/>
        <v>#N/A</v>
      </c>
    </row>
    <row r="708" spans="2:20" x14ac:dyDescent="0.25">
      <c r="B708" s="74" t="e">
        <f t="shared" ca="1" si="154"/>
        <v>#N/A</v>
      </c>
      <c r="C708" s="78" t="e">
        <f>Кабельный_журнал!P674</f>
        <v>#N/A</v>
      </c>
      <c r="D708" s="74" t="e">
        <f t="shared" ca="1" si="155"/>
        <v>#N/A</v>
      </c>
      <c r="E708" s="80" t="s">
        <v>280</v>
      </c>
      <c r="F708" s="74" t="e">
        <f t="shared" ca="1" si="151"/>
        <v>#N/A</v>
      </c>
      <c r="G708" s="74" t="e">
        <f t="shared" si="152"/>
        <v>#N/A</v>
      </c>
      <c r="H708" s="80" t="s">
        <v>273</v>
      </c>
      <c r="I708" s="74" t="e">
        <f t="shared" si="153"/>
        <v>#N/A</v>
      </c>
      <c r="J708" s="74" t="e">
        <f t="shared" si="156"/>
        <v>#N/A</v>
      </c>
      <c r="K708" s="80" t="s">
        <v>281</v>
      </c>
      <c r="L708" s="74">
        <f t="shared" si="157"/>
        <v>1.7500000000000002E-2</v>
      </c>
      <c r="M708" s="74" t="e">
        <f t="shared" ca="1" si="158"/>
        <v>#N/A</v>
      </c>
      <c r="N708" s="74" t="e">
        <f ca="1">VLOOKUP(B708,$C$7:$T706,13,FALSE)</f>
        <v>#N/A</v>
      </c>
      <c r="O708" s="74" t="e">
        <f t="shared" ca="1" si="159"/>
        <v>#N/A</v>
      </c>
      <c r="P708" s="74" t="e">
        <f t="shared" ca="1" si="160"/>
        <v>#N/A</v>
      </c>
      <c r="Q708" s="74" t="e">
        <f t="shared" ca="1" si="161"/>
        <v>#N/A</v>
      </c>
      <c r="R708" s="74">
        <f t="shared" si="162"/>
        <v>6000</v>
      </c>
      <c r="S708" s="74" t="e">
        <f t="shared" ca="1" si="163"/>
        <v>#N/A</v>
      </c>
      <c r="T708" s="74" t="e">
        <f t="shared" si="164"/>
        <v>#N/A</v>
      </c>
    </row>
    <row r="709" spans="2:20" x14ac:dyDescent="0.25">
      <c r="B709" s="74" t="e">
        <f t="shared" ca="1" si="154"/>
        <v>#N/A</v>
      </c>
      <c r="C709" s="78" t="e">
        <f>Кабельный_журнал!P675</f>
        <v>#N/A</v>
      </c>
      <c r="D709" s="74" t="e">
        <f t="shared" ca="1" si="155"/>
        <v>#N/A</v>
      </c>
      <c r="E709" s="80" t="s">
        <v>280</v>
      </c>
      <c r="F709" s="74" t="e">
        <f t="shared" ca="1" si="151"/>
        <v>#N/A</v>
      </c>
      <c r="G709" s="74" t="e">
        <f t="shared" si="152"/>
        <v>#N/A</v>
      </c>
      <c r="H709" s="80" t="s">
        <v>273</v>
      </c>
      <c r="I709" s="74" t="e">
        <f t="shared" si="153"/>
        <v>#N/A</v>
      </c>
      <c r="J709" s="74" t="e">
        <f t="shared" si="156"/>
        <v>#N/A</v>
      </c>
      <c r="K709" s="80" t="s">
        <v>281</v>
      </c>
      <c r="L709" s="74">
        <f t="shared" si="157"/>
        <v>1.7500000000000002E-2</v>
      </c>
      <c r="M709" s="74" t="e">
        <f t="shared" ca="1" si="158"/>
        <v>#N/A</v>
      </c>
      <c r="N709" s="74" t="e">
        <f ca="1">VLOOKUP(B709,$C$7:$T707,13,FALSE)</f>
        <v>#N/A</v>
      </c>
      <c r="O709" s="74" t="e">
        <f t="shared" ca="1" si="159"/>
        <v>#N/A</v>
      </c>
      <c r="P709" s="74" t="e">
        <f t="shared" ca="1" si="160"/>
        <v>#N/A</v>
      </c>
      <c r="Q709" s="74" t="e">
        <f t="shared" ca="1" si="161"/>
        <v>#N/A</v>
      </c>
      <c r="R709" s="74">
        <f t="shared" si="162"/>
        <v>6000</v>
      </c>
      <c r="S709" s="74" t="e">
        <f t="shared" ca="1" si="163"/>
        <v>#N/A</v>
      </c>
      <c r="T709" s="74" t="e">
        <f t="shared" si="164"/>
        <v>#N/A</v>
      </c>
    </row>
    <row r="710" spans="2:20" x14ac:dyDescent="0.25">
      <c r="B710" s="74" t="e">
        <f t="shared" ca="1" si="154"/>
        <v>#N/A</v>
      </c>
      <c r="C710" s="78" t="e">
        <f>Кабельный_журнал!P676</f>
        <v>#N/A</v>
      </c>
      <c r="D710" s="74" t="e">
        <f t="shared" ca="1" si="155"/>
        <v>#N/A</v>
      </c>
      <c r="E710" s="80" t="s">
        <v>280</v>
      </c>
      <c r="F710" s="74" t="e">
        <f t="shared" ca="1" si="151"/>
        <v>#N/A</v>
      </c>
      <c r="G710" s="74" t="e">
        <f t="shared" si="152"/>
        <v>#N/A</v>
      </c>
      <c r="H710" s="80" t="s">
        <v>273</v>
      </c>
      <c r="I710" s="74" t="e">
        <f t="shared" si="153"/>
        <v>#N/A</v>
      </c>
      <c r="J710" s="74" t="e">
        <f t="shared" si="156"/>
        <v>#N/A</v>
      </c>
      <c r="K710" s="80" t="s">
        <v>281</v>
      </c>
      <c r="L710" s="74">
        <f t="shared" si="157"/>
        <v>1.7500000000000002E-2</v>
      </c>
      <c r="M710" s="74" t="e">
        <f t="shared" ca="1" si="158"/>
        <v>#N/A</v>
      </c>
      <c r="N710" s="74" t="e">
        <f ca="1">VLOOKUP(B710,$C$7:$T708,13,FALSE)</f>
        <v>#N/A</v>
      </c>
      <c r="O710" s="74" t="e">
        <f t="shared" ca="1" si="159"/>
        <v>#N/A</v>
      </c>
      <c r="P710" s="74" t="e">
        <f t="shared" ca="1" si="160"/>
        <v>#N/A</v>
      </c>
      <c r="Q710" s="74" t="e">
        <f t="shared" ca="1" si="161"/>
        <v>#N/A</v>
      </c>
      <c r="R710" s="74">
        <f t="shared" si="162"/>
        <v>6000</v>
      </c>
      <c r="S710" s="74" t="e">
        <f t="shared" ca="1" si="163"/>
        <v>#N/A</v>
      </c>
      <c r="T710" s="74" t="e">
        <f t="shared" si="164"/>
        <v>#N/A</v>
      </c>
    </row>
    <row r="711" spans="2:20" x14ac:dyDescent="0.25">
      <c r="B711" s="74" t="e">
        <f t="shared" ca="1" si="154"/>
        <v>#N/A</v>
      </c>
      <c r="C711" s="78" t="e">
        <f>Кабельный_журнал!P677</f>
        <v>#N/A</v>
      </c>
      <c r="D711" s="74" t="e">
        <f t="shared" ca="1" si="155"/>
        <v>#N/A</v>
      </c>
      <c r="E711" s="80" t="s">
        <v>280</v>
      </c>
      <c r="F711" s="74" t="e">
        <f t="shared" ca="1" si="151"/>
        <v>#N/A</v>
      </c>
      <c r="G711" s="74" t="e">
        <f t="shared" si="152"/>
        <v>#N/A</v>
      </c>
      <c r="H711" s="80" t="s">
        <v>273</v>
      </c>
      <c r="I711" s="74" t="e">
        <f t="shared" si="153"/>
        <v>#N/A</v>
      </c>
      <c r="J711" s="74" t="e">
        <f t="shared" si="156"/>
        <v>#N/A</v>
      </c>
      <c r="K711" s="80" t="s">
        <v>281</v>
      </c>
      <c r="L711" s="74">
        <f t="shared" si="157"/>
        <v>1.7500000000000002E-2</v>
      </c>
      <c r="M711" s="74" t="e">
        <f t="shared" ca="1" si="158"/>
        <v>#N/A</v>
      </c>
      <c r="N711" s="74" t="e">
        <f ca="1">VLOOKUP(B711,$C$7:$T709,13,FALSE)</f>
        <v>#N/A</v>
      </c>
      <c r="O711" s="74" t="e">
        <f t="shared" ca="1" si="159"/>
        <v>#N/A</v>
      </c>
      <c r="P711" s="74" t="e">
        <f t="shared" ca="1" si="160"/>
        <v>#N/A</v>
      </c>
      <c r="Q711" s="74" t="e">
        <f t="shared" ca="1" si="161"/>
        <v>#N/A</v>
      </c>
      <c r="R711" s="74">
        <f t="shared" si="162"/>
        <v>6000</v>
      </c>
      <c r="S711" s="74" t="e">
        <f t="shared" ca="1" si="163"/>
        <v>#N/A</v>
      </c>
      <c r="T711" s="74" t="e">
        <f t="shared" si="164"/>
        <v>#N/A</v>
      </c>
    </row>
    <row r="712" spans="2:20" x14ac:dyDescent="0.25">
      <c r="B712" s="74" t="e">
        <f t="shared" ca="1" si="154"/>
        <v>#N/A</v>
      </c>
      <c r="C712" s="78" t="e">
        <f>Кабельный_журнал!P678</f>
        <v>#N/A</v>
      </c>
      <c r="D712" s="74" t="e">
        <f t="shared" ca="1" si="155"/>
        <v>#N/A</v>
      </c>
      <c r="E712" s="80" t="s">
        <v>280</v>
      </c>
      <c r="F712" s="74" t="e">
        <f t="shared" ca="1" si="151"/>
        <v>#N/A</v>
      </c>
      <c r="G712" s="74" t="e">
        <f t="shared" si="152"/>
        <v>#N/A</v>
      </c>
      <c r="H712" s="80" t="s">
        <v>273</v>
      </c>
      <c r="I712" s="74" t="e">
        <f t="shared" si="153"/>
        <v>#N/A</v>
      </c>
      <c r="J712" s="74" t="e">
        <f t="shared" si="156"/>
        <v>#N/A</v>
      </c>
      <c r="K712" s="80" t="s">
        <v>281</v>
      </c>
      <c r="L712" s="74">
        <f t="shared" si="157"/>
        <v>1.7500000000000002E-2</v>
      </c>
      <c r="M712" s="74" t="e">
        <f t="shared" ca="1" si="158"/>
        <v>#N/A</v>
      </c>
      <c r="N712" s="74" t="e">
        <f ca="1">VLOOKUP(B712,$C$7:$T710,13,FALSE)</f>
        <v>#N/A</v>
      </c>
      <c r="O712" s="74" t="e">
        <f t="shared" ca="1" si="159"/>
        <v>#N/A</v>
      </c>
      <c r="P712" s="74" t="e">
        <f t="shared" ca="1" si="160"/>
        <v>#N/A</v>
      </c>
      <c r="Q712" s="74" t="e">
        <f t="shared" ca="1" si="161"/>
        <v>#N/A</v>
      </c>
      <c r="R712" s="74">
        <f t="shared" si="162"/>
        <v>6000</v>
      </c>
      <c r="S712" s="74" t="e">
        <f t="shared" ca="1" si="163"/>
        <v>#N/A</v>
      </c>
      <c r="T712" s="74" t="e">
        <f t="shared" si="164"/>
        <v>#N/A</v>
      </c>
    </row>
    <row r="713" spans="2:20" x14ac:dyDescent="0.25">
      <c r="B713" s="74" t="e">
        <f t="shared" ca="1" si="154"/>
        <v>#N/A</v>
      </c>
      <c r="C713" s="78" t="e">
        <f>Кабельный_журнал!P679</f>
        <v>#N/A</v>
      </c>
      <c r="D713" s="74" t="e">
        <f t="shared" ca="1" si="155"/>
        <v>#N/A</v>
      </c>
      <c r="E713" s="80" t="s">
        <v>280</v>
      </c>
      <c r="F713" s="74" t="e">
        <f t="shared" ca="1" si="151"/>
        <v>#N/A</v>
      </c>
      <c r="G713" s="74" t="e">
        <f t="shared" si="152"/>
        <v>#N/A</v>
      </c>
      <c r="H713" s="80" t="s">
        <v>273</v>
      </c>
      <c r="I713" s="74" t="e">
        <f t="shared" si="153"/>
        <v>#N/A</v>
      </c>
      <c r="J713" s="74" t="e">
        <f t="shared" si="156"/>
        <v>#N/A</v>
      </c>
      <c r="K713" s="80" t="s">
        <v>281</v>
      </c>
      <c r="L713" s="74">
        <f t="shared" si="157"/>
        <v>1.7500000000000002E-2</v>
      </c>
      <c r="M713" s="74" t="e">
        <f t="shared" ca="1" si="158"/>
        <v>#N/A</v>
      </c>
      <c r="N713" s="74" t="e">
        <f ca="1">VLOOKUP(B713,$C$7:$T711,13,FALSE)</f>
        <v>#N/A</v>
      </c>
      <c r="O713" s="74" t="e">
        <f t="shared" ca="1" si="159"/>
        <v>#N/A</v>
      </c>
      <c r="P713" s="74" t="e">
        <f t="shared" ca="1" si="160"/>
        <v>#N/A</v>
      </c>
      <c r="Q713" s="74" t="e">
        <f t="shared" ca="1" si="161"/>
        <v>#N/A</v>
      </c>
      <c r="R713" s="74">
        <f t="shared" si="162"/>
        <v>6000</v>
      </c>
      <c r="S713" s="74" t="e">
        <f t="shared" ca="1" si="163"/>
        <v>#N/A</v>
      </c>
      <c r="T713" s="74" t="e">
        <f t="shared" si="164"/>
        <v>#N/A</v>
      </c>
    </row>
    <row r="714" spans="2:20" x14ac:dyDescent="0.25">
      <c r="B714" s="74" t="e">
        <f t="shared" ca="1" si="154"/>
        <v>#N/A</v>
      </c>
      <c r="C714" s="78" t="e">
        <f>Кабельный_журнал!P680</f>
        <v>#N/A</v>
      </c>
      <c r="D714" s="74" t="e">
        <f t="shared" ca="1" si="155"/>
        <v>#N/A</v>
      </c>
      <c r="E714" s="80" t="s">
        <v>280</v>
      </c>
      <c r="F714" s="74" t="e">
        <f t="shared" ca="1" si="151"/>
        <v>#N/A</v>
      </c>
      <c r="G714" s="74" t="e">
        <f t="shared" si="152"/>
        <v>#N/A</v>
      </c>
      <c r="H714" s="80" t="s">
        <v>273</v>
      </c>
      <c r="I714" s="74" t="e">
        <f t="shared" si="153"/>
        <v>#N/A</v>
      </c>
      <c r="J714" s="74" t="e">
        <f t="shared" si="156"/>
        <v>#N/A</v>
      </c>
      <c r="K714" s="80" t="s">
        <v>281</v>
      </c>
      <c r="L714" s="74">
        <f t="shared" si="157"/>
        <v>1.7500000000000002E-2</v>
      </c>
      <c r="M714" s="74" t="e">
        <f t="shared" ca="1" si="158"/>
        <v>#N/A</v>
      </c>
      <c r="N714" s="74" t="e">
        <f ca="1">VLOOKUP(B714,$C$7:$T712,13,FALSE)</f>
        <v>#N/A</v>
      </c>
      <c r="O714" s="74" t="e">
        <f t="shared" ca="1" si="159"/>
        <v>#N/A</v>
      </c>
      <c r="P714" s="74" t="e">
        <f t="shared" ca="1" si="160"/>
        <v>#N/A</v>
      </c>
      <c r="Q714" s="74" t="e">
        <f t="shared" ca="1" si="161"/>
        <v>#N/A</v>
      </c>
      <c r="R714" s="74">
        <f t="shared" si="162"/>
        <v>6000</v>
      </c>
      <c r="S714" s="74" t="e">
        <f t="shared" ca="1" si="163"/>
        <v>#N/A</v>
      </c>
      <c r="T714" s="74" t="e">
        <f t="shared" si="164"/>
        <v>#N/A</v>
      </c>
    </row>
    <row r="715" spans="2:20" x14ac:dyDescent="0.25">
      <c r="B715" s="74" t="e">
        <f t="shared" ca="1" si="154"/>
        <v>#N/A</v>
      </c>
      <c r="C715" s="78" t="e">
        <f>Кабельный_журнал!P681</f>
        <v>#N/A</v>
      </c>
      <c r="D715" s="74" t="e">
        <f t="shared" ca="1" si="155"/>
        <v>#N/A</v>
      </c>
      <c r="E715" s="80" t="s">
        <v>280</v>
      </c>
      <c r="F715" s="74" t="e">
        <f t="shared" ca="1" si="151"/>
        <v>#N/A</v>
      </c>
      <c r="G715" s="74" t="e">
        <f t="shared" si="152"/>
        <v>#N/A</v>
      </c>
      <c r="H715" s="80" t="s">
        <v>273</v>
      </c>
      <c r="I715" s="74" t="e">
        <f t="shared" si="153"/>
        <v>#N/A</v>
      </c>
      <c r="J715" s="74" t="e">
        <f t="shared" si="156"/>
        <v>#N/A</v>
      </c>
      <c r="K715" s="80" t="s">
        <v>281</v>
      </c>
      <c r="L715" s="74">
        <f t="shared" si="157"/>
        <v>1.7500000000000002E-2</v>
      </c>
      <c r="M715" s="74" t="e">
        <f t="shared" ca="1" si="158"/>
        <v>#N/A</v>
      </c>
      <c r="N715" s="74" t="e">
        <f ca="1">VLOOKUP(B715,$C$7:$T713,13,FALSE)</f>
        <v>#N/A</v>
      </c>
      <c r="O715" s="74" t="e">
        <f t="shared" ca="1" si="159"/>
        <v>#N/A</v>
      </c>
      <c r="P715" s="74" t="e">
        <f t="shared" ca="1" si="160"/>
        <v>#N/A</v>
      </c>
      <c r="Q715" s="74" t="e">
        <f t="shared" ca="1" si="161"/>
        <v>#N/A</v>
      </c>
      <c r="R715" s="74">
        <f t="shared" si="162"/>
        <v>6000</v>
      </c>
      <c r="S715" s="74" t="e">
        <f t="shared" ca="1" si="163"/>
        <v>#N/A</v>
      </c>
      <c r="T715" s="74" t="e">
        <f t="shared" si="164"/>
        <v>#N/A</v>
      </c>
    </row>
    <row r="716" spans="2:20" x14ac:dyDescent="0.25">
      <c r="B716" s="74" t="e">
        <f t="shared" ca="1" si="154"/>
        <v>#N/A</v>
      </c>
      <c r="C716" s="78" t="e">
        <f>Кабельный_журнал!P682</f>
        <v>#N/A</v>
      </c>
      <c r="D716" s="74" t="e">
        <f t="shared" ca="1" si="155"/>
        <v>#N/A</v>
      </c>
      <c r="E716" s="80" t="s">
        <v>280</v>
      </c>
      <c r="F716" s="74" t="e">
        <f t="shared" ca="1" si="151"/>
        <v>#N/A</v>
      </c>
      <c r="G716" s="74" t="e">
        <f t="shared" si="152"/>
        <v>#N/A</v>
      </c>
      <c r="H716" s="80" t="s">
        <v>273</v>
      </c>
      <c r="I716" s="74" t="e">
        <f t="shared" si="153"/>
        <v>#N/A</v>
      </c>
      <c r="J716" s="74" t="e">
        <f t="shared" si="156"/>
        <v>#N/A</v>
      </c>
      <c r="K716" s="80" t="s">
        <v>281</v>
      </c>
      <c r="L716" s="74">
        <f t="shared" si="157"/>
        <v>1.7500000000000002E-2</v>
      </c>
      <c r="M716" s="74" t="e">
        <f t="shared" ca="1" si="158"/>
        <v>#N/A</v>
      </c>
      <c r="N716" s="74" t="e">
        <f ca="1">VLOOKUP(B716,$C$7:$T714,13,FALSE)</f>
        <v>#N/A</v>
      </c>
      <c r="O716" s="74" t="e">
        <f t="shared" ca="1" si="159"/>
        <v>#N/A</v>
      </c>
      <c r="P716" s="74" t="e">
        <f t="shared" ca="1" si="160"/>
        <v>#N/A</v>
      </c>
      <c r="Q716" s="74" t="e">
        <f t="shared" ca="1" si="161"/>
        <v>#N/A</v>
      </c>
      <c r="R716" s="74">
        <f t="shared" si="162"/>
        <v>6000</v>
      </c>
      <c r="S716" s="74" t="e">
        <f t="shared" ca="1" si="163"/>
        <v>#N/A</v>
      </c>
      <c r="T716" s="74" t="e">
        <f t="shared" si="164"/>
        <v>#N/A</v>
      </c>
    </row>
    <row r="717" spans="2:20" x14ac:dyDescent="0.25">
      <c r="B717" s="74" t="e">
        <f t="shared" ca="1" si="154"/>
        <v>#N/A</v>
      </c>
      <c r="C717" s="78" t="e">
        <f>Кабельный_журнал!P683</f>
        <v>#N/A</v>
      </c>
      <c r="D717" s="74" t="e">
        <f t="shared" ca="1" si="155"/>
        <v>#N/A</v>
      </c>
      <c r="E717" s="80" t="s">
        <v>280</v>
      </c>
      <c r="F717" s="74" t="e">
        <f t="shared" ca="1" si="151"/>
        <v>#N/A</v>
      </c>
      <c r="G717" s="74" t="e">
        <f t="shared" si="152"/>
        <v>#N/A</v>
      </c>
      <c r="H717" s="80" t="s">
        <v>273</v>
      </c>
      <c r="I717" s="74" t="e">
        <f t="shared" si="153"/>
        <v>#N/A</v>
      </c>
      <c r="J717" s="74" t="e">
        <f t="shared" si="156"/>
        <v>#N/A</v>
      </c>
      <c r="K717" s="80" t="s">
        <v>281</v>
      </c>
      <c r="L717" s="74">
        <f t="shared" si="157"/>
        <v>1.7500000000000002E-2</v>
      </c>
      <c r="M717" s="74" t="e">
        <f t="shared" ca="1" si="158"/>
        <v>#N/A</v>
      </c>
      <c r="N717" s="74" t="e">
        <f ca="1">VLOOKUP(B717,$C$7:$T715,13,FALSE)</f>
        <v>#N/A</v>
      </c>
      <c r="O717" s="74" t="e">
        <f t="shared" ca="1" si="159"/>
        <v>#N/A</v>
      </c>
      <c r="P717" s="74" t="e">
        <f t="shared" ca="1" si="160"/>
        <v>#N/A</v>
      </c>
      <c r="Q717" s="74" t="e">
        <f t="shared" ca="1" si="161"/>
        <v>#N/A</v>
      </c>
      <c r="R717" s="74">
        <f t="shared" si="162"/>
        <v>6000</v>
      </c>
      <c r="S717" s="74" t="e">
        <f t="shared" ca="1" si="163"/>
        <v>#N/A</v>
      </c>
      <c r="T717" s="74" t="e">
        <f t="shared" si="164"/>
        <v>#N/A</v>
      </c>
    </row>
    <row r="718" spans="2:20" x14ac:dyDescent="0.25">
      <c r="B718" s="74" t="e">
        <f t="shared" ca="1" si="154"/>
        <v>#N/A</v>
      </c>
      <c r="C718" s="78" t="e">
        <f>Кабельный_журнал!P684</f>
        <v>#N/A</v>
      </c>
      <c r="D718" s="74" t="e">
        <f t="shared" ca="1" si="155"/>
        <v>#N/A</v>
      </c>
      <c r="E718" s="80" t="s">
        <v>280</v>
      </c>
      <c r="F718" s="74" t="e">
        <f t="shared" ca="1" si="151"/>
        <v>#N/A</v>
      </c>
      <c r="G718" s="74" t="e">
        <f t="shared" si="152"/>
        <v>#N/A</v>
      </c>
      <c r="H718" s="80" t="s">
        <v>273</v>
      </c>
      <c r="I718" s="74" t="e">
        <f t="shared" si="153"/>
        <v>#N/A</v>
      </c>
      <c r="J718" s="74" t="e">
        <f t="shared" si="156"/>
        <v>#N/A</v>
      </c>
      <c r="K718" s="80" t="s">
        <v>281</v>
      </c>
      <c r="L718" s="74">
        <f t="shared" si="157"/>
        <v>1.7500000000000002E-2</v>
      </c>
      <c r="M718" s="74" t="e">
        <f t="shared" ca="1" si="158"/>
        <v>#N/A</v>
      </c>
      <c r="N718" s="74" t="e">
        <f ca="1">VLOOKUP(B718,$C$7:$T716,13,FALSE)</f>
        <v>#N/A</v>
      </c>
      <c r="O718" s="74" t="e">
        <f t="shared" ca="1" si="159"/>
        <v>#N/A</v>
      </c>
      <c r="P718" s="74" t="e">
        <f t="shared" ca="1" si="160"/>
        <v>#N/A</v>
      </c>
      <c r="Q718" s="74" t="e">
        <f t="shared" ca="1" si="161"/>
        <v>#N/A</v>
      </c>
      <c r="R718" s="74">
        <f t="shared" si="162"/>
        <v>6000</v>
      </c>
      <c r="S718" s="74" t="e">
        <f t="shared" ca="1" si="163"/>
        <v>#N/A</v>
      </c>
      <c r="T718" s="74" t="e">
        <f t="shared" si="164"/>
        <v>#N/A</v>
      </c>
    </row>
    <row r="719" spans="2:20" x14ac:dyDescent="0.25">
      <c r="B719" s="74" t="e">
        <f t="shared" ca="1" si="154"/>
        <v>#N/A</v>
      </c>
      <c r="C719" s="78" t="e">
        <f>Кабельный_журнал!P685</f>
        <v>#N/A</v>
      </c>
      <c r="D719" s="74" t="e">
        <f t="shared" ca="1" si="155"/>
        <v>#N/A</v>
      </c>
      <c r="E719" s="80" t="s">
        <v>280</v>
      </c>
      <c r="F719" s="74" t="e">
        <f t="shared" ca="1" si="151"/>
        <v>#N/A</v>
      </c>
      <c r="G719" s="74" t="e">
        <f t="shared" si="152"/>
        <v>#N/A</v>
      </c>
      <c r="H719" s="80" t="s">
        <v>273</v>
      </c>
      <c r="I719" s="74" t="e">
        <f t="shared" si="153"/>
        <v>#N/A</v>
      </c>
      <c r="J719" s="74" t="e">
        <f t="shared" si="156"/>
        <v>#N/A</v>
      </c>
      <c r="K719" s="80" t="s">
        <v>281</v>
      </c>
      <c r="L719" s="74">
        <f t="shared" si="157"/>
        <v>1.7500000000000002E-2</v>
      </c>
      <c r="M719" s="74" t="e">
        <f t="shared" ca="1" si="158"/>
        <v>#N/A</v>
      </c>
      <c r="N719" s="74" t="e">
        <f ca="1">VLOOKUP(B719,$C$7:$T717,13,FALSE)</f>
        <v>#N/A</v>
      </c>
      <c r="O719" s="74" t="e">
        <f t="shared" ca="1" si="159"/>
        <v>#N/A</v>
      </c>
      <c r="P719" s="74" t="e">
        <f t="shared" ca="1" si="160"/>
        <v>#N/A</v>
      </c>
      <c r="Q719" s="74" t="e">
        <f t="shared" ca="1" si="161"/>
        <v>#N/A</v>
      </c>
      <c r="R719" s="74">
        <f t="shared" si="162"/>
        <v>6000</v>
      </c>
      <c r="S719" s="74" t="e">
        <f t="shared" ca="1" si="163"/>
        <v>#N/A</v>
      </c>
      <c r="T719" s="74" t="e">
        <f t="shared" si="164"/>
        <v>#N/A</v>
      </c>
    </row>
    <row r="720" spans="2:20" x14ac:dyDescent="0.25">
      <c r="B720" s="74" t="e">
        <f t="shared" ca="1" si="154"/>
        <v>#N/A</v>
      </c>
      <c r="C720" s="78" t="e">
        <f>Кабельный_журнал!P686</f>
        <v>#N/A</v>
      </c>
      <c r="D720" s="74" t="e">
        <f t="shared" ca="1" si="155"/>
        <v>#N/A</v>
      </c>
      <c r="E720" s="80" t="s">
        <v>280</v>
      </c>
      <c r="F720" s="74" t="e">
        <f t="shared" ca="1" si="151"/>
        <v>#N/A</v>
      </c>
      <c r="G720" s="74" t="e">
        <f t="shared" si="152"/>
        <v>#N/A</v>
      </c>
      <c r="H720" s="80" t="s">
        <v>273</v>
      </c>
      <c r="I720" s="74" t="e">
        <f t="shared" si="153"/>
        <v>#N/A</v>
      </c>
      <c r="J720" s="74" t="e">
        <f t="shared" si="156"/>
        <v>#N/A</v>
      </c>
      <c r="K720" s="80" t="s">
        <v>281</v>
      </c>
      <c r="L720" s="74">
        <f t="shared" si="157"/>
        <v>1.7500000000000002E-2</v>
      </c>
      <c r="M720" s="74" t="e">
        <f t="shared" ca="1" si="158"/>
        <v>#N/A</v>
      </c>
      <c r="N720" s="74" t="e">
        <f ca="1">VLOOKUP(B720,$C$7:$T718,13,FALSE)</f>
        <v>#N/A</v>
      </c>
      <c r="O720" s="74" t="e">
        <f t="shared" ca="1" si="159"/>
        <v>#N/A</v>
      </c>
      <c r="P720" s="74" t="e">
        <f t="shared" ca="1" si="160"/>
        <v>#N/A</v>
      </c>
      <c r="Q720" s="74" t="e">
        <f t="shared" ca="1" si="161"/>
        <v>#N/A</v>
      </c>
      <c r="R720" s="74">
        <f t="shared" si="162"/>
        <v>6000</v>
      </c>
      <c r="S720" s="74" t="e">
        <f t="shared" ca="1" si="163"/>
        <v>#N/A</v>
      </c>
      <c r="T720" s="74" t="e">
        <f t="shared" si="164"/>
        <v>#N/A</v>
      </c>
    </row>
    <row r="721" spans="2:20" x14ac:dyDescent="0.25">
      <c r="B721" s="74" t="e">
        <f t="shared" ca="1" si="154"/>
        <v>#N/A</v>
      </c>
      <c r="C721" s="78" t="e">
        <f>Кабельный_журнал!P687</f>
        <v>#N/A</v>
      </c>
      <c r="D721" s="74" t="e">
        <f t="shared" ca="1" si="155"/>
        <v>#N/A</v>
      </c>
      <c r="E721" s="80" t="s">
        <v>280</v>
      </c>
      <c r="F721" s="74" t="e">
        <f t="shared" ca="1" si="151"/>
        <v>#N/A</v>
      </c>
      <c r="G721" s="74" t="e">
        <f t="shared" si="152"/>
        <v>#N/A</v>
      </c>
      <c r="H721" s="80" t="s">
        <v>273</v>
      </c>
      <c r="I721" s="74" t="e">
        <f t="shared" si="153"/>
        <v>#N/A</v>
      </c>
      <c r="J721" s="74" t="e">
        <f t="shared" si="156"/>
        <v>#N/A</v>
      </c>
      <c r="K721" s="80" t="s">
        <v>281</v>
      </c>
      <c r="L721" s="74">
        <f t="shared" si="157"/>
        <v>1.7500000000000002E-2</v>
      </c>
      <c r="M721" s="74" t="e">
        <f t="shared" ca="1" si="158"/>
        <v>#N/A</v>
      </c>
      <c r="N721" s="74" t="e">
        <f ca="1">VLOOKUP(B721,$C$7:$T719,13,FALSE)</f>
        <v>#N/A</v>
      </c>
      <c r="O721" s="74" t="e">
        <f t="shared" ca="1" si="159"/>
        <v>#N/A</v>
      </c>
      <c r="P721" s="74" t="e">
        <f t="shared" ca="1" si="160"/>
        <v>#N/A</v>
      </c>
      <c r="Q721" s="74" t="e">
        <f t="shared" ca="1" si="161"/>
        <v>#N/A</v>
      </c>
      <c r="R721" s="74">
        <f t="shared" si="162"/>
        <v>6000</v>
      </c>
      <c r="S721" s="74" t="e">
        <f t="shared" ca="1" si="163"/>
        <v>#N/A</v>
      </c>
      <c r="T721" s="74" t="e">
        <f t="shared" si="164"/>
        <v>#N/A</v>
      </c>
    </row>
    <row r="722" spans="2:20" x14ac:dyDescent="0.25">
      <c r="B722" s="74" t="e">
        <f t="shared" ca="1" si="154"/>
        <v>#N/A</v>
      </c>
      <c r="C722" s="78" t="e">
        <f>Кабельный_журнал!P688</f>
        <v>#N/A</v>
      </c>
      <c r="D722" s="74" t="e">
        <f t="shared" ca="1" si="155"/>
        <v>#N/A</v>
      </c>
      <c r="E722" s="80" t="s">
        <v>280</v>
      </c>
      <c r="F722" s="74" t="e">
        <f t="shared" ca="1" si="151"/>
        <v>#N/A</v>
      </c>
      <c r="G722" s="74" t="e">
        <f t="shared" si="152"/>
        <v>#N/A</v>
      </c>
      <c r="H722" s="80" t="s">
        <v>273</v>
      </c>
      <c r="I722" s="74" t="e">
        <f t="shared" si="153"/>
        <v>#N/A</v>
      </c>
      <c r="J722" s="74" t="e">
        <f t="shared" si="156"/>
        <v>#N/A</v>
      </c>
      <c r="K722" s="80" t="s">
        <v>281</v>
      </c>
      <c r="L722" s="74">
        <f t="shared" si="157"/>
        <v>1.7500000000000002E-2</v>
      </c>
      <c r="M722" s="74" t="e">
        <f t="shared" ca="1" si="158"/>
        <v>#N/A</v>
      </c>
      <c r="N722" s="74" t="e">
        <f ca="1">VLOOKUP(B722,$C$7:$T720,13,FALSE)</f>
        <v>#N/A</v>
      </c>
      <c r="O722" s="74" t="e">
        <f t="shared" ca="1" si="159"/>
        <v>#N/A</v>
      </c>
      <c r="P722" s="74" t="e">
        <f t="shared" ca="1" si="160"/>
        <v>#N/A</v>
      </c>
      <c r="Q722" s="74" t="e">
        <f t="shared" ca="1" si="161"/>
        <v>#N/A</v>
      </c>
      <c r="R722" s="74">
        <f t="shared" si="162"/>
        <v>6000</v>
      </c>
      <c r="S722" s="74" t="e">
        <f t="shared" ca="1" si="163"/>
        <v>#N/A</v>
      </c>
      <c r="T722" s="74" t="e">
        <f t="shared" si="164"/>
        <v>#N/A</v>
      </c>
    </row>
    <row r="723" spans="2:20" x14ac:dyDescent="0.25">
      <c r="B723" s="74" t="e">
        <f t="shared" ca="1" si="154"/>
        <v>#N/A</v>
      </c>
      <c r="C723" s="78" t="e">
        <f>Кабельный_журнал!P689</f>
        <v>#N/A</v>
      </c>
      <c r="D723" s="74" t="e">
        <f t="shared" ca="1" si="155"/>
        <v>#N/A</v>
      </c>
      <c r="E723" s="80" t="s">
        <v>280</v>
      </c>
      <c r="F723" s="74" t="e">
        <f t="shared" ca="1" si="151"/>
        <v>#N/A</v>
      </c>
      <c r="G723" s="74" t="e">
        <f t="shared" si="152"/>
        <v>#N/A</v>
      </c>
      <c r="H723" s="80" t="s">
        <v>273</v>
      </c>
      <c r="I723" s="74" t="e">
        <f t="shared" si="153"/>
        <v>#N/A</v>
      </c>
      <c r="J723" s="74" t="e">
        <f t="shared" si="156"/>
        <v>#N/A</v>
      </c>
      <c r="K723" s="80" t="s">
        <v>281</v>
      </c>
      <c r="L723" s="74">
        <f t="shared" si="157"/>
        <v>1.7500000000000002E-2</v>
      </c>
      <c r="M723" s="74" t="e">
        <f t="shared" ca="1" si="158"/>
        <v>#N/A</v>
      </c>
      <c r="N723" s="74" t="e">
        <f ca="1">VLOOKUP(B723,$C$7:$T721,13,FALSE)</f>
        <v>#N/A</v>
      </c>
      <c r="O723" s="74" t="e">
        <f t="shared" ca="1" si="159"/>
        <v>#N/A</v>
      </c>
      <c r="P723" s="74" t="e">
        <f t="shared" ca="1" si="160"/>
        <v>#N/A</v>
      </c>
      <c r="Q723" s="74" t="e">
        <f t="shared" ca="1" si="161"/>
        <v>#N/A</v>
      </c>
      <c r="R723" s="74">
        <f t="shared" si="162"/>
        <v>6000</v>
      </c>
      <c r="S723" s="74" t="e">
        <f t="shared" ca="1" si="163"/>
        <v>#N/A</v>
      </c>
      <c r="T723" s="74" t="e">
        <f t="shared" si="164"/>
        <v>#N/A</v>
      </c>
    </row>
    <row r="724" spans="2:20" x14ac:dyDescent="0.25">
      <c r="B724" s="74" t="e">
        <f t="shared" ca="1" si="154"/>
        <v>#N/A</v>
      </c>
      <c r="C724" s="78" t="e">
        <f>Кабельный_журнал!P690</f>
        <v>#N/A</v>
      </c>
      <c r="D724" s="74" t="e">
        <f t="shared" ca="1" si="155"/>
        <v>#N/A</v>
      </c>
      <c r="E724" s="80" t="s">
        <v>280</v>
      </c>
      <c r="F724" s="74" t="e">
        <f t="shared" ca="1" si="151"/>
        <v>#N/A</v>
      </c>
      <c r="G724" s="74" t="e">
        <f t="shared" si="152"/>
        <v>#N/A</v>
      </c>
      <c r="H724" s="80" t="s">
        <v>273</v>
      </c>
      <c r="I724" s="74" t="e">
        <f t="shared" si="153"/>
        <v>#N/A</v>
      </c>
      <c r="J724" s="74" t="e">
        <f t="shared" si="156"/>
        <v>#N/A</v>
      </c>
      <c r="K724" s="80" t="s">
        <v>281</v>
      </c>
      <c r="L724" s="74">
        <f t="shared" si="157"/>
        <v>1.7500000000000002E-2</v>
      </c>
      <c r="M724" s="74" t="e">
        <f t="shared" ca="1" si="158"/>
        <v>#N/A</v>
      </c>
      <c r="N724" s="74" t="e">
        <f ca="1">VLOOKUP(B724,$C$7:$T722,13,FALSE)</f>
        <v>#N/A</v>
      </c>
      <c r="O724" s="74" t="e">
        <f t="shared" ca="1" si="159"/>
        <v>#N/A</v>
      </c>
      <c r="P724" s="74" t="e">
        <f t="shared" ca="1" si="160"/>
        <v>#N/A</v>
      </c>
      <c r="Q724" s="74" t="e">
        <f t="shared" ca="1" si="161"/>
        <v>#N/A</v>
      </c>
      <c r="R724" s="74">
        <f t="shared" si="162"/>
        <v>6000</v>
      </c>
      <c r="S724" s="74" t="e">
        <f t="shared" ca="1" si="163"/>
        <v>#N/A</v>
      </c>
      <c r="T724" s="74" t="e">
        <f t="shared" si="164"/>
        <v>#N/A</v>
      </c>
    </row>
    <row r="725" spans="2:20" x14ac:dyDescent="0.25">
      <c r="B725" s="74" t="e">
        <f t="shared" ca="1" si="154"/>
        <v>#N/A</v>
      </c>
      <c r="C725" s="78" t="e">
        <f>Кабельный_журнал!P691</f>
        <v>#N/A</v>
      </c>
      <c r="D725" s="74" t="e">
        <f t="shared" ca="1" si="155"/>
        <v>#N/A</v>
      </c>
      <c r="E725" s="80" t="s">
        <v>280</v>
      </c>
      <c r="F725" s="74" t="e">
        <f t="shared" ca="1" si="151"/>
        <v>#N/A</v>
      </c>
      <c r="G725" s="74" t="e">
        <f t="shared" si="152"/>
        <v>#N/A</v>
      </c>
      <c r="H725" s="80" t="s">
        <v>273</v>
      </c>
      <c r="I725" s="74" t="e">
        <f t="shared" si="153"/>
        <v>#N/A</v>
      </c>
      <c r="J725" s="74" t="e">
        <f t="shared" si="156"/>
        <v>#N/A</v>
      </c>
      <c r="K725" s="80" t="s">
        <v>281</v>
      </c>
      <c r="L725" s="74">
        <f t="shared" si="157"/>
        <v>1.7500000000000002E-2</v>
      </c>
      <c r="M725" s="74" t="e">
        <f t="shared" ca="1" si="158"/>
        <v>#N/A</v>
      </c>
      <c r="N725" s="74" t="e">
        <f ca="1">VLOOKUP(B725,$C$7:$T723,13,FALSE)</f>
        <v>#N/A</v>
      </c>
      <c r="O725" s="74" t="e">
        <f t="shared" ca="1" si="159"/>
        <v>#N/A</v>
      </c>
      <c r="P725" s="74" t="e">
        <f t="shared" ca="1" si="160"/>
        <v>#N/A</v>
      </c>
      <c r="Q725" s="74" t="e">
        <f t="shared" ca="1" si="161"/>
        <v>#N/A</v>
      </c>
      <c r="R725" s="74">
        <f t="shared" si="162"/>
        <v>6000</v>
      </c>
      <c r="S725" s="74" t="e">
        <f t="shared" ca="1" si="163"/>
        <v>#N/A</v>
      </c>
      <c r="T725" s="74" t="e">
        <f t="shared" si="164"/>
        <v>#N/A</v>
      </c>
    </row>
    <row r="726" spans="2:20" x14ac:dyDescent="0.25">
      <c r="B726" s="74" t="e">
        <f t="shared" ca="1" si="154"/>
        <v>#N/A</v>
      </c>
      <c r="C726" s="78" t="e">
        <f>Кабельный_журнал!P692</f>
        <v>#N/A</v>
      </c>
      <c r="D726" s="74" t="e">
        <f t="shared" ca="1" si="155"/>
        <v>#N/A</v>
      </c>
      <c r="E726" s="80" t="s">
        <v>280</v>
      </c>
      <c r="F726" s="74" t="e">
        <f t="shared" ca="1" si="151"/>
        <v>#N/A</v>
      </c>
      <c r="G726" s="74" t="e">
        <f t="shared" si="152"/>
        <v>#N/A</v>
      </c>
      <c r="H726" s="80" t="s">
        <v>273</v>
      </c>
      <c r="I726" s="74" t="e">
        <f t="shared" si="153"/>
        <v>#N/A</v>
      </c>
      <c r="J726" s="74" t="e">
        <f t="shared" si="156"/>
        <v>#N/A</v>
      </c>
      <c r="K726" s="80" t="s">
        <v>281</v>
      </c>
      <c r="L726" s="74">
        <f t="shared" si="157"/>
        <v>1.7500000000000002E-2</v>
      </c>
      <c r="M726" s="74" t="e">
        <f t="shared" ca="1" si="158"/>
        <v>#N/A</v>
      </c>
      <c r="N726" s="74" t="e">
        <f ca="1">VLOOKUP(B726,$C$7:$T724,13,FALSE)</f>
        <v>#N/A</v>
      </c>
      <c r="O726" s="74" t="e">
        <f t="shared" ca="1" si="159"/>
        <v>#N/A</v>
      </c>
      <c r="P726" s="74" t="e">
        <f t="shared" ca="1" si="160"/>
        <v>#N/A</v>
      </c>
      <c r="Q726" s="74" t="e">
        <f t="shared" ca="1" si="161"/>
        <v>#N/A</v>
      </c>
      <c r="R726" s="74">
        <f t="shared" si="162"/>
        <v>6000</v>
      </c>
      <c r="S726" s="74" t="e">
        <f t="shared" ca="1" si="163"/>
        <v>#N/A</v>
      </c>
      <c r="T726" s="74" t="e">
        <f t="shared" si="164"/>
        <v>#N/A</v>
      </c>
    </row>
    <row r="727" spans="2:20" x14ac:dyDescent="0.25">
      <c r="B727" s="74" t="e">
        <f t="shared" ca="1" si="154"/>
        <v>#N/A</v>
      </c>
      <c r="C727" s="78" t="e">
        <f>Кабельный_журнал!P693</f>
        <v>#N/A</v>
      </c>
      <c r="D727" s="74" t="e">
        <f t="shared" ca="1" si="155"/>
        <v>#N/A</v>
      </c>
      <c r="E727" s="80" t="s">
        <v>280</v>
      </c>
      <c r="F727" s="74" t="e">
        <f t="shared" ca="1" si="151"/>
        <v>#N/A</v>
      </c>
      <c r="G727" s="74" t="e">
        <f t="shared" si="152"/>
        <v>#N/A</v>
      </c>
      <c r="H727" s="80" t="s">
        <v>273</v>
      </c>
      <c r="I727" s="74" t="e">
        <f t="shared" si="153"/>
        <v>#N/A</v>
      </c>
      <c r="J727" s="74" t="e">
        <f t="shared" si="156"/>
        <v>#N/A</v>
      </c>
      <c r="K727" s="80" t="s">
        <v>281</v>
      </c>
      <c r="L727" s="74">
        <f t="shared" si="157"/>
        <v>1.7500000000000002E-2</v>
      </c>
      <c r="M727" s="74" t="e">
        <f t="shared" ca="1" si="158"/>
        <v>#N/A</v>
      </c>
      <c r="N727" s="74" t="e">
        <f ca="1">VLOOKUP(B727,$C$7:$T725,13,FALSE)</f>
        <v>#N/A</v>
      </c>
      <c r="O727" s="74" t="e">
        <f t="shared" ca="1" si="159"/>
        <v>#N/A</v>
      </c>
      <c r="P727" s="74" t="e">
        <f t="shared" ca="1" si="160"/>
        <v>#N/A</v>
      </c>
      <c r="Q727" s="74" t="e">
        <f t="shared" ca="1" si="161"/>
        <v>#N/A</v>
      </c>
      <c r="R727" s="74">
        <f t="shared" si="162"/>
        <v>6000</v>
      </c>
      <c r="S727" s="74" t="e">
        <f t="shared" ca="1" si="163"/>
        <v>#N/A</v>
      </c>
      <c r="T727" s="74" t="e">
        <f t="shared" si="164"/>
        <v>#N/A</v>
      </c>
    </row>
    <row r="728" spans="2:20" x14ac:dyDescent="0.25">
      <c r="B728" s="74" t="e">
        <f t="shared" ca="1" si="154"/>
        <v>#N/A</v>
      </c>
      <c r="C728" s="78" t="e">
        <f>Кабельный_журнал!P694</f>
        <v>#N/A</v>
      </c>
      <c r="D728" s="74" t="e">
        <f t="shared" ca="1" si="155"/>
        <v>#N/A</v>
      </c>
      <c r="E728" s="80" t="s">
        <v>280</v>
      </c>
      <c r="F728" s="74" t="e">
        <f t="shared" ca="1" si="151"/>
        <v>#N/A</v>
      </c>
      <c r="G728" s="74" t="e">
        <f t="shared" si="152"/>
        <v>#N/A</v>
      </c>
      <c r="H728" s="80" t="s">
        <v>273</v>
      </c>
      <c r="I728" s="74" t="e">
        <f t="shared" si="153"/>
        <v>#N/A</v>
      </c>
      <c r="J728" s="74" t="e">
        <f t="shared" si="156"/>
        <v>#N/A</v>
      </c>
      <c r="K728" s="80" t="s">
        <v>281</v>
      </c>
      <c r="L728" s="74">
        <f t="shared" si="157"/>
        <v>1.7500000000000002E-2</v>
      </c>
      <c r="M728" s="74" t="e">
        <f t="shared" ca="1" si="158"/>
        <v>#N/A</v>
      </c>
      <c r="N728" s="74" t="e">
        <f ca="1">VLOOKUP(B728,$C$7:$T726,13,FALSE)</f>
        <v>#N/A</v>
      </c>
      <c r="O728" s="74" t="e">
        <f t="shared" ca="1" si="159"/>
        <v>#N/A</v>
      </c>
      <c r="P728" s="74" t="e">
        <f t="shared" ca="1" si="160"/>
        <v>#N/A</v>
      </c>
      <c r="Q728" s="74" t="e">
        <f t="shared" ca="1" si="161"/>
        <v>#N/A</v>
      </c>
      <c r="R728" s="74">
        <f t="shared" si="162"/>
        <v>6000</v>
      </c>
      <c r="S728" s="74" t="e">
        <f t="shared" ca="1" si="163"/>
        <v>#N/A</v>
      </c>
      <c r="T728" s="74" t="e">
        <f t="shared" si="164"/>
        <v>#N/A</v>
      </c>
    </row>
    <row r="729" spans="2:20" x14ac:dyDescent="0.25">
      <c r="B729" s="74" t="e">
        <f t="shared" ca="1" si="154"/>
        <v>#N/A</v>
      </c>
      <c r="C729" s="78" t="e">
        <f>Кабельный_журнал!P695</f>
        <v>#N/A</v>
      </c>
      <c r="D729" s="74" t="e">
        <f t="shared" ca="1" si="155"/>
        <v>#N/A</v>
      </c>
      <c r="E729" s="80" t="s">
        <v>280</v>
      </c>
      <c r="F729" s="74" t="e">
        <f t="shared" ca="1" si="151"/>
        <v>#N/A</v>
      </c>
      <c r="G729" s="74" t="e">
        <f t="shared" si="152"/>
        <v>#N/A</v>
      </c>
      <c r="H729" s="80" t="s">
        <v>273</v>
      </c>
      <c r="I729" s="74" t="e">
        <f t="shared" si="153"/>
        <v>#N/A</v>
      </c>
      <c r="J729" s="74" t="e">
        <f t="shared" si="156"/>
        <v>#N/A</v>
      </c>
      <c r="K729" s="80" t="s">
        <v>281</v>
      </c>
      <c r="L729" s="74">
        <f t="shared" si="157"/>
        <v>1.7500000000000002E-2</v>
      </c>
      <c r="M729" s="74" t="e">
        <f t="shared" ca="1" si="158"/>
        <v>#N/A</v>
      </c>
      <c r="N729" s="74" t="e">
        <f ca="1">VLOOKUP(B729,$C$7:$T727,13,FALSE)</f>
        <v>#N/A</v>
      </c>
      <c r="O729" s="74" t="e">
        <f t="shared" ca="1" si="159"/>
        <v>#N/A</v>
      </c>
      <c r="P729" s="74" t="e">
        <f t="shared" ca="1" si="160"/>
        <v>#N/A</v>
      </c>
      <c r="Q729" s="74" t="e">
        <f t="shared" ca="1" si="161"/>
        <v>#N/A</v>
      </c>
      <c r="R729" s="74">
        <f t="shared" si="162"/>
        <v>6000</v>
      </c>
      <c r="S729" s="74" t="e">
        <f t="shared" ca="1" si="163"/>
        <v>#N/A</v>
      </c>
      <c r="T729" s="74" t="e">
        <f t="shared" si="164"/>
        <v>#N/A</v>
      </c>
    </row>
    <row r="730" spans="2:20" x14ac:dyDescent="0.25">
      <c r="B730" s="74" t="e">
        <f t="shared" ca="1" si="154"/>
        <v>#N/A</v>
      </c>
      <c r="C730" s="78" t="e">
        <f>Кабельный_журнал!P696</f>
        <v>#N/A</v>
      </c>
      <c r="D730" s="74" t="e">
        <f t="shared" ca="1" si="155"/>
        <v>#N/A</v>
      </c>
      <c r="E730" s="80" t="s">
        <v>280</v>
      </c>
      <c r="F730" s="74" t="e">
        <f t="shared" ca="1" si="151"/>
        <v>#N/A</v>
      </c>
      <c r="G730" s="74" t="e">
        <f t="shared" si="152"/>
        <v>#N/A</v>
      </c>
      <c r="H730" s="80" t="s">
        <v>273</v>
      </c>
      <c r="I730" s="74" t="e">
        <f t="shared" si="153"/>
        <v>#N/A</v>
      </c>
      <c r="J730" s="74" t="e">
        <f t="shared" si="156"/>
        <v>#N/A</v>
      </c>
      <c r="K730" s="80" t="s">
        <v>281</v>
      </c>
      <c r="L730" s="74">
        <f t="shared" si="157"/>
        <v>1.7500000000000002E-2</v>
      </c>
      <c r="M730" s="74" t="e">
        <f t="shared" ca="1" si="158"/>
        <v>#N/A</v>
      </c>
      <c r="N730" s="74" t="e">
        <f ca="1">VLOOKUP(B730,$C$7:$T728,13,FALSE)</f>
        <v>#N/A</v>
      </c>
      <c r="O730" s="74" t="e">
        <f t="shared" ca="1" si="159"/>
        <v>#N/A</v>
      </c>
      <c r="P730" s="74" t="e">
        <f t="shared" ca="1" si="160"/>
        <v>#N/A</v>
      </c>
      <c r="Q730" s="74" t="e">
        <f t="shared" ca="1" si="161"/>
        <v>#N/A</v>
      </c>
      <c r="R730" s="74">
        <f t="shared" si="162"/>
        <v>6000</v>
      </c>
      <c r="S730" s="74" t="e">
        <f t="shared" ca="1" si="163"/>
        <v>#N/A</v>
      </c>
      <c r="T730" s="74" t="e">
        <f t="shared" si="164"/>
        <v>#N/A</v>
      </c>
    </row>
    <row r="731" spans="2:20" x14ac:dyDescent="0.25">
      <c r="B731" s="74" t="e">
        <f t="shared" ca="1" si="154"/>
        <v>#N/A</v>
      </c>
      <c r="C731" s="78" t="e">
        <f>Кабельный_журнал!P697</f>
        <v>#N/A</v>
      </c>
      <c r="D731" s="74" t="e">
        <f t="shared" ca="1" si="155"/>
        <v>#N/A</v>
      </c>
      <c r="E731" s="80" t="s">
        <v>280</v>
      </c>
      <c r="F731" s="74" t="e">
        <f t="shared" ca="1" si="151"/>
        <v>#N/A</v>
      </c>
      <c r="G731" s="74" t="e">
        <f t="shared" si="152"/>
        <v>#N/A</v>
      </c>
      <c r="H731" s="80" t="s">
        <v>273</v>
      </c>
      <c r="I731" s="74" t="e">
        <f t="shared" si="153"/>
        <v>#N/A</v>
      </c>
      <c r="J731" s="74" t="e">
        <f t="shared" si="156"/>
        <v>#N/A</v>
      </c>
      <c r="K731" s="80" t="s">
        <v>281</v>
      </c>
      <c r="L731" s="74">
        <f t="shared" si="157"/>
        <v>1.7500000000000002E-2</v>
      </c>
      <c r="M731" s="74" t="e">
        <f t="shared" ca="1" si="158"/>
        <v>#N/A</v>
      </c>
      <c r="N731" s="74" t="e">
        <f ca="1">VLOOKUP(B731,$C$7:$T729,13,FALSE)</f>
        <v>#N/A</v>
      </c>
      <c r="O731" s="74" t="e">
        <f t="shared" ca="1" si="159"/>
        <v>#N/A</v>
      </c>
      <c r="P731" s="74" t="e">
        <f t="shared" ca="1" si="160"/>
        <v>#N/A</v>
      </c>
      <c r="Q731" s="74" t="e">
        <f t="shared" ca="1" si="161"/>
        <v>#N/A</v>
      </c>
      <c r="R731" s="74">
        <f t="shared" si="162"/>
        <v>6000</v>
      </c>
      <c r="S731" s="74" t="e">
        <f t="shared" ca="1" si="163"/>
        <v>#N/A</v>
      </c>
      <c r="T731" s="74" t="e">
        <f t="shared" si="164"/>
        <v>#N/A</v>
      </c>
    </row>
    <row r="732" spans="2:20" x14ac:dyDescent="0.25">
      <c r="B732" s="74" t="e">
        <f t="shared" ca="1" si="154"/>
        <v>#N/A</v>
      </c>
      <c r="C732" s="78" t="e">
        <f>Кабельный_журнал!P698</f>
        <v>#N/A</v>
      </c>
      <c r="D732" s="74" t="e">
        <f t="shared" ca="1" si="155"/>
        <v>#N/A</v>
      </c>
      <c r="E732" s="80" t="s">
        <v>280</v>
      </c>
      <c r="F732" s="74" t="e">
        <f t="shared" ca="1" si="151"/>
        <v>#N/A</v>
      </c>
      <c r="G732" s="74" t="e">
        <f t="shared" si="152"/>
        <v>#N/A</v>
      </c>
      <c r="H732" s="80" t="s">
        <v>273</v>
      </c>
      <c r="I732" s="74" t="e">
        <f t="shared" si="153"/>
        <v>#N/A</v>
      </c>
      <c r="J732" s="74" t="e">
        <f t="shared" si="156"/>
        <v>#N/A</v>
      </c>
      <c r="K732" s="80" t="s">
        <v>281</v>
      </c>
      <c r="L732" s="74">
        <f t="shared" si="157"/>
        <v>1.7500000000000002E-2</v>
      </c>
      <c r="M732" s="74" t="e">
        <f t="shared" ca="1" si="158"/>
        <v>#N/A</v>
      </c>
      <c r="N732" s="74" t="e">
        <f ca="1">VLOOKUP(B732,$C$7:$T730,13,FALSE)</f>
        <v>#N/A</v>
      </c>
      <c r="O732" s="74" t="e">
        <f t="shared" ca="1" si="159"/>
        <v>#N/A</v>
      </c>
      <c r="P732" s="74" t="e">
        <f t="shared" ca="1" si="160"/>
        <v>#N/A</v>
      </c>
      <c r="Q732" s="74" t="e">
        <f t="shared" ca="1" si="161"/>
        <v>#N/A</v>
      </c>
      <c r="R732" s="74">
        <f t="shared" si="162"/>
        <v>6000</v>
      </c>
      <c r="S732" s="74" t="e">
        <f t="shared" ca="1" si="163"/>
        <v>#N/A</v>
      </c>
      <c r="T732" s="74" t="e">
        <f t="shared" si="164"/>
        <v>#N/A</v>
      </c>
    </row>
    <row r="733" spans="2:20" x14ac:dyDescent="0.25">
      <c r="B733" s="74" t="e">
        <f t="shared" ca="1" si="154"/>
        <v>#N/A</v>
      </c>
      <c r="C733" s="78" t="e">
        <f>Кабельный_журнал!P699</f>
        <v>#N/A</v>
      </c>
      <c r="D733" s="74" t="e">
        <f t="shared" ca="1" si="155"/>
        <v>#N/A</v>
      </c>
      <c r="E733" s="80" t="s">
        <v>280</v>
      </c>
      <c r="F733" s="74" t="e">
        <f t="shared" ca="1" si="151"/>
        <v>#N/A</v>
      </c>
      <c r="G733" s="74" t="e">
        <f t="shared" si="152"/>
        <v>#N/A</v>
      </c>
      <c r="H733" s="80" t="s">
        <v>273</v>
      </c>
      <c r="I733" s="74" t="e">
        <f t="shared" si="153"/>
        <v>#N/A</v>
      </c>
      <c r="J733" s="74" t="e">
        <f t="shared" si="156"/>
        <v>#N/A</v>
      </c>
      <c r="K733" s="80" t="s">
        <v>281</v>
      </c>
      <c r="L733" s="74">
        <f t="shared" si="157"/>
        <v>1.7500000000000002E-2</v>
      </c>
      <c r="M733" s="74" t="e">
        <f t="shared" ca="1" si="158"/>
        <v>#N/A</v>
      </c>
      <c r="N733" s="74" t="e">
        <f ca="1">VLOOKUP(B733,$C$7:$T731,13,FALSE)</f>
        <v>#N/A</v>
      </c>
      <c r="O733" s="74" t="e">
        <f t="shared" ca="1" si="159"/>
        <v>#N/A</v>
      </c>
      <c r="P733" s="74" t="e">
        <f t="shared" ca="1" si="160"/>
        <v>#N/A</v>
      </c>
      <c r="Q733" s="74" t="e">
        <f t="shared" ca="1" si="161"/>
        <v>#N/A</v>
      </c>
      <c r="R733" s="74">
        <f t="shared" si="162"/>
        <v>6000</v>
      </c>
      <c r="S733" s="74" t="e">
        <f t="shared" ca="1" si="163"/>
        <v>#N/A</v>
      </c>
      <c r="T733" s="74" t="e">
        <f t="shared" si="164"/>
        <v>#N/A</v>
      </c>
    </row>
    <row r="734" spans="2:20" x14ac:dyDescent="0.25">
      <c r="B734" s="74" t="e">
        <f t="shared" ca="1" si="154"/>
        <v>#N/A</v>
      </c>
      <c r="C734" s="78" t="e">
        <f>Кабельный_журнал!P700</f>
        <v>#N/A</v>
      </c>
      <c r="D734" s="74" t="e">
        <f t="shared" ca="1" si="155"/>
        <v>#N/A</v>
      </c>
      <c r="E734" s="80" t="s">
        <v>280</v>
      </c>
      <c r="F734" s="74" t="e">
        <f t="shared" ca="1" si="151"/>
        <v>#N/A</v>
      </c>
      <c r="G734" s="74" t="e">
        <f t="shared" si="152"/>
        <v>#N/A</v>
      </c>
      <c r="H734" s="80" t="s">
        <v>273</v>
      </c>
      <c r="I734" s="74" t="e">
        <f t="shared" si="153"/>
        <v>#N/A</v>
      </c>
      <c r="J734" s="74" t="e">
        <f t="shared" si="156"/>
        <v>#N/A</v>
      </c>
      <c r="K734" s="80" t="s">
        <v>281</v>
      </c>
      <c r="L734" s="74">
        <f t="shared" si="157"/>
        <v>1.7500000000000002E-2</v>
      </c>
      <c r="M734" s="74" t="e">
        <f t="shared" ca="1" si="158"/>
        <v>#N/A</v>
      </c>
      <c r="N734" s="74" t="e">
        <f ca="1">VLOOKUP(B734,$C$7:$T732,13,FALSE)</f>
        <v>#N/A</v>
      </c>
      <c r="O734" s="74" t="e">
        <f t="shared" ca="1" si="159"/>
        <v>#N/A</v>
      </c>
      <c r="P734" s="74" t="e">
        <f t="shared" ca="1" si="160"/>
        <v>#N/A</v>
      </c>
      <c r="Q734" s="74" t="e">
        <f t="shared" ca="1" si="161"/>
        <v>#N/A</v>
      </c>
      <c r="R734" s="74">
        <f t="shared" si="162"/>
        <v>6000</v>
      </c>
      <c r="S734" s="74" t="e">
        <f t="shared" ca="1" si="163"/>
        <v>#N/A</v>
      </c>
      <c r="T734" s="74" t="e">
        <f t="shared" si="164"/>
        <v>#N/A</v>
      </c>
    </row>
    <row r="735" spans="2:20" x14ac:dyDescent="0.25">
      <c r="B735" s="74" t="e">
        <f t="shared" ca="1" si="154"/>
        <v>#N/A</v>
      </c>
      <c r="C735" s="78" t="e">
        <f>Кабельный_журнал!P701</f>
        <v>#N/A</v>
      </c>
      <c r="D735" s="74" t="e">
        <f t="shared" ca="1" si="155"/>
        <v>#N/A</v>
      </c>
      <c r="E735" s="80" t="s">
        <v>280</v>
      </c>
      <c r="F735" s="74" t="e">
        <f t="shared" ca="1" si="151"/>
        <v>#N/A</v>
      </c>
      <c r="G735" s="74" t="e">
        <f t="shared" si="152"/>
        <v>#N/A</v>
      </c>
      <c r="H735" s="80" t="s">
        <v>273</v>
      </c>
      <c r="I735" s="74" t="e">
        <f t="shared" si="153"/>
        <v>#N/A</v>
      </c>
      <c r="J735" s="74" t="e">
        <f t="shared" si="156"/>
        <v>#N/A</v>
      </c>
      <c r="K735" s="80" t="s">
        <v>281</v>
      </c>
      <c r="L735" s="74">
        <f t="shared" si="157"/>
        <v>1.7500000000000002E-2</v>
      </c>
      <c r="M735" s="74" t="e">
        <f t="shared" ca="1" si="158"/>
        <v>#N/A</v>
      </c>
      <c r="N735" s="74" t="e">
        <f ca="1">VLOOKUP(B735,$C$7:$T733,13,FALSE)</f>
        <v>#N/A</v>
      </c>
      <c r="O735" s="74" t="e">
        <f t="shared" ca="1" si="159"/>
        <v>#N/A</v>
      </c>
      <c r="P735" s="74" t="e">
        <f t="shared" ca="1" si="160"/>
        <v>#N/A</v>
      </c>
      <c r="Q735" s="74" t="e">
        <f t="shared" ca="1" si="161"/>
        <v>#N/A</v>
      </c>
      <c r="R735" s="74">
        <f t="shared" si="162"/>
        <v>6000</v>
      </c>
      <c r="S735" s="74" t="e">
        <f t="shared" ca="1" si="163"/>
        <v>#N/A</v>
      </c>
      <c r="T735" s="74" t="e">
        <f t="shared" si="164"/>
        <v>#N/A</v>
      </c>
    </row>
    <row r="736" spans="2:20" x14ac:dyDescent="0.25">
      <c r="B736" s="74" t="e">
        <f t="shared" ca="1" si="154"/>
        <v>#N/A</v>
      </c>
      <c r="C736" s="78" t="e">
        <f>Кабельный_журнал!P702</f>
        <v>#N/A</v>
      </c>
      <c r="D736" s="74" t="e">
        <f t="shared" ca="1" si="155"/>
        <v>#N/A</v>
      </c>
      <c r="E736" s="80" t="s">
        <v>280</v>
      </c>
      <c r="F736" s="74" t="e">
        <f t="shared" ca="1" si="151"/>
        <v>#N/A</v>
      </c>
      <c r="G736" s="74" t="e">
        <f t="shared" si="152"/>
        <v>#N/A</v>
      </c>
      <c r="H736" s="80" t="s">
        <v>273</v>
      </c>
      <c r="I736" s="74" t="e">
        <f t="shared" si="153"/>
        <v>#N/A</v>
      </c>
      <c r="J736" s="74" t="e">
        <f t="shared" si="156"/>
        <v>#N/A</v>
      </c>
      <c r="K736" s="80" t="s">
        <v>281</v>
      </c>
      <c r="L736" s="74">
        <f t="shared" si="157"/>
        <v>1.7500000000000002E-2</v>
      </c>
      <c r="M736" s="74" t="e">
        <f t="shared" ca="1" si="158"/>
        <v>#N/A</v>
      </c>
      <c r="N736" s="74" t="e">
        <f ca="1">VLOOKUP(B736,$C$7:$T734,13,FALSE)</f>
        <v>#N/A</v>
      </c>
      <c r="O736" s="74" t="e">
        <f t="shared" ca="1" si="159"/>
        <v>#N/A</v>
      </c>
      <c r="P736" s="74" t="e">
        <f t="shared" ca="1" si="160"/>
        <v>#N/A</v>
      </c>
      <c r="Q736" s="74" t="e">
        <f t="shared" ca="1" si="161"/>
        <v>#N/A</v>
      </c>
      <c r="R736" s="74">
        <f t="shared" si="162"/>
        <v>6000</v>
      </c>
      <c r="S736" s="74" t="e">
        <f t="shared" ca="1" si="163"/>
        <v>#N/A</v>
      </c>
      <c r="T736" s="74" t="e">
        <f t="shared" si="164"/>
        <v>#N/A</v>
      </c>
    </row>
    <row r="737" spans="2:20" x14ac:dyDescent="0.25">
      <c r="B737" s="74" t="e">
        <f t="shared" ca="1" si="154"/>
        <v>#N/A</v>
      </c>
      <c r="C737" s="78" t="e">
        <f>Кабельный_журнал!P703</f>
        <v>#N/A</v>
      </c>
      <c r="D737" s="74" t="e">
        <f t="shared" ca="1" si="155"/>
        <v>#N/A</v>
      </c>
      <c r="E737" s="80" t="s">
        <v>280</v>
      </c>
      <c r="F737" s="74" t="e">
        <f t="shared" ca="1" si="151"/>
        <v>#N/A</v>
      </c>
      <c r="G737" s="74" t="e">
        <f t="shared" si="152"/>
        <v>#N/A</v>
      </c>
      <c r="H737" s="80" t="s">
        <v>273</v>
      </c>
      <c r="I737" s="74" t="e">
        <f t="shared" si="153"/>
        <v>#N/A</v>
      </c>
      <c r="J737" s="74" t="e">
        <f t="shared" si="156"/>
        <v>#N/A</v>
      </c>
      <c r="K737" s="80" t="s">
        <v>281</v>
      </c>
      <c r="L737" s="74">
        <f t="shared" si="157"/>
        <v>1.7500000000000002E-2</v>
      </c>
      <c r="M737" s="74" t="e">
        <f t="shared" ca="1" si="158"/>
        <v>#N/A</v>
      </c>
      <c r="N737" s="74" t="e">
        <f ca="1">VLOOKUP(B737,$C$7:$T735,13,FALSE)</f>
        <v>#N/A</v>
      </c>
      <c r="O737" s="74" t="e">
        <f t="shared" ca="1" si="159"/>
        <v>#N/A</v>
      </c>
      <c r="P737" s="74" t="e">
        <f t="shared" ca="1" si="160"/>
        <v>#N/A</v>
      </c>
      <c r="Q737" s="74" t="e">
        <f t="shared" ca="1" si="161"/>
        <v>#N/A</v>
      </c>
      <c r="R737" s="74">
        <f t="shared" si="162"/>
        <v>6000</v>
      </c>
      <c r="S737" s="74" t="e">
        <f t="shared" ca="1" si="163"/>
        <v>#N/A</v>
      </c>
      <c r="T737" s="74" t="e">
        <f t="shared" si="164"/>
        <v>#N/A</v>
      </c>
    </row>
    <row r="738" spans="2:20" x14ac:dyDescent="0.25">
      <c r="B738" s="74" t="e">
        <f t="shared" ca="1" si="154"/>
        <v>#N/A</v>
      </c>
      <c r="C738" s="78" t="e">
        <f>Кабельный_журнал!P704</f>
        <v>#N/A</v>
      </c>
      <c r="D738" s="74" t="e">
        <f t="shared" ca="1" si="155"/>
        <v>#N/A</v>
      </c>
      <c r="E738" s="80" t="s">
        <v>280</v>
      </c>
      <c r="F738" s="74" t="e">
        <f t="shared" ca="1" si="151"/>
        <v>#N/A</v>
      </c>
      <c r="G738" s="74" t="e">
        <f t="shared" si="152"/>
        <v>#N/A</v>
      </c>
      <c r="H738" s="80" t="s">
        <v>273</v>
      </c>
      <c r="I738" s="74" t="e">
        <f t="shared" si="153"/>
        <v>#N/A</v>
      </c>
      <c r="J738" s="74" t="e">
        <f t="shared" si="156"/>
        <v>#N/A</v>
      </c>
      <c r="K738" s="80" t="s">
        <v>281</v>
      </c>
      <c r="L738" s="74">
        <f t="shared" si="157"/>
        <v>1.7500000000000002E-2</v>
      </c>
      <c r="M738" s="74" t="e">
        <f t="shared" ca="1" si="158"/>
        <v>#N/A</v>
      </c>
      <c r="N738" s="74" t="e">
        <f ca="1">VLOOKUP(B738,$C$7:$T736,13,FALSE)</f>
        <v>#N/A</v>
      </c>
      <c r="O738" s="74" t="e">
        <f t="shared" ca="1" si="159"/>
        <v>#N/A</v>
      </c>
      <c r="P738" s="74" t="e">
        <f t="shared" ca="1" si="160"/>
        <v>#N/A</v>
      </c>
      <c r="Q738" s="74" t="e">
        <f t="shared" ca="1" si="161"/>
        <v>#N/A</v>
      </c>
      <c r="R738" s="74">
        <f t="shared" si="162"/>
        <v>6000</v>
      </c>
      <c r="S738" s="74" t="e">
        <f t="shared" ca="1" si="163"/>
        <v>#N/A</v>
      </c>
      <c r="T738" s="74" t="e">
        <f t="shared" si="164"/>
        <v>#N/A</v>
      </c>
    </row>
    <row r="739" spans="2:20" x14ac:dyDescent="0.25">
      <c r="B739" s="74" t="e">
        <f t="shared" ca="1" si="154"/>
        <v>#N/A</v>
      </c>
      <c r="C739" s="78" t="e">
        <f>Кабельный_журнал!P705</f>
        <v>#N/A</v>
      </c>
      <c r="D739" s="74" t="e">
        <f t="shared" ca="1" si="155"/>
        <v>#N/A</v>
      </c>
      <c r="E739" s="80" t="s">
        <v>280</v>
      </c>
      <c r="F739" s="74" t="e">
        <f t="shared" ca="1" si="151"/>
        <v>#N/A</v>
      </c>
      <c r="G739" s="74" t="e">
        <f t="shared" si="152"/>
        <v>#N/A</v>
      </c>
      <c r="H739" s="80" t="s">
        <v>273</v>
      </c>
      <c r="I739" s="74" t="e">
        <f t="shared" si="153"/>
        <v>#N/A</v>
      </c>
      <c r="J739" s="74" t="e">
        <f t="shared" si="156"/>
        <v>#N/A</v>
      </c>
      <c r="K739" s="80" t="s">
        <v>281</v>
      </c>
      <c r="L739" s="74">
        <f t="shared" si="157"/>
        <v>1.7500000000000002E-2</v>
      </c>
      <c r="M739" s="74" t="e">
        <f t="shared" ca="1" si="158"/>
        <v>#N/A</v>
      </c>
      <c r="N739" s="74" t="e">
        <f ca="1">VLOOKUP(B739,$C$7:$T737,13,FALSE)</f>
        <v>#N/A</v>
      </c>
      <c r="O739" s="74" t="e">
        <f t="shared" ca="1" si="159"/>
        <v>#N/A</v>
      </c>
      <c r="P739" s="74" t="e">
        <f t="shared" ca="1" si="160"/>
        <v>#N/A</v>
      </c>
      <c r="Q739" s="74" t="e">
        <f t="shared" ca="1" si="161"/>
        <v>#N/A</v>
      </c>
      <c r="R739" s="74">
        <f t="shared" si="162"/>
        <v>6000</v>
      </c>
      <c r="S739" s="74" t="e">
        <f t="shared" ca="1" si="163"/>
        <v>#N/A</v>
      </c>
      <c r="T739" s="74" t="e">
        <f t="shared" si="164"/>
        <v>#N/A</v>
      </c>
    </row>
    <row r="740" spans="2:20" x14ac:dyDescent="0.25">
      <c r="B740" s="74" t="e">
        <f t="shared" ca="1" si="154"/>
        <v>#N/A</v>
      </c>
      <c r="C740" s="78" t="e">
        <f>Кабельный_журнал!P706</f>
        <v>#N/A</v>
      </c>
      <c r="D740" s="74" t="e">
        <f t="shared" ca="1" si="155"/>
        <v>#N/A</v>
      </c>
      <c r="E740" s="80" t="s">
        <v>280</v>
      </c>
      <c r="F740" s="74" t="e">
        <f t="shared" ca="1" si="151"/>
        <v>#N/A</v>
      </c>
      <c r="G740" s="74" t="e">
        <f t="shared" si="152"/>
        <v>#N/A</v>
      </c>
      <c r="H740" s="80" t="s">
        <v>273</v>
      </c>
      <c r="I740" s="74" t="e">
        <f t="shared" si="153"/>
        <v>#N/A</v>
      </c>
      <c r="J740" s="74" t="e">
        <f t="shared" si="156"/>
        <v>#N/A</v>
      </c>
      <c r="K740" s="80" t="s">
        <v>281</v>
      </c>
      <c r="L740" s="74">
        <f t="shared" si="157"/>
        <v>1.7500000000000002E-2</v>
      </c>
      <c r="M740" s="74" t="e">
        <f t="shared" ca="1" si="158"/>
        <v>#N/A</v>
      </c>
      <c r="N740" s="74" t="e">
        <f ca="1">VLOOKUP(B740,$C$7:$T738,13,FALSE)</f>
        <v>#N/A</v>
      </c>
      <c r="O740" s="74" t="e">
        <f t="shared" ca="1" si="159"/>
        <v>#N/A</v>
      </c>
      <c r="P740" s="74" t="e">
        <f t="shared" ca="1" si="160"/>
        <v>#N/A</v>
      </c>
      <c r="Q740" s="74" t="e">
        <f t="shared" ca="1" si="161"/>
        <v>#N/A</v>
      </c>
      <c r="R740" s="74">
        <f t="shared" si="162"/>
        <v>6000</v>
      </c>
      <c r="S740" s="74" t="e">
        <f t="shared" ca="1" si="163"/>
        <v>#N/A</v>
      </c>
      <c r="T740" s="74" t="e">
        <f t="shared" si="164"/>
        <v>#N/A</v>
      </c>
    </row>
    <row r="741" spans="2:20" x14ac:dyDescent="0.25">
      <c r="B741" s="74" t="e">
        <f t="shared" ca="1" si="154"/>
        <v>#N/A</v>
      </c>
      <c r="C741" s="78" t="e">
        <f>Кабельный_журнал!P707</f>
        <v>#N/A</v>
      </c>
      <c r="D741" s="74" t="e">
        <f t="shared" ca="1" si="155"/>
        <v>#N/A</v>
      </c>
      <c r="E741" s="80" t="s">
        <v>280</v>
      </c>
      <c r="F741" s="74" t="e">
        <f t="shared" ca="1" si="151"/>
        <v>#N/A</v>
      </c>
      <c r="G741" s="74" t="e">
        <f t="shared" si="152"/>
        <v>#N/A</v>
      </c>
      <c r="H741" s="80" t="s">
        <v>273</v>
      </c>
      <c r="I741" s="74" t="e">
        <f t="shared" si="153"/>
        <v>#N/A</v>
      </c>
      <c r="J741" s="74" t="e">
        <f t="shared" si="156"/>
        <v>#N/A</v>
      </c>
      <c r="K741" s="80" t="s">
        <v>281</v>
      </c>
      <c r="L741" s="74">
        <f t="shared" si="157"/>
        <v>1.7500000000000002E-2</v>
      </c>
      <c r="M741" s="74" t="e">
        <f t="shared" ca="1" si="158"/>
        <v>#N/A</v>
      </c>
      <c r="N741" s="74" t="e">
        <f ca="1">VLOOKUP(B741,$C$7:$T739,13,FALSE)</f>
        <v>#N/A</v>
      </c>
      <c r="O741" s="74" t="e">
        <f t="shared" ca="1" si="159"/>
        <v>#N/A</v>
      </c>
      <c r="P741" s="74" t="e">
        <f t="shared" ca="1" si="160"/>
        <v>#N/A</v>
      </c>
      <c r="Q741" s="74" t="e">
        <f t="shared" ca="1" si="161"/>
        <v>#N/A</v>
      </c>
      <c r="R741" s="74">
        <f t="shared" si="162"/>
        <v>6000</v>
      </c>
      <c r="S741" s="74" t="e">
        <f t="shared" ca="1" si="163"/>
        <v>#N/A</v>
      </c>
      <c r="T741" s="74" t="e">
        <f t="shared" si="164"/>
        <v>#N/A</v>
      </c>
    </row>
    <row r="742" spans="2:20" x14ac:dyDescent="0.25">
      <c r="B742" s="74" t="e">
        <f t="shared" ca="1" si="154"/>
        <v>#N/A</v>
      </c>
      <c r="C742" s="78" t="e">
        <f>Кабельный_журнал!P708</f>
        <v>#N/A</v>
      </c>
      <c r="D742" s="74" t="e">
        <f t="shared" ca="1" si="155"/>
        <v>#N/A</v>
      </c>
      <c r="E742" s="80" t="s">
        <v>280</v>
      </c>
      <c r="F742" s="74" t="e">
        <f t="shared" ca="1" si="151"/>
        <v>#N/A</v>
      </c>
      <c r="G742" s="74" t="e">
        <f t="shared" si="152"/>
        <v>#N/A</v>
      </c>
      <c r="H742" s="80" t="s">
        <v>273</v>
      </c>
      <c r="I742" s="74" t="e">
        <f t="shared" si="153"/>
        <v>#N/A</v>
      </c>
      <c r="J742" s="74" t="e">
        <f t="shared" si="156"/>
        <v>#N/A</v>
      </c>
      <c r="K742" s="80" t="s">
        <v>281</v>
      </c>
      <c r="L742" s="74">
        <f t="shared" si="157"/>
        <v>1.7500000000000002E-2</v>
      </c>
      <c r="M742" s="74" t="e">
        <f t="shared" ca="1" si="158"/>
        <v>#N/A</v>
      </c>
      <c r="N742" s="74" t="e">
        <f ca="1">VLOOKUP(B742,$C$7:$T740,13,FALSE)</f>
        <v>#N/A</v>
      </c>
      <c r="O742" s="74" t="e">
        <f t="shared" ca="1" si="159"/>
        <v>#N/A</v>
      </c>
      <c r="P742" s="74" t="e">
        <f t="shared" ca="1" si="160"/>
        <v>#N/A</v>
      </c>
      <c r="Q742" s="74" t="e">
        <f t="shared" ca="1" si="161"/>
        <v>#N/A</v>
      </c>
      <c r="R742" s="74">
        <f t="shared" si="162"/>
        <v>6000</v>
      </c>
      <c r="S742" s="74" t="e">
        <f t="shared" ca="1" si="163"/>
        <v>#N/A</v>
      </c>
      <c r="T742" s="74" t="e">
        <f t="shared" si="164"/>
        <v>#N/A</v>
      </c>
    </row>
    <row r="743" spans="2:20" x14ac:dyDescent="0.25">
      <c r="B743" s="74" t="e">
        <f t="shared" ca="1" si="154"/>
        <v>#N/A</v>
      </c>
      <c r="C743" s="78" t="e">
        <f>Кабельный_журнал!P709</f>
        <v>#N/A</v>
      </c>
      <c r="D743" s="74" t="e">
        <f t="shared" ca="1" si="155"/>
        <v>#N/A</v>
      </c>
      <c r="E743" s="80" t="s">
        <v>280</v>
      </c>
      <c r="F743" s="74" t="e">
        <f t="shared" ref="F743:F806" ca="1" si="165">VLOOKUP(C743,Кабельный_журнал,8,FALSE)</f>
        <v>#N/A</v>
      </c>
      <c r="G743" s="74" t="e">
        <f t="shared" ref="G743:G806" si="166">VLOOKUP(C743,Исходные_данные,21,FALSE)</f>
        <v>#N/A</v>
      </c>
      <c r="H743" s="80" t="s">
        <v>273</v>
      </c>
      <c r="I743" s="74" t="e">
        <f t="shared" ref="I743:I806" si="167">VLOOKUP(C743,Исходные_данные,22,FALSE)</f>
        <v>#N/A</v>
      </c>
      <c r="J743" s="74" t="e">
        <f t="shared" si="156"/>
        <v>#N/A</v>
      </c>
      <c r="K743" s="80" t="s">
        <v>281</v>
      </c>
      <c r="L743" s="74">
        <f t="shared" si="157"/>
        <v>1.7500000000000002E-2</v>
      </c>
      <c r="M743" s="74" t="e">
        <f t="shared" ca="1" si="158"/>
        <v>#N/A</v>
      </c>
      <c r="N743" s="74" t="e">
        <f ca="1">VLOOKUP(B743,$C$7:$T741,13,FALSE)</f>
        <v>#N/A</v>
      </c>
      <c r="O743" s="74" t="e">
        <f t="shared" ca="1" si="159"/>
        <v>#N/A</v>
      </c>
      <c r="P743" s="74" t="e">
        <f t="shared" ca="1" si="160"/>
        <v>#N/A</v>
      </c>
      <c r="Q743" s="74" t="e">
        <f t="shared" ca="1" si="161"/>
        <v>#N/A</v>
      </c>
      <c r="R743" s="74">
        <f t="shared" si="162"/>
        <v>6000</v>
      </c>
      <c r="S743" s="74" t="e">
        <f t="shared" ca="1" si="163"/>
        <v>#N/A</v>
      </c>
      <c r="T743" s="74" t="e">
        <f t="shared" si="164"/>
        <v>#N/A</v>
      </c>
    </row>
    <row r="744" spans="2:20" x14ac:dyDescent="0.25">
      <c r="B744" s="74" t="e">
        <f t="shared" ref="B744:B807" ca="1" si="168">VLOOKUP(C744,Кабельный_журнал,2,FALSE)</f>
        <v>#N/A</v>
      </c>
      <c r="C744" s="78" t="e">
        <f>Кабельный_журнал!P710</f>
        <v>#N/A</v>
      </c>
      <c r="D744" s="74" t="e">
        <f t="shared" ref="D744:D807" ca="1" si="169">B744&amp;"-"&amp;C744</f>
        <v>#N/A</v>
      </c>
      <c r="E744" s="80" t="s">
        <v>280</v>
      </c>
      <c r="F744" s="74" t="e">
        <f t="shared" ca="1" si="165"/>
        <v>#N/A</v>
      </c>
      <c r="G744" s="74" t="e">
        <f t="shared" si="166"/>
        <v>#N/A</v>
      </c>
      <c r="H744" s="80" t="s">
        <v>273</v>
      </c>
      <c r="I744" s="74" t="e">
        <f t="shared" si="167"/>
        <v>#N/A</v>
      </c>
      <c r="J744" s="74" t="e">
        <f t="shared" ref="J744:J807" si="170">I744</f>
        <v>#N/A</v>
      </c>
      <c r="K744" s="80" t="s">
        <v>281</v>
      </c>
      <c r="L744" s="74">
        <f t="shared" ref="L744:L807" si="171">VLOOKUP(K744,$K$2:$L$3,2,FALSE)</f>
        <v>1.7500000000000002E-2</v>
      </c>
      <c r="M744" s="74" t="e">
        <f t="shared" ref="M744:M807" ca="1" si="172">L744*F744*(1/I744+1/J744)</f>
        <v>#N/A</v>
      </c>
      <c r="N744" s="74" t="e">
        <f ca="1">VLOOKUP(B744,$C$7:$T742,13,FALSE)</f>
        <v>#N/A</v>
      </c>
      <c r="O744" s="74" t="e">
        <f t="shared" ref="O744:O807" ca="1" si="173">L744+M744</f>
        <v>#N/A</v>
      </c>
      <c r="P744" s="74" t="e">
        <f t="shared" ref="P744:P807" ca="1" si="174">220/O744</f>
        <v>#N/A</v>
      </c>
      <c r="Q744" s="74" t="e">
        <f t="shared" ref="Q744:Q807" ca="1" si="175">O744/G744</f>
        <v>#N/A</v>
      </c>
      <c r="R744" s="74">
        <f t="shared" ref="R744:R807" si="176">VLOOKUP(H744,$W$2:$Y$12,3,FALSE)</f>
        <v>6000</v>
      </c>
      <c r="S744" s="74" t="e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  <v>#N/A</v>
      </c>
      <c r="T744" s="74" t="e">
        <f t="shared" ref="T744:T807" si="178">G744*VLOOKUP(H744,$W$2:$Y$12,2,FALSE)</f>
        <v>#N/A</v>
      </c>
    </row>
    <row r="745" spans="2:20" x14ac:dyDescent="0.25">
      <c r="B745" s="74" t="e">
        <f t="shared" ca="1" si="168"/>
        <v>#N/A</v>
      </c>
      <c r="C745" s="78" t="e">
        <f>Кабельный_журнал!P711</f>
        <v>#N/A</v>
      </c>
      <c r="D745" s="74" t="e">
        <f t="shared" ca="1" si="169"/>
        <v>#N/A</v>
      </c>
      <c r="E745" s="80" t="s">
        <v>280</v>
      </c>
      <c r="F745" s="74" t="e">
        <f t="shared" ca="1" si="165"/>
        <v>#N/A</v>
      </c>
      <c r="G745" s="74" t="e">
        <f t="shared" si="166"/>
        <v>#N/A</v>
      </c>
      <c r="H745" s="80" t="s">
        <v>273</v>
      </c>
      <c r="I745" s="74" t="e">
        <f t="shared" si="167"/>
        <v>#N/A</v>
      </c>
      <c r="J745" s="74" t="e">
        <f t="shared" si="170"/>
        <v>#N/A</v>
      </c>
      <c r="K745" s="80" t="s">
        <v>281</v>
      </c>
      <c r="L745" s="74">
        <f t="shared" si="171"/>
        <v>1.7500000000000002E-2</v>
      </c>
      <c r="M745" s="74" t="e">
        <f t="shared" ca="1" si="172"/>
        <v>#N/A</v>
      </c>
      <c r="N745" s="74" t="e">
        <f ca="1">VLOOKUP(B745,$C$7:$T743,13,FALSE)</f>
        <v>#N/A</v>
      </c>
      <c r="O745" s="74" t="e">
        <f t="shared" ca="1" si="173"/>
        <v>#N/A</v>
      </c>
      <c r="P745" s="74" t="e">
        <f t="shared" ca="1" si="174"/>
        <v>#N/A</v>
      </c>
      <c r="Q745" s="74" t="e">
        <f t="shared" ca="1" si="175"/>
        <v>#N/A</v>
      </c>
      <c r="R745" s="74">
        <f t="shared" si="176"/>
        <v>6000</v>
      </c>
      <c r="S745" s="74" t="e">
        <f t="shared" ca="1" si="177"/>
        <v>#N/A</v>
      </c>
      <c r="T745" s="74" t="e">
        <f t="shared" si="178"/>
        <v>#N/A</v>
      </c>
    </row>
    <row r="746" spans="2:20" x14ac:dyDescent="0.25">
      <c r="B746" s="74" t="e">
        <f t="shared" ca="1" si="168"/>
        <v>#N/A</v>
      </c>
      <c r="C746" s="78" t="e">
        <f>Кабельный_журнал!P712</f>
        <v>#N/A</v>
      </c>
      <c r="D746" s="74" t="e">
        <f t="shared" ca="1" si="169"/>
        <v>#N/A</v>
      </c>
      <c r="E746" s="80" t="s">
        <v>280</v>
      </c>
      <c r="F746" s="74" t="e">
        <f t="shared" ca="1" si="165"/>
        <v>#N/A</v>
      </c>
      <c r="G746" s="74" t="e">
        <f t="shared" si="166"/>
        <v>#N/A</v>
      </c>
      <c r="H746" s="80" t="s">
        <v>273</v>
      </c>
      <c r="I746" s="74" t="e">
        <f t="shared" si="167"/>
        <v>#N/A</v>
      </c>
      <c r="J746" s="74" t="e">
        <f t="shared" si="170"/>
        <v>#N/A</v>
      </c>
      <c r="K746" s="80" t="s">
        <v>281</v>
      </c>
      <c r="L746" s="74">
        <f t="shared" si="171"/>
        <v>1.7500000000000002E-2</v>
      </c>
      <c r="M746" s="74" t="e">
        <f t="shared" ca="1" si="172"/>
        <v>#N/A</v>
      </c>
      <c r="N746" s="74" t="e">
        <f ca="1">VLOOKUP(B746,$C$7:$T744,13,FALSE)</f>
        <v>#N/A</v>
      </c>
      <c r="O746" s="74" t="e">
        <f t="shared" ca="1" si="173"/>
        <v>#N/A</v>
      </c>
      <c r="P746" s="74" t="e">
        <f t="shared" ca="1" si="174"/>
        <v>#N/A</v>
      </c>
      <c r="Q746" s="74" t="e">
        <f t="shared" ca="1" si="175"/>
        <v>#N/A</v>
      </c>
      <c r="R746" s="74">
        <f t="shared" si="176"/>
        <v>6000</v>
      </c>
      <c r="S746" s="74" t="e">
        <f t="shared" ca="1" si="177"/>
        <v>#N/A</v>
      </c>
      <c r="T746" s="74" t="e">
        <f t="shared" si="178"/>
        <v>#N/A</v>
      </c>
    </row>
    <row r="747" spans="2:20" x14ac:dyDescent="0.25">
      <c r="B747" s="74" t="e">
        <f t="shared" ca="1" si="168"/>
        <v>#N/A</v>
      </c>
      <c r="C747" s="78" t="e">
        <f>Кабельный_журнал!P713</f>
        <v>#N/A</v>
      </c>
      <c r="D747" s="74" t="e">
        <f t="shared" ca="1" si="169"/>
        <v>#N/A</v>
      </c>
      <c r="E747" s="80" t="s">
        <v>280</v>
      </c>
      <c r="F747" s="74" t="e">
        <f t="shared" ca="1" si="165"/>
        <v>#N/A</v>
      </c>
      <c r="G747" s="74" t="e">
        <f t="shared" si="166"/>
        <v>#N/A</v>
      </c>
      <c r="H747" s="80" t="s">
        <v>273</v>
      </c>
      <c r="I747" s="74" t="e">
        <f t="shared" si="167"/>
        <v>#N/A</v>
      </c>
      <c r="J747" s="74" t="e">
        <f t="shared" si="170"/>
        <v>#N/A</v>
      </c>
      <c r="K747" s="80" t="s">
        <v>281</v>
      </c>
      <c r="L747" s="74">
        <f t="shared" si="171"/>
        <v>1.7500000000000002E-2</v>
      </c>
      <c r="M747" s="74" t="e">
        <f t="shared" ca="1" si="172"/>
        <v>#N/A</v>
      </c>
      <c r="N747" s="74" t="e">
        <f ca="1">VLOOKUP(B747,$C$7:$T745,13,FALSE)</f>
        <v>#N/A</v>
      </c>
      <c r="O747" s="74" t="e">
        <f t="shared" ca="1" si="173"/>
        <v>#N/A</v>
      </c>
      <c r="P747" s="74" t="e">
        <f t="shared" ca="1" si="174"/>
        <v>#N/A</v>
      </c>
      <c r="Q747" s="74" t="e">
        <f t="shared" ca="1" si="175"/>
        <v>#N/A</v>
      </c>
      <c r="R747" s="74">
        <f t="shared" si="176"/>
        <v>6000</v>
      </c>
      <c r="S747" s="74" t="e">
        <f t="shared" ca="1" si="177"/>
        <v>#N/A</v>
      </c>
      <c r="T747" s="74" t="e">
        <f t="shared" si="178"/>
        <v>#N/A</v>
      </c>
    </row>
    <row r="748" spans="2:20" x14ac:dyDescent="0.25">
      <c r="B748" s="74" t="e">
        <f t="shared" ca="1" si="168"/>
        <v>#N/A</v>
      </c>
      <c r="C748" s="78" t="e">
        <f>Кабельный_журнал!P714</f>
        <v>#N/A</v>
      </c>
      <c r="D748" s="74" t="e">
        <f t="shared" ca="1" si="169"/>
        <v>#N/A</v>
      </c>
      <c r="E748" s="80" t="s">
        <v>280</v>
      </c>
      <c r="F748" s="74" t="e">
        <f t="shared" ca="1" si="165"/>
        <v>#N/A</v>
      </c>
      <c r="G748" s="74" t="e">
        <f t="shared" si="166"/>
        <v>#N/A</v>
      </c>
      <c r="H748" s="80" t="s">
        <v>273</v>
      </c>
      <c r="I748" s="74" t="e">
        <f t="shared" si="167"/>
        <v>#N/A</v>
      </c>
      <c r="J748" s="74" t="e">
        <f t="shared" si="170"/>
        <v>#N/A</v>
      </c>
      <c r="K748" s="80" t="s">
        <v>281</v>
      </c>
      <c r="L748" s="74">
        <f t="shared" si="171"/>
        <v>1.7500000000000002E-2</v>
      </c>
      <c r="M748" s="74" t="e">
        <f t="shared" ca="1" si="172"/>
        <v>#N/A</v>
      </c>
      <c r="N748" s="74" t="e">
        <f ca="1">VLOOKUP(B748,$C$7:$T746,13,FALSE)</f>
        <v>#N/A</v>
      </c>
      <c r="O748" s="74" t="e">
        <f t="shared" ca="1" si="173"/>
        <v>#N/A</v>
      </c>
      <c r="P748" s="74" t="e">
        <f t="shared" ca="1" si="174"/>
        <v>#N/A</v>
      </c>
      <c r="Q748" s="74" t="e">
        <f t="shared" ca="1" si="175"/>
        <v>#N/A</v>
      </c>
      <c r="R748" s="74">
        <f t="shared" si="176"/>
        <v>6000</v>
      </c>
      <c r="S748" s="74" t="e">
        <f t="shared" ca="1" si="177"/>
        <v>#N/A</v>
      </c>
      <c r="T748" s="74" t="e">
        <f t="shared" si="178"/>
        <v>#N/A</v>
      </c>
    </row>
    <row r="749" spans="2:20" x14ac:dyDescent="0.25">
      <c r="B749" s="74" t="e">
        <f t="shared" ca="1" si="168"/>
        <v>#N/A</v>
      </c>
      <c r="C749" s="78" t="e">
        <f>Кабельный_журнал!P715</f>
        <v>#N/A</v>
      </c>
      <c r="D749" s="74" t="e">
        <f t="shared" ca="1" si="169"/>
        <v>#N/A</v>
      </c>
      <c r="E749" s="80" t="s">
        <v>280</v>
      </c>
      <c r="F749" s="74" t="e">
        <f t="shared" ca="1" si="165"/>
        <v>#N/A</v>
      </c>
      <c r="G749" s="74" t="e">
        <f t="shared" si="166"/>
        <v>#N/A</v>
      </c>
      <c r="H749" s="80" t="s">
        <v>273</v>
      </c>
      <c r="I749" s="74" t="e">
        <f t="shared" si="167"/>
        <v>#N/A</v>
      </c>
      <c r="J749" s="74" t="e">
        <f t="shared" si="170"/>
        <v>#N/A</v>
      </c>
      <c r="K749" s="80" t="s">
        <v>281</v>
      </c>
      <c r="L749" s="74">
        <f t="shared" si="171"/>
        <v>1.7500000000000002E-2</v>
      </c>
      <c r="M749" s="74" t="e">
        <f t="shared" ca="1" si="172"/>
        <v>#N/A</v>
      </c>
      <c r="N749" s="74" t="e">
        <f ca="1">VLOOKUP(B749,$C$7:$T747,13,FALSE)</f>
        <v>#N/A</v>
      </c>
      <c r="O749" s="74" t="e">
        <f t="shared" ca="1" si="173"/>
        <v>#N/A</v>
      </c>
      <c r="P749" s="74" t="e">
        <f t="shared" ca="1" si="174"/>
        <v>#N/A</v>
      </c>
      <c r="Q749" s="74" t="e">
        <f t="shared" ca="1" si="175"/>
        <v>#N/A</v>
      </c>
      <c r="R749" s="74">
        <f t="shared" si="176"/>
        <v>6000</v>
      </c>
      <c r="S749" s="74" t="e">
        <f t="shared" ca="1" si="177"/>
        <v>#N/A</v>
      </c>
      <c r="T749" s="74" t="e">
        <f t="shared" si="178"/>
        <v>#N/A</v>
      </c>
    </row>
    <row r="750" spans="2:20" x14ac:dyDescent="0.25">
      <c r="B750" s="74" t="e">
        <f t="shared" ca="1" si="168"/>
        <v>#N/A</v>
      </c>
      <c r="C750" s="78" t="e">
        <f>Кабельный_журнал!P716</f>
        <v>#N/A</v>
      </c>
      <c r="D750" s="74" t="e">
        <f t="shared" ca="1" si="169"/>
        <v>#N/A</v>
      </c>
      <c r="E750" s="80" t="s">
        <v>280</v>
      </c>
      <c r="F750" s="74" t="e">
        <f t="shared" ca="1" si="165"/>
        <v>#N/A</v>
      </c>
      <c r="G750" s="74" t="e">
        <f t="shared" si="166"/>
        <v>#N/A</v>
      </c>
      <c r="H750" s="80" t="s">
        <v>273</v>
      </c>
      <c r="I750" s="74" t="e">
        <f t="shared" si="167"/>
        <v>#N/A</v>
      </c>
      <c r="J750" s="74" t="e">
        <f t="shared" si="170"/>
        <v>#N/A</v>
      </c>
      <c r="K750" s="80" t="s">
        <v>281</v>
      </c>
      <c r="L750" s="74">
        <f t="shared" si="171"/>
        <v>1.7500000000000002E-2</v>
      </c>
      <c r="M750" s="74" t="e">
        <f t="shared" ca="1" si="172"/>
        <v>#N/A</v>
      </c>
      <c r="N750" s="74" t="e">
        <f ca="1">VLOOKUP(B750,$C$7:$T748,13,FALSE)</f>
        <v>#N/A</v>
      </c>
      <c r="O750" s="74" t="e">
        <f t="shared" ca="1" si="173"/>
        <v>#N/A</v>
      </c>
      <c r="P750" s="74" t="e">
        <f t="shared" ca="1" si="174"/>
        <v>#N/A</v>
      </c>
      <c r="Q750" s="74" t="e">
        <f t="shared" ca="1" si="175"/>
        <v>#N/A</v>
      </c>
      <c r="R750" s="74">
        <f t="shared" si="176"/>
        <v>6000</v>
      </c>
      <c r="S750" s="74" t="e">
        <f t="shared" ca="1" si="177"/>
        <v>#N/A</v>
      </c>
      <c r="T750" s="74" t="e">
        <f t="shared" si="178"/>
        <v>#N/A</v>
      </c>
    </row>
    <row r="751" spans="2:20" x14ac:dyDescent="0.25">
      <c r="B751" s="74" t="e">
        <f t="shared" ca="1" si="168"/>
        <v>#N/A</v>
      </c>
      <c r="C751" s="78" t="e">
        <f>Кабельный_журнал!P717</f>
        <v>#N/A</v>
      </c>
      <c r="D751" s="74" t="e">
        <f t="shared" ca="1" si="169"/>
        <v>#N/A</v>
      </c>
      <c r="E751" s="80" t="s">
        <v>280</v>
      </c>
      <c r="F751" s="74" t="e">
        <f t="shared" ca="1" si="165"/>
        <v>#N/A</v>
      </c>
      <c r="G751" s="74" t="e">
        <f t="shared" si="166"/>
        <v>#N/A</v>
      </c>
      <c r="H751" s="80" t="s">
        <v>273</v>
      </c>
      <c r="I751" s="74" t="e">
        <f t="shared" si="167"/>
        <v>#N/A</v>
      </c>
      <c r="J751" s="74" t="e">
        <f t="shared" si="170"/>
        <v>#N/A</v>
      </c>
      <c r="K751" s="80" t="s">
        <v>281</v>
      </c>
      <c r="L751" s="74">
        <f t="shared" si="171"/>
        <v>1.7500000000000002E-2</v>
      </c>
      <c r="M751" s="74" t="e">
        <f t="shared" ca="1" si="172"/>
        <v>#N/A</v>
      </c>
      <c r="N751" s="74" t="e">
        <f ca="1">VLOOKUP(B751,$C$7:$T749,13,FALSE)</f>
        <v>#N/A</v>
      </c>
      <c r="O751" s="74" t="e">
        <f t="shared" ca="1" si="173"/>
        <v>#N/A</v>
      </c>
      <c r="P751" s="74" t="e">
        <f t="shared" ca="1" si="174"/>
        <v>#N/A</v>
      </c>
      <c r="Q751" s="74" t="e">
        <f t="shared" ca="1" si="175"/>
        <v>#N/A</v>
      </c>
      <c r="R751" s="74">
        <f t="shared" si="176"/>
        <v>6000</v>
      </c>
      <c r="S751" s="74" t="e">
        <f t="shared" ca="1" si="177"/>
        <v>#N/A</v>
      </c>
      <c r="T751" s="74" t="e">
        <f t="shared" si="178"/>
        <v>#N/A</v>
      </c>
    </row>
    <row r="752" spans="2:20" x14ac:dyDescent="0.25">
      <c r="B752" s="74" t="e">
        <f t="shared" ca="1" si="168"/>
        <v>#N/A</v>
      </c>
      <c r="C752" s="78" t="e">
        <f>Кабельный_журнал!P718</f>
        <v>#N/A</v>
      </c>
      <c r="D752" s="74" t="e">
        <f t="shared" ca="1" si="169"/>
        <v>#N/A</v>
      </c>
      <c r="E752" s="80" t="s">
        <v>280</v>
      </c>
      <c r="F752" s="74" t="e">
        <f t="shared" ca="1" si="165"/>
        <v>#N/A</v>
      </c>
      <c r="G752" s="74" t="e">
        <f t="shared" si="166"/>
        <v>#N/A</v>
      </c>
      <c r="H752" s="80" t="s">
        <v>273</v>
      </c>
      <c r="I752" s="74" t="e">
        <f t="shared" si="167"/>
        <v>#N/A</v>
      </c>
      <c r="J752" s="74" t="e">
        <f t="shared" si="170"/>
        <v>#N/A</v>
      </c>
      <c r="K752" s="80" t="s">
        <v>281</v>
      </c>
      <c r="L752" s="74">
        <f t="shared" si="171"/>
        <v>1.7500000000000002E-2</v>
      </c>
      <c r="M752" s="74" t="e">
        <f t="shared" ca="1" si="172"/>
        <v>#N/A</v>
      </c>
      <c r="N752" s="74" t="e">
        <f ca="1">VLOOKUP(B752,$C$7:$T750,13,FALSE)</f>
        <v>#N/A</v>
      </c>
      <c r="O752" s="74" t="e">
        <f t="shared" ca="1" si="173"/>
        <v>#N/A</v>
      </c>
      <c r="P752" s="74" t="e">
        <f t="shared" ca="1" si="174"/>
        <v>#N/A</v>
      </c>
      <c r="Q752" s="74" t="e">
        <f t="shared" ca="1" si="175"/>
        <v>#N/A</v>
      </c>
      <c r="R752" s="74">
        <f t="shared" si="176"/>
        <v>6000</v>
      </c>
      <c r="S752" s="74" t="e">
        <f t="shared" ca="1" si="177"/>
        <v>#N/A</v>
      </c>
      <c r="T752" s="74" t="e">
        <f t="shared" si="178"/>
        <v>#N/A</v>
      </c>
    </row>
    <row r="753" spans="2:20" x14ac:dyDescent="0.25">
      <c r="B753" s="74" t="e">
        <f t="shared" ca="1" si="168"/>
        <v>#N/A</v>
      </c>
      <c r="C753" s="78" t="e">
        <f>Кабельный_журнал!P719</f>
        <v>#N/A</v>
      </c>
      <c r="D753" s="74" t="e">
        <f t="shared" ca="1" si="169"/>
        <v>#N/A</v>
      </c>
      <c r="E753" s="80" t="s">
        <v>280</v>
      </c>
      <c r="F753" s="74" t="e">
        <f t="shared" ca="1" si="165"/>
        <v>#N/A</v>
      </c>
      <c r="G753" s="74" t="e">
        <f t="shared" si="166"/>
        <v>#N/A</v>
      </c>
      <c r="H753" s="80" t="s">
        <v>273</v>
      </c>
      <c r="I753" s="74" t="e">
        <f t="shared" si="167"/>
        <v>#N/A</v>
      </c>
      <c r="J753" s="74" t="e">
        <f t="shared" si="170"/>
        <v>#N/A</v>
      </c>
      <c r="K753" s="80" t="s">
        <v>281</v>
      </c>
      <c r="L753" s="74">
        <f t="shared" si="171"/>
        <v>1.7500000000000002E-2</v>
      </c>
      <c r="M753" s="74" t="e">
        <f t="shared" ca="1" si="172"/>
        <v>#N/A</v>
      </c>
      <c r="N753" s="74" t="e">
        <f ca="1">VLOOKUP(B753,$C$7:$T751,13,FALSE)</f>
        <v>#N/A</v>
      </c>
      <c r="O753" s="74" t="e">
        <f t="shared" ca="1" si="173"/>
        <v>#N/A</v>
      </c>
      <c r="P753" s="74" t="e">
        <f t="shared" ca="1" si="174"/>
        <v>#N/A</v>
      </c>
      <c r="Q753" s="74" t="e">
        <f t="shared" ca="1" si="175"/>
        <v>#N/A</v>
      </c>
      <c r="R753" s="74">
        <f t="shared" si="176"/>
        <v>6000</v>
      </c>
      <c r="S753" s="74" t="e">
        <f t="shared" ca="1" si="177"/>
        <v>#N/A</v>
      </c>
      <c r="T753" s="74" t="e">
        <f t="shared" si="178"/>
        <v>#N/A</v>
      </c>
    </row>
    <row r="754" spans="2:20" x14ac:dyDescent="0.25">
      <c r="B754" s="74" t="e">
        <f t="shared" ca="1" si="168"/>
        <v>#N/A</v>
      </c>
      <c r="C754" s="78" t="e">
        <f>Кабельный_журнал!P720</f>
        <v>#N/A</v>
      </c>
      <c r="D754" s="74" t="e">
        <f t="shared" ca="1" si="169"/>
        <v>#N/A</v>
      </c>
      <c r="E754" s="80" t="s">
        <v>280</v>
      </c>
      <c r="F754" s="74" t="e">
        <f t="shared" ca="1" si="165"/>
        <v>#N/A</v>
      </c>
      <c r="G754" s="74" t="e">
        <f t="shared" si="166"/>
        <v>#N/A</v>
      </c>
      <c r="H754" s="80" t="s">
        <v>273</v>
      </c>
      <c r="I754" s="74" t="e">
        <f t="shared" si="167"/>
        <v>#N/A</v>
      </c>
      <c r="J754" s="74" t="e">
        <f t="shared" si="170"/>
        <v>#N/A</v>
      </c>
      <c r="K754" s="80" t="s">
        <v>281</v>
      </c>
      <c r="L754" s="74">
        <f t="shared" si="171"/>
        <v>1.7500000000000002E-2</v>
      </c>
      <c r="M754" s="74" t="e">
        <f t="shared" ca="1" si="172"/>
        <v>#N/A</v>
      </c>
      <c r="N754" s="74" t="e">
        <f ca="1">VLOOKUP(B754,$C$7:$T752,13,FALSE)</f>
        <v>#N/A</v>
      </c>
      <c r="O754" s="74" t="e">
        <f t="shared" ca="1" si="173"/>
        <v>#N/A</v>
      </c>
      <c r="P754" s="74" t="e">
        <f t="shared" ca="1" si="174"/>
        <v>#N/A</v>
      </c>
      <c r="Q754" s="74" t="e">
        <f t="shared" ca="1" si="175"/>
        <v>#N/A</v>
      </c>
      <c r="R754" s="74">
        <f t="shared" si="176"/>
        <v>6000</v>
      </c>
      <c r="S754" s="74" t="e">
        <f t="shared" ca="1" si="177"/>
        <v>#N/A</v>
      </c>
      <c r="T754" s="74" t="e">
        <f t="shared" si="178"/>
        <v>#N/A</v>
      </c>
    </row>
    <row r="755" spans="2:20" x14ac:dyDescent="0.25">
      <c r="B755" s="74" t="e">
        <f t="shared" ca="1" si="168"/>
        <v>#N/A</v>
      </c>
      <c r="C755" s="78" t="e">
        <f>Кабельный_журнал!P721</f>
        <v>#N/A</v>
      </c>
      <c r="D755" s="74" t="e">
        <f t="shared" ca="1" si="169"/>
        <v>#N/A</v>
      </c>
      <c r="E755" s="80" t="s">
        <v>280</v>
      </c>
      <c r="F755" s="74" t="e">
        <f t="shared" ca="1" si="165"/>
        <v>#N/A</v>
      </c>
      <c r="G755" s="74" t="e">
        <f t="shared" si="166"/>
        <v>#N/A</v>
      </c>
      <c r="H755" s="80" t="s">
        <v>273</v>
      </c>
      <c r="I755" s="74" t="e">
        <f t="shared" si="167"/>
        <v>#N/A</v>
      </c>
      <c r="J755" s="74" t="e">
        <f t="shared" si="170"/>
        <v>#N/A</v>
      </c>
      <c r="K755" s="80" t="s">
        <v>281</v>
      </c>
      <c r="L755" s="74">
        <f t="shared" si="171"/>
        <v>1.7500000000000002E-2</v>
      </c>
      <c r="M755" s="74" t="e">
        <f t="shared" ca="1" si="172"/>
        <v>#N/A</v>
      </c>
      <c r="N755" s="74" t="e">
        <f ca="1">VLOOKUP(B755,$C$7:$T753,13,FALSE)</f>
        <v>#N/A</v>
      </c>
      <c r="O755" s="74" t="e">
        <f t="shared" ca="1" si="173"/>
        <v>#N/A</v>
      </c>
      <c r="P755" s="74" t="e">
        <f t="shared" ca="1" si="174"/>
        <v>#N/A</v>
      </c>
      <c r="Q755" s="74" t="e">
        <f t="shared" ca="1" si="175"/>
        <v>#N/A</v>
      </c>
      <c r="R755" s="74">
        <f t="shared" si="176"/>
        <v>6000</v>
      </c>
      <c r="S755" s="74" t="e">
        <f t="shared" ca="1" si="177"/>
        <v>#N/A</v>
      </c>
      <c r="T755" s="74" t="e">
        <f t="shared" si="178"/>
        <v>#N/A</v>
      </c>
    </row>
    <row r="756" spans="2:20" x14ac:dyDescent="0.25">
      <c r="B756" s="74" t="e">
        <f t="shared" ca="1" si="168"/>
        <v>#N/A</v>
      </c>
      <c r="C756" s="78" t="e">
        <f>Кабельный_журнал!P722</f>
        <v>#N/A</v>
      </c>
      <c r="D756" s="74" t="e">
        <f t="shared" ca="1" si="169"/>
        <v>#N/A</v>
      </c>
      <c r="E756" s="80" t="s">
        <v>280</v>
      </c>
      <c r="F756" s="74" t="e">
        <f t="shared" ca="1" si="165"/>
        <v>#N/A</v>
      </c>
      <c r="G756" s="74" t="e">
        <f t="shared" si="166"/>
        <v>#N/A</v>
      </c>
      <c r="H756" s="80" t="s">
        <v>273</v>
      </c>
      <c r="I756" s="74" t="e">
        <f t="shared" si="167"/>
        <v>#N/A</v>
      </c>
      <c r="J756" s="74" t="e">
        <f t="shared" si="170"/>
        <v>#N/A</v>
      </c>
      <c r="K756" s="80" t="s">
        <v>281</v>
      </c>
      <c r="L756" s="74">
        <f t="shared" si="171"/>
        <v>1.7500000000000002E-2</v>
      </c>
      <c r="M756" s="74" t="e">
        <f t="shared" ca="1" si="172"/>
        <v>#N/A</v>
      </c>
      <c r="N756" s="74" t="e">
        <f ca="1">VLOOKUP(B756,$C$7:$T754,13,FALSE)</f>
        <v>#N/A</v>
      </c>
      <c r="O756" s="74" t="e">
        <f t="shared" ca="1" si="173"/>
        <v>#N/A</v>
      </c>
      <c r="P756" s="74" t="e">
        <f t="shared" ca="1" si="174"/>
        <v>#N/A</v>
      </c>
      <c r="Q756" s="74" t="e">
        <f t="shared" ca="1" si="175"/>
        <v>#N/A</v>
      </c>
      <c r="R756" s="74">
        <f t="shared" si="176"/>
        <v>6000</v>
      </c>
      <c r="S756" s="74" t="e">
        <f t="shared" ca="1" si="177"/>
        <v>#N/A</v>
      </c>
      <c r="T756" s="74" t="e">
        <f t="shared" si="178"/>
        <v>#N/A</v>
      </c>
    </row>
    <row r="757" spans="2:20" x14ac:dyDescent="0.25">
      <c r="B757" s="74" t="e">
        <f t="shared" ca="1" si="168"/>
        <v>#N/A</v>
      </c>
      <c r="C757" s="78" t="e">
        <f>Кабельный_журнал!P723</f>
        <v>#N/A</v>
      </c>
      <c r="D757" s="74" t="e">
        <f t="shared" ca="1" si="169"/>
        <v>#N/A</v>
      </c>
      <c r="E757" s="80" t="s">
        <v>280</v>
      </c>
      <c r="F757" s="74" t="e">
        <f t="shared" ca="1" si="165"/>
        <v>#N/A</v>
      </c>
      <c r="G757" s="74" t="e">
        <f t="shared" si="166"/>
        <v>#N/A</v>
      </c>
      <c r="H757" s="80" t="s">
        <v>273</v>
      </c>
      <c r="I757" s="74" t="e">
        <f t="shared" si="167"/>
        <v>#N/A</v>
      </c>
      <c r="J757" s="74" t="e">
        <f t="shared" si="170"/>
        <v>#N/A</v>
      </c>
      <c r="K757" s="80" t="s">
        <v>281</v>
      </c>
      <c r="L757" s="74">
        <f t="shared" si="171"/>
        <v>1.7500000000000002E-2</v>
      </c>
      <c r="M757" s="74" t="e">
        <f t="shared" ca="1" si="172"/>
        <v>#N/A</v>
      </c>
      <c r="N757" s="74" t="e">
        <f ca="1">VLOOKUP(B757,$C$7:$T755,13,FALSE)</f>
        <v>#N/A</v>
      </c>
      <c r="O757" s="74" t="e">
        <f t="shared" ca="1" si="173"/>
        <v>#N/A</v>
      </c>
      <c r="P757" s="74" t="e">
        <f t="shared" ca="1" si="174"/>
        <v>#N/A</v>
      </c>
      <c r="Q757" s="74" t="e">
        <f t="shared" ca="1" si="175"/>
        <v>#N/A</v>
      </c>
      <c r="R757" s="74">
        <f t="shared" si="176"/>
        <v>6000</v>
      </c>
      <c r="S757" s="74" t="e">
        <f t="shared" ca="1" si="177"/>
        <v>#N/A</v>
      </c>
      <c r="T757" s="74" t="e">
        <f t="shared" si="178"/>
        <v>#N/A</v>
      </c>
    </row>
    <row r="758" spans="2:20" x14ac:dyDescent="0.25">
      <c r="B758" s="74" t="e">
        <f t="shared" ca="1" si="168"/>
        <v>#N/A</v>
      </c>
      <c r="C758" s="78" t="e">
        <f>Кабельный_журнал!P724</f>
        <v>#N/A</v>
      </c>
      <c r="D758" s="74" t="e">
        <f t="shared" ca="1" si="169"/>
        <v>#N/A</v>
      </c>
      <c r="E758" s="80" t="s">
        <v>280</v>
      </c>
      <c r="F758" s="74" t="e">
        <f t="shared" ca="1" si="165"/>
        <v>#N/A</v>
      </c>
      <c r="G758" s="74" t="e">
        <f t="shared" si="166"/>
        <v>#N/A</v>
      </c>
      <c r="H758" s="80" t="s">
        <v>273</v>
      </c>
      <c r="I758" s="74" t="e">
        <f t="shared" si="167"/>
        <v>#N/A</v>
      </c>
      <c r="J758" s="74" t="e">
        <f t="shared" si="170"/>
        <v>#N/A</v>
      </c>
      <c r="K758" s="80" t="s">
        <v>281</v>
      </c>
      <c r="L758" s="74">
        <f t="shared" si="171"/>
        <v>1.7500000000000002E-2</v>
      </c>
      <c r="M758" s="74" t="e">
        <f t="shared" ca="1" si="172"/>
        <v>#N/A</v>
      </c>
      <c r="N758" s="74" t="e">
        <f ca="1">VLOOKUP(B758,$C$7:$T756,13,FALSE)</f>
        <v>#N/A</v>
      </c>
      <c r="O758" s="74" t="e">
        <f t="shared" ca="1" si="173"/>
        <v>#N/A</v>
      </c>
      <c r="P758" s="74" t="e">
        <f t="shared" ca="1" si="174"/>
        <v>#N/A</v>
      </c>
      <c r="Q758" s="74" t="e">
        <f t="shared" ca="1" si="175"/>
        <v>#N/A</v>
      </c>
      <c r="R758" s="74">
        <f t="shared" si="176"/>
        <v>6000</v>
      </c>
      <c r="S758" s="74" t="e">
        <f t="shared" ca="1" si="177"/>
        <v>#N/A</v>
      </c>
      <c r="T758" s="74" t="e">
        <f t="shared" si="178"/>
        <v>#N/A</v>
      </c>
    </row>
    <row r="759" spans="2:20" x14ac:dyDescent="0.25">
      <c r="B759" s="74" t="e">
        <f t="shared" ca="1" si="168"/>
        <v>#N/A</v>
      </c>
      <c r="C759" s="78" t="e">
        <f>Кабельный_журнал!P725</f>
        <v>#N/A</v>
      </c>
      <c r="D759" s="74" t="e">
        <f t="shared" ca="1" si="169"/>
        <v>#N/A</v>
      </c>
      <c r="E759" s="80" t="s">
        <v>280</v>
      </c>
      <c r="F759" s="74" t="e">
        <f t="shared" ca="1" si="165"/>
        <v>#N/A</v>
      </c>
      <c r="G759" s="74" t="e">
        <f t="shared" si="166"/>
        <v>#N/A</v>
      </c>
      <c r="H759" s="80" t="s">
        <v>273</v>
      </c>
      <c r="I759" s="74" t="e">
        <f t="shared" si="167"/>
        <v>#N/A</v>
      </c>
      <c r="J759" s="74" t="e">
        <f t="shared" si="170"/>
        <v>#N/A</v>
      </c>
      <c r="K759" s="80" t="s">
        <v>281</v>
      </c>
      <c r="L759" s="74">
        <f t="shared" si="171"/>
        <v>1.7500000000000002E-2</v>
      </c>
      <c r="M759" s="74" t="e">
        <f t="shared" ca="1" si="172"/>
        <v>#N/A</v>
      </c>
      <c r="N759" s="74" t="e">
        <f ca="1">VLOOKUP(B759,$C$7:$T757,13,FALSE)</f>
        <v>#N/A</v>
      </c>
      <c r="O759" s="74" t="e">
        <f t="shared" ca="1" si="173"/>
        <v>#N/A</v>
      </c>
      <c r="P759" s="74" t="e">
        <f t="shared" ca="1" si="174"/>
        <v>#N/A</v>
      </c>
      <c r="Q759" s="74" t="e">
        <f t="shared" ca="1" si="175"/>
        <v>#N/A</v>
      </c>
      <c r="R759" s="74">
        <f t="shared" si="176"/>
        <v>6000</v>
      </c>
      <c r="S759" s="74" t="e">
        <f t="shared" ca="1" si="177"/>
        <v>#N/A</v>
      </c>
      <c r="T759" s="74" t="e">
        <f t="shared" si="178"/>
        <v>#N/A</v>
      </c>
    </row>
    <row r="760" spans="2:20" x14ac:dyDescent="0.25">
      <c r="B760" s="74" t="e">
        <f t="shared" ca="1" si="168"/>
        <v>#N/A</v>
      </c>
      <c r="C760" s="78" t="e">
        <f>Кабельный_журнал!P726</f>
        <v>#N/A</v>
      </c>
      <c r="D760" s="74" t="e">
        <f t="shared" ca="1" si="169"/>
        <v>#N/A</v>
      </c>
      <c r="E760" s="80" t="s">
        <v>280</v>
      </c>
      <c r="F760" s="74" t="e">
        <f t="shared" ca="1" si="165"/>
        <v>#N/A</v>
      </c>
      <c r="G760" s="74" t="e">
        <f t="shared" si="166"/>
        <v>#N/A</v>
      </c>
      <c r="H760" s="80" t="s">
        <v>273</v>
      </c>
      <c r="I760" s="74" t="e">
        <f t="shared" si="167"/>
        <v>#N/A</v>
      </c>
      <c r="J760" s="74" t="e">
        <f t="shared" si="170"/>
        <v>#N/A</v>
      </c>
      <c r="K760" s="80" t="s">
        <v>281</v>
      </c>
      <c r="L760" s="74">
        <f t="shared" si="171"/>
        <v>1.7500000000000002E-2</v>
      </c>
      <c r="M760" s="74" t="e">
        <f t="shared" ca="1" si="172"/>
        <v>#N/A</v>
      </c>
      <c r="N760" s="74" t="e">
        <f ca="1">VLOOKUP(B760,$C$7:$T758,13,FALSE)</f>
        <v>#N/A</v>
      </c>
      <c r="O760" s="74" t="e">
        <f t="shared" ca="1" si="173"/>
        <v>#N/A</v>
      </c>
      <c r="P760" s="74" t="e">
        <f t="shared" ca="1" si="174"/>
        <v>#N/A</v>
      </c>
      <c r="Q760" s="74" t="e">
        <f t="shared" ca="1" si="175"/>
        <v>#N/A</v>
      </c>
      <c r="R760" s="74">
        <f t="shared" si="176"/>
        <v>6000</v>
      </c>
      <c r="S760" s="74" t="e">
        <f t="shared" ca="1" si="177"/>
        <v>#N/A</v>
      </c>
      <c r="T760" s="74" t="e">
        <f t="shared" si="178"/>
        <v>#N/A</v>
      </c>
    </row>
    <row r="761" spans="2:20" x14ac:dyDescent="0.25">
      <c r="B761" s="74" t="e">
        <f t="shared" ca="1" si="168"/>
        <v>#N/A</v>
      </c>
      <c r="C761" s="78" t="e">
        <f>Кабельный_журнал!P727</f>
        <v>#N/A</v>
      </c>
      <c r="D761" s="74" t="e">
        <f t="shared" ca="1" si="169"/>
        <v>#N/A</v>
      </c>
      <c r="E761" s="80" t="s">
        <v>280</v>
      </c>
      <c r="F761" s="74" t="e">
        <f t="shared" ca="1" si="165"/>
        <v>#N/A</v>
      </c>
      <c r="G761" s="74" t="e">
        <f t="shared" si="166"/>
        <v>#N/A</v>
      </c>
      <c r="H761" s="80" t="s">
        <v>273</v>
      </c>
      <c r="I761" s="74" t="e">
        <f t="shared" si="167"/>
        <v>#N/A</v>
      </c>
      <c r="J761" s="74" t="e">
        <f t="shared" si="170"/>
        <v>#N/A</v>
      </c>
      <c r="K761" s="80" t="s">
        <v>281</v>
      </c>
      <c r="L761" s="74">
        <f t="shared" si="171"/>
        <v>1.7500000000000002E-2</v>
      </c>
      <c r="M761" s="74" t="e">
        <f t="shared" ca="1" si="172"/>
        <v>#N/A</v>
      </c>
      <c r="N761" s="74" t="e">
        <f ca="1">VLOOKUP(B761,$C$7:$T759,13,FALSE)</f>
        <v>#N/A</v>
      </c>
      <c r="O761" s="74" t="e">
        <f t="shared" ca="1" si="173"/>
        <v>#N/A</v>
      </c>
      <c r="P761" s="74" t="e">
        <f t="shared" ca="1" si="174"/>
        <v>#N/A</v>
      </c>
      <c r="Q761" s="74" t="e">
        <f t="shared" ca="1" si="175"/>
        <v>#N/A</v>
      </c>
      <c r="R761" s="74">
        <f t="shared" si="176"/>
        <v>6000</v>
      </c>
      <c r="S761" s="74" t="e">
        <f t="shared" ca="1" si="177"/>
        <v>#N/A</v>
      </c>
      <c r="T761" s="74" t="e">
        <f t="shared" si="178"/>
        <v>#N/A</v>
      </c>
    </row>
    <row r="762" spans="2:20" x14ac:dyDescent="0.25">
      <c r="B762" s="74" t="e">
        <f t="shared" ca="1" si="168"/>
        <v>#N/A</v>
      </c>
      <c r="C762" s="78" t="e">
        <f>Кабельный_журнал!P728</f>
        <v>#N/A</v>
      </c>
      <c r="D762" s="74" t="e">
        <f t="shared" ca="1" si="169"/>
        <v>#N/A</v>
      </c>
      <c r="E762" s="80" t="s">
        <v>280</v>
      </c>
      <c r="F762" s="74" t="e">
        <f t="shared" ca="1" si="165"/>
        <v>#N/A</v>
      </c>
      <c r="G762" s="74" t="e">
        <f t="shared" si="166"/>
        <v>#N/A</v>
      </c>
      <c r="H762" s="80" t="s">
        <v>273</v>
      </c>
      <c r="I762" s="74" t="e">
        <f t="shared" si="167"/>
        <v>#N/A</v>
      </c>
      <c r="J762" s="74" t="e">
        <f t="shared" si="170"/>
        <v>#N/A</v>
      </c>
      <c r="K762" s="80" t="s">
        <v>281</v>
      </c>
      <c r="L762" s="74">
        <f t="shared" si="171"/>
        <v>1.7500000000000002E-2</v>
      </c>
      <c r="M762" s="74" t="e">
        <f t="shared" ca="1" si="172"/>
        <v>#N/A</v>
      </c>
      <c r="N762" s="74" t="e">
        <f ca="1">VLOOKUP(B762,$C$7:$T760,13,FALSE)</f>
        <v>#N/A</v>
      </c>
      <c r="O762" s="74" t="e">
        <f t="shared" ca="1" si="173"/>
        <v>#N/A</v>
      </c>
      <c r="P762" s="74" t="e">
        <f t="shared" ca="1" si="174"/>
        <v>#N/A</v>
      </c>
      <c r="Q762" s="74" t="e">
        <f t="shared" ca="1" si="175"/>
        <v>#N/A</v>
      </c>
      <c r="R762" s="74">
        <f t="shared" si="176"/>
        <v>6000</v>
      </c>
      <c r="S762" s="74" t="e">
        <f t="shared" ca="1" si="177"/>
        <v>#N/A</v>
      </c>
      <c r="T762" s="74" t="e">
        <f t="shared" si="178"/>
        <v>#N/A</v>
      </c>
    </row>
    <row r="763" spans="2:20" x14ac:dyDescent="0.25">
      <c r="B763" s="74" t="e">
        <f t="shared" ca="1" si="168"/>
        <v>#N/A</v>
      </c>
      <c r="C763" s="78" t="e">
        <f>Кабельный_журнал!P729</f>
        <v>#N/A</v>
      </c>
      <c r="D763" s="74" t="e">
        <f t="shared" ca="1" si="169"/>
        <v>#N/A</v>
      </c>
      <c r="E763" s="80" t="s">
        <v>280</v>
      </c>
      <c r="F763" s="74" t="e">
        <f t="shared" ca="1" si="165"/>
        <v>#N/A</v>
      </c>
      <c r="G763" s="74" t="e">
        <f t="shared" si="166"/>
        <v>#N/A</v>
      </c>
      <c r="H763" s="80" t="s">
        <v>273</v>
      </c>
      <c r="I763" s="74" t="e">
        <f t="shared" si="167"/>
        <v>#N/A</v>
      </c>
      <c r="J763" s="74" t="e">
        <f t="shared" si="170"/>
        <v>#N/A</v>
      </c>
      <c r="K763" s="80" t="s">
        <v>281</v>
      </c>
      <c r="L763" s="74">
        <f t="shared" si="171"/>
        <v>1.7500000000000002E-2</v>
      </c>
      <c r="M763" s="74" t="e">
        <f t="shared" ca="1" si="172"/>
        <v>#N/A</v>
      </c>
      <c r="N763" s="74" t="e">
        <f ca="1">VLOOKUP(B763,$C$7:$T761,13,FALSE)</f>
        <v>#N/A</v>
      </c>
      <c r="O763" s="74" t="e">
        <f t="shared" ca="1" si="173"/>
        <v>#N/A</v>
      </c>
      <c r="P763" s="74" t="e">
        <f t="shared" ca="1" si="174"/>
        <v>#N/A</v>
      </c>
      <c r="Q763" s="74" t="e">
        <f t="shared" ca="1" si="175"/>
        <v>#N/A</v>
      </c>
      <c r="R763" s="74">
        <f t="shared" si="176"/>
        <v>6000</v>
      </c>
      <c r="S763" s="74" t="e">
        <f t="shared" ca="1" si="177"/>
        <v>#N/A</v>
      </c>
      <c r="T763" s="74" t="e">
        <f t="shared" si="178"/>
        <v>#N/A</v>
      </c>
    </row>
    <row r="764" spans="2:20" x14ac:dyDescent="0.25">
      <c r="B764" s="74" t="e">
        <f t="shared" ca="1" si="168"/>
        <v>#N/A</v>
      </c>
      <c r="C764" s="78" t="e">
        <f>Кабельный_журнал!P730</f>
        <v>#N/A</v>
      </c>
      <c r="D764" s="74" t="e">
        <f t="shared" ca="1" si="169"/>
        <v>#N/A</v>
      </c>
      <c r="E764" s="80" t="s">
        <v>280</v>
      </c>
      <c r="F764" s="74" t="e">
        <f t="shared" ca="1" si="165"/>
        <v>#N/A</v>
      </c>
      <c r="G764" s="74" t="e">
        <f t="shared" si="166"/>
        <v>#N/A</v>
      </c>
      <c r="H764" s="80" t="s">
        <v>273</v>
      </c>
      <c r="I764" s="74" t="e">
        <f t="shared" si="167"/>
        <v>#N/A</v>
      </c>
      <c r="J764" s="74" t="e">
        <f t="shared" si="170"/>
        <v>#N/A</v>
      </c>
      <c r="K764" s="80" t="s">
        <v>281</v>
      </c>
      <c r="L764" s="74">
        <f t="shared" si="171"/>
        <v>1.7500000000000002E-2</v>
      </c>
      <c r="M764" s="74" t="e">
        <f t="shared" ca="1" si="172"/>
        <v>#N/A</v>
      </c>
      <c r="N764" s="74" t="e">
        <f ca="1">VLOOKUP(B764,$C$7:$T762,13,FALSE)</f>
        <v>#N/A</v>
      </c>
      <c r="O764" s="74" t="e">
        <f t="shared" ca="1" si="173"/>
        <v>#N/A</v>
      </c>
      <c r="P764" s="74" t="e">
        <f t="shared" ca="1" si="174"/>
        <v>#N/A</v>
      </c>
      <c r="Q764" s="74" t="e">
        <f t="shared" ca="1" si="175"/>
        <v>#N/A</v>
      </c>
      <c r="R764" s="74">
        <f t="shared" si="176"/>
        <v>6000</v>
      </c>
      <c r="S764" s="74" t="e">
        <f t="shared" ca="1" si="177"/>
        <v>#N/A</v>
      </c>
      <c r="T764" s="74" t="e">
        <f t="shared" si="178"/>
        <v>#N/A</v>
      </c>
    </row>
    <row r="765" spans="2:20" x14ac:dyDescent="0.25">
      <c r="B765" s="74" t="e">
        <f t="shared" ca="1" si="168"/>
        <v>#N/A</v>
      </c>
      <c r="C765" s="78" t="e">
        <f>Кабельный_журнал!P731</f>
        <v>#N/A</v>
      </c>
      <c r="D765" s="74" t="e">
        <f t="shared" ca="1" si="169"/>
        <v>#N/A</v>
      </c>
      <c r="E765" s="80" t="s">
        <v>280</v>
      </c>
      <c r="F765" s="74" t="e">
        <f t="shared" ca="1" si="165"/>
        <v>#N/A</v>
      </c>
      <c r="G765" s="74" t="e">
        <f t="shared" si="166"/>
        <v>#N/A</v>
      </c>
      <c r="H765" s="80" t="s">
        <v>273</v>
      </c>
      <c r="I765" s="74" t="e">
        <f t="shared" si="167"/>
        <v>#N/A</v>
      </c>
      <c r="J765" s="74" t="e">
        <f t="shared" si="170"/>
        <v>#N/A</v>
      </c>
      <c r="K765" s="80" t="s">
        <v>281</v>
      </c>
      <c r="L765" s="74">
        <f t="shared" si="171"/>
        <v>1.7500000000000002E-2</v>
      </c>
      <c r="M765" s="74" t="e">
        <f t="shared" ca="1" si="172"/>
        <v>#N/A</v>
      </c>
      <c r="N765" s="74" t="e">
        <f ca="1">VLOOKUP(B765,$C$7:$T763,13,FALSE)</f>
        <v>#N/A</v>
      </c>
      <c r="O765" s="74" t="e">
        <f t="shared" ca="1" si="173"/>
        <v>#N/A</v>
      </c>
      <c r="P765" s="74" t="e">
        <f t="shared" ca="1" si="174"/>
        <v>#N/A</v>
      </c>
      <c r="Q765" s="74" t="e">
        <f t="shared" ca="1" si="175"/>
        <v>#N/A</v>
      </c>
      <c r="R765" s="74">
        <f t="shared" si="176"/>
        <v>6000</v>
      </c>
      <c r="S765" s="74" t="e">
        <f t="shared" ca="1" si="177"/>
        <v>#N/A</v>
      </c>
      <c r="T765" s="74" t="e">
        <f t="shared" si="178"/>
        <v>#N/A</v>
      </c>
    </row>
    <row r="766" spans="2:20" x14ac:dyDescent="0.25">
      <c r="B766" s="74" t="e">
        <f t="shared" ca="1" si="168"/>
        <v>#N/A</v>
      </c>
      <c r="C766" s="78" t="e">
        <f>Кабельный_журнал!P732</f>
        <v>#N/A</v>
      </c>
      <c r="D766" s="74" t="e">
        <f t="shared" ca="1" si="169"/>
        <v>#N/A</v>
      </c>
      <c r="E766" s="80" t="s">
        <v>280</v>
      </c>
      <c r="F766" s="74" t="e">
        <f t="shared" ca="1" si="165"/>
        <v>#N/A</v>
      </c>
      <c r="G766" s="74" t="e">
        <f t="shared" si="166"/>
        <v>#N/A</v>
      </c>
      <c r="H766" s="80" t="s">
        <v>273</v>
      </c>
      <c r="I766" s="74" t="e">
        <f t="shared" si="167"/>
        <v>#N/A</v>
      </c>
      <c r="J766" s="74" t="e">
        <f t="shared" si="170"/>
        <v>#N/A</v>
      </c>
      <c r="K766" s="80" t="s">
        <v>281</v>
      </c>
      <c r="L766" s="74">
        <f t="shared" si="171"/>
        <v>1.7500000000000002E-2</v>
      </c>
      <c r="M766" s="74" t="e">
        <f t="shared" ca="1" si="172"/>
        <v>#N/A</v>
      </c>
      <c r="N766" s="74" t="e">
        <f ca="1">VLOOKUP(B766,$C$7:$T764,13,FALSE)</f>
        <v>#N/A</v>
      </c>
      <c r="O766" s="74" t="e">
        <f t="shared" ca="1" si="173"/>
        <v>#N/A</v>
      </c>
      <c r="P766" s="74" t="e">
        <f t="shared" ca="1" si="174"/>
        <v>#N/A</v>
      </c>
      <c r="Q766" s="74" t="e">
        <f t="shared" ca="1" si="175"/>
        <v>#N/A</v>
      </c>
      <c r="R766" s="74">
        <f t="shared" si="176"/>
        <v>6000</v>
      </c>
      <c r="S766" s="74" t="e">
        <f t="shared" ca="1" si="177"/>
        <v>#N/A</v>
      </c>
      <c r="T766" s="74" t="e">
        <f t="shared" si="178"/>
        <v>#N/A</v>
      </c>
    </row>
    <row r="767" spans="2:20" x14ac:dyDescent="0.25">
      <c r="B767" s="74" t="e">
        <f t="shared" ca="1" si="168"/>
        <v>#N/A</v>
      </c>
      <c r="C767" s="78" t="e">
        <f>Кабельный_журнал!P733</f>
        <v>#N/A</v>
      </c>
      <c r="D767" s="74" t="e">
        <f t="shared" ca="1" si="169"/>
        <v>#N/A</v>
      </c>
      <c r="E767" s="80" t="s">
        <v>280</v>
      </c>
      <c r="F767" s="74" t="e">
        <f t="shared" ca="1" si="165"/>
        <v>#N/A</v>
      </c>
      <c r="G767" s="74" t="e">
        <f t="shared" si="166"/>
        <v>#N/A</v>
      </c>
      <c r="H767" s="80" t="s">
        <v>273</v>
      </c>
      <c r="I767" s="74" t="e">
        <f t="shared" si="167"/>
        <v>#N/A</v>
      </c>
      <c r="J767" s="74" t="e">
        <f t="shared" si="170"/>
        <v>#N/A</v>
      </c>
      <c r="K767" s="80" t="s">
        <v>281</v>
      </c>
      <c r="L767" s="74">
        <f t="shared" si="171"/>
        <v>1.7500000000000002E-2</v>
      </c>
      <c r="M767" s="74" t="e">
        <f t="shared" ca="1" si="172"/>
        <v>#N/A</v>
      </c>
      <c r="N767" s="74" t="e">
        <f ca="1">VLOOKUP(B767,$C$7:$T765,13,FALSE)</f>
        <v>#N/A</v>
      </c>
      <c r="O767" s="74" t="e">
        <f t="shared" ca="1" si="173"/>
        <v>#N/A</v>
      </c>
      <c r="P767" s="74" t="e">
        <f t="shared" ca="1" si="174"/>
        <v>#N/A</v>
      </c>
      <c r="Q767" s="74" t="e">
        <f t="shared" ca="1" si="175"/>
        <v>#N/A</v>
      </c>
      <c r="R767" s="74">
        <f t="shared" si="176"/>
        <v>6000</v>
      </c>
      <c r="S767" s="74" t="e">
        <f t="shared" ca="1" si="177"/>
        <v>#N/A</v>
      </c>
      <c r="T767" s="74" t="e">
        <f t="shared" si="178"/>
        <v>#N/A</v>
      </c>
    </row>
    <row r="768" spans="2:20" x14ac:dyDescent="0.25">
      <c r="B768" s="74" t="e">
        <f t="shared" ca="1" si="168"/>
        <v>#N/A</v>
      </c>
      <c r="C768" s="78" t="e">
        <f>Кабельный_журнал!P734</f>
        <v>#N/A</v>
      </c>
      <c r="D768" s="74" t="e">
        <f t="shared" ca="1" si="169"/>
        <v>#N/A</v>
      </c>
      <c r="E768" s="80" t="s">
        <v>280</v>
      </c>
      <c r="F768" s="74" t="e">
        <f t="shared" ca="1" si="165"/>
        <v>#N/A</v>
      </c>
      <c r="G768" s="74" t="e">
        <f t="shared" si="166"/>
        <v>#N/A</v>
      </c>
      <c r="H768" s="80" t="s">
        <v>273</v>
      </c>
      <c r="I768" s="74" t="e">
        <f t="shared" si="167"/>
        <v>#N/A</v>
      </c>
      <c r="J768" s="74" t="e">
        <f t="shared" si="170"/>
        <v>#N/A</v>
      </c>
      <c r="K768" s="80" t="s">
        <v>281</v>
      </c>
      <c r="L768" s="74">
        <f t="shared" si="171"/>
        <v>1.7500000000000002E-2</v>
      </c>
      <c r="M768" s="74" t="e">
        <f t="shared" ca="1" si="172"/>
        <v>#N/A</v>
      </c>
      <c r="N768" s="74" t="e">
        <f ca="1">VLOOKUP(B768,$C$7:$T766,13,FALSE)</f>
        <v>#N/A</v>
      </c>
      <c r="O768" s="74" t="e">
        <f t="shared" ca="1" si="173"/>
        <v>#N/A</v>
      </c>
      <c r="P768" s="74" t="e">
        <f t="shared" ca="1" si="174"/>
        <v>#N/A</v>
      </c>
      <c r="Q768" s="74" t="e">
        <f t="shared" ca="1" si="175"/>
        <v>#N/A</v>
      </c>
      <c r="R768" s="74">
        <f t="shared" si="176"/>
        <v>6000</v>
      </c>
      <c r="S768" s="74" t="e">
        <f t="shared" ca="1" si="177"/>
        <v>#N/A</v>
      </c>
      <c r="T768" s="74" t="e">
        <f t="shared" si="178"/>
        <v>#N/A</v>
      </c>
    </row>
    <row r="769" spans="2:20" x14ac:dyDescent="0.25">
      <c r="B769" s="74" t="e">
        <f t="shared" ca="1" si="168"/>
        <v>#N/A</v>
      </c>
      <c r="C769" s="78" t="e">
        <f>Кабельный_журнал!P735</f>
        <v>#N/A</v>
      </c>
      <c r="D769" s="74" t="e">
        <f t="shared" ca="1" si="169"/>
        <v>#N/A</v>
      </c>
      <c r="E769" s="80" t="s">
        <v>280</v>
      </c>
      <c r="F769" s="74" t="e">
        <f t="shared" ca="1" si="165"/>
        <v>#N/A</v>
      </c>
      <c r="G769" s="74" t="e">
        <f t="shared" si="166"/>
        <v>#N/A</v>
      </c>
      <c r="H769" s="80" t="s">
        <v>273</v>
      </c>
      <c r="I769" s="74" t="e">
        <f t="shared" si="167"/>
        <v>#N/A</v>
      </c>
      <c r="J769" s="74" t="e">
        <f t="shared" si="170"/>
        <v>#N/A</v>
      </c>
      <c r="K769" s="80" t="s">
        <v>281</v>
      </c>
      <c r="L769" s="74">
        <f t="shared" si="171"/>
        <v>1.7500000000000002E-2</v>
      </c>
      <c r="M769" s="74" t="e">
        <f t="shared" ca="1" si="172"/>
        <v>#N/A</v>
      </c>
      <c r="N769" s="74" t="e">
        <f ca="1">VLOOKUP(B769,$C$7:$T767,13,FALSE)</f>
        <v>#N/A</v>
      </c>
      <c r="O769" s="74" t="e">
        <f t="shared" ca="1" si="173"/>
        <v>#N/A</v>
      </c>
      <c r="P769" s="74" t="e">
        <f t="shared" ca="1" si="174"/>
        <v>#N/A</v>
      </c>
      <c r="Q769" s="74" t="e">
        <f t="shared" ca="1" si="175"/>
        <v>#N/A</v>
      </c>
      <c r="R769" s="74">
        <f t="shared" si="176"/>
        <v>6000</v>
      </c>
      <c r="S769" s="74" t="e">
        <f t="shared" ca="1" si="177"/>
        <v>#N/A</v>
      </c>
      <c r="T769" s="74" t="e">
        <f t="shared" si="178"/>
        <v>#N/A</v>
      </c>
    </row>
    <row r="770" spans="2:20" x14ac:dyDescent="0.25">
      <c r="B770" s="74" t="e">
        <f t="shared" ca="1" si="168"/>
        <v>#N/A</v>
      </c>
      <c r="C770" s="78" t="e">
        <f>Кабельный_журнал!P736</f>
        <v>#N/A</v>
      </c>
      <c r="D770" s="74" t="e">
        <f t="shared" ca="1" si="169"/>
        <v>#N/A</v>
      </c>
      <c r="E770" s="80" t="s">
        <v>280</v>
      </c>
      <c r="F770" s="74" t="e">
        <f t="shared" ca="1" si="165"/>
        <v>#N/A</v>
      </c>
      <c r="G770" s="74" t="e">
        <f t="shared" si="166"/>
        <v>#N/A</v>
      </c>
      <c r="H770" s="80" t="s">
        <v>273</v>
      </c>
      <c r="I770" s="74" t="e">
        <f t="shared" si="167"/>
        <v>#N/A</v>
      </c>
      <c r="J770" s="74" t="e">
        <f t="shared" si="170"/>
        <v>#N/A</v>
      </c>
      <c r="K770" s="80" t="s">
        <v>281</v>
      </c>
      <c r="L770" s="74">
        <f t="shared" si="171"/>
        <v>1.7500000000000002E-2</v>
      </c>
      <c r="M770" s="74" t="e">
        <f t="shared" ca="1" si="172"/>
        <v>#N/A</v>
      </c>
      <c r="N770" s="74" t="e">
        <f ca="1">VLOOKUP(B770,$C$7:$T768,13,FALSE)</f>
        <v>#N/A</v>
      </c>
      <c r="O770" s="74" t="e">
        <f t="shared" ca="1" si="173"/>
        <v>#N/A</v>
      </c>
      <c r="P770" s="74" t="e">
        <f t="shared" ca="1" si="174"/>
        <v>#N/A</v>
      </c>
      <c r="Q770" s="74" t="e">
        <f t="shared" ca="1" si="175"/>
        <v>#N/A</v>
      </c>
      <c r="R770" s="74">
        <f t="shared" si="176"/>
        <v>6000</v>
      </c>
      <c r="S770" s="74" t="e">
        <f t="shared" ca="1" si="177"/>
        <v>#N/A</v>
      </c>
      <c r="T770" s="74" t="e">
        <f t="shared" si="178"/>
        <v>#N/A</v>
      </c>
    </row>
    <row r="771" spans="2:20" x14ac:dyDescent="0.25">
      <c r="B771" s="74" t="e">
        <f t="shared" ca="1" si="168"/>
        <v>#N/A</v>
      </c>
      <c r="C771" s="78" t="e">
        <f>Кабельный_журнал!P737</f>
        <v>#N/A</v>
      </c>
      <c r="D771" s="74" t="e">
        <f t="shared" ca="1" si="169"/>
        <v>#N/A</v>
      </c>
      <c r="E771" s="80" t="s">
        <v>280</v>
      </c>
      <c r="F771" s="74" t="e">
        <f t="shared" ca="1" si="165"/>
        <v>#N/A</v>
      </c>
      <c r="G771" s="74" t="e">
        <f t="shared" si="166"/>
        <v>#N/A</v>
      </c>
      <c r="H771" s="80" t="s">
        <v>273</v>
      </c>
      <c r="I771" s="74" t="e">
        <f t="shared" si="167"/>
        <v>#N/A</v>
      </c>
      <c r="J771" s="74" t="e">
        <f t="shared" si="170"/>
        <v>#N/A</v>
      </c>
      <c r="K771" s="80" t="s">
        <v>281</v>
      </c>
      <c r="L771" s="74">
        <f t="shared" si="171"/>
        <v>1.7500000000000002E-2</v>
      </c>
      <c r="M771" s="74" t="e">
        <f t="shared" ca="1" si="172"/>
        <v>#N/A</v>
      </c>
      <c r="N771" s="74" t="e">
        <f ca="1">VLOOKUP(B771,$C$7:$T769,13,FALSE)</f>
        <v>#N/A</v>
      </c>
      <c r="O771" s="74" t="e">
        <f t="shared" ca="1" si="173"/>
        <v>#N/A</v>
      </c>
      <c r="P771" s="74" t="e">
        <f t="shared" ca="1" si="174"/>
        <v>#N/A</v>
      </c>
      <c r="Q771" s="74" t="e">
        <f t="shared" ca="1" si="175"/>
        <v>#N/A</v>
      </c>
      <c r="R771" s="74">
        <f t="shared" si="176"/>
        <v>6000</v>
      </c>
      <c r="S771" s="74" t="e">
        <f t="shared" ca="1" si="177"/>
        <v>#N/A</v>
      </c>
      <c r="T771" s="74" t="e">
        <f t="shared" si="178"/>
        <v>#N/A</v>
      </c>
    </row>
    <row r="772" spans="2:20" x14ac:dyDescent="0.25">
      <c r="B772" s="74" t="e">
        <f t="shared" ca="1" si="168"/>
        <v>#N/A</v>
      </c>
      <c r="C772" s="78" t="e">
        <f>Кабельный_журнал!P738</f>
        <v>#N/A</v>
      </c>
      <c r="D772" s="74" t="e">
        <f t="shared" ca="1" si="169"/>
        <v>#N/A</v>
      </c>
      <c r="E772" s="80" t="s">
        <v>280</v>
      </c>
      <c r="F772" s="74" t="e">
        <f t="shared" ca="1" si="165"/>
        <v>#N/A</v>
      </c>
      <c r="G772" s="74" t="e">
        <f t="shared" si="166"/>
        <v>#N/A</v>
      </c>
      <c r="H772" s="80" t="s">
        <v>273</v>
      </c>
      <c r="I772" s="74" t="e">
        <f t="shared" si="167"/>
        <v>#N/A</v>
      </c>
      <c r="J772" s="74" t="e">
        <f t="shared" si="170"/>
        <v>#N/A</v>
      </c>
      <c r="K772" s="80" t="s">
        <v>281</v>
      </c>
      <c r="L772" s="74">
        <f t="shared" si="171"/>
        <v>1.7500000000000002E-2</v>
      </c>
      <c r="M772" s="74" t="e">
        <f t="shared" ca="1" si="172"/>
        <v>#N/A</v>
      </c>
      <c r="N772" s="74" t="e">
        <f ca="1">VLOOKUP(B772,$C$7:$T770,13,FALSE)</f>
        <v>#N/A</v>
      </c>
      <c r="O772" s="74" t="e">
        <f t="shared" ca="1" si="173"/>
        <v>#N/A</v>
      </c>
      <c r="P772" s="74" t="e">
        <f t="shared" ca="1" si="174"/>
        <v>#N/A</v>
      </c>
      <c r="Q772" s="74" t="e">
        <f t="shared" ca="1" si="175"/>
        <v>#N/A</v>
      </c>
      <c r="R772" s="74">
        <f t="shared" si="176"/>
        <v>6000</v>
      </c>
      <c r="S772" s="74" t="e">
        <f t="shared" ca="1" si="177"/>
        <v>#N/A</v>
      </c>
      <c r="T772" s="74" t="e">
        <f t="shared" si="178"/>
        <v>#N/A</v>
      </c>
    </row>
    <row r="773" spans="2:20" x14ac:dyDescent="0.25">
      <c r="B773" s="74" t="e">
        <f t="shared" ca="1" si="168"/>
        <v>#N/A</v>
      </c>
      <c r="C773" s="78" t="e">
        <f>Кабельный_журнал!P739</f>
        <v>#N/A</v>
      </c>
      <c r="D773" s="74" t="e">
        <f t="shared" ca="1" si="169"/>
        <v>#N/A</v>
      </c>
      <c r="E773" s="80" t="s">
        <v>280</v>
      </c>
      <c r="F773" s="74" t="e">
        <f t="shared" ca="1" si="165"/>
        <v>#N/A</v>
      </c>
      <c r="G773" s="74" t="e">
        <f t="shared" si="166"/>
        <v>#N/A</v>
      </c>
      <c r="H773" s="80" t="s">
        <v>273</v>
      </c>
      <c r="I773" s="74" t="e">
        <f t="shared" si="167"/>
        <v>#N/A</v>
      </c>
      <c r="J773" s="74" t="e">
        <f t="shared" si="170"/>
        <v>#N/A</v>
      </c>
      <c r="K773" s="80" t="s">
        <v>281</v>
      </c>
      <c r="L773" s="74">
        <f t="shared" si="171"/>
        <v>1.7500000000000002E-2</v>
      </c>
      <c r="M773" s="74" t="e">
        <f t="shared" ca="1" si="172"/>
        <v>#N/A</v>
      </c>
      <c r="N773" s="74" t="e">
        <f ca="1">VLOOKUP(B773,$C$7:$T771,13,FALSE)</f>
        <v>#N/A</v>
      </c>
      <c r="O773" s="74" t="e">
        <f t="shared" ca="1" si="173"/>
        <v>#N/A</v>
      </c>
      <c r="P773" s="74" t="e">
        <f t="shared" ca="1" si="174"/>
        <v>#N/A</v>
      </c>
      <c r="Q773" s="74" t="e">
        <f t="shared" ca="1" si="175"/>
        <v>#N/A</v>
      </c>
      <c r="R773" s="74">
        <f t="shared" si="176"/>
        <v>6000</v>
      </c>
      <c r="S773" s="74" t="e">
        <f t="shared" ca="1" si="177"/>
        <v>#N/A</v>
      </c>
      <c r="T773" s="74" t="e">
        <f t="shared" si="178"/>
        <v>#N/A</v>
      </c>
    </row>
    <row r="774" spans="2:20" x14ac:dyDescent="0.25">
      <c r="B774" s="74" t="e">
        <f t="shared" ca="1" si="168"/>
        <v>#N/A</v>
      </c>
      <c r="C774" s="78" t="e">
        <f>Кабельный_журнал!P740</f>
        <v>#N/A</v>
      </c>
      <c r="D774" s="74" t="e">
        <f t="shared" ca="1" si="169"/>
        <v>#N/A</v>
      </c>
      <c r="E774" s="80" t="s">
        <v>280</v>
      </c>
      <c r="F774" s="74" t="e">
        <f t="shared" ca="1" si="165"/>
        <v>#N/A</v>
      </c>
      <c r="G774" s="74" t="e">
        <f t="shared" si="166"/>
        <v>#N/A</v>
      </c>
      <c r="H774" s="80" t="s">
        <v>273</v>
      </c>
      <c r="I774" s="74" t="e">
        <f t="shared" si="167"/>
        <v>#N/A</v>
      </c>
      <c r="J774" s="74" t="e">
        <f t="shared" si="170"/>
        <v>#N/A</v>
      </c>
      <c r="K774" s="80" t="s">
        <v>281</v>
      </c>
      <c r="L774" s="74">
        <f t="shared" si="171"/>
        <v>1.7500000000000002E-2</v>
      </c>
      <c r="M774" s="74" t="e">
        <f t="shared" ca="1" si="172"/>
        <v>#N/A</v>
      </c>
      <c r="N774" s="74" t="e">
        <f ca="1">VLOOKUP(B774,$C$7:$T772,13,FALSE)</f>
        <v>#N/A</v>
      </c>
      <c r="O774" s="74" t="e">
        <f t="shared" ca="1" si="173"/>
        <v>#N/A</v>
      </c>
      <c r="P774" s="74" t="e">
        <f t="shared" ca="1" si="174"/>
        <v>#N/A</v>
      </c>
      <c r="Q774" s="74" t="e">
        <f t="shared" ca="1" si="175"/>
        <v>#N/A</v>
      </c>
      <c r="R774" s="74">
        <f t="shared" si="176"/>
        <v>6000</v>
      </c>
      <c r="S774" s="74" t="e">
        <f t="shared" ca="1" si="177"/>
        <v>#N/A</v>
      </c>
      <c r="T774" s="74" t="e">
        <f t="shared" si="178"/>
        <v>#N/A</v>
      </c>
    </row>
    <row r="775" spans="2:20" x14ac:dyDescent="0.25">
      <c r="B775" s="74" t="e">
        <f t="shared" ca="1" si="168"/>
        <v>#N/A</v>
      </c>
      <c r="C775" s="78" t="e">
        <f>Кабельный_журнал!P741</f>
        <v>#N/A</v>
      </c>
      <c r="D775" s="74" t="e">
        <f t="shared" ca="1" si="169"/>
        <v>#N/A</v>
      </c>
      <c r="E775" s="80" t="s">
        <v>280</v>
      </c>
      <c r="F775" s="74" t="e">
        <f t="shared" ca="1" si="165"/>
        <v>#N/A</v>
      </c>
      <c r="G775" s="74" t="e">
        <f t="shared" si="166"/>
        <v>#N/A</v>
      </c>
      <c r="H775" s="80" t="s">
        <v>273</v>
      </c>
      <c r="I775" s="74" t="e">
        <f t="shared" si="167"/>
        <v>#N/A</v>
      </c>
      <c r="J775" s="74" t="e">
        <f t="shared" si="170"/>
        <v>#N/A</v>
      </c>
      <c r="K775" s="80" t="s">
        <v>281</v>
      </c>
      <c r="L775" s="74">
        <f t="shared" si="171"/>
        <v>1.7500000000000002E-2</v>
      </c>
      <c r="M775" s="74" t="e">
        <f t="shared" ca="1" si="172"/>
        <v>#N/A</v>
      </c>
      <c r="N775" s="74" t="e">
        <f ca="1">VLOOKUP(B775,$C$7:$T773,13,FALSE)</f>
        <v>#N/A</v>
      </c>
      <c r="O775" s="74" t="e">
        <f t="shared" ca="1" si="173"/>
        <v>#N/A</v>
      </c>
      <c r="P775" s="74" t="e">
        <f t="shared" ca="1" si="174"/>
        <v>#N/A</v>
      </c>
      <c r="Q775" s="74" t="e">
        <f t="shared" ca="1" si="175"/>
        <v>#N/A</v>
      </c>
      <c r="R775" s="74">
        <f t="shared" si="176"/>
        <v>6000</v>
      </c>
      <c r="S775" s="74" t="e">
        <f t="shared" ca="1" si="177"/>
        <v>#N/A</v>
      </c>
      <c r="T775" s="74" t="e">
        <f t="shared" si="178"/>
        <v>#N/A</v>
      </c>
    </row>
    <row r="776" spans="2:20" x14ac:dyDescent="0.25">
      <c r="B776" s="74" t="e">
        <f t="shared" ca="1" si="168"/>
        <v>#N/A</v>
      </c>
      <c r="C776" s="78" t="e">
        <f>Кабельный_журнал!P742</f>
        <v>#N/A</v>
      </c>
      <c r="D776" s="74" t="e">
        <f t="shared" ca="1" si="169"/>
        <v>#N/A</v>
      </c>
      <c r="E776" s="80" t="s">
        <v>280</v>
      </c>
      <c r="F776" s="74" t="e">
        <f t="shared" ca="1" si="165"/>
        <v>#N/A</v>
      </c>
      <c r="G776" s="74" t="e">
        <f t="shared" si="166"/>
        <v>#N/A</v>
      </c>
      <c r="H776" s="80" t="s">
        <v>273</v>
      </c>
      <c r="I776" s="74" t="e">
        <f t="shared" si="167"/>
        <v>#N/A</v>
      </c>
      <c r="J776" s="74" t="e">
        <f t="shared" si="170"/>
        <v>#N/A</v>
      </c>
      <c r="K776" s="80" t="s">
        <v>281</v>
      </c>
      <c r="L776" s="74">
        <f t="shared" si="171"/>
        <v>1.7500000000000002E-2</v>
      </c>
      <c r="M776" s="74" t="e">
        <f t="shared" ca="1" si="172"/>
        <v>#N/A</v>
      </c>
      <c r="N776" s="74" t="e">
        <f ca="1">VLOOKUP(B776,$C$7:$T774,13,FALSE)</f>
        <v>#N/A</v>
      </c>
      <c r="O776" s="74" t="e">
        <f t="shared" ca="1" si="173"/>
        <v>#N/A</v>
      </c>
      <c r="P776" s="74" t="e">
        <f t="shared" ca="1" si="174"/>
        <v>#N/A</v>
      </c>
      <c r="Q776" s="74" t="e">
        <f t="shared" ca="1" si="175"/>
        <v>#N/A</v>
      </c>
      <c r="R776" s="74">
        <f t="shared" si="176"/>
        <v>6000</v>
      </c>
      <c r="S776" s="74" t="e">
        <f t="shared" ca="1" si="177"/>
        <v>#N/A</v>
      </c>
      <c r="T776" s="74" t="e">
        <f t="shared" si="178"/>
        <v>#N/A</v>
      </c>
    </row>
    <row r="777" spans="2:20" x14ac:dyDescent="0.25">
      <c r="B777" s="74" t="e">
        <f t="shared" ca="1" si="168"/>
        <v>#N/A</v>
      </c>
      <c r="C777" s="78" t="e">
        <f>Кабельный_журнал!P743</f>
        <v>#N/A</v>
      </c>
      <c r="D777" s="74" t="e">
        <f t="shared" ca="1" si="169"/>
        <v>#N/A</v>
      </c>
      <c r="E777" s="80" t="s">
        <v>280</v>
      </c>
      <c r="F777" s="74" t="e">
        <f t="shared" ca="1" si="165"/>
        <v>#N/A</v>
      </c>
      <c r="G777" s="74" t="e">
        <f t="shared" si="166"/>
        <v>#N/A</v>
      </c>
      <c r="H777" s="80" t="s">
        <v>273</v>
      </c>
      <c r="I777" s="74" t="e">
        <f t="shared" si="167"/>
        <v>#N/A</v>
      </c>
      <c r="J777" s="74" t="e">
        <f t="shared" si="170"/>
        <v>#N/A</v>
      </c>
      <c r="K777" s="80" t="s">
        <v>281</v>
      </c>
      <c r="L777" s="74">
        <f t="shared" si="171"/>
        <v>1.7500000000000002E-2</v>
      </c>
      <c r="M777" s="74" t="e">
        <f t="shared" ca="1" si="172"/>
        <v>#N/A</v>
      </c>
      <c r="N777" s="74" t="e">
        <f ca="1">VLOOKUP(B777,$C$7:$T775,13,FALSE)</f>
        <v>#N/A</v>
      </c>
      <c r="O777" s="74" t="e">
        <f t="shared" ca="1" si="173"/>
        <v>#N/A</v>
      </c>
      <c r="P777" s="74" t="e">
        <f t="shared" ca="1" si="174"/>
        <v>#N/A</v>
      </c>
      <c r="Q777" s="74" t="e">
        <f t="shared" ca="1" si="175"/>
        <v>#N/A</v>
      </c>
      <c r="R777" s="74">
        <f t="shared" si="176"/>
        <v>6000</v>
      </c>
      <c r="S777" s="74" t="e">
        <f t="shared" ca="1" si="177"/>
        <v>#N/A</v>
      </c>
      <c r="T777" s="74" t="e">
        <f t="shared" si="178"/>
        <v>#N/A</v>
      </c>
    </row>
    <row r="778" spans="2:20" x14ac:dyDescent="0.25">
      <c r="B778" s="74" t="e">
        <f t="shared" ca="1" si="168"/>
        <v>#N/A</v>
      </c>
      <c r="C778" s="78" t="e">
        <f>Кабельный_журнал!P744</f>
        <v>#N/A</v>
      </c>
      <c r="D778" s="74" t="e">
        <f t="shared" ca="1" si="169"/>
        <v>#N/A</v>
      </c>
      <c r="E778" s="80" t="s">
        <v>280</v>
      </c>
      <c r="F778" s="74" t="e">
        <f t="shared" ca="1" si="165"/>
        <v>#N/A</v>
      </c>
      <c r="G778" s="74" t="e">
        <f t="shared" si="166"/>
        <v>#N/A</v>
      </c>
      <c r="H778" s="80" t="s">
        <v>273</v>
      </c>
      <c r="I778" s="74" t="e">
        <f t="shared" si="167"/>
        <v>#N/A</v>
      </c>
      <c r="J778" s="74" t="e">
        <f t="shared" si="170"/>
        <v>#N/A</v>
      </c>
      <c r="K778" s="80" t="s">
        <v>281</v>
      </c>
      <c r="L778" s="74">
        <f t="shared" si="171"/>
        <v>1.7500000000000002E-2</v>
      </c>
      <c r="M778" s="74" t="e">
        <f t="shared" ca="1" si="172"/>
        <v>#N/A</v>
      </c>
      <c r="N778" s="74" t="e">
        <f ca="1">VLOOKUP(B778,$C$7:$T776,13,FALSE)</f>
        <v>#N/A</v>
      </c>
      <c r="O778" s="74" t="e">
        <f t="shared" ca="1" si="173"/>
        <v>#N/A</v>
      </c>
      <c r="P778" s="74" t="e">
        <f t="shared" ca="1" si="174"/>
        <v>#N/A</v>
      </c>
      <c r="Q778" s="74" t="e">
        <f t="shared" ca="1" si="175"/>
        <v>#N/A</v>
      </c>
      <c r="R778" s="74">
        <f t="shared" si="176"/>
        <v>6000</v>
      </c>
      <c r="S778" s="74" t="e">
        <f t="shared" ca="1" si="177"/>
        <v>#N/A</v>
      </c>
      <c r="T778" s="74" t="e">
        <f t="shared" si="178"/>
        <v>#N/A</v>
      </c>
    </row>
    <row r="779" spans="2:20" x14ac:dyDescent="0.25">
      <c r="B779" s="74" t="e">
        <f t="shared" ca="1" si="168"/>
        <v>#N/A</v>
      </c>
      <c r="C779" s="78" t="e">
        <f>Кабельный_журнал!P745</f>
        <v>#N/A</v>
      </c>
      <c r="D779" s="74" t="e">
        <f t="shared" ca="1" si="169"/>
        <v>#N/A</v>
      </c>
      <c r="E779" s="80" t="s">
        <v>280</v>
      </c>
      <c r="F779" s="74" t="e">
        <f t="shared" ca="1" si="165"/>
        <v>#N/A</v>
      </c>
      <c r="G779" s="74" t="e">
        <f t="shared" si="166"/>
        <v>#N/A</v>
      </c>
      <c r="H779" s="80" t="s">
        <v>273</v>
      </c>
      <c r="I779" s="74" t="e">
        <f t="shared" si="167"/>
        <v>#N/A</v>
      </c>
      <c r="J779" s="74" t="e">
        <f t="shared" si="170"/>
        <v>#N/A</v>
      </c>
      <c r="K779" s="80" t="s">
        <v>281</v>
      </c>
      <c r="L779" s="74">
        <f t="shared" si="171"/>
        <v>1.7500000000000002E-2</v>
      </c>
      <c r="M779" s="74" t="e">
        <f t="shared" ca="1" si="172"/>
        <v>#N/A</v>
      </c>
      <c r="N779" s="74" t="e">
        <f ca="1">VLOOKUP(B779,$C$7:$T777,13,FALSE)</f>
        <v>#N/A</v>
      </c>
      <c r="O779" s="74" t="e">
        <f t="shared" ca="1" si="173"/>
        <v>#N/A</v>
      </c>
      <c r="P779" s="74" t="e">
        <f t="shared" ca="1" si="174"/>
        <v>#N/A</v>
      </c>
      <c r="Q779" s="74" t="e">
        <f t="shared" ca="1" si="175"/>
        <v>#N/A</v>
      </c>
      <c r="R779" s="74">
        <f t="shared" si="176"/>
        <v>6000</v>
      </c>
      <c r="S779" s="74" t="e">
        <f t="shared" ca="1" si="177"/>
        <v>#N/A</v>
      </c>
      <c r="T779" s="74" t="e">
        <f t="shared" si="178"/>
        <v>#N/A</v>
      </c>
    </row>
    <row r="780" spans="2:20" x14ac:dyDescent="0.25">
      <c r="B780" s="74" t="e">
        <f t="shared" ca="1" si="168"/>
        <v>#N/A</v>
      </c>
      <c r="C780" s="78" t="e">
        <f>Кабельный_журнал!P746</f>
        <v>#N/A</v>
      </c>
      <c r="D780" s="74" t="e">
        <f t="shared" ca="1" si="169"/>
        <v>#N/A</v>
      </c>
      <c r="E780" s="80" t="s">
        <v>280</v>
      </c>
      <c r="F780" s="74" t="e">
        <f t="shared" ca="1" si="165"/>
        <v>#N/A</v>
      </c>
      <c r="G780" s="74" t="e">
        <f t="shared" si="166"/>
        <v>#N/A</v>
      </c>
      <c r="H780" s="80" t="s">
        <v>273</v>
      </c>
      <c r="I780" s="74" t="e">
        <f t="shared" si="167"/>
        <v>#N/A</v>
      </c>
      <c r="J780" s="74" t="e">
        <f t="shared" si="170"/>
        <v>#N/A</v>
      </c>
      <c r="K780" s="80" t="s">
        <v>281</v>
      </c>
      <c r="L780" s="74">
        <f t="shared" si="171"/>
        <v>1.7500000000000002E-2</v>
      </c>
      <c r="M780" s="74" t="e">
        <f t="shared" ca="1" si="172"/>
        <v>#N/A</v>
      </c>
      <c r="N780" s="74" t="e">
        <f ca="1">VLOOKUP(B780,$C$7:$T778,13,FALSE)</f>
        <v>#N/A</v>
      </c>
      <c r="O780" s="74" t="e">
        <f t="shared" ca="1" si="173"/>
        <v>#N/A</v>
      </c>
      <c r="P780" s="74" t="e">
        <f t="shared" ca="1" si="174"/>
        <v>#N/A</v>
      </c>
      <c r="Q780" s="74" t="e">
        <f t="shared" ca="1" si="175"/>
        <v>#N/A</v>
      </c>
      <c r="R780" s="74">
        <f t="shared" si="176"/>
        <v>6000</v>
      </c>
      <c r="S780" s="74" t="e">
        <f t="shared" ca="1" si="177"/>
        <v>#N/A</v>
      </c>
      <c r="T780" s="74" t="e">
        <f t="shared" si="178"/>
        <v>#N/A</v>
      </c>
    </row>
    <row r="781" spans="2:20" x14ac:dyDescent="0.25">
      <c r="B781" s="74" t="e">
        <f t="shared" ca="1" si="168"/>
        <v>#N/A</v>
      </c>
      <c r="C781" s="78" t="e">
        <f>Кабельный_журнал!P747</f>
        <v>#N/A</v>
      </c>
      <c r="D781" s="74" t="e">
        <f t="shared" ca="1" si="169"/>
        <v>#N/A</v>
      </c>
      <c r="E781" s="80" t="s">
        <v>280</v>
      </c>
      <c r="F781" s="74" t="e">
        <f t="shared" ca="1" si="165"/>
        <v>#N/A</v>
      </c>
      <c r="G781" s="74" t="e">
        <f t="shared" si="166"/>
        <v>#N/A</v>
      </c>
      <c r="H781" s="80" t="s">
        <v>273</v>
      </c>
      <c r="I781" s="74" t="e">
        <f t="shared" si="167"/>
        <v>#N/A</v>
      </c>
      <c r="J781" s="74" t="e">
        <f t="shared" si="170"/>
        <v>#N/A</v>
      </c>
      <c r="K781" s="80" t="s">
        <v>281</v>
      </c>
      <c r="L781" s="74">
        <f t="shared" si="171"/>
        <v>1.7500000000000002E-2</v>
      </c>
      <c r="M781" s="74" t="e">
        <f t="shared" ca="1" si="172"/>
        <v>#N/A</v>
      </c>
      <c r="N781" s="74" t="e">
        <f ca="1">VLOOKUP(B781,$C$7:$T779,13,FALSE)</f>
        <v>#N/A</v>
      </c>
      <c r="O781" s="74" t="e">
        <f t="shared" ca="1" si="173"/>
        <v>#N/A</v>
      </c>
      <c r="P781" s="74" t="e">
        <f t="shared" ca="1" si="174"/>
        <v>#N/A</v>
      </c>
      <c r="Q781" s="74" t="e">
        <f t="shared" ca="1" si="175"/>
        <v>#N/A</v>
      </c>
      <c r="R781" s="74">
        <f t="shared" si="176"/>
        <v>6000</v>
      </c>
      <c r="S781" s="74" t="e">
        <f t="shared" ca="1" si="177"/>
        <v>#N/A</v>
      </c>
      <c r="T781" s="74" t="e">
        <f t="shared" si="178"/>
        <v>#N/A</v>
      </c>
    </row>
    <row r="782" spans="2:20" x14ac:dyDescent="0.25">
      <c r="B782" s="74" t="e">
        <f t="shared" ca="1" si="168"/>
        <v>#N/A</v>
      </c>
      <c r="C782" s="78" t="e">
        <f>Кабельный_журнал!P748</f>
        <v>#N/A</v>
      </c>
      <c r="D782" s="74" t="e">
        <f t="shared" ca="1" si="169"/>
        <v>#N/A</v>
      </c>
      <c r="E782" s="80" t="s">
        <v>280</v>
      </c>
      <c r="F782" s="74" t="e">
        <f t="shared" ca="1" si="165"/>
        <v>#N/A</v>
      </c>
      <c r="G782" s="74" t="e">
        <f t="shared" si="166"/>
        <v>#N/A</v>
      </c>
      <c r="H782" s="80" t="s">
        <v>273</v>
      </c>
      <c r="I782" s="74" t="e">
        <f t="shared" si="167"/>
        <v>#N/A</v>
      </c>
      <c r="J782" s="74" t="e">
        <f t="shared" si="170"/>
        <v>#N/A</v>
      </c>
      <c r="K782" s="80" t="s">
        <v>281</v>
      </c>
      <c r="L782" s="74">
        <f t="shared" si="171"/>
        <v>1.7500000000000002E-2</v>
      </c>
      <c r="M782" s="74" t="e">
        <f t="shared" ca="1" si="172"/>
        <v>#N/A</v>
      </c>
      <c r="N782" s="74" t="e">
        <f ca="1">VLOOKUP(B782,$C$7:$T780,13,FALSE)</f>
        <v>#N/A</v>
      </c>
      <c r="O782" s="74" t="e">
        <f t="shared" ca="1" si="173"/>
        <v>#N/A</v>
      </c>
      <c r="P782" s="74" t="e">
        <f t="shared" ca="1" si="174"/>
        <v>#N/A</v>
      </c>
      <c r="Q782" s="74" t="e">
        <f t="shared" ca="1" si="175"/>
        <v>#N/A</v>
      </c>
      <c r="R782" s="74">
        <f t="shared" si="176"/>
        <v>6000</v>
      </c>
      <c r="S782" s="74" t="e">
        <f t="shared" ca="1" si="177"/>
        <v>#N/A</v>
      </c>
      <c r="T782" s="74" t="e">
        <f t="shared" si="178"/>
        <v>#N/A</v>
      </c>
    </row>
    <row r="783" spans="2:20" x14ac:dyDescent="0.25">
      <c r="B783" s="74" t="e">
        <f t="shared" ca="1" si="168"/>
        <v>#N/A</v>
      </c>
      <c r="C783" s="78" t="e">
        <f>Кабельный_журнал!P749</f>
        <v>#N/A</v>
      </c>
      <c r="D783" s="74" t="e">
        <f t="shared" ca="1" si="169"/>
        <v>#N/A</v>
      </c>
      <c r="E783" s="80" t="s">
        <v>280</v>
      </c>
      <c r="F783" s="74" t="e">
        <f t="shared" ca="1" si="165"/>
        <v>#N/A</v>
      </c>
      <c r="G783" s="74" t="e">
        <f t="shared" si="166"/>
        <v>#N/A</v>
      </c>
      <c r="H783" s="80" t="s">
        <v>273</v>
      </c>
      <c r="I783" s="74" t="e">
        <f t="shared" si="167"/>
        <v>#N/A</v>
      </c>
      <c r="J783" s="74" t="e">
        <f t="shared" si="170"/>
        <v>#N/A</v>
      </c>
      <c r="K783" s="80" t="s">
        <v>281</v>
      </c>
      <c r="L783" s="74">
        <f t="shared" si="171"/>
        <v>1.7500000000000002E-2</v>
      </c>
      <c r="M783" s="74" t="e">
        <f t="shared" ca="1" si="172"/>
        <v>#N/A</v>
      </c>
      <c r="N783" s="74" t="e">
        <f ca="1">VLOOKUP(B783,$C$7:$T781,13,FALSE)</f>
        <v>#N/A</v>
      </c>
      <c r="O783" s="74" t="e">
        <f t="shared" ca="1" si="173"/>
        <v>#N/A</v>
      </c>
      <c r="P783" s="74" t="e">
        <f t="shared" ca="1" si="174"/>
        <v>#N/A</v>
      </c>
      <c r="Q783" s="74" t="e">
        <f t="shared" ca="1" si="175"/>
        <v>#N/A</v>
      </c>
      <c r="R783" s="74">
        <f t="shared" si="176"/>
        <v>6000</v>
      </c>
      <c r="S783" s="74" t="e">
        <f t="shared" ca="1" si="177"/>
        <v>#N/A</v>
      </c>
      <c r="T783" s="74" t="e">
        <f t="shared" si="178"/>
        <v>#N/A</v>
      </c>
    </row>
    <row r="784" spans="2:20" x14ac:dyDescent="0.25">
      <c r="B784" s="74" t="e">
        <f t="shared" ca="1" si="168"/>
        <v>#N/A</v>
      </c>
      <c r="C784" s="78" t="e">
        <f>Кабельный_журнал!P750</f>
        <v>#N/A</v>
      </c>
      <c r="D784" s="74" t="e">
        <f t="shared" ca="1" si="169"/>
        <v>#N/A</v>
      </c>
      <c r="E784" s="80" t="s">
        <v>280</v>
      </c>
      <c r="F784" s="74" t="e">
        <f t="shared" ca="1" si="165"/>
        <v>#N/A</v>
      </c>
      <c r="G784" s="74" t="e">
        <f t="shared" si="166"/>
        <v>#N/A</v>
      </c>
      <c r="H784" s="80" t="s">
        <v>273</v>
      </c>
      <c r="I784" s="74" t="e">
        <f t="shared" si="167"/>
        <v>#N/A</v>
      </c>
      <c r="J784" s="74" t="e">
        <f t="shared" si="170"/>
        <v>#N/A</v>
      </c>
      <c r="K784" s="80" t="s">
        <v>281</v>
      </c>
      <c r="L784" s="74">
        <f t="shared" si="171"/>
        <v>1.7500000000000002E-2</v>
      </c>
      <c r="M784" s="74" t="e">
        <f t="shared" ca="1" si="172"/>
        <v>#N/A</v>
      </c>
      <c r="N784" s="74" t="e">
        <f ca="1">VLOOKUP(B784,$C$7:$T782,13,FALSE)</f>
        <v>#N/A</v>
      </c>
      <c r="O784" s="74" t="e">
        <f t="shared" ca="1" si="173"/>
        <v>#N/A</v>
      </c>
      <c r="P784" s="74" t="e">
        <f t="shared" ca="1" si="174"/>
        <v>#N/A</v>
      </c>
      <c r="Q784" s="74" t="e">
        <f t="shared" ca="1" si="175"/>
        <v>#N/A</v>
      </c>
      <c r="R784" s="74">
        <f t="shared" si="176"/>
        <v>6000</v>
      </c>
      <c r="S784" s="74" t="e">
        <f t="shared" ca="1" si="177"/>
        <v>#N/A</v>
      </c>
      <c r="T784" s="74" t="e">
        <f t="shared" si="178"/>
        <v>#N/A</v>
      </c>
    </row>
    <row r="785" spans="2:20" x14ac:dyDescent="0.25">
      <c r="B785" s="74" t="e">
        <f t="shared" ca="1" si="168"/>
        <v>#N/A</v>
      </c>
      <c r="C785" s="78" t="e">
        <f>Кабельный_журнал!P751</f>
        <v>#N/A</v>
      </c>
      <c r="D785" s="74" t="e">
        <f t="shared" ca="1" si="169"/>
        <v>#N/A</v>
      </c>
      <c r="E785" s="80" t="s">
        <v>280</v>
      </c>
      <c r="F785" s="74" t="e">
        <f t="shared" ca="1" si="165"/>
        <v>#N/A</v>
      </c>
      <c r="G785" s="74" t="e">
        <f t="shared" si="166"/>
        <v>#N/A</v>
      </c>
      <c r="H785" s="80" t="s">
        <v>273</v>
      </c>
      <c r="I785" s="74" t="e">
        <f t="shared" si="167"/>
        <v>#N/A</v>
      </c>
      <c r="J785" s="74" t="e">
        <f t="shared" si="170"/>
        <v>#N/A</v>
      </c>
      <c r="K785" s="80" t="s">
        <v>281</v>
      </c>
      <c r="L785" s="74">
        <f t="shared" si="171"/>
        <v>1.7500000000000002E-2</v>
      </c>
      <c r="M785" s="74" t="e">
        <f t="shared" ca="1" si="172"/>
        <v>#N/A</v>
      </c>
      <c r="N785" s="74" t="e">
        <f ca="1">VLOOKUP(B785,$C$7:$T783,13,FALSE)</f>
        <v>#N/A</v>
      </c>
      <c r="O785" s="74" t="e">
        <f t="shared" ca="1" si="173"/>
        <v>#N/A</v>
      </c>
      <c r="P785" s="74" t="e">
        <f t="shared" ca="1" si="174"/>
        <v>#N/A</v>
      </c>
      <c r="Q785" s="74" t="e">
        <f t="shared" ca="1" si="175"/>
        <v>#N/A</v>
      </c>
      <c r="R785" s="74">
        <f t="shared" si="176"/>
        <v>6000</v>
      </c>
      <c r="S785" s="74" t="e">
        <f t="shared" ca="1" si="177"/>
        <v>#N/A</v>
      </c>
      <c r="T785" s="74" t="e">
        <f t="shared" si="178"/>
        <v>#N/A</v>
      </c>
    </row>
    <row r="786" spans="2:20" x14ac:dyDescent="0.25">
      <c r="B786" s="74" t="e">
        <f t="shared" ca="1" si="168"/>
        <v>#N/A</v>
      </c>
      <c r="C786" s="78" t="e">
        <f>Кабельный_журнал!P752</f>
        <v>#N/A</v>
      </c>
      <c r="D786" s="74" t="e">
        <f t="shared" ca="1" si="169"/>
        <v>#N/A</v>
      </c>
      <c r="E786" s="80" t="s">
        <v>280</v>
      </c>
      <c r="F786" s="74" t="e">
        <f t="shared" ca="1" si="165"/>
        <v>#N/A</v>
      </c>
      <c r="G786" s="74" t="e">
        <f t="shared" si="166"/>
        <v>#N/A</v>
      </c>
      <c r="H786" s="80" t="s">
        <v>273</v>
      </c>
      <c r="I786" s="74" t="e">
        <f t="shared" si="167"/>
        <v>#N/A</v>
      </c>
      <c r="J786" s="74" t="e">
        <f t="shared" si="170"/>
        <v>#N/A</v>
      </c>
      <c r="K786" s="80" t="s">
        <v>281</v>
      </c>
      <c r="L786" s="74">
        <f t="shared" si="171"/>
        <v>1.7500000000000002E-2</v>
      </c>
      <c r="M786" s="74" t="e">
        <f t="shared" ca="1" si="172"/>
        <v>#N/A</v>
      </c>
      <c r="N786" s="74" t="e">
        <f ca="1">VLOOKUP(B786,$C$7:$T784,13,FALSE)</f>
        <v>#N/A</v>
      </c>
      <c r="O786" s="74" t="e">
        <f t="shared" ca="1" si="173"/>
        <v>#N/A</v>
      </c>
      <c r="P786" s="74" t="e">
        <f t="shared" ca="1" si="174"/>
        <v>#N/A</v>
      </c>
      <c r="Q786" s="74" t="e">
        <f t="shared" ca="1" si="175"/>
        <v>#N/A</v>
      </c>
      <c r="R786" s="74">
        <f t="shared" si="176"/>
        <v>6000</v>
      </c>
      <c r="S786" s="74" t="e">
        <f t="shared" ca="1" si="177"/>
        <v>#N/A</v>
      </c>
      <c r="T786" s="74" t="e">
        <f t="shared" si="178"/>
        <v>#N/A</v>
      </c>
    </row>
    <row r="787" spans="2:20" x14ac:dyDescent="0.25">
      <c r="B787" s="74" t="e">
        <f t="shared" ca="1" si="168"/>
        <v>#N/A</v>
      </c>
      <c r="C787" s="78" t="e">
        <f>Кабельный_журнал!P753</f>
        <v>#N/A</v>
      </c>
      <c r="D787" s="74" t="e">
        <f t="shared" ca="1" si="169"/>
        <v>#N/A</v>
      </c>
      <c r="E787" s="80" t="s">
        <v>280</v>
      </c>
      <c r="F787" s="74" t="e">
        <f t="shared" ca="1" si="165"/>
        <v>#N/A</v>
      </c>
      <c r="G787" s="74" t="e">
        <f t="shared" si="166"/>
        <v>#N/A</v>
      </c>
      <c r="H787" s="80" t="s">
        <v>273</v>
      </c>
      <c r="I787" s="74" t="e">
        <f t="shared" si="167"/>
        <v>#N/A</v>
      </c>
      <c r="J787" s="74" t="e">
        <f t="shared" si="170"/>
        <v>#N/A</v>
      </c>
      <c r="K787" s="80" t="s">
        <v>281</v>
      </c>
      <c r="L787" s="74">
        <f t="shared" si="171"/>
        <v>1.7500000000000002E-2</v>
      </c>
      <c r="M787" s="74" t="e">
        <f t="shared" ca="1" si="172"/>
        <v>#N/A</v>
      </c>
      <c r="N787" s="74" t="e">
        <f ca="1">VLOOKUP(B787,$C$7:$T785,13,FALSE)</f>
        <v>#N/A</v>
      </c>
      <c r="O787" s="74" t="e">
        <f t="shared" ca="1" si="173"/>
        <v>#N/A</v>
      </c>
      <c r="P787" s="74" t="e">
        <f t="shared" ca="1" si="174"/>
        <v>#N/A</v>
      </c>
      <c r="Q787" s="74" t="e">
        <f t="shared" ca="1" si="175"/>
        <v>#N/A</v>
      </c>
      <c r="R787" s="74">
        <f t="shared" si="176"/>
        <v>6000</v>
      </c>
      <c r="S787" s="74" t="e">
        <f t="shared" ca="1" si="177"/>
        <v>#N/A</v>
      </c>
      <c r="T787" s="74" t="e">
        <f t="shared" si="178"/>
        <v>#N/A</v>
      </c>
    </row>
    <row r="788" spans="2:20" x14ac:dyDescent="0.25">
      <c r="B788" s="74" t="e">
        <f t="shared" ca="1" si="168"/>
        <v>#N/A</v>
      </c>
      <c r="C788" s="78" t="e">
        <f>Кабельный_журнал!P754</f>
        <v>#N/A</v>
      </c>
      <c r="D788" s="74" t="e">
        <f t="shared" ca="1" si="169"/>
        <v>#N/A</v>
      </c>
      <c r="E788" s="80" t="s">
        <v>280</v>
      </c>
      <c r="F788" s="74" t="e">
        <f t="shared" ca="1" si="165"/>
        <v>#N/A</v>
      </c>
      <c r="G788" s="74" t="e">
        <f t="shared" si="166"/>
        <v>#N/A</v>
      </c>
      <c r="H788" s="80" t="s">
        <v>273</v>
      </c>
      <c r="I788" s="74" t="e">
        <f t="shared" si="167"/>
        <v>#N/A</v>
      </c>
      <c r="J788" s="74" t="e">
        <f t="shared" si="170"/>
        <v>#N/A</v>
      </c>
      <c r="K788" s="80" t="s">
        <v>281</v>
      </c>
      <c r="L788" s="74">
        <f t="shared" si="171"/>
        <v>1.7500000000000002E-2</v>
      </c>
      <c r="M788" s="74" t="e">
        <f t="shared" ca="1" si="172"/>
        <v>#N/A</v>
      </c>
      <c r="N788" s="74" t="e">
        <f ca="1">VLOOKUP(B788,$C$7:$T786,13,FALSE)</f>
        <v>#N/A</v>
      </c>
      <c r="O788" s="74" t="e">
        <f t="shared" ca="1" si="173"/>
        <v>#N/A</v>
      </c>
      <c r="P788" s="74" t="e">
        <f t="shared" ca="1" si="174"/>
        <v>#N/A</v>
      </c>
      <c r="Q788" s="74" t="e">
        <f t="shared" ca="1" si="175"/>
        <v>#N/A</v>
      </c>
      <c r="R788" s="74">
        <f t="shared" si="176"/>
        <v>6000</v>
      </c>
      <c r="S788" s="74" t="e">
        <f t="shared" ca="1" si="177"/>
        <v>#N/A</v>
      </c>
      <c r="T788" s="74" t="e">
        <f t="shared" si="178"/>
        <v>#N/A</v>
      </c>
    </row>
    <row r="789" spans="2:20" x14ac:dyDescent="0.25">
      <c r="B789" s="74" t="e">
        <f t="shared" ca="1" si="168"/>
        <v>#N/A</v>
      </c>
      <c r="C789" s="78" t="e">
        <f>Кабельный_журнал!P755</f>
        <v>#N/A</v>
      </c>
      <c r="D789" s="74" t="e">
        <f t="shared" ca="1" si="169"/>
        <v>#N/A</v>
      </c>
      <c r="E789" s="80" t="s">
        <v>280</v>
      </c>
      <c r="F789" s="74" t="e">
        <f t="shared" ca="1" si="165"/>
        <v>#N/A</v>
      </c>
      <c r="G789" s="74" t="e">
        <f t="shared" si="166"/>
        <v>#N/A</v>
      </c>
      <c r="H789" s="80" t="s">
        <v>273</v>
      </c>
      <c r="I789" s="74" t="e">
        <f t="shared" si="167"/>
        <v>#N/A</v>
      </c>
      <c r="J789" s="74" t="e">
        <f t="shared" si="170"/>
        <v>#N/A</v>
      </c>
      <c r="K789" s="80" t="s">
        <v>281</v>
      </c>
      <c r="L789" s="74">
        <f t="shared" si="171"/>
        <v>1.7500000000000002E-2</v>
      </c>
      <c r="M789" s="74" t="e">
        <f t="shared" ca="1" si="172"/>
        <v>#N/A</v>
      </c>
      <c r="N789" s="74" t="e">
        <f ca="1">VLOOKUP(B789,$C$7:$T787,13,FALSE)</f>
        <v>#N/A</v>
      </c>
      <c r="O789" s="74" t="e">
        <f t="shared" ca="1" si="173"/>
        <v>#N/A</v>
      </c>
      <c r="P789" s="74" t="e">
        <f t="shared" ca="1" si="174"/>
        <v>#N/A</v>
      </c>
      <c r="Q789" s="74" t="e">
        <f t="shared" ca="1" si="175"/>
        <v>#N/A</v>
      </c>
      <c r="R789" s="74">
        <f t="shared" si="176"/>
        <v>6000</v>
      </c>
      <c r="S789" s="74" t="e">
        <f t="shared" ca="1" si="177"/>
        <v>#N/A</v>
      </c>
      <c r="T789" s="74" t="e">
        <f t="shared" si="178"/>
        <v>#N/A</v>
      </c>
    </row>
    <row r="790" spans="2:20" x14ac:dyDescent="0.25">
      <c r="B790" s="74" t="e">
        <f t="shared" ca="1" si="168"/>
        <v>#N/A</v>
      </c>
      <c r="C790" s="78" t="e">
        <f>Кабельный_журнал!P756</f>
        <v>#N/A</v>
      </c>
      <c r="D790" s="74" t="e">
        <f t="shared" ca="1" si="169"/>
        <v>#N/A</v>
      </c>
      <c r="E790" s="80" t="s">
        <v>280</v>
      </c>
      <c r="F790" s="74" t="e">
        <f t="shared" ca="1" si="165"/>
        <v>#N/A</v>
      </c>
      <c r="G790" s="74" t="e">
        <f t="shared" si="166"/>
        <v>#N/A</v>
      </c>
      <c r="H790" s="80" t="s">
        <v>273</v>
      </c>
      <c r="I790" s="74" t="e">
        <f t="shared" si="167"/>
        <v>#N/A</v>
      </c>
      <c r="J790" s="74" t="e">
        <f t="shared" si="170"/>
        <v>#N/A</v>
      </c>
      <c r="K790" s="80" t="s">
        <v>281</v>
      </c>
      <c r="L790" s="74">
        <f t="shared" si="171"/>
        <v>1.7500000000000002E-2</v>
      </c>
      <c r="M790" s="74" t="e">
        <f t="shared" ca="1" si="172"/>
        <v>#N/A</v>
      </c>
      <c r="N790" s="74" t="e">
        <f ca="1">VLOOKUP(B790,$C$7:$T788,13,FALSE)</f>
        <v>#N/A</v>
      </c>
      <c r="O790" s="74" t="e">
        <f t="shared" ca="1" si="173"/>
        <v>#N/A</v>
      </c>
      <c r="P790" s="74" t="e">
        <f t="shared" ca="1" si="174"/>
        <v>#N/A</v>
      </c>
      <c r="Q790" s="74" t="e">
        <f t="shared" ca="1" si="175"/>
        <v>#N/A</v>
      </c>
      <c r="R790" s="74">
        <f t="shared" si="176"/>
        <v>6000</v>
      </c>
      <c r="S790" s="74" t="e">
        <f t="shared" ca="1" si="177"/>
        <v>#N/A</v>
      </c>
      <c r="T790" s="74" t="e">
        <f t="shared" si="178"/>
        <v>#N/A</v>
      </c>
    </row>
    <row r="791" spans="2:20" x14ac:dyDescent="0.25">
      <c r="B791" s="74" t="e">
        <f t="shared" ca="1" si="168"/>
        <v>#N/A</v>
      </c>
      <c r="C791" s="78" t="e">
        <f>Кабельный_журнал!P757</f>
        <v>#N/A</v>
      </c>
      <c r="D791" s="74" t="e">
        <f t="shared" ca="1" si="169"/>
        <v>#N/A</v>
      </c>
      <c r="E791" s="80" t="s">
        <v>280</v>
      </c>
      <c r="F791" s="74" t="e">
        <f t="shared" ca="1" si="165"/>
        <v>#N/A</v>
      </c>
      <c r="G791" s="74" t="e">
        <f t="shared" si="166"/>
        <v>#N/A</v>
      </c>
      <c r="H791" s="80" t="s">
        <v>273</v>
      </c>
      <c r="I791" s="74" t="e">
        <f t="shared" si="167"/>
        <v>#N/A</v>
      </c>
      <c r="J791" s="74" t="e">
        <f t="shared" si="170"/>
        <v>#N/A</v>
      </c>
      <c r="K791" s="80" t="s">
        <v>281</v>
      </c>
      <c r="L791" s="74">
        <f t="shared" si="171"/>
        <v>1.7500000000000002E-2</v>
      </c>
      <c r="M791" s="74" t="e">
        <f t="shared" ca="1" si="172"/>
        <v>#N/A</v>
      </c>
      <c r="N791" s="74" t="e">
        <f ca="1">VLOOKUP(B791,$C$7:$T789,13,FALSE)</f>
        <v>#N/A</v>
      </c>
      <c r="O791" s="74" t="e">
        <f t="shared" ca="1" si="173"/>
        <v>#N/A</v>
      </c>
      <c r="P791" s="74" t="e">
        <f t="shared" ca="1" si="174"/>
        <v>#N/A</v>
      </c>
      <c r="Q791" s="74" t="e">
        <f t="shared" ca="1" si="175"/>
        <v>#N/A</v>
      </c>
      <c r="R791" s="74">
        <f t="shared" si="176"/>
        <v>6000</v>
      </c>
      <c r="S791" s="74" t="e">
        <f t="shared" ca="1" si="177"/>
        <v>#N/A</v>
      </c>
      <c r="T791" s="74" t="e">
        <f t="shared" si="178"/>
        <v>#N/A</v>
      </c>
    </row>
    <row r="792" spans="2:20" x14ac:dyDescent="0.25">
      <c r="B792" s="74" t="e">
        <f t="shared" ca="1" si="168"/>
        <v>#N/A</v>
      </c>
      <c r="C792" s="78" t="e">
        <f>Кабельный_журнал!P758</f>
        <v>#N/A</v>
      </c>
      <c r="D792" s="74" t="e">
        <f t="shared" ca="1" si="169"/>
        <v>#N/A</v>
      </c>
      <c r="E792" s="80" t="s">
        <v>280</v>
      </c>
      <c r="F792" s="74" t="e">
        <f t="shared" ca="1" si="165"/>
        <v>#N/A</v>
      </c>
      <c r="G792" s="74" t="e">
        <f t="shared" si="166"/>
        <v>#N/A</v>
      </c>
      <c r="H792" s="80" t="s">
        <v>273</v>
      </c>
      <c r="I792" s="74" t="e">
        <f t="shared" si="167"/>
        <v>#N/A</v>
      </c>
      <c r="J792" s="74" t="e">
        <f t="shared" si="170"/>
        <v>#N/A</v>
      </c>
      <c r="K792" s="80" t="s">
        <v>281</v>
      </c>
      <c r="L792" s="74">
        <f t="shared" si="171"/>
        <v>1.7500000000000002E-2</v>
      </c>
      <c r="M792" s="74" t="e">
        <f t="shared" ca="1" si="172"/>
        <v>#N/A</v>
      </c>
      <c r="N792" s="74" t="e">
        <f ca="1">VLOOKUP(B792,$C$7:$T790,13,FALSE)</f>
        <v>#N/A</v>
      </c>
      <c r="O792" s="74" t="e">
        <f t="shared" ca="1" si="173"/>
        <v>#N/A</v>
      </c>
      <c r="P792" s="74" t="e">
        <f t="shared" ca="1" si="174"/>
        <v>#N/A</v>
      </c>
      <c r="Q792" s="74" t="e">
        <f t="shared" ca="1" si="175"/>
        <v>#N/A</v>
      </c>
      <c r="R792" s="74">
        <f t="shared" si="176"/>
        <v>6000</v>
      </c>
      <c r="S792" s="74" t="e">
        <f t="shared" ca="1" si="177"/>
        <v>#N/A</v>
      </c>
      <c r="T792" s="74" t="e">
        <f t="shared" si="178"/>
        <v>#N/A</v>
      </c>
    </row>
    <row r="793" spans="2:20" x14ac:dyDescent="0.25">
      <c r="B793" s="74" t="e">
        <f t="shared" ca="1" si="168"/>
        <v>#N/A</v>
      </c>
      <c r="C793" s="78" t="e">
        <f>Кабельный_журнал!P759</f>
        <v>#N/A</v>
      </c>
      <c r="D793" s="74" t="e">
        <f t="shared" ca="1" si="169"/>
        <v>#N/A</v>
      </c>
      <c r="E793" s="80" t="s">
        <v>280</v>
      </c>
      <c r="F793" s="74" t="e">
        <f t="shared" ca="1" si="165"/>
        <v>#N/A</v>
      </c>
      <c r="G793" s="74" t="e">
        <f t="shared" si="166"/>
        <v>#N/A</v>
      </c>
      <c r="H793" s="80" t="s">
        <v>273</v>
      </c>
      <c r="I793" s="74" t="e">
        <f t="shared" si="167"/>
        <v>#N/A</v>
      </c>
      <c r="J793" s="74" t="e">
        <f t="shared" si="170"/>
        <v>#N/A</v>
      </c>
      <c r="K793" s="80" t="s">
        <v>281</v>
      </c>
      <c r="L793" s="74">
        <f t="shared" si="171"/>
        <v>1.7500000000000002E-2</v>
      </c>
      <c r="M793" s="74" t="e">
        <f t="shared" ca="1" si="172"/>
        <v>#N/A</v>
      </c>
      <c r="N793" s="74" t="e">
        <f ca="1">VLOOKUP(B793,$C$7:$T791,13,FALSE)</f>
        <v>#N/A</v>
      </c>
      <c r="O793" s="74" t="e">
        <f t="shared" ca="1" si="173"/>
        <v>#N/A</v>
      </c>
      <c r="P793" s="74" t="e">
        <f t="shared" ca="1" si="174"/>
        <v>#N/A</v>
      </c>
      <c r="Q793" s="74" t="e">
        <f t="shared" ca="1" si="175"/>
        <v>#N/A</v>
      </c>
      <c r="R793" s="74">
        <f t="shared" si="176"/>
        <v>6000</v>
      </c>
      <c r="S793" s="74" t="e">
        <f t="shared" ca="1" si="177"/>
        <v>#N/A</v>
      </c>
      <c r="T793" s="74" t="e">
        <f t="shared" si="178"/>
        <v>#N/A</v>
      </c>
    </row>
    <row r="794" spans="2:20" x14ac:dyDescent="0.25">
      <c r="B794" s="74" t="e">
        <f t="shared" ca="1" si="168"/>
        <v>#N/A</v>
      </c>
      <c r="C794" s="78" t="e">
        <f>Кабельный_журнал!P760</f>
        <v>#N/A</v>
      </c>
      <c r="D794" s="74" t="e">
        <f t="shared" ca="1" si="169"/>
        <v>#N/A</v>
      </c>
      <c r="E794" s="80" t="s">
        <v>280</v>
      </c>
      <c r="F794" s="74" t="e">
        <f t="shared" ca="1" si="165"/>
        <v>#N/A</v>
      </c>
      <c r="G794" s="74" t="e">
        <f t="shared" si="166"/>
        <v>#N/A</v>
      </c>
      <c r="H794" s="80" t="s">
        <v>273</v>
      </c>
      <c r="I794" s="74" t="e">
        <f t="shared" si="167"/>
        <v>#N/A</v>
      </c>
      <c r="J794" s="74" t="e">
        <f t="shared" si="170"/>
        <v>#N/A</v>
      </c>
      <c r="K794" s="80" t="s">
        <v>281</v>
      </c>
      <c r="L794" s="74">
        <f t="shared" si="171"/>
        <v>1.7500000000000002E-2</v>
      </c>
      <c r="M794" s="74" t="e">
        <f t="shared" ca="1" si="172"/>
        <v>#N/A</v>
      </c>
      <c r="N794" s="74" t="e">
        <f ca="1">VLOOKUP(B794,$C$7:$T792,13,FALSE)</f>
        <v>#N/A</v>
      </c>
      <c r="O794" s="74" t="e">
        <f t="shared" ca="1" si="173"/>
        <v>#N/A</v>
      </c>
      <c r="P794" s="74" t="e">
        <f t="shared" ca="1" si="174"/>
        <v>#N/A</v>
      </c>
      <c r="Q794" s="74" t="e">
        <f t="shared" ca="1" si="175"/>
        <v>#N/A</v>
      </c>
      <c r="R794" s="74">
        <f t="shared" si="176"/>
        <v>6000</v>
      </c>
      <c r="S794" s="74" t="e">
        <f t="shared" ca="1" si="177"/>
        <v>#N/A</v>
      </c>
      <c r="T794" s="74" t="e">
        <f t="shared" si="178"/>
        <v>#N/A</v>
      </c>
    </row>
    <row r="795" spans="2:20" x14ac:dyDescent="0.25">
      <c r="B795" s="74" t="e">
        <f t="shared" ca="1" si="168"/>
        <v>#N/A</v>
      </c>
      <c r="C795" s="78" t="e">
        <f>Кабельный_журнал!P761</f>
        <v>#N/A</v>
      </c>
      <c r="D795" s="74" t="e">
        <f t="shared" ca="1" si="169"/>
        <v>#N/A</v>
      </c>
      <c r="E795" s="80" t="s">
        <v>280</v>
      </c>
      <c r="F795" s="74" t="e">
        <f t="shared" ca="1" si="165"/>
        <v>#N/A</v>
      </c>
      <c r="G795" s="74" t="e">
        <f t="shared" si="166"/>
        <v>#N/A</v>
      </c>
      <c r="H795" s="80" t="s">
        <v>273</v>
      </c>
      <c r="I795" s="74" t="e">
        <f t="shared" si="167"/>
        <v>#N/A</v>
      </c>
      <c r="J795" s="74" t="e">
        <f t="shared" si="170"/>
        <v>#N/A</v>
      </c>
      <c r="K795" s="80" t="s">
        <v>281</v>
      </c>
      <c r="L795" s="74">
        <f t="shared" si="171"/>
        <v>1.7500000000000002E-2</v>
      </c>
      <c r="M795" s="74" t="e">
        <f t="shared" ca="1" si="172"/>
        <v>#N/A</v>
      </c>
      <c r="N795" s="74" t="e">
        <f ca="1">VLOOKUP(B795,$C$7:$T793,13,FALSE)</f>
        <v>#N/A</v>
      </c>
      <c r="O795" s="74" t="e">
        <f t="shared" ca="1" si="173"/>
        <v>#N/A</v>
      </c>
      <c r="P795" s="74" t="e">
        <f t="shared" ca="1" si="174"/>
        <v>#N/A</v>
      </c>
      <c r="Q795" s="74" t="e">
        <f t="shared" ca="1" si="175"/>
        <v>#N/A</v>
      </c>
      <c r="R795" s="74">
        <f t="shared" si="176"/>
        <v>6000</v>
      </c>
      <c r="S795" s="74" t="e">
        <f t="shared" ca="1" si="177"/>
        <v>#N/A</v>
      </c>
      <c r="T795" s="74" t="e">
        <f t="shared" si="178"/>
        <v>#N/A</v>
      </c>
    </row>
    <row r="796" spans="2:20" x14ac:dyDescent="0.25">
      <c r="B796" s="74" t="e">
        <f t="shared" ca="1" si="168"/>
        <v>#N/A</v>
      </c>
      <c r="C796" s="78" t="e">
        <f>Кабельный_журнал!P762</f>
        <v>#N/A</v>
      </c>
      <c r="D796" s="74" t="e">
        <f t="shared" ca="1" si="169"/>
        <v>#N/A</v>
      </c>
      <c r="E796" s="80" t="s">
        <v>280</v>
      </c>
      <c r="F796" s="74" t="e">
        <f t="shared" ca="1" si="165"/>
        <v>#N/A</v>
      </c>
      <c r="G796" s="74" t="e">
        <f t="shared" si="166"/>
        <v>#N/A</v>
      </c>
      <c r="H796" s="80" t="s">
        <v>273</v>
      </c>
      <c r="I796" s="74" t="e">
        <f t="shared" si="167"/>
        <v>#N/A</v>
      </c>
      <c r="J796" s="74" t="e">
        <f t="shared" si="170"/>
        <v>#N/A</v>
      </c>
      <c r="K796" s="80" t="s">
        <v>281</v>
      </c>
      <c r="L796" s="74">
        <f t="shared" si="171"/>
        <v>1.7500000000000002E-2</v>
      </c>
      <c r="M796" s="74" t="e">
        <f t="shared" ca="1" si="172"/>
        <v>#N/A</v>
      </c>
      <c r="N796" s="74" t="e">
        <f ca="1">VLOOKUP(B796,$C$7:$T794,13,FALSE)</f>
        <v>#N/A</v>
      </c>
      <c r="O796" s="74" t="e">
        <f t="shared" ca="1" si="173"/>
        <v>#N/A</v>
      </c>
      <c r="P796" s="74" t="e">
        <f t="shared" ca="1" si="174"/>
        <v>#N/A</v>
      </c>
      <c r="Q796" s="74" t="e">
        <f t="shared" ca="1" si="175"/>
        <v>#N/A</v>
      </c>
      <c r="R796" s="74">
        <f t="shared" si="176"/>
        <v>6000</v>
      </c>
      <c r="S796" s="74" t="e">
        <f t="shared" ca="1" si="177"/>
        <v>#N/A</v>
      </c>
      <c r="T796" s="74" t="e">
        <f t="shared" si="178"/>
        <v>#N/A</v>
      </c>
    </row>
    <row r="797" spans="2:20" x14ac:dyDescent="0.25">
      <c r="B797" s="74" t="e">
        <f t="shared" ca="1" si="168"/>
        <v>#N/A</v>
      </c>
      <c r="C797" s="78" t="e">
        <f>Кабельный_журнал!P763</f>
        <v>#N/A</v>
      </c>
      <c r="D797" s="74" t="e">
        <f t="shared" ca="1" si="169"/>
        <v>#N/A</v>
      </c>
      <c r="E797" s="80" t="s">
        <v>280</v>
      </c>
      <c r="F797" s="74" t="e">
        <f t="shared" ca="1" si="165"/>
        <v>#N/A</v>
      </c>
      <c r="G797" s="74" t="e">
        <f t="shared" si="166"/>
        <v>#N/A</v>
      </c>
      <c r="H797" s="80" t="s">
        <v>273</v>
      </c>
      <c r="I797" s="74" t="e">
        <f t="shared" si="167"/>
        <v>#N/A</v>
      </c>
      <c r="J797" s="74" t="e">
        <f t="shared" si="170"/>
        <v>#N/A</v>
      </c>
      <c r="K797" s="80" t="s">
        <v>281</v>
      </c>
      <c r="L797" s="74">
        <f t="shared" si="171"/>
        <v>1.7500000000000002E-2</v>
      </c>
      <c r="M797" s="74" t="e">
        <f t="shared" ca="1" si="172"/>
        <v>#N/A</v>
      </c>
      <c r="N797" s="74" t="e">
        <f ca="1">VLOOKUP(B797,$C$7:$T795,13,FALSE)</f>
        <v>#N/A</v>
      </c>
      <c r="O797" s="74" t="e">
        <f t="shared" ca="1" si="173"/>
        <v>#N/A</v>
      </c>
      <c r="P797" s="74" t="e">
        <f t="shared" ca="1" si="174"/>
        <v>#N/A</v>
      </c>
      <c r="Q797" s="74" t="e">
        <f t="shared" ca="1" si="175"/>
        <v>#N/A</v>
      </c>
      <c r="R797" s="74">
        <f t="shared" si="176"/>
        <v>6000</v>
      </c>
      <c r="S797" s="74" t="e">
        <f t="shared" ca="1" si="177"/>
        <v>#N/A</v>
      </c>
      <c r="T797" s="74" t="e">
        <f t="shared" si="178"/>
        <v>#N/A</v>
      </c>
    </row>
    <row r="798" spans="2:20" x14ac:dyDescent="0.25">
      <c r="B798" s="74" t="e">
        <f t="shared" ca="1" si="168"/>
        <v>#N/A</v>
      </c>
      <c r="C798" s="78" t="e">
        <f>Кабельный_журнал!P764</f>
        <v>#N/A</v>
      </c>
      <c r="D798" s="74" t="e">
        <f t="shared" ca="1" si="169"/>
        <v>#N/A</v>
      </c>
      <c r="E798" s="80" t="s">
        <v>280</v>
      </c>
      <c r="F798" s="74" t="e">
        <f t="shared" ca="1" si="165"/>
        <v>#N/A</v>
      </c>
      <c r="G798" s="74" t="e">
        <f t="shared" si="166"/>
        <v>#N/A</v>
      </c>
      <c r="H798" s="80" t="s">
        <v>273</v>
      </c>
      <c r="I798" s="74" t="e">
        <f t="shared" si="167"/>
        <v>#N/A</v>
      </c>
      <c r="J798" s="74" t="e">
        <f t="shared" si="170"/>
        <v>#N/A</v>
      </c>
      <c r="K798" s="80" t="s">
        <v>281</v>
      </c>
      <c r="L798" s="74">
        <f t="shared" si="171"/>
        <v>1.7500000000000002E-2</v>
      </c>
      <c r="M798" s="74" t="e">
        <f t="shared" ca="1" si="172"/>
        <v>#N/A</v>
      </c>
      <c r="N798" s="74" t="e">
        <f ca="1">VLOOKUP(B798,$C$7:$T796,13,FALSE)</f>
        <v>#N/A</v>
      </c>
      <c r="O798" s="74" t="e">
        <f t="shared" ca="1" si="173"/>
        <v>#N/A</v>
      </c>
      <c r="P798" s="74" t="e">
        <f t="shared" ca="1" si="174"/>
        <v>#N/A</v>
      </c>
      <c r="Q798" s="74" t="e">
        <f t="shared" ca="1" si="175"/>
        <v>#N/A</v>
      </c>
      <c r="R798" s="74">
        <f t="shared" si="176"/>
        <v>6000</v>
      </c>
      <c r="S798" s="74" t="e">
        <f t="shared" ca="1" si="177"/>
        <v>#N/A</v>
      </c>
      <c r="T798" s="74" t="e">
        <f t="shared" si="178"/>
        <v>#N/A</v>
      </c>
    </row>
    <row r="799" spans="2:20" x14ac:dyDescent="0.25">
      <c r="B799" s="74" t="e">
        <f t="shared" ca="1" si="168"/>
        <v>#N/A</v>
      </c>
      <c r="C799" s="78" t="e">
        <f>Кабельный_журнал!P765</f>
        <v>#N/A</v>
      </c>
      <c r="D799" s="74" t="e">
        <f t="shared" ca="1" si="169"/>
        <v>#N/A</v>
      </c>
      <c r="E799" s="80" t="s">
        <v>280</v>
      </c>
      <c r="F799" s="74" t="e">
        <f t="shared" ca="1" si="165"/>
        <v>#N/A</v>
      </c>
      <c r="G799" s="74" t="e">
        <f t="shared" si="166"/>
        <v>#N/A</v>
      </c>
      <c r="H799" s="80" t="s">
        <v>273</v>
      </c>
      <c r="I799" s="74" t="e">
        <f t="shared" si="167"/>
        <v>#N/A</v>
      </c>
      <c r="J799" s="74" t="e">
        <f t="shared" si="170"/>
        <v>#N/A</v>
      </c>
      <c r="K799" s="80" t="s">
        <v>281</v>
      </c>
      <c r="L799" s="74">
        <f t="shared" si="171"/>
        <v>1.7500000000000002E-2</v>
      </c>
      <c r="M799" s="74" t="e">
        <f t="shared" ca="1" si="172"/>
        <v>#N/A</v>
      </c>
      <c r="N799" s="74" t="e">
        <f ca="1">VLOOKUP(B799,$C$7:$T797,13,FALSE)</f>
        <v>#N/A</v>
      </c>
      <c r="O799" s="74" t="e">
        <f t="shared" ca="1" si="173"/>
        <v>#N/A</v>
      </c>
      <c r="P799" s="74" t="e">
        <f t="shared" ca="1" si="174"/>
        <v>#N/A</v>
      </c>
      <c r="Q799" s="74" t="e">
        <f t="shared" ca="1" si="175"/>
        <v>#N/A</v>
      </c>
      <c r="R799" s="74">
        <f t="shared" si="176"/>
        <v>6000</v>
      </c>
      <c r="S799" s="74" t="e">
        <f t="shared" ca="1" si="177"/>
        <v>#N/A</v>
      </c>
      <c r="T799" s="74" t="e">
        <f t="shared" si="178"/>
        <v>#N/A</v>
      </c>
    </row>
    <row r="800" spans="2:20" x14ac:dyDescent="0.25">
      <c r="B800" s="74" t="e">
        <f t="shared" ca="1" si="168"/>
        <v>#N/A</v>
      </c>
      <c r="C800" s="78" t="e">
        <f>Кабельный_журнал!P766</f>
        <v>#N/A</v>
      </c>
      <c r="D800" s="74" t="e">
        <f t="shared" ca="1" si="169"/>
        <v>#N/A</v>
      </c>
      <c r="E800" s="80" t="s">
        <v>280</v>
      </c>
      <c r="F800" s="74" t="e">
        <f t="shared" ca="1" si="165"/>
        <v>#N/A</v>
      </c>
      <c r="G800" s="74" t="e">
        <f t="shared" si="166"/>
        <v>#N/A</v>
      </c>
      <c r="H800" s="80" t="s">
        <v>273</v>
      </c>
      <c r="I800" s="74" t="e">
        <f t="shared" si="167"/>
        <v>#N/A</v>
      </c>
      <c r="J800" s="74" t="e">
        <f t="shared" si="170"/>
        <v>#N/A</v>
      </c>
      <c r="K800" s="80" t="s">
        <v>281</v>
      </c>
      <c r="L800" s="74">
        <f t="shared" si="171"/>
        <v>1.7500000000000002E-2</v>
      </c>
      <c r="M800" s="74" t="e">
        <f t="shared" ca="1" si="172"/>
        <v>#N/A</v>
      </c>
      <c r="N800" s="74" t="e">
        <f ca="1">VLOOKUP(B800,$C$7:$T798,13,FALSE)</f>
        <v>#N/A</v>
      </c>
      <c r="O800" s="74" t="e">
        <f t="shared" ca="1" si="173"/>
        <v>#N/A</v>
      </c>
      <c r="P800" s="74" t="e">
        <f t="shared" ca="1" si="174"/>
        <v>#N/A</v>
      </c>
      <c r="Q800" s="74" t="e">
        <f t="shared" ca="1" si="175"/>
        <v>#N/A</v>
      </c>
      <c r="R800" s="74">
        <f t="shared" si="176"/>
        <v>6000</v>
      </c>
      <c r="S800" s="74" t="e">
        <f t="shared" ca="1" si="177"/>
        <v>#N/A</v>
      </c>
      <c r="T800" s="74" t="e">
        <f t="shared" si="178"/>
        <v>#N/A</v>
      </c>
    </row>
    <row r="801" spans="2:20" x14ac:dyDescent="0.25">
      <c r="B801" s="74" t="e">
        <f t="shared" ca="1" si="168"/>
        <v>#N/A</v>
      </c>
      <c r="C801" s="78" t="e">
        <f>Кабельный_журнал!P767</f>
        <v>#N/A</v>
      </c>
      <c r="D801" s="74" t="e">
        <f t="shared" ca="1" si="169"/>
        <v>#N/A</v>
      </c>
      <c r="E801" s="80" t="s">
        <v>280</v>
      </c>
      <c r="F801" s="74" t="e">
        <f t="shared" ca="1" si="165"/>
        <v>#N/A</v>
      </c>
      <c r="G801" s="74" t="e">
        <f t="shared" si="166"/>
        <v>#N/A</v>
      </c>
      <c r="H801" s="80" t="s">
        <v>273</v>
      </c>
      <c r="I801" s="74" t="e">
        <f t="shared" si="167"/>
        <v>#N/A</v>
      </c>
      <c r="J801" s="74" t="e">
        <f t="shared" si="170"/>
        <v>#N/A</v>
      </c>
      <c r="K801" s="80" t="s">
        <v>281</v>
      </c>
      <c r="L801" s="74">
        <f t="shared" si="171"/>
        <v>1.7500000000000002E-2</v>
      </c>
      <c r="M801" s="74" t="e">
        <f t="shared" ca="1" si="172"/>
        <v>#N/A</v>
      </c>
      <c r="N801" s="74" t="e">
        <f ca="1">VLOOKUP(B801,$C$7:$T799,13,FALSE)</f>
        <v>#N/A</v>
      </c>
      <c r="O801" s="74" t="e">
        <f t="shared" ca="1" si="173"/>
        <v>#N/A</v>
      </c>
      <c r="P801" s="74" t="e">
        <f t="shared" ca="1" si="174"/>
        <v>#N/A</v>
      </c>
      <c r="Q801" s="74" t="e">
        <f t="shared" ca="1" si="175"/>
        <v>#N/A</v>
      </c>
      <c r="R801" s="74">
        <f t="shared" si="176"/>
        <v>6000</v>
      </c>
      <c r="S801" s="74" t="e">
        <f t="shared" ca="1" si="177"/>
        <v>#N/A</v>
      </c>
      <c r="T801" s="74" t="e">
        <f t="shared" si="178"/>
        <v>#N/A</v>
      </c>
    </row>
    <row r="802" spans="2:20" x14ac:dyDescent="0.25">
      <c r="B802" s="74" t="e">
        <f t="shared" ca="1" si="168"/>
        <v>#N/A</v>
      </c>
      <c r="C802" s="78" t="e">
        <f>Кабельный_журнал!P768</f>
        <v>#N/A</v>
      </c>
      <c r="D802" s="74" t="e">
        <f t="shared" ca="1" si="169"/>
        <v>#N/A</v>
      </c>
      <c r="E802" s="80" t="s">
        <v>280</v>
      </c>
      <c r="F802" s="74" t="e">
        <f t="shared" ca="1" si="165"/>
        <v>#N/A</v>
      </c>
      <c r="G802" s="74" t="e">
        <f t="shared" si="166"/>
        <v>#N/A</v>
      </c>
      <c r="H802" s="80" t="s">
        <v>273</v>
      </c>
      <c r="I802" s="74" t="e">
        <f t="shared" si="167"/>
        <v>#N/A</v>
      </c>
      <c r="J802" s="74" t="e">
        <f t="shared" si="170"/>
        <v>#N/A</v>
      </c>
      <c r="K802" s="80" t="s">
        <v>281</v>
      </c>
      <c r="L802" s="74">
        <f t="shared" si="171"/>
        <v>1.7500000000000002E-2</v>
      </c>
      <c r="M802" s="74" t="e">
        <f t="shared" ca="1" si="172"/>
        <v>#N/A</v>
      </c>
      <c r="N802" s="74" t="e">
        <f ca="1">VLOOKUP(B802,$C$7:$T800,13,FALSE)</f>
        <v>#N/A</v>
      </c>
      <c r="O802" s="74" t="e">
        <f t="shared" ca="1" si="173"/>
        <v>#N/A</v>
      </c>
      <c r="P802" s="74" t="e">
        <f t="shared" ca="1" si="174"/>
        <v>#N/A</v>
      </c>
      <c r="Q802" s="74" t="e">
        <f t="shared" ca="1" si="175"/>
        <v>#N/A</v>
      </c>
      <c r="R802" s="74">
        <f t="shared" si="176"/>
        <v>6000</v>
      </c>
      <c r="S802" s="74" t="e">
        <f t="shared" ca="1" si="177"/>
        <v>#N/A</v>
      </c>
      <c r="T802" s="74" t="e">
        <f t="shared" si="178"/>
        <v>#N/A</v>
      </c>
    </row>
    <row r="803" spans="2:20" x14ac:dyDescent="0.25">
      <c r="B803" s="74" t="e">
        <f t="shared" ca="1" si="168"/>
        <v>#N/A</v>
      </c>
      <c r="C803" s="78" t="e">
        <f>Кабельный_журнал!P769</f>
        <v>#N/A</v>
      </c>
      <c r="D803" s="74" t="e">
        <f t="shared" ca="1" si="169"/>
        <v>#N/A</v>
      </c>
      <c r="E803" s="80" t="s">
        <v>280</v>
      </c>
      <c r="F803" s="74" t="e">
        <f t="shared" ca="1" si="165"/>
        <v>#N/A</v>
      </c>
      <c r="G803" s="74" t="e">
        <f t="shared" si="166"/>
        <v>#N/A</v>
      </c>
      <c r="H803" s="80" t="s">
        <v>273</v>
      </c>
      <c r="I803" s="74" t="e">
        <f t="shared" si="167"/>
        <v>#N/A</v>
      </c>
      <c r="J803" s="74" t="e">
        <f t="shared" si="170"/>
        <v>#N/A</v>
      </c>
      <c r="K803" s="80" t="s">
        <v>281</v>
      </c>
      <c r="L803" s="74">
        <f t="shared" si="171"/>
        <v>1.7500000000000002E-2</v>
      </c>
      <c r="M803" s="74" t="e">
        <f t="shared" ca="1" si="172"/>
        <v>#N/A</v>
      </c>
      <c r="N803" s="74" t="e">
        <f ca="1">VLOOKUP(B803,$C$7:$T801,13,FALSE)</f>
        <v>#N/A</v>
      </c>
      <c r="O803" s="74" t="e">
        <f t="shared" ca="1" si="173"/>
        <v>#N/A</v>
      </c>
      <c r="P803" s="74" t="e">
        <f t="shared" ca="1" si="174"/>
        <v>#N/A</v>
      </c>
      <c r="Q803" s="74" t="e">
        <f t="shared" ca="1" si="175"/>
        <v>#N/A</v>
      </c>
      <c r="R803" s="74">
        <f t="shared" si="176"/>
        <v>6000</v>
      </c>
      <c r="S803" s="74" t="e">
        <f t="shared" ca="1" si="177"/>
        <v>#N/A</v>
      </c>
      <c r="T803" s="74" t="e">
        <f t="shared" si="178"/>
        <v>#N/A</v>
      </c>
    </row>
    <row r="804" spans="2:20" x14ac:dyDescent="0.25">
      <c r="B804" s="74" t="e">
        <f t="shared" ca="1" si="168"/>
        <v>#N/A</v>
      </c>
      <c r="C804" s="78" t="e">
        <f>Кабельный_журнал!P770</f>
        <v>#N/A</v>
      </c>
      <c r="D804" s="74" t="e">
        <f t="shared" ca="1" si="169"/>
        <v>#N/A</v>
      </c>
      <c r="E804" s="80" t="s">
        <v>280</v>
      </c>
      <c r="F804" s="74" t="e">
        <f t="shared" ca="1" si="165"/>
        <v>#N/A</v>
      </c>
      <c r="G804" s="74" t="e">
        <f t="shared" si="166"/>
        <v>#N/A</v>
      </c>
      <c r="H804" s="80" t="s">
        <v>273</v>
      </c>
      <c r="I804" s="74" t="e">
        <f t="shared" si="167"/>
        <v>#N/A</v>
      </c>
      <c r="J804" s="74" t="e">
        <f t="shared" si="170"/>
        <v>#N/A</v>
      </c>
      <c r="K804" s="80" t="s">
        <v>281</v>
      </c>
      <c r="L804" s="74">
        <f t="shared" si="171"/>
        <v>1.7500000000000002E-2</v>
      </c>
      <c r="M804" s="74" t="e">
        <f t="shared" ca="1" si="172"/>
        <v>#N/A</v>
      </c>
      <c r="N804" s="74" t="e">
        <f ca="1">VLOOKUP(B804,$C$7:$T802,13,FALSE)</f>
        <v>#N/A</v>
      </c>
      <c r="O804" s="74" t="e">
        <f t="shared" ca="1" si="173"/>
        <v>#N/A</v>
      </c>
      <c r="P804" s="74" t="e">
        <f t="shared" ca="1" si="174"/>
        <v>#N/A</v>
      </c>
      <c r="Q804" s="74" t="e">
        <f t="shared" ca="1" si="175"/>
        <v>#N/A</v>
      </c>
      <c r="R804" s="74">
        <f t="shared" si="176"/>
        <v>6000</v>
      </c>
      <c r="S804" s="74" t="e">
        <f t="shared" ca="1" si="177"/>
        <v>#N/A</v>
      </c>
      <c r="T804" s="74" t="e">
        <f t="shared" si="178"/>
        <v>#N/A</v>
      </c>
    </row>
    <row r="805" spans="2:20" x14ac:dyDescent="0.25">
      <c r="B805" s="74" t="e">
        <f t="shared" ca="1" si="168"/>
        <v>#N/A</v>
      </c>
      <c r="C805" s="78" t="e">
        <f>Кабельный_журнал!P771</f>
        <v>#N/A</v>
      </c>
      <c r="D805" s="74" t="e">
        <f t="shared" ca="1" si="169"/>
        <v>#N/A</v>
      </c>
      <c r="E805" s="80" t="s">
        <v>280</v>
      </c>
      <c r="F805" s="74" t="e">
        <f t="shared" ca="1" si="165"/>
        <v>#N/A</v>
      </c>
      <c r="G805" s="74" t="e">
        <f t="shared" si="166"/>
        <v>#N/A</v>
      </c>
      <c r="H805" s="80" t="s">
        <v>273</v>
      </c>
      <c r="I805" s="74" t="e">
        <f t="shared" si="167"/>
        <v>#N/A</v>
      </c>
      <c r="J805" s="74" t="e">
        <f t="shared" si="170"/>
        <v>#N/A</v>
      </c>
      <c r="K805" s="80" t="s">
        <v>281</v>
      </c>
      <c r="L805" s="74">
        <f t="shared" si="171"/>
        <v>1.7500000000000002E-2</v>
      </c>
      <c r="M805" s="74" t="e">
        <f t="shared" ca="1" si="172"/>
        <v>#N/A</v>
      </c>
      <c r="N805" s="74" t="e">
        <f ca="1">VLOOKUP(B805,$C$7:$T803,13,FALSE)</f>
        <v>#N/A</v>
      </c>
      <c r="O805" s="74" t="e">
        <f t="shared" ca="1" si="173"/>
        <v>#N/A</v>
      </c>
      <c r="P805" s="74" t="e">
        <f t="shared" ca="1" si="174"/>
        <v>#N/A</v>
      </c>
      <c r="Q805" s="74" t="e">
        <f t="shared" ca="1" si="175"/>
        <v>#N/A</v>
      </c>
      <c r="R805" s="74">
        <f t="shared" si="176"/>
        <v>6000</v>
      </c>
      <c r="S805" s="74" t="e">
        <f t="shared" ca="1" si="177"/>
        <v>#N/A</v>
      </c>
      <c r="T805" s="74" t="e">
        <f t="shared" si="178"/>
        <v>#N/A</v>
      </c>
    </row>
    <row r="806" spans="2:20" x14ac:dyDescent="0.25">
      <c r="B806" s="74" t="e">
        <f t="shared" ca="1" si="168"/>
        <v>#N/A</v>
      </c>
      <c r="C806" s="78" t="e">
        <f>Кабельный_журнал!P772</f>
        <v>#N/A</v>
      </c>
      <c r="D806" s="74" t="e">
        <f t="shared" ca="1" si="169"/>
        <v>#N/A</v>
      </c>
      <c r="E806" s="80" t="s">
        <v>280</v>
      </c>
      <c r="F806" s="74" t="e">
        <f t="shared" ca="1" si="165"/>
        <v>#N/A</v>
      </c>
      <c r="G806" s="74" t="e">
        <f t="shared" si="166"/>
        <v>#N/A</v>
      </c>
      <c r="H806" s="80" t="s">
        <v>273</v>
      </c>
      <c r="I806" s="74" t="e">
        <f t="shared" si="167"/>
        <v>#N/A</v>
      </c>
      <c r="J806" s="74" t="e">
        <f t="shared" si="170"/>
        <v>#N/A</v>
      </c>
      <c r="K806" s="80" t="s">
        <v>281</v>
      </c>
      <c r="L806" s="74">
        <f t="shared" si="171"/>
        <v>1.7500000000000002E-2</v>
      </c>
      <c r="M806" s="74" t="e">
        <f t="shared" ca="1" si="172"/>
        <v>#N/A</v>
      </c>
      <c r="N806" s="74" t="e">
        <f ca="1">VLOOKUP(B806,$C$7:$T804,13,FALSE)</f>
        <v>#N/A</v>
      </c>
      <c r="O806" s="74" t="e">
        <f t="shared" ca="1" si="173"/>
        <v>#N/A</v>
      </c>
      <c r="P806" s="74" t="e">
        <f t="shared" ca="1" si="174"/>
        <v>#N/A</v>
      </c>
      <c r="Q806" s="74" t="e">
        <f t="shared" ca="1" si="175"/>
        <v>#N/A</v>
      </c>
      <c r="R806" s="74">
        <f t="shared" si="176"/>
        <v>6000</v>
      </c>
      <c r="S806" s="74" t="e">
        <f t="shared" ca="1" si="177"/>
        <v>#N/A</v>
      </c>
      <c r="T806" s="74" t="e">
        <f t="shared" si="178"/>
        <v>#N/A</v>
      </c>
    </row>
    <row r="807" spans="2:20" x14ac:dyDescent="0.25">
      <c r="B807" s="74" t="e">
        <f t="shared" ca="1" si="168"/>
        <v>#N/A</v>
      </c>
      <c r="C807" s="78" t="e">
        <f>Кабельный_журнал!P773</f>
        <v>#N/A</v>
      </c>
      <c r="D807" s="74" t="e">
        <f t="shared" ca="1" si="169"/>
        <v>#N/A</v>
      </c>
      <c r="E807" s="80" t="s">
        <v>280</v>
      </c>
      <c r="F807" s="74" t="e">
        <f t="shared" ref="F807:F870" ca="1" si="179">VLOOKUP(C807,Кабельный_журнал,8,FALSE)</f>
        <v>#N/A</v>
      </c>
      <c r="G807" s="74" t="e">
        <f t="shared" ref="G807:G870" si="180">VLOOKUP(C807,Исходные_данные,21,FALSE)</f>
        <v>#N/A</v>
      </c>
      <c r="H807" s="80" t="s">
        <v>273</v>
      </c>
      <c r="I807" s="74" t="e">
        <f t="shared" ref="I807:I870" si="181">VLOOKUP(C807,Исходные_данные,22,FALSE)</f>
        <v>#N/A</v>
      </c>
      <c r="J807" s="74" t="e">
        <f t="shared" si="170"/>
        <v>#N/A</v>
      </c>
      <c r="K807" s="80" t="s">
        <v>281</v>
      </c>
      <c r="L807" s="74">
        <f t="shared" si="171"/>
        <v>1.7500000000000002E-2</v>
      </c>
      <c r="M807" s="74" t="e">
        <f t="shared" ca="1" si="172"/>
        <v>#N/A</v>
      </c>
      <c r="N807" s="74" t="e">
        <f ca="1">VLOOKUP(B807,$C$7:$T805,13,FALSE)</f>
        <v>#N/A</v>
      </c>
      <c r="O807" s="74" t="e">
        <f t="shared" ca="1" si="173"/>
        <v>#N/A</v>
      </c>
      <c r="P807" s="74" t="e">
        <f t="shared" ca="1" si="174"/>
        <v>#N/A</v>
      </c>
      <c r="Q807" s="74" t="e">
        <f t="shared" ca="1" si="175"/>
        <v>#N/A</v>
      </c>
      <c r="R807" s="74">
        <f t="shared" si="176"/>
        <v>6000</v>
      </c>
      <c r="S807" s="74" t="e">
        <f t="shared" ca="1" si="177"/>
        <v>#N/A</v>
      </c>
      <c r="T807" s="74" t="e">
        <f t="shared" si="178"/>
        <v>#N/A</v>
      </c>
    </row>
    <row r="808" spans="2:20" x14ac:dyDescent="0.25">
      <c r="B808" s="74" t="e">
        <f t="shared" ref="B808:B871" ca="1" si="182">VLOOKUP(C808,Кабельный_журнал,2,FALSE)</f>
        <v>#N/A</v>
      </c>
      <c r="C808" s="78" t="e">
        <f>Кабельный_журнал!P774</f>
        <v>#N/A</v>
      </c>
      <c r="D808" s="74" t="e">
        <f t="shared" ref="D808:D871" ca="1" si="183">B808&amp;"-"&amp;C808</f>
        <v>#N/A</v>
      </c>
      <c r="E808" s="80" t="s">
        <v>280</v>
      </c>
      <c r="F808" s="74" t="e">
        <f t="shared" ca="1" si="179"/>
        <v>#N/A</v>
      </c>
      <c r="G808" s="74" t="e">
        <f t="shared" si="180"/>
        <v>#N/A</v>
      </c>
      <c r="H808" s="80" t="s">
        <v>273</v>
      </c>
      <c r="I808" s="74" t="e">
        <f t="shared" si="181"/>
        <v>#N/A</v>
      </c>
      <c r="J808" s="74" t="e">
        <f t="shared" ref="J808:J871" si="184">I808</f>
        <v>#N/A</v>
      </c>
      <c r="K808" s="80" t="s">
        <v>281</v>
      </c>
      <c r="L808" s="74">
        <f t="shared" ref="L808:L871" si="185">VLOOKUP(K808,$K$2:$L$3,2,FALSE)</f>
        <v>1.7500000000000002E-2</v>
      </c>
      <c r="M808" s="74" t="e">
        <f t="shared" ref="M808:M871" ca="1" si="186">L808*F808*(1/I808+1/J808)</f>
        <v>#N/A</v>
      </c>
      <c r="N808" s="74" t="e">
        <f ca="1">VLOOKUP(B808,$C$7:$T806,13,FALSE)</f>
        <v>#N/A</v>
      </c>
      <c r="O808" s="74" t="e">
        <f t="shared" ref="O808:O871" ca="1" si="187">L808+M808</f>
        <v>#N/A</v>
      </c>
      <c r="P808" s="74" t="e">
        <f t="shared" ref="P808:P871" ca="1" si="188">220/O808</f>
        <v>#N/A</v>
      </c>
      <c r="Q808" s="74" t="e">
        <f t="shared" ref="Q808:Q871" ca="1" si="189">O808/G808</f>
        <v>#N/A</v>
      </c>
      <c r="R808" s="74">
        <f t="shared" ref="R808:R871" si="190">VLOOKUP(H808,$W$2:$Y$12,3,FALSE)</f>
        <v>6000</v>
      </c>
      <c r="S808" s="74" t="e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  <v>#N/A</v>
      </c>
      <c r="T808" s="74" t="e">
        <f t="shared" ref="T808:T871" si="192">G808*VLOOKUP(H808,$W$2:$Y$12,2,FALSE)</f>
        <v>#N/A</v>
      </c>
    </row>
    <row r="809" spans="2:20" x14ac:dyDescent="0.25">
      <c r="B809" s="74" t="e">
        <f t="shared" ca="1" si="182"/>
        <v>#N/A</v>
      </c>
      <c r="C809" s="78" t="e">
        <f>Кабельный_журнал!P775</f>
        <v>#N/A</v>
      </c>
      <c r="D809" s="74" t="e">
        <f t="shared" ca="1" si="183"/>
        <v>#N/A</v>
      </c>
      <c r="E809" s="80" t="s">
        <v>280</v>
      </c>
      <c r="F809" s="74" t="e">
        <f t="shared" ca="1" si="179"/>
        <v>#N/A</v>
      </c>
      <c r="G809" s="74" t="e">
        <f t="shared" si="180"/>
        <v>#N/A</v>
      </c>
      <c r="H809" s="80" t="s">
        <v>273</v>
      </c>
      <c r="I809" s="74" t="e">
        <f t="shared" si="181"/>
        <v>#N/A</v>
      </c>
      <c r="J809" s="74" t="e">
        <f t="shared" si="184"/>
        <v>#N/A</v>
      </c>
      <c r="K809" s="80" t="s">
        <v>281</v>
      </c>
      <c r="L809" s="74">
        <f t="shared" si="185"/>
        <v>1.7500000000000002E-2</v>
      </c>
      <c r="M809" s="74" t="e">
        <f t="shared" ca="1" si="186"/>
        <v>#N/A</v>
      </c>
      <c r="N809" s="74" t="e">
        <f ca="1">VLOOKUP(B809,$C$7:$T807,13,FALSE)</f>
        <v>#N/A</v>
      </c>
      <c r="O809" s="74" t="e">
        <f t="shared" ca="1" si="187"/>
        <v>#N/A</v>
      </c>
      <c r="P809" s="74" t="e">
        <f t="shared" ca="1" si="188"/>
        <v>#N/A</v>
      </c>
      <c r="Q809" s="74" t="e">
        <f t="shared" ca="1" si="189"/>
        <v>#N/A</v>
      </c>
      <c r="R809" s="74">
        <f t="shared" si="190"/>
        <v>6000</v>
      </c>
      <c r="S809" s="74" t="e">
        <f t="shared" ca="1" si="191"/>
        <v>#N/A</v>
      </c>
      <c r="T809" s="74" t="e">
        <f t="shared" si="192"/>
        <v>#N/A</v>
      </c>
    </row>
    <row r="810" spans="2:20" x14ac:dyDescent="0.25">
      <c r="B810" s="74" t="e">
        <f t="shared" ca="1" si="182"/>
        <v>#N/A</v>
      </c>
      <c r="C810" s="78" t="e">
        <f>Кабельный_журнал!P776</f>
        <v>#N/A</v>
      </c>
      <c r="D810" s="74" t="e">
        <f t="shared" ca="1" si="183"/>
        <v>#N/A</v>
      </c>
      <c r="E810" s="80" t="s">
        <v>280</v>
      </c>
      <c r="F810" s="74" t="e">
        <f t="shared" ca="1" si="179"/>
        <v>#N/A</v>
      </c>
      <c r="G810" s="74" t="e">
        <f t="shared" si="180"/>
        <v>#N/A</v>
      </c>
      <c r="H810" s="80" t="s">
        <v>273</v>
      </c>
      <c r="I810" s="74" t="e">
        <f t="shared" si="181"/>
        <v>#N/A</v>
      </c>
      <c r="J810" s="74" t="e">
        <f t="shared" si="184"/>
        <v>#N/A</v>
      </c>
      <c r="K810" s="80" t="s">
        <v>281</v>
      </c>
      <c r="L810" s="74">
        <f t="shared" si="185"/>
        <v>1.7500000000000002E-2</v>
      </c>
      <c r="M810" s="74" t="e">
        <f t="shared" ca="1" si="186"/>
        <v>#N/A</v>
      </c>
      <c r="N810" s="74" t="e">
        <f ca="1">VLOOKUP(B810,$C$7:$T808,13,FALSE)</f>
        <v>#N/A</v>
      </c>
      <c r="O810" s="74" t="e">
        <f t="shared" ca="1" si="187"/>
        <v>#N/A</v>
      </c>
      <c r="P810" s="74" t="e">
        <f t="shared" ca="1" si="188"/>
        <v>#N/A</v>
      </c>
      <c r="Q810" s="74" t="e">
        <f t="shared" ca="1" si="189"/>
        <v>#N/A</v>
      </c>
      <c r="R810" s="74">
        <f t="shared" si="190"/>
        <v>6000</v>
      </c>
      <c r="S810" s="74" t="e">
        <f t="shared" ca="1" si="191"/>
        <v>#N/A</v>
      </c>
      <c r="T810" s="74" t="e">
        <f t="shared" si="192"/>
        <v>#N/A</v>
      </c>
    </row>
    <row r="811" spans="2:20" x14ac:dyDescent="0.25">
      <c r="B811" s="74" t="e">
        <f t="shared" ca="1" si="182"/>
        <v>#N/A</v>
      </c>
      <c r="C811" s="78" t="e">
        <f>Кабельный_журнал!P777</f>
        <v>#N/A</v>
      </c>
      <c r="D811" s="74" t="e">
        <f t="shared" ca="1" si="183"/>
        <v>#N/A</v>
      </c>
      <c r="E811" s="80" t="s">
        <v>280</v>
      </c>
      <c r="F811" s="74" t="e">
        <f t="shared" ca="1" si="179"/>
        <v>#N/A</v>
      </c>
      <c r="G811" s="74" t="e">
        <f t="shared" si="180"/>
        <v>#N/A</v>
      </c>
      <c r="H811" s="80" t="s">
        <v>273</v>
      </c>
      <c r="I811" s="74" t="e">
        <f t="shared" si="181"/>
        <v>#N/A</v>
      </c>
      <c r="J811" s="74" t="e">
        <f t="shared" si="184"/>
        <v>#N/A</v>
      </c>
      <c r="K811" s="80" t="s">
        <v>281</v>
      </c>
      <c r="L811" s="74">
        <f t="shared" si="185"/>
        <v>1.7500000000000002E-2</v>
      </c>
      <c r="M811" s="74" t="e">
        <f t="shared" ca="1" si="186"/>
        <v>#N/A</v>
      </c>
      <c r="N811" s="74" t="e">
        <f ca="1">VLOOKUP(B811,$C$7:$T809,13,FALSE)</f>
        <v>#N/A</v>
      </c>
      <c r="O811" s="74" t="e">
        <f t="shared" ca="1" si="187"/>
        <v>#N/A</v>
      </c>
      <c r="P811" s="74" t="e">
        <f t="shared" ca="1" si="188"/>
        <v>#N/A</v>
      </c>
      <c r="Q811" s="74" t="e">
        <f t="shared" ca="1" si="189"/>
        <v>#N/A</v>
      </c>
      <c r="R811" s="74">
        <f t="shared" si="190"/>
        <v>6000</v>
      </c>
      <c r="S811" s="74" t="e">
        <f t="shared" ca="1" si="191"/>
        <v>#N/A</v>
      </c>
      <c r="T811" s="74" t="e">
        <f t="shared" si="192"/>
        <v>#N/A</v>
      </c>
    </row>
    <row r="812" spans="2:20" x14ac:dyDescent="0.25">
      <c r="B812" s="74" t="e">
        <f t="shared" ca="1" si="182"/>
        <v>#N/A</v>
      </c>
      <c r="C812" s="78" t="e">
        <f>Кабельный_журнал!P778</f>
        <v>#N/A</v>
      </c>
      <c r="D812" s="74" t="e">
        <f t="shared" ca="1" si="183"/>
        <v>#N/A</v>
      </c>
      <c r="E812" s="80" t="s">
        <v>280</v>
      </c>
      <c r="F812" s="74" t="e">
        <f t="shared" ca="1" si="179"/>
        <v>#N/A</v>
      </c>
      <c r="G812" s="74" t="e">
        <f t="shared" si="180"/>
        <v>#N/A</v>
      </c>
      <c r="H812" s="80" t="s">
        <v>273</v>
      </c>
      <c r="I812" s="74" t="e">
        <f t="shared" si="181"/>
        <v>#N/A</v>
      </c>
      <c r="J812" s="74" t="e">
        <f t="shared" si="184"/>
        <v>#N/A</v>
      </c>
      <c r="K812" s="80" t="s">
        <v>281</v>
      </c>
      <c r="L812" s="74">
        <f t="shared" si="185"/>
        <v>1.7500000000000002E-2</v>
      </c>
      <c r="M812" s="74" t="e">
        <f t="shared" ca="1" si="186"/>
        <v>#N/A</v>
      </c>
      <c r="N812" s="74" t="e">
        <f ca="1">VLOOKUP(B812,$C$7:$T810,13,FALSE)</f>
        <v>#N/A</v>
      </c>
      <c r="O812" s="74" t="e">
        <f t="shared" ca="1" si="187"/>
        <v>#N/A</v>
      </c>
      <c r="P812" s="74" t="e">
        <f t="shared" ca="1" si="188"/>
        <v>#N/A</v>
      </c>
      <c r="Q812" s="74" t="e">
        <f t="shared" ca="1" si="189"/>
        <v>#N/A</v>
      </c>
      <c r="R812" s="74">
        <f t="shared" si="190"/>
        <v>6000</v>
      </c>
      <c r="S812" s="74" t="e">
        <f t="shared" ca="1" si="191"/>
        <v>#N/A</v>
      </c>
      <c r="T812" s="74" t="e">
        <f t="shared" si="192"/>
        <v>#N/A</v>
      </c>
    </row>
    <row r="813" spans="2:20" x14ac:dyDescent="0.25">
      <c r="B813" s="74" t="e">
        <f t="shared" ca="1" si="182"/>
        <v>#N/A</v>
      </c>
      <c r="C813" s="78" t="e">
        <f>Кабельный_журнал!P779</f>
        <v>#N/A</v>
      </c>
      <c r="D813" s="74" t="e">
        <f t="shared" ca="1" si="183"/>
        <v>#N/A</v>
      </c>
      <c r="E813" s="80" t="s">
        <v>280</v>
      </c>
      <c r="F813" s="74" t="e">
        <f t="shared" ca="1" si="179"/>
        <v>#N/A</v>
      </c>
      <c r="G813" s="74" t="e">
        <f t="shared" si="180"/>
        <v>#N/A</v>
      </c>
      <c r="H813" s="80" t="s">
        <v>273</v>
      </c>
      <c r="I813" s="74" t="e">
        <f t="shared" si="181"/>
        <v>#N/A</v>
      </c>
      <c r="J813" s="74" t="e">
        <f t="shared" si="184"/>
        <v>#N/A</v>
      </c>
      <c r="K813" s="80" t="s">
        <v>281</v>
      </c>
      <c r="L813" s="74">
        <f t="shared" si="185"/>
        <v>1.7500000000000002E-2</v>
      </c>
      <c r="M813" s="74" t="e">
        <f t="shared" ca="1" si="186"/>
        <v>#N/A</v>
      </c>
      <c r="N813" s="74" t="e">
        <f ca="1">VLOOKUP(B813,$C$7:$T811,13,FALSE)</f>
        <v>#N/A</v>
      </c>
      <c r="O813" s="74" t="e">
        <f t="shared" ca="1" si="187"/>
        <v>#N/A</v>
      </c>
      <c r="P813" s="74" t="e">
        <f t="shared" ca="1" si="188"/>
        <v>#N/A</v>
      </c>
      <c r="Q813" s="74" t="e">
        <f t="shared" ca="1" si="189"/>
        <v>#N/A</v>
      </c>
      <c r="R813" s="74">
        <f t="shared" si="190"/>
        <v>6000</v>
      </c>
      <c r="S813" s="74" t="e">
        <f t="shared" ca="1" si="191"/>
        <v>#N/A</v>
      </c>
      <c r="T813" s="74" t="e">
        <f t="shared" si="192"/>
        <v>#N/A</v>
      </c>
    </row>
    <row r="814" spans="2:20" x14ac:dyDescent="0.25">
      <c r="B814" s="74" t="e">
        <f t="shared" ca="1" si="182"/>
        <v>#N/A</v>
      </c>
      <c r="C814" s="78" t="e">
        <f>Кабельный_журнал!P780</f>
        <v>#N/A</v>
      </c>
      <c r="D814" s="74" t="e">
        <f t="shared" ca="1" si="183"/>
        <v>#N/A</v>
      </c>
      <c r="E814" s="80" t="s">
        <v>280</v>
      </c>
      <c r="F814" s="74" t="e">
        <f t="shared" ca="1" si="179"/>
        <v>#N/A</v>
      </c>
      <c r="G814" s="74" t="e">
        <f t="shared" si="180"/>
        <v>#N/A</v>
      </c>
      <c r="H814" s="80" t="s">
        <v>273</v>
      </c>
      <c r="I814" s="74" t="e">
        <f t="shared" si="181"/>
        <v>#N/A</v>
      </c>
      <c r="J814" s="74" t="e">
        <f t="shared" si="184"/>
        <v>#N/A</v>
      </c>
      <c r="K814" s="80" t="s">
        <v>281</v>
      </c>
      <c r="L814" s="74">
        <f t="shared" si="185"/>
        <v>1.7500000000000002E-2</v>
      </c>
      <c r="M814" s="74" t="e">
        <f t="shared" ca="1" si="186"/>
        <v>#N/A</v>
      </c>
      <c r="N814" s="74" t="e">
        <f ca="1">VLOOKUP(B814,$C$7:$T812,13,FALSE)</f>
        <v>#N/A</v>
      </c>
      <c r="O814" s="74" t="e">
        <f t="shared" ca="1" si="187"/>
        <v>#N/A</v>
      </c>
      <c r="P814" s="74" t="e">
        <f t="shared" ca="1" si="188"/>
        <v>#N/A</v>
      </c>
      <c r="Q814" s="74" t="e">
        <f t="shared" ca="1" si="189"/>
        <v>#N/A</v>
      </c>
      <c r="R814" s="74">
        <f t="shared" si="190"/>
        <v>6000</v>
      </c>
      <c r="S814" s="74" t="e">
        <f t="shared" ca="1" si="191"/>
        <v>#N/A</v>
      </c>
      <c r="T814" s="74" t="e">
        <f t="shared" si="192"/>
        <v>#N/A</v>
      </c>
    </row>
    <row r="815" spans="2:20" x14ac:dyDescent="0.25">
      <c r="B815" s="74" t="e">
        <f t="shared" ca="1" si="182"/>
        <v>#N/A</v>
      </c>
      <c r="C815" s="78" t="e">
        <f>Кабельный_журнал!P781</f>
        <v>#N/A</v>
      </c>
      <c r="D815" s="74" t="e">
        <f t="shared" ca="1" si="183"/>
        <v>#N/A</v>
      </c>
      <c r="E815" s="80" t="s">
        <v>280</v>
      </c>
      <c r="F815" s="74" t="e">
        <f t="shared" ca="1" si="179"/>
        <v>#N/A</v>
      </c>
      <c r="G815" s="74" t="e">
        <f t="shared" si="180"/>
        <v>#N/A</v>
      </c>
      <c r="H815" s="80" t="s">
        <v>273</v>
      </c>
      <c r="I815" s="74" t="e">
        <f t="shared" si="181"/>
        <v>#N/A</v>
      </c>
      <c r="J815" s="74" t="e">
        <f t="shared" si="184"/>
        <v>#N/A</v>
      </c>
      <c r="K815" s="80" t="s">
        <v>281</v>
      </c>
      <c r="L815" s="74">
        <f t="shared" si="185"/>
        <v>1.7500000000000002E-2</v>
      </c>
      <c r="M815" s="74" t="e">
        <f t="shared" ca="1" si="186"/>
        <v>#N/A</v>
      </c>
      <c r="N815" s="74" t="e">
        <f ca="1">VLOOKUP(B815,$C$7:$T813,13,FALSE)</f>
        <v>#N/A</v>
      </c>
      <c r="O815" s="74" t="e">
        <f t="shared" ca="1" si="187"/>
        <v>#N/A</v>
      </c>
      <c r="P815" s="74" t="e">
        <f t="shared" ca="1" si="188"/>
        <v>#N/A</v>
      </c>
      <c r="Q815" s="74" t="e">
        <f t="shared" ca="1" si="189"/>
        <v>#N/A</v>
      </c>
      <c r="R815" s="74">
        <f t="shared" si="190"/>
        <v>6000</v>
      </c>
      <c r="S815" s="74" t="e">
        <f t="shared" ca="1" si="191"/>
        <v>#N/A</v>
      </c>
      <c r="T815" s="74" t="e">
        <f t="shared" si="192"/>
        <v>#N/A</v>
      </c>
    </row>
    <row r="816" spans="2:20" x14ac:dyDescent="0.25">
      <c r="B816" s="74" t="e">
        <f t="shared" ca="1" si="182"/>
        <v>#N/A</v>
      </c>
      <c r="C816" s="78" t="e">
        <f>Кабельный_журнал!P782</f>
        <v>#N/A</v>
      </c>
      <c r="D816" s="74" t="e">
        <f t="shared" ca="1" si="183"/>
        <v>#N/A</v>
      </c>
      <c r="E816" s="80" t="s">
        <v>280</v>
      </c>
      <c r="F816" s="74" t="e">
        <f t="shared" ca="1" si="179"/>
        <v>#N/A</v>
      </c>
      <c r="G816" s="74" t="e">
        <f t="shared" si="180"/>
        <v>#N/A</v>
      </c>
      <c r="H816" s="80" t="s">
        <v>273</v>
      </c>
      <c r="I816" s="74" t="e">
        <f t="shared" si="181"/>
        <v>#N/A</v>
      </c>
      <c r="J816" s="74" t="e">
        <f t="shared" si="184"/>
        <v>#N/A</v>
      </c>
      <c r="K816" s="80" t="s">
        <v>281</v>
      </c>
      <c r="L816" s="74">
        <f t="shared" si="185"/>
        <v>1.7500000000000002E-2</v>
      </c>
      <c r="M816" s="74" t="e">
        <f t="shared" ca="1" si="186"/>
        <v>#N/A</v>
      </c>
      <c r="N816" s="74" t="e">
        <f ca="1">VLOOKUP(B816,$C$7:$T814,13,FALSE)</f>
        <v>#N/A</v>
      </c>
      <c r="O816" s="74" t="e">
        <f t="shared" ca="1" si="187"/>
        <v>#N/A</v>
      </c>
      <c r="P816" s="74" t="e">
        <f t="shared" ca="1" si="188"/>
        <v>#N/A</v>
      </c>
      <c r="Q816" s="74" t="e">
        <f t="shared" ca="1" si="189"/>
        <v>#N/A</v>
      </c>
      <c r="R816" s="74">
        <f t="shared" si="190"/>
        <v>6000</v>
      </c>
      <c r="S816" s="74" t="e">
        <f t="shared" ca="1" si="191"/>
        <v>#N/A</v>
      </c>
      <c r="T816" s="74" t="e">
        <f t="shared" si="192"/>
        <v>#N/A</v>
      </c>
    </row>
    <row r="817" spans="2:20" x14ac:dyDescent="0.25">
      <c r="B817" s="74" t="e">
        <f t="shared" ca="1" si="182"/>
        <v>#N/A</v>
      </c>
      <c r="C817" s="78" t="e">
        <f>Кабельный_журнал!P783</f>
        <v>#N/A</v>
      </c>
      <c r="D817" s="74" t="e">
        <f t="shared" ca="1" si="183"/>
        <v>#N/A</v>
      </c>
      <c r="E817" s="80" t="s">
        <v>280</v>
      </c>
      <c r="F817" s="74" t="e">
        <f t="shared" ca="1" si="179"/>
        <v>#N/A</v>
      </c>
      <c r="G817" s="74" t="e">
        <f t="shared" si="180"/>
        <v>#N/A</v>
      </c>
      <c r="H817" s="80" t="s">
        <v>273</v>
      </c>
      <c r="I817" s="74" t="e">
        <f t="shared" si="181"/>
        <v>#N/A</v>
      </c>
      <c r="J817" s="74" t="e">
        <f t="shared" si="184"/>
        <v>#N/A</v>
      </c>
      <c r="K817" s="80" t="s">
        <v>281</v>
      </c>
      <c r="L817" s="74">
        <f t="shared" si="185"/>
        <v>1.7500000000000002E-2</v>
      </c>
      <c r="M817" s="74" t="e">
        <f t="shared" ca="1" si="186"/>
        <v>#N/A</v>
      </c>
      <c r="N817" s="74" t="e">
        <f ca="1">VLOOKUP(B817,$C$7:$T815,13,FALSE)</f>
        <v>#N/A</v>
      </c>
      <c r="O817" s="74" t="e">
        <f t="shared" ca="1" si="187"/>
        <v>#N/A</v>
      </c>
      <c r="P817" s="74" t="e">
        <f t="shared" ca="1" si="188"/>
        <v>#N/A</v>
      </c>
      <c r="Q817" s="74" t="e">
        <f t="shared" ca="1" si="189"/>
        <v>#N/A</v>
      </c>
      <c r="R817" s="74">
        <f t="shared" si="190"/>
        <v>6000</v>
      </c>
      <c r="S817" s="74" t="e">
        <f t="shared" ca="1" si="191"/>
        <v>#N/A</v>
      </c>
      <c r="T817" s="74" t="e">
        <f t="shared" si="192"/>
        <v>#N/A</v>
      </c>
    </row>
    <row r="818" spans="2:20" x14ac:dyDescent="0.25">
      <c r="B818" s="74" t="e">
        <f t="shared" ca="1" si="182"/>
        <v>#N/A</v>
      </c>
      <c r="C818" s="78" t="e">
        <f>Кабельный_журнал!P784</f>
        <v>#N/A</v>
      </c>
      <c r="D818" s="74" t="e">
        <f t="shared" ca="1" si="183"/>
        <v>#N/A</v>
      </c>
      <c r="E818" s="80" t="s">
        <v>280</v>
      </c>
      <c r="F818" s="74" t="e">
        <f t="shared" ca="1" si="179"/>
        <v>#N/A</v>
      </c>
      <c r="G818" s="74" t="e">
        <f t="shared" si="180"/>
        <v>#N/A</v>
      </c>
      <c r="H818" s="80" t="s">
        <v>273</v>
      </c>
      <c r="I818" s="74" t="e">
        <f t="shared" si="181"/>
        <v>#N/A</v>
      </c>
      <c r="J818" s="74" t="e">
        <f t="shared" si="184"/>
        <v>#N/A</v>
      </c>
      <c r="K818" s="80" t="s">
        <v>281</v>
      </c>
      <c r="L818" s="74">
        <f t="shared" si="185"/>
        <v>1.7500000000000002E-2</v>
      </c>
      <c r="M818" s="74" t="e">
        <f t="shared" ca="1" si="186"/>
        <v>#N/A</v>
      </c>
      <c r="N818" s="74" t="e">
        <f ca="1">VLOOKUP(B818,$C$7:$T816,13,FALSE)</f>
        <v>#N/A</v>
      </c>
      <c r="O818" s="74" t="e">
        <f t="shared" ca="1" si="187"/>
        <v>#N/A</v>
      </c>
      <c r="P818" s="74" t="e">
        <f t="shared" ca="1" si="188"/>
        <v>#N/A</v>
      </c>
      <c r="Q818" s="74" t="e">
        <f t="shared" ca="1" si="189"/>
        <v>#N/A</v>
      </c>
      <c r="R818" s="74">
        <f t="shared" si="190"/>
        <v>6000</v>
      </c>
      <c r="S818" s="74" t="e">
        <f t="shared" ca="1" si="191"/>
        <v>#N/A</v>
      </c>
      <c r="T818" s="74" t="e">
        <f t="shared" si="192"/>
        <v>#N/A</v>
      </c>
    </row>
    <row r="819" spans="2:20" x14ac:dyDescent="0.25">
      <c r="B819" s="74" t="e">
        <f t="shared" ca="1" si="182"/>
        <v>#N/A</v>
      </c>
      <c r="C819" s="78" t="e">
        <f>Кабельный_журнал!P785</f>
        <v>#N/A</v>
      </c>
      <c r="D819" s="74" t="e">
        <f t="shared" ca="1" si="183"/>
        <v>#N/A</v>
      </c>
      <c r="E819" s="80" t="s">
        <v>280</v>
      </c>
      <c r="F819" s="74" t="e">
        <f t="shared" ca="1" si="179"/>
        <v>#N/A</v>
      </c>
      <c r="G819" s="74" t="e">
        <f t="shared" si="180"/>
        <v>#N/A</v>
      </c>
      <c r="H819" s="80" t="s">
        <v>273</v>
      </c>
      <c r="I819" s="74" t="e">
        <f t="shared" si="181"/>
        <v>#N/A</v>
      </c>
      <c r="J819" s="74" t="e">
        <f t="shared" si="184"/>
        <v>#N/A</v>
      </c>
      <c r="K819" s="80" t="s">
        <v>281</v>
      </c>
      <c r="L819" s="74">
        <f t="shared" si="185"/>
        <v>1.7500000000000002E-2</v>
      </c>
      <c r="M819" s="74" t="e">
        <f t="shared" ca="1" si="186"/>
        <v>#N/A</v>
      </c>
      <c r="N819" s="74" t="e">
        <f ca="1">VLOOKUP(B819,$C$7:$T817,13,FALSE)</f>
        <v>#N/A</v>
      </c>
      <c r="O819" s="74" t="e">
        <f t="shared" ca="1" si="187"/>
        <v>#N/A</v>
      </c>
      <c r="P819" s="74" t="e">
        <f t="shared" ca="1" si="188"/>
        <v>#N/A</v>
      </c>
      <c r="Q819" s="74" t="e">
        <f t="shared" ca="1" si="189"/>
        <v>#N/A</v>
      </c>
      <c r="R819" s="74">
        <f t="shared" si="190"/>
        <v>6000</v>
      </c>
      <c r="S819" s="74" t="e">
        <f t="shared" ca="1" si="191"/>
        <v>#N/A</v>
      </c>
      <c r="T819" s="74" t="e">
        <f t="shared" si="192"/>
        <v>#N/A</v>
      </c>
    </row>
    <row r="820" spans="2:20" x14ac:dyDescent="0.25">
      <c r="B820" s="74" t="e">
        <f t="shared" ca="1" si="182"/>
        <v>#N/A</v>
      </c>
      <c r="C820" s="78" t="e">
        <f>Кабельный_журнал!P786</f>
        <v>#N/A</v>
      </c>
      <c r="D820" s="74" t="e">
        <f t="shared" ca="1" si="183"/>
        <v>#N/A</v>
      </c>
      <c r="E820" s="80" t="s">
        <v>280</v>
      </c>
      <c r="F820" s="74" t="e">
        <f t="shared" ca="1" si="179"/>
        <v>#N/A</v>
      </c>
      <c r="G820" s="74" t="e">
        <f t="shared" si="180"/>
        <v>#N/A</v>
      </c>
      <c r="H820" s="80" t="s">
        <v>273</v>
      </c>
      <c r="I820" s="74" t="e">
        <f t="shared" si="181"/>
        <v>#N/A</v>
      </c>
      <c r="J820" s="74" t="e">
        <f t="shared" si="184"/>
        <v>#N/A</v>
      </c>
      <c r="K820" s="80" t="s">
        <v>281</v>
      </c>
      <c r="L820" s="74">
        <f t="shared" si="185"/>
        <v>1.7500000000000002E-2</v>
      </c>
      <c r="M820" s="74" t="e">
        <f t="shared" ca="1" si="186"/>
        <v>#N/A</v>
      </c>
      <c r="N820" s="74" t="e">
        <f ca="1">VLOOKUP(B820,$C$7:$T818,13,FALSE)</f>
        <v>#N/A</v>
      </c>
      <c r="O820" s="74" t="e">
        <f t="shared" ca="1" si="187"/>
        <v>#N/A</v>
      </c>
      <c r="P820" s="74" t="e">
        <f t="shared" ca="1" si="188"/>
        <v>#N/A</v>
      </c>
      <c r="Q820" s="74" t="e">
        <f t="shared" ca="1" si="189"/>
        <v>#N/A</v>
      </c>
      <c r="R820" s="74">
        <f t="shared" si="190"/>
        <v>6000</v>
      </c>
      <c r="S820" s="74" t="e">
        <f t="shared" ca="1" si="191"/>
        <v>#N/A</v>
      </c>
      <c r="T820" s="74" t="e">
        <f t="shared" si="192"/>
        <v>#N/A</v>
      </c>
    </row>
    <row r="821" spans="2:20" x14ac:dyDescent="0.25">
      <c r="B821" s="74" t="e">
        <f t="shared" ca="1" si="182"/>
        <v>#N/A</v>
      </c>
      <c r="C821" s="78" t="e">
        <f>Кабельный_журнал!P787</f>
        <v>#N/A</v>
      </c>
      <c r="D821" s="74" t="e">
        <f t="shared" ca="1" si="183"/>
        <v>#N/A</v>
      </c>
      <c r="E821" s="80" t="s">
        <v>280</v>
      </c>
      <c r="F821" s="74" t="e">
        <f t="shared" ca="1" si="179"/>
        <v>#N/A</v>
      </c>
      <c r="G821" s="74" t="e">
        <f t="shared" si="180"/>
        <v>#N/A</v>
      </c>
      <c r="H821" s="80" t="s">
        <v>273</v>
      </c>
      <c r="I821" s="74" t="e">
        <f t="shared" si="181"/>
        <v>#N/A</v>
      </c>
      <c r="J821" s="74" t="e">
        <f t="shared" si="184"/>
        <v>#N/A</v>
      </c>
      <c r="K821" s="80" t="s">
        <v>281</v>
      </c>
      <c r="L821" s="74">
        <f t="shared" si="185"/>
        <v>1.7500000000000002E-2</v>
      </c>
      <c r="M821" s="74" t="e">
        <f t="shared" ca="1" si="186"/>
        <v>#N/A</v>
      </c>
      <c r="N821" s="74" t="e">
        <f ca="1">VLOOKUP(B821,$C$7:$T819,13,FALSE)</f>
        <v>#N/A</v>
      </c>
      <c r="O821" s="74" t="e">
        <f t="shared" ca="1" si="187"/>
        <v>#N/A</v>
      </c>
      <c r="P821" s="74" t="e">
        <f t="shared" ca="1" si="188"/>
        <v>#N/A</v>
      </c>
      <c r="Q821" s="74" t="e">
        <f t="shared" ca="1" si="189"/>
        <v>#N/A</v>
      </c>
      <c r="R821" s="74">
        <f t="shared" si="190"/>
        <v>6000</v>
      </c>
      <c r="S821" s="74" t="e">
        <f t="shared" ca="1" si="191"/>
        <v>#N/A</v>
      </c>
      <c r="T821" s="74" t="e">
        <f t="shared" si="192"/>
        <v>#N/A</v>
      </c>
    </row>
    <row r="822" spans="2:20" x14ac:dyDescent="0.25">
      <c r="B822" s="74" t="e">
        <f t="shared" ca="1" si="182"/>
        <v>#N/A</v>
      </c>
      <c r="C822" s="78" t="e">
        <f>Кабельный_журнал!P788</f>
        <v>#N/A</v>
      </c>
      <c r="D822" s="74" t="e">
        <f t="shared" ca="1" si="183"/>
        <v>#N/A</v>
      </c>
      <c r="E822" s="80" t="s">
        <v>280</v>
      </c>
      <c r="F822" s="74" t="e">
        <f t="shared" ca="1" si="179"/>
        <v>#N/A</v>
      </c>
      <c r="G822" s="74" t="e">
        <f t="shared" si="180"/>
        <v>#N/A</v>
      </c>
      <c r="H822" s="80" t="s">
        <v>273</v>
      </c>
      <c r="I822" s="74" t="e">
        <f t="shared" si="181"/>
        <v>#N/A</v>
      </c>
      <c r="J822" s="74" t="e">
        <f t="shared" si="184"/>
        <v>#N/A</v>
      </c>
      <c r="K822" s="80" t="s">
        <v>281</v>
      </c>
      <c r="L822" s="74">
        <f t="shared" si="185"/>
        <v>1.7500000000000002E-2</v>
      </c>
      <c r="M822" s="74" t="e">
        <f t="shared" ca="1" si="186"/>
        <v>#N/A</v>
      </c>
      <c r="N822" s="74" t="e">
        <f ca="1">VLOOKUP(B822,$C$7:$T820,13,FALSE)</f>
        <v>#N/A</v>
      </c>
      <c r="O822" s="74" t="e">
        <f t="shared" ca="1" si="187"/>
        <v>#N/A</v>
      </c>
      <c r="P822" s="74" t="e">
        <f t="shared" ca="1" si="188"/>
        <v>#N/A</v>
      </c>
      <c r="Q822" s="74" t="e">
        <f t="shared" ca="1" si="189"/>
        <v>#N/A</v>
      </c>
      <c r="R822" s="74">
        <f t="shared" si="190"/>
        <v>6000</v>
      </c>
      <c r="S822" s="74" t="e">
        <f t="shared" ca="1" si="191"/>
        <v>#N/A</v>
      </c>
      <c r="T822" s="74" t="e">
        <f t="shared" si="192"/>
        <v>#N/A</v>
      </c>
    </row>
    <row r="823" spans="2:20" x14ac:dyDescent="0.25">
      <c r="B823" s="74" t="e">
        <f t="shared" ca="1" si="182"/>
        <v>#N/A</v>
      </c>
      <c r="C823" s="78" t="e">
        <f>Кабельный_журнал!P789</f>
        <v>#N/A</v>
      </c>
      <c r="D823" s="74" t="e">
        <f t="shared" ca="1" si="183"/>
        <v>#N/A</v>
      </c>
      <c r="E823" s="80" t="s">
        <v>280</v>
      </c>
      <c r="F823" s="74" t="e">
        <f t="shared" ca="1" si="179"/>
        <v>#N/A</v>
      </c>
      <c r="G823" s="74" t="e">
        <f t="shared" si="180"/>
        <v>#N/A</v>
      </c>
      <c r="H823" s="80" t="s">
        <v>273</v>
      </c>
      <c r="I823" s="74" t="e">
        <f t="shared" si="181"/>
        <v>#N/A</v>
      </c>
      <c r="J823" s="74" t="e">
        <f t="shared" si="184"/>
        <v>#N/A</v>
      </c>
      <c r="K823" s="80" t="s">
        <v>281</v>
      </c>
      <c r="L823" s="74">
        <f t="shared" si="185"/>
        <v>1.7500000000000002E-2</v>
      </c>
      <c r="M823" s="74" t="e">
        <f t="shared" ca="1" si="186"/>
        <v>#N/A</v>
      </c>
      <c r="N823" s="74" t="e">
        <f ca="1">VLOOKUP(B823,$C$7:$T821,13,FALSE)</f>
        <v>#N/A</v>
      </c>
      <c r="O823" s="74" t="e">
        <f t="shared" ca="1" si="187"/>
        <v>#N/A</v>
      </c>
      <c r="P823" s="74" t="e">
        <f t="shared" ca="1" si="188"/>
        <v>#N/A</v>
      </c>
      <c r="Q823" s="74" t="e">
        <f t="shared" ca="1" si="189"/>
        <v>#N/A</v>
      </c>
      <c r="R823" s="74">
        <f t="shared" si="190"/>
        <v>6000</v>
      </c>
      <c r="S823" s="74" t="e">
        <f t="shared" ca="1" si="191"/>
        <v>#N/A</v>
      </c>
      <c r="T823" s="74" t="e">
        <f t="shared" si="192"/>
        <v>#N/A</v>
      </c>
    </row>
    <row r="824" spans="2:20" x14ac:dyDescent="0.25">
      <c r="B824" s="74" t="e">
        <f t="shared" ca="1" si="182"/>
        <v>#N/A</v>
      </c>
      <c r="C824" s="78" t="e">
        <f>Кабельный_журнал!P790</f>
        <v>#N/A</v>
      </c>
      <c r="D824" s="74" t="e">
        <f t="shared" ca="1" si="183"/>
        <v>#N/A</v>
      </c>
      <c r="E824" s="80" t="s">
        <v>280</v>
      </c>
      <c r="F824" s="74" t="e">
        <f t="shared" ca="1" si="179"/>
        <v>#N/A</v>
      </c>
      <c r="G824" s="74" t="e">
        <f t="shared" si="180"/>
        <v>#N/A</v>
      </c>
      <c r="H824" s="80" t="s">
        <v>273</v>
      </c>
      <c r="I824" s="74" t="e">
        <f t="shared" si="181"/>
        <v>#N/A</v>
      </c>
      <c r="J824" s="74" t="e">
        <f t="shared" si="184"/>
        <v>#N/A</v>
      </c>
      <c r="K824" s="80" t="s">
        <v>281</v>
      </c>
      <c r="L824" s="74">
        <f t="shared" si="185"/>
        <v>1.7500000000000002E-2</v>
      </c>
      <c r="M824" s="74" t="e">
        <f t="shared" ca="1" si="186"/>
        <v>#N/A</v>
      </c>
      <c r="N824" s="74" t="e">
        <f ca="1">VLOOKUP(B824,$C$7:$T822,13,FALSE)</f>
        <v>#N/A</v>
      </c>
      <c r="O824" s="74" t="e">
        <f t="shared" ca="1" si="187"/>
        <v>#N/A</v>
      </c>
      <c r="P824" s="74" t="e">
        <f t="shared" ca="1" si="188"/>
        <v>#N/A</v>
      </c>
      <c r="Q824" s="74" t="e">
        <f t="shared" ca="1" si="189"/>
        <v>#N/A</v>
      </c>
      <c r="R824" s="74">
        <f t="shared" si="190"/>
        <v>6000</v>
      </c>
      <c r="S824" s="74" t="e">
        <f t="shared" ca="1" si="191"/>
        <v>#N/A</v>
      </c>
      <c r="T824" s="74" t="e">
        <f t="shared" si="192"/>
        <v>#N/A</v>
      </c>
    </row>
    <row r="825" spans="2:20" x14ac:dyDescent="0.25">
      <c r="B825" s="74" t="e">
        <f t="shared" ca="1" si="182"/>
        <v>#N/A</v>
      </c>
      <c r="C825" s="78" t="e">
        <f>Кабельный_журнал!P791</f>
        <v>#N/A</v>
      </c>
      <c r="D825" s="74" t="e">
        <f t="shared" ca="1" si="183"/>
        <v>#N/A</v>
      </c>
      <c r="E825" s="80" t="s">
        <v>280</v>
      </c>
      <c r="F825" s="74" t="e">
        <f t="shared" ca="1" si="179"/>
        <v>#N/A</v>
      </c>
      <c r="G825" s="74" t="e">
        <f t="shared" si="180"/>
        <v>#N/A</v>
      </c>
      <c r="H825" s="80" t="s">
        <v>273</v>
      </c>
      <c r="I825" s="74" t="e">
        <f t="shared" si="181"/>
        <v>#N/A</v>
      </c>
      <c r="J825" s="74" t="e">
        <f t="shared" si="184"/>
        <v>#N/A</v>
      </c>
      <c r="K825" s="80" t="s">
        <v>281</v>
      </c>
      <c r="L825" s="74">
        <f t="shared" si="185"/>
        <v>1.7500000000000002E-2</v>
      </c>
      <c r="M825" s="74" t="e">
        <f t="shared" ca="1" si="186"/>
        <v>#N/A</v>
      </c>
      <c r="N825" s="74" t="e">
        <f ca="1">VLOOKUP(B825,$C$7:$T823,13,FALSE)</f>
        <v>#N/A</v>
      </c>
      <c r="O825" s="74" t="e">
        <f t="shared" ca="1" si="187"/>
        <v>#N/A</v>
      </c>
      <c r="P825" s="74" t="e">
        <f t="shared" ca="1" si="188"/>
        <v>#N/A</v>
      </c>
      <c r="Q825" s="74" t="e">
        <f t="shared" ca="1" si="189"/>
        <v>#N/A</v>
      </c>
      <c r="R825" s="74">
        <f t="shared" si="190"/>
        <v>6000</v>
      </c>
      <c r="S825" s="74" t="e">
        <f t="shared" ca="1" si="191"/>
        <v>#N/A</v>
      </c>
      <c r="T825" s="74" t="e">
        <f t="shared" si="192"/>
        <v>#N/A</v>
      </c>
    </row>
    <row r="826" spans="2:20" x14ac:dyDescent="0.25">
      <c r="B826" s="74" t="e">
        <f t="shared" ca="1" si="182"/>
        <v>#N/A</v>
      </c>
      <c r="C826" s="78" t="e">
        <f>Кабельный_журнал!P792</f>
        <v>#N/A</v>
      </c>
      <c r="D826" s="74" t="e">
        <f t="shared" ca="1" si="183"/>
        <v>#N/A</v>
      </c>
      <c r="E826" s="80" t="s">
        <v>280</v>
      </c>
      <c r="F826" s="74" t="e">
        <f t="shared" ca="1" si="179"/>
        <v>#N/A</v>
      </c>
      <c r="G826" s="74" t="e">
        <f t="shared" si="180"/>
        <v>#N/A</v>
      </c>
      <c r="H826" s="80" t="s">
        <v>273</v>
      </c>
      <c r="I826" s="74" t="e">
        <f t="shared" si="181"/>
        <v>#N/A</v>
      </c>
      <c r="J826" s="74" t="e">
        <f t="shared" si="184"/>
        <v>#N/A</v>
      </c>
      <c r="K826" s="80" t="s">
        <v>281</v>
      </c>
      <c r="L826" s="74">
        <f t="shared" si="185"/>
        <v>1.7500000000000002E-2</v>
      </c>
      <c r="M826" s="74" t="e">
        <f t="shared" ca="1" si="186"/>
        <v>#N/A</v>
      </c>
      <c r="N826" s="74" t="e">
        <f ca="1">VLOOKUP(B826,$C$7:$T824,13,FALSE)</f>
        <v>#N/A</v>
      </c>
      <c r="O826" s="74" t="e">
        <f t="shared" ca="1" si="187"/>
        <v>#N/A</v>
      </c>
      <c r="P826" s="74" t="e">
        <f t="shared" ca="1" si="188"/>
        <v>#N/A</v>
      </c>
      <c r="Q826" s="74" t="e">
        <f t="shared" ca="1" si="189"/>
        <v>#N/A</v>
      </c>
      <c r="R826" s="74">
        <f t="shared" si="190"/>
        <v>6000</v>
      </c>
      <c r="S826" s="74" t="e">
        <f t="shared" ca="1" si="191"/>
        <v>#N/A</v>
      </c>
      <c r="T826" s="74" t="e">
        <f t="shared" si="192"/>
        <v>#N/A</v>
      </c>
    </row>
    <row r="827" spans="2:20" x14ac:dyDescent="0.25">
      <c r="B827" s="74" t="e">
        <f t="shared" ca="1" si="182"/>
        <v>#N/A</v>
      </c>
      <c r="C827" s="78" t="e">
        <f>Кабельный_журнал!P793</f>
        <v>#N/A</v>
      </c>
      <c r="D827" s="74" t="e">
        <f t="shared" ca="1" si="183"/>
        <v>#N/A</v>
      </c>
      <c r="E827" s="80" t="s">
        <v>280</v>
      </c>
      <c r="F827" s="74" t="e">
        <f t="shared" ca="1" si="179"/>
        <v>#N/A</v>
      </c>
      <c r="G827" s="74" t="e">
        <f t="shared" si="180"/>
        <v>#N/A</v>
      </c>
      <c r="H827" s="80" t="s">
        <v>273</v>
      </c>
      <c r="I827" s="74" t="e">
        <f t="shared" si="181"/>
        <v>#N/A</v>
      </c>
      <c r="J827" s="74" t="e">
        <f t="shared" si="184"/>
        <v>#N/A</v>
      </c>
      <c r="K827" s="80" t="s">
        <v>281</v>
      </c>
      <c r="L827" s="74">
        <f t="shared" si="185"/>
        <v>1.7500000000000002E-2</v>
      </c>
      <c r="M827" s="74" t="e">
        <f t="shared" ca="1" si="186"/>
        <v>#N/A</v>
      </c>
      <c r="N827" s="74" t="e">
        <f ca="1">VLOOKUP(B827,$C$7:$T825,13,FALSE)</f>
        <v>#N/A</v>
      </c>
      <c r="O827" s="74" t="e">
        <f t="shared" ca="1" si="187"/>
        <v>#N/A</v>
      </c>
      <c r="P827" s="74" t="e">
        <f t="shared" ca="1" si="188"/>
        <v>#N/A</v>
      </c>
      <c r="Q827" s="74" t="e">
        <f t="shared" ca="1" si="189"/>
        <v>#N/A</v>
      </c>
      <c r="R827" s="74">
        <f t="shared" si="190"/>
        <v>6000</v>
      </c>
      <c r="S827" s="74" t="e">
        <f t="shared" ca="1" si="191"/>
        <v>#N/A</v>
      </c>
      <c r="T827" s="74" t="e">
        <f t="shared" si="192"/>
        <v>#N/A</v>
      </c>
    </row>
    <row r="828" spans="2:20" x14ac:dyDescent="0.25">
      <c r="B828" s="74" t="e">
        <f t="shared" ca="1" si="182"/>
        <v>#N/A</v>
      </c>
      <c r="C828" s="78" t="e">
        <f>Кабельный_журнал!P794</f>
        <v>#N/A</v>
      </c>
      <c r="D828" s="74" t="e">
        <f t="shared" ca="1" si="183"/>
        <v>#N/A</v>
      </c>
      <c r="E828" s="80" t="s">
        <v>280</v>
      </c>
      <c r="F828" s="74" t="e">
        <f t="shared" ca="1" si="179"/>
        <v>#N/A</v>
      </c>
      <c r="G828" s="74" t="e">
        <f t="shared" si="180"/>
        <v>#N/A</v>
      </c>
      <c r="H828" s="80" t="s">
        <v>273</v>
      </c>
      <c r="I828" s="74" t="e">
        <f t="shared" si="181"/>
        <v>#N/A</v>
      </c>
      <c r="J828" s="74" t="e">
        <f t="shared" si="184"/>
        <v>#N/A</v>
      </c>
      <c r="K828" s="80" t="s">
        <v>281</v>
      </c>
      <c r="L828" s="74">
        <f t="shared" si="185"/>
        <v>1.7500000000000002E-2</v>
      </c>
      <c r="M828" s="74" t="e">
        <f t="shared" ca="1" si="186"/>
        <v>#N/A</v>
      </c>
      <c r="N828" s="74" t="e">
        <f ca="1">VLOOKUP(B828,$C$7:$T826,13,FALSE)</f>
        <v>#N/A</v>
      </c>
      <c r="O828" s="74" t="e">
        <f t="shared" ca="1" si="187"/>
        <v>#N/A</v>
      </c>
      <c r="P828" s="74" t="e">
        <f t="shared" ca="1" si="188"/>
        <v>#N/A</v>
      </c>
      <c r="Q828" s="74" t="e">
        <f t="shared" ca="1" si="189"/>
        <v>#N/A</v>
      </c>
      <c r="R828" s="74">
        <f t="shared" si="190"/>
        <v>6000</v>
      </c>
      <c r="S828" s="74" t="e">
        <f t="shared" ca="1" si="191"/>
        <v>#N/A</v>
      </c>
      <c r="T828" s="74" t="e">
        <f t="shared" si="192"/>
        <v>#N/A</v>
      </c>
    </row>
    <row r="829" spans="2:20" x14ac:dyDescent="0.25">
      <c r="B829" s="74" t="e">
        <f t="shared" ca="1" si="182"/>
        <v>#N/A</v>
      </c>
      <c r="C829" s="78" t="e">
        <f>Кабельный_журнал!P795</f>
        <v>#N/A</v>
      </c>
      <c r="D829" s="74" t="e">
        <f t="shared" ca="1" si="183"/>
        <v>#N/A</v>
      </c>
      <c r="E829" s="80" t="s">
        <v>280</v>
      </c>
      <c r="F829" s="74" t="e">
        <f t="shared" ca="1" si="179"/>
        <v>#N/A</v>
      </c>
      <c r="G829" s="74" t="e">
        <f t="shared" si="180"/>
        <v>#N/A</v>
      </c>
      <c r="H829" s="80" t="s">
        <v>273</v>
      </c>
      <c r="I829" s="74" t="e">
        <f t="shared" si="181"/>
        <v>#N/A</v>
      </c>
      <c r="J829" s="74" t="e">
        <f t="shared" si="184"/>
        <v>#N/A</v>
      </c>
      <c r="K829" s="80" t="s">
        <v>281</v>
      </c>
      <c r="L829" s="74">
        <f t="shared" si="185"/>
        <v>1.7500000000000002E-2</v>
      </c>
      <c r="M829" s="74" t="e">
        <f t="shared" ca="1" si="186"/>
        <v>#N/A</v>
      </c>
      <c r="N829" s="74" t="e">
        <f ca="1">VLOOKUP(B829,$C$7:$T827,13,FALSE)</f>
        <v>#N/A</v>
      </c>
      <c r="O829" s="74" t="e">
        <f t="shared" ca="1" si="187"/>
        <v>#N/A</v>
      </c>
      <c r="P829" s="74" t="e">
        <f t="shared" ca="1" si="188"/>
        <v>#N/A</v>
      </c>
      <c r="Q829" s="74" t="e">
        <f t="shared" ca="1" si="189"/>
        <v>#N/A</v>
      </c>
      <c r="R829" s="74">
        <f t="shared" si="190"/>
        <v>6000</v>
      </c>
      <c r="S829" s="74" t="e">
        <f t="shared" ca="1" si="191"/>
        <v>#N/A</v>
      </c>
      <c r="T829" s="74" t="e">
        <f t="shared" si="192"/>
        <v>#N/A</v>
      </c>
    </row>
    <row r="830" spans="2:20" x14ac:dyDescent="0.25">
      <c r="B830" s="74" t="e">
        <f t="shared" ca="1" si="182"/>
        <v>#N/A</v>
      </c>
      <c r="C830" s="78" t="e">
        <f>Кабельный_журнал!P796</f>
        <v>#N/A</v>
      </c>
      <c r="D830" s="74" t="e">
        <f t="shared" ca="1" si="183"/>
        <v>#N/A</v>
      </c>
      <c r="E830" s="80" t="s">
        <v>280</v>
      </c>
      <c r="F830" s="74" t="e">
        <f t="shared" ca="1" si="179"/>
        <v>#N/A</v>
      </c>
      <c r="G830" s="74" t="e">
        <f t="shared" si="180"/>
        <v>#N/A</v>
      </c>
      <c r="H830" s="80" t="s">
        <v>273</v>
      </c>
      <c r="I830" s="74" t="e">
        <f t="shared" si="181"/>
        <v>#N/A</v>
      </c>
      <c r="J830" s="74" t="e">
        <f t="shared" si="184"/>
        <v>#N/A</v>
      </c>
      <c r="K830" s="80" t="s">
        <v>281</v>
      </c>
      <c r="L830" s="74">
        <f t="shared" si="185"/>
        <v>1.7500000000000002E-2</v>
      </c>
      <c r="M830" s="74" t="e">
        <f t="shared" ca="1" si="186"/>
        <v>#N/A</v>
      </c>
      <c r="N830" s="74" t="e">
        <f ca="1">VLOOKUP(B830,$C$7:$T828,13,FALSE)</f>
        <v>#N/A</v>
      </c>
      <c r="O830" s="74" t="e">
        <f t="shared" ca="1" si="187"/>
        <v>#N/A</v>
      </c>
      <c r="P830" s="74" t="e">
        <f t="shared" ca="1" si="188"/>
        <v>#N/A</v>
      </c>
      <c r="Q830" s="74" t="e">
        <f t="shared" ca="1" si="189"/>
        <v>#N/A</v>
      </c>
      <c r="R830" s="74">
        <f t="shared" si="190"/>
        <v>6000</v>
      </c>
      <c r="S830" s="74" t="e">
        <f t="shared" ca="1" si="191"/>
        <v>#N/A</v>
      </c>
      <c r="T830" s="74" t="e">
        <f t="shared" si="192"/>
        <v>#N/A</v>
      </c>
    </row>
    <row r="831" spans="2:20" x14ac:dyDescent="0.25">
      <c r="B831" s="74" t="e">
        <f t="shared" ca="1" si="182"/>
        <v>#N/A</v>
      </c>
      <c r="C831" s="78" t="e">
        <f>Кабельный_журнал!P797</f>
        <v>#N/A</v>
      </c>
      <c r="D831" s="74" t="e">
        <f t="shared" ca="1" si="183"/>
        <v>#N/A</v>
      </c>
      <c r="E831" s="80" t="s">
        <v>280</v>
      </c>
      <c r="F831" s="74" t="e">
        <f t="shared" ca="1" si="179"/>
        <v>#N/A</v>
      </c>
      <c r="G831" s="74" t="e">
        <f t="shared" si="180"/>
        <v>#N/A</v>
      </c>
      <c r="H831" s="80" t="s">
        <v>273</v>
      </c>
      <c r="I831" s="74" t="e">
        <f t="shared" si="181"/>
        <v>#N/A</v>
      </c>
      <c r="J831" s="74" t="e">
        <f t="shared" si="184"/>
        <v>#N/A</v>
      </c>
      <c r="K831" s="80" t="s">
        <v>281</v>
      </c>
      <c r="L831" s="74">
        <f t="shared" si="185"/>
        <v>1.7500000000000002E-2</v>
      </c>
      <c r="M831" s="74" t="e">
        <f t="shared" ca="1" si="186"/>
        <v>#N/A</v>
      </c>
      <c r="N831" s="74" t="e">
        <f ca="1">VLOOKUP(B831,$C$7:$T829,13,FALSE)</f>
        <v>#N/A</v>
      </c>
      <c r="O831" s="74" t="e">
        <f t="shared" ca="1" si="187"/>
        <v>#N/A</v>
      </c>
      <c r="P831" s="74" t="e">
        <f t="shared" ca="1" si="188"/>
        <v>#N/A</v>
      </c>
      <c r="Q831" s="74" t="e">
        <f t="shared" ca="1" si="189"/>
        <v>#N/A</v>
      </c>
      <c r="R831" s="74">
        <f t="shared" si="190"/>
        <v>6000</v>
      </c>
      <c r="S831" s="74" t="e">
        <f t="shared" ca="1" si="191"/>
        <v>#N/A</v>
      </c>
      <c r="T831" s="74" t="e">
        <f t="shared" si="192"/>
        <v>#N/A</v>
      </c>
    </row>
    <row r="832" spans="2:20" x14ac:dyDescent="0.25">
      <c r="B832" s="74" t="e">
        <f t="shared" ca="1" si="182"/>
        <v>#N/A</v>
      </c>
      <c r="C832" s="78" t="e">
        <f>Кабельный_журнал!P798</f>
        <v>#N/A</v>
      </c>
      <c r="D832" s="74" t="e">
        <f t="shared" ca="1" si="183"/>
        <v>#N/A</v>
      </c>
      <c r="E832" s="80" t="s">
        <v>280</v>
      </c>
      <c r="F832" s="74" t="e">
        <f t="shared" ca="1" si="179"/>
        <v>#N/A</v>
      </c>
      <c r="G832" s="74" t="e">
        <f t="shared" si="180"/>
        <v>#N/A</v>
      </c>
      <c r="H832" s="80" t="s">
        <v>273</v>
      </c>
      <c r="I832" s="74" t="e">
        <f t="shared" si="181"/>
        <v>#N/A</v>
      </c>
      <c r="J832" s="74" t="e">
        <f t="shared" si="184"/>
        <v>#N/A</v>
      </c>
      <c r="K832" s="80" t="s">
        <v>281</v>
      </c>
      <c r="L832" s="74">
        <f t="shared" si="185"/>
        <v>1.7500000000000002E-2</v>
      </c>
      <c r="M832" s="74" t="e">
        <f t="shared" ca="1" si="186"/>
        <v>#N/A</v>
      </c>
      <c r="N832" s="74" t="e">
        <f ca="1">VLOOKUP(B832,$C$7:$T830,13,FALSE)</f>
        <v>#N/A</v>
      </c>
      <c r="O832" s="74" t="e">
        <f t="shared" ca="1" si="187"/>
        <v>#N/A</v>
      </c>
      <c r="P832" s="74" t="e">
        <f t="shared" ca="1" si="188"/>
        <v>#N/A</v>
      </c>
      <c r="Q832" s="74" t="e">
        <f t="shared" ca="1" si="189"/>
        <v>#N/A</v>
      </c>
      <c r="R832" s="74">
        <f t="shared" si="190"/>
        <v>6000</v>
      </c>
      <c r="S832" s="74" t="e">
        <f t="shared" ca="1" si="191"/>
        <v>#N/A</v>
      </c>
      <c r="T832" s="74" t="e">
        <f t="shared" si="192"/>
        <v>#N/A</v>
      </c>
    </row>
    <row r="833" spans="2:20" x14ac:dyDescent="0.25">
      <c r="B833" s="74" t="e">
        <f t="shared" ca="1" si="182"/>
        <v>#N/A</v>
      </c>
      <c r="C833" s="78" t="e">
        <f>Кабельный_журнал!P799</f>
        <v>#N/A</v>
      </c>
      <c r="D833" s="74" t="e">
        <f t="shared" ca="1" si="183"/>
        <v>#N/A</v>
      </c>
      <c r="E833" s="80" t="s">
        <v>280</v>
      </c>
      <c r="F833" s="74" t="e">
        <f t="shared" ca="1" si="179"/>
        <v>#N/A</v>
      </c>
      <c r="G833" s="74" t="e">
        <f t="shared" si="180"/>
        <v>#N/A</v>
      </c>
      <c r="H833" s="80" t="s">
        <v>273</v>
      </c>
      <c r="I833" s="74" t="e">
        <f t="shared" si="181"/>
        <v>#N/A</v>
      </c>
      <c r="J833" s="74" t="e">
        <f t="shared" si="184"/>
        <v>#N/A</v>
      </c>
      <c r="K833" s="80" t="s">
        <v>281</v>
      </c>
      <c r="L833" s="74">
        <f t="shared" si="185"/>
        <v>1.7500000000000002E-2</v>
      </c>
      <c r="M833" s="74" t="e">
        <f t="shared" ca="1" si="186"/>
        <v>#N/A</v>
      </c>
      <c r="N833" s="74" t="e">
        <f ca="1">VLOOKUP(B833,$C$7:$T831,13,FALSE)</f>
        <v>#N/A</v>
      </c>
      <c r="O833" s="74" t="e">
        <f t="shared" ca="1" si="187"/>
        <v>#N/A</v>
      </c>
      <c r="P833" s="74" t="e">
        <f t="shared" ca="1" si="188"/>
        <v>#N/A</v>
      </c>
      <c r="Q833" s="74" t="e">
        <f t="shared" ca="1" si="189"/>
        <v>#N/A</v>
      </c>
      <c r="R833" s="74">
        <f t="shared" si="190"/>
        <v>6000</v>
      </c>
      <c r="S833" s="74" t="e">
        <f t="shared" ca="1" si="191"/>
        <v>#N/A</v>
      </c>
      <c r="T833" s="74" t="e">
        <f t="shared" si="192"/>
        <v>#N/A</v>
      </c>
    </row>
    <row r="834" spans="2:20" x14ac:dyDescent="0.25">
      <c r="B834" s="74" t="e">
        <f t="shared" ca="1" si="182"/>
        <v>#N/A</v>
      </c>
      <c r="C834" s="78" t="e">
        <f>Кабельный_журнал!P800</f>
        <v>#N/A</v>
      </c>
      <c r="D834" s="74" t="e">
        <f t="shared" ca="1" si="183"/>
        <v>#N/A</v>
      </c>
      <c r="E834" s="80" t="s">
        <v>280</v>
      </c>
      <c r="F834" s="74" t="e">
        <f t="shared" ca="1" si="179"/>
        <v>#N/A</v>
      </c>
      <c r="G834" s="74" t="e">
        <f t="shared" si="180"/>
        <v>#N/A</v>
      </c>
      <c r="H834" s="80" t="s">
        <v>273</v>
      </c>
      <c r="I834" s="74" t="e">
        <f t="shared" si="181"/>
        <v>#N/A</v>
      </c>
      <c r="J834" s="74" t="e">
        <f t="shared" si="184"/>
        <v>#N/A</v>
      </c>
      <c r="K834" s="80" t="s">
        <v>281</v>
      </c>
      <c r="L834" s="74">
        <f t="shared" si="185"/>
        <v>1.7500000000000002E-2</v>
      </c>
      <c r="M834" s="74" t="e">
        <f t="shared" ca="1" si="186"/>
        <v>#N/A</v>
      </c>
      <c r="N834" s="74" t="e">
        <f ca="1">VLOOKUP(B834,$C$7:$T832,13,FALSE)</f>
        <v>#N/A</v>
      </c>
      <c r="O834" s="74" t="e">
        <f t="shared" ca="1" si="187"/>
        <v>#N/A</v>
      </c>
      <c r="P834" s="74" t="e">
        <f t="shared" ca="1" si="188"/>
        <v>#N/A</v>
      </c>
      <c r="Q834" s="74" t="e">
        <f t="shared" ca="1" si="189"/>
        <v>#N/A</v>
      </c>
      <c r="R834" s="74">
        <f t="shared" si="190"/>
        <v>6000</v>
      </c>
      <c r="S834" s="74" t="e">
        <f t="shared" ca="1" si="191"/>
        <v>#N/A</v>
      </c>
      <c r="T834" s="74" t="e">
        <f t="shared" si="192"/>
        <v>#N/A</v>
      </c>
    </row>
    <row r="835" spans="2:20" x14ac:dyDescent="0.25">
      <c r="B835" s="74" t="e">
        <f t="shared" ca="1" si="182"/>
        <v>#N/A</v>
      </c>
      <c r="C835" s="78" t="e">
        <f>Кабельный_журнал!P801</f>
        <v>#N/A</v>
      </c>
      <c r="D835" s="74" t="e">
        <f t="shared" ca="1" si="183"/>
        <v>#N/A</v>
      </c>
      <c r="E835" s="80" t="s">
        <v>280</v>
      </c>
      <c r="F835" s="74" t="e">
        <f t="shared" ca="1" si="179"/>
        <v>#N/A</v>
      </c>
      <c r="G835" s="74" t="e">
        <f t="shared" si="180"/>
        <v>#N/A</v>
      </c>
      <c r="H835" s="80" t="s">
        <v>273</v>
      </c>
      <c r="I835" s="74" t="e">
        <f t="shared" si="181"/>
        <v>#N/A</v>
      </c>
      <c r="J835" s="74" t="e">
        <f t="shared" si="184"/>
        <v>#N/A</v>
      </c>
      <c r="K835" s="80" t="s">
        <v>281</v>
      </c>
      <c r="L835" s="74">
        <f t="shared" si="185"/>
        <v>1.7500000000000002E-2</v>
      </c>
      <c r="M835" s="74" t="e">
        <f t="shared" ca="1" si="186"/>
        <v>#N/A</v>
      </c>
      <c r="N835" s="74" t="e">
        <f ca="1">VLOOKUP(B835,$C$7:$T833,13,FALSE)</f>
        <v>#N/A</v>
      </c>
      <c r="O835" s="74" t="e">
        <f t="shared" ca="1" si="187"/>
        <v>#N/A</v>
      </c>
      <c r="P835" s="74" t="e">
        <f t="shared" ca="1" si="188"/>
        <v>#N/A</v>
      </c>
      <c r="Q835" s="74" t="e">
        <f t="shared" ca="1" si="189"/>
        <v>#N/A</v>
      </c>
      <c r="R835" s="74">
        <f t="shared" si="190"/>
        <v>6000</v>
      </c>
      <c r="S835" s="74" t="e">
        <f t="shared" ca="1" si="191"/>
        <v>#N/A</v>
      </c>
      <c r="T835" s="74" t="e">
        <f t="shared" si="192"/>
        <v>#N/A</v>
      </c>
    </row>
    <row r="836" spans="2:20" x14ac:dyDescent="0.25">
      <c r="B836" s="74" t="e">
        <f t="shared" ca="1" si="182"/>
        <v>#N/A</v>
      </c>
      <c r="C836" s="78" t="e">
        <f>Кабельный_журнал!P802</f>
        <v>#N/A</v>
      </c>
      <c r="D836" s="74" t="e">
        <f t="shared" ca="1" si="183"/>
        <v>#N/A</v>
      </c>
      <c r="E836" s="80" t="s">
        <v>280</v>
      </c>
      <c r="F836" s="74" t="e">
        <f t="shared" ca="1" si="179"/>
        <v>#N/A</v>
      </c>
      <c r="G836" s="74" t="e">
        <f t="shared" si="180"/>
        <v>#N/A</v>
      </c>
      <c r="H836" s="80" t="s">
        <v>273</v>
      </c>
      <c r="I836" s="74" t="e">
        <f t="shared" si="181"/>
        <v>#N/A</v>
      </c>
      <c r="J836" s="74" t="e">
        <f t="shared" si="184"/>
        <v>#N/A</v>
      </c>
      <c r="K836" s="80" t="s">
        <v>281</v>
      </c>
      <c r="L836" s="74">
        <f t="shared" si="185"/>
        <v>1.7500000000000002E-2</v>
      </c>
      <c r="M836" s="74" t="e">
        <f t="shared" ca="1" si="186"/>
        <v>#N/A</v>
      </c>
      <c r="N836" s="74" t="e">
        <f ca="1">VLOOKUP(B836,$C$7:$T834,13,FALSE)</f>
        <v>#N/A</v>
      </c>
      <c r="O836" s="74" t="e">
        <f t="shared" ca="1" si="187"/>
        <v>#N/A</v>
      </c>
      <c r="P836" s="74" t="e">
        <f t="shared" ca="1" si="188"/>
        <v>#N/A</v>
      </c>
      <c r="Q836" s="74" t="e">
        <f t="shared" ca="1" si="189"/>
        <v>#N/A</v>
      </c>
      <c r="R836" s="74">
        <f t="shared" si="190"/>
        <v>6000</v>
      </c>
      <c r="S836" s="74" t="e">
        <f t="shared" ca="1" si="191"/>
        <v>#N/A</v>
      </c>
      <c r="T836" s="74" t="e">
        <f t="shared" si="192"/>
        <v>#N/A</v>
      </c>
    </row>
    <row r="837" spans="2:20" x14ac:dyDescent="0.25">
      <c r="B837" s="74" t="e">
        <f t="shared" ca="1" si="182"/>
        <v>#N/A</v>
      </c>
      <c r="C837" s="78" t="e">
        <f>Кабельный_журнал!P803</f>
        <v>#N/A</v>
      </c>
      <c r="D837" s="74" t="e">
        <f t="shared" ca="1" si="183"/>
        <v>#N/A</v>
      </c>
      <c r="E837" s="80" t="s">
        <v>280</v>
      </c>
      <c r="F837" s="74" t="e">
        <f t="shared" ca="1" si="179"/>
        <v>#N/A</v>
      </c>
      <c r="G837" s="74" t="e">
        <f t="shared" si="180"/>
        <v>#N/A</v>
      </c>
      <c r="H837" s="80" t="s">
        <v>273</v>
      </c>
      <c r="I837" s="74" t="e">
        <f t="shared" si="181"/>
        <v>#N/A</v>
      </c>
      <c r="J837" s="74" t="e">
        <f t="shared" si="184"/>
        <v>#N/A</v>
      </c>
      <c r="K837" s="80" t="s">
        <v>281</v>
      </c>
      <c r="L837" s="74">
        <f t="shared" si="185"/>
        <v>1.7500000000000002E-2</v>
      </c>
      <c r="M837" s="74" t="e">
        <f t="shared" ca="1" si="186"/>
        <v>#N/A</v>
      </c>
      <c r="N837" s="74" t="e">
        <f ca="1">VLOOKUP(B837,$C$7:$T835,13,FALSE)</f>
        <v>#N/A</v>
      </c>
      <c r="O837" s="74" t="e">
        <f t="shared" ca="1" si="187"/>
        <v>#N/A</v>
      </c>
      <c r="P837" s="74" t="e">
        <f t="shared" ca="1" si="188"/>
        <v>#N/A</v>
      </c>
      <c r="Q837" s="74" t="e">
        <f t="shared" ca="1" si="189"/>
        <v>#N/A</v>
      </c>
      <c r="R837" s="74">
        <f t="shared" si="190"/>
        <v>6000</v>
      </c>
      <c r="S837" s="74" t="e">
        <f t="shared" ca="1" si="191"/>
        <v>#N/A</v>
      </c>
      <c r="T837" s="74" t="e">
        <f t="shared" si="192"/>
        <v>#N/A</v>
      </c>
    </row>
    <row r="838" spans="2:20" x14ac:dyDescent="0.25">
      <c r="B838" s="74" t="e">
        <f t="shared" ca="1" si="182"/>
        <v>#N/A</v>
      </c>
      <c r="C838" s="78" t="e">
        <f>Кабельный_журнал!P804</f>
        <v>#N/A</v>
      </c>
      <c r="D838" s="74" t="e">
        <f t="shared" ca="1" si="183"/>
        <v>#N/A</v>
      </c>
      <c r="E838" s="80" t="s">
        <v>280</v>
      </c>
      <c r="F838" s="74" t="e">
        <f t="shared" ca="1" si="179"/>
        <v>#N/A</v>
      </c>
      <c r="G838" s="74" t="e">
        <f t="shared" si="180"/>
        <v>#N/A</v>
      </c>
      <c r="H838" s="80" t="s">
        <v>273</v>
      </c>
      <c r="I838" s="74" t="e">
        <f t="shared" si="181"/>
        <v>#N/A</v>
      </c>
      <c r="J838" s="74" t="e">
        <f t="shared" si="184"/>
        <v>#N/A</v>
      </c>
      <c r="K838" s="80" t="s">
        <v>281</v>
      </c>
      <c r="L838" s="74">
        <f t="shared" si="185"/>
        <v>1.7500000000000002E-2</v>
      </c>
      <c r="M838" s="74" t="e">
        <f t="shared" ca="1" si="186"/>
        <v>#N/A</v>
      </c>
      <c r="N838" s="74" t="e">
        <f ca="1">VLOOKUP(B838,$C$7:$T836,13,FALSE)</f>
        <v>#N/A</v>
      </c>
      <c r="O838" s="74" t="e">
        <f t="shared" ca="1" si="187"/>
        <v>#N/A</v>
      </c>
      <c r="P838" s="74" t="e">
        <f t="shared" ca="1" si="188"/>
        <v>#N/A</v>
      </c>
      <c r="Q838" s="74" t="e">
        <f t="shared" ca="1" si="189"/>
        <v>#N/A</v>
      </c>
      <c r="R838" s="74">
        <f t="shared" si="190"/>
        <v>6000</v>
      </c>
      <c r="S838" s="74" t="e">
        <f t="shared" ca="1" si="191"/>
        <v>#N/A</v>
      </c>
      <c r="T838" s="74" t="e">
        <f t="shared" si="192"/>
        <v>#N/A</v>
      </c>
    </row>
    <row r="839" spans="2:20" x14ac:dyDescent="0.25">
      <c r="B839" s="74" t="e">
        <f t="shared" ca="1" si="182"/>
        <v>#N/A</v>
      </c>
      <c r="C839" s="78" t="e">
        <f>Кабельный_журнал!P805</f>
        <v>#N/A</v>
      </c>
      <c r="D839" s="74" t="e">
        <f t="shared" ca="1" si="183"/>
        <v>#N/A</v>
      </c>
      <c r="E839" s="80" t="s">
        <v>280</v>
      </c>
      <c r="F839" s="74" t="e">
        <f t="shared" ca="1" si="179"/>
        <v>#N/A</v>
      </c>
      <c r="G839" s="74" t="e">
        <f t="shared" si="180"/>
        <v>#N/A</v>
      </c>
      <c r="H839" s="80" t="s">
        <v>273</v>
      </c>
      <c r="I839" s="74" t="e">
        <f t="shared" si="181"/>
        <v>#N/A</v>
      </c>
      <c r="J839" s="74" t="e">
        <f t="shared" si="184"/>
        <v>#N/A</v>
      </c>
      <c r="K839" s="80" t="s">
        <v>281</v>
      </c>
      <c r="L839" s="74">
        <f t="shared" si="185"/>
        <v>1.7500000000000002E-2</v>
      </c>
      <c r="M839" s="74" t="e">
        <f t="shared" ca="1" si="186"/>
        <v>#N/A</v>
      </c>
      <c r="N839" s="74" t="e">
        <f ca="1">VLOOKUP(B839,$C$7:$T837,13,FALSE)</f>
        <v>#N/A</v>
      </c>
      <c r="O839" s="74" t="e">
        <f t="shared" ca="1" si="187"/>
        <v>#N/A</v>
      </c>
      <c r="P839" s="74" t="e">
        <f t="shared" ca="1" si="188"/>
        <v>#N/A</v>
      </c>
      <c r="Q839" s="74" t="e">
        <f t="shared" ca="1" si="189"/>
        <v>#N/A</v>
      </c>
      <c r="R839" s="74">
        <f t="shared" si="190"/>
        <v>6000</v>
      </c>
      <c r="S839" s="74" t="e">
        <f t="shared" ca="1" si="191"/>
        <v>#N/A</v>
      </c>
      <c r="T839" s="74" t="e">
        <f t="shared" si="192"/>
        <v>#N/A</v>
      </c>
    </row>
    <row r="840" spans="2:20" x14ac:dyDescent="0.25">
      <c r="B840" s="74" t="e">
        <f t="shared" ca="1" si="182"/>
        <v>#N/A</v>
      </c>
      <c r="C840" s="78" t="e">
        <f>Кабельный_журнал!P806</f>
        <v>#N/A</v>
      </c>
      <c r="D840" s="74" t="e">
        <f t="shared" ca="1" si="183"/>
        <v>#N/A</v>
      </c>
      <c r="E840" s="80" t="s">
        <v>280</v>
      </c>
      <c r="F840" s="74" t="e">
        <f t="shared" ca="1" si="179"/>
        <v>#N/A</v>
      </c>
      <c r="G840" s="74" t="e">
        <f t="shared" si="180"/>
        <v>#N/A</v>
      </c>
      <c r="H840" s="80" t="s">
        <v>273</v>
      </c>
      <c r="I840" s="74" t="e">
        <f t="shared" si="181"/>
        <v>#N/A</v>
      </c>
      <c r="J840" s="74" t="e">
        <f t="shared" si="184"/>
        <v>#N/A</v>
      </c>
      <c r="K840" s="80" t="s">
        <v>281</v>
      </c>
      <c r="L840" s="74">
        <f t="shared" si="185"/>
        <v>1.7500000000000002E-2</v>
      </c>
      <c r="M840" s="74" t="e">
        <f t="shared" ca="1" si="186"/>
        <v>#N/A</v>
      </c>
      <c r="N840" s="74" t="e">
        <f ca="1">VLOOKUP(B840,$C$7:$T838,13,FALSE)</f>
        <v>#N/A</v>
      </c>
      <c r="O840" s="74" t="e">
        <f t="shared" ca="1" si="187"/>
        <v>#N/A</v>
      </c>
      <c r="P840" s="74" t="e">
        <f t="shared" ca="1" si="188"/>
        <v>#N/A</v>
      </c>
      <c r="Q840" s="74" t="e">
        <f t="shared" ca="1" si="189"/>
        <v>#N/A</v>
      </c>
      <c r="R840" s="74">
        <f t="shared" si="190"/>
        <v>6000</v>
      </c>
      <c r="S840" s="74" t="e">
        <f t="shared" ca="1" si="191"/>
        <v>#N/A</v>
      </c>
      <c r="T840" s="74" t="e">
        <f t="shared" si="192"/>
        <v>#N/A</v>
      </c>
    </row>
    <row r="841" spans="2:20" x14ac:dyDescent="0.25">
      <c r="B841" s="74" t="e">
        <f t="shared" ca="1" si="182"/>
        <v>#N/A</v>
      </c>
      <c r="C841" s="78" t="e">
        <f>Кабельный_журнал!P807</f>
        <v>#N/A</v>
      </c>
      <c r="D841" s="74" t="e">
        <f t="shared" ca="1" si="183"/>
        <v>#N/A</v>
      </c>
      <c r="E841" s="80" t="s">
        <v>280</v>
      </c>
      <c r="F841" s="74" t="e">
        <f t="shared" ca="1" si="179"/>
        <v>#N/A</v>
      </c>
      <c r="G841" s="74" t="e">
        <f t="shared" si="180"/>
        <v>#N/A</v>
      </c>
      <c r="H841" s="80" t="s">
        <v>273</v>
      </c>
      <c r="I841" s="74" t="e">
        <f t="shared" si="181"/>
        <v>#N/A</v>
      </c>
      <c r="J841" s="74" t="e">
        <f t="shared" si="184"/>
        <v>#N/A</v>
      </c>
      <c r="K841" s="80" t="s">
        <v>281</v>
      </c>
      <c r="L841" s="74">
        <f t="shared" si="185"/>
        <v>1.7500000000000002E-2</v>
      </c>
      <c r="M841" s="74" t="e">
        <f t="shared" ca="1" si="186"/>
        <v>#N/A</v>
      </c>
      <c r="N841" s="74" t="e">
        <f ca="1">VLOOKUP(B841,$C$7:$T839,13,FALSE)</f>
        <v>#N/A</v>
      </c>
      <c r="O841" s="74" t="e">
        <f t="shared" ca="1" si="187"/>
        <v>#N/A</v>
      </c>
      <c r="P841" s="74" t="e">
        <f t="shared" ca="1" si="188"/>
        <v>#N/A</v>
      </c>
      <c r="Q841" s="74" t="e">
        <f t="shared" ca="1" si="189"/>
        <v>#N/A</v>
      </c>
      <c r="R841" s="74">
        <f t="shared" si="190"/>
        <v>6000</v>
      </c>
      <c r="S841" s="74" t="e">
        <f t="shared" ca="1" si="191"/>
        <v>#N/A</v>
      </c>
      <c r="T841" s="74" t="e">
        <f t="shared" si="192"/>
        <v>#N/A</v>
      </c>
    </row>
    <row r="842" spans="2:20" x14ac:dyDescent="0.25">
      <c r="B842" s="74" t="e">
        <f t="shared" ca="1" si="182"/>
        <v>#N/A</v>
      </c>
      <c r="C842" s="78" t="e">
        <f>Кабельный_журнал!P808</f>
        <v>#N/A</v>
      </c>
      <c r="D842" s="74" t="e">
        <f t="shared" ca="1" si="183"/>
        <v>#N/A</v>
      </c>
      <c r="E842" s="80" t="s">
        <v>280</v>
      </c>
      <c r="F842" s="74" t="e">
        <f t="shared" ca="1" si="179"/>
        <v>#N/A</v>
      </c>
      <c r="G842" s="74" t="e">
        <f t="shared" si="180"/>
        <v>#N/A</v>
      </c>
      <c r="H842" s="80" t="s">
        <v>273</v>
      </c>
      <c r="I842" s="74" t="e">
        <f t="shared" si="181"/>
        <v>#N/A</v>
      </c>
      <c r="J842" s="74" t="e">
        <f t="shared" si="184"/>
        <v>#N/A</v>
      </c>
      <c r="K842" s="80" t="s">
        <v>281</v>
      </c>
      <c r="L842" s="74">
        <f t="shared" si="185"/>
        <v>1.7500000000000002E-2</v>
      </c>
      <c r="M842" s="74" t="e">
        <f t="shared" ca="1" si="186"/>
        <v>#N/A</v>
      </c>
      <c r="N842" s="74" t="e">
        <f ca="1">VLOOKUP(B842,$C$7:$T840,13,FALSE)</f>
        <v>#N/A</v>
      </c>
      <c r="O842" s="74" t="e">
        <f t="shared" ca="1" si="187"/>
        <v>#N/A</v>
      </c>
      <c r="P842" s="74" t="e">
        <f t="shared" ca="1" si="188"/>
        <v>#N/A</v>
      </c>
      <c r="Q842" s="74" t="e">
        <f t="shared" ca="1" si="189"/>
        <v>#N/A</v>
      </c>
      <c r="R842" s="74">
        <f t="shared" si="190"/>
        <v>6000</v>
      </c>
      <c r="S842" s="74" t="e">
        <f t="shared" ca="1" si="191"/>
        <v>#N/A</v>
      </c>
      <c r="T842" s="74" t="e">
        <f t="shared" si="192"/>
        <v>#N/A</v>
      </c>
    </row>
    <row r="843" spans="2:20" x14ac:dyDescent="0.25">
      <c r="B843" s="74" t="e">
        <f t="shared" ca="1" si="182"/>
        <v>#N/A</v>
      </c>
      <c r="C843" s="78" t="e">
        <f>Кабельный_журнал!P809</f>
        <v>#N/A</v>
      </c>
      <c r="D843" s="74" t="e">
        <f t="shared" ca="1" si="183"/>
        <v>#N/A</v>
      </c>
      <c r="E843" s="80" t="s">
        <v>280</v>
      </c>
      <c r="F843" s="74" t="e">
        <f t="shared" ca="1" si="179"/>
        <v>#N/A</v>
      </c>
      <c r="G843" s="74" t="e">
        <f t="shared" si="180"/>
        <v>#N/A</v>
      </c>
      <c r="H843" s="80" t="s">
        <v>273</v>
      </c>
      <c r="I843" s="74" t="e">
        <f t="shared" si="181"/>
        <v>#N/A</v>
      </c>
      <c r="J843" s="74" t="e">
        <f t="shared" si="184"/>
        <v>#N/A</v>
      </c>
      <c r="K843" s="80" t="s">
        <v>281</v>
      </c>
      <c r="L843" s="74">
        <f t="shared" si="185"/>
        <v>1.7500000000000002E-2</v>
      </c>
      <c r="M843" s="74" t="e">
        <f t="shared" ca="1" si="186"/>
        <v>#N/A</v>
      </c>
      <c r="N843" s="74" t="e">
        <f ca="1">VLOOKUP(B843,$C$7:$T841,13,FALSE)</f>
        <v>#N/A</v>
      </c>
      <c r="O843" s="74" t="e">
        <f t="shared" ca="1" si="187"/>
        <v>#N/A</v>
      </c>
      <c r="P843" s="74" t="e">
        <f t="shared" ca="1" si="188"/>
        <v>#N/A</v>
      </c>
      <c r="Q843" s="74" t="e">
        <f t="shared" ca="1" si="189"/>
        <v>#N/A</v>
      </c>
      <c r="R843" s="74">
        <f t="shared" si="190"/>
        <v>6000</v>
      </c>
      <c r="S843" s="74" t="e">
        <f t="shared" ca="1" si="191"/>
        <v>#N/A</v>
      </c>
      <c r="T843" s="74" t="e">
        <f t="shared" si="192"/>
        <v>#N/A</v>
      </c>
    </row>
    <row r="844" spans="2:20" x14ac:dyDescent="0.25">
      <c r="B844" s="74" t="e">
        <f t="shared" ca="1" si="182"/>
        <v>#N/A</v>
      </c>
      <c r="C844" s="78" t="e">
        <f>Кабельный_журнал!P810</f>
        <v>#N/A</v>
      </c>
      <c r="D844" s="74" t="e">
        <f t="shared" ca="1" si="183"/>
        <v>#N/A</v>
      </c>
      <c r="E844" s="80" t="s">
        <v>280</v>
      </c>
      <c r="F844" s="74" t="e">
        <f t="shared" ca="1" si="179"/>
        <v>#N/A</v>
      </c>
      <c r="G844" s="74" t="e">
        <f t="shared" si="180"/>
        <v>#N/A</v>
      </c>
      <c r="H844" s="80" t="s">
        <v>273</v>
      </c>
      <c r="I844" s="74" t="e">
        <f t="shared" si="181"/>
        <v>#N/A</v>
      </c>
      <c r="J844" s="74" t="e">
        <f t="shared" si="184"/>
        <v>#N/A</v>
      </c>
      <c r="K844" s="80" t="s">
        <v>281</v>
      </c>
      <c r="L844" s="74">
        <f t="shared" si="185"/>
        <v>1.7500000000000002E-2</v>
      </c>
      <c r="M844" s="74" t="e">
        <f t="shared" ca="1" si="186"/>
        <v>#N/A</v>
      </c>
      <c r="N844" s="74" t="e">
        <f ca="1">VLOOKUP(B844,$C$7:$T842,13,FALSE)</f>
        <v>#N/A</v>
      </c>
      <c r="O844" s="74" t="e">
        <f t="shared" ca="1" si="187"/>
        <v>#N/A</v>
      </c>
      <c r="P844" s="74" t="e">
        <f t="shared" ca="1" si="188"/>
        <v>#N/A</v>
      </c>
      <c r="Q844" s="74" t="e">
        <f t="shared" ca="1" si="189"/>
        <v>#N/A</v>
      </c>
      <c r="R844" s="74">
        <f t="shared" si="190"/>
        <v>6000</v>
      </c>
      <c r="S844" s="74" t="e">
        <f t="shared" ca="1" si="191"/>
        <v>#N/A</v>
      </c>
      <c r="T844" s="74" t="e">
        <f t="shared" si="192"/>
        <v>#N/A</v>
      </c>
    </row>
    <row r="845" spans="2:20" x14ac:dyDescent="0.25">
      <c r="B845" s="74" t="e">
        <f t="shared" ca="1" si="182"/>
        <v>#N/A</v>
      </c>
      <c r="C845" s="78" t="e">
        <f>Кабельный_журнал!P811</f>
        <v>#N/A</v>
      </c>
      <c r="D845" s="74" t="e">
        <f t="shared" ca="1" si="183"/>
        <v>#N/A</v>
      </c>
      <c r="E845" s="80" t="s">
        <v>280</v>
      </c>
      <c r="F845" s="74" t="e">
        <f t="shared" ca="1" si="179"/>
        <v>#N/A</v>
      </c>
      <c r="G845" s="74" t="e">
        <f t="shared" si="180"/>
        <v>#N/A</v>
      </c>
      <c r="H845" s="80" t="s">
        <v>273</v>
      </c>
      <c r="I845" s="74" t="e">
        <f t="shared" si="181"/>
        <v>#N/A</v>
      </c>
      <c r="J845" s="74" t="e">
        <f t="shared" si="184"/>
        <v>#N/A</v>
      </c>
      <c r="K845" s="80" t="s">
        <v>281</v>
      </c>
      <c r="L845" s="74">
        <f t="shared" si="185"/>
        <v>1.7500000000000002E-2</v>
      </c>
      <c r="M845" s="74" t="e">
        <f t="shared" ca="1" si="186"/>
        <v>#N/A</v>
      </c>
      <c r="N845" s="74" t="e">
        <f ca="1">VLOOKUP(B845,$C$7:$T843,13,FALSE)</f>
        <v>#N/A</v>
      </c>
      <c r="O845" s="74" t="e">
        <f t="shared" ca="1" si="187"/>
        <v>#N/A</v>
      </c>
      <c r="P845" s="74" t="e">
        <f t="shared" ca="1" si="188"/>
        <v>#N/A</v>
      </c>
      <c r="Q845" s="74" t="e">
        <f t="shared" ca="1" si="189"/>
        <v>#N/A</v>
      </c>
      <c r="R845" s="74">
        <f t="shared" si="190"/>
        <v>6000</v>
      </c>
      <c r="S845" s="74" t="e">
        <f t="shared" ca="1" si="191"/>
        <v>#N/A</v>
      </c>
      <c r="T845" s="74" t="e">
        <f t="shared" si="192"/>
        <v>#N/A</v>
      </c>
    </row>
    <row r="846" spans="2:20" x14ac:dyDescent="0.25">
      <c r="B846" s="74" t="e">
        <f t="shared" ca="1" si="182"/>
        <v>#N/A</v>
      </c>
      <c r="C846" s="78" t="e">
        <f>Кабельный_журнал!P812</f>
        <v>#N/A</v>
      </c>
      <c r="D846" s="74" t="e">
        <f t="shared" ca="1" si="183"/>
        <v>#N/A</v>
      </c>
      <c r="E846" s="80" t="s">
        <v>280</v>
      </c>
      <c r="F846" s="74" t="e">
        <f t="shared" ca="1" si="179"/>
        <v>#N/A</v>
      </c>
      <c r="G846" s="74" t="e">
        <f t="shared" si="180"/>
        <v>#N/A</v>
      </c>
      <c r="H846" s="80" t="s">
        <v>273</v>
      </c>
      <c r="I846" s="74" t="e">
        <f t="shared" si="181"/>
        <v>#N/A</v>
      </c>
      <c r="J846" s="74" t="e">
        <f t="shared" si="184"/>
        <v>#N/A</v>
      </c>
      <c r="K846" s="80" t="s">
        <v>281</v>
      </c>
      <c r="L846" s="74">
        <f t="shared" si="185"/>
        <v>1.7500000000000002E-2</v>
      </c>
      <c r="M846" s="74" t="e">
        <f t="shared" ca="1" si="186"/>
        <v>#N/A</v>
      </c>
      <c r="N846" s="74" t="e">
        <f ca="1">VLOOKUP(B846,$C$7:$T844,13,FALSE)</f>
        <v>#N/A</v>
      </c>
      <c r="O846" s="74" t="e">
        <f t="shared" ca="1" si="187"/>
        <v>#N/A</v>
      </c>
      <c r="P846" s="74" t="e">
        <f t="shared" ca="1" si="188"/>
        <v>#N/A</v>
      </c>
      <c r="Q846" s="74" t="e">
        <f t="shared" ca="1" si="189"/>
        <v>#N/A</v>
      </c>
      <c r="R846" s="74">
        <f t="shared" si="190"/>
        <v>6000</v>
      </c>
      <c r="S846" s="74" t="e">
        <f t="shared" ca="1" si="191"/>
        <v>#N/A</v>
      </c>
      <c r="T846" s="74" t="e">
        <f t="shared" si="192"/>
        <v>#N/A</v>
      </c>
    </row>
    <row r="847" spans="2:20" x14ac:dyDescent="0.25">
      <c r="B847" s="74" t="e">
        <f t="shared" ca="1" si="182"/>
        <v>#N/A</v>
      </c>
      <c r="C847" s="78" t="e">
        <f>Кабельный_журнал!P813</f>
        <v>#N/A</v>
      </c>
      <c r="D847" s="74" t="e">
        <f t="shared" ca="1" si="183"/>
        <v>#N/A</v>
      </c>
      <c r="E847" s="80" t="s">
        <v>280</v>
      </c>
      <c r="F847" s="74" t="e">
        <f t="shared" ca="1" si="179"/>
        <v>#N/A</v>
      </c>
      <c r="G847" s="74" t="e">
        <f t="shared" si="180"/>
        <v>#N/A</v>
      </c>
      <c r="H847" s="80" t="s">
        <v>273</v>
      </c>
      <c r="I847" s="74" t="e">
        <f t="shared" si="181"/>
        <v>#N/A</v>
      </c>
      <c r="J847" s="74" t="e">
        <f t="shared" si="184"/>
        <v>#N/A</v>
      </c>
      <c r="K847" s="80" t="s">
        <v>281</v>
      </c>
      <c r="L847" s="74">
        <f t="shared" si="185"/>
        <v>1.7500000000000002E-2</v>
      </c>
      <c r="M847" s="74" t="e">
        <f t="shared" ca="1" si="186"/>
        <v>#N/A</v>
      </c>
      <c r="N847" s="74" t="e">
        <f ca="1">VLOOKUP(B847,$C$7:$T845,13,FALSE)</f>
        <v>#N/A</v>
      </c>
      <c r="O847" s="74" t="e">
        <f t="shared" ca="1" si="187"/>
        <v>#N/A</v>
      </c>
      <c r="P847" s="74" t="e">
        <f t="shared" ca="1" si="188"/>
        <v>#N/A</v>
      </c>
      <c r="Q847" s="74" t="e">
        <f t="shared" ca="1" si="189"/>
        <v>#N/A</v>
      </c>
      <c r="R847" s="74">
        <f t="shared" si="190"/>
        <v>6000</v>
      </c>
      <c r="S847" s="74" t="e">
        <f t="shared" ca="1" si="191"/>
        <v>#N/A</v>
      </c>
      <c r="T847" s="74" t="e">
        <f t="shared" si="192"/>
        <v>#N/A</v>
      </c>
    </row>
    <row r="848" spans="2:20" x14ac:dyDescent="0.25">
      <c r="B848" s="74" t="e">
        <f t="shared" ca="1" si="182"/>
        <v>#N/A</v>
      </c>
      <c r="C848" s="78" t="e">
        <f>Кабельный_журнал!P814</f>
        <v>#N/A</v>
      </c>
      <c r="D848" s="74" t="e">
        <f t="shared" ca="1" si="183"/>
        <v>#N/A</v>
      </c>
      <c r="E848" s="80" t="s">
        <v>280</v>
      </c>
      <c r="F848" s="74" t="e">
        <f t="shared" ca="1" si="179"/>
        <v>#N/A</v>
      </c>
      <c r="G848" s="74" t="e">
        <f t="shared" si="180"/>
        <v>#N/A</v>
      </c>
      <c r="H848" s="80" t="s">
        <v>273</v>
      </c>
      <c r="I848" s="74" t="e">
        <f t="shared" si="181"/>
        <v>#N/A</v>
      </c>
      <c r="J848" s="74" t="e">
        <f t="shared" si="184"/>
        <v>#N/A</v>
      </c>
      <c r="K848" s="80" t="s">
        <v>281</v>
      </c>
      <c r="L848" s="74">
        <f t="shared" si="185"/>
        <v>1.7500000000000002E-2</v>
      </c>
      <c r="M848" s="74" t="e">
        <f t="shared" ca="1" si="186"/>
        <v>#N/A</v>
      </c>
      <c r="N848" s="74" t="e">
        <f ca="1">VLOOKUP(B848,$C$7:$T846,13,FALSE)</f>
        <v>#N/A</v>
      </c>
      <c r="O848" s="74" t="e">
        <f t="shared" ca="1" si="187"/>
        <v>#N/A</v>
      </c>
      <c r="P848" s="74" t="e">
        <f t="shared" ca="1" si="188"/>
        <v>#N/A</v>
      </c>
      <c r="Q848" s="74" t="e">
        <f t="shared" ca="1" si="189"/>
        <v>#N/A</v>
      </c>
      <c r="R848" s="74">
        <f t="shared" si="190"/>
        <v>6000</v>
      </c>
      <c r="S848" s="74" t="e">
        <f t="shared" ca="1" si="191"/>
        <v>#N/A</v>
      </c>
      <c r="T848" s="74" t="e">
        <f t="shared" si="192"/>
        <v>#N/A</v>
      </c>
    </row>
    <row r="849" spans="2:20" x14ac:dyDescent="0.25">
      <c r="B849" s="74" t="e">
        <f t="shared" ca="1" si="182"/>
        <v>#N/A</v>
      </c>
      <c r="C849" s="78" t="e">
        <f>Кабельный_журнал!P815</f>
        <v>#N/A</v>
      </c>
      <c r="D849" s="74" t="e">
        <f t="shared" ca="1" si="183"/>
        <v>#N/A</v>
      </c>
      <c r="E849" s="80" t="s">
        <v>280</v>
      </c>
      <c r="F849" s="74" t="e">
        <f t="shared" ca="1" si="179"/>
        <v>#N/A</v>
      </c>
      <c r="G849" s="74" t="e">
        <f t="shared" si="180"/>
        <v>#N/A</v>
      </c>
      <c r="H849" s="80" t="s">
        <v>273</v>
      </c>
      <c r="I849" s="74" t="e">
        <f t="shared" si="181"/>
        <v>#N/A</v>
      </c>
      <c r="J849" s="74" t="e">
        <f t="shared" si="184"/>
        <v>#N/A</v>
      </c>
      <c r="K849" s="80" t="s">
        <v>281</v>
      </c>
      <c r="L849" s="74">
        <f t="shared" si="185"/>
        <v>1.7500000000000002E-2</v>
      </c>
      <c r="M849" s="74" t="e">
        <f t="shared" ca="1" si="186"/>
        <v>#N/A</v>
      </c>
      <c r="N849" s="74" t="e">
        <f ca="1">VLOOKUP(B849,$C$7:$T847,13,FALSE)</f>
        <v>#N/A</v>
      </c>
      <c r="O849" s="74" t="e">
        <f t="shared" ca="1" si="187"/>
        <v>#N/A</v>
      </c>
      <c r="P849" s="74" t="e">
        <f t="shared" ca="1" si="188"/>
        <v>#N/A</v>
      </c>
      <c r="Q849" s="74" t="e">
        <f t="shared" ca="1" si="189"/>
        <v>#N/A</v>
      </c>
      <c r="R849" s="74">
        <f t="shared" si="190"/>
        <v>6000</v>
      </c>
      <c r="S849" s="74" t="e">
        <f t="shared" ca="1" si="191"/>
        <v>#N/A</v>
      </c>
      <c r="T849" s="74" t="e">
        <f t="shared" si="192"/>
        <v>#N/A</v>
      </c>
    </row>
    <row r="850" spans="2:20" x14ac:dyDescent="0.25">
      <c r="B850" s="74" t="e">
        <f t="shared" ca="1" si="182"/>
        <v>#N/A</v>
      </c>
      <c r="C850" s="78" t="e">
        <f>Кабельный_журнал!P816</f>
        <v>#N/A</v>
      </c>
      <c r="D850" s="74" t="e">
        <f t="shared" ca="1" si="183"/>
        <v>#N/A</v>
      </c>
      <c r="E850" s="80" t="s">
        <v>280</v>
      </c>
      <c r="F850" s="74" t="e">
        <f t="shared" ca="1" si="179"/>
        <v>#N/A</v>
      </c>
      <c r="G850" s="74" t="e">
        <f t="shared" si="180"/>
        <v>#N/A</v>
      </c>
      <c r="H850" s="80" t="s">
        <v>273</v>
      </c>
      <c r="I850" s="74" t="e">
        <f t="shared" si="181"/>
        <v>#N/A</v>
      </c>
      <c r="J850" s="74" t="e">
        <f t="shared" si="184"/>
        <v>#N/A</v>
      </c>
      <c r="K850" s="80" t="s">
        <v>281</v>
      </c>
      <c r="L850" s="74">
        <f t="shared" si="185"/>
        <v>1.7500000000000002E-2</v>
      </c>
      <c r="M850" s="74" t="e">
        <f t="shared" ca="1" si="186"/>
        <v>#N/A</v>
      </c>
      <c r="N850" s="74" t="e">
        <f ca="1">VLOOKUP(B850,$C$7:$T848,13,FALSE)</f>
        <v>#N/A</v>
      </c>
      <c r="O850" s="74" t="e">
        <f t="shared" ca="1" si="187"/>
        <v>#N/A</v>
      </c>
      <c r="P850" s="74" t="e">
        <f t="shared" ca="1" si="188"/>
        <v>#N/A</v>
      </c>
      <c r="Q850" s="74" t="e">
        <f t="shared" ca="1" si="189"/>
        <v>#N/A</v>
      </c>
      <c r="R850" s="74">
        <f t="shared" si="190"/>
        <v>6000</v>
      </c>
      <c r="S850" s="74" t="e">
        <f t="shared" ca="1" si="191"/>
        <v>#N/A</v>
      </c>
      <c r="T850" s="74" t="e">
        <f t="shared" si="192"/>
        <v>#N/A</v>
      </c>
    </row>
    <row r="851" spans="2:20" x14ac:dyDescent="0.25">
      <c r="B851" s="74" t="e">
        <f t="shared" ca="1" si="182"/>
        <v>#N/A</v>
      </c>
      <c r="C851" s="78" t="e">
        <f>Кабельный_журнал!P817</f>
        <v>#N/A</v>
      </c>
      <c r="D851" s="74" t="e">
        <f t="shared" ca="1" si="183"/>
        <v>#N/A</v>
      </c>
      <c r="E851" s="80" t="s">
        <v>280</v>
      </c>
      <c r="F851" s="74" t="e">
        <f t="shared" ca="1" si="179"/>
        <v>#N/A</v>
      </c>
      <c r="G851" s="74" t="e">
        <f t="shared" si="180"/>
        <v>#N/A</v>
      </c>
      <c r="H851" s="80" t="s">
        <v>273</v>
      </c>
      <c r="I851" s="74" t="e">
        <f t="shared" si="181"/>
        <v>#N/A</v>
      </c>
      <c r="J851" s="74" t="e">
        <f t="shared" si="184"/>
        <v>#N/A</v>
      </c>
      <c r="K851" s="80" t="s">
        <v>281</v>
      </c>
      <c r="L851" s="74">
        <f t="shared" si="185"/>
        <v>1.7500000000000002E-2</v>
      </c>
      <c r="M851" s="74" t="e">
        <f t="shared" ca="1" si="186"/>
        <v>#N/A</v>
      </c>
      <c r="N851" s="74" t="e">
        <f ca="1">VLOOKUP(B851,$C$7:$T849,13,FALSE)</f>
        <v>#N/A</v>
      </c>
      <c r="O851" s="74" t="e">
        <f t="shared" ca="1" si="187"/>
        <v>#N/A</v>
      </c>
      <c r="P851" s="74" t="e">
        <f t="shared" ca="1" si="188"/>
        <v>#N/A</v>
      </c>
      <c r="Q851" s="74" t="e">
        <f t="shared" ca="1" si="189"/>
        <v>#N/A</v>
      </c>
      <c r="R851" s="74">
        <f t="shared" si="190"/>
        <v>6000</v>
      </c>
      <c r="S851" s="74" t="e">
        <f t="shared" ca="1" si="191"/>
        <v>#N/A</v>
      </c>
      <c r="T851" s="74" t="e">
        <f t="shared" si="192"/>
        <v>#N/A</v>
      </c>
    </row>
    <row r="852" spans="2:20" x14ac:dyDescent="0.25">
      <c r="B852" s="74" t="e">
        <f t="shared" ca="1" si="182"/>
        <v>#N/A</v>
      </c>
      <c r="C852" s="78" t="e">
        <f>Кабельный_журнал!P818</f>
        <v>#N/A</v>
      </c>
      <c r="D852" s="74" t="e">
        <f t="shared" ca="1" si="183"/>
        <v>#N/A</v>
      </c>
      <c r="E852" s="80" t="s">
        <v>280</v>
      </c>
      <c r="F852" s="74" t="e">
        <f t="shared" ca="1" si="179"/>
        <v>#N/A</v>
      </c>
      <c r="G852" s="74" t="e">
        <f t="shared" si="180"/>
        <v>#N/A</v>
      </c>
      <c r="H852" s="80" t="s">
        <v>273</v>
      </c>
      <c r="I852" s="74" t="e">
        <f t="shared" si="181"/>
        <v>#N/A</v>
      </c>
      <c r="J852" s="74" t="e">
        <f t="shared" si="184"/>
        <v>#N/A</v>
      </c>
      <c r="K852" s="80" t="s">
        <v>281</v>
      </c>
      <c r="L852" s="74">
        <f t="shared" si="185"/>
        <v>1.7500000000000002E-2</v>
      </c>
      <c r="M852" s="74" t="e">
        <f t="shared" ca="1" si="186"/>
        <v>#N/A</v>
      </c>
      <c r="N852" s="74" t="e">
        <f ca="1">VLOOKUP(B852,$C$7:$T850,13,FALSE)</f>
        <v>#N/A</v>
      </c>
      <c r="O852" s="74" t="e">
        <f t="shared" ca="1" si="187"/>
        <v>#N/A</v>
      </c>
      <c r="P852" s="74" t="e">
        <f t="shared" ca="1" si="188"/>
        <v>#N/A</v>
      </c>
      <c r="Q852" s="74" t="e">
        <f t="shared" ca="1" si="189"/>
        <v>#N/A</v>
      </c>
      <c r="R852" s="74">
        <f t="shared" si="190"/>
        <v>6000</v>
      </c>
      <c r="S852" s="74" t="e">
        <f t="shared" ca="1" si="191"/>
        <v>#N/A</v>
      </c>
      <c r="T852" s="74" t="e">
        <f t="shared" si="192"/>
        <v>#N/A</v>
      </c>
    </row>
    <row r="853" spans="2:20" x14ac:dyDescent="0.25">
      <c r="B853" s="74" t="e">
        <f t="shared" ca="1" si="182"/>
        <v>#N/A</v>
      </c>
      <c r="C853" s="78" t="e">
        <f>Кабельный_журнал!P819</f>
        <v>#N/A</v>
      </c>
      <c r="D853" s="74" t="e">
        <f t="shared" ca="1" si="183"/>
        <v>#N/A</v>
      </c>
      <c r="E853" s="80" t="s">
        <v>280</v>
      </c>
      <c r="F853" s="74" t="e">
        <f t="shared" ca="1" si="179"/>
        <v>#N/A</v>
      </c>
      <c r="G853" s="74" t="e">
        <f t="shared" si="180"/>
        <v>#N/A</v>
      </c>
      <c r="H853" s="80" t="s">
        <v>273</v>
      </c>
      <c r="I853" s="74" t="e">
        <f t="shared" si="181"/>
        <v>#N/A</v>
      </c>
      <c r="J853" s="74" t="e">
        <f t="shared" si="184"/>
        <v>#N/A</v>
      </c>
      <c r="K853" s="80" t="s">
        <v>281</v>
      </c>
      <c r="L853" s="74">
        <f t="shared" si="185"/>
        <v>1.7500000000000002E-2</v>
      </c>
      <c r="M853" s="74" t="e">
        <f t="shared" ca="1" si="186"/>
        <v>#N/A</v>
      </c>
      <c r="N853" s="74" t="e">
        <f ca="1">VLOOKUP(B853,$C$7:$T851,13,FALSE)</f>
        <v>#N/A</v>
      </c>
      <c r="O853" s="74" t="e">
        <f t="shared" ca="1" si="187"/>
        <v>#N/A</v>
      </c>
      <c r="P853" s="74" t="e">
        <f t="shared" ca="1" si="188"/>
        <v>#N/A</v>
      </c>
      <c r="Q853" s="74" t="e">
        <f t="shared" ca="1" si="189"/>
        <v>#N/A</v>
      </c>
      <c r="R853" s="74">
        <f t="shared" si="190"/>
        <v>6000</v>
      </c>
      <c r="S853" s="74" t="e">
        <f t="shared" ca="1" si="191"/>
        <v>#N/A</v>
      </c>
      <c r="T853" s="74" t="e">
        <f t="shared" si="192"/>
        <v>#N/A</v>
      </c>
    </row>
    <row r="854" spans="2:20" x14ac:dyDescent="0.25">
      <c r="B854" s="74" t="e">
        <f t="shared" ca="1" si="182"/>
        <v>#N/A</v>
      </c>
      <c r="C854" s="78" t="e">
        <f>Кабельный_журнал!P820</f>
        <v>#N/A</v>
      </c>
      <c r="D854" s="74" t="e">
        <f t="shared" ca="1" si="183"/>
        <v>#N/A</v>
      </c>
      <c r="E854" s="80" t="s">
        <v>280</v>
      </c>
      <c r="F854" s="74" t="e">
        <f t="shared" ca="1" si="179"/>
        <v>#N/A</v>
      </c>
      <c r="G854" s="74" t="e">
        <f t="shared" si="180"/>
        <v>#N/A</v>
      </c>
      <c r="H854" s="80" t="s">
        <v>273</v>
      </c>
      <c r="I854" s="74" t="e">
        <f t="shared" si="181"/>
        <v>#N/A</v>
      </c>
      <c r="J854" s="74" t="e">
        <f t="shared" si="184"/>
        <v>#N/A</v>
      </c>
      <c r="K854" s="80" t="s">
        <v>281</v>
      </c>
      <c r="L854" s="74">
        <f t="shared" si="185"/>
        <v>1.7500000000000002E-2</v>
      </c>
      <c r="M854" s="74" t="e">
        <f t="shared" ca="1" si="186"/>
        <v>#N/A</v>
      </c>
      <c r="N854" s="74" t="e">
        <f ca="1">VLOOKUP(B854,$C$7:$T852,13,FALSE)</f>
        <v>#N/A</v>
      </c>
      <c r="O854" s="74" t="e">
        <f t="shared" ca="1" si="187"/>
        <v>#N/A</v>
      </c>
      <c r="P854" s="74" t="e">
        <f t="shared" ca="1" si="188"/>
        <v>#N/A</v>
      </c>
      <c r="Q854" s="74" t="e">
        <f t="shared" ca="1" si="189"/>
        <v>#N/A</v>
      </c>
      <c r="R854" s="74">
        <f t="shared" si="190"/>
        <v>6000</v>
      </c>
      <c r="S854" s="74" t="e">
        <f t="shared" ca="1" si="191"/>
        <v>#N/A</v>
      </c>
      <c r="T854" s="74" t="e">
        <f t="shared" si="192"/>
        <v>#N/A</v>
      </c>
    </row>
    <row r="855" spans="2:20" x14ac:dyDescent="0.25">
      <c r="B855" s="74" t="e">
        <f t="shared" ca="1" si="182"/>
        <v>#N/A</v>
      </c>
      <c r="C855" s="78" t="e">
        <f>Кабельный_журнал!P821</f>
        <v>#N/A</v>
      </c>
      <c r="D855" s="74" t="e">
        <f t="shared" ca="1" si="183"/>
        <v>#N/A</v>
      </c>
      <c r="E855" s="80" t="s">
        <v>280</v>
      </c>
      <c r="F855" s="74" t="e">
        <f t="shared" ca="1" si="179"/>
        <v>#N/A</v>
      </c>
      <c r="G855" s="74" t="e">
        <f t="shared" si="180"/>
        <v>#N/A</v>
      </c>
      <c r="H855" s="80" t="s">
        <v>273</v>
      </c>
      <c r="I855" s="74" t="e">
        <f t="shared" si="181"/>
        <v>#N/A</v>
      </c>
      <c r="J855" s="74" t="e">
        <f t="shared" si="184"/>
        <v>#N/A</v>
      </c>
      <c r="K855" s="80" t="s">
        <v>281</v>
      </c>
      <c r="L855" s="74">
        <f t="shared" si="185"/>
        <v>1.7500000000000002E-2</v>
      </c>
      <c r="M855" s="74" t="e">
        <f t="shared" ca="1" si="186"/>
        <v>#N/A</v>
      </c>
      <c r="N855" s="74" t="e">
        <f ca="1">VLOOKUP(B855,$C$7:$T853,13,FALSE)</f>
        <v>#N/A</v>
      </c>
      <c r="O855" s="74" t="e">
        <f t="shared" ca="1" si="187"/>
        <v>#N/A</v>
      </c>
      <c r="P855" s="74" t="e">
        <f t="shared" ca="1" si="188"/>
        <v>#N/A</v>
      </c>
      <c r="Q855" s="74" t="e">
        <f t="shared" ca="1" si="189"/>
        <v>#N/A</v>
      </c>
      <c r="R855" s="74">
        <f t="shared" si="190"/>
        <v>6000</v>
      </c>
      <c r="S855" s="74" t="e">
        <f t="shared" ca="1" si="191"/>
        <v>#N/A</v>
      </c>
      <c r="T855" s="74" t="e">
        <f t="shared" si="192"/>
        <v>#N/A</v>
      </c>
    </row>
    <row r="856" spans="2:20" x14ac:dyDescent="0.25">
      <c r="B856" s="74" t="e">
        <f t="shared" ca="1" si="182"/>
        <v>#N/A</v>
      </c>
      <c r="C856" s="78" t="e">
        <f>Кабельный_журнал!P822</f>
        <v>#N/A</v>
      </c>
      <c r="D856" s="74" t="e">
        <f t="shared" ca="1" si="183"/>
        <v>#N/A</v>
      </c>
      <c r="E856" s="80" t="s">
        <v>280</v>
      </c>
      <c r="F856" s="74" t="e">
        <f t="shared" ca="1" si="179"/>
        <v>#N/A</v>
      </c>
      <c r="G856" s="74" t="e">
        <f t="shared" si="180"/>
        <v>#N/A</v>
      </c>
      <c r="H856" s="80" t="s">
        <v>273</v>
      </c>
      <c r="I856" s="74" t="e">
        <f t="shared" si="181"/>
        <v>#N/A</v>
      </c>
      <c r="J856" s="74" t="e">
        <f t="shared" si="184"/>
        <v>#N/A</v>
      </c>
      <c r="K856" s="80" t="s">
        <v>281</v>
      </c>
      <c r="L856" s="74">
        <f t="shared" si="185"/>
        <v>1.7500000000000002E-2</v>
      </c>
      <c r="M856" s="74" t="e">
        <f t="shared" ca="1" si="186"/>
        <v>#N/A</v>
      </c>
      <c r="N856" s="74" t="e">
        <f ca="1">VLOOKUP(B856,$C$7:$T854,13,FALSE)</f>
        <v>#N/A</v>
      </c>
      <c r="O856" s="74" t="e">
        <f t="shared" ca="1" si="187"/>
        <v>#N/A</v>
      </c>
      <c r="P856" s="74" t="e">
        <f t="shared" ca="1" si="188"/>
        <v>#N/A</v>
      </c>
      <c r="Q856" s="74" t="e">
        <f t="shared" ca="1" si="189"/>
        <v>#N/A</v>
      </c>
      <c r="R856" s="74">
        <f t="shared" si="190"/>
        <v>6000</v>
      </c>
      <c r="S856" s="74" t="e">
        <f t="shared" ca="1" si="191"/>
        <v>#N/A</v>
      </c>
      <c r="T856" s="74" t="e">
        <f t="shared" si="192"/>
        <v>#N/A</v>
      </c>
    </row>
    <row r="857" spans="2:20" x14ac:dyDescent="0.25">
      <c r="B857" s="74" t="e">
        <f t="shared" ca="1" si="182"/>
        <v>#N/A</v>
      </c>
      <c r="C857" s="78" t="e">
        <f>Кабельный_журнал!P823</f>
        <v>#N/A</v>
      </c>
      <c r="D857" s="74" t="e">
        <f t="shared" ca="1" si="183"/>
        <v>#N/A</v>
      </c>
      <c r="E857" s="80" t="s">
        <v>280</v>
      </c>
      <c r="F857" s="74" t="e">
        <f t="shared" ca="1" si="179"/>
        <v>#N/A</v>
      </c>
      <c r="G857" s="74" t="e">
        <f t="shared" si="180"/>
        <v>#N/A</v>
      </c>
      <c r="H857" s="80" t="s">
        <v>273</v>
      </c>
      <c r="I857" s="74" t="e">
        <f t="shared" si="181"/>
        <v>#N/A</v>
      </c>
      <c r="J857" s="74" t="e">
        <f t="shared" si="184"/>
        <v>#N/A</v>
      </c>
      <c r="K857" s="80" t="s">
        <v>281</v>
      </c>
      <c r="L857" s="74">
        <f t="shared" si="185"/>
        <v>1.7500000000000002E-2</v>
      </c>
      <c r="M857" s="74" t="e">
        <f t="shared" ca="1" si="186"/>
        <v>#N/A</v>
      </c>
      <c r="N857" s="74" t="e">
        <f ca="1">VLOOKUP(B857,$C$7:$T855,13,FALSE)</f>
        <v>#N/A</v>
      </c>
      <c r="O857" s="74" t="e">
        <f t="shared" ca="1" si="187"/>
        <v>#N/A</v>
      </c>
      <c r="P857" s="74" t="e">
        <f t="shared" ca="1" si="188"/>
        <v>#N/A</v>
      </c>
      <c r="Q857" s="74" t="e">
        <f t="shared" ca="1" si="189"/>
        <v>#N/A</v>
      </c>
      <c r="R857" s="74">
        <f t="shared" si="190"/>
        <v>6000</v>
      </c>
      <c r="S857" s="74" t="e">
        <f t="shared" ca="1" si="191"/>
        <v>#N/A</v>
      </c>
      <c r="T857" s="74" t="e">
        <f t="shared" si="192"/>
        <v>#N/A</v>
      </c>
    </row>
    <row r="858" spans="2:20" x14ac:dyDescent="0.25">
      <c r="B858" s="74" t="e">
        <f t="shared" ca="1" si="182"/>
        <v>#N/A</v>
      </c>
      <c r="C858" s="78" t="e">
        <f>Кабельный_журнал!P824</f>
        <v>#N/A</v>
      </c>
      <c r="D858" s="74" t="e">
        <f t="shared" ca="1" si="183"/>
        <v>#N/A</v>
      </c>
      <c r="E858" s="80" t="s">
        <v>280</v>
      </c>
      <c r="F858" s="74" t="e">
        <f t="shared" ca="1" si="179"/>
        <v>#N/A</v>
      </c>
      <c r="G858" s="74" t="e">
        <f t="shared" si="180"/>
        <v>#N/A</v>
      </c>
      <c r="H858" s="80" t="s">
        <v>273</v>
      </c>
      <c r="I858" s="74" t="e">
        <f t="shared" si="181"/>
        <v>#N/A</v>
      </c>
      <c r="J858" s="74" t="e">
        <f t="shared" si="184"/>
        <v>#N/A</v>
      </c>
      <c r="K858" s="80" t="s">
        <v>281</v>
      </c>
      <c r="L858" s="74">
        <f t="shared" si="185"/>
        <v>1.7500000000000002E-2</v>
      </c>
      <c r="M858" s="74" t="e">
        <f t="shared" ca="1" si="186"/>
        <v>#N/A</v>
      </c>
      <c r="N858" s="74" t="e">
        <f ca="1">VLOOKUP(B858,$C$7:$T856,13,FALSE)</f>
        <v>#N/A</v>
      </c>
      <c r="O858" s="74" t="e">
        <f t="shared" ca="1" si="187"/>
        <v>#N/A</v>
      </c>
      <c r="P858" s="74" t="e">
        <f t="shared" ca="1" si="188"/>
        <v>#N/A</v>
      </c>
      <c r="Q858" s="74" t="e">
        <f t="shared" ca="1" si="189"/>
        <v>#N/A</v>
      </c>
      <c r="R858" s="74">
        <f t="shared" si="190"/>
        <v>6000</v>
      </c>
      <c r="S858" s="74" t="e">
        <f t="shared" ca="1" si="191"/>
        <v>#N/A</v>
      </c>
      <c r="T858" s="74" t="e">
        <f t="shared" si="192"/>
        <v>#N/A</v>
      </c>
    </row>
    <row r="859" spans="2:20" x14ac:dyDescent="0.25">
      <c r="B859" s="74" t="e">
        <f t="shared" ca="1" si="182"/>
        <v>#N/A</v>
      </c>
      <c r="C859" s="78" t="e">
        <f>Кабельный_журнал!P825</f>
        <v>#N/A</v>
      </c>
      <c r="D859" s="74" t="e">
        <f t="shared" ca="1" si="183"/>
        <v>#N/A</v>
      </c>
      <c r="E859" s="80" t="s">
        <v>280</v>
      </c>
      <c r="F859" s="74" t="e">
        <f t="shared" ca="1" si="179"/>
        <v>#N/A</v>
      </c>
      <c r="G859" s="74" t="e">
        <f t="shared" si="180"/>
        <v>#N/A</v>
      </c>
      <c r="H859" s="80" t="s">
        <v>273</v>
      </c>
      <c r="I859" s="74" t="e">
        <f t="shared" si="181"/>
        <v>#N/A</v>
      </c>
      <c r="J859" s="74" t="e">
        <f t="shared" si="184"/>
        <v>#N/A</v>
      </c>
      <c r="K859" s="80" t="s">
        <v>281</v>
      </c>
      <c r="L859" s="74">
        <f t="shared" si="185"/>
        <v>1.7500000000000002E-2</v>
      </c>
      <c r="M859" s="74" t="e">
        <f t="shared" ca="1" si="186"/>
        <v>#N/A</v>
      </c>
      <c r="N859" s="74" t="e">
        <f ca="1">VLOOKUP(B859,$C$7:$T857,13,FALSE)</f>
        <v>#N/A</v>
      </c>
      <c r="O859" s="74" t="e">
        <f t="shared" ca="1" si="187"/>
        <v>#N/A</v>
      </c>
      <c r="P859" s="74" t="e">
        <f t="shared" ca="1" si="188"/>
        <v>#N/A</v>
      </c>
      <c r="Q859" s="74" t="e">
        <f t="shared" ca="1" si="189"/>
        <v>#N/A</v>
      </c>
      <c r="R859" s="74">
        <f t="shared" si="190"/>
        <v>6000</v>
      </c>
      <c r="S859" s="74" t="e">
        <f t="shared" ca="1" si="191"/>
        <v>#N/A</v>
      </c>
      <c r="T859" s="74" t="e">
        <f t="shared" si="192"/>
        <v>#N/A</v>
      </c>
    </row>
    <row r="860" spans="2:20" x14ac:dyDescent="0.25">
      <c r="B860" s="74" t="e">
        <f t="shared" ca="1" si="182"/>
        <v>#N/A</v>
      </c>
      <c r="C860" s="78" t="e">
        <f>Кабельный_журнал!P826</f>
        <v>#N/A</v>
      </c>
      <c r="D860" s="74" t="e">
        <f t="shared" ca="1" si="183"/>
        <v>#N/A</v>
      </c>
      <c r="E860" s="80" t="s">
        <v>280</v>
      </c>
      <c r="F860" s="74" t="e">
        <f t="shared" ca="1" si="179"/>
        <v>#N/A</v>
      </c>
      <c r="G860" s="74" t="e">
        <f t="shared" si="180"/>
        <v>#N/A</v>
      </c>
      <c r="H860" s="80" t="s">
        <v>273</v>
      </c>
      <c r="I860" s="74" t="e">
        <f t="shared" si="181"/>
        <v>#N/A</v>
      </c>
      <c r="J860" s="74" t="e">
        <f t="shared" si="184"/>
        <v>#N/A</v>
      </c>
      <c r="K860" s="80" t="s">
        <v>281</v>
      </c>
      <c r="L860" s="74">
        <f t="shared" si="185"/>
        <v>1.7500000000000002E-2</v>
      </c>
      <c r="M860" s="74" t="e">
        <f t="shared" ca="1" si="186"/>
        <v>#N/A</v>
      </c>
      <c r="N860" s="74" t="e">
        <f ca="1">VLOOKUP(B860,$C$7:$T858,13,FALSE)</f>
        <v>#N/A</v>
      </c>
      <c r="O860" s="74" t="e">
        <f t="shared" ca="1" si="187"/>
        <v>#N/A</v>
      </c>
      <c r="P860" s="74" t="e">
        <f t="shared" ca="1" si="188"/>
        <v>#N/A</v>
      </c>
      <c r="Q860" s="74" t="e">
        <f t="shared" ca="1" si="189"/>
        <v>#N/A</v>
      </c>
      <c r="R860" s="74">
        <f t="shared" si="190"/>
        <v>6000</v>
      </c>
      <c r="S860" s="74" t="e">
        <f t="shared" ca="1" si="191"/>
        <v>#N/A</v>
      </c>
      <c r="T860" s="74" t="e">
        <f t="shared" si="192"/>
        <v>#N/A</v>
      </c>
    </row>
    <row r="861" spans="2:20" x14ac:dyDescent="0.25">
      <c r="B861" s="74" t="e">
        <f t="shared" ca="1" si="182"/>
        <v>#N/A</v>
      </c>
      <c r="C861" s="78" t="e">
        <f>Кабельный_журнал!P827</f>
        <v>#N/A</v>
      </c>
      <c r="D861" s="74" t="e">
        <f t="shared" ca="1" si="183"/>
        <v>#N/A</v>
      </c>
      <c r="E861" s="80" t="s">
        <v>280</v>
      </c>
      <c r="F861" s="74" t="e">
        <f t="shared" ca="1" si="179"/>
        <v>#N/A</v>
      </c>
      <c r="G861" s="74" t="e">
        <f t="shared" si="180"/>
        <v>#N/A</v>
      </c>
      <c r="H861" s="80" t="s">
        <v>273</v>
      </c>
      <c r="I861" s="74" t="e">
        <f t="shared" si="181"/>
        <v>#N/A</v>
      </c>
      <c r="J861" s="74" t="e">
        <f t="shared" si="184"/>
        <v>#N/A</v>
      </c>
      <c r="K861" s="80" t="s">
        <v>281</v>
      </c>
      <c r="L861" s="74">
        <f t="shared" si="185"/>
        <v>1.7500000000000002E-2</v>
      </c>
      <c r="M861" s="74" t="e">
        <f t="shared" ca="1" si="186"/>
        <v>#N/A</v>
      </c>
      <c r="N861" s="74" t="e">
        <f ca="1">VLOOKUP(B861,$C$7:$T859,13,FALSE)</f>
        <v>#N/A</v>
      </c>
      <c r="O861" s="74" t="e">
        <f t="shared" ca="1" si="187"/>
        <v>#N/A</v>
      </c>
      <c r="P861" s="74" t="e">
        <f t="shared" ca="1" si="188"/>
        <v>#N/A</v>
      </c>
      <c r="Q861" s="74" t="e">
        <f t="shared" ca="1" si="189"/>
        <v>#N/A</v>
      </c>
      <c r="R861" s="74">
        <f t="shared" si="190"/>
        <v>6000</v>
      </c>
      <c r="S861" s="74" t="e">
        <f t="shared" ca="1" si="191"/>
        <v>#N/A</v>
      </c>
      <c r="T861" s="74" t="e">
        <f t="shared" si="192"/>
        <v>#N/A</v>
      </c>
    </row>
    <row r="862" spans="2:20" x14ac:dyDescent="0.25">
      <c r="B862" s="74" t="e">
        <f t="shared" ca="1" si="182"/>
        <v>#N/A</v>
      </c>
      <c r="C862" s="78" t="e">
        <f>Кабельный_журнал!P828</f>
        <v>#N/A</v>
      </c>
      <c r="D862" s="74" t="e">
        <f t="shared" ca="1" si="183"/>
        <v>#N/A</v>
      </c>
      <c r="E862" s="80" t="s">
        <v>280</v>
      </c>
      <c r="F862" s="74" t="e">
        <f t="shared" ca="1" si="179"/>
        <v>#N/A</v>
      </c>
      <c r="G862" s="74" t="e">
        <f t="shared" si="180"/>
        <v>#N/A</v>
      </c>
      <c r="H862" s="80" t="s">
        <v>273</v>
      </c>
      <c r="I862" s="74" t="e">
        <f t="shared" si="181"/>
        <v>#N/A</v>
      </c>
      <c r="J862" s="74" t="e">
        <f t="shared" si="184"/>
        <v>#N/A</v>
      </c>
      <c r="K862" s="80" t="s">
        <v>281</v>
      </c>
      <c r="L862" s="74">
        <f t="shared" si="185"/>
        <v>1.7500000000000002E-2</v>
      </c>
      <c r="M862" s="74" t="e">
        <f t="shared" ca="1" si="186"/>
        <v>#N/A</v>
      </c>
      <c r="N862" s="74" t="e">
        <f ca="1">VLOOKUP(B862,$C$7:$T860,13,FALSE)</f>
        <v>#N/A</v>
      </c>
      <c r="O862" s="74" t="e">
        <f t="shared" ca="1" si="187"/>
        <v>#N/A</v>
      </c>
      <c r="P862" s="74" t="e">
        <f t="shared" ca="1" si="188"/>
        <v>#N/A</v>
      </c>
      <c r="Q862" s="74" t="e">
        <f t="shared" ca="1" si="189"/>
        <v>#N/A</v>
      </c>
      <c r="R862" s="74">
        <f t="shared" si="190"/>
        <v>6000</v>
      </c>
      <c r="S862" s="74" t="e">
        <f t="shared" ca="1" si="191"/>
        <v>#N/A</v>
      </c>
      <c r="T862" s="74" t="e">
        <f t="shared" si="192"/>
        <v>#N/A</v>
      </c>
    </row>
    <row r="863" spans="2:20" x14ac:dyDescent="0.25">
      <c r="B863" s="74" t="e">
        <f t="shared" ca="1" si="182"/>
        <v>#N/A</v>
      </c>
      <c r="C863" s="78" t="e">
        <f>Кабельный_журнал!P829</f>
        <v>#N/A</v>
      </c>
      <c r="D863" s="74" t="e">
        <f t="shared" ca="1" si="183"/>
        <v>#N/A</v>
      </c>
      <c r="E863" s="80" t="s">
        <v>280</v>
      </c>
      <c r="F863" s="74" t="e">
        <f t="shared" ca="1" si="179"/>
        <v>#N/A</v>
      </c>
      <c r="G863" s="74" t="e">
        <f t="shared" si="180"/>
        <v>#N/A</v>
      </c>
      <c r="H863" s="80" t="s">
        <v>273</v>
      </c>
      <c r="I863" s="74" t="e">
        <f t="shared" si="181"/>
        <v>#N/A</v>
      </c>
      <c r="J863" s="74" t="e">
        <f t="shared" si="184"/>
        <v>#N/A</v>
      </c>
      <c r="K863" s="80" t="s">
        <v>281</v>
      </c>
      <c r="L863" s="74">
        <f t="shared" si="185"/>
        <v>1.7500000000000002E-2</v>
      </c>
      <c r="M863" s="74" t="e">
        <f t="shared" ca="1" si="186"/>
        <v>#N/A</v>
      </c>
      <c r="N863" s="74" t="e">
        <f ca="1">VLOOKUP(B863,$C$7:$T861,13,FALSE)</f>
        <v>#N/A</v>
      </c>
      <c r="O863" s="74" t="e">
        <f t="shared" ca="1" si="187"/>
        <v>#N/A</v>
      </c>
      <c r="P863" s="74" t="e">
        <f t="shared" ca="1" si="188"/>
        <v>#N/A</v>
      </c>
      <c r="Q863" s="74" t="e">
        <f t="shared" ca="1" si="189"/>
        <v>#N/A</v>
      </c>
      <c r="R863" s="74">
        <f t="shared" si="190"/>
        <v>6000</v>
      </c>
      <c r="S863" s="74" t="e">
        <f t="shared" ca="1" si="191"/>
        <v>#N/A</v>
      </c>
      <c r="T863" s="74" t="e">
        <f t="shared" si="192"/>
        <v>#N/A</v>
      </c>
    </row>
    <row r="864" spans="2:20" x14ac:dyDescent="0.25">
      <c r="B864" s="74" t="e">
        <f t="shared" ca="1" si="182"/>
        <v>#N/A</v>
      </c>
      <c r="C864" s="78" t="e">
        <f>Кабельный_журнал!P830</f>
        <v>#N/A</v>
      </c>
      <c r="D864" s="74" t="e">
        <f t="shared" ca="1" si="183"/>
        <v>#N/A</v>
      </c>
      <c r="E864" s="80" t="s">
        <v>280</v>
      </c>
      <c r="F864" s="74" t="e">
        <f t="shared" ca="1" si="179"/>
        <v>#N/A</v>
      </c>
      <c r="G864" s="74" t="e">
        <f t="shared" si="180"/>
        <v>#N/A</v>
      </c>
      <c r="H864" s="80" t="s">
        <v>273</v>
      </c>
      <c r="I864" s="74" t="e">
        <f t="shared" si="181"/>
        <v>#N/A</v>
      </c>
      <c r="J864" s="74" t="e">
        <f t="shared" si="184"/>
        <v>#N/A</v>
      </c>
      <c r="K864" s="80" t="s">
        <v>281</v>
      </c>
      <c r="L864" s="74">
        <f t="shared" si="185"/>
        <v>1.7500000000000002E-2</v>
      </c>
      <c r="M864" s="74" t="e">
        <f t="shared" ca="1" si="186"/>
        <v>#N/A</v>
      </c>
      <c r="N864" s="74" t="e">
        <f ca="1">VLOOKUP(B864,$C$7:$T862,13,FALSE)</f>
        <v>#N/A</v>
      </c>
      <c r="O864" s="74" t="e">
        <f t="shared" ca="1" si="187"/>
        <v>#N/A</v>
      </c>
      <c r="P864" s="74" t="e">
        <f t="shared" ca="1" si="188"/>
        <v>#N/A</v>
      </c>
      <c r="Q864" s="74" t="e">
        <f t="shared" ca="1" si="189"/>
        <v>#N/A</v>
      </c>
      <c r="R864" s="74">
        <f t="shared" si="190"/>
        <v>6000</v>
      </c>
      <c r="S864" s="74" t="e">
        <f t="shared" ca="1" si="191"/>
        <v>#N/A</v>
      </c>
      <c r="T864" s="74" t="e">
        <f t="shared" si="192"/>
        <v>#N/A</v>
      </c>
    </row>
    <row r="865" spans="2:20" x14ac:dyDescent="0.25">
      <c r="B865" s="74" t="e">
        <f t="shared" ca="1" si="182"/>
        <v>#N/A</v>
      </c>
      <c r="C865" s="78" t="e">
        <f>Кабельный_журнал!P831</f>
        <v>#N/A</v>
      </c>
      <c r="D865" s="74" t="e">
        <f t="shared" ca="1" si="183"/>
        <v>#N/A</v>
      </c>
      <c r="E865" s="80" t="s">
        <v>280</v>
      </c>
      <c r="F865" s="74" t="e">
        <f t="shared" ca="1" si="179"/>
        <v>#N/A</v>
      </c>
      <c r="G865" s="74" t="e">
        <f t="shared" si="180"/>
        <v>#N/A</v>
      </c>
      <c r="H865" s="80" t="s">
        <v>273</v>
      </c>
      <c r="I865" s="74" t="e">
        <f t="shared" si="181"/>
        <v>#N/A</v>
      </c>
      <c r="J865" s="74" t="e">
        <f t="shared" si="184"/>
        <v>#N/A</v>
      </c>
      <c r="K865" s="80" t="s">
        <v>281</v>
      </c>
      <c r="L865" s="74">
        <f t="shared" si="185"/>
        <v>1.7500000000000002E-2</v>
      </c>
      <c r="M865" s="74" t="e">
        <f t="shared" ca="1" si="186"/>
        <v>#N/A</v>
      </c>
      <c r="N865" s="74" t="e">
        <f ca="1">VLOOKUP(B865,$C$7:$T863,13,FALSE)</f>
        <v>#N/A</v>
      </c>
      <c r="O865" s="74" t="e">
        <f t="shared" ca="1" si="187"/>
        <v>#N/A</v>
      </c>
      <c r="P865" s="74" t="e">
        <f t="shared" ca="1" si="188"/>
        <v>#N/A</v>
      </c>
      <c r="Q865" s="74" t="e">
        <f t="shared" ca="1" si="189"/>
        <v>#N/A</v>
      </c>
      <c r="R865" s="74">
        <f t="shared" si="190"/>
        <v>6000</v>
      </c>
      <c r="S865" s="74" t="e">
        <f t="shared" ca="1" si="191"/>
        <v>#N/A</v>
      </c>
      <c r="T865" s="74" t="e">
        <f t="shared" si="192"/>
        <v>#N/A</v>
      </c>
    </row>
    <row r="866" spans="2:20" x14ac:dyDescent="0.25">
      <c r="B866" s="74" t="e">
        <f t="shared" ca="1" si="182"/>
        <v>#N/A</v>
      </c>
      <c r="C866" s="78" t="e">
        <f>Кабельный_журнал!P832</f>
        <v>#N/A</v>
      </c>
      <c r="D866" s="74" t="e">
        <f t="shared" ca="1" si="183"/>
        <v>#N/A</v>
      </c>
      <c r="E866" s="80" t="s">
        <v>280</v>
      </c>
      <c r="F866" s="74" t="e">
        <f t="shared" ca="1" si="179"/>
        <v>#N/A</v>
      </c>
      <c r="G866" s="74" t="e">
        <f t="shared" si="180"/>
        <v>#N/A</v>
      </c>
      <c r="H866" s="80" t="s">
        <v>273</v>
      </c>
      <c r="I866" s="74" t="e">
        <f t="shared" si="181"/>
        <v>#N/A</v>
      </c>
      <c r="J866" s="74" t="e">
        <f t="shared" si="184"/>
        <v>#N/A</v>
      </c>
      <c r="K866" s="80" t="s">
        <v>281</v>
      </c>
      <c r="L866" s="74">
        <f t="shared" si="185"/>
        <v>1.7500000000000002E-2</v>
      </c>
      <c r="M866" s="74" t="e">
        <f t="shared" ca="1" si="186"/>
        <v>#N/A</v>
      </c>
      <c r="N866" s="74" t="e">
        <f ca="1">VLOOKUP(B866,$C$7:$T864,13,FALSE)</f>
        <v>#N/A</v>
      </c>
      <c r="O866" s="74" t="e">
        <f t="shared" ca="1" si="187"/>
        <v>#N/A</v>
      </c>
      <c r="P866" s="74" t="e">
        <f t="shared" ca="1" si="188"/>
        <v>#N/A</v>
      </c>
      <c r="Q866" s="74" t="e">
        <f t="shared" ca="1" si="189"/>
        <v>#N/A</v>
      </c>
      <c r="R866" s="74">
        <f t="shared" si="190"/>
        <v>6000</v>
      </c>
      <c r="S866" s="74" t="e">
        <f t="shared" ca="1" si="191"/>
        <v>#N/A</v>
      </c>
      <c r="T866" s="74" t="e">
        <f t="shared" si="192"/>
        <v>#N/A</v>
      </c>
    </row>
    <row r="867" spans="2:20" x14ac:dyDescent="0.25">
      <c r="B867" s="74" t="e">
        <f t="shared" ca="1" si="182"/>
        <v>#N/A</v>
      </c>
      <c r="C867" s="78" t="e">
        <f>Кабельный_журнал!P833</f>
        <v>#N/A</v>
      </c>
      <c r="D867" s="74" t="e">
        <f t="shared" ca="1" si="183"/>
        <v>#N/A</v>
      </c>
      <c r="E867" s="80" t="s">
        <v>280</v>
      </c>
      <c r="F867" s="74" t="e">
        <f t="shared" ca="1" si="179"/>
        <v>#N/A</v>
      </c>
      <c r="G867" s="74" t="e">
        <f t="shared" si="180"/>
        <v>#N/A</v>
      </c>
      <c r="H867" s="80" t="s">
        <v>273</v>
      </c>
      <c r="I867" s="74" t="e">
        <f t="shared" si="181"/>
        <v>#N/A</v>
      </c>
      <c r="J867" s="74" t="e">
        <f t="shared" si="184"/>
        <v>#N/A</v>
      </c>
      <c r="K867" s="80" t="s">
        <v>281</v>
      </c>
      <c r="L867" s="74">
        <f t="shared" si="185"/>
        <v>1.7500000000000002E-2</v>
      </c>
      <c r="M867" s="74" t="e">
        <f t="shared" ca="1" si="186"/>
        <v>#N/A</v>
      </c>
      <c r="N867" s="74" t="e">
        <f ca="1">VLOOKUP(B867,$C$7:$T865,13,FALSE)</f>
        <v>#N/A</v>
      </c>
      <c r="O867" s="74" t="e">
        <f t="shared" ca="1" si="187"/>
        <v>#N/A</v>
      </c>
      <c r="P867" s="74" t="e">
        <f t="shared" ca="1" si="188"/>
        <v>#N/A</v>
      </c>
      <c r="Q867" s="74" t="e">
        <f t="shared" ca="1" si="189"/>
        <v>#N/A</v>
      </c>
      <c r="R867" s="74">
        <f t="shared" si="190"/>
        <v>6000</v>
      </c>
      <c r="S867" s="74" t="e">
        <f t="shared" ca="1" si="191"/>
        <v>#N/A</v>
      </c>
      <c r="T867" s="74" t="e">
        <f t="shared" si="192"/>
        <v>#N/A</v>
      </c>
    </row>
    <row r="868" spans="2:20" x14ac:dyDescent="0.25">
      <c r="B868" s="74" t="e">
        <f t="shared" ca="1" si="182"/>
        <v>#N/A</v>
      </c>
      <c r="C868" s="78" t="e">
        <f>Кабельный_журнал!P834</f>
        <v>#N/A</v>
      </c>
      <c r="D868" s="74" t="e">
        <f t="shared" ca="1" si="183"/>
        <v>#N/A</v>
      </c>
      <c r="E868" s="80" t="s">
        <v>280</v>
      </c>
      <c r="F868" s="74" t="e">
        <f t="shared" ca="1" si="179"/>
        <v>#N/A</v>
      </c>
      <c r="G868" s="74" t="e">
        <f t="shared" si="180"/>
        <v>#N/A</v>
      </c>
      <c r="H868" s="80" t="s">
        <v>273</v>
      </c>
      <c r="I868" s="74" t="e">
        <f t="shared" si="181"/>
        <v>#N/A</v>
      </c>
      <c r="J868" s="74" t="e">
        <f t="shared" si="184"/>
        <v>#N/A</v>
      </c>
      <c r="K868" s="80" t="s">
        <v>281</v>
      </c>
      <c r="L868" s="74">
        <f t="shared" si="185"/>
        <v>1.7500000000000002E-2</v>
      </c>
      <c r="M868" s="74" t="e">
        <f t="shared" ca="1" si="186"/>
        <v>#N/A</v>
      </c>
      <c r="N868" s="74" t="e">
        <f ca="1">VLOOKUP(B868,$C$7:$T866,13,FALSE)</f>
        <v>#N/A</v>
      </c>
      <c r="O868" s="74" t="e">
        <f t="shared" ca="1" si="187"/>
        <v>#N/A</v>
      </c>
      <c r="P868" s="74" t="e">
        <f t="shared" ca="1" si="188"/>
        <v>#N/A</v>
      </c>
      <c r="Q868" s="74" t="e">
        <f t="shared" ca="1" si="189"/>
        <v>#N/A</v>
      </c>
      <c r="R868" s="74">
        <f t="shared" si="190"/>
        <v>6000</v>
      </c>
      <c r="S868" s="74" t="e">
        <f t="shared" ca="1" si="191"/>
        <v>#N/A</v>
      </c>
      <c r="T868" s="74" t="e">
        <f t="shared" si="192"/>
        <v>#N/A</v>
      </c>
    </row>
    <row r="869" spans="2:20" x14ac:dyDescent="0.25">
      <c r="B869" s="74" t="e">
        <f t="shared" ca="1" si="182"/>
        <v>#N/A</v>
      </c>
      <c r="C869" s="78" t="e">
        <f>Кабельный_журнал!P835</f>
        <v>#N/A</v>
      </c>
      <c r="D869" s="74" t="e">
        <f t="shared" ca="1" si="183"/>
        <v>#N/A</v>
      </c>
      <c r="E869" s="80" t="s">
        <v>280</v>
      </c>
      <c r="F869" s="74" t="e">
        <f t="shared" ca="1" si="179"/>
        <v>#N/A</v>
      </c>
      <c r="G869" s="74" t="e">
        <f t="shared" si="180"/>
        <v>#N/A</v>
      </c>
      <c r="H869" s="80" t="s">
        <v>273</v>
      </c>
      <c r="I869" s="74" t="e">
        <f t="shared" si="181"/>
        <v>#N/A</v>
      </c>
      <c r="J869" s="74" t="e">
        <f t="shared" si="184"/>
        <v>#N/A</v>
      </c>
      <c r="K869" s="80" t="s">
        <v>281</v>
      </c>
      <c r="L869" s="74">
        <f t="shared" si="185"/>
        <v>1.7500000000000002E-2</v>
      </c>
      <c r="M869" s="74" t="e">
        <f t="shared" ca="1" si="186"/>
        <v>#N/A</v>
      </c>
      <c r="N869" s="74" t="e">
        <f ca="1">VLOOKUP(B869,$C$7:$T867,13,FALSE)</f>
        <v>#N/A</v>
      </c>
      <c r="O869" s="74" t="e">
        <f t="shared" ca="1" si="187"/>
        <v>#N/A</v>
      </c>
      <c r="P869" s="74" t="e">
        <f t="shared" ca="1" si="188"/>
        <v>#N/A</v>
      </c>
      <c r="Q869" s="74" t="e">
        <f t="shared" ca="1" si="189"/>
        <v>#N/A</v>
      </c>
      <c r="R869" s="74">
        <f t="shared" si="190"/>
        <v>6000</v>
      </c>
      <c r="S869" s="74" t="e">
        <f t="shared" ca="1" si="191"/>
        <v>#N/A</v>
      </c>
      <c r="T869" s="74" t="e">
        <f t="shared" si="192"/>
        <v>#N/A</v>
      </c>
    </row>
    <row r="870" spans="2:20" x14ac:dyDescent="0.25">
      <c r="B870" s="74" t="e">
        <f t="shared" ca="1" si="182"/>
        <v>#N/A</v>
      </c>
      <c r="C870" s="78" t="e">
        <f>Кабельный_журнал!P836</f>
        <v>#N/A</v>
      </c>
      <c r="D870" s="74" t="e">
        <f t="shared" ca="1" si="183"/>
        <v>#N/A</v>
      </c>
      <c r="E870" s="80" t="s">
        <v>280</v>
      </c>
      <c r="F870" s="74" t="e">
        <f t="shared" ca="1" si="179"/>
        <v>#N/A</v>
      </c>
      <c r="G870" s="74" t="e">
        <f t="shared" si="180"/>
        <v>#N/A</v>
      </c>
      <c r="H870" s="80" t="s">
        <v>273</v>
      </c>
      <c r="I870" s="74" t="e">
        <f t="shared" si="181"/>
        <v>#N/A</v>
      </c>
      <c r="J870" s="74" t="e">
        <f t="shared" si="184"/>
        <v>#N/A</v>
      </c>
      <c r="K870" s="80" t="s">
        <v>281</v>
      </c>
      <c r="L870" s="74">
        <f t="shared" si="185"/>
        <v>1.7500000000000002E-2</v>
      </c>
      <c r="M870" s="74" t="e">
        <f t="shared" ca="1" si="186"/>
        <v>#N/A</v>
      </c>
      <c r="N870" s="74" t="e">
        <f ca="1">VLOOKUP(B870,$C$7:$T868,13,FALSE)</f>
        <v>#N/A</v>
      </c>
      <c r="O870" s="74" t="e">
        <f t="shared" ca="1" si="187"/>
        <v>#N/A</v>
      </c>
      <c r="P870" s="74" t="e">
        <f t="shared" ca="1" si="188"/>
        <v>#N/A</v>
      </c>
      <c r="Q870" s="74" t="e">
        <f t="shared" ca="1" si="189"/>
        <v>#N/A</v>
      </c>
      <c r="R870" s="74">
        <f t="shared" si="190"/>
        <v>6000</v>
      </c>
      <c r="S870" s="74" t="e">
        <f t="shared" ca="1" si="191"/>
        <v>#N/A</v>
      </c>
      <c r="T870" s="74" t="e">
        <f t="shared" si="192"/>
        <v>#N/A</v>
      </c>
    </row>
    <row r="871" spans="2:20" x14ac:dyDescent="0.25">
      <c r="B871" s="74" t="e">
        <f t="shared" ca="1" si="182"/>
        <v>#N/A</v>
      </c>
      <c r="C871" s="78" t="e">
        <f>Кабельный_журнал!P837</f>
        <v>#N/A</v>
      </c>
      <c r="D871" s="74" t="e">
        <f t="shared" ca="1" si="183"/>
        <v>#N/A</v>
      </c>
      <c r="E871" s="80" t="s">
        <v>280</v>
      </c>
      <c r="F871" s="74" t="e">
        <f t="shared" ref="F871:F934" ca="1" si="193">VLOOKUP(C871,Кабельный_журнал,8,FALSE)</f>
        <v>#N/A</v>
      </c>
      <c r="G871" s="74" t="e">
        <f t="shared" ref="G871:G934" si="194">VLOOKUP(C871,Исходные_данные,21,FALSE)</f>
        <v>#N/A</v>
      </c>
      <c r="H871" s="80" t="s">
        <v>273</v>
      </c>
      <c r="I871" s="74" t="e">
        <f t="shared" ref="I871:I934" si="195">VLOOKUP(C871,Исходные_данные,22,FALSE)</f>
        <v>#N/A</v>
      </c>
      <c r="J871" s="74" t="e">
        <f t="shared" si="184"/>
        <v>#N/A</v>
      </c>
      <c r="K871" s="80" t="s">
        <v>281</v>
      </c>
      <c r="L871" s="74">
        <f t="shared" si="185"/>
        <v>1.7500000000000002E-2</v>
      </c>
      <c r="M871" s="74" t="e">
        <f t="shared" ca="1" si="186"/>
        <v>#N/A</v>
      </c>
      <c r="N871" s="74" t="e">
        <f ca="1">VLOOKUP(B871,$C$7:$T869,13,FALSE)</f>
        <v>#N/A</v>
      </c>
      <c r="O871" s="74" t="e">
        <f t="shared" ca="1" si="187"/>
        <v>#N/A</v>
      </c>
      <c r="P871" s="74" t="e">
        <f t="shared" ca="1" si="188"/>
        <v>#N/A</v>
      </c>
      <c r="Q871" s="74" t="e">
        <f t="shared" ca="1" si="189"/>
        <v>#N/A</v>
      </c>
      <c r="R871" s="74">
        <f t="shared" si="190"/>
        <v>6000</v>
      </c>
      <c r="S871" s="74" t="e">
        <f t="shared" ca="1" si="191"/>
        <v>#N/A</v>
      </c>
      <c r="T871" s="74" t="e">
        <f t="shared" si="192"/>
        <v>#N/A</v>
      </c>
    </row>
    <row r="872" spans="2:20" x14ac:dyDescent="0.25">
      <c r="B872" s="74" t="e">
        <f t="shared" ref="B872:B935" ca="1" si="196">VLOOKUP(C872,Кабельный_журнал,2,FALSE)</f>
        <v>#N/A</v>
      </c>
      <c r="C872" s="78" t="e">
        <f>Кабельный_журнал!P838</f>
        <v>#N/A</v>
      </c>
      <c r="D872" s="74" t="e">
        <f t="shared" ref="D872:D935" ca="1" si="197">B872&amp;"-"&amp;C872</f>
        <v>#N/A</v>
      </c>
      <c r="E872" s="80" t="s">
        <v>280</v>
      </c>
      <c r="F872" s="74" t="e">
        <f t="shared" ca="1" si="193"/>
        <v>#N/A</v>
      </c>
      <c r="G872" s="74" t="e">
        <f t="shared" si="194"/>
        <v>#N/A</v>
      </c>
      <c r="H872" s="80" t="s">
        <v>273</v>
      </c>
      <c r="I872" s="74" t="e">
        <f t="shared" si="195"/>
        <v>#N/A</v>
      </c>
      <c r="J872" s="74" t="e">
        <f t="shared" ref="J872:J935" si="198">I872</f>
        <v>#N/A</v>
      </c>
      <c r="K872" s="80" t="s">
        <v>281</v>
      </c>
      <c r="L872" s="74">
        <f t="shared" ref="L872:L935" si="199">VLOOKUP(K872,$K$2:$L$3,2,FALSE)</f>
        <v>1.7500000000000002E-2</v>
      </c>
      <c r="M872" s="74" t="e">
        <f t="shared" ref="M872:M935" ca="1" si="200">L872*F872*(1/I872+1/J872)</f>
        <v>#N/A</v>
      </c>
      <c r="N872" s="74" t="e">
        <f ca="1">VLOOKUP(B872,$C$7:$T870,13,FALSE)</f>
        <v>#N/A</v>
      </c>
      <c r="O872" s="74" t="e">
        <f t="shared" ref="O872:O935" ca="1" si="201">L872+M872</f>
        <v>#N/A</v>
      </c>
      <c r="P872" s="74" t="e">
        <f t="shared" ref="P872:P935" ca="1" si="202">220/O872</f>
        <v>#N/A</v>
      </c>
      <c r="Q872" s="74" t="e">
        <f t="shared" ref="Q872:Q935" ca="1" si="203">O872/G872</f>
        <v>#N/A</v>
      </c>
      <c r="R872" s="74">
        <f t="shared" ref="R872:R935" si="204">VLOOKUP(H872,$W$2:$Y$12,3,FALSE)</f>
        <v>6000</v>
      </c>
      <c r="S872" s="74" t="e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  <v>#N/A</v>
      </c>
      <c r="T872" s="74" t="e">
        <f t="shared" ref="T872:T935" si="206">G872*VLOOKUP(H872,$W$2:$Y$12,2,FALSE)</f>
        <v>#N/A</v>
      </c>
    </row>
    <row r="873" spans="2:20" x14ac:dyDescent="0.25">
      <c r="B873" s="74" t="e">
        <f t="shared" ca="1" si="196"/>
        <v>#N/A</v>
      </c>
      <c r="C873" s="78" t="e">
        <f>Кабельный_журнал!P839</f>
        <v>#N/A</v>
      </c>
      <c r="D873" s="74" t="e">
        <f t="shared" ca="1" si="197"/>
        <v>#N/A</v>
      </c>
      <c r="E873" s="80" t="s">
        <v>280</v>
      </c>
      <c r="F873" s="74" t="e">
        <f t="shared" ca="1" si="193"/>
        <v>#N/A</v>
      </c>
      <c r="G873" s="74" t="e">
        <f t="shared" si="194"/>
        <v>#N/A</v>
      </c>
      <c r="H873" s="80" t="s">
        <v>273</v>
      </c>
      <c r="I873" s="74" t="e">
        <f t="shared" si="195"/>
        <v>#N/A</v>
      </c>
      <c r="J873" s="74" t="e">
        <f t="shared" si="198"/>
        <v>#N/A</v>
      </c>
      <c r="K873" s="80" t="s">
        <v>281</v>
      </c>
      <c r="L873" s="74">
        <f t="shared" si="199"/>
        <v>1.7500000000000002E-2</v>
      </c>
      <c r="M873" s="74" t="e">
        <f t="shared" ca="1" si="200"/>
        <v>#N/A</v>
      </c>
      <c r="N873" s="74" t="e">
        <f ca="1">VLOOKUP(B873,$C$7:$T871,13,FALSE)</f>
        <v>#N/A</v>
      </c>
      <c r="O873" s="74" t="e">
        <f t="shared" ca="1" si="201"/>
        <v>#N/A</v>
      </c>
      <c r="P873" s="74" t="e">
        <f t="shared" ca="1" si="202"/>
        <v>#N/A</v>
      </c>
      <c r="Q873" s="74" t="e">
        <f t="shared" ca="1" si="203"/>
        <v>#N/A</v>
      </c>
      <c r="R873" s="74">
        <f t="shared" si="204"/>
        <v>6000</v>
      </c>
      <c r="S873" s="74" t="e">
        <f t="shared" ca="1" si="205"/>
        <v>#N/A</v>
      </c>
      <c r="T873" s="74" t="e">
        <f t="shared" si="206"/>
        <v>#N/A</v>
      </c>
    </row>
    <row r="874" spans="2:20" x14ac:dyDescent="0.25">
      <c r="B874" s="74" t="e">
        <f t="shared" ca="1" si="196"/>
        <v>#N/A</v>
      </c>
      <c r="C874" s="78" t="e">
        <f>Кабельный_журнал!P840</f>
        <v>#N/A</v>
      </c>
      <c r="D874" s="74" t="e">
        <f t="shared" ca="1" si="197"/>
        <v>#N/A</v>
      </c>
      <c r="E874" s="80" t="s">
        <v>280</v>
      </c>
      <c r="F874" s="74" t="e">
        <f t="shared" ca="1" si="193"/>
        <v>#N/A</v>
      </c>
      <c r="G874" s="74" t="e">
        <f t="shared" si="194"/>
        <v>#N/A</v>
      </c>
      <c r="H874" s="80" t="s">
        <v>273</v>
      </c>
      <c r="I874" s="74" t="e">
        <f t="shared" si="195"/>
        <v>#N/A</v>
      </c>
      <c r="J874" s="74" t="e">
        <f t="shared" si="198"/>
        <v>#N/A</v>
      </c>
      <c r="K874" s="80" t="s">
        <v>281</v>
      </c>
      <c r="L874" s="74">
        <f t="shared" si="199"/>
        <v>1.7500000000000002E-2</v>
      </c>
      <c r="M874" s="74" t="e">
        <f t="shared" ca="1" si="200"/>
        <v>#N/A</v>
      </c>
      <c r="N874" s="74" t="e">
        <f ca="1">VLOOKUP(B874,$C$7:$T872,13,FALSE)</f>
        <v>#N/A</v>
      </c>
      <c r="O874" s="74" t="e">
        <f t="shared" ca="1" si="201"/>
        <v>#N/A</v>
      </c>
      <c r="P874" s="74" t="e">
        <f t="shared" ca="1" si="202"/>
        <v>#N/A</v>
      </c>
      <c r="Q874" s="74" t="e">
        <f t="shared" ca="1" si="203"/>
        <v>#N/A</v>
      </c>
      <c r="R874" s="74">
        <f t="shared" si="204"/>
        <v>6000</v>
      </c>
      <c r="S874" s="74" t="e">
        <f t="shared" ca="1" si="205"/>
        <v>#N/A</v>
      </c>
      <c r="T874" s="74" t="e">
        <f t="shared" si="206"/>
        <v>#N/A</v>
      </c>
    </row>
    <row r="875" spans="2:20" x14ac:dyDescent="0.25">
      <c r="B875" s="74" t="e">
        <f t="shared" ca="1" si="196"/>
        <v>#N/A</v>
      </c>
      <c r="C875" s="78" t="e">
        <f>Кабельный_журнал!P841</f>
        <v>#N/A</v>
      </c>
      <c r="D875" s="74" t="e">
        <f t="shared" ca="1" si="197"/>
        <v>#N/A</v>
      </c>
      <c r="E875" s="80" t="s">
        <v>280</v>
      </c>
      <c r="F875" s="74" t="e">
        <f t="shared" ca="1" si="193"/>
        <v>#N/A</v>
      </c>
      <c r="G875" s="74" t="e">
        <f t="shared" si="194"/>
        <v>#N/A</v>
      </c>
      <c r="H875" s="80" t="s">
        <v>273</v>
      </c>
      <c r="I875" s="74" t="e">
        <f t="shared" si="195"/>
        <v>#N/A</v>
      </c>
      <c r="J875" s="74" t="e">
        <f t="shared" si="198"/>
        <v>#N/A</v>
      </c>
      <c r="K875" s="80" t="s">
        <v>281</v>
      </c>
      <c r="L875" s="74">
        <f t="shared" si="199"/>
        <v>1.7500000000000002E-2</v>
      </c>
      <c r="M875" s="74" t="e">
        <f t="shared" ca="1" si="200"/>
        <v>#N/A</v>
      </c>
      <c r="N875" s="74" t="e">
        <f ca="1">VLOOKUP(B875,$C$7:$T873,13,FALSE)</f>
        <v>#N/A</v>
      </c>
      <c r="O875" s="74" t="e">
        <f t="shared" ca="1" si="201"/>
        <v>#N/A</v>
      </c>
      <c r="P875" s="74" t="e">
        <f t="shared" ca="1" si="202"/>
        <v>#N/A</v>
      </c>
      <c r="Q875" s="74" t="e">
        <f t="shared" ca="1" si="203"/>
        <v>#N/A</v>
      </c>
      <c r="R875" s="74">
        <f t="shared" si="204"/>
        <v>6000</v>
      </c>
      <c r="S875" s="74" t="e">
        <f t="shared" ca="1" si="205"/>
        <v>#N/A</v>
      </c>
      <c r="T875" s="74" t="e">
        <f t="shared" si="206"/>
        <v>#N/A</v>
      </c>
    </row>
    <row r="876" spans="2:20" x14ac:dyDescent="0.25">
      <c r="B876" s="74" t="e">
        <f t="shared" ca="1" si="196"/>
        <v>#N/A</v>
      </c>
      <c r="C876" s="78" t="e">
        <f>Кабельный_журнал!P842</f>
        <v>#N/A</v>
      </c>
      <c r="D876" s="74" t="e">
        <f t="shared" ca="1" si="197"/>
        <v>#N/A</v>
      </c>
      <c r="E876" s="80" t="s">
        <v>280</v>
      </c>
      <c r="F876" s="74" t="e">
        <f t="shared" ca="1" si="193"/>
        <v>#N/A</v>
      </c>
      <c r="G876" s="74" t="e">
        <f t="shared" si="194"/>
        <v>#N/A</v>
      </c>
      <c r="H876" s="80" t="s">
        <v>273</v>
      </c>
      <c r="I876" s="74" t="e">
        <f t="shared" si="195"/>
        <v>#N/A</v>
      </c>
      <c r="J876" s="74" t="e">
        <f t="shared" si="198"/>
        <v>#N/A</v>
      </c>
      <c r="K876" s="80" t="s">
        <v>281</v>
      </c>
      <c r="L876" s="74">
        <f t="shared" si="199"/>
        <v>1.7500000000000002E-2</v>
      </c>
      <c r="M876" s="74" t="e">
        <f t="shared" ca="1" si="200"/>
        <v>#N/A</v>
      </c>
      <c r="N876" s="74" t="e">
        <f ca="1">VLOOKUP(B876,$C$7:$T874,13,FALSE)</f>
        <v>#N/A</v>
      </c>
      <c r="O876" s="74" t="e">
        <f t="shared" ca="1" si="201"/>
        <v>#N/A</v>
      </c>
      <c r="P876" s="74" t="e">
        <f t="shared" ca="1" si="202"/>
        <v>#N/A</v>
      </c>
      <c r="Q876" s="74" t="e">
        <f t="shared" ca="1" si="203"/>
        <v>#N/A</v>
      </c>
      <c r="R876" s="74">
        <f t="shared" si="204"/>
        <v>6000</v>
      </c>
      <c r="S876" s="74" t="e">
        <f t="shared" ca="1" si="205"/>
        <v>#N/A</v>
      </c>
      <c r="T876" s="74" t="e">
        <f t="shared" si="206"/>
        <v>#N/A</v>
      </c>
    </row>
    <row r="877" spans="2:20" x14ac:dyDescent="0.25">
      <c r="B877" s="74" t="e">
        <f t="shared" ca="1" si="196"/>
        <v>#N/A</v>
      </c>
      <c r="C877" s="78" t="e">
        <f>Кабельный_журнал!P843</f>
        <v>#N/A</v>
      </c>
      <c r="D877" s="74" t="e">
        <f t="shared" ca="1" si="197"/>
        <v>#N/A</v>
      </c>
      <c r="E877" s="80" t="s">
        <v>280</v>
      </c>
      <c r="F877" s="74" t="e">
        <f t="shared" ca="1" si="193"/>
        <v>#N/A</v>
      </c>
      <c r="G877" s="74" t="e">
        <f t="shared" si="194"/>
        <v>#N/A</v>
      </c>
      <c r="H877" s="80" t="s">
        <v>273</v>
      </c>
      <c r="I877" s="74" t="e">
        <f t="shared" si="195"/>
        <v>#N/A</v>
      </c>
      <c r="J877" s="74" t="e">
        <f t="shared" si="198"/>
        <v>#N/A</v>
      </c>
      <c r="K877" s="80" t="s">
        <v>281</v>
      </c>
      <c r="L877" s="74">
        <f t="shared" si="199"/>
        <v>1.7500000000000002E-2</v>
      </c>
      <c r="M877" s="74" t="e">
        <f t="shared" ca="1" si="200"/>
        <v>#N/A</v>
      </c>
      <c r="N877" s="74" t="e">
        <f ca="1">VLOOKUP(B877,$C$7:$T875,13,FALSE)</f>
        <v>#N/A</v>
      </c>
      <c r="O877" s="74" t="e">
        <f t="shared" ca="1" si="201"/>
        <v>#N/A</v>
      </c>
      <c r="P877" s="74" t="e">
        <f t="shared" ca="1" si="202"/>
        <v>#N/A</v>
      </c>
      <c r="Q877" s="74" t="e">
        <f t="shared" ca="1" si="203"/>
        <v>#N/A</v>
      </c>
      <c r="R877" s="74">
        <f t="shared" si="204"/>
        <v>6000</v>
      </c>
      <c r="S877" s="74" t="e">
        <f t="shared" ca="1" si="205"/>
        <v>#N/A</v>
      </c>
      <c r="T877" s="74" t="e">
        <f t="shared" si="206"/>
        <v>#N/A</v>
      </c>
    </row>
    <row r="878" spans="2:20" x14ac:dyDescent="0.25">
      <c r="B878" s="74" t="e">
        <f t="shared" ca="1" si="196"/>
        <v>#N/A</v>
      </c>
      <c r="C878" s="78" t="e">
        <f>Кабельный_журнал!P844</f>
        <v>#N/A</v>
      </c>
      <c r="D878" s="74" t="e">
        <f t="shared" ca="1" si="197"/>
        <v>#N/A</v>
      </c>
      <c r="E878" s="80" t="s">
        <v>280</v>
      </c>
      <c r="F878" s="74" t="e">
        <f t="shared" ca="1" si="193"/>
        <v>#N/A</v>
      </c>
      <c r="G878" s="74" t="e">
        <f t="shared" si="194"/>
        <v>#N/A</v>
      </c>
      <c r="H878" s="80" t="s">
        <v>273</v>
      </c>
      <c r="I878" s="74" t="e">
        <f t="shared" si="195"/>
        <v>#N/A</v>
      </c>
      <c r="J878" s="74" t="e">
        <f t="shared" si="198"/>
        <v>#N/A</v>
      </c>
      <c r="K878" s="80" t="s">
        <v>281</v>
      </c>
      <c r="L878" s="74">
        <f t="shared" si="199"/>
        <v>1.7500000000000002E-2</v>
      </c>
      <c r="M878" s="74" t="e">
        <f t="shared" ca="1" si="200"/>
        <v>#N/A</v>
      </c>
      <c r="N878" s="74" t="e">
        <f ca="1">VLOOKUP(B878,$C$7:$T876,13,FALSE)</f>
        <v>#N/A</v>
      </c>
      <c r="O878" s="74" t="e">
        <f t="shared" ca="1" si="201"/>
        <v>#N/A</v>
      </c>
      <c r="P878" s="74" t="e">
        <f t="shared" ca="1" si="202"/>
        <v>#N/A</v>
      </c>
      <c r="Q878" s="74" t="e">
        <f t="shared" ca="1" si="203"/>
        <v>#N/A</v>
      </c>
      <c r="R878" s="74">
        <f t="shared" si="204"/>
        <v>6000</v>
      </c>
      <c r="S878" s="74" t="e">
        <f t="shared" ca="1" si="205"/>
        <v>#N/A</v>
      </c>
      <c r="T878" s="74" t="e">
        <f t="shared" si="206"/>
        <v>#N/A</v>
      </c>
    </row>
    <row r="879" spans="2:20" x14ac:dyDescent="0.25">
      <c r="B879" s="74" t="e">
        <f t="shared" ca="1" si="196"/>
        <v>#N/A</v>
      </c>
      <c r="C879" s="78" t="e">
        <f>Кабельный_журнал!P845</f>
        <v>#N/A</v>
      </c>
      <c r="D879" s="74" t="e">
        <f t="shared" ca="1" si="197"/>
        <v>#N/A</v>
      </c>
      <c r="E879" s="80" t="s">
        <v>280</v>
      </c>
      <c r="F879" s="74" t="e">
        <f t="shared" ca="1" si="193"/>
        <v>#N/A</v>
      </c>
      <c r="G879" s="74" t="e">
        <f t="shared" si="194"/>
        <v>#N/A</v>
      </c>
      <c r="H879" s="80" t="s">
        <v>273</v>
      </c>
      <c r="I879" s="74" t="e">
        <f t="shared" si="195"/>
        <v>#N/A</v>
      </c>
      <c r="J879" s="74" t="e">
        <f t="shared" si="198"/>
        <v>#N/A</v>
      </c>
      <c r="K879" s="80" t="s">
        <v>281</v>
      </c>
      <c r="L879" s="74">
        <f t="shared" si="199"/>
        <v>1.7500000000000002E-2</v>
      </c>
      <c r="M879" s="74" t="e">
        <f t="shared" ca="1" si="200"/>
        <v>#N/A</v>
      </c>
      <c r="N879" s="74" t="e">
        <f ca="1">VLOOKUP(B879,$C$7:$T877,13,FALSE)</f>
        <v>#N/A</v>
      </c>
      <c r="O879" s="74" t="e">
        <f t="shared" ca="1" si="201"/>
        <v>#N/A</v>
      </c>
      <c r="P879" s="74" t="e">
        <f t="shared" ca="1" si="202"/>
        <v>#N/A</v>
      </c>
      <c r="Q879" s="74" t="e">
        <f t="shared" ca="1" si="203"/>
        <v>#N/A</v>
      </c>
      <c r="R879" s="74">
        <f t="shared" si="204"/>
        <v>6000</v>
      </c>
      <c r="S879" s="74" t="e">
        <f t="shared" ca="1" si="205"/>
        <v>#N/A</v>
      </c>
      <c r="T879" s="74" t="e">
        <f t="shared" si="206"/>
        <v>#N/A</v>
      </c>
    </row>
    <row r="880" spans="2:20" x14ac:dyDescent="0.25">
      <c r="B880" s="74" t="e">
        <f t="shared" ca="1" si="196"/>
        <v>#N/A</v>
      </c>
      <c r="C880" s="78" t="e">
        <f>Кабельный_журнал!P846</f>
        <v>#N/A</v>
      </c>
      <c r="D880" s="74" t="e">
        <f t="shared" ca="1" si="197"/>
        <v>#N/A</v>
      </c>
      <c r="E880" s="80" t="s">
        <v>280</v>
      </c>
      <c r="F880" s="74" t="e">
        <f t="shared" ca="1" si="193"/>
        <v>#N/A</v>
      </c>
      <c r="G880" s="74" t="e">
        <f t="shared" si="194"/>
        <v>#N/A</v>
      </c>
      <c r="H880" s="80" t="s">
        <v>273</v>
      </c>
      <c r="I880" s="74" t="e">
        <f t="shared" si="195"/>
        <v>#N/A</v>
      </c>
      <c r="J880" s="74" t="e">
        <f t="shared" si="198"/>
        <v>#N/A</v>
      </c>
      <c r="K880" s="80" t="s">
        <v>281</v>
      </c>
      <c r="L880" s="74">
        <f t="shared" si="199"/>
        <v>1.7500000000000002E-2</v>
      </c>
      <c r="M880" s="74" t="e">
        <f t="shared" ca="1" si="200"/>
        <v>#N/A</v>
      </c>
      <c r="N880" s="74" t="e">
        <f ca="1">VLOOKUP(B880,$C$7:$T878,13,FALSE)</f>
        <v>#N/A</v>
      </c>
      <c r="O880" s="74" t="e">
        <f t="shared" ca="1" si="201"/>
        <v>#N/A</v>
      </c>
      <c r="P880" s="74" t="e">
        <f t="shared" ca="1" si="202"/>
        <v>#N/A</v>
      </c>
      <c r="Q880" s="74" t="e">
        <f t="shared" ca="1" si="203"/>
        <v>#N/A</v>
      </c>
      <c r="R880" s="74">
        <f t="shared" si="204"/>
        <v>6000</v>
      </c>
      <c r="S880" s="74" t="e">
        <f t="shared" ca="1" si="205"/>
        <v>#N/A</v>
      </c>
      <c r="T880" s="74" t="e">
        <f t="shared" si="206"/>
        <v>#N/A</v>
      </c>
    </row>
    <row r="881" spans="2:20" x14ac:dyDescent="0.25">
      <c r="B881" s="74" t="e">
        <f t="shared" ca="1" si="196"/>
        <v>#N/A</v>
      </c>
      <c r="C881" s="78" t="e">
        <f>Кабельный_журнал!P847</f>
        <v>#N/A</v>
      </c>
      <c r="D881" s="74" t="e">
        <f t="shared" ca="1" si="197"/>
        <v>#N/A</v>
      </c>
      <c r="E881" s="80" t="s">
        <v>280</v>
      </c>
      <c r="F881" s="74" t="e">
        <f t="shared" ca="1" si="193"/>
        <v>#N/A</v>
      </c>
      <c r="G881" s="74" t="e">
        <f t="shared" si="194"/>
        <v>#N/A</v>
      </c>
      <c r="H881" s="80" t="s">
        <v>273</v>
      </c>
      <c r="I881" s="74" t="e">
        <f t="shared" si="195"/>
        <v>#N/A</v>
      </c>
      <c r="J881" s="74" t="e">
        <f t="shared" si="198"/>
        <v>#N/A</v>
      </c>
      <c r="K881" s="80" t="s">
        <v>281</v>
      </c>
      <c r="L881" s="74">
        <f t="shared" si="199"/>
        <v>1.7500000000000002E-2</v>
      </c>
      <c r="M881" s="74" t="e">
        <f t="shared" ca="1" si="200"/>
        <v>#N/A</v>
      </c>
      <c r="N881" s="74" t="e">
        <f ca="1">VLOOKUP(B881,$C$7:$T879,13,FALSE)</f>
        <v>#N/A</v>
      </c>
      <c r="O881" s="74" t="e">
        <f t="shared" ca="1" si="201"/>
        <v>#N/A</v>
      </c>
      <c r="P881" s="74" t="e">
        <f t="shared" ca="1" si="202"/>
        <v>#N/A</v>
      </c>
      <c r="Q881" s="74" t="e">
        <f t="shared" ca="1" si="203"/>
        <v>#N/A</v>
      </c>
      <c r="R881" s="74">
        <f t="shared" si="204"/>
        <v>6000</v>
      </c>
      <c r="S881" s="74" t="e">
        <f t="shared" ca="1" si="205"/>
        <v>#N/A</v>
      </c>
      <c r="T881" s="74" t="e">
        <f t="shared" si="206"/>
        <v>#N/A</v>
      </c>
    </row>
    <row r="882" spans="2:20" x14ac:dyDescent="0.25">
      <c r="B882" s="74" t="e">
        <f t="shared" ca="1" si="196"/>
        <v>#N/A</v>
      </c>
      <c r="C882" s="78" t="e">
        <f>Кабельный_журнал!P848</f>
        <v>#N/A</v>
      </c>
      <c r="D882" s="74" t="e">
        <f t="shared" ca="1" si="197"/>
        <v>#N/A</v>
      </c>
      <c r="E882" s="80" t="s">
        <v>280</v>
      </c>
      <c r="F882" s="74" t="e">
        <f t="shared" ca="1" si="193"/>
        <v>#N/A</v>
      </c>
      <c r="G882" s="74" t="e">
        <f t="shared" si="194"/>
        <v>#N/A</v>
      </c>
      <c r="H882" s="80" t="s">
        <v>273</v>
      </c>
      <c r="I882" s="74" t="e">
        <f t="shared" si="195"/>
        <v>#N/A</v>
      </c>
      <c r="J882" s="74" t="e">
        <f t="shared" si="198"/>
        <v>#N/A</v>
      </c>
      <c r="K882" s="80" t="s">
        <v>281</v>
      </c>
      <c r="L882" s="74">
        <f t="shared" si="199"/>
        <v>1.7500000000000002E-2</v>
      </c>
      <c r="M882" s="74" t="e">
        <f t="shared" ca="1" si="200"/>
        <v>#N/A</v>
      </c>
      <c r="N882" s="74" t="e">
        <f ca="1">VLOOKUP(B882,$C$7:$T880,13,FALSE)</f>
        <v>#N/A</v>
      </c>
      <c r="O882" s="74" t="e">
        <f t="shared" ca="1" si="201"/>
        <v>#N/A</v>
      </c>
      <c r="P882" s="74" t="e">
        <f t="shared" ca="1" si="202"/>
        <v>#N/A</v>
      </c>
      <c r="Q882" s="74" t="e">
        <f t="shared" ca="1" si="203"/>
        <v>#N/A</v>
      </c>
      <c r="R882" s="74">
        <f t="shared" si="204"/>
        <v>6000</v>
      </c>
      <c r="S882" s="74" t="e">
        <f t="shared" ca="1" si="205"/>
        <v>#N/A</v>
      </c>
      <c r="T882" s="74" t="e">
        <f t="shared" si="206"/>
        <v>#N/A</v>
      </c>
    </row>
    <row r="883" spans="2:20" x14ac:dyDescent="0.25">
      <c r="B883" s="74" t="e">
        <f t="shared" ca="1" si="196"/>
        <v>#N/A</v>
      </c>
      <c r="C883" s="78" t="e">
        <f>Кабельный_журнал!P849</f>
        <v>#N/A</v>
      </c>
      <c r="D883" s="74" t="e">
        <f t="shared" ca="1" si="197"/>
        <v>#N/A</v>
      </c>
      <c r="E883" s="80" t="s">
        <v>280</v>
      </c>
      <c r="F883" s="74" t="e">
        <f t="shared" ca="1" si="193"/>
        <v>#N/A</v>
      </c>
      <c r="G883" s="74" t="e">
        <f t="shared" si="194"/>
        <v>#N/A</v>
      </c>
      <c r="H883" s="80" t="s">
        <v>273</v>
      </c>
      <c r="I883" s="74" t="e">
        <f t="shared" si="195"/>
        <v>#N/A</v>
      </c>
      <c r="J883" s="74" t="e">
        <f t="shared" si="198"/>
        <v>#N/A</v>
      </c>
      <c r="K883" s="80" t="s">
        <v>281</v>
      </c>
      <c r="L883" s="74">
        <f t="shared" si="199"/>
        <v>1.7500000000000002E-2</v>
      </c>
      <c r="M883" s="74" t="e">
        <f t="shared" ca="1" si="200"/>
        <v>#N/A</v>
      </c>
      <c r="N883" s="74" t="e">
        <f ca="1">VLOOKUP(B883,$C$7:$T881,13,FALSE)</f>
        <v>#N/A</v>
      </c>
      <c r="O883" s="74" t="e">
        <f t="shared" ca="1" si="201"/>
        <v>#N/A</v>
      </c>
      <c r="P883" s="74" t="e">
        <f t="shared" ca="1" si="202"/>
        <v>#N/A</v>
      </c>
      <c r="Q883" s="74" t="e">
        <f t="shared" ca="1" si="203"/>
        <v>#N/A</v>
      </c>
      <c r="R883" s="74">
        <f t="shared" si="204"/>
        <v>6000</v>
      </c>
      <c r="S883" s="74" t="e">
        <f t="shared" ca="1" si="205"/>
        <v>#N/A</v>
      </c>
      <c r="T883" s="74" t="e">
        <f t="shared" si="206"/>
        <v>#N/A</v>
      </c>
    </row>
    <row r="884" spans="2:20" x14ac:dyDescent="0.25">
      <c r="B884" s="74" t="e">
        <f t="shared" ca="1" si="196"/>
        <v>#N/A</v>
      </c>
      <c r="C884" s="78" t="e">
        <f>Кабельный_журнал!P850</f>
        <v>#N/A</v>
      </c>
      <c r="D884" s="74" t="e">
        <f t="shared" ca="1" si="197"/>
        <v>#N/A</v>
      </c>
      <c r="E884" s="80" t="s">
        <v>280</v>
      </c>
      <c r="F884" s="74" t="e">
        <f t="shared" ca="1" si="193"/>
        <v>#N/A</v>
      </c>
      <c r="G884" s="74" t="e">
        <f t="shared" si="194"/>
        <v>#N/A</v>
      </c>
      <c r="H884" s="80" t="s">
        <v>273</v>
      </c>
      <c r="I884" s="74" t="e">
        <f t="shared" si="195"/>
        <v>#N/A</v>
      </c>
      <c r="J884" s="74" t="e">
        <f t="shared" si="198"/>
        <v>#N/A</v>
      </c>
      <c r="K884" s="80" t="s">
        <v>281</v>
      </c>
      <c r="L884" s="74">
        <f t="shared" si="199"/>
        <v>1.7500000000000002E-2</v>
      </c>
      <c r="M884" s="74" t="e">
        <f t="shared" ca="1" si="200"/>
        <v>#N/A</v>
      </c>
      <c r="N884" s="74" t="e">
        <f ca="1">VLOOKUP(B884,$C$7:$T882,13,FALSE)</f>
        <v>#N/A</v>
      </c>
      <c r="O884" s="74" t="e">
        <f t="shared" ca="1" si="201"/>
        <v>#N/A</v>
      </c>
      <c r="P884" s="74" t="e">
        <f t="shared" ca="1" si="202"/>
        <v>#N/A</v>
      </c>
      <c r="Q884" s="74" t="e">
        <f t="shared" ca="1" si="203"/>
        <v>#N/A</v>
      </c>
      <c r="R884" s="74">
        <f t="shared" si="204"/>
        <v>6000</v>
      </c>
      <c r="S884" s="74" t="e">
        <f t="shared" ca="1" si="205"/>
        <v>#N/A</v>
      </c>
      <c r="T884" s="74" t="e">
        <f t="shared" si="206"/>
        <v>#N/A</v>
      </c>
    </row>
    <row r="885" spans="2:20" x14ac:dyDescent="0.25">
      <c r="B885" s="74" t="e">
        <f t="shared" ca="1" si="196"/>
        <v>#N/A</v>
      </c>
      <c r="C885" s="78" t="e">
        <f>Кабельный_журнал!P851</f>
        <v>#N/A</v>
      </c>
      <c r="D885" s="74" t="e">
        <f t="shared" ca="1" si="197"/>
        <v>#N/A</v>
      </c>
      <c r="E885" s="80" t="s">
        <v>280</v>
      </c>
      <c r="F885" s="74" t="e">
        <f t="shared" ca="1" si="193"/>
        <v>#N/A</v>
      </c>
      <c r="G885" s="74" t="e">
        <f t="shared" si="194"/>
        <v>#N/A</v>
      </c>
      <c r="H885" s="80" t="s">
        <v>273</v>
      </c>
      <c r="I885" s="74" t="e">
        <f t="shared" si="195"/>
        <v>#N/A</v>
      </c>
      <c r="J885" s="74" t="e">
        <f t="shared" si="198"/>
        <v>#N/A</v>
      </c>
      <c r="K885" s="80" t="s">
        <v>281</v>
      </c>
      <c r="L885" s="74">
        <f t="shared" si="199"/>
        <v>1.7500000000000002E-2</v>
      </c>
      <c r="M885" s="74" t="e">
        <f t="shared" ca="1" si="200"/>
        <v>#N/A</v>
      </c>
      <c r="N885" s="74" t="e">
        <f ca="1">VLOOKUP(B885,$C$7:$T883,13,FALSE)</f>
        <v>#N/A</v>
      </c>
      <c r="O885" s="74" t="e">
        <f t="shared" ca="1" si="201"/>
        <v>#N/A</v>
      </c>
      <c r="P885" s="74" t="e">
        <f t="shared" ca="1" si="202"/>
        <v>#N/A</v>
      </c>
      <c r="Q885" s="74" t="e">
        <f t="shared" ca="1" si="203"/>
        <v>#N/A</v>
      </c>
      <c r="R885" s="74">
        <f t="shared" si="204"/>
        <v>6000</v>
      </c>
      <c r="S885" s="74" t="e">
        <f t="shared" ca="1" si="205"/>
        <v>#N/A</v>
      </c>
      <c r="T885" s="74" t="e">
        <f t="shared" si="206"/>
        <v>#N/A</v>
      </c>
    </row>
    <row r="886" spans="2:20" x14ac:dyDescent="0.25">
      <c r="B886" s="74" t="e">
        <f t="shared" ca="1" si="196"/>
        <v>#N/A</v>
      </c>
      <c r="C886" s="78" t="e">
        <f>Кабельный_журнал!P852</f>
        <v>#N/A</v>
      </c>
      <c r="D886" s="74" t="e">
        <f t="shared" ca="1" si="197"/>
        <v>#N/A</v>
      </c>
      <c r="E886" s="80" t="s">
        <v>280</v>
      </c>
      <c r="F886" s="74" t="e">
        <f t="shared" ca="1" si="193"/>
        <v>#N/A</v>
      </c>
      <c r="G886" s="74" t="e">
        <f t="shared" si="194"/>
        <v>#N/A</v>
      </c>
      <c r="H886" s="80" t="s">
        <v>273</v>
      </c>
      <c r="I886" s="74" t="e">
        <f t="shared" si="195"/>
        <v>#N/A</v>
      </c>
      <c r="J886" s="74" t="e">
        <f t="shared" si="198"/>
        <v>#N/A</v>
      </c>
      <c r="K886" s="80" t="s">
        <v>281</v>
      </c>
      <c r="L886" s="74">
        <f t="shared" si="199"/>
        <v>1.7500000000000002E-2</v>
      </c>
      <c r="M886" s="74" t="e">
        <f t="shared" ca="1" si="200"/>
        <v>#N/A</v>
      </c>
      <c r="N886" s="74" t="e">
        <f ca="1">VLOOKUP(B886,$C$7:$T884,13,FALSE)</f>
        <v>#N/A</v>
      </c>
      <c r="O886" s="74" t="e">
        <f t="shared" ca="1" si="201"/>
        <v>#N/A</v>
      </c>
      <c r="P886" s="74" t="e">
        <f t="shared" ca="1" si="202"/>
        <v>#N/A</v>
      </c>
      <c r="Q886" s="74" t="e">
        <f t="shared" ca="1" si="203"/>
        <v>#N/A</v>
      </c>
      <c r="R886" s="74">
        <f t="shared" si="204"/>
        <v>6000</v>
      </c>
      <c r="S886" s="74" t="e">
        <f t="shared" ca="1" si="205"/>
        <v>#N/A</v>
      </c>
      <c r="T886" s="74" t="e">
        <f t="shared" si="206"/>
        <v>#N/A</v>
      </c>
    </row>
    <row r="887" spans="2:20" x14ac:dyDescent="0.25">
      <c r="B887" s="74" t="e">
        <f t="shared" ca="1" si="196"/>
        <v>#N/A</v>
      </c>
      <c r="C887" s="78" t="e">
        <f>Кабельный_журнал!P853</f>
        <v>#N/A</v>
      </c>
      <c r="D887" s="74" t="e">
        <f t="shared" ca="1" si="197"/>
        <v>#N/A</v>
      </c>
      <c r="E887" s="80" t="s">
        <v>280</v>
      </c>
      <c r="F887" s="74" t="e">
        <f t="shared" ca="1" si="193"/>
        <v>#N/A</v>
      </c>
      <c r="G887" s="74" t="e">
        <f t="shared" si="194"/>
        <v>#N/A</v>
      </c>
      <c r="H887" s="80" t="s">
        <v>273</v>
      </c>
      <c r="I887" s="74" t="e">
        <f t="shared" si="195"/>
        <v>#N/A</v>
      </c>
      <c r="J887" s="74" t="e">
        <f t="shared" si="198"/>
        <v>#N/A</v>
      </c>
      <c r="K887" s="80" t="s">
        <v>281</v>
      </c>
      <c r="L887" s="74">
        <f t="shared" si="199"/>
        <v>1.7500000000000002E-2</v>
      </c>
      <c r="M887" s="74" t="e">
        <f t="shared" ca="1" si="200"/>
        <v>#N/A</v>
      </c>
      <c r="N887" s="74" t="e">
        <f ca="1">VLOOKUP(B887,$C$7:$T885,13,FALSE)</f>
        <v>#N/A</v>
      </c>
      <c r="O887" s="74" t="e">
        <f t="shared" ca="1" si="201"/>
        <v>#N/A</v>
      </c>
      <c r="P887" s="74" t="e">
        <f t="shared" ca="1" si="202"/>
        <v>#N/A</v>
      </c>
      <c r="Q887" s="74" t="e">
        <f t="shared" ca="1" si="203"/>
        <v>#N/A</v>
      </c>
      <c r="R887" s="74">
        <f t="shared" si="204"/>
        <v>6000</v>
      </c>
      <c r="S887" s="74" t="e">
        <f t="shared" ca="1" si="205"/>
        <v>#N/A</v>
      </c>
      <c r="T887" s="74" t="e">
        <f t="shared" si="206"/>
        <v>#N/A</v>
      </c>
    </row>
    <row r="888" spans="2:20" x14ac:dyDescent="0.25">
      <c r="B888" s="74" t="e">
        <f t="shared" ca="1" si="196"/>
        <v>#N/A</v>
      </c>
      <c r="C888" s="78" t="e">
        <f>Кабельный_журнал!P854</f>
        <v>#N/A</v>
      </c>
      <c r="D888" s="74" t="e">
        <f t="shared" ca="1" si="197"/>
        <v>#N/A</v>
      </c>
      <c r="E888" s="80" t="s">
        <v>280</v>
      </c>
      <c r="F888" s="74" t="e">
        <f t="shared" ca="1" si="193"/>
        <v>#N/A</v>
      </c>
      <c r="G888" s="74" t="e">
        <f t="shared" si="194"/>
        <v>#N/A</v>
      </c>
      <c r="H888" s="80" t="s">
        <v>273</v>
      </c>
      <c r="I888" s="74" t="e">
        <f t="shared" si="195"/>
        <v>#N/A</v>
      </c>
      <c r="J888" s="74" t="e">
        <f t="shared" si="198"/>
        <v>#N/A</v>
      </c>
      <c r="K888" s="80" t="s">
        <v>281</v>
      </c>
      <c r="L888" s="74">
        <f t="shared" si="199"/>
        <v>1.7500000000000002E-2</v>
      </c>
      <c r="M888" s="74" t="e">
        <f t="shared" ca="1" si="200"/>
        <v>#N/A</v>
      </c>
      <c r="N888" s="74" t="e">
        <f ca="1">VLOOKUP(B888,$C$7:$T886,13,FALSE)</f>
        <v>#N/A</v>
      </c>
      <c r="O888" s="74" t="e">
        <f t="shared" ca="1" si="201"/>
        <v>#N/A</v>
      </c>
      <c r="P888" s="74" t="e">
        <f t="shared" ca="1" si="202"/>
        <v>#N/A</v>
      </c>
      <c r="Q888" s="74" t="e">
        <f t="shared" ca="1" si="203"/>
        <v>#N/A</v>
      </c>
      <c r="R888" s="74">
        <f t="shared" si="204"/>
        <v>6000</v>
      </c>
      <c r="S888" s="74" t="e">
        <f t="shared" ca="1" si="205"/>
        <v>#N/A</v>
      </c>
      <c r="T888" s="74" t="e">
        <f t="shared" si="206"/>
        <v>#N/A</v>
      </c>
    </row>
    <row r="889" spans="2:20" x14ac:dyDescent="0.25">
      <c r="B889" s="74" t="e">
        <f t="shared" ca="1" si="196"/>
        <v>#N/A</v>
      </c>
      <c r="C889" s="78" t="e">
        <f>Кабельный_журнал!P855</f>
        <v>#N/A</v>
      </c>
      <c r="D889" s="74" t="e">
        <f t="shared" ca="1" si="197"/>
        <v>#N/A</v>
      </c>
      <c r="E889" s="80" t="s">
        <v>280</v>
      </c>
      <c r="F889" s="74" t="e">
        <f t="shared" ca="1" si="193"/>
        <v>#N/A</v>
      </c>
      <c r="G889" s="74" t="e">
        <f t="shared" si="194"/>
        <v>#N/A</v>
      </c>
      <c r="H889" s="80" t="s">
        <v>273</v>
      </c>
      <c r="I889" s="74" t="e">
        <f t="shared" si="195"/>
        <v>#N/A</v>
      </c>
      <c r="J889" s="74" t="e">
        <f t="shared" si="198"/>
        <v>#N/A</v>
      </c>
      <c r="K889" s="80" t="s">
        <v>281</v>
      </c>
      <c r="L889" s="74">
        <f t="shared" si="199"/>
        <v>1.7500000000000002E-2</v>
      </c>
      <c r="M889" s="74" t="e">
        <f t="shared" ca="1" si="200"/>
        <v>#N/A</v>
      </c>
      <c r="N889" s="74" t="e">
        <f ca="1">VLOOKUP(B889,$C$7:$T887,13,FALSE)</f>
        <v>#N/A</v>
      </c>
      <c r="O889" s="74" t="e">
        <f t="shared" ca="1" si="201"/>
        <v>#N/A</v>
      </c>
      <c r="P889" s="74" t="e">
        <f t="shared" ca="1" si="202"/>
        <v>#N/A</v>
      </c>
      <c r="Q889" s="74" t="e">
        <f t="shared" ca="1" si="203"/>
        <v>#N/A</v>
      </c>
      <c r="R889" s="74">
        <f t="shared" si="204"/>
        <v>6000</v>
      </c>
      <c r="S889" s="74" t="e">
        <f t="shared" ca="1" si="205"/>
        <v>#N/A</v>
      </c>
      <c r="T889" s="74" t="e">
        <f t="shared" si="206"/>
        <v>#N/A</v>
      </c>
    </row>
    <row r="890" spans="2:20" x14ac:dyDescent="0.25">
      <c r="B890" s="74" t="e">
        <f t="shared" ca="1" si="196"/>
        <v>#N/A</v>
      </c>
      <c r="C890" s="78" t="e">
        <f>Кабельный_журнал!P856</f>
        <v>#N/A</v>
      </c>
      <c r="D890" s="74" t="e">
        <f t="shared" ca="1" si="197"/>
        <v>#N/A</v>
      </c>
      <c r="E890" s="80" t="s">
        <v>280</v>
      </c>
      <c r="F890" s="74" t="e">
        <f t="shared" ca="1" si="193"/>
        <v>#N/A</v>
      </c>
      <c r="G890" s="74" t="e">
        <f t="shared" si="194"/>
        <v>#N/A</v>
      </c>
      <c r="H890" s="80" t="s">
        <v>273</v>
      </c>
      <c r="I890" s="74" t="e">
        <f t="shared" si="195"/>
        <v>#N/A</v>
      </c>
      <c r="J890" s="74" t="e">
        <f t="shared" si="198"/>
        <v>#N/A</v>
      </c>
      <c r="K890" s="80" t="s">
        <v>281</v>
      </c>
      <c r="L890" s="74">
        <f t="shared" si="199"/>
        <v>1.7500000000000002E-2</v>
      </c>
      <c r="M890" s="74" t="e">
        <f t="shared" ca="1" si="200"/>
        <v>#N/A</v>
      </c>
      <c r="N890" s="74" t="e">
        <f ca="1">VLOOKUP(B890,$C$7:$T888,13,FALSE)</f>
        <v>#N/A</v>
      </c>
      <c r="O890" s="74" t="e">
        <f t="shared" ca="1" si="201"/>
        <v>#N/A</v>
      </c>
      <c r="P890" s="74" t="e">
        <f t="shared" ca="1" si="202"/>
        <v>#N/A</v>
      </c>
      <c r="Q890" s="74" t="e">
        <f t="shared" ca="1" si="203"/>
        <v>#N/A</v>
      </c>
      <c r="R890" s="74">
        <f t="shared" si="204"/>
        <v>6000</v>
      </c>
      <c r="S890" s="74" t="e">
        <f t="shared" ca="1" si="205"/>
        <v>#N/A</v>
      </c>
      <c r="T890" s="74" t="e">
        <f t="shared" si="206"/>
        <v>#N/A</v>
      </c>
    </row>
    <row r="891" spans="2:20" x14ac:dyDescent="0.25">
      <c r="B891" s="74" t="e">
        <f t="shared" ca="1" si="196"/>
        <v>#N/A</v>
      </c>
      <c r="C891" s="78" t="e">
        <f>Кабельный_журнал!P857</f>
        <v>#N/A</v>
      </c>
      <c r="D891" s="74" t="e">
        <f t="shared" ca="1" si="197"/>
        <v>#N/A</v>
      </c>
      <c r="E891" s="80" t="s">
        <v>280</v>
      </c>
      <c r="F891" s="74" t="e">
        <f t="shared" ca="1" si="193"/>
        <v>#N/A</v>
      </c>
      <c r="G891" s="74" t="e">
        <f t="shared" si="194"/>
        <v>#N/A</v>
      </c>
      <c r="H891" s="80" t="s">
        <v>273</v>
      </c>
      <c r="I891" s="74" t="e">
        <f t="shared" si="195"/>
        <v>#N/A</v>
      </c>
      <c r="J891" s="74" t="e">
        <f t="shared" si="198"/>
        <v>#N/A</v>
      </c>
      <c r="K891" s="80" t="s">
        <v>281</v>
      </c>
      <c r="L891" s="74">
        <f t="shared" si="199"/>
        <v>1.7500000000000002E-2</v>
      </c>
      <c r="M891" s="74" t="e">
        <f t="shared" ca="1" si="200"/>
        <v>#N/A</v>
      </c>
      <c r="N891" s="74" t="e">
        <f ca="1">VLOOKUP(B891,$C$7:$T889,13,FALSE)</f>
        <v>#N/A</v>
      </c>
      <c r="O891" s="74" t="e">
        <f t="shared" ca="1" si="201"/>
        <v>#N/A</v>
      </c>
      <c r="P891" s="74" t="e">
        <f t="shared" ca="1" si="202"/>
        <v>#N/A</v>
      </c>
      <c r="Q891" s="74" t="e">
        <f t="shared" ca="1" si="203"/>
        <v>#N/A</v>
      </c>
      <c r="R891" s="74">
        <f t="shared" si="204"/>
        <v>6000</v>
      </c>
      <c r="S891" s="74" t="e">
        <f t="shared" ca="1" si="205"/>
        <v>#N/A</v>
      </c>
      <c r="T891" s="74" t="e">
        <f t="shared" si="206"/>
        <v>#N/A</v>
      </c>
    </row>
    <row r="892" spans="2:20" x14ac:dyDescent="0.25">
      <c r="B892" s="74" t="e">
        <f t="shared" ca="1" si="196"/>
        <v>#N/A</v>
      </c>
      <c r="C892" s="78" t="e">
        <f>Кабельный_журнал!P858</f>
        <v>#N/A</v>
      </c>
      <c r="D892" s="74" t="e">
        <f t="shared" ca="1" si="197"/>
        <v>#N/A</v>
      </c>
      <c r="E892" s="80" t="s">
        <v>280</v>
      </c>
      <c r="F892" s="74" t="e">
        <f t="shared" ca="1" si="193"/>
        <v>#N/A</v>
      </c>
      <c r="G892" s="74" t="e">
        <f t="shared" si="194"/>
        <v>#N/A</v>
      </c>
      <c r="H892" s="80" t="s">
        <v>273</v>
      </c>
      <c r="I892" s="74" t="e">
        <f t="shared" si="195"/>
        <v>#N/A</v>
      </c>
      <c r="J892" s="74" t="e">
        <f t="shared" si="198"/>
        <v>#N/A</v>
      </c>
      <c r="K892" s="80" t="s">
        <v>281</v>
      </c>
      <c r="L892" s="74">
        <f t="shared" si="199"/>
        <v>1.7500000000000002E-2</v>
      </c>
      <c r="M892" s="74" t="e">
        <f t="shared" ca="1" si="200"/>
        <v>#N/A</v>
      </c>
      <c r="N892" s="74" t="e">
        <f ca="1">VLOOKUP(B892,$C$7:$T890,13,FALSE)</f>
        <v>#N/A</v>
      </c>
      <c r="O892" s="74" t="e">
        <f t="shared" ca="1" si="201"/>
        <v>#N/A</v>
      </c>
      <c r="P892" s="74" t="e">
        <f t="shared" ca="1" si="202"/>
        <v>#N/A</v>
      </c>
      <c r="Q892" s="74" t="e">
        <f t="shared" ca="1" si="203"/>
        <v>#N/A</v>
      </c>
      <c r="R892" s="74">
        <f t="shared" si="204"/>
        <v>6000</v>
      </c>
      <c r="S892" s="74" t="e">
        <f t="shared" ca="1" si="205"/>
        <v>#N/A</v>
      </c>
      <c r="T892" s="74" t="e">
        <f t="shared" si="206"/>
        <v>#N/A</v>
      </c>
    </row>
    <row r="893" spans="2:20" x14ac:dyDescent="0.25">
      <c r="B893" s="74" t="e">
        <f t="shared" ca="1" si="196"/>
        <v>#N/A</v>
      </c>
      <c r="C893" s="78" t="e">
        <f>Кабельный_журнал!P859</f>
        <v>#N/A</v>
      </c>
      <c r="D893" s="74" t="e">
        <f t="shared" ca="1" si="197"/>
        <v>#N/A</v>
      </c>
      <c r="E893" s="80" t="s">
        <v>280</v>
      </c>
      <c r="F893" s="74" t="e">
        <f t="shared" ca="1" si="193"/>
        <v>#N/A</v>
      </c>
      <c r="G893" s="74" t="e">
        <f t="shared" si="194"/>
        <v>#N/A</v>
      </c>
      <c r="H893" s="80" t="s">
        <v>273</v>
      </c>
      <c r="I893" s="74" t="e">
        <f t="shared" si="195"/>
        <v>#N/A</v>
      </c>
      <c r="J893" s="74" t="e">
        <f t="shared" si="198"/>
        <v>#N/A</v>
      </c>
      <c r="K893" s="80" t="s">
        <v>281</v>
      </c>
      <c r="L893" s="74">
        <f t="shared" si="199"/>
        <v>1.7500000000000002E-2</v>
      </c>
      <c r="M893" s="74" t="e">
        <f t="shared" ca="1" si="200"/>
        <v>#N/A</v>
      </c>
      <c r="N893" s="74" t="e">
        <f ca="1">VLOOKUP(B893,$C$7:$T891,13,FALSE)</f>
        <v>#N/A</v>
      </c>
      <c r="O893" s="74" t="e">
        <f t="shared" ca="1" si="201"/>
        <v>#N/A</v>
      </c>
      <c r="P893" s="74" t="e">
        <f t="shared" ca="1" si="202"/>
        <v>#N/A</v>
      </c>
      <c r="Q893" s="74" t="e">
        <f t="shared" ca="1" si="203"/>
        <v>#N/A</v>
      </c>
      <c r="R893" s="74">
        <f t="shared" si="204"/>
        <v>6000</v>
      </c>
      <c r="S893" s="74" t="e">
        <f t="shared" ca="1" si="205"/>
        <v>#N/A</v>
      </c>
      <c r="T893" s="74" t="e">
        <f t="shared" si="206"/>
        <v>#N/A</v>
      </c>
    </row>
    <row r="894" spans="2:20" x14ac:dyDescent="0.25">
      <c r="B894" s="74" t="e">
        <f t="shared" ca="1" si="196"/>
        <v>#N/A</v>
      </c>
      <c r="C894" s="78" t="e">
        <f>Кабельный_журнал!P860</f>
        <v>#N/A</v>
      </c>
      <c r="D894" s="74" t="e">
        <f t="shared" ca="1" si="197"/>
        <v>#N/A</v>
      </c>
      <c r="E894" s="80" t="s">
        <v>280</v>
      </c>
      <c r="F894" s="74" t="e">
        <f t="shared" ca="1" si="193"/>
        <v>#N/A</v>
      </c>
      <c r="G894" s="74" t="e">
        <f t="shared" si="194"/>
        <v>#N/A</v>
      </c>
      <c r="H894" s="80" t="s">
        <v>273</v>
      </c>
      <c r="I894" s="74" t="e">
        <f t="shared" si="195"/>
        <v>#N/A</v>
      </c>
      <c r="J894" s="74" t="e">
        <f t="shared" si="198"/>
        <v>#N/A</v>
      </c>
      <c r="K894" s="80" t="s">
        <v>281</v>
      </c>
      <c r="L894" s="74">
        <f t="shared" si="199"/>
        <v>1.7500000000000002E-2</v>
      </c>
      <c r="M894" s="74" t="e">
        <f t="shared" ca="1" si="200"/>
        <v>#N/A</v>
      </c>
      <c r="N894" s="74" t="e">
        <f ca="1">VLOOKUP(B894,$C$7:$T892,13,FALSE)</f>
        <v>#N/A</v>
      </c>
      <c r="O894" s="74" t="e">
        <f t="shared" ca="1" si="201"/>
        <v>#N/A</v>
      </c>
      <c r="P894" s="74" t="e">
        <f t="shared" ca="1" si="202"/>
        <v>#N/A</v>
      </c>
      <c r="Q894" s="74" t="e">
        <f t="shared" ca="1" si="203"/>
        <v>#N/A</v>
      </c>
      <c r="R894" s="74">
        <f t="shared" si="204"/>
        <v>6000</v>
      </c>
      <c r="S894" s="74" t="e">
        <f t="shared" ca="1" si="205"/>
        <v>#N/A</v>
      </c>
      <c r="T894" s="74" t="e">
        <f t="shared" si="206"/>
        <v>#N/A</v>
      </c>
    </row>
    <row r="895" spans="2:20" x14ac:dyDescent="0.25">
      <c r="B895" s="74" t="e">
        <f t="shared" ca="1" si="196"/>
        <v>#N/A</v>
      </c>
      <c r="C895" s="78" t="e">
        <f>Кабельный_журнал!P861</f>
        <v>#N/A</v>
      </c>
      <c r="D895" s="74" t="e">
        <f t="shared" ca="1" si="197"/>
        <v>#N/A</v>
      </c>
      <c r="E895" s="80" t="s">
        <v>280</v>
      </c>
      <c r="F895" s="74" t="e">
        <f t="shared" ca="1" si="193"/>
        <v>#N/A</v>
      </c>
      <c r="G895" s="74" t="e">
        <f t="shared" si="194"/>
        <v>#N/A</v>
      </c>
      <c r="H895" s="80" t="s">
        <v>273</v>
      </c>
      <c r="I895" s="74" t="e">
        <f t="shared" si="195"/>
        <v>#N/A</v>
      </c>
      <c r="J895" s="74" t="e">
        <f t="shared" si="198"/>
        <v>#N/A</v>
      </c>
      <c r="K895" s="80" t="s">
        <v>281</v>
      </c>
      <c r="L895" s="74">
        <f t="shared" si="199"/>
        <v>1.7500000000000002E-2</v>
      </c>
      <c r="M895" s="74" t="e">
        <f t="shared" ca="1" si="200"/>
        <v>#N/A</v>
      </c>
      <c r="N895" s="74" t="e">
        <f ca="1">VLOOKUP(B895,$C$7:$T893,13,FALSE)</f>
        <v>#N/A</v>
      </c>
      <c r="O895" s="74" t="e">
        <f t="shared" ca="1" si="201"/>
        <v>#N/A</v>
      </c>
      <c r="P895" s="74" t="e">
        <f t="shared" ca="1" si="202"/>
        <v>#N/A</v>
      </c>
      <c r="Q895" s="74" t="e">
        <f t="shared" ca="1" si="203"/>
        <v>#N/A</v>
      </c>
      <c r="R895" s="74">
        <f t="shared" si="204"/>
        <v>6000</v>
      </c>
      <c r="S895" s="74" t="e">
        <f t="shared" ca="1" si="205"/>
        <v>#N/A</v>
      </c>
      <c r="T895" s="74" t="e">
        <f t="shared" si="206"/>
        <v>#N/A</v>
      </c>
    </row>
    <row r="896" spans="2:20" x14ac:dyDescent="0.25">
      <c r="B896" s="74" t="e">
        <f t="shared" ca="1" si="196"/>
        <v>#N/A</v>
      </c>
      <c r="C896" s="78" t="e">
        <f>Кабельный_журнал!P862</f>
        <v>#N/A</v>
      </c>
      <c r="D896" s="74" t="e">
        <f t="shared" ca="1" si="197"/>
        <v>#N/A</v>
      </c>
      <c r="E896" s="80" t="s">
        <v>280</v>
      </c>
      <c r="F896" s="74" t="e">
        <f t="shared" ca="1" si="193"/>
        <v>#N/A</v>
      </c>
      <c r="G896" s="74" t="e">
        <f t="shared" si="194"/>
        <v>#N/A</v>
      </c>
      <c r="H896" s="80" t="s">
        <v>273</v>
      </c>
      <c r="I896" s="74" t="e">
        <f t="shared" si="195"/>
        <v>#N/A</v>
      </c>
      <c r="J896" s="74" t="e">
        <f t="shared" si="198"/>
        <v>#N/A</v>
      </c>
      <c r="K896" s="80" t="s">
        <v>281</v>
      </c>
      <c r="L896" s="74">
        <f t="shared" si="199"/>
        <v>1.7500000000000002E-2</v>
      </c>
      <c r="M896" s="74" t="e">
        <f t="shared" ca="1" si="200"/>
        <v>#N/A</v>
      </c>
      <c r="N896" s="74" t="e">
        <f ca="1">VLOOKUP(B896,$C$7:$T894,13,FALSE)</f>
        <v>#N/A</v>
      </c>
      <c r="O896" s="74" t="e">
        <f t="shared" ca="1" si="201"/>
        <v>#N/A</v>
      </c>
      <c r="P896" s="74" t="e">
        <f t="shared" ca="1" si="202"/>
        <v>#N/A</v>
      </c>
      <c r="Q896" s="74" t="e">
        <f t="shared" ca="1" si="203"/>
        <v>#N/A</v>
      </c>
      <c r="R896" s="74">
        <f t="shared" si="204"/>
        <v>6000</v>
      </c>
      <c r="S896" s="74" t="e">
        <f t="shared" ca="1" si="205"/>
        <v>#N/A</v>
      </c>
      <c r="T896" s="74" t="e">
        <f t="shared" si="206"/>
        <v>#N/A</v>
      </c>
    </row>
    <row r="897" spans="2:20" x14ac:dyDescent="0.25">
      <c r="B897" s="74" t="e">
        <f t="shared" ca="1" si="196"/>
        <v>#N/A</v>
      </c>
      <c r="C897" s="78" t="e">
        <f>Кабельный_журнал!P863</f>
        <v>#N/A</v>
      </c>
      <c r="D897" s="74" t="e">
        <f t="shared" ca="1" si="197"/>
        <v>#N/A</v>
      </c>
      <c r="E897" s="80" t="s">
        <v>280</v>
      </c>
      <c r="F897" s="74" t="e">
        <f t="shared" ca="1" si="193"/>
        <v>#N/A</v>
      </c>
      <c r="G897" s="74" t="e">
        <f t="shared" si="194"/>
        <v>#N/A</v>
      </c>
      <c r="H897" s="80" t="s">
        <v>273</v>
      </c>
      <c r="I897" s="74" t="e">
        <f t="shared" si="195"/>
        <v>#N/A</v>
      </c>
      <c r="J897" s="74" t="e">
        <f t="shared" si="198"/>
        <v>#N/A</v>
      </c>
      <c r="K897" s="80" t="s">
        <v>281</v>
      </c>
      <c r="L897" s="74">
        <f t="shared" si="199"/>
        <v>1.7500000000000002E-2</v>
      </c>
      <c r="M897" s="74" t="e">
        <f t="shared" ca="1" si="200"/>
        <v>#N/A</v>
      </c>
      <c r="N897" s="74" t="e">
        <f ca="1">VLOOKUP(B897,$C$7:$T895,13,FALSE)</f>
        <v>#N/A</v>
      </c>
      <c r="O897" s="74" t="e">
        <f t="shared" ca="1" si="201"/>
        <v>#N/A</v>
      </c>
      <c r="P897" s="74" t="e">
        <f t="shared" ca="1" si="202"/>
        <v>#N/A</v>
      </c>
      <c r="Q897" s="74" t="e">
        <f t="shared" ca="1" si="203"/>
        <v>#N/A</v>
      </c>
      <c r="R897" s="74">
        <f t="shared" si="204"/>
        <v>6000</v>
      </c>
      <c r="S897" s="74" t="e">
        <f t="shared" ca="1" si="205"/>
        <v>#N/A</v>
      </c>
      <c r="T897" s="74" t="e">
        <f t="shared" si="206"/>
        <v>#N/A</v>
      </c>
    </row>
    <row r="898" spans="2:20" x14ac:dyDescent="0.25">
      <c r="B898" s="74" t="e">
        <f t="shared" ca="1" si="196"/>
        <v>#N/A</v>
      </c>
      <c r="C898" s="78" t="e">
        <f>Кабельный_журнал!P864</f>
        <v>#N/A</v>
      </c>
      <c r="D898" s="74" t="e">
        <f t="shared" ca="1" si="197"/>
        <v>#N/A</v>
      </c>
      <c r="E898" s="80" t="s">
        <v>280</v>
      </c>
      <c r="F898" s="74" t="e">
        <f t="shared" ca="1" si="193"/>
        <v>#N/A</v>
      </c>
      <c r="G898" s="74" t="e">
        <f t="shared" si="194"/>
        <v>#N/A</v>
      </c>
      <c r="H898" s="80" t="s">
        <v>273</v>
      </c>
      <c r="I898" s="74" t="e">
        <f t="shared" si="195"/>
        <v>#N/A</v>
      </c>
      <c r="J898" s="74" t="e">
        <f t="shared" si="198"/>
        <v>#N/A</v>
      </c>
      <c r="K898" s="80" t="s">
        <v>281</v>
      </c>
      <c r="L898" s="74">
        <f t="shared" si="199"/>
        <v>1.7500000000000002E-2</v>
      </c>
      <c r="M898" s="74" t="e">
        <f t="shared" ca="1" si="200"/>
        <v>#N/A</v>
      </c>
      <c r="N898" s="74" t="e">
        <f ca="1">VLOOKUP(B898,$C$7:$T896,13,FALSE)</f>
        <v>#N/A</v>
      </c>
      <c r="O898" s="74" t="e">
        <f t="shared" ca="1" si="201"/>
        <v>#N/A</v>
      </c>
      <c r="P898" s="74" t="e">
        <f t="shared" ca="1" si="202"/>
        <v>#N/A</v>
      </c>
      <c r="Q898" s="74" t="e">
        <f t="shared" ca="1" si="203"/>
        <v>#N/A</v>
      </c>
      <c r="R898" s="74">
        <f t="shared" si="204"/>
        <v>6000</v>
      </c>
      <c r="S898" s="74" t="e">
        <f t="shared" ca="1" si="205"/>
        <v>#N/A</v>
      </c>
      <c r="T898" s="74" t="e">
        <f t="shared" si="206"/>
        <v>#N/A</v>
      </c>
    </row>
    <row r="899" spans="2:20" x14ac:dyDescent="0.25">
      <c r="B899" s="74" t="e">
        <f t="shared" ca="1" si="196"/>
        <v>#N/A</v>
      </c>
      <c r="C899" s="78" t="e">
        <f>Кабельный_журнал!P865</f>
        <v>#N/A</v>
      </c>
      <c r="D899" s="74" t="e">
        <f t="shared" ca="1" si="197"/>
        <v>#N/A</v>
      </c>
      <c r="E899" s="80" t="s">
        <v>280</v>
      </c>
      <c r="F899" s="74" t="e">
        <f t="shared" ca="1" si="193"/>
        <v>#N/A</v>
      </c>
      <c r="G899" s="74" t="e">
        <f t="shared" si="194"/>
        <v>#N/A</v>
      </c>
      <c r="H899" s="80" t="s">
        <v>273</v>
      </c>
      <c r="I899" s="74" t="e">
        <f t="shared" si="195"/>
        <v>#N/A</v>
      </c>
      <c r="J899" s="74" t="e">
        <f t="shared" si="198"/>
        <v>#N/A</v>
      </c>
      <c r="K899" s="80" t="s">
        <v>281</v>
      </c>
      <c r="L899" s="74">
        <f t="shared" si="199"/>
        <v>1.7500000000000002E-2</v>
      </c>
      <c r="M899" s="74" t="e">
        <f t="shared" ca="1" si="200"/>
        <v>#N/A</v>
      </c>
      <c r="N899" s="74" t="e">
        <f ca="1">VLOOKUP(B899,$C$7:$T897,13,FALSE)</f>
        <v>#N/A</v>
      </c>
      <c r="O899" s="74" t="e">
        <f t="shared" ca="1" si="201"/>
        <v>#N/A</v>
      </c>
      <c r="P899" s="74" t="e">
        <f t="shared" ca="1" si="202"/>
        <v>#N/A</v>
      </c>
      <c r="Q899" s="74" t="e">
        <f t="shared" ca="1" si="203"/>
        <v>#N/A</v>
      </c>
      <c r="R899" s="74">
        <f t="shared" si="204"/>
        <v>6000</v>
      </c>
      <c r="S899" s="74" t="e">
        <f t="shared" ca="1" si="205"/>
        <v>#N/A</v>
      </c>
      <c r="T899" s="74" t="e">
        <f t="shared" si="206"/>
        <v>#N/A</v>
      </c>
    </row>
    <row r="900" spans="2:20" x14ac:dyDescent="0.25">
      <c r="B900" s="74" t="e">
        <f t="shared" ca="1" si="196"/>
        <v>#N/A</v>
      </c>
      <c r="C900" s="78" t="e">
        <f>Кабельный_журнал!P866</f>
        <v>#N/A</v>
      </c>
      <c r="D900" s="74" t="e">
        <f t="shared" ca="1" si="197"/>
        <v>#N/A</v>
      </c>
      <c r="E900" s="80" t="s">
        <v>280</v>
      </c>
      <c r="F900" s="74" t="e">
        <f t="shared" ca="1" si="193"/>
        <v>#N/A</v>
      </c>
      <c r="G900" s="74" t="e">
        <f t="shared" si="194"/>
        <v>#N/A</v>
      </c>
      <c r="H900" s="80" t="s">
        <v>273</v>
      </c>
      <c r="I900" s="74" t="e">
        <f t="shared" si="195"/>
        <v>#N/A</v>
      </c>
      <c r="J900" s="74" t="e">
        <f t="shared" si="198"/>
        <v>#N/A</v>
      </c>
      <c r="K900" s="80" t="s">
        <v>281</v>
      </c>
      <c r="L900" s="74">
        <f t="shared" si="199"/>
        <v>1.7500000000000002E-2</v>
      </c>
      <c r="M900" s="74" t="e">
        <f t="shared" ca="1" si="200"/>
        <v>#N/A</v>
      </c>
      <c r="N900" s="74" t="e">
        <f ca="1">VLOOKUP(B900,$C$7:$T898,13,FALSE)</f>
        <v>#N/A</v>
      </c>
      <c r="O900" s="74" t="e">
        <f t="shared" ca="1" si="201"/>
        <v>#N/A</v>
      </c>
      <c r="P900" s="74" t="e">
        <f t="shared" ca="1" si="202"/>
        <v>#N/A</v>
      </c>
      <c r="Q900" s="74" t="e">
        <f t="shared" ca="1" si="203"/>
        <v>#N/A</v>
      </c>
      <c r="R900" s="74">
        <f t="shared" si="204"/>
        <v>6000</v>
      </c>
      <c r="S900" s="74" t="e">
        <f t="shared" ca="1" si="205"/>
        <v>#N/A</v>
      </c>
      <c r="T900" s="74" t="e">
        <f t="shared" si="206"/>
        <v>#N/A</v>
      </c>
    </row>
    <row r="901" spans="2:20" x14ac:dyDescent="0.25">
      <c r="B901" s="74" t="e">
        <f t="shared" ca="1" si="196"/>
        <v>#N/A</v>
      </c>
      <c r="C901" s="78" t="e">
        <f>Кабельный_журнал!P867</f>
        <v>#N/A</v>
      </c>
      <c r="D901" s="74" t="e">
        <f t="shared" ca="1" si="197"/>
        <v>#N/A</v>
      </c>
      <c r="E901" s="80" t="s">
        <v>280</v>
      </c>
      <c r="F901" s="74" t="e">
        <f t="shared" ca="1" si="193"/>
        <v>#N/A</v>
      </c>
      <c r="G901" s="74" t="e">
        <f t="shared" si="194"/>
        <v>#N/A</v>
      </c>
      <c r="H901" s="80" t="s">
        <v>273</v>
      </c>
      <c r="I901" s="74" t="e">
        <f t="shared" si="195"/>
        <v>#N/A</v>
      </c>
      <c r="J901" s="74" t="e">
        <f t="shared" si="198"/>
        <v>#N/A</v>
      </c>
      <c r="K901" s="80" t="s">
        <v>281</v>
      </c>
      <c r="L901" s="74">
        <f t="shared" si="199"/>
        <v>1.7500000000000002E-2</v>
      </c>
      <c r="M901" s="74" t="e">
        <f t="shared" ca="1" si="200"/>
        <v>#N/A</v>
      </c>
      <c r="N901" s="74" t="e">
        <f ca="1">VLOOKUP(B901,$C$7:$T899,13,FALSE)</f>
        <v>#N/A</v>
      </c>
      <c r="O901" s="74" t="e">
        <f t="shared" ca="1" si="201"/>
        <v>#N/A</v>
      </c>
      <c r="P901" s="74" t="e">
        <f t="shared" ca="1" si="202"/>
        <v>#N/A</v>
      </c>
      <c r="Q901" s="74" t="e">
        <f t="shared" ca="1" si="203"/>
        <v>#N/A</v>
      </c>
      <c r="R901" s="74">
        <f t="shared" si="204"/>
        <v>6000</v>
      </c>
      <c r="S901" s="74" t="e">
        <f t="shared" ca="1" si="205"/>
        <v>#N/A</v>
      </c>
      <c r="T901" s="74" t="e">
        <f t="shared" si="206"/>
        <v>#N/A</v>
      </c>
    </row>
    <row r="902" spans="2:20" x14ac:dyDescent="0.25">
      <c r="B902" s="74" t="e">
        <f t="shared" ca="1" si="196"/>
        <v>#N/A</v>
      </c>
      <c r="C902" s="78" t="e">
        <f>Кабельный_журнал!P868</f>
        <v>#N/A</v>
      </c>
      <c r="D902" s="74" t="e">
        <f t="shared" ca="1" si="197"/>
        <v>#N/A</v>
      </c>
      <c r="E902" s="80" t="s">
        <v>280</v>
      </c>
      <c r="F902" s="74" t="e">
        <f t="shared" ca="1" si="193"/>
        <v>#N/A</v>
      </c>
      <c r="G902" s="74" t="e">
        <f t="shared" si="194"/>
        <v>#N/A</v>
      </c>
      <c r="H902" s="80" t="s">
        <v>273</v>
      </c>
      <c r="I902" s="74" t="e">
        <f t="shared" si="195"/>
        <v>#N/A</v>
      </c>
      <c r="J902" s="74" t="e">
        <f t="shared" si="198"/>
        <v>#N/A</v>
      </c>
      <c r="K902" s="80" t="s">
        <v>281</v>
      </c>
      <c r="L902" s="74">
        <f t="shared" si="199"/>
        <v>1.7500000000000002E-2</v>
      </c>
      <c r="M902" s="74" t="e">
        <f t="shared" ca="1" si="200"/>
        <v>#N/A</v>
      </c>
      <c r="N902" s="74" t="e">
        <f ca="1">VLOOKUP(B902,$C$7:$T900,13,FALSE)</f>
        <v>#N/A</v>
      </c>
      <c r="O902" s="74" t="e">
        <f t="shared" ca="1" si="201"/>
        <v>#N/A</v>
      </c>
      <c r="P902" s="74" t="e">
        <f t="shared" ca="1" si="202"/>
        <v>#N/A</v>
      </c>
      <c r="Q902" s="74" t="e">
        <f t="shared" ca="1" si="203"/>
        <v>#N/A</v>
      </c>
      <c r="R902" s="74">
        <f t="shared" si="204"/>
        <v>6000</v>
      </c>
      <c r="S902" s="74" t="e">
        <f t="shared" ca="1" si="205"/>
        <v>#N/A</v>
      </c>
      <c r="T902" s="74" t="e">
        <f t="shared" si="206"/>
        <v>#N/A</v>
      </c>
    </row>
    <row r="903" spans="2:20" x14ac:dyDescent="0.25">
      <c r="B903" s="74" t="e">
        <f t="shared" ca="1" si="196"/>
        <v>#N/A</v>
      </c>
      <c r="C903" s="78" t="e">
        <f>Кабельный_журнал!P869</f>
        <v>#N/A</v>
      </c>
      <c r="D903" s="74" t="e">
        <f t="shared" ca="1" si="197"/>
        <v>#N/A</v>
      </c>
      <c r="E903" s="80" t="s">
        <v>280</v>
      </c>
      <c r="F903" s="74" t="e">
        <f t="shared" ca="1" si="193"/>
        <v>#N/A</v>
      </c>
      <c r="G903" s="74" t="e">
        <f t="shared" si="194"/>
        <v>#N/A</v>
      </c>
      <c r="H903" s="80" t="s">
        <v>273</v>
      </c>
      <c r="I903" s="74" t="e">
        <f t="shared" si="195"/>
        <v>#N/A</v>
      </c>
      <c r="J903" s="74" t="e">
        <f t="shared" si="198"/>
        <v>#N/A</v>
      </c>
      <c r="K903" s="80" t="s">
        <v>281</v>
      </c>
      <c r="L903" s="74">
        <f t="shared" si="199"/>
        <v>1.7500000000000002E-2</v>
      </c>
      <c r="M903" s="74" t="e">
        <f t="shared" ca="1" si="200"/>
        <v>#N/A</v>
      </c>
      <c r="N903" s="74" t="e">
        <f ca="1">VLOOKUP(B903,$C$7:$T901,13,FALSE)</f>
        <v>#N/A</v>
      </c>
      <c r="O903" s="74" t="e">
        <f t="shared" ca="1" si="201"/>
        <v>#N/A</v>
      </c>
      <c r="P903" s="74" t="e">
        <f t="shared" ca="1" si="202"/>
        <v>#N/A</v>
      </c>
      <c r="Q903" s="74" t="e">
        <f t="shared" ca="1" si="203"/>
        <v>#N/A</v>
      </c>
      <c r="R903" s="74">
        <f t="shared" si="204"/>
        <v>6000</v>
      </c>
      <c r="S903" s="74" t="e">
        <f t="shared" ca="1" si="205"/>
        <v>#N/A</v>
      </c>
      <c r="T903" s="74" t="e">
        <f t="shared" si="206"/>
        <v>#N/A</v>
      </c>
    </row>
    <row r="904" spans="2:20" x14ac:dyDescent="0.25">
      <c r="B904" s="74" t="e">
        <f t="shared" ca="1" si="196"/>
        <v>#N/A</v>
      </c>
      <c r="C904" s="78" t="e">
        <f>Кабельный_журнал!P870</f>
        <v>#N/A</v>
      </c>
      <c r="D904" s="74" t="e">
        <f t="shared" ca="1" si="197"/>
        <v>#N/A</v>
      </c>
      <c r="E904" s="80" t="s">
        <v>280</v>
      </c>
      <c r="F904" s="74" t="e">
        <f t="shared" ca="1" si="193"/>
        <v>#N/A</v>
      </c>
      <c r="G904" s="74" t="e">
        <f t="shared" si="194"/>
        <v>#N/A</v>
      </c>
      <c r="H904" s="80" t="s">
        <v>273</v>
      </c>
      <c r="I904" s="74" t="e">
        <f t="shared" si="195"/>
        <v>#N/A</v>
      </c>
      <c r="J904" s="74" t="e">
        <f t="shared" si="198"/>
        <v>#N/A</v>
      </c>
      <c r="K904" s="80" t="s">
        <v>281</v>
      </c>
      <c r="L904" s="74">
        <f t="shared" si="199"/>
        <v>1.7500000000000002E-2</v>
      </c>
      <c r="M904" s="74" t="e">
        <f t="shared" ca="1" si="200"/>
        <v>#N/A</v>
      </c>
      <c r="N904" s="74" t="e">
        <f ca="1">VLOOKUP(B904,$C$7:$T902,13,FALSE)</f>
        <v>#N/A</v>
      </c>
      <c r="O904" s="74" t="e">
        <f t="shared" ca="1" si="201"/>
        <v>#N/A</v>
      </c>
      <c r="P904" s="74" t="e">
        <f t="shared" ca="1" si="202"/>
        <v>#N/A</v>
      </c>
      <c r="Q904" s="74" t="e">
        <f t="shared" ca="1" si="203"/>
        <v>#N/A</v>
      </c>
      <c r="R904" s="74">
        <f t="shared" si="204"/>
        <v>6000</v>
      </c>
      <c r="S904" s="74" t="e">
        <f t="shared" ca="1" si="205"/>
        <v>#N/A</v>
      </c>
      <c r="T904" s="74" t="e">
        <f t="shared" si="206"/>
        <v>#N/A</v>
      </c>
    </row>
    <row r="905" spans="2:20" x14ac:dyDescent="0.25">
      <c r="B905" s="74" t="e">
        <f t="shared" ca="1" si="196"/>
        <v>#N/A</v>
      </c>
      <c r="C905" s="78" t="e">
        <f>Кабельный_журнал!P871</f>
        <v>#N/A</v>
      </c>
      <c r="D905" s="74" t="e">
        <f t="shared" ca="1" si="197"/>
        <v>#N/A</v>
      </c>
      <c r="E905" s="80" t="s">
        <v>280</v>
      </c>
      <c r="F905" s="74" t="e">
        <f t="shared" ca="1" si="193"/>
        <v>#N/A</v>
      </c>
      <c r="G905" s="74" t="e">
        <f t="shared" si="194"/>
        <v>#N/A</v>
      </c>
      <c r="H905" s="80" t="s">
        <v>273</v>
      </c>
      <c r="I905" s="74" t="e">
        <f t="shared" si="195"/>
        <v>#N/A</v>
      </c>
      <c r="J905" s="74" t="e">
        <f t="shared" si="198"/>
        <v>#N/A</v>
      </c>
      <c r="K905" s="80" t="s">
        <v>281</v>
      </c>
      <c r="L905" s="74">
        <f t="shared" si="199"/>
        <v>1.7500000000000002E-2</v>
      </c>
      <c r="M905" s="74" t="e">
        <f t="shared" ca="1" si="200"/>
        <v>#N/A</v>
      </c>
      <c r="N905" s="74" t="e">
        <f ca="1">VLOOKUP(B905,$C$7:$T903,13,FALSE)</f>
        <v>#N/A</v>
      </c>
      <c r="O905" s="74" t="e">
        <f t="shared" ca="1" si="201"/>
        <v>#N/A</v>
      </c>
      <c r="P905" s="74" t="e">
        <f t="shared" ca="1" si="202"/>
        <v>#N/A</v>
      </c>
      <c r="Q905" s="74" t="e">
        <f t="shared" ca="1" si="203"/>
        <v>#N/A</v>
      </c>
      <c r="R905" s="74">
        <f t="shared" si="204"/>
        <v>6000</v>
      </c>
      <c r="S905" s="74" t="e">
        <f t="shared" ca="1" si="205"/>
        <v>#N/A</v>
      </c>
      <c r="T905" s="74" t="e">
        <f t="shared" si="206"/>
        <v>#N/A</v>
      </c>
    </row>
    <row r="906" spans="2:20" x14ac:dyDescent="0.25">
      <c r="B906" s="74" t="e">
        <f t="shared" ca="1" si="196"/>
        <v>#N/A</v>
      </c>
      <c r="C906" s="78" t="e">
        <f>Кабельный_журнал!P872</f>
        <v>#N/A</v>
      </c>
      <c r="D906" s="74" t="e">
        <f t="shared" ca="1" si="197"/>
        <v>#N/A</v>
      </c>
      <c r="E906" s="80" t="s">
        <v>280</v>
      </c>
      <c r="F906" s="74" t="e">
        <f t="shared" ca="1" si="193"/>
        <v>#N/A</v>
      </c>
      <c r="G906" s="74" t="e">
        <f t="shared" si="194"/>
        <v>#N/A</v>
      </c>
      <c r="H906" s="80" t="s">
        <v>273</v>
      </c>
      <c r="I906" s="74" t="e">
        <f t="shared" si="195"/>
        <v>#N/A</v>
      </c>
      <c r="J906" s="74" t="e">
        <f t="shared" si="198"/>
        <v>#N/A</v>
      </c>
      <c r="K906" s="80" t="s">
        <v>281</v>
      </c>
      <c r="L906" s="74">
        <f t="shared" si="199"/>
        <v>1.7500000000000002E-2</v>
      </c>
      <c r="M906" s="74" t="e">
        <f t="shared" ca="1" si="200"/>
        <v>#N/A</v>
      </c>
      <c r="N906" s="74" t="e">
        <f ca="1">VLOOKUP(B906,$C$7:$T904,13,FALSE)</f>
        <v>#N/A</v>
      </c>
      <c r="O906" s="74" t="e">
        <f t="shared" ca="1" si="201"/>
        <v>#N/A</v>
      </c>
      <c r="P906" s="74" t="e">
        <f t="shared" ca="1" si="202"/>
        <v>#N/A</v>
      </c>
      <c r="Q906" s="74" t="e">
        <f t="shared" ca="1" si="203"/>
        <v>#N/A</v>
      </c>
      <c r="R906" s="74">
        <f t="shared" si="204"/>
        <v>6000</v>
      </c>
      <c r="S906" s="74" t="e">
        <f t="shared" ca="1" si="205"/>
        <v>#N/A</v>
      </c>
      <c r="T906" s="74" t="e">
        <f t="shared" si="206"/>
        <v>#N/A</v>
      </c>
    </row>
    <row r="907" spans="2:20" x14ac:dyDescent="0.25">
      <c r="B907" s="74" t="e">
        <f t="shared" ca="1" si="196"/>
        <v>#N/A</v>
      </c>
      <c r="C907" s="78" t="e">
        <f>Кабельный_журнал!P873</f>
        <v>#N/A</v>
      </c>
      <c r="D907" s="74" t="e">
        <f t="shared" ca="1" si="197"/>
        <v>#N/A</v>
      </c>
      <c r="E907" s="80" t="s">
        <v>280</v>
      </c>
      <c r="F907" s="74" t="e">
        <f t="shared" ca="1" si="193"/>
        <v>#N/A</v>
      </c>
      <c r="G907" s="74" t="e">
        <f t="shared" si="194"/>
        <v>#N/A</v>
      </c>
      <c r="H907" s="80" t="s">
        <v>273</v>
      </c>
      <c r="I907" s="74" t="e">
        <f t="shared" si="195"/>
        <v>#N/A</v>
      </c>
      <c r="J907" s="74" t="e">
        <f t="shared" si="198"/>
        <v>#N/A</v>
      </c>
      <c r="K907" s="80" t="s">
        <v>281</v>
      </c>
      <c r="L907" s="74">
        <f t="shared" si="199"/>
        <v>1.7500000000000002E-2</v>
      </c>
      <c r="M907" s="74" t="e">
        <f t="shared" ca="1" si="200"/>
        <v>#N/A</v>
      </c>
      <c r="N907" s="74" t="e">
        <f ca="1">VLOOKUP(B907,$C$7:$T905,13,FALSE)</f>
        <v>#N/A</v>
      </c>
      <c r="O907" s="74" t="e">
        <f t="shared" ca="1" si="201"/>
        <v>#N/A</v>
      </c>
      <c r="P907" s="74" t="e">
        <f t="shared" ca="1" si="202"/>
        <v>#N/A</v>
      </c>
      <c r="Q907" s="74" t="e">
        <f t="shared" ca="1" si="203"/>
        <v>#N/A</v>
      </c>
      <c r="R907" s="74">
        <f t="shared" si="204"/>
        <v>6000</v>
      </c>
      <c r="S907" s="74" t="e">
        <f t="shared" ca="1" si="205"/>
        <v>#N/A</v>
      </c>
      <c r="T907" s="74" t="e">
        <f t="shared" si="206"/>
        <v>#N/A</v>
      </c>
    </row>
    <row r="908" spans="2:20" x14ac:dyDescent="0.25">
      <c r="B908" s="74" t="e">
        <f t="shared" ca="1" si="196"/>
        <v>#N/A</v>
      </c>
      <c r="C908" s="78" t="e">
        <f>Кабельный_журнал!P874</f>
        <v>#N/A</v>
      </c>
      <c r="D908" s="74" t="e">
        <f t="shared" ca="1" si="197"/>
        <v>#N/A</v>
      </c>
      <c r="E908" s="80" t="s">
        <v>280</v>
      </c>
      <c r="F908" s="74" t="e">
        <f t="shared" ca="1" si="193"/>
        <v>#N/A</v>
      </c>
      <c r="G908" s="74" t="e">
        <f t="shared" si="194"/>
        <v>#N/A</v>
      </c>
      <c r="H908" s="80" t="s">
        <v>273</v>
      </c>
      <c r="I908" s="74" t="e">
        <f t="shared" si="195"/>
        <v>#N/A</v>
      </c>
      <c r="J908" s="74" t="e">
        <f t="shared" si="198"/>
        <v>#N/A</v>
      </c>
      <c r="K908" s="80" t="s">
        <v>281</v>
      </c>
      <c r="L908" s="74">
        <f t="shared" si="199"/>
        <v>1.7500000000000002E-2</v>
      </c>
      <c r="M908" s="74" t="e">
        <f t="shared" ca="1" si="200"/>
        <v>#N/A</v>
      </c>
      <c r="N908" s="74" t="e">
        <f ca="1">VLOOKUP(B908,$C$7:$T906,13,FALSE)</f>
        <v>#N/A</v>
      </c>
      <c r="O908" s="74" t="e">
        <f t="shared" ca="1" si="201"/>
        <v>#N/A</v>
      </c>
      <c r="P908" s="74" t="e">
        <f t="shared" ca="1" si="202"/>
        <v>#N/A</v>
      </c>
      <c r="Q908" s="74" t="e">
        <f t="shared" ca="1" si="203"/>
        <v>#N/A</v>
      </c>
      <c r="R908" s="74">
        <f t="shared" si="204"/>
        <v>6000</v>
      </c>
      <c r="S908" s="74" t="e">
        <f t="shared" ca="1" si="205"/>
        <v>#N/A</v>
      </c>
      <c r="T908" s="74" t="e">
        <f t="shared" si="206"/>
        <v>#N/A</v>
      </c>
    </row>
    <row r="909" spans="2:20" x14ac:dyDescent="0.25">
      <c r="B909" s="74" t="e">
        <f t="shared" ca="1" si="196"/>
        <v>#N/A</v>
      </c>
      <c r="C909" s="78" t="e">
        <f>Кабельный_журнал!P875</f>
        <v>#N/A</v>
      </c>
      <c r="D909" s="74" t="e">
        <f t="shared" ca="1" si="197"/>
        <v>#N/A</v>
      </c>
      <c r="E909" s="80" t="s">
        <v>280</v>
      </c>
      <c r="F909" s="74" t="e">
        <f t="shared" ca="1" si="193"/>
        <v>#N/A</v>
      </c>
      <c r="G909" s="74" t="e">
        <f t="shared" si="194"/>
        <v>#N/A</v>
      </c>
      <c r="H909" s="80" t="s">
        <v>273</v>
      </c>
      <c r="I909" s="74" t="e">
        <f t="shared" si="195"/>
        <v>#N/A</v>
      </c>
      <c r="J909" s="74" t="e">
        <f t="shared" si="198"/>
        <v>#N/A</v>
      </c>
      <c r="K909" s="80" t="s">
        <v>281</v>
      </c>
      <c r="L909" s="74">
        <f t="shared" si="199"/>
        <v>1.7500000000000002E-2</v>
      </c>
      <c r="M909" s="74" t="e">
        <f t="shared" ca="1" si="200"/>
        <v>#N/A</v>
      </c>
      <c r="N909" s="74" t="e">
        <f ca="1">VLOOKUP(B909,$C$7:$T907,13,FALSE)</f>
        <v>#N/A</v>
      </c>
      <c r="O909" s="74" t="e">
        <f t="shared" ca="1" si="201"/>
        <v>#N/A</v>
      </c>
      <c r="P909" s="74" t="e">
        <f t="shared" ca="1" si="202"/>
        <v>#N/A</v>
      </c>
      <c r="Q909" s="74" t="e">
        <f t="shared" ca="1" si="203"/>
        <v>#N/A</v>
      </c>
      <c r="R909" s="74">
        <f t="shared" si="204"/>
        <v>6000</v>
      </c>
      <c r="S909" s="74" t="e">
        <f t="shared" ca="1" si="205"/>
        <v>#N/A</v>
      </c>
      <c r="T909" s="74" t="e">
        <f t="shared" si="206"/>
        <v>#N/A</v>
      </c>
    </row>
    <row r="910" spans="2:20" x14ac:dyDescent="0.25">
      <c r="B910" s="74" t="e">
        <f t="shared" ca="1" si="196"/>
        <v>#N/A</v>
      </c>
      <c r="C910" s="78" t="e">
        <f>Кабельный_журнал!P876</f>
        <v>#N/A</v>
      </c>
      <c r="D910" s="74" t="e">
        <f t="shared" ca="1" si="197"/>
        <v>#N/A</v>
      </c>
      <c r="E910" s="80" t="s">
        <v>280</v>
      </c>
      <c r="F910" s="74" t="e">
        <f t="shared" ca="1" si="193"/>
        <v>#N/A</v>
      </c>
      <c r="G910" s="74" t="e">
        <f t="shared" si="194"/>
        <v>#N/A</v>
      </c>
      <c r="H910" s="80" t="s">
        <v>273</v>
      </c>
      <c r="I910" s="74" t="e">
        <f t="shared" si="195"/>
        <v>#N/A</v>
      </c>
      <c r="J910" s="74" t="e">
        <f t="shared" si="198"/>
        <v>#N/A</v>
      </c>
      <c r="K910" s="80" t="s">
        <v>281</v>
      </c>
      <c r="L910" s="74">
        <f t="shared" si="199"/>
        <v>1.7500000000000002E-2</v>
      </c>
      <c r="M910" s="74" t="e">
        <f t="shared" ca="1" si="200"/>
        <v>#N/A</v>
      </c>
      <c r="N910" s="74" t="e">
        <f ca="1">VLOOKUP(B910,$C$7:$T908,13,FALSE)</f>
        <v>#N/A</v>
      </c>
      <c r="O910" s="74" t="e">
        <f t="shared" ca="1" si="201"/>
        <v>#N/A</v>
      </c>
      <c r="P910" s="74" t="e">
        <f t="shared" ca="1" si="202"/>
        <v>#N/A</v>
      </c>
      <c r="Q910" s="74" t="e">
        <f t="shared" ca="1" si="203"/>
        <v>#N/A</v>
      </c>
      <c r="R910" s="74">
        <f t="shared" si="204"/>
        <v>6000</v>
      </c>
      <c r="S910" s="74" t="e">
        <f t="shared" ca="1" si="205"/>
        <v>#N/A</v>
      </c>
      <c r="T910" s="74" t="e">
        <f t="shared" si="206"/>
        <v>#N/A</v>
      </c>
    </row>
    <row r="911" spans="2:20" x14ac:dyDescent="0.25">
      <c r="B911" s="74" t="e">
        <f t="shared" ca="1" si="196"/>
        <v>#N/A</v>
      </c>
      <c r="C911" s="78" t="e">
        <f>Кабельный_журнал!P877</f>
        <v>#N/A</v>
      </c>
      <c r="D911" s="74" t="e">
        <f t="shared" ca="1" si="197"/>
        <v>#N/A</v>
      </c>
      <c r="E911" s="80" t="s">
        <v>280</v>
      </c>
      <c r="F911" s="74" t="e">
        <f t="shared" ca="1" si="193"/>
        <v>#N/A</v>
      </c>
      <c r="G911" s="74" t="e">
        <f t="shared" si="194"/>
        <v>#N/A</v>
      </c>
      <c r="H911" s="80" t="s">
        <v>273</v>
      </c>
      <c r="I911" s="74" t="e">
        <f t="shared" si="195"/>
        <v>#N/A</v>
      </c>
      <c r="J911" s="74" t="e">
        <f t="shared" si="198"/>
        <v>#N/A</v>
      </c>
      <c r="K911" s="80" t="s">
        <v>281</v>
      </c>
      <c r="L911" s="74">
        <f t="shared" si="199"/>
        <v>1.7500000000000002E-2</v>
      </c>
      <c r="M911" s="74" t="e">
        <f t="shared" ca="1" si="200"/>
        <v>#N/A</v>
      </c>
      <c r="N911" s="74" t="e">
        <f ca="1">VLOOKUP(B911,$C$7:$T909,13,FALSE)</f>
        <v>#N/A</v>
      </c>
      <c r="O911" s="74" t="e">
        <f t="shared" ca="1" si="201"/>
        <v>#N/A</v>
      </c>
      <c r="P911" s="74" t="e">
        <f t="shared" ca="1" si="202"/>
        <v>#N/A</v>
      </c>
      <c r="Q911" s="74" t="e">
        <f t="shared" ca="1" si="203"/>
        <v>#N/A</v>
      </c>
      <c r="R911" s="74">
        <f t="shared" si="204"/>
        <v>6000</v>
      </c>
      <c r="S911" s="74" t="e">
        <f t="shared" ca="1" si="205"/>
        <v>#N/A</v>
      </c>
      <c r="T911" s="74" t="e">
        <f t="shared" si="206"/>
        <v>#N/A</v>
      </c>
    </row>
    <row r="912" spans="2:20" x14ac:dyDescent="0.25">
      <c r="B912" s="74" t="e">
        <f t="shared" ca="1" si="196"/>
        <v>#N/A</v>
      </c>
      <c r="C912" s="78" t="e">
        <f>Кабельный_журнал!P878</f>
        <v>#N/A</v>
      </c>
      <c r="D912" s="74" t="e">
        <f t="shared" ca="1" si="197"/>
        <v>#N/A</v>
      </c>
      <c r="E912" s="80" t="s">
        <v>280</v>
      </c>
      <c r="F912" s="74" t="e">
        <f t="shared" ca="1" si="193"/>
        <v>#N/A</v>
      </c>
      <c r="G912" s="74" t="e">
        <f t="shared" si="194"/>
        <v>#N/A</v>
      </c>
      <c r="H912" s="80" t="s">
        <v>273</v>
      </c>
      <c r="I912" s="74" t="e">
        <f t="shared" si="195"/>
        <v>#N/A</v>
      </c>
      <c r="J912" s="74" t="e">
        <f t="shared" si="198"/>
        <v>#N/A</v>
      </c>
      <c r="K912" s="80" t="s">
        <v>281</v>
      </c>
      <c r="L912" s="74">
        <f t="shared" si="199"/>
        <v>1.7500000000000002E-2</v>
      </c>
      <c r="M912" s="74" t="e">
        <f t="shared" ca="1" si="200"/>
        <v>#N/A</v>
      </c>
      <c r="N912" s="74" t="e">
        <f ca="1">VLOOKUP(B912,$C$7:$T910,13,FALSE)</f>
        <v>#N/A</v>
      </c>
      <c r="O912" s="74" t="e">
        <f t="shared" ca="1" si="201"/>
        <v>#N/A</v>
      </c>
      <c r="P912" s="74" t="e">
        <f t="shared" ca="1" si="202"/>
        <v>#N/A</v>
      </c>
      <c r="Q912" s="74" t="e">
        <f t="shared" ca="1" si="203"/>
        <v>#N/A</v>
      </c>
      <c r="R912" s="74">
        <f t="shared" si="204"/>
        <v>6000</v>
      </c>
      <c r="S912" s="74" t="e">
        <f t="shared" ca="1" si="205"/>
        <v>#N/A</v>
      </c>
      <c r="T912" s="74" t="e">
        <f t="shared" si="206"/>
        <v>#N/A</v>
      </c>
    </row>
    <row r="913" spans="2:20" x14ac:dyDescent="0.25">
      <c r="B913" s="74" t="e">
        <f t="shared" ca="1" si="196"/>
        <v>#N/A</v>
      </c>
      <c r="C913" s="78" t="e">
        <f>Кабельный_журнал!P879</f>
        <v>#N/A</v>
      </c>
      <c r="D913" s="74" t="e">
        <f t="shared" ca="1" si="197"/>
        <v>#N/A</v>
      </c>
      <c r="E913" s="80" t="s">
        <v>280</v>
      </c>
      <c r="F913" s="74" t="e">
        <f t="shared" ca="1" si="193"/>
        <v>#N/A</v>
      </c>
      <c r="G913" s="74" t="e">
        <f t="shared" si="194"/>
        <v>#N/A</v>
      </c>
      <c r="H913" s="80" t="s">
        <v>273</v>
      </c>
      <c r="I913" s="74" t="e">
        <f t="shared" si="195"/>
        <v>#N/A</v>
      </c>
      <c r="J913" s="74" t="e">
        <f t="shared" si="198"/>
        <v>#N/A</v>
      </c>
      <c r="K913" s="80" t="s">
        <v>281</v>
      </c>
      <c r="L913" s="74">
        <f t="shared" si="199"/>
        <v>1.7500000000000002E-2</v>
      </c>
      <c r="M913" s="74" t="e">
        <f t="shared" ca="1" si="200"/>
        <v>#N/A</v>
      </c>
      <c r="N913" s="74" t="e">
        <f ca="1">VLOOKUP(B913,$C$7:$T911,13,FALSE)</f>
        <v>#N/A</v>
      </c>
      <c r="O913" s="74" t="e">
        <f t="shared" ca="1" si="201"/>
        <v>#N/A</v>
      </c>
      <c r="P913" s="74" t="e">
        <f t="shared" ca="1" si="202"/>
        <v>#N/A</v>
      </c>
      <c r="Q913" s="74" t="e">
        <f t="shared" ca="1" si="203"/>
        <v>#N/A</v>
      </c>
      <c r="R913" s="74">
        <f t="shared" si="204"/>
        <v>6000</v>
      </c>
      <c r="S913" s="74" t="e">
        <f t="shared" ca="1" si="205"/>
        <v>#N/A</v>
      </c>
      <c r="T913" s="74" t="e">
        <f t="shared" si="206"/>
        <v>#N/A</v>
      </c>
    </row>
    <row r="914" spans="2:20" x14ac:dyDescent="0.25">
      <c r="B914" s="74" t="e">
        <f t="shared" ca="1" si="196"/>
        <v>#N/A</v>
      </c>
      <c r="C914" s="78" t="e">
        <f>Кабельный_журнал!P880</f>
        <v>#N/A</v>
      </c>
      <c r="D914" s="74" t="e">
        <f t="shared" ca="1" si="197"/>
        <v>#N/A</v>
      </c>
      <c r="E914" s="80" t="s">
        <v>280</v>
      </c>
      <c r="F914" s="74" t="e">
        <f t="shared" ca="1" si="193"/>
        <v>#N/A</v>
      </c>
      <c r="G914" s="74" t="e">
        <f t="shared" si="194"/>
        <v>#N/A</v>
      </c>
      <c r="H914" s="80" t="s">
        <v>273</v>
      </c>
      <c r="I914" s="74" t="e">
        <f t="shared" si="195"/>
        <v>#N/A</v>
      </c>
      <c r="J914" s="74" t="e">
        <f t="shared" si="198"/>
        <v>#N/A</v>
      </c>
      <c r="K914" s="80" t="s">
        <v>281</v>
      </c>
      <c r="L914" s="74">
        <f t="shared" si="199"/>
        <v>1.7500000000000002E-2</v>
      </c>
      <c r="M914" s="74" t="e">
        <f t="shared" ca="1" si="200"/>
        <v>#N/A</v>
      </c>
      <c r="N914" s="74" t="e">
        <f ca="1">VLOOKUP(B914,$C$7:$T912,13,FALSE)</f>
        <v>#N/A</v>
      </c>
      <c r="O914" s="74" t="e">
        <f t="shared" ca="1" si="201"/>
        <v>#N/A</v>
      </c>
      <c r="P914" s="74" t="e">
        <f t="shared" ca="1" si="202"/>
        <v>#N/A</v>
      </c>
      <c r="Q914" s="74" t="e">
        <f t="shared" ca="1" si="203"/>
        <v>#N/A</v>
      </c>
      <c r="R914" s="74">
        <f t="shared" si="204"/>
        <v>6000</v>
      </c>
      <c r="S914" s="74" t="e">
        <f t="shared" ca="1" si="205"/>
        <v>#N/A</v>
      </c>
      <c r="T914" s="74" t="e">
        <f t="shared" si="206"/>
        <v>#N/A</v>
      </c>
    </row>
    <row r="915" spans="2:20" x14ac:dyDescent="0.25">
      <c r="B915" s="74" t="e">
        <f t="shared" ca="1" si="196"/>
        <v>#N/A</v>
      </c>
      <c r="C915" s="78" t="e">
        <f>Кабельный_журнал!P881</f>
        <v>#N/A</v>
      </c>
      <c r="D915" s="74" t="e">
        <f t="shared" ca="1" si="197"/>
        <v>#N/A</v>
      </c>
      <c r="E915" s="80" t="s">
        <v>280</v>
      </c>
      <c r="F915" s="74" t="e">
        <f t="shared" ca="1" si="193"/>
        <v>#N/A</v>
      </c>
      <c r="G915" s="74" t="e">
        <f t="shared" si="194"/>
        <v>#N/A</v>
      </c>
      <c r="H915" s="80" t="s">
        <v>273</v>
      </c>
      <c r="I915" s="74" t="e">
        <f t="shared" si="195"/>
        <v>#N/A</v>
      </c>
      <c r="J915" s="74" t="e">
        <f t="shared" si="198"/>
        <v>#N/A</v>
      </c>
      <c r="K915" s="80" t="s">
        <v>281</v>
      </c>
      <c r="L915" s="74">
        <f t="shared" si="199"/>
        <v>1.7500000000000002E-2</v>
      </c>
      <c r="M915" s="74" t="e">
        <f t="shared" ca="1" si="200"/>
        <v>#N/A</v>
      </c>
      <c r="N915" s="74" t="e">
        <f ca="1">VLOOKUP(B915,$C$7:$T913,13,FALSE)</f>
        <v>#N/A</v>
      </c>
      <c r="O915" s="74" t="e">
        <f t="shared" ca="1" si="201"/>
        <v>#N/A</v>
      </c>
      <c r="P915" s="74" t="e">
        <f t="shared" ca="1" si="202"/>
        <v>#N/A</v>
      </c>
      <c r="Q915" s="74" t="e">
        <f t="shared" ca="1" si="203"/>
        <v>#N/A</v>
      </c>
      <c r="R915" s="74">
        <f t="shared" si="204"/>
        <v>6000</v>
      </c>
      <c r="S915" s="74" t="e">
        <f t="shared" ca="1" si="205"/>
        <v>#N/A</v>
      </c>
      <c r="T915" s="74" t="e">
        <f t="shared" si="206"/>
        <v>#N/A</v>
      </c>
    </row>
    <row r="916" spans="2:20" x14ac:dyDescent="0.25">
      <c r="B916" s="74" t="e">
        <f t="shared" ca="1" si="196"/>
        <v>#N/A</v>
      </c>
      <c r="C916" s="78" t="e">
        <f>Кабельный_журнал!P882</f>
        <v>#N/A</v>
      </c>
      <c r="D916" s="74" t="e">
        <f t="shared" ca="1" si="197"/>
        <v>#N/A</v>
      </c>
      <c r="E916" s="80" t="s">
        <v>280</v>
      </c>
      <c r="F916" s="74" t="e">
        <f t="shared" ca="1" si="193"/>
        <v>#N/A</v>
      </c>
      <c r="G916" s="74" t="e">
        <f t="shared" si="194"/>
        <v>#N/A</v>
      </c>
      <c r="H916" s="80" t="s">
        <v>273</v>
      </c>
      <c r="I916" s="74" t="e">
        <f t="shared" si="195"/>
        <v>#N/A</v>
      </c>
      <c r="J916" s="74" t="e">
        <f t="shared" si="198"/>
        <v>#N/A</v>
      </c>
      <c r="K916" s="80" t="s">
        <v>281</v>
      </c>
      <c r="L916" s="74">
        <f t="shared" si="199"/>
        <v>1.7500000000000002E-2</v>
      </c>
      <c r="M916" s="74" t="e">
        <f t="shared" ca="1" si="200"/>
        <v>#N/A</v>
      </c>
      <c r="N916" s="74" t="e">
        <f ca="1">VLOOKUP(B916,$C$7:$T914,13,FALSE)</f>
        <v>#N/A</v>
      </c>
      <c r="O916" s="74" t="e">
        <f t="shared" ca="1" si="201"/>
        <v>#N/A</v>
      </c>
      <c r="P916" s="74" t="e">
        <f t="shared" ca="1" si="202"/>
        <v>#N/A</v>
      </c>
      <c r="Q916" s="74" t="e">
        <f t="shared" ca="1" si="203"/>
        <v>#N/A</v>
      </c>
      <c r="R916" s="74">
        <f t="shared" si="204"/>
        <v>6000</v>
      </c>
      <c r="S916" s="74" t="e">
        <f t="shared" ca="1" si="205"/>
        <v>#N/A</v>
      </c>
      <c r="T916" s="74" t="e">
        <f t="shared" si="206"/>
        <v>#N/A</v>
      </c>
    </row>
    <row r="917" spans="2:20" x14ac:dyDescent="0.25">
      <c r="B917" s="74" t="e">
        <f t="shared" ca="1" si="196"/>
        <v>#N/A</v>
      </c>
      <c r="C917" s="78" t="e">
        <f>Кабельный_журнал!P883</f>
        <v>#N/A</v>
      </c>
      <c r="D917" s="74" t="e">
        <f t="shared" ca="1" si="197"/>
        <v>#N/A</v>
      </c>
      <c r="E917" s="80" t="s">
        <v>280</v>
      </c>
      <c r="F917" s="74" t="e">
        <f t="shared" ca="1" si="193"/>
        <v>#N/A</v>
      </c>
      <c r="G917" s="74" t="e">
        <f t="shared" si="194"/>
        <v>#N/A</v>
      </c>
      <c r="H917" s="80" t="s">
        <v>273</v>
      </c>
      <c r="I917" s="74" t="e">
        <f t="shared" si="195"/>
        <v>#N/A</v>
      </c>
      <c r="J917" s="74" t="e">
        <f t="shared" si="198"/>
        <v>#N/A</v>
      </c>
      <c r="K917" s="80" t="s">
        <v>281</v>
      </c>
      <c r="L917" s="74">
        <f t="shared" si="199"/>
        <v>1.7500000000000002E-2</v>
      </c>
      <c r="M917" s="74" t="e">
        <f t="shared" ca="1" si="200"/>
        <v>#N/A</v>
      </c>
      <c r="N917" s="74" t="e">
        <f ca="1">VLOOKUP(B917,$C$7:$T915,13,FALSE)</f>
        <v>#N/A</v>
      </c>
      <c r="O917" s="74" t="e">
        <f t="shared" ca="1" si="201"/>
        <v>#N/A</v>
      </c>
      <c r="P917" s="74" t="e">
        <f t="shared" ca="1" si="202"/>
        <v>#N/A</v>
      </c>
      <c r="Q917" s="74" t="e">
        <f t="shared" ca="1" si="203"/>
        <v>#N/A</v>
      </c>
      <c r="R917" s="74">
        <f t="shared" si="204"/>
        <v>6000</v>
      </c>
      <c r="S917" s="74" t="e">
        <f t="shared" ca="1" si="205"/>
        <v>#N/A</v>
      </c>
      <c r="T917" s="74" t="e">
        <f t="shared" si="206"/>
        <v>#N/A</v>
      </c>
    </row>
    <row r="918" spans="2:20" x14ac:dyDescent="0.25">
      <c r="B918" s="74" t="e">
        <f t="shared" ca="1" si="196"/>
        <v>#N/A</v>
      </c>
      <c r="C918" s="78" t="e">
        <f>Кабельный_журнал!P884</f>
        <v>#N/A</v>
      </c>
      <c r="D918" s="74" t="e">
        <f t="shared" ca="1" si="197"/>
        <v>#N/A</v>
      </c>
      <c r="E918" s="80" t="s">
        <v>280</v>
      </c>
      <c r="F918" s="74" t="e">
        <f t="shared" ca="1" si="193"/>
        <v>#N/A</v>
      </c>
      <c r="G918" s="74" t="e">
        <f t="shared" si="194"/>
        <v>#N/A</v>
      </c>
      <c r="H918" s="80" t="s">
        <v>273</v>
      </c>
      <c r="I918" s="74" t="e">
        <f t="shared" si="195"/>
        <v>#N/A</v>
      </c>
      <c r="J918" s="74" t="e">
        <f t="shared" si="198"/>
        <v>#N/A</v>
      </c>
      <c r="K918" s="80" t="s">
        <v>281</v>
      </c>
      <c r="L918" s="74">
        <f t="shared" si="199"/>
        <v>1.7500000000000002E-2</v>
      </c>
      <c r="M918" s="74" t="e">
        <f t="shared" ca="1" si="200"/>
        <v>#N/A</v>
      </c>
      <c r="N918" s="74" t="e">
        <f ca="1">VLOOKUP(B918,$C$7:$T916,13,FALSE)</f>
        <v>#N/A</v>
      </c>
      <c r="O918" s="74" t="e">
        <f t="shared" ca="1" si="201"/>
        <v>#N/A</v>
      </c>
      <c r="P918" s="74" t="e">
        <f t="shared" ca="1" si="202"/>
        <v>#N/A</v>
      </c>
      <c r="Q918" s="74" t="e">
        <f t="shared" ca="1" si="203"/>
        <v>#N/A</v>
      </c>
      <c r="R918" s="74">
        <f t="shared" si="204"/>
        <v>6000</v>
      </c>
      <c r="S918" s="74" t="e">
        <f t="shared" ca="1" si="205"/>
        <v>#N/A</v>
      </c>
      <c r="T918" s="74" t="e">
        <f t="shared" si="206"/>
        <v>#N/A</v>
      </c>
    </row>
    <row r="919" spans="2:20" x14ac:dyDescent="0.25">
      <c r="B919" s="74" t="e">
        <f t="shared" ca="1" si="196"/>
        <v>#N/A</v>
      </c>
      <c r="C919" s="78" t="e">
        <f>Кабельный_журнал!P885</f>
        <v>#N/A</v>
      </c>
      <c r="D919" s="74" t="e">
        <f t="shared" ca="1" si="197"/>
        <v>#N/A</v>
      </c>
      <c r="E919" s="80" t="s">
        <v>280</v>
      </c>
      <c r="F919" s="74" t="e">
        <f t="shared" ca="1" si="193"/>
        <v>#N/A</v>
      </c>
      <c r="G919" s="74" t="e">
        <f t="shared" si="194"/>
        <v>#N/A</v>
      </c>
      <c r="H919" s="80" t="s">
        <v>273</v>
      </c>
      <c r="I919" s="74" t="e">
        <f t="shared" si="195"/>
        <v>#N/A</v>
      </c>
      <c r="J919" s="74" t="e">
        <f t="shared" si="198"/>
        <v>#N/A</v>
      </c>
      <c r="K919" s="80" t="s">
        <v>281</v>
      </c>
      <c r="L919" s="74">
        <f t="shared" si="199"/>
        <v>1.7500000000000002E-2</v>
      </c>
      <c r="M919" s="74" t="e">
        <f t="shared" ca="1" si="200"/>
        <v>#N/A</v>
      </c>
      <c r="N919" s="74" t="e">
        <f ca="1">VLOOKUP(B919,$C$7:$T917,13,FALSE)</f>
        <v>#N/A</v>
      </c>
      <c r="O919" s="74" t="e">
        <f t="shared" ca="1" si="201"/>
        <v>#N/A</v>
      </c>
      <c r="P919" s="74" t="e">
        <f t="shared" ca="1" si="202"/>
        <v>#N/A</v>
      </c>
      <c r="Q919" s="74" t="e">
        <f t="shared" ca="1" si="203"/>
        <v>#N/A</v>
      </c>
      <c r="R919" s="74">
        <f t="shared" si="204"/>
        <v>6000</v>
      </c>
      <c r="S919" s="74" t="e">
        <f t="shared" ca="1" si="205"/>
        <v>#N/A</v>
      </c>
      <c r="T919" s="74" t="e">
        <f t="shared" si="206"/>
        <v>#N/A</v>
      </c>
    </row>
    <row r="920" spans="2:20" x14ac:dyDescent="0.25">
      <c r="B920" s="74" t="e">
        <f t="shared" ca="1" si="196"/>
        <v>#N/A</v>
      </c>
      <c r="C920" s="78" t="e">
        <f>Кабельный_журнал!P886</f>
        <v>#N/A</v>
      </c>
      <c r="D920" s="74" t="e">
        <f t="shared" ca="1" si="197"/>
        <v>#N/A</v>
      </c>
      <c r="E920" s="80" t="s">
        <v>280</v>
      </c>
      <c r="F920" s="74" t="e">
        <f t="shared" ca="1" si="193"/>
        <v>#N/A</v>
      </c>
      <c r="G920" s="74" t="e">
        <f t="shared" si="194"/>
        <v>#N/A</v>
      </c>
      <c r="H920" s="80" t="s">
        <v>273</v>
      </c>
      <c r="I920" s="74" t="e">
        <f t="shared" si="195"/>
        <v>#N/A</v>
      </c>
      <c r="J920" s="74" t="e">
        <f t="shared" si="198"/>
        <v>#N/A</v>
      </c>
      <c r="K920" s="80" t="s">
        <v>281</v>
      </c>
      <c r="L920" s="74">
        <f t="shared" si="199"/>
        <v>1.7500000000000002E-2</v>
      </c>
      <c r="M920" s="74" t="e">
        <f t="shared" ca="1" si="200"/>
        <v>#N/A</v>
      </c>
      <c r="N920" s="74" t="e">
        <f ca="1">VLOOKUP(B920,$C$7:$T918,13,FALSE)</f>
        <v>#N/A</v>
      </c>
      <c r="O920" s="74" t="e">
        <f t="shared" ca="1" si="201"/>
        <v>#N/A</v>
      </c>
      <c r="P920" s="74" t="e">
        <f t="shared" ca="1" si="202"/>
        <v>#N/A</v>
      </c>
      <c r="Q920" s="74" t="e">
        <f t="shared" ca="1" si="203"/>
        <v>#N/A</v>
      </c>
      <c r="R920" s="74">
        <f t="shared" si="204"/>
        <v>6000</v>
      </c>
      <c r="S920" s="74" t="e">
        <f t="shared" ca="1" si="205"/>
        <v>#N/A</v>
      </c>
      <c r="T920" s="74" t="e">
        <f t="shared" si="206"/>
        <v>#N/A</v>
      </c>
    </row>
    <row r="921" spans="2:20" x14ac:dyDescent="0.25">
      <c r="B921" s="74" t="e">
        <f t="shared" ca="1" si="196"/>
        <v>#N/A</v>
      </c>
      <c r="C921" s="78" t="e">
        <f>Кабельный_журнал!P887</f>
        <v>#N/A</v>
      </c>
      <c r="D921" s="74" t="e">
        <f t="shared" ca="1" si="197"/>
        <v>#N/A</v>
      </c>
      <c r="E921" s="80" t="s">
        <v>280</v>
      </c>
      <c r="F921" s="74" t="e">
        <f t="shared" ca="1" si="193"/>
        <v>#N/A</v>
      </c>
      <c r="G921" s="74" t="e">
        <f t="shared" si="194"/>
        <v>#N/A</v>
      </c>
      <c r="H921" s="80" t="s">
        <v>273</v>
      </c>
      <c r="I921" s="74" t="e">
        <f t="shared" si="195"/>
        <v>#N/A</v>
      </c>
      <c r="J921" s="74" t="e">
        <f t="shared" si="198"/>
        <v>#N/A</v>
      </c>
      <c r="K921" s="80" t="s">
        <v>281</v>
      </c>
      <c r="L921" s="74">
        <f t="shared" si="199"/>
        <v>1.7500000000000002E-2</v>
      </c>
      <c r="M921" s="74" t="e">
        <f t="shared" ca="1" si="200"/>
        <v>#N/A</v>
      </c>
      <c r="N921" s="74" t="e">
        <f ca="1">VLOOKUP(B921,$C$7:$T919,13,FALSE)</f>
        <v>#N/A</v>
      </c>
      <c r="O921" s="74" t="e">
        <f t="shared" ca="1" si="201"/>
        <v>#N/A</v>
      </c>
      <c r="P921" s="74" t="e">
        <f t="shared" ca="1" si="202"/>
        <v>#N/A</v>
      </c>
      <c r="Q921" s="74" t="e">
        <f t="shared" ca="1" si="203"/>
        <v>#N/A</v>
      </c>
      <c r="R921" s="74">
        <f t="shared" si="204"/>
        <v>6000</v>
      </c>
      <c r="S921" s="74" t="e">
        <f t="shared" ca="1" si="205"/>
        <v>#N/A</v>
      </c>
      <c r="T921" s="74" t="e">
        <f t="shared" si="206"/>
        <v>#N/A</v>
      </c>
    </row>
    <row r="922" spans="2:20" x14ac:dyDescent="0.25">
      <c r="B922" s="74" t="e">
        <f t="shared" ca="1" si="196"/>
        <v>#N/A</v>
      </c>
      <c r="C922" s="78" t="e">
        <f>Кабельный_журнал!P888</f>
        <v>#N/A</v>
      </c>
      <c r="D922" s="74" t="e">
        <f t="shared" ca="1" si="197"/>
        <v>#N/A</v>
      </c>
      <c r="E922" s="80" t="s">
        <v>280</v>
      </c>
      <c r="F922" s="74" t="e">
        <f t="shared" ca="1" si="193"/>
        <v>#N/A</v>
      </c>
      <c r="G922" s="74" t="e">
        <f t="shared" si="194"/>
        <v>#N/A</v>
      </c>
      <c r="H922" s="80" t="s">
        <v>273</v>
      </c>
      <c r="I922" s="74" t="e">
        <f t="shared" si="195"/>
        <v>#N/A</v>
      </c>
      <c r="J922" s="74" t="e">
        <f t="shared" si="198"/>
        <v>#N/A</v>
      </c>
      <c r="K922" s="80" t="s">
        <v>281</v>
      </c>
      <c r="L922" s="74">
        <f t="shared" si="199"/>
        <v>1.7500000000000002E-2</v>
      </c>
      <c r="M922" s="74" t="e">
        <f t="shared" ca="1" si="200"/>
        <v>#N/A</v>
      </c>
      <c r="N922" s="74" t="e">
        <f ca="1">VLOOKUP(B922,$C$7:$T920,13,FALSE)</f>
        <v>#N/A</v>
      </c>
      <c r="O922" s="74" t="e">
        <f t="shared" ca="1" si="201"/>
        <v>#N/A</v>
      </c>
      <c r="P922" s="74" t="e">
        <f t="shared" ca="1" si="202"/>
        <v>#N/A</v>
      </c>
      <c r="Q922" s="74" t="e">
        <f t="shared" ca="1" si="203"/>
        <v>#N/A</v>
      </c>
      <c r="R922" s="74">
        <f t="shared" si="204"/>
        <v>6000</v>
      </c>
      <c r="S922" s="74" t="e">
        <f t="shared" ca="1" si="205"/>
        <v>#N/A</v>
      </c>
      <c r="T922" s="74" t="e">
        <f t="shared" si="206"/>
        <v>#N/A</v>
      </c>
    </row>
    <row r="923" spans="2:20" x14ac:dyDescent="0.25">
      <c r="B923" s="74" t="e">
        <f t="shared" ca="1" si="196"/>
        <v>#N/A</v>
      </c>
      <c r="C923" s="78" t="e">
        <f>Кабельный_журнал!P889</f>
        <v>#N/A</v>
      </c>
      <c r="D923" s="74" t="e">
        <f t="shared" ca="1" si="197"/>
        <v>#N/A</v>
      </c>
      <c r="E923" s="80" t="s">
        <v>280</v>
      </c>
      <c r="F923" s="74" t="e">
        <f t="shared" ca="1" si="193"/>
        <v>#N/A</v>
      </c>
      <c r="G923" s="74" t="e">
        <f t="shared" si="194"/>
        <v>#N/A</v>
      </c>
      <c r="H923" s="80" t="s">
        <v>273</v>
      </c>
      <c r="I923" s="74" t="e">
        <f t="shared" si="195"/>
        <v>#N/A</v>
      </c>
      <c r="J923" s="74" t="e">
        <f t="shared" si="198"/>
        <v>#N/A</v>
      </c>
      <c r="K923" s="80" t="s">
        <v>281</v>
      </c>
      <c r="L923" s="74">
        <f t="shared" si="199"/>
        <v>1.7500000000000002E-2</v>
      </c>
      <c r="M923" s="74" t="e">
        <f t="shared" ca="1" si="200"/>
        <v>#N/A</v>
      </c>
      <c r="N923" s="74" t="e">
        <f ca="1">VLOOKUP(B923,$C$7:$T921,13,FALSE)</f>
        <v>#N/A</v>
      </c>
      <c r="O923" s="74" t="e">
        <f t="shared" ca="1" si="201"/>
        <v>#N/A</v>
      </c>
      <c r="P923" s="74" t="e">
        <f t="shared" ca="1" si="202"/>
        <v>#N/A</v>
      </c>
      <c r="Q923" s="74" t="e">
        <f t="shared" ca="1" si="203"/>
        <v>#N/A</v>
      </c>
      <c r="R923" s="74">
        <f t="shared" si="204"/>
        <v>6000</v>
      </c>
      <c r="S923" s="74" t="e">
        <f t="shared" ca="1" si="205"/>
        <v>#N/A</v>
      </c>
      <c r="T923" s="74" t="e">
        <f t="shared" si="206"/>
        <v>#N/A</v>
      </c>
    </row>
    <row r="924" spans="2:20" x14ac:dyDescent="0.25">
      <c r="B924" s="74" t="e">
        <f t="shared" ca="1" si="196"/>
        <v>#N/A</v>
      </c>
      <c r="C924" s="78" t="e">
        <f>Кабельный_журнал!P890</f>
        <v>#N/A</v>
      </c>
      <c r="D924" s="74" t="e">
        <f t="shared" ca="1" si="197"/>
        <v>#N/A</v>
      </c>
      <c r="E924" s="80" t="s">
        <v>280</v>
      </c>
      <c r="F924" s="74" t="e">
        <f t="shared" ca="1" si="193"/>
        <v>#N/A</v>
      </c>
      <c r="G924" s="74" t="e">
        <f t="shared" si="194"/>
        <v>#N/A</v>
      </c>
      <c r="H924" s="80" t="s">
        <v>273</v>
      </c>
      <c r="I924" s="74" t="e">
        <f t="shared" si="195"/>
        <v>#N/A</v>
      </c>
      <c r="J924" s="74" t="e">
        <f t="shared" si="198"/>
        <v>#N/A</v>
      </c>
      <c r="K924" s="80" t="s">
        <v>281</v>
      </c>
      <c r="L924" s="74">
        <f t="shared" si="199"/>
        <v>1.7500000000000002E-2</v>
      </c>
      <c r="M924" s="74" t="e">
        <f t="shared" ca="1" si="200"/>
        <v>#N/A</v>
      </c>
      <c r="N924" s="74" t="e">
        <f ca="1">VLOOKUP(B924,$C$7:$T922,13,FALSE)</f>
        <v>#N/A</v>
      </c>
      <c r="O924" s="74" t="e">
        <f t="shared" ca="1" si="201"/>
        <v>#N/A</v>
      </c>
      <c r="P924" s="74" t="e">
        <f t="shared" ca="1" si="202"/>
        <v>#N/A</v>
      </c>
      <c r="Q924" s="74" t="e">
        <f t="shared" ca="1" si="203"/>
        <v>#N/A</v>
      </c>
      <c r="R924" s="74">
        <f t="shared" si="204"/>
        <v>6000</v>
      </c>
      <c r="S924" s="74" t="e">
        <f t="shared" ca="1" si="205"/>
        <v>#N/A</v>
      </c>
      <c r="T924" s="74" t="e">
        <f t="shared" si="206"/>
        <v>#N/A</v>
      </c>
    </row>
    <row r="925" spans="2:20" x14ac:dyDescent="0.25">
      <c r="B925" s="74" t="e">
        <f t="shared" ca="1" si="196"/>
        <v>#N/A</v>
      </c>
      <c r="C925" s="78" t="e">
        <f>Кабельный_журнал!P891</f>
        <v>#N/A</v>
      </c>
      <c r="D925" s="74" t="e">
        <f t="shared" ca="1" si="197"/>
        <v>#N/A</v>
      </c>
      <c r="E925" s="80" t="s">
        <v>280</v>
      </c>
      <c r="F925" s="74" t="e">
        <f t="shared" ca="1" si="193"/>
        <v>#N/A</v>
      </c>
      <c r="G925" s="74" t="e">
        <f t="shared" si="194"/>
        <v>#N/A</v>
      </c>
      <c r="H925" s="80" t="s">
        <v>273</v>
      </c>
      <c r="I925" s="74" t="e">
        <f t="shared" si="195"/>
        <v>#N/A</v>
      </c>
      <c r="J925" s="74" t="e">
        <f t="shared" si="198"/>
        <v>#N/A</v>
      </c>
      <c r="K925" s="80" t="s">
        <v>281</v>
      </c>
      <c r="L925" s="74">
        <f t="shared" si="199"/>
        <v>1.7500000000000002E-2</v>
      </c>
      <c r="M925" s="74" t="e">
        <f t="shared" ca="1" si="200"/>
        <v>#N/A</v>
      </c>
      <c r="N925" s="74" t="e">
        <f ca="1">VLOOKUP(B925,$C$7:$T923,13,FALSE)</f>
        <v>#N/A</v>
      </c>
      <c r="O925" s="74" t="e">
        <f t="shared" ca="1" si="201"/>
        <v>#N/A</v>
      </c>
      <c r="P925" s="74" t="e">
        <f t="shared" ca="1" si="202"/>
        <v>#N/A</v>
      </c>
      <c r="Q925" s="74" t="e">
        <f t="shared" ca="1" si="203"/>
        <v>#N/A</v>
      </c>
      <c r="R925" s="74">
        <f t="shared" si="204"/>
        <v>6000</v>
      </c>
      <c r="S925" s="74" t="e">
        <f t="shared" ca="1" si="205"/>
        <v>#N/A</v>
      </c>
      <c r="T925" s="74" t="e">
        <f t="shared" si="206"/>
        <v>#N/A</v>
      </c>
    </row>
    <row r="926" spans="2:20" x14ac:dyDescent="0.25">
      <c r="B926" s="74" t="e">
        <f t="shared" ca="1" si="196"/>
        <v>#N/A</v>
      </c>
      <c r="C926" s="78" t="e">
        <f>Кабельный_журнал!P892</f>
        <v>#N/A</v>
      </c>
      <c r="D926" s="74" t="e">
        <f t="shared" ca="1" si="197"/>
        <v>#N/A</v>
      </c>
      <c r="E926" s="80" t="s">
        <v>280</v>
      </c>
      <c r="F926" s="74" t="e">
        <f t="shared" ca="1" si="193"/>
        <v>#N/A</v>
      </c>
      <c r="G926" s="74" t="e">
        <f t="shared" si="194"/>
        <v>#N/A</v>
      </c>
      <c r="H926" s="80" t="s">
        <v>273</v>
      </c>
      <c r="I926" s="74" t="e">
        <f t="shared" si="195"/>
        <v>#N/A</v>
      </c>
      <c r="J926" s="74" t="e">
        <f t="shared" si="198"/>
        <v>#N/A</v>
      </c>
      <c r="K926" s="80" t="s">
        <v>281</v>
      </c>
      <c r="L926" s="74">
        <f t="shared" si="199"/>
        <v>1.7500000000000002E-2</v>
      </c>
      <c r="M926" s="74" t="e">
        <f t="shared" ca="1" si="200"/>
        <v>#N/A</v>
      </c>
      <c r="N926" s="74" t="e">
        <f ca="1">VLOOKUP(B926,$C$7:$T924,13,FALSE)</f>
        <v>#N/A</v>
      </c>
      <c r="O926" s="74" t="e">
        <f t="shared" ca="1" si="201"/>
        <v>#N/A</v>
      </c>
      <c r="P926" s="74" t="e">
        <f t="shared" ca="1" si="202"/>
        <v>#N/A</v>
      </c>
      <c r="Q926" s="74" t="e">
        <f t="shared" ca="1" si="203"/>
        <v>#N/A</v>
      </c>
      <c r="R926" s="74">
        <f t="shared" si="204"/>
        <v>6000</v>
      </c>
      <c r="S926" s="74" t="e">
        <f t="shared" ca="1" si="205"/>
        <v>#N/A</v>
      </c>
      <c r="T926" s="74" t="e">
        <f t="shared" si="206"/>
        <v>#N/A</v>
      </c>
    </row>
    <row r="927" spans="2:20" x14ac:dyDescent="0.25">
      <c r="B927" s="74" t="e">
        <f t="shared" ca="1" si="196"/>
        <v>#N/A</v>
      </c>
      <c r="C927" s="78" t="e">
        <f>Кабельный_журнал!P893</f>
        <v>#N/A</v>
      </c>
      <c r="D927" s="74" t="e">
        <f t="shared" ca="1" si="197"/>
        <v>#N/A</v>
      </c>
      <c r="E927" s="80" t="s">
        <v>280</v>
      </c>
      <c r="F927" s="74" t="e">
        <f t="shared" ca="1" si="193"/>
        <v>#N/A</v>
      </c>
      <c r="G927" s="74" t="e">
        <f t="shared" si="194"/>
        <v>#N/A</v>
      </c>
      <c r="H927" s="80" t="s">
        <v>273</v>
      </c>
      <c r="I927" s="74" t="e">
        <f t="shared" si="195"/>
        <v>#N/A</v>
      </c>
      <c r="J927" s="74" t="e">
        <f t="shared" si="198"/>
        <v>#N/A</v>
      </c>
      <c r="K927" s="80" t="s">
        <v>281</v>
      </c>
      <c r="L927" s="74">
        <f t="shared" si="199"/>
        <v>1.7500000000000002E-2</v>
      </c>
      <c r="M927" s="74" t="e">
        <f t="shared" ca="1" si="200"/>
        <v>#N/A</v>
      </c>
      <c r="N927" s="74" t="e">
        <f ca="1">VLOOKUP(B927,$C$7:$T925,13,FALSE)</f>
        <v>#N/A</v>
      </c>
      <c r="O927" s="74" t="e">
        <f t="shared" ca="1" si="201"/>
        <v>#N/A</v>
      </c>
      <c r="P927" s="74" t="e">
        <f t="shared" ca="1" si="202"/>
        <v>#N/A</v>
      </c>
      <c r="Q927" s="74" t="e">
        <f t="shared" ca="1" si="203"/>
        <v>#N/A</v>
      </c>
      <c r="R927" s="74">
        <f t="shared" si="204"/>
        <v>6000</v>
      </c>
      <c r="S927" s="74" t="e">
        <f t="shared" ca="1" si="205"/>
        <v>#N/A</v>
      </c>
      <c r="T927" s="74" t="e">
        <f t="shared" si="206"/>
        <v>#N/A</v>
      </c>
    </row>
    <row r="928" spans="2:20" x14ac:dyDescent="0.25">
      <c r="B928" s="74" t="e">
        <f t="shared" ca="1" si="196"/>
        <v>#N/A</v>
      </c>
      <c r="C928" s="78" t="e">
        <f>Кабельный_журнал!P894</f>
        <v>#N/A</v>
      </c>
      <c r="D928" s="74" t="e">
        <f t="shared" ca="1" si="197"/>
        <v>#N/A</v>
      </c>
      <c r="E928" s="80" t="s">
        <v>280</v>
      </c>
      <c r="F928" s="74" t="e">
        <f t="shared" ca="1" si="193"/>
        <v>#N/A</v>
      </c>
      <c r="G928" s="74" t="e">
        <f t="shared" si="194"/>
        <v>#N/A</v>
      </c>
      <c r="H928" s="80" t="s">
        <v>273</v>
      </c>
      <c r="I928" s="74" t="e">
        <f t="shared" si="195"/>
        <v>#N/A</v>
      </c>
      <c r="J928" s="74" t="e">
        <f t="shared" si="198"/>
        <v>#N/A</v>
      </c>
      <c r="K928" s="80" t="s">
        <v>281</v>
      </c>
      <c r="L928" s="74">
        <f t="shared" si="199"/>
        <v>1.7500000000000002E-2</v>
      </c>
      <c r="M928" s="74" t="e">
        <f t="shared" ca="1" si="200"/>
        <v>#N/A</v>
      </c>
      <c r="N928" s="74" t="e">
        <f ca="1">VLOOKUP(B928,$C$7:$T926,13,FALSE)</f>
        <v>#N/A</v>
      </c>
      <c r="O928" s="74" t="e">
        <f t="shared" ca="1" si="201"/>
        <v>#N/A</v>
      </c>
      <c r="P928" s="74" t="e">
        <f t="shared" ca="1" si="202"/>
        <v>#N/A</v>
      </c>
      <c r="Q928" s="74" t="e">
        <f t="shared" ca="1" si="203"/>
        <v>#N/A</v>
      </c>
      <c r="R928" s="74">
        <f t="shared" si="204"/>
        <v>6000</v>
      </c>
      <c r="S928" s="74" t="e">
        <f t="shared" ca="1" si="205"/>
        <v>#N/A</v>
      </c>
      <c r="T928" s="74" t="e">
        <f t="shared" si="206"/>
        <v>#N/A</v>
      </c>
    </row>
    <row r="929" spans="2:20" x14ac:dyDescent="0.25">
      <c r="B929" s="74" t="e">
        <f t="shared" ca="1" si="196"/>
        <v>#N/A</v>
      </c>
      <c r="C929" s="78" t="e">
        <f>Кабельный_журнал!P895</f>
        <v>#N/A</v>
      </c>
      <c r="D929" s="74" t="e">
        <f t="shared" ca="1" si="197"/>
        <v>#N/A</v>
      </c>
      <c r="E929" s="80" t="s">
        <v>280</v>
      </c>
      <c r="F929" s="74" t="e">
        <f t="shared" ca="1" si="193"/>
        <v>#N/A</v>
      </c>
      <c r="G929" s="74" t="e">
        <f t="shared" si="194"/>
        <v>#N/A</v>
      </c>
      <c r="H929" s="80" t="s">
        <v>273</v>
      </c>
      <c r="I929" s="74" t="e">
        <f t="shared" si="195"/>
        <v>#N/A</v>
      </c>
      <c r="J929" s="74" t="e">
        <f t="shared" si="198"/>
        <v>#N/A</v>
      </c>
      <c r="K929" s="80" t="s">
        <v>281</v>
      </c>
      <c r="L929" s="74">
        <f t="shared" si="199"/>
        <v>1.7500000000000002E-2</v>
      </c>
      <c r="M929" s="74" t="e">
        <f t="shared" ca="1" si="200"/>
        <v>#N/A</v>
      </c>
      <c r="N929" s="74" t="e">
        <f ca="1">VLOOKUP(B929,$C$7:$T927,13,FALSE)</f>
        <v>#N/A</v>
      </c>
      <c r="O929" s="74" t="e">
        <f t="shared" ca="1" si="201"/>
        <v>#N/A</v>
      </c>
      <c r="P929" s="74" t="e">
        <f t="shared" ca="1" si="202"/>
        <v>#N/A</v>
      </c>
      <c r="Q929" s="74" t="e">
        <f t="shared" ca="1" si="203"/>
        <v>#N/A</v>
      </c>
      <c r="R929" s="74">
        <f t="shared" si="204"/>
        <v>6000</v>
      </c>
      <c r="S929" s="74" t="e">
        <f t="shared" ca="1" si="205"/>
        <v>#N/A</v>
      </c>
      <c r="T929" s="74" t="e">
        <f t="shared" si="206"/>
        <v>#N/A</v>
      </c>
    </row>
    <row r="930" spans="2:20" x14ac:dyDescent="0.25">
      <c r="B930" s="74" t="e">
        <f t="shared" ca="1" si="196"/>
        <v>#N/A</v>
      </c>
      <c r="C930" s="78" t="e">
        <f>Кабельный_журнал!P896</f>
        <v>#N/A</v>
      </c>
      <c r="D930" s="74" t="e">
        <f t="shared" ca="1" si="197"/>
        <v>#N/A</v>
      </c>
      <c r="E930" s="80" t="s">
        <v>280</v>
      </c>
      <c r="F930" s="74" t="e">
        <f t="shared" ca="1" si="193"/>
        <v>#N/A</v>
      </c>
      <c r="G930" s="74" t="e">
        <f t="shared" si="194"/>
        <v>#N/A</v>
      </c>
      <c r="H930" s="80" t="s">
        <v>273</v>
      </c>
      <c r="I930" s="74" t="e">
        <f t="shared" si="195"/>
        <v>#N/A</v>
      </c>
      <c r="J930" s="74" t="e">
        <f t="shared" si="198"/>
        <v>#N/A</v>
      </c>
      <c r="K930" s="80" t="s">
        <v>281</v>
      </c>
      <c r="L930" s="74">
        <f t="shared" si="199"/>
        <v>1.7500000000000002E-2</v>
      </c>
      <c r="M930" s="74" t="e">
        <f t="shared" ca="1" si="200"/>
        <v>#N/A</v>
      </c>
      <c r="N930" s="74" t="e">
        <f ca="1">VLOOKUP(B930,$C$7:$T928,13,FALSE)</f>
        <v>#N/A</v>
      </c>
      <c r="O930" s="74" t="e">
        <f t="shared" ca="1" si="201"/>
        <v>#N/A</v>
      </c>
      <c r="P930" s="74" t="e">
        <f t="shared" ca="1" si="202"/>
        <v>#N/A</v>
      </c>
      <c r="Q930" s="74" t="e">
        <f t="shared" ca="1" si="203"/>
        <v>#N/A</v>
      </c>
      <c r="R930" s="74">
        <f t="shared" si="204"/>
        <v>6000</v>
      </c>
      <c r="S930" s="74" t="e">
        <f t="shared" ca="1" si="205"/>
        <v>#N/A</v>
      </c>
      <c r="T930" s="74" t="e">
        <f t="shared" si="206"/>
        <v>#N/A</v>
      </c>
    </row>
    <row r="931" spans="2:20" x14ac:dyDescent="0.25">
      <c r="B931" s="74" t="e">
        <f t="shared" ca="1" si="196"/>
        <v>#N/A</v>
      </c>
      <c r="C931" s="78" t="e">
        <f>Кабельный_журнал!P897</f>
        <v>#N/A</v>
      </c>
      <c r="D931" s="74" t="e">
        <f t="shared" ca="1" si="197"/>
        <v>#N/A</v>
      </c>
      <c r="E931" s="80" t="s">
        <v>280</v>
      </c>
      <c r="F931" s="74" t="e">
        <f t="shared" ca="1" si="193"/>
        <v>#N/A</v>
      </c>
      <c r="G931" s="74" t="e">
        <f t="shared" si="194"/>
        <v>#N/A</v>
      </c>
      <c r="H931" s="80" t="s">
        <v>273</v>
      </c>
      <c r="I931" s="74" t="e">
        <f t="shared" si="195"/>
        <v>#N/A</v>
      </c>
      <c r="J931" s="74" t="e">
        <f t="shared" si="198"/>
        <v>#N/A</v>
      </c>
      <c r="K931" s="80" t="s">
        <v>281</v>
      </c>
      <c r="L931" s="74">
        <f t="shared" si="199"/>
        <v>1.7500000000000002E-2</v>
      </c>
      <c r="M931" s="74" t="e">
        <f t="shared" ca="1" si="200"/>
        <v>#N/A</v>
      </c>
      <c r="N931" s="74" t="e">
        <f ca="1">VLOOKUP(B931,$C$7:$T929,13,FALSE)</f>
        <v>#N/A</v>
      </c>
      <c r="O931" s="74" t="e">
        <f t="shared" ca="1" si="201"/>
        <v>#N/A</v>
      </c>
      <c r="P931" s="74" t="e">
        <f t="shared" ca="1" si="202"/>
        <v>#N/A</v>
      </c>
      <c r="Q931" s="74" t="e">
        <f t="shared" ca="1" si="203"/>
        <v>#N/A</v>
      </c>
      <c r="R931" s="74">
        <f t="shared" si="204"/>
        <v>6000</v>
      </c>
      <c r="S931" s="74" t="e">
        <f t="shared" ca="1" si="205"/>
        <v>#N/A</v>
      </c>
      <c r="T931" s="74" t="e">
        <f t="shared" si="206"/>
        <v>#N/A</v>
      </c>
    </row>
    <row r="932" spans="2:20" x14ac:dyDescent="0.25">
      <c r="B932" s="74" t="e">
        <f t="shared" ca="1" si="196"/>
        <v>#N/A</v>
      </c>
      <c r="C932" s="78" t="e">
        <f>Кабельный_журнал!P898</f>
        <v>#N/A</v>
      </c>
      <c r="D932" s="74" t="e">
        <f t="shared" ca="1" si="197"/>
        <v>#N/A</v>
      </c>
      <c r="E932" s="80" t="s">
        <v>280</v>
      </c>
      <c r="F932" s="74" t="e">
        <f t="shared" ca="1" si="193"/>
        <v>#N/A</v>
      </c>
      <c r="G932" s="74" t="e">
        <f t="shared" si="194"/>
        <v>#N/A</v>
      </c>
      <c r="H932" s="80" t="s">
        <v>273</v>
      </c>
      <c r="I932" s="74" t="e">
        <f t="shared" si="195"/>
        <v>#N/A</v>
      </c>
      <c r="J932" s="74" t="e">
        <f t="shared" si="198"/>
        <v>#N/A</v>
      </c>
      <c r="K932" s="80" t="s">
        <v>281</v>
      </c>
      <c r="L932" s="74">
        <f t="shared" si="199"/>
        <v>1.7500000000000002E-2</v>
      </c>
      <c r="M932" s="74" t="e">
        <f t="shared" ca="1" si="200"/>
        <v>#N/A</v>
      </c>
      <c r="N932" s="74" t="e">
        <f ca="1">VLOOKUP(B932,$C$7:$T930,13,FALSE)</f>
        <v>#N/A</v>
      </c>
      <c r="O932" s="74" t="e">
        <f t="shared" ca="1" si="201"/>
        <v>#N/A</v>
      </c>
      <c r="P932" s="74" t="e">
        <f t="shared" ca="1" si="202"/>
        <v>#N/A</v>
      </c>
      <c r="Q932" s="74" t="e">
        <f t="shared" ca="1" si="203"/>
        <v>#N/A</v>
      </c>
      <c r="R932" s="74">
        <f t="shared" si="204"/>
        <v>6000</v>
      </c>
      <c r="S932" s="74" t="e">
        <f t="shared" ca="1" si="205"/>
        <v>#N/A</v>
      </c>
      <c r="T932" s="74" t="e">
        <f t="shared" si="206"/>
        <v>#N/A</v>
      </c>
    </row>
    <row r="933" spans="2:20" x14ac:dyDescent="0.25">
      <c r="B933" s="74" t="e">
        <f t="shared" ca="1" si="196"/>
        <v>#N/A</v>
      </c>
      <c r="C933" s="78" t="e">
        <f>Кабельный_журнал!P899</f>
        <v>#N/A</v>
      </c>
      <c r="D933" s="74" t="e">
        <f t="shared" ca="1" si="197"/>
        <v>#N/A</v>
      </c>
      <c r="E933" s="80" t="s">
        <v>280</v>
      </c>
      <c r="F933" s="74" t="e">
        <f t="shared" ca="1" si="193"/>
        <v>#N/A</v>
      </c>
      <c r="G933" s="74" t="e">
        <f t="shared" si="194"/>
        <v>#N/A</v>
      </c>
      <c r="H933" s="80" t="s">
        <v>273</v>
      </c>
      <c r="I933" s="74" t="e">
        <f t="shared" si="195"/>
        <v>#N/A</v>
      </c>
      <c r="J933" s="74" t="e">
        <f t="shared" si="198"/>
        <v>#N/A</v>
      </c>
      <c r="K933" s="80" t="s">
        <v>281</v>
      </c>
      <c r="L933" s="74">
        <f t="shared" si="199"/>
        <v>1.7500000000000002E-2</v>
      </c>
      <c r="M933" s="74" t="e">
        <f t="shared" ca="1" si="200"/>
        <v>#N/A</v>
      </c>
      <c r="N933" s="74" t="e">
        <f ca="1">VLOOKUP(B933,$C$7:$T931,13,FALSE)</f>
        <v>#N/A</v>
      </c>
      <c r="O933" s="74" t="e">
        <f t="shared" ca="1" si="201"/>
        <v>#N/A</v>
      </c>
      <c r="P933" s="74" t="e">
        <f t="shared" ca="1" si="202"/>
        <v>#N/A</v>
      </c>
      <c r="Q933" s="74" t="e">
        <f t="shared" ca="1" si="203"/>
        <v>#N/A</v>
      </c>
      <c r="R933" s="74">
        <f t="shared" si="204"/>
        <v>6000</v>
      </c>
      <c r="S933" s="74" t="e">
        <f t="shared" ca="1" si="205"/>
        <v>#N/A</v>
      </c>
      <c r="T933" s="74" t="e">
        <f t="shared" si="206"/>
        <v>#N/A</v>
      </c>
    </row>
    <row r="934" spans="2:20" x14ac:dyDescent="0.25">
      <c r="B934" s="74" t="e">
        <f t="shared" ca="1" si="196"/>
        <v>#N/A</v>
      </c>
      <c r="C934" s="78" t="e">
        <f>Кабельный_журнал!P900</f>
        <v>#N/A</v>
      </c>
      <c r="D934" s="74" t="e">
        <f t="shared" ca="1" si="197"/>
        <v>#N/A</v>
      </c>
      <c r="E934" s="80" t="s">
        <v>280</v>
      </c>
      <c r="F934" s="74" t="e">
        <f t="shared" ca="1" si="193"/>
        <v>#N/A</v>
      </c>
      <c r="G934" s="74" t="e">
        <f t="shared" si="194"/>
        <v>#N/A</v>
      </c>
      <c r="H934" s="80" t="s">
        <v>273</v>
      </c>
      <c r="I934" s="74" t="e">
        <f t="shared" si="195"/>
        <v>#N/A</v>
      </c>
      <c r="J934" s="74" t="e">
        <f t="shared" si="198"/>
        <v>#N/A</v>
      </c>
      <c r="K934" s="80" t="s">
        <v>281</v>
      </c>
      <c r="L934" s="74">
        <f t="shared" si="199"/>
        <v>1.7500000000000002E-2</v>
      </c>
      <c r="M934" s="74" t="e">
        <f t="shared" ca="1" si="200"/>
        <v>#N/A</v>
      </c>
      <c r="N934" s="74" t="e">
        <f ca="1">VLOOKUP(B934,$C$7:$T932,13,FALSE)</f>
        <v>#N/A</v>
      </c>
      <c r="O934" s="74" t="e">
        <f t="shared" ca="1" si="201"/>
        <v>#N/A</v>
      </c>
      <c r="P934" s="74" t="e">
        <f t="shared" ca="1" si="202"/>
        <v>#N/A</v>
      </c>
      <c r="Q934" s="74" t="e">
        <f t="shared" ca="1" si="203"/>
        <v>#N/A</v>
      </c>
      <c r="R934" s="74">
        <f t="shared" si="204"/>
        <v>6000</v>
      </c>
      <c r="S934" s="74" t="e">
        <f t="shared" ca="1" si="205"/>
        <v>#N/A</v>
      </c>
      <c r="T934" s="74" t="e">
        <f t="shared" si="206"/>
        <v>#N/A</v>
      </c>
    </row>
    <row r="935" spans="2:20" x14ac:dyDescent="0.25">
      <c r="B935" s="74" t="e">
        <f t="shared" ca="1" si="196"/>
        <v>#N/A</v>
      </c>
      <c r="C935" s="78" t="e">
        <f>Кабельный_журнал!P901</f>
        <v>#N/A</v>
      </c>
      <c r="D935" s="74" t="e">
        <f t="shared" ca="1" si="197"/>
        <v>#N/A</v>
      </c>
      <c r="E935" s="80" t="s">
        <v>280</v>
      </c>
      <c r="F935" s="74" t="e">
        <f t="shared" ref="F935:F998" ca="1" si="207">VLOOKUP(C935,Кабельный_журнал,8,FALSE)</f>
        <v>#N/A</v>
      </c>
      <c r="G935" s="74" t="e">
        <f t="shared" ref="G935:G998" si="208">VLOOKUP(C935,Исходные_данные,21,FALSE)</f>
        <v>#N/A</v>
      </c>
      <c r="H935" s="80" t="s">
        <v>273</v>
      </c>
      <c r="I935" s="74" t="e">
        <f t="shared" ref="I935:I998" si="209">VLOOKUP(C935,Исходные_данные,22,FALSE)</f>
        <v>#N/A</v>
      </c>
      <c r="J935" s="74" t="e">
        <f t="shared" si="198"/>
        <v>#N/A</v>
      </c>
      <c r="K935" s="80" t="s">
        <v>281</v>
      </c>
      <c r="L935" s="74">
        <f t="shared" si="199"/>
        <v>1.7500000000000002E-2</v>
      </c>
      <c r="M935" s="74" t="e">
        <f t="shared" ca="1" si="200"/>
        <v>#N/A</v>
      </c>
      <c r="N935" s="74" t="e">
        <f ca="1">VLOOKUP(B935,$C$7:$T933,13,FALSE)</f>
        <v>#N/A</v>
      </c>
      <c r="O935" s="74" t="e">
        <f t="shared" ca="1" si="201"/>
        <v>#N/A</v>
      </c>
      <c r="P935" s="74" t="e">
        <f t="shared" ca="1" si="202"/>
        <v>#N/A</v>
      </c>
      <c r="Q935" s="74" t="e">
        <f t="shared" ca="1" si="203"/>
        <v>#N/A</v>
      </c>
      <c r="R935" s="74">
        <f t="shared" si="204"/>
        <v>6000</v>
      </c>
      <c r="S935" s="74" t="e">
        <f t="shared" ca="1" si="205"/>
        <v>#N/A</v>
      </c>
      <c r="T935" s="74" t="e">
        <f t="shared" si="206"/>
        <v>#N/A</v>
      </c>
    </row>
    <row r="936" spans="2:20" x14ac:dyDescent="0.25">
      <c r="B936" s="74" t="e">
        <f t="shared" ref="B936:B999" ca="1" si="210">VLOOKUP(C936,Кабельный_журнал,2,FALSE)</f>
        <v>#N/A</v>
      </c>
      <c r="C936" s="78" t="e">
        <f>Кабельный_журнал!P902</f>
        <v>#N/A</v>
      </c>
      <c r="D936" s="74" t="e">
        <f t="shared" ref="D936:D999" ca="1" si="211">B936&amp;"-"&amp;C936</f>
        <v>#N/A</v>
      </c>
      <c r="E936" s="80" t="s">
        <v>280</v>
      </c>
      <c r="F936" s="74" t="e">
        <f t="shared" ca="1" si="207"/>
        <v>#N/A</v>
      </c>
      <c r="G936" s="74" t="e">
        <f t="shared" si="208"/>
        <v>#N/A</v>
      </c>
      <c r="H936" s="80" t="s">
        <v>273</v>
      </c>
      <c r="I936" s="74" t="e">
        <f t="shared" si="209"/>
        <v>#N/A</v>
      </c>
      <c r="J936" s="74" t="e">
        <f t="shared" ref="J936:J999" si="212">I936</f>
        <v>#N/A</v>
      </c>
      <c r="K936" s="80" t="s">
        <v>281</v>
      </c>
      <c r="L936" s="74">
        <f t="shared" ref="L936:L999" si="213">VLOOKUP(K936,$K$2:$L$3,2,FALSE)</f>
        <v>1.7500000000000002E-2</v>
      </c>
      <c r="M936" s="74" t="e">
        <f t="shared" ref="M936:M999" ca="1" si="214">L936*F936*(1/I936+1/J936)</f>
        <v>#N/A</v>
      </c>
      <c r="N936" s="74" t="e">
        <f ca="1">VLOOKUP(B936,$C$7:$T934,13,FALSE)</f>
        <v>#N/A</v>
      </c>
      <c r="O936" s="74" t="e">
        <f t="shared" ref="O936:O999" ca="1" si="215">L936+M936</f>
        <v>#N/A</v>
      </c>
      <c r="P936" s="74" t="e">
        <f t="shared" ref="P936:P999" ca="1" si="216">220/O936</f>
        <v>#N/A</v>
      </c>
      <c r="Q936" s="74" t="e">
        <f t="shared" ref="Q936:Q999" ca="1" si="217">O936/G936</f>
        <v>#N/A</v>
      </c>
      <c r="R936" s="74">
        <f t="shared" ref="R936:R999" si="218">VLOOKUP(H936,$W$2:$Y$12,3,FALSE)</f>
        <v>6000</v>
      </c>
      <c r="S936" s="74" t="e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  <v>#N/A</v>
      </c>
      <c r="T936" s="74" t="e">
        <f t="shared" ref="T936:T999" si="220">G936*VLOOKUP(H936,$W$2:$Y$12,2,FALSE)</f>
        <v>#N/A</v>
      </c>
    </row>
    <row r="937" spans="2:20" x14ac:dyDescent="0.25">
      <c r="B937" s="74" t="e">
        <f t="shared" ca="1" si="210"/>
        <v>#N/A</v>
      </c>
      <c r="C937" s="78" t="e">
        <f>Кабельный_журнал!P903</f>
        <v>#N/A</v>
      </c>
      <c r="D937" s="74" t="e">
        <f t="shared" ca="1" si="211"/>
        <v>#N/A</v>
      </c>
      <c r="E937" s="80" t="s">
        <v>280</v>
      </c>
      <c r="F937" s="74" t="e">
        <f t="shared" ca="1" si="207"/>
        <v>#N/A</v>
      </c>
      <c r="G937" s="74" t="e">
        <f t="shared" si="208"/>
        <v>#N/A</v>
      </c>
      <c r="H937" s="80" t="s">
        <v>273</v>
      </c>
      <c r="I937" s="74" t="e">
        <f t="shared" si="209"/>
        <v>#N/A</v>
      </c>
      <c r="J937" s="74" t="e">
        <f t="shared" si="212"/>
        <v>#N/A</v>
      </c>
      <c r="K937" s="80" t="s">
        <v>281</v>
      </c>
      <c r="L937" s="74">
        <f t="shared" si="213"/>
        <v>1.7500000000000002E-2</v>
      </c>
      <c r="M937" s="74" t="e">
        <f t="shared" ca="1" si="214"/>
        <v>#N/A</v>
      </c>
      <c r="N937" s="74" t="e">
        <f ca="1">VLOOKUP(B937,$C$7:$T935,13,FALSE)</f>
        <v>#N/A</v>
      </c>
      <c r="O937" s="74" t="e">
        <f t="shared" ca="1" si="215"/>
        <v>#N/A</v>
      </c>
      <c r="P937" s="74" t="e">
        <f t="shared" ca="1" si="216"/>
        <v>#N/A</v>
      </c>
      <c r="Q937" s="74" t="e">
        <f t="shared" ca="1" si="217"/>
        <v>#N/A</v>
      </c>
      <c r="R937" s="74">
        <f t="shared" si="218"/>
        <v>6000</v>
      </c>
      <c r="S937" s="74" t="e">
        <f t="shared" ca="1" si="219"/>
        <v>#N/A</v>
      </c>
      <c r="T937" s="74" t="e">
        <f t="shared" si="220"/>
        <v>#N/A</v>
      </c>
    </row>
    <row r="938" spans="2:20" x14ac:dyDescent="0.25">
      <c r="B938" s="74" t="e">
        <f t="shared" ca="1" si="210"/>
        <v>#N/A</v>
      </c>
      <c r="C938" s="78" t="e">
        <f>Кабельный_журнал!P904</f>
        <v>#N/A</v>
      </c>
      <c r="D938" s="74" t="e">
        <f t="shared" ca="1" si="211"/>
        <v>#N/A</v>
      </c>
      <c r="E938" s="80" t="s">
        <v>280</v>
      </c>
      <c r="F938" s="74" t="e">
        <f t="shared" ca="1" si="207"/>
        <v>#N/A</v>
      </c>
      <c r="G938" s="74" t="e">
        <f t="shared" si="208"/>
        <v>#N/A</v>
      </c>
      <c r="H938" s="80" t="s">
        <v>273</v>
      </c>
      <c r="I938" s="74" t="e">
        <f t="shared" si="209"/>
        <v>#N/A</v>
      </c>
      <c r="J938" s="74" t="e">
        <f t="shared" si="212"/>
        <v>#N/A</v>
      </c>
      <c r="K938" s="80" t="s">
        <v>281</v>
      </c>
      <c r="L938" s="74">
        <f t="shared" si="213"/>
        <v>1.7500000000000002E-2</v>
      </c>
      <c r="M938" s="74" t="e">
        <f t="shared" ca="1" si="214"/>
        <v>#N/A</v>
      </c>
      <c r="N938" s="74" t="e">
        <f ca="1">VLOOKUP(B938,$C$7:$T936,13,FALSE)</f>
        <v>#N/A</v>
      </c>
      <c r="O938" s="74" t="e">
        <f t="shared" ca="1" si="215"/>
        <v>#N/A</v>
      </c>
      <c r="P938" s="74" t="e">
        <f t="shared" ca="1" si="216"/>
        <v>#N/A</v>
      </c>
      <c r="Q938" s="74" t="e">
        <f t="shared" ca="1" si="217"/>
        <v>#N/A</v>
      </c>
      <c r="R938" s="74">
        <f t="shared" si="218"/>
        <v>6000</v>
      </c>
      <c r="S938" s="74" t="e">
        <f t="shared" ca="1" si="219"/>
        <v>#N/A</v>
      </c>
      <c r="T938" s="74" t="e">
        <f t="shared" si="220"/>
        <v>#N/A</v>
      </c>
    </row>
    <row r="939" spans="2:20" x14ac:dyDescent="0.25">
      <c r="B939" s="74" t="e">
        <f t="shared" ca="1" si="210"/>
        <v>#N/A</v>
      </c>
      <c r="C939" s="78" t="e">
        <f>Кабельный_журнал!P905</f>
        <v>#N/A</v>
      </c>
      <c r="D939" s="74" t="e">
        <f t="shared" ca="1" si="211"/>
        <v>#N/A</v>
      </c>
      <c r="E939" s="80" t="s">
        <v>280</v>
      </c>
      <c r="F939" s="74" t="e">
        <f t="shared" ca="1" si="207"/>
        <v>#N/A</v>
      </c>
      <c r="G939" s="74" t="e">
        <f t="shared" si="208"/>
        <v>#N/A</v>
      </c>
      <c r="H939" s="80" t="s">
        <v>273</v>
      </c>
      <c r="I939" s="74" t="e">
        <f t="shared" si="209"/>
        <v>#N/A</v>
      </c>
      <c r="J939" s="74" t="e">
        <f t="shared" si="212"/>
        <v>#N/A</v>
      </c>
      <c r="K939" s="80" t="s">
        <v>281</v>
      </c>
      <c r="L939" s="74">
        <f t="shared" si="213"/>
        <v>1.7500000000000002E-2</v>
      </c>
      <c r="M939" s="74" t="e">
        <f t="shared" ca="1" si="214"/>
        <v>#N/A</v>
      </c>
      <c r="N939" s="74" t="e">
        <f ca="1">VLOOKUP(B939,$C$7:$T937,13,FALSE)</f>
        <v>#N/A</v>
      </c>
      <c r="O939" s="74" t="e">
        <f t="shared" ca="1" si="215"/>
        <v>#N/A</v>
      </c>
      <c r="P939" s="74" t="e">
        <f t="shared" ca="1" si="216"/>
        <v>#N/A</v>
      </c>
      <c r="Q939" s="74" t="e">
        <f t="shared" ca="1" si="217"/>
        <v>#N/A</v>
      </c>
      <c r="R939" s="74">
        <f t="shared" si="218"/>
        <v>6000</v>
      </c>
      <c r="S939" s="74" t="e">
        <f t="shared" ca="1" si="219"/>
        <v>#N/A</v>
      </c>
      <c r="T939" s="74" t="e">
        <f t="shared" si="220"/>
        <v>#N/A</v>
      </c>
    </row>
    <row r="940" spans="2:20" x14ac:dyDescent="0.25">
      <c r="B940" s="74" t="e">
        <f t="shared" ca="1" si="210"/>
        <v>#N/A</v>
      </c>
      <c r="C940" s="78" t="e">
        <f>Кабельный_журнал!P906</f>
        <v>#N/A</v>
      </c>
      <c r="D940" s="74" t="e">
        <f t="shared" ca="1" si="211"/>
        <v>#N/A</v>
      </c>
      <c r="E940" s="80" t="s">
        <v>280</v>
      </c>
      <c r="F940" s="74" t="e">
        <f t="shared" ca="1" si="207"/>
        <v>#N/A</v>
      </c>
      <c r="G940" s="74" t="e">
        <f t="shared" si="208"/>
        <v>#N/A</v>
      </c>
      <c r="H940" s="80" t="s">
        <v>273</v>
      </c>
      <c r="I940" s="74" t="e">
        <f t="shared" si="209"/>
        <v>#N/A</v>
      </c>
      <c r="J940" s="74" t="e">
        <f t="shared" si="212"/>
        <v>#N/A</v>
      </c>
      <c r="K940" s="80" t="s">
        <v>281</v>
      </c>
      <c r="L940" s="74">
        <f t="shared" si="213"/>
        <v>1.7500000000000002E-2</v>
      </c>
      <c r="M940" s="74" t="e">
        <f t="shared" ca="1" si="214"/>
        <v>#N/A</v>
      </c>
      <c r="N940" s="74" t="e">
        <f ca="1">VLOOKUP(B940,$C$7:$T938,13,FALSE)</f>
        <v>#N/A</v>
      </c>
      <c r="O940" s="74" t="e">
        <f t="shared" ca="1" si="215"/>
        <v>#N/A</v>
      </c>
      <c r="P940" s="74" t="e">
        <f t="shared" ca="1" si="216"/>
        <v>#N/A</v>
      </c>
      <c r="Q940" s="74" t="e">
        <f t="shared" ca="1" si="217"/>
        <v>#N/A</v>
      </c>
      <c r="R940" s="74">
        <f t="shared" si="218"/>
        <v>6000</v>
      </c>
      <c r="S940" s="74" t="e">
        <f t="shared" ca="1" si="219"/>
        <v>#N/A</v>
      </c>
      <c r="T940" s="74" t="e">
        <f t="shared" si="220"/>
        <v>#N/A</v>
      </c>
    </row>
    <row r="941" spans="2:20" x14ac:dyDescent="0.25">
      <c r="B941" s="74" t="e">
        <f t="shared" ca="1" si="210"/>
        <v>#N/A</v>
      </c>
      <c r="C941" s="78" t="e">
        <f>Кабельный_журнал!P907</f>
        <v>#N/A</v>
      </c>
      <c r="D941" s="74" t="e">
        <f t="shared" ca="1" si="211"/>
        <v>#N/A</v>
      </c>
      <c r="E941" s="80" t="s">
        <v>280</v>
      </c>
      <c r="F941" s="74" t="e">
        <f t="shared" ca="1" si="207"/>
        <v>#N/A</v>
      </c>
      <c r="G941" s="74" t="e">
        <f t="shared" si="208"/>
        <v>#N/A</v>
      </c>
      <c r="H941" s="80" t="s">
        <v>273</v>
      </c>
      <c r="I941" s="74" t="e">
        <f t="shared" si="209"/>
        <v>#N/A</v>
      </c>
      <c r="J941" s="74" t="e">
        <f t="shared" si="212"/>
        <v>#N/A</v>
      </c>
      <c r="K941" s="80" t="s">
        <v>281</v>
      </c>
      <c r="L941" s="74">
        <f t="shared" si="213"/>
        <v>1.7500000000000002E-2</v>
      </c>
      <c r="M941" s="74" t="e">
        <f t="shared" ca="1" si="214"/>
        <v>#N/A</v>
      </c>
      <c r="N941" s="74" t="e">
        <f ca="1">VLOOKUP(B941,$C$7:$T939,13,FALSE)</f>
        <v>#N/A</v>
      </c>
      <c r="O941" s="74" t="e">
        <f t="shared" ca="1" si="215"/>
        <v>#N/A</v>
      </c>
      <c r="P941" s="74" t="e">
        <f t="shared" ca="1" si="216"/>
        <v>#N/A</v>
      </c>
      <c r="Q941" s="74" t="e">
        <f t="shared" ca="1" si="217"/>
        <v>#N/A</v>
      </c>
      <c r="R941" s="74">
        <f t="shared" si="218"/>
        <v>6000</v>
      </c>
      <c r="S941" s="74" t="e">
        <f t="shared" ca="1" si="219"/>
        <v>#N/A</v>
      </c>
      <c r="T941" s="74" t="e">
        <f t="shared" si="220"/>
        <v>#N/A</v>
      </c>
    </row>
    <row r="942" spans="2:20" x14ac:dyDescent="0.25">
      <c r="B942" s="74" t="e">
        <f t="shared" ca="1" si="210"/>
        <v>#N/A</v>
      </c>
      <c r="C942" s="78" t="e">
        <f>Кабельный_журнал!P908</f>
        <v>#N/A</v>
      </c>
      <c r="D942" s="74" t="e">
        <f t="shared" ca="1" si="211"/>
        <v>#N/A</v>
      </c>
      <c r="E942" s="80" t="s">
        <v>280</v>
      </c>
      <c r="F942" s="74" t="e">
        <f t="shared" ca="1" si="207"/>
        <v>#N/A</v>
      </c>
      <c r="G942" s="74" t="e">
        <f t="shared" si="208"/>
        <v>#N/A</v>
      </c>
      <c r="H942" s="80" t="s">
        <v>273</v>
      </c>
      <c r="I942" s="74" t="e">
        <f t="shared" si="209"/>
        <v>#N/A</v>
      </c>
      <c r="J942" s="74" t="e">
        <f t="shared" si="212"/>
        <v>#N/A</v>
      </c>
      <c r="K942" s="80" t="s">
        <v>281</v>
      </c>
      <c r="L942" s="74">
        <f t="shared" si="213"/>
        <v>1.7500000000000002E-2</v>
      </c>
      <c r="M942" s="74" t="e">
        <f t="shared" ca="1" si="214"/>
        <v>#N/A</v>
      </c>
      <c r="N942" s="74" t="e">
        <f ca="1">VLOOKUP(B942,$C$7:$T940,13,FALSE)</f>
        <v>#N/A</v>
      </c>
      <c r="O942" s="74" t="e">
        <f t="shared" ca="1" si="215"/>
        <v>#N/A</v>
      </c>
      <c r="P942" s="74" t="e">
        <f t="shared" ca="1" si="216"/>
        <v>#N/A</v>
      </c>
      <c r="Q942" s="74" t="e">
        <f t="shared" ca="1" si="217"/>
        <v>#N/A</v>
      </c>
      <c r="R942" s="74">
        <f t="shared" si="218"/>
        <v>6000</v>
      </c>
      <c r="S942" s="74" t="e">
        <f t="shared" ca="1" si="219"/>
        <v>#N/A</v>
      </c>
      <c r="T942" s="74" t="e">
        <f t="shared" si="220"/>
        <v>#N/A</v>
      </c>
    </row>
    <row r="943" spans="2:20" x14ac:dyDescent="0.25">
      <c r="B943" s="74" t="e">
        <f t="shared" ca="1" si="210"/>
        <v>#N/A</v>
      </c>
      <c r="C943" s="78" t="e">
        <f>Кабельный_журнал!P909</f>
        <v>#N/A</v>
      </c>
      <c r="D943" s="74" t="e">
        <f t="shared" ca="1" si="211"/>
        <v>#N/A</v>
      </c>
      <c r="E943" s="80" t="s">
        <v>280</v>
      </c>
      <c r="F943" s="74" t="e">
        <f t="shared" ca="1" si="207"/>
        <v>#N/A</v>
      </c>
      <c r="G943" s="74" t="e">
        <f t="shared" si="208"/>
        <v>#N/A</v>
      </c>
      <c r="H943" s="80" t="s">
        <v>273</v>
      </c>
      <c r="I943" s="74" t="e">
        <f t="shared" si="209"/>
        <v>#N/A</v>
      </c>
      <c r="J943" s="74" t="e">
        <f t="shared" si="212"/>
        <v>#N/A</v>
      </c>
      <c r="K943" s="80" t="s">
        <v>281</v>
      </c>
      <c r="L943" s="74">
        <f t="shared" si="213"/>
        <v>1.7500000000000002E-2</v>
      </c>
      <c r="M943" s="74" t="e">
        <f t="shared" ca="1" si="214"/>
        <v>#N/A</v>
      </c>
      <c r="N943" s="74" t="e">
        <f ca="1">VLOOKUP(B943,$C$7:$T941,13,FALSE)</f>
        <v>#N/A</v>
      </c>
      <c r="O943" s="74" t="e">
        <f t="shared" ca="1" si="215"/>
        <v>#N/A</v>
      </c>
      <c r="P943" s="74" t="e">
        <f t="shared" ca="1" si="216"/>
        <v>#N/A</v>
      </c>
      <c r="Q943" s="74" t="e">
        <f t="shared" ca="1" si="217"/>
        <v>#N/A</v>
      </c>
      <c r="R943" s="74">
        <f t="shared" si="218"/>
        <v>6000</v>
      </c>
      <c r="S943" s="74" t="e">
        <f t="shared" ca="1" si="219"/>
        <v>#N/A</v>
      </c>
      <c r="T943" s="74" t="e">
        <f t="shared" si="220"/>
        <v>#N/A</v>
      </c>
    </row>
    <row r="944" spans="2:20" x14ac:dyDescent="0.25">
      <c r="B944" s="74" t="e">
        <f t="shared" ca="1" si="210"/>
        <v>#N/A</v>
      </c>
      <c r="C944" s="78" t="e">
        <f>Кабельный_журнал!P910</f>
        <v>#N/A</v>
      </c>
      <c r="D944" s="74" t="e">
        <f t="shared" ca="1" si="211"/>
        <v>#N/A</v>
      </c>
      <c r="E944" s="80" t="s">
        <v>280</v>
      </c>
      <c r="F944" s="74" t="e">
        <f t="shared" ca="1" si="207"/>
        <v>#N/A</v>
      </c>
      <c r="G944" s="74" t="e">
        <f t="shared" si="208"/>
        <v>#N/A</v>
      </c>
      <c r="H944" s="80" t="s">
        <v>273</v>
      </c>
      <c r="I944" s="74" t="e">
        <f t="shared" si="209"/>
        <v>#N/A</v>
      </c>
      <c r="J944" s="74" t="e">
        <f t="shared" si="212"/>
        <v>#N/A</v>
      </c>
      <c r="K944" s="80" t="s">
        <v>281</v>
      </c>
      <c r="L944" s="74">
        <f t="shared" si="213"/>
        <v>1.7500000000000002E-2</v>
      </c>
      <c r="M944" s="74" t="e">
        <f t="shared" ca="1" si="214"/>
        <v>#N/A</v>
      </c>
      <c r="N944" s="74" t="e">
        <f ca="1">VLOOKUP(B944,$C$7:$T942,13,FALSE)</f>
        <v>#N/A</v>
      </c>
      <c r="O944" s="74" t="e">
        <f t="shared" ca="1" si="215"/>
        <v>#N/A</v>
      </c>
      <c r="P944" s="74" t="e">
        <f t="shared" ca="1" si="216"/>
        <v>#N/A</v>
      </c>
      <c r="Q944" s="74" t="e">
        <f t="shared" ca="1" si="217"/>
        <v>#N/A</v>
      </c>
      <c r="R944" s="74">
        <f t="shared" si="218"/>
        <v>6000</v>
      </c>
      <c r="S944" s="74" t="e">
        <f t="shared" ca="1" si="219"/>
        <v>#N/A</v>
      </c>
      <c r="T944" s="74" t="e">
        <f t="shared" si="220"/>
        <v>#N/A</v>
      </c>
    </row>
    <row r="945" spans="2:20" x14ac:dyDescent="0.25">
      <c r="B945" s="74" t="e">
        <f t="shared" ca="1" si="210"/>
        <v>#N/A</v>
      </c>
      <c r="C945" s="78" t="e">
        <f>Кабельный_журнал!P911</f>
        <v>#N/A</v>
      </c>
      <c r="D945" s="74" t="e">
        <f t="shared" ca="1" si="211"/>
        <v>#N/A</v>
      </c>
      <c r="E945" s="80" t="s">
        <v>280</v>
      </c>
      <c r="F945" s="74" t="e">
        <f t="shared" ca="1" si="207"/>
        <v>#N/A</v>
      </c>
      <c r="G945" s="74" t="e">
        <f t="shared" si="208"/>
        <v>#N/A</v>
      </c>
      <c r="H945" s="80" t="s">
        <v>273</v>
      </c>
      <c r="I945" s="74" t="e">
        <f t="shared" si="209"/>
        <v>#N/A</v>
      </c>
      <c r="J945" s="74" t="e">
        <f t="shared" si="212"/>
        <v>#N/A</v>
      </c>
      <c r="K945" s="80" t="s">
        <v>281</v>
      </c>
      <c r="L945" s="74">
        <f t="shared" si="213"/>
        <v>1.7500000000000002E-2</v>
      </c>
      <c r="M945" s="74" t="e">
        <f t="shared" ca="1" si="214"/>
        <v>#N/A</v>
      </c>
      <c r="N945" s="74" t="e">
        <f ca="1">VLOOKUP(B945,$C$7:$T943,13,FALSE)</f>
        <v>#N/A</v>
      </c>
      <c r="O945" s="74" t="e">
        <f t="shared" ca="1" si="215"/>
        <v>#N/A</v>
      </c>
      <c r="P945" s="74" t="e">
        <f t="shared" ca="1" si="216"/>
        <v>#N/A</v>
      </c>
      <c r="Q945" s="74" t="e">
        <f t="shared" ca="1" si="217"/>
        <v>#N/A</v>
      </c>
      <c r="R945" s="74">
        <f t="shared" si="218"/>
        <v>6000</v>
      </c>
      <c r="S945" s="74" t="e">
        <f t="shared" ca="1" si="219"/>
        <v>#N/A</v>
      </c>
      <c r="T945" s="74" t="e">
        <f t="shared" si="220"/>
        <v>#N/A</v>
      </c>
    </row>
    <row r="946" spans="2:20" x14ac:dyDescent="0.25">
      <c r="B946" s="74" t="e">
        <f t="shared" ca="1" si="210"/>
        <v>#N/A</v>
      </c>
      <c r="C946" s="78" t="e">
        <f>Кабельный_журнал!P912</f>
        <v>#N/A</v>
      </c>
      <c r="D946" s="74" t="e">
        <f t="shared" ca="1" si="211"/>
        <v>#N/A</v>
      </c>
      <c r="E946" s="80" t="s">
        <v>280</v>
      </c>
      <c r="F946" s="74" t="e">
        <f t="shared" ca="1" si="207"/>
        <v>#N/A</v>
      </c>
      <c r="G946" s="74" t="e">
        <f t="shared" si="208"/>
        <v>#N/A</v>
      </c>
      <c r="H946" s="80" t="s">
        <v>273</v>
      </c>
      <c r="I946" s="74" t="e">
        <f t="shared" si="209"/>
        <v>#N/A</v>
      </c>
      <c r="J946" s="74" t="e">
        <f t="shared" si="212"/>
        <v>#N/A</v>
      </c>
      <c r="K946" s="80" t="s">
        <v>281</v>
      </c>
      <c r="L946" s="74">
        <f t="shared" si="213"/>
        <v>1.7500000000000002E-2</v>
      </c>
      <c r="M946" s="74" t="e">
        <f t="shared" ca="1" si="214"/>
        <v>#N/A</v>
      </c>
      <c r="N946" s="74" t="e">
        <f ca="1">VLOOKUP(B946,$C$7:$T944,13,FALSE)</f>
        <v>#N/A</v>
      </c>
      <c r="O946" s="74" t="e">
        <f t="shared" ca="1" si="215"/>
        <v>#N/A</v>
      </c>
      <c r="P946" s="74" t="e">
        <f t="shared" ca="1" si="216"/>
        <v>#N/A</v>
      </c>
      <c r="Q946" s="74" t="e">
        <f t="shared" ca="1" si="217"/>
        <v>#N/A</v>
      </c>
      <c r="R946" s="74">
        <f t="shared" si="218"/>
        <v>6000</v>
      </c>
      <c r="S946" s="74" t="e">
        <f t="shared" ca="1" si="219"/>
        <v>#N/A</v>
      </c>
      <c r="T946" s="74" t="e">
        <f t="shared" si="220"/>
        <v>#N/A</v>
      </c>
    </row>
    <row r="947" spans="2:20" x14ac:dyDescent="0.25">
      <c r="B947" s="74" t="e">
        <f t="shared" ca="1" si="210"/>
        <v>#N/A</v>
      </c>
      <c r="C947" s="78" t="e">
        <f>Кабельный_журнал!P913</f>
        <v>#N/A</v>
      </c>
      <c r="D947" s="74" t="e">
        <f t="shared" ca="1" si="211"/>
        <v>#N/A</v>
      </c>
      <c r="E947" s="80" t="s">
        <v>280</v>
      </c>
      <c r="F947" s="74" t="e">
        <f t="shared" ca="1" si="207"/>
        <v>#N/A</v>
      </c>
      <c r="G947" s="74" t="e">
        <f t="shared" si="208"/>
        <v>#N/A</v>
      </c>
      <c r="H947" s="80" t="s">
        <v>273</v>
      </c>
      <c r="I947" s="74" t="e">
        <f t="shared" si="209"/>
        <v>#N/A</v>
      </c>
      <c r="J947" s="74" t="e">
        <f t="shared" si="212"/>
        <v>#N/A</v>
      </c>
      <c r="K947" s="80" t="s">
        <v>281</v>
      </c>
      <c r="L947" s="74">
        <f t="shared" si="213"/>
        <v>1.7500000000000002E-2</v>
      </c>
      <c r="M947" s="74" t="e">
        <f t="shared" ca="1" si="214"/>
        <v>#N/A</v>
      </c>
      <c r="N947" s="74" t="e">
        <f ca="1">VLOOKUP(B947,$C$7:$T945,13,FALSE)</f>
        <v>#N/A</v>
      </c>
      <c r="O947" s="74" t="e">
        <f t="shared" ca="1" si="215"/>
        <v>#N/A</v>
      </c>
      <c r="P947" s="74" t="e">
        <f t="shared" ca="1" si="216"/>
        <v>#N/A</v>
      </c>
      <c r="Q947" s="74" t="e">
        <f t="shared" ca="1" si="217"/>
        <v>#N/A</v>
      </c>
      <c r="R947" s="74">
        <f t="shared" si="218"/>
        <v>6000</v>
      </c>
      <c r="S947" s="74" t="e">
        <f t="shared" ca="1" si="219"/>
        <v>#N/A</v>
      </c>
      <c r="T947" s="74" t="e">
        <f t="shared" si="220"/>
        <v>#N/A</v>
      </c>
    </row>
    <row r="948" spans="2:20" x14ac:dyDescent="0.25">
      <c r="B948" s="74" t="e">
        <f t="shared" ca="1" si="210"/>
        <v>#N/A</v>
      </c>
      <c r="C948" s="78" t="e">
        <f>Кабельный_журнал!P914</f>
        <v>#N/A</v>
      </c>
      <c r="D948" s="74" t="e">
        <f t="shared" ca="1" si="211"/>
        <v>#N/A</v>
      </c>
      <c r="E948" s="80" t="s">
        <v>280</v>
      </c>
      <c r="F948" s="74" t="e">
        <f t="shared" ca="1" si="207"/>
        <v>#N/A</v>
      </c>
      <c r="G948" s="74" t="e">
        <f t="shared" si="208"/>
        <v>#N/A</v>
      </c>
      <c r="H948" s="80" t="s">
        <v>273</v>
      </c>
      <c r="I948" s="74" t="e">
        <f t="shared" si="209"/>
        <v>#N/A</v>
      </c>
      <c r="J948" s="74" t="e">
        <f t="shared" si="212"/>
        <v>#N/A</v>
      </c>
      <c r="K948" s="80" t="s">
        <v>281</v>
      </c>
      <c r="L948" s="74">
        <f t="shared" si="213"/>
        <v>1.7500000000000002E-2</v>
      </c>
      <c r="M948" s="74" t="e">
        <f t="shared" ca="1" si="214"/>
        <v>#N/A</v>
      </c>
      <c r="N948" s="74" t="e">
        <f ca="1">VLOOKUP(B948,$C$7:$T946,13,FALSE)</f>
        <v>#N/A</v>
      </c>
      <c r="O948" s="74" t="e">
        <f t="shared" ca="1" si="215"/>
        <v>#N/A</v>
      </c>
      <c r="P948" s="74" t="e">
        <f t="shared" ca="1" si="216"/>
        <v>#N/A</v>
      </c>
      <c r="Q948" s="74" t="e">
        <f t="shared" ca="1" si="217"/>
        <v>#N/A</v>
      </c>
      <c r="R948" s="74">
        <f t="shared" si="218"/>
        <v>6000</v>
      </c>
      <c r="S948" s="74" t="e">
        <f t="shared" ca="1" si="219"/>
        <v>#N/A</v>
      </c>
      <c r="T948" s="74" t="e">
        <f t="shared" si="220"/>
        <v>#N/A</v>
      </c>
    </row>
    <row r="949" spans="2:20" x14ac:dyDescent="0.25">
      <c r="B949" s="74" t="e">
        <f t="shared" ca="1" si="210"/>
        <v>#N/A</v>
      </c>
      <c r="C949" s="78" t="e">
        <f>Кабельный_журнал!P915</f>
        <v>#N/A</v>
      </c>
      <c r="D949" s="74" t="e">
        <f t="shared" ca="1" si="211"/>
        <v>#N/A</v>
      </c>
      <c r="E949" s="80" t="s">
        <v>280</v>
      </c>
      <c r="F949" s="74" t="e">
        <f t="shared" ca="1" si="207"/>
        <v>#N/A</v>
      </c>
      <c r="G949" s="74" t="e">
        <f t="shared" si="208"/>
        <v>#N/A</v>
      </c>
      <c r="H949" s="80" t="s">
        <v>273</v>
      </c>
      <c r="I949" s="74" t="e">
        <f t="shared" si="209"/>
        <v>#N/A</v>
      </c>
      <c r="J949" s="74" t="e">
        <f t="shared" si="212"/>
        <v>#N/A</v>
      </c>
      <c r="K949" s="80" t="s">
        <v>281</v>
      </c>
      <c r="L949" s="74">
        <f t="shared" si="213"/>
        <v>1.7500000000000002E-2</v>
      </c>
      <c r="M949" s="74" t="e">
        <f t="shared" ca="1" si="214"/>
        <v>#N/A</v>
      </c>
      <c r="N949" s="74" t="e">
        <f ca="1">VLOOKUP(B949,$C$7:$T947,13,FALSE)</f>
        <v>#N/A</v>
      </c>
      <c r="O949" s="74" t="e">
        <f t="shared" ca="1" si="215"/>
        <v>#N/A</v>
      </c>
      <c r="P949" s="74" t="e">
        <f t="shared" ca="1" si="216"/>
        <v>#N/A</v>
      </c>
      <c r="Q949" s="74" t="e">
        <f t="shared" ca="1" si="217"/>
        <v>#N/A</v>
      </c>
      <c r="R949" s="74">
        <f t="shared" si="218"/>
        <v>6000</v>
      </c>
      <c r="S949" s="74" t="e">
        <f t="shared" ca="1" si="219"/>
        <v>#N/A</v>
      </c>
      <c r="T949" s="74" t="e">
        <f t="shared" si="220"/>
        <v>#N/A</v>
      </c>
    </row>
    <row r="950" spans="2:20" x14ac:dyDescent="0.25">
      <c r="B950" s="74" t="e">
        <f t="shared" ca="1" si="210"/>
        <v>#N/A</v>
      </c>
      <c r="C950" s="78" t="e">
        <f>Кабельный_журнал!P916</f>
        <v>#N/A</v>
      </c>
      <c r="D950" s="74" t="e">
        <f t="shared" ca="1" si="211"/>
        <v>#N/A</v>
      </c>
      <c r="E950" s="80" t="s">
        <v>280</v>
      </c>
      <c r="F950" s="74" t="e">
        <f t="shared" ca="1" si="207"/>
        <v>#N/A</v>
      </c>
      <c r="G950" s="74" t="e">
        <f t="shared" si="208"/>
        <v>#N/A</v>
      </c>
      <c r="H950" s="80" t="s">
        <v>273</v>
      </c>
      <c r="I950" s="74" t="e">
        <f t="shared" si="209"/>
        <v>#N/A</v>
      </c>
      <c r="J950" s="74" t="e">
        <f t="shared" si="212"/>
        <v>#N/A</v>
      </c>
      <c r="K950" s="80" t="s">
        <v>281</v>
      </c>
      <c r="L950" s="74">
        <f t="shared" si="213"/>
        <v>1.7500000000000002E-2</v>
      </c>
      <c r="M950" s="74" t="e">
        <f t="shared" ca="1" si="214"/>
        <v>#N/A</v>
      </c>
      <c r="N950" s="74" t="e">
        <f ca="1">VLOOKUP(B950,$C$7:$T948,13,FALSE)</f>
        <v>#N/A</v>
      </c>
      <c r="O950" s="74" t="e">
        <f t="shared" ca="1" si="215"/>
        <v>#N/A</v>
      </c>
      <c r="P950" s="74" t="e">
        <f t="shared" ca="1" si="216"/>
        <v>#N/A</v>
      </c>
      <c r="Q950" s="74" t="e">
        <f t="shared" ca="1" si="217"/>
        <v>#N/A</v>
      </c>
      <c r="R950" s="74">
        <f t="shared" si="218"/>
        <v>6000</v>
      </c>
      <c r="S950" s="74" t="e">
        <f t="shared" ca="1" si="219"/>
        <v>#N/A</v>
      </c>
      <c r="T950" s="74" t="e">
        <f t="shared" si="220"/>
        <v>#N/A</v>
      </c>
    </row>
    <row r="951" spans="2:20" x14ac:dyDescent="0.25">
      <c r="B951" s="74" t="e">
        <f t="shared" ca="1" si="210"/>
        <v>#N/A</v>
      </c>
      <c r="C951" s="78" t="e">
        <f>Кабельный_журнал!P917</f>
        <v>#N/A</v>
      </c>
      <c r="D951" s="74" t="e">
        <f t="shared" ca="1" si="211"/>
        <v>#N/A</v>
      </c>
      <c r="E951" s="80" t="s">
        <v>280</v>
      </c>
      <c r="F951" s="74" t="e">
        <f t="shared" ca="1" si="207"/>
        <v>#N/A</v>
      </c>
      <c r="G951" s="74" t="e">
        <f t="shared" si="208"/>
        <v>#N/A</v>
      </c>
      <c r="H951" s="80" t="s">
        <v>273</v>
      </c>
      <c r="I951" s="74" t="e">
        <f t="shared" si="209"/>
        <v>#N/A</v>
      </c>
      <c r="J951" s="74" t="e">
        <f t="shared" si="212"/>
        <v>#N/A</v>
      </c>
      <c r="K951" s="80" t="s">
        <v>281</v>
      </c>
      <c r="L951" s="74">
        <f t="shared" si="213"/>
        <v>1.7500000000000002E-2</v>
      </c>
      <c r="M951" s="74" t="e">
        <f t="shared" ca="1" si="214"/>
        <v>#N/A</v>
      </c>
      <c r="N951" s="74" t="e">
        <f ca="1">VLOOKUP(B951,$C$7:$T949,13,FALSE)</f>
        <v>#N/A</v>
      </c>
      <c r="O951" s="74" t="e">
        <f t="shared" ca="1" si="215"/>
        <v>#N/A</v>
      </c>
      <c r="P951" s="74" t="e">
        <f t="shared" ca="1" si="216"/>
        <v>#N/A</v>
      </c>
      <c r="Q951" s="74" t="e">
        <f t="shared" ca="1" si="217"/>
        <v>#N/A</v>
      </c>
      <c r="R951" s="74">
        <f t="shared" si="218"/>
        <v>6000</v>
      </c>
      <c r="S951" s="74" t="e">
        <f t="shared" ca="1" si="219"/>
        <v>#N/A</v>
      </c>
      <c r="T951" s="74" t="e">
        <f t="shared" si="220"/>
        <v>#N/A</v>
      </c>
    </row>
    <row r="952" spans="2:20" x14ac:dyDescent="0.25">
      <c r="B952" s="74" t="e">
        <f t="shared" ca="1" si="210"/>
        <v>#N/A</v>
      </c>
      <c r="C952" s="78" t="e">
        <f>Кабельный_журнал!P918</f>
        <v>#N/A</v>
      </c>
      <c r="D952" s="74" t="e">
        <f t="shared" ca="1" si="211"/>
        <v>#N/A</v>
      </c>
      <c r="E952" s="80" t="s">
        <v>280</v>
      </c>
      <c r="F952" s="74" t="e">
        <f t="shared" ca="1" si="207"/>
        <v>#N/A</v>
      </c>
      <c r="G952" s="74" t="e">
        <f t="shared" si="208"/>
        <v>#N/A</v>
      </c>
      <c r="H952" s="80" t="s">
        <v>273</v>
      </c>
      <c r="I952" s="74" t="e">
        <f t="shared" si="209"/>
        <v>#N/A</v>
      </c>
      <c r="J952" s="74" t="e">
        <f t="shared" si="212"/>
        <v>#N/A</v>
      </c>
      <c r="K952" s="80" t="s">
        <v>281</v>
      </c>
      <c r="L952" s="74">
        <f t="shared" si="213"/>
        <v>1.7500000000000002E-2</v>
      </c>
      <c r="M952" s="74" t="e">
        <f t="shared" ca="1" si="214"/>
        <v>#N/A</v>
      </c>
      <c r="N952" s="74" t="e">
        <f ca="1">VLOOKUP(B952,$C$7:$T950,13,FALSE)</f>
        <v>#N/A</v>
      </c>
      <c r="O952" s="74" t="e">
        <f t="shared" ca="1" si="215"/>
        <v>#N/A</v>
      </c>
      <c r="P952" s="74" t="e">
        <f t="shared" ca="1" si="216"/>
        <v>#N/A</v>
      </c>
      <c r="Q952" s="74" t="e">
        <f t="shared" ca="1" si="217"/>
        <v>#N/A</v>
      </c>
      <c r="R952" s="74">
        <f t="shared" si="218"/>
        <v>6000</v>
      </c>
      <c r="S952" s="74" t="e">
        <f t="shared" ca="1" si="219"/>
        <v>#N/A</v>
      </c>
      <c r="T952" s="74" t="e">
        <f t="shared" si="220"/>
        <v>#N/A</v>
      </c>
    </row>
    <row r="953" spans="2:20" x14ac:dyDescent="0.25">
      <c r="B953" s="74" t="e">
        <f t="shared" ca="1" si="210"/>
        <v>#N/A</v>
      </c>
      <c r="C953" s="78" t="e">
        <f>Кабельный_журнал!P919</f>
        <v>#N/A</v>
      </c>
      <c r="D953" s="74" t="e">
        <f t="shared" ca="1" si="211"/>
        <v>#N/A</v>
      </c>
      <c r="E953" s="80" t="s">
        <v>280</v>
      </c>
      <c r="F953" s="74" t="e">
        <f t="shared" ca="1" si="207"/>
        <v>#N/A</v>
      </c>
      <c r="G953" s="74" t="e">
        <f t="shared" si="208"/>
        <v>#N/A</v>
      </c>
      <c r="H953" s="80" t="s">
        <v>273</v>
      </c>
      <c r="I953" s="74" t="e">
        <f t="shared" si="209"/>
        <v>#N/A</v>
      </c>
      <c r="J953" s="74" t="e">
        <f t="shared" si="212"/>
        <v>#N/A</v>
      </c>
      <c r="K953" s="80" t="s">
        <v>281</v>
      </c>
      <c r="L953" s="74">
        <f t="shared" si="213"/>
        <v>1.7500000000000002E-2</v>
      </c>
      <c r="M953" s="74" t="e">
        <f t="shared" ca="1" si="214"/>
        <v>#N/A</v>
      </c>
      <c r="N953" s="74" t="e">
        <f ca="1">VLOOKUP(B953,$C$7:$T951,13,FALSE)</f>
        <v>#N/A</v>
      </c>
      <c r="O953" s="74" t="e">
        <f t="shared" ca="1" si="215"/>
        <v>#N/A</v>
      </c>
      <c r="P953" s="74" t="e">
        <f t="shared" ca="1" si="216"/>
        <v>#N/A</v>
      </c>
      <c r="Q953" s="74" t="e">
        <f t="shared" ca="1" si="217"/>
        <v>#N/A</v>
      </c>
      <c r="R953" s="74">
        <f t="shared" si="218"/>
        <v>6000</v>
      </c>
      <c r="S953" s="74" t="e">
        <f t="shared" ca="1" si="219"/>
        <v>#N/A</v>
      </c>
      <c r="T953" s="74" t="e">
        <f t="shared" si="220"/>
        <v>#N/A</v>
      </c>
    </row>
    <row r="954" spans="2:20" x14ac:dyDescent="0.25">
      <c r="B954" s="74" t="e">
        <f t="shared" ca="1" si="210"/>
        <v>#N/A</v>
      </c>
      <c r="C954" s="78" t="e">
        <f>Кабельный_журнал!P920</f>
        <v>#N/A</v>
      </c>
      <c r="D954" s="74" t="e">
        <f t="shared" ca="1" si="211"/>
        <v>#N/A</v>
      </c>
      <c r="E954" s="80" t="s">
        <v>280</v>
      </c>
      <c r="F954" s="74" t="e">
        <f t="shared" ca="1" si="207"/>
        <v>#N/A</v>
      </c>
      <c r="G954" s="74" t="e">
        <f t="shared" si="208"/>
        <v>#N/A</v>
      </c>
      <c r="H954" s="80" t="s">
        <v>273</v>
      </c>
      <c r="I954" s="74" t="e">
        <f t="shared" si="209"/>
        <v>#N/A</v>
      </c>
      <c r="J954" s="74" t="e">
        <f t="shared" si="212"/>
        <v>#N/A</v>
      </c>
      <c r="K954" s="80" t="s">
        <v>281</v>
      </c>
      <c r="L954" s="74">
        <f t="shared" si="213"/>
        <v>1.7500000000000002E-2</v>
      </c>
      <c r="M954" s="74" t="e">
        <f t="shared" ca="1" si="214"/>
        <v>#N/A</v>
      </c>
      <c r="N954" s="74" t="e">
        <f ca="1">VLOOKUP(B954,$C$7:$T952,13,FALSE)</f>
        <v>#N/A</v>
      </c>
      <c r="O954" s="74" t="e">
        <f t="shared" ca="1" si="215"/>
        <v>#N/A</v>
      </c>
      <c r="P954" s="74" t="e">
        <f t="shared" ca="1" si="216"/>
        <v>#N/A</v>
      </c>
      <c r="Q954" s="74" t="e">
        <f t="shared" ca="1" si="217"/>
        <v>#N/A</v>
      </c>
      <c r="R954" s="74">
        <f t="shared" si="218"/>
        <v>6000</v>
      </c>
      <c r="S954" s="74" t="e">
        <f t="shared" ca="1" si="219"/>
        <v>#N/A</v>
      </c>
      <c r="T954" s="74" t="e">
        <f t="shared" si="220"/>
        <v>#N/A</v>
      </c>
    </row>
    <row r="955" spans="2:20" x14ac:dyDescent="0.25">
      <c r="B955" s="74" t="e">
        <f t="shared" ca="1" si="210"/>
        <v>#N/A</v>
      </c>
      <c r="C955" s="78" t="e">
        <f>Кабельный_журнал!P921</f>
        <v>#N/A</v>
      </c>
      <c r="D955" s="74" t="e">
        <f t="shared" ca="1" si="211"/>
        <v>#N/A</v>
      </c>
      <c r="E955" s="80" t="s">
        <v>280</v>
      </c>
      <c r="F955" s="74" t="e">
        <f t="shared" ca="1" si="207"/>
        <v>#N/A</v>
      </c>
      <c r="G955" s="74" t="e">
        <f t="shared" si="208"/>
        <v>#N/A</v>
      </c>
      <c r="H955" s="80" t="s">
        <v>273</v>
      </c>
      <c r="I955" s="74" t="e">
        <f t="shared" si="209"/>
        <v>#N/A</v>
      </c>
      <c r="J955" s="74" t="e">
        <f t="shared" si="212"/>
        <v>#N/A</v>
      </c>
      <c r="K955" s="80" t="s">
        <v>281</v>
      </c>
      <c r="L955" s="74">
        <f t="shared" si="213"/>
        <v>1.7500000000000002E-2</v>
      </c>
      <c r="M955" s="74" t="e">
        <f t="shared" ca="1" si="214"/>
        <v>#N/A</v>
      </c>
      <c r="N955" s="74" t="e">
        <f ca="1">VLOOKUP(B955,$C$7:$T953,13,FALSE)</f>
        <v>#N/A</v>
      </c>
      <c r="O955" s="74" t="e">
        <f t="shared" ca="1" si="215"/>
        <v>#N/A</v>
      </c>
      <c r="P955" s="74" t="e">
        <f t="shared" ca="1" si="216"/>
        <v>#N/A</v>
      </c>
      <c r="Q955" s="74" t="e">
        <f t="shared" ca="1" si="217"/>
        <v>#N/A</v>
      </c>
      <c r="R955" s="74">
        <f t="shared" si="218"/>
        <v>6000</v>
      </c>
      <c r="S955" s="74" t="e">
        <f t="shared" ca="1" si="219"/>
        <v>#N/A</v>
      </c>
      <c r="T955" s="74" t="e">
        <f t="shared" si="220"/>
        <v>#N/A</v>
      </c>
    </row>
    <row r="956" spans="2:20" x14ac:dyDescent="0.25">
      <c r="B956" s="74" t="e">
        <f t="shared" ca="1" si="210"/>
        <v>#N/A</v>
      </c>
      <c r="C956" s="78" t="e">
        <f>Кабельный_журнал!P922</f>
        <v>#N/A</v>
      </c>
      <c r="D956" s="74" t="e">
        <f t="shared" ca="1" si="211"/>
        <v>#N/A</v>
      </c>
      <c r="E956" s="80" t="s">
        <v>280</v>
      </c>
      <c r="F956" s="74" t="e">
        <f t="shared" ca="1" si="207"/>
        <v>#N/A</v>
      </c>
      <c r="G956" s="74" t="e">
        <f t="shared" si="208"/>
        <v>#N/A</v>
      </c>
      <c r="H956" s="80" t="s">
        <v>273</v>
      </c>
      <c r="I956" s="74" t="e">
        <f t="shared" si="209"/>
        <v>#N/A</v>
      </c>
      <c r="J956" s="74" t="e">
        <f t="shared" si="212"/>
        <v>#N/A</v>
      </c>
      <c r="K956" s="80" t="s">
        <v>281</v>
      </c>
      <c r="L956" s="74">
        <f t="shared" si="213"/>
        <v>1.7500000000000002E-2</v>
      </c>
      <c r="M956" s="74" t="e">
        <f t="shared" ca="1" si="214"/>
        <v>#N/A</v>
      </c>
      <c r="N956" s="74" t="e">
        <f ca="1">VLOOKUP(B956,$C$7:$T954,13,FALSE)</f>
        <v>#N/A</v>
      </c>
      <c r="O956" s="74" t="e">
        <f t="shared" ca="1" si="215"/>
        <v>#N/A</v>
      </c>
      <c r="P956" s="74" t="e">
        <f t="shared" ca="1" si="216"/>
        <v>#N/A</v>
      </c>
      <c r="Q956" s="74" t="e">
        <f t="shared" ca="1" si="217"/>
        <v>#N/A</v>
      </c>
      <c r="R956" s="74">
        <f t="shared" si="218"/>
        <v>6000</v>
      </c>
      <c r="S956" s="74" t="e">
        <f t="shared" ca="1" si="219"/>
        <v>#N/A</v>
      </c>
      <c r="T956" s="74" t="e">
        <f t="shared" si="220"/>
        <v>#N/A</v>
      </c>
    </row>
    <row r="957" spans="2:20" x14ac:dyDescent="0.25">
      <c r="B957" s="74" t="e">
        <f t="shared" ca="1" si="210"/>
        <v>#N/A</v>
      </c>
      <c r="C957" s="78" t="e">
        <f>Кабельный_журнал!P923</f>
        <v>#N/A</v>
      </c>
      <c r="D957" s="74" t="e">
        <f t="shared" ca="1" si="211"/>
        <v>#N/A</v>
      </c>
      <c r="E957" s="80" t="s">
        <v>280</v>
      </c>
      <c r="F957" s="74" t="e">
        <f t="shared" ca="1" si="207"/>
        <v>#N/A</v>
      </c>
      <c r="G957" s="74" t="e">
        <f t="shared" si="208"/>
        <v>#N/A</v>
      </c>
      <c r="H957" s="80" t="s">
        <v>273</v>
      </c>
      <c r="I957" s="74" t="e">
        <f t="shared" si="209"/>
        <v>#N/A</v>
      </c>
      <c r="J957" s="74" t="e">
        <f t="shared" si="212"/>
        <v>#N/A</v>
      </c>
      <c r="K957" s="80" t="s">
        <v>281</v>
      </c>
      <c r="L957" s="74">
        <f t="shared" si="213"/>
        <v>1.7500000000000002E-2</v>
      </c>
      <c r="M957" s="74" t="e">
        <f t="shared" ca="1" si="214"/>
        <v>#N/A</v>
      </c>
      <c r="N957" s="74" t="e">
        <f ca="1">VLOOKUP(B957,$C$7:$T955,13,FALSE)</f>
        <v>#N/A</v>
      </c>
      <c r="O957" s="74" t="e">
        <f t="shared" ca="1" si="215"/>
        <v>#N/A</v>
      </c>
      <c r="P957" s="74" t="e">
        <f t="shared" ca="1" si="216"/>
        <v>#N/A</v>
      </c>
      <c r="Q957" s="74" t="e">
        <f t="shared" ca="1" si="217"/>
        <v>#N/A</v>
      </c>
      <c r="R957" s="74">
        <f t="shared" si="218"/>
        <v>6000</v>
      </c>
      <c r="S957" s="74" t="e">
        <f t="shared" ca="1" si="219"/>
        <v>#N/A</v>
      </c>
      <c r="T957" s="74" t="e">
        <f t="shared" si="220"/>
        <v>#N/A</v>
      </c>
    </row>
    <row r="958" spans="2:20" x14ac:dyDescent="0.25">
      <c r="B958" s="74" t="e">
        <f t="shared" ca="1" si="210"/>
        <v>#N/A</v>
      </c>
      <c r="C958" s="78" t="e">
        <f>Кабельный_журнал!P924</f>
        <v>#N/A</v>
      </c>
      <c r="D958" s="74" t="e">
        <f t="shared" ca="1" si="211"/>
        <v>#N/A</v>
      </c>
      <c r="E958" s="80" t="s">
        <v>280</v>
      </c>
      <c r="F958" s="74" t="e">
        <f t="shared" ca="1" si="207"/>
        <v>#N/A</v>
      </c>
      <c r="G958" s="74" t="e">
        <f t="shared" si="208"/>
        <v>#N/A</v>
      </c>
      <c r="H958" s="80" t="s">
        <v>273</v>
      </c>
      <c r="I958" s="74" t="e">
        <f t="shared" si="209"/>
        <v>#N/A</v>
      </c>
      <c r="J958" s="74" t="e">
        <f t="shared" si="212"/>
        <v>#N/A</v>
      </c>
      <c r="K958" s="80" t="s">
        <v>281</v>
      </c>
      <c r="L958" s="74">
        <f t="shared" si="213"/>
        <v>1.7500000000000002E-2</v>
      </c>
      <c r="M958" s="74" t="e">
        <f t="shared" ca="1" si="214"/>
        <v>#N/A</v>
      </c>
      <c r="N958" s="74" t="e">
        <f ca="1">VLOOKUP(B958,$C$7:$T956,13,FALSE)</f>
        <v>#N/A</v>
      </c>
      <c r="O958" s="74" t="e">
        <f t="shared" ca="1" si="215"/>
        <v>#N/A</v>
      </c>
      <c r="P958" s="74" t="e">
        <f t="shared" ca="1" si="216"/>
        <v>#N/A</v>
      </c>
      <c r="Q958" s="74" t="e">
        <f t="shared" ca="1" si="217"/>
        <v>#N/A</v>
      </c>
      <c r="R958" s="74">
        <f t="shared" si="218"/>
        <v>6000</v>
      </c>
      <c r="S958" s="74" t="e">
        <f t="shared" ca="1" si="219"/>
        <v>#N/A</v>
      </c>
      <c r="T958" s="74" t="e">
        <f t="shared" si="220"/>
        <v>#N/A</v>
      </c>
    </row>
    <row r="959" spans="2:20" x14ac:dyDescent="0.25">
      <c r="B959" s="74" t="e">
        <f t="shared" ca="1" si="210"/>
        <v>#N/A</v>
      </c>
      <c r="C959" s="78" t="e">
        <f>Кабельный_журнал!P925</f>
        <v>#N/A</v>
      </c>
      <c r="D959" s="74" t="e">
        <f t="shared" ca="1" si="211"/>
        <v>#N/A</v>
      </c>
      <c r="E959" s="80" t="s">
        <v>280</v>
      </c>
      <c r="F959" s="74" t="e">
        <f t="shared" ca="1" si="207"/>
        <v>#N/A</v>
      </c>
      <c r="G959" s="74" t="e">
        <f t="shared" si="208"/>
        <v>#N/A</v>
      </c>
      <c r="H959" s="80" t="s">
        <v>273</v>
      </c>
      <c r="I959" s="74" t="e">
        <f t="shared" si="209"/>
        <v>#N/A</v>
      </c>
      <c r="J959" s="74" t="e">
        <f t="shared" si="212"/>
        <v>#N/A</v>
      </c>
      <c r="K959" s="80" t="s">
        <v>281</v>
      </c>
      <c r="L959" s="74">
        <f t="shared" si="213"/>
        <v>1.7500000000000002E-2</v>
      </c>
      <c r="M959" s="74" t="e">
        <f t="shared" ca="1" si="214"/>
        <v>#N/A</v>
      </c>
      <c r="N959" s="74" t="e">
        <f ca="1">VLOOKUP(B959,$C$7:$T957,13,FALSE)</f>
        <v>#N/A</v>
      </c>
      <c r="O959" s="74" t="e">
        <f t="shared" ca="1" si="215"/>
        <v>#N/A</v>
      </c>
      <c r="P959" s="74" t="e">
        <f t="shared" ca="1" si="216"/>
        <v>#N/A</v>
      </c>
      <c r="Q959" s="74" t="e">
        <f t="shared" ca="1" si="217"/>
        <v>#N/A</v>
      </c>
      <c r="R959" s="74">
        <f t="shared" si="218"/>
        <v>6000</v>
      </c>
      <c r="S959" s="74" t="e">
        <f t="shared" ca="1" si="219"/>
        <v>#N/A</v>
      </c>
      <c r="T959" s="74" t="e">
        <f t="shared" si="220"/>
        <v>#N/A</v>
      </c>
    </row>
    <row r="960" spans="2:20" x14ac:dyDescent="0.25">
      <c r="B960" s="74" t="e">
        <f t="shared" ca="1" si="210"/>
        <v>#N/A</v>
      </c>
      <c r="C960" s="78" t="e">
        <f>Кабельный_журнал!P926</f>
        <v>#N/A</v>
      </c>
      <c r="D960" s="74" t="e">
        <f t="shared" ca="1" si="211"/>
        <v>#N/A</v>
      </c>
      <c r="E960" s="80" t="s">
        <v>280</v>
      </c>
      <c r="F960" s="74" t="e">
        <f t="shared" ca="1" si="207"/>
        <v>#N/A</v>
      </c>
      <c r="G960" s="74" t="e">
        <f t="shared" si="208"/>
        <v>#N/A</v>
      </c>
      <c r="H960" s="80" t="s">
        <v>273</v>
      </c>
      <c r="I960" s="74" t="e">
        <f t="shared" si="209"/>
        <v>#N/A</v>
      </c>
      <c r="J960" s="74" t="e">
        <f t="shared" si="212"/>
        <v>#N/A</v>
      </c>
      <c r="K960" s="80" t="s">
        <v>281</v>
      </c>
      <c r="L960" s="74">
        <f t="shared" si="213"/>
        <v>1.7500000000000002E-2</v>
      </c>
      <c r="M960" s="74" t="e">
        <f t="shared" ca="1" si="214"/>
        <v>#N/A</v>
      </c>
      <c r="N960" s="74" t="e">
        <f ca="1">VLOOKUP(B960,$C$7:$T958,13,FALSE)</f>
        <v>#N/A</v>
      </c>
      <c r="O960" s="74" t="e">
        <f t="shared" ca="1" si="215"/>
        <v>#N/A</v>
      </c>
      <c r="P960" s="74" t="e">
        <f t="shared" ca="1" si="216"/>
        <v>#N/A</v>
      </c>
      <c r="Q960" s="74" t="e">
        <f t="shared" ca="1" si="217"/>
        <v>#N/A</v>
      </c>
      <c r="R960" s="74">
        <f t="shared" si="218"/>
        <v>6000</v>
      </c>
      <c r="S960" s="74" t="e">
        <f t="shared" ca="1" si="219"/>
        <v>#N/A</v>
      </c>
      <c r="T960" s="74" t="e">
        <f t="shared" si="220"/>
        <v>#N/A</v>
      </c>
    </row>
    <row r="961" spans="2:20" x14ac:dyDescent="0.25">
      <c r="B961" s="74" t="e">
        <f t="shared" ca="1" si="210"/>
        <v>#N/A</v>
      </c>
      <c r="C961" s="78" t="e">
        <f>Кабельный_журнал!P927</f>
        <v>#N/A</v>
      </c>
      <c r="D961" s="74" t="e">
        <f t="shared" ca="1" si="211"/>
        <v>#N/A</v>
      </c>
      <c r="E961" s="80" t="s">
        <v>280</v>
      </c>
      <c r="F961" s="74" t="e">
        <f t="shared" ca="1" si="207"/>
        <v>#N/A</v>
      </c>
      <c r="G961" s="74" t="e">
        <f t="shared" si="208"/>
        <v>#N/A</v>
      </c>
      <c r="H961" s="80" t="s">
        <v>273</v>
      </c>
      <c r="I961" s="74" t="e">
        <f t="shared" si="209"/>
        <v>#N/A</v>
      </c>
      <c r="J961" s="74" t="e">
        <f t="shared" si="212"/>
        <v>#N/A</v>
      </c>
      <c r="K961" s="80" t="s">
        <v>281</v>
      </c>
      <c r="L961" s="74">
        <f t="shared" si="213"/>
        <v>1.7500000000000002E-2</v>
      </c>
      <c r="M961" s="74" t="e">
        <f t="shared" ca="1" si="214"/>
        <v>#N/A</v>
      </c>
      <c r="N961" s="74" t="e">
        <f ca="1">VLOOKUP(B961,$C$7:$T959,13,FALSE)</f>
        <v>#N/A</v>
      </c>
      <c r="O961" s="74" t="e">
        <f t="shared" ca="1" si="215"/>
        <v>#N/A</v>
      </c>
      <c r="P961" s="74" t="e">
        <f t="shared" ca="1" si="216"/>
        <v>#N/A</v>
      </c>
      <c r="Q961" s="74" t="e">
        <f t="shared" ca="1" si="217"/>
        <v>#N/A</v>
      </c>
      <c r="R961" s="74">
        <f t="shared" si="218"/>
        <v>6000</v>
      </c>
      <c r="S961" s="74" t="e">
        <f t="shared" ca="1" si="219"/>
        <v>#N/A</v>
      </c>
      <c r="T961" s="74" t="e">
        <f t="shared" si="220"/>
        <v>#N/A</v>
      </c>
    </row>
    <row r="962" spans="2:20" x14ac:dyDescent="0.25">
      <c r="B962" s="74" t="e">
        <f t="shared" ca="1" si="210"/>
        <v>#N/A</v>
      </c>
      <c r="C962" s="78" t="e">
        <f>Кабельный_журнал!P928</f>
        <v>#N/A</v>
      </c>
      <c r="D962" s="74" t="e">
        <f t="shared" ca="1" si="211"/>
        <v>#N/A</v>
      </c>
      <c r="E962" s="80" t="s">
        <v>280</v>
      </c>
      <c r="F962" s="74" t="e">
        <f t="shared" ca="1" si="207"/>
        <v>#N/A</v>
      </c>
      <c r="G962" s="74" t="e">
        <f t="shared" si="208"/>
        <v>#N/A</v>
      </c>
      <c r="H962" s="80" t="s">
        <v>273</v>
      </c>
      <c r="I962" s="74" t="e">
        <f t="shared" si="209"/>
        <v>#N/A</v>
      </c>
      <c r="J962" s="74" t="e">
        <f t="shared" si="212"/>
        <v>#N/A</v>
      </c>
      <c r="K962" s="80" t="s">
        <v>281</v>
      </c>
      <c r="L962" s="74">
        <f t="shared" si="213"/>
        <v>1.7500000000000002E-2</v>
      </c>
      <c r="M962" s="74" t="e">
        <f t="shared" ca="1" si="214"/>
        <v>#N/A</v>
      </c>
      <c r="N962" s="74" t="e">
        <f ca="1">VLOOKUP(B962,$C$7:$T960,13,FALSE)</f>
        <v>#N/A</v>
      </c>
      <c r="O962" s="74" t="e">
        <f t="shared" ca="1" si="215"/>
        <v>#N/A</v>
      </c>
      <c r="P962" s="74" t="e">
        <f t="shared" ca="1" si="216"/>
        <v>#N/A</v>
      </c>
      <c r="Q962" s="74" t="e">
        <f t="shared" ca="1" si="217"/>
        <v>#N/A</v>
      </c>
      <c r="R962" s="74">
        <f t="shared" si="218"/>
        <v>6000</v>
      </c>
      <c r="S962" s="74" t="e">
        <f t="shared" ca="1" si="219"/>
        <v>#N/A</v>
      </c>
      <c r="T962" s="74" t="e">
        <f t="shared" si="220"/>
        <v>#N/A</v>
      </c>
    </row>
    <row r="963" spans="2:20" x14ac:dyDescent="0.25">
      <c r="B963" s="74" t="e">
        <f t="shared" ca="1" si="210"/>
        <v>#N/A</v>
      </c>
      <c r="C963" s="78" t="e">
        <f>Кабельный_журнал!P929</f>
        <v>#N/A</v>
      </c>
      <c r="D963" s="74" t="e">
        <f t="shared" ca="1" si="211"/>
        <v>#N/A</v>
      </c>
      <c r="E963" s="80" t="s">
        <v>280</v>
      </c>
      <c r="F963" s="74" t="e">
        <f t="shared" ca="1" si="207"/>
        <v>#N/A</v>
      </c>
      <c r="G963" s="74" t="e">
        <f t="shared" si="208"/>
        <v>#N/A</v>
      </c>
      <c r="H963" s="80" t="s">
        <v>273</v>
      </c>
      <c r="I963" s="74" t="e">
        <f t="shared" si="209"/>
        <v>#N/A</v>
      </c>
      <c r="J963" s="74" t="e">
        <f t="shared" si="212"/>
        <v>#N/A</v>
      </c>
      <c r="K963" s="80" t="s">
        <v>281</v>
      </c>
      <c r="L963" s="74">
        <f t="shared" si="213"/>
        <v>1.7500000000000002E-2</v>
      </c>
      <c r="M963" s="74" t="e">
        <f t="shared" ca="1" si="214"/>
        <v>#N/A</v>
      </c>
      <c r="N963" s="74" t="e">
        <f ca="1">VLOOKUP(B963,$C$7:$T961,13,FALSE)</f>
        <v>#N/A</v>
      </c>
      <c r="O963" s="74" t="e">
        <f t="shared" ca="1" si="215"/>
        <v>#N/A</v>
      </c>
      <c r="P963" s="74" t="e">
        <f t="shared" ca="1" si="216"/>
        <v>#N/A</v>
      </c>
      <c r="Q963" s="74" t="e">
        <f t="shared" ca="1" si="217"/>
        <v>#N/A</v>
      </c>
      <c r="R963" s="74">
        <f t="shared" si="218"/>
        <v>6000</v>
      </c>
      <c r="S963" s="74" t="e">
        <f t="shared" ca="1" si="219"/>
        <v>#N/A</v>
      </c>
      <c r="T963" s="74" t="e">
        <f t="shared" si="220"/>
        <v>#N/A</v>
      </c>
    </row>
    <row r="964" spans="2:20" x14ac:dyDescent="0.25">
      <c r="B964" s="74" t="e">
        <f t="shared" ca="1" si="210"/>
        <v>#N/A</v>
      </c>
      <c r="C964" s="78" t="e">
        <f>Кабельный_журнал!P930</f>
        <v>#N/A</v>
      </c>
      <c r="D964" s="74" t="e">
        <f t="shared" ca="1" si="211"/>
        <v>#N/A</v>
      </c>
      <c r="E964" s="80" t="s">
        <v>280</v>
      </c>
      <c r="F964" s="74" t="e">
        <f t="shared" ca="1" si="207"/>
        <v>#N/A</v>
      </c>
      <c r="G964" s="74" t="e">
        <f t="shared" si="208"/>
        <v>#N/A</v>
      </c>
      <c r="H964" s="80" t="s">
        <v>273</v>
      </c>
      <c r="I964" s="74" t="e">
        <f t="shared" si="209"/>
        <v>#N/A</v>
      </c>
      <c r="J964" s="74" t="e">
        <f t="shared" si="212"/>
        <v>#N/A</v>
      </c>
      <c r="K964" s="80" t="s">
        <v>281</v>
      </c>
      <c r="L964" s="74">
        <f t="shared" si="213"/>
        <v>1.7500000000000002E-2</v>
      </c>
      <c r="M964" s="74" t="e">
        <f t="shared" ca="1" si="214"/>
        <v>#N/A</v>
      </c>
      <c r="N964" s="74" t="e">
        <f ca="1">VLOOKUP(B964,$C$7:$T962,13,FALSE)</f>
        <v>#N/A</v>
      </c>
      <c r="O964" s="74" t="e">
        <f t="shared" ca="1" si="215"/>
        <v>#N/A</v>
      </c>
      <c r="P964" s="74" t="e">
        <f t="shared" ca="1" si="216"/>
        <v>#N/A</v>
      </c>
      <c r="Q964" s="74" t="e">
        <f t="shared" ca="1" si="217"/>
        <v>#N/A</v>
      </c>
      <c r="R964" s="74">
        <f t="shared" si="218"/>
        <v>6000</v>
      </c>
      <c r="S964" s="74" t="e">
        <f t="shared" ca="1" si="219"/>
        <v>#N/A</v>
      </c>
      <c r="T964" s="74" t="e">
        <f t="shared" si="220"/>
        <v>#N/A</v>
      </c>
    </row>
    <row r="965" spans="2:20" x14ac:dyDescent="0.25">
      <c r="B965" s="74" t="e">
        <f t="shared" ca="1" si="210"/>
        <v>#N/A</v>
      </c>
      <c r="C965" s="78" t="e">
        <f>Кабельный_журнал!P931</f>
        <v>#N/A</v>
      </c>
      <c r="D965" s="74" t="e">
        <f t="shared" ca="1" si="211"/>
        <v>#N/A</v>
      </c>
      <c r="E965" s="80" t="s">
        <v>280</v>
      </c>
      <c r="F965" s="74" t="e">
        <f t="shared" ca="1" si="207"/>
        <v>#N/A</v>
      </c>
      <c r="G965" s="74" t="e">
        <f t="shared" si="208"/>
        <v>#N/A</v>
      </c>
      <c r="H965" s="80" t="s">
        <v>273</v>
      </c>
      <c r="I965" s="74" t="e">
        <f t="shared" si="209"/>
        <v>#N/A</v>
      </c>
      <c r="J965" s="74" t="e">
        <f t="shared" si="212"/>
        <v>#N/A</v>
      </c>
      <c r="K965" s="80" t="s">
        <v>281</v>
      </c>
      <c r="L965" s="74">
        <f t="shared" si="213"/>
        <v>1.7500000000000002E-2</v>
      </c>
      <c r="M965" s="74" t="e">
        <f t="shared" ca="1" si="214"/>
        <v>#N/A</v>
      </c>
      <c r="N965" s="74" t="e">
        <f ca="1">VLOOKUP(B965,$C$7:$T963,13,FALSE)</f>
        <v>#N/A</v>
      </c>
      <c r="O965" s="74" t="e">
        <f t="shared" ca="1" si="215"/>
        <v>#N/A</v>
      </c>
      <c r="P965" s="74" t="e">
        <f t="shared" ca="1" si="216"/>
        <v>#N/A</v>
      </c>
      <c r="Q965" s="74" t="e">
        <f t="shared" ca="1" si="217"/>
        <v>#N/A</v>
      </c>
      <c r="R965" s="74">
        <f t="shared" si="218"/>
        <v>6000</v>
      </c>
      <c r="S965" s="74" t="e">
        <f t="shared" ca="1" si="219"/>
        <v>#N/A</v>
      </c>
      <c r="T965" s="74" t="e">
        <f t="shared" si="220"/>
        <v>#N/A</v>
      </c>
    </row>
    <row r="966" spans="2:20" x14ac:dyDescent="0.25">
      <c r="B966" s="74" t="e">
        <f t="shared" ca="1" si="210"/>
        <v>#N/A</v>
      </c>
      <c r="C966" s="78" t="e">
        <f>Кабельный_журнал!P932</f>
        <v>#N/A</v>
      </c>
      <c r="D966" s="74" t="e">
        <f t="shared" ca="1" si="211"/>
        <v>#N/A</v>
      </c>
      <c r="E966" s="80" t="s">
        <v>280</v>
      </c>
      <c r="F966" s="74" t="e">
        <f t="shared" ca="1" si="207"/>
        <v>#N/A</v>
      </c>
      <c r="G966" s="74" t="e">
        <f t="shared" si="208"/>
        <v>#N/A</v>
      </c>
      <c r="H966" s="80" t="s">
        <v>273</v>
      </c>
      <c r="I966" s="74" t="e">
        <f t="shared" si="209"/>
        <v>#N/A</v>
      </c>
      <c r="J966" s="74" t="e">
        <f t="shared" si="212"/>
        <v>#N/A</v>
      </c>
      <c r="K966" s="80" t="s">
        <v>281</v>
      </c>
      <c r="L966" s="74">
        <f t="shared" si="213"/>
        <v>1.7500000000000002E-2</v>
      </c>
      <c r="M966" s="74" t="e">
        <f t="shared" ca="1" si="214"/>
        <v>#N/A</v>
      </c>
      <c r="N966" s="74" t="e">
        <f ca="1">VLOOKUP(B966,$C$7:$T964,13,FALSE)</f>
        <v>#N/A</v>
      </c>
      <c r="O966" s="74" t="e">
        <f t="shared" ca="1" si="215"/>
        <v>#N/A</v>
      </c>
      <c r="P966" s="74" t="e">
        <f t="shared" ca="1" si="216"/>
        <v>#N/A</v>
      </c>
      <c r="Q966" s="74" t="e">
        <f t="shared" ca="1" si="217"/>
        <v>#N/A</v>
      </c>
      <c r="R966" s="74">
        <f t="shared" si="218"/>
        <v>6000</v>
      </c>
      <c r="S966" s="74" t="e">
        <f t="shared" ca="1" si="219"/>
        <v>#N/A</v>
      </c>
      <c r="T966" s="74" t="e">
        <f t="shared" si="220"/>
        <v>#N/A</v>
      </c>
    </row>
    <row r="967" spans="2:20" x14ac:dyDescent="0.25">
      <c r="B967" s="74" t="e">
        <f t="shared" ca="1" si="210"/>
        <v>#N/A</v>
      </c>
      <c r="C967" s="78" t="e">
        <f>Кабельный_журнал!P933</f>
        <v>#N/A</v>
      </c>
      <c r="D967" s="74" t="e">
        <f t="shared" ca="1" si="211"/>
        <v>#N/A</v>
      </c>
      <c r="E967" s="80" t="s">
        <v>280</v>
      </c>
      <c r="F967" s="74" t="e">
        <f t="shared" ca="1" si="207"/>
        <v>#N/A</v>
      </c>
      <c r="G967" s="74" t="e">
        <f t="shared" si="208"/>
        <v>#N/A</v>
      </c>
      <c r="H967" s="80" t="s">
        <v>273</v>
      </c>
      <c r="I967" s="74" t="e">
        <f t="shared" si="209"/>
        <v>#N/A</v>
      </c>
      <c r="J967" s="74" t="e">
        <f t="shared" si="212"/>
        <v>#N/A</v>
      </c>
      <c r="K967" s="80" t="s">
        <v>281</v>
      </c>
      <c r="L967" s="74">
        <f t="shared" si="213"/>
        <v>1.7500000000000002E-2</v>
      </c>
      <c r="M967" s="74" t="e">
        <f t="shared" ca="1" si="214"/>
        <v>#N/A</v>
      </c>
      <c r="N967" s="74" t="e">
        <f ca="1">VLOOKUP(B967,$C$7:$T965,13,FALSE)</f>
        <v>#N/A</v>
      </c>
      <c r="O967" s="74" t="e">
        <f t="shared" ca="1" si="215"/>
        <v>#N/A</v>
      </c>
      <c r="P967" s="74" t="e">
        <f t="shared" ca="1" si="216"/>
        <v>#N/A</v>
      </c>
      <c r="Q967" s="74" t="e">
        <f t="shared" ca="1" si="217"/>
        <v>#N/A</v>
      </c>
      <c r="R967" s="74">
        <f t="shared" si="218"/>
        <v>6000</v>
      </c>
      <c r="S967" s="74" t="e">
        <f t="shared" ca="1" si="219"/>
        <v>#N/A</v>
      </c>
      <c r="T967" s="74" t="e">
        <f t="shared" si="220"/>
        <v>#N/A</v>
      </c>
    </row>
    <row r="968" spans="2:20" x14ac:dyDescent="0.25">
      <c r="B968" s="74" t="e">
        <f t="shared" ca="1" si="210"/>
        <v>#N/A</v>
      </c>
      <c r="C968" s="78" t="e">
        <f>Кабельный_журнал!P934</f>
        <v>#N/A</v>
      </c>
      <c r="D968" s="74" t="e">
        <f t="shared" ca="1" si="211"/>
        <v>#N/A</v>
      </c>
      <c r="E968" s="80" t="s">
        <v>280</v>
      </c>
      <c r="F968" s="74" t="e">
        <f t="shared" ca="1" si="207"/>
        <v>#N/A</v>
      </c>
      <c r="G968" s="74" t="e">
        <f t="shared" si="208"/>
        <v>#N/A</v>
      </c>
      <c r="H968" s="80" t="s">
        <v>273</v>
      </c>
      <c r="I968" s="74" t="e">
        <f t="shared" si="209"/>
        <v>#N/A</v>
      </c>
      <c r="J968" s="74" t="e">
        <f t="shared" si="212"/>
        <v>#N/A</v>
      </c>
      <c r="K968" s="80" t="s">
        <v>281</v>
      </c>
      <c r="L968" s="74">
        <f t="shared" si="213"/>
        <v>1.7500000000000002E-2</v>
      </c>
      <c r="M968" s="74" t="e">
        <f t="shared" ca="1" si="214"/>
        <v>#N/A</v>
      </c>
      <c r="N968" s="74" t="e">
        <f ca="1">VLOOKUP(B968,$C$7:$T966,13,FALSE)</f>
        <v>#N/A</v>
      </c>
      <c r="O968" s="74" t="e">
        <f t="shared" ca="1" si="215"/>
        <v>#N/A</v>
      </c>
      <c r="P968" s="74" t="e">
        <f t="shared" ca="1" si="216"/>
        <v>#N/A</v>
      </c>
      <c r="Q968" s="74" t="e">
        <f t="shared" ca="1" si="217"/>
        <v>#N/A</v>
      </c>
      <c r="R968" s="74">
        <f t="shared" si="218"/>
        <v>6000</v>
      </c>
      <c r="S968" s="74" t="e">
        <f t="shared" ca="1" si="219"/>
        <v>#N/A</v>
      </c>
      <c r="T968" s="74" t="e">
        <f t="shared" si="220"/>
        <v>#N/A</v>
      </c>
    </row>
    <row r="969" spans="2:20" x14ac:dyDescent="0.25">
      <c r="B969" s="74" t="e">
        <f t="shared" ca="1" si="210"/>
        <v>#N/A</v>
      </c>
      <c r="C969" s="78" t="e">
        <f>Кабельный_журнал!P935</f>
        <v>#N/A</v>
      </c>
      <c r="D969" s="74" t="e">
        <f t="shared" ca="1" si="211"/>
        <v>#N/A</v>
      </c>
      <c r="E969" s="80" t="s">
        <v>280</v>
      </c>
      <c r="F969" s="74" t="e">
        <f t="shared" ca="1" si="207"/>
        <v>#N/A</v>
      </c>
      <c r="G969" s="74" t="e">
        <f t="shared" si="208"/>
        <v>#N/A</v>
      </c>
      <c r="H969" s="80" t="s">
        <v>273</v>
      </c>
      <c r="I969" s="74" t="e">
        <f t="shared" si="209"/>
        <v>#N/A</v>
      </c>
      <c r="J969" s="74" t="e">
        <f t="shared" si="212"/>
        <v>#N/A</v>
      </c>
      <c r="K969" s="80" t="s">
        <v>281</v>
      </c>
      <c r="L969" s="74">
        <f t="shared" si="213"/>
        <v>1.7500000000000002E-2</v>
      </c>
      <c r="M969" s="74" t="e">
        <f t="shared" ca="1" si="214"/>
        <v>#N/A</v>
      </c>
      <c r="N969" s="74" t="e">
        <f ca="1">VLOOKUP(B969,$C$7:$T967,13,FALSE)</f>
        <v>#N/A</v>
      </c>
      <c r="O969" s="74" t="e">
        <f t="shared" ca="1" si="215"/>
        <v>#N/A</v>
      </c>
      <c r="P969" s="74" t="e">
        <f t="shared" ca="1" si="216"/>
        <v>#N/A</v>
      </c>
      <c r="Q969" s="74" t="e">
        <f t="shared" ca="1" si="217"/>
        <v>#N/A</v>
      </c>
      <c r="R969" s="74">
        <f t="shared" si="218"/>
        <v>6000</v>
      </c>
      <c r="S969" s="74" t="e">
        <f t="shared" ca="1" si="219"/>
        <v>#N/A</v>
      </c>
      <c r="T969" s="74" t="e">
        <f t="shared" si="220"/>
        <v>#N/A</v>
      </c>
    </row>
    <row r="970" spans="2:20" x14ac:dyDescent="0.25">
      <c r="B970" s="74" t="e">
        <f t="shared" ca="1" si="210"/>
        <v>#N/A</v>
      </c>
      <c r="C970" s="78" t="e">
        <f>Кабельный_журнал!P936</f>
        <v>#N/A</v>
      </c>
      <c r="D970" s="74" t="e">
        <f t="shared" ca="1" si="211"/>
        <v>#N/A</v>
      </c>
      <c r="E970" s="80" t="s">
        <v>280</v>
      </c>
      <c r="F970" s="74" t="e">
        <f t="shared" ca="1" si="207"/>
        <v>#N/A</v>
      </c>
      <c r="G970" s="74" t="e">
        <f t="shared" si="208"/>
        <v>#N/A</v>
      </c>
      <c r="H970" s="80" t="s">
        <v>273</v>
      </c>
      <c r="I970" s="74" t="e">
        <f t="shared" si="209"/>
        <v>#N/A</v>
      </c>
      <c r="J970" s="74" t="e">
        <f t="shared" si="212"/>
        <v>#N/A</v>
      </c>
      <c r="K970" s="80" t="s">
        <v>281</v>
      </c>
      <c r="L970" s="74">
        <f t="shared" si="213"/>
        <v>1.7500000000000002E-2</v>
      </c>
      <c r="M970" s="74" t="e">
        <f t="shared" ca="1" si="214"/>
        <v>#N/A</v>
      </c>
      <c r="N970" s="74" t="e">
        <f ca="1">VLOOKUP(B970,$C$7:$T968,13,FALSE)</f>
        <v>#N/A</v>
      </c>
      <c r="O970" s="74" t="e">
        <f t="shared" ca="1" si="215"/>
        <v>#N/A</v>
      </c>
      <c r="P970" s="74" t="e">
        <f t="shared" ca="1" si="216"/>
        <v>#N/A</v>
      </c>
      <c r="Q970" s="74" t="e">
        <f t="shared" ca="1" si="217"/>
        <v>#N/A</v>
      </c>
      <c r="R970" s="74">
        <f t="shared" si="218"/>
        <v>6000</v>
      </c>
      <c r="S970" s="74" t="e">
        <f t="shared" ca="1" si="219"/>
        <v>#N/A</v>
      </c>
      <c r="T970" s="74" t="e">
        <f t="shared" si="220"/>
        <v>#N/A</v>
      </c>
    </row>
    <row r="971" spans="2:20" x14ac:dyDescent="0.25">
      <c r="B971" s="74" t="e">
        <f t="shared" ca="1" si="210"/>
        <v>#N/A</v>
      </c>
      <c r="C971" s="78" t="e">
        <f>Кабельный_журнал!P937</f>
        <v>#N/A</v>
      </c>
      <c r="D971" s="74" t="e">
        <f t="shared" ca="1" si="211"/>
        <v>#N/A</v>
      </c>
      <c r="E971" s="80" t="s">
        <v>280</v>
      </c>
      <c r="F971" s="74" t="e">
        <f t="shared" ca="1" si="207"/>
        <v>#N/A</v>
      </c>
      <c r="G971" s="74" t="e">
        <f t="shared" si="208"/>
        <v>#N/A</v>
      </c>
      <c r="H971" s="80" t="s">
        <v>273</v>
      </c>
      <c r="I971" s="74" t="e">
        <f t="shared" si="209"/>
        <v>#N/A</v>
      </c>
      <c r="J971" s="74" t="e">
        <f t="shared" si="212"/>
        <v>#N/A</v>
      </c>
      <c r="K971" s="80" t="s">
        <v>281</v>
      </c>
      <c r="L971" s="74">
        <f t="shared" si="213"/>
        <v>1.7500000000000002E-2</v>
      </c>
      <c r="M971" s="74" t="e">
        <f t="shared" ca="1" si="214"/>
        <v>#N/A</v>
      </c>
      <c r="N971" s="74" t="e">
        <f ca="1">VLOOKUP(B971,$C$7:$T969,13,FALSE)</f>
        <v>#N/A</v>
      </c>
      <c r="O971" s="74" t="e">
        <f t="shared" ca="1" si="215"/>
        <v>#N/A</v>
      </c>
      <c r="P971" s="74" t="e">
        <f t="shared" ca="1" si="216"/>
        <v>#N/A</v>
      </c>
      <c r="Q971" s="74" t="e">
        <f t="shared" ca="1" si="217"/>
        <v>#N/A</v>
      </c>
      <c r="R971" s="74">
        <f t="shared" si="218"/>
        <v>6000</v>
      </c>
      <c r="S971" s="74" t="e">
        <f t="shared" ca="1" si="219"/>
        <v>#N/A</v>
      </c>
      <c r="T971" s="74" t="e">
        <f t="shared" si="220"/>
        <v>#N/A</v>
      </c>
    </row>
    <row r="972" spans="2:20" x14ac:dyDescent="0.25">
      <c r="B972" s="74" t="e">
        <f t="shared" ca="1" si="210"/>
        <v>#N/A</v>
      </c>
      <c r="C972" s="78" t="e">
        <f>Кабельный_журнал!P938</f>
        <v>#N/A</v>
      </c>
      <c r="D972" s="74" t="e">
        <f t="shared" ca="1" si="211"/>
        <v>#N/A</v>
      </c>
      <c r="E972" s="80" t="s">
        <v>280</v>
      </c>
      <c r="F972" s="74" t="e">
        <f t="shared" ca="1" si="207"/>
        <v>#N/A</v>
      </c>
      <c r="G972" s="74" t="e">
        <f t="shared" si="208"/>
        <v>#N/A</v>
      </c>
      <c r="H972" s="80" t="s">
        <v>273</v>
      </c>
      <c r="I972" s="74" t="e">
        <f t="shared" si="209"/>
        <v>#N/A</v>
      </c>
      <c r="J972" s="74" t="e">
        <f t="shared" si="212"/>
        <v>#N/A</v>
      </c>
      <c r="K972" s="80" t="s">
        <v>281</v>
      </c>
      <c r="L972" s="74">
        <f t="shared" si="213"/>
        <v>1.7500000000000002E-2</v>
      </c>
      <c r="M972" s="74" t="e">
        <f t="shared" ca="1" si="214"/>
        <v>#N/A</v>
      </c>
      <c r="N972" s="74" t="e">
        <f ca="1">VLOOKUP(B972,$C$7:$T970,13,FALSE)</f>
        <v>#N/A</v>
      </c>
      <c r="O972" s="74" t="e">
        <f t="shared" ca="1" si="215"/>
        <v>#N/A</v>
      </c>
      <c r="P972" s="74" t="e">
        <f t="shared" ca="1" si="216"/>
        <v>#N/A</v>
      </c>
      <c r="Q972" s="74" t="e">
        <f t="shared" ca="1" si="217"/>
        <v>#N/A</v>
      </c>
      <c r="R972" s="74">
        <f t="shared" si="218"/>
        <v>6000</v>
      </c>
      <c r="S972" s="74" t="e">
        <f t="shared" ca="1" si="219"/>
        <v>#N/A</v>
      </c>
      <c r="T972" s="74" t="e">
        <f t="shared" si="220"/>
        <v>#N/A</v>
      </c>
    </row>
    <row r="973" spans="2:20" x14ac:dyDescent="0.25">
      <c r="B973" s="74" t="e">
        <f t="shared" ca="1" si="210"/>
        <v>#N/A</v>
      </c>
      <c r="C973" s="78" t="e">
        <f>Кабельный_журнал!P939</f>
        <v>#N/A</v>
      </c>
      <c r="D973" s="74" t="e">
        <f t="shared" ca="1" si="211"/>
        <v>#N/A</v>
      </c>
      <c r="E973" s="80" t="s">
        <v>280</v>
      </c>
      <c r="F973" s="74" t="e">
        <f t="shared" ca="1" si="207"/>
        <v>#N/A</v>
      </c>
      <c r="G973" s="74" t="e">
        <f t="shared" si="208"/>
        <v>#N/A</v>
      </c>
      <c r="H973" s="80" t="s">
        <v>273</v>
      </c>
      <c r="I973" s="74" t="e">
        <f t="shared" si="209"/>
        <v>#N/A</v>
      </c>
      <c r="J973" s="74" t="e">
        <f t="shared" si="212"/>
        <v>#N/A</v>
      </c>
      <c r="K973" s="80" t="s">
        <v>281</v>
      </c>
      <c r="L973" s="74">
        <f t="shared" si="213"/>
        <v>1.7500000000000002E-2</v>
      </c>
      <c r="M973" s="74" t="e">
        <f t="shared" ca="1" si="214"/>
        <v>#N/A</v>
      </c>
      <c r="N973" s="74" t="e">
        <f ca="1">VLOOKUP(B973,$C$7:$T971,13,FALSE)</f>
        <v>#N/A</v>
      </c>
      <c r="O973" s="74" t="e">
        <f t="shared" ca="1" si="215"/>
        <v>#N/A</v>
      </c>
      <c r="P973" s="74" t="e">
        <f t="shared" ca="1" si="216"/>
        <v>#N/A</v>
      </c>
      <c r="Q973" s="74" t="e">
        <f t="shared" ca="1" si="217"/>
        <v>#N/A</v>
      </c>
      <c r="R973" s="74">
        <f t="shared" si="218"/>
        <v>6000</v>
      </c>
      <c r="S973" s="74" t="e">
        <f t="shared" ca="1" si="219"/>
        <v>#N/A</v>
      </c>
      <c r="T973" s="74" t="e">
        <f t="shared" si="220"/>
        <v>#N/A</v>
      </c>
    </row>
    <row r="974" spans="2:20" x14ac:dyDescent="0.25">
      <c r="B974" s="74" t="e">
        <f t="shared" ca="1" si="210"/>
        <v>#N/A</v>
      </c>
      <c r="C974" s="78" t="e">
        <f>Кабельный_журнал!P940</f>
        <v>#N/A</v>
      </c>
      <c r="D974" s="74" t="e">
        <f t="shared" ca="1" si="211"/>
        <v>#N/A</v>
      </c>
      <c r="E974" s="80" t="s">
        <v>280</v>
      </c>
      <c r="F974" s="74" t="e">
        <f t="shared" ca="1" si="207"/>
        <v>#N/A</v>
      </c>
      <c r="G974" s="74" t="e">
        <f t="shared" si="208"/>
        <v>#N/A</v>
      </c>
      <c r="H974" s="80" t="s">
        <v>273</v>
      </c>
      <c r="I974" s="74" t="e">
        <f t="shared" si="209"/>
        <v>#N/A</v>
      </c>
      <c r="J974" s="74" t="e">
        <f t="shared" si="212"/>
        <v>#N/A</v>
      </c>
      <c r="K974" s="80" t="s">
        <v>281</v>
      </c>
      <c r="L974" s="74">
        <f t="shared" si="213"/>
        <v>1.7500000000000002E-2</v>
      </c>
      <c r="M974" s="74" t="e">
        <f t="shared" ca="1" si="214"/>
        <v>#N/A</v>
      </c>
      <c r="N974" s="74" t="e">
        <f ca="1">VLOOKUP(B974,$C$7:$T972,13,FALSE)</f>
        <v>#N/A</v>
      </c>
      <c r="O974" s="74" t="e">
        <f t="shared" ca="1" si="215"/>
        <v>#N/A</v>
      </c>
      <c r="P974" s="74" t="e">
        <f t="shared" ca="1" si="216"/>
        <v>#N/A</v>
      </c>
      <c r="Q974" s="74" t="e">
        <f t="shared" ca="1" si="217"/>
        <v>#N/A</v>
      </c>
      <c r="R974" s="74">
        <f t="shared" si="218"/>
        <v>6000</v>
      </c>
      <c r="S974" s="74" t="e">
        <f t="shared" ca="1" si="219"/>
        <v>#N/A</v>
      </c>
      <c r="T974" s="74" t="e">
        <f t="shared" si="220"/>
        <v>#N/A</v>
      </c>
    </row>
    <row r="975" spans="2:20" x14ac:dyDescent="0.25">
      <c r="B975" s="74" t="e">
        <f t="shared" ca="1" si="210"/>
        <v>#N/A</v>
      </c>
      <c r="C975" s="78" t="e">
        <f>Кабельный_журнал!P941</f>
        <v>#N/A</v>
      </c>
      <c r="D975" s="74" t="e">
        <f t="shared" ca="1" si="211"/>
        <v>#N/A</v>
      </c>
      <c r="E975" s="80" t="s">
        <v>280</v>
      </c>
      <c r="F975" s="74" t="e">
        <f t="shared" ca="1" si="207"/>
        <v>#N/A</v>
      </c>
      <c r="G975" s="74" t="e">
        <f t="shared" si="208"/>
        <v>#N/A</v>
      </c>
      <c r="H975" s="80" t="s">
        <v>273</v>
      </c>
      <c r="I975" s="74" t="e">
        <f t="shared" si="209"/>
        <v>#N/A</v>
      </c>
      <c r="J975" s="74" t="e">
        <f t="shared" si="212"/>
        <v>#N/A</v>
      </c>
      <c r="K975" s="80" t="s">
        <v>281</v>
      </c>
      <c r="L975" s="74">
        <f t="shared" si="213"/>
        <v>1.7500000000000002E-2</v>
      </c>
      <c r="M975" s="74" t="e">
        <f t="shared" ca="1" si="214"/>
        <v>#N/A</v>
      </c>
      <c r="N975" s="74" t="e">
        <f ca="1">VLOOKUP(B975,$C$7:$T973,13,FALSE)</f>
        <v>#N/A</v>
      </c>
      <c r="O975" s="74" t="e">
        <f t="shared" ca="1" si="215"/>
        <v>#N/A</v>
      </c>
      <c r="P975" s="74" t="e">
        <f t="shared" ca="1" si="216"/>
        <v>#N/A</v>
      </c>
      <c r="Q975" s="74" t="e">
        <f t="shared" ca="1" si="217"/>
        <v>#N/A</v>
      </c>
      <c r="R975" s="74">
        <f t="shared" si="218"/>
        <v>6000</v>
      </c>
      <c r="S975" s="74" t="e">
        <f t="shared" ca="1" si="219"/>
        <v>#N/A</v>
      </c>
      <c r="T975" s="74" t="e">
        <f t="shared" si="220"/>
        <v>#N/A</v>
      </c>
    </row>
    <row r="976" spans="2:20" x14ac:dyDescent="0.25">
      <c r="B976" s="74" t="e">
        <f t="shared" ca="1" si="210"/>
        <v>#N/A</v>
      </c>
      <c r="C976" s="78" t="e">
        <f>Кабельный_журнал!P942</f>
        <v>#N/A</v>
      </c>
      <c r="D976" s="74" t="e">
        <f t="shared" ca="1" si="211"/>
        <v>#N/A</v>
      </c>
      <c r="E976" s="80" t="s">
        <v>280</v>
      </c>
      <c r="F976" s="74" t="e">
        <f t="shared" ca="1" si="207"/>
        <v>#N/A</v>
      </c>
      <c r="G976" s="74" t="e">
        <f t="shared" si="208"/>
        <v>#N/A</v>
      </c>
      <c r="H976" s="80" t="s">
        <v>273</v>
      </c>
      <c r="I976" s="74" t="e">
        <f t="shared" si="209"/>
        <v>#N/A</v>
      </c>
      <c r="J976" s="74" t="e">
        <f t="shared" si="212"/>
        <v>#N/A</v>
      </c>
      <c r="K976" s="80" t="s">
        <v>281</v>
      </c>
      <c r="L976" s="74">
        <f t="shared" si="213"/>
        <v>1.7500000000000002E-2</v>
      </c>
      <c r="M976" s="74" t="e">
        <f t="shared" ca="1" si="214"/>
        <v>#N/A</v>
      </c>
      <c r="N976" s="74" t="e">
        <f ca="1">VLOOKUP(B976,$C$7:$T974,13,FALSE)</f>
        <v>#N/A</v>
      </c>
      <c r="O976" s="74" t="e">
        <f t="shared" ca="1" si="215"/>
        <v>#N/A</v>
      </c>
      <c r="P976" s="74" t="e">
        <f t="shared" ca="1" si="216"/>
        <v>#N/A</v>
      </c>
      <c r="Q976" s="74" t="e">
        <f t="shared" ca="1" si="217"/>
        <v>#N/A</v>
      </c>
      <c r="R976" s="74">
        <f t="shared" si="218"/>
        <v>6000</v>
      </c>
      <c r="S976" s="74" t="e">
        <f t="shared" ca="1" si="219"/>
        <v>#N/A</v>
      </c>
      <c r="T976" s="74" t="e">
        <f t="shared" si="220"/>
        <v>#N/A</v>
      </c>
    </row>
    <row r="977" spans="2:20" x14ac:dyDescent="0.25">
      <c r="B977" s="74" t="e">
        <f t="shared" ca="1" si="210"/>
        <v>#N/A</v>
      </c>
      <c r="C977" s="78" t="e">
        <f>Кабельный_журнал!P943</f>
        <v>#N/A</v>
      </c>
      <c r="D977" s="74" t="e">
        <f t="shared" ca="1" si="211"/>
        <v>#N/A</v>
      </c>
      <c r="E977" s="80" t="s">
        <v>280</v>
      </c>
      <c r="F977" s="74" t="e">
        <f t="shared" ca="1" si="207"/>
        <v>#N/A</v>
      </c>
      <c r="G977" s="74" t="e">
        <f t="shared" si="208"/>
        <v>#N/A</v>
      </c>
      <c r="H977" s="80" t="s">
        <v>273</v>
      </c>
      <c r="I977" s="74" t="e">
        <f t="shared" si="209"/>
        <v>#N/A</v>
      </c>
      <c r="J977" s="74" t="e">
        <f t="shared" si="212"/>
        <v>#N/A</v>
      </c>
      <c r="K977" s="80" t="s">
        <v>281</v>
      </c>
      <c r="L977" s="74">
        <f t="shared" si="213"/>
        <v>1.7500000000000002E-2</v>
      </c>
      <c r="M977" s="74" t="e">
        <f t="shared" ca="1" si="214"/>
        <v>#N/A</v>
      </c>
      <c r="N977" s="74" t="e">
        <f ca="1">VLOOKUP(B977,$C$7:$T975,13,FALSE)</f>
        <v>#N/A</v>
      </c>
      <c r="O977" s="74" t="e">
        <f t="shared" ca="1" si="215"/>
        <v>#N/A</v>
      </c>
      <c r="P977" s="74" t="e">
        <f t="shared" ca="1" si="216"/>
        <v>#N/A</v>
      </c>
      <c r="Q977" s="74" t="e">
        <f t="shared" ca="1" si="217"/>
        <v>#N/A</v>
      </c>
      <c r="R977" s="74">
        <f t="shared" si="218"/>
        <v>6000</v>
      </c>
      <c r="S977" s="74" t="e">
        <f t="shared" ca="1" si="219"/>
        <v>#N/A</v>
      </c>
      <c r="T977" s="74" t="e">
        <f t="shared" si="220"/>
        <v>#N/A</v>
      </c>
    </row>
    <row r="978" spans="2:20" x14ac:dyDescent="0.25">
      <c r="B978" s="74" t="e">
        <f t="shared" ca="1" si="210"/>
        <v>#N/A</v>
      </c>
      <c r="C978" s="78" t="e">
        <f>Кабельный_журнал!P944</f>
        <v>#N/A</v>
      </c>
      <c r="D978" s="74" t="e">
        <f t="shared" ca="1" si="211"/>
        <v>#N/A</v>
      </c>
      <c r="E978" s="80" t="s">
        <v>280</v>
      </c>
      <c r="F978" s="74" t="e">
        <f t="shared" ca="1" si="207"/>
        <v>#N/A</v>
      </c>
      <c r="G978" s="74" t="e">
        <f t="shared" si="208"/>
        <v>#N/A</v>
      </c>
      <c r="H978" s="80" t="s">
        <v>273</v>
      </c>
      <c r="I978" s="74" t="e">
        <f t="shared" si="209"/>
        <v>#N/A</v>
      </c>
      <c r="J978" s="74" t="e">
        <f t="shared" si="212"/>
        <v>#N/A</v>
      </c>
      <c r="K978" s="80" t="s">
        <v>281</v>
      </c>
      <c r="L978" s="74">
        <f t="shared" si="213"/>
        <v>1.7500000000000002E-2</v>
      </c>
      <c r="M978" s="74" t="e">
        <f t="shared" ca="1" si="214"/>
        <v>#N/A</v>
      </c>
      <c r="N978" s="74" t="e">
        <f ca="1">VLOOKUP(B978,$C$7:$T976,13,FALSE)</f>
        <v>#N/A</v>
      </c>
      <c r="O978" s="74" t="e">
        <f t="shared" ca="1" si="215"/>
        <v>#N/A</v>
      </c>
      <c r="P978" s="74" t="e">
        <f t="shared" ca="1" si="216"/>
        <v>#N/A</v>
      </c>
      <c r="Q978" s="74" t="e">
        <f t="shared" ca="1" si="217"/>
        <v>#N/A</v>
      </c>
      <c r="R978" s="74">
        <f t="shared" si="218"/>
        <v>6000</v>
      </c>
      <c r="S978" s="74" t="e">
        <f t="shared" ca="1" si="219"/>
        <v>#N/A</v>
      </c>
      <c r="T978" s="74" t="e">
        <f t="shared" si="220"/>
        <v>#N/A</v>
      </c>
    </row>
    <row r="979" spans="2:20" x14ac:dyDescent="0.25">
      <c r="B979" s="74" t="e">
        <f t="shared" ca="1" si="210"/>
        <v>#N/A</v>
      </c>
      <c r="C979" s="78" t="e">
        <f>Кабельный_журнал!P945</f>
        <v>#N/A</v>
      </c>
      <c r="D979" s="74" t="e">
        <f t="shared" ca="1" si="211"/>
        <v>#N/A</v>
      </c>
      <c r="E979" s="80" t="s">
        <v>280</v>
      </c>
      <c r="F979" s="74" t="e">
        <f t="shared" ca="1" si="207"/>
        <v>#N/A</v>
      </c>
      <c r="G979" s="74" t="e">
        <f t="shared" si="208"/>
        <v>#N/A</v>
      </c>
      <c r="H979" s="80" t="s">
        <v>273</v>
      </c>
      <c r="I979" s="74" t="e">
        <f t="shared" si="209"/>
        <v>#N/A</v>
      </c>
      <c r="J979" s="74" t="e">
        <f t="shared" si="212"/>
        <v>#N/A</v>
      </c>
      <c r="K979" s="80" t="s">
        <v>281</v>
      </c>
      <c r="L979" s="74">
        <f t="shared" si="213"/>
        <v>1.7500000000000002E-2</v>
      </c>
      <c r="M979" s="74" t="e">
        <f t="shared" ca="1" si="214"/>
        <v>#N/A</v>
      </c>
      <c r="N979" s="74" t="e">
        <f ca="1">VLOOKUP(B979,$C$7:$T977,13,FALSE)</f>
        <v>#N/A</v>
      </c>
      <c r="O979" s="74" t="e">
        <f t="shared" ca="1" si="215"/>
        <v>#N/A</v>
      </c>
      <c r="P979" s="74" t="e">
        <f t="shared" ca="1" si="216"/>
        <v>#N/A</v>
      </c>
      <c r="Q979" s="74" t="e">
        <f t="shared" ca="1" si="217"/>
        <v>#N/A</v>
      </c>
      <c r="R979" s="74">
        <f t="shared" si="218"/>
        <v>6000</v>
      </c>
      <c r="S979" s="74" t="e">
        <f t="shared" ca="1" si="219"/>
        <v>#N/A</v>
      </c>
      <c r="T979" s="74" t="e">
        <f t="shared" si="220"/>
        <v>#N/A</v>
      </c>
    </row>
    <row r="980" spans="2:20" x14ac:dyDescent="0.25">
      <c r="B980" s="74" t="e">
        <f t="shared" ca="1" si="210"/>
        <v>#N/A</v>
      </c>
      <c r="C980" s="78" t="e">
        <f>Кабельный_журнал!P946</f>
        <v>#N/A</v>
      </c>
      <c r="D980" s="74" t="e">
        <f t="shared" ca="1" si="211"/>
        <v>#N/A</v>
      </c>
      <c r="E980" s="80" t="s">
        <v>280</v>
      </c>
      <c r="F980" s="74" t="e">
        <f t="shared" ca="1" si="207"/>
        <v>#N/A</v>
      </c>
      <c r="G980" s="74" t="e">
        <f t="shared" si="208"/>
        <v>#N/A</v>
      </c>
      <c r="H980" s="80" t="s">
        <v>273</v>
      </c>
      <c r="I980" s="74" t="e">
        <f t="shared" si="209"/>
        <v>#N/A</v>
      </c>
      <c r="J980" s="74" t="e">
        <f t="shared" si="212"/>
        <v>#N/A</v>
      </c>
      <c r="K980" s="80" t="s">
        <v>281</v>
      </c>
      <c r="L980" s="74">
        <f t="shared" si="213"/>
        <v>1.7500000000000002E-2</v>
      </c>
      <c r="M980" s="74" t="e">
        <f t="shared" ca="1" si="214"/>
        <v>#N/A</v>
      </c>
      <c r="N980" s="74" t="e">
        <f ca="1">VLOOKUP(B980,$C$7:$T978,13,FALSE)</f>
        <v>#N/A</v>
      </c>
      <c r="O980" s="74" t="e">
        <f t="shared" ca="1" si="215"/>
        <v>#N/A</v>
      </c>
      <c r="P980" s="74" t="e">
        <f t="shared" ca="1" si="216"/>
        <v>#N/A</v>
      </c>
      <c r="Q980" s="74" t="e">
        <f t="shared" ca="1" si="217"/>
        <v>#N/A</v>
      </c>
      <c r="R980" s="74">
        <f t="shared" si="218"/>
        <v>6000</v>
      </c>
      <c r="S980" s="74" t="e">
        <f t="shared" ca="1" si="219"/>
        <v>#N/A</v>
      </c>
      <c r="T980" s="74" t="e">
        <f t="shared" si="220"/>
        <v>#N/A</v>
      </c>
    </row>
    <row r="981" spans="2:20" x14ac:dyDescent="0.25">
      <c r="B981" s="74" t="e">
        <f t="shared" ca="1" si="210"/>
        <v>#N/A</v>
      </c>
      <c r="C981" s="78" t="e">
        <f>Кабельный_журнал!P947</f>
        <v>#N/A</v>
      </c>
      <c r="D981" s="74" t="e">
        <f t="shared" ca="1" si="211"/>
        <v>#N/A</v>
      </c>
      <c r="E981" s="80" t="s">
        <v>280</v>
      </c>
      <c r="F981" s="74" t="e">
        <f t="shared" ca="1" si="207"/>
        <v>#N/A</v>
      </c>
      <c r="G981" s="74" t="e">
        <f t="shared" si="208"/>
        <v>#N/A</v>
      </c>
      <c r="H981" s="80" t="s">
        <v>273</v>
      </c>
      <c r="I981" s="74" t="e">
        <f t="shared" si="209"/>
        <v>#N/A</v>
      </c>
      <c r="J981" s="74" t="e">
        <f t="shared" si="212"/>
        <v>#N/A</v>
      </c>
      <c r="K981" s="80" t="s">
        <v>281</v>
      </c>
      <c r="L981" s="74">
        <f t="shared" si="213"/>
        <v>1.7500000000000002E-2</v>
      </c>
      <c r="M981" s="74" t="e">
        <f t="shared" ca="1" si="214"/>
        <v>#N/A</v>
      </c>
      <c r="N981" s="74" t="e">
        <f ca="1">VLOOKUP(B981,$C$7:$T979,13,FALSE)</f>
        <v>#N/A</v>
      </c>
      <c r="O981" s="74" t="e">
        <f t="shared" ca="1" si="215"/>
        <v>#N/A</v>
      </c>
      <c r="P981" s="74" t="e">
        <f t="shared" ca="1" si="216"/>
        <v>#N/A</v>
      </c>
      <c r="Q981" s="74" t="e">
        <f t="shared" ca="1" si="217"/>
        <v>#N/A</v>
      </c>
      <c r="R981" s="74">
        <f t="shared" si="218"/>
        <v>6000</v>
      </c>
      <c r="S981" s="74" t="e">
        <f t="shared" ca="1" si="219"/>
        <v>#N/A</v>
      </c>
      <c r="T981" s="74" t="e">
        <f t="shared" si="220"/>
        <v>#N/A</v>
      </c>
    </row>
    <row r="982" spans="2:20" x14ac:dyDescent="0.25">
      <c r="B982" s="74" t="e">
        <f t="shared" ca="1" si="210"/>
        <v>#N/A</v>
      </c>
      <c r="C982" s="78" t="e">
        <f>Кабельный_журнал!P948</f>
        <v>#N/A</v>
      </c>
      <c r="D982" s="74" t="e">
        <f t="shared" ca="1" si="211"/>
        <v>#N/A</v>
      </c>
      <c r="E982" s="80" t="s">
        <v>280</v>
      </c>
      <c r="F982" s="74" t="e">
        <f t="shared" ca="1" si="207"/>
        <v>#N/A</v>
      </c>
      <c r="G982" s="74" t="e">
        <f t="shared" si="208"/>
        <v>#N/A</v>
      </c>
      <c r="H982" s="80" t="s">
        <v>273</v>
      </c>
      <c r="I982" s="74" t="e">
        <f t="shared" si="209"/>
        <v>#N/A</v>
      </c>
      <c r="J982" s="74" t="e">
        <f t="shared" si="212"/>
        <v>#N/A</v>
      </c>
      <c r="K982" s="80" t="s">
        <v>281</v>
      </c>
      <c r="L982" s="74">
        <f t="shared" si="213"/>
        <v>1.7500000000000002E-2</v>
      </c>
      <c r="M982" s="74" t="e">
        <f t="shared" ca="1" si="214"/>
        <v>#N/A</v>
      </c>
      <c r="N982" s="74" t="e">
        <f ca="1">VLOOKUP(B982,$C$7:$T980,13,FALSE)</f>
        <v>#N/A</v>
      </c>
      <c r="O982" s="74" t="e">
        <f t="shared" ca="1" si="215"/>
        <v>#N/A</v>
      </c>
      <c r="P982" s="74" t="e">
        <f t="shared" ca="1" si="216"/>
        <v>#N/A</v>
      </c>
      <c r="Q982" s="74" t="e">
        <f t="shared" ca="1" si="217"/>
        <v>#N/A</v>
      </c>
      <c r="R982" s="74">
        <f t="shared" si="218"/>
        <v>6000</v>
      </c>
      <c r="S982" s="74" t="e">
        <f t="shared" ca="1" si="219"/>
        <v>#N/A</v>
      </c>
      <c r="T982" s="74" t="e">
        <f t="shared" si="220"/>
        <v>#N/A</v>
      </c>
    </row>
    <row r="983" spans="2:20" x14ac:dyDescent="0.25">
      <c r="B983" s="74" t="e">
        <f t="shared" ca="1" si="210"/>
        <v>#N/A</v>
      </c>
      <c r="C983" s="78" t="e">
        <f>Кабельный_журнал!P949</f>
        <v>#N/A</v>
      </c>
      <c r="D983" s="74" t="e">
        <f t="shared" ca="1" si="211"/>
        <v>#N/A</v>
      </c>
      <c r="E983" s="80" t="s">
        <v>280</v>
      </c>
      <c r="F983" s="74" t="e">
        <f t="shared" ca="1" si="207"/>
        <v>#N/A</v>
      </c>
      <c r="G983" s="74" t="e">
        <f t="shared" si="208"/>
        <v>#N/A</v>
      </c>
      <c r="H983" s="80" t="s">
        <v>273</v>
      </c>
      <c r="I983" s="74" t="e">
        <f t="shared" si="209"/>
        <v>#N/A</v>
      </c>
      <c r="J983" s="74" t="e">
        <f t="shared" si="212"/>
        <v>#N/A</v>
      </c>
      <c r="K983" s="80" t="s">
        <v>281</v>
      </c>
      <c r="L983" s="74">
        <f t="shared" si="213"/>
        <v>1.7500000000000002E-2</v>
      </c>
      <c r="M983" s="74" t="e">
        <f t="shared" ca="1" si="214"/>
        <v>#N/A</v>
      </c>
      <c r="N983" s="74" t="e">
        <f ca="1">VLOOKUP(B983,$C$7:$T981,13,FALSE)</f>
        <v>#N/A</v>
      </c>
      <c r="O983" s="74" t="e">
        <f t="shared" ca="1" si="215"/>
        <v>#N/A</v>
      </c>
      <c r="P983" s="74" t="e">
        <f t="shared" ca="1" si="216"/>
        <v>#N/A</v>
      </c>
      <c r="Q983" s="74" t="e">
        <f t="shared" ca="1" si="217"/>
        <v>#N/A</v>
      </c>
      <c r="R983" s="74">
        <f t="shared" si="218"/>
        <v>6000</v>
      </c>
      <c r="S983" s="74" t="e">
        <f t="shared" ca="1" si="219"/>
        <v>#N/A</v>
      </c>
      <c r="T983" s="74" t="e">
        <f t="shared" si="220"/>
        <v>#N/A</v>
      </c>
    </row>
    <row r="984" spans="2:20" x14ac:dyDescent="0.25">
      <c r="B984" s="74" t="e">
        <f t="shared" ca="1" si="210"/>
        <v>#N/A</v>
      </c>
      <c r="C984" s="78" t="e">
        <f>Кабельный_журнал!P950</f>
        <v>#N/A</v>
      </c>
      <c r="D984" s="74" t="e">
        <f t="shared" ca="1" si="211"/>
        <v>#N/A</v>
      </c>
      <c r="E984" s="80" t="s">
        <v>280</v>
      </c>
      <c r="F984" s="74" t="e">
        <f t="shared" ca="1" si="207"/>
        <v>#N/A</v>
      </c>
      <c r="G984" s="74" t="e">
        <f t="shared" si="208"/>
        <v>#N/A</v>
      </c>
      <c r="H984" s="80" t="s">
        <v>273</v>
      </c>
      <c r="I984" s="74" t="e">
        <f t="shared" si="209"/>
        <v>#N/A</v>
      </c>
      <c r="J984" s="74" t="e">
        <f t="shared" si="212"/>
        <v>#N/A</v>
      </c>
      <c r="K984" s="80" t="s">
        <v>281</v>
      </c>
      <c r="L984" s="74">
        <f t="shared" si="213"/>
        <v>1.7500000000000002E-2</v>
      </c>
      <c r="M984" s="74" t="e">
        <f t="shared" ca="1" si="214"/>
        <v>#N/A</v>
      </c>
      <c r="N984" s="74" t="e">
        <f ca="1">VLOOKUP(B984,$C$7:$T982,13,FALSE)</f>
        <v>#N/A</v>
      </c>
      <c r="O984" s="74" t="e">
        <f t="shared" ca="1" si="215"/>
        <v>#N/A</v>
      </c>
      <c r="P984" s="74" t="e">
        <f t="shared" ca="1" si="216"/>
        <v>#N/A</v>
      </c>
      <c r="Q984" s="74" t="e">
        <f t="shared" ca="1" si="217"/>
        <v>#N/A</v>
      </c>
      <c r="R984" s="74">
        <f t="shared" si="218"/>
        <v>6000</v>
      </c>
      <c r="S984" s="74" t="e">
        <f t="shared" ca="1" si="219"/>
        <v>#N/A</v>
      </c>
      <c r="T984" s="74" t="e">
        <f t="shared" si="220"/>
        <v>#N/A</v>
      </c>
    </row>
    <row r="985" spans="2:20" x14ac:dyDescent="0.25">
      <c r="B985" s="74" t="e">
        <f t="shared" ca="1" si="210"/>
        <v>#N/A</v>
      </c>
      <c r="C985" s="78" t="e">
        <f>Кабельный_журнал!P951</f>
        <v>#N/A</v>
      </c>
      <c r="D985" s="74" t="e">
        <f t="shared" ca="1" si="211"/>
        <v>#N/A</v>
      </c>
      <c r="E985" s="80" t="s">
        <v>280</v>
      </c>
      <c r="F985" s="74" t="e">
        <f t="shared" ca="1" si="207"/>
        <v>#N/A</v>
      </c>
      <c r="G985" s="74" t="e">
        <f t="shared" si="208"/>
        <v>#N/A</v>
      </c>
      <c r="H985" s="80" t="s">
        <v>273</v>
      </c>
      <c r="I985" s="74" t="e">
        <f t="shared" si="209"/>
        <v>#N/A</v>
      </c>
      <c r="J985" s="74" t="e">
        <f t="shared" si="212"/>
        <v>#N/A</v>
      </c>
      <c r="K985" s="80" t="s">
        <v>281</v>
      </c>
      <c r="L985" s="74">
        <f t="shared" si="213"/>
        <v>1.7500000000000002E-2</v>
      </c>
      <c r="M985" s="74" t="e">
        <f t="shared" ca="1" si="214"/>
        <v>#N/A</v>
      </c>
      <c r="N985" s="74" t="e">
        <f ca="1">VLOOKUP(B985,$C$7:$T983,13,FALSE)</f>
        <v>#N/A</v>
      </c>
      <c r="O985" s="74" t="e">
        <f t="shared" ca="1" si="215"/>
        <v>#N/A</v>
      </c>
      <c r="P985" s="74" t="e">
        <f t="shared" ca="1" si="216"/>
        <v>#N/A</v>
      </c>
      <c r="Q985" s="74" t="e">
        <f t="shared" ca="1" si="217"/>
        <v>#N/A</v>
      </c>
      <c r="R985" s="74">
        <f t="shared" si="218"/>
        <v>6000</v>
      </c>
      <c r="S985" s="74" t="e">
        <f t="shared" ca="1" si="219"/>
        <v>#N/A</v>
      </c>
      <c r="T985" s="74" t="e">
        <f t="shared" si="220"/>
        <v>#N/A</v>
      </c>
    </row>
    <row r="986" spans="2:20" x14ac:dyDescent="0.25">
      <c r="B986" s="74" t="e">
        <f t="shared" ca="1" si="210"/>
        <v>#N/A</v>
      </c>
      <c r="C986" s="78" t="e">
        <f>Кабельный_журнал!P952</f>
        <v>#N/A</v>
      </c>
      <c r="D986" s="74" t="e">
        <f t="shared" ca="1" si="211"/>
        <v>#N/A</v>
      </c>
      <c r="E986" s="80" t="s">
        <v>280</v>
      </c>
      <c r="F986" s="74" t="e">
        <f t="shared" ca="1" si="207"/>
        <v>#N/A</v>
      </c>
      <c r="G986" s="74" t="e">
        <f t="shared" si="208"/>
        <v>#N/A</v>
      </c>
      <c r="H986" s="80" t="s">
        <v>273</v>
      </c>
      <c r="I986" s="74" t="e">
        <f t="shared" si="209"/>
        <v>#N/A</v>
      </c>
      <c r="J986" s="74" t="e">
        <f t="shared" si="212"/>
        <v>#N/A</v>
      </c>
      <c r="K986" s="80" t="s">
        <v>281</v>
      </c>
      <c r="L986" s="74">
        <f t="shared" si="213"/>
        <v>1.7500000000000002E-2</v>
      </c>
      <c r="M986" s="74" t="e">
        <f t="shared" ca="1" si="214"/>
        <v>#N/A</v>
      </c>
      <c r="N986" s="74" t="e">
        <f ca="1">VLOOKUP(B986,$C$7:$T984,13,FALSE)</f>
        <v>#N/A</v>
      </c>
      <c r="O986" s="74" t="e">
        <f t="shared" ca="1" si="215"/>
        <v>#N/A</v>
      </c>
      <c r="P986" s="74" t="e">
        <f t="shared" ca="1" si="216"/>
        <v>#N/A</v>
      </c>
      <c r="Q986" s="74" t="e">
        <f t="shared" ca="1" si="217"/>
        <v>#N/A</v>
      </c>
      <c r="R986" s="74">
        <f t="shared" si="218"/>
        <v>6000</v>
      </c>
      <c r="S986" s="74" t="e">
        <f t="shared" ca="1" si="219"/>
        <v>#N/A</v>
      </c>
      <c r="T986" s="74" t="e">
        <f t="shared" si="220"/>
        <v>#N/A</v>
      </c>
    </row>
    <row r="987" spans="2:20" x14ac:dyDescent="0.25">
      <c r="B987" s="74" t="e">
        <f t="shared" ca="1" si="210"/>
        <v>#N/A</v>
      </c>
      <c r="C987" s="78" t="e">
        <f>Кабельный_журнал!P953</f>
        <v>#N/A</v>
      </c>
      <c r="D987" s="74" t="e">
        <f t="shared" ca="1" si="211"/>
        <v>#N/A</v>
      </c>
      <c r="E987" s="80" t="s">
        <v>280</v>
      </c>
      <c r="F987" s="74" t="e">
        <f t="shared" ca="1" si="207"/>
        <v>#N/A</v>
      </c>
      <c r="G987" s="74" t="e">
        <f t="shared" si="208"/>
        <v>#N/A</v>
      </c>
      <c r="H987" s="80" t="s">
        <v>273</v>
      </c>
      <c r="I987" s="74" t="e">
        <f t="shared" si="209"/>
        <v>#N/A</v>
      </c>
      <c r="J987" s="74" t="e">
        <f t="shared" si="212"/>
        <v>#N/A</v>
      </c>
      <c r="K987" s="80" t="s">
        <v>281</v>
      </c>
      <c r="L987" s="74">
        <f t="shared" si="213"/>
        <v>1.7500000000000002E-2</v>
      </c>
      <c r="M987" s="74" t="e">
        <f t="shared" ca="1" si="214"/>
        <v>#N/A</v>
      </c>
      <c r="N987" s="74" t="e">
        <f ca="1">VLOOKUP(B987,$C$7:$T985,13,FALSE)</f>
        <v>#N/A</v>
      </c>
      <c r="O987" s="74" t="e">
        <f t="shared" ca="1" si="215"/>
        <v>#N/A</v>
      </c>
      <c r="P987" s="74" t="e">
        <f t="shared" ca="1" si="216"/>
        <v>#N/A</v>
      </c>
      <c r="Q987" s="74" t="e">
        <f t="shared" ca="1" si="217"/>
        <v>#N/A</v>
      </c>
      <c r="R987" s="74">
        <f t="shared" si="218"/>
        <v>6000</v>
      </c>
      <c r="S987" s="74" t="e">
        <f t="shared" ca="1" si="219"/>
        <v>#N/A</v>
      </c>
      <c r="T987" s="74" t="e">
        <f t="shared" si="220"/>
        <v>#N/A</v>
      </c>
    </row>
    <row r="988" spans="2:20" x14ac:dyDescent="0.25">
      <c r="B988" s="74" t="e">
        <f t="shared" ca="1" si="210"/>
        <v>#N/A</v>
      </c>
      <c r="C988" s="78" t="e">
        <f>Кабельный_журнал!P954</f>
        <v>#N/A</v>
      </c>
      <c r="D988" s="74" t="e">
        <f t="shared" ca="1" si="211"/>
        <v>#N/A</v>
      </c>
      <c r="E988" s="80" t="s">
        <v>280</v>
      </c>
      <c r="F988" s="74" t="e">
        <f t="shared" ca="1" si="207"/>
        <v>#N/A</v>
      </c>
      <c r="G988" s="74" t="e">
        <f t="shared" si="208"/>
        <v>#N/A</v>
      </c>
      <c r="H988" s="80" t="s">
        <v>273</v>
      </c>
      <c r="I988" s="74" t="e">
        <f t="shared" si="209"/>
        <v>#N/A</v>
      </c>
      <c r="J988" s="74" t="e">
        <f t="shared" si="212"/>
        <v>#N/A</v>
      </c>
      <c r="K988" s="80" t="s">
        <v>281</v>
      </c>
      <c r="L988" s="74">
        <f t="shared" si="213"/>
        <v>1.7500000000000002E-2</v>
      </c>
      <c r="M988" s="74" t="e">
        <f t="shared" ca="1" si="214"/>
        <v>#N/A</v>
      </c>
      <c r="N988" s="74" t="e">
        <f ca="1">VLOOKUP(B988,$C$7:$T986,13,FALSE)</f>
        <v>#N/A</v>
      </c>
      <c r="O988" s="74" t="e">
        <f t="shared" ca="1" si="215"/>
        <v>#N/A</v>
      </c>
      <c r="P988" s="74" t="e">
        <f t="shared" ca="1" si="216"/>
        <v>#N/A</v>
      </c>
      <c r="Q988" s="74" t="e">
        <f t="shared" ca="1" si="217"/>
        <v>#N/A</v>
      </c>
      <c r="R988" s="74">
        <f t="shared" si="218"/>
        <v>6000</v>
      </c>
      <c r="S988" s="74" t="e">
        <f t="shared" ca="1" si="219"/>
        <v>#N/A</v>
      </c>
      <c r="T988" s="74" t="e">
        <f t="shared" si="220"/>
        <v>#N/A</v>
      </c>
    </row>
    <row r="989" spans="2:20" x14ac:dyDescent="0.25">
      <c r="B989" s="74" t="e">
        <f t="shared" ca="1" si="210"/>
        <v>#N/A</v>
      </c>
      <c r="C989" s="78" t="e">
        <f>Кабельный_журнал!P955</f>
        <v>#N/A</v>
      </c>
      <c r="D989" s="74" t="e">
        <f t="shared" ca="1" si="211"/>
        <v>#N/A</v>
      </c>
      <c r="E989" s="80" t="s">
        <v>280</v>
      </c>
      <c r="F989" s="74" t="e">
        <f t="shared" ca="1" si="207"/>
        <v>#N/A</v>
      </c>
      <c r="G989" s="74" t="e">
        <f t="shared" si="208"/>
        <v>#N/A</v>
      </c>
      <c r="H989" s="80" t="s">
        <v>273</v>
      </c>
      <c r="I989" s="74" t="e">
        <f t="shared" si="209"/>
        <v>#N/A</v>
      </c>
      <c r="J989" s="74" t="e">
        <f t="shared" si="212"/>
        <v>#N/A</v>
      </c>
      <c r="K989" s="80" t="s">
        <v>281</v>
      </c>
      <c r="L989" s="74">
        <f t="shared" si="213"/>
        <v>1.7500000000000002E-2</v>
      </c>
      <c r="M989" s="74" t="e">
        <f t="shared" ca="1" si="214"/>
        <v>#N/A</v>
      </c>
      <c r="N989" s="74" t="e">
        <f ca="1">VLOOKUP(B989,$C$7:$T987,13,FALSE)</f>
        <v>#N/A</v>
      </c>
      <c r="O989" s="74" t="e">
        <f t="shared" ca="1" si="215"/>
        <v>#N/A</v>
      </c>
      <c r="P989" s="74" t="e">
        <f t="shared" ca="1" si="216"/>
        <v>#N/A</v>
      </c>
      <c r="Q989" s="74" t="e">
        <f t="shared" ca="1" si="217"/>
        <v>#N/A</v>
      </c>
      <c r="R989" s="74">
        <f t="shared" si="218"/>
        <v>6000</v>
      </c>
      <c r="S989" s="74" t="e">
        <f t="shared" ca="1" si="219"/>
        <v>#N/A</v>
      </c>
      <c r="T989" s="74" t="e">
        <f t="shared" si="220"/>
        <v>#N/A</v>
      </c>
    </row>
    <row r="990" spans="2:20" x14ac:dyDescent="0.25">
      <c r="B990" s="74" t="e">
        <f t="shared" ca="1" si="210"/>
        <v>#N/A</v>
      </c>
      <c r="C990" s="78" t="e">
        <f>Кабельный_журнал!P956</f>
        <v>#N/A</v>
      </c>
      <c r="D990" s="74" t="e">
        <f t="shared" ca="1" si="211"/>
        <v>#N/A</v>
      </c>
      <c r="E990" s="80" t="s">
        <v>280</v>
      </c>
      <c r="F990" s="74" t="e">
        <f t="shared" ca="1" si="207"/>
        <v>#N/A</v>
      </c>
      <c r="G990" s="74" t="e">
        <f t="shared" si="208"/>
        <v>#N/A</v>
      </c>
      <c r="H990" s="80" t="s">
        <v>273</v>
      </c>
      <c r="I990" s="74" t="e">
        <f t="shared" si="209"/>
        <v>#N/A</v>
      </c>
      <c r="J990" s="74" t="e">
        <f t="shared" si="212"/>
        <v>#N/A</v>
      </c>
      <c r="K990" s="80" t="s">
        <v>281</v>
      </c>
      <c r="L990" s="74">
        <f t="shared" si="213"/>
        <v>1.7500000000000002E-2</v>
      </c>
      <c r="M990" s="74" t="e">
        <f t="shared" ca="1" si="214"/>
        <v>#N/A</v>
      </c>
      <c r="N990" s="74" t="e">
        <f ca="1">VLOOKUP(B990,$C$7:$T988,13,FALSE)</f>
        <v>#N/A</v>
      </c>
      <c r="O990" s="74" t="e">
        <f t="shared" ca="1" si="215"/>
        <v>#N/A</v>
      </c>
      <c r="P990" s="74" t="e">
        <f t="shared" ca="1" si="216"/>
        <v>#N/A</v>
      </c>
      <c r="Q990" s="74" t="e">
        <f t="shared" ca="1" si="217"/>
        <v>#N/A</v>
      </c>
      <c r="R990" s="74">
        <f t="shared" si="218"/>
        <v>6000</v>
      </c>
      <c r="S990" s="74" t="e">
        <f t="shared" ca="1" si="219"/>
        <v>#N/A</v>
      </c>
      <c r="T990" s="74" t="e">
        <f t="shared" si="220"/>
        <v>#N/A</v>
      </c>
    </row>
    <row r="991" spans="2:20" x14ac:dyDescent="0.25">
      <c r="B991" s="74" t="e">
        <f t="shared" ca="1" si="210"/>
        <v>#N/A</v>
      </c>
      <c r="C991" s="78" t="e">
        <f>Кабельный_журнал!P957</f>
        <v>#N/A</v>
      </c>
      <c r="D991" s="74" t="e">
        <f t="shared" ca="1" si="211"/>
        <v>#N/A</v>
      </c>
      <c r="E991" s="80" t="s">
        <v>280</v>
      </c>
      <c r="F991" s="74" t="e">
        <f t="shared" ca="1" si="207"/>
        <v>#N/A</v>
      </c>
      <c r="G991" s="74" t="e">
        <f t="shared" si="208"/>
        <v>#N/A</v>
      </c>
      <c r="H991" s="80" t="s">
        <v>273</v>
      </c>
      <c r="I991" s="74" t="e">
        <f t="shared" si="209"/>
        <v>#N/A</v>
      </c>
      <c r="J991" s="74" t="e">
        <f t="shared" si="212"/>
        <v>#N/A</v>
      </c>
      <c r="K991" s="80" t="s">
        <v>281</v>
      </c>
      <c r="L991" s="74">
        <f t="shared" si="213"/>
        <v>1.7500000000000002E-2</v>
      </c>
      <c r="M991" s="74" t="e">
        <f t="shared" ca="1" si="214"/>
        <v>#N/A</v>
      </c>
      <c r="N991" s="74" t="e">
        <f ca="1">VLOOKUP(B991,$C$7:$T989,13,FALSE)</f>
        <v>#N/A</v>
      </c>
      <c r="O991" s="74" t="e">
        <f t="shared" ca="1" si="215"/>
        <v>#N/A</v>
      </c>
      <c r="P991" s="74" t="e">
        <f t="shared" ca="1" si="216"/>
        <v>#N/A</v>
      </c>
      <c r="Q991" s="74" t="e">
        <f t="shared" ca="1" si="217"/>
        <v>#N/A</v>
      </c>
      <c r="R991" s="74">
        <f t="shared" si="218"/>
        <v>6000</v>
      </c>
      <c r="S991" s="74" t="e">
        <f t="shared" ca="1" si="219"/>
        <v>#N/A</v>
      </c>
      <c r="T991" s="74" t="e">
        <f t="shared" si="220"/>
        <v>#N/A</v>
      </c>
    </row>
    <row r="992" spans="2:20" x14ac:dyDescent="0.25">
      <c r="B992" s="74" t="e">
        <f t="shared" ca="1" si="210"/>
        <v>#N/A</v>
      </c>
      <c r="C992" s="78" t="e">
        <f>Кабельный_журнал!P958</f>
        <v>#N/A</v>
      </c>
      <c r="D992" s="74" t="e">
        <f t="shared" ca="1" si="211"/>
        <v>#N/A</v>
      </c>
      <c r="E992" s="80" t="s">
        <v>280</v>
      </c>
      <c r="F992" s="74" t="e">
        <f t="shared" ca="1" si="207"/>
        <v>#N/A</v>
      </c>
      <c r="G992" s="74" t="e">
        <f t="shared" si="208"/>
        <v>#N/A</v>
      </c>
      <c r="H992" s="80" t="s">
        <v>273</v>
      </c>
      <c r="I992" s="74" t="e">
        <f t="shared" si="209"/>
        <v>#N/A</v>
      </c>
      <c r="J992" s="74" t="e">
        <f t="shared" si="212"/>
        <v>#N/A</v>
      </c>
      <c r="K992" s="80" t="s">
        <v>281</v>
      </c>
      <c r="L992" s="74">
        <f t="shared" si="213"/>
        <v>1.7500000000000002E-2</v>
      </c>
      <c r="M992" s="74" t="e">
        <f t="shared" ca="1" si="214"/>
        <v>#N/A</v>
      </c>
      <c r="N992" s="74" t="e">
        <f ca="1">VLOOKUP(B992,$C$7:$T990,13,FALSE)</f>
        <v>#N/A</v>
      </c>
      <c r="O992" s="74" t="e">
        <f t="shared" ca="1" si="215"/>
        <v>#N/A</v>
      </c>
      <c r="P992" s="74" t="e">
        <f t="shared" ca="1" si="216"/>
        <v>#N/A</v>
      </c>
      <c r="Q992" s="74" t="e">
        <f t="shared" ca="1" si="217"/>
        <v>#N/A</v>
      </c>
      <c r="R992" s="74">
        <f t="shared" si="218"/>
        <v>6000</v>
      </c>
      <c r="S992" s="74" t="e">
        <f t="shared" ca="1" si="219"/>
        <v>#N/A</v>
      </c>
      <c r="T992" s="74" t="e">
        <f t="shared" si="220"/>
        <v>#N/A</v>
      </c>
    </row>
    <row r="993" spans="2:20" x14ac:dyDescent="0.25">
      <c r="B993" s="74" t="e">
        <f t="shared" ca="1" si="210"/>
        <v>#N/A</v>
      </c>
      <c r="C993" s="78" t="e">
        <f>Кабельный_журнал!P959</f>
        <v>#N/A</v>
      </c>
      <c r="D993" s="74" t="e">
        <f t="shared" ca="1" si="211"/>
        <v>#N/A</v>
      </c>
      <c r="E993" s="80" t="s">
        <v>280</v>
      </c>
      <c r="F993" s="74" t="e">
        <f t="shared" ca="1" si="207"/>
        <v>#N/A</v>
      </c>
      <c r="G993" s="74" t="e">
        <f t="shared" si="208"/>
        <v>#N/A</v>
      </c>
      <c r="H993" s="80" t="s">
        <v>273</v>
      </c>
      <c r="I993" s="74" t="e">
        <f t="shared" si="209"/>
        <v>#N/A</v>
      </c>
      <c r="J993" s="74" t="e">
        <f t="shared" si="212"/>
        <v>#N/A</v>
      </c>
      <c r="K993" s="80" t="s">
        <v>281</v>
      </c>
      <c r="L993" s="74">
        <f t="shared" si="213"/>
        <v>1.7500000000000002E-2</v>
      </c>
      <c r="M993" s="74" t="e">
        <f t="shared" ca="1" si="214"/>
        <v>#N/A</v>
      </c>
      <c r="N993" s="74" t="e">
        <f ca="1">VLOOKUP(B993,$C$7:$T991,13,FALSE)</f>
        <v>#N/A</v>
      </c>
      <c r="O993" s="74" t="e">
        <f t="shared" ca="1" si="215"/>
        <v>#N/A</v>
      </c>
      <c r="P993" s="74" t="e">
        <f t="shared" ca="1" si="216"/>
        <v>#N/A</v>
      </c>
      <c r="Q993" s="74" t="e">
        <f t="shared" ca="1" si="217"/>
        <v>#N/A</v>
      </c>
      <c r="R993" s="74">
        <f t="shared" si="218"/>
        <v>6000</v>
      </c>
      <c r="S993" s="74" t="e">
        <f t="shared" ca="1" si="219"/>
        <v>#N/A</v>
      </c>
      <c r="T993" s="74" t="e">
        <f t="shared" si="220"/>
        <v>#N/A</v>
      </c>
    </row>
    <row r="994" spans="2:20" x14ac:dyDescent="0.25">
      <c r="B994" s="74" t="e">
        <f t="shared" ca="1" si="210"/>
        <v>#N/A</v>
      </c>
      <c r="C994" s="78" t="e">
        <f>Кабельный_журнал!P960</f>
        <v>#N/A</v>
      </c>
      <c r="D994" s="74" t="e">
        <f t="shared" ca="1" si="211"/>
        <v>#N/A</v>
      </c>
      <c r="E994" s="80" t="s">
        <v>280</v>
      </c>
      <c r="F994" s="74" t="e">
        <f t="shared" ca="1" si="207"/>
        <v>#N/A</v>
      </c>
      <c r="G994" s="74" t="e">
        <f t="shared" si="208"/>
        <v>#N/A</v>
      </c>
      <c r="H994" s="80" t="s">
        <v>273</v>
      </c>
      <c r="I994" s="74" t="e">
        <f t="shared" si="209"/>
        <v>#N/A</v>
      </c>
      <c r="J994" s="74" t="e">
        <f t="shared" si="212"/>
        <v>#N/A</v>
      </c>
      <c r="K994" s="80" t="s">
        <v>281</v>
      </c>
      <c r="L994" s="74">
        <f t="shared" si="213"/>
        <v>1.7500000000000002E-2</v>
      </c>
      <c r="M994" s="74" t="e">
        <f t="shared" ca="1" si="214"/>
        <v>#N/A</v>
      </c>
      <c r="N994" s="74" t="e">
        <f ca="1">VLOOKUP(B994,$C$7:$T992,13,FALSE)</f>
        <v>#N/A</v>
      </c>
      <c r="O994" s="74" t="e">
        <f t="shared" ca="1" si="215"/>
        <v>#N/A</v>
      </c>
      <c r="P994" s="74" t="e">
        <f t="shared" ca="1" si="216"/>
        <v>#N/A</v>
      </c>
      <c r="Q994" s="74" t="e">
        <f t="shared" ca="1" si="217"/>
        <v>#N/A</v>
      </c>
      <c r="R994" s="74">
        <f t="shared" si="218"/>
        <v>6000</v>
      </c>
      <c r="S994" s="74" t="e">
        <f t="shared" ca="1" si="219"/>
        <v>#N/A</v>
      </c>
      <c r="T994" s="74" t="e">
        <f t="shared" si="220"/>
        <v>#N/A</v>
      </c>
    </row>
    <row r="995" spans="2:20" x14ac:dyDescent="0.25">
      <c r="B995" s="74" t="e">
        <f t="shared" ca="1" si="210"/>
        <v>#N/A</v>
      </c>
      <c r="C995" s="78" t="e">
        <f>Кабельный_журнал!P961</f>
        <v>#N/A</v>
      </c>
      <c r="D995" s="74" t="e">
        <f t="shared" ca="1" si="211"/>
        <v>#N/A</v>
      </c>
      <c r="E995" s="80" t="s">
        <v>280</v>
      </c>
      <c r="F995" s="74" t="e">
        <f t="shared" ca="1" si="207"/>
        <v>#N/A</v>
      </c>
      <c r="G995" s="74" t="e">
        <f t="shared" si="208"/>
        <v>#N/A</v>
      </c>
      <c r="H995" s="80" t="s">
        <v>273</v>
      </c>
      <c r="I995" s="74" t="e">
        <f t="shared" si="209"/>
        <v>#N/A</v>
      </c>
      <c r="J995" s="74" t="e">
        <f t="shared" si="212"/>
        <v>#N/A</v>
      </c>
      <c r="K995" s="80" t="s">
        <v>281</v>
      </c>
      <c r="L995" s="74">
        <f t="shared" si="213"/>
        <v>1.7500000000000002E-2</v>
      </c>
      <c r="M995" s="74" t="e">
        <f t="shared" ca="1" si="214"/>
        <v>#N/A</v>
      </c>
      <c r="N995" s="74" t="e">
        <f ca="1">VLOOKUP(B995,$C$7:$T993,13,FALSE)</f>
        <v>#N/A</v>
      </c>
      <c r="O995" s="74" t="e">
        <f t="shared" ca="1" si="215"/>
        <v>#N/A</v>
      </c>
      <c r="P995" s="74" t="e">
        <f t="shared" ca="1" si="216"/>
        <v>#N/A</v>
      </c>
      <c r="Q995" s="74" t="e">
        <f t="shared" ca="1" si="217"/>
        <v>#N/A</v>
      </c>
      <c r="R995" s="74">
        <f t="shared" si="218"/>
        <v>6000</v>
      </c>
      <c r="S995" s="74" t="e">
        <f t="shared" ca="1" si="219"/>
        <v>#N/A</v>
      </c>
      <c r="T995" s="74" t="e">
        <f t="shared" si="220"/>
        <v>#N/A</v>
      </c>
    </row>
    <row r="996" spans="2:20" x14ac:dyDescent="0.25">
      <c r="B996" s="74" t="e">
        <f t="shared" ca="1" si="210"/>
        <v>#N/A</v>
      </c>
      <c r="C996" s="78" t="e">
        <f>Кабельный_журнал!P962</f>
        <v>#N/A</v>
      </c>
      <c r="D996" s="74" t="e">
        <f t="shared" ca="1" si="211"/>
        <v>#N/A</v>
      </c>
      <c r="E996" s="80" t="s">
        <v>280</v>
      </c>
      <c r="F996" s="74" t="e">
        <f t="shared" ca="1" si="207"/>
        <v>#N/A</v>
      </c>
      <c r="G996" s="74" t="e">
        <f t="shared" si="208"/>
        <v>#N/A</v>
      </c>
      <c r="H996" s="80" t="s">
        <v>273</v>
      </c>
      <c r="I996" s="74" t="e">
        <f t="shared" si="209"/>
        <v>#N/A</v>
      </c>
      <c r="J996" s="74" t="e">
        <f t="shared" si="212"/>
        <v>#N/A</v>
      </c>
      <c r="K996" s="80" t="s">
        <v>281</v>
      </c>
      <c r="L996" s="74">
        <f t="shared" si="213"/>
        <v>1.7500000000000002E-2</v>
      </c>
      <c r="M996" s="74" t="e">
        <f t="shared" ca="1" si="214"/>
        <v>#N/A</v>
      </c>
      <c r="N996" s="74" t="e">
        <f ca="1">VLOOKUP(B996,$C$7:$T994,13,FALSE)</f>
        <v>#N/A</v>
      </c>
      <c r="O996" s="74" t="e">
        <f t="shared" ca="1" si="215"/>
        <v>#N/A</v>
      </c>
      <c r="P996" s="74" t="e">
        <f t="shared" ca="1" si="216"/>
        <v>#N/A</v>
      </c>
      <c r="Q996" s="74" t="e">
        <f t="shared" ca="1" si="217"/>
        <v>#N/A</v>
      </c>
      <c r="R996" s="74">
        <f t="shared" si="218"/>
        <v>6000</v>
      </c>
      <c r="S996" s="74" t="e">
        <f t="shared" ca="1" si="219"/>
        <v>#N/A</v>
      </c>
      <c r="T996" s="74" t="e">
        <f t="shared" si="220"/>
        <v>#N/A</v>
      </c>
    </row>
    <row r="997" spans="2:20" x14ac:dyDescent="0.25">
      <c r="B997" s="74" t="e">
        <f t="shared" ca="1" si="210"/>
        <v>#N/A</v>
      </c>
      <c r="C997" s="78" t="e">
        <f>Кабельный_журнал!P963</f>
        <v>#N/A</v>
      </c>
      <c r="D997" s="74" t="e">
        <f t="shared" ca="1" si="211"/>
        <v>#N/A</v>
      </c>
      <c r="E997" s="80" t="s">
        <v>280</v>
      </c>
      <c r="F997" s="74" t="e">
        <f t="shared" ca="1" si="207"/>
        <v>#N/A</v>
      </c>
      <c r="G997" s="74" t="e">
        <f t="shared" si="208"/>
        <v>#N/A</v>
      </c>
      <c r="H997" s="80" t="s">
        <v>273</v>
      </c>
      <c r="I997" s="74" t="e">
        <f t="shared" si="209"/>
        <v>#N/A</v>
      </c>
      <c r="J997" s="74" t="e">
        <f t="shared" si="212"/>
        <v>#N/A</v>
      </c>
      <c r="K997" s="80" t="s">
        <v>281</v>
      </c>
      <c r="L997" s="74">
        <f t="shared" si="213"/>
        <v>1.7500000000000002E-2</v>
      </c>
      <c r="M997" s="74" t="e">
        <f t="shared" ca="1" si="214"/>
        <v>#N/A</v>
      </c>
      <c r="N997" s="74" t="e">
        <f ca="1">VLOOKUP(B997,$C$7:$T995,13,FALSE)</f>
        <v>#N/A</v>
      </c>
      <c r="O997" s="74" t="e">
        <f t="shared" ca="1" si="215"/>
        <v>#N/A</v>
      </c>
      <c r="P997" s="74" t="e">
        <f t="shared" ca="1" si="216"/>
        <v>#N/A</v>
      </c>
      <c r="Q997" s="74" t="e">
        <f t="shared" ca="1" si="217"/>
        <v>#N/A</v>
      </c>
      <c r="R997" s="74">
        <f t="shared" si="218"/>
        <v>6000</v>
      </c>
      <c r="S997" s="74" t="e">
        <f t="shared" ca="1" si="219"/>
        <v>#N/A</v>
      </c>
      <c r="T997" s="74" t="e">
        <f t="shared" si="220"/>
        <v>#N/A</v>
      </c>
    </row>
    <row r="998" spans="2:20" x14ac:dyDescent="0.25">
      <c r="B998" s="74" t="e">
        <f t="shared" ca="1" si="210"/>
        <v>#N/A</v>
      </c>
      <c r="C998" s="78" t="e">
        <f>Кабельный_журнал!P964</f>
        <v>#N/A</v>
      </c>
      <c r="D998" s="74" t="e">
        <f t="shared" ca="1" si="211"/>
        <v>#N/A</v>
      </c>
      <c r="E998" s="80" t="s">
        <v>280</v>
      </c>
      <c r="F998" s="74" t="e">
        <f t="shared" ca="1" si="207"/>
        <v>#N/A</v>
      </c>
      <c r="G998" s="74" t="e">
        <f t="shared" si="208"/>
        <v>#N/A</v>
      </c>
      <c r="H998" s="80" t="s">
        <v>273</v>
      </c>
      <c r="I998" s="74" t="e">
        <f t="shared" si="209"/>
        <v>#N/A</v>
      </c>
      <c r="J998" s="74" t="e">
        <f t="shared" si="212"/>
        <v>#N/A</v>
      </c>
      <c r="K998" s="80" t="s">
        <v>281</v>
      </c>
      <c r="L998" s="74">
        <f t="shared" si="213"/>
        <v>1.7500000000000002E-2</v>
      </c>
      <c r="M998" s="74" t="e">
        <f t="shared" ca="1" si="214"/>
        <v>#N/A</v>
      </c>
      <c r="N998" s="74" t="e">
        <f ca="1">VLOOKUP(B998,$C$7:$T996,13,FALSE)</f>
        <v>#N/A</v>
      </c>
      <c r="O998" s="74" t="e">
        <f t="shared" ca="1" si="215"/>
        <v>#N/A</v>
      </c>
      <c r="P998" s="74" t="e">
        <f t="shared" ca="1" si="216"/>
        <v>#N/A</v>
      </c>
      <c r="Q998" s="74" t="e">
        <f t="shared" ca="1" si="217"/>
        <v>#N/A</v>
      </c>
      <c r="R998" s="74">
        <f t="shared" si="218"/>
        <v>6000</v>
      </c>
      <c r="S998" s="74" t="e">
        <f t="shared" ca="1" si="219"/>
        <v>#N/A</v>
      </c>
      <c r="T998" s="74" t="e">
        <f t="shared" si="220"/>
        <v>#N/A</v>
      </c>
    </row>
    <row r="999" spans="2:20" x14ac:dyDescent="0.25">
      <c r="B999" s="74" t="e">
        <f t="shared" ca="1" si="210"/>
        <v>#N/A</v>
      </c>
      <c r="C999" s="78" t="e">
        <f>Кабельный_журнал!P965</f>
        <v>#N/A</v>
      </c>
      <c r="D999" s="74" t="e">
        <f t="shared" ca="1" si="211"/>
        <v>#N/A</v>
      </c>
      <c r="E999" s="80" t="s">
        <v>280</v>
      </c>
      <c r="F999" s="74" t="e">
        <f t="shared" ref="F999:F1062" ca="1" si="221">VLOOKUP(C999,Кабельный_журнал,8,FALSE)</f>
        <v>#N/A</v>
      </c>
      <c r="G999" s="74" t="e">
        <f t="shared" ref="G999:G1062" si="222">VLOOKUP(C999,Исходные_данные,21,FALSE)</f>
        <v>#N/A</v>
      </c>
      <c r="H999" s="80" t="s">
        <v>273</v>
      </c>
      <c r="I999" s="74" t="e">
        <f t="shared" ref="I999:I1062" si="223">VLOOKUP(C999,Исходные_данные,22,FALSE)</f>
        <v>#N/A</v>
      </c>
      <c r="J999" s="74" t="e">
        <f t="shared" si="212"/>
        <v>#N/A</v>
      </c>
      <c r="K999" s="80" t="s">
        <v>281</v>
      </c>
      <c r="L999" s="74">
        <f t="shared" si="213"/>
        <v>1.7500000000000002E-2</v>
      </c>
      <c r="M999" s="74" t="e">
        <f t="shared" ca="1" si="214"/>
        <v>#N/A</v>
      </c>
      <c r="N999" s="74" t="e">
        <f ca="1">VLOOKUP(B999,$C$7:$T997,13,FALSE)</f>
        <v>#N/A</v>
      </c>
      <c r="O999" s="74" t="e">
        <f t="shared" ca="1" si="215"/>
        <v>#N/A</v>
      </c>
      <c r="P999" s="74" t="e">
        <f t="shared" ca="1" si="216"/>
        <v>#N/A</v>
      </c>
      <c r="Q999" s="74" t="e">
        <f t="shared" ca="1" si="217"/>
        <v>#N/A</v>
      </c>
      <c r="R999" s="74">
        <f t="shared" si="218"/>
        <v>6000</v>
      </c>
      <c r="S999" s="74" t="e">
        <f t="shared" ca="1" si="219"/>
        <v>#N/A</v>
      </c>
      <c r="T999" s="74" t="e">
        <f t="shared" si="220"/>
        <v>#N/A</v>
      </c>
    </row>
    <row r="1000" spans="2:20" x14ac:dyDescent="0.25">
      <c r="B1000" s="74" t="e">
        <f t="shared" ref="B1000:B1063" ca="1" si="224">VLOOKUP(C1000,Кабельный_журнал,2,FALSE)</f>
        <v>#N/A</v>
      </c>
      <c r="C1000" s="78" t="e">
        <f>Кабельный_журнал!P966</f>
        <v>#N/A</v>
      </c>
      <c r="D1000" s="74" t="e">
        <f t="shared" ref="D1000:D1063" ca="1" si="225">B1000&amp;"-"&amp;C1000</f>
        <v>#N/A</v>
      </c>
      <c r="E1000" s="80" t="s">
        <v>280</v>
      </c>
      <c r="F1000" s="74" t="e">
        <f t="shared" ca="1" si="221"/>
        <v>#N/A</v>
      </c>
      <c r="G1000" s="74" t="e">
        <f t="shared" si="222"/>
        <v>#N/A</v>
      </c>
      <c r="H1000" s="80" t="s">
        <v>273</v>
      </c>
      <c r="I1000" s="74" t="e">
        <f t="shared" si="223"/>
        <v>#N/A</v>
      </c>
      <c r="J1000" s="74" t="e">
        <f t="shared" ref="J1000:J1063" si="226">I1000</f>
        <v>#N/A</v>
      </c>
      <c r="K1000" s="80" t="s">
        <v>281</v>
      </c>
      <c r="L1000" s="74">
        <f t="shared" ref="L1000:L1063" si="227">VLOOKUP(K1000,$K$2:$L$3,2,FALSE)</f>
        <v>1.7500000000000002E-2</v>
      </c>
      <c r="M1000" s="74" t="e">
        <f t="shared" ref="M1000:M1063" ca="1" si="228">L1000*F1000*(1/I1000+1/J1000)</f>
        <v>#N/A</v>
      </c>
      <c r="N1000" s="74" t="e">
        <f ca="1">VLOOKUP(B1000,$C$7:$T998,13,FALSE)</f>
        <v>#N/A</v>
      </c>
      <c r="O1000" s="74" t="e">
        <f t="shared" ref="O1000:O1063" ca="1" si="229">L1000+M1000</f>
        <v>#N/A</v>
      </c>
      <c r="P1000" s="74" t="e">
        <f t="shared" ref="P1000:P1063" ca="1" si="230">220/O1000</f>
        <v>#N/A</v>
      </c>
      <c r="Q1000" s="74" t="e">
        <f t="shared" ref="Q1000:Q1063" ca="1" si="231">O1000/G1000</f>
        <v>#N/A</v>
      </c>
      <c r="R1000" s="74">
        <f t="shared" ref="R1000:R1063" si="232">VLOOKUP(H1000,$W$2:$Y$12,3,FALSE)</f>
        <v>6000</v>
      </c>
      <c r="S1000" s="74" t="e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  <v>#N/A</v>
      </c>
      <c r="T1000" s="74" t="e">
        <f t="shared" ref="T1000:T1063" si="234">G1000*VLOOKUP(H1000,$W$2:$Y$12,2,FALSE)</f>
        <v>#N/A</v>
      </c>
    </row>
    <row r="1001" spans="2:20" x14ac:dyDescent="0.25">
      <c r="B1001" s="74" t="e">
        <f t="shared" ca="1" si="224"/>
        <v>#N/A</v>
      </c>
      <c r="C1001" s="78" t="e">
        <f>Кабельный_журнал!P967</f>
        <v>#N/A</v>
      </c>
      <c r="D1001" s="74" t="e">
        <f t="shared" ca="1" si="225"/>
        <v>#N/A</v>
      </c>
      <c r="E1001" s="80" t="s">
        <v>280</v>
      </c>
      <c r="F1001" s="74" t="e">
        <f t="shared" ca="1" si="221"/>
        <v>#N/A</v>
      </c>
      <c r="G1001" s="74" t="e">
        <f t="shared" si="222"/>
        <v>#N/A</v>
      </c>
      <c r="H1001" s="80" t="s">
        <v>273</v>
      </c>
      <c r="I1001" s="74" t="e">
        <f t="shared" si="223"/>
        <v>#N/A</v>
      </c>
      <c r="J1001" s="74" t="e">
        <f t="shared" si="226"/>
        <v>#N/A</v>
      </c>
      <c r="K1001" s="80" t="s">
        <v>281</v>
      </c>
      <c r="L1001" s="74">
        <f t="shared" si="227"/>
        <v>1.7500000000000002E-2</v>
      </c>
      <c r="M1001" s="74" t="e">
        <f t="shared" ca="1" si="228"/>
        <v>#N/A</v>
      </c>
      <c r="N1001" s="74" t="e">
        <f ca="1">VLOOKUP(B1001,$C$7:$T999,13,FALSE)</f>
        <v>#N/A</v>
      </c>
      <c r="O1001" s="74" t="e">
        <f t="shared" ca="1" si="229"/>
        <v>#N/A</v>
      </c>
      <c r="P1001" s="74" t="e">
        <f t="shared" ca="1" si="230"/>
        <v>#N/A</v>
      </c>
      <c r="Q1001" s="74" t="e">
        <f t="shared" ca="1" si="231"/>
        <v>#N/A</v>
      </c>
      <c r="R1001" s="74">
        <f t="shared" si="232"/>
        <v>6000</v>
      </c>
      <c r="S1001" s="74" t="e">
        <f t="shared" ca="1" si="233"/>
        <v>#N/A</v>
      </c>
      <c r="T1001" s="74" t="e">
        <f t="shared" si="234"/>
        <v>#N/A</v>
      </c>
    </row>
    <row r="1002" spans="2:20" x14ac:dyDescent="0.25">
      <c r="B1002" s="74" t="e">
        <f t="shared" ca="1" si="224"/>
        <v>#N/A</v>
      </c>
      <c r="C1002" s="78" t="e">
        <f>Кабельный_журнал!P968</f>
        <v>#N/A</v>
      </c>
      <c r="D1002" s="74" t="e">
        <f t="shared" ca="1" si="225"/>
        <v>#N/A</v>
      </c>
      <c r="E1002" s="80" t="s">
        <v>280</v>
      </c>
      <c r="F1002" s="74" t="e">
        <f t="shared" ca="1" si="221"/>
        <v>#N/A</v>
      </c>
      <c r="G1002" s="74" t="e">
        <f t="shared" si="222"/>
        <v>#N/A</v>
      </c>
      <c r="H1002" s="80" t="s">
        <v>273</v>
      </c>
      <c r="I1002" s="74" t="e">
        <f t="shared" si="223"/>
        <v>#N/A</v>
      </c>
      <c r="J1002" s="74" t="e">
        <f t="shared" si="226"/>
        <v>#N/A</v>
      </c>
      <c r="K1002" s="80" t="s">
        <v>281</v>
      </c>
      <c r="L1002" s="74">
        <f t="shared" si="227"/>
        <v>1.7500000000000002E-2</v>
      </c>
      <c r="M1002" s="74" t="e">
        <f t="shared" ca="1" si="228"/>
        <v>#N/A</v>
      </c>
      <c r="N1002" s="74" t="e">
        <f ca="1">VLOOKUP(B1002,$C$7:$T1000,13,FALSE)</f>
        <v>#N/A</v>
      </c>
      <c r="O1002" s="74" t="e">
        <f t="shared" ca="1" si="229"/>
        <v>#N/A</v>
      </c>
      <c r="P1002" s="74" t="e">
        <f t="shared" ca="1" si="230"/>
        <v>#N/A</v>
      </c>
      <c r="Q1002" s="74" t="e">
        <f t="shared" ca="1" si="231"/>
        <v>#N/A</v>
      </c>
      <c r="R1002" s="74">
        <f t="shared" si="232"/>
        <v>6000</v>
      </c>
      <c r="S1002" s="74" t="e">
        <f t="shared" ca="1" si="233"/>
        <v>#N/A</v>
      </c>
      <c r="T1002" s="74" t="e">
        <f t="shared" si="234"/>
        <v>#N/A</v>
      </c>
    </row>
    <row r="1003" spans="2:20" x14ac:dyDescent="0.25">
      <c r="B1003" s="74" t="e">
        <f t="shared" ca="1" si="224"/>
        <v>#N/A</v>
      </c>
      <c r="C1003" s="78" t="e">
        <f>Кабельный_журнал!P969</f>
        <v>#N/A</v>
      </c>
      <c r="D1003" s="74" t="e">
        <f t="shared" ca="1" si="225"/>
        <v>#N/A</v>
      </c>
      <c r="E1003" s="80" t="s">
        <v>280</v>
      </c>
      <c r="F1003" s="74" t="e">
        <f t="shared" ca="1" si="221"/>
        <v>#N/A</v>
      </c>
      <c r="G1003" s="74" t="e">
        <f t="shared" si="222"/>
        <v>#N/A</v>
      </c>
      <c r="H1003" s="80" t="s">
        <v>273</v>
      </c>
      <c r="I1003" s="74" t="e">
        <f t="shared" si="223"/>
        <v>#N/A</v>
      </c>
      <c r="J1003" s="74" t="e">
        <f t="shared" si="226"/>
        <v>#N/A</v>
      </c>
      <c r="K1003" s="80" t="s">
        <v>281</v>
      </c>
      <c r="L1003" s="74">
        <f t="shared" si="227"/>
        <v>1.7500000000000002E-2</v>
      </c>
      <c r="M1003" s="74" t="e">
        <f t="shared" ca="1" si="228"/>
        <v>#N/A</v>
      </c>
      <c r="N1003" s="74" t="e">
        <f ca="1">VLOOKUP(B1003,$C$7:$T1001,13,FALSE)</f>
        <v>#N/A</v>
      </c>
      <c r="O1003" s="74" t="e">
        <f t="shared" ca="1" si="229"/>
        <v>#N/A</v>
      </c>
      <c r="P1003" s="74" t="e">
        <f t="shared" ca="1" si="230"/>
        <v>#N/A</v>
      </c>
      <c r="Q1003" s="74" t="e">
        <f t="shared" ca="1" si="231"/>
        <v>#N/A</v>
      </c>
      <c r="R1003" s="74">
        <f t="shared" si="232"/>
        <v>6000</v>
      </c>
      <c r="S1003" s="74" t="e">
        <f t="shared" ca="1" si="233"/>
        <v>#N/A</v>
      </c>
      <c r="T1003" s="74" t="e">
        <f t="shared" si="234"/>
        <v>#N/A</v>
      </c>
    </row>
    <row r="1004" spans="2:20" x14ac:dyDescent="0.25">
      <c r="B1004" s="74" t="e">
        <f t="shared" ca="1" si="224"/>
        <v>#N/A</v>
      </c>
      <c r="C1004" s="78" t="e">
        <f>Кабельный_журнал!P970</f>
        <v>#N/A</v>
      </c>
      <c r="D1004" s="74" t="e">
        <f t="shared" ca="1" si="225"/>
        <v>#N/A</v>
      </c>
      <c r="E1004" s="80" t="s">
        <v>280</v>
      </c>
      <c r="F1004" s="74" t="e">
        <f t="shared" ca="1" si="221"/>
        <v>#N/A</v>
      </c>
      <c r="G1004" s="74" t="e">
        <f t="shared" si="222"/>
        <v>#N/A</v>
      </c>
      <c r="H1004" s="80" t="s">
        <v>273</v>
      </c>
      <c r="I1004" s="74" t="e">
        <f t="shared" si="223"/>
        <v>#N/A</v>
      </c>
      <c r="J1004" s="74" t="e">
        <f t="shared" si="226"/>
        <v>#N/A</v>
      </c>
      <c r="K1004" s="80" t="s">
        <v>281</v>
      </c>
      <c r="L1004" s="74">
        <f t="shared" si="227"/>
        <v>1.7500000000000002E-2</v>
      </c>
      <c r="M1004" s="74" t="e">
        <f t="shared" ca="1" si="228"/>
        <v>#N/A</v>
      </c>
      <c r="N1004" s="74" t="e">
        <f ca="1">VLOOKUP(B1004,$C$7:$T1002,13,FALSE)</f>
        <v>#N/A</v>
      </c>
      <c r="O1004" s="74" t="e">
        <f t="shared" ca="1" si="229"/>
        <v>#N/A</v>
      </c>
      <c r="P1004" s="74" t="e">
        <f t="shared" ca="1" si="230"/>
        <v>#N/A</v>
      </c>
      <c r="Q1004" s="74" t="e">
        <f t="shared" ca="1" si="231"/>
        <v>#N/A</v>
      </c>
      <c r="R1004" s="74">
        <f t="shared" si="232"/>
        <v>6000</v>
      </c>
      <c r="S1004" s="74" t="e">
        <f t="shared" ca="1" si="233"/>
        <v>#N/A</v>
      </c>
      <c r="T1004" s="74" t="e">
        <f t="shared" si="234"/>
        <v>#N/A</v>
      </c>
    </row>
    <row r="1005" spans="2:20" x14ac:dyDescent="0.25">
      <c r="B1005" s="74" t="e">
        <f t="shared" ca="1" si="224"/>
        <v>#N/A</v>
      </c>
      <c r="C1005" s="78" t="e">
        <f>Кабельный_журнал!P971</f>
        <v>#N/A</v>
      </c>
      <c r="D1005" s="74" t="e">
        <f t="shared" ca="1" si="225"/>
        <v>#N/A</v>
      </c>
      <c r="E1005" s="80" t="s">
        <v>280</v>
      </c>
      <c r="F1005" s="74" t="e">
        <f t="shared" ca="1" si="221"/>
        <v>#N/A</v>
      </c>
      <c r="G1005" s="74" t="e">
        <f t="shared" si="222"/>
        <v>#N/A</v>
      </c>
      <c r="H1005" s="80" t="s">
        <v>273</v>
      </c>
      <c r="I1005" s="74" t="e">
        <f t="shared" si="223"/>
        <v>#N/A</v>
      </c>
      <c r="J1005" s="74" t="e">
        <f t="shared" si="226"/>
        <v>#N/A</v>
      </c>
      <c r="K1005" s="80" t="s">
        <v>281</v>
      </c>
      <c r="L1005" s="74">
        <f t="shared" si="227"/>
        <v>1.7500000000000002E-2</v>
      </c>
      <c r="M1005" s="74" t="e">
        <f t="shared" ca="1" si="228"/>
        <v>#N/A</v>
      </c>
      <c r="N1005" s="74" t="e">
        <f ca="1">VLOOKUP(B1005,$C$7:$T1003,13,FALSE)</f>
        <v>#N/A</v>
      </c>
      <c r="O1005" s="74" t="e">
        <f t="shared" ca="1" si="229"/>
        <v>#N/A</v>
      </c>
      <c r="P1005" s="74" t="e">
        <f t="shared" ca="1" si="230"/>
        <v>#N/A</v>
      </c>
      <c r="Q1005" s="74" t="e">
        <f t="shared" ca="1" si="231"/>
        <v>#N/A</v>
      </c>
      <c r="R1005" s="74">
        <f t="shared" si="232"/>
        <v>6000</v>
      </c>
      <c r="S1005" s="74" t="e">
        <f t="shared" ca="1" si="233"/>
        <v>#N/A</v>
      </c>
      <c r="T1005" s="74" t="e">
        <f t="shared" si="234"/>
        <v>#N/A</v>
      </c>
    </row>
    <row r="1006" spans="2:20" x14ac:dyDescent="0.25">
      <c r="B1006" s="74" t="e">
        <f t="shared" ca="1" si="224"/>
        <v>#N/A</v>
      </c>
      <c r="C1006" s="78" t="e">
        <f>Кабельный_журнал!P972</f>
        <v>#N/A</v>
      </c>
      <c r="D1006" s="74" t="e">
        <f t="shared" ca="1" si="225"/>
        <v>#N/A</v>
      </c>
      <c r="E1006" s="80" t="s">
        <v>280</v>
      </c>
      <c r="F1006" s="74" t="e">
        <f t="shared" ca="1" si="221"/>
        <v>#N/A</v>
      </c>
      <c r="G1006" s="74" t="e">
        <f t="shared" si="222"/>
        <v>#N/A</v>
      </c>
      <c r="H1006" s="80" t="s">
        <v>273</v>
      </c>
      <c r="I1006" s="74" t="e">
        <f t="shared" si="223"/>
        <v>#N/A</v>
      </c>
      <c r="J1006" s="74" t="e">
        <f t="shared" si="226"/>
        <v>#N/A</v>
      </c>
      <c r="K1006" s="80" t="s">
        <v>281</v>
      </c>
      <c r="L1006" s="74">
        <f t="shared" si="227"/>
        <v>1.7500000000000002E-2</v>
      </c>
      <c r="M1006" s="74" t="e">
        <f t="shared" ca="1" si="228"/>
        <v>#N/A</v>
      </c>
      <c r="N1006" s="74" t="e">
        <f ca="1">VLOOKUP(B1006,$C$7:$T1004,13,FALSE)</f>
        <v>#N/A</v>
      </c>
      <c r="O1006" s="74" t="e">
        <f t="shared" ca="1" si="229"/>
        <v>#N/A</v>
      </c>
      <c r="P1006" s="74" t="e">
        <f t="shared" ca="1" si="230"/>
        <v>#N/A</v>
      </c>
      <c r="Q1006" s="74" t="e">
        <f t="shared" ca="1" si="231"/>
        <v>#N/A</v>
      </c>
      <c r="R1006" s="74">
        <f t="shared" si="232"/>
        <v>6000</v>
      </c>
      <c r="S1006" s="74" t="e">
        <f t="shared" ca="1" si="233"/>
        <v>#N/A</v>
      </c>
      <c r="T1006" s="74" t="e">
        <f t="shared" si="234"/>
        <v>#N/A</v>
      </c>
    </row>
    <row r="1007" spans="2:20" x14ac:dyDescent="0.25">
      <c r="B1007" s="74" t="e">
        <f t="shared" ca="1" si="224"/>
        <v>#N/A</v>
      </c>
      <c r="C1007" s="78" t="e">
        <f>Кабельный_журнал!P973</f>
        <v>#N/A</v>
      </c>
      <c r="D1007" s="74" t="e">
        <f t="shared" ca="1" si="225"/>
        <v>#N/A</v>
      </c>
      <c r="E1007" s="80" t="s">
        <v>280</v>
      </c>
      <c r="F1007" s="74" t="e">
        <f t="shared" ca="1" si="221"/>
        <v>#N/A</v>
      </c>
      <c r="G1007" s="74" t="e">
        <f t="shared" si="222"/>
        <v>#N/A</v>
      </c>
      <c r="H1007" s="80" t="s">
        <v>273</v>
      </c>
      <c r="I1007" s="74" t="e">
        <f t="shared" si="223"/>
        <v>#N/A</v>
      </c>
      <c r="J1007" s="74" t="e">
        <f t="shared" si="226"/>
        <v>#N/A</v>
      </c>
      <c r="K1007" s="80" t="s">
        <v>281</v>
      </c>
      <c r="L1007" s="74">
        <f t="shared" si="227"/>
        <v>1.7500000000000002E-2</v>
      </c>
      <c r="M1007" s="74" t="e">
        <f t="shared" ca="1" si="228"/>
        <v>#N/A</v>
      </c>
      <c r="N1007" s="74" t="e">
        <f ca="1">VLOOKUP(B1007,$C$7:$T1005,13,FALSE)</f>
        <v>#N/A</v>
      </c>
      <c r="O1007" s="74" t="e">
        <f t="shared" ca="1" si="229"/>
        <v>#N/A</v>
      </c>
      <c r="P1007" s="74" t="e">
        <f t="shared" ca="1" si="230"/>
        <v>#N/A</v>
      </c>
      <c r="Q1007" s="74" t="e">
        <f t="shared" ca="1" si="231"/>
        <v>#N/A</v>
      </c>
      <c r="R1007" s="74">
        <f t="shared" si="232"/>
        <v>6000</v>
      </c>
      <c r="S1007" s="74" t="e">
        <f t="shared" ca="1" si="233"/>
        <v>#N/A</v>
      </c>
      <c r="T1007" s="74" t="e">
        <f t="shared" si="234"/>
        <v>#N/A</v>
      </c>
    </row>
    <row r="1008" spans="2:20" x14ac:dyDescent="0.25">
      <c r="B1008" s="74" t="e">
        <f t="shared" ca="1" si="224"/>
        <v>#N/A</v>
      </c>
      <c r="C1008" s="78" t="e">
        <f>Кабельный_журнал!P974</f>
        <v>#N/A</v>
      </c>
      <c r="D1008" s="74" t="e">
        <f t="shared" ca="1" si="225"/>
        <v>#N/A</v>
      </c>
      <c r="E1008" s="80" t="s">
        <v>280</v>
      </c>
      <c r="F1008" s="74" t="e">
        <f t="shared" ca="1" si="221"/>
        <v>#N/A</v>
      </c>
      <c r="G1008" s="74" t="e">
        <f t="shared" si="222"/>
        <v>#N/A</v>
      </c>
      <c r="H1008" s="80" t="s">
        <v>273</v>
      </c>
      <c r="I1008" s="74" t="e">
        <f t="shared" si="223"/>
        <v>#N/A</v>
      </c>
      <c r="J1008" s="74" t="e">
        <f t="shared" si="226"/>
        <v>#N/A</v>
      </c>
      <c r="K1008" s="80" t="s">
        <v>281</v>
      </c>
      <c r="L1008" s="74">
        <f t="shared" si="227"/>
        <v>1.7500000000000002E-2</v>
      </c>
      <c r="M1008" s="74" t="e">
        <f t="shared" ca="1" si="228"/>
        <v>#N/A</v>
      </c>
      <c r="N1008" s="74" t="e">
        <f ca="1">VLOOKUP(B1008,$C$7:$T1006,13,FALSE)</f>
        <v>#N/A</v>
      </c>
      <c r="O1008" s="74" t="e">
        <f t="shared" ca="1" si="229"/>
        <v>#N/A</v>
      </c>
      <c r="P1008" s="74" t="e">
        <f t="shared" ca="1" si="230"/>
        <v>#N/A</v>
      </c>
      <c r="Q1008" s="74" t="e">
        <f t="shared" ca="1" si="231"/>
        <v>#N/A</v>
      </c>
      <c r="R1008" s="74">
        <f t="shared" si="232"/>
        <v>6000</v>
      </c>
      <c r="S1008" s="74" t="e">
        <f t="shared" ca="1" si="233"/>
        <v>#N/A</v>
      </c>
      <c r="T1008" s="74" t="e">
        <f t="shared" si="234"/>
        <v>#N/A</v>
      </c>
    </row>
    <row r="1009" spans="2:20" x14ac:dyDescent="0.25">
      <c r="B1009" s="74" t="e">
        <f t="shared" ca="1" si="224"/>
        <v>#N/A</v>
      </c>
      <c r="C1009" s="78" t="e">
        <f>Кабельный_журнал!P975</f>
        <v>#N/A</v>
      </c>
      <c r="D1009" s="74" t="e">
        <f t="shared" ca="1" si="225"/>
        <v>#N/A</v>
      </c>
      <c r="E1009" s="80" t="s">
        <v>280</v>
      </c>
      <c r="F1009" s="74" t="e">
        <f t="shared" ca="1" si="221"/>
        <v>#N/A</v>
      </c>
      <c r="G1009" s="74" t="e">
        <f t="shared" si="222"/>
        <v>#N/A</v>
      </c>
      <c r="H1009" s="80" t="s">
        <v>273</v>
      </c>
      <c r="I1009" s="74" t="e">
        <f t="shared" si="223"/>
        <v>#N/A</v>
      </c>
      <c r="J1009" s="74" t="e">
        <f t="shared" si="226"/>
        <v>#N/A</v>
      </c>
      <c r="K1009" s="80" t="s">
        <v>281</v>
      </c>
      <c r="L1009" s="74">
        <f t="shared" si="227"/>
        <v>1.7500000000000002E-2</v>
      </c>
      <c r="M1009" s="74" t="e">
        <f t="shared" ca="1" si="228"/>
        <v>#N/A</v>
      </c>
      <c r="N1009" s="74" t="e">
        <f ca="1">VLOOKUP(B1009,$C$7:$T1007,13,FALSE)</f>
        <v>#N/A</v>
      </c>
      <c r="O1009" s="74" t="e">
        <f t="shared" ca="1" si="229"/>
        <v>#N/A</v>
      </c>
      <c r="P1009" s="74" t="e">
        <f t="shared" ca="1" si="230"/>
        <v>#N/A</v>
      </c>
      <c r="Q1009" s="74" t="e">
        <f t="shared" ca="1" si="231"/>
        <v>#N/A</v>
      </c>
      <c r="R1009" s="74">
        <f t="shared" si="232"/>
        <v>6000</v>
      </c>
      <c r="S1009" s="74" t="e">
        <f t="shared" ca="1" si="233"/>
        <v>#N/A</v>
      </c>
      <c r="T1009" s="74" t="e">
        <f t="shared" si="234"/>
        <v>#N/A</v>
      </c>
    </row>
    <row r="1010" spans="2:20" x14ac:dyDescent="0.25">
      <c r="B1010" s="74" t="e">
        <f t="shared" ca="1" si="224"/>
        <v>#N/A</v>
      </c>
      <c r="C1010" s="78" t="e">
        <f>Кабельный_журнал!P976</f>
        <v>#N/A</v>
      </c>
      <c r="D1010" s="74" t="e">
        <f t="shared" ca="1" si="225"/>
        <v>#N/A</v>
      </c>
      <c r="E1010" s="80" t="s">
        <v>280</v>
      </c>
      <c r="F1010" s="74" t="e">
        <f t="shared" ca="1" si="221"/>
        <v>#N/A</v>
      </c>
      <c r="G1010" s="74" t="e">
        <f t="shared" si="222"/>
        <v>#N/A</v>
      </c>
      <c r="H1010" s="80" t="s">
        <v>273</v>
      </c>
      <c r="I1010" s="74" t="e">
        <f t="shared" si="223"/>
        <v>#N/A</v>
      </c>
      <c r="J1010" s="74" t="e">
        <f t="shared" si="226"/>
        <v>#N/A</v>
      </c>
      <c r="K1010" s="80" t="s">
        <v>281</v>
      </c>
      <c r="L1010" s="74">
        <f t="shared" si="227"/>
        <v>1.7500000000000002E-2</v>
      </c>
      <c r="M1010" s="74" t="e">
        <f t="shared" ca="1" si="228"/>
        <v>#N/A</v>
      </c>
      <c r="N1010" s="74" t="e">
        <f ca="1">VLOOKUP(B1010,$C$7:$T1008,13,FALSE)</f>
        <v>#N/A</v>
      </c>
      <c r="O1010" s="74" t="e">
        <f t="shared" ca="1" si="229"/>
        <v>#N/A</v>
      </c>
      <c r="P1010" s="74" t="e">
        <f t="shared" ca="1" si="230"/>
        <v>#N/A</v>
      </c>
      <c r="Q1010" s="74" t="e">
        <f t="shared" ca="1" si="231"/>
        <v>#N/A</v>
      </c>
      <c r="R1010" s="74">
        <f t="shared" si="232"/>
        <v>6000</v>
      </c>
      <c r="S1010" s="74" t="e">
        <f t="shared" ca="1" si="233"/>
        <v>#N/A</v>
      </c>
      <c r="T1010" s="74" t="e">
        <f t="shared" si="234"/>
        <v>#N/A</v>
      </c>
    </row>
    <row r="1011" spans="2:20" x14ac:dyDescent="0.25">
      <c r="B1011" s="74" t="e">
        <f t="shared" ca="1" si="224"/>
        <v>#N/A</v>
      </c>
      <c r="C1011" s="78" t="e">
        <f>Кабельный_журнал!P977</f>
        <v>#N/A</v>
      </c>
      <c r="D1011" s="74" t="e">
        <f t="shared" ca="1" si="225"/>
        <v>#N/A</v>
      </c>
      <c r="E1011" s="80" t="s">
        <v>280</v>
      </c>
      <c r="F1011" s="74" t="e">
        <f t="shared" ca="1" si="221"/>
        <v>#N/A</v>
      </c>
      <c r="G1011" s="74" t="e">
        <f t="shared" si="222"/>
        <v>#N/A</v>
      </c>
      <c r="H1011" s="80" t="s">
        <v>273</v>
      </c>
      <c r="I1011" s="74" t="e">
        <f t="shared" si="223"/>
        <v>#N/A</v>
      </c>
      <c r="J1011" s="74" t="e">
        <f t="shared" si="226"/>
        <v>#N/A</v>
      </c>
      <c r="K1011" s="80" t="s">
        <v>281</v>
      </c>
      <c r="L1011" s="74">
        <f t="shared" si="227"/>
        <v>1.7500000000000002E-2</v>
      </c>
      <c r="M1011" s="74" t="e">
        <f t="shared" ca="1" si="228"/>
        <v>#N/A</v>
      </c>
      <c r="N1011" s="74" t="e">
        <f ca="1">VLOOKUP(B1011,$C$7:$T1009,13,FALSE)</f>
        <v>#N/A</v>
      </c>
      <c r="O1011" s="74" t="e">
        <f t="shared" ca="1" si="229"/>
        <v>#N/A</v>
      </c>
      <c r="P1011" s="74" t="e">
        <f t="shared" ca="1" si="230"/>
        <v>#N/A</v>
      </c>
      <c r="Q1011" s="74" t="e">
        <f t="shared" ca="1" si="231"/>
        <v>#N/A</v>
      </c>
      <c r="R1011" s="74">
        <f t="shared" si="232"/>
        <v>6000</v>
      </c>
      <c r="S1011" s="74" t="e">
        <f t="shared" ca="1" si="233"/>
        <v>#N/A</v>
      </c>
      <c r="T1011" s="74" t="e">
        <f t="shared" si="234"/>
        <v>#N/A</v>
      </c>
    </row>
    <row r="1012" spans="2:20" x14ac:dyDescent="0.25">
      <c r="B1012" s="74" t="e">
        <f t="shared" ca="1" si="224"/>
        <v>#N/A</v>
      </c>
      <c r="C1012" s="78" t="e">
        <f>Кабельный_журнал!P978</f>
        <v>#N/A</v>
      </c>
      <c r="D1012" s="74" t="e">
        <f t="shared" ca="1" si="225"/>
        <v>#N/A</v>
      </c>
      <c r="E1012" s="80" t="s">
        <v>280</v>
      </c>
      <c r="F1012" s="74" t="e">
        <f t="shared" ca="1" si="221"/>
        <v>#N/A</v>
      </c>
      <c r="G1012" s="74" t="e">
        <f t="shared" si="222"/>
        <v>#N/A</v>
      </c>
      <c r="H1012" s="80" t="s">
        <v>273</v>
      </c>
      <c r="I1012" s="74" t="e">
        <f t="shared" si="223"/>
        <v>#N/A</v>
      </c>
      <c r="J1012" s="74" t="e">
        <f t="shared" si="226"/>
        <v>#N/A</v>
      </c>
      <c r="K1012" s="80" t="s">
        <v>281</v>
      </c>
      <c r="L1012" s="74">
        <f t="shared" si="227"/>
        <v>1.7500000000000002E-2</v>
      </c>
      <c r="M1012" s="74" t="e">
        <f t="shared" ca="1" si="228"/>
        <v>#N/A</v>
      </c>
      <c r="N1012" s="74" t="e">
        <f ca="1">VLOOKUP(B1012,$C$7:$T1010,13,FALSE)</f>
        <v>#N/A</v>
      </c>
      <c r="O1012" s="74" t="e">
        <f t="shared" ca="1" si="229"/>
        <v>#N/A</v>
      </c>
      <c r="P1012" s="74" t="e">
        <f t="shared" ca="1" si="230"/>
        <v>#N/A</v>
      </c>
      <c r="Q1012" s="74" t="e">
        <f t="shared" ca="1" si="231"/>
        <v>#N/A</v>
      </c>
      <c r="R1012" s="74">
        <f t="shared" si="232"/>
        <v>6000</v>
      </c>
      <c r="S1012" s="74" t="e">
        <f t="shared" ca="1" si="233"/>
        <v>#N/A</v>
      </c>
      <c r="T1012" s="74" t="e">
        <f t="shared" si="234"/>
        <v>#N/A</v>
      </c>
    </row>
    <row r="1013" spans="2:20" x14ac:dyDescent="0.25">
      <c r="B1013" s="74" t="e">
        <f t="shared" ca="1" si="224"/>
        <v>#N/A</v>
      </c>
      <c r="C1013" s="78" t="e">
        <f>Кабельный_журнал!P979</f>
        <v>#N/A</v>
      </c>
      <c r="D1013" s="74" t="e">
        <f t="shared" ca="1" si="225"/>
        <v>#N/A</v>
      </c>
      <c r="E1013" s="80" t="s">
        <v>280</v>
      </c>
      <c r="F1013" s="74" t="e">
        <f t="shared" ca="1" si="221"/>
        <v>#N/A</v>
      </c>
      <c r="G1013" s="74" t="e">
        <f t="shared" si="222"/>
        <v>#N/A</v>
      </c>
      <c r="H1013" s="80" t="s">
        <v>273</v>
      </c>
      <c r="I1013" s="74" t="e">
        <f t="shared" si="223"/>
        <v>#N/A</v>
      </c>
      <c r="J1013" s="74" t="e">
        <f t="shared" si="226"/>
        <v>#N/A</v>
      </c>
      <c r="K1013" s="80" t="s">
        <v>281</v>
      </c>
      <c r="L1013" s="74">
        <f t="shared" si="227"/>
        <v>1.7500000000000002E-2</v>
      </c>
      <c r="M1013" s="74" t="e">
        <f t="shared" ca="1" si="228"/>
        <v>#N/A</v>
      </c>
      <c r="N1013" s="74" t="e">
        <f ca="1">VLOOKUP(B1013,$C$7:$T1011,13,FALSE)</f>
        <v>#N/A</v>
      </c>
      <c r="O1013" s="74" t="e">
        <f t="shared" ca="1" si="229"/>
        <v>#N/A</v>
      </c>
      <c r="P1013" s="74" t="e">
        <f t="shared" ca="1" si="230"/>
        <v>#N/A</v>
      </c>
      <c r="Q1013" s="74" t="e">
        <f t="shared" ca="1" si="231"/>
        <v>#N/A</v>
      </c>
      <c r="R1013" s="74">
        <f t="shared" si="232"/>
        <v>6000</v>
      </c>
      <c r="S1013" s="74" t="e">
        <f t="shared" ca="1" si="233"/>
        <v>#N/A</v>
      </c>
      <c r="T1013" s="74" t="e">
        <f t="shared" si="234"/>
        <v>#N/A</v>
      </c>
    </row>
    <row r="1014" spans="2:20" x14ac:dyDescent="0.25">
      <c r="B1014" s="74" t="e">
        <f t="shared" ca="1" si="224"/>
        <v>#N/A</v>
      </c>
      <c r="C1014" s="78" t="e">
        <f>Кабельный_журнал!P980</f>
        <v>#N/A</v>
      </c>
      <c r="D1014" s="74" t="e">
        <f t="shared" ca="1" si="225"/>
        <v>#N/A</v>
      </c>
      <c r="E1014" s="80" t="s">
        <v>280</v>
      </c>
      <c r="F1014" s="74" t="e">
        <f t="shared" ca="1" si="221"/>
        <v>#N/A</v>
      </c>
      <c r="G1014" s="74" t="e">
        <f t="shared" si="222"/>
        <v>#N/A</v>
      </c>
      <c r="H1014" s="80" t="s">
        <v>273</v>
      </c>
      <c r="I1014" s="74" t="e">
        <f t="shared" si="223"/>
        <v>#N/A</v>
      </c>
      <c r="J1014" s="74" t="e">
        <f t="shared" si="226"/>
        <v>#N/A</v>
      </c>
      <c r="K1014" s="80" t="s">
        <v>281</v>
      </c>
      <c r="L1014" s="74">
        <f t="shared" si="227"/>
        <v>1.7500000000000002E-2</v>
      </c>
      <c r="M1014" s="74" t="e">
        <f t="shared" ca="1" si="228"/>
        <v>#N/A</v>
      </c>
      <c r="N1014" s="74" t="e">
        <f ca="1">VLOOKUP(B1014,$C$7:$T1012,13,FALSE)</f>
        <v>#N/A</v>
      </c>
      <c r="O1014" s="74" t="e">
        <f t="shared" ca="1" si="229"/>
        <v>#N/A</v>
      </c>
      <c r="P1014" s="74" t="e">
        <f t="shared" ca="1" si="230"/>
        <v>#N/A</v>
      </c>
      <c r="Q1014" s="74" t="e">
        <f t="shared" ca="1" si="231"/>
        <v>#N/A</v>
      </c>
      <c r="R1014" s="74">
        <f t="shared" si="232"/>
        <v>6000</v>
      </c>
      <c r="S1014" s="74" t="e">
        <f t="shared" ca="1" si="233"/>
        <v>#N/A</v>
      </c>
      <c r="T1014" s="74" t="e">
        <f t="shared" si="234"/>
        <v>#N/A</v>
      </c>
    </row>
    <row r="1015" spans="2:20" x14ac:dyDescent="0.25">
      <c r="B1015" s="74" t="e">
        <f t="shared" ca="1" si="224"/>
        <v>#N/A</v>
      </c>
      <c r="C1015" s="78" t="e">
        <f>Кабельный_журнал!P981</f>
        <v>#N/A</v>
      </c>
      <c r="D1015" s="74" t="e">
        <f t="shared" ca="1" si="225"/>
        <v>#N/A</v>
      </c>
      <c r="E1015" s="80" t="s">
        <v>280</v>
      </c>
      <c r="F1015" s="74" t="e">
        <f t="shared" ca="1" si="221"/>
        <v>#N/A</v>
      </c>
      <c r="G1015" s="74" t="e">
        <f t="shared" si="222"/>
        <v>#N/A</v>
      </c>
      <c r="H1015" s="80" t="s">
        <v>273</v>
      </c>
      <c r="I1015" s="74" t="e">
        <f t="shared" si="223"/>
        <v>#N/A</v>
      </c>
      <c r="J1015" s="74" t="e">
        <f t="shared" si="226"/>
        <v>#N/A</v>
      </c>
      <c r="K1015" s="80" t="s">
        <v>281</v>
      </c>
      <c r="L1015" s="74">
        <f t="shared" si="227"/>
        <v>1.7500000000000002E-2</v>
      </c>
      <c r="M1015" s="74" t="e">
        <f t="shared" ca="1" si="228"/>
        <v>#N/A</v>
      </c>
      <c r="N1015" s="74" t="e">
        <f ca="1">VLOOKUP(B1015,$C$7:$T1013,13,FALSE)</f>
        <v>#N/A</v>
      </c>
      <c r="O1015" s="74" t="e">
        <f t="shared" ca="1" si="229"/>
        <v>#N/A</v>
      </c>
      <c r="P1015" s="74" t="e">
        <f t="shared" ca="1" si="230"/>
        <v>#N/A</v>
      </c>
      <c r="Q1015" s="74" t="e">
        <f t="shared" ca="1" si="231"/>
        <v>#N/A</v>
      </c>
      <c r="R1015" s="74">
        <f t="shared" si="232"/>
        <v>6000</v>
      </c>
      <c r="S1015" s="74" t="e">
        <f t="shared" ca="1" si="233"/>
        <v>#N/A</v>
      </c>
      <c r="T1015" s="74" t="e">
        <f t="shared" si="234"/>
        <v>#N/A</v>
      </c>
    </row>
    <row r="1016" spans="2:20" x14ac:dyDescent="0.25">
      <c r="B1016" s="74" t="e">
        <f t="shared" ca="1" si="224"/>
        <v>#N/A</v>
      </c>
      <c r="C1016" s="78" t="e">
        <f>Кабельный_журнал!P982</f>
        <v>#N/A</v>
      </c>
      <c r="D1016" s="74" t="e">
        <f t="shared" ca="1" si="225"/>
        <v>#N/A</v>
      </c>
      <c r="E1016" s="80" t="s">
        <v>280</v>
      </c>
      <c r="F1016" s="74" t="e">
        <f t="shared" ca="1" si="221"/>
        <v>#N/A</v>
      </c>
      <c r="G1016" s="74" t="e">
        <f t="shared" si="222"/>
        <v>#N/A</v>
      </c>
      <c r="H1016" s="80" t="s">
        <v>273</v>
      </c>
      <c r="I1016" s="74" t="e">
        <f t="shared" si="223"/>
        <v>#N/A</v>
      </c>
      <c r="J1016" s="74" t="e">
        <f t="shared" si="226"/>
        <v>#N/A</v>
      </c>
      <c r="K1016" s="80" t="s">
        <v>281</v>
      </c>
      <c r="L1016" s="74">
        <f t="shared" si="227"/>
        <v>1.7500000000000002E-2</v>
      </c>
      <c r="M1016" s="74" t="e">
        <f t="shared" ca="1" si="228"/>
        <v>#N/A</v>
      </c>
      <c r="N1016" s="74" t="e">
        <f ca="1">VLOOKUP(B1016,$C$7:$T1014,13,FALSE)</f>
        <v>#N/A</v>
      </c>
      <c r="O1016" s="74" t="e">
        <f t="shared" ca="1" si="229"/>
        <v>#N/A</v>
      </c>
      <c r="P1016" s="74" t="e">
        <f t="shared" ca="1" si="230"/>
        <v>#N/A</v>
      </c>
      <c r="Q1016" s="74" t="e">
        <f t="shared" ca="1" si="231"/>
        <v>#N/A</v>
      </c>
      <c r="R1016" s="74">
        <f t="shared" si="232"/>
        <v>6000</v>
      </c>
      <c r="S1016" s="74" t="e">
        <f t="shared" ca="1" si="233"/>
        <v>#N/A</v>
      </c>
      <c r="T1016" s="74" t="e">
        <f t="shared" si="234"/>
        <v>#N/A</v>
      </c>
    </row>
    <row r="1017" spans="2:20" x14ac:dyDescent="0.25">
      <c r="B1017" s="74" t="e">
        <f t="shared" ca="1" si="224"/>
        <v>#N/A</v>
      </c>
      <c r="C1017" s="78" t="e">
        <f>Кабельный_журнал!P983</f>
        <v>#N/A</v>
      </c>
      <c r="D1017" s="74" t="e">
        <f t="shared" ca="1" si="225"/>
        <v>#N/A</v>
      </c>
      <c r="E1017" s="80" t="s">
        <v>280</v>
      </c>
      <c r="F1017" s="74" t="e">
        <f t="shared" ca="1" si="221"/>
        <v>#N/A</v>
      </c>
      <c r="G1017" s="74" t="e">
        <f t="shared" si="222"/>
        <v>#N/A</v>
      </c>
      <c r="H1017" s="80" t="s">
        <v>273</v>
      </c>
      <c r="I1017" s="74" t="e">
        <f t="shared" si="223"/>
        <v>#N/A</v>
      </c>
      <c r="J1017" s="74" t="e">
        <f t="shared" si="226"/>
        <v>#N/A</v>
      </c>
      <c r="K1017" s="80" t="s">
        <v>281</v>
      </c>
      <c r="L1017" s="74">
        <f t="shared" si="227"/>
        <v>1.7500000000000002E-2</v>
      </c>
      <c r="M1017" s="74" t="e">
        <f t="shared" ca="1" si="228"/>
        <v>#N/A</v>
      </c>
      <c r="N1017" s="74" t="e">
        <f ca="1">VLOOKUP(B1017,$C$7:$T1015,13,FALSE)</f>
        <v>#N/A</v>
      </c>
      <c r="O1017" s="74" t="e">
        <f t="shared" ca="1" si="229"/>
        <v>#N/A</v>
      </c>
      <c r="P1017" s="74" t="e">
        <f t="shared" ca="1" si="230"/>
        <v>#N/A</v>
      </c>
      <c r="Q1017" s="74" t="e">
        <f t="shared" ca="1" si="231"/>
        <v>#N/A</v>
      </c>
      <c r="R1017" s="74">
        <f t="shared" si="232"/>
        <v>6000</v>
      </c>
      <c r="S1017" s="74" t="e">
        <f t="shared" ca="1" si="233"/>
        <v>#N/A</v>
      </c>
      <c r="T1017" s="74" t="e">
        <f t="shared" si="234"/>
        <v>#N/A</v>
      </c>
    </row>
    <row r="1018" spans="2:20" x14ac:dyDescent="0.25">
      <c r="B1018" s="74" t="e">
        <f t="shared" ca="1" si="224"/>
        <v>#N/A</v>
      </c>
      <c r="C1018" s="78" t="e">
        <f>Кабельный_журнал!P984</f>
        <v>#N/A</v>
      </c>
      <c r="D1018" s="74" t="e">
        <f t="shared" ca="1" si="225"/>
        <v>#N/A</v>
      </c>
      <c r="E1018" s="80" t="s">
        <v>280</v>
      </c>
      <c r="F1018" s="74" t="e">
        <f t="shared" ca="1" si="221"/>
        <v>#N/A</v>
      </c>
      <c r="G1018" s="74" t="e">
        <f t="shared" si="222"/>
        <v>#N/A</v>
      </c>
      <c r="H1018" s="80" t="s">
        <v>273</v>
      </c>
      <c r="I1018" s="74" t="e">
        <f t="shared" si="223"/>
        <v>#N/A</v>
      </c>
      <c r="J1018" s="74" t="e">
        <f t="shared" si="226"/>
        <v>#N/A</v>
      </c>
      <c r="K1018" s="80" t="s">
        <v>281</v>
      </c>
      <c r="L1018" s="74">
        <f t="shared" si="227"/>
        <v>1.7500000000000002E-2</v>
      </c>
      <c r="M1018" s="74" t="e">
        <f t="shared" ca="1" si="228"/>
        <v>#N/A</v>
      </c>
      <c r="N1018" s="74" t="e">
        <f ca="1">VLOOKUP(B1018,$C$7:$T1016,13,FALSE)</f>
        <v>#N/A</v>
      </c>
      <c r="O1018" s="74" t="e">
        <f t="shared" ca="1" si="229"/>
        <v>#N/A</v>
      </c>
      <c r="P1018" s="74" t="e">
        <f t="shared" ca="1" si="230"/>
        <v>#N/A</v>
      </c>
      <c r="Q1018" s="74" t="e">
        <f t="shared" ca="1" si="231"/>
        <v>#N/A</v>
      </c>
      <c r="R1018" s="74">
        <f t="shared" si="232"/>
        <v>6000</v>
      </c>
      <c r="S1018" s="74" t="e">
        <f t="shared" ca="1" si="233"/>
        <v>#N/A</v>
      </c>
      <c r="T1018" s="74" t="e">
        <f t="shared" si="234"/>
        <v>#N/A</v>
      </c>
    </row>
    <row r="1019" spans="2:20" x14ac:dyDescent="0.25">
      <c r="B1019" s="74" t="e">
        <f t="shared" ca="1" si="224"/>
        <v>#N/A</v>
      </c>
      <c r="C1019" s="78" t="e">
        <f>Кабельный_журнал!P985</f>
        <v>#N/A</v>
      </c>
      <c r="D1019" s="74" t="e">
        <f t="shared" ca="1" si="225"/>
        <v>#N/A</v>
      </c>
      <c r="E1019" s="80" t="s">
        <v>280</v>
      </c>
      <c r="F1019" s="74" t="e">
        <f t="shared" ca="1" si="221"/>
        <v>#N/A</v>
      </c>
      <c r="G1019" s="74" t="e">
        <f t="shared" si="222"/>
        <v>#N/A</v>
      </c>
      <c r="H1019" s="80" t="s">
        <v>273</v>
      </c>
      <c r="I1019" s="74" t="e">
        <f t="shared" si="223"/>
        <v>#N/A</v>
      </c>
      <c r="J1019" s="74" t="e">
        <f t="shared" si="226"/>
        <v>#N/A</v>
      </c>
      <c r="K1019" s="80" t="s">
        <v>281</v>
      </c>
      <c r="L1019" s="74">
        <f t="shared" si="227"/>
        <v>1.7500000000000002E-2</v>
      </c>
      <c r="M1019" s="74" t="e">
        <f t="shared" ca="1" si="228"/>
        <v>#N/A</v>
      </c>
      <c r="N1019" s="74" t="e">
        <f ca="1">VLOOKUP(B1019,$C$7:$T1017,13,FALSE)</f>
        <v>#N/A</v>
      </c>
      <c r="O1019" s="74" t="e">
        <f t="shared" ca="1" si="229"/>
        <v>#N/A</v>
      </c>
      <c r="P1019" s="74" t="e">
        <f t="shared" ca="1" si="230"/>
        <v>#N/A</v>
      </c>
      <c r="Q1019" s="74" t="e">
        <f t="shared" ca="1" si="231"/>
        <v>#N/A</v>
      </c>
      <c r="R1019" s="74">
        <f t="shared" si="232"/>
        <v>6000</v>
      </c>
      <c r="S1019" s="74" t="e">
        <f t="shared" ca="1" si="233"/>
        <v>#N/A</v>
      </c>
      <c r="T1019" s="74" t="e">
        <f t="shared" si="234"/>
        <v>#N/A</v>
      </c>
    </row>
    <row r="1020" spans="2:20" x14ac:dyDescent="0.25">
      <c r="B1020" s="74" t="e">
        <f t="shared" ca="1" si="224"/>
        <v>#N/A</v>
      </c>
      <c r="C1020" s="78" t="e">
        <f>Кабельный_журнал!P986</f>
        <v>#N/A</v>
      </c>
      <c r="D1020" s="74" t="e">
        <f t="shared" ca="1" si="225"/>
        <v>#N/A</v>
      </c>
      <c r="E1020" s="80" t="s">
        <v>280</v>
      </c>
      <c r="F1020" s="74" t="e">
        <f t="shared" ca="1" si="221"/>
        <v>#N/A</v>
      </c>
      <c r="G1020" s="74" t="e">
        <f t="shared" si="222"/>
        <v>#N/A</v>
      </c>
      <c r="H1020" s="80" t="s">
        <v>273</v>
      </c>
      <c r="I1020" s="74" t="e">
        <f t="shared" si="223"/>
        <v>#N/A</v>
      </c>
      <c r="J1020" s="74" t="e">
        <f t="shared" si="226"/>
        <v>#N/A</v>
      </c>
      <c r="K1020" s="80" t="s">
        <v>281</v>
      </c>
      <c r="L1020" s="74">
        <f t="shared" si="227"/>
        <v>1.7500000000000002E-2</v>
      </c>
      <c r="M1020" s="74" t="e">
        <f t="shared" ca="1" si="228"/>
        <v>#N/A</v>
      </c>
      <c r="N1020" s="74" t="e">
        <f ca="1">VLOOKUP(B1020,$C$7:$T1018,13,FALSE)</f>
        <v>#N/A</v>
      </c>
      <c r="O1020" s="74" t="e">
        <f t="shared" ca="1" si="229"/>
        <v>#N/A</v>
      </c>
      <c r="P1020" s="74" t="e">
        <f t="shared" ca="1" si="230"/>
        <v>#N/A</v>
      </c>
      <c r="Q1020" s="74" t="e">
        <f t="shared" ca="1" si="231"/>
        <v>#N/A</v>
      </c>
      <c r="R1020" s="74">
        <f t="shared" si="232"/>
        <v>6000</v>
      </c>
      <c r="S1020" s="74" t="e">
        <f t="shared" ca="1" si="233"/>
        <v>#N/A</v>
      </c>
      <c r="T1020" s="74" t="e">
        <f t="shared" si="234"/>
        <v>#N/A</v>
      </c>
    </row>
    <row r="1021" spans="2:20" x14ac:dyDescent="0.25">
      <c r="B1021" s="74" t="e">
        <f t="shared" ca="1" si="224"/>
        <v>#N/A</v>
      </c>
      <c r="C1021" s="78" t="e">
        <f>Кабельный_журнал!P987</f>
        <v>#N/A</v>
      </c>
      <c r="D1021" s="74" t="e">
        <f t="shared" ca="1" si="225"/>
        <v>#N/A</v>
      </c>
      <c r="E1021" s="80" t="s">
        <v>280</v>
      </c>
      <c r="F1021" s="74" t="e">
        <f t="shared" ca="1" si="221"/>
        <v>#N/A</v>
      </c>
      <c r="G1021" s="74" t="e">
        <f t="shared" si="222"/>
        <v>#N/A</v>
      </c>
      <c r="H1021" s="80" t="s">
        <v>273</v>
      </c>
      <c r="I1021" s="74" t="e">
        <f t="shared" si="223"/>
        <v>#N/A</v>
      </c>
      <c r="J1021" s="74" t="e">
        <f t="shared" si="226"/>
        <v>#N/A</v>
      </c>
      <c r="K1021" s="80" t="s">
        <v>281</v>
      </c>
      <c r="L1021" s="74">
        <f t="shared" si="227"/>
        <v>1.7500000000000002E-2</v>
      </c>
      <c r="M1021" s="74" t="e">
        <f t="shared" ca="1" si="228"/>
        <v>#N/A</v>
      </c>
      <c r="N1021" s="74" t="e">
        <f ca="1">VLOOKUP(B1021,$C$7:$T1019,13,FALSE)</f>
        <v>#N/A</v>
      </c>
      <c r="O1021" s="74" t="e">
        <f t="shared" ca="1" si="229"/>
        <v>#N/A</v>
      </c>
      <c r="P1021" s="74" t="e">
        <f t="shared" ca="1" si="230"/>
        <v>#N/A</v>
      </c>
      <c r="Q1021" s="74" t="e">
        <f t="shared" ca="1" si="231"/>
        <v>#N/A</v>
      </c>
      <c r="R1021" s="74">
        <f t="shared" si="232"/>
        <v>6000</v>
      </c>
      <c r="S1021" s="74" t="e">
        <f t="shared" ca="1" si="233"/>
        <v>#N/A</v>
      </c>
      <c r="T1021" s="74" t="e">
        <f t="shared" si="234"/>
        <v>#N/A</v>
      </c>
    </row>
    <row r="1022" spans="2:20" x14ac:dyDescent="0.25">
      <c r="B1022" s="74" t="e">
        <f t="shared" ca="1" si="224"/>
        <v>#N/A</v>
      </c>
      <c r="C1022" s="78" t="e">
        <f>Кабельный_журнал!P988</f>
        <v>#N/A</v>
      </c>
      <c r="D1022" s="74" t="e">
        <f t="shared" ca="1" si="225"/>
        <v>#N/A</v>
      </c>
      <c r="E1022" s="80" t="s">
        <v>280</v>
      </c>
      <c r="F1022" s="74" t="e">
        <f t="shared" ca="1" si="221"/>
        <v>#N/A</v>
      </c>
      <c r="G1022" s="74" t="e">
        <f t="shared" si="222"/>
        <v>#N/A</v>
      </c>
      <c r="H1022" s="80" t="s">
        <v>273</v>
      </c>
      <c r="I1022" s="74" t="e">
        <f t="shared" si="223"/>
        <v>#N/A</v>
      </c>
      <c r="J1022" s="74" t="e">
        <f t="shared" si="226"/>
        <v>#N/A</v>
      </c>
      <c r="K1022" s="80" t="s">
        <v>281</v>
      </c>
      <c r="L1022" s="74">
        <f t="shared" si="227"/>
        <v>1.7500000000000002E-2</v>
      </c>
      <c r="M1022" s="74" t="e">
        <f t="shared" ca="1" si="228"/>
        <v>#N/A</v>
      </c>
      <c r="N1022" s="74" t="e">
        <f ca="1">VLOOKUP(B1022,$C$7:$T1020,13,FALSE)</f>
        <v>#N/A</v>
      </c>
      <c r="O1022" s="74" t="e">
        <f t="shared" ca="1" si="229"/>
        <v>#N/A</v>
      </c>
      <c r="P1022" s="74" t="e">
        <f t="shared" ca="1" si="230"/>
        <v>#N/A</v>
      </c>
      <c r="Q1022" s="74" t="e">
        <f t="shared" ca="1" si="231"/>
        <v>#N/A</v>
      </c>
      <c r="R1022" s="74">
        <f t="shared" si="232"/>
        <v>6000</v>
      </c>
      <c r="S1022" s="74" t="e">
        <f t="shared" ca="1" si="233"/>
        <v>#N/A</v>
      </c>
      <c r="T1022" s="74" t="e">
        <f t="shared" si="234"/>
        <v>#N/A</v>
      </c>
    </row>
    <row r="1023" spans="2:20" x14ac:dyDescent="0.25">
      <c r="B1023" s="74" t="e">
        <f t="shared" ca="1" si="224"/>
        <v>#N/A</v>
      </c>
      <c r="C1023" s="78" t="e">
        <f>Кабельный_журнал!P989</f>
        <v>#N/A</v>
      </c>
      <c r="D1023" s="74" t="e">
        <f t="shared" ca="1" si="225"/>
        <v>#N/A</v>
      </c>
      <c r="E1023" s="80" t="s">
        <v>280</v>
      </c>
      <c r="F1023" s="74" t="e">
        <f t="shared" ca="1" si="221"/>
        <v>#N/A</v>
      </c>
      <c r="G1023" s="74" t="e">
        <f t="shared" si="222"/>
        <v>#N/A</v>
      </c>
      <c r="H1023" s="80" t="s">
        <v>273</v>
      </c>
      <c r="I1023" s="74" t="e">
        <f t="shared" si="223"/>
        <v>#N/A</v>
      </c>
      <c r="J1023" s="74" t="e">
        <f t="shared" si="226"/>
        <v>#N/A</v>
      </c>
      <c r="K1023" s="80" t="s">
        <v>281</v>
      </c>
      <c r="L1023" s="74">
        <f t="shared" si="227"/>
        <v>1.7500000000000002E-2</v>
      </c>
      <c r="M1023" s="74" t="e">
        <f t="shared" ca="1" si="228"/>
        <v>#N/A</v>
      </c>
      <c r="N1023" s="74" t="e">
        <f ca="1">VLOOKUP(B1023,$C$7:$T1021,13,FALSE)</f>
        <v>#N/A</v>
      </c>
      <c r="O1023" s="74" t="e">
        <f t="shared" ca="1" si="229"/>
        <v>#N/A</v>
      </c>
      <c r="P1023" s="74" t="e">
        <f t="shared" ca="1" si="230"/>
        <v>#N/A</v>
      </c>
      <c r="Q1023" s="74" t="e">
        <f t="shared" ca="1" si="231"/>
        <v>#N/A</v>
      </c>
      <c r="R1023" s="74">
        <f t="shared" si="232"/>
        <v>6000</v>
      </c>
      <c r="S1023" s="74" t="e">
        <f t="shared" ca="1" si="233"/>
        <v>#N/A</v>
      </c>
      <c r="T1023" s="74" t="e">
        <f t="shared" si="234"/>
        <v>#N/A</v>
      </c>
    </row>
    <row r="1024" spans="2:20" x14ac:dyDescent="0.25">
      <c r="B1024" s="74" t="e">
        <f t="shared" ca="1" si="224"/>
        <v>#N/A</v>
      </c>
      <c r="C1024" s="78" t="e">
        <f>Кабельный_журнал!P990</f>
        <v>#N/A</v>
      </c>
      <c r="D1024" s="74" t="e">
        <f t="shared" ca="1" si="225"/>
        <v>#N/A</v>
      </c>
      <c r="E1024" s="80" t="s">
        <v>280</v>
      </c>
      <c r="F1024" s="74" t="e">
        <f t="shared" ca="1" si="221"/>
        <v>#N/A</v>
      </c>
      <c r="G1024" s="74" t="e">
        <f t="shared" si="222"/>
        <v>#N/A</v>
      </c>
      <c r="H1024" s="80" t="s">
        <v>273</v>
      </c>
      <c r="I1024" s="74" t="e">
        <f t="shared" si="223"/>
        <v>#N/A</v>
      </c>
      <c r="J1024" s="74" t="e">
        <f t="shared" si="226"/>
        <v>#N/A</v>
      </c>
      <c r="K1024" s="80" t="s">
        <v>281</v>
      </c>
      <c r="L1024" s="74">
        <f t="shared" si="227"/>
        <v>1.7500000000000002E-2</v>
      </c>
      <c r="M1024" s="74" t="e">
        <f t="shared" ca="1" si="228"/>
        <v>#N/A</v>
      </c>
      <c r="N1024" s="74" t="e">
        <f ca="1">VLOOKUP(B1024,$C$7:$T1022,13,FALSE)</f>
        <v>#N/A</v>
      </c>
      <c r="O1024" s="74" t="e">
        <f t="shared" ca="1" si="229"/>
        <v>#N/A</v>
      </c>
      <c r="P1024" s="74" t="e">
        <f t="shared" ca="1" si="230"/>
        <v>#N/A</v>
      </c>
      <c r="Q1024" s="74" t="e">
        <f t="shared" ca="1" si="231"/>
        <v>#N/A</v>
      </c>
      <c r="R1024" s="74">
        <f t="shared" si="232"/>
        <v>6000</v>
      </c>
      <c r="S1024" s="74" t="e">
        <f t="shared" ca="1" si="233"/>
        <v>#N/A</v>
      </c>
      <c r="T1024" s="74" t="e">
        <f t="shared" si="234"/>
        <v>#N/A</v>
      </c>
    </row>
    <row r="1025" spans="2:20" x14ac:dyDescent="0.25">
      <c r="B1025" s="74" t="e">
        <f t="shared" ca="1" si="224"/>
        <v>#N/A</v>
      </c>
      <c r="C1025" s="78" t="e">
        <f>Кабельный_журнал!P991</f>
        <v>#N/A</v>
      </c>
      <c r="D1025" s="74" t="e">
        <f t="shared" ca="1" si="225"/>
        <v>#N/A</v>
      </c>
      <c r="E1025" s="80" t="s">
        <v>280</v>
      </c>
      <c r="F1025" s="74" t="e">
        <f t="shared" ca="1" si="221"/>
        <v>#N/A</v>
      </c>
      <c r="G1025" s="74" t="e">
        <f t="shared" si="222"/>
        <v>#N/A</v>
      </c>
      <c r="H1025" s="80" t="s">
        <v>273</v>
      </c>
      <c r="I1025" s="74" t="e">
        <f t="shared" si="223"/>
        <v>#N/A</v>
      </c>
      <c r="J1025" s="74" t="e">
        <f t="shared" si="226"/>
        <v>#N/A</v>
      </c>
      <c r="K1025" s="80" t="s">
        <v>281</v>
      </c>
      <c r="L1025" s="74">
        <f t="shared" si="227"/>
        <v>1.7500000000000002E-2</v>
      </c>
      <c r="M1025" s="74" t="e">
        <f t="shared" ca="1" si="228"/>
        <v>#N/A</v>
      </c>
      <c r="N1025" s="74" t="e">
        <f ca="1">VLOOKUP(B1025,$C$7:$T1023,13,FALSE)</f>
        <v>#N/A</v>
      </c>
      <c r="O1025" s="74" t="e">
        <f t="shared" ca="1" si="229"/>
        <v>#N/A</v>
      </c>
      <c r="P1025" s="74" t="e">
        <f t="shared" ca="1" si="230"/>
        <v>#N/A</v>
      </c>
      <c r="Q1025" s="74" t="e">
        <f t="shared" ca="1" si="231"/>
        <v>#N/A</v>
      </c>
      <c r="R1025" s="74">
        <f t="shared" si="232"/>
        <v>6000</v>
      </c>
      <c r="S1025" s="74" t="e">
        <f t="shared" ca="1" si="233"/>
        <v>#N/A</v>
      </c>
      <c r="T1025" s="74" t="e">
        <f t="shared" si="234"/>
        <v>#N/A</v>
      </c>
    </row>
    <row r="1026" spans="2:20" x14ac:dyDescent="0.25">
      <c r="B1026" s="74" t="e">
        <f t="shared" ca="1" si="224"/>
        <v>#N/A</v>
      </c>
      <c r="C1026" s="78" t="e">
        <f>Кабельный_журнал!P992</f>
        <v>#N/A</v>
      </c>
      <c r="D1026" s="74" t="e">
        <f t="shared" ca="1" si="225"/>
        <v>#N/A</v>
      </c>
      <c r="E1026" s="80" t="s">
        <v>280</v>
      </c>
      <c r="F1026" s="74" t="e">
        <f t="shared" ca="1" si="221"/>
        <v>#N/A</v>
      </c>
      <c r="G1026" s="74" t="e">
        <f t="shared" si="222"/>
        <v>#N/A</v>
      </c>
      <c r="H1026" s="80" t="s">
        <v>273</v>
      </c>
      <c r="I1026" s="74" t="e">
        <f t="shared" si="223"/>
        <v>#N/A</v>
      </c>
      <c r="J1026" s="74" t="e">
        <f t="shared" si="226"/>
        <v>#N/A</v>
      </c>
      <c r="K1026" s="80" t="s">
        <v>281</v>
      </c>
      <c r="L1026" s="74">
        <f t="shared" si="227"/>
        <v>1.7500000000000002E-2</v>
      </c>
      <c r="M1026" s="74" t="e">
        <f t="shared" ca="1" si="228"/>
        <v>#N/A</v>
      </c>
      <c r="N1026" s="74" t="e">
        <f ca="1">VLOOKUP(B1026,$C$7:$T1024,13,FALSE)</f>
        <v>#N/A</v>
      </c>
      <c r="O1026" s="74" t="e">
        <f t="shared" ca="1" si="229"/>
        <v>#N/A</v>
      </c>
      <c r="P1026" s="74" t="e">
        <f t="shared" ca="1" si="230"/>
        <v>#N/A</v>
      </c>
      <c r="Q1026" s="74" t="e">
        <f t="shared" ca="1" si="231"/>
        <v>#N/A</v>
      </c>
      <c r="R1026" s="74">
        <f t="shared" si="232"/>
        <v>6000</v>
      </c>
      <c r="S1026" s="74" t="e">
        <f t="shared" ca="1" si="233"/>
        <v>#N/A</v>
      </c>
      <c r="T1026" s="74" t="e">
        <f t="shared" si="234"/>
        <v>#N/A</v>
      </c>
    </row>
    <row r="1027" spans="2:20" x14ac:dyDescent="0.25">
      <c r="B1027" s="74" t="e">
        <f t="shared" ca="1" si="224"/>
        <v>#N/A</v>
      </c>
      <c r="C1027" s="78" t="e">
        <f>Кабельный_журнал!P993</f>
        <v>#N/A</v>
      </c>
      <c r="D1027" s="74" t="e">
        <f t="shared" ca="1" si="225"/>
        <v>#N/A</v>
      </c>
      <c r="E1027" s="80" t="s">
        <v>280</v>
      </c>
      <c r="F1027" s="74" t="e">
        <f t="shared" ca="1" si="221"/>
        <v>#N/A</v>
      </c>
      <c r="G1027" s="74" t="e">
        <f t="shared" si="222"/>
        <v>#N/A</v>
      </c>
      <c r="H1027" s="80" t="s">
        <v>273</v>
      </c>
      <c r="I1027" s="74" t="e">
        <f t="shared" si="223"/>
        <v>#N/A</v>
      </c>
      <c r="J1027" s="74" t="e">
        <f t="shared" si="226"/>
        <v>#N/A</v>
      </c>
      <c r="K1027" s="80" t="s">
        <v>281</v>
      </c>
      <c r="L1027" s="74">
        <f t="shared" si="227"/>
        <v>1.7500000000000002E-2</v>
      </c>
      <c r="M1027" s="74" t="e">
        <f t="shared" ca="1" si="228"/>
        <v>#N/A</v>
      </c>
      <c r="N1027" s="74" t="e">
        <f ca="1">VLOOKUP(B1027,$C$7:$T1025,13,FALSE)</f>
        <v>#N/A</v>
      </c>
      <c r="O1027" s="74" t="e">
        <f t="shared" ca="1" si="229"/>
        <v>#N/A</v>
      </c>
      <c r="P1027" s="74" t="e">
        <f t="shared" ca="1" si="230"/>
        <v>#N/A</v>
      </c>
      <c r="Q1027" s="74" t="e">
        <f t="shared" ca="1" si="231"/>
        <v>#N/A</v>
      </c>
      <c r="R1027" s="74">
        <f t="shared" si="232"/>
        <v>6000</v>
      </c>
      <c r="S1027" s="74" t="e">
        <f t="shared" ca="1" si="233"/>
        <v>#N/A</v>
      </c>
      <c r="T1027" s="74" t="e">
        <f t="shared" si="234"/>
        <v>#N/A</v>
      </c>
    </row>
    <row r="1028" spans="2:20" x14ac:dyDescent="0.25">
      <c r="B1028" s="74" t="e">
        <f t="shared" ca="1" si="224"/>
        <v>#N/A</v>
      </c>
      <c r="C1028" s="78" t="e">
        <f>Кабельный_журнал!P994</f>
        <v>#N/A</v>
      </c>
      <c r="D1028" s="74" t="e">
        <f t="shared" ca="1" si="225"/>
        <v>#N/A</v>
      </c>
      <c r="E1028" s="80" t="s">
        <v>280</v>
      </c>
      <c r="F1028" s="74" t="e">
        <f t="shared" ca="1" si="221"/>
        <v>#N/A</v>
      </c>
      <c r="G1028" s="74" t="e">
        <f t="shared" si="222"/>
        <v>#N/A</v>
      </c>
      <c r="H1028" s="80" t="s">
        <v>273</v>
      </c>
      <c r="I1028" s="74" t="e">
        <f t="shared" si="223"/>
        <v>#N/A</v>
      </c>
      <c r="J1028" s="74" t="e">
        <f t="shared" si="226"/>
        <v>#N/A</v>
      </c>
      <c r="K1028" s="80" t="s">
        <v>281</v>
      </c>
      <c r="L1028" s="74">
        <f t="shared" si="227"/>
        <v>1.7500000000000002E-2</v>
      </c>
      <c r="M1028" s="74" t="e">
        <f t="shared" ca="1" si="228"/>
        <v>#N/A</v>
      </c>
      <c r="N1028" s="74" t="e">
        <f ca="1">VLOOKUP(B1028,$C$7:$T1026,13,FALSE)</f>
        <v>#N/A</v>
      </c>
      <c r="O1028" s="74" t="e">
        <f t="shared" ca="1" si="229"/>
        <v>#N/A</v>
      </c>
      <c r="P1028" s="74" t="e">
        <f t="shared" ca="1" si="230"/>
        <v>#N/A</v>
      </c>
      <c r="Q1028" s="74" t="e">
        <f t="shared" ca="1" si="231"/>
        <v>#N/A</v>
      </c>
      <c r="R1028" s="74">
        <f t="shared" si="232"/>
        <v>6000</v>
      </c>
      <c r="S1028" s="74" t="e">
        <f t="shared" ca="1" si="233"/>
        <v>#N/A</v>
      </c>
      <c r="T1028" s="74" t="e">
        <f t="shared" si="234"/>
        <v>#N/A</v>
      </c>
    </row>
    <row r="1029" spans="2:20" x14ac:dyDescent="0.25">
      <c r="B1029" s="74" t="e">
        <f t="shared" ca="1" si="224"/>
        <v>#N/A</v>
      </c>
      <c r="C1029" s="78" t="e">
        <f>Кабельный_журнал!P995</f>
        <v>#N/A</v>
      </c>
      <c r="D1029" s="74" t="e">
        <f t="shared" ca="1" si="225"/>
        <v>#N/A</v>
      </c>
      <c r="E1029" s="80" t="s">
        <v>280</v>
      </c>
      <c r="F1029" s="74" t="e">
        <f t="shared" ca="1" si="221"/>
        <v>#N/A</v>
      </c>
      <c r="G1029" s="74" t="e">
        <f t="shared" si="222"/>
        <v>#N/A</v>
      </c>
      <c r="H1029" s="80" t="s">
        <v>273</v>
      </c>
      <c r="I1029" s="74" t="e">
        <f t="shared" si="223"/>
        <v>#N/A</v>
      </c>
      <c r="J1029" s="74" t="e">
        <f t="shared" si="226"/>
        <v>#N/A</v>
      </c>
      <c r="K1029" s="80" t="s">
        <v>281</v>
      </c>
      <c r="L1029" s="74">
        <f t="shared" si="227"/>
        <v>1.7500000000000002E-2</v>
      </c>
      <c r="M1029" s="74" t="e">
        <f t="shared" ca="1" si="228"/>
        <v>#N/A</v>
      </c>
      <c r="N1029" s="74" t="e">
        <f ca="1">VLOOKUP(B1029,$C$7:$T1027,13,FALSE)</f>
        <v>#N/A</v>
      </c>
      <c r="O1029" s="74" t="e">
        <f t="shared" ca="1" si="229"/>
        <v>#N/A</v>
      </c>
      <c r="P1029" s="74" t="e">
        <f t="shared" ca="1" si="230"/>
        <v>#N/A</v>
      </c>
      <c r="Q1029" s="74" t="e">
        <f t="shared" ca="1" si="231"/>
        <v>#N/A</v>
      </c>
      <c r="R1029" s="74">
        <f t="shared" si="232"/>
        <v>6000</v>
      </c>
      <c r="S1029" s="74" t="e">
        <f t="shared" ca="1" si="233"/>
        <v>#N/A</v>
      </c>
      <c r="T1029" s="74" t="e">
        <f t="shared" si="234"/>
        <v>#N/A</v>
      </c>
    </row>
    <row r="1030" spans="2:20" x14ac:dyDescent="0.25">
      <c r="B1030" s="74" t="e">
        <f t="shared" ca="1" si="224"/>
        <v>#N/A</v>
      </c>
      <c r="C1030" s="78" t="e">
        <f>Кабельный_журнал!P996</f>
        <v>#N/A</v>
      </c>
      <c r="D1030" s="74" t="e">
        <f t="shared" ca="1" si="225"/>
        <v>#N/A</v>
      </c>
      <c r="E1030" s="80" t="s">
        <v>280</v>
      </c>
      <c r="F1030" s="74" t="e">
        <f t="shared" ca="1" si="221"/>
        <v>#N/A</v>
      </c>
      <c r="G1030" s="74" t="e">
        <f t="shared" si="222"/>
        <v>#N/A</v>
      </c>
      <c r="H1030" s="80" t="s">
        <v>273</v>
      </c>
      <c r="I1030" s="74" t="e">
        <f t="shared" si="223"/>
        <v>#N/A</v>
      </c>
      <c r="J1030" s="74" t="e">
        <f t="shared" si="226"/>
        <v>#N/A</v>
      </c>
      <c r="K1030" s="80" t="s">
        <v>281</v>
      </c>
      <c r="L1030" s="74">
        <f t="shared" si="227"/>
        <v>1.7500000000000002E-2</v>
      </c>
      <c r="M1030" s="74" t="e">
        <f t="shared" ca="1" si="228"/>
        <v>#N/A</v>
      </c>
      <c r="N1030" s="74" t="e">
        <f ca="1">VLOOKUP(B1030,$C$7:$T1028,13,FALSE)</f>
        <v>#N/A</v>
      </c>
      <c r="O1030" s="74" t="e">
        <f t="shared" ca="1" si="229"/>
        <v>#N/A</v>
      </c>
      <c r="P1030" s="74" t="e">
        <f t="shared" ca="1" si="230"/>
        <v>#N/A</v>
      </c>
      <c r="Q1030" s="74" t="e">
        <f t="shared" ca="1" si="231"/>
        <v>#N/A</v>
      </c>
      <c r="R1030" s="74">
        <f t="shared" si="232"/>
        <v>6000</v>
      </c>
      <c r="S1030" s="74" t="e">
        <f t="shared" ca="1" si="233"/>
        <v>#N/A</v>
      </c>
      <c r="T1030" s="74" t="e">
        <f t="shared" si="234"/>
        <v>#N/A</v>
      </c>
    </row>
    <row r="1031" spans="2:20" x14ac:dyDescent="0.25">
      <c r="B1031" s="74" t="e">
        <f t="shared" ca="1" si="224"/>
        <v>#N/A</v>
      </c>
      <c r="C1031" s="78" t="e">
        <f>Кабельный_журнал!P997</f>
        <v>#N/A</v>
      </c>
      <c r="D1031" s="74" t="e">
        <f t="shared" ca="1" si="225"/>
        <v>#N/A</v>
      </c>
      <c r="E1031" s="80" t="s">
        <v>280</v>
      </c>
      <c r="F1031" s="74" t="e">
        <f t="shared" ca="1" si="221"/>
        <v>#N/A</v>
      </c>
      <c r="G1031" s="74" t="e">
        <f t="shared" si="222"/>
        <v>#N/A</v>
      </c>
      <c r="H1031" s="80" t="s">
        <v>273</v>
      </c>
      <c r="I1031" s="74" t="e">
        <f t="shared" si="223"/>
        <v>#N/A</v>
      </c>
      <c r="J1031" s="74" t="e">
        <f t="shared" si="226"/>
        <v>#N/A</v>
      </c>
      <c r="K1031" s="80" t="s">
        <v>281</v>
      </c>
      <c r="L1031" s="74">
        <f t="shared" si="227"/>
        <v>1.7500000000000002E-2</v>
      </c>
      <c r="M1031" s="74" t="e">
        <f t="shared" ca="1" si="228"/>
        <v>#N/A</v>
      </c>
      <c r="N1031" s="74" t="e">
        <f ca="1">VLOOKUP(B1031,$C$7:$T1029,13,FALSE)</f>
        <v>#N/A</v>
      </c>
      <c r="O1031" s="74" t="e">
        <f t="shared" ca="1" si="229"/>
        <v>#N/A</v>
      </c>
      <c r="P1031" s="74" t="e">
        <f t="shared" ca="1" si="230"/>
        <v>#N/A</v>
      </c>
      <c r="Q1031" s="74" t="e">
        <f t="shared" ca="1" si="231"/>
        <v>#N/A</v>
      </c>
      <c r="R1031" s="74">
        <f t="shared" si="232"/>
        <v>6000</v>
      </c>
      <c r="S1031" s="74" t="e">
        <f t="shared" ca="1" si="233"/>
        <v>#N/A</v>
      </c>
      <c r="T1031" s="74" t="e">
        <f t="shared" si="234"/>
        <v>#N/A</v>
      </c>
    </row>
    <row r="1032" spans="2:20" x14ac:dyDescent="0.25">
      <c r="B1032" s="74" t="e">
        <f t="shared" ca="1" si="224"/>
        <v>#N/A</v>
      </c>
      <c r="C1032" s="78" t="e">
        <f>Кабельный_журнал!P998</f>
        <v>#N/A</v>
      </c>
      <c r="D1032" s="74" t="e">
        <f t="shared" ca="1" si="225"/>
        <v>#N/A</v>
      </c>
      <c r="E1032" s="80" t="s">
        <v>280</v>
      </c>
      <c r="F1032" s="74" t="e">
        <f t="shared" ca="1" si="221"/>
        <v>#N/A</v>
      </c>
      <c r="G1032" s="74" t="e">
        <f t="shared" si="222"/>
        <v>#N/A</v>
      </c>
      <c r="H1032" s="80" t="s">
        <v>273</v>
      </c>
      <c r="I1032" s="74" t="e">
        <f t="shared" si="223"/>
        <v>#N/A</v>
      </c>
      <c r="J1032" s="74" t="e">
        <f t="shared" si="226"/>
        <v>#N/A</v>
      </c>
      <c r="K1032" s="80" t="s">
        <v>281</v>
      </c>
      <c r="L1032" s="74">
        <f t="shared" si="227"/>
        <v>1.7500000000000002E-2</v>
      </c>
      <c r="M1032" s="74" t="e">
        <f t="shared" ca="1" si="228"/>
        <v>#N/A</v>
      </c>
      <c r="N1032" s="74" t="e">
        <f ca="1">VLOOKUP(B1032,$C$7:$T1030,13,FALSE)</f>
        <v>#N/A</v>
      </c>
      <c r="O1032" s="74" t="e">
        <f t="shared" ca="1" si="229"/>
        <v>#N/A</v>
      </c>
      <c r="P1032" s="74" t="e">
        <f t="shared" ca="1" si="230"/>
        <v>#N/A</v>
      </c>
      <c r="Q1032" s="74" t="e">
        <f t="shared" ca="1" si="231"/>
        <v>#N/A</v>
      </c>
      <c r="R1032" s="74">
        <f t="shared" si="232"/>
        <v>6000</v>
      </c>
      <c r="S1032" s="74" t="e">
        <f t="shared" ca="1" si="233"/>
        <v>#N/A</v>
      </c>
      <c r="T1032" s="74" t="e">
        <f t="shared" si="234"/>
        <v>#N/A</v>
      </c>
    </row>
    <row r="1033" spans="2:20" x14ac:dyDescent="0.25">
      <c r="B1033" s="74" t="e">
        <f t="shared" ca="1" si="224"/>
        <v>#N/A</v>
      </c>
      <c r="C1033" s="78" t="e">
        <f>Кабельный_журнал!P999</f>
        <v>#N/A</v>
      </c>
      <c r="D1033" s="74" t="e">
        <f t="shared" ca="1" si="225"/>
        <v>#N/A</v>
      </c>
      <c r="E1033" s="80" t="s">
        <v>280</v>
      </c>
      <c r="F1033" s="74" t="e">
        <f t="shared" ca="1" si="221"/>
        <v>#N/A</v>
      </c>
      <c r="G1033" s="74" t="e">
        <f t="shared" si="222"/>
        <v>#N/A</v>
      </c>
      <c r="H1033" s="80" t="s">
        <v>273</v>
      </c>
      <c r="I1033" s="74" t="e">
        <f t="shared" si="223"/>
        <v>#N/A</v>
      </c>
      <c r="J1033" s="74" t="e">
        <f t="shared" si="226"/>
        <v>#N/A</v>
      </c>
      <c r="K1033" s="80" t="s">
        <v>281</v>
      </c>
      <c r="L1033" s="74">
        <f t="shared" si="227"/>
        <v>1.7500000000000002E-2</v>
      </c>
      <c r="M1033" s="74" t="e">
        <f t="shared" ca="1" si="228"/>
        <v>#N/A</v>
      </c>
      <c r="N1033" s="74" t="e">
        <f ca="1">VLOOKUP(B1033,$C$7:$T1031,13,FALSE)</f>
        <v>#N/A</v>
      </c>
      <c r="O1033" s="74" t="e">
        <f t="shared" ca="1" si="229"/>
        <v>#N/A</v>
      </c>
      <c r="P1033" s="74" t="e">
        <f t="shared" ca="1" si="230"/>
        <v>#N/A</v>
      </c>
      <c r="Q1033" s="74" t="e">
        <f t="shared" ca="1" si="231"/>
        <v>#N/A</v>
      </c>
      <c r="R1033" s="74">
        <f t="shared" si="232"/>
        <v>6000</v>
      </c>
      <c r="S1033" s="74" t="e">
        <f t="shared" ca="1" si="233"/>
        <v>#N/A</v>
      </c>
      <c r="T1033" s="74" t="e">
        <f t="shared" si="234"/>
        <v>#N/A</v>
      </c>
    </row>
    <row r="1034" spans="2:20" x14ac:dyDescent="0.25">
      <c r="B1034" s="74" t="e">
        <f t="shared" ca="1" si="224"/>
        <v>#N/A</v>
      </c>
      <c r="C1034" s="78" t="e">
        <f>Кабельный_журнал!P1000</f>
        <v>#N/A</v>
      </c>
      <c r="D1034" s="74" t="e">
        <f t="shared" ca="1" si="225"/>
        <v>#N/A</v>
      </c>
      <c r="E1034" s="80" t="s">
        <v>280</v>
      </c>
      <c r="F1034" s="74" t="e">
        <f t="shared" ca="1" si="221"/>
        <v>#N/A</v>
      </c>
      <c r="G1034" s="74" t="e">
        <f t="shared" si="222"/>
        <v>#N/A</v>
      </c>
      <c r="H1034" s="80" t="s">
        <v>273</v>
      </c>
      <c r="I1034" s="74" t="e">
        <f t="shared" si="223"/>
        <v>#N/A</v>
      </c>
      <c r="J1034" s="74" t="e">
        <f t="shared" si="226"/>
        <v>#N/A</v>
      </c>
      <c r="K1034" s="80" t="s">
        <v>281</v>
      </c>
      <c r="L1034" s="74">
        <f t="shared" si="227"/>
        <v>1.7500000000000002E-2</v>
      </c>
      <c r="M1034" s="74" t="e">
        <f t="shared" ca="1" si="228"/>
        <v>#N/A</v>
      </c>
      <c r="N1034" s="74" t="e">
        <f ca="1">VLOOKUP(B1034,$C$7:$T1032,13,FALSE)</f>
        <v>#N/A</v>
      </c>
      <c r="O1034" s="74" t="e">
        <f t="shared" ca="1" si="229"/>
        <v>#N/A</v>
      </c>
      <c r="P1034" s="74" t="e">
        <f t="shared" ca="1" si="230"/>
        <v>#N/A</v>
      </c>
      <c r="Q1034" s="74" t="e">
        <f t="shared" ca="1" si="231"/>
        <v>#N/A</v>
      </c>
      <c r="R1034" s="74">
        <f t="shared" si="232"/>
        <v>6000</v>
      </c>
      <c r="S1034" s="74" t="e">
        <f t="shared" ca="1" si="233"/>
        <v>#N/A</v>
      </c>
      <c r="T1034" s="74" t="e">
        <f t="shared" si="234"/>
        <v>#N/A</v>
      </c>
    </row>
    <row r="1035" spans="2:20" x14ac:dyDescent="0.25">
      <c r="B1035" s="74" t="e">
        <f t="shared" ca="1" si="224"/>
        <v>#N/A</v>
      </c>
      <c r="C1035" s="78">
        <f>Кабельный_журнал!P1001</f>
        <v>0</v>
      </c>
      <c r="D1035" s="74" t="e">
        <f t="shared" ca="1" si="225"/>
        <v>#N/A</v>
      </c>
      <c r="E1035" s="80" t="s">
        <v>280</v>
      </c>
      <c r="F1035" s="74" t="e">
        <f t="shared" ca="1" si="221"/>
        <v>#N/A</v>
      </c>
      <c r="G1035" s="74" t="e">
        <f t="shared" si="222"/>
        <v>#N/A</v>
      </c>
      <c r="H1035" s="80" t="s">
        <v>273</v>
      </c>
      <c r="I1035" s="74" t="e">
        <f t="shared" si="223"/>
        <v>#N/A</v>
      </c>
      <c r="J1035" s="74" t="e">
        <f t="shared" si="226"/>
        <v>#N/A</v>
      </c>
      <c r="K1035" s="80" t="s">
        <v>281</v>
      </c>
      <c r="L1035" s="74">
        <f t="shared" si="227"/>
        <v>1.7500000000000002E-2</v>
      </c>
      <c r="M1035" s="74" t="e">
        <f t="shared" ca="1" si="228"/>
        <v>#N/A</v>
      </c>
      <c r="N1035" s="74" t="e">
        <f ca="1">VLOOKUP(B1035,$C$7:$T1033,13,FALSE)</f>
        <v>#N/A</v>
      </c>
      <c r="O1035" s="74" t="e">
        <f t="shared" ca="1" si="229"/>
        <v>#N/A</v>
      </c>
      <c r="P1035" s="74" t="e">
        <f t="shared" ca="1" si="230"/>
        <v>#N/A</v>
      </c>
      <c r="Q1035" s="74" t="e">
        <f t="shared" ca="1" si="231"/>
        <v>#N/A</v>
      </c>
      <c r="R1035" s="74">
        <f t="shared" si="232"/>
        <v>6000</v>
      </c>
      <c r="S1035" s="74" t="e">
        <f t="shared" ca="1" si="233"/>
        <v>#N/A</v>
      </c>
      <c r="T1035" s="74" t="e">
        <f t="shared" si="234"/>
        <v>#N/A</v>
      </c>
    </row>
    <row r="1036" spans="2:20" x14ac:dyDescent="0.25">
      <c r="B1036" s="74" t="e">
        <f t="shared" ca="1" si="224"/>
        <v>#N/A</v>
      </c>
      <c r="C1036" s="78">
        <f>Кабельный_журнал!P1002</f>
        <v>0</v>
      </c>
      <c r="D1036" s="74" t="e">
        <f t="shared" ca="1" si="225"/>
        <v>#N/A</v>
      </c>
      <c r="E1036" s="80" t="s">
        <v>280</v>
      </c>
      <c r="F1036" s="74" t="e">
        <f t="shared" ca="1" si="221"/>
        <v>#N/A</v>
      </c>
      <c r="G1036" s="74" t="e">
        <f t="shared" si="222"/>
        <v>#N/A</v>
      </c>
      <c r="H1036" s="80" t="s">
        <v>273</v>
      </c>
      <c r="I1036" s="74" t="e">
        <f t="shared" si="223"/>
        <v>#N/A</v>
      </c>
      <c r="J1036" s="74" t="e">
        <f t="shared" si="226"/>
        <v>#N/A</v>
      </c>
      <c r="K1036" s="80" t="s">
        <v>281</v>
      </c>
      <c r="L1036" s="74">
        <f t="shared" si="227"/>
        <v>1.7500000000000002E-2</v>
      </c>
      <c r="M1036" s="74" t="e">
        <f t="shared" ca="1" si="228"/>
        <v>#N/A</v>
      </c>
      <c r="N1036" s="74" t="e">
        <f ca="1">VLOOKUP(B1036,$C$7:$T1034,13,FALSE)</f>
        <v>#N/A</v>
      </c>
      <c r="O1036" s="74" t="e">
        <f t="shared" ca="1" si="229"/>
        <v>#N/A</v>
      </c>
      <c r="P1036" s="74" t="e">
        <f t="shared" ca="1" si="230"/>
        <v>#N/A</v>
      </c>
      <c r="Q1036" s="74" t="e">
        <f t="shared" ca="1" si="231"/>
        <v>#N/A</v>
      </c>
      <c r="R1036" s="74">
        <f t="shared" si="232"/>
        <v>6000</v>
      </c>
      <c r="S1036" s="74" t="e">
        <f t="shared" ca="1" si="233"/>
        <v>#N/A</v>
      </c>
      <c r="T1036" s="74" t="e">
        <f t="shared" si="234"/>
        <v>#N/A</v>
      </c>
    </row>
    <row r="1037" spans="2:20" x14ac:dyDescent="0.25">
      <c r="B1037" s="74" t="e">
        <f t="shared" ca="1" si="224"/>
        <v>#N/A</v>
      </c>
      <c r="C1037" s="78">
        <f>Кабельный_журнал!P1003</f>
        <v>0</v>
      </c>
      <c r="D1037" s="74" t="e">
        <f t="shared" ca="1" si="225"/>
        <v>#N/A</v>
      </c>
      <c r="E1037" s="80" t="s">
        <v>280</v>
      </c>
      <c r="F1037" s="74" t="e">
        <f t="shared" ca="1" si="221"/>
        <v>#N/A</v>
      </c>
      <c r="G1037" s="74" t="e">
        <f t="shared" si="222"/>
        <v>#N/A</v>
      </c>
      <c r="H1037" s="80" t="s">
        <v>273</v>
      </c>
      <c r="I1037" s="74" t="e">
        <f t="shared" si="223"/>
        <v>#N/A</v>
      </c>
      <c r="J1037" s="74" t="e">
        <f t="shared" si="226"/>
        <v>#N/A</v>
      </c>
      <c r="K1037" s="80" t="s">
        <v>281</v>
      </c>
      <c r="L1037" s="74">
        <f t="shared" si="227"/>
        <v>1.7500000000000002E-2</v>
      </c>
      <c r="M1037" s="74" t="e">
        <f t="shared" ca="1" si="228"/>
        <v>#N/A</v>
      </c>
      <c r="N1037" s="74" t="e">
        <f ca="1">VLOOKUP(B1037,$C$7:$T1035,13,FALSE)</f>
        <v>#N/A</v>
      </c>
      <c r="O1037" s="74" t="e">
        <f t="shared" ca="1" si="229"/>
        <v>#N/A</v>
      </c>
      <c r="P1037" s="74" t="e">
        <f t="shared" ca="1" si="230"/>
        <v>#N/A</v>
      </c>
      <c r="Q1037" s="74" t="e">
        <f t="shared" ca="1" si="231"/>
        <v>#N/A</v>
      </c>
      <c r="R1037" s="74">
        <f t="shared" si="232"/>
        <v>6000</v>
      </c>
      <c r="S1037" s="74" t="e">
        <f t="shared" ca="1" si="233"/>
        <v>#N/A</v>
      </c>
      <c r="T1037" s="74" t="e">
        <f t="shared" si="234"/>
        <v>#N/A</v>
      </c>
    </row>
    <row r="1038" spans="2:20" x14ac:dyDescent="0.25">
      <c r="B1038" s="74" t="e">
        <f t="shared" ca="1" si="224"/>
        <v>#N/A</v>
      </c>
      <c r="C1038" s="78">
        <f>Кабельный_журнал!P1004</f>
        <v>0</v>
      </c>
      <c r="D1038" s="74" t="e">
        <f t="shared" ca="1" si="225"/>
        <v>#N/A</v>
      </c>
      <c r="E1038" s="80" t="s">
        <v>280</v>
      </c>
      <c r="F1038" s="74" t="e">
        <f t="shared" ca="1" si="221"/>
        <v>#N/A</v>
      </c>
      <c r="G1038" s="74" t="e">
        <f t="shared" si="222"/>
        <v>#N/A</v>
      </c>
      <c r="H1038" s="80" t="s">
        <v>273</v>
      </c>
      <c r="I1038" s="74" t="e">
        <f t="shared" si="223"/>
        <v>#N/A</v>
      </c>
      <c r="J1038" s="74" t="e">
        <f t="shared" si="226"/>
        <v>#N/A</v>
      </c>
      <c r="K1038" s="80" t="s">
        <v>281</v>
      </c>
      <c r="L1038" s="74">
        <f t="shared" si="227"/>
        <v>1.7500000000000002E-2</v>
      </c>
      <c r="M1038" s="74" t="e">
        <f t="shared" ca="1" si="228"/>
        <v>#N/A</v>
      </c>
      <c r="N1038" s="74" t="e">
        <f ca="1">VLOOKUP(B1038,$C$7:$T1036,13,FALSE)</f>
        <v>#N/A</v>
      </c>
      <c r="O1038" s="74" t="e">
        <f t="shared" ca="1" si="229"/>
        <v>#N/A</v>
      </c>
      <c r="P1038" s="74" t="e">
        <f t="shared" ca="1" si="230"/>
        <v>#N/A</v>
      </c>
      <c r="Q1038" s="74" t="e">
        <f t="shared" ca="1" si="231"/>
        <v>#N/A</v>
      </c>
      <c r="R1038" s="74">
        <f t="shared" si="232"/>
        <v>6000</v>
      </c>
      <c r="S1038" s="74" t="e">
        <f t="shared" ca="1" si="233"/>
        <v>#N/A</v>
      </c>
      <c r="T1038" s="74" t="e">
        <f t="shared" si="234"/>
        <v>#N/A</v>
      </c>
    </row>
    <row r="1039" spans="2:20" x14ac:dyDescent="0.25">
      <c r="B1039" s="74" t="e">
        <f t="shared" ca="1" si="224"/>
        <v>#N/A</v>
      </c>
      <c r="C1039" s="78">
        <f>Кабельный_журнал!P1005</f>
        <v>0</v>
      </c>
      <c r="D1039" s="74" t="e">
        <f t="shared" ca="1" si="225"/>
        <v>#N/A</v>
      </c>
      <c r="E1039" s="80" t="s">
        <v>280</v>
      </c>
      <c r="F1039" s="74" t="e">
        <f t="shared" ca="1" si="221"/>
        <v>#N/A</v>
      </c>
      <c r="G1039" s="74" t="e">
        <f t="shared" si="222"/>
        <v>#N/A</v>
      </c>
      <c r="H1039" s="80" t="s">
        <v>273</v>
      </c>
      <c r="I1039" s="74" t="e">
        <f t="shared" si="223"/>
        <v>#N/A</v>
      </c>
      <c r="J1039" s="74" t="e">
        <f t="shared" si="226"/>
        <v>#N/A</v>
      </c>
      <c r="K1039" s="80" t="s">
        <v>281</v>
      </c>
      <c r="L1039" s="74">
        <f t="shared" si="227"/>
        <v>1.7500000000000002E-2</v>
      </c>
      <c r="M1039" s="74" t="e">
        <f t="shared" ca="1" si="228"/>
        <v>#N/A</v>
      </c>
      <c r="N1039" s="74" t="e">
        <f ca="1">VLOOKUP(B1039,$C$7:$T1037,13,FALSE)</f>
        <v>#N/A</v>
      </c>
      <c r="O1039" s="74" t="e">
        <f t="shared" ca="1" si="229"/>
        <v>#N/A</v>
      </c>
      <c r="P1039" s="74" t="e">
        <f t="shared" ca="1" si="230"/>
        <v>#N/A</v>
      </c>
      <c r="Q1039" s="74" t="e">
        <f t="shared" ca="1" si="231"/>
        <v>#N/A</v>
      </c>
      <c r="R1039" s="74">
        <f t="shared" si="232"/>
        <v>6000</v>
      </c>
      <c r="S1039" s="74" t="e">
        <f t="shared" ca="1" si="233"/>
        <v>#N/A</v>
      </c>
      <c r="T1039" s="74" t="e">
        <f t="shared" si="234"/>
        <v>#N/A</v>
      </c>
    </row>
    <row r="1040" spans="2:20" x14ac:dyDescent="0.25">
      <c r="B1040" s="74" t="e">
        <f t="shared" ca="1" si="224"/>
        <v>#N/A</v>
      </c>
      <c r="C1040" s="78">
        <f>Кабельный_журнал!P1006</f>
        <v>0</v>
      </c>
      <c r="D1040" s="74" t="e">
        <f t="shared" ca="1" si="225"/>
        <v>#N/A</v>
      </c>
      <c r="E1040" s="80" t="s">
        <v>280</v>
      </c>
      <c r="F1040" s="74" t="e">
        <f t="shared" ca="1" si="221"/>
        <v>#N/A</v>
      </c>
      <c r="G1040" s="74" t="e">
        <f t="shared" si="222"/>
        <v>#N/A</v>
      </c>
      <c r="H1040" s="80" t="s">
        <v>273</v>
      </c>
      <c r="I1040" s="74" t="e">
        <f t="shared" si="223"/>
        <v>#N/A</v>
      </c>
      <c r="J1040" s="74" t="e">
        <f t="shared" si="226"/>
        <v>#N/A</v>
      </c>
      <c r="K1040" s="80" t="s">
        <v>281</v>
      </c>
      <c r="L1040" s="74">
        <f t="shared" si="227"/>
        <v>1.7500000000000002E-2</v>
      </c>
      <c r="M1040" s="74" t="e">
        <f t="shared" ca="1" si="228"/>
        <v>#N/A</v>
      </c>
      <c r="N1040" s="74" t="e">
        <f ca="1">VLOOKUP(B1040,$C$7:$T1038,13,FALSE)</f>
        <v>#N/A</v>
      </c>
      <c r="O1040" s="74" t="e">
        <f t="shared" ca="1" si="229"/>
        <v>#N/A</v>
      </c>
      <c r="P1040" s="74" t="e">
        <f t="shared" ca="1" si="230"/>
        <v>#N/A</v>
      </c>
      <c r="Q1040" s="74" t="e">
        <f t="shared" ca="1" si="231"/>
        <v>#N/A</v>
      </c>
      <c r="R1040" s="74">
        <f t="shared" si="232"/>
        <v>6000</v>
      </c>
      <c r="S1040" s="74" t="e">
        <f t="shared" ca="1" si="233"/>
        <v>#N/A</v>
      </c>
      <c r="T1040" s="74" t="e">
        <f t="shared" si="234"/>
        <v>#N/A</v>
      </c>
    </row>
    <row r="1041" spans="2:20" x14ac:dyDescent="0.25">
      <c r="B1041" s="74" t="e">
        <f t="shared" ca="1" si="224"/>
        <v>#N/A</v>
      </c>
      <c r="C1041" s="78">
        <f>Кабельный_журнал!P1007</f>
        <v>0</v>
      </c>
      <c r="D1041" s="74" t="e">
        <f t="shared" ca="1" si="225"/>
        <v>#N/A</v>
      </c>
      <c r="E1041" s="80" t="s">
        <v>280</v>
      </c>
      <c r="F1041" s="74" t="e">
        <f t="shared" ca="1" si="221"/>
        <v>#N/A</v>
      </c>
      <c r="G1041" s="74" t="e">
        <f t="shared" si="222"/>
        <v>#N/A</v>
      </c>
      <c r="H1041" s="80" t="s">
        <v>273</v>
      </c>
      <c r="I1041" s="74" t="e">
        <f t="shared" si="223"/>
        <v>#N/A</v>
      </c>
      <c r="J1041" s="74" t="e">
        <f t="shared" si="226"/>
        <v>#N/A</v>
      </c>
      <c r="K1041" s="80" t="s">
        <v>281</v>
      </c>
      <c r="L1041" s="74">
        <f t="shared" si="227"/>
        <v>1.7500000000000002E-2</v>
      </c>
      <c r="M1041" s="74" t="e">
        <f t="shared" ca="1" si="228"/>
        <v>#N/A</v>
      </c>
      <c r="N1041" s="74" t="e">
        <f ca="1">VLOOKUP(B1041,$C$7:$T1039,13,FALSE)</f>
        <v>#N/A</v>
      </c>
      <c r="O1041" s="74" t="e">
        <f t="shared" ca="1" si="229"/>
        <v>#N/A</v>
      </c>
      <c r="P1041" s="74" t="e">
        <f t="shared" ca="1" si="230"/>
        <v>#N/A</v>
      </c>
      <c r="Q1041" s="74" t="e">
        <f t="shared" ca="1" si="231"/>
        <v>#N/A</v>
      </c>
      <c r="R1041" s="74">
        <f t="shared" si="232"/>
        <v>6000</v>
      </c>
      <c r="S1041" s="74" t="e">
        <f t="shared" ca="1" si="233"/>
        <v>#N/A</v>
      </c>
      <c r="T1041" s="74" t="e">
        <f t="shared" si="234"/>
        <v>#N/A</v>
      </c>
    </row>
    <row r="1042" spans="2:20" x14ac:dyDescent="0.25">
      <c r="B1042" s="74" t="e">
        <f t="shared" ca="1" si="224"/>
        <v>#N/A</v>
      </c>
      <c r="C1042" s="78">
        <f>Кабельный_журнал!P1008</f>
        <v>0</v>
      </c>
      <c r="D1042" s="74" t="e">
        <f t="shared" ca="1" si="225"/>
        <v>#N/A</v>
      </c>
      <c r="E1042" s="80" t="s">
        <v>280</v>
      </c>
      <c r="F1042" s="74" t="e">
        <f t="shared" ca="1" si="221"/>
        <v>#N/A</v>
      </c>
      <c r="G1042" s="74" t="e">
        <f t="shared" si="222"/>
        <v>#N/A</v>
      </c>
      <c r="H1042" s="80" t="s">
        <v>273</v>
      </c>
      <c r="I1042" s="74" t="e">
        <f t="shared" si="223"/>
        <v>#N/A</v>
      </c>
      <c r="J1042" s="74" t="e">
        <f t="shared" si="226"/>
        <v>#N/A</v>
      </c>
      <c r="K1042" s="80" t="s">
        <v>281</v>
      </c>
      <c r="L1042" s="74">
        <f t="shared" si="227"/>
        <v>1.7500000000000002E-2</v>
      </c>
      <c r="M1042" s="74" t="e">
        <f t="shared" ca="1" si="228"/>
        <v>#N/A</v>
      </c>
      <c r="N1042" s="74" t="e">
        <f ca="1">VLOOKUP(B1042,$C$7:$T1040,13,FALSE)</f>
        <v>#N/A</v>
      </c>
      <c r="O1042" s="74" t="e">
        <f t="shared" ca="1" si="229"/>
        <v>#N/A</v>
      </c>
      <c r="P1042" s="74" t="e">
        <f t="shared" ca="1" si="230"/>
        <v>#N/A</v>
      </c>
      <c r="Q1042" s="74" t="e">
        <f t="shared" ca="1" si="231"/>
        <v>#N/A</v>
      </c>
      <c r="R1042" s="74">
        <f t="shared" si="232"/>
        <v>6000</v>
      </c>
      <c r="S1042" s="74" t="e">
        <f t="shared" ca="1" si="233"/>
        <v>#N/A</v>
      </c>
      <c r="T1042" s="74" t="e">
        <f t="shared" si="234"/>
        <v>#N/A</v>
      </c>
    </row>
    <row r="1043" spans="2:20" x14ac:dyDescent="0.25">
      <c r="B1043" s="74" t="e">
        <f t="shared" ca="1" si="224"/>
        <v>#N/A</v>
      </c>
      <c r="C1043" s="78">
        <f>Кабельный_журнал!P1009</f>
        <v>0</v>
      </c>
      <c r="D1043" s="74" t="e">
        <f t="shared" ca="1" si="225"/>
        <v>#N/A</v>
      </c>
      <c r="E1043" s="80" t="s">
        <v>280</v>
      </c>
      <c r="F1043" s="74" t="e">
        <f t="shared" ca="1" si="221"/>
        <v>#N/A</v>
      </c>
      <c r="G1043" s="74" t="e">
        <f t="shared" si="222"/>
        <v>#N/A</v>
      </c>
      <c r="H1043" s="80" t="s">
        <v>273</v>
      </c>
      <c r="I1043" s="74" t="e">
        <f t="shared" si="223"/>
        <v>#N/A</v>
      </c>
      <c r="J1043" s="74" t="e">
        <f t="shared" si="226"/>
        <v>#N/A</v>
      </c>
      <c r="K1043" s="80" t="s">
        <v>281</v>
      </c>
      <c r="L1043" s="74">
        <f t="shared" si="227"/>
        <v>1.7500000000000002E-2</v>
      </c>
      <c r="M1043" s="74" t="e">
        <f t="shared" ca="1" si="228"/>
        <v>#N/A</v>
      </c>
      <c r="N1043" s="74" t="e">
        <f ca="1">VLOOKUP(B1043,$C$7:$T1041,13,FALSE)</f>
        <v>#N/A</v>
      </c>
      <c r="O1043" s="74" t="e">
        <f t="shared" ca="1" si="229"/>
        <v>#N/A</v>
      </c>
      <c r="P1043" s="74" t="e">
        <f t="shared" ca="1" si="230"/>
        <v>#N/A</v>
      </c>
      <c r="Q1043" s="74" t="e">
        <f t="shared" ca="1" si="231"/>
        <v>#N/A</v>
      </c>
      <c r="R1043" s="74">
        <f t="shared" si="232"/>
        <v>6000</v>
      </c>
      <c r="S1043" s="74" t="e">
        <f t="shared" ca="1" si="233"/>
        <v>#N/A</v>
      </c>
      <c r="T1043" s="74" t="e">
        <f t="shared" si="234"/>
        <v>#N/A</v>
      </c>
    </row>
    <row r="1044" spans="2:20" x14ac:dyDescent="0.25">
      <c r="B1044" s="74" t="e">
        <f t="shared" ca="1" si="224"/>
        <v>#N/A</v>
      </c>
      <c r="C1044" s="78">
        <f>Кабельный_журнал!P1010</f>
        <v>0</v>
      </c>
      <c r="D1044" s="74" t="e">
        <f t="shared" ca="1" si="225"/>
        <v>#N/A</v>
      </c>
      <c r="E1044" s="80" t="s">
        <v>280</v>
      </c>
      <c r="F1044" s="74" t="e">
        <f t="shared" ca="1" si="221"/>
        <v>#N/A</v>
      </c>
      <c r="G1044" s="74" t="e">
        <f t="shared" si="222"/>
        <v>#N/A</v>
      </c>
      <c r="H1044" s="80" t="s">
        <v>273</v>
      </c>
      <c r="I1044" s="74" t="e">
        <f t="shared" si="223"/>
        <v>#N/A</v>
      </c>
      <c r="J1044" s="74" t="e">
        <f t="shared" si="226"/>
        <v>#N/A</v>
      </c>
      <c r="K1044" s="80" t="s">
        <v>281</v>
      </c>
      <c r="L1044" s="74">
        <f t="shared" si="227"/>
        <v>1.7500000000000002E-2</v>
      </c>
      <c r="M1044" s="74" t="e">
        <f t="shared" ca="1" si="228"/>
        <v>#N/A</v>
      </c>
      <c r="N1044" s="74" t="e">
        <f ca="1">VLOOKUP(B1044,$C$7:$T1042,13,FALSE)</f>
        <v>#N/A</v>
      </c>
      <c r="O1044" s="74" t="e">
        <f t="shared" ca="1" si="229"/>
        <v>#N/A</v>
      </c>
      <c r="P1044" s="74" t="e">
        <f t="shared" ca="1" si="230"/>
        <v>#N/A</v>
      </c>
      <c r="Q1044" s="74" t="e">
        <f t="shared" ca="1" si="231"/>
        <v>#N/A</v>
      </c>
      <c r="R1044" s="74">
        <f t="shared" si="232"/>
        <v>6000</v>
      </c>
      <c r="S1044" s="74" t="e">
        <f t="shared" ca="1" si="233"/>
        <v>#N/A</v>
      </c>
      <c r="T1044" s="74" t="e">
        <f t="shared" si="234"/>
        <v>#N/A</v>
      </c>
    </row>
    <row r="1045" spans="2:20" x14ac:dyDescent="0.25">
      <c r="B1045" s="74" t="e">
        <f t="shared" ca="1" si="224"/>
        <v>#N/A</v>
      </c>
      <c r="C1045" s="78">
        <f>Кабельный_журнал!P1011</f>
        <v>0</v>
      </c>
      <c r="D1045" s="74" t="e">
        <f t="shared" ca="1" si="225"/>
        <v>#N/A</v>
      </c>
      <c r="E1045" s="80" t="s">
        <v>280</v>
      </c>
      <c r="F1045" s="74" t="e">
        <f t="shared" ca="1" si="221"/>
        <v>#N/A</v>
      </c>
      <c r="G1045" s="74" t="e">
        <f t="shared" si="222"/>
        <v>#N/A</v>
      </c>
      <c r="H1045" s="80" t="s">
        <v>273</v>
      </c>
      <c r="I1045" s="74" t="e">
        <f t="shared" si="223"/>
        <v>#N/A</v>
      </c>
      <c r="J1045" s="74" t="e">
        <f t="shared" si="226"/>
        <v>#N/A</v>
      </c>
      <c r="K1045" s="80" t="s">
        <v>281</v>
      </c>
      <c r="L1045" s="74">
        <f t="shared" si="227"/>
        <v>1.7500000000000002E-2</v>
      </c>
      <c r="M1045" s="74" t="e">
        <f t="shared" ca="1" si="228"/>
        <v>#N/A</v>
      </c>
      <c r="N1045" s="74" t="e">
        <f ca="1">VLOOKUP(B1045,$C$7:$T1043,13,FALSE)</f>
        <v>#N/A</v>
      </c>
      <c r="O1045" s="74" t="e">
        <f t="shared" ca="1" si="229"/>
        <v>#N/A</v>
      </c>
      <c r="P1045" s="74" t="e">
        <f t="shared" ca="1" si="230"/>
        <v>#N/A</v>
      </c>
      <c r="Q1045" s="74" t="e">
        <f t="shared" ca="1" si="231"/>
        <v>#N/A</v>
      </c>
      <c r="R1045" s="74">
        <f t="shared" si="232"/>
        <v>6000</v>
      </c>
      <c r="S1045" s="74" t="e">
        <f t="shared" ca="1" si="233"/>
        <v>#N/A</v>
      </c>
      <c r="T1045" s="74" t="e">
        <f t="shared" si="234"/>
        <v>#N/A</v>
      </c>
    </row>
    <row r="1046" spans="2:20" x14ac:dyDescent="0.25">
      <c r="B1046" s="74" t="e">
        <f t="shared" ca="1" si="224"/>
        <v>#N/A</v>
      </c>
      <c r="C1046" s="78">
        <f>Кабельный_журнал!P1012</f>
        <v>0</v>
      </c>
      <c r="D1046" s="74" t="e">
        <f t="shared" ca="1" si="225"/>
        <v>#N/A</v>
      </c>
      <c r="E1046" s="80" t="s">
        <v>280</v>
      </c>
      <c r="F1046" s="74" t="e">
        <f t="shared" ca="1" si="221"/>
        <v>#N/A</v>
      </c>
      <c r="G1046" s="74" t="e">
        <f t="shared" si="222"/>
        <v>#N/A</v>
      </c>
      <c r="H1046" s="80" t="s">
        <v>273</v>
      </c>
      <c r="I1046" s="74" t="e">
        <f t="shared" si="223"/>
        <v>#N/A</v>
      </c>
      <c r="J1046" s="74" t="e">
        <f t="shared" si="226"/>
        <v>#N/A</v>
      </c>
      <c r="K1046" s="80" t="s">
        <v>281</v>
      </c>
      <c r="L1046" s="74">
        <f t="shared" si="227"/>
        <v>1.7500000000000002E-2</v>
      </c>
      <c r="M1046" s="74" t="e">
        <f t="shared" ca="1" si="228"/>
        <v>#N/A</v>
      </c>
      <c r="N1046" s="74" t="e">
        <f ca="1">VLOOKUP(B1046,$C$7:$T1044,13,FALSE)</f>
        <v>#N/A</v>
      </c>
      <c r="O1046" s="74" t="e">
        <f t="shared" ca="1" si="229"/>
        <v>#N/A</v>
      </c>
      <c r="P1046" s="74" t="e">
        <f t="shared" ca="1" si="230"/>
        <v>#N/A</v>
      </c>
      <c r="Q1046" s="74" t="e">
        <f t="shared" ca="1" si="231"/>
        <v>#N/A</v>
      </c>
      <c r="R1046" s="74">
        <f t="shared" si="232"/>
        <v>6000</v>
      </c>
      <c r="S1046" s="74" t="e">
        <f t="shared" ca="1" si="233"/>
        <v>#N/A</v>
      </c>
      <c r="T1046" s="74" t="e">
        <f t="shared" si="234"/>
        <v>#N/A</v>
      </c>
    </row>
    <row r="1047" spans="2:20" x14ac:dyDescent="0.25">
      <c r="B1047" s="74" t="e">
        <f t="shared" ca="1" si="224"/>
        <v>#N/A</v>
      </c>
      <c r="C1047" s="78">
        <f>Кабельный_журнал!P1013</f>
        <v>0</v>
      </c>
      <c r="D1047" s="74" t="e">
        <f t="shared" ca="1" si="225"/>
        <v>#N/A</v>
      </c>
      <c r="E1047" s="80" t="s">
        <v>280</v>
      </c>
      <c r="F1047" s="74" t="e">
        <f t="shared" ca="1" si="221"/>
        <v>#N/A</v>
      </c>
      <c r="G1047" s="74" t="e">
        <f t="shared" si="222"/>
        <v>#N/A</v>
      </c>
      <c r="H1047" s="80" t="s">
        <v>273</v>
      </c>
      <c r="I1047" s="74" t="e">
        <f t="shared" si="223"/>
        <v>#N/A</v>
      </c>
      <c r="J1047" s="74" t="e">
        <f t="shared" si="226"/>
        <v>#N/A</v>
      </c>
      <c r="K1047" s="80" t="s">
        <v>281</v>
      </c>
      <c r="L1047" s="74">
        <f t="shared" si="227"/>
        <v>1.7500000000000002E-2</v>
      </c>
      <c r="M1047" s="74" t="e">
        <f t="shared" ca="1" si="228"/>
        <v>#N/A</v>
      </c>
      <c r="N1047" s="74" t="e">
        <f ca="1">VLOOKUP(B1047,$C$7:$T1045,13,FALSE)</f>
        <v>#N/A</v>
      </c>
      <c r="O1047" s="74" t="e">
        <f t="shared" ca="1" si="229"/>
        <v>#N/A</v>
      </c>
      <c r="P1047" s="74" t="e">
        <f t="shared" ca="1" si="230"/>
        <v>#N/A</v>
      </c>
      <c r="Q1047" s="74" t="e">
        <f t="shared" ca="1" si="231"/>
        <v>#N/A</v>
      </c>
      <c r="R1047" s="74">
        <f t="shared" si="232"/>
        <v>6000</v>
      </c>
      <c r="S1047" s="74" t="e">
        <f t="shared" ca="1" si="233"/>
        <v>#N/A</v>
      </c>
      <c r="T1047" s="74" t="e">
        <f t="shared" si="234"/>
        <v>#N/A</v>
      </c>
    </row>
    <row r="1048" spans="2:20" x14ac:dyDescent="0.25">
      <c r="B1048" s="74" t="e">
        <f t="shared" ca="1" si="224"/>
        <v>#N/A</v>
      </c>
      <c r="C1048" s="78">
        <f>Кабельный_журнал!P1014</f>
        <v>0</v>
      </c>
      <c r="D1048" s="74" t="e">
        <f t="shared" ca="1" si="225"/>
        <v>#N/A</v>
      </c>
      <c r="E1048" s="80" t="s">
        <v>280</v>
      </c>
      <c r="F1048" s="74" t="e">
        <f t="shared" ca="1" si="221"/>
        <v>#N/A</v>
      </c>
      <c r="G1048" s="74" t="e">
        <f t="shared" si="222"/>
        <v>#N/A</v>
      </c>
      <c r="H1048" s="80" t="s">
        <v>273</v>
      </c>
      <c r="I1048" s="74" t="e">
        <f t="shared" si="223"/>
        <v>#N/A</v>
      </c>
      <c r="J1048" s="74" t="e">
        <f t="shared" si="226"/>
        <v>#N/A</v>
      </c>
      <c r="K1048" s="80" t="s">
        <v>281</v>
      </c>
      <c r="L1048" s="74">
        <f t="shared" si="227"/>
        <v>1.7500000000000002E-2</v>
      </c>
      <c r="M1048" s="74" t="e">
        <f t="shared" ca="1" si="228"/>
        <v>#N/A</v>
      </c>
      <c r="N1048" s="74" t="e">
        <f ca="1">VLOOKUP(B1048,$C$7:$T1046,13,FALSE)</f>
        <v>#N/A</v>
      </c>
      <c r="O1048" s="74" t="e">
        <f t="shared" ca="1" si="229"/>
        <v>#N/A</v>
      </c>
      <c r="P1048" s="74" t="e">
        <f t="shared" ca="1" si="230"/>
        <v>#N/A</v>
      </c>
      <c r="Q1048" s="74" t="e">
        <f t="shared" ca="1" si="231"/>
        <v>#N/A</v>
      </c>
      <c r="R1048" s="74">
        <f t="shared" si="232"/>
        <v>6000</v>
      </c>
      <c r="S1048" s="74" t="e">
        <f t="shared" ca="1" si="233"/>
        <v>#N/A</v>
      </c>
      <c r="T1048" s="74" t="e">
        <f t="shared" si="234"/>
        <v>#N/A</v>
      </c>
    </row>
    <row r="1049" spans="2:20" x14ac:dyDescent="0.25">
      <c r="B1049" s="74" t="e">
        <f t="shared" ca="1" si="224"/>
        <v>#N/A</v>
      </c>
      <c r="C1049" s="78">
        <f>Кабельный_журнал!P1015</f>
        <v>0</v>
      </c>
      <c r="D1049" s="74" t="e">
        <f t="shared" ca="1" si="225"/>
        <v>#N/A</v>
      </c>
      <c r="E1049" s="80" t="s">
        <v>280</v>
      </c>
      <c r="F1049" s="74" t="e">
        <f t="shared" ca="1" si="221"/>
        <v>#N/A</v>
      </c>
      <c r="G1049" s="74" t="e">
        <f t="shared" si="222"/>
        <v>#N/A</v>
      </c>
      <c r="H1049" s="80" t="s">
        <v>273</v>
      </c>
      <c r="I1049" s="74" t="e">
        <f t="shared" si="223"/>
        <v>#N/A</v>
      </c>
      <c r="J1049" s="74" t="e">
        <f t="shared" si="226"/>
        <v>#N/A</v>
      </c>
      <c r="K1049" s="80" t="s">
        <v>281</v>
      </c>
      <c r="L1049" s="74">
        <f t="shared" si="227"/>
        <v>1.7500000000000002E-2</v>
      </c>
      <c r="M1049" s="74" t="e">
        <f t="shared" ca="1" si="228"/>
        <v>#N/A</v>
      </c>
      <c r="N1049" s="74" t="e">
        <f ca="1">VLOOKUP(B1049,$C$7:$T1047,13,FALSE)</f>
        <v>#N/A</v>
      </c>
      <c r="O1049" s="74" t="e">
        <f t="shared" ca="1" si="229"/>
        <v>#N/A</v>
      </c>
      <c r="P1049" s="74" t="e">
        <f t="shared" ca="1" si="230"/>
        <v>#N/A</v>
      </c>
      <c r="Q1049" s="74" t="e">
        <f t="shared" ca="1" si="231"/>
        <v>#N/A</v>
      </c>
      <c r="R1049" s="74">
        <f t="shared" si="232"/>
        <v>6000</v>
      </c>
      <c r="S1049" s="74" t="e">
        <f t="shared" ca="1" si="233"/>
        <v>#N/A</v>
      </c>
      <c r="T1049" s="74" t="e">
        <f t="shared" si="234"/>
        <v>#N/A</v>
      </c>
    </row>
    <row r="1050" spans="2:20" x14ac:dyDescent="0.25">
      <c r="B1050" s="74" t="e">
        <f t="shared" ca="1" si="224"/>
        <v>#N/A</v>
      </c>
      <c r="C1050" s="78">
        <f>Кабельный_журнал!P1016</f>
        <v>0</v>
      </c>
      <c r="D1050" s="74" t="e">
        <f t="shared" ca="1" si="225"/>
        <v>#N/A</v>
      </c>
      <c r="E1050" s="80" t="s">
        <v>280</v>
      </c>
      <c r="F1050" s="74" t="e">
        <f t="shared" ca="1" si="221"/>
        <v>#N/A</v>
      </c>
      <c r="G1050" s="74" t="e">
        <f t="shared" si="222"/>
        <v>#N/A</v>
      </c>
      <c r="H1050" s="80" t="s">
        <v>273</v>
      </c>
      <c r="I1050" s="74" t="e">
        <f t="shared" si="223"/>
        <v>#N/A</v>
      </c>
      <c r="J1050" s="74" t="e">
        <f t="shared" si="226"/>
        <v>#N/A</v>
      </c>
      <c r="K1050" s="80" t="s">
        <v>281</v>
      </c>
      <c r="L1050" s="74">
        <f t="shared" si="227"/>
        <v>1.7500000000000002E-2</v>
      </c>
      <c r="M1050" s="74" t="e">
        <f t="shared" ca="1" si="228"/>
        <v>#N/A</v>
      </c>
      <c r="N1050" s="74" t="e">
        <f ca="1">VLOOKUP(B1050,$C$7:$T1048,13,FALSE)</f>
        <v>#N/A</v>
      </c>
      <c r="O1050" s="74" t="e">
        <f t="shared" ca="1" si="229"/>
        <v>#N/A</v>
      </c>
      <c r="P1050" s="74" t="e">
        <f t="shared" ca="1" si="230"/>
        <v>#N/A</v>
      </c>
      <c r="Q1050" s="74" t="e">
        <f t="shared" ca="1" si="231"/>
        <v>#N/A</v>
      </c>
      <c r="R1050" s="74">
        <f t="shared" si="232"/>
        <v>6000</v>
      </c>
      <c r="S1050" s="74" t="e">
        <f t="shared" ca="1" si="233"/>
        <v>#N/A</v>
      </c>
      <c r="T1050" s="74" t="e">
        <f t="shared" si="234"/>
        <v>#N/A</v>
      </c>
    </row>
    <row r="1051" spans="2:20" x14ac:dyDescent="0.25">
      <c r="B1051" s="74" t="e">
        <f t="shared" ca="1" si="224"/>
        <v>#N/A</v>
      </c>
      <c r="C1051" s="78">
        <f>Кабельный_журнал!P1017</f>
        <v>0</v>
      </c>
      <c r="D1051" s="74" t="e">
        <f t="shared" ca="1" si="225"/>
        <v>#N/A</v>
      </c>
      <c r="E1051" s="80" t="s">
        <v>280</v>
      </c>
      <c r="F1051" s="74" t="e">
        <f t="shared" ca="1" si="221"/>
        <v>#N/A</v>
      </c>
      <c r="G1051" s="74" t="e">
        <f t="shared" si="222"/>
        <v>#N/A</v>
      </c>
      <c r="H1051" s="80" t="s">
        <v>273</v>
      </c>
      <c r="I1051" s="74" t="e">
        <f t="shared" si="223"/>
        <v>#N/A</v>
      </c>
      <c r="J1051" s="74" t="e">
        <f t="shared" si="226"/>
        <v>#N/A</v>
      </c>
      <c r="K1051" s="80" t="s">
        <v>281</v>
      </c>
      <c r="L1051" s="74">
        <f t="shared" si="227"/>
        <v>1.7500000000000002E-2</v>
      </c>
      <c r="M1051" s="74" t="e">
        <f t="shared" ca="1" si="228"/>
        <v>#N/A</v>
      </c>
      <c r="N1051" s="74" t="e">
        <f ca="1">VLOOKUP(B1051,$C$7:$T1049,13,FALSE)</f>
        <v>#N/A</v>
      </c>
      <c r="O1051" s="74" t="e">
        <f t="shared" ca="1" si="229"/>
        <v>#N/A</v>
      </c>
      <c r="P1051" s="74" t="e">
        <f t="shared" ca="1" si="230"/>
        <v>#N/A</v>
      </c>
      <c r="Q1051" s="74" t="e">
        <f t="shared" ca="1" si="231"/>
        <v>#N/A</v>
      </c>
      <c r="R1051" s="74">
        <f t="shared" si="232"/>
        <v>6000</v>
      </c>
      <c r="S1051" s="74" t="e">
        <f t="shared" ca="1" si="233"/>
        <v>#N/A</v>
      </c>
      <c r="T1051" s="74" t="e">
        <f t="shared" si="234"/>
        <v>#N/A</v>
      </c>
    </row>
    <row r="1052" spans="2:20" x14ac:dyDescent="0.25">
      <c r="B1052" s="74" t="e">
        <f t="shared" ca="1" si="224"/>
        <v>#N/A</v>
      </c>
      <c r="C1052" s="78">
        <f>Кабельный_журнал!P1018</f>
        <v>0</v>
      </c>
      <c r="D1052" s="74" t="e">
        <f t="shared" ca="1" si="225"/>
        <v>#N/A</v>
      </c>
      <c r="E1052" s="80" t="s">
        <v>280</v>
      </c>
      <c r="F1052" s="74" t="e">
        <f t="shared" ca="1" si="221"/>
        <v>#N/A</v>
      </c>
      <c r="G1052" s="74" t="e">
        <f t="shared" si="222"/>
        <v>#N/A</v>
      </c>
      <c r="H1052" s="80" t="s">
        <v>273</v>
      </c>
      <c r="I1052" s="74" t="e">
        <f t="shared" si="223"/>
        <v>#N/A</v>
      </c>
      <c r="J1052" s="74" t="e">
        <f t="shared" si="226"/>
        <v>#N/A</v>
      </c>
      <c r="K1052" s="80" t="s">
        <v>281</v>
      </c>
      <c r="L1052" s="74">
        <f t="shared" si="227"/>
        <v>1.7500000000000002E-2</v>
      </c>
      <c r="M1052" s="74" t="e">
        <f t="shared" ca="1" si="228"/>
        <v>#N/A</v>
      </c>
      <c r="N1052" s="74" t="e">
        <f ca="1">VLOOKUP(B1052,$C$7:$T1050,13,FALSE)</f>
        <v>#N/A</v>
      </c>
      <c r="O1052" s="74" t="e">
        <f t="shared" ca="1" si="229"/>
        <v>#N/A</v>
      </c>
      <c r="P1052" s="74" t="e">
        <f t="shared" ca="1" si="230"/>
        <v>#N/A</v>
      </c>
      <c r="Q1052" s="74" t="e">
        <f t="shared" ca="1" si="231"/>
        <v>#N/A</v>
      </c>
      <c r="R1052" s="74">
        <f t="shared" si="232"/>
        <v>6000</v>
      </c>
      <c r="S1052" s="74" t="e">
        <f t="shared" ca="1" si="233"/>
        <v>#N/A</v>
      </c>
      <c r="T1052" s="74" t="e">
        <f t="shared" si="234"/>
        <v>#N/A</v>
      </c>
    </row>
    <row r="1053" spans="2:20" x14ac:dyDescent="0.25">
      <c r="B1053" s="74" t="e">
        <f t="shared" ca="1" si="224"/>
        <v>#N/A</v>
      </c>
      <c r="C1053" s="78">
        <f>Кабельный_журнал!P1019</f>
        <v>0</v>
      </c>
      <c r="D1053" s="74" t="e">
        <f t="shared" ca="1" si="225"/>
        <v>#N/A</v>
      </c>
      <c r="E1053" s="80" t="s">
        <v>280</v>
      </c>
      <c r="F1053" s="74" t="e">
        <f t="shared" ca="1" si="221"/>
        <v>#N/A</v>
      </c>
      <c r="G1053" s="74" t="e">
        <f t="shared" si="222"/>
        <v>#N/A</v>
      </c>
      <c r="H1053" s="80" t="s">
        <v>273</v>
      </c>
      <c r="I1053" s="74" t="e">
        <f t="shared" si="223"/>
        <v>#N/A</v>
      </c>
      <c r="J1053" s="74" t="e">
        <f t="shared" si="226"/>
        <v>#N/A</v>
      </c>
      <c r="K1053" s="80" t="s">
        <v>281</v>
      </c>
      <c r="L1053" s="74">
        <f t="shared" si="227"/>
        <v>1.7500000000000002E-2</v>
      </c>
      <c r="M1053" s="74" t="e">
        <f t="shared" ca="1" si="228"/>
        <v>#N/A</v>
      </c>
      <c r="N1053" s="74" t="e">
        <f ca="1">VLOOKUP(B1053,$C$7:$T1051,13,FALSE)</f>
        <v>#N/A</v>
      </c>
      <c r="O1053" s="74" t="e">
        <f t="shared" ca="1" si="229"/>
        <v>#N/A</v>
      </c>
      <c r="P1053" s="74" t="e">
        <f t="shared" ca="1" si="230"/>
        <v>#N/A</v>
      </c>
      <c r="Q1053" s="74" t="e">
        <f t="shared" ca="1" si="231"/>
        <v>#N/A</v>
      </c>
      <c r="R1053" s="74">
        <f t="shared" si="232"/>
        <v>6000</v>
      </c>
      <c r="S1053" s="74" t="e">
        <f t="shared" ca="1" si="233"/>
        <v>#N/A</v>
      </c>
      <c r="T1053" s="74" t="e">
        <f t="shared" si="234"/>
        <v>#N/A</v>
      </c>
    </row>
    <row r="1054" spans="2:20" x14ac:dyDescent="0.25">
      <c r="B1054" s="74" t="e">
        <f t="shared" ca="1" si="224"/>
        <v>#N/A</v>
      </c>
      <c r="C1054" s="78">
        <f>Кабельный_журнал!P1020</f>
        <v>0</v>
      </c>
      <c r="D1054" s="74" t="e">
        <f t="shared" ca="1" si="225"/>
        <v>#N/A</v>
      </c>
      <c r="E1054" s="80" t="s">
        <v>280</v>
      </c>
      <c r="F1054" s="74" t="e">
        <f t="shared" ca="1" si="221"/>
        <v>#N/A</v>
      </c>
      <c r="G1054" s="74" t="e">
        <f t="shared" si="222"/>
        <v>#N/A</v>
      </c>
      <c r="H1054" s="80" t="s">
        <v>273</v>
      </c>
      <c r="I1054" s="74" t="e">
        <f t="shared" si="223"/>
        <v>#N/A</v>
      </c>
      <c r="J1054" s="74" t="e">
        <f t="shared" si="226"/>
        <v>#N/A</v>
      </c>
      <c r="K1054" s="80" t="s">
        <v>281</v>
      </c>
      <c r="L1054" s="74">
        <f t="shared" si="227"/>
        <v>1.7500000000000002E-2</v>
      </c>
      <c r="M1054" s="74" t="e">
        <f t="shared" ca="1" si="228"/>
        <v>#N/A</v>
      </c>
      <c r="N1054" s="74" t="e">
        <f ca="1">VLOOKUP(B1054,$C$7:$T1052,13,FALSE)</f>
        <v>#N/A</v>
      </c>
      <c r="O1054" s="74" t="e">
        <f t="shared" ca="1" si="229"/>
        <v>#N/A</v>
      </c>
      <c r="P1054" s="74" t="e">
        <f t="shared" ca="1" si="230"/>
        <v>#N/A</v>
      </c>
      <c r="Q1054" s="74" t="e">
        <f t="shared" ca="1" si="231"/>
        <v>#N/A</v>
      </c>
      <c r="R1054" s="74">
        <f t="shared" si="232"/>
        <v>6000</v>
      </c>
      <c r="S1054" s="74" t="e">
        <f t="shared" ca="1" si="233"/>
        <v>#N/A</v>
      </c>
      <c r="T1054" s="74" t="e">
        <f t="shared" si="234"/>
        <v>#N/A</v>
      </c>
    </row>
    <row r="1055" spans="2:20" x14ac:dyDescent="0.25">
      <c r="B1055" s="74" t="e">
        <f t="shared" ca="1" si="224"/>
        <v>#N/A</v>
      </c>
      <c r="C1055" s="78">
        <f>Кабельный_журнал!P1021</f>
        <v>0</v>
      </c>
      <c r="D1055" s="74" t="e">
        <f t="shared" ca="1" si="225"/>
        <v>#N/A</v>
      </c>
      <c r="E1055" s="80" t="s">
        <v>280</v>
      </c>
      <c r="F1055" s="74" t="e">
        <f t="shared" ca="1" si="221"/>
        <v>#N/A</v>
      </c>
      <c r="G1055" s="74" t="e">
        <f t="shared" si="222"/>
        <v>#N/A</v>
      </c>
      <c r="H1055" s="80" t="s">
        <v>273</v>
      </c>
      <c r="I1055" s="74" t="e">
        <f t="shared" si="223"/>
        <v>#N/A</v>
      </c>
      <c r="J1055" s="74" t="e">
        <f t="shared" si="226"/>
        <v>#N/A</v>
      </c>
      <c r="K1055" s="80" t="s">
        <v>281</v>
      </c>
      <c r="L1055" s="74">
        <f t="shared" si="227"/>
        <v>1.7500000000000002E-2</v>
      </c>
      <c r="M1055" s="74" t="e">
        <f t="shared" ca="1" si="228"/>
        <v>#N/A</v>
      </c>
      <c r="N1055" s="74" t="e">
        <f ca="1">VLOOKUP(B1055,$C$7:$T1053,13,FALSE)</f>
        <v>#N/A</v>
      </c>
      <c r="O1055" s="74" t="e">
        <f t="shared" ca="1" si="229"/>
        <v>#N/A</v>
      </c>
      <c r="P1055" s="74" t="e">
        <f t="shared" ca="1" si="230"/>
        <v>#N/A</v>
      </c>
      <c r="Q1055" s="74" t="e">
        <f t="shared" ca="1" si="231"/>
        <v>#N/A</v>
      </c>
      <c r="R1055" s="74">
        <f t="shared" si="232"/>
        <v>6000</v>
      </c>
      <c r="S1055" s="74" t="e">
        <f t="shared" ca="1" si="233"/>
        <v>#N/A</v>
      </c>
      <c r="T1055" s="74" t="e">
        <f t="shared" si="234"/>
        <v>#N/A</v>
      </c>
    </row>
    <row r="1056" spans="2:20" x14ac:dyDescent="0.25">
      <c r="B1056" s="74" t="e">
        <f t="shared" ca="1" si="224"/>
        <v>#N/A</v>
      </c>
      <c r="C1056" s="78">
        <f>Кабельный_журнал!P1022</f>
        <v>0</v>
      </c>
      <c r="D1056" s="74" t="e">
        <f t="shared" ca="1" si="225"/>
        <v>#N/A</v>
      </c>
      <c r="E1056" s="80" t="s">
        <v>280</v>
      </c>
      <c r="F1056" s="74" t="e">
        <f t="shared" ca="1" si="221"/>
        <v>#N/A</v>
      </c>
      <c r="G1056" s="74" t="e">
        <f t="shared" si="222"/>
        <v>#N/A</v>
      </c>
      <c r="H1056" s="80" t="s">
        <v>273</v>
      </c>
      <c r="I1056" s="74" t="e">
        <f t="shared" si="223"/>
        <v>#N/A</v>
      </c>
      <c r="J1056" s="74" t="e">
        <f t="shared" si="226"/>
        <v>#N/A</v>
      </c>
      <c r="K1056" s="80" t="s">
        <v>281</v>
      </c>
      <c r="L1056" s="74">
        <f t="shared" si="227"/>
        <v>1.7500000000000002E-2</v>
      </c>
      <c r="M1056" s="74" t="e">
        <f t="shared" ca="1" si="228"/>
        <v>#N/A</v>
      </c>
      <c r="N1056" s="74" t="e">
        <f ca="1">VLOOKUP(B1056,$C$7:$T1054,13,FALSE)</f>
        <v>#N/A</v>
      </c>
      <c r="O1056" s="74" t="e">
        <f t="shared" ca="1" si="229"/>
        <v>#N/A</v>
      </c>
      <c r="P1056" s="74" t="e">
        <f t="shared" ca="1" si="230"/>
        <v>#N/A</v>
      </c>
      <c r="Q1056" s="74" t="e">
        <f t="shared" ca="1" si="231"/>
        <v>#N/A</v>
      </c>
      <c r="R1056" s="74">
        <f t="shared" si="232"/>
        <v>6000</v>
      </c>
      <c r="S1056" s="74" t="e">
        <f t="shared" ca="1" si="233"/>
        <v>#N/A</v>
      </c>
      <c r="T1056" s="74" t="e">
        <f t="shared" si="234"/>
        <v>#N/A</v>
      </c>
    </row>
    <row r="1057" spans="2:20" x14ac:dyDescent="0.25">
      <c r="B1057" s="74" t="e">
        <f t="shared" ca="1" si="224"/>
        <v>#N/A</v>
      </c>
      <c r="C1057" s="78">
        <f>Кабельный_журнал!P1023</f>
        <v>0</v>
      </c>
      <c r="D1057" s="74" t="e">
        <f t="shared" ca="1" si="225"/>
        <v>#N/A</v>
      </c>
      <c r="E1057" s="80" t="s">
        <v>280</v>
      </c>
      <c r="F1057" s="74" t="e">
        <f t="shared" ca="1" si="221"/>
        <v>#N/A</v>
      </c>
      <c r="G1057" s="74" t="e">
        <f t="shared" si="222"/>
        <v>#N/A</v>
      </c>
      <c r="H1057" s="80" t="s">
        <v>273</v>
      </c>
      <c r="I1057" s="74" t="e">
        <f t="shared" si="223"/>
        <v>#N/A</v>
      </c>
      <c r="J1057" s="74" t="e">
        <f t="shared" si="226"/>
        <v>#N/A</v>
      </c>
      <c r="K1057" s="80" t="s">
        <v>281</v>
      </c>
      <c r="L1057" s="74">
        <f t="shared" si="227"/>
        <v>1.7500000000000002E-2</v>
      </c>
      <c r="M1057" s="74" t="e">
        <f t="shared" ca="1" si="228"/>
        <v>#N/A</v>
      </c>
      <c r="N1057" s="74" t="e">
        <f ca="1">VLOOKUP(B1057,$C$7:$T1055,13,FALSE)</f>
        <v>#N/A</v>
      </c>
      <c r="O1057" s="74" t="e">
        <f t="shared" ca="1" si="229"/>
        <v>#N/A</v>
      </c>
      <c r="P1057" s="74" t="e">
        <f t="shared" ca="1" si="230"/>
        <v>#N/A</v>
      </c>
      <c r="Q1057" s="74" t="e">
        <f t="shared" ca="1" si="231"/>
        <v>#N/A</v>
      </c>
      <c r="R1057" s="74">
        <f t="shared" si="232"/>
        <v>6000</v>
      </c>
      <c r="S1057" s="74" t="e">
        <f t="shared" ca="1" si="233"/>
        <v>#N/A</v>
      </c>
      <c r="T1057" s="74" t="e">
        <f t="shared" si="234"/>
        <v>#N/A</v>
      </c>
    </row>
    <row r="1058" spans="2:20" x14ac:dyDescent="0.25">
      <c r="B1058" s="74" t="e">
        <f t="shared" ca="1" si="224"/>
        <v>#N/A</v>
      </c>
      <c r="C1058" s="78">
        <f>Кабельный_журнал!P1024</f>
        <v>0</v>
      </c>
      <c r="D1058" s="74" t="e">
        <f t="shared" ca="1" si="225"/>
        <v>#N/A</v>
      </c>
      <c r="E1058" s="80" t="s">
        <v>280</v>
      </c>
      <c r="F1058" s="74" t="e">
        <f t="shared" ca="1" si="221"/>
        <v>#N/A</v>
      </c>
      <c r="G1058" s="74" t="e">
        <f t="shared" si="222"/>
        <v>#N/A</v>
      </c>
      <c r="H1058" s="80" t="s">
        <v>273</v>
      </c>
      <c r="I1058" s="74" t="e">
        <f t="shared" si="223"/>
        <v>#N/A</v>
      </c>
      <c r="J1058" s="74" t="e">
        <f t="shared" si="226"/>
        <v>#N/A</v>
      </c>
      <c r="K1058" s="80" t="s">
        <v>281</v>
      </c>
      <c r="L1058" s="74">
        <f t="shared" si="227"/>
        <v>1.7500000000000002E-2</v>
      </c>
      <c r="M1058" s="74" t="e">
        <f t="shared" ca="1" si="228"/>
        <v>#N/A</v>
      </c>
      <c r="N1058" s="74" t="e">
        <f ca="1">VLOOKUP(B1058,$C$7:$T1056,13,FALSE)</f>
        <v>#N/A</v>
      </c>
      <c r="O1058" s="74" t="e">
        <f t="shared" ca="1" si="229"/>
        <v>#N/A</v>
      </c>
      <c r="P1058" s="74" t="e">
        <f t="shared" ca="1" si="230"/>
        <v>#N/A</v>
      </c>
      <c r="Q1058" s="74" t="e">
        <f t="shared" ca="1" si="231"/>
        <v>#N/A</v>
      </c>
      <c r="R1058" s="74">
        <f t="shared" si="232"/>
        <v>6000</v>
      </c>
      <c r="S1058" s="74" t="e">
        <f t="shared" ca="1" si="233"/>
        <v>#N/A</v>
      </c>
      <c r="T1058" s="74" t="e">
        <f t="shared" si="234"/>
        <v>#N/A</v>
      </c>
    </row>
    <row r="1059" spans="2:20" x14ac:dyDescent="0.25">
      <c r="B1059" s="74" t="e">
        <f t="shared" ca="1" si="224"/>
        <v>#N/A</v>
      </c>
      <c r="C1059" s="78">
        <f>Кабельный_журнал!P1025</f>
        <v>0</v>
      </c>
      <c r="D1059" s="74" t="e">
        <f t="shared" ca="1" si="225"/>
        <v>#N/A</v>
      </c>
      <c r="E1059" s="80" t="s">
        <v>280</v>
      </c>
      <c r="F1059" s="74" t="e">
        <f t="shared" ca="1" si="221"/>
        <v>#N/A</v>
      </c>
      <c r="G1059" s="74" t="e">
        <f t="shared" si="222"/>
        <v>#N/A</v>
      </c>
      <c r="H1059" s="80" t="s">
        <v>273</v>
      </c>
      <c r="I1059" s="74" t="e">
        <f t="shared" si="223"/>
        <v>#N/A</v>
      </c>
      <c r="J1059" s="74" t="e">
        <f t="shared" si="226"/>
        <v>#N/A</v>
      </c>
      <c r="K1059" s="80" t="s">
        <v>281</v>
      </c>
      <c r="L1059" s="74">
        <f t="shared" si="227"/>
        <v>1.7500000000000002E-2</v>
      </c>
      <c r="M1059" s="74" t="e">
        <f t="shared" ca="1" si="228"/>
        <v>#N/A</v>
      </c>
      <c r="N1059" s="74" t="e">
        <f ca="1">VLOOKUP(B1059,$C$7:$T1057,13,FALSE)</f>
        <v>#N/A</v>
      </c>
      <c r="O1059" s="74" t="e">
        <f t="shared" ca="1" si="229"/>
        <v>#N/A</v>
      </c>
      <c r="P1059" s="74" t="e">
        <f t="shared" ca="1" si="230"/>
        <v>#N/A</v>
      </c>
      <c r="Q1059" s="74" t="e">
        <f t="shared" ca="1" si="231"/>
        <v>#N/A</v>
      </c>
      <c r="R1059" s="74">
        <f t="shared" si="232"/>
        <v>6000</v>
      </c>
      <c r="S1059" s="74" t="e">
        <f t="shared" ca="1" si="233"/>
        <v>#N/A</v>
      </c>
      <c r="T1059" s="74" t="e">
        <f t="shared" si="234"/>
        <v>#N/A</v>
      </c>
    </row>
    <row r="1060" spans="2:20" x14ac:dyDescent="0.25">
      <c r="B1060" s="74" t="e">
        <f t="shared" ca="1" si="224"/>
        <v>#N/A</v>
      </c>
      <c r="C1060" s="78">
        <f>Кабельный_журнал!P1026</f>
        <v>0</v>
      </c>
      <c r="D1060" s="74" t="e">
        <f t="shared" ca="1" si="225"/>
        <v>#N/A</v>
      </c>
      <c r="E1060" s="80" t="s">
        <v>280</v>
      </c>
      <c r="F1060" s="74" t="e">
        <f t="shared" ca="1" si="221"/>
        <v>#N/A</v>
      </c>
      <c r="G1060" s="74" t="e">
        <f t="shared" si="222"/>
        <v>#N/A</v>
      </c>
      <c r="H1060" s="80" t="s">
        <v>273</v>
      </c>
      <c r="I1060" s="74" t="e">
        <f t="shared" si="223"/>
        <v>#N/A</v>
      </c>
      <c r="J1060" s="74" t="e">
        <f t="shared" si="226"/>
        <v>#N/A</v>
      </c>
      <c r="K1060" s="80" t="s">
        <v>281</v>
      </c>
      <c r="L1060" s="74">
        <f t="shared" si="227"/>
        <v>1.7500000000000002E-2</v>
      </c>
      <c r="M1060" s="74" t="e">
        <f t="shared" ca="1" si="228"/>
        <v>#N/A</v>
      </c>
      <c r="N1060" s="74" t="e">
        <f ca="1">VLOOKUP(B1060,$C$7:$T1058,13,FALSE)</f>
        <v>#N/A</v>
      </c>
      <c r="O1060" s="74" t="e">
        <f t="shared" ca="1" si="229"/>
        <v>#N/A</v>
      </c>
      <c r="P1060" s="74" t="e">
        <f t="shared" ca="1" si="230"/>
        <v>#N/A</v>
      </c>
      <c r="Q1060" s="74" t="e">
        <f t="shared" ca="1" si="231"/>
        <v>#N/A</v>
      </c>
      <c r="R1060" s="74">
        <f t="shared" si="232"/>
        <v>6000</v>
      </c>
      <c r="S1060" s="74" t="e">
        <f t="shared" ca="1" si="233"/>
        <v>#N/A</v>
      </c>
      <c r="T1060" s="74" t="e">
        <f t="shared" si="234"/>
        <v>#N/A</v>
      </c>
    </row>
    <row r="1061" spans="2:20" x14ac:dyDescent="0.25">
      <c r="B1061" s="74" t="e">
        <f t="shared" ca="1" si="224"/>
        <v>#N/A</v>
      </c>
      <c r="C1061" s="78">
        <f>Кабельный_журнал!P1027</f>
        <v>0</v>
      </c>
      <c r="D1061" s="74" t="e">
        <f t="shared" ca="1" si="225"/>
        <v>#N/A</v>
      </c>
      <c r="E1061" s="80" t="s">
        <v>280</v>
      </c>
      <c r="F1061" s="74" t="e">
        <f t="shared" ca="1" si="221"/>
        <v>#N/A</v>
      </c>
      <c r="G1061" s="74" t="e">
        <f t="shared" si="222"/>
        <v>#N/A</v>
      </c>
      <c r="H1061" s="80" t="s">
        <v>273</v>
      </c>
      <c r="I1061" s="74" t="e">
        <f t="shared" si="223"/>
        <v>#N/A</v>
      </c>
      <c r="J1061" s="74" t="e">
        <f t="shared" si="226"/>
        <v>#N/A</v>
      </c>
      <c r="K1061" s="80" t="s">
        <v>281</v>
      </c>
      <c r="L1061" s="74">
        <f t="shared" si="227"/>
        <v>1.7500000000000002E-2</v>
      </c>
      <c r="M1061" s="74" t="e">
        <f t="shared" ca="1" si="228"/>
        <v>#N/A</v>
      </c>
      <c r="N1061" s="74" t="e">
        <f ca="1">VLOOKUP(B1061,$C$7:$T1059,13,FALSE)</f>
        <v>#N/A</v>
      </c>
      <c r="O1061" s="74" t="e">
        <f t="shared" ca="1" si="229"/>
        <v>#N/A</v>
      </c>
      <c r="P1061" s="74" t="e">
        <f t="shared" ca="1" si="230"/>
        <v>#N/A</v>
      </c>
      <c r="Q1061" s="74" t="e">
        <f t="shared" ca="1" si="231"/>
        <v>#N/A</v>
      </c>
      <c r="R1061" s="74">
        <f t="shared" si="232"/>
        <v>6000</v>
      </c>
      <c r="S1061" s="74" t="e">
        <f t="shared" ca="1" si="233"/>
        <v>#N/A</v>
      </c>
      <c r="T1061" s="74" t="e">
        <f t="shared" si="234"/>
        <v>#N/A</v>
      </c>
    </row>
    <row r="1062" spans="2:20" x14ac:dyDescent="0.25">
      <c r="B1062" s="74" t="e">
        <f t="shared" ca="1" si="224"/>
        <v>#N/A</v>
      </c>
      <c r="C1062" s="78">
        <f>Кабельный_журнал!P1028</f>
        <v>0</v>
      </c>
      <c r="D1062" s="74" t="e">
        <f t="shared" ca="1" si="225"/>
        <v>#N/A</v>
      </c>
      <c r="E1062" s="80" t="s">
        <v>280</v>
      </c>
      <c r="F1062" s="74" t="e">
        <f t="shared" ca="1" si="221"/>
        <v>#N/A</v>
      </c>
      <c r="G1062" s="74" t="e">
        <f t="shared" si="222"/>
        <v>#N/A</v>
      </c>
      <c r="H1062" s="80" t="s">
        <v>273</v>
      </c>
      <c r="I1062" s="74" t="e">
        <f t="shared" si="223"/>
        <v>#N/A</v>
      </c>
      <c r="J1062" s="74" t="e">
        <f t="shared" si="226"/>
        <v>#N/A</v>
      </c>
      <c r="K1062" s="80" t="s">
        <v>281</v>
      </c>
      <c r="L1062" s="74">
        <f t="shared" si="227"/>
        <v>1.7500000000000002E-2</v>
      </c>
      <c r="M1062" s="74" t="e">
        <f t="shared" ca="1" si="228"/>
        <v>#N/A</v>
      </c>
      <c r="N1062" s="74" t="e">
        <f ca="1">VLOOKUP(B1062,$C$7:$T1060,13,FALSE)</f>
        <v>#N/A</v>
      </c>
      <c r="O1062" s="74" t="e">
        <f t="shared" ca="1" si="229"/>
        <v>#N/A</v>
      </c>
      <c r="P1062" s="74" t="e">
        <f t="shared" ca="1" si="230"/>
        <v>#N/A</v>
      </c>
      <c r="Q1062" s="74" t="e">
        <f t="shared" ca="1" si="231"/>
        <v>#N/A</v>
      </c>
      <c r="R1062" s="74">
        <f t="shared" si="232"/>
        <v>6000</v>
      </c>
      <c r="S1062" s="74" t="e">
        <f t="shared" ca="1" si="233"/>
        <v>#N/A</v>
      </c>
      <c r="T1062" s="74" t="e">
        <f t="shared" si="234"/>
        <v>#N/A</v>
      </c>
    </row>
    <row r="1063" spans="2:20" x14ac:dyDescent="0.25">
      <c r="B1063" s="74" t="e">
        <f t="shared" ca="1" si="224"/>
        <v>#N/A</v>
      </c>
      <c r="C1063" s="78">
        <f>Кабельный_журнал!P1029</f>
        <v>0</v>
      </c>
      <c r="D1063" s="74" t="e">
        <f t="shared" ca="1" si="225"/>
        <v>#N/A</v>
      </c>
      <c r="E1063" s="80" t="s">
        <v>280</v>
      </c>
      <c r="F1063" s="74" t="e">
        <f t="shared" ref="F1063:F1126" ca="1" si="235">VLOOKUP(C1063,Кабельный_журнал,8,FALSE)</f>
        <v>#N/A</v>
      </c>
      <c r="G1063" s="74" t="e">
        <f t="shared" ref="G1063:G1126" si="236">VLOOKUP(C1063,Исходные_данные,21,FALSE)</f>
        <v>#N/A</v>
      </c>
      <c r="H1063" s="80" t="s">
        <v>273</v>
      </c>
      <c r="I1063" s="74" t="e">
        <f t="shared" ref="I1063:I1126" si="237">VLOOKUP(C1063,Исходные_данные,22,FALSE)</f>
        <v>#N/A</v>
      </c>
      <c r="J1063" s="74" t="e">
        <f t="shared" si="226"/>
        <v>#N/A</v>
      </c>
      <c r="K1063" s="80" t="s">
        <v>281</v>
      </c>
      <c r="L1063" s="74">
        <f t="shared" si="227"/>
        <v>1.7500000000000002E-2</v>
      </c>
      <c r="M1063" s="74" t="e">
        <f t="shared" ca="1" si="228"/>
        <v>#N/A</v>
      </c>
      <c r="N1063" s="74" t="e">
        <f ca="1">VLOOKUP(B1063,$C$7:$T1061,13,FALSE)</f>
        <v>#N/A</v>
      </c>
      <c r="O1063" s="74" t="e">
        <f t="shared" ca="1" si="229"/>
        <v>#N/A</v>
      </c>
      <c r="P1063" s="74" t="e">
        <f t="shared" ca="1" si="230"/>
        <v>#N/A</v>
      </c>
      <c r="Q1063" s="74" t="e">
        <f t="shared" ca="1" si="231"/>
        <v>#N/A</v>
      </c>
      <c r="R1063" s="74">
        <f t="shared" si="232"/>
        <v>6000</v>
      </c>
      <c r="S1063" s="74" t="e">
        <f t="shared" ca="1" si="233"/>
        <v>#N/A</v>
      </c>
      <c r="T1063" s="74" t="e">
        <f t="shared" si="234"/>
        <v>#N/A</v>
      </c>
    </row>
    <row r="1064" spans="2:20" x14ac:dyDescent="0.25">
      <c r="B1064" s="74" t="e">
        <f t="shared" ref="B1064:B1127" ca="1" si="238">VLOOKUP(C1064,Кабельный_журнал,2,FALSE)</f>
        <v>#N/A</v>
      </c>
      <c r="C1064" s="78">
        <f>Кабельный_журнал!P1030</f>
        <v>0</v>
      </c>
      <c r="D1064" s="74" t="e">
        <f t="shared" ref="D1064:D1127" ca="1" si="239">B1064&amp;"-"&amp;C1064</f>
        <v>#N/A</v>
      </c>
      <c r="E1064" s="80" t="s">
        <v>280</v>
      </c>
      <c r="F1064" s="74" t="e">
        <f t="shared" ca="1" si="235"/>
        <v>#N/A</v>
      </c>
      <c r="G1064" s="74" t="e">
        <f t="shared" si="236"/>
        <v>#N/A</v>
      </c>
      <c r="H1064" s="80" t="s">
        <v>273</v>
      </c>
      <c r="I1064" s="74" t="e">
        <f t="shared" si="237"/>
        <v>#N/A</v>
      </c>
      <c r="J1064" s="74" t="e">
        <f t="shared" ref="J1064:J1127" si="240">I1064</f>
        <v>#N/A</v>
      </c>
      <c r="K1064" s="80" t="s">
        <v>281</v>
      </c>
      <c r="L1064" s="74">
        <f t="shared" ref="L1064:L1127" si="241">VLOOKUP(K1064,$K$2:$L$3,2,FALSE)</f>
        <v>1.7500000000000002E-2</v>
      </c>
      <c r="M1064" s="74" t="e">
        <f t="shared" ref="M1064:M1127" ca="1" si="242">L1064*F1064*(1/I1064+1/J1064)</f>
        <v>#N/A</v>
      </c>
      <c r="N1064" s="74" t="e">
        <f ca="1">VLOOKUP(B1064,$C$7:$T1062,13,FALSE)</f>
        <v>#N/A</v>
      </c>
      <c r="O1064" s="74" t="e">
        <f t="shared" ref="O1064:O1127" ca="1" si="243">L1064+M1064</f>
        <v>#N/A</v>
      </c>
      <c r="P1064" s="74" t="e">
        <f t="shared" ref="P1064:P1127" ca="1" si="244">220/O1064</f>
        <v>#N/A</v>
      </c>
      <c r="Q1064" s="74" t="e">
        <f t="shared" ref="Q1064:Q1127" ca="1" si="245">O1064/G1064</f>
        <v>#N/A</v>
      </c>
      <c r="R1064" s="74">
        <f t="shared" ref="R1064:R1127" si="246">VLOOKUP(H1064,$W$2:$Y$12,3,FALSE)</f>
        <v>6000</v>
      </c>
      <c r="S1064" s="74" t="e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  <v>#N/A</v>
      </c>
      <c r="T1064" s="74" t="e">
        <f t="shared" ref="T1064:T1127" si="248">G1064*VLOOKUP(H1064,$W$2:$Y$12,2,FALSE)</f>
        <v>#N/A</v>
      </c>
    </row>
    <row r="1065" spans="2:20" x14ac:dyDescent="0.25">
      <c r="B1065" s="74" t="e">
        <f t="shared" ca="1" si="238"/>
        <v>#N/A</v>
      </c>
      <c r="C1065" s="78">
        <f>Кабельный_журнал!P1031</f>
        <v>0</v>
      </c>
      <c r="D1065" s="74" t="e">
        <f t="shared" ca="1" si="239"/>
        <v>#N/A</v>
      </c>
      <c r="E1065" s="80" t="s">
        <v>280</v>
      </c>
      <c r="F1065" s="74" t="e">
        <f t="shared" ca="1" si="235"/>
        <v>#N/A</v>
      </c>
      <c r="G1065" s="74" t="e">
        <f t="shared" si="236"/>
        <v>#N/A</v>
      </c>
      <c r="H1065" s="80" t="s">
        <v>273</v>
      </c>
      <c r="I1065" s="74" t="e">
        <f t="shared" si="237"/>
        <v>#N/A</v>
      </c>
      <c r="J1065" s="74" t="e">
        <f t="shared" si="240"/>
        <v>#N/A</v>
      </c>
      <c r="K1065" s="80" t="s">
        <v>281</v>
      </c>
      <c r="L1065" s="74">
        <f t="shared" si="241"/>
        <v>1.7500000000000002E-2</v>
      </c>
      <c r="M1065" s="74" t="e">
        <f t="shared" ca="1" si="242"/>
        <v>#N/A</v>
      </c>
      <c r="N1065" s="74" t="e">
        <f ca="1">VLOOKUP(B1065,$C$7:$T1063,13,FALSE)</f>
        <v>#N/A</v>
      </c>
      <c r="O1065" s="74" t="e">
        <f t="shared" ca="1" si="243"/>
        <v>#N/A</v>
      </c>
      <c r="P1065" s="74" t="e">
        <f t="shared" ca="1" si="244"/>
        <v>#N/A</v>
      </c>
      <c r="Q1065" s="74" t="e">
        <f t="shared" ca="1" si="245"/>
        <v>#N/A</v>
      </c>
      <c r="R1065" s="74">
        <f t="shared" si="246"/>
        <v>6000</v>
      </c>
      <c r="S1065" s="74" t="e">
        <f t="shared" ca="1" si="247"/>
        <v>#N/A</v>
      </c>
      <c r="T1065" s="74" t="e">
        <f t="shared" si="248"/>
        <v>#N/A</v>
      </c>
    </row>
    <row r="1066" spans="2:20" x14ac:dyDescent="0.25">
      <c r="B1066" s="74" t="e">
        <f t="shared" ca="1" si="238"/>
        <v>#N/A</v>
      </c>
      <c r="C1066" s="78">
        <f>Кабельный_журнал!P1032</f>
        <v>0</v>
      </c>
      <c r="D1066" s="74" t="e">
        <f t="shared" ca="1" si="239"/>
        <v>#N/A</v>
      </c>
      <c r="E1066" s="80" t="s">
        <v>280</v>
      </c>
      <c r="F1066" s="74" t="e">
        <f t="shared" ca="1" si="235"/>
        <v>#N/A</v>
      </c>
      <c r="G1066" s="74" t="e">
        <f t="shared" si="236"/>
        <v>#N/A</v>
      </c>
      <c r="H1066" s="80" t="s">
        <v>273</v>
      </c>
      <c r="I1066" s="74" t="e">
        <f t="shared" si="237"/>
        <v>#N/A</v>
      </c>
      <c r="J1066" s="74" t="e">
        <f t="shared" si="240"/>
        <v>#N/A</v>
      </c>
      <c r="K1066" s="80" t="s">
        <v>281</v>
      </c>
      <c r="L1066" s="74">
        <f t="shared" si="241"/>
        <v>1.7500000000000002E-2</v>
      </c>
      <c r="M1066" s="74" t="e">
        <f t="shared" ca="1" si="242"/>
        <v>#N/A</v>
      </c>
      <c r="N1066" s="74" t="e">
        <f ca="1">VLOOKUP(B1066,$C$7:$T1064,13,FALSE)</f>
        <v>#N/A</v>
      </c>
      <c r="O1066" s="74" t="e">
        <f t="shared" ca="1" si="243"/>
        <v>#N/A</v>
      </c>
      <c r="P1066" s="74" t="e">
        <f t="shared" ca="1" si="244"/>
        <v>#N/A</v>
      </c>
      <c r="Q1066" s="74" t="e">
        <f t="shared" ca="1" si="245"/>
        <v>#N/A</v>
      </c>
      <c r="R1066" s="74">
        <f t="shared" si="246"/>
        <v>6000</v>
      </c>
      <c r="S1066" s="74" t="e">
        <f t="shared" ca="1" si="247"/>
        <v>#N/A</v>
      </c>
      <c r="T1066" s="74" t="e">
        <f t="shared" si="248"/>
        <v>#N/A</v>
      </c>
    </row>
    <row r="1067" spans="2:20" x14ac:dyDescent="0.25">
      <c r="B1067" s="74" t="e">
        <f t="shared" ca="1" si="238"/>
        <v>#N/A</v>
      </c>
      <c r="C1067" s="78">
        <f>Кабельный_журнал!P1033</f>
        <v>0</v>
      </c>
      <c r="D1067" s="74" t="e">
        <f t="shared" ca="1" si="239"/>
        <v>#N/A</v>
      </c>
      <c r="E1067" s="80" t="s">
        <v>280</v>
      </c>
      <c r="F1067" s="74" t="e">
        <f t="shared" ca="1" si="235"/>
        <v>#N/A</v>
      </c>
      <c r="G1067" s="74" t="e">
        <f t="shared" si="236"/>
        <v>#N/A</v>
      </c>
      <c r="H1067" s="80" t="s">
        <v>273</v>
      </c>
      <c r="I1067" s="74" t="e">
        <f t="shared" si="237"/>
        <v>#N/A</v>
      </c>
      <c r="J1067" s="74" t="e">
        <f t="shared" si="240"/>
        <v>#N/A</v>
      </c>
      <c r="K1067" s="80" t="s">
        <v>281</v>
      </c>
      <c r="L1067" s="74">
        <f t="shared" si="241"/>
        <v>1.7500000000000002E-2</v>
      </c>
      <c r="M1067" s="74" t="e">
        <f t="shared" ca="1" si="242"/>
        <v>#N/A</v>
      </c>
      <c r="N1067" s="74" t="e">
        <f ca="1">VLOOKUP(B1067,$C$7:$T1065,13,FALSE)</f>
        <v>#N/A</v>
      </c>
      <c r="O1067" s="74" t="e">
        <f t="shared" ca="1" si="243"/>
        <v>#N/A</v>
      </c>
      <c r="P1067" s="74" t="e">
        <f t="shared" ca="1" si="244"/>
        <v>#N/A</v>
      </c>
      <c r="Q1067" s="74" t="e">
        <f t="shared" ca="1" si="245"/>
        <v>#N/A</v>
      </c>
      <c r="R1067" s="74">
        <f t="shared" si="246"/>
        <v>6000</v>
      </c>
      <c r="S1067" s="74" t="e">
        <f t="shared" ca="1" si="247"/>
        <v>#N/A</v>
      </c>
      <c r="T1067" s="74" t="e">
        <f t="shared" si="248"/>
        <v>#N/A</v>
      </c>
    </row>
    <row r="1068" spans="2:20" x14ac:dyDescent="0.25">
      <c r="B1068" s="74" t="e">
        <f t="shared" ca="1" si="238"/>
        <v>#N/A</v>
      </c>
      <c r="C1068" s="78">
        <f>Кабельный_журнал!P1034</f>
        <v>0</v>
      </c>
      <c r="D1068" s="74" t="e">
        <f t="shared" ca="1" si="239"/>
        <v>#N/A</v>
      </c>
      <c r="E1068" s="80" t="s">
        <v>280</v>
      </c>
      <c r="F1068" s="74" t="e">
        <f t="shared" ca="1" si="235"/>
        <v>#N/A</v>
      </c>
      <c r="G1068" s="74" t="e">
        <f t="shared" si="236"/>
        <v>#N/A</v>
      </c>
      <c r="H1068" s="80" t="s">
        <v>273</v>
      </c>
      <c r="I1068" s="74" t="e">
        <f t="shared" si="237"/>
        <v>#N/A</v>
      </c>
      <c r="J1068" s="74" t="e">
        <f t="shared" si="240"/>
        <v>#N/A</v>
      </c>
      <c r="K1068" s="80" t="s">
        <v>281</v>
      </c>
      <c r="L1068" s="74">
        <f t="shared" si="241"/>
        <v>1.7500000000000002E-2</v>
      </c>
      <c r="M1068" s="74" t="e">
        <f t="shared" ca="1" si="242"/>
        <v>#N/A</v>
      </c>
      <c r="N1068" s="74" t="e">
        <f ca="1">VLOOKUP(B1068,$C$7:$T1066,13,FALSE)</f>
        <v>#N/A</v>
      </c>
      <c r="O1068" s="74" t="e">
        <f t="shared" ca="1" si="243"/>
        <v>#N/A</v>
      </c>
      <c r="P1068" s="74" t="e">
        <f t="shared" ca="1" si="244"/>
        <v>#N/A</v>
      </c>
      <c r="Q1068" s="74" t="e">
        <f t="shared" ca="1" si="245"/>
        <v>#N/A</v>
      </c>
      <c r="R1068" s="74">
        <f t="shared" si="246"/>
        <v>6000</v>
      </c>
      <c r="S1068" s="74" t="e">
        <f t="shared" ca="1" si="247"/>
        <v>#N/A</v>
      </c>
      <c r="T1068" s="74" t="e">
        <f t="shared" si="248"/>
        <v>#N/A</v>
      </c>
    </row>
    <row r="1069" spans="2:20" x14ac:dyDescent="0.25">
      <c r="B1069" s="74" t="e">
        <f t="shared" ca="1" si="238"/>
        <v>#N/A</v>
      </c>
      <c r="C1069" s="78">
        <f>Кабельный_журнал!P1035</f>
        <v>0</v>
      </c>
      <c r="D1069" s="74" t="e">
        <f t="shared" ca="1" si="239"/>
        <v>#N/A</v>
      </c>
      <c r="E1069" s="80" t="s">
        <v>280</v>
      </c>
      <c r="F1069" s="74" t="e">
        <f t="shared" ca="1" si="235"/>
        <v>#N/A</v>
      </c>
      <c r="G1069" s="74" t="e">
        <f t="shared" si="236"/>
        <v>#N/A</v>
      </c>
      <c r="H1069" s="80" t="s">
        <v>273</v>
      </c>
      <c r="I1069" s="74" t="e">
        <f t="shared" si="237"/>
        <v>#N/A</v>
      </c>
      <c r="J1069" s="74" t="e">
        <f t="shared" si="240"/>
        <v>#N/A</v>
      </c>
      <c r="K1069" s="80" t="s">
        <v>281</v>
      </c>
      <c r="L1069" s="74">
        <f t="shared" si="241"/>
        <v>1.7500000000000002E-2</v>
      </c>
      <c r="M1069" s="74" t="e">
        <f t="shared" ca="1" si="242"/>
        <v>#N/A</v>
      </c>
      <c r="N1069" s="74" t="e">
        <f ca="1">VLOOKUP(B1069,$C$7:$T1067,13,FALSE)</f>
        <v>#N/A</v>
      </c>
      <c r="O1069" s="74" t="e">
        <f t="shared" ca="1" si="243"/>
        <v>#N/A</v>
      </c>
      <c r="P1069" s="74" t="e">
        <f t="shared" ca="1" si="244"/>
        <v>#N/A</v>
      </c>
      <c r="Q1069" s="74" t="e">
        <f t="shared" ca="1" si="245"/>
        <v>#N/A</v>
      </c>
      <c r="R1069" s="74">
        <f t="shared" si="246"/>
        <v>6000</v>
      </c>
      <c r="S1069" s="74" t="e">
        <f t="shared" ca="1" si="247"/>
        <v>#N/A</v>
      </c>
      <c r="T1069" s="74" t="e">
        <f t="shared" si="248"/>
        <v>#N/A</v>
      </c>
    </row>
    <row r="1070" spans="2:20" x14ac:dyDescent="0.25">
      <c r="B1070" s="74" t="e">
        <f t="shared" ca="1" si="238"/>
        <v>#N/A</v>
      </c>
      <c r="C1070" s="78">
        <f>Кабельный_журнал!P1036</f>
        <v>0</v>
      </c>
      <c r="D1070" s="74" t="e">
        <f t="shared" ca="1" si="239"/>
        <v>#N/A</v>
      </c>
      <c r="E1070" s="80" t="s">
        <v>280</v>
      </c>
      <c r="F1070" s="74" t="e">
        <f t="shared" ca="1" si="235"/>
        <v>#N/A</v>
      </c>
      <c r="G1070" s="74" t="e">
        <f t="shared" si="236"/>
        <v>#N/A</v>
      </c>
      <c r="H1070" s="80" t="s">
        <v>273</v>
      </c>
      <c r="I1070" s="74" t="e">
        <f t="shared" si="237"/>
        <v>#N/A</v>
      </c>
      <c r="J1070" s="74" t="e">
        <f t="shared" si="240"/>
        <v>#N/A</v>
      </c>
      <c r="K1070" s="80" t="s">
        <v>281</v>
      </c>
      <c r="L1070" s="74">
        <f t="shared" si="241"/>
        <v>1.7500000000000002E-2</v>
      </c>
      <c r="M1070" s="74" t="e">
        <f t="shared" ca="1" si="242"/>
        <v>#N/A</v>
      </c>
      <c r="N1070" s="74" t="e">
        <f ca="1">VLOOKUP(B1070,$C$7:$T1068,13,FALSE)</f>
        <v>#N/A</v>
      </c>
      <c r="O1070" s="74" t="e">
        <f t="shared" ca="1" si="243"/>
        <v>#N/A</v>
      </c>
      <c r="P1070" s="74" t="e">
        <f t="shared" ca="1" si="244"/>
        <v>#N/A</v>
      </c>
      <c r="Q1070" s="74" t="e">
        <f t="shared" ca="1" si="245"/>
        <v>#N/A</v>
      </c>
      <c r="R1070" s="74">
        <f t="shared" si="246"/>
        <v>6000</v>
      </c>
      <c r="S1070" s="74" t="e">
        <f t="shared" ca="1" si="247"/>
        <v>#N/A</v>
      </c>
      <c r="T1070" s="74" t="e">
        <f t="shared" si="248"/>
        <v>#N/A</v>
      </c>
    </row>
    <row r="1071" spans="2:20" x14ac:dyDescent="0.25">
      <c r="B1071" s="74" t="e">
        <f t="shared" ca="1" si="238"/>
        <v>#N/A</v>
      </c>
      <c r="C1071" s="78">
        <f>Кабельный_журнал!P1037</f>
        <v>0</v>
      </c>
      <c r="D1071" s="74" t="e">
        <f t="shared" ca="1" si="239"/>
        <v>#N/A</v>
      </c>
      <c r="E1071" s="80" t="s">
        <v>280</v>
      </c>
      <c r="F1071" s="74" t="e">
        <f t="shared" ca="1" si="235"/>
        <v>#N/A</v>
      </c>
      <c r="G1071" s="74" t="e">
        <f t="shared" si="236"/>
        <v>#N/A</v>
      </c>
      <c r="H1071" s="80" t="s">
        <v>273</v>
      </c>
      <c r="I1071" s="74" t="e">
        <f t="shared" si="237"/>
        <v>#N/A</v>
      </c>
      <c r="J1071" s="74" t="e">
        <f t="shared" si="240"/>
        <v>#N/A</v>
      </c>
      <c r="K1071" s="80" t="s">
        <v>281</v>
      </c>
      <c r="L1071" s="74">
        <f t="shared" si="241"/>
        <v>1.7500000000000002E-2</v>
      </c>
      <c r="M1071" s="74" t="e">
        <f t="shared" ca="1" si="242"/>
        <v>#N/A</v>
      </c>
      <c r="N1071" s="74" t="e">
        <f ca="1">VLOOKUP(B1071,$C$7:$T1069,13,FALSE)</f>
        <v>#N/A</v>
      </c>
      <c r="O1071" s="74" t="e">
        <f t="shared" ca="1" si="243"/>
        <v>#N/A</v>
      </c>
      <c r="P1071" s="74" t="e">
        <f t="shared" ca="1" si="244"/>
        <v>#N/A</v>
      </c>
      <c r="Q1071" s="74" t="e">
        <f t="shared" ca="1" si="245"/>
        <v>#N/A</v>
      </c>
      <c r="R1071" s="74">
        <f t="shared" si="246"/>
        <v>6000</v>
      </c>
      <c r="S1071" s="74" t="e">
        <f t="shared" ca="1" si="247"/>
        <v>#N/A</v>
      </c>
      <c r="T1071" s="74" t="e">
        <f t="shared" si="248"/>
        <v>#N/A</v>
      </c>
    </row>
    <row r="1072" spans="2:20" x14ac:dyDescent="0.25">
      <c r="B1072" s="74" t="e">
        <f t="shared" ca="1" si="238"/>
        <v>#N/A</v>
      </c>
      <c r="C1072" s="78">
        <f>Кабельный_журнал!P1038</f>
        <v>0</v>
      </c>
      <c r="D1072" s="74" t="e">
        <f t="shared" ca="1" si="239"/>
        <v>#N/A</v>
      </c>
      <c r="E1072" s="80" t="s">
        <v>280</v>
      </c>
      <c r="F1072" s="74" t="e">
        <f t="shared" ca="1" si="235"/>
        <v>#N/A</v>
      </c>
      <c r="G1072" s="74" t="e">
        <f t="shared" si="236"/>
        <v>#N/A</v>
      </c>
      <c r="H1072" s="80" t="s">
        <v>273</v>
      </c>
      <c r="I1072" s="74" t="e">
        <f t="shared" si="237"/>
        <v>#N/A</v>
      </c>
      <c r="J1072" s="74" t="e">
        <f t="shared" si="240"/>
        <v>#N/A</v>
      </c>
      <c r="K1072" s="80" t="s">
        <v>281</v>
      </c>
      <c r="L1072" s="74">
        <f t="shared" si="241"/>
        <v>1.7500000000000002E-2</v>
      </c>
      <c r="M1072" s="74" t="e">
        <f t="shared" ca="1" si="242"/>
        <v>#N/A</v>
      </c>
      <c r="N1072" s="74" t="e">
        <f ca="1">VLOOKUP(B1072,$C$7:$T1070,13,FALSE)</f>
        <v>#N/A</v>
      </c>
      <c r="O1072" s="74" t="e">
        <f t="shared" ca="1" si="243"/>
        <v>#N/A</v>
      </c>
      <c r="P1072" s="74" t="e">
        <f t="shared" ca="1" si="244"/>
        <v>#N/A</v>
      </c>
      <c r="Q1072" s="74" t="e">
        <f t="shared" ca="1" si="245"/>
        <v>#N/A</v>
      </c>
      <c r="R1072" s="74">
        <f t="shared" si="246"/>
        <v>6000</v>
      </c>
      <c r="S1072" s="74" t="e">
        <f t="shared" ca="1" si="247"/>
        <v>#N/A</v>
      </c>
      <c r="T1072" s="74" t="e">
        <f t="shared" si="248"/>
        <v>#N/A</v>
      </c>
    </row>
    <row r="1073" spans="2:20" x14ac:dyDescent="0.25">
      <c r="B1073" s="74" t="e">
        <f t="shared" ca="1" si="238"/>
        <v>#N/A</v>
      </c>
      <c r="C1073" s="78">
        <f>Кабельный_журнал!P1039</f>
        <v>0</v>
      </c>
      <c r="D1073" s="74" t="e">
        <f t="shared" ca="1" si="239"/>
        <v>#N/A</v>
      </c>
      <c r="E1073" s="80" t="s">
        <v>280</v>
      </c>
      <c r="F1073" s="74" t="e">
        <f t="shared" ca="1" si="235"/>
        <v>#N/A</v>
      </c>
      <c r="G1073" s="74" t="e">
        <f t="shared" si="236"/>
        <v>#N/A</v>
      </c>
      <c r="H1073" s="80" t="s">
        <v>273</v>
      </c>
      <c r="I1073" s="74" t="e">
        <f t="shared" si="237"/>
        <v>#N/A</v>
      </c>
      <c r="J1073" s="74" t="e">
        <f t="shared" si="240"/>
        <v>#N/A</v>
      </c>
      <c r="K1073" s="80" t="s">
        <v>281</v>
      </c>
      <c r="L1073" s="74">
        <f t="shared" si="241"/>
        <v>1.7500000000000002E-2</v>
      </c>
      <c r="M1073" s="74" t="e">
        <f t="shared" ca="1" si="242"/>
        <v>#N/A</v>
      </c>
      <c r="N1073" s="74" t="e">
        <f ca="1">VLOOKUP(B1073,$C$7:$T1071,13,FALSE)</f>
        <v>#N/A</v>
      </c>
      <c r="O1073" s="74" t="e">
        <f t="shared" ca="1" si="243"/>
        <v>#N/A</v>
      </c>
      <c r="P1073" s="74" t="e">
        <f t="shared" ca="1" si="244"/>
        <v>#N/A</v>
      </c>
      <c r="Q1073" s="74" t="e">
        <f t="shared" ca="1" si="245"/>
        <v>#N/A</v>
      </c>
      <c r="R1073" s="74">
        <f t="shared" si="246"/>
        <v>6000</v>
      </c>
      <c r="S1073" s="74" t="e">
        <f t="shared" ca="1" si="247"/>
        <v>#N/A</v>
      </c>
      <c r="T1073" s="74" t="e">
        <f t="shared" si="248"/>
        <v>#N/A</v>
      </c>
    </row>
    <row r="1074" spans="2:20" x14ac:dyDescent="0.25">
      <c r="B1074" s="74" t="e">
        <f t="shared" ca="1" si="238"/>
        <v>#N/A</v>
      </c>
      <c r="C1074" s="78">
        <f>Кабельный_журнал!P1040</f>
        <v>0</v>
      </c>
      <c r="D1074" s="74" t="e">
        <f t="shared" ca="1" si="239"/>
        <v>#N/A</v>
      </c>
      <c r="E1074" s="80" t="s">
        <v>280</v>
      </c>
      <c r="F1074" s="74" t="e">
        <f t="shared" ca="1" si="235"/>
        <v>#N/A</v>
      </c>
      <c r="G1074" s="74" t="e">
        <f t="shared" si="236"/>
        <v>#N/A</v>
      </c>
      <c r="H1074" s="80" t="s">
        <v>273</v>
      </c>
      <c r="I1074" s="74" t="e">
        <f t="shared" si="237"/>
        <v>#N/A</v>
      </c>
      <c r="J1074" s="74" t="e">
        <f t="shared" si="240"/>
        <v>#N/A</v>
      </c>
      <c r="K1074" s="80" t="s">
        <v>281</v>
      </c>
      <c r="L1074" s="74">
        <f t="shared" si="241"/>
        <v>1.7500000000000002E-2</v>
      </c>
      <c r="M1074" s="74" t="e">
        <f t="shared" ca="1" si="242"/>
        <v>#N/A</v>
      </c>
      <c r="N1074" s="74" t="e">
        <f ca="1">VLOOKUP(B1074,$C$7:$T1072,13,FALSE)</f>
        <v>#N/A</v>
      </c>
      <c r="O1074" s="74" t="e">
        <f t="shared" ca="1" si="243"/>
        <v>#N/A</v>
      </c>
      <c r="P1074" s="74" t="e">
        <f t="shared" ca="1" si="244"/>
        <v>#N/A</v>
      </c>
      <c r="Q1074" s="74" t="e">
        <f t="shared" ca="1" si="245"/>
        <v>#N/A</v>
      </c>
      <c r="R1074" s="74">
        <f t="shared" si="246"/>
        <v>6000</v>
      </c>
      <c r="S1074" s="74" t="e">
        <f t="shared" ca="1" si="247"/>
        <v>#N/A</v>
      </c>
      <c r="T1074" s="74" t="e">
        <f t="shared" si="248"/>
        <v>#N/A</v>
      </c>
    </row>
    <row r="1075" spans="2:20" x14ac:dyDescent="0.25">
      <c r="B1075" s="74" t="e">
        <f t="shared" ca="1" si="238"/>
        <v>#N/A</v>
      </c>
      <c r="C1075" s="78">
        <f>Кабельный_журнал!P1041</f>
        <v>0</v>
      </c>
      <c r="D1075" s="74" t="e">
        <f t="shared" ca="1" si="239"/>
        <v>#N/A</v>
      </c>
      <c r="E1075" s="80" t="s">
        <v>280</v>
      </c>
      <c r="F1075" s="74" t="e">
        <f t="shared" ca="1" si="235"/>
        <v>#N/A</v>
      </c>
      <c r="G1075" s="74" t="e">
        <f t="shared" si="236"/>
        <v>#N/A</v>
      </c>
      <c r="H1075" s="80" t="s">
        <v>273</v>
      </c>
      <c r="I1075" s="74" t="e">
        <f t="shared" si="237"/>
        <v>#N/A</v>
      </c>
      <c r="J1075" s="74" t="e">
        <f t="shared" si="240"/>
        <v>#N/A</v>
      </c>
      <c r="K1075" s="80" t="s">
        <v>281</v>
      </c>
      <c r="L1075" s="74">
        <f t="shared" si="241"/>
        <v>1.7500000000000002E-2</v>
      </c>
      <c r="M1075" s="74" t="e">
        <f t="shared" ca="1" si="242"/>
        <v>#N/A</v>
      </c>
      <c r="N1075" s="74" t="e">
        <f ca="1">VLOOKUP(B1075,$C$7:$T1073,13,FALSE)</f>
        <v>#N/A</v>
      </c>
      <c r="O1075" s="74" t="e">
        <f t="shared" ca="1" si="243"/>
        <v>#N/A</v>
      </c>
      <c r="P1075" s="74" t="e">
        <f t="shared" ca="1" si="244"/>
        <v>#N/A</v>
      </c>
      <c r="Q1075" s="74" t="e">
        <f t="shared" ca="1" si="245"/>
        <v>#N/A</v>
      </c>
      <c r="R1075" s="74">
        <f t="shared" si="246"/>
        <v>6000</v>
      </c>
      <c r="S1075" s="74" t="e">
        <f t="shared" ca="1" si="247"/>
        <v>#N/A</v>
      </c>
      <c r="T1075" s="74" t="e">
        <f t="shared" si="248"/>
        <v>#N/A</v>
      </c>
    </row>
    <row r="1076" spans="2:20" x14ac:dyDescent="0.25">
      <c r="B1076" s="74" t="e">
        <f t="shared" ca="1" si="238"/>
        <v>#N/A</v>
      </c>
      <c r="C1076" s="78">
        <f>Кабельный_журнал!P1042</f>
        <v>0</v>
      </c>
      <c r="D1076" s="74" t="e">
        <f t="shared" ca="1" si="239"/>
        <v>#N/A</v>
      </c>
      <c r="E1076" s="80" t="s">
        <v>280</v>
      </c>
      <c r="F1076" s="74" t="e">
        <f t="shared" ca="1" si="235"/>
        <v>#N/A</v>
      </c>
      <c r="G1076" s="74" t="e">
        <f t="shared" si="236"/>
        <v>#N/A</v>
      </c>
      <c r="H1076" s="80" t="s">
        <v>273</v>
      </c>
      <c r="I1076" s="74" t="e">
        <f t="shared" si="237"/>
        <v>#N/A</v>
      </c>
      <c r="J1076" s="74" t="e">
        <f t="shared" si="240"/>
        <v>#N/A</v>
      </c>
      <c r="K1076" s="80" t="s">
        <v>281</v>
      </c>
      <c r="L1076" s="74">
        <f t="shared" si="241"/>
        <v>1.7500000000000002E-2</v>
      </c>
      <c r="M1076" s="74" t="e">
        <f t="shared" ca="1" si="242"/>
        <v>#N/A</v>
      </c>
      <c r="N1076" s="74" t="e">
        <f ca="1">VLOOKUP(B1076,$C$7:$T1074,13,FALSE)</f>
        <v>#N/A</v>
      </c>
      <c r="O1076" s="74" t="e">
        <f t="shared" ca="1" si="243"/>
        <v>#N/A</v>
      </c>
      <c r="P1076" s="74" t="e">
        <f t="shared" ca="1" si="244"/>
        <v>#N/A</v>
      </c>
      <c r="Q1076" s="74" t="e">
        <f t="shared" ca="1" si="245"/>
        <v>#N/A</v>
      </c>
      <c r="R1076" s="74">
        <f t="shared" si="246"/>
        <v>6000</v>
      </c>
      <c r="S1076" s="74" t="e">
        <f t="shared" ca="1" si="247"/>
        <v>#N/A</v>
      </c>
      <c r="T1076" s="74" t="e">
        <f t="shared" si="248"/>
        <v>#N/A</v>
      </c>
    </row>
    <row r="1077" spans="2:20" x14ac:dyDescent="0.25">
      <c r="B1077" s="74" t="e">
        <f t="shared" ca="1" si="238"/>
        <v>#N/A</v>
      </c>
      <c r="C1077" s="78">
        <f>Кабельный_журнал!P1043</f>
        <v>0</v>
      </c>
      <c r="D1077" s="74" t="e">
        <f t="shared" ca="1" si="239"/>
        <v>#N/A</v>
      </c>
      <c r="E1077" s="80" t="s">
        <v>280</v>
      </c>
      <c r="F1077" s="74" t="e">
        <f t="shared" ca="1" si="235"/>
        <v>#N/A</v>
      </c>
      <c r="G1077" s="74" t="e">
        <f t="shared" si="236"/>
        <v>#N/A</v>
      </c>
      <c r="H1077" s="80" t="s">
        <v>273</v>
      </c>
      <c r="I1077" s="74" t="e">
        <f t="shared" si="237"/>
        <v>#N/A</v>
      </c>
      <c r="J1077" s="74" t="e">
        <f t="shared" si="240"/>
        <v>#N/A</v>
      </c>
      <c r="K1077" s="80" t="s">
        <v>281</v>
      </c>
      <c r="L1077" s="74">
        <f t="shared" si="241"/>
        <v>1.7500000000000002E-2</v>
      </c>
      <c r="M1077" s="74" t="e">
        <f t="shared" ca="1" si="242"/>
        <v>#N/A</v>
      </c>
      <c r="N1077" s="74" t="e">
        <f ca="1">VLOOKUP(B1077,$C$7:$T1075,13,FALSE)</f>
        <v>#N/A</v>
      </c>
      <c r="O1077" s="74" t="e">
        <f t="shared" ca="1" si="243"/>
        <v>#N/A</v>
      </c>
      <c r="P1077" s="74" t="e">
        <f t="shared" ca="1" si="244"/>
        <v>#N/A</v>
      </c>
      <c r="Q1077" s="74" t="e">
        <f t="shared" ca="1" si="245"/>
        <v>#N/A</v>
      </c>
      <c r="R1077" s="74">
        <f t="shared" si="246"/>
        <v>6000</v>
      </c>
      <c r="S1077" s="74" t="e">
        <f t="shared" ca="1" si="247"/>
        <v>#N/A</v>
      </c>
      <c r="T1077" s="74" t="e">
        <f t="shared" si="248"/>
        <v>#N/A</v>
      </c>
    </row>
    <row r="1078" spans="2:20" x14ac:dyDescent="0.25">
      <c r="B1078" s="74" t="e">
        <f t="shared" ca="1" si="238"/>
        <v>#N/A</v>
      </c>
      <c r="C1078" s="78">
        <f>Кабельный_журнал!P1044</f>
        <v>0</v>
      </c>
      <c r="D1078" s="74" t="e">
        <f t="shared" ca="1" si="239"/>
        <v>#N/A</v>
      </c>
      <c r="E1078" s="80" t="s">
        <v>280</v>
      </c>
      <c r="F1078" s="74" t="e">
        <f t="shared" ca="1" si="235"/>
        <v>#N/A</v>
      </c>
      <c r="G1078" s="74" t="e">
        <f t="shared" si="236"/>
        <v>#N/A</v>
      </c>
      <c r="H1078" s="80" t="s">
        <v>273</v>
      </c>
      <c r="I1078" s="74" t="e">
        <f t="shared" si="237"/>
        <v>#N/A</v>
      </c>
      <c r="J1078" s="74" t="e">
        <f t="shared" si="240"/>
        <v>#N/A</v>
      </c>
      <c r="K1078" s="80" t="s">
        <v>281</v>
      </c>
      <c r="L1078" s="74">
        <f t="shared" si="241"/>
        <v>1.7500000000000002E-2</v>
      </c>
      <c r="M1078" s="74" t="e">
        <f t="shared" ca="1" si="242"/>
        <v>#N/A</v>
      </c>
      <c r="N1078" s="74" t="e">
        <f ca="1">VLOOKUP(B1078,$C$7:$T1076,13,FALSE)</f>
        <v>#N/A</v>
      </c>
      <c r="O1078" s="74" t="e">
        <f t="shared" ca="1" si="243"/>
        <v>#N/A</v>
      </c>
      <c r="P1078" s="74" t="e">
        <f t="shared" ca="1" si="244"/>
        <v>#N/A</v>
      </c>
      <c r="Q1078" s="74" t="e">
        <f t="shared" ca="1" si="245"/>
        <v>#N/A</v>
      </c>
      <c r="R1078" s="74">
        <f t="shared" si="246"/>
        <v>6000</v>
      </c>
      <c r="S1078" s="74" t="e">
        <f t="shared" ca="1" si="247"/>
        <v>#N/A</v>
      </c>
      <c r="T1078" s="74" t="e">
        <f t="shared" si="248"/>
        <v>#N/A</v>
      </c>
    </row>
    <row r="1079" spans="2:20" x14ac:dyDescent="0.25">
      <c r="B1079" s="74" t="e">
        <f t="shared" ca="1" si="238"/>
        <v>#N/A</v>
      </c>
      <c r="C1079" s="78">
        <f>Кабельный_журнал!P1045</f>
        <v>0</v>
      </c>
      <c r="D1079" s="74" t="e">
        <f t="shared" ca="1" si="239"/>
        <v>#N/A</v>
      </c>
      <c r="E1079" s="80" t="s">
        <v>280</v>
      </c>
      <c r="F1079" s="74" t="e">
        <f t="shared" ca="1" si="235"/>
        <v>#N/A</v>
      </c>
      <c r="G1079" s="74" t="e">
        <f t="shared" si="236"/>
        <v>#N/A</v>
      </c>
      <c r="H1079" s="80" t="s">
        <v>273</v>
      </c>
      <c r="I1079" s="74" t="e">
        <f t="shared" si="237"/>
        <v>#N/A</v>
      </c>
      <c r="J1079" s="74" t="e">
        <f t="shared" si="240"/>
        <v>#N/A</v>
      </c>
      <c r="K1079" s="80" t="s">
        <v>281</v>
      </c>
      <c r="L1079" s="74">
        <f t="shared" si="241"/>
        <v>1.7500000000000002E-2</v>
      </c>
      <c r="M1079" s="74" t="e">
        <f t="shared" ca="1" si="242"/>
        <v>#N/A</v>
      </c>
      <c r="N1079" s="74" t="e">
        <f ca="1">VLOOKUP(B1079,$C$7:$T1077,13,FALSE)</f>
        <v>#N/A</v>
      </c>
      <c r="O1079" s="74" t="e">
        <f t="shared" ca="1" si="243"/>
        <v>#N/A</v>
      </c>
      <c r="P1079" s="74" t="e">
        <f t="shared" ca="1" si="244"/>
        <v>#N/A</v>
      </c>
      <c r="Q1079" s="74" t="e">
        <f t="shared" ca="1" si="245"/>
        <v>#N/A</v>
      </c>
      <c r="R1079" s="74">
        <f t="shared" si="246"/>
        <v>6000</v>
      </c>
      <c r="S1079" s="74" t="e">
        <f t="shared" ca="1" si="247"/>
        <v>#N/A</v>
      </c>
      <c r="T1079" s="74" t="e">
        <f t="shared" si="248"/>
        <v>#N/A</v>
      </c>
    </row>
    <row r="1080" spans="2:20" x14ac:dyDescent="0.25">
      <c r="B1080" s="74" t="e">
        <f t="shared" ca="1" si="238"/>
        <v>#N/A</v>
      </c>
      <c r="C1080" s="78">
        <f>Кабельный_журнал!P1046</f>
        <v>0</v>
      </c>
      <c r="D1080" s="74" t="e">
        <f t="shared" ca="1" si="239"/>
        <v>#N/A</v>
      </c>
      <c r="E1080" s="80" t="s">
        <v>280</v>
      </c>
      <c r="F1080" s="74" t="e">
        <f t="shared" ca="1" si="235"/>
        <v>#N/A</v>
      </c>
      <c r="G1080" s="74" t="e">
        <f t="shared" si="236"/>
        <v>#N/A</v>
      </c>
      <c r="H1080" s="80" t="s">
        <v>273</v>
      </c>
      <c r="I1080" s="74" t="e">
        <f t="shared" si="237"/>
        <v>#N/A</v>
      </c>
      <c r="J1080" s="74" t="e">
        <f t="shared" si="240"/>
        <v>#N/A</v>
      </c>
      <c r="K1080" s="80" t="s">
        <v>281</v>
      </c>
      <c r="L1080" s="74">
        <f t="shared" si="241"/>
        <v>1.7500000000000002E-2</v>
      </c>
      <c r="M1080" s="74" t="e">
        <f t="shared" ca="1" si="242"/>
        <v>#N/A</v>
      </c>
      <c r="N1080" s="74" t="e">
        <f ca="1">VLOOKUP(B1080,$C$7:$T1078,13,FALSE)</f>
        <v>#N/A</v>
      </c>
      <c r="O1080" s="74" t="e">
        <f t="shared" ca="1" si="243"/>
        <v>#N/A</v>
      </c>
      <c r="P1080" s="74" t="e">
        <f t="shared" ca="1" si="244"/>
        <v>#N/A</v>
      </c>
      <c r="Q1080" s="74" t="e">
        <f t="shared" ca="1" si="245"/>
        <v>#N/A</v>
      </c>
      <c r="R1080" s="74">
        <f t="shared" si="246"/>
        <v>6000</v>
      </c>
      <c r="S1080" s="74" t="e">
        <f t="shared" ca="1" si="247"/>
        <v>#N/A</v>
      </c>
      <c r="T1080" s="74" t="e">
        <f t="shared" si="248"/>
        <v>#N/A</v>
      </c>
    </row>
    <row r="1081" spans="2:20" x14ac:dyDescent="0.25">
      <c r="B1081" s="74" t="e">
        <f t="shared" ca="1" si="238"/>
        <v>#N/A</v>
      </c>
      <c r="C1081" s="78">
        <f>Кабельный_журнал!P1047</f>
        <v>0</v>
      </c>
      <c r="D1081" s="74" t="e">
        <f t="shared" ca="1" si="239"/>
        <v>#N/A</v>
      </c>
      <c r="E1081" s="80" t="s">
        <v>280</v>
      </c>
      <c r="F1081" s="74" t="e">
        <f t="shared" ca="1" si="235"/>
        <v>#N/A</v>
      </c>
      <c r="G1081" s="74" t="e">
        <f t="shared" si="236"/>
        <v>#N/A</v>
      </c>
      <c r="H1081" s="80" t="s">
        <v>273</v>
      </c>
      <c r="I1081" s="74" t="e">
        <f t="shared" si="237"/>
        <v>#N/A</v>
      </c>
      <c r="J1081" s="74" t="e">
        <f t="shared" si="240"/>
        <v>#N/A</v>
      </c>
      <c r="K1081" s="80" t="s">
        <v>281</v>
      </c>
      <c r="L1081" s="74">
        <f t="shared" si="241"/>
        <v>1.7500000000000002E-2</v>
      </c>
      <c r="M1081" s="74" t="e">
        <f t="shared" ca="1" si="242"/>
        <v>#N/A</v>
      </c>
      <c r="N1081" s="74" t="e">
        <f ca="1">VLOOKUP(B1081,$C$7:$T1079,13,FALSE)</f>
        <v>#N/A</v>
      </c>
      <c r="O1081" s="74" t="e">
        <f t="shared" ca="1" si="243"/>
        <v>#N/A</v>
      </c>
      <c r="P1081" s="74" t="e">
        <f t="shared" ca="1" si="244"/>
        <v>#N/A</v>
      </c>
      <c r="Q1081" s="74" t="e">
        <f t="shared" ca="1" si="245"/>
        <v>#N/A</v>
      </c>
      <c r="R1081" s="74">
        <f t="shared" si="246"/>
        <v>6000</v>
      </c>
      <c r="S1081" s="74" t="e">
        <f t="shared" ca="1" si="247"/>
        <v>#N/A</v>
      </c>
      <c r="T1081" s="74" t="e">
        <f t="shared" si="248"/>
        <v>#N/A</v>
      </c>
    </row>
    <row r="1082" spans="2:20" x14ac:dyDescent="0.25">
      <c r="B1082" s="74" t="e">
        <f t="shared" ca="1" si="238"/>
        <v>#N/A</v>
      </c>
      <c r="C1082" s="78">
        <f>Кабельный_журнал!P1048</f>
        <v>0</v>
      </c>
      <c r="D1082" s="74" t="e">
        <f t="shared" ca="1" si="239"/>
        <v>#N/A</v>
      </c>
      <c r="E1082" s="80" t="s">
        <v>280</v>
      </c>
      <c r="F1082" s="74" t="e">
        <f t="shared" ca="1" si="235"/>
        <v>#N/A</v>
      </c>
      <c r="G1082" s="74" t="e">
        <f t="shared" si="236"/>
        <v>#N/A</v>
      </c>
      <c r="H1082" s="80" t="s">
        <v>273</v>
      </c>
      <c r="I1082" s="74" t="e">
        <f t="shared" si="237"/>
        <v>#N/A</v>
      </c>
      <c r="J1082" s="74" t="e">
        <f t="shared" si="240"/>
        <v>#N/A</v>
      </c>
      <c r="K1082" s="80" t="s">
        <v>281</v>
      </c>
      <c r="L1082" s="74">
        <f t="shared" si="241"/>
        <v>1.7500000000000002E-2</v>
      </c>
      <c r="M1082" s="74" t="e">
        <f t="shared" ca="1" si="242"/>
        <v>#N/A</v>
      </c>
      <c r="N1082" s="74" t="e">
        <f ca="1">VLOOKUP(B1082,$C$7:$T1080,13,FALSE)</f>
        <v>#N/A</v>
      </c>
      <c r="O1082" s="74" t="e">
        <f t="shared" ca="1" si="243"/>
        <v>#N/A</v>
      </c>
      <c r="P1082" s="74" t="e">
        <f t="shared" ca="1" si="244"/>
        <v>#N/A</v>
      </c>
      <c r="Q1082" s="74" t="e">
        <f t="shared" ca="1" si="245"/>
        <v>#N/A</v>
      </c>
      <c r="R1082" s="74">
        <f t="shared" si="246"/>
        <v>6000</v>
      </c>
      <c r="S1082" s="74" t="e">
        <f t="shared" ca="1" si="247"/>
        <v>#N/A</v>
      </c>
      <c r="T1082" s="74" t="e">
        <f t="shared" si="248"/>
        <v>#N/A</v>
      </c>
    </row>
    <row r="1083" spans="2:20" x14ac:dyDescent="0.25">
      <c r="B1083" s="74" t="e">
        <f t="shared" ca="1" si="238"/>
        <v>#N/A</v>
      </c>
      <c r="C1083" s="78">
        <f>Кабельный_журнал!P1049</f>
        <v>0</v>
      </c>
      <c r="D1083" s="74" t="e">
        <f t="shared" ca="1" si="239"/>
        <v>#N/A</v>
      </c>
      <c r="E1083" s="80" t="s">
        <v>280</v>
      </c>
      <c r="F1083" s="74" t="e">
        <f t="shared" ca="1" si="235"/>
        <v>#N/A</v>
      </c>
      <c r="G1083" s="74" t="e">
        <f t="shared" si="236"/>
        <v>#N/A</v>
      </c>
      <c r="H1083" s="80" t="s">
        <v>273</v>
      </c>
      <c r="I1083" s="74" t="e">
        <f t="shared" si="237"/>
        <v>#N/A</v>
      </c>
      <c r="J1083" s="74" t="e">
        <f t="shared" si="240"/>
        <v>#N/A</v>
      </c>
      <c r="K1083" s="80" t="s">
        <v>281</v>
      </c>
      <c r="L1083" s="74">
        <f t="shared" si="241"/>
        <v>1.7500000000000002E-2</v>
      </c>
      <c r="M1083" s="74" t="e">
        <f t="shared" ca="1" si="242"/>
        <v>#N/A</v>
      </c>
      <c r="N1083" s="74" t="e">
        <f ca="1">VLOOKUP(B1083,$C$7:$T1081,13,FALSE)</f>
        <v>#N/A</v>
      </c>
      <c r="O1083" s="74" t="e">
        <f t="shared" ca="1" si="243"/>
        <v>#N/A</v>
      </c>
      <c r="P1083" s="74" t="e">
        <f t="shared" ca="1" si="244"/>
        <v>#N/A</v>
      </c>
      <c r="Q1083" s="74" t="e">
        <f t="shared" ca="1" si="245"/>
        <v>#N/A</v>
      </c>
      <c r="R1083" s="74">
        <f t="shared" si="246"/>
        <v>6000</v>
      </c>
      <c r="S1083" s="74" t="e">
        <f t="shared" ca="1" si="247"/>
        <v>#N/A</v>
      </c>
      <c r="T1083" s="74" t="e">
        <f t="shared" si="248"/>
        <v>#N/A</v>
      </c>
    </row>
    <row r="1084" spans="2:20" x14ac:dyDescent="0.25">
      <c r="B1084" s="74" t="e">
        <f t="shared" ca="1" si="238"/>
        <v>#N/A</v>
      </c>
      <c r="C1084" s="78">
        <f>Кабельный_журнал!P1050</f>
        <v>0</v>
      </c>
      <c r="D1084" s="74" t="e">
        <f t="shared" ca="1" si="239"/>
        <v>#N/A</v>
      </c>
      <c r="E1084" s="80" t="s">
        <v>280</v>
      </c>
      <c r="F1084" s="74" t="e">
        <f t="shared" ca="1" si="235"/>
        <v>#N/A</v>
      </c>
      <c r="G1084" s="74" t="e">
        <f t="shared" si="236"/>
        <v>#N/A</v>
      </c>
      <c r="H1084" s="80" t="s">
        <v>273</v>
      </c>
      <c r="I1084" s="74" t="e">
        <f t="shared" si="237"/>
        <v>#N/A</v>
      </c>
      <c r="J1084" s="74" t="e">
        <f t="shared" si="240"/>
        <v>#N/A</v>
      </c>
      <c r="K1084" s="80" t="s">
        <v>281</v>
      </c>
      <c r="L1084" s="74">
        <f t="shared" si="241"/>
        <v>1.7500000000000002E-2</v>
      </c>
      <c r="M1084" s="74" t="e">
        <f t="shared" ca="1" si="242"/>
        <v>#N/A</v>
      </c>
      <c r="N1084" s="74" t="e">
        <f ca="1">VLOOKUP(B1084,$C$7:$T1082,13,FALSE)</f>
        <v>#N/A</v>
      </c>
      <c r="O1084" s="74" t="e">
        <f t="shared" ca="1" si="243"/>
        <v>#N/A</v>
      </c>
      <c r="P1084" s="74" t="e">
        <f t="shared" ca="1" si="244"/>
        <v>#N/A</v>
      </c>
      <c r="Q1084" s="74" t="e">
        <f t="shared" ca="1" si="245"/>
        <v>#N/A</v>
      </c>
      <c r="R1084" s="74">
        <f t="shared" si="246"/>
        <v>6000</v>
      </c>
      <c r="S1084" s="74" t="e">
        <f t="shared" ca="1" si="247"/>
        <v>#N/A</v>
      </c>
      <c r="T1084" s="74" t="e">
        <f t="shared" si="248"/>
        <v>#N/A</v>
      </c>
    </row>
    <row r="1085" spans="2:20" x14ac:dyDescent="0.25">
      <c r="B1085" s="74" t="e">
        <f t="shared" ca="1" si="238"/>
        <v>#N/A</v>
      </c>
      <c r="C1085" s="78">
        <f>Кабельный_журнал!P1051</f>
        <v>0</v>
      </c>
      <c r="D1085" s="74" t="e">
        <f t="shared" ca="1" si="239"/>
        <v>#N/A</v>
      </c>
      <c r="E1085" s="80" t="s">
        <v>280</v>
      </c>
      <c r="F1085" s="74" t="e">
        <f t="shared" ca="1" si="235"/>
        <v>#N/A</v>
      </c>
      <c r="G1085" s="74" t="e">
        <f t="shared" si="236"/>
        <v>#N/A</v>
      </c>
      <c r="H1085" s="80" t="s">
        <v>273</v>
      </c>
      <c r="I1085" s="74" t="e">
        <f t="shared" si="237"/>
        <v>#N/A</v>
      </c>
      <c r="J1085" s="74" t="e">
        <f t="shared" si="240"/>
        <v>#N/A</v>
      </c>
      <c r="K1085" s="80" t="s">
        <v>281</v>
      </c>
      <c r="L1085" s="74">
        <f t="shared" si="241"/>
        <v>1.7500000000000002E-2</v>
      </c>
      <c r="M1085" s="74" t="e">
        <f t="shared" ca="1" si="242"/>
        <v>#N/A</v>
      </c>
      <c r="N1085" s="74" t="e">
        <f ca="1">VLOOKUP(B1085,$C$7:$T1083,13,FALSE)</f>
        <v>#N/A</v>
      </c>
      <c r="O1085" s="74" t="e">
        <f t="shared" ca="1" si="243"/>
        <v>#N/A</v>
      </c>
      <c r="P1085" s="74" t="e">
        <f t="shared" ca="1" si="244"/>
        <v>#N/A</v>
      </c>
      <c r="Q1085" s="74" t="e">
        <f t="shared" ca="1" si="245"/>
        <v>#N/A</v>
      </c>
      <c r="R1085" s="74">
        <f t="shared" si="246"/>
        <v>6000</v>
      </c>
      <c r="S1085" s="74" t="e">
        <f t="shared" ca="1" si="247"/>
        <v>#N/A</v>
      </c>
      <c r="T1085" s="74" t="e">
        <f t="shared" si="248"/>
        <v>#N/A</v>
      </c>
    </row>
    <row r="1086" spans="2:20" x14ac:dyDescent="0.25">
      <c r="B1086" s="74" t="e">
        <f t="shared" ca="1" si="238"/>
        <v>#N/A</v>
      </c>
      <c r="C1086" s="78">
        <f>Кабельный_журнал!P1052</f>
        <v>0</v>
      </c>
      <c r="D1086" s="74" t="e">
        <f t="shared" ca="1" si="239"/>
        <v>#N/A</v>
      </c>
      <c r="E1086" s="80" t="s">
        <v>280</v>
      </c>
      <c r="F1086" s="74" t="e">
        <f t="shared" ca="1" si="235"/>
        <v>#N/A</v>
      </c>
      <c r="G1086" s="74" t="e">
        <f t="shared" si="236"/>
        <v>#N/A</v>
      </c>
      <c r="H1086" s="80" t="s">
        <v>273</v>
      </c>
      <c r="I1086" s="74" t="e">
        <f t="shared" si="237"/>
        <v>#N/A</v>
      </c>
      <c r="J1086" s="74" t="e">
        <f t="shared" si="240"/>
        <v>#N/A</v>
      </c>
      <c r="K1086" s="80" t="s">
        <v>281</v>
      </c>
      <c r="L1086" s="74">
        <f t="shared" si="241"/>
        <v>1.7500000000000002E-2</v>
      </c>
      <c r="M1086" s="74" t="e">
        <f t="shared" ca="1" si="242"/>
        <v>#N/A</v>
      </c>
      <c r="N1086" s="74" t="e">
        <f ca="1">VLOOKUP(B1086,$C$7:$T1084,13,FALSE)</f>
        <v>#N/A</v>
      </c>
      <c r="O1086" s="74" t="e">
        <f t="shared" ca="1" si="243"/>
        <v>#N/A</v>
      </c>
      <c r="P1086" s="74" t="e">
        <f t="shared" ca="1" si="244"/>
        <v>#N/A</v>
      </c>
      <c r="Q1086" s="74" t="e">
        <f t="shared" ca="1" si="245"/>
        <v>#N/A</v>
      </c>
      <c r="R1086" s="74">
        <f t="shared" si="246"/>
        <v>6000</v>
      </c>
      <c r="S1086" s="74" t="e">
        <f t="shared" ca="1" si="247"/>
        <v>#N/A</v>
      </c>
      <c r="T1086" s="74" t="e">
        <f t="shared" si="248"/>
        <v>#N/A</v>
      </c>
    </row>
    <row r="1087" spans="2:20" x14ac:dyDescent="0.25">
      <c r="B1087" s="74" t="e">
        <f t="shared" ca="1" si="238"/>
        <v>#N/A</v>
      </c>
      <c r="C1087" s="78">
        <f>Кабельный_журнал!P1053</f>
        <v>0</v>
      </c>
      <c r="D1087" s="74" t="e">
        <f t="shared" ca="1" si="239"/>
        <v>#N/A</v>
      </c>
      <c r="E1087" s="80" t="s">
        <v>280</v>
      </c>
      <c r="F1087" s="74" t="e">
        <f t="shared" ca="1" si="235"/>
        <v>#N/A</v>
      </c>
      <c r="G1087" s="74" t="e">
        <f t="shared" si="236"/>
        <v>#N/A</v>
      </c>
      <c r="H1087" s="80" t="s">
        <v>273</v>
      </c>
      <c r="I1087" s="74" t="e">
        <f t="shared" si="237"/>
        <v>#N/A</v>
      </c>
      <c r="J1087" s="74" t="e">
        <f t="shared" si="240"/>
        <v>#N/A</v>
      </c>
      <c r="K1087" s="80" t="s">
        <v>281</v>
      </c>
      <c r="L1087" s="74">
        <f t="shared" si="241"/>
        <v>1.7500000000000002E-2</v>
      </c>
      <c r="M1087" s="74" t="e">
        <f t="shared" ca="1" si="242"/>
        <v>#N/A</v>
      </c>
      <c r="N1087" s="74" t="e">
        <f ca="1">VLOOKUP(B1087,$C$7:$T1085,13,FALSE)</f>
        <v>#N/A</v>
      </c>
      <c r="O1087" s="74" t="e">
        <f t="shared" ca="1" si="243"/>
        <v>#N/A</v>
      </c>
      <c r="P1087" s="74" t="e">
        <f t="shared" ca="1" si="244"/>
        <v>#N/A</v>
      </c>
      <c r="Q1087" s="74" t="e">
        <f t="shared" ca="1" si="245"/>
        <v>#N/A</v>
      </c>
      <c r="R1087" s="74">
        <f t="shared" si="246"/>
        <v>6000</v>
      </c>
      <c r="S1087" s="74" t="e">
        <f t="shared" ca="1" si="247"/>
        <v>#N/A</v>
      </c>
      <c r="T1087" s="74" t="e">
        <f t="shared" si="248"/>
        <v>#N/A</v>
      </c>
    </row>
    <row r="1088" spans="2:20" x14ac:dyDescent="0.25">
      <c r="B1088" s="74" t="e">
        <f t="shared" ca="1" si="238"/>
        <v>#N/A</v>
      </c>
      <c r="C1088" s="78">
        <f>Кабельный_журнал!P1054</f>
        <v>0</v>
      </c>
      <c r="D1088" s="74" t="e">
        <f t="shared" ca="1" si="239"/>
        <v>#N/A</v>
      </c>
      <c r="E1088" s="80" t="s">
        <v>280</v>
      </c>
      <c r="F1088" s="74" t="e">
        <f t="shared" ca="1" si="235"/>
        <v>#N/A</v>
      </c>
      <c r="G1088" s="74" t="e">
        <f t="shared" si="236"/>
        <v>#N/A</v>
      </c>
      <c r="H1088" s="80" t="s">
        <v>273</v>
      </c>
      <c r="I1088" s="74" t="e">
        <f t="shared" si="237"/>
        <v>#N/A</v>
      </c>
      <c r="J1088" s="74" t="e">
        <f t="shared" si="240"/>
        <v>#N/A</v>
      </c>
      <c r="K1088" s="80" t="s">
        <v>281</v>
      </c>
      <c r="L1088" s="74">
        <f t="shared" si="241"/>
        <v>1.7500000000000002E-2</v>
      </c>
      <c r="M1088" s="74" t="e">
        <f t="shared" ca="1" si="242"/>
        <v>#N/A</v>
      </c>
      <c r="N1088" s="74" t="e">
        <f ca="1">VLOOKUP(B1088,$C$7:$T1086,13,FALSE)</f>
        <v>#N/A</v>
      </c>
      <c r="O1088" s="74" t="e">
        <f t="shared" ca="1" si="243"/>
        <v>#N/A</v>
      </c>
      <c r="P1088" s="74" t="e">
        <f t="shared" ca="1" si="244"/>
        <v>#N/A</v>
      </c>
      <c r="Q1088" s="74" t="e">
        <f t="shared" ca="1" si="245"/>
        <v>#N/A</v>
      </c>
      <c r="R1088" s="74">
        <f t="shared" si="246"/>
        <v>6000</v>
      </c>
      <c r="S1088" s="74" t="e">
        <f t="shared" ca="1" si="247"/>
        <v>#N/A</v>
      </c>
      <c r="T1088" s="74" t="e">
        <f t="shared" si="248"/>
        <v>#N/A</v>
      </c>
    </row>
    <row r="1089" spans="2:20" x14ac:dyDescent="0.25">
      <c r="B1089" s="74" t="e">
        <f t="shared" ca="1" si="238"/>
        <v>#N/A</v>
      </c>
      <c r="C1089" s="78">
        <f>Кабельный_журнал!P1055</f>
        <v>0</v>
      </c>
      <c r="D1089" s="74" t="e">
        <f t="shared" ca="1" si="239"/>
        <v>#N/A</v>
      </c>
      <c r="E1089" s="80" t="s">
        <v>280</v>
      </c>
      <c r="F1089" s="74" t="e">
        <f t="shared" ca="1" si="235"/>
        <v>#N/A</v>
      </c>
      <c r="G1089" s="74" t="e">
        <f t="shared" si="236"/>
        <v>#N/A</v>
      </c>
      <c r="H1089" s="80" t="s">
        <v>273</v>
      </c>
      <c r="I1089" s="74" t="e">
        <f t="shared" si="237"/>
        <v>#N/A</v>
      </c>
      <c r="J1089" s="74" t="e">
        <f t="shared" si="240"/>
        <v>#N/A</v>
      </c>
      <c r="K1089" s="80" t="s">
        <v>281</v>
      </c>
      <c r="L1089" s="74">
        <f t="shared" si="241"/>
        <v>1.7500000000000002E-2</v>
      </c>
      <c r="M1089" s="74" t="e">
        <f t="shared" ca="1" si="242"/>
        <v>#N/A</v>
      </c>
      <c r="N1089" s="74" t="e">
        <f ca="1">VLOOKUP(B1089,$C$7:$T1087,13,FALSE)</f>
        <v>#N/A</v>
      </c>
      <c r="O1089" s="74" t="e">
        <f t="shared" ca="1" si="243"/>
        <v>#N/A</v>
      </c>
      <c r="P1089" s="74" t="e">
        <f t="shared" ca="1" si="244"/>
        <v>#N/A</v>
      </c>
      <c r="Q1089" s="74" t="e">
        <f t="shared" ca="1" si="245"/>
        <v>#N/A</v>
      </c>
      <c r="R1089" s="74">
        <f t="shared" si="246"/>
        <v>6000</v>
      </c>
      <c r="S1089" s="74" t="e">
        <f t="shared" ca="1" si="247"/>
        <v>#N/A</v>
      </c>
      <c r="T1089" s="74" t="e">
        <f t="shared" si="248"/>
        <v>#N/A</v>
      </c>
    </row>
    <row r="1090" spans="2:20" x14ac:dyDescent="0.25">
      <c r="B1090" s="74" t="e">
        <f t="shared" ca="1" si="238"/>
        <v>#N/A</v>
      </c>
      <c r="C1090" s="78">
        <f>Кабельный_журнал!P1056</f>
        <v>0</v>
      </c>
      <c r="D1090" s="74" t="e">
        <f t="shared" ca="1" si="239"/>
        <v>#N/A</v>
      </c>
      <c r="E1090" s="80" t="s">
        <v>280</v>
      </c>
      <c r="F1090" s="74" t="e">
        <f t="shared" ca="1" si="235"/>
        <v>#N/A</v>
      </c>
      <c r="G1090" s="74" t="e">
        <f t="shared" si="236"/>
        <v>#N/A</v>
      </c>
      <c r="H1090" s="80" t="s">
        <v>273</v>
      </c>
      <c r="I1090" s="74" t="e">
        <f t="shared" si="237"/>
        <v>#N/A</v>
      </c>
      <c r="J1090" s="74" t="e">
        <f t="shared" si="240"/>
        <v>#N/A</v>
      </c>
      <c r="K1090" s="80" t="s">
        <v>281</v>
      </c>
      <c r="L1090" s="74">
        <f t="shared" si="241"/>
        <v>1.7500000000000002E-2</v>
      </c>
      <c r="M1090" s="74" t="e">
        <f t="shared" ca="1" si="242"/>
        <v>#N/A</v>
      </c>
      <c r="N1090" s="74" t="e">
        <f ca="1">VLOOKUP(B1090,$C$7:$T1088,13,FALSE)</f>
        <v>#N/A</v>
      </c>
      <c r="O1090" s="74" t="e">
        <f t="shared" ca="1" si="243"/>
        <v>#N/A</v>
      </c>
      <c r="P1090" s="74" t="e">
        <f t="shared" ca="1" si="244"/>
        <v>#N/A</v>
      </c>
      <c r="Q1090" s="74" t="e">
        <f t="shared" ca="1" si="245"/>
        <v>#N/A</v>
      </c>
      <c r="R1090" s="74">
        <f t="shared" si="246"/>
        <v>6000</v>
      </c>
      <c r="S1090" s="74" t="e">
        <f t="shared" ca="1" si="247"/>
        <v>#N/A</v>
      </c>
      <c r="T1090" s="74" t="e">
        <f t="shared" si="248"/>
        <v>#N/A</v>
      </c>
    </row>
    <row r="1091" spans="2:20" x14ac:dyDescent="0.25">
      <c r="B1091" s="74" t="e">
        <f t="shared" ca="1" si="238"/>
        <v>#N/A</v>
      </c>
      <c r="C1091" s="78">
        <f>Кабельный_журнал!P1057</f>
        <v>0</v>
      </c>
      <c r="D1091" s="74" t="e">
        <f t="shared" ca="1" si="239"/>
        <v>#N/A</v>
      </c>
      <c r="E1091" s="80" t="s">
        <v>280</v>
      </c>
      <c r="F1091" s="74" t="e">
        <f t="shared" ca="1" si="235"/>
        <v>#N/A</v>
      </c>
      <c r="G1091" s="74" t="e">
        <f t="shared" si="236"/>
        <v>#N/A</v>
      </c>
      <c r="H1091" s="80" t="s">
        <v>273</v>
      </c>
      <c r="I1091" s="74" t="e">
        <f t="shared" si="237"/>
        <v>#N/A</v>
      </c>
      <c r="J1091" s="74" t="e">
        <f t="shared" si="240"/>
        <v>#N/A</v>
      </c>
      <c r="K1091" s="80" t="s">
        <v>281</v>
      </c>
      <c r="L1091" s="74">
        <f t="shared" si="241"/>
        <v>1.7500000000000002E-2</v>
      </c>
      <c r="M1091" s="74" t="e">
        <f t="shared" ca="1" si="242"/>
        <v>#N/A</v>
      </c>
      <c r="N1091" s="74" t="e">
        <f ca="1">VLOOKUP(B1091,$C$7:$T1089,13,FALSE)</f>
        <v>#N/A</v>
      </c>
      <c r="O1091" s="74" t="e">
        <f t="shared" ca="1" si="243"/>
        <v>#N/A</v>
      </c>
      <c r="P1091" s="74" t="e">
        <f t="shared" ca="1" si="244"/>
        <v>#N/A</v>
      </c>
      <c r="Q1091" s="74" t="e">
        <f t="shared" ca="1" si="245"/>
        <v>#N/A</v>
      </c>
      <c r="R1091" s="74">
        <f t="shared" si="246"/>
        <v>6000</v>
      </c>
      <c r="S1091" s="74" t="e">
        <f t="shared" ca="1" si="247"/>
        <v>#N/A</v>
      </c>
      <c r="T1091" s="74" t="e">
        <f t="shared" si="248"/>
        <v>#N/A</v>
      </c>
    </row>
    <row r="1092" spans="2:20" x14ac:dyDescent="0.25">
      <c r="B1092" s="74" t="e">
        <f t="shared" ca="1" si="238"/>
        <v>#N/A</v>
      </c>
      <c r="C1092" s="78">
        <f>Кабельный_журнал!P1058</f>
        <v>0</v>
      </c>
      <c r="D1092" s="74" t="e">
        <f t="shared" ca="1" si="239"/>
        <v>#N/A</v>
      </c>
      <c r="E1092" s="80" t="s">
        <v>280</v>
      </c>
      <c r="F1092" s="74" t="e">
        <f t="shared" ca="1" si="235"/>
        <v>#N/A</v>
      </c>
      <c r="G1092" s="74" t="e">
        <f t="shared" si="236"/>
        <v>#N/A</v>
      </c>
      <c r="H1092" s="80" t="s">
        <v>273</v>
      </c>
      <c r="I1092" s="74" t="e">
        <f t="shared" si="237"/>
        <v>#N/A</v>
      </c>
      <c r="J1092" s="74" t="e">
        <f t="shared" si="240"/>
        <v>#N/A</v>
      </c>
      <c r="K1092" s="80" t="s">
        <v>281</v>
      </c>
      <c r="L1092" s="74">
        <f t="shared" si="241"/>
        <v>1.7500000000000002E-2</v>
      </c>
      <c r="M1092" s="74" t="e">
        <f t="shared" ca="1" si="242"/>
        <v>#N/A</v>
      </c>
      <c r="N1092" s="74" t="e">
        <f ca="1">VLOOKUP(B1092,$C$7:$T1090,13,FALSE)</f>
        <v>#N/A</v>
      </c>
      <c r="O1092" s="74" t="e">
        <f t="shared" ca="1" si="243"/>
        <v>#N/A</v>
      </c>
      <c r="P1092" s="74" t="e">
        <f t="shared" ca="1" si="244"/>
        <v>#N/A</v>
      </c>
      <c r="Q1092" s="74" t="e">
        <f t="shared" ca="1" si="245"/>
        <v>#N/A</v>
      </c>
      <c r="R1092" s="74">
        <f t="shared" si="246"/>
        <v>6000</v>
      </c>
      <c r="S1092" s="74" t="e">
        <f t="shared" ca="1" si="247"/>
        <v>#N/A</v>
      </c>
      <c r="T1092" s="74" t="e">
        <f t="shared" si="248"/>
        <v>#N/A</v>
      </c>
    </row>
    <row r="1093" spans="2:20" x14ac:dyDescent="0.25">
      <c r="B1093" s="74" t="e">
        <f t="shared" ca="1" si="238"/>
        <v>#N/A</v>
      </c>
      <c r="C1093" s="78">
        <f>Кабельный_журнал!P1059</f>
        <v>0</v>
      </c>
      <c r="D1093" s="74" t="e">
        <f t="shared" ca="1" si="239"/>
        <v>#N/A</v>
      </c>
      <c r="E1093" s="80" t="s">
        <v>280</v>
      </c>
      <c r="F1093" s="74" t="e">
        <f t="shared" ca="1" si="235"/>
        <v>#N/A</v>
      </c>
      <c r="G1093" s="74" t="e">
        <f t="shared" si="236"/>
        <v>#N/A</v>
      </c>
      <c r="H1093" s="80" t="s">
        <v>273</v>
      </c>
      <c r="I1093" s="74" t="e">
        <f t="shared" si="237"/>
        <v>#N/A</v>
      </c>
      <c r="J1093" s="74" t="e">
        <f t="shared" si="240"/>
        <v>#N/A</v>
      </c>
      <c r="K1093" s="80" t="s">
        <v>281</v>
      </c>
      <c r="L1093" s="74">
        <f t="shared" si="241"/>
        <v>1.7500000000000002E-2</v>
      </c>
      <c r="M1093" s="74" t="e">
        <f t="shared" ca="1" si="242"/>
        <v>#N/A</v>
      </c>
      <c r="N1093" s="74" t="e">
        <f ca="1">VLOOKUP(B1093,$C$7:$T1091,13,FALSE)</f>
        <v>#N/A</v>
      </c>
      <c r="O1093" s="74" t="e">
        <f t="shared" ca="1" si="243"/>
        <v>#N/A</v>
      </c>
      <c r="P1093" s="74" t="e">
        <f t="shared" ca="1" si="244"/>
        <v>#N/A</v>
      </c>
      <c r="Q1093" s="74" t="e">
        <f t="shared" ca="1" si="245"/>
        <v>#N/A</v>
      </c>
      <c r="R1093" s="74">
        <f t="shared" si="246"/>
        <v>6000</v>
      </c>
      <c r="S1093" s="74" t="e">
        <f t="shared" ca="1" si="247"/>
        <v>#N/A</v>
      </c>
      <c r="T1093" s="74" t="e">
        <f t="shared" si="248"/>
        <v>#N/A</v>
      </c>
    </row>
    <row r="1094" spans="2:20" x14ac:dyDescent="0.25">
      <c r="B1094" s="74" t="e">
        <f t="shared" ca="1" si="238"/>
        <v>#N/A</v>
      </c>
      <c r="C1094" s="78">
        <f>Кабельный_журнал!P1060</f>
        <v>0</v>
      </c>
      <c r="D1094" s="74" t="e">
        <f t="shared" ca="1" si="239"/>
        <v>#N/A</v>
      </c>
      <c r="E1094" s="80" t="s">
        <v>280</v>
      </c>
      <c r="F1094" s="74" t="e">
        <f t="shared" ca="1" si="235"/>
        <v>#N/A</v>
      </c>
      <c r="G1094" s="74" t="e">
        <f t="shared" si="236"/>
        <v>#N/A</v>
      </c>
      <c r="H1094" s="80" t="s">
        <v>273</v>
      </c>
      <c r="I1094" s="74" t="e">
        <f t="shared" si="237"/>
        <v>#N/A</v>
      </c>
      <c r="J1094" s="74" t="e">
        <f t="shared" si="240"/>
        <v>#N/A</v>
      </c>
      <c r="K1094" s="80" t="s">
        <v>281</v>
      </c>
      <c r="L1094" s="74">
        <f t="shared" si="241"/>
        <v>1.7500000000000002E-2</v>
      </c>
      <c r="M1094" s="74" t="e">
        <f t="shared" ca="1" si="242"/>
        <v>#N/A</v>
      </c>
      <c r="N1094" s="74" t="e">
        <f ca="1">VLOOKUP(B1094,$C$7:$T1092,13,FALSE)</f>
        <v>#N/A</v>
      </c>
      <c r="O1094" s="74" t="e">
        <f t="shared" ca="1" si="243"/>
        <v>#N/A</v>
      </c>
      <c r="P1094" s="74" t="e">
        <f t="shared" ca="1" si="244"/>
        <v>#N/A</v>
      </c>
      <c r="Q1094" s="74" t="e">
        <f t="shared" ca="1" si="245"/>
        <v>#N/A</v>
      </c>
      <c r="R1094" s="74">
        <f t="shared" si="246"/>
        <v>6000</v>
      </c>
      <c r="S1094" s="74" t="e">
        <f t="shared" ca="1" si="247"/>
        <v>#N/A</v>
      </c>
      <c r="T1094" s="74" t="e">
        <f t="shared" si="248"/>
        <v>#N/A</v>
      </c>
    </row>
    <row r="1095" spans="2:20" x14ac:dyDescent="0.25">
      <c r="B1095" s="74" t="e">
        <f t="shared" ca="1" si="238"/>
        <v>#N/A</v>
      </c>
      <c r="C1095" s="78">
        <f>Кабельный_журнал!P1061</f>
        <v>0</v>
      </c>
      <c r="D1095" s="74" t="e">
        <f t="shared" ca="1" si="239"/>
        <v>#N/A</v>
      </c>
      <c r="E1095" s="80" t="s">
        <v>280</v>
      </c>
      <c r="F1095" s="74" t="e">
        <f t="shared" ca="1" si="235"/>
        <v>#N/A</v>
      </c>
      <c r="G1095" s="74" t="e">
        <f t="shared" si="236"/>
        <v>#N/A</v>
      </c>
      <c r="H1095" s="80" t="s">
        <v>273</v>
      </c>
      <c r="I1095" s="74" t="e">
        <f t="shared" si="237"/>
        <v>#N/A</v>
      </c>
      <c r="J1095" s="74" t="e">
        <f t="shared" si="240"/>
        <v>#N/A</v>
      </c>
      <c r="K1095" s="80" t="s">
        <v>281</v>
      </c>
      <c r="L1095" s="74">
        <f t="shared" si="241"/>
        <v>1.7500000000000002E-2</v>
      </c>
      <c r="M1095" s="74" t="e">
        <f t="shared" ca="1" si="242"/>
        <v>#N/A</v>
      </c>
      <c r="N1095" s="74" t="e">
        <f ca="1">VLOOKUP(B1095,$C$7:$T1093,13,FALSE)</f>
        <v>#N/A</v>
      </c>
      <c r="O1095" s="74" t="e">
        <f t="shared" ca="1" si="243"/>
        <v>#N/A</v>
      </c>
      <c r="P1095" s="74" t="e">
        <f t="shared" ca="1" si="244"/>
        <v>#N/A</v>
      </c>
      <c r="Q1095" s="74" t="e">
        <f t="shared" ca="1" si="245"/>
        <v>#N/A</v>
      </c>
      <c r="R1095" s="74">
        <f t="shared" si="246"/>
        <v>6000</v>
      </c>
      <c r="S1095" s="74" t="e">
        <f t="shared" ca="1" si="247"/>
        <v>#N/A</v>
      </c>
      <c r="T1095" s="74" t="e">
        <f t="shared" si="248"/>
        <v>#N/A</v>
      </c>
    </row>
    <row r="1096" spans="2:20" x14ac:dyDescent="0.25">
      <c r="B1096" s="74" t="e">
        <f t="shared" ca="1" si="238"/>
        <v>#N/A</v>
      </c>
      <c r="C1096" s="78">
        <f>Кабельный_журнал!P1062</f>
        <v>0</v>
      </c>
      <c r="D1096" s="74" t="e">
        <f t="shared" ca="1" si="239"/>
        <v>#N/A</v>
      </c>
      <c r="E1096" s="80" t="s">
        <v>280</v>
      </c>
      <c r="F1096" s="74" t="e">
        <f t="shared" ca="1" si="235"/>
        <v>#N/A</v>
      </c>
      <c r="G1096" s="74" t="e">
        <f t="shared" si="236"/>
        <v>#N/A</v>
      </c>
      <c r="H1096" s="80" t="s">
        <v>273</v>
      </c>
      <c r="I1096" s="74" t="e">
        <f t="shared" si="237"/>
        <v>#N/A</v>
      </c>
      <c r="J1096" s="74" t="e">
        <f t="shared" si="240"/>
        <v>#N/A</v>
      </c>
      <c r="K1096" s="80" t="s">
        <v>281</v>
      </c>
      <c r="L1096" s="74">
        <f t="shared" si="241"/>
        <v>1.7500000000000002E-2</v>
      </c>
      <c r="M1096" s="74" t="e">
        <f t="shared" ca="1" si="242"/>
        <v>#N/A</v>
      </c>
      <c r="N1096" s="74" t="e">
        <f ca="1">VLOOKUP(B1096,$C$7:$T1094,13,FALSE)</f>
        <v>#N/A</v>
      </c>
      <c r="O1096" s="74" t="e">
        <f t="shared" ca="1" si="243"/>
        <v>#N/A</v>
      </c>
      <c r="P1096" s="74" t="e">
        <f t="shared" ca="1" si="244"/>
        <v>#N/A</v>
      </c>
      <c r="Q1096" s="74" t="e">
        <f t="shared" ca="1" si="245"/>
        <v>#N/A</v>
      </c>
      <c r="R1096" s="74">
        <f t="shared" si="246"/>
        <v>6000</v>
      </c>
      <c r="S1096" s="74" t="e">
        <f t="shared" ca="1" si="247"/>
        <v>#N/A</v>
      </c>
      <c r="T1096" s="74" t="e">
        <f t="shared" si="248"/>
        <v>#N/A</v>
      </c>
    </row>
    <row r="1097" spans="2:20" x14ac:dyDescent="0.25">
      <c r="B1097" s="74" t="e">
        <f t="shared" ca="1" si="238"/>
        <v>#N/A</v>
      </c>
      <c r="C1097" s="78">
        <f>Кабельный_журнал!P1063</f>
        <v>0</v>
      </c>
      <c r="D1097" s="74" t="e">
        <f t="shared" ca="1" si="239"/>
        <v>#N/A</v>
      </c>
      <c r="E1097" s="80" t="s">
        <v>280</v>
      </c>
      <c r="F1097" s="74" t="e">
        <f t="shared" ca="1" si="235"/>
        <v>#N/A</v>
      </c>
      <c r="G1097" s="74" t="e">
        <f t="shared" si="236"/>
        <v>#N/A</v>
      </c>
      <c r="H1097" s="80" t="s">
        <v>273</v>
      </c>
      <c r="I1097" s="74" t="e">
        <f t="shared" si="237"/>
        <v>#N/A</v>
      </c>
      <c r="J1097" s="74" t="e">
        <f t="shared" si="240"/>
        <v>#N/A</v>
      </c>
      <c r="K1097" s="80" t="s">
        <v>281</v>
      </c>
      <c r="L1097" s="74">
        <f t="shared" si="241"/>
        <v>1.7500000000000002E-2</v>
      </c>
      <c r="M1097" s="74" t="e">
        <f t="shared" ca="1" si="242"/>
        <v>#N/A</v>
      </c>
      <c r="N1097" s="74" t="e">
        <f ca="1">VLOOKUP(B1097,$C$7:$T1095,13,FALSE)</f>
        <v>#N/A</v>
      </c>
      <c r="O1097" s="74" t="e">
        <f t="shared" ca="1" si="243"/>
        <v>#N/A</v>
      </c>
      <c r="P1097" s="74" t="e">
        <f t="shared" ca="1" si="244"/>
        <v>#N/A</v>
      </c>
      <c r="Q1097" s="74" t="e">
        <f t="shared" ca="1" si="245"/>
        <v>#N/A</v>
      </c>
      <c r="R1097" s="74">
        <f t="shared" si="246"/>
        <v>6000</v>
      </c>
      <c r="S1097" s="74" t="e">
        <f t="shared" ca="1" si="247"/>
        <v>#N/A</v>
      </c>
      <c r="T1097" s="74" t="e">
        <f t="shared" si="248"/>
        <v>#N/A</v>
      </c>
    </row>
    <row r="1098" spans="2:20" x14ac:dyDescent="0.25">
      <c r="B1098" s="74" t="e">
        <f t="shared" ca="1" si="238"/>
        <v>#N/A</v>
      </c>
      <c r="C1098" s="78">
        <f>Кабельный_журнал!P1064</f>
        <v>0</v>
      </c>
      <c r="D1098" s="74" t="e">
        <f t="shared" ca="1" si="239"/>
        <v>#N/A</v>
      </c>
      <c r="E1098" s="80" t="s">
        <v>280</v>
      </c>
      <c r="F1098" s="74" t="e">
        <f t="shared" ca="1" si="235"/>
        <v>#N/A</v>
      </c>
      <c r="G1098" s="74" t="e">
        <f t="shared" si="236"/>
        <v>#N/A</v>
      </c>
      <c r="H1098" s="80" t="s">
        <v>273</v>
      </c>
      <c r="I1098" s="74" t="e">
        <f t="shared" si="237"/>
        <v>#N/A</v>
      </c>
      <c r="J1098" s="74" t="e">
        <f t="shared" si="240"/>
        <v>#N/A</v>
      </c>
      <c r="K1098" s="80" t="s">
        <v>281</v>
      </c>
      <c r="L1098" s="74">
        <f t="shared" si="241"/>
        <v>1.7500000000000002E-2</v>
      </c>
      <c r="M1098" s="74" t="e">
        <f t="shared" ca="1" si="242"/>
        <v>#N/A</v>
      </c>
      <c r="N1098" s="74" t="e">
        <f ca="1">VLOOKUP(B1098,$C$7:$T1096,13,FALSE)</f>
        <v>#N/A</v>
      </c>
      <c r="O1098" s="74" t="e">
        <f t="shared" ca="1" si="243"/>
        <v>#N/A</v>
      </c>
      <c r="P1098" s="74" t="e">
        <f t="shared" ca="1" si="244"/>
        <v>#N/A</v>
      </c>
      <c r="Q1098" s="74" t="e">
        <f t="shared" ca="1" si="245"/>
        <v>#N/A</v>
      </c>
      <c r="R1098" s="74">
        <f t="shared" si="246"/>
        <v>6000</v>
      </c>
      <c r="S1098" s="74" t="e">
        <f t="shared" ca="1" si="247"/>
        <v>#N/A</v>
      </c>
      <c r="T1098" s="74" t="e">
        <f t="shared" si="248"/>
        <v>#N/A</v>
      </c>
    </row>
    <row r="1099" spans="2:20" x14ac:dyDescent="0.25">
      <c r="B1099" s="74" t="e">
        <f t="shared" ca="1" si="238"/>
        <v>#N/A</v>
      </c>
      <c r="C1099" s="78">
        <f>Кабельный_журнал!P1065</f>
        <v>0</v>
      </c>
      <c r="D1099" s="74" t="e">
        <f t="shared" ca="1" si="239"/>
        <v>#N/A</v>
      </c>
      <c r="E1099" s="80" t="s">
        <v>280</v>
      </c>
      <c r="F1099" s="74" t="e">
        <f t="shared" ca="1" si="235"/>
        <v>#N/A</v>
      </c>
      <c r="G1099" s="74" t="e">
        <f t="shared" si="236"/>
        <v>#N/A</v>
      </c>
      <c r="H1099" s="80" t="s">
        <v>273</v>
      </c>
      <c r="I1099" s="74" t="e">
        <f t="shared" si="237"/>
        <v>#N/A</v>
      </c>
      <c r="J1099" s="74" t="e">
        <f t="shared" si="240"/>
        <v>#N/A</v>
      </c>
      <c r="K1099" s="80" t="s">
        <v>281</v>
      </c>
      <c r="L1099" s="74">
        <f t="shared" si="241"/>
        <v>1.7500000000000002E-2</v>
      </c>
      <c r="M1099" s="74" t="e">
        <f t="shared" ca="1" si="242"/>
        <v>#N/A</v>
      </c>
      <c r="N1099" s="74" t="e">
        <f ca="1">VLOOKUP(B1099,$C$7:$T1097,13,FALSE)</f>
        <v>#N/A</v>
      </c>
      <c r="O1099" s="74" t="e">
        <f t="shared" ca="1" si="243"/>
        <v>#N/A</v>
      </c>
      <c r="P1099" s="74" t="e">
        <f t="shared" ca="1" si="244"/>
        <v>#N/A</v>
      </c>
      <c r="Q1099" s="74" t="e">
        <f t="shared" ca="1" si="245"/>
        <v>#N/A</v>
      </c>
      <c r="R1099" s="74">
        <f t="shared" si="246"/>
        <v>6000</v>
      </c>
      <c r="S1099" s="74" t="e">
        <f t="shared" ca="1" si="247"/>
        <v>#N/A</v>
      </c>
      <c r="T1099" s="74" t="e">
        <f t="shared" si="248"/>
        <v>#N/A</v>
      </c>
    </row>
    <row r="1100" spans="2:20" x14ac:dyDescent="0.25">
      <c r="B1100" s="74" t="e">
        <f t="shared" ca="1" si="238"/>
        <v>#N/A</v>
      </c>
      <c r="C1100" s="78">
        <f>Кабельный_журнал!P1066</f>
        <v>0</v>
      </c>
      <c r="D1100" s="74" t="e">
        <f t="shared" ca="1" si="239"/>
        <v>#N/A</v>
      </c>
      <c r="E1100" s="80" t="s">
        <v>280</v>
      </c>
      <c r="F1100" s="74" t="e">
        <f t="shared" ca="1" si="235"/>
        <v>#N/A</v>
      </c>
      <c r="G1100" s="74" t="e">
        <f t="shared" si="236"/>
        <v>#N/A</v>
      </c>
      <c r="H1100" s="80" t="s">
        <v>273</v>
      </c>
      <c r="I1100" s="74" t="e">
        <f t="shared" si="237"/>
        <v>#N/A</v>
      </c>
      <c r="J1100" s="74" t="e">
        <f t="shared" si="240"/>
        <v>#N/A</v>
      </c>
      <c r="K1100" s="80" t="s">
        <v>281</v>
      </c>
      <c r="L1100" s="74">
        <f t="shared" si="241"/>
        <v>1.7500000000000002E-2</v>
      </c>
      <c r="M1100" s="74" t="e">
        <f t="shared" ca="1" si="242"/>
        <v>#N/A</v>
      </c>
      <c r="N1100" s="74" t="e">
        <f ca="1">VLOOKUP(B1100,$C$7:$T1098,13,FALSE)</f>
        <v>#N/A</v>
      </c>
      <c r="O1100" s="74" t="e">
        <f t="shared" ca="1" si="243"/>
        <v>#N/A</v>
      </c>
      <c r="P1100" s="74" t="e">
        <f t="shared" ca="1" si="244"/>
        <v>#N/A</v>
      </c>
      <c r="Q1100" s="74" t="e">
        <f t="shared" ca="1" si="245"/>
        <v>#N/A</v>
      </c>
      <c r="R1100" s="74">
        <f t="shared" si="246"/>
        <v>6000</v>
      </c>
      <c r="S1100" s="74" t="e">
        <f t="shared" ca="1" si="247"/>
        <v>#N/A</v>
      </c>
      <c r="T1100" s="74" t="e">
        <f t="shared" si="248"/>
        <v>#N/A</v>
      </c>
    </row>
    <row r="1101" spans="2:20" x14ac:dyDescent="0.25">
      <c r="B1101" s="74" t="e">
        <f t="shared" ca="1" si="238"/>
        <v>#N/A</v>
      </c>
      <c r="C1101" s="78">
        <f>Кабельный_журнал!P1067</f>
        <v>0</v>
      </c>
      <c r="D1101" s="74" t="e">
        <f t="shared" ca="1" si="239"/>
        <v>#N/A</v>
      </c>
      <c r="E1101" s="80" t="s">
        <v>280</v>
      </c>
      <c r="F1101" s="74" t="e">
        <f t="shared" ca="1" si="235"/>
        <v>#N/A</v>
      </c>
      <c r="G1101" s="74" t="e">
        <f t="shared" si="236"/>
        <v>#N/A</v>
      </c>
      <c r="H1101" s="80" t="s">
        <v>273</v>
      </c>
      <c r="I1101" s="74" t="e">
        <f t="shared" si="237"/>
        <v>#N/A</v>
      </c>
      <c r="J1101" s="74" t="e">
        <f t="shared" si="240"/>
        <v>#N/A</v>
      </c>
      <c r="K1101" s="80" t="s">
        <v>281</v>
      </c>
      <c r="L1101" s="74">
        <f t="shared" si="241"/>
        <v>1.7500000000000002E-2</v>
      </c>
      <c r="M1101" s="74" t="e">
        <f t="shared" ca="1" si="242"/>
        <v>#N/A</v>
      </c>
      <c r="N1101" s="74" t="e">
        <f ca="1">VLOOKUP(B1101,$C$7:$T1099,13,FALSE)</f>
        <v>#N/A</v>
      </c>
      <c r="O1101" s="74" t="e">
        <f t="shared" ca="1" si="243"/>
        <v>#N/A</v>
      </c>
      <c r="P1101" s="74" t="e">
        <f t="shared" ca="1" si="244"/>
        <v>#N/A</v>
      </c>
      <c r="Q1101" s="74" t="e">
        <f t="shared" ca="1" si="245"/>
        <v>#N/A</v>
      </c>
      <c r="R1101" s="74">
        <f t="shared" si="246"/>
        <v>6000</v>
      </c>
      <c r="S1101" s="74" t="e">
        <f t="shared" ca="1" si="247"/>
        <v>#N/A</v>
      </c>
      <c r="T1101" s="74" t="e">
        <f t="shared" si="248"/>
        <v>#N/A</v>
      </c>
    </row>
    <row r="1102" spans="2:20" x14ac:dyDescent="0.25">
      <c r="B1102" s="74" t="e">
        <f t="shared" ca="1" si="238"/>
        <v>#N/A</v>
      </c>
      <c r="C1102" s="78">
        <f>Кабельный_журнал!P1068</f>
        <v>0</v>
      </c>
      <c r="D1102" s="74" t="e">
        <f t="shared" ca="1" si="239"/>
        <v>#N/A</v>
      </c>
      <c r="E1102" s="80" t="s">
        <v>280</v>
      </c>
      <c r="F1102" s="74" t="e">
        <f t="shared" ca="1" si="235"/>
        <v>#N/A</v>
      </c>
      <c r="G1102" s="74" t="e">
        <f t="shared" si="236"/>
        <v>#N/A</v>
      </c>
      <c r="H1102" s="80" t="s">
        <v>273</v>
      </c>
      <c r="I1102" s="74" t="e">
        <f t="shared" si="237"/>
        <v>#N/A</v>
      </c>
      <c r="J1102" s="74" t="e">
        <f t="shared" si="240"/>
        <v>#N/A</v>
      </c>
      <c r="K1102" s="80" t="s">
        <v>281</v>
      </c>
      <c r="L1102" s="74">
        <f t="shared" si="241"/>
        <v>1.7500000000000002E-2</v>
      </c>
      <c r="M1102" s="74" t="e">
        <f t="shared" ca="1" si="242"/>
        <v>#N/A</v>
      </c>
      <c r="N1102" s="74" t="e">
        <f ca="1">VLOOKUP(B1102,$C$7:$T1100,13,FALSE)</f>
        <v>#N/A</v>
      </c>
      <c r="O1102" s="74" t="e">
        <f t="shared" ca="1" si="243"/>
        <v>#N/A</v>
      </c>
      <c r="P1102" s="74" t="e">
        <f t="shared" ca="1" si="244"/>
        <v>#N/A</v>
      </c>
      <c r="Q1102" s="74" t="e">
        <f t="shared" ca="1" si="245"/>
        <v>#N/A</v>
      </c>
      <c r="R1102" s="74">
        <f t="shared" si="246"/>
        <v>6000</v>
      </c>
      <c r="S1102" s="74" t="e">
        <f t="shared" ca="1" si="247"/>
        <v>#N/A</v>
      </c>
      <c r="T1102" s="74" t="e">
        <f t="shared" si="248"/>
        <v>#N/A</v>
      </c>
    </row>
    <row r="1103" spans="2:20" x14ac:dyDescent="0.25">
      <c r="B1103" s="74" t="e">
        <f t="shared" ca="1" si="238"/>
        <v>#N/A</v>
      </c>
      <c r="C1103" s="78">
        <f>Кабельный_журнал!P1069</f>
        <v>0</v>
      </c>
      <c r="D1103" s="74" t="e">
        <f t="shared" ca="1" si="239"/>
        <v>#N/A</v>
      </c>
      <c r="E1103" s="80" t="s">
        <v>280</v>
      </c>
      <c r="F1103" s="74" t="e">
        <f t="shared" ca="1" si="235"/>
        <v>#N/A</v>
      </c>
      <c r="G1103" s="74" t="e">
        <f t="shared" si="236"/>
        <v>#N/A</v>
      </c>
      <c r="H1103" s="80" t="s">
        <v>273</v>
      </c>
      <c r="I1103" s="74" t="e">
        <f t="shared" si="237"/>
        <v>#N/A</v>
      </c>
      <c r="J1103" s="74" t="e">
        <f t="shared" si="240"/>
        <v>#N/A</v>
      </c>
      <c r="K1103" s="80" t="s">
        <v>281</v>
      </c>
      <c r="L1103" s="74">
        <f t="shared" si="241"/>
        <v>1.7500000000000002E-2</v>
      </c>
      <c r="M1103" s="74" t="e">
        <f t="shared" ca="1" si="242"/>
        <v>#N/A</v>
      </c>
      <c r="N1103" s="74" t="e">
        <f ca="1">VLOOKUP(B1103,$C$7:$T1101,13,FALSE)</f>
        <v>#N/A</v>
      </c>
      <c r="O1103" s="74" t="e">
        <f t="shared" ca="1" si="243"/>
        <v>#N/A</v>
      </c>
      <c r="P1103" s="74" t="e">
        <f t="shared" ca="1" si="244"/>
        <v>#N/A</v>
      </c>
      <c r="Q1103" s="74" t="e">
        <f t="shared" ca="1" si="245"/>
        <v>#N/A</v>
      </c>
      <c r="R1103" s="74">
        <f t="shared" si="246"/>
        <v>6000</v>
      </c>
      <c r="S1103" s="74" t="e">
        <f t="shared" ca="1" si="247"/>
        <v>#N/A</v>
      </c>
      <c r="T1103" s="74" t="e">
        <f t="shared" si="248"/>
        <v>#N/A</v>
      </c>
    </row>
    <row r="1104" spans="2:20" x14ac:dyDescent="0.25">
      <c r="B1104" s="74" t="e">
        <f t="shared" ca="1" si="238"/>
        <v>#N/A</v>
      </c>
      <c r="C1104" s="78">
        <f>Кабельный_журнал!P1070</f>
        <v>0</v>
      </c>
      <c r="D1104" s="74" t="e">
        <f t="shared" ca="1" si="239"/>
        <v>#N/A</v>
      </c>
      <c r="E1104" s="80" t="s">
        <v>280</v>
      </c>
      <c r="F1104" s="74" t="e">
        <f t="shared" ca="1" si="235"/>
        <v>#N/A</v>
      </c>
      <c r="G1104" s="74" t="e">
        <f t="shared" si="236"/>
        <v>#N/A</v>
      </c>
      <c r="H1104" s="80" t="s">
        <v>273</v>
      </c>
      <c r="I1104" s="74" t="e">
        <f t="shared" si="237"/>
        <v>#N/A</v>
      </c>
      <c r="J1104" s="74" t="e">
        <f t="shared" si="240"/>
        <v>#N/A</v>
      </c>
      <c r="K1104" s="80" t="s">
        <v>281</v>
      </c>
      <c r="L1104" s="74">
        <f t="shared" si="241"/>
        <v>1.7500000000000002E-2</v>
      </c>
      <c r="M1104" s="74" t="e">
        <f t="shared" ca="1" si="242"/>
        <v>#N/A</v>
      </c>
      <c r="N1104" s="74" t="e">
        <f ca="1">VLOOKUP(B1104,$C$7:$T1102,13,FALSE)</f>
        <v>#N/A</v>
      </c>
      <c r="O1104" s="74" t="e">
        <f t="shared" ca="1" si="243"/>
        <v>#N/A</v>
      </c>
      <c r="P1104" s="74" t="e">
        <f t="shared" ca="1" si="244"/>
        <v>#N/A</v>
      </c>
      <c r="Q1104" s="74" t="e">
        <f t="shared" ca="1" si="245"/>
        <v>#N/A</v>
      </c>
      <c r="R1104" s="74">
        <f t="shared" si="246"/>
        <v>6000</v>
      </c>
      <c r="S1104" s="74" t="e">
        <f t="shared" ca="1" si="247"/>
        <v>#N/A</v>
      </c>
      <c r="T1104" s="74" t="e">
        <f t="shared" si="248"/>
        <v>#N/A</v>
      </c>
    </row>
    <row r="1105" spans="2:20" x14ac:dyDescent="0.25">
      <c r="B1105" s="74" t="e">
        <f t="shared" ca="1" si="238"/>
        <v>#N/A</v>
      </c>
      <c r="C1105" s="78">
        <f>Кабельный_журнал!P1071</f>
        <v>0</v>
      </c>
      <c r="D1105" s="74" t="e">
        <f t="shared" ca="1" si="239"/>
        <v>#N/A</v>
      </c>
      <c r="E1105" s="80" t="s">
        <v>280</v>
      </c>
      <c r="F1105" s="74" t="e">
        <f t="shared" ca="1" si="235"/>
        <v>#N/A</v>
      </c>
      <c r="G1105" s="74" t="e">
        <f t="shared" si="236"/>
        <v>#N/A</v>
      </c>
      <c r="H1105" s="80" t="s">
        <v>273</v>
      </c>
      <c r="I1105" s="74" t="e">
        <f t="shared" si="237"/>
        <v>#N/A</v>
      </c>
      <c r="J1105" s="74" t="e">
        <f t="shared" si="240"/>
        <v>#N/A</v>
      </c>
      <c r="K1105" s="80" t="s">
        <v>281</v>
      </c>
      <c r="L1105" s="74">
        <f t="shared" si="241"/>
        <v>1.7500000000000002E-2</v>
      </c>
      <c r="M1105" s="74" t="e">
        <f t="shared" ca="1" si="242"/>
        <v>#N/A</v>
      </c>
      <c r="N1105" s="74" t="e">
        <f ca="1">VLOOKUP(B1105,$C$7:$T1103,13,FALSE)</f>
        <v>#N/A</v>
      </c>
      <c r="O1105" s="74" t="e">
        <f t="shared" ca="1" si="243"/>
        <v>#N/A</v>
      </c>
      <c r="P1105" s="74" t="e">
        <f t="shared" ca="1" si="244"/>
        <v>#N/A</v>
      </c>
      <c r="Q1105" s="74" t="e">
        <f t="shared" ca="1" si="245"/>
        <v>#N/A</v>
      </c>
      <c r="R1105" s="74">
        <f t="shared" si="246"/>
        <v>6000</v>
      </c>
      <c r="S1105" s="74" t="e">
        <f t="shared" ca="1" si="247"/>
        <v>#N/A</v>
      </c>
      <c r="T1105" s="74" t="e">
        <f t="shared" si="248"/>
        <v>#N/A</v>
      </c>
    </row>
    <row r="1106" spans="2:20" x14ac:dyDescent="0.25">
      <c r="B1106" s="74" t="e">
        <f t="shared" ca="1" si="238"/>
        <v>#N/A</v>
      </c>
      <c r="C1106" s="78">
        <f>Кабельный_журнал!P1072</f>
        <v>0</v>
      </c>
      <c r="D1106" s="74" t="e">
        <f t="shared" ca="1" si="239"/>
        <v>#N/A</v>
      </c>
      <c r="E1106" s="80" t="s">
        <v>280</v>
      </c>
      <c r="F1106" s="74" t="e">
        <f t="shared" ca="1" si="235"/>
        <v>#N/A</v>
      </c>
      <c r="G1106" s="74" t="e">
        <f t="shared" si="236"/>
        <v>#N/A</v>
      </c>
      <c r="H1106" s="80" t="s">
        <v>273</v>
      </c>
      <c r="I1106" s="74" t="e">
        <f t="shared" si="237"/>
        <v>#N/A</v>
      </c>
      <c r="J1106" s="74" t="e">
        <f t="shared" si="240"/>
        <v>#N/A</v>
      </c>
      <c r="K1106" s="80" t="s">
        <v>281</v>
      </c>
      <c r="L1106" s="74">
        <f t="shared" si="241"/>
        <v>1.7500000000000002E-2</v>
      </c>
      <c r="M1106" s="74" t="e">
        <f t="shared" ca="1" si="242"/>
        <v>#N/A</v>
      </c>
      <c r="N1106" s="74" t="e">
        <f ca="1">VLOOKUP(B1106,$C$7:$T1104,13,FALSE)</f>
        <v>#N/A</v>
      </c>
      <c r="O1106" s="74" t="e">
        <f t="shared" ca="1" si="243"/>
        <v>#N/A</v>
      </c>
      <c r="P1106" s="74" t="e">
        <f t="shared" ca="1" si="244"/>
        <v>#N/A</v>
      </c>
      <c r="Q1106" s="74" t="e">
        <f t="shared" ca="1" si="245"/>
        <v>#N/A</v>
      </c>
      <c r="R1106" s="74">
        <f t="shared" si="246"/>
        <v>6000</v>
      </c>
      <c r="S1106" s="74" t="e">
        <f t="shared" ca="1" si="247"/>
        <v>#N/A</v>
      </c>
      <c r="T1106" s="74" t="e">
        <f t="shared" si="248"/>
        <v>#N/A</v>
      </c>
    </row>
    <row r="1107" spans="2:20" x14ac:dyDescent="0.25">
      <c r="B1107" s="74" t="e">
        <f t="shared" ca="1" si="238"/>
        <v>#N/A</v>
      </c>
      <c r="C1107" s="78">
        <f>Кабельный_журнал!P1073</f>
        <v>0</v>
      </c>
      <c r="D1107" s="74" t="e">
        <f t="shared" ca="1" si="239"/>
        <v>#N/A</v>
      </c>
      <c r="E1107" s="80" t="s">
        <v>280</v>
      </c>
      <c r="F1107" s="74" t="e">
        <f t="shared" ca="1" si="235"/>
        <v>#N/A</v>
      </c>
      <c r="G1107" s="74" t="e">
        <f t="shared" si="236"/>
        <v>#N/A</v>
      </c>
      <c r="H1107" s="80" t="s">
        <v>273</v>
      </c>
      <c r="I1107" s="74" t="e">
        <f t="shared" si="237"/>
        <v>#N/A</v>
      </c>
      <c r="J1107" s="74" t="e">
        <f t="shared" si="240"/>
        <v>#N/A</v>
      </c>
      <c r="K1107" s="80" t="s">
        <v>281</v>
      </c>
      <c r="L1107" s="74">
        <f t="shared" si="241"/>
        <v>1.7500000000000002E-2</v>
      </c>
      <c r="M1107" s="74" t="e">
        <f t="shared" ca="1" si="242"/>
        <v>#N/A</v>
      </c>
      <c r="N1107" s="74" t="e">
        <f ca="1">VLOOKUP(B1107,$C$7:$T1105,13,FALSE)</f>
        <v>#N/A</v>
      </c>
      <c r="O1107" s="74" t="e">
        <f t="shared" ca="1" si="243"/>
        <v>#N/A</v>
      </c>
      <c r="P1107" s="74" t="e">
        <f t="shared" ca="1" si="244"/>
        <v>#N/A</v>
      </c>
      <c r="Q1107" s="74" t="e">
        <f t="shared" ca="1" si="245"/>
        <v>#N/A</v>
      </c>
      <c r="R1107" s="74">
        <f t="shared" si="246"/>
        <v>6000</v>
      </c>
      <c r="S1107" s="74" t="e">
        <f t="shared" ca="1" si="247"/>
        <v>#N/A</v>
      </c>
      <c r="T1107" s="74" t="e">
        <f t="shared" si="248"/>
        <v>#N/A</v>
      </c>
    </row>
    <row r="1108" spans="2:20" x14ac:dyDescent="0.25">
      <c r="B1108" s="74" t="e">
        <f t="shared" ca="1" si="238"/>
        <v>#N/A</v>
      </c>
      <c r="C1108" s="78">
        <f>Кабельный_журнал!P1074</f>
        <v>0</v>
      </c>
      <c r="D1108" s="74" t="e">
        <f t="shared" ca="1" si="239"/>
        <v>#N/A</v>
      </c>
      <c r="E1108" s="80" t="s">
        <v>280</v>
      </c>
      <c r="F1108" s="74" t="e">
        <f t="shared" ca="1" si="235"/>
        <v>#N/A</v>
      </c>
      <c r="G1108" s="74" t="e">
        <f t="shared" si="236"/>
        <v>#N/A</v>
      </c>
      <c r="H1108" s="80" t="s">
        <v>273</v>
      </c>
      <c r="I1108" s="74" t="e">
        <f t="shared" si="237"/>
        <v>#N/A</v>
      </c>
      <c r="J1108" s="74" t="e">
        <f t="shared" si="240"/>
        <v>#N/A</v>
      </c>
      <c r="K1108" s="80" t="s">
        <v>281</v>
      </c>
      <c r="L1108" s="74">
        <f t="shared" si="241"/>
        <v>1.7500000000000002E-2</v>
      </c>
      <c r="M1108" s="74" t="e">
        <f t="shared" ca="1" si="242"/>
        <v>#N/A</v>
      </c>
      <c r="N1108" s="74" t="e">
        <f ca="1">VLOOKUP(B1108,$C$7:$T1106,13,FALSE)</f>
        <v>#N/A</v>
      </c>
      <c r="O1108" s="74" t="e">
        <f t="shared" ca="1" si="243"/>
        <v>#N/A</v>
      </c>
      <c r="P1108" s="74" t="e">
        <f t="shared" ca="1" si="244"/>
        <v>#N/A</v>
      </c>
      <c r="Q1108" s="74" t="e">
        <f t="shared" ca="1" si="245"/>
        <v>#N/A</v>
      </c>
      <c r="R1108" s="74">
        <f t="shared" si="246"/>
        <v>6000</v>
      </c>
      <c r="S1108" s="74" t="e">
        <f t="shared" ca="1" si="247"/>
        <v>#N/A</v>
      </c>
      <c r="T1108" s="74" t="e">
        <f t="shared" si="248"/>
        <v>#N/A</v>
      </c>
    </row>
    <row r="1109" spans="2:20" x14ac:dyDescent="0.25">
      <c r="B1109" s="74" t="e">
        <f t="shared" ca="1" si="238"/>
        <v>#N/A</v>
      </c>
      <c r="C1109" s="78">
        <f>Кабельный_журнал!P1075</f>
        <v>0</v>
      </c>
      <c r="D1109" s="74" t="e">
        <f t="shared" ca="1" si="239"/>
        <v>#N/A</v>
      </c>
      <c r="E1109" s="80" t="s">
        <v>280</v>
      </c>
      <c r="F1109" s="74" t="e">
        <f t="shared" ca="1" si="235"/>
        <v>#N/A</v>
      </c>
      <c r="G1109" s="74" t="e">
        <f t="shared" si="236"/>
        <v>#N/A</v>
      </c>
      <c r="H1109" s="80" t="s">
        <v>273</v>
      </c>
      <c r="I1109" s="74" t="e">
        <f t="shared" si="237"/>
        <v>#N/A</v>
      </c>
      <c r="J1109" s="74" t="e">
        <f t="shared" si="240"/>
        <v>#N/A</v>
      </c>
      <c r="K1109" s="80" t="s">
        <v>281</v>
      </c>
      <c r="L1109" s="74">
        <f t="shared" si="241"/>
        <v>1.7500000000000002E-2</v>
      </c>
      <c r="M1109" s="74" t="e">
        <f t="shared" ca="1" si="242"/>
        <v>#N/A</v>
      </c>
      <c r="N1109" s="74" t="e">
        <f ca="1">VLOOKUP(B1109,$C$7:$T1107,13,FALSE)</f>
        <v>#N/A</v>
      </c>
      <c r="O1109" s="74" t="e">
        <f t="shared" ca="1" si="243"/>
        <v>#N/A</v>
      </c>
      <c r="P1109" s="74" t="e">
        <f t="shared" ca="1" si="244"/>
        <v>#N/A</v>
      </c>
      <c r="Q1109" s="74" t="e">
        <f t="shared" ca="1" si="245"/>
        <v>#N/A</v>
      </c>
      <c r="R1109" s="74">
        <f t="shared" si="246"/>
        <v>6000</v>
      </c>
      <c r="S1109" s="74" t="e">
        <f t="shared" ca="1" si="247"/>
        <v>#N/A</v>
      </c>
      <c r="T1109" s="74" t="e">
        <f t="shared" si="248"/>
        <v>#N/A</v>
      </c>
    </row>
    <row r="1110" spans="2:20" x14ac:dyDescent="0.25">
      <c r="B1110" s="74" t="e">
        <f t="shared" ca="1" si="238"/>
        <v>#N/A</v>
      </c>
      <c r="C1110" s="78">
        <f>Кабельный_журнал!P1076</f>
        <v>0</v>
      </c>
      <c r="D1110" s="74" t="e">
        <f t="shared" ca="1" si="239"/>
        <v>#N/A</v>
      </c>
      <c r="E1110" s="80" t="s">
        <v>280</v>
      </c>
      <c r="F1110" s="74" t="e">
        <f t="shared" ca="1" si="235"/>
        <v>#N/A</v>
      </c>
      <c r="G1110" s="74" t="e">
        <f t="shared" si="236"/>
        <v>#N/A</v>
      </c>
      <c r="H1110" s="80" t="s">
        <v>273</v>
      </c>
      <c r="I1110" s="74" t="e">
        <f t="shared" si="237"/>
        <v>#N/A</v>
      </c>
      <c r="J1110" s="74" t="e">
        <f t="shared" si="240"/>
        <v>#N/A</v>
      </c>
      <c r="K1110" s="80" t="s">
        <v>281</v>
      </c>
      <c r="L1110" s="74">
        <f t="shared" si="241"/>
        <v>1.7500000000000002E-2</v>
      </c>
      <c r="M1110" s="74" t="e">
        <f t="shared" ca="1" si="242"/>
        <v>#N/A</v>
      </c>
      <c r="N1110" s="74" t="e">
        <f ca="1">VLOOKUP(B1110,$C$7:$T1108,13,FALSE)</f>
        <v>#N/A</v>
      </c>
      <c r="O1110" s="74" t="e">
        <f t="shared" ca="1" si="243"/>
        <v>#N/A</v>
      </c>
      <c r="P1110" s="74" t="e">
        <f t="shared" ca="1" si="244"/>
        <v>#N/A</v>
      </c>
      <c r="Q1110" s="74" t="e">
        <f t="shared" ca="1" si="245"/>
        <v>#N/A</v>
      </c>
      <c r="R1110" s="74">
        <f t="shared" si="246"/>
        <v>6000</v>
      </c>
      <c r="S1110" s="74" t="e">
        <f t="shared" ca="1" si="247"/>
        <v>#N/A</v>
      </c>
      <c r="T1110" s="74" t="e">
        <f t="shared" si="248"/>
        <v>#N/A</v>
      </c>
    </row>
    <row r="1111" spans="2:20" x14ac:dyDescent="0.25">
      <c r="B1111" s="74" t="e">
        <f t="shared" ca="1" si="238"/>
        <v>#N/A</v>
      </c>
      <c r="C1111" s="78">
        <f>Кабельный_журнал!P1077</f>
        <v>0</v>
      </c>
      <c r="D1111" s="74" t="e">
        <f t="shared" ca="1" si="239"/>
        <v>#N/A</v>
      </c>
      <c r="E1111" s="80" t="s">
        <v>280</v>
      </c>
      <c r="F1111" s="74" t="e">
        <f t="shared" ca="1" si="235"/>
        <v>#N/A</v>
      </c>
      <c r="G1111" s="74" t="e">
        <f t="shared" si="236"/>
        <v>#N/A</v>
      </c>
      <c r="H1111" s="80" t="s">
        <v>273</v>
      </c>
      <c r="I1111" s="74" t="e">
        <f t="shared" si="237"/>
        <v>#N/A</v>
      </c>
      <c r="J1111" s="74" t="e">
        <f t="shared" si="240"/>
        <v>#N/A</v>
      </c>
      <c r="K1111" s="80" t="s">
        <v>281</v>
      </c>
      <c r="L1111" s="74">
        <f t="shared" si="241"/>
        <v>1.7500000000000002E-2</v>
      </c>
      <c r="M1111" s="74" t="e">
        <f t="shared" ca="1" si="242"/>
        <v>#N/A</v>
      </c>
      <c r="N1111" s="74" t="e">
        <f ca="1">VLOOKUP(B1111,$C$7:$T1109,13,FALSE)</f>
        <v>#N/A</v>
      </c>
      <c r="O1111" s="74" t="e">
        <f t="shared" ca="1" si="243"/>
        <v>#N/A</v>
      </c>
      <c r="P1111" s="74" t="e">
        <f t="shared" ca="1" si="244"/>
        <v>#N/A</v>
      </c>
      <c r="Q1111" s="74" t="e">
        <f t="shared" ca="1" si="245"/>
        <v>#N/A</v>
      </c>
      <c r="R1111" s="74">
        <f t="shared" si="246"/>
        <v>6000</v>
      </c>
      <c r="S1111" s="74" t="e">
        <f t="shared" ca="1" si="247"/>
        <v>#N/A</v>
      </c>
      <c r="T1111" s="74" t="e">
        <f t="shared" si="248"/>
        <v>#N/A</v>
      </c>
    </row>
    <row r="1112" spans="2:20" x14ac:dyDescent="0.25">
      <c r="B1112" s="74" t="e">
        <f t="shared" ca="1" si="238"/>
        <v>#N/A</v>
      </c>
      <c r="C1112" s="78">
        <f>Кабельный_журнал!P1078</f>
        <v>0</v>
      </c>
      <c r="D1112" s="74" t="e">
        <f t="shared" ca="1" si="239"/>
        <v>#N/A</v>
      </c>
      <c r="E1112" s="80" t="s">
        <v>280</v>
      </c>
      <c r="F1112" s="74" t="e">
        <f t="shared" ca="1" si="235"/>
        <v>#N/A</v>
      </c>
      <c r="G1112" s="74" t="e">
        <f t="shared" si="236"/>
        <v>#N/A</v>
      </c>
      <c r="H1112" s="80" t="s">
        <v>273</v>
      </c>
      <c r="I1112" s="74" t="e">
        <f t="shared" si="237"/>
        <v>#N/A</v>
      </c>
      <c r="J1112" s="74" t="e">
        <f t="shared" si="240"/>
        <v>#N/A</v>
      </c>
      <c r="K1112" s="80" t="s">
        <v>281</v>
      </c>
      <c r="L1112" s="74">
        <f t="shared" si="241"/>
        <v>1.7500000000000002E-2</v>
      </c>
      <c r="M1112" s="74" t="e">
        <f t="shared" ca="1" si="242"/>
        <v>#N/A</v>
      </c>
      <c r="N1112" s="74" t="e">
        <f ca="1">VLOOKUP(B1112,$C$7:$T1110,13,FALSE)</f>
        <v>#N/A</v>
      </c>
      <c r="O1112" s="74" t="e">
        <f t="shared" ca="1" si="243"/>
        <v>#N/A</v>
      </c>
      <c r="P1112" s="74" t="e">
        <f t="shared" ca="1" si="244"/>
        <v>#N/A</v>
      </c>
      <c r="Q1112" s="74" t="e">
        <f t="shared" ca="1" si="245"/>
        <v>#N/A</v>
      </c>
      <c r="R1112" s="74">
        <f t="shared" si="246"/>
        <v>6000</v>
      </c>
      <c r="S1112" s="74" t="e">
        <f t="shared" ca="1" si="247"/>
        <v>#N/A</v>
      </c>
      <c r="T1112" s="74" t="e">
        <f t="shared" si="248"/>
        <v>#N/A</v>
      </c>
    </row>
    <row r="1113" spans="2:20" x14ac:dyDescent="0.25">
      <c r="B1113" s="74" t="e">
        <f t="shared" ca="1" si="238"/>
        <v>#N/A</v>
      </c>
      <c r="C1113" s="78">
        <f>Кабельный_журнал!P1079</f>
        <v>0</v>
      </c>
      <c r="D1113" s="74" t="e">
        <f t="shared" ca="1" si="239"/>
        <v>#N/A</v>
      </c>
      <c r="E1113" s="80" t="s">
        <v>280</v>
      </c>
      <c r="F1113" s="74" t="e">
        <f t="shared" ca="1" si="235"/>
        <v>#N/A</v>
      </c>
      <c r="G1113" s="74" t="e">
        <f t="shared" si="236"/>
        <v>#N/A</v>
      </c>
      <c r="H1113" s="80" t="s">
        <v>273</v>
      </c>
      <c r="I1113" s="74" t="e">
        <f t="shared" si="237"/>
        <v>#N/A</v>
      </c>
      <c r="J1113" s="74" t="e">
        <f t="shared" si="240"/>
        <v>#N/A</v>
      </c>
      <c r="K1113" s="80" t="s">
        <v>281</v>
      </c>
      <c r="L1113" s="74">
        <f t="shared" si="241"/>
        <v>1.7500000000000002E-2</v>
      </c>
      <c r="M1113" s="74" t="e">
        <f t="shared" ca="1" si="242"/>
        <v>#N/A</v>
      </c>
      <c r="N1113" s="74" t="e">
        <f ca="1">VLOOKUP(B1113,$C$7:$T1111,13,FALSE)</f>
        <v>#N/A</v>
      </c>
      <c r="O1113" s="74" t="e">
        <f t="shared" ca="1" si="243"/>
        <v>#N/A</v>
      </c>
      <c r="P1113" s="74" t="e">
        <f t="shared" ca="1" si="244"/>
        <v>#N/A</v>
      </c>
      <c r="Q1113" s="74" t="e">
        <f t="shared" ca="1" si="245"/>
        <v>#N/A</v>
      </c>
      <c r="R1113" s="74">
        <f t="shared" si="246"/>
        <v>6000</v>
      </c>
      <c r="S1113" s="74" t="e">
        <f t="shared" ca="1" si="247"/>
        <v>#N/A</v>
      </c>
      <c r="T1113" s="74" t="e">
        <f t="shared" si="248"/>
        <v>#N/A</v>
      </c>
    </row>
    <row r="1114" spans="2:20" x14ac:dyDescent="0.25">
      <c r="B1114" s="74" t="e">
        <f t="shared" ca="1" si="238"/>
        <v>#N/A</v>
      </c>
      <c r="C1114" s="78">
        <f>Кабельный_журнал!P1080</f>
        <v>0</v>
      </c>
      <c r="D1114" s="74" t="e">
        <f t="shared" ca="1" si="239"/>
        <v>#N/A</v>
      </c>
      <c r="E1114" s="80" t="s">
        <v>280</v>
      </c>
      <c r="F1114" s="74" t="e">
        <f t="shared" ca="1" si="235"/>
        <v>#N/A</v>
      </c>
      <c r="G1114" s="74" t="e">
        <f t="shared" si="236"/>
        <v>#N/A</v>
      </c>
      <c r="H1114" s="80" t="s">
        <v>273</v>
      </c>
      <c r="I1114" s="74" t="e">
        <f t="shared" si="237"/>
        <v>#N/A</v>
      </c>
      <c r="J1114" s="74" t="e">
        <f t="shared" si="240"/>
        <v>#N/A</v>
      </c>
      <c r="K1114" s="80" t="s">
        <v>281</v>
      </c>
      <c r="L1114" s="74">
        <f t="shared" si="241"/>
        <v>1.7500000000000002E-2</v>
      </c>
      <c r="M1114" s="74" t="e">
        <f t="shared" ca="1" si="242"/>
        <v>#N/A</v>
      </c>
      <c r="N1114" s="74" t="e">
        <f ca="1">VLOOKUP(B1114,$C$7:$T1112,13,FALSE)</f>
        <v>#N/A</v>
      </c>
      <c r="O1114" s="74" t="e">
        <f t="shared" ca="1" si="243"/>
        <v>#N/A</v>
      </c>
      <c r="P1114" s="74" t="e">
        <f t="shared" ca="1" si="244"/>
        <v>#N/A</v>
      </c>
      <c r="Q1114" s="74" t="e">
        <f t="shared" ca="1" si="245"/>
        <v>#N/A</v>
      </c>
      <c r="R1114" s="74">
        <f t="shared" si="246"/>
        <v>6000</v>
      </c>
      <c r="S1114" s="74" t="e">
        <f t="shared" ca="1" si="247"/>
        <v>#N/A</v>
      </c>
      <c r="T1114" s="74" t="e">
        <f t="shared" si="248"/>
        <v>#N/A</v>
      </c>
    </row>
    <row r="1115" spans="2:20" x14ac:dyDescent="0.25">
      <c r="B1115" s="74" t="e">
        <f t="shared" ca="1" si="238"/>
        <v>#N/A</v>
      </c>
      <c r="C1115" s="78">
        <f>Кабельный_журнал!P1081</f>
        <v>0</v>
      </c>
      <c r="D1115" s="74" t="e">
        <f t="shared" ca="1" si="239"/>
        <v>#N/A</v>
      </c>
      <c r="E1115" s="80" t="s">
        <v>280</v>
      </c>
      <c r="F1115" s="74" t="e">
        <f t="shared" ca="1" si="235"/>
        <v>#N/A</v>
      </c>
      <c r="G1115" s="74" t="e">
        <f t="shared" si="236"/>
        <v>#N/A</v>
      </c>
      <c r="H1115" s="80" t="s">
        <v>273</v>
      </c>
      <c r="I1115" s="74" t="e">
        <f t="shared" si="237"/>
        <v>#N/A</v>
      </c>
      <c r="J1115" s="74" t="e">
        <f t="shared" si="240"/>
        <v>#N/A</v>
      </c>
      <c r="K1115" s="80" t="s">
        <v>281</v>
      </c>
      <c r="L1115" s="74">
        <f t="shared" si="241"/>
        <v>1.7500000000000002E-2</v>
      </c>
      <c r="M1115" s="74" t="e">
        <f t="shared" ca="1" si="242"/>
        <v>#N/A</v>
      </c>
      <c r="N1115" s="74" t="e">
        <f ca="1">VLOOKUP(B1115,$C$7:$T1113,13,FALSE)</f>
        <v>#N/A</v>
      </c>
      <c r="O1115" s="74" t="e">
        <f t="shared" ca="1" si="243"/>
        <v>#N/A</v>
      </c>
      <c r="P1115" s="74" t="e">
        <f t="shared" ca="1" si="244"/>
        <v>#N/A</v>
      </c>
      <c r="Q1115" s="74" t="e">
        <f t="shared" ca="1" si="245"/>
        <v>#N/A</v>
      </c>
      <c r="R1115" s="74">
        <f t="shared" si="246"/>
        <v>6000</v>
      </c>
      <c r="S1115" s="74" t="e">
        <f t="shared" ca="1" si="247"/>
        <v>#N/A</v>
      </c>
      <c r="T1115" s="74" t="e">
        <f t="shared" si="248"/>
        <v>#N/A</v>
      </c>
    </row>
    <row r="1116" spans="2:20" x14ac:dyDescent="0.25">
      <c r="B1116" s="74" t="e">
        <f t="shared" ca="1" si="238"/>
        <v>#N/A</v>
      </c>
      <c r="C1116" s="78">
        <f>Кабельный_журнал!P1082</f>
        <v>0</v>
      </c>
      <c r="D1116" s="74" t="e">
        <f t="shared" ca="1" si="239"/>
        <v>#N/A</v>
      </c>
      <c r="E1116" s="80" t="s">
        <v>280</v>
      </c>
      <c r="F1116" s="74" t="e">
        <f t="shared" ca="1" si="235"/>
        <v>#N/A</v>
      </c>
      <c r="G1116" s="74" t="e">
        <f t="shared" si="236"/>
        <v>#N/A</v>
      </c>
      <c r="H1116" s="80" t="s">
        <v>273</v>
      </c>
      <c r="I1116" s="74" t="e">
        <f t="shared" si="237"/>
        <v>#N/A</v>
      </c>
      <c r="J1116" s="74" t="e">
        <f t="shared" si="240"/>
        <v>#N/A</v>
      </c>
      <c r="K1116" s="80" t="s">
        <v>281</v>
      </c>
      <c r="L1116" s="74">
        <f t="shared" si="241"/>
        <v>1.7500000000000002E-2</v>
      </c>
      <c r="M1116" s="74" t="e">
        <f t="shared" ca="1" si="242"/>
        <v>#N/A</v>
      </c>
      <c r="N1116" s="74" t="e">
        <f ca="1">VLOOKUP(B1116,$C$7:$T1114,13,FALSE)</f>
        <v>#N/A</v>
      </c>
      <c r="O1116" s="74" t="e">
        <f t="shared" ca="1" si="243"/>
        <v>#N/A</v>
      </c>
      <c r="P1116" s="74" t="e">
        <f t="shared" ca="1" si="244"/>
        <v>#N/A</v>
      </c>
      <c r="Q1116" s="74" t="e">
        <f t="shared" ca="1" si="245"/>
        <v>#N/A</v>
      </c>
      <c r="R1116" s="74">
        <f t="shared" si="246"/>
        <v>6000</v>
      </c>
      <c r="S1116" s="74" t="e">
        <f t="shared" ca="1" si="247"/>
        <v>#N/A</v>
      </c>
      <c r="T1116" s="74" t="e">
        <f t="shared" si="248"/>
        <v>#N/A</v>
      </c>
    </row>
    <row r="1117" spans="2:20" x14ac:dyDescent="0.25">
      <c r="B1117" s="74" t="e">
        <f t="shared" ca="1" si="238"/>
        <v>#N/A</v>
      </c>
      <c r="C1117" s="78">
        <f>Кабельный_журнал!P1083</f>
        <v>0</v>
      </c>
      <c r="D1117" s="74" t="e">
        <f t="shared" ca="1" si="239"/>
        <v>#N/A</v>
      </c>
      <c r="E1117" s="80" t="s">
        <v>280</v>
      </c>
      <c r="F1117" s="74" t="e">
        <f t="shared" ca="1" si="235"/>
        <v>#N/A</v>
      </c>
      <c r="G1117" s="74" t="e">
        <f t="shared" si="236"/>
        <v>#N/A</v>
      </c>
      <c r="H1117" s="80" t="s">
        <v>273</v>
      </c>
      <c r="I1117" s="74" t="e">
        <f t="shared" si="237"/>
        <v>#N/A</v>
      </c>
      <c r="J1117" s="74" t="e">
        <f t="shared" si="240"/>
        <v>#N/A</v>
      </c>
      <c r="K1117" s="80" t="s">
        <v>281</v>
      </c>
      <c r="L1117" s="74">
        <f t="shared" si="241"/>
        <v>1.7500000000000002E-2</v>
      </c>
      <c r="M1117" s="74" t="e">
        <f t="shared" ca="1" si="242"/>
        <v>#N/A</v>
      </c>
      <c r="N1117" s="74" t="e">
        <f ca="1">VLOOKUP(B1117,$C$7:$T1115,13,FALSE)</f>
        <v>#N/A</v>
      </c>
      <c r="O1117" s="74" t="e">
        <f t="shared" ca="1" si="243"/>
        <v>#N/A</v>
      </c>
      <c r="P1117" s="74" t="e">
        <f t="shared" ca="1" si="244"/>
        <v>#N/A</v>
      </c>
      <c r="Q1117" s="74" t="e">
        <f t="shared" ca="1" si="245"/>
        <v>#N/A</v>
      </c>
      <c r="R1117" s="74">
        <f t="shared" si="246"/>
        <v>6000</v>
      </c>
      <c r="S1117" s="74" t="e">
        <f t="shared" ca="1" si="247"/>
        <v>#N/A</v>
      </c>
      <c r="T1117" s="74" t="e">
        <f t="shared" si="248"/>
        <v>#N/A</v>
      </c>
    </row>
    <row r="1118" spans="2:20" x14ac:dyDescent="0.25">
      <c r="B1118" s="74" t="e">
        <f t="shared" ca="1" si="238"/>
        <v>#N/A</v>
      </c>
      <c r="C1118" s="78">
        <f>Кабельный_журнал!P1084</f>
        <v>0</v>
      </c>
      <c r="D1118" s="74" t="e">
        <f t="shared" ca="1" si="239"/>
        <v>#N/A</v>
      </c>
      <c r="E1118" s="80" t="s">
        <v>280</v>
      </c>
      <c r="F1118" s="74" t="e">
        <f t="shared" ca="1" si="235"/>
        <v>#N/A</v>
      </c>
      <c r="G1118" s="74" t="e">
        <f t="shared" si="236"/>
        <v>#N/A</v>
      </c>
      <c r="H1118" s="80" t="s">
        <v>273</v>
      </c>
      <c r="I1118" s="74" t="e">
        <f t="shared" si="237"/>
        <v>#N/A</v>
      </c>
      <c r="J1118" s="74" t="e">
        <f t="shared" si="240"/>
        <v>#N/A</v>
      </c>
      <c r="K1118" s="80" t="s">
        <v>281</v>
      </c>
      <c r="L1118" s="74">
        <f t="shared" si="241"/>
        <v>1.7500000000000002E-2</v>
      </c>
      <c r="M1118" s="74" t="e">
        <f t="shared" ca="1" si="242"/>
        <v>#N/A</v>
      </c>
      <c r="N1118" s="74" t="e">
        <f ca="1">VLOOKUP(B1118,$C$7:$T1116,13,FALSE)</f>
        <v>#N/A</v>
      </c>
      <c r="O1118" s="74" t="e">
        <f t="shared" ca="1" si="243"/>
        <v>#N/A</v>
      </c>
      <c r="P1118" s="74" t="e">
        <f t="shared" ca="1" si="244"/>
        <v>#N/A</v>
      </c>
      <c r="Q1118" s="74" t="e">
        <f t="shared" ca="1" si="245"/>
        <v>#N/A</v>
      </c>
      <c r="R1118" s="74">
        <f t="shared" si="246"/>
        <v>6000</v>
      </c>
      <c r="S1118" s="74" t="e">
        <f t="shared" ca="1" si="247"/>
        <v>#N/A</v>
      </c>
      <c r="T1118" s="74" t="e">
        <f t="shared" si="248"/>
        <v>#N/A</v>
      </c>
    </row>
    <row r="1119" spans="2:20" x14ac:dyDescent="0.25">
      <c r="B1119" s="74" t="e">
        <f t="shared" ca="1" si="238"/>
        <v>#N/A</v>
      </c>
      <c r="C1119" s="78">
        <f>Кабельный_журнал!P1085</f>
        <v>0</v>
      </c>
      <c r="D1119" s="74" t="e">
        <f t="shared" ca="1" si="239"/>
        <v>#N/A</v>
      </c>
      <c r="E1119" s="80" t="s">
        <v>280</v>
      </c>
      <c r="F1119" s="74" t="e">
        <f t="shared" ca="1" si="235"/>
        <v>#N/A</v>
      </c>
      <c r="G1119" s="74" t="e">
        <f t="shared" si="236"/>
        <v>#N/A</v>
      </c>
      <c r="H1119" s="80" t="s">
        <v>273</v>
      </c>
      <c r="I1119" s="74" t="e">
        <f t="shared" si="237"/>
        <v>#N/A</v>
      </c>
      <c r="J1119" s="74" t="e">
        <f t="shared" si="240"/>
        <v>#N/A</v>
      </c>
      <c r="K1119" s="80" t="s">
        <v>281</v>
      </c>
      <c r="L1119" s="74">
        <f t="shared" si="241"/>
        <v>1.7500000000000002E-2</v>
      </c>
      <c r="M1119" s="74" t="e">
        <f t="shared" ca="1" si="242"/>
        <v>#N/A</v>
      </c>
      <c r="N1119" s="74" t="e">
        <f ca="1">VLOOKUP(B1119,$C$7:$T1117,13,FALSE)</f>
        <v>#N/A</v>
      </c>
      <c r="O1119" s="74" t="e">
        <f t="shared" ca="1" si="243"/>
        <v>#N/A</v>
      </c>
      <c r="P1119" s="74" t="e">
        <f t="shared" ca="1" si="244"/>
        <v>#N/A</v>
      </c>
      <c r="Q1119" s="74" t="e">
        <f t="shared" ca="1" si="245"/>
        <v>#N/A</v>
      </c>
      <c r="R1119" s="74">
        <f t="shared" si="246"/>
        <v>6000</v>
      </c>
      <c r="S1119" s="74" t="e">
        <f t="shared" ca="1" si="247"/>
        <v>#N/A</v>
      </c>
      <c r="T1119" s="74" t="e">
        <f t="shared" si="248"/>
        <v>#N/A</v>
      </c>
    </row>
    <row r="1120" spans="2:20" x14ac:dyDescent="0.25">
      <c r="B1120" s="74" t="e">
        <f t="shared" ca="1" si="238"/>
        <v>#N/A</v>
      </c>
      <c r="C1120" s="78">
        <f>Кабельный_журнал!P1086</f>
        <v>0</v>
      </c>
      <c r="D1120" s="74" t="e">
        <f t="shared" ca="1" si="239"/>
        <v>#N/A</v>
      </c>
      <c r="E1120" s="80" t="s">
        <v>280</v>
      </c>
      <c r="F1120" s="74" t="e">
        <f t="shared" ca="1" si="235"/>
        <v>#N/A</v>
      </c>
      <c r="G1120" s="74" t="e">
        <f t="shared" si="236"/>
        <v>#N/A</v>
      </c>
      <c r="H1120" s="80" t="s">
        <v>273</v>
      </c>
      <c r="I1120" s="74" t="e">
        <f t="shared" si="237"/>
        <v>#N/A</v>
      </c>
      <c r="J1120" s="74" t="e">
        <f t="shared" si="240"/>
        <v>#N/A</v>
      </c>
      <c r="K1120" s="80" t="s">
        <v>281</v>
      </c>
      <c r="L1120" s="74">
        <f t="shared" si="241"/>
        <v>1.7500000000000002E-2</v>
      </c>
      <c r="M1120" s="74" t="e">
        <f t="shared" ca="1" si="242"/>
        <v>#N/A</v>
      </c>
      <c r="N1120" s="74" t="e">
        <f ca="1">VLOOKUP(B1120,$C$7:$T1118,13,FALSE)</f>
        <v>#N/A</v>
      </c>
      <c r="O1120" s="74" t="e">
        <f t="shared" ca="1" si="243"/>
        <v>#N/A</v>
      </c>
      <c r="P1120" s="74" t="e">
        <f t="shared" ca="1" si="244"/>
        <v>#N/A</v>
      </c>
      <c r="Q1120" s="74" t="e">
        <f t="shared" ca="1" si="245"/>
        <v>#N/A</v>
      </c>
      <c r="R1120" s="74">
        <f t="shared" si="246"/>
        <v>6000</v>
      </c>
      <c r="S1120" s="74" t="e">
        <f t="shared" ca="1" si="247"/>
        <v>#N/A</v>
      </c>
      <c r="T1120" s="74" t="e">
        <f t="shared" si="248"/>
        <v>#N/A</v>
      </c>
    </row>
    <row r="1121" spans="2:20" x14ac:dyDescent="0.25">
      <c r="B1121" s="74" t="e">
        <f t="shared" ca="1" si="238"/>
        <v>#N/A</v>
      </c>
      <c r="C1121" s="78">
        <f>Кабельный_журнал!P1087</f>
        <v>0</v>
      </c>
      <c r="D1121" s="74" t="e">
        <f t="shared" ca="1" si="239"/>
        <v>#N/A</v>
      </c>
      <c r="E1121" s="80" t="s">
        <v>280</v>
      </c>
      <c r="F1121" s="74" t="e">
        <f t="shared" ca="1" si="235"/>
        <v>#N/A</v>
      </c>
      <c r="G1121" s="74" t="e">
        <f t="shared" si="236"/>
        <v>#N/A</v>
      </c>
      <c r="H1121" s="80" t="s">
        <v>273</v>
      </c>
      <c r="I1121" s="74" t="e">
        <f t="shared" si="237"/>
        <v>#N/A</v>
      </c>
      <c r="J1121" s="74" t="e">
        <f t="shared" si="240"/>
        <v>#N/A</v>
      </c>
      <c r="K1121" s="80" t="s">
        <v>281</v>
      </c>
      <c r="L1121" s="74">
        <f t="shared" si="241"/>
        <v>1.7500000000000002E-2</v>
      </c>
      <c r="M1121" s="74" t="e">
        <f t="shared" ca="1" si="242"/>
        <v>#N/A</v>
      </c>
      <c r="N1121" s="74" t="e">
        <f ca="1">VLOOKUP(B1121,$C$7:$T1119,13,FALSE)</f>
        <v>#N/A</v>
      </c>
      <c r="O1121" s="74" t="e">
        <f t="shared" ca="1" si="243"/>
        <v>#N/A</v>
      </c>
      <c r="P1121" s="74" t="e">
        <f t="shared" ca="1" si="244"/>
        <v>#N/A</v>
      </c>
      <c r="Q1121" s="74" t="e">
        <f t="shared" ca="1" si="245"/>
        <v>#N/A</v>
      </c>
      <c r="R1121" s="74">
        <f t="shared" si="246"/>
        <v>6000</v>
      </c>
      <c r="S1121" s="74" t="e">
        <f t="shared" ca="1" si="247"/>
        <v>#N/A</v>
      </c>
      <c r="T1121" s="74" t="e">
        <f t="shared" si="248"/>
        <v>#N/A</v>
      </c>
    </row>
    <row r="1122" spans="2:20" x14ac:dyDescent="0.25">
      <c r="B1122" s="74" t="e">
        <f t="shared" ca="1" si="238"/>
        <v>#N/A</v>
      </c>
      <c r="C1122" s="78">
        <f>Кабельный_журнал!P1088</f>
        <v>0</v>
      </c>
      <c r="D1122" s="74" t="e">
        <f t="shared" ca="1" si="239"/>
        <v>#N/A</v>
      </c>
      <c r="E1122" s="80" t="s">
        <v>280</v>
      </c>
      <c r="F1122" s="74" t="e">
        <f t="shared" ca="1" si="235"/>
        <v>#N/A</v>
      </c>
      <c r="G1122" s="74" t="e">
        <f t="shared" si="236"/>
        <v>#N/A</v>
      </c>
      <c r="H1122" s="80" t="s">
        <v>273</v>
      </c>
      <c r="I1122" s="74" t="e">
        <f t="shared" si="237"/>
        <v>#N/A</v>
      </c>
      <c r="J1122" s="74" t="e">
        <f t="shared" si="240"/>
        <v>#N/A</v>
      </c>
      <c r="K1122" s="80" t="s">
        <v>281</v>
      </c>
      <c r="L1122" s="74">
        <f t="shared" si="241"/>
        <v>1.7500000000000002E-2</v>
      </c>
      <c r="M1122" s="74" t="e">
        <f t="shared" ca="1" si="242"/>
        <v>#N/A</v>
      </c>
      <c r="N1122" s="74" t="e">
        <f ca="1">VLOOKUP(B1122,$C$7:$T1120,13,FALSE)</f>
        <v>#N/A</v>
      </c>
      <c r="O1122" s="74" t="e">
        <f t="shared" ca="1" si="243"/>
        <v>#N/A</v>
      </c>
      <c r="P1122" s="74" t="e">
        <f t="shared" ca="1" si="244"/>
        <v>#N/A</v>
      </c>
      <c r="Q1122" s="74" t="e">
        <f t="shared" ca="1" si="245"/>
        <v>#N/A</v>
      </c>
      <c r="R1122" s="74">
        <f t="shared" si="246"/>
        <v>6000</v>
      </c>
      <c r="S1122" s="74" t="e">
        <f t="shared" ca="1" si="247"/>
        <v>#N/A</v>
      </c>
      <c r="T1122" s="74" t="e">
        <f t="shared" si="248"/>
        <v>#N/A</v>
      </c>
    </row>
    <row r="1123" spans="2:20" x14ac:dyDescent="0.25">
      <c r="B1123" s="74" t="e">
        <f t="shared" ca="1" si="238"/>
        <v>#N/A</v>
      </c>
      <c r="C1123" s="78">
        <f>Кабельный_журнал!P1089</f>
        <v>0</v>
      </c>
      <c r="D1123" s="74" t="e">
        <f t="shared" ca="1" si="239"/>
        <v>#N/A</v>
      </c>
      <c r="E1123" s="80" t="s">
        <v>280</v>
      </c>
      <c r="F1123" s="74" t="e">
        <f t="shared" ca="1" si="235"/>
        <v>#N/A</v>
      </c>
      <c r="G1123" s="74" t="e">
        <f t="shared" si="236"/>
        <v>#N/A</v>
      </c>
      <c r="H1123" s="80" t="s">
        <v>273</v>
      </c>
      <c r="I1123" s="74" t="e">
        <f t="shared" si="237"/>
        <v>#N/A</v>
      </c>
      <c r="J1123" s="74" t="e">
        <f t="shared" si="240"/>
        <v>#N/A</v>
      </c>
      <c r="K1123" s="80" t="s">
        <v>281</v>
      </c>
      <c r="L1123" s="74">
        <f t="shared" si="241"/>
        <v>1.7500000000000002E-2</v>
      </c>
      <c r="M1123" s="74" t="e">
        <f t="shared" ca="1" si="242"/>
        <v>#N/A</v>
      </c>
      <c r="N1123" s="74" t="e">
        <f ca="1">VLOOKUP(B1123,$C$7:$T1121,13,FALSE)</f>
        <v>#N/A</v>
      </c>
      <c r="O1123" s="74" t="e">
        <f t="shared" ca="1" si="243"/>
        <v>#N/A</v>
      </c>
      <c r="P1123" s="74" t="e">
        <f t="shared" ca="1" si="244"/>
        <v>#N/A</v>
      </c>
      <c r="Q1123" s="74" t="e">
        <f t="shared" ca="1" si="245"/>
        <v>#N/A</v>
      </c>
      <c r="R1123" s="74">
        <f t="shared" si="246"/>
        <v>6000</v>
      </c>
      <c r="S1123" s="74" t="e">
        <f t="shared" ca="1" si="247"/>
        <v>#N/A</v>
      </c>
      <c r="T1123" s="74" t="e">
        <f t="shared" si="248"/>
        <v>#N/A</v>
      </c>
    </row>
    <row r="1124" spans="2:20" x14ac:dyDescent="0.25">
      <c r="B1124" s="74" t="e">
        <f t="shared" ca="1" si="238"/>
        <v>#N/A</v>
      </c>
      <c r="C1124" s="78">
        <f>Кабельный_журнал!P1090</f>
        <v>0</v>
      </c>
      <c r="D1124" s="74" t="e">
        <f t="shared" ca="1" si="239"/>
        <v>#N/A</v>
      </c>
      <c r="E1124" s="80" t="s">
        <v>280</v>
      </c>
      <c r="F1124" s="74" t="e">
        <f t="shared" ca="1" si="235"/>
        <v>#N/A</v>
      </c>
      <c r="G1124" s="74" t="e">
        <f t="shared" si="236"/>
        <v>#N/A</v>
      </c>
      <c r="H1124" s="80" t="s">
        <v>273</v>
      </c>
      <c r="I1124" s="74" t="e">
        <f t="shared" si="237"/>
        <v>#N/A</v>
      </c>
      <c r="J1124" s="74" t="e">
        <f t="shared" si="240"/>
        <v>#N/A</v>
      </c>
      <c r="K1124" s="80" t="s">
        <v>281</v>
      </c>
      <c r="L1124" s="74">
        <f t="shared" si="241"/>
        <v>1.7500000000000002E-2</v>
      </c>
      <c r="M1124" s="74" t="e">
        <f t="shared" ca="1" si="242"/>
        <v>#N/A</v>
      </c>
      <c r="N1124" s="74" t="e">
        <f ca="1">VLOOKUP(B1124,$C$7:$T1122,13,FALSE)</f>
        <v>#N/A</v>
      </c>
      <c r="O1124" s="74" t="e">
        <f t="shared" ca="1" si="243"/>
        <v>#N/A</v>
      </c>
      <c r="P1124" s="74" t="e">
        <f t="shared" ca="1" si="244"/>
        <v>#N/A</v>
      </c>
      <c r="Q1124" s="74" t="e">
        <f t="shared" ca="1" si="245"/>
        <v>#N/A</v>
      </c>
      <c r="R1124" s="74">
        <f t="shared" si="246"/>
        <v>6000</v>
      </c>
      <c r="S1124" s="74" t="e">
        <f t="shared" ca="1" si="247"/>
        <v>#N/A</v>
      </c>
      <c r="T1124" s="74" t="e">
        <f t="shared" si="248"/>
        <v>#N/A</v>
      </c>
    </row>
    <row r="1125" spans="2:20" x14ac:dyDescent="0.25">
      <c r="B1125" s="74" t="e">
        <f t="shared" ca="1" si="238"/>
        <v>#N/A</v>
      </c>
      <c r="C1125" s="78">
        <f>Кабельный_журнал!P1091</f>
        <v>0</v>
      </c>
      <c r="D1125" s="74" t="e">
        <f t="shared" ca="1" si="239"/>
        <v>#N/A</v>
      </c>
      <c r="E1125" s="80" t="s">
        <v>280</v>
      </c>
      <c r="F1125" s="74" t="e">
        <f t="shared" ca="1" si="235"/>
        <v>#N/A</v>
      </c>
      <c r="G1125" s="74" t="e">
        <f t="shared" si="236"/>
        <v>#N/A</v>
      </c>
      <c r="H1125" s="80" t="s">
        <v>273</v>
      </c>
      <c r="I1125" s="74" t="e">
        <f t="shared" si="237"/>
        <v>#N/A</v>
      </c>
      <c r="J1125" s="74" t="e">
        <f t="shared" si="240"/>
        <v>#N/A</v>
      </c>
      <c r="K1125" s="80" t="s">
        <v>281</v>
      </c>
      <c r="L1125" s="74">
        <f t="shared" si="241"/>
        <v>1.7500000000000002E-2</v>
      </c>
      <c r="M1125" s="74" t="e">
        <f t="shared" ca="1" si="242"/>
        <v>#N/A</v>
      </c>
      <c r="N1125" s="74" t="e">
        <f ca="1">VLOOKUP(B1125,$C$7:$T1123,13,FALSE)</f>
        <v>#N/A</v>
      </c>
      <c r="O1125" s="74" t="e">
        <f t="shared" ca="1" si="243"/>
        <v>#N/A</v>
      </c>
      <c r="P1125" s="74" t="e">
        <f t="shared" ca="1" si="244"/>
        <v>#N/A</v>
      </c>
      <c r="Q1125" s="74" t="e">
        <f t="shared" ca="1" si="245"/>
        <v>#N/A</v>
      </c>
      <c r="R1125" s="74">
        <f t="shared" si="246"/>
        <v>6000</v>
      </c>
      <c r="S1125" s="74" t="e">
        <f t="shared" ca="1" si="247"/>
        <v>#N/A</v>
      </c>
      <c r="T1125" s="74" t="e">
        <f t="shared" si="248"/>
        <v>#N/A</v>
      </c>
    </row>
    <row r="1126" spans="2:20" x14ac:dyDescent="0.25">
      <c r="B1126" s="74" t="e">
        <f t="shared" ca="1" si="238"/>
        <v>#N/A</v>
      </c>
      <c r="C1126" s="78">
        <f>Кабельный_журнал!P1092</f>
        <v>0</v>
      </c>
      <c r="D1126" s="74" t="e">
        <f t="shared" ca="1" si="239"/>
        <v>#N/A</v>
      </c>
      <c r="E1126" s="80" t="s">
        <v>280</v>
      </c>
      <c r="F1126" s="74" t="e">
        <f t="shared" ca="1" si="235"/>
        <v>#N/A</v>
      </c>
      <c r="G1126" s="74" t="e">
        <f t="shared" si="236"/>
        <v>#N/A</v>
      </c>
      <c r="H1126" s="80" t="s">
        <v>273</v>
      </c>
      <c r="I1126" s="74" t="e">
        <f t="shared" si="237"/>
        <v>#N/A</v>
      </c>
      <c r="J1126" s="74" t="e">
        <f t="shared" si="240"/>
        <v>#N/A</v>
      </c>
      <c r="K1126" s="80" t="s">
        <v>281</v>
      </c>
      <c r="L1126" s="74">
        <f t="shared" si="241"/>
        <v>1.7500000000000002E-2</v>
      </c>
      <c r="M1126" s="74" t="e">
        <f t="shared" ca="1" si="242"/>
        <v>#N/A</v>
      </c>
      <c r="N1126" s="74" t="e">
        <f ca="1">VLOOKUP(B1126,$C$7:$T1124,13,FALSE)</f>
        <v>#N/A</v>
      </c>
      <c r="O1126" s="74" t="e">
        <f t="shared" ca="1" si="243"/>
        <v>#N/A</v>
      </c>
      <c r="P1126" s="74" t="e">
        <f t="shared" ca="1" si="244"/>
        <v>#N/A</v>
      </c>
      <c r="Q1126" s="74" t="e">
        <f t="shared" ca="1" si="245"/>
        <v>#N/A</v>
      </c>
      <c r="R1126" s="74">
        <f t="shared" si="246"/>
        <v>6000</v>
      </c>
      <c r="S1126" s="74" t="e">
        <f t="shared" ca="1" si="247"/>
        <v>#N/A</v>
      </c>
      <c r="T1126" s="74" t="e">
        <f t="shared" si="248"/>
        <v>#N/A</v>
      </c>
    </row>
    <row r="1127" spans="2:20" x14ac:dyDescent="0.25">
      <c r="B1127" s="74" t="e">
        <f t="shared" ca="1" si="238"/>
        <v>#N/A</v>
      </c>
      <c r="C1127" s="78">
        <f>Кабельный_журнал!P1093</f>
        <v>0</v>
      </c>
      <c r="D1127" s="74" t="e">
        <f t="shared" ca="1" si="239"/>
        <v>#N/A</v>
      </c>
      <c r="E1127" s="80" t="s">
        <v>280</v>
      </c>
      <c r="F1127" s="74" t="e">
        <f t="shared" ref="F1127:F1190" ca="1" si="249">VLOOKUP(C1127,Кабельный_журнал,8,FALSE)</f>
        <v>#N/A</v>
      </c>
      <c r="G1127" s="74" t="e">
        <f t="shared" ref="G1127:G1190" si="250">VLOOKUP(C1127,Исходные_данные,21,FALSE)</f>
        <v>#N/A</v>
      </c>
      <c r="H1127" s="80" t="s">
        <v>273</v>
      </c>
      <c r="I1127" s="74" t="e">
        <f t="shared" ref="I1127:I1190" si="251">VLOOKUP(C1127,Исходные_данные,22,FALSE)</f>
        <v>#N/A</v>
      </c>
      <c r="J1127" s="74" t="e">
        <f t="shared" si="240"/>
        <v>#N/A</v>
      </c>
      <c r="K1127" s="80" t="s">
        <v>281</v>
      </c>
      <c r="L1127" s="74">
        <f t="shared" si="241"/>
        <v>1.7500000000000002E-2</v>
      </c>
      <c r="M1127" s="74" t="e">
        <f t="shared" ca="1" si="242"/>
        <v>#N/A</v>
      </c>
      <c r="N1127" s="74" t="e">
        <f ca="1">VLOOKUP(B1127,$C$7:$T1125,13,FALSE)</f>
        <v>#N/A</v>
      </c>
      <c r="O1127" s="74" t="e">
        <f t="shared" ca="1" si="243"/>
        <v>#N/A</v>
      </c>
      <c r="P1127" s="74" t="e">
        <f t="shared" ca="1" si="244"/>
        <v>#N/A</v>
      </c>
      <c r="Q1127" s="74" t="e">
        <f t="shared" ca="1" si="245"/>
        <v>#N/A</v>
      </c>
      <c r="R1127" s="74">
        <f t="shared" si="246"/>
        <v>6000</v>
      </c>
      <c r="S1127" s="74" t="e">
        <f t="shared" ca="1" si="247"/>
        <v>#N/A</v>
      </c>
      <c r="T1127" s="74" t="e">
        <f t="shared" si="248"/>
        <v>#N/A</v>
      </c>
    </row>
    <row r="1128" spans="2:20" x14ac:dyDescent="0.25">
      <c r="B1128" s="74" t="e">
        <f t="shared" ref="B1128:B1191" ca="1" si="252">VLOOKUP(C1128,Кабельный_журнал,2,FALSE)</f>
        <v>#N/A</v>
      </c>
      <c r="C1128" s="78">
        <f>Кабельный_журнал!P1094</f>
        <v>0</v>
      </c>
      <c r="D1128" s="74" t="e">
        <f t="shared" ref="D1128:D1191" ca="1" si="253">B1128&amp;"-"&amp;C1128</f>
        <v>#N/A</v>
      </c>
      <c r="E1128" s="80" t="s">
        <v>280</v>
      </c>
      <c r="F1128" s="74" t="e">
        <f t="shared" ca="1" si="249"/>
        <v>#N/A</v>
      </c>
      <c r="G1128" s="74" t="e">
        <f t="shared" si="250"/>
        <v>#N/A</v>
      </c>
      <c r="H1128" s="80" t="s">
        <v>273</v>
      </c>
      <c r="I1128" s="74" t="e">
        <f t="shared" si="251"/>
        <v>#N/A</v>
      </c>
      <c r="J1128" s="74" t="e">
        <f t="shared" ref="J1128:J1191" si="254">I1128</f>
        <v>#N/A</v>
      </c>
      <c r="K1128" s="80" t="s">
        <v>281</v>
      </c>
      <c r="L1128" s="74">
        <f t="shared" ref="L1128:L1191" si="255">VLOOKUP(K1128,$K$2:$L$3,2,FALSE)</f>
        <v>1.7500000000000002E-2</v>
      </c>
      <c r="M1128" s="74" t="e">
        <f t="shared" ref="M1128:M1191" ca="1" si="256">L1128*F1128*(1/I1128+1/J1128)</f>
        <v>#N/A</v>
      </c>
      <c r="N1128" s="74" t="e">
        <f ca="1">VLOOKUP(B1128,$C$7:$T1126,13,FALSE)</f>
        <v>#N/A</v>
      </c>
      <c r="O1128" s="74" t="e">
        <f t="shared" ref="O1128:O1191" ca="1" si="257">L1128+M1128</f>
        <v>#N/A</v>
      </c>
      <c r="P1128" s="74" t="e">
        <f t="shared" ref="P1128:P1191" ca="1" si="258">220/O1128</f>
        <v>#N/A</v>
      </c>
      <c r="Q1128" s="74" t="e">
        <f t="shared" ref="Q1128:Q1191" ca="1" si="259">O1128/G1128</f>
        <v>#N/A</v>
      </c>
      <c r="R1128" s="74">
        <f t="shared" ref="R1128:R1191" si="260">VLOOKUP(H1128,$W$2:$Y$12,3,FALSE)</f>
        <v>6000</v>
      </c>
      <c r="S1128" s="74" t="e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  <v>#N/A</v>
      </c>
      <c r="T1128" s="74" t="e">
        <f t="shared" ref="T1128:T1191" si="262">G1128*VLOOKUP(H1128,$W$2:$Y$12,2,FALSE)</f>
        <v>#N/A</v>
      </c>
    </row>
    <row r="1129" spans="2:20" x14ac:dyDescent="0.25">
      <c r="B1129" s="74" t="e">
        <f t="shared" ca="1" si="252"/>
        <v>#N/A</v>
      </c>
      <c r="C1129" s="78">
        <f>Кабельный_журнал!P1095</f>
        <v>0</v>
      </c>
      <c r="D1129" s="74" t="e">
        <f t="shared" ca="1" si="253"/>
        <v>#N/A</v>
      </c>
      <c r="E1129" s="80" t="s">
        <v>280</v>
      </c>
      <c r="F1129" s="74" t="e">
        <f t="shared" ca="1" si="249"/>
        <v>#N/A</v>
      </c>
      <c r="G1129" s="74" t="e">
        <f t="shared" si="250"/>
        <v>#N/A</v>
      </c>
      <c r="H1129" s="80" t="s">
        <v>273</v>
      </c>
      <c r="I1129" s="74" t="e">
        <f t="shared" si="251"/>
        <v>#N/A</v>
      </c>
      <c r="J1129" s="74" t="e">
        <f t="shared" si="254"/>
        <v>#N/A</v>
      </c>
      <c r="K1129" s="80" t="s">
        <v>281</v>
      </c>
      <c r="L1129" s="74">
        <f t="shared" si="255"/>
        <v>1.7500000000000002E-2</v>
      </c>
      <c r="M1129" s="74" t="e">
        <f t="shared" ca="1" si="256"/>
        <v>#N/A</v>
      </c>
      <c r="N1129" s="74" t="e">
        <f ca="1">VLOOKUP(B1129,$C$7:$T1127,13,FALSE)</f>
        <v>#N/A</v>
      </c>
      <c r="O1129" s="74" t="e">
        <f t="shared" ca="1" si="257"/>
        <v>#N/A</v>
      </c>
      <c r="P1129" s="74" t="e">
        <f t="shared" ca="1" si="258"/>
        <v>#N/A</v>
      </c>
      <c r="Q1129" s="74" t="e">
        <f t="shared" ca="1" si="259"/>
        <v>#N/A</v>
      </c>
      <c r="R1129" s="74">
        <f t="shared" si="260"/>
        <v>6000</v>
      </c>
      <c r="S1129" s="74" t="e">
        <f t="shared" ca="1" si="261"/>
        <v>#N/A</v>
      </c>
      <c r="T1129" s="74" t="e">
        <f t="shared" si="262"/>
        <v>#N/A</v>
      </c>
    </row>
    <row r="1130" spans="2:20" x14ac:dyDescent="0.25">
      <c r="B1130" s="74" t="e">
        <f t="shared" ca="1" si="252"/>
        <v>#N/A</v>
      </c>
      <c r="C1130" s="78">
        <f>Кабельный_журнал!P1096</f>
        <v>0</v>
      </c>
      <c r="D1130" s="74" t="e">
        <f t="shared" ca="1" si="253"/>
        <v>#N/A</v>
      </c>
      <c r="E1130" s="80" t="s">
        <v>280</v>
      </c>
      <c r="F1130" s="74" t="e">
        <f t="shared" ca="1" si="249"/>
        <v>#N/A</v>
      </c>
      <c r="G1130" s="74" t="e">
        <f t="shared" si="250"/>
        <v>#N/A</v>
      </c>
      <c r="H1130" s="80" t="s">
        <v>273</v>
      </c>
      <c r="I1130" s="74" t="e">
        <f t="shared" si="251"/>
        <v>#N/A</v>
      </c>
      <c r="J1130" s="74" t="e">
        <f t="shared" si="254"/>
        <v>#N/A</v>
      </c>
      <c r="K1130" s="80" t="s">
        <v>281</v>
      </c>
      <c r="L1130" s="74">
        <f t="shared" si="255"/>
        <v>1.7500000000000002E-2</v>
      </c>
      <c r="M1130" s="74" t="e">
        <f t="shared" ca="1" si="256"/>
        <v>#N/A</v>
      </c>
      <c r="N1130" s="74" t="e">
        <f ca="1">VLOOKUP(B1130,$C$7:$T1128,13,FALSE)</f>
        <v>#N/A</v>
      </c>
      <c r="O1130" s="74" t="e">
        <f t="shared" ca="1" si="257"/>
        <v>#N/A</v>
      </c>
      <c r="P1130" s="74" t="e">
        <f t="shared" ca="1" si="258"/>
        <v>#N/A</v>
      </c>
      <c r="Q1130" s="74" t="e">
        <f t="shared" ca="1" si="259"/>
        <v>#N/A</v>
      </c>
      <c r="R1130" s="74">
        <f t="shared" si="260"/>
        <v>6000</v>
      </c>
      <c r="S1130" s="74" t="e">
        <f t="shared" ca="1" si="261"/>
        <v>#N/A</v>
      </c>
      <c r="T1130" s="74" t="e">
        <f t="shared" si="262"/>
        <v>#N/A</v>
      </c>
    </row>
    <row r="1131" spans="2:20" x14ac:dyDescent="0.25">
      <c r="B1131" s="74" t="e">
        <f t="shared" ca="1" si="252"/>
        <v>#N/A</v>
      </c>
      <c r="C1131" s="78">
        <f>Кабельный_журнал!P1097</f>
        <v>0</v>
      </c>
      <c r="D1131" s="74" t="e">
        <f t="shared" ca="1" si="253"/>
        <v>#N/A</v>
      </c>
      <c r="E1131" s="80" t="s">
        <v>280</v>
      </c>
      <c r="F1131" s="74" t="e">
        <f t="shared" ca="1" si="249"/>
        <v>#N/A</v>
      </c>
      <c r="G1131" s="74" t="e">
        <f t="shared" si="250"/>
        <v>#N/A</v>
      </c>
      <c r="H1131" s="80" t="s">
        <v>273</v>
      </c>
      <c r="I1131" s="74" t="e">
        <f t="shared" si="251"/>
        <v>#N/A</v>
      </c>
      <c r="J1131" s="74" t="e">
        <f t="shared" si="254"/>
        <v>#N/A</v>
      </c>
      <c r="K1131" s="80" t="s">
        <v>281</v>
      </c>
      <c r="L1131" s="74">
        <f t="shared" si="255"/>
        <v>1.7500000000000002E-2</v>
      </c>
      <c r="M1131" s="74" t="e">
        <f t="shared" ca="1" si="256"/>
        <v>#N/A</v>
      </c>
      <c r="N1131" s="74" t="e">
        <f ca="1">VLOOKUP(B1131,$C$7:$T1129,13,FALSE)</f>
        <v>#N/A</v>
      </c>
      <c r="O1131" s="74" t="e">
        <f t="shared" ca="1" si="257"/>
        <v>#N/A</v>
      </c>
      <c r="P1131" s="74" t="e">
        <f t="shared" ca="1" si="258"/>
        <v>#N/A</v>
      </c>
      <c r="Q1131" s="74" t="e">
        <f t="shared" ca="1" si="259"/>
        <v>#N/A</v>
      </c>
      <c r="R1131" s="74">
        <f t="shared" si="260"/>
        <v>6000</v>
      </c>
      <c r="S1131" s="74" t="e">
        <f t="shared" ca="1" si="261"/>
        <v>#N/A</v>
      </c>
      <c r="T1131" s="74" t="e">
        <f t="shared" si="262"/>
        <v>#N/A</v>
      </c>
    </row>
    <row r="1132" spans="2:20" x14ac:dyDescent="0.25">
      <c r="B1132" s="74" t="e">
        <f t="shared" ca="1" si="252"/>
        <v>#N/A</v>
      </c>
      <c r="C1132" s="78">
        <f>Кабельный_журнал!P1098</f>
        <v>0</v>
      </c>
      <c r="D1132" s="74" t="e">
        <f t="shared" ca="1" si="253"/>
        <v>#N/A</v>
      </c>
      <c r="E1132" s="80" t="s">
        <v>280</v>
      </c>
      <c r="F1132" s="74" t="e">
        <f t="shared" ca="1" si="249"/>
        <v>#N/A</v>
      </c>
      <c r="G1132" s="74" t="e">
        <f t="shared" si="250"/>
        <v>#N/A</v>
      </c>
      <c r="H1132" s="80" t="s">
        <v>273</v>
      </c>
      <c r="I1132" s="74" t="e">
        <f t="shared" si="251"/>
        <v>#N/A</v>
      </c>
      <c r="J1132" s="74" t="e">
        <f t="shared" si="254"/>
        <v>#N/A</v>
      </c>
      <c r="K1132" s="80" t="s">
        <v>281</v>
      </c>
      <c r="L1132" s="74">
        <f t="shared" si="255"/>
        <v>1.7500000000000002E-2</v>
      </c>
      <c r="M1132" s="74" t="e">
        <f t="shared" ca="1" si="256"/>
        <v>#N/A</v>
      </c>
      <c r="N1132" s="74" t="e">
        <f ca="1">VLOOKUP(B1132,$C$7:$T1130,13,FALSE)</f>
        <v>#N/A</v>
      </c>
      <c r="O1132" s="74" t="e">
        <f t="shared" ca="1" si="257"/>
        <v>#N/A</v>
      </c>
      <c r="P1132" s="74" t="e">
        <f t="shared" ca="1" si="258"/>
        <v>#N/A</v>
      </c>
      <c r="Q1132" s="74" t="e">
        <f t="shared" ca="1" si="259"/>
        <v>#N/A</v>
      </c>
      <c r="R1132" s="74">
        <f t="shared" si="260"/>
        <v>6000</v>
      </c>
      <c r="S1132" s="74" t="e">
        <f t="shared" ca="1" si="261"/>
        <v>#N/A</v>
      </c>
      <c r="T1132" s="74" t="e">
        <f t="shared" si="262"/>
        <v>#N/A</v>
      </c>
    </row>
    <row r="1133" spans="2:20" x14ac:dyDescent="0.25">
      <c r="B1133" s="74" t="e">
        <f t="shared" ca="1" si="252"/>
        <v>#N/A</v>
      </c>
      <c r="C1133" s="78">
        <f>Кабельный_журнал!P1099</f>
        <v>0</v>
      </c>
      <c r="D1133" s="74" t="e">
        <f t="shared" ca="1" si="253"/>
        <v>#N/A</v>
      </c>
      <c r="E1133" s="80" t="s">
        <v>280</v>
      </c>
      <c r="F1133" s="74" t="e">
        <f t="shared" ca="1" si="249"/>
        <v>#N/A</v>
      </c>
      <c r="G1133" s="74" t="e">
        <f t="shared" si="250"/>
        <v>#N/A</v>
      </c>
      <c r="H1133" s="80" t="s">
        <v>273</v>
      </c>
      <c r="I1133" s="74" t="e">
        <f t="shared" si="251"/>
        <v>#N/A</v>
      </c>
      <c r="J1133" s="74" t="e">
        <f t="shared" si="254"/>
        <v>#N/A</v>
      </c>
      <c r="K1133" s="80" t="s">
        <v>281</v>
      </c>
      <c r="L1133" s="74">
        <f t="shared" si="255"/>
        <v>1.7500000000000002E-2</v>
      </c>
      <c r="M1133" s="74" t="e">
        <f t="shared" ca="1" si="256"/>
        <v>#N/A</v>
      </c>
      <c r="N1133" s="74" t="e">
        <f ca="1">VLOOKUP(B1133,$C$7:$T1131,13,FALSE)</f>
        <v>#N/A</v>
      </c>
      <c r="O1133" s="74" t="e">
        <f t="shared" ca="1" si="257"/>
        <v>#N/A</v>
      </c>
      <c r="P1133" s="74" t="e">
        <f t="shared" ca="1" si="258"/>
        <v>#N/A</v>
      </c>
      <c r="Q1133" s="74" t="e">
        <f t="shared" ca="1" si="259"/>
        <v>#N/A</v>
      </c>
      <c r="R1133" s="74">
        <f t="shared" si="260"/>
        <v>6000</v>
      </c>
      <c r="S1133" s="74" t="e">
        <f t="shared" ca="1" si="261"/>
        <v>#N/A</v>
      </c>
      <c r="T1133" s="74" t="e">
        <f t="shared" si="262"/>
        <v>#N/A</v>
      </c>
    </row>
    <row r="1134" spans="2:20" x14ac:dyDescent="0.25">
      <c r="B1134" s="74" t="e">
        <f t="shared" ca="1" si="252"/>
        <v>#N/A</v>
      </c>
      <c r="C1134" s="78">
        <f>Кабельный_журнал!P1100</f>
        <v>0</v>
      </c>
      <c r="D1134" s="74" t="e">
        <f t="shared" ca="1" si="253"/>
        <v>#N/A</v>
      </c>
      <c r="E1134" s="80" t="s">
        <v>280</v>
      </c>
      <c r="F1134" s="74" t="e">
        <f t="shared" ca="1" si="249"/>
        <v>#N/A</v>
      </c>
      <c r="G1134" s="74" t="e">
        <f t="shared" si="250"/>
        <v>#N/A</v>
      </c>
      <c r="H1134" s="80" t="s">
        <v>273</v>
      </c>
      <c r="I1134" s="74" t="e">
        <f t="shared" si="251"/>
        <v>#N/A</v>
      </c>
      <c r="J1134" s="74" t="e">
        <f t="shared" si="254"/>
        <v>#N/A</v>
      </c>
      <c r="K1134" s="80" t="s">
        <v>281</v>
      </c>
      <c r="L1134" s="74">
        <f t="shared" si="255"/>
        <v>1.7500000000000002E-2</v>
      </c>
      <c r="M1134" s="74" t="e">
        <f t="shared" ca="1" si="256"/>
        <v>#N/A</v>
      </c>
      <c r="N1134" s="74" t="e">
        <f ca="1">VLOOKUP(B1134,$C$7:$T1132,13,FALSE)</f>
        <v>#N/A</v>
      </c>
      <c r="O1134" s="74" t="e">
        <f t="shared" ca="1" si="257"/>
        <v>#N/A</v>
      </c>
      <c r="P1134" s="74" t="e">
        <f t="shared" ca="1" si="258"/>
        <v>#N/A</v>
      </c>
      <c r="Q1134" s="74" t="e">
        <f t="shared" ca="1" si="259"/>
        <v>#N/A</v>
      </c>
      <c r="R1134" s="74">
        <f t="shared" si="260"/>
        <v>6000</v>
      </c>
      <c r="S1134" s="74" t="e">
        <f t="shared" ca="1" si="261"/>
        <v>#N/A</v>
      </c>
      <c r="T1134" s="74" t="e">
        <f t="shared" si="262"/>
        <v>#N/A</v>
      </c>
    </row>
    <row r="1135" spans="2:20" x14ac:dyDescent="0.25">
      <c r="B1135" s="74" t="e">
        <f t="shared" ca="1" si="252"/>
        <v>#N/A</v>
      </c>
      <c r="C1135" s="78">
        <f>Кабельный_журнал!P1101</f>
        <v>0</v>
      </c>
      <c r="D1135" s="74" t="e">
        <f t="shared" ca="1" si="253"/>
        <v>#N/A</v>
      </c>
      <c r="E1135" s="80" t="s">
        <v>280</v>
      </c>
      <c r="F1135" s="74" t="e">
        <f t="shared" ca="1" si="249"/>
        <v>#N/A</v>
      </c>
      <c r="G1135" s="74" t="e">
        <f t="shared" si="250"/>
        <v>#N/A</v>
      </c>
      <c r="H1135" s="80" t="s">
        <v>273</v>
      </c>
      <c r="I1135" s="74" t="e">
        <f t="shared" si="251"/>
        <v>#N/A</v>
      </c>
      <c r="J1135" s="74" t="e">
        <f t="shared" si="254"/>
        <v>#N/A</v>
      </c>
      <c r="K1135" s="80" t="s">
        <v>281</v>
      </c>
      <c r="L1135" s="74">
        <f t="shared" si="255"/>
        <v>1.7500000000000002E-2</v>
      </c>
      <c r="M1135" s="74" t="e">
        <f t="shared" ca="1" si="256"/>
        <v>#N/A</v>
      </c>
      <c r="N1135" s="74" t="e">
        <f ca="1">VLOOKUP(B1135,$C$7:$T1133,13,FALSE)</f>
        <v>#N/A</v>
      </c>
      <c r="O1135" s="74" t="e">
        <f t="shared" ca="1" si="257"/>
        <v>#N/A</v>
      </c>
      <c r="P1135" s="74" t="e">
        <f t="shared" ca="1" si="258"/>
        <v>#N/A</v>
      </c>
      <c r="Q1135" s="74" t="e">
        <f t="shared" ca="1" si="259"/>
        <v>#N/A</v>
      </c>
      <c r="R1135" s="74">
        <f t="shared" si="260"/>
        <v>6000</v>
      </c>
      <c r="S1135" s="74" t="e">
        <f t="shared" ca="1" si="261"/>
        <v>#N/A</v>
      </c>
      <c r="T1135" s="74" t="e">
        <f t="shared" si="262"/>
        <v>#N/A</v>
      </c>
    </row>
    <row r="1136" spans="2:20" x14ac:dyDescent="0.25">
      <c r="B1136" s="74" t="e">
        <f t="shared" ca="1" si="252"/>
        <v>#N/A</v>
      </c>
      <c r="C1136" s="78">
        <f>Кабельный_журнал!P1102</f>
        <v>0</v>
      </c>
      <c r="D1136" s="74" t="e">
        <f t="shared" ca="1" si="253"/>
        <v>#N/A</v>
      </c>
      <c r="E1136" s="80" t="s">
        <v>280</v>
      </c>
      <c r="F1136" s="74" t="e">
        <f t="shared" ca="1" si="249"/>
        <v>#N/A</v>
      </c>
      <c r="G1136" s="74" t="e">
        <f t="shared" si="250"/>
        <v>#N/A</v>
      </c>
      <c r="H1136" s="80" t="s">
        <v>273</v>
      </c>
      <c r="I1136" s="74" t="e">
        <f t="shared" si="251"/>
        <v>#N/A</v>
      </c>
      <c r="J1136" s="74" t="e">
        <f t="shared" si="254"/>
        <v>#N/A</v>
      </c>
      <c r="K1136" s="80" t="s">
        <v>281</v>
      </c>
      <c r="L1136" s="74">
        <f t="shared" si="255"/>
        <v>1.7500000000000002E-2</v>
      </c>
      <c r="M1136" s="74" t="e">
        <f t="shared" ca="1" si="256"/>
        <v>#N/A</v>
      </c>
      <c r="N1136" s="74" t="e">
        <f ca="1">VLOOKUP(B1136,$C$7:$T1134,13,FALSE)</f>
        <v>#N/A</v>
      </c>
      <c r="O1136" s="74" t="e">
        <f t="shared" ca="1" si="257"/>
        <v>#N/A</v>
      </c>
      <c r="P1136" s="74" t="e">
        <f t="shared" ca="1" si="258"/>
        <v>#N/A</v>
      </c>
      <c r="Q1136" s="74" t="e">
        <f t="shared" ca="1" si="259"/>
        <v>#N/A</v>
      </c>
      <c r="R1136" s="74">
        <f t="shared" si="260"/>
        <v>6000</v>
      </c>
      <c r="S1136" s="74" t="e">
        <f t="shared" ca="1" si="261"/>
        <v>#N/A</v>
      </c>
      <c r="T1136" s="74" t="e">
        <f t="shared" si="262"/>
        <v>#N/A</v>
      </c>
    </row>
    <row r="1137" spans="2:20" x14ac:dyDescent="0.25">
      <c r="B1137" s="74" t="e">
        <f t="shared" ca="1" si="252"/>
        <v>#N/A</v>
      </c>
      <c r="C1137" s="78">
        <f>Кабельный_журнал!P1103</f>
        <v>0</v>
      </c>
      <c r="D1137" s="74" t="e">
        <f t="shared" ca="1" si="253"/>
        <v>#N/A</v>
      </c>
      <c r="E1137" s="80" t="s">
        <v>280</v>
      </c>
      <c r="F1137" s="74" t="e">
        <f t="shared" ca="1" si="249"/>
        <v>#N/A</v>
      </c>
      <c r="G1137" s="74" t="e">
        <f t="shared" si="250"/>
        <v>#N/A</v>
      </c>
      <c r="H1137" s="80" t="s">
        <v>273</v>
      </c>
      <c r="I1137" s="74" t="e">
        <f t="shared" si="251"/>
        <v>#N/A</v>
      </c>
      <c r="J1137" s="74" t="e">
        <f t="shared" si="254"/>
        <v>#N/A</v>
      </c>
      <c r="K1137" s="80" t="s">
        <v>281</v>
      </c>
      <c r="L1137" s="74">
        <f t="shared" si="255"/>
        <v>1.7500000000000002E-2</v>
      </c>
      <c r="M1137" s="74" t="e">
        <f t="shared" ca="1" si="256"/>
        <v>#N/A</v>
      </c>
      <c r="N1137" s="74" t="e">
        <f ca="1">VLOOKUP(B1137,$C$7:$T1135,13,FALSE)</f>
        <v>#N/A</v>
      </c>
      <c r="O1137" s="74" t="e">
        <f t="shared" ca="1" si="257"/>
        <v>#N/A</v>
      </c>
      <c r="P1137" s="74" t="e">
        <f t="shared" ca="1" si="258"/>
        <v>#N/A</v>
      </c>
      <c r="Q1137" s="74" t="e">
        <f t="shared" ca="1" si="259"/>
        <v>#N/A</v>
      </c>
      <c r="R1137" s="74">
        <f t="shared" si="260"/>
        <v>6000</v>
      </c>
      <c r="S1137" s="74" t="e">
        <f t="shared" ca="1" si="261"/>
        <v>#N/A</v>
      </c>
      <c r="T1137" s="74" t="e">
        <f t="shared" si="262"/>
        <v>#N/A</v>
      </c>
    </row>
    <row r="1138" spans="2:20" x14ac:dyDescent="0.25">
      <c r="B1138" s="74" t="e">
        <f t="shared" ca="1" si="252"/>
        <v>#N/A</v>
      </c>
      <c r="C1138" s="78">
        <f>Кабельный_журнал!P1104</f>
        <v>0</v>
      </c>
      <c r="D1138" s="74" t="e">
        <f t="shared" ca="1" si="253"/>
        <v>#N/A</v>
      </c>
      <c r="E1138" s="80" t="s">
        <v>280</v>
      </c>
      <c r="F1138" s="74" t="e">
        <f t="shared" ca="1" si="249"/>
        <v>#N/A</v>
      </c>
      <c r="G1138" s="74" t="e">
        <f t="shared" si="250"/>
        <v>#N/A</v>
      </c>
      <c r="H1138" s="80" t="s">
        <v>273</v>
      </c>
      <c r="I1138" s="74" t="e">
        <f t="shared" si="251"/>
        <v>#N/A</v>
      </c>
      <c r="J1138" s="74" t="e">
        <f t="shared" si="254"/>
        <v>#N/A</v>
      </c>
      <c r="K1138" s="80" t="s">
        <v>281</v>
      </c>
      <c r="L1138" s="74">
        <f t="shared" si="255"/>
        <v>1.7500000000000002E-2</v>
      </c>
      <c r="M1138" s="74" t="e">
        <f t="shared" ca="1" si="256"/>
        <v>#N/A</v>
      </c>
      <c r="N1138" s="74" t="e">
        <f ca="1">VLOOKUP(B1138,$C$7:$T1136,13,FALSE)</f>
        <v>#N/A</v>
      </c>
      <c r="O1138" s="74" t="e">
        <f t="shared" ca="1" si="257"/>
        <v>#N/A</v>
      </c>
      <c r="P1138" s="74" t="e">
        <f t="shared" ca="1" si="258"/>
        <v>#N/A</v>
      </c>
      <c r="Q1138" s="74" t="e">
        <f t="shared" ca="1" si="259"/>
        <v>#N/A</v>
      </c>
      <c r="R1138" s="74">
        <f t="shared" si="260"/>
        <v>6000</v>
      </c>
      <c r="S1138" s="74" t="e">
        <f t="shared" ca="1" si="261"/>
        <v>#N/A</v>
      </c>
      <c r="T1138" s="74" t="e">
        <f t="shared" si="262"/>
        <v>#N/A</v>
      </c>
    </row>
    <row r="1139" spans="2:20" x14ac:dyDescent="0.25">
      <c r="B1139" s="74" t="e">
        <f t="shared" ca="1" si="252"/>
        <v>#N/A</v>
      </c>
      <c r="C1139" s="78">
        <f>Кабельный_журнал!P1105</f>
        <v>0</v>
      </c>
      <c r="D1139" s="74" t="e">
        <f t="shared" ca="1" si="253"/>
        <v>#N/A</v>
      </c>
      <c r="E1139" s="80" t="s">
        <v>280</v>
      </c>
      <c r="F1139" s="74" t="e">
        <f t="shared" ca="1" si="249"/>
        <v>#N/A</v>
      </c>
      <c r="G1139" s="74" t="e">
        <f t="shared" si="250"/>
        <v>#N/A</v>
      </c>
      <c r="H1139" s="80" t="s">
        <v>273</v>
      </c>
      <c r="I1139" s="74" t="e">
        <f t="shared" si="251"/>
        <v>#N/A</v>
      </c>
      <c r="J1139" s="74" t="e">
        <f t="shared" si="254"/>
        <v>#N/A</v>
      </c>
      <c r="K1139" s="80" t="s">
        <v>281</v>
      </c>
      <c r="L1139" s="74">
        <f t="shared" si="255"/>
        <v>1.7500000000000002E-2</v>
      </c>
      <c r="M1139" s="74" t="e">
        <f t="shared" ca="1" si="256"/>
        <v>#N/A</v>
      </c>
      <c r="N1139" s="74" t="e">
        <f ca="1">VLOOKUP(B1139,$C$7:$T1137,13,FALSE)</f>
        <v>#N/A</v>
      </c>
      <c r="O1139" s="74" t="e">
        <f t="shared" ca="1" si="257"/>
        <v>#N/A</v>
      </c>
      <c r="P1139" s="74" t="e">
        <f t="shared" ca="1" si="258"/>
        <v>#N/A</v>
      </c>
      <c r="Q1139" s="74" t="e">
        <f t="shared" ca="1" si="259"/>
        <v>#N/A</v>
      </c>
      <c r="R1139" s="74">
        <f t="shared" si="260"/>
        <v>6000</v>
      </c>
      <c r="S1139" s="74" t="e">
        <f t="shared" ca="1" si="261"/>
        <v>#N/A</v>
      </c>
      <c r="T1139" s="74" t="e">
        <f t="shared" si="262"/>
        <v>#N/A</v>
      </c>
    </row>
    <row r="1140" spans="2:20" x14ac:dyDescent="0.25">
      <c r="B1140" s="74" t="e">
        <f t="shared" ca="1" si="252"/>
        <v>#N/A</v>
      </c>
      <c r="C1140" s="78">
        <f>Кабельный_журнал!P1106</f>
        <v>0</v>
      </c>
      <c r="D1140" s="74" t="e">
        <f t="shared" ca="1" si="253"/>
        <v>#N/A</v>
      </c>
      <c r="E1140" s="80" t="s">
        <v>280</v>
      </c>
      <c r="F1140" s="74" t="e">
        <f t="shared" ca="1" si="249"/>
        <v>#N/A</v>
      </c>
      <c r="G1140" s="74" t="e">
        <f t="shared" si="250"/>
        <v>#N/A</v>
      </c>
      <c r="H1140" s="80" t="s">
        <v>273</v>
      </c>
      <c r="I1140" s="74" t="e">
        <f t="shared" si="251"/>
        <v>#N/A</v>
      </c>
      <c r="J1140" s="74" t="e">
        <f t="shared" si="254"/>
        <v>#N/A</v>
      </c>
      <c r="K1140" s="80" t="s">
        <v>281</v>
      </c>
      <c r="L1140" s="74">
        <f t="shared" si="255"/>
        <v>1.7500000000000002E-2</v>
      </c>
      <c r="M1140" s="74" t="e">
        <f t="shared" ca="1" si="256"/>
        <v>#N/A</v>
      </c>
      <c r="N1140" s="74" t="e">
        <f ca="1">VLOOKUP(B1140,$C$7:$T1138,13,FALSE)</f>
        <v>#N/A</v>
      </c>
      <c r="O1140" s="74" t="e">
        <f t="shared" ca="1" si="257"/>
        <v>#N/A</v>
      </c>
      <c r="P1140" s="74" t="e">
        <f t="shared" ca="1" si="258"/>
        <v>#N/A</v>
      </c>
      <c r="Q1140" s="74" t="e">
        <f t="shared" ca="1" si="259"/>
        <v>#N/A</v>
      </c>
      <c r="R1140" s="74">
        <f t="shared" si="260"/>
        <v>6000</v>
      </c>
      <c r="S1140" s="74" t="e">
        <f t="shared" ca="1" si="261"/>
        <v>#N/A</v>
      </c>
      <c r="T1140" s="74" t="e">
        <f t="shared" si="262"/>
        <v>#N/A</v>
      </c>
    </row>
    <row r="1141" spans="2:20" x14ac:dyDescent="0.25">
      <c r="B1141" s="74" t="e">
        <f t="shared" ca="1" si="252"/>
        <v>#N/A</v>
      </c>
      <c r="C1141" s="78">
        <f>Кабельный_журнал!P1107</f>
        <v>0</v>
      </c>
      <c r="D1141" s="74" t="e">
        <f t="shared" ca="1" si="253"/>
        <v>#N/A</v>
      </c>
      <c r="E1141" s="80" t="s">
        <v>280</v>
      </c>
      <c r="F1141" s="74" t="e">
        <f t="shared" ca="1" si="249"/>
        <v>#N/A</v>
      </c>
      <c r="G1141" s="74" t="e">
        <f t="shared" si="250"/>
        <v>#N/A</v>
      </c>
      <c r="H1141" s="80" t="s">
        <v>273</v>
      </c>
      <c r="I1141" s="74" t="e">
        <f t="shared" si="251"/>
        <v>#N/A</v>
      </c>
      <c r="J1141" s="74" t="e">
        <f t="shared" si="254"/>
        <v>#N/A</v>
      </c>
      <c r="K1141" s="80" t="s">
        <v>281</v>
      </c>
      <c r="L1141" s="74">
        <f t="shared" si="255"/>
        <v>1.7500000000000002E-2</v>
      </c>
      <c r="M1141" s="74" t="e">
        <f t="shared" ca="1" si="256"/>
        <v>#N/A</v>
      </c>
      <c r="N1141" s="74" t="e">
        <f ca="1">VLOOKUP(B1141,$C$7:$T1139,13,FALSE)</f>
        <v>#N/A</v>
      </c>
      <c r="O1141" s="74" t="e">
        <f t="shared" ca="1" si="257"/>
        <v>#N/A</v>
      </c>
      <c r="P1141" s="74" t="e">
        <f t="shared" ca="1" si="258"/>
        <v>#N/A</v>
      </c>
      <c r="Q1141" s="74" t="e">
        <f t="shared" ca="1" si="259"/>
        <v>#N/A</v>
      </c>
      <c r="R1141" s="74">
        <f t="shared" si="260"/>
        <v>6000</v>
      </c>
      <c r="S1141" s="74" t="e">
        <f t="shared" ca="1" si="261"/>
        <v>#N/A</v>
      </c>
      <c r="T1141" s="74" t="e">
        <f t="shared" si="262"/>
        <v>#N/A</v>
      </c>
    </row>
    <row r="1142" spans="2:20" x14ac:dyDescent="0.25">
      <c r="B1142" s="74" t="e">
        <f t="shared" ca="1" si="252"/>
        <v>#N/A</v>
      </c>
      <c r="C1142" s="78">
        <f>Кабельный_журнал!P1108</f>
        <v>0</v>
      </c>
      <c r="D1142" s="74" t="e">
        <f t="shared" ca="1" si="253"/>
        <v>#N/A</v>
      </c>
      <c r="E1142" s="80" t="s">
        <v>280</v>
      </c>
      <c r="F1142" s="74" t="e">
        <f t="shared" ca="1" si="249"/>
        <v>#N/A</v>
      </c>
      <c r="G1142" s="74" t="e">
        <f t="shared" si="250"/>
        <v>#N/A</v>
      </c>
      <c r="H1142" s="80" t="s">
        <v>273</v>
      </c>
      <c r="I1142" s="74" t="e">
        <f t="shared" si="251"/>
        <v>#N/A</v>
      </c>
      <c r="J1142" s="74" t="e">
        <f t="shared" si="254"/>
        <v>#N/A</v>
      </c>
      <c r="K1142" s="80" t="s">
        <v>281</v>
      </c>
      <c r="L1142" s="74">
        <f t="shared" si="255"/>
        <v>1.7500000000000002E-2</v>
      </c>
      <c r="M1142" s="74" t="e">
        <f t="shared" ca="1" si="256"/>
        <v>#N/A</v>
      </c>
      <c r="N1142" s="74" t="e">
        <f ca="1">VLOOKUP(B1142,$C$7:$T1140,13,FALSE)</f>
        <v>#N/A</v>
      </c>
      <c r="O1142" s="74" t="e">
        <f t="shared" ca="1" si="257"/>
        <v>#N/A</v>
      </c>
      <c r="P1142" s="74" t="e">
        <f t="shared" ca="1" si="258"/>
        <v>#N/A</v>
      </c>
      <c r="Q1142" s="74" t="e">
        <f t="shared" ca="1" si="259"/>
        <v>#N/A</v>
      </c>
      <c r="R1142" s="74">
        <f t="shared" si="260"/>
        <v>6000</v>
      </c>
      <c r="S1142" s="74" t="e">
        <f t="shared" ca="1" si="261"/>
        <v>#N/A</v>
      </c>
      <c r="T1142" s="74" t="e">
        <f t="shared" si="262"/>
        <v>#N/A</v>
      </c>
    </row>
    <row r="1143" spans="2:20" x14ac:dyDescent="0.25">
      <c r="B1143" s="74" t="e">
        <f t="shared" ca="1" si="252"/>
        <v>#N/A</v>
      </c>
      <c r="C1143" s="78">
        <f>Кабельный_журнал!P1109</f>
        <v>0</v>
      </c>
      <c r="D1143" s="74" t="e">
        <f t="shared" ca="1" si="253"/>
        <v>#N/A</v>
      </c>
      <c r="E1143" s="80" t="s">
        <v>280</v>
      </c>
      <c r="F1143" s="74" t="e">
        <f t="shared" ca="1" si="249"/>
        <v>#N/A</v>
      </c>
      <c r="G1143" s="74" t="e">
        <f t="shared" si="250"/>
        <v>#N/A</v>
      </c>
      <c r="H1143" s="80" t="s">
        <v>273</v>
      </c>
      <c r="I1143" s="74" t="e">
        <f t="shared" si="251"/>
        <v>#N/A</v>
      </c>
      <c r="J1143" s="74" t="e">
        <f t="shared" si="254"/>
        <v>#N/A</v>
      </c>
      <c r="K1143" s="80" t="s">
        <v>281</v>
      </c>
      <c r="L1143" s="74">
        <f t="shared" si="255"/>
        <v>1.7500000000000002E-2</v>
      </c>
      <c r="M1143" s="74" t="e">
        <f t="shared" ca="1" si="256"/>
        <v>#N/A</v>
      </c>
      <c r="N1143" s="74" t="e">
        <f ca="1">VLOOKUP(B1143,$C$7:$T1141,13,FALSE)</f>
        <v>#N/A</v>
      </c>
      <c r="O1143" s="74" t="e">
        <f t="shared" ca="1" si="257"/>
        <v>#N/A</v>
      </c>
      <c r="P1143" s="74" t="e">
        <f t="shared" ca="1" si="258"/>
        <v>#N/A</v>
      </c>
      <c r="Q1143" s="74" t="e">
        <f t="shared" ca="1" si="259"/>
        <v>#N/A</v>
      </c>
      <c r="R1143" s="74">
        <f t="shared" si="260"/>
        <v>6000</v>
      </c>
      <c r="S1143" s="74" t="e">
        <f t="shared" ca="1" si="261"/>
        <v>#N/A</v>
      </c>
      <c r="T1143" s="74" t="e">
        <f t="shared" si="262"/>
        <v>#N/A</v>
      </c>
    </row>
    <row r="1144" spans="2:20" x14ac:dyDescent="0.25">
      <c r="B1144" s="74" t="e">
        <f t="shared" ca="1" si="252"/>
        <v>#N/A</v>
      </c>
      <c r="C1144" s="78">
        <f>Кабельный_журнал!P1110</f>
        <v>0</v>
      </c>
      <c r="D1144" s="74" t="e">
        <f t="shared" ca="1" si="253"/>
        <v>#N/A</v>
      </c>
      <c r="E1144" s="80" t="s">
        <v>280</v>
      </c>
      <c r="F1144" s="74" t="e">
        <f t="shared" ca="1" si="249"/>
        <v>#N/A</v>
      </c>
      <c r="G1144" s="74" t="e">
        <f t="shared" si="250"/>
        <v>#N/A</v>
      </c>
      <c r="H1144" s="80" t="s">
        <v>273</v>
      </c>
      <c r="I1144" s="74" t="e">
        <f t="shared" si="251"/>
        <v>#N/A</v>
      </c>
      <c r="J1144" s="74" t="e">
        <f t="shared" si="254"/>
        <v>#N/A</v>
      </c>
      <c r="K1144" s="80" t="s">
        <v>281</v>
      </c>
      <c r="L1144" s="74">
        <f t="shared" si="255"/>
        <v>1.7500000000000002E-2</v>
      </c>
      <c r="M1144" s="74" t="e">
        <f t="shared" ca="1" si="256"/>
        <v>#N/A</v>
      </c>
      <c r="N1144" s="74" t="e">
        <f ca="1">VLOOKUP(B1144,$C$7:$T1142,13,FALSE)</f>
        <v>#N/A</v>
      </c>
      <c r="O1144" s="74" t="e">
        <f t="shared" ca="1" si="257"/>
        <v>#N/A</v>
      </c>
      <c r="P1144" s="74" t="e">
        <f t="shared" ca="1" si="258"/>
        <v>#N/A</v>
      </c>
      <c r="Q1144" s="74" t="e">
        <f t="shared" ca="1" si="259"/>
        <v>#N/A</v>
      </c>
      <c r="R1144" s="74">
        <f t="shared" si="260"/>
        <v>6000</v>
      </c>
      <c r="S1144" s="74" t="e">
        <f t="shared" ca="1" si="261"/>
        <v>#N/A</v>
      </c>
      <c r="T1144" s="74" t="e">
        <f t="shared" si="262"/>
        <v>#N/A</v>
      </c>
    </row>
    <row r="1145" spans="2:20" x14ac:dyDescent="0.25">
      <c r="B1145" s="74" t="e">
        <f t="shared" ca="1" si="252"/>
        <v>#N/A</v>
      </c>
      <c r="C1145" s="78">
        <f>Кабельный_журнал!P1111</f>
        <v>0</v>
      </c>
      <c r="D1145" s="74" t="e">
        <f t="shared" ca="1" si="253"/>
        <v>#N/A</v>
      </c>
      <c r="E1145" s="80" t="s">
        <v>280</v>
      </c>
      <c r="F1145" s="74" t="e">
        <f t="shared" ca="1" si="249"/>
        <v>#N/A</v>
      </c>
      <c r="G1145" s="74" t="e">
        <f t="shared" si="250"/>
        <v>#N/A</v>
      </c>
      <c r="H1145" s="80" t="s">
        <v>273</v>
      </c>
      <c r="I1145" s="74" t="e">
        <f t="shared" si="251"/>
        <v>#N/A</v>
      </c>
      <c r="J1145" s="74" t="e">
        <f t="shared" si="254"/>
        <v>#N/A</v>
      </c>
      <c r="K1145" s="80" t="s">
        <v>281</v>
      </c>
      <c r="L1145" s="74">
        <f t="shared" si="255"/>
        <v>1.7500000000000002E-2</v>
      </c>
      <c r="M1145" s="74" t="e">
        <f t="shared" ca="1" si="256"/>
        <v>#N/A</v>
      </c>
      <c r="N1145" s="74" t="e">
        <f ca="1">VLOOKUP(B1145,$C$7:$T1143,13,FALSE)</f>
        <v>#N/A</v>
      </c>
      <c r="O1145" s="74" t="e">
        <f t="shared" ca="1" si="257"/>
        <v>#N/A</v>
      </c>
      <c r="P1145" s="74" t="e">
        <f t="shared" ca="1" si="258"/>
        <v>#N/A</v>
      </c>
      <c r="Q1145" s="74" t="e">
        <f t="shared" ca="1" si="259"/>
        <v>#N/A</v>
      </c>
      <c r="R1145" s="74">
        <f t="shared" si="260"/>
        <v>6000</v>
      </c>
      <c r="S1145" s="74" t="e">
        <f t="shared" ca="1" si="261"/>
        <v>#N/A</v>
      </c>
      <c r="T1145" s="74" t="e">
        <f t="shared" si="262"/>
        <v>#N/A</v>
      </c>
    </row>
    <row r="1146" spans="2:20" x14ac:dyDescent="0.25">
      <c r="B1146" s="74" t="e">
        <f t="shared" ca="1" si="252"/>
        <v>#N/A</v>
      </c>
      <c r="C1146" s="78">
        <f>Кабельный_журнал!P1112</f>
        <v>0</v>
      </c>
      <c r="D1146" s="74" t="e">
        <f t="shared" ca="1" si="253"/>
        <v>#N/A</v>
      </c>
      <c r="E1146" s="80" t="s">
        <v>280</v>
      </c>
      <c r="F1146" s="74" t="e">
        <f t="shared" ca="1" si="249"/>
        <v>#N/A</v>
      </c>
      <c r="G1146" s="74" t="e">
        <f t="shared" si="250"/>
        <v>#N/A</v>
      </c>
      <c r="H1146" s="80" t="s">
        <v>273</v>
      </c>
      <c r="I1146" s="74" t="e">
        <f t="shared" si="251"/>
        <v>#N/A</v>
      </c>
      <c r="J1146" s="74" t="e">
        <f t="shared" si="254"/>
        <v>#N/A</v>
      </c>
      <c r="K1146" s="80" t="s">
        <v>281</v>
      </c>
      <c r="L1146" s="74">
        <f t="shared" si="255"/>
        <v>1.7500000000000002E-2</v>
      </c>
      <c r="M1146" s="74" t="e">
        <f t="shared" ca="1" si="256"/>
        <v>#N/A</v>
      </c>
      <c r="N1146" s="74" t="e">
        <f ca="1">VLOOKUP(B1146,$C$7:$T1144,13,FALSE)</f>
        <v>#N/A</v>
      </c>
      <c r="O1146" s="74" t="e">
        <f t="shared" ca="1" si="257"/>
        <v>#N/A</v>
      </c>
      <c r="P1146" s="74" t="e">
        <f t="shared" ca="1" si="258"/>
        <v>#N/A</v>
      </c>
      <c r="Q1146" s="74" t="e">
        <f t="shared" ca="1" si="259"/>
        <v>#N/A</v>
      </c>
      <c r="R1146" s="74">
        <f t="shared" si="260"/>
        <v>6000</v>
      </c>
      <c r="S1146" s="74" t="e">
        <f t="shared" ca="1" si="261"/>
        <v>#N/A</v>
      </c>
      <c r="T1146" s="74" t="e">
        <f t="shared" si="262"/>
        <v>#N/A</v>
      </c>
    </row>
    <row r="1147" spans="2:20" x14ac:dyDescent="0.25">
      <c r="B1147" s="74" t="e">
        <f t="shared" ca="1" si="252"/>
        <v>#N/A</v>
      </c>
      <c r="C1147" s="78">
        <f>Кабельный_журнал!P1113</f>
        <v>0</v>
      </c>
      <c r="D1147" s="74" t="e">
        <f t="shared" ca="1" si="253"/>
        <v>#N/A</v>
      </c>
      <c r="E1147" s="80" t="s">
        <v>280</v>
      </c>
      <c r="F1147" s="74" t="e">
        <f t="shared" ca="1" si="249"/>
        <v>#N/A</v>
      </c>
      <c r="G1147" s="74" t="e">
        <f t="shared" si="250"/>
        <v>#N/A</v>
      </c>
      <c r="H1147" s="80" t="s">
        <v>273</v>
      </c>
      <c r="I1147" s="74" t="e">
        <f t="shared" si="251"/>
        <v>#N/A</v>
      </c>
      <c r="J1147" s="74" t="e">
        <f t="shared" si="254"/>
        <v>#N/A</v>
      </c>
      <c r="K1147" s="80" t="s">
        <v>281</v>
      </c>
      <c r="L1147" s="74">
        <f t="shared" si="255"/>
        <v>1.7500000000000002E-2</v>
      </c>
      <c r="M1147" s="74" t="e">
        <f t="shared" ca="1" si="256"/>
        <v>#N/A</v>
      </c>
      <c r="N1147" s="74" t="e">
        <f ca="1">VLOOKUP(B1147,$C$7:$T1145,13,FALSE)</f>
        <v>#N/A</v>
      </c>
      <c r="O1147" s="74" t="e">
        <f t="shared" ca="1" si="257"/>
        <v>#N/A</v>
      </c>
      <c r="P1147" s="74" t="e">
        <f t="shared" ca="1" si="258"/>
        <v>#N/A</v>
      </c>
      <c r="Q1147" s="74" t="e">
        <f t="shared" ca="1" si="259"/>
        <v>#N/A</v>
      </c>
      <c r="R1147" s="74">
        <f t="shared" si="260"/>
        <v>6000</v>
      </c>
      <c r="S1147" s="74" t="e">
        <f t="shared" ca="1" si="261"/>
        <v>#N/A</v>
      </c>
      <c r="T1147" s="74" t="e">
        <f t="shared" si="262"/>
        <v>#N/A</v>
      </c>
    </row>
    <row r="1148" spans="2:20" x14ac:dyDescent="0.25">
      <c r="B1148" s="74" t="e">
        <f t="shared" ca="1" si="252"/>
        <v>#N/A</v>
      </c>
      <c r="C1148" s="78">
        <f>Кабельный_журнал!P1114</f>
        <v>0</v>
      </c>
      <c r="D1148" s="74" t="e">
        <f t="shared" ca="1" si="253"/>
        <v>#N/A</v>
      </c>
      <c r="E1148" s="80" t="s">
        <v>280</v>
      </c>
      <c r="F1148" s="74" t="e">
        <f t="shared" ca="1" si="249"/>
        <v>#N/A</v>
      </c>
      <c r="G1148" s="74" t="e">
        <f t="shared" si="250"/>
        <v>#N/A</v>
      </c>
      <c r="H1148" s="80" t="s">
        <v>273</v>
      </c>
      <c r="I1148" s="74" t="e">
        <f t="shared" si="251"/>
        <v>#N/A</v>
      </c>
      <c r="J1148" s="74" t="e">
        <f t="shared" si="254"/>
        <v>#N/A</v>
      </c>
      <c r="K1148" s="80" t="s">
        <v>281</v>
      </c>
      <c r="L1148" s="74">
        <f t="shared" si="255"/>
        <v>1.7500000000000002E-2</v>
      </c>
      <c r="M1148" s="74" t="e">
        <f t="shared" ca="1" si="256"/>
        <v>#N/A</v>
      </c>
      <c r="N1148" s="74" t="e">
        <f ca="1">VLOOKUP(B1148,$C$7:$T1146,13,FALSE)</f>
        <v>#N/A</v>
      </c>
      <c r="O1148" s="74" t="e">
        <f t="shared" ca="1" si="257"/>
        <v>#N/A</v>
      </c>
      <c r="P1148" s="74" t="e">
        <f t="shared" ca="1" si="258"/>
        <v>#N/A</v>
      </c>
      <c r="Q1148" s="74" t="e">
        <f t="shared" ca="1" si="259"/>
        <v>#N/A</v>
      </c>
      <c r="R1148" s="74">
        <f t="shared" si="260"/>
        <v>6000</v>
      </c>
      <c r="S1148" s="74" t="e">
        <f t="shared" ca="1" si="261"/>
        <v>#N/A</v>
      </c>
      <c r="T1148" s="74" t="e">
        <f t="shared" si="262"/>
        <v>#N/A</v>
      </c>
    </row>
    <row r="1149" spans="2:20" x14ac:dyDescent="0.25">
      <c r="B1149" s="74" t="e">
        <f t="shared" ca="1" si="252"/>
        <v>#N/A</v>
      </c>
      <c r="C1149" s="78">
        <f>Кабельный_журнал!P1115</f>
        <v>0</v>
      </c>
      <c r="D1149" s="74" t="e">
        <f t="shared" ca="1" si="253"/>
        <v>#N/A</v>
      </c>
      <c r="E1149" s="80" t="s">
        <v>280</v>
      </c>
      <c r="F1149" s="74" t="e">
        <f t="shared" ca="1" si="249"/>
        <v>#N/A</v>
      </c>
      <c r="G1149" s="74" t="e">
        <f t="shared" si="250"/>
        <v>#N/A</v>
      </c>
      <c r="H1149" s="80" t="s">
        <v>273</v>
      </c>
      <c r="I1149" s="74" t="e">
        <f t="shared" si="251"/>
        <v>#N/A</v>
      </c>
      <c r="J1149" s="74" t="e">
        <f t="shared" si="254"/>
        <v>#N/A</v>
      </c>
      <c r="K1149" s="80" t="s">
        <v>281</v>
      </c>
      <c r="L1149" s="74">
        <f t="shared" si="255"/>
        <v>1.7500000000000002E-2</v>
      </c>
      <c r="M1149" s="74" t="e">
        <f t="shared" ca="1" si="256"/>
        <v>#N/A</v>
      </c>
      <c r="N1149" s="74" t="e">
        <f ca="1">VLOOKUP(B1149,$C$7:$T1147,13,FALSE)</f>
        <v>#N/A</v>
      </c>
      <c r="O1149" s="74" t="e">
        <f t="shared" ca="1" si="257"/>
        <v>#N/A</v>
      </c>
      <c r="P1149" s="74" t="e">
        <f t="shared" ca="1" si="258"/>
        <v>#N/A</v>
      </c>
      <c r="Q1149" s="74" t="e">
        <f t="shared" ca="1" si="259"/>
        <v>#N/A</v>
      </c>
      <c r="R1149" s="74">
        <f t="shared" si="260"/>
        <v>6000</v>
      </c>
      <c r="S1149" s="74" t="e">
        <f t="shared" ca="1" si="261"/>
        <v>#N/A</v>
      </c>
      <c r="T1149" s="74" t="e">
        <f t="shared" si="262"/>
        <v>#N/A</v>
      </c>
    </row>
    <row r="1150" spans="2:20" x14ac:dyDescent="0.25">
      <c r="B1150" s="74" t="e">
        <f t="shared" ca="1" si="252"/>
        <v>#N/A</v>
      </c>
      <c r="C1150" s="78">
        <f>Кабельный_журнал!P1116</f>
        <v>0</v>
      </c>
      <c r="D1150" s="74" t="e">
        <f t="shared" ca="1" si="253"/>
        <v>#N/A</v>
      </c>
      <c r="E1150" s="80" t="s">
        <v>280</v>
      </c>
      <c r="F1150" s="74" t="e">
        <f t="shared" ca="1" si="249"/>
        <v>#N/A</v>
      </c>
      <c r="G1150" s="74" t="e">
        <f t="shared" si="250"/>
        <v>#N/A</v>
      </c>
      <c r="H1150" s="80" t="s">
        <v>273</v>
      </c>
      <c r="I1150" s="74" t="e">
        <f t="shared" si="251"/>
        <v>#N/A</v>
      </c>
      <c r="J1150" s="74" t="e">
        <f t="shared" si="254"/>
        <v>#N/A</v>
      </c>
      <c r="K1150" s="80" t="s">
        <v>281</v>
      </c>
      <c r="L1150" s="74">
        <f t="shared" si="255"/>
        <v>1.7500000000000002E-2</v>
      </c>
      <c r="M1150" s="74" t="e">
        <f t="shared" ca="1" si="256"/>
        <v>#N/A</v>
      </c>
      <c r="N1150" s="74" t="e">
        <f ca="1">VLOOKUP(B1150,$C$7:$T1148,13,FALSE)</f>
        <v>#N/A</v>
      </c>
      <c r="O1150" s="74" t="e">
        <f t="shared" ca="1" si="257"/>
        <v>#N/A</v>
      </c>
      <c r="P1150" s="74" t="e">
        <f t="shared" ca="1" si="258"/>
        <v>#N/A</v>
      </c>
      <c r="Q1150" s="74" t="e">
        <f t="shared" ca="1" si="259"/>
        <v>#N/A</v>
      </c>
      <c r="R1150" s="74">
        <f t="shared" si="260"/>
        <v>6000</v>
      </c>
      <c r="S1150" s="74" t="e">
        <f t="shared" ca="1" si="261"/>
        <v>#N/A</v>
      </c>
      <c r="T1150" s="74" t="e">
        <f t="shared" si="262"/>
        <v>#N/A</v>
      </c>
    </row>
    <row r="1151" spans="2:20" x14ac:dyDescent="0.25">
      <c r="B1151" s="74" t="e">
        <f t="shared" ca="1" si="252"/>
        <v>#N/A</v>
      </c>
      <c r="C1151" s="78">
        <f>Кабельный_журнал!P1117</f>
        <v>0</v>
      </c>
      <c r="D1151" s="74" t="e">
        <f t="shared" ca="1" si="253"/>
        <v>#N/A</v>
      </c>
      <c r="E1151" s="80" t="s">
        <v>280</v>
      </c>
      <c r="F1151" s="74" t="e">
        <f t="shared" ca="1" si="249"/>
        <v>#N/A</v>
      </c>
      <c r="G1151" s="74" t="e">
        <f t="shared" si="250"/>
        <v>#N/A</v>
      </c>
      <c r="H1151" s="80" t="s">
        <v>273</v>
      </c>
      <c r="I1151" s="74" t="e">
        <f t="shared" si="251"/>
        <v>#N/A</v>
      </c>
      <c r="J1151" s="74" t="e">
        <f t="shared" si="254"/>
        <v>#N/A</v>
      </c>
      <c r="K1151" s="80" t="s">
        <v>281</v>
      </c>
      <c r="L1151" s="74">
        <f t="shared" si="255"/>
        <v>1.7500000000000002E-2</v>
      </c>
      <c r="M1151" s="74" t="e">
        <f t="shared" ca="1" si="256"/>
        <v>#N/A</v>
      </c>
      <c r="N1151" s="74" t="e">
        <f ca="1">VLOOKUP(B1151,$C$7:$T1149,13,FALSE)</f>
        <v>#N/A</v>
      </c>
      <c r="O1151" s="74" t="e">
        <f t="shared" ca="1" si="257"/>
        <v>#N/A</v>
      </c>
      <c r="P1151" s="74" t="e">
        <f t="shared" ca="1" si="258"/>
        <v>#N/A</v>
      </c>
      <c r="Q1151" s="74" t="e">
        <f t="shared" ca="1" si="259"/>
        <v>#N/A</v>
      </c>
      <c r="R1151" s="74">
        <f t="shared" si="260"/>
        <v>6000</v>
      </c>
      <c r="S1151" s="74" t="e">
        <f t="shared" ca="1" si="261"/>
        <v>#N/A</v>
      </c>
      <c r="T1151" s="74" t="e">
        <f t="shared" si="262"/>
        <v>#N/A</v>
      </c>
    </row>
    <row r="1152" spans="2:20" x14ac:dyDescent="0.25">
      <c r="B1152" s="74" t="e">
        <f t="shared" ca="1" si="252"/>
        <v>#N/A</v>
      </c>
      <c r="C1152" s="78">
        <f>Кабельный_журнал!P1118</f>
        <v>0</v>
      </c>
      <c r="D1152" s="74" t="e">
        <f t="shared" ca="1" si="253"/>
        <v>#N/A</v>
      </c>
      <c r="E1152" s="80" t="s">
        <v>280</v>
      </c>
      <c r="F1152" s="74" t="e">
        <f t="shared" ca="1" si="249"/>
        <v>#N/A</v>
      </c>
      <c r="G1152" s="74" t="e">
        <f t="shared" si="250"/>
        <v>#N/A</v>
      </c>
      <c r="H1152" s="80" t="s">
        <v>273</v>
      </c>
      <c r="I1152" s="74" t="e">
        <f t="shared" si="251"/>
        <v>#N/A</v>
      </c>
      <c r="J1152" s="74" t="e">
        <f t="shared" si="254"/>
        <v>#N/A</v>
      </c>
      <c r="K1152" s="80" t="s">
        <v>281</v>
      </c>
      <c r="L1152" s="74">
        <f t="shared" si="255"/>
        <v>1.7500000000000002E-2</v>
      </c>
      <c r="M1152" s="74" t="e">
        <f t="shared" ca="1" si="256"/>
        <v>#N/A</v>
      </c>
      <c r="N1152" s="74" t="e">
        <f ca="1">VLOOKUP(B1152,$C$7:$T1150,13,FALSE)</f>
        <v>#N/A</v>
      </c>
      <c r="O1152" s="74" t="e">
        <f t="shared" ca="1" si="257"/>
        <v>#N/A</v>
      </c>
      <c r="P1152" s="74" t="e">
        <f t="shared" ca="1" si="258"/>
        <v>#N/A</v>
      </c>
      <c r="Q1152" s="74" t="e">
        <f t="shared" ca="1" si="259"/>
        <v>#N/A</v>
      </c>
      <c r="R1152" s="74">
        <f t="shared" si="260"/>
        <v>6000</v>
      </c>
      <c r="S1152" s="74" t="e">
        <f t="shared" ca="1" si="261"/>
        <v>#N/A</v>
      </c>
      <c r="T1152" s="74" t="e">
        <f t="shared" si="262"/>
        <v>#N/A</v>
      </c>
    </row>
    <row r="1153" spans="2:20" x14ac:dyDescent="0.25">
      <c r="B1153" s="74" t="e">
        <f t="shared" ca="1" si="252"/>
        <v>#N/A</v>
      </c>
      <c r="C1153" s="78">
        <f>Кабельный_журнал!P1119</f>
        <v>0</v>
      </c>
      <c r="D1153" s="74" t="e">
        <f t="shared" ca="1" si="253"/>
        <v>#N/A</v>
      </c>
      <c r="E1153" s="80" t="s">
        <v>280</v>
      </c>
      <c r="F1153" s="74" t="e">
        <f t="shared" ca="1" si="249"/>
        <v>#N/A</v>
      </c>
      <c r="G1153" s="74" t="e">
        <f t="shared" si="250"/>
        <v>#N/A</v>
      </c>
      <c r="H1153" s="80" t="s">
        <v>273</v>
      </c>
      <c r="I1153" s="74" t="e">
        <f t="shared" si="251"/>
        <v>#N/A</v>
      </c>
      <c r="J1153" s="74" t="e">
        <f t="shared" si="254"/>
        <v>#N/A</v>
      </c>
      <c r="K1153" s="80" t="s">
        <v>281</v>
      </c>
      <c r="L1153" s="74">
        <f t="shared" si="255"/>
        <v>1.7500000000000002E-2</v>
      </c>
      <c r="M1153" s="74" t="e">
        <f t="shared" ca="1" si="256"/>
        <v>#N/A</v>
      </c>
      <c r="N1153" s="74" t="e">
        <f ca="1">VLOOKUP(B1153,$C$7:$T1151,13,FALSE)</f>
        <v>#N/A</v>
      </c>
      <c r="O1153" s="74" t="e">
        <f t="shared" ca="1" si="257"/>
        <v>#N/A</v>
      </c>
      <c r="P1153" s="74" t="e">
        <f t="shared" ca="1" si="258"/>
        <v>#N/A</v>
      </c>
      <c r="Q1153" s="74" t="e">
        <f t="shared" ca="1" si="259"/>
        <v>#N/A</v>
      </c>
      <c r="R1153" s="74">
        <f t="shared" si="260"/>
        <v>6000</v>
      </c>
      <c r="S1153" s="74" t="e">
        <f t="shared" ca="1" si="261"/>
        <v>#N/A</v>
      </c>
      <c r="T1153" s="74" t="e">
        <f t="shared" si="262"/>
        <v>#N/A</v>
      </c>
    </row>
    <row r="1154" spans="2:20" x14ac:dyDescent="0.25">
      <c r="B1154" s="74" t="e">
        <f t="shared" ca="1" si="252"/>
        <v>#N/A</v>
      </c>
      <c r="C1154" s="78">
        <f>Кабельный_журнал!P1120</f>
        <v>0</v>
      </c>
      <c r="D1154" s="74" t="e">
        <f t="shared" ca="1" si="253"/>
        <v>#N/A</v>
      </c>
      <c r="E1154" s="80" t="s">
        <v>280</v>
      </c>
      <c r="F1154" s="74" t="e">
        <f t="shared" ca="1" si="249"/>
        <v>#N/A</v>
      </c>
      <c r="G1154" s="74" t="e">
        <f t="shared" si="250"/>
        <v>#N/A</v>
      </c>
      <c r="H1154" s="80" t="s">
        <v>273</v>
      </c>
      <c r="I1154" s="74" t="e">
        <f t="shared" si="251"/>
        <v>#N/A</v>
      </c>
      <c r="J1154" s="74" t="e">
        <f t="shared" si="254"/>
        <v>#N/A</v>
      </c>
      <c r="K1154" s="80" t="s">
        <v>281</v>
      </c>
      <c r="L1154" s="74">
        <f t="shared" si="255"/>
        <v>1.7500000000000002E-2</v>
      </c>
      <c r="M1154" s="74" t="e">
        <f t="shared" ca="1" si="256"/>
        <v>#N/A</v>
      </c>
      <c r="N1154" s="74" t="e">
        <f ca="1">VLOOKUP(B1154,$C$7:$T1152,13,FALSE)</f>
        <v>#N/A</v>
      </c>
      <c r="O1154" s="74" t="e">
        <f t="shared" ca="1" si="257"/>
        <v>#N/A</v>
      </c>
      <c r="P1154" s="74" t="e">
        <f t="shared" ca="1" si="258"/>
        <v>#N/A</v>
      </c>
      <c r="Q1154" s="74" t="e">
        <f t="shared" ca="1" si="259"/>
        <v>#N/A</v>
      </c>
      <c r="R1154" s="74">
        <f t="shared" si="260"/>
        <v>6000</v>
      </c>
      <c r="S1154" s="74" t="e">
        <f t="shared" ca="1" si="261"/>
        <v>#N/A</v>
      </c>
      <c r="T1154" s="74" t="e">
        <f t="shared" si="262"/>
        <v>#N/A</v>
      </c>
    </row>
    <row r="1155" spans="2:20" x14ac:dyDescent="0.25">
      <c r="B1155" s="74" t="e">
        <f t="shared" ca="1" si="252"/>
        <v>#N/A</v>
      </c>
      <c r="C1155" s="78">
        <f>Кабельный_журнал!P1121</f>
        <v>0</v>
      </c>
      <c r="D1155" s="74" t="e">
        <f t="shared" ca="1" si="253"/>
        <v>#N/A</v>
      </c>
      <c r="E1155" s="80" t="s">
        <v>280</v>
      </c>
      <c r="F1155" s="74" t="e">
        <f t="shared" ca="1" si="249"/>
        <v>#N/A</v>
      </c>
      <c r="G1155" s="74" t="e">
        <f t="shared" si="250"/>
        <v>#N/A</v>
      </c>
      <c r="H1155" s="80" t="s">
        <v>273</v>
      </c>
      <c r="I1155" s="74" t="e">
        <f t="shared" si="251"/>
        <v>#N/A</v>
      </c>
      <c r="J1155" s="74" t="e">
        <f t="shared" si="254"/>
        <v>#N/A</v>
      </c>
      <c r="K1155" s="80" t="s">
        <v>281</v>
      </c>
      <c r="L1155" s="74">
        <f t="shared" si="255"/>
        <v>1.7500000000000002E-2</v>
      </c>
      <c r="M1155" s="74" t="e">
        <f t="shared" ca="1" si="256"/>
        <v>#N/A</v>
      </c>
      <c r="N1155" s="74" t="e">
        <f ca="1">VLOOKUP(B1155,$C$7:$T1153,13,FALSE)</f>
        <v>#N/A</v>
      </c>
      <c r="O1155" s="74" t="e">
        <f t="shared" ca="1" si="257"/>
        <v>#N/A</v>
      </c>
      <c r="P1155" s="74" t="e">
        <f t="shared" ca="1" si="258"/>
        <v>#N/A</v>
      </c>
      <c r="Q1155" s="74" t="e">
        <f t="shared" ca="1" si="259"/>
        <v>#N/A</v>
      </c>
      <c r="R1155" s="74">
        <f t="shared" si="260"/>
        <v>6000</v>
      </c>
      <c r="S1155" s="74" t="e">
        <f t="shared" ca="1" si="261"/>
        <v>#N/A</v>
      </c>
      <c r="T1155" s="74" t="e">
        <f t="shared" si="262"/>
        <v>#N/A</v>
      </c>
    </row>
    <row r="1156" spans="2:20" x14ac:dyDescent="0.25">
      <c r="B1156" s="74" t="e">
        <f t="shared" ca="1" si="252"/>
        <v>#N/A</v>
      </c>
      <c r="C1156" s="78">
        <f>Кабельный_журнал!P1122</f>
        <v>0</v>
      </c>
      <c r="D1156" s="74" t="e">
        <f t="shared" ca="1" si="253"/>
        <v>#N/A</v>
      </c>
      <c r="E1156" s="80" t="s">
        <v>280</v>
      </c>
      <c r="F1156" s="74" t="e">
        <f t="shared" ca="1" si="249"/>
        <v>#N/A</v>
      </c>
      <c r="G1156" s="74" t="e">
        <f t="shared" si="250"/>
        <v>#N/A</v>
      </c>
      <c r="H1156" s="80" t="s">
        <v>273</v>
      </c>
      <c r="I1156" s="74" t="e">
        <f t="shared" si="251"/>
        <v>#N/A</v>
      </c>
      <c r="J1156" s="74" t="e">
        <f t="shared" si="254"/>
        <v>#N/A</v>
      </c>
      <c r="K1156" s="80" t="s">
        <v>281</v>
      </c>
      <c r="L1156" s="74">
        <f t="shared" si="255"/>
        <v>1.7500000000000002E-2</v>
      </c>
      <c r="M1156" s="74" t="e">
        <f t="shared" ca="1" si="256"/>
        <v>#N/A</v>
      </c>
      <c r="N1156" s="74" t="e">
        <f ca="1">VLOOKUP(B1156,$C$7:$T1154,13,FALSE)</f>
        <v>#N/A</v>
      </c>
      <c r="O1156" s="74" t="e">
        <f t="shared" ca="1" si="257"/>
        <v>#N/A</v>
      </c>
      <c r="P1156" s="74" t="e">
        <f t="shared" ca="1" si="258"/>
        <v>#N/A</v>
      </c>
      <c r="Q1156" s="74" t="e">
        <f t="shared" ca="1" si="259"/>
        <v>#N/A</v>
      </c>
      <c r="R1156" s="74">
        <f t="shared" si="260"/>
        <v>6000</v>
      </c>
      <c r="S1156" s="74" t="e">
        <f t="shared" ca="1" si="261"/>
        <v>#N/A</v>
      </c>
      <c r="T1156" s="74" t="e">
        <f t="shared" si="262"/>
        <v>#N/A</v>
      </c>
    </row>
    <row r="1157" spans="2:20" x14ac:dyDescent="0.25">
      <c r="B1157" s="74" t="e">
        <f t="shared" ca="1" si="252"/>
        <v>#N/A</v>
      </c>
      <c r="C1157" s="78">
        <f>Кабельный_журнал!P1123</f>
        <v>0</v>
      </c>
      <c r="D1157" s="74" t="e">
        <f t="shared" ca="1" si="253"/>
        <v>#N/A</v>
      </c>
      <c r="E1157" s="80" t="s">
        <v>280</v>
      </c>
      <c r="F1157" s="74" t="e">
        <f t="shared" ca="1" si="249"/>
        <v>#N/A</v>
      </c>
      <c r="G1157" s="74" t="e">
        <f t="shared" si="250"/>
        <v>#N/A</v>
      </c>
      <c r="H1157" s="80" t="s">
        <v>273</v>
      </c>
      <c r="I1157" s="74" t="e">
        <f t="shared" si="251"/>
        <v>#N/A</v>
      </c>
      <c r="J1157" s="74" t="e">
        <f t="shared" si="254"/>
        <v>#N/A</v>
      </c>
      <c r="K1157" s="80" t="s">
        <v>281</v>
      </c>
      <c r="L1157" s="74">
        <f t="shared" si="255"/>
        <v>1.7500000000000002E-2</v>
      </c>
      <c r="M1157" s="74" t="e">
        <f t="shared" ca="1" si="256"/>
        <v>#N/A</v>
      </c>
      <c r="N1157" s="74" t="e">
        <f ca="1">VLOOKUP(B1157,$C$7:$T1155,13,FALSE)</f>
        <v>#N/A</v>
      </c>
      <c r="O1157" s="74" t="e">
        <f t="shared" ca="1" si="257"/>
        <v>#N/A</v>
      </c>
      <c r="P1157" s="74" t="e">
        <f t="shared" ca="1" si="258"/>
        <v>#N/A</v>
      </c>
      <c r="Q1157" s="74" t="e">
        <f t="shared" ca="1" si="259"/>
        <v>#N/A</v>
      </c>
      <c r="R1157" s="74">
        <f t="shared" si="260"/>
        <v>6000</v>
      </c>
      <c r="S1157" s="74" t="e">
        <f t="shared" ca="1" si="261"/>
        <v>#N/A</v>
      </c>
      <c r="T1157" s="74" t="e">
        <f t="shared" si="262"/>
        <v>#N/A</v>
      </c>
    </row>
    <row r="1158" spans="2:20" x14ac:dyDescent="0.25">
      <c r="B1158" s="74" t="e">
        <f t="shared" ca="1" si="252"/>
        <v>#N/A</v>
      </c>
      <c r="C1158" s="78">
        <f>Кабельный_журнал!P1124</f>
        <v>0</v>
      </c>
      <c r="D1158" s="74" t="e">
        <f t="shared" ca="1" si="253"/>
        <v>#N/A</v>
      </c>
      <c r="E1158" s="80" t="s">
        <v>280</v>
      </c>
      <c r="F1158" s="74" t="e">
        <f t="shared" ca="1" si="249"/>
        <v>#N/A</v>
      </c>
      <c r="G1158" s="74" t="e">
        <f t="shared" si="250"/>
        <v>#N/A</v>
      </c>
      <c r="H1158" s="80" t="s">
        <v>273</v>
      </c>
      <c r="I1158" s="74" t="e">
        <f t="shared" si="251"/>
        <v>#N/A</v>
      </c>
      <c r="J1158" s="74" t="e">
        <f t="shared" si="254"/>
        <v>#N/A</v>
      </c>
      <c r="K1158" s="80" t="s">
        <v>281</v>
      </c>
      <c r="L1158" s="74">
        <f t="shared" si="255"/>
        <v>1.7500000000000002E-2</v>
      </c>
      <c r="M1158" s="74" t="e">
        <f t="shared" ca="1" si="256"/>
        <v>#N/A</v>
      </c>
      <c r="N1158" s="74" t="e">
        <f ca="1">VLOOKUP(B1158,$C$7:$T1156,13,FALSE)</f>
        <v>#N/A</v>
      </c>
      <c r="O1158" s="74" t="e">
        <f t="shared" ca="1" si="257"/>
        <v>#N/A</v>
      </c>
      <c r="P1158" s="74" t="e">
        <f t="shared" ca="1" si="258"/>
        <v>#N/A</v>
      </c>
      <c r="Q1158" s="74" t="e">
        <f t="shared" ca="1" si="259"/>
        <v>#N/A</v>
      </c>
      <c r="R1158" s="74">
        <f t="shared" si="260"/>
        <v>6000</v>
      </c>
      <c r="S1158" s="74" t="e">
        <f t="shared" ca="1" si="261"/>
        <v>#N/A</v>
      </c>
      <c r="T1158" s="74" t="e">
        <f t="shared" si="262"/>
        <v>#N/A</v>
      </c>
    </row>
    <row r="1159" spans="2:20" x14ac:dyDescent="0.25">
      <c r="B1159" s="74" t="e">
        <f t="shared" ca="1" si="252"/>
        <v>#N/A</v>
      </c>
      <c r="C1159" s="78">
        <f>Кабельный_журнал!P1125</f>
        <v>0</v>
      </c>
      <c r="D1159" s="74" t="e">
        <f t="shared" ca="1" si="253"/>
        <v>#N/A</v>
      </c>
      <c r="E1159" s="80" t="s">
        <v>280</v>
      </c>
      <c r="F1159" s="74" t="e">
        <f t="shared" ca="1" si="249"/>
        <v>#N/A</v>
      </c>
      <c r="G1159" s="74" t="e">
        <f t="shared" si="250"/>
        <v>#N/A</v>
      </c>
      <c r="H1159" s="80" t="s">
        <v>273</v>
      </c>
      <c r="I1159" s="74" t="e">
        <f t="shared" si="251"/>
        <v>#N/A</v>
      </c>
      <c r="J1159" s="74" t="e">
        <f t="shared" si="254"/>
        <v>#N/A</v>
      </c>
      <c r="K1159" s="80" t="s">
        <v>281</v>
      </c>
      <c r="L1159" s="74">
        <f t="shared" si="255"/>
        <v>1.7500000000000002E-2</v>
      </c>
      <c r="M1159" s="74" t="e">
        <f t="shared" ca="1" si="256"/>
        <v>#N/A</v>
      </c>
      <c r="N1159" s="74" t="e">
        <f ca="1">VLOOKUP(B1159,$C$7:$T1157,13,FALSE)</f>
        <v>#N/A</v>
      </c>
      <c r="O1159" s="74" t="e">
        <f t="shared" ca="1" si="257"/>
        <v>#N/A</v>
      </c>
      <c r="P1159" s="74" t="e">
        <f t="shared" ca="1" si="258"/>
        <v>#N/A</v>
      </c>
      <c r="Q1159" s="74" t="e">
        <f t="shared" ca="1" si="259"/>
        <v>#N/A</v>
      </c>
      <c r="R1159" s="74">
        <f t="shared" si="260"/>
        <v>6000</v>
      </c>
      <c r="S1159" s="74" t="e">
        <f t="shared" ca="1" si="261"/>
        <v>#N/A</v>
      </c>
      <c r="T1159" s="74" t="e">
        <f t="shared" si="262"/>
        <v>#N/A</v>
      </c>
    </row>
    <row r="1160" spans="2:20" x14ac:dyDescent="0.25">
      <c r="B1160" s="74" t="e">
        <f t="shared" ca="1" si="252"/>
        <v>#N/A</v>
      </c>
      <c r="C1160" s="78">
        <f>Кабельный_журнал!P1126</f>
        <v>0</v>
      </c>
      <c r="D1160" s="74" t="e">
        <f t="shared" ca="1" si="253"/>
        <v>#N/A</v>
      </c>
      <c r="E1160" s="80" t="s">
        <v>280</v>
      </c>
      <c r="F1160" s="74" t="e">
        <f t="shared" ca="1" si="249"/>
        <v>#N/A</v>
      </c>
      <c r="G1160" s="74" t="e">
        <f t="shared" si="250"/>
        <v>#N/A</v>
      </c>
      <c r="H1160" s="80" t="s">
        <v>273</v>
      </c>
      <c r="I1160" s="74" t="e">
        <f t="shared" si="251"/>
        <v>#N/A</v>
      </c>
      <c r="J1160" s="74" t="e">
        <f t="shared" si="254"/>
        <v>#N/A</v>
      </c>
      <c r="K1160" s="80" t="s">
        <v>281</v>
      </c>
      <c r="L1160" s="74">
        <f t="shared" si="255"/>
        <v>1.7500000000000002E-2</v>
      </c>
      <c r="M1160" s="74" t="e">
        <f t="shared" ca="1" si="256"/>
        <v>#N/A</v>
      </c>
      <c r="N1160" s="74" t="e">
        <f ca="1">VLOOKUP(B1160,$C$7:$T1158,13,FALSE)</f>
        <v>#N/A</v>
      </c>
      <c r="O1160" s="74" t="e">
        <f t="shared" ca="1" si="257"/>
        <v>#N/A</v>
      </c>
      <c r="P1160" s="74" t="e">
        <f t="shared" ca="1" si="258"/>
        <v>#N/A</v>
      </c>
      <c r="Q1160" s="74" t="e">
        <f t="shared" ca="1" si="259"/>
        <v>#N/A</v>
      </c>
      <c r="R1160" s="74">
        <f t="shared" si="260"/>
        <v>6000</v>
      </c>
      <c r="S1160" s="74" t="e">
        <f t="shared" ca="1" si="261"/>
        <v>#N/A</v>
      </c>
      <c r="T1160" s="74" t="e">
        <f t="shared" si="262"/>
        <v>#N/A</v>
      </c>
    </row>
    <row r="1161" spans="2:20" x14ac:dyDescent="0.25">
      <c r="B1161" s="74" t="e">
        <f t="shared" ca="1" si="252"/>
        <v>#N/A</v>
      </c>
      <c r="C1161" s="78">
        <f>Кабельный_журнал!P1127</f>
        <v>0</v>
      </c>
      <c r="D1161" s="74" t="e">
        <f t="shared" ca="1" si="253"/>
        <v>#N/A</v>
      </c>
      <c r="E1161" s="80" t="s">
        <v>280</v>
      </c>
      <c r="F1161" s="74" t="e">
        <f t="shared" ca="1" si="249"/>
        <v>#N/A</v>
      </c>
      <c r="G1161" s="74" t="e">
        <f t="shared" si="250"/>
        <v>#N/A</v>
      </c>
      <c r="H1161" s="80" t="s">
        <v>273</v>
      </c>
      <c r="I1161" s="74" t="e">
        <f t="shared" si="251"/>
        <v>#N/A</v>
      </c>
      <c r="J1161" s="74" t="e">
        <f t="shared" si="254"/>
        <v>#N/A</v>
      </c>
      <c r="K1161" s="80" t="s">
        <v>281</v>
      </c>
      <c r="L1161" s="74">
        <f t="shared" si="255"/>
        <v>1.7500000000000002E-2</v>
      </c>
      <c r="M1161" s="74" t="e">
        <f t="shared" ca="1" si="256"/>
        <v>#N/A</v>
      </c>
      <c r="N1161" s="74" t="e">
        <f ca="1">VLOOKUP(B1161,$C$7:$T1159,13,FALSE)</f>
        <v>#N/A</v>
      </c>
      <c r="O1161" s="74" t="e">
        <f t="shared" ca="1" si="257"/>
        <v>#N/A</v>
      </c>
      <c r="P1161" s="74" t="e">
        <f t="shared" ca="1" si="258"/>
        <v>#N/A</v>
      </c>
      <c r="Q1161" s="74" t="e">
        <f t="shared" ca="1" si="259"/>
        <v>#N/A</v>
      </c>
      <c r="R1161" s="74">
        <f t="shared" si="260"/>
        <v>6000</v>
      </c>
      <c r="S1161" s="74" t="e">
        <f t="shared" ca="1" si="261"/>
        <v>#N/A</v>
      </c>
      <c r="T1161" s="74" t="e">
        <f t="shared" si="262"/>
        <v>#N/A</v>
      </c>
    </row>
    <row r="1162" spans="2:20" x14ac:dyDescent="0.25">
      <c r="B1162" s="74" t="e">
        <f t="shared" ca="1" si="252"/>
        <v>#N/A</v>
      </c>
      <c r="C1162" s="78">
        <f>Кабельный_журнал!P1128</f>
        <v>0</v>
      </c>
      <c r="D1162" s="74" t="e">
        <f t="shared" ca="1" si="253"/>
        <v>#N/A</v>
      </c>
      <c r="E1162" s="80" t="s">
        <v>280</v>
      </c>
      <c r="F1162" s="74" t="e">
        <f t="shared" ca="1" si="249"/>
        <v>#N/A</v>
      </c>
      <c r="G1162" s="74" t="e">
        <f t="shared" si="250"/>
        <v>#N/A</v>
      </c>
      <c r="H1162" s="80" t="s">
        <v>273</v>
      </c>
      <c r="I1162" s="74" t="e">
        <f t="shared" si="251"/>
        <v>#N/A</v>
      </c>
      <c r="J1162" s="74" t="e">
        <f t="shared" si="254"/>
        <v>#N/A</v>
      </c>
      <c r="K1162" s="80" t="s">
        <v>281</v>
      </c>
      <c r="L1162" s="74">
        <f t="shared" si="255"/>
        <v>1.7500000000000002E-2</v>
      </c>
      <c r="M1162" s="74" t="e">
        <f t="shared" ca="1" si="256"/>
        <v>#N/A</v>
      </c>
      <c r="N1162" s="74" t="e">
        <f ca="1">VLOOKUP(B1162,$C$7:$T1160,13,FALSE)</f>
        <v>#N/A</v>
      </c>
      <c r="O1162" s="74" t="e">
        <f t="shared" ca="1" si="257"/>
        <v>#N/A</v>
      </c>
      <c r="P1162" s="74" t="e">
        <f t="shared" ca="1" si="258"/>
        <v>#N/A</v>
      </c>
      <c r="Q1162" s="74" t="e">
        <f t="shared" ca="1" si="259"/>
        <v>#N/A</v>
      </c>
      <c r="R1162" s="74">
        <f t="shared" si="260"/>
        <v>6000</v>
      </c>
      <c r="S1162" s="74" t="e">
        <f t="shared" ca="1" si="261"/>
        <v>#N/A</v>
      </c>
      <c r="T1162" s="74" t="e">
        <f t="shared" si="262"/>
        <v>#N/A</v>
      </c>
    </row>
    <row r="1163" spans="2:20" x14ac:dyDescent="0.25">
      <c r="B1163" s="74" t="e">
        <f t="shared" ca="1" si="252"/>
        <v>#N/A</v>
      </c>
      <c r="C1163" s="78">
        <f>Кабельный_журнал!P1129</f>
        <v>0</v>
      </c>
      <c r="D1163" s="74" t="e">
        <f t="shared" ca="1" si="253"/>
        <v>#N/A</v>
      </c>
      <c r="E1163" s="80" t="s">
        <v>280</v>
      </c>
      <c r="F1163" s="74" t="e">
        <f t="shared" ca="1" si="249"/>
        <v>#N/A</v>
      </c>
      <c r="G1163" s="74" t="e">
        <f t="shared" si="250"/>
        <v>#N/A</v>
      </c>
      <c r="H1163" s="80" t="s">
        <v>273</v>
      </c>
      <c r="I1163" s="74" t="e">
        <f t="shared" si="251"/>
        <v>#N/A</v>
      </c>
      <c r="J1163" s="74" t="e">
        <f t="shared" si="254"/>
        <v>#N/A</v>
      </c>
      <c r="K1163" s="80" t="s">
        <v>281</v>
      </c>
      <c r="L1163" s="74">
        <f t="shared" si="255"/>
        <v>1.7500000000000002E-2</v>
      </c>
      <c r="M1163" s="74" t="e">
        <f t="shared" ca="1" si="256"/>
        <v>#N/A</v>
      </c>
      <c r="N1163" s="74" t="e">
        <f ca="1">VLOOKUP(B1163,$C$7:$T1161,13,FALSE)</f>
        <v>#N/A</v>
      </c>
      <c r="O1163" s="74" t="e">
        <f t="shared" ca="1" si="257"/>
        <v>#N/A</v>
      </c>
      <c r="P1163" s="74" t="e">
        <f t="shared" ca="1" si="258"/>
        <v>#N/A</v>
      </c>
      <c r="Q1163" s="74" t="e">
        <f t="shared" ca="1" si="259"/>
        <v>#N/A</v>
      </c>
      <c r="R1163" s="74">
        <f t="shared" si="260"/>
        <v>6000</v>
      </c>
      <c r="S1163" s="74" t="e">
        <f t="shared" ca="1" si="261"/>
        <v>#N/A</v>
      </c>
      <c r="T1163" s="74" t="e">
        <f t="shared" si="262"/>
        <v>#N/A</v>
      </c>
    </row>
    <row r="1164" spans="2:20" x14ac:dyDescent="0.25">
      <c r="B1164" s="74" t="e">
        <f t="shared" ca="1" si="252"/>
        <v>#N/A</v>
      </c>
      <c r="C1164" s="78">
        <f>Кабельный_журнал!P1130</f>
        <v>0</v>
      </c>
      <c r="D1164" s="74" t="e">
        <f t="shared" ca="1" si="253"/>
        <v>#N/A</v>
      </c>
      <c r="E1164" s="80" t="s">
        <v>280</v>
      </c>
      <c r="F1164" s="74" t="e">
        <f t="shared" ca="1" si="249"/>
        <v>#N/A</v>
      </c>
      <c r="G1164" s="74" t="e">
        <f t="shared" si="250"/>
        <v>#N/A</v>
      </c>
      <c r="H1164" s="80" t="s">
        <v>273</v>
      </c>
      <c r="I1164" s="74" t="e">
        <f t="shared" si="251"/>
        <v>#N/A</v>
      </c>
      <c r="J1164" s="74" t="e">
        <f t="shared" si="254"/>
        <v>#N/A</v>
      </c>
      <c r="K1164" s="80" t="s">
        <v>281</v>
      </c>
      <c r="L1164" s="74">
        <f t="shared" si="255"/>
        <v>1.7500000000000002E-2</v>
      </c>
      <c r="M1164" s="74" t="e">
        <f t="shared" ca="1" si="256"/>
        <v>#N/A</v>
      </c>
      <c r="N1164" s="74" t="e">
        <f ca="1">VLOOKUP(B1164,$C$7:$T1162,13,FALSE)</f>
        <v>#N/A</v>
      </c>
      <c r="O1164" s="74" t="e">
        <f t="shared" ca="1" si="257"/>
        <v>#N/A</v>
      </c>
      <c r="P1164" s="74" t="e">
        <f t="shared" ca="1" si="258"/>
        <v>#N/A</v>
      </c>
      <c r="Q1164" s="74" t="e">
        <f t="shared" ca="1" si="259"/>
        <v>#N/A</v>
      </c>
      <c r="R1164" s="74">
        <f t="shared" si="260"/>
        <v>6000</v>
      </c>
      <c r="S1164" s="74" t="e">
        <f t="shared" ca="1" si="261"/>
        <v>#N/A</v>
      </c>
      <c r="T1164" s="74" t="e">
        <f t="shared" si="262"/>
        <v>#N/A</v>
      </c>
    </row>
    <row r="1165" spans="2:20" x14ac:dyDescent="0.25">
      <c r="B1165" s="74" t="e">
        <f t="shared" ca="1" si="252"/>
        <v>#N/A</v>
      </c>
      <c r="C1165" s="78">
        <f>Кабельный_журнал!P1131</f>
        <v>0</v>
      </c>
      <c r="D1165" s="74" t="e">
        <f t="shared" ca="1" si="253"/>
        <v>#N/A</v>
      </c>
      <c r="E1165" s="80" t="s">
        <v>280</v>
      </c>
      <c r="F1165" s="74" t="e">
        <f t="shared" ca="1" si="249"/>
        <v>#N/A</v>
      </c>
      <c r="G1165" s="74" t="e">
        <f t="shared" si="250"/>
        <v>#N/A</v>
      </c>
      <c r="H1165" s="80" t="s">
        <v>273</v>
      </c>
      <c r="I1165" s="74" t="e">
        <f t="shared" si="251"/>
        <v>#N/A</v>
      </c>
      <c r="J1165" s="74" t="e">
        <f t="shared" si="254"/>
        <v>#N/A</v>
      </c>
      <c r="K1165" s="80" t="s">
        <v>281</v>
      </c>
      <c r="L1165" s="74">
        <f t="shared" si="255"/>
        <v>1.7500000000000002E-2</v>
      </c>
      <c r="M1165" s="74" t="e">
        <f t="shared" ca="1" si="256"/>
        <v>#N/A</v>
      </c>
      <c r="N1165" s="74" t="e">
        <f ca="1">VLOOKUP(B1165,$C$7:$T1163,13,FALSE)</f>
        <v>#N/A</v>
      </c>
      <c r="O1165" s="74" t="e">
        <f t="shared" ca="1" si="257"/>
        <v>#N/A</v>
      </c>
      <c r="P1165" s="74" t="e">
        <f t="shared" ca="1" si="258"/>
        <v>#N/A</v>
      </c>
      <c r="Q1165" s="74" t="e">
        <f t="shared" ca="1" si="259"/>
        <v>#N/A</v>
      </c>
      <c r="R1165" s="74">
        <f t="shared" si="260"/>
        <v>6000</v>
      </c>
      <c r="S1165" s="74" t="e">
        <f t="shared" ca="1" si="261"/>
        <v>#N/A</v>
      </c>
      <c r="T1165" s="74" t="e">
        <f t="shared" si="262"/>
        <v>#N/A</v>
      </c>
    </row>
    <row r="1166" spans="2:20" x14ac:dyDescent="0.25">
      <c r="B1166" s="74" t="e">
        <f t="shared" ca="1" si="252"/>
        <v>#N/A</v>
      </c>
      <c r="C1166" s="78">
        <f>Кабельный_журнал!P1132</f>
        <v>0</v>
      </c>
      <c r="D1166" s="74" t="e">
        <f t="shared" ca="1" si="253"/>
        <v>#N/A</v>
      </c>
      <c r="E1166" s="80" t="s">
        <v>280</v>
      </c>
      <c r="F1166" s="74" t="e">
        <f t="shared" ca="1" si="249"/>
        <v>#N/A</v>
      </c>
      <c r="G1166" s="74" t="e">
        <f t="shared" si="250"/>
        <v>#N/A</v>
      </c>
      <c r="H1166" s="80" t="s">
        <v>273</v>
      </c>
      <c r="I1166" s="74" t="e">
        <f t="shared" si="251"/>
        <v>#N/A</v>
      </c>
      <c r="J1166" s="74" t="e">
        <f t="shared" si="254"/>
        <v>#N/A</v>
      </c>
      <c r="K1166" s="80" t="s">
        <v>281</v>
      </c>
      <c r="L1166" s="74">
        <f t="shared" si="255"/>
        <v>1.7500000000000002E-2</v>
      </c>
      <c r="M1166" s="74" t="e">
        <f t="shared" ca="1" si="256"/>
        <v>#N/A</v>
      </c>
      <c r="N1166" s="74" t="e">
        <f ca="1">VLOOKUP(B1166,$C$7:$T1164,13,FALSE)</f>
        <v>#N/A</v>
      </c>
      <c r="O1166" s="74" t="e">
        <f t="shared" ca="1" si="257"/>
        <v>#N/A</v>
      </c>
      <c r="P1166" s="74" t="e">
        <f t="shared" ca="1" si="258"/>
        <v>#N/A</v>
      </c>
      <c r="Q1166" s="74" t="e">
        <f t="shared" ca="1" si="259"/>
        <v>#N/A</v>
      </c>
      <c r="R1166" s="74">
        <f t="shared" si="260"/>
        <v>6000</v>
      </c>
      <c r="S1166" s="74" t="e">
        <f t="shared" ca="1" si="261"/>
        <v>#N/A</v>
      </c>
      <c r="T1166" s="74" t="e">
        <f t="shared" si="262"/>
        <v>#N/A</v>
      </c>
    </row>
    <row r="1167" spans="2:20" x14ac:dyDescent="0.25">
      <c r="B1167" s="74" t="e">
        <f t="shared" ca="1" si="252"/>
        <v>#N/A</v>
      </c>
      <c r="C1167" s="78">
        <f>Кабельный_журнал!P1133</f>
        <v>0</v>
      </c>
      <c r="D1167" s="74" t="e">
        <f t="shared" ca="1" si="253"/>
        <v>#N/A</v>
      </c>
      <c r="E1167" s="80" t="s">
        <v>280</v>
      </c>
      <c r="F1167" s="74" t="e">
        <f t="shared" ca="1" si="249"/>
        <v>#N/A</v>
      </c>
      <c r="G1167" s="74" t="e">
        <f t="shared" si="250"/>
        <v>#N/A</v>
      </c>
      <c r="H1167" s="80" t="s">
        <v>273</v>
      </c>
      <c r="I1167" s="74" t="e">
        <f t="shared" si="251"/>
        <v>#N/A</v>
      </c>
      <c r="J1167" s="74" t="e">
        <f t="shared" si="254"/>
        <v>#N/A</v>
      </c>
      <c r="K1167" s="80" t="s">
        <v>281</v>
      </c>
      <c r="L1167" s="74">
        <f t="shared" si="255"/>
        <v>1.7500000000000002E-2</v>
      </c>
      <c r="M1167" s="74" t="e">
        <f t="shared" ca="1" si="256"/>
        <v>#N/A</v>
      </c>
      <c r="N1167" s="74" t="e">
        <f ca="1">VLOOKUP(B1167,$C$7:$T1165,13,FALSE)</f>
        <v>#N/A</v>
      </c>
      <c r="O1167" s="74" t="e">
        <f t="shared" ca="1" si="257"/>
        <v>#N/A</v>
      </c>
      <c r="P1167" s="74" t="e">
        <f t="shared" ca="1" si="258"/>
        <v>#N/A</v>
      </c>
      <c r="Q1167" s="74" t="e">
        <f t="shared" ca="1" si="259"/>
        <v>#N/A</v>
      </c>
      <c r="R1167" s="74">
        <f t="shared" si="260"/>
        <v>6000</v>
      </c>
      <c r="S1167" s="74" t="e">
        <f t="shared" ca="1" si="261"/>
        <v>#N/A</v>
      </c>
      <c r="T1167" s="74" t="e">
        <f t="shared" si="262"/>
        <v>#N/A</v>
      </c>
    </row>
    <row r="1168" spans="2:20" x14ac:dyDescent="0.25">
      <c r="B1168" s="74" t="e">
        <f t="shared" ca="1" si="252"/>
        <v>#N/A</v>
      </c>
      <c r="C1168" s="78">
        <f>Кабельный_журнал!P1134</f>
        <v>0</v>
      </c>
      <c r="D1168" s="74" t="e">
        <f t="shared" ca="1" si="253"/>
        <v>#N/A</v>
      </c>
      <c r="E1168" s="80" t="s">
        <v>280</v>
      </c>
      <c r="F1168" s="74" t="e">
        <f t="shared" ca="1" si="249"/>
        <v>#N/A</v>
      </c>
      <c r="G1168" s="74" t="e">
        <f t="shared" si="250"/>
        <v>#N/A</v>
      </c>
      <c r="H1168" s="80" t="s">
        <v>273</v>
      </c>
      <c r="I1168" s="74" t="e">
        <f t="shared" si="251"/>
        <v>#N/A</v>
      </c>
      <c r="J1168" s="74" t="e">
        <f t="shared" si="254"/>
        <v>#N/A</v>
      </c>
      <c r="K1168" s="80" t="s">
        <v>281</v>
      </c>
      <c r="L1168" s="74">
        <f t="shared" si="255"/>
        <v>1.7500000000000002E-2</v>
      </c>
      <c r="M1168" s="74" t="e">
        <f t="shared" ca="1" si="256"/>
        <v>#N/A</v>
      </c>
      <c r="N1168" s="74" t="e">
        <f ca="1">VLOOKUP(B1168,$C$7:$T1166,13,FALSE)</f>
        <v>#N/A</v>
      </c>
      <c r="O1168" s="74" t="e">
        <f t="shared" ca="1" si="257"/>
        <v>#N/A</v>
      </c>
      <c r="P1168" s="74" t="e">
        <f t="shared" ca="1" si="258"/>
        <v>#N/A</v>
      </c>
      <c r="Q1168" s="74" t="e">
        <f t="shared" ca="1" si="259"/>
        <v>#N/A</v>
      </c>
      <c r="R1168" s="74">
        <f t="shared" si="260"/>
        <v>6000</v>
      </c>
      <c r="S1168" s="74" t="e">
        <f t="shared" ca="1" si="261"/>
        <v>#N/A</v>
      </c>
      <c r="T1168" s="74" t="e">
        <f t="shared" si="262"/>
        <v>#N/A</v>
      </c>
    </row>
    <row r="1169" spans="2:20" x14ac:dyDescent="0.25">
      <c r="B1169" s="74" t="e">
        <f t="shared" ca="1" si="252"/>
        <v>#N/A</v>
      </c>
      <c r="C1169" s="78">
        <f>Кабельный_журнал!P1135</f>
        <v>0</v>
      </c>
      <c r="D1169" s="74" t="e">
        <f t="shared" ca="1" si="253"/>
        <v>#N/A</v>
      </c>
      <c r="E1169" s="80" t="s">
        <v>280</v>
      </c>
      <c r="F1169" s="74" t="e">
        <f t="shared" ca="1" si="249"/>
        <v>#N/A</v>
      </c>
      <c r="G1169" s="74" t="e">
        <f t="shared" si="250"/>
        <v>#N/A</v>
      </c>
      <c r="H1169" s="80" t="s">
        <v>273</v>
      </c>
      <c r="I1169" s="74" t="e">
        <f t="shared" si="251"/>
        <v>#N/A</v>
      </c>
      <c r="J1169" s="74" t="e">
        <f t="shared" si="254"/>
        <v>#N/A</v>
      </c>
      <c r="K1169" s="80" t="s">
        <v>281</v>
      </c>
      <c r="L1169" s="74">
        <f t="shared" si="255"/>
        <v>1.7500000000000002E-2</v>
      </c>
      <c r="M1169" s="74" t="e">
        <f t="shared" ca="1" si="256"/>
        <v>#N/A</v>
      </c>
      <c r="N1169" s="74" t="e">
        <f ca="1">VLOOKUP(B1169,$C$7:$T1167,13,FALSE)</f>
        <v>#N/A</v>
      </c>
      <c r="O1169" s="74" t="e">
        <f t="shared" ca="1" si="257"/>
        <v>#N/A</v>
      </c>
      <c r="P1169" s="74" t="e">
        <f t="shared" ca="1" si="258"/>
        <v>#N/A</v>
      </c>
      <c r="Q1169" s="74" t="e">
        <f t="shared" ca="1" si="259"/>
        <v>#N/A</v>
      </c>
      <c r="R1169" s="74">
        <f t="shared" si="260"/>
        <v>6000</v>
      </c>
      <c r="S1169" s="74" t="e">
        <f t="shared" ca="1" si="261"/>
        <v>#N/A</v>
      </c>
      <c r="T1169" s="74" t="e">
        <f t="shared" si="262"/>
        <v>#N/A</v>
      </c>
    </row>
    <row r="1170" spans="2:20" x14ac:dyDescent="0.25">
      <c r="B1170" s="74" t="e">
        <f t="shared" ca="1" si="252"/>
        <v>#N/A</v>
      </c>
      <c r="C1170" s="78">
        <f>Кабельный_журнал!P1136</f>
        <v>0</v>
      </c>
      <c r="D1170" s="74" t="e">
        <f t="shared" ca="1" si="253"/>
        <v>#N/A</v>
      </c>
      <c r="E1170" s="80" t="s">
        <v>280</v>
      </c>
      <c r="F1170" s="74" t="e">
        <f t="shared" ca="1" si="249"/>
        <v>#N/A</v>
      </c>
      <c r="G1170" s="74" t="e">
        <f t="shared" si="250"/>
        <v>#N/A</v>
      </c>
      <c r="H1170" s="80" t="s">
        <v>273</v>
      </c>
      <c r="I1170" s="74" t="e">
        <f t="shared" si="251"/>
        <v>#N/A</v>
      </c>
      <c r="J1170" s="74" t="e">
        <f t="shared" si="254"/>
        <v>#N/A</v>
      </c>
      <c r="K1170" s="80" t="s">
        <v>281</v>
      </c>
      <c r="L1170" s="74">
        <f t="shared" si="255"/>
        <v>1.7500000000000002E-2</v>
      </c>
      <c r="M1170" s="74" t="e">
        <f t="shared" ca="1" si="256"/>
        <v>#N/A</v>
      </c>
      <c r="N1170" s="74" t="e">
        <f ca="1">VLOOKUP(B1170,$C$7:$T1168,13,FALSE)</f>
        <v>#N/A</v>
      </c>
      <c r="O1170" s="74" t="e">
        <f t="shared" ca="1" si="257"/>
        <v>#N/A</v>
      </c>
      <c r="P1170" s="74" t="e">
        <f t="shared" ca="1" si="258"/>
        <v>#N/A</v>
      </c>
      <c r="Q1170" s="74" t="e">
        <f t="shared" ca="1" si="259"/>
        <v>#N/A</v>
      </c>
      <c r="R1170" s="74">
        <f t="shared" si="260"/>
        <v>6000</v>
      </c>
      <c r="S1170" s="74" t="e">
        <f t="shared" ca="1" si="261"/>
        <v>#N/A</v>
      </c>
      <c r="T1170" s="74" t="e">
        <f t="shared" si="262"/>
        <v>#N/A</v>
      </c>
    </row>
    <row r="1171" spans="2:20" x14ac:dyDescent="0.25">
      <c r="B1171" s="74" t="e">
        <f t="shared" ca="1" si="252"/>
        <v>#N/A</v>
      </c>
      <c r="C1171" s="78">
        <f>Кабельный_журнал!P1137</f>
        <v>0</v>
      </c>
      <c r="D1171" s="74" t="e">
        <f t="shared" ca="1" si="253"/>
        <v>#N/A</v>
      </c>
      <c r="E1171" s="80" t="s">
        <v>280</v>
      </c>
      <c r="F1171" s="74" t="e">
        <f t="shared" ca="1" si="249"/>
        <v>#N/A</v>
      </c>
      <c r="G1171" s="74" t="e">
        <f t="shared" si="250"/>
        <v>#N/A</v>
      </c>
      <c r="H1171" s="80" t="s">
        <v>273</v>
      </c>
      <c r="I1171" s="74" t="e">
        <f t="shared" si="251"/>
        <v>#N/A</v>
      </c>
      <c r="J1171" s="74" t="e">
        <f t="shared" si="254"/>
        <v>#N/A</v>
      </c>
      <c r="K1171" s="80" t="s">
        <v>281</v>
      </c>
      <c r="L1171" s="74">
        <f t="shared" si="255"/>
        <v>1.7500000000000002E-2</v>
      </c>
      <c r="M1171" s="74" t="e">
        <f t="shared" ca="1" si="256"/>
        <v>#N/A</v>
      </c>
      <c r="N1171" s="74" t="e">
        <f ca="1">VLOOKUP(B1171,$C$7:$T1169,13,FALSE)</f>
        <v>#N/A</v>
      </c>
      <c r="O1171" s="74" t="e">
        <f t="shared" ca="1" si="257"/>
        <v>#N/A</v>
      </c>
      <c r="P1171" s="74" t="e">
        <f t="shared" ca="1" si="258"/>
        <v>#N/A</v>
      </c>
      <c r="Q1171" s="74" t="e">
        <f t="shared" ca="1" si="259"/>
        <v>#N/A</v>
      </c>
      <c r="R1171" s="74">
        <f t="shared" si="260"/>
        <v>6000</v>
      </c>
      <c r="S1171" s="74" t="e">
        <f t="shared" ca="1" si="261"/>
        <v>#N/A</v>
      </c>
      <c r="T1171" s="74" t="e">
        <f t="shared" si="262"/>
        <v>#N/A</v>
      </c>
    </row>
    <row r="1172" spans="2:20" x14ac:dyDescent="0.25">
      <c r="B1172" s="74" t="e">
        <f t="shared" ca="1" si="252"/>
        <v>#N/A</v>
      </c>
      <c r="C1172" s="78">
        <f>Кабельный_журнал!P1138</f>
        <v>0</v>
      </c>
      <c r="D1172" s="74" t="e">
        <f t="shared" ca="1" si="253"/>
        <v>#N/A</v>
      </c>
      <c r="E1172" s="80" t="s">
        <v>280</v>
      </c>
      <c r="F1172" s="74" t="e">
        <f t="shared" ca="1" si="249"/>
        <v>#N/A</v>
      </c>
      <c r="G1172" s="74" t="e">
        <f t="shared" si="250"/>
        <v>#N/A</v>
      </c>
      <c r="H1172" s="80" t="s">
        <v>273</v>
      </c>
      <c r="I1172" s="74" t="e">
        <f t="shared" si="251"/>
        <v>#N/A</v>
      </c>
      <c r="J1172" s="74" t="e">
        <f t="shared" si="254"/>
        <v>#N/A</v>
      </c>
      <c r="K1172" s="80" t="s">
        <v>281</v>
      </c>
      <c r="L1172" s="74">
        <f t="shared" si="255"/>
        <v>1.7500000000000002E-2</v>
      </c>
      <c r="M1172" s="74" t="e">
        <f t="shared" ca="1" si="256"/>
        <v>#N/A</v>
      </c>
      <c r="N1172" s="74" t="e">
        <f ca="1">VLOOKUP(B1172,$C$7:$T1170,13,FALSE)</f>
        <v>#N/A</v>
      </c>
      <c r="O1172" s="74" t="e">
        <f t="shared" ca="1" si="257"/>
        <v>#N/A</v>
      </c>
      <c r="P1172" s="74" t="e">
        <f t="shared" ca="1" si="258"/>
        <v>#N/A</v>
      </c>
      <c r="Q1172" s="74" t="e">
        <f t="shared" ca="1" si="259"/>
        <v>#N/A</v>
      </c>
      <c r="R1172" s="74">
        <f t="shared" si="260"/>
        <v>6000</v>
      </c>
      <c r="S1172" s="74" t="e">
        <f t="shared" ca="1" si="261"/>
        <v>#N/A</v>
      </c>
      <c r="T1172" s="74" t="e">
        <f t="shared" si="262"/>
        <v>#N/A</v>
      </c>
    </row>
    <row r="1173" spans="2:20" x14ac:dyDescent="0.25">
      <c r="B1173" s="74" t="e">
        <f t="shared" ca="1" si="252"/>
        <v>#N/A</v>
      </c>
      <c r="C1173" s="78">
        <f>Кабельный_журнал!P1139</f>
        <v>0</v>
      </c>
      <c r="D1173" s="74" t="e">
        <f t="shared" ca="1" si="253"/>
        <v>#N/A</v>
      </c>
      <c r="E1173" s="80" t="s">
        <v>280</v>
      </c>
      <c r="F1173" s="74" t="e">
        <f t="shared" ca="1" si="249"/>
        <v>#N/A</v>
      </c>
      <c r="G1173" s="74" t="e">
        <f t="shared" si="250"/>
        <v>#N/A</v>
      </c>
      <c r="H1173" s="80" t="s">
        <v>273</v>
      </c>
      <c r="I1173" s="74" t="e">
        <f t="shared" si="251"/>
        <v>#N/A</v>
      </c>
      <c r="J1173" s="74" t="e">
        <f t="shared" si="254"/>
        <v>#N/A</v>
      </c>
      <c r="K1173" s="80" t="s">
        <v>281</v>
      </c>
      <c r="L1173" s="74">
        <f t="shared" si="255"/>
        <v>1.7500000000000002E-2</v>
      </c>
      <c r="M1173" s="74" t="e">
        <f t="shared" ca="1" si="256"/>
        <v>#N/A</v>
      </c>
      <c r="N1173" s="74" t="e">
        <f ca="1">VLOOKUP(B1173,$C$7:$T1171,13,FALSE)</f>
        <v>#N/A</v>
      </c>
      <c r="O1173" s="74" t="e">
        <f t="shared" ca="1" si="257"/>
        <v>#N/A</v>
      </c>
      <c r="P1173" s="74" t="e">
        <f t="shared" ca="1" si="258"/>
        <v>#N/A</v>
      </c>
      <c r="Q1173" s="74" t="e">
        <f t="shared" ca="1" si="259"/>
        <v>#N/A</v>
      </c>
      <c r="R1173" s="74">
        <f t="shared" si="260"/>
        <v>6000</v>
      </c>
      <c r="S1173" s="74" t="e">
        <f t="shared" ca="1" si="261"/>
        <v>#N/A</v>
      </c>
      <c r="T1173" s="74" t="e">
        <f t="shared" si="262"/>
        <v>#N/A</v>
      </c>
    </row>
    <row r="1174" spans="2:20" x14ac:dyDescent="0.25">
      <c r="B1174" s="74" t="e">
        <f t="shared" ca="1" si="252"/>
        <v>#N/A</v>
      </c>
      <c r="C1174" s="78">
        <f>Кабельный_журнал!P1140</f>
        <v>0</v>
      </c>
      <c r="D1174" s="74" t="e">
        <f t="shared" ca="1" si="253"/>
        <v>#N/A</v>
      </c>
      <c r="E1174" s="80" t="s">
        <v>280</v>
      </c>
      <c r="F1174" s="74" t="e">
        <f t="shared" ca="1" si="249"/>
        <v>#N/A</v>
      </c>
      <c r="G1174" s="74" t="e">
        <f t="shared" si="250"/>
        <v>#N/A</v>
      </c>
      <c r="H1174" s="80" t="s">
        <v>273</v>
      </c>
      <c r="I1174" s="74" t="e">
        <f t="shared" si="251"/>
        <v>#N/A</v>
      </c>
      <c r="J1174" s="74" t="e">
        <f t="shared" si="254"/>
        <v>#N/A</v>
      </c>
      <c r="K1174" s="80" t="s">
        <v>281</v>
      </c>
      <c r="L1174" s="74">
        <f t="shared" si="255"/>
        <v>1.7500000000000002E-2</v>
      </c>
      <c r="M1174" s="74" t="e">
        <f t="shared" ca="1" si="256"/>
        <v>#N/A</v>
      </c>
      <c r="N1174" s="74" t="e">
        <f ca="1">VLOOKUP(B1174,$C$7:$T1172,13,FALSE)</f>
        <v>#N/A</v>
      </c>
      <c r="O1174" s="74" t="e">
        <f t="shared" ca="1" si="257"/>
        <v>#N/A</v>
      </c>
      <c r="P1174" s="74" t="e">
        <f t="shared" ca="1" si="258"/>
        <v>#N/A</v>
      </c>
      <c r="Q1174" s="74" t="e">
        <f t="shared" ca="1" si="259"/>
        <v>#N/A</v>
      </c>
      <c r="R1174" s="74">
        <f t="shared" si="260"/>
        <v>6000</v>
      </c>
      <c r="S1174" s="74" t="e">
        <f t="shared" ca="1" si="261"/>
        <v>#N/A</v>
      </c>
      <c r="T1174" s="74" t="e">
        <f t="shared" si="262"/>
        <v>#N/A</v>
      </c>
    </row>
    <row r="1175" spans="2:20" x14ac:dyDescent="0.25">
      <c r="B1175" s="74" t="e">
        <f t="shared" ca="1" si="252"/>
        <v>#N/A</v>
      </c>
      <c r="C1175" s="78">
        <f>Кабельный_журнал!P1141</f>
        <v>0</v>
      </c>
      <c r="D1175" s="74" t="e">
        <f t="shared" ca="1" si="253"/>
        <v>#N/A</v>
      </c>
      <c r="E1175" s="80" t="s">
        <v>280</v>
      </c>
      <c r="F1175" s="74" t="e">
        <f t="shared" ca="1" si="249"/>
        <v>#N/A</v>
      </c>
      <c r="G1175" s="74" t="e">
        <f t="shared" si="250"/>
        <v>#N/A</v>
      </c>
      <c r="H1175" s="80" t="s">
        <v>273</v>
      </c>
      <c r="I1175" s="74" t="e">
        <f t="shared" si="251"/>
        <v>#N/A</v>
      </c>
      <c r="J1175" s="74" t="e">
        <f t="shared" si="254"/>
        <v>#N/A</v>
      </c>
      <c r="K1175" s="80" t="s">
        <v>281</v>
      </c>
      <c r="L1175" s="74">
        <f t="shared" si="255"/>
        <v>1.7500000000000002E-2</v>
      </c>
      <c r="M1175" s="74" t="e">
        <f t="shared" ca="1" si="256"/>
        <v>#N/A</v>
      </c>
      <c r="N1175" s="74" t="e">
        <f ca="1">VLOOKUP(B1175,$C$7:$T1173,13,FALSE)</f>
        <v>#N/A</v>
      </c>
      <c r="O1175" s="74" t="e">
        <f t="shared" ca="1" si="257"/>
        <v>#N/A</v>
      </c>
      <c r="P1175" s="74" t="e">
        <f t="shared" ca="1" si="258"/>
        <v>#N/A</v>
      </c>
      <c r="Q1175" s="74" t="e">
        <f t="shared" ca="1" si="259"/>
        <v>#N/A</v>
      </c>
      <c r="R1175" s="74">
        <f t="shared" si="260"/>
        <v>6000</v>
      </c>
      <c r="S1175" s="74" t="e">
        <f t="shared" ca="1" si="261"/>
        <v>#N/A</v>
      </c>
      <c r="T1175" s="74" t="e">
        <f t="shared" si="262"/>
        <v>#N/A</v>
      </c>
    </row>
    <row r="1176" spans="2:20" x14ac:dyDescent="0.25">
      <c r="B1176" s="74" t="e">
        <f t="shared" ca="1" si="252"/>
        <v>#N/A</v>
      </c>
      <c r="C1176" s="78">
        <f>Кабельный_журнал!P1142</f>
        <v>0</v>
      </c>
      <c r="D1176" s="74" t="e">
        <f t="shared" ca="1" si="253"/>
        <v>#N/A</v>
      </c>
      <c r="E1176" s="80" t="s">
        <v>280</v>
      </c>
      <c r="F1176" s="74" t="e">
        <f t="shared" ca="1" si="249"/>
        <v>#N/A</v>
      </c>
      <c r="G1176" s="74" t="e">
        <f t="shared" si="250"/>
        <v>#N/A</v>
      </c>
      <c r="H1176" s="80" t="s">
        <v>273</v>
      </c>
      <c r="I1176" s="74" t="e">
        <f t="shared" si="251"/>
        <v>#N/A</v>
      </c>
      <c r="J1176" s="74" t="e">
        <f t="shared" si="254"/>
        <v>#N/A</v>
      </c>
      <c r="K1176" s="80" t="s">
        <v>281</v>
      </c>
      <c r="L1176" s="74">
        <f t="shared" si="255"/>
        <v>1.7500000000000002E-2</v>
      </c>
      <c r="M1176" s="74" t="e">
        <f t="shared" ca="1" si="256"/>
        <v>#N/A</v>
      </c>
      <c r="N1176" s="74" t="e">
        <f ca="1">VLOOKUP(B1176,$C$7:$T1174,13,FALSE)</f>
        <v>#N/A</v>
      </c>
      <c r="O1176" s="74" t="e">
        <f t="shared" ca="1" si="257"/>
        <v>#N/A</v>
      </c>
      <c r="P1176" s="74" t="e">
        <f t="shared" ca="1" si="258"/>
        <v>#N/A</v>
      </c>
      <c r="Q1176" s="74" t="e">
        <f t="shared" ca="1" si="259"/>
        <v>#N/A</v>
      </c>
      <c r="R1176" s="74">
        <f t="shared" si="260"/>
        <v>6000</v>
      </c>
      <c r="S1176" s="74" t="e">
        <f t="shared" ca="1" si="261"/>
        <v>#N/A</v>
      </c>
      <c r="T1176" s="74" t="e">
        <f t="shared" si="262"/>
        <v>#N/A</v>
      </c>
    </row>
    <row r="1177" spans="2:20" x14ac:dyDescent="0.25">
      <c r="B1177" s="74" t="e">
        <f t="shared" ca="1" si="252"/>
        <v>#N/A</v>
      </c>
      <c r="C1177" s="78">
        <f>Кабельный_журнал!P1143</f>
        <v>0</v>
      </c>
      <c r="D1177" s="74" t="e">
        <f t="shared" ca="1" si="253"/>
        <v>#N/A</v>
      </c>
      <c r="E1177" s="80" t="s">
        <v>280</v>
      </c>
      <c r="F1177" s="74" t="e">
        <f t="shared" ca="1" si="249"/>
        <v>#N/A</v>
      </c>
      <c r="G1177" s="74" t="e">
        <f t="shared" si="250"/>
        <v>#N/A</v>
      </c>
      <c r="H1177" s="80" t="s">
        <v>273</v>
      </c>
      <c r="I1177" s="74" t="e">
        <f t="shared" si="251"/>
        <v>#N/A</v>
      </c>
      <c r="J1177" s="74" t="e">
        <f t="shared" si="254"/>
        <v>#N/A</v>
      </c>
      <c r="K1177" s="80" t="s">
        <v>281</v>
      </c>
      <c r="L1177" s="74">
        <f t="shared" si="255"/>
        <v>1.7500000000000002E-2</v>
      </c>
      <c r="M1177" s="74" t="e">
        <f t="shared" ca="1" si="256"/>
        <v>#N/A</v>
      </c>
      <c r="N1177" s="74" t="e">
        <f ca="1">VLOOKUP(B1177,$C$7:$T1175,13,FALSE)</f>
        <v>#N/A</v>
      </c>
      <c r="O1177" s="74" t="e">
        <f t="shared" ca="1" si="257"/>
        <v>#N/A</v>
      </c>
      <c r="P1177" s="74" t="e">
        <f t="shared" ca="1" si="258"/>
        <v>#N/A</v>
      </c>
      <c r="Q1177" s="74" t="e">
        <f t="shared" ca="1" si="259"/>
        <v>#N/A</v>
      </c>
      <c r="R1177" s="74">
        <f t="shared" si="260"/>
        <v>6000</v>
      </c>
      <c r="S1177" s="74" t="e">
        <f t="shared" ca="1" si="261"/>
        <v>#N/A</v>
      </c>
      <c r="T1177" s="74" t="e">
        <f t="shared" si="262"/>
        <v>#N/A</v>
      </c>
    </row>
    <row r="1178" spans="2:20" x14ac:dyDescent="0.25">
      <c r="B1178" s="74" t="e">
        <f t="shared" ca="1" si="252"/>
        <v>#N/A</v>
      </c>
      <c r="C1178" s="78">
        <f>Кабельный_журнал!P1144</f>
        <v>0</v>
      </c>
      <c r="D1178" s="74" t="e">
        <f t="shared" ca="1" si="253"/>
        <v>#N/A</v>
      </c>
      <c r="E1178" s="80" t="s">
        <v>280</v>
      </c>
      <c r="F1178" s="74" t="e">
        <f t="shared" ca="1" si="249"/>
        <v>#N/A</v>
      </c>
      <c r="G1178" s="74" t="e">
        <f t="shared" si="250"/>
        <v>#N/A</v>
      </c>
      <c r="H1178" s="80" t="s">
        <v>273</v>
      </c>
      <c r="I1178" s="74" t="e">
        <f t="shared" si="251"/>
        <v>#N/A</v>
      </c>
      <c r="J1178" s="74" t="e">
        <f t="shared" si="254"/>
        <v>#N/A</v>
      </c>
      <c r="K1178" s="80" t="s">
        <v>281</v>
      </c>
      <c r="L1178" s="74">
        <f t="shared" si="255"/>
        <v>1.7500000000000002E-2</v>
      </c>
      <c r="M1178" s="74" t="e">
        <f t="shared" ca="1" si="256"/>
        <v>#N/A</v>
      </c>
      <c r="N1178" s="74" t="e">
        <f ca="1">VLOOKUP(B1178,$C$7:$T1176,13,FALSE)</f>
        <v>#N/A</v>
      </c>
      <c r="O1178" s="74" t="e">
        <f t="shared" ca="1" si="257"/>
        <v>#N/A</v>
      </c>
      <c r="P1178" s="74" t="e">
        <f t="shared" ca="1" si="258"/>
        <v>#N/A</v>
      </c>
      <c r="Q1178" s="74" t="e">
        <f t="shared" ca="1" si="259"/>
        <v>#N/A</v>
      </c>
      <c r="R1178" s="74">
        <f t="shared" si="260"/>
        <v>6000</v>
      </c>
      <c r="S1178" s="74" t="e">
        <f t="shared" ca="1" si="261"/>
        <v>#N/A</v>
      </c>
      <c r="T1178" s="74" t="e">
        <f t="shared" si="262"/>
        <v>#N/A</v>
      </c>
    </row>
    <row r="1179" spans="2:20" x14ac:dyDescent="0.25">
      <c r="B1179" s="74" t="e">
        <f t="shared" ca="1" si="252"/>
        <v>#N/A</v>
      </c>
      <c r="C1179" s="78">
        <f>Кабельный_журнал!P1145</f>
        <v>0</v>
      </c>
      <c r="D1179" s="74" t="e">
        <f t="shared" ca="1" si="253"/>
        <v>#N/A</v>
      </c>
      <c r="E1179" s="80" t="s">
        <v>280</v>
      </c>
      <c r="F1179" s="74" t="e">
        <f t="shared" ca="1" si="249"/>
        <v>#N/A</v>
      </c>
      <c r="G1179" s="74" t="e">
        <f t="shared" si="250"/>
        <v>#N/A</v>
      </c>
      <c r="H1179" s="80" t="s">
        <v>273</v>
      </c>
      <c r="I1179" s="74" t="e">
        <f t="shared" si="251"/>
        <v>#N/A</v>
      </c>
      <c r="J1179" s="74" t="e">
        <f t="shared" si="254"/>
        <v>#N/A</v>
      </c>
      <c r="K1179" s="80" t="s">
        <v>281</v>
      </c>
      <c r="L1179" s="74">
        <f t="shared" si="255"/>
        <v>1.7500000000000002E-2</v>
      </c>
      <c r="M1179" s="74" t="e">
        <f t="shared" ca="1" si="256"/>
        <v>#N/A</v>
      </c>
      <c r="N1179" s="74" t="e">
        <f ca="1">VLOOKUP(B1179,$C$7:$T1177,13,FALSE)</f>
        <v>#N/A</v>
      </c>
      <c r="O1179" s="74" t="e">
        <f t="shared" ca="1" si="257"/>
        <v>#N/A</v>
      </c>
      <c r="P1179" s="74" t="e">
        <f t="shared" ca="1" si="258"/>
        <v>#N/A</v>
      </c>
      <c r="Q1179" s="74" t="e">
        <f t="shared" ca="1" si="259"/>
        <v>#N/A</v>
      </c>
      <c r="R1179" s="74">
        <f t="shared" si="260"/>
        <v>6000</v>
      </c>
      <c r="S1179" s="74" t="e">
        <f t="shared" ca="1" si="261"/>
        <v>#N/A</v>
      </c>
      <c r="T1179" s="74" t="e">
        <f t="shared" si="262"/>
        <v>#N/A</v>
      </c>
    </row>
    <row r="1180" spans="2:20" x14ac:dyDescent="0.25">
      <c r="B1180" s="74" t="e">
        <f t="shared" ca="1" si="252"/>
        <v>#N/A</v>
      </c>
      <c r="C1180" s="78">
        <f>Кабельный_журнал!P1146</f>
        <v>0</v>
      </c>
      <c r="D1180" s="74" t="e">
        <f t="shared" ca="1" si="253"/>
        <v>#N/A</v>
      </c>
      <c r="E1180" s="80" t="s">
        <v>280</v>
      </c>
      <c r="F1180" s="74" t="e">
        <f t="shared" ca="1" si="249"/>
        <v>#N/A</v>
      </c>
      <c r="G1180" s="74" t="e">
        <f t="shared" si="250"/>
        <v>#N/A</v>
      </c>
      <c r="H1180" s="80" t="s">
        <v>273</v>
      </c>
      <c r="I1180" s="74" t="e">
        <f t="shared" si="251"/>
        <v>#N/A</v>
      </c>
      <c r="J1180" s="74" t="e">
        <f t="shared" si="254"/>
        <v>#N/A</v>
      </c>
      <c r="K1180" s="80" t="s">
        <v>281</v>
      </c>
      <c r="L1180" s="74">
        <f t="shared" si="255"/>
        <v>1.7500000000000002E-2</v>
      </c>
      <c r="M1180" s="74" t="e">
        <f t="shared" ca="1" si="256"/>
        <v>#N/A</v>
      </c>
      <c r="N1180" s="74" t="e">
        <f ca="1">VLOOKUP(B1180,$C$7:$T1178,13,FALSE)</f>
        <v>#N/A</v>
      </c>
      <c r="O1180" s="74" t="e">
        <f t="shared" ca="1" si="257"/>
        <v>#N/A</v>
      </c>
      <c r="P1180" s="74" t="e">
        <f t="shared" ca="1" si="258"/>
        <v>#N/A</v>
      </c>
      <c r="Q1180" s="74" t="e">
        <f t="shared" ca="1" si="259"/>
        <v>#N/A</v>
      </c>
      <c r="R1180" s="74">
        <f t="shared" si="260"/>
        <v>6000</v>
      </c>
      <c r="S1180" s="74" t="e">
        <f t="shared" ca="1" si="261"/>
        <v>#N/A</v>
      </c>
      <c r="T1180" s="74" t="e">
        <f t="shared" si="262"/>
        <v>#N/A</v>
      </c>
    </row>
    <row r="1181" spans="2:20" x14ac:dyDescent="0.25">
      <c r="B1181" s="74" t="e">
        <f t="shared" ca="1" si="252"/>
        <v>#N/A</v>
      </c>
      <c r="C1181" s="78">
        <f>Кабельный_журнал!P1147</f>
        <v>0</v>
      </c>
      <c r="D1181" s="74" t="e">
        <f t="shared" ca="1" si="253"/>
        <v>#N/A</v>
      </c>
      <c r="E1181" s="80" t="s">
        <v>280</v>
      </c>
      <c r="F1181" s="74" t="e">
        <f t="shared" ca="1" si="249"/>
        <v>#N/A</v>
      </c>
      <c r="G1181" s="74" t="e">
        <f t="shared" si="250"/>
        <v>#N/A</v>
      </c>
      <c r="H1181" s="80" t="s">
        <v>273</v>
      </c>
      <c r="I1181" s="74" t="e">
        <f t="shared" si="251"/>
        <v>#N/A</v>
      </c>
      <c r="J1181" s="74" t="e">
        <f t="shared" si="254"/>
        <v>#N/A</v>
      </c>
      <c r="K1181" s="80" t="s">
        <v>281</v>
      </c>
      <c r="L1181" s="74">
        <f t="shared" si="255"/>
        <v>1.7500000000000002E-2</v>
      </c>
      <c r="M1181" s="74" t="e">
        <f t="shared" ca="1" si="256"/>
        <v>#N/A</v>
      </c>
      <c r="N1181" s="74" t="e">
        <f ca="1">VLOOKUP(B1181,$C$7:$T1179,13,FALSE)</f>
        <v>#N/A</v>
      </c>
      <c r="O1181" s="74" t="e">
        <f t="shared" ca="1" si="257"/>
        <v>#N/A</v>
      </c>
      <c r="P1181" s="74" t="e">
        <f t="shared" ca="1" si="258"/>
        <v>#N/A</v>
      </c>
      <c r="Q1181" s="74" t="e">
        <f t="shared" ca="1" si="259"/>
        <v>#N/A</v>
      </c>
      <c r="R1181" s="74">
        <f t="shared" si="260"/>
        <v>6000</v>
      </c>
      <c r="S1181" s="74" t="e">
        <f t="shared" ca="1" si="261"/>
        <v>#N/A</v>
      </c>
      <c r="T1181" s="74" t="e">
        <f t="shared" si="262"/>
        <v>#N/A</v>
      </c>
    </row>
    <row r="1182" spans="2:20" x14ac:dyDescent="0.25">
      <c r="B1182" s="74" t="e">
        <f t="shared" ca="1" si="252"/>
        <v>#N/A</v>
      </c>
      <c r="C1182" s="78">
        <f>Кабельный_журнал!P1148</f>
        <v>0</v>
      </c>
      <c r="D1182" s="74" t="e">
        <f t="shared" ca="1" si="253"/>
        <v>#N/A</v>
      </c>
      <c r="E1182" s="80" t="s">
        <v>280</v>
      </c>
      <c r="F1182" s="74" t="e">
        <f t="shared" ca="1" si="249"/>
        <v>#N/A</v>
      </c>
      <c r="G1182" s="74" t="e">
        <f t="shared" si="250"/>
        <v>#N/A</v>
      </c>
      <c r="H1182" s="80" t="s">
        <v>273</v>
      </c>
      <c r="I1182" s="74" t="e">
        <f t="shared" si="251"/>
        <v>#N/A</v>
      </c>
      <c r="J1182" s="74" t="e">
        <f t="shared" si="254"/>
        <v>#N/A</v>
      </c>
      <c r="K1182" s="80" t="s">
        <v>281</v>
      </c>
      <c r="L1182" s="74">
        <f t="shared" si="255"/>
        <v>1.7500000000000002E-2</v>
      </c>
      <c r="M1182" s="74" t="e">
        <f t="shared" ca="1" si="256"/>
        <v>#N/A</v>
      </c>
      <c r="N1182" s="74" t="e">
        <f ca="1">VLOOKUP(B1182,$C$7:$T1180,13,FALSE)</f>
        <v>#N/A</v>
      </c>
      <c r="O1182" s="74" t="e">
        <f t="shared" ca="1" si="257"/>
        <v>#N/A</v>
      </c>
      <c r="P1182" s="74" t="e">
        <f t="shared" ca="1" si="258"/>
        <v>#N/A</v>
      </c>
      <c r="Q1182" s="74" t="e">
        <f t="shared" ca="1" si="259"/>
        <v>#N/A</v>
      </c>
      <c r="R1182" s="74">
        <f t="shared" si="260"/>
        <v>6000</v>
      </c>
      <c r="S1182" s="74" t="e">
        <f t="shared" ca="1" si="261"/>
        <v>#N/A</v>
      </c>
      <c r="T1182" s="74" t="e">
        <f t="shared" si="262"/>
        <v>#N/A</v>
      </c>
    </row>
    <row r="1183" spans="2:20" x14ac:dyDescent="0.25">
      <c r="B1183" s="74" t="e">
        <f t="shared" ca="1" si="252"/>
        <v>#N/A</v>
      </c>
      <c r="C1183" s="78">
        <f>Кабельный_журнал!P1149</f>
        <v>0</v>
      </c>
      <c r="D1183" s="74" t="e">
        <f t="shared" ca="1" si="253"/>
        <v>#N/A</v>
      </c>
      <c r="E1183" s="80" t="s">
        <v>280</v>
      </c>
      <c r="F1183" s="74" t="e">
        <f t="shared" ca="1" si="249"/>
        <v>#N/A</v>
      </c>
      <c r="G1183" s="74" t="e">
        <f t="shared" si="250"/>
        <v>#N/A</v>
      </c>
      <c r="H1183" s="80" t="s">
        <v>273</v>
      </c>
      <c r="I1183" s="74" t="e">
        <f t="shared" si="251"/>
        <v>#N/A</v>
      </c>
      <c r="J1183" s="74" t="e">
        <f t="shared" si="254"/>
        <v>#N/A</v>
      </c>
      <c r="K1183" s="80" t="s">
        <v>281</v>
      </c>
      <c r="L1183" s="74">
        <f t="shared" si="255"/>
        <v>1.7500000000000002E-2</v>
      </c>
      <c r="M1183" s="74" t="e">
        <f t="shared" ca="1" si="256"/>
        <v>#N/A</v>
      </c>
      <c r="N1183" s="74" t="e">
        <f ca="1">VLOOKUP(B1183,$C$7:$T1181,13,FALSE)</f>
        <v>#N/A</v>
      </c>
      <c r="O1183" s="74" t="e">
        <f t="shared" ca="1" si="257"/>
        <v>#N/A</v>
      </c>
      <c r="P1183" s="74" t="e">
        <f t="shared" ca="1" si="258"/>
        <v>#N/A</v>
      </c>
      <c r="Q1183" s="74" t="e">
        <f t="shared" ca="1" si="259"/>
        <v>#N/A</v>
      </c>
      <c r="R1183" s="74">
        <f t="shared" si="260"/>
        <v>6000</v>
      </c>
      <c r="S1183" s="74" t="e">
        <f t="shared" ca="1" si="261"/>
        <v>#N/A</v>
      </c>
      <c r="T1183" s="74" t="e">
        <f t="shared" si="262"/>
        <v>#N/A</v>
      </c>
    </row>
    <row r="1184" spans="2:20" x14ac:dyDescent="0.25">
      <c r="B1184" s="74" t="e">
        <f t="shared" ca="1" si="252"/>
        <v>#N/A</v>
      </c>
      <c r="C1184" s="78">
        <f>Кабельный_журнал!P1150</f>
        <v>0</v>
      </c>
      <c r="D1184" s="74" t="e">
        <f t="shared" ca="1" si="253"/>
        <v>#N/A</v>
      </c>
      <c r="E1184" s="80" t="s">
        <v>280</v>
      </c>
      <c r="F1184" s="74" t="e">
        <f t="shared" ca="1" si="249"/>
        <v>#N/A</v>
      </c>
      <c r="G1184" s="74" t="e">
        <f t="shared" si="250"/>
        <v>#N/A</v>
      </c>
      <c r="H1184" s="80" t="s">
        <v>273</v>
      </c>
      <c r="I1184" s="74" t="e">
        <f t="shared" si="251"/>
        <v>#N/A</v>
      </c>
      <c r="J1184" s="74" t="e">
        <f t="shared" si="254"/>
        <v>#N/A</v>
      </c>
      <c r="K1184" s="80" t="s">
        <v>281</v>
      </c>
      <c r="L1184" s="74">
        <f t="shared" si="255"/>
        <v>1.7500000000000002E-2</v>
      </c>
      <c r="M1184" s="74" t="e">
        <f t="shared" ca="1" si="256"/>
        <v>#N/A</v>
      </c>
      <c r="N1184" s="74" t="e">
        <f ca="1">VLOOKUP(B1184,$C$7:$T1182,13,FALSE)</f>
        <v>#N/A</v>
      </c>
      <c r="O1184" s="74" t="e">
        <f t="shared" ca="1" si="257"/>
        <v>#N/A</v>
      </c>
      <c r="P1184" s="74" t="e">
        <f t="shared" ca="1" si="258"/>
        <v>#N/A</v>
      </c>
      <c r="Q1184" s="74" t="e">
        <f t="shared" ca="1" si="259"/>
        <v>#N/A</v>
      </c>
      <c r="R1184" s="74">
        <f t="shared" si="260"/>
        <v>6000</v>
      </c>
      <c r="S1184" s="74" t="e">
        <f t="shared" ca="1" si="261"/>
        <v>#N/A</v>
      </c>
      <c r="T1184" s="74" t="e">
        <f t="shared" si="262"/>
        <v>#N/A</v>
      </c>
    </row>
    <row r="1185" spans="2:20" x14ac:dyDescent="0.25">
      <c r="B1185" s="74" t="e">
        <f t="shared" ca="1" si="252"/>
        <v>#N/A</v>
      </c>
      <c r="C1185" s="78">
        <f>Кабельный_журнал!P1151</f>
        <v>0</v>
      </c>
      <c r="D1185" s="74" t="e">
        <f t="shared" ca="1" si="253"/>
        <v>#N/A</v>
      </c>
      <c r="E1185" s="80" t="s">
        <v>280</v>
      </c>
      <c r="F1185" s="74" t="e">
        <f t="shared" ca="1" si="249"/>
        <v>#N/A</v>
      </c>
      <c r="G1185" s="74" t="e">
        <f t="shared" si="250"/>
        <v>#N/A</v>
      </c>
      <c r="H1185" s="80" t="s">
        <v>273</v>
      </c>
      <c r="I1185" s="74" t="e">
        <f t="shared" si="251"/>
        <v>#N/A</v>
      </c>
      <c r="J1185" s="74" t="e">
        <f t="shared" si="254"/>
        <v>#N/A</v>
      </c>
      <c r="K1185" s="80" t="s">
        <v>281</v>
      </c>
      <c r="L1185" s="74">
        <f t="shared" si="255"/>
        <v>1.7500000000000002E-2</v>
      </c>
      <c r="M1185" s="74" t="e">
        <f t="shared" ca="1" si="256"/>
        <v>#N/A</v>
      </c>
      <c r="N1185" s="74" t="e">
        <f ca="1">VLOOKUP(B1185,$C$7:$T1183,13,FALSE)</f>
        <v>#N/A</v>
      </c>
      <c r="O1185" s="74" t="e">
        <f t="shared" ca="1" si="257"/>
        <v>#N/A</v>
      </c>
      <c r="P1185" s="74" t="e">
        <f t="shared" ca="1" si="258"/>
        <v>#N/A</v>
      </c>
      <c r="Q1185" s="74" t="e">
        <f t="shared" ca="1" si="259"/>
        <v>#N/A</v>
      </c>
      <c r="R1185" s="74">
        <f t="shared" si="260"/>
        <v>6000</v>
      </c>
      <c r="S1185" s="74" t="e">
        <f t="shared" ca="1" si="261"/>
        <v>#N/A</v>
      </c>
      <c r="T1185" s="74" t="e">
        <f t="shared" si="262"/>
        <v>#N/A</v>
      </c>
    </row>
    <row r="1186" spans="2:20" x14ac:dyDescent="0.25">
      <c r="B1186" s="74" t="e">
        <f t="shared" ca="1" si="252"/>
        <v>#N/A</v>
      </c>
      <c r="C1186" s="78">
        <f>Кабельный_журнал!P1152</f>
        <v>0</v>
      </c>
      <c r="D1186" s="74" t="e">
        <f t="shared" ca="1" si="253"/>
        <v>#N/A</v>
      </c>
      <c r="E1186" s="80" t="s">
        <v>280</v>
      </c>
      <c r="F1186" s="74" t="e">
        <f t="shared" ca="1" si="249"/>
        <v>#N/A</v>
      </c>
      <c r="G1186" s="74" t="e">
        <f t="shared" si="250"/>
        <v>#N/A</v>
      </c>
      <c r="H1186" s="80" t="s">
        <v>273</v>
      </c>
      <c r="I1186" s="74" t="e">
        <f t="shared" si="251"/>
        <v>#N/A</v>
      </c>
      <c r="J1186" s="74" t="e">
        <f t="shared" si="254"/>
        <v>#N/A</v>
      </c>
      <c r="K1186" s="80" t="s">
        <v>281</v>
      </c>
      <c r="L1186" s="74">
        <f t="shared" si="255"/>
        <v>1.7500000000000002E-2</v>
      </c>
      <c r="M1186" s="74" t="e">
        <f t="shared" ca="1" si="256"/>
        <v>#N/A</v>
      </c>
      <c r="N1186" s="74" t="e">
        <f ca="1">VLOOKUP(B1186,$C$7:$T1184,13,FALSE)</f>
        <v>#N/A</v>
      </c>
      <c r="O1186" s="74" t="e">
        <f t="shared" ca="1" si="257"/>
        <v>#N/A</v>
      </c>
      <c r="P1186" s="74" t="e">
        <f t="shared" ca="1" si="258"/>
        <v>#N/A</v>
      </c>
      <c r="Q1186" s="74" t="e">
        <f t="shared" ca="1" si="259"/>
        <v>#N/A</v>
      </c>
      <c r="R1186" s="74">
        <f t="shared" si="260"/>
        <v>6000</v>
      </c>
      <c r="S1186" s="74" t="e">
        <f t="shared" ca="1" si="261"/>
        <v>#N/A</v>
      </c>
      <c r="T1186" s="74" t="e">
        <f t="shared" si="262"/>
        <v>#N/A</v>
      </c>
    </row>
    <row r="1187" spans="2:20" x14ac:dyDescent="0.25">
      <c r="B1187" s="74" t="e">
        <f t="shared" ca="1" si="252"/>
        <v>#N/A</v>
      </c>
      <c r="C1187" s="78">
        <f>Кабельный_журнал!P1153</f>
        <v>0</v>
      </c>
      <c r="D1187" s="74" t="e">
        <f t="shared" ca="1" si="253"/>
        <v>#N/A</v>
      </c>
      <c r="E1187" s="80" t="s">
        <v>280</v>
      </c>
      <c r="F1187" s="74" t="e">
        <f t="shared" ca="1" si="249"/>
        <v>#N/A</v>
      </c>
      <c r="G1187" s="74" t="e">
        <f t="shared" si="250"/>
        <v>#N/A</v>
      </c>
      <c r="H1187" s="80" t="s">
        <v>273</v>
      </c>
      <c r="I1187" s="74" t="e">
        <f t="shared" si="251"/>
        <v>#N/A</v>
      </c>
      <c r="J1187" s="74" t="e">
        <f t="shared" si="254"/>
        <v>#N/A</v>
      </c>
      <c r="K1187" s="80" t="s">
        <v>281</v>
      </c>
      <c r="L1187" s="74">
        <f t="shared" si="255"/>
        <v>1.7500000000000002E-2</v>
      </c>
      <c r="M1187" s="74" t="e">
        <f t="shared" ca="1" si="256"/>
        <v>#N/A</v>
      </c>
      <c r="N1187" s="74" t="e">
        <f ca="1">VLOOKUP(B1187,$C$7:$T1185,13,FALSE)</f>
        <v>#N/A</v>
      </c>
      <c r="O1187" s="74" t="e">
        <f t="shared" ca="1" si="257"/>
        <v>#N/A</v>
      </c>
      <c r="P1187" s="74" t="e">
        <f t="shared" ca="1" si="258"/>
        <v>#N/A</v>
      </c>
      <c r="Q1187" s="74" t="e">
        <f t="shared" ca="1" si="259"/>
        <v>#N/A</v>
      </c>
      <c r="R1187" s="74">
        <f t="shared" si="260"/>
        <v>6000</v>
      </c>
      <c r="S1187" s="74" t="e">
        <f t="shared" ca="1" si="261"/>
        <v>#N/A</v>
      </c>
      <c r="T1187" s="74" t="e">
        <f t="shared" si="262"/>
        <v>#N/A</v>
      </c>
    </row>
    <row r="1188" spans="2:20" x14ac:dyDescent="0.25">
      <c r="B1188" s="74" t="e">
        <f t="shared" ca="1" si="252"/>
        <v>#N/A</v>
      </c>
      <c r="C1188" s="78">
        <f>Кабельный_журнал!P1154</f>
        <v>0</v>
      </c>
      <c r="D1188" s="74" t="e">
        <f t="shared" ca="1" si="253"/>
        <v>#N/A</v>
      </c>
      <c r="E1188" s="80" t="s">
        <v>280</v>
      </c>
      <c r="F1188" s="74" t="e">
        <f t="shared" ca="1" si="249"/>
        <v>#N/A</v>
      </c>
      <c r="G1188" s="74" t="e">
        <f t="shared" si="250"/>
        <v>#N/A</v>
      </c>
      <c r="H1188" s="80" t="s">
        <v>273</v>
      </c>
      <c r="I1188" s="74" t="e">
        <f t="shared" si="251"/>
        <v>#N/A</v>
      </c>
      <c r="J1188" s="74" t="e">
        <f t="shared" si="254"/>
        <v>#N/A</v>
      </c>
      <c r="K1188" s="80" t="s">
        <v>281</v>
      </c>
      <c r="L1188" s="74">
        <f t="shared" si="255"/>
        <v>1.7500000000000002E-2</v>
      </c>
      <c r="M1188" s="74" t="e">
        <f t="shared" ca="1" si="256"/>
        <v>#N/A</v>
      </c>
      <c r="N1188" s="74" t="e">
        <f ca="1">VLOOKUP(B1188,$C$7:$T1186,13,FALSE)</f>
        <v>#N/A</v>
      </c>
      <c r="O1188" s="74" t="e">
        <f t="shared" ca="1" si="257"/>
        <v>#N/A</v>
      </c>
      <c r="P1188" s="74" t="e">
        <f t="shared" ca="1" si="258"/>
        <v>#N/A</v>
      </c>
      <c r="Q1188" s="74" t="e">
        <f t="shared" ca="1" si="259"/>
        <v>#N/A</v>
      </c>
      <c r="R1188" s="74">
        <f t="shared" si="260"/>
        <v>6000</v>
      </c>
      <c r="S1188" s="74" t="e">
        <f t="shared" ca="1" si="261"/>
        <v>#N/A</v>
      </c>
      <c r="T1188" s="74" t="e">
        <f t="shared" si="262"/>
        <v>#N/A</v>
      </c>
    </row>
    <row r="1189" spans="2:20" x14ac:dyDescent="0.25">
      <c r="B1189" s="74" t="e">
        <f t="shared" ca="1" si="252"/>
        <v>#N/A</v>
      </c>
      <c r="C1189" s="78">
        <f>Кабельный_журнал!P1155</f>
        <v>0</v>
      </c>
      <c r="D1189" s="74" t="e">
        <f t="shared" ca="1" si="253"/>
        <v>#N/A</v>
      </c>
      <c r="E1189" s="80" t="s">
        <v>280</v>
      </c>
      <c r="F1189" s="74" t="e">
        <f t="shared" ca="1" si="249"/>
        <v>#N/A</v>
      </c>
      <c r="G1189" s="74" t="e">
        <f t="shared" si="250"/>
        <v>#N/A</v>
      </c>
      <c r="H1189" s="80" t="s">
        <v>273</v>
      </c>
      <c r="I1189" s="74" t="e">
        <f t="shared" si="251"/>
        <v>#N/A</v>
      </c>
      <c r="J1189" s="74" t="e">
        <f t="shared" si="254"/>
        <v>#N/A</v>
      </c>
      <c r="K1189" s="80" t="s">
        <v>281</v>
      </c>
      <c r="L1189" s="74">
        <f t="shared" si="255"/>
        <v>1.7500000000000002E-2</v>
      </c>
      <c r="M1189" s="74" t="e">
        <f t="shared" ca="1" si="256"/>
        <v>#N/A</v>
      </c>
      <c r="N1189" s="74" t="e">
        <f ca="1">VLOOKUP(B1189,$C$7:$T1187,13,FALSE)</f>
        <v>#N/A</v>
      </c>
      <c r="O1189" s="74" t="e">
        <f t="shared" ca="1" si="257"/>
        <v>#N/A</v>
      </c>
      <c r="P1189" s="74" t="e">
        <f t="shared" ca="1" si="258"/>
        <v>#N/A</v>
      </c>
      <c r="Q1189" s="74" t="e">
        <f t="shared" ca="1" si="259"/>
        <v>#N/A</v>
      </c>
      <c r="R1189" s="74">
        <f t="shared" si="260"/>
        <v>6000</v>
      </c>
      <c r="S1189" s="74" t="e">
        <f t="shared" ca="1" si="261"/>
        <v>#N/A</v>
      </c>
      <c r="T1189" s="74" t="e">
        <f t="shared" si="262"/>
        <v>#N/A</v>
      </c>
    </row>
    <row r="1190" spans="2:20" x14ac:dyDescent="0.25">
      <c r="B1190" s="74" t="e">
        <f t="shared" ca="1" si="252"/>
        <v>#N/A</v>
      </c>
      <c r="C1190" s="78">
        <f>Кабельный_журнал!P1156</f>
        <v>0</v>
      </c>
      <c r="D1190" s="74" t="e">
        <f t="shared" ca="1" si="253"/>
        <v>#N/A</v>
      </c>
      <c r="E1190" s="80" t="s">
        <v>280</v>
      </c>
      <c r="F1190" s="74" t="e">
        <f t="shared" ca="1" si="249"/>
        <v>#N/A</v>
      </c>
      <c r="G1190" s="74" t="e">
        <f t="shared" si="250"/>
        <v>#N/A</v>
      </c>
      <c r="H1190" s="80" t="s">
        <v>273</v>
      </c>
      <c r="I1190" s="74" t="e">
        <f t="shared" si="251"/>
        <v>#N/A</v>
      </c>
      <c r="J1190" s="74" t="e">
        <f t="shared" si="254"/>
        <v>#N/A</v>
      </c>
      <c r="K1190" s="80" t="s">
        <v>281</v>
      </c>
      <c r="L1190" s="74">
        <f t="shared" si="255"/>
        <v>1.7500000000000002E-2</v>
      </c>
      <c r="M1190" s="74" t="e">
        <f t="shared" ca="1" si="256"/>
        <v>#N/A</v>
      </c>
      <c r="N1190" s="74" t="e">
        <f ca="1">VLOOKUP(B1190,$C$7:$T1188,13,FALSE)</f>
        <v>#N/A</v>
      </c>
      <c r="O1190" s="74" t="e">
        <f t="shared" ca="1" si="257"/>
        <v>#N/A</v>
      </c>
      <c r="P1190" s="74" t="e">
        <f t="shared" ca="1" si="258"/>
        <v>#N/A</v>
      </c>
      <c r="Q1190" s="74" t="e">
        <f t="shared" ca="1" si="259"/>
        <v>#N/A</v>
      </c>
      <c r="R1190" s="74">
        <f t="shared" si="260"/>
        <v>6000</v>
      </c>
      <c r="S1190" s="74" t="e">
        <f t="shared" ca="1" si="261"/>
        <v>#N/A</v>
      </c>
      <c r="T1190" s="74" t="e">
        <f t="shared" si="262"/>
        <v>#N/A</v>
      </c>
    </row>
    <row r="1191" spans="2:20" x14ac:dyDescent="0.25">
      <c r="B1191" s="74" t="e">
        <f t="shared" ca="1" si="252"/>
        <v>#N/A</v>
      </c>
      <c r="C1191" s="78">
        <f>Кабельный_журнал!P1157</f>
        <v>0</v>
      </c>
      <c r="D1191" s="74" t="e">
        <f t="shared" ca="1" si="253"/>
        <v>#N/A</v>
      </c>
      <c r="E1191" s="80" t="s">
        <v>280</v>
      </c>
      <c r="F1191" s="74" t="e">
        <f t="shared" ref="F1191:F1254" ca="1" si="263">VLOOKUP(C1191,Кабельный_журнал,8,FALSE)</f>
        <v>#N/A</v>
      </c>
      <c r="G1191" s="74" t="e">
        <f t="shared" ref="G1191:G1254" si="264">VLOOKUP(C1191,Исходные_данные,21,FALSE)</f>
        <v>#N/A</v>
      </c>
      <c r="H1191" s="80" t="s">
        <v>273</v>
      </c>
      <c r="I1191" s="74" t="e">
        <f t="shared" ref="I1191:I1254" si="265">VLOOKUP(C1191,Исходные_данные,22,FALSE)</f>
        <v>#N/A</v>
      </c>
      <c r="J1191" s="74" t="e">
        <f t="shared" si="254"/>
        <v>#N/A</v>
      </c>
      <c r="K1191" s="80" t="s">
        <v>281</v>
      </c>
      <c r="L1191" s="74">
        <f t="shared" si="255"/>
        <v>1.7500000000000002E-2</v>
      </c>
      <c r="M1191" s="74" t="e">
        <f t="shared" ca="1" si="256"/>
        <v>#N/A</v>
      </c>
      <c r="N1191" s="74" t="e">
        <f ca="1">VLOOKUP(B1191,$C$7:$T1189,13,FALSE)</f>
        <v>#N/A</v>
      </c>
      <c r="O1191" s="74" t="e">
        <f t="shared" ca="1" si="257"/>
        <v>#N/A</v>
      </c>
      <c r="P1191" s="74" t="e">
        <f t="shared" ca="1" si="258"/>
        <v>#N/A</v>
      </c>
      <c r="Q1191" s="74" t="e">
        <f t="shared" ca="1" si="259"/>
        <v>#N/A</v>
      </c>
      <c r="R1191" s="74">
        <f t="shared" si="260"/>
        <v>6000</v>
      </c>
      <c r="S1191" s="74" t="e">
        <f t="shared" ca="1" si="261"/>
        <v>#N/A</v>
      </c>
      <c r="T1191" s="74" t="e">
        <f t="shared" si="262"/>
        <v>#N/A</v>
      </c>
    </row>
    <row r="1192" spans="2:20" x14ac:dyDescent="0.25">
      <c r="B1192" s="74" t="e">
        <f t="shared" ref="B1192:B1255" ca="1" si="266">VLOOKUP(C1192,Кабельный_журнал,2,FALSE)</f>
        <v>#N/A</v>
      </c>
      <c r="C1192" s="78">
        <f>Кабельный_журнал!P1158</f>
        <v>0</v>
      </c>
      <c r="D1192" s="74" t="e">
        <f t="shared" ref="D1192:D1255" ca="1" si="267">B1192&amp;"-"&amp;C1192</f>
        <v>#N/A</v>
      </c>
      <c r="E1192" s="80" t="s">
        <v>280</v>
      </c>
      <c r="F1192" s="74" t="e">
        <f t="shared" ca="1" si="263"/>
        <v>#N/A</v>
      </c>
      <c r="G1192" s="74" t="e">
        <f t="shared" si="264"/>
        <v>#N/A</v>
      </c>
      <c r="H1192" s="80" t="s">
        <v>273</v>
      </c>
      <c r="I1192" s="74" t="e">
        <f t="shared" si="265"/>
        <v>#N/A</v>
      </c>
      <c r="J1192" s="74" t="e">
        <f t="shared" ref="J1192:J1255" si="268">I1192</f>
        <v>#N/A</v>
      </c>
      <c r="K1192" s="80" t="s">
        <v>281</v>
      </c>
      <c r="L1192" s="74">
        <f t="shared" ref="L1192:L1255" si="269">VLOOKUP(K1192,$K$2:$L$3,2,FALSE)</f>
        <v>1.7500000000000002E-2</v>
      </c>
      <c r="M1192" s="74" t="e">
        <f t="shared" ref="M1192:M1255" ca="1" si="270">L1192*F1192*(1/I1192+1/J1192)</f>
        <v>#N/A</v>
      </c>
      <c r="N1192" s="74" t="e">
        <f ca="1">VLOOKUP(B1192,$C$7:$T1190,13,FALSE)</f>
        <v>#N/A</v>
      </c>
      <c r="O1192" s="74" t="e">
        <f t="shared" ref="O1192:O1255" ca="1" si="271">L1192+M1192</f>
        <v>#N/A</v>
      </c>
      <c r="P1192" s="74" t="e">
        <f t="shared" ref="P1192:P1255" ca="1" si="272">220/O1192</f>
        <v>#N/A</v>
      </c>
      <c r="Q1192" s="74" t="e">
        <f t="shared" ref="Q1192:Q1255" ca="1" si="273">O1192/G1192</f>
        <v>#N/A</v>
      </c>
      <c r="R1192" s="74">
        <f t="shared" ref="R1192:R1255" si="274">VLOOKUP(H1192,$W$2:$Y$12,3,FALSE)</f>
        <v>6000</v>
      </c>
      <c r="S1192" s="74" t="e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  <v>#N/A</v>
      </c>
      <c r="T1192" s="74" t="e">
        <f t="shared" ref="T1192:T1255" si="276">G1192*VLOOKUP(H1192,$W$2:$Y$12,2,FALSE)</f>
        <v>#N/A</v>
      </c>
    </row>
    <row r="1193" spans="2:20" x14ac:dyDescent="0.25">
      <c r="B1193" s="74" t="e">
        <f t="shared" ca="1" si="266"/>
        <v>#N/A</v>
      </c>
      <c r="C1193" s="78">
        <f>Кабельный_журнал!P1159</f>
        <v>0</v>
      </c>
      <c r="D1193" s="74" t="e">
        <f t="shared" ca="1" si="267"/>
        <v>#N/A</v>
      </c>
      <c r="E1193" s="80" t="s">
        <v>280</v>
      </c>
      <c r="F1193" s="74" t="e">
        <f t="shared" ca="1" si="263"/>
        <v>#N/A</v>
      </c>
      <c r="G1193" s="74" t="e">
        <f t="shared" si="264"/>
        <v>#N/A</v>
      </c>
      <c r="H1193" s="80" t="s">
        <v>273</v>
      </c>
      <c r="I1193" s="74" t="e">
        <f t="shared" si="265"/>
        <v>#N/A</v>
      </c>
      <c r="J1193" s="74" t="e">
        <f t="shared" si="268"/>
        <v>#N/A</v>
      </c>
      <c r="K1193" s="80" t="s">
        <v>281</v>
      </c>
      <c r="L1193" s="74">
        <f t="shared" si="269"/>
        <v>1.7500000000000002E-2</v>
      </c>
      <c r="M1193" s="74" t="e">
        <f t="shared" ca="1" si="270"/>
        <v>#N/A</v>
      </c>
      <c r="N1193" s="74" t="e">
        <f ca="1">VLOOKUP(B1193,$C$7:$T1191,13,FALSE)</f>
        <v>#N/A</v>
      </c>
      <c r="O1193" s="74" t="e">
        <f t="shared" ca="1" si="271"/>
        <v>#N/A</v>
      </c>
      <c r="P1193" s="74" t="e">
        <f t="shared" ca="1" si="272"/>
        <v>#N/A</v>
      </c>
      <c r="Q1193" s="74" t="e">
        <f t="shared" ca="1" si="273"/>
        <v>#N/A</v>
      </c>
      <c r="R1193" s="74">
        <f t="shared" si="274"/>
        <v>6000</v>
      </c>
      <c r="S1193" s="74" t="e">
        <f t="shared" ca="1" si="275"/>
        <v>#N/A</v>
      </c>
      <c r="T1193" s="74" t="e">
        <f t="shared" si="276"/>
        <v>#N/A</v>
      </c>
    </row>
    <row r="1194" spans="2:20" x14ac:dyDescent="0.25">
      <c r="B1194" s="74" t="e">
        <f t="shared" ca="1" si="266"/>
        <v>#N/A</v>
      </c>
      <c r="C1194" s="78">
        <f>Кабельный_журнал!P1160</f>
        <v>0</v>
      </c>
      <c r="D1194" s="74" t="e">
        <f t="shared" ca="1" si="267"/>
        <v>#N/A</v>
      </c>
      <c r="E1194" s="80" t="s">
        <v>280</v>
      </c>
      <c r="F1194" s="74" t="e">
        <f t="shared" ca="1" si="263"/>
        <v>#N/A</v>
      </c>
      <c r="G1194" s="74" t="e">
        <f t="shared" si="264"/>
        <v>#N/A</v>
      </c>
      <c r="H1194" s="80" t="s">
        <v>273</v>
      </c>
      <c r="I1194" s="74" t="e">
        <f t="shared" si="265"/>
        <v>#N/A</v>
      </c>
      <c r="J1194" s="74" t="e">
        <f t="shared" si="268"/>
        <v>#N/A</v>
      </c>
      <c r="K1194" s="80" t="s">
        <v>281</v>
      </c>
      <c r="L1194" s="74">
        <f t="shared" si="269"/>
        <v>1.7500000000000002E-2</v>
      </c>
      <c r="M1194" s="74" t="e">
        <f t="shared" ca="1" si="270"/>
        <v>#N/A</v>
      </c>
      <c r="N1194" s="74" t="e">
        <f ca="1">VLOOKUP(B1194,$C$7:$T1192,13,FALSE)</f>
        <v>#N/A</v>
      </c>
      <c r="O1194" s="74" t="e">
        <f t="shared" ca="1" si="271"/>
        <v>#N/A</v>
      </c>
      <c r="P1194" s="74" t="e">
        <f t="shared" ca="1" si="272"/>
        <v>#N/A</v>
      </c>
      <c r="Q1194" s="74" t="e">
        <f t="shared" ca="1" si="273"/>
        <v>#N/A</v>
      </c>
      <c r="R1194" s="74">
        <f t="shared" si="274"/>
        <v>6000</v>
      </c>
      <c r="S1194" s="74" t="e">
        <f t="shared" ca="1" si="275"/>
        <v>#N/A</v>
      </c>
      <c r="T1194" s="74" t="e">
        <f t="shared" si="276"/>
        <v>#N/A</v>
      </c>
    </row>
    <row r="1195" spans="2:20" x14ac:dyDescent="0.25">
      <c r="B1195" s="74" t="e">
        <f t="shared" ca="1" si="266"/>
        <v>#N/A</v>
      </c>
      <c r="C1195" s="78">
        <f>Кабельный_журнал!P1161</f>
        <v>0</v>
      </c>
      <c r="D1195" s="74" t="e">
        <f t="shared" ca="1" si="267"/>
        <v>#N/A</v>
      </c>
      <c r="E1195" s="80" t="s">
        <v>280</v>
      </c>
      <c r="F1195" s="74" t="e">
        <f t="shared" ca="1" si="263"/>
        <v>#N/A</v>
      </c>
      <c r="G1195" s="74" t="e">
        <f t="shared" si="264"/>
        <v>#N/A</v>
      </c>
      <c r="H1195" s="80" t="s">
        <v>273</v>
      </c>
      <c r="I1195" s="74" t="e">
        <f t="shared" si="265"/>
        <v>#N/A</v>
      </c>
      <c r="J1195" s="74" t="e">
        <f t="shared" si="268"/>
        <v>#N/A</v>
      </c>
      <c r="K1195" s="80" t="s">
        <v>281</v>
      </c>
      <c r="L1195" s="74">
        <f t="shared" si="269"/>
        <v>1.7500000000000002E-2</v>
      </c>
      <c r="M1195" s="74" t="e">
        <f t="shared" ca="1" si="270"/>
        <v>#N/A</v>
      </c>
      <c r="N1195" s="74" t="e">
        <f ca="1">VLOOKUP(B1195,$C$7:$T1193,13,FALSE)</f>
        <v>#N/A</v>
      </c>
      <c r="O1195" s="74" t="e">
        <f t="shared" ca="1" si="271"/>
        <v>#N/A</v>
      </c>
      <c r="P1195" s="74" t="e">
        <f t="shared" ca="1" si="272"/>
        <v>#N/A</v>
      </c>
      <c r="Q1195" s="74" t="e">
        <f t="shared" ca="1" si="273"/>
        <v>#N/A</v>
      </c>
      <c r="R1195" s="74">
        <f t="shared" si="274"/>
        <v>6000</v>
      </c>
      <c r="S1195" s="74" t="e">
        <f t="shared" ca="1" si="275"/>
        <v>#N/A</v>
      </c>
      <c r="T1195" s="74" t="e">
        <f t="shared" si="276"/>
        <v>#N/A</v>
      </c>
    </row>
    <row r="1196" spans="2:20" x14ac:dyDescent="0.25">
      <c r="B1196" s="74" t="e">
        <f t="shared" ca="1" si="266"/>
        <v>#N/A</v>
      </c>
      <c r="C1196" s="78">
        <f>Кабельный_журнал!P1162</f>
        <v>0</v>
      </c>
      <c r="D1196" s="74" t="e">
        <f t="shared" ca="1" si="267"/>
        <v>#N/A</v>
      </c>
      <c r="E1196" s="80" t="s">
        <v>280</v>
      </c>
      <c r="F1196" s="74" t="e">
        <f t="shared" ca="1" si="263"/>
        <v>#N/A</v>
      </c>
      <c r="G1196" s="74" t="e">
        <f t="shared" si="264"/>
        <v>#N/A</v>
      </c>
      <c r="H1196" s="80" t="s">
        <v>273</v>
      </c>
      <c r="I1196" s="74" t="e">
        <f t="shared" si="265"/>
        <v>#N/A</v>
      </c>
      <c r="J1196" s="74" t="e">
        <f t="shared" si="268"/>
        <v>#N/A</v>
      </c>
      <c r="K1196" s="80" t="s">
        <v>281</v>
      </c>
      <c r="L1196" s="74">
        <f t="shared" si="269"/>
        <v>1.7500000000000002E-2</v>
      </c>
      <c r="M1196" s="74" t="e">
        <f t="shared" ca="1" si="270"/>
        <v>#N/A</v>
      </c>
      <c r="N1196" s="74" t="e">
        <f ca="1">VLOOKUP(B1196,$C$7:$T1194,13,FALSE)</f>
        <v>#N/A</v>
      </c>
      <c r="O1196" s="74" t="e">
        <f t="shared" ca="1" si="271"/>
        <v>#N/A</v>
      </c>
      <c r="P1196" s="74" t="e">
        <f t="shared" ca="1" si="272"/>
        <v>#N/A</v>
      </c>
      <c r="Q1196" s="74" t="e">
        <f t="shared" ca="1" si="273"/>
        <v>#N/A</v>
      </c>
      <c r="R1196" s="74">
        <f t="shared" si="274"/>
        <v>6000</v>
      </c>
      <c r="S1196" s="74" t="e">
        <f t="shared" ca="1" si="275"/>
        <v>#N/A</v>
      </c>
      <c r="T1196" s="74" t="e">
        <f t="shared" si="276"/>
        <v>#N/A</v>
      </c>
    </row>
    <row r="1197" spans="2:20" x14ac:dyDescent="0.25">
      <c r="B1197" s="74" t="e">
        <f t="shared" ca="1" si="266"/>
        <v>#N/A</v>
      </c>
      <c r="C1197" s="78">
        <f>Кабельный_журнал!P1163</f>
        <v>0</v>
      </c>
      <c r="D1197" s="74" t="e">
        <f t="shared" ca="1" si="267"/>
        <v>#N/A</v>
      </c>
      <c r="E1197" s="80" t="s">
        <v>280</v>
      </c>
      <c r="F1197" s="74" t="e">
        <f t="shared" ca="1" si="263"/>
        <v>#N/A</v>
      </c>
      <c r="G1197" s="74" t="e">
        <f t="shared" si="264"/>
        <v>#N/A</v>
      </c>
      <c r="H1197" s="80" t="s">
        <v>273</v>
      </c>
      <c r="I1197" s="74" t="e">
        <f t="shared" si="265"/>
        <v>#N/A</v>
      </c>
      <c r="J1197" s="74" t="e">
        <f t="shared" si="268"/>
        <v>#N/A</v>
      </c>
      <c r="K1197" s="80" t="s">
        <v>281</v>
      </c>
      <c r="L1197" s="74">
        <f t="shared" si="269"/>
        <v>1.7500000000000002E-2</v>
      </c>
      <c r="M1197" s="74" t="e">
        <f t="shared" ca="1" si="270"/>
        <v>#N/A</v>
      </c>
      <c r="N1197" s="74" t="e">
        <f ca="1">VLOOKUP(B1197,$C$7:$T1195,13,FALSE)</f>
        <v>#N/A</v>
      </c>
      <c r="O1197" s="74" t="e">
        <f t="shared" ca="1" si="271"/>
        <v>#N/A</v>
      </c>
      <c r="P1197" s="74" t="e">
        <f t="shared" ca="1" si="272"/>
        <v>#N/A</v>
      </c>
      <c r="Q1197" s="74" t="e">
        <f t="shared" ca="1" si="273"/>
        <v>#N/A</v>
      </c>
      <c r="R1197" s="74">
        <f t="shared" si="274"/>
        <v>6000</v>
      </c>
      <c r="S1197" s="74" t="e">
        <f t="shared" ca="1" si="275"/>
        <v>#N/A</v>
      </c>
      <c r="T1197" s="74" t="e">
        <f t="shared" si="276"/>
        <v>#N/A</v>
      </c>
    </row>
    <row r="1198" spans="2:20" x14ac:dyDescent="0.25">
      <c r="B1198" s="74" t="e">
        <f t="shared" ca="1" si="266"/>
        <v>#N/A</v>
      </c>
      <c r="C1198" s="78">
        <f>Кабельный_журнал!P1164</f>
        <v>0</v>
      </c>
      <c r="D1198" s="74" t="e">
        <f t="shared" ca="1" si="267"/>
        <v>#N/A</v>
      </c>
      <c r="E1198" s="80" t="s">
        <v>280</v>
      </c>
      <c r="F1198" s="74" t="e">
        <f t="shared" ca="1" si="263"/>
        <v>#N/A</v>
      </c>
      <c r="G1198" s="74" t="e">
        <f t="shared" si="264"/>
        <v>#N/A</v>
      </c>
      <c r="H1198" s="80" t="s">
        <v>273</v>
      </c>
      <c r="I1198" s="74" t="e">
        <f t="shared" si="265"/>
        <v>#N/A</v>
      </c>
      <c r="J1198" s="74" t="e">
        <f t="shared" si="268"/>
        <v>#N/A</v>
      </c>
      <c r="K1198" s="80" t="s">
        <v>281</v>
      </c>
      <c r="L1198" s="74">
        <f t="shared" si="269"/>
        <v>1.7500000000000002E-2</v>
      </c>
      <c r="M1198" s="74" t="e">
        <f t="shared" ca="1" si="270"/>
        <v>#N/A</v>
      </c>
      <c r="N1198" s="74" t="e">
        <f ca="1">VLOOKUP(B1198,$C$7:$T1196,13,FALSE)</f>
        <v>#N/A</v>
      </c>
      <c r="O1198" s="74" t="e">
        <f t="shared" ca="1" si="271"/>
        <v>#N/A</v>
      </c>
      <c r="P1198" s="74" t="e">
        <f t="shared" ca="1" si="272"/>
        <v>#N/A</v>
      </c>
      <c r="Q1198" s="74" t="e">
        <f t="shared" ca="1" si="273"/>
        <v>#N/A</v>
      </c>
      <c r="R1198" s="74">
        <f t="shared" si="274"/>
        <v>6000</v>
      </c>
      <c r="S1198" s="74" t="e">
        <f t="shared" ca="1" si="275"/>
        <v>#N/A</v>
      </c>
      <c r="T1198" s="74" t="e">
        <f t="shared" si="276"/>
        <v>#N/A</v>
      </c>
    </row>
    <row r="1199" spans="2:20" x14ac:dyDescent="0.25">
      <c r="B1199" s="74" t="e">
        <f t="shared" ca="1" si="266"/>
        <v>#N/A</v>
      </c>
      <c r="C1199" s="78">
        <f>Кабельный_журнал!P1165</f>
        <v>0</v>
      </c>
      <c r="D1199" s="74" t="e">
        <f t="shared" ca="1" si="267"/>
        <v>#N/A</v>
      </c>
      <c r="E1199" s="80" t="s">
        <v>280</v>
      </c>
      <c r="F1199" s="74" t="e">
        <f t="shared" ca="1" si="263"/>
        <v>#N/A</v>
      </c>
      <c r="G1199" s="74" t="e">
        <f t="shared" si="264"/>
        <v>#N/A</v>
      </c>
      <c r="H1199" s="80" t="s">
        <v>273</v>
      </c>
      <c r="I1199" s="74" t="e">
        <f t="shared" si="265"/>
        <v>#N/A</v>
      </c>
      <c r="J1199" s="74" t="e">
        <f t="shared" si="268"/>
        <v>#N/A</v>
      </c>
      <c r="K1199" s="80" t="s">
        <v>281</v>
      </c>
      <c r="L1199" s="74">
        <f t="shared" si="269"/>
        <v>1.7500000000000002E-2</v>
      </c>
      <c r="M1199" s="74" t="e">
        <f t="shared" ca="1" si="270"/>
        <v>#N/A</v>
      </c>
      <c r="N1199" s="74" t="e">
        <f ca="1">VLOOKUP(B1199,$C$7:$T1197,13,FALSE)</f>
        <v>#N/A</v>
      </c>
      <c r="O1199" s="74" t="e">
        <f t="shared" ca="1" si="271"/>
        <v>#N/A</v>
      </c>
      <c r="P1199" s="74" t="e">
        <f t="shared" ca="1" si="272"/>
        <v>#N/A</v>
      </c>
      <c r="Q1199" s="74" t="e">
        <f t="shared" ca="1" si="273"/>
        <v>#N/A</v>
      </c>
      <c r="R1199" s="74">
        <f t="shared" si="274"/>
        <v>6000</v>
      </c>
      <c r="S1199" s="74" t="e">
        <f t="shared" ca="1" si="275"/>
        <v>#N/A</v>
      </c>
      <c r="T1199" s="74" t="e">
        <f t="shared" si="276"/>
        <v>#N/A</v>
      </c>
    </row>
    <row r="1200" spans="2:20" x14ac:dyDescent="0.25">
      <c r="B1200" s="74" t="e">
        <f t="shared" ca="1" si="266"/>
        <v>#N/A</v>
      </c>
      <c r="C1200" s="78">
        <f>Кабельный_журнал!P1166</f>
        <v>0</v>
      </c>
      <c r="D1200" s="74" t="e">
        <f t="shared" ca="1" si="267"/>
        <v>#N/A</v>
      </c>
      <c r="E1200" s="80" t="s">
        <v>280</v>
      </c>
      <c r="F1200" s="74" t="e">
        <f t="shared" ca="1" si="263"/>
        <v>#N/A</v>
      </c>
      <c r="G1200" s="74" t="e">
        <f t="shared" si="264"/>
        <v>#N/A</v>
      </c>
      <c r="H1200" s="80" t="s">
        <v>273</v>
      </c>
      <c r="I1200" s="74" t="e">
        <f t="shared" si="265"/>
        <v>#N/A</v>
      </c>
      <c r="J1200" s="74" t="e">
        <f t="shared" si="268"/>
        <v>#N/A</v>
      </c>
      <c r="K1200" s="80" t="s">
        <v>281</v>
      </c>
      <c r="L1200" s="74">
        <f t="shared" si="269"/>
        <v>1.7500000000000002E-2</v>
      </c>
      <c r="M1200" s="74" t="e">
        <f t="shared" ca="1" si="270"/>
        <v>#N/A</v>
      </c>
      <c r="N1200" s="74" t="e">
        <f ca="1">VLOOKUP(B1200,$C$7:$T1198,13,FALSE)</f>
        <v>#N/A</v>
      </c>
      <c r="O1200" s="74" t="e">
        <f t="shared" ca="1" si="271"/>
        <v>#N/A</v>
      </c>
      <c r="P1200" s="74" t="e">
        <f t="shared" ca="1" si="272"/>
        <v>#N/A</v>
      </c>
      <c r="Q1200" s="74" t="e">
        <f t="shared" ca="1" si="273"/>
        <v>#N/A</v>
      </c>
      <c r="R1200" s="74">
        <f t="shared" si="274"/>
        <v>6000</v>
      </c>
      <c r="S1200" s="74" t="e">
        <f t="shared" ca="1" si="275"/>
        <v>#N/A</v>
      </c>
      <c r="T1200" s="74" t="e">
        <f t="shared" si="276"/>
        <v>#N/A</v>
      </c>
    </row>
    <row r="1201" spans="2:20" x14ac:dyDescent="0.25">
      <c r="B1201" s="74" t="e">
        <f t="shared" ca="1" si="266"/>
        <v>#N/A</v>
      </c>
      <c r="C1201" s="78">
        <f>Кабельный_журнал!P1167</f>
        <v>0</v>
      </c>
      <c r="D1201" s="74" t="e">
        <f t="shared" ca="1" si="267"/>
        <v>#N/A</v>
      </c>
      <c r="E1201" s="80" t="s">
        <v>280</v>
      </c>
      <c r="F1201" s="74" t="e">
        <f t="shared" ca="1" si="263"/>
        <v>#N/A</v>
      </c>
      <c r="G1201" s="74" t="e">
        <f t="shared" si="264"/>
        <v>#N/A</v>
      </c>
      <c r="H1201" s="80" t="s">
        <v>273</v>
      </c>
      <c r="I1201" s="74" t="e">
        <f t="shared" si="265"/>
        <v>#N/A</v>
      </c>
      <c r="J1201" s="74" t="e">
        <f t="shared" si="268"/>
        <v>#N/A</v>
      </c>
      <c r="K1201" s="80" t="s">
        <v>281</v>
      </c>
      <c r="L1201" s="74">
        <f t="shared" si="269"/>
        <v>1.7500000000000002E-2</v>
      </c>
      <c r="M1201" s="74" t="e">
        <f t="shared" ca="1" si="270"/>
        <v>#N/A</v>
      </c>
      <c r="N1201" s="74" t="e">
        <f ca="1">VLOOKUP(B1201,$C$7:$T1199,13,FALSE)</f>
        <v>#N/A</v>
      </c>
      <c r="O1201" s="74" t="e">
        <f t="shared" ca="1" si="271"/>
        <v>#N/A</v>
      </c>
      <c r="P1201" s="74" t="e">
        <f t="shared" ca="1" si="272"/>
        <v>#N/A</v>
      </c>
      <c r="Q1201" s="74" t="e">
        <f t="shared" ca="1" si="273"/>
        <v>#N/A</v>
      </c>
      <c r="R1201" s="74">
        <f t="shared" si="274"/>
        <v>6000</v>
      </c>
      <c r="S1201" s="74" t="e">
        <f t="shared" ca="1" si="275"/>
        <v>#N/A</v>
      </c>
      <c r="T1201" s="74" t="e">
        <f t="shared" si="276"/>
        <v>#N/A</v>
      </c>
    </row>
    <row r="1202" spans="2:20" x14ac:dyDescent="0.25">
      <c r="B1202" s="74" t="e">
        <f t="shared" ca="1" si="266"/>
        <v>#N/A</v>
      </c>
      <c r="C1202" s="78">
        <f>Кабельный_журнал!P1168</f>
        <v>0</v>
      </c>
      <c r="D1202" s="74" t="e">
        <f t="shared" ca="1" si="267"/>
        <v>#N/A</v>
      </c>
      <c r="E1202" s="80" t="s">
        <v>280</v>
      </c>
      <c r="F1202" s="74" t="e">
        <f t="shared" ca="1" si="263"/>
        <v>#N/A</v>
      </c>
      <c r="G1202" s="74" t="e">
        <f t="shared" si="264"/>
        <v>#N/A</v>
      </c>
      <c r="H1202" s="80" t="s">
        <v>273</v>
      </c>
      <c r="I1202" s="74" t="e">
        <f t="shared" si="265"/>
        <v>#N/A</v>
      </c>
      <c r="J1202" s="74" t="e">
        <f t="shared" si="268"/>
        <v>#N/A</v>
      </c>
      <c r="K1202" s="80" t="s">
        <v>281</v>
      </c>
      <c r="L1202" s="74">
        <f t="shared" si="269"/>
        <v>1.7500000000000002E-2</v>
      </c>
      <c r="M1202" s="74" t="e">
        <f t="shared" ca="1" si="270"/>
        <v>#N/A</v>
      </c>
      <c r="N1202" s="74" t="e">
        <f ca="1">VLOOKUP(B1202,$C$7:$T1200,13,FALSE)</f>
        <v>#N/A</v>
      </c>
      <c r="O1202" s="74" t="e">
        <f t="shared" ca="1" si="271"/>
        <v>#N/A</v>
      </c>
      <c r="P1202" s="74" t="e">
        <f t="shared" ca="1" si="272"/>
        <v>#N/A</v>
      </c>
      <c r="Q1202" s="74" t="e">
        <f t="shared" ca="1" si="273"/>
        <v>#N/A</v>
      </c>
      <c r="R1202" s="74">
        <f t="shared" si="274"/>
        <v>6000</v>
      </c>
      <c r="S1202" s="74" t="e">
        <f t="shared" ca="1" si="275"/>
        <v>#N/A</v>
      </c>
      <c r="T1202" s="74" t="e">
        <f t="shared" si="276"/>
        <v>#N/A</v>
      </c>
    </row>
    <row r="1203" spans="2:20" x14ac:dyDescent="0.25">
      <c r="B1203" s="74" t="e">
        <f t="shared" ca="1" si="266"/>
        <v>#N/A</v>
      </c>
      <c r="C1203" s="78">
        <f>Кабельный_журнал!P1169</f>
        <v>0</v>
      </c>
      <c r="D1203" s="74" t="e">
        <f t="shared" ca="1" si="267"/>
        <v>#N/A</v>
      </c>
      <c r="E1203" s="80" t="s">
        <v>280</v>
      </c>
      <c r="F1203" s="74" t="e">
        <f t="shared" ca="1" si="263"/>
        <v>#N/A</v>
      </c>
      <c r="G1203" s="74" t="e">
        <f t="shared" si="264"/>
        <v>#N/A</v>
      </c>
      <c r="H1203" s="80" t="s">
        <v>273</v>
      </c>
      <c r="I1203" s="74" t="e">
        <f t="shared" si="265"/>
        <v>#N/A</v>
      </c>
      <c r="J1203" s="74" t="e">
        <f t="shared" si="268"/>
        <v>#N/A</v>
      </c>
      <c r="K1203" s="80" t="s">
        <v>281</v>
      </c>
      <c r="L1203" s="74">
        <f t="shared" si="269"/>
        <v>1.7500000000000002E-2</v>
      </c>
      <c r="M1203" s="74" t="e">
        <f t="shared" ca="1" si="270"/>
        <v>#N/A</v>
      </c>
      <c r="N1203" s="74" t="e">
        <f ca="1">VLOOKUP(B1203,$C$7:$T1201,13,FALSE)</f>
        <v>#N/A</v>
      </c>
      <c r="O1203" s="74" t="e">
        <f t="shared" ca="1" si="271"/>
        <v>#N/A</v>
      </c>
      <c r="P1203" s="74" t="e">
        <f t="shared" ca="1" si="272"/>
        <v>#N/A</v>
      </c>
      <c r="Q1203" s="74" t="e">
        <f t="shared" ca="1" si="273"/>
        <v>#N/A</v>
      </c>
      <c r="R1203" s="74">
        <f t="shared" si="274"/>
        <v>6000</v>
      </c>
      <c r="S1203" s="74" t="e">
        <f t="shared" ca="1" si="275"/>
        <v>#N/A</v>
      </c>
      <c r="T1203" s="74" t="e">
        <f t="shared" si="276"/>
        <v>#N/A</v>
      </c>
    </row>
    <row r="1204" spans="2:20" x14ac:dyDescent="0.25">
      <c r="B1204" s="74" t="e">
        <f t="shared" ca="1" si="266"/>
        <v>#N/A</v>
      </c>
      <c r="C1204" s="78">
        <f>Кабельный_журнал!P1170</f>
        <v>0</v>
      </c>
      <c r="D1204" s="74" t="e">
        <f t="shared" ca="1" si="267"/>
        <v>#N/A</v>
      </c>
      <c r="E1204" s="80" t="s">
        <v>280</v>
      </c>
      <c r="F1204" s="74" t="e">
        <f t="shared" ca="1" si="263"/>
        <v>#N/A</v>
      </c>
      <c r="G1204" s="74" t="e">
        <f t="shared" si="264"/>
        <v>#N/A</v>
      </c>
      <c r="H1204" s="80" t="s">
        <v>273</v>
      </c>
      <c r="I1204" s="74" t="e">
        <f t="shared" si="265"/>
        <v>#N/A</v>
      </c>
      <c r="J1204" s="74" t="e">
        <f t="shared" si="268"/>
        <v>#N/A</v>
      </c>
      <c r="K1204" s="80" t="s">
        <v>281</v>
      </c>
      <c r="L1204" s="74">
        <f t="shared" si="269"/>
        <v>1.7500000000000002E-2</v>
      </c>
      <c r="M1204" s="74" t="e">
        <f t="shared" ca="1" si="270"/>
        <v>#N/A</v>
      </c>
      <c r="N1204" s="74" t="e">
        <f ca="1">VLOOKUP(B1204,$C$7:$T1202,13,FALSE)</f>
        <v>#N/A</v>
      </c>
      <c r="O1204" s="74" t="e">
        <f t="shared" ca="1" si="271"/>
        <v>#N/A</v>
      </c>
      <c r="P1204" s="74" t="e">
        <f t="shared" ca="1" si="272"/>
        <v>#N/A</v>
      </c>
      <c r="Q1204" s="74" t="e">
        <f t="shared" ca="1" si="273"/>
        <v>#N/A</v>
      </c>
      <c r="R1204" s="74">
        <f t="shared" si="274"/>
        <v>6000</v>
      </c>
      <c r="S1204" s="74" t="e">
        <f t="shared" ca="1" si="275"/>
        <v>#N/A</v>
      </c>
      <c r="T1204" s="74" t="e">
        <f t="shared" si="276"/>
        <v>#N/A</v>
      </c>
    </row>
    <row r="1205" spans="2:20" x14ac:dyDescent="0.25">
      <c r="B1205" s="74" t="e">
        <f t="shared" ca="1" si="266"/>
        <v>#N/A</v>
      </c>
      <c r="C1205" s="78">
        <f>Кабельный_журнал!P1171</f>
        <v>0</v>
      </c>
      <c r="D1205" s="74" t="e">
        <f t="shared" ca="1" si="267"/>
        <v>#N/A</v>
      </c>
      <c r="E1205" s="80" t="s">
        <v>280</v>
      </c>
      <c r="F1205" s="74" t="e">
        <f t="shared" ca="1" si="263"/>
        <v>#N/A</v>
      </c>
      <c r="G1205" s="74" t="e">
        <f t="shared" si="264"/>
        <v>#N/A</v>
      </c>
      <c r="H1205" s="80" t="s">
        <v>273</v>
      </c>
      <c r="I1205" s="74" t="e">
        <f t="shared" si="265"/>
        <v>#N/A</v>
      </c>
      <c r="J1205" s="74" t="e">
        <f t="shared" si="268"/>
        <v>#N/A</v>
      </c>
      <c r="K1205" s="80" t="s">
        <v>281</v>
      </c>
      <c r="L1205" s="74">
        <f t="shared" si="269"/>
        <v>1.7500000000000002E-2</v>
      </c>
      <c r="M1205" s="74" t="e">
        <f t="shared" ca="1" si="270"/>
        <v>#N/A</v>
      </c>
      <c r="N1205" s="74" t="e">
        <f ca="1">VLOOKUP(B1205,$C$7:$T1203,13,FALSE)</f>
        <v>#N/A</v>
      </c>
      <c r="O1205" s="74" t="e">
        <f t="shared" ca="1" si="271"/>
        <v>#N/A</v>
      </c>
      <c r="P1205" s="74" t="e">
        <f t="shared" ca="1" si="272"/>
        <v>#N/A</v>
      </c>
      <c r="Q1205" s="74" t="e">
        <f t="shared" ca="1" si="273"/>
        <v>#N/A</v>
      </c>
      <c r="R1205" s="74">
        <f t="shared" si="274"/>
        <v>6000</v>
      </c>
      <c r="S1205" s="74" t="e">
        <f t="shared" ca="1" si="275"/>
        <v>#N/A</v>
      </c>
      <c r="T1205" s="74" t="e">
        <f t="shared" si="276"/>
        <v>#N/A</v>
      </c>
    </row>
    <row r="1206" spans="2:20" x14ac:dyDescent="0.25">
      <c r="B1206" s="74" t="e">
        <f t="shared" ca="1" si="266"/>
        <v>#N/A</v>
      </c>
      <c r="C1206" s="78">
        <f>Кабельный_журнал!P1172</f>
        <v>0</v>
      </c>
      <c r="D1206" s="74" t="e">
        <f t="shared" ca="1" si="267"/>
        <v>#N/A</v>
      </c>
      <c r="E1206" s="80" t="s">
        <v>280</v>
      </c>
      <c r="F1206" s="74" t="e">
        <f t="shared" ca="1" si="263"/>
        <v>#N/A</v>
      </c>
      <c r="G1206" s="74" t="e">
        <f t="shared" si="264"/>
        <v>#N/A</v>
      </c>
      <c r="H1206" s="80" t="s">
        <v>273</v>
      </c>
      <c r="I1206" s="74" t="e">
        <f t="shared" si="265"/>
        <v>#N/A</v>
      </c>
      <c r="J1206" s="74" t="e">
        <f t="shared" si="268"/>
        <v>#N/A</v>
      </c>
      <c r="K1206" s="80" t="s">
        <v>281</v>
      </c>
      <c r="L1206" s="74">
        <f t="shared" si="269"/>
        <v>1.7500000000000002E-2</v>
      </c>
      <c r="M1206" s="74" t="e">
        <f t="shared" ca="1" si="270"/>
        <v>#N/A</v>
      </c>
      <c r="N1206" s="74" t="e">
        <f ca="1">VLOOKUP(B1206,$C$7:$T1204,13,FALSE)</f>
        <v>#N/A</v>
      </c>
      <c r="O1206" s="74" t="e">
        <f t="shared" ca="1" si="271"/>
        <v>#N/A</v>
      </c>
      <c r="P1206" s="74" t="e">
        <f t="shared" ca="1" si="272"/>
        <v>#N/A</v>
      </c>
      <c r="Q1206" s="74" t="e">
        <f t="shared" ca="1" si="273"/>
        <v>#N/A</v>
      </c>
      <c r="R1206" s="74">
        <f t="shared" si="274"/>
        <v>6000</v>
      </c>
      <c r="S1206" s="74" t="e">
        <f t="shared" ca="1" si="275"/>
        <v>#N/A</v>
      </c>
      <c r="T1206" s="74" t="e">
        <f t="shared" si="276"/>
        <v>#N/A</v>
      </c>
    </row>
    <row r="1207" spans="2:20" x14ac:dyDescent="0.25">
      <c r="B1207" s="74" t="e">
        <f t="shared" ca="1" si="266"/>
        <v>#N/A</v>
      </c>
      <c r="C1207" s="78">
        <f>Кабельный_журнал!P1173</f>
        <v>0</v>
      </c>
      <c r="D1207" s="74" t="e">
        <f t="shared" ca="1" si="267"/>
        <v>#N/A</v>
      </c>
      <c r="E1207" s="80" t="s">
        <v>280</v>
      </c>
      <c r="F1207" s="74" t="e">
        <f t="shared" ca="1" si="263"/>
        <v>#N/A</v>
      </c>
      <c r="G1207" s="74" t="e">
        <f t="shared" si="264"/>
        <v>#N/A</v>
      </c>
      <c r="H1207" s="80" t="s">
        <v>273</v>
      </c>
      <c r="I1207" s="74" t="e">
        <f t="shared" si="265"/>
        <v>#N/A</v>
      </c>
      <c r="J1207" s="74" t="e">
        <f t="shared" si="268"/>
        <v>#N/A</v>
      </c>
      <c r="K1207" s="80" t="s">
        <v>281</v>
      </c>
      <c r="L1207" s="74">
        <f t="shared" si="269"/>
        <v>1.7500000000000002E-2</v>
      </c>
      <c r="M1207" s="74" t="e">
        <f t="shared" ca="1" si="270"/>
        <v>#N/A</v>
      </c>
      <c r="N1207" s="74" t="e">
        <f ca="1">VLOOKUP(B1207,$C$7:$T1205,13,FALSE)</f>
        <v>#N/A</v>
      </c>
      <c r="O1207" s="74" t="e">
        <f t="shared" ca="1" si="271"/>
        <v>#N/A</v>
      </c>
      <c r="P1207" s="74" t="e">
        <f t="shared" ca="1" si="272"/>
        <v>#N/A</v>
      </c>
      <c r="Q1207" s="74" t="e">
        <f t="shared" ca="1" si="273"/>
        <v>#N/A</v>
      </c>
      <c r="R1207" s="74">
        <f t="shared" si="274"/>
        <v>6000</v>
      </c>
      <c r="S1207" s="74" t="e">
        <f t="shared" ca="1" si="275"/>
        <v>#N/A</v>
      </c>
      <c r="T1207" s="74" t="e">
        <f t="shared" si="276"/>
        <v>#N/A</v>
      </c>
    </row>
    <row r="1208" spans="2:20" x14ac:dyDescent="0.25">
      <c r="B1208" s="74" t="e">
        <f t="shared" ca="1" si="266"/>
        <v>#N/A</v>
      </c>
      <c r="C1208" s="78">
        <f>Кабельный_журнал!P1174</f>
        <v>0</v>
      </c>
      <c r="D1208" s="74" t="e">
        <f t="shared" ca="1" si="267"/>
        <v>#N/A</v>
      </c>
      <c r="E1208" s="80" t="s">
        <v>280</v>
      </c>
      <c r="F1208" s="74" t="e">
        <f t="shared" ca="1" si="263"/>
        <v>#N/A</v>
      </c>
      <c r="G1208" s="74" t="e">
        <f t="shared" si="264"/>
        <v>#N/A</v>
      </c>
      <c r="H1208" s="80" t="s">
        <v>273</v>
      </c>
      <c r="I1208" s="74" t="e">
        <f t="shared" si="265"/>
        <v>#N/A</v>
      </c>
      <c r="J1208" s="74" t="e">
        <f t="shared" si="268"/>
        <v>#N/A</v>
      </c>
      <c r="K1208" s="80" t="s">
        <v>281</v>
      </c>
      <c r="L1208" s="74">
        <f t="shared" si="269"/>
        <v>1.7500000000000002E-2</v>
      </c>
      <c r="M1208" s="74" t="e">
        <f t="shared" ca="1" si="270"/>
        <v>#N/A</v>
      </c>
      <c r="N1208" s="74" t="e">
        <f ca="1">VLOOKUP(B1208,$C$7:$T1206,13,FALSE)</f>
        <v>#N/A</v>
      </c>
      <c r="O1208" s="74" t="e">
        <f t="shared" ca="1" si="271"/>
        <v>#N/A</v>
      </c>
      <c r="P1208" s="74" t="e">
        <f t="shared" ca="1" si="272"/>
        <v>#N/A</v>
      </c>
      <c r="Q1208" s="74" t="e">
        <f t="shared" ca="1" si="273"/>
        <v>#N/A</v>
      </c>
      <c r="R1208" s="74">
        <f t="shared" si="274"/>
        <v>6000</v>
      </c>
      <c r="S1208" s="74" t="e">
        <f t="shared" ca="1" si="275"/>
        <v>#N/A</v>
      </c>
      <c r="T1208" s="74" t="e">
        <f t="shared" si="276"/>
        <v>#N/A</v>
      </c>
    </row>
    <row r="1209" spans="2:20" x14ac:dyDescent="0.25">
      <c r="B1209" s="74" t="e">
        <f t="shared" ca="1" si="266"/>
        <v>#N/A</v>
      </c>
      <c r="C1209" s="78">
        <f>Кабельный_журнал!P1175</f>
        <v>0</v>
      </c>
      <c r="D1209" s="74" t="e">
        <f t="shared" ca="1" si="267"/>
        <v>#N/A</v>
      </c>
      <c r="E1209" s="80" t="s">
        <v>280</v>
      </c>
      <c r="F1209" s="74" t="e">
        <f t="shared" ca="1" si="263"/>
        <v>#N/A</v>
      </c>
      <c r="G1209" s="74" t="e">
        <f t="shared" si="264"/>
        <v>#N/A</v>
      </c>
      <c r="H1209" s="80" t="s">
        <v>273</v>
      </c>
      <c r="I1209" s="74" t="e">
        <f t="shared" si="265"/>
        <v>#N/A</v>
      </c>
      <c r="J1209" s="74" t="e">
        <f t="shared" si="268"/>
        <v>#N/A</v>
      </c>
      <c r="K1209" s="80" t="s">
        <v>281</v>
      </c>
      <c r="L1209" s="74">
        <f t="shared" si="269"/>
        <v>1.7500000000000002E-2</v>
      </c>
      <c r="M1209" s="74" t="e">
        <f t="shared" ca="1" si="270"/>
        <v>#N/A</v>
      </c>
      <c r="N1209" s="74" t="e">
        <f ca="1">VLOOKUP(B1209,$C$7:$T1207,13,FALSE)</f>
        <v>#N/A</v>
      </c>
      <c r="O1209" s="74" t="e">
        <f t="shared" ca="1" si="271"/>
        <v>#N/A</v>
      </c>
      <c r="P1209" s="74" t="e">
        <f t="shared" ca="1" si="272"/>
        <v>#N/A</v>
      </c>
      <c r="Q1209" s="74" t="e">
        <f t="shared" ca="1" si="273"/>
        <v>#N/A</v>
      </c>
      <c r="R1209" s="74">
        <f t="shared" si="274"/>
        <v>6000</v>
      </c>
      <c r="S1209" s="74" t="e">
        <f t="shared" ca="1" si="275"/>
        <v>#N/A</v>
      </c>
      <c r="T1209" s="74" t="e">
        <f t="shared" si="276"/>
        <v>#N/A</v>
      </c>
    </row>
    <row r="1210" spans="2:20" x14ac:dyDescent="0.25">
      <c r="B1210" s="74" t="e">
        <f t="shared" ca="1" si="266"/>
        <v>#N/A</v>
      </c>
      <c r="C1210" s="78">
        <f>Кабельный_журнал!P1176</f>
        <v>0</v>
      </c>
      <c r="D1210" s="74" t="e">
        <f t="shared" ca="1" si="267"/>
        <v>#N/A</v>
      </c>
      <c r="E1210" s="80" t="s">
        <v>280</v>
      </c>
      <c r="F1210" s="74" t="e">
        <f t="shared" ca="1" si="263"/>
        <v>#N/A</v>
      </c>
      <c r="G1210" s="74" t="e">
        <f t="shared" si="264"/>
        <v>#N/A</v>
      </c>
      <c r="H1210" s="80" t="s">
        <v>273</v>
      </c>
      <c r="I1210" s="74" t="e">
        <f t="shared" si="265"/>
        <v>#N/A</v>
      </c>
      <c r="J1210" s="74" t="e">
        <f t="shared" si="268"/>
        <v>#N/A</v>
      </c>
      <c r="K1210" s="80" t="s">
        <v>281</v>
      </c>
      <c r="L1210" s="74">
        <f t="shared" si="269"/>
        <v>1.7500000000000002E-2</v>
      </c>
      <c r="M1210" s="74" t="e">
        <f t="shared" ca="1" si="270"/>
        <v>#N/A</v>
      </c>
      <c r="N1210" s="74" t="e">
        <f ca="1">VLOOKUP(B1210,$C$7:$T1208,13,FALSE)</f>
        <v>#N/A</v>
      </c>
      <c r="O1210" s="74" t="e">
        <f t="shared" ca="1" si="271"/>
        <v>#N/A</v>
      </c>
      <c r="P1210" s="74" t="e">
        <f t="shared" ca="1" si="272"/>
        <v>#N/A</v>
      </c>
      <c r="Q1210" s="74" t="e">
        <f t="shared" ca="1" si="273"/>
        <v>#N/A</v>
      </c>
      <c r="R1210" s="74">
        <f t="shared" si="274"/>
        <v>6000</v>
      </c>
      <c r="S1210" s="74" t="e">
        <f t="shared" ca="1" si="275"/>
        <v>#N/A</v>
      </c>
      <c r="T1210" s="74" t="e">
        <f t="shared" si="276"/>
        <v>#N/A</v>
      </c>
    </row>
    <row r="1211" spans="2:20" x14ac:dyDescent="0.25">
      <c r="B1211" s="74" t="e">
        <f t="shared" ca="1" si="266"/>
        <v>#N/A</v>
      </c>
      <c r="C1211" s="78">
        <f>Кабельный_журнал!P1177</f>
        <v>0</v>
      </c>
      <c r="D1211" s="74" t="e">
        <f t="shared" ca="1" si="267"/>
        <v>#N/A</v>
      </c>
      <c r="E1211" s="80" t="s">
        <v>280</v>
      </c>
      <c r="F1211" s="74" t="e">
        <f t="shared" ca="1" si="263"/>
        <v>#N/A</v>
      </c>
      <c r="G1211" s="74" t="e">
        <f t="shared" si="264"/>
        <v>#N/A</v>
      </c>
      <c r="H1211" s="80" t="s">
        <v>273</v>
      </c>
      <c r="I1211" s="74" t="e">
        <f t="shared" si="265"/>
        <v>#N/A</v>
      </c>
      <c r="J1211" s="74" t="e">
        <f t="shared" si="268"/>
        <v>#N/A</v>
      </c>
      <c r="K1211" s="80" t="s">
        <v>281</v>
      </c>
      <c r="L1211" s="74">
        <f t="shared" si="269"/>
        <v>1.7500000000000002E-2</v>
      </c>
      <c r="M1211" s="74" t="e">
        <f t="shared" ca="1" si="270"/>
        <v>#N/A</v>
      </c>
      <c r="N1211" s="74" t="e">
        <f ca="1">VLOOKUP(B1211,$C$7:$T1209,13,FALSE)</f>
        <v>#N/A</v>
      </c>
      <c r="O1211" s="74" t="e">
        <f t="shared" ca="1" si="271"/>
        <v>#N/A</v>
      </c>
      <c r="P1211" s="74" t="e">
        <f t="shared" ca="1" si="272"/>
        <v>#N/A</v>
      </c>
      <c r="Q1211" s="74" t="e">
        <f t="shared" ca="1" si="273"/>
        <v>#N/A</v>
      </c>
      <c r="R1211" s="74">
        <f t="shared" si="274"/>
        <v>6000</v>
      </c>
      <c r="S1211" s="74" t="e">
        <f t="shared" ca="1" si="275"/>
        <v>#N/A</v>
      </c>
      <c r="T1211" s="74" t="e">
        <f t="shared" si="276"/>
        <v>#N/A</v>
      </c>
    </row>
    <row r="1212" spans="2:20" x14ac:dyDescent="0.25">
      <c r="B1212" s="74" t="e">
        <f t="shared" ca="1" si="266"/>
        <v>#N/A</v>
      </c>
      <c r="C1212" s="78">
        <f>Кабельный_журнал!P1178</f>
        <v>0</v>
      </c>
      <c r="D1212" s="74" t="e">
        <f t="shared" ca="1" si="267"/>
        <v>#N/A</v>
      </c>
      <c r="E1212" s="80" t="s">
        <v>280</v>
      </c>
      <c r="F1212" s="74" t="e">
        <f t="shared" ca="1" si="263"/>
        <v>#N/A</v>
      </c>
      <c r="G1212" s="74" t="e">
        <f t="shared" si="264"/>
        <v>#N/A</v>
      </c>
      <c r="H1212" s="80" t="s">
        <v>273</v>
      </c>
      <c r="I1212" s="74" t="e">
        <f t="shared" si="265"/>
        <v>#N/A</v>
      </c>
      <c r="J1212" s="74" t="e">
        <f t="shared" si="268"/>
        <v>#N/A</v>
      </c>
      <c r="K1212" s="80" t="s">
        <v>281</v>
      </c>
      <c r="L1212" s="74">
        <f t="shared" si="269"/>
        <v>1.7500000000000002E-2</v>
      </c>
      <c r="M1212" s="74" t="e">
        <f t="shared" ca="1" si="270"/>
        <v>#N/A</v>
      </c>
      <c r="N1212" s="74" t="e">
        <f ca="1">VLOOKUP(B1212,$C$7:$T1210,13,FALSE)</f>
        <v>#N/A</v>
      </c>
      <c r="O1212" s="74" t="e">
        <f t="shared" ca="1" si="271"/>
        <v>#N/A</v>
      </c>
      <c r="P1212" s="74" t="e">
        <f t="shared" ca="1" si="272"/>
        <v>#N/A</v>
      </c>
      <c r="Q1212" s="74" t="e">
        <f t="shared" ca="1" si="273"/>
        <v>#N/A</v>
      </c>
      <c r="R1212" s="74">
        <f t="shared" si="274"/>
        <v>6000</v>
      </c>
      <c r="S1212" s="74" t="e">
        <f t="shared" ca="1" si="275"/>
        <v>#N/A</v>
      </c>
      <c r="T1212" s="74" t="e">
        <f t="shared" si="276"/>
        <v>#N/A</v>
      </c>
    </row>
    <row r="1213" spans="2:20" x14ac:dyDescent="0.25">
      <c r="B1213" s="74" t="e">
        <f t="shared" ca="1" si="266"/>
        <v>#N/A</v>
      </c>
      <c r="C1213" s="78">
        <f>Кабельный_журнал!P1179</f>
        <v>0</v>
      </c>
      <c r="D1213" s="74" t="e">
        <f t="shared" ca="1" si="267"/>
        <v>#N/A</v>
      </c>
      <c r="E1213" s="80" t="s">
        <v>280</v>
      </c>
      <c r="F1213" s="74" t="e">
        <f t="shared" ca="1" si="263"/>
        <v>#N/A</v>
      </c>
      <c r="G1213" s="74" t="e">
        <f t="shared" si="264"/>
        <v>#N/A</v>
      </c>
      <c r="H1213" s="80" t="s">
        <v>273</v>
      </c>
      <c r="I1213" s="74" t="e">
        <f t="shared" si="265"/>
        <v>#N/A</v>
      </c>
      <c r="J1213" s="74" t="e">
        <f t="shared" si="268"/>
        <v>#N/A</v>
      </c>
      <c r="K1213" s="80" t="s">
        <v>281</v>
      </c>
      <c r="L1213" s="74">
        <f t="shared" si="269"/>
        <v>1.7500000000000002E-2</v>
      </c>
      <c r="M1213" s="74" t="e">
        <f t="shared" ca="1" si="270"/>
        <v>#N/A</v>
      </c>
      <c r="N1213" s="74" t="e">
        <f ca="1">VLOOKUP(B1213,$C$7:$T1211,13,FALSE)</f>
        <v>#N/A</v>
      </c>
      <c r="O1213" s="74" t="e">
        <f t="shared" ca="1" si="271"/>
        <v>#N/A</v>
      </c>
      <c r="P1213" s="74" t="e">
        <f t="shared" ca="1" si="272"/>
        <v>#N/A</v>
      </c>
      <c r="Q1213" s="74" t="e">
        <f t="shared" ca="1" si="273"/>
        <v>#N/A</v>
      </c>
      <c r="R1213" s="74">
        <f t="shared" si="274"/>
        <v>6000</v>
      </c>
      <c r="S1213" s="74" t="e">
        <f t="shared" ca="1" si="275"/>
        <v>#N/A</v>
      </c>
      <c r="T1213" s="74" t="e">
        <f t="shared" si="276"/>
        <v>#N/A</v>
      </c>
    </row>
    <row r="1214" spans="2:20" x14ac:dyDescent="0.25">
      <c r="B1214" s="74" t="e">
        <f t="shared" ca="1" si="266"/>
        <v>#N/A</v>
      </c>
      <c r="C1214" s="78">
        <f>Кабельный_журнал!P1180</f>
        <v>0</v>
      </c>
      <c r="D1214" s="74" t="e">
        <f t="shared" ca="1" si="267"/>
        <v>#N/A</v>
      </c>
      <c r="E1214" s="80" t="s">
        <v>280</v>
      </c>
      <c r="F1214" s="74" t="e">
        <f t="shared" ca="1" si="263"/>
        <v>#N/A</v>
      </c>
      <c r="G1214" s="74" t="e">
        <f t="shared" si="264"/>
        <v>#N/A</v>
      </c>
      <c r="H1214" s="80" t="s">
        <v>273</v>
      </c>
      <c r="I1214" s="74" t="e">
        <f t="shared" si="265"/>
        <v>#N/A</v>
      </c>
      <c r="J1214" s="74" t="e">
        <f t="shared" si="268"/>
        <v>#N/A</v>
      </c>
      <c r="K1214" s="80" t="s">
        <v>281</v>
      </c>
      <c r="L1214" s="74">
        <f t="shared" si="269"/>
        <v>1.7500000000000002E-2</v>
      </c>
      <c r="M1214" s="74" t="e">
        <f t="shared" ca="1" si="270"/>
        <v>#N/A</v>
      </c>
      <c r="N1214" s="74" t="e">
        <f ca="1">VLOOKUP(B1214,$C$7:$T1212,13,FALSE)</f>
        <v>#N/A</v>
      </c>
      <c r="O1214" s="74" t="e">
        <f t="shared" ca="1" si="271"/>
        <v>#N/A</v>
      </c>
      <c r="P1214" s="74" t="e">
        <f t="shared" ca="1" si="272"/>
        <v>#N/A</v>
      </c>
      <c r="Q1214" s="74" t="e">
        <f t="shared" ca="1" si="273"/>
        <v>#N/A</v>
      </c>
      <c r="R1214" s="74">
        <f t="shared" si="274"/>
        <v>6000</v>
      </c>
      <c r="S1214" s="74" t="e">
        <f t="shared" ca="1" si="275"/>
        <v>#N/A</v>
      </c>
      <c r="T1214" s="74" t="e">
        <f t="shared" si="276"/>
        <v>#N/A</v>
      </c>
    </row>
    <row r="1215" spans="2:20" x14ac:dyDescent="0.25">
      <c r="B1215" s="74" t="e">
        <f t="shared" ca="1" si="266"/>
        <v>#N/A</v>
      </c>
      <c r="C1215" s="78">
        <f>Кабельный_журнал!P1181</f>
        <v>0</v>
      </c>
      <c r="D1215" s="74" t="e">
        <f t="shared" ca="1" si="267"/>
        <v>#N/A</v>
      </c>
      <c r="E1215" s="80" t="s">
        <v>280</v>
      </c>
      <c r="F1215" s="74" t="e">
        <f t="shared" ca="1" si="263"/>
        <v>#N/A</v>
      </c>
      <c r="G1215" s="74" t="e">
        <f t="shared" si="264"/>
        <v>#N/A</v>
      </c>
      <c r="H1215" s="80" t="s">
        <v>273</v>
      </c>
      <c r="I1215" s="74" t="e">
        <f t="shared" si="265"/>
        <v>#N/A</v>
      </c>
      <c r="J1215" s="74" t="e">
        <f t="shared" si="268"/>
        <v>#N/A</v>
      </c>
      <c r="K1215" s="80" t="s">
        <v>281</v>
      </c>
      <c r="L1215" s="74">
        <f t="shared" si="269"/>
        <v>1.7500000000000002E-2</v>
      </c>
      <c r="M1215" s="74" t="e">
        <f t="shared" ca="1" si="270"/>
        <v>#N/A</v>
      </c>
      <c r="N1215" s="74" t="e">
        <f ca="1">VLOOKUP(B1215,$C$7:$T1213,13,FALSE)</f>
        <v>#N/A</v>
      </c>
      <c r="O1215" s="74" t="e">
        <f t="shared" ca="1" si="271"/>
        <v>#N/A</v>
      </c>
      <c r="P1215" s="74" t="e">
        <f t="shared" ca="1" si="272"/>
        <v>#N/A</v>
      </c>
      <c r="Q1215" s="74" t="e">
        <f t="shared" ca="1" si="273"/>
        <v>#N/A</v>
      </c>
      <c r="R1215" s="74">
        <f t="shared" si="274"/>
        <v>6000</v>
      </c>
      <c r="S1215" s="74" t="e">
        <f t="shared" ca="1" si="275"/>
        <v>#N/A</v>
      </c>
      <c r="T1215" s="74" t="e">
        <f t="shared" si="276"/>
        <v>#N/A</v>
      </c>
    </row>
    <row r="1216" spans="2:20" x14ac:dyDescent="0.25">
      <c r="B1216" s="74" t="e">
        <f t="shared" ca="1" si="266"/>
        <v>#N/A</v>
      </c>
      <c r="C1216" s="78">
        <f>Кабельный_журнал!P1182</f>
        <v>0</v>
      </c>
      <c r="D1216" s="74" t="e">
        <f t="shared" ca="1" si="267"/>
        <v>#N/A</v>
      </c>
      <c r="E1216" s="80" t="s">
        <v>280</v>
      </c>
      <c r="F1216" s="74" t="e">
        <f t="shared" ca="1" si="263"/>
        <v>#N/A</v>
      </c>
      <c r="G1216" s="74" t="e">
        <f t="shared" si="264"/>
        <v>#N/A</v>
      </c>
      <c r="H1216" s="80" t="s">
        <v>273</v>
      </c>
      <c r="I1216" s="74" t="e">
        <f t="shared" si="265"/>
        <v>#N/A</v>
      </c>
      <c r="J1216" s="74" t="e">
        <f t="shared" si="268"/>
        <v>#N/A</v>
      </c>
      <c r="K1216" s="80" t="s">
        <v>281</v>
      </c>
      <c r="L1216" s="74">
        <f t="shared" si="269"/>
        <v>1.7500000000000002E-2</v>
      </c>
      <c r="M1216" s="74" t="e">
        <f t="shared" ca="1" si="270"/>
        <v>#N/A</v>
      </c>
      <c r="N1216" s="74" t="e">
        <f ca="1">VLOOKUP(B1216,$C$7:$T1214,13,FALSE)</f>
        <v>#N/A</v>
      </c>
      <c r="O1216" s="74" t="e">
        <f t="shared" ca="1" si="271"/>
        <v>#N/A</v>
      </c>
      <c r="P1216" s="74" t="e">
        <f t="shared" ca="1" si="272"/>
        <v>#N/A</v>
      </c>
      <c r="Q1216" s="74" t="e">
        <f t="shared" ca="1" si="273"/>
        <v>#N/A</v>
      </c>
      <c r="R1216" s="74">
        <f t="shared" si="274"/>
        <v>6000</v>
      </c>
      <c r="S1216" s="74" t="e">
        <f t="shared" ca="1" si="275"/>
        <v>#N/A</v>
      </c>
      <c r="T1216" s="74" t="e">
        <f t="shared" si="276"/>
        <v>#N/A</v>
      </c>
    </row>
    <row r="1217" spans="2:20" x14ac:dyDescent="0.25">
      <c r="B1217" s="74" t="e">
        <f t="shared" ca="1" si="266"/>
        <v>#N/A</v>
      </c>
      <c r="C1217" s="78">
        <f>Кабельный_журнал!P1183</f>
        <v>0</v>
      </c>
      <c r="D1217" s="74" t="e">
        <f t="shared" ca="1" si="267"/>
        <v>#N/A</v>
      </c>
      <c r="E1217" s="80" t="s">
        <v>280</v>
      </c>
      <c r="F1217" s="74" t="e">
        <f t="shared" ca="1" si="263"/>
        <v>#N/A</v>
      </c>
      <c r="G1217" s="74" t="e">
        <f t="shared" si="264"/>
        <v>#N/A</v>
      </c>
      <c r="H1217" s="80" t="s">
        <v>273</v>
      </c>
      <c r="I1217" s="74" t="e">
        <f t="shared" si="265"/>
        <v>#N/A</v>
      </c>
      <c r="J1217" s="74" t="e">
        <f t="shared" si="268"/>
        <v>#N/A</v>
      </c>
      <c r="K1217" s="80" t="s">
        <v>281</v>
      </c>
      <c r="L1217" s="74">
        <f t="shared" si="269"/>
        <v>1.7500000000000002E-2</v>
      </c>
      <c r="M1217" s="74" t="e">
        <f t="shared" ca="1" si="270"/>
        <v>#N/A</v>
      </c>
      <c r="N1217" s="74" t="e">
        <f ca="1">VLOOKUP(B1217,$C$7:$T1215,13,FALSE)</f>
        <v>#N/A</v>
      </c>
      <c r="O1217" s="74" t="e">
        <f t="shared" ca="1" si="271"/>
        <v>#N/A</v>
      </c>
      <c r="P1217" s="74" t="e">
        <f t="shared" ca="1" si="272"/>
        <v>#N/A</v>
      </c>
      <c r="Q1217" s="74" t="e">
        <f t="shared" ca="1" si="273"/>
        <v>#N/A</v>
      </c>
      <c r="R1217" s="74">
        <f t="shared" si="274"/>
        <v>6000</v>
      </c>
      <c r="S1217" s="74" t="e">
        <f t="shared" ca="1" si="275"/>
        <v>#N/A</v>
      </c>
      <c r="T1217" s="74" t="e">
        <f t="shared" si="276"/>
        <v>#N/A</v>
      </c>
    </row>
    <row r="1218" spans="2:20" x14ac:dyDescent="0.25">
      <c r="B1218" s="74" t="e">
        <f t="shared" ca="1" si="266"/>
        <v>#N/A</v>
      </c>
      <c r="C1218" s="78">
        <f>Кабельный_журнал!P1184</f>
        <v>0</v>
      </c>
      <c r="D1218" s="74" t="e">
        <f t="shared" ca="1" si="267"/>
        <v>#N/A</v>
      </c>
      <c r="E1218" s="80" t="s">
        <v>280</v>
      </c>
      <c r="F1218" s="74" t="e">
        <f t="shared" ca="1" si="263"/>
        <v>#N/A</v>
      </c>
      <c r="G1218" s="74" t="e">
        <f t="shared" si="264"/>
        <v>#N/A</v>
      </c>
      <c r="H1218" s="80" t="s">
        <v>273</v>
      </c>
      <c r="I1218" s="74" t="e">
        <f t="shared" si="265"/>
        <v>#N/A</v>
      </c>
      <c r="J1218" s="74" t="e">
        <f t="shared" si="268"/>
        <v>#N/A</v>
      </c>
      <c r="K1218" s="80" t="s">
        <v>281</v>
      </c>
      <c r="L1218" s="74">
        <f t="shared" si="269"/>
        <v>1.7500000000000002E-2</v>
      </c>
      <c r="M1218" s="74" t="e">
        <f t="shared" ca="1" si="270"/>
        <v>#N/A</v>
      </c>
      <c r="N1218" s="74" t="e">
        <f ca="1">VLOOKUP(B1218,$C$7:$T1216,13,FALSE)</f>
        <v>#N/A</v>
      </c>
      <c r="O1218" s="74" t="e">
        <f t="shared" ca="1" si="271"/>
        <v>#N/A</v>
      </c>
      <c r="P1218" s="74" t="e">
        <f t="shared" ca="1" si="272"/>
        <v>#N/A</v>
      </c>
      <c r="Q1218" s="74" t="e">
        <f t="shared" ca="1" si="273"/>
        <v>#N/A</v>
      </c>
      <c r="R1218" s="74">
        <f t="shared" si="274"/>
        <v>6000</v>
      </c>
      <c r="S1218" s="74" t="e">
        <f t="shared" ca="1" si="275"/>
        <v>#N/A</v>
      </c>
      <c r="T1218" s="74" t="e">
        <f t="shared" si="276"/>
        <v>#N/A</v>
      </c>
    </row>
    <row r="1219" spans="2:20" x14ac:dyDescent="0.25">
      <c r="B1219" s="74" t="e">
        <f t="shared" ca="1" si="266"/>
        <v>#N/A</v>
      </c>
      <c r="C1219" s="78">
        <f>Кабельный_журнал!P1185</f>
        <v>0</v>
      </c>
      <c r="D1219" s="74" t="e">
        <f t="shared" ca="1" si="267"/>
        <v>#N/A</v>
      </c>
      <c r="E1219" s="80" t="s">
        <v>280</v>
      </c>
      <c r="F1219" s="74" t="e">
        <f t="shared" ca="1" si="263"/>
        <v>#N/A</v>
      </c>
      <c r="G1219" s="74" t="e">
        <f t="shared" si="264"/>
        <v>#N/A</v>
      </c>
      <c r="H1219" s="80" t="s">
        <v>273</v>
      </c>
      <c r="I1219" s="74" t="e">
        <f t="shared" si="265"/>
        <v>#N/A</v>
      </c>
      <c r="J1219" s="74" t="e">
        <f t="shared" si="268"/>
        <v>#N/A</v>
      </c>
      <c r="K1219" s="80" t="s">
        <v>281</v>
      </c>
      <c r="L1219" s="74">
        <f t="shared" si="269"/>
        <v>1.7500000000000002E-2</v>
      </c>
      <c r="M1219" s="74" t="e">
        <f t="shared" ca="1" si="270"/>
        <v>#N/A</v>
      </c>
      <c r="N1219" s="74" t="e">
        <f ca="1">VLOOKUP(B1219,$C$7:$T1217,13,FALSE)</f>
        <v>#N/A</v>
      </c>
      <c r="O1219" s="74" t="e">
        <f t="shared" ca="1" si="271"/>
        <v>#N/A</v>
      </c>
      <c r="P1219" s="74" t="e">
        <f t="shared" ca="1" si="272"/>
        <v>#N/A</v>
      </c>
      <c r="Q1219" s="74" t="e">
        <f t="shared" ca="1" si="273"/>
        <v>#N/A</v>
      </c>
      <c r="R1219" s="74">
        <f t="shared" si="274"/>
        <v>6000</v>
      </c>
      <c r="S1219" s="74" t="e">
        <f t="shared" ca="1" si="275"/>
        <v>#N/A</v>
      </c>
      <c r="T1219" s="74" t="e">
        <f t="shared" si="276"/>
        <v>#N/A</v>
      </c>
    </row>
    <row r="1220" spans="2:20" x14ac:dyDescent="0.25">
      <c r="B1220" s="74" t="e">
        <f t="shared" ca="1" si="266"/>
        <v>#N/A</v>
      </c>
      <c r="C1220" s="78">
        <f>Кабельный_журнал!P1186</f>
        <v>0</v>
      </c>
      <c r="D1220" s="74" t="e">
        <f t="shared" ca="1" si="267"/>
        <v>#N/A</v>
      </c>
      <c r="E1220" s="80" t="s">
        <v>280</v>
      </c>
      <c r="F1220" s="74" t="e">
        <f t="shared" ca="1" si="263"/>
        <v>#N/A</v>
      </c>
      <c r="G1220" s="74" t="e">
        <f t="shared" si="264"/>
        <v>#N/A</v>
      </c>
      <c r="H1220" s="80" t="s">
        <v>273</v>
      </c>
      <c r="I1220" s="74" t="e">
        <f t="shared" si="265"/>
        <v>#N/A</v>
      </c>
      <c r="J1220" s="74" t="e">
        <f t="shared" si="268"/>
        <v>#N/A</v>
      </c>
      <c r="K1220" s="80" t="s">
        <v>281</v>
      </c>
      <c r="L1220" s="74">
        <f t="shared" si="269"/>
        <v>1.7500000000000002E-2</v>
      </c>
      <c r="M1220" s="74" t="e">
        <f t="shared" ca="1" si="270"/>
        <v>#N/A</v>
      </c>
      <c r="N1220" s="74" t="e">
        <f ca="1">VLOOKUP(B1220,$C$7:$T1218,13,FALSE)</f>
        <v>#N/A</v>
      </c>
      <c r="O1220" s="74" t="e">
        <f t="shared" ca="1" si="271"/>
        <v>#N/A</v>
      </c>
      <c r="P1220" s="74" t="e">
        <f t="shared" ca="1" si="272"/>
        <v>#N/A</v>
      </c>
      <c r="Q1220" s="74" t="e">
        <f t="shared" ca="1" si="273"/>
        <v>#N/A</v>
      </c>
      <c r="R1220" s="74">
        <f t="shared" si="274"/>
        <v>6000</v>
      </c>
      <c r="S1220" s="74" t="e">
        <f t="shared" ca="1" si="275"/>
        <v>#N/A</v>
      </c>
      <c r="T1220" s="74" t="e">
        <f t="shared" si="276"/>
        <v>#N/A</v>
      </c>
    </row>
    <row r="1221" spans="2:20" x14ac:dyDescent="0.25">
      <c r="B1221" s="74" t="e">
        <f t="shared" ca="1" si="266"/>
        <v>#N/A</v>
      </c>
      <c r="C1221" s="78">
        <f>Кабельный_журнал!P1187</f>
        <v>0</v>
      </c>
      <c r="D1221" s="74" t="e">
        <f t="shared" ca="1" si="267"/>
        <v>#N/A</v>
      </c>
      <c r="E1221" s="80" t="s">
        <v>280</v>
      </c>
      <c r="F1221" s="74" t="e">
        <f t="shared" ca="1" si="263"/>
        <v>#N/A</v>
      </c>
      <c r="G1221" s="74" t="e">
        <f t="shared" si="264"/>
        <v>#N/A</v>
      </c>
      <c r="H1221" s="80" t="s">
        <v>273</v>
      </c>
      <c r="I1221" s="74" t="e">
        <f t="shared" si="265"/>
        <v>#N/A</v>
      </c>
      <c r="J1221" s="74" t="e">
        <f t="shared" si="268"/>
        <v>#N/A</v>
      </c>
      <c r="K1221" s="80" t="s">
        <v>281</v>
      </c>
      <c r="L1221" s="74">
        <f t="shared" si="269"/>
        <v>1.7500000000000002E-2</v>
      </c>
      <c r="M1221" s="74" t="e">
        <f t="shared" ca="1" si="270"/>
        <v>#N/A</v>
      </c>
      <c r="N1221" s="74" t="e">
        <f ca="1">VLOOKUP(B1221,$C$7:$T1219,13,FALSE)</f>
        <v>#N/A</v>
      </c>
      <c r="O1221" s="74" t="e">
        <f t="shared" ca="1" si="271"/>
        <v>#N/A</v>
      </c>
      <c r="P1221" s="74" t="e">
        <f t="shared" ca="1" si="272"/>
        <v>#N/A</v>
      </c>
      <c r="Q1221" s="74" t="e">
        <f t="shared" ca="1" si="273"/>
        <v>#N/A</v>
      </c>
      <c r="R1221" s="74">
        <f t="shared" si="274"/>
        <v>6000</v>
      </c>
      <c r="S1221" s="74" t="e">
        <f t="shared" ca="1" si="275"/>
        <v>#N/A</v>
      </c>
      <c r="T1221" s="74" t="e">
        <f t="shared" si="276"/>
        <v>#N/A</v>
      </c>
    </row>
    <row r="1222" spans="2:20" x14ac:dyDescent="0.25">
      <c r="B1222" s="74" t="e">
        <f t="shared" ca="1" si="266"/>
        <v>#N/A</v>
      </c>
      <c r="C1222" s="78">
        <f>Кабельный_журнал!P1188</f>
        <v>0</v>
      </c>
      <c r="D1222" s="74" t="e">
        <f t="shared" ca="1" si="267"/>
        <v>#N/A</v>
      </c>
      <c r="E1222" s="80" t="s">
        <v>280</v>
      </c>
      <c r="F1222" s="74" t="e">
        <f t="shared" ca="1" si="263"/>
        <v>#N/A</v>
      </c>
      <c r="G1222" s="74" t="e">
        <f t="shared" si="264"/>
        <v>#N/A</v>
      </c>
      <c r="H1222" s="80" t="s">
        <v>273</v>
      </c>
      <c r="I1222" s="74" t="e">
        <f t="shared" si="265"/>
        <v>#N/A</v>
      </c>
      <c r="J1222" s="74" t="e">
        <f t="shared" si="268"/>
        <v>#N/A</v>
      </c>
      <c r="K1222" s="80" t="s">
        <v>281</v>
      </c>
      <c r="L1222" s="74">
        <f t="shared" si="269"/>
        <v>1.7500000000000002E-2</v>
      </c>
      <c r="M1222" s="74" t="e">
        <f t="shared" ca="1" si="270"/>
        <v>#N/A</v>
      </c>
      <c r="N1222" s="74" t="e">
        <f ca="1">VLOOKUP(B1222,$C$7:$T1220,13,FALSE)</f>
        <v>#N/A</v>
      </c>
      <c r="O1222" s="74" t="e">
        <f t="shared" ca="1" si="271"/>
        <v>#N/A</v>
      </c>
      <c r="P1222" s="74" t="e">
        <f t="shared" ca="1" si="272"/>
        <v>#N/A</v>
      </c>
      <c r="Q1222" s="74" t="e">
        <f t="shared" ca="1" si="273"/>
        <v>#N/A</v>
      </c>
      <c r="R1222" s="74">
        <f t="shared" si="274"/>
        <v>6000</v>
      </c>
      <c r="S1222" s="74" t="e">
        <f t="shared" ca="1" si="275"/>
        <v>#N/A</v>
      </c>
      <c r="T1222" s="74" t="e">
        <f t="shared" si="276"/>
        <v>#N/A</v>
      </c>
    </row>
    <row r="1223" spans="2:20" x14ac:dyDescent="0.25">
      <c r="B1223" s="74" t="e">
        <f t="shared" ca="1" si="266"/>
        <v>#N/A</v>
      </c>
      <c r="C1223" s="78">
        <f>Кабельный_журнал!P1189</f>
        <v>0</v>
      </c>
      <c r="D1223" s="74" t="e">
        <f t="shared" ca="1" si="267"/>
        <v>#N/A</v>
      </c>
      <c r="E1223" s="80" t="s">
        <v>280</v>
      </c>
      <c r="F1223" s="74" t="e">
        <f t="shared" ca="1" si="263"/>
        <v>#N/A</v>
      </c>
      <c r="G1223" s="74" t="e">
        <f t="shared" si="264"/>
        <v>#N/A</v>
      </c>
      <c r="H1223" s="80" t="s">
        <v>273</v>
      </c>
      <c r="I1223" s="74" t="e">
        <f t="shared" si="265"/>
        <v>#N/A</v>
      </c>
      <c r="J1223" s="74" t="e">
        <f t="shared" si="268"/>
        <v>#N/A</v>
      </c>
      <c r="K1223" s="80" t="s">
        <v>281</v>
      </c>
      <c r="L1223" s="74">
        <f t="shared" si="269"/>
        <v>1.7500000000000002E-2</v>
      </c>
      <c r="M1223" s="74" t="e">
        <f t="shared" ca="1" si="270"/>
        <v>#N/A</v>
      </c>
      <c r="N1223" s="74" t="e">
        <f ca="1">VLOOKUP(B1223,$C$7:$T1221,13,FALSE)</f>
        <v>#N/A</v>
      </c>
      <c r="O1223" s="74" t="e">
        <f t="shared" ca="1" si="271"/>
        <v>#N/A</v>
      </c>
      <c r="P1223" s="74" t="e">
        <f t="shared" ca="1" si="272"/>
        <v>#N/A</v>
      </c>
      <c r="Q1223" s="74" t="e">
        <f t="shared" ca="1" si="273"/>
        <v>#N/A</v>
      </c>
      <c r="R1223" s="74">
        <f t="shared" si="274"/>
        <v>6000</v>
      </c>
      <c r="S1223" s="74" t="e">
        <f t="shared" ca="1" si="275"/>
        <v>#N/A</v>
      </c>
      <c r="T1223" s="74" t="e">
        <f t="shared" si="276"/>
        <v>#N/A</v>
      </c>
    </row>
    <row r="1224" spans="2:20" x14ac:dyDescent="0.25">
      <c r="B1224" s="74" t="e">
        <f t="shared" ca="1" si="266"/>
        <v>#N/A</v>
      </c>
      <c r="C1224" s="78">
        <f>Кабельный_журнал!P1190</f>
        <v>0</v>
      </c>
      <c r="D1224" s="74" t="e">
        <f t="shared" ca="1" si="267"/>
        <v>#N/A</v>
      </c>
      <c r="E1224" s="80" t="s">
        <v>280</v>
      </c>
      <c r="F1224" s="74" t="e">
        <f t="shared" ca="1" si="263"/>
        <v>#N/A</v>
      </c>
      <c r="G1224" s="74" t="e">
        <f t="shared" si="264"/>
        <v>#N/A</v>
      </c>
      <c r="H1224" s="80" t="s">
        <v>273</v>
      </c>
      <c r="I1224" s="74" t="e">
        <f t="shared" si="265"/>
        <v>#N/A</v>
      </c>
      <c r="J1224" s="74" t="e">
        <f t="shared" si="268"/>
        <v>#N/A</v>
      </c>
      <c r="K1224" s="80" t="s">
        <v>281</v>
      </c>
      <c r="L1224" s="74">
        <f t="shared" si="269"/>
        <v>1.7500000000000002E-2</v>
      </c>
      <c r="M1224" s="74" t="e">
        <f t="shared" ca="1" si="270"/>
        <v>#N/A</v>
      </c>
      <c r="N1224" s="74" t="e">
        <f ca="1">VLOOKUP(B1224,$C$7:$T1222,13,FALSE)</f>
        <v>#N/A</v>
      </c>
      <c r="O1224" s="74" t="e">
        <f t="shared" ca="1" si="271"/>
        <v>#N/A</v>
      </c>
      <c r="P1224" s="74" t="e">
        <f t="shared" ca="1" si="272"/>
        <v>#N/A</v>
      </c>
      <c r="Q1224" s="74" t="e">
        <f t="shared" ca="1" si="273"/>
        <v>#N/A</v>
      </c>
      <c r="R1224" s="74">
        <f t="shared" si="274"/>
        <v>6000</v>
      </c>
      <c r="S1224" s="74" t="e">
        <f t="shared" ca="1" si="275"/>
        <v>#N/A</v>
      </c>
      <c r="T1224" s="74" t="e">
        <f t="shared" si="276"/>
        <v>#N/A</v>
      </c>
    </row>
    <row r="1225" spans="2:20" x14ac:dyDescent="0.25">
      <c r="B1225" s="74" t="e">
        <f t="shared" ca="1" si="266"/>
        <v>#N/A</v>
      </c>
      <c r="C1225" s="78">
        <f>Кабельный_журнал!P1191</f>
        <v>0</v>
      </c>
      <c r="D1225" s="74" t="e">
        <f t="shared" ca="1" si="267"/>
        <v>#N/A</v>
      </c>
      <c r="E1225" s="80" t="s">
        <v>280</v>
      </c>
      <c r="F1225" s="74" t="e">
        <f t="shared" ca="1" si="263"/>
        <v>#N/A</v>
      </c>
      <c r="G1225" s="74" t="e">
        <f t="shared" si="264"/>
        <v>#N/A</v>
      </c>
      <c r="H1225" s="80" t="s">
        <v>273</v>
      </c>
      <c r="I1225" s="74" t="e">
        <f t="shared" si="265"/>
        <v>#N/A</v>
      </c>
      <c r="J1225" s="74" t="e">
        <f t="shared" si="268"/>
        <v>#N/A</v>
      </c>
      <c r="K1225" s="80" t="s">
        <v>281</v>
      </c>
      <c r="L1225" s="74">
        <f t="shared" si="269"/>
        <v>1.7500000000000002E-2</v>
      </c>
      <c r="M1225" s="74" t="e">
        <f t="shared" ca="1" si="270"/>
        <v>#N/A</v>
      </c>
      <c r="N1225" s="74" t="e">
        <f ca="1">VLOOKUP(B1225,$C$7:$T1223,13,FALSE)</f>
        <v>#N/A</v>
      </c>
      <c r="O1225" s="74" t="e">
        <f t="shared" ca="1" si="271"/>
        <v>#N/A</v>
      </c>
      <c r="P1225" s="74" t="e">
        <f t="shared" ca="1" si="272"/>
        <v>#N/A</v>
      </c>
      <c r="Q1225" s="74" t="e">
        <f t="shared" ca="1" si="273"/>
        <v>#N/A</v>
      </c>
      <c r="R1225" s="74">
        <f t="shared" si="274"/>
        <v>6000</v>
      </c>
      <c r="S1225" s="74" t="e">
        <f t="shared" ca="1" si="275"/>
        <v>#N/A</v>
      </c>
      <c r="T1225" s="74" t="e">
        <f t="shared" si="276"/>
        <v>#N/A</v>
      </c>
    </row>
    <row r="1226" spans="2:20" x14ac:dyDescent="0.25">
      <c r="B1226" s="74" t="e">
        <f t="shared" ca="1" si="266"/>
        <v>#N/A</v>
      </c>
      <c r="C1226" s="78">
        <f>Кабельный_журнал!P1192</f>
        <v>0</v>
      </c>
      <c r="D1226" s="74" t="e">
        <f t="shared" ca="1" si="267"/>
        <v>#N/A</v>
      </c>
      <c r="E1226" s="80" t="s">
        <v>280</v>
      </c>
      <c r="F1226" s="74" t="e">
        <f t="shared" ca="1" si="263"/>
        <v>#N/A</v>
      </c>
      <c r="G1226" s="74" t="e">
        <f t="shared" si="264"/>
        <v>#N/A</v>
      </c>
      <c r="H1226" s="80" t="s">
        <v>273</v>
      </c>
      <c r="I1226" s="74" t="e">
        <f t="shared" si="265"/>
        <v>#N/A</v>
      </c>
      <c r="J1226" s="74" t="e">
        <f t="shared" si="268"/>
        <v>#N/A</v>
      </c>
      <c r="K1226" s="80" t="s">
        <v>281</v>
      </c>
      <c r="L1226" s="74">
        <f t="shared" si="269"/>
        <v>1.7500000000000002E-2</v>
      </c>
      <c r="M1226" s="74" t="e">
        <f t="shared" ca="1" si="270"/>
        <v>#N/A</v>
      </c>
      <c r="N1226" s="74" t="e">
        <f ca="1">VLOOKUP(B1226,$C$7:$T1224,13,FALSE)</f>
        <v>#N/A</v>
      </c>
      <c r="O1226" s="74" t="e">
        <f t="shared" ca="1" si="271"/>
        <v>#N/A</v>
      </c>
      <c r="P1226" s="74" t="e">
        <f t="shared" ca="1" si="272"/>
        <v>#N/A</v>
      </c>
      <c r="Q1226" s="74" t="e">
        <f t="shared" ca="1" si="273"/>
        <v>#N/A</v>
      </c>
      <c r="R1226" s="74">
        <f t="shared" si="274"/>
        <v>6000</v>
      </c>
      <c r="S1226" s="74" t="e">
        <f t="shared" ca="1" si="275"/>
        <v>#N/A</v>
      </c>
      <c r="T1226" s="74" t="e">
        <f t="shared" si="276"/>
        <v>#N/A</v>
      </c>
    </row>
    <row r="1227" spans="2:20" x14ac:dyDescent="0.25">
      <c r="B1227" s="74" t="e">
        <f t="shared" ca="1" si="266"/>
        <v>#N/A</v>
      </c>
      <c r="C1227" s="78">
        <f>Кабельный_журнал!P1193</f>
        <v>0</v>
      </c>
      <c r="D1227" s="74" t="e">
        <f t="shared" ca="1" si="267"/>
        <v>#N/A</v>
      </c>
      <c r="E1227" s="80" t="s">
        <v>280</v>
      </c>
      <c r="F1227" s="74" t="e">
        <f t="shared" ca="1" si="263"/>
        <v>#N/A</v>
      </c>
      <c r="G1227" s="74" t="e">
        <f t="shared" si="264"/>
        <v>#N/A</v>
      </c>
      <c r="H1227" s="80" t="s">
        <v>273</v>
      </c>
      <c r="I1227" s="74" t="e">
        <f t="shared" si="265"/>
        <v>#N/A</v>
      </c>
      <c r="J1227" s="74" t="e">
        <f t="shared" si="268"/>
        <v>#N/A</v>
      </c>
      <c r="K1227" s="80" t="s">
        <v>281</v>
      </c>
      <c r="L1227" s="74">
        <f t="shared" si="269"/>
        <v>1.7500000000000002E-2</v>
      </c>
      <c r="M1227" s="74" t="e">
        <f t="shared" ca="1" si="270"/>
        <v>#N/A</v>
      </c>
      <c r="N1227" s="74" t="e">
        <f ca="1">VLOOKUP(B1227,$C$7:$T1225,13,FALSE)</f>
        <v>#N/A</v>
      </c>
      <c r="O1227" s="74" t="e">
        <f t="shared" ca="1" si="271"/>
        <v>#N/A</v>
      </c>
      <c r="P1227" s="74" t="e">
        <f t="shared" ca="1" si="272"/>
        <v>#N/A</v>
      </c>
      <c r="Q1227" s="74" t="e">
        <f t="shared" ca="1" si="273"/>
        <v>#N/A</v>
      </c>
      <c r="R1227" s="74">
        <f t="shared" si="274"/>
        <v>6000</v>
      </c>
      <c r="S1227" s="74" t="e">
        <f t="shared" ca="1" si="275"/>
        <v>#N/A</v>
      </c>
      <c r="T1227" s="74" t="e">
        <f t="shared" si="276"/>
        <v>#N/A</v>
      </c>
    </row>
    <row r="1228" spans="2:20" x14ac:dyDescent="0.25">
      <c r="B1228" s="74" t="e">
        <f t="shared" ca="1" si="266"/>
        <v>#N/A</v>
      </c>
      <c r="C1228" s="78">
        <f>Кабельный_журнал!P1194</f>
        <v>0</v>
      </c>
      <c r="D1228" s="74" t="e">
        <f t="shared" ca="1" si="267"/>
        <v>#N/A</v>
      </c>
      <c r="E1228" s="80" t="s">
        <v>280</v>
      </c>
      <c r="F1228" s="74" t="e">
        <f t="shared" ca="1" si="263"/>
        <v>#N/A</v>
      </c>
      <c r="G1228" s="74" t="e">
        <f t="shared" si="264"/>
        <v>#N/A</v>
      </c>
      <c r="H1228" s="80" t="s">
        <v>273</v>
      </c>
      <c r="I1228" s="74" t="e">
        <f t="shared" si="265"/>
        <v>#N/A</v>
      </c>
      <c r="J1228" s="74" t="e">
        <f t="shared" si="268"/>
        <v>#N/A</v>
      </c>
      <c r="K1228" s="80" t="s">
        <v>281</v>
      </c>
      <c r="L1228" s="74">
        <f t="shared" si="269"/>
        <v>1.7500000000000002E-2</v>
      </c>
      <c r="M1228" s="74" t="e">
        <f t="shared" ca="1" si="270"/>
        <v>#N/A</v>
      </c>
      <c r="N1228" s="74" t="e">
        <f ca="1">VLOOKUP(B1228,$C$7:$T1226,13,FALSE)</f>
        <v>#N/A</v>
      </c>
      <c r="O1228" s="74" t="e">
        <f t="shared" ca="1" si="271"/>
        <v>#N/A</v>
      </c>
      <c r="P1228" s="74" t="e">
        <f t="shared" ca="1" si="272"/>
        <v>#N/A</v>
      </c>
      <c r="Q1228" s="74" t="e">
        <f t="shared" ca="1" si="273"/>
        <v>#N/A</v>
      </c>
      <c r="R1228" s="74">
        <f t="shared" si="274"/>
        <v>6000</v>
      </c>
      <c r="S1228" s="74" t="e">
        <f t="shared" ca="1" si="275"/>
        <v>#N/A</v>
      </c>
      <c r="T1228" s="74" t="e">
        <f t="shared" si="276"/>
        <v>#N/A</v>
      </c>
    </row>
    <row r="1229" spans="2:20" x14ac:dyDescent="0.25">
      <c r="B1229" s="74" t="e">
        <f t="shared" ca="1" si="266"/>
        <v>#N/A</v>
      </c>
      <c r="C1229" s="78">
        <f>Кабельный_журнал!P1195</f>
        <v>0</v>
      </c>
      <c r="D1229" s="74" t="e">
        <f t="shared" ca="1" si="267"/>
        <v>#N/A</v>
      </c>
      <c r="E1229" s="80" t="s">
        <v>280</v>
      </c>
      <c r="F1229" s="74" t="e">
        <f t="shared" ca="1" si="263"/>
        <v>#N/A</v>
      </c>
      <c r="G1229" s="74" t="e">
        <f t="shared" si="264"/>
        <v>#N/A</v>
      </c>
      <c r="H1229" s="80" t="s">
        <v>273</v>
      </c>
      <c r="I1229" s="74" t="e">
        <f t="shared" si="265"/>
        <v>#N/A</v>
      </c>
      <c r="J1229" s="74" t="e">
        <f t="shared" si="268"/>
        <v>#N/A</v>
      </c>
      <c r="K1229" s="80" t="s">
        <v>281</v>
      </c>
      <c r="L1229" s="74">
        <f t="shared" si="269"/>
        <v>1.7500000000000002E-2</v>
      </c>
      <c r="M1229" s="74" t="e">
        <f t="shared" ca="1" si="270"/>
        <v>#N/A</v>
      </c>
      <c r="N1229" s="74" t="e">
        <f ca="1">VLOOKUP(B1229,$C$7:$T1227,13,FALSE)</f>
        <v>#N/A</v>
      </c>
      <c r="O1229" s="74" t="e">
        <f t="shared" ca="1" si="271"/>
        <v>#N/A</v>
      </c>
      <c r="P1229" s="74" t="e">
        <f t="shared" ca="1" si="272"/>
        <v>#N/A</v>
      </c>
      <c r="Q1229" s="74" t="e">
        <f t="shared" ca="1" si="273"/>
        <v>#N/A</v>
      </c>
      <c r="R1229" s="74">
        <f t="shared" si="274"/>
        <v>6000</v>
      </c>
      <c r="S1229" s="74" t="e">
        <f t="shared" ca="1" si="275"/>
        <v>#N/A</v>
      </c>
      <c r="T1229" s="74" t="e">
        <f t="shared" si="276"/>
        <v>#N/A</v>
      </c>
    </row>
    <row r="1230" spans="2:20" x14ac:dyDescent="0.25">
      <c r="B1230" s="74" t="e">
        <f t="shared" ca="1" si="266"/>
        <v>#N/A</v>
      </c>
      <c r="C1230" s="78">
        <f>Кабельный_журнал!P1196</f>
        <v>0</v>
      </c>
      <c r="D1230" s="74" t="e">
        <f t="shared" ca="1" si="267"/>
        <v>#N/A</v>
      </c>
      <c r="E1230" s="80" t="s">
        <v>280</v>
      </c>
      <c r="F1230" s="74" t="e">
        <f t="shared" ca="1" si="263"/>
        <v>#N/A</v>
      </c>
      <c r="G1230" s="74" t="e">
        <f t="shared" si="264"/>
        <v>#N/A</v>
      </c>
      <c r="H1230" s="80" t="s">
        <v>273</v>
      </c>
      <c r="I1230" s="74" t="e">
        <f t="shared" si="265"/>
        <v>#N/A</v>
      </c>
      <c r="J1230" s="74" t="e">
        <f t="shared" si="268"/>
        <v>#N/A</v>
      </c>
      <c r="K1230" s="80" t="s">
        <v>281</v>
      </c>
      <c r="L1230" s="74">
        <f t="shared" si="269"/>
        <v>1.7500000000000002E-2</v>
      </c>
      <c r="M1230" s="74" t="e">
        <f t="shared" ca="1" si="270"/>
        <v>#N/A</v>
      </c>
      <c r="N1230" s="74" t="e">
        <f ca="1">VLOOKUP(B1230,$C$7:$T1228,13,FALSE)</f>
        <v>#N/A</v>
      </c>
      <c r="O1230" s="74" t="e">
        <f t="shared" ca="1" si="271"/>
        <v>#N/A</v>
      </c>
      <c r="P1230" s="74" t="e">
        <f t="shared" ca="1" si="272"/>
        <v>#N/A</v>
      </c>
      <c r="Q1230" s="74" t="e">
        <f t="shared" ca="1" si="273"/>
        <v>#N/A</v>
      </c>
      <c r="R1230" s="74">
        <f t="shared" si="274"/>
        <v>6000</v>
      </c>
      <c r="S1230" s="74" t="e">
        <f t="shared" ca="1" si="275"/>
        <v>#N/A</v>
      </c>
      <c r="T1230" s="74" t="e">
        <f t="shared" si="276"/>
        <v>#N/A</v>
      </c>
    </row>
    <row r="1231" spans="2:20" x14ac:dyDescent="0.25">
      <c r="B1231" s="74" t="e">
        <f t="shared" ca="1" si="266"/>
        <v>#N/A</v>
      </c>
      <c r="C1231" s="78">
        <f>Кабельный_журнал!P1197</f>
        <v>0</v>
      </c>
      <c r="D1231" s="74" t="e">
        <f t="shared" ca="1" si="267"/>
        <v>#N/A</v>
      </c>
      <c r="E1231" s="80" t="s">
        <v>280</v>
      </c>
      <c r="F1231" s="74" t="e">
        <f t="shared" ca="1" si="263"/>
        <v>#N/A</v>
      </c>
      <c r="G1231" s="74" t="e">
        <f t="shared" si="264"/>
        <v>#N/A</v>
      </c>
      <c r="H1231" s="80" t="s">
        <v>273</v>
      </c>
      <c r="I1231" s="74" t="e">
        <f t="shared" si="265"/>
        <v>#N/A</v>
      </c>
      <c r="J1231" s="74" t="e">
        <f t="shared" si="268"/>
        <v>#N/A</v>
      </c>
      <c r="K1231" s="80" t="s">
        <v>281</v>
      </c>
      <c r="L1231" s="74">
        <f t="shared" si="269"/>
        <v>1.7500000000000002E-2</v>
      </c>
      <c r="M1231" s="74" t="e">
        <f t="shared" ca="1" si="270"/>
        <v>#N/A</v>
      </c>
      <c r="N1231" s="74" t="e">
        <f ca="1">VLOOKUP(B1231,$C$7:$T1229,13,FALSE)</f>
        <v>#N/A</v>
      </c>
      <c r="O1231" s="74" t="e">
        <f t="shared" ca="1" si="271"/>
        <v>#N/A</v>
      </c>
      <c r="P1231" s="74" t="e">
        <f t="shared" ca="1" si="272"/>
        <v>#N/A</v>
      </c>
      <c r="Q1231" s="74" t="e">
        <f t="shared" ca="1" si="273"/>
        <v>#N/A</v>
      </c>
      <c r="R1231" s="74">
        <f t="shared" si="274"/>
        <v>6000</v>
      </c>
      <c r="S1231" s="74" t="e">
        <f t="shared" ca="1" si="275"/>
        <v>#N/A</v>
      </c>
      <c r="T1231" s="74" t="e">
        <f t="shared" si="276"/>
        <v>#N/A</v>
      </c>
    </row>
    <row r="1232" spans="2:20" x14ac:dyDescent="0.25">
      <c r="B1232" s="74" t="e">
        <f t="shared" ca="1" si="266"/>
        <v>#N/A</v>
      </c>
      <c r="C1232" s="78">
        <f>Кабельный_журнал!P1198</f>
        <v>0</v>
      </c>
      <c r="D1232" s="74" t="e">
        <f t="shared" ca="1" si="267"/>
        <v>#N/A</v>
      </c>
      <c r="E1232" s="80" t="s">
        <v>280</v>
      </c>
      <c r="F1232" s="74" t="e">
        <f t="shared" ca="1" si="263"/>
        <v>#N/A</v>
      </c>
      <c r="G1232" s="74" t="e">
        <f t="shared" si="264"/>
        <v>#N/A</v>
      </c>
      <c r="H1232" s="80" t="s">
        <v>273</v>
      </c>
      <c r="I1232" s="74" t="e">
        <f t="shared" si="265"/>
        <v>#N/A</v>
      </c>
      <c r="J1232" s="74" t="e">
        <f t="shared" si="268"/>
        <v>#N/A</v>
      </c>
      <c r="K1232" s="80" t="s">
        <v>281</v>
      </c>
      <c r="L1232" s="74">
        <f t="shared" si="269"/>
        <v>1.7500000000000002E-2</v>
      </c>
      <c r="M1232" s="74" t="e">
        <f t="shared" ca="1" si="270"/>
        <v>#N/A</v>
      </c>
      <c r="N1232" s="74" t="e">
        <f ca="1">VLOOKUP(B1232,$C$7:$T1230,13,FALSE)</f>
        <v>#N/A</v>
      </c>
      <c r="O1232" s="74" t="e">
        <f t="shared" ca="1" si="271"/>
        <v>#N/A</v>
      </c>
      <c r="P1232" s="74" t="e">
        <f t="shared" ca="1" si="272"/>
        <v>#N/A</v>
      </c>
      <c r="Q1232" s="74" t="e">
        <f t="shared" ca="1" si="273"/>
        <v>#N/A</v>
      </c>
      <c r="R1232" s="74">
        <f t="shared" si="274"/>
        <v>6000</v>
      </c>
      <c r="S1232" s="74" t="e">
        <f t="shared" ca="1" si="275"/>
        <v>#N/A</v>
      </c>
      <c r="T1232" s="74" t="e">
        <f t="shared" si="276"/>
        <v>#N/A</v>
      </c>
    </row>
    <row r="1233" spans="2:20" x14ac:dyDescent="0.25">
      <c r="B1233" s="74" t="e">
        <f t="shared" ca="1" si="266"/>
        <v>#N/A</v>
      </c>
      <c r="C1233" s="78">
        <f>Кабельный_журнал!P1199</f>
        <v>0</v>
      </c>
      <c r="D1233" s="74" t="e">
        <f t="shared" ca="1" si="267"/>
        <v>#N/A</v>
      </c>
      <c r="E1233" s="80" t="s">
        <v>280</v>
      </c>
      <c r="F1233" s="74" t="e">
        <f t="shared" ca="1" si="263"/>
        <v>#N/A</v>
      </c>
      <c r="G1233" s="74" t="e">
        <f t="shared" si="264"/>
        <v>#N/A</v>
      </c>
      <c r="H1233" s="80" t="s">
        <v>273</v>
      </c>
      <c r="I1233" s="74" t="e">
        <f t="shared" si="265"/>
        <v>#N/A</v>
      </c>
      <c r="J1233" s="74" t="e">
        <f t="shared" si="268"/>
        <v>#N/A</v>
      </c>
      <c r="K1233" s="80" t="s">
        <v>281</v>
      </c>
      <c r="L1233" s="74">
        <f t="shared" si="269"/>
        <v>1.7500000000000002E-2</v>
      </c>
      <c r="M1233" s="74" t="e">
        <f t="shared" ca="1" si="270"/>
        <v>#N/A</v>
      </c>
      <c r="N1233" s="74" t="e">
        <f ca="1">VLOOKUP(B1233,$C$7:$T1231,13,FALSE)</f>
        <v>#N/A</v>
      </c>
      <c r="O1233" s="74" t="e">
        <f t="shared" ca="1" si="271"/>
        <v>#N/A</v>
      </c>
      <c r="P1233" s="74" t="e">
        <f t="shared" ca="1" si="272"/>
        <v>#N/A</v>
      </c>
      <c r="Q1233" s="74" t="e">
        <f t="shared" ca="1" si="273"/>
        <v>#N/A</v>
      </c>
      <c r="R1233" s="74">
        <f t="shared" si="274"/>
        <v>6000</v>
      </c>
      <c r="S1233" s="74" t="e">
        <f t="shared" ca="1" si="275"/>
        <v>#N/A</v>
      </c>
      <c r="T1233" s="74" t="e">
        <f t="shared" si="276"/>
        <v>#N/A</v>
      </c>
    </row>
    <row r="1234" spans="2:20" x14ac:dyDescent="0.25">
      <c r="B1234" s="74" t="e">
        <f t="shared" ca="1" si="266"/>
        <v>#N/A</v>
      </c>
      <c r="C1234" s="78">
        <f>Кабельный_журнал!P1200</f>
        <v>0</v>
      </c>
      <c r="D1234" s="74" t="e">
        <f t="shared" ca="1" si="267"/>
        <v>#N/A</v>
      </c>
      <c r="E1234" s="80" t="s">
        <v>280</v>
      </c>
      <c r="F1234" s="74" t="e">
        <f t="shared" ca="1" si="263"/>
        <v>#N/A</v>
      </c>
      <c r="G1234" s="74" t="e">
        <f t="shared" si="264"/>
        <v>#N/A</v>
      </c>
      <c r="H1234" s="80" t="s">
        <v>273</v>
      </c>
      <c r="I1234" s="74" t="e">
        <f t="shared" si="265"/>
        <v>#N/A</v>
      </c>
      <c r="J1234" s="74" t="e">
        <f t="shared" si="268"/>
        <v>#N/A</v>
      </c>
      <c r="K1234" s="80" t="s">
        <v>281</v>
      </c>
      <c r="L1234" s="74">
        <f t="shared" si="269"/>
        <v>1.7500000000000002E-2</v>
      </c>
      <c r="M1234" s="74" t="e">
        <f t="shared" ca="1" si="270"/>
        <v>#N/A</v>
      </c>
      <c r="N1234" s="74" t="e">
        <f ca="1">VLOOKUP(B1234,$C$7:$T1232,13,FALSE)</f>
        <v>#N/A</v>
      </c>
      <c r="O1234" s="74" t="e">
        <f t="shared" ca="1" si="271"/>
        <v>#N/A</v>
      </c>
      <c r="P1234" s="74" t="e">
        <f t="shared" ca="1" si="272"/>
        <v>#N/A</v>
      </c>
      <c r="Q1234" s="74" t="e">
        <f t="shared" ca="1" si="273"/>
        <v>#N/A</v>
      </c>
      <c r="R1234" s="74">
        <f t="shared" si="274"/>
        <v>6000</v>
      </c>
      <c r="S1234" s="74" t="e">
        <f t="shared" ca="1" si="275"/>
        <v>#N/A</v>
      </c>
      <c r="T1234" s="74" t="e">
        <f t="shared" si="276"/>
        <v>#N/A</v>
      </c>
    </row>
    <row r="1235" spans="2:20" x14ac:dyDescent="0.25">
      <c r="B1235" s="74" t="e">
        <f t="shared" ca="1" si="266"/>
        <v>#N/A</v>
      </c>
      <c r="C1235" s="78">
        <f>Кабельный_журнал!P1201</f>
        <v>0</v>
      </c>
      <c r="D1235" s="74" t="e">
        <f t="shared" ca="1" si="267"/>
        <v>#N/A</v>
      </c>
      <c r="E1235" s="80" t="s">
        <v>280</v>
      </c>
      <c r="F1235" s="74" t="e">
        <f t="shared" ca="1" si="263"/>
        <v>#N/A</v>
      </c>
      <c r="G1235" s="74" t="e">
        <f t="shared" si="264"/>
        <v>#N/A</v>
      </c>
      <c r="H1235" s="80" t="s">
        <v>273</v>
      </c>
      <c r="I1235" s="74" t="e">
        <f t="shared" si="265"/>
        <v>#N/A</v>
      </c>
      <c r="J1235" s="74" t="e">
        <f t="shared" si="268"/>
        <v>#N/A</v>
      </c>
      <c r="K1235" s="80" t="s">
        <v>281</v>
      </c>
      <c r="L1235" s="74">
        <f t="shared" si="269"/>
        <v>1.7500000000000002E-2</v>
      </c>
      <c r="M1235" s="74" t="e">
        <f t="shared" ca="1" si="270"/>
        <v>#N/A</v>
      </c>
      <c r="N1235" s="74" t="e">
        <f ca="1">VLOOKUP(B1235,$C$7:$T1233,13,FALSE)</f>
        <v>#N/A</v>
      </c>
      <c r="O1235" s="74" t="e">
        <f t="shared" ca="1" si="271"/>
        <v>#N/A</v>
      </c>
      <c r="P1235" s="74" t="e">
        <f t="shared" ca="1" si="272"/>
        <v>#N/A</v>
      </c>
      <c r="Q1235" s="74" t="e">
        <f t="shared" ca="1" si="273"/>
        <v>#N/A</v>
      </c>
      <c r="R1235" s="74">
        <f t="shared" si="274"/>
        <v>6000</v>
      </c>
      <c r="S1235" s="74" t="e">
        <f t="shared" ca="1" si="275"/>
        <v>#N/A</v>
      </c>
      <c r="T1235" s="74" t="e">
        <f t="shared" si="276"/>
        <v>#N/A</v>
      </c>
    </row>
    <row r="1236" spans="2:20" x14ac:dyDescent="0.25">
      <c r="B1236" s="74" t="e">
        <f t="shared" ca="1" si="266"/>
        <v>#N/A</v>
      </c>
      <c r="C1236" s="78">
        <f>Кабельный_журнал!P1202</f>
        <v>0</v>
      </c>
      <c r="D1236" s="74" t="e">
        <f t="shared" ca="1" si="267"/>
        <v>#N/A</v>
      </c>
      <c r="E1236" s="80" t="s">
        <v>280</v>
      </c>
      <c r="F1236" s="74" t="e">
        <f t="shared" ca="1" si="263"/>
        <v>#N/A</v>
      </c>
      <c r="G1236" s="74" t="e">
        <f t="shared" si="264"/>
        <v>#N/A</v>
      </c>
      <c r="H1236" s="80" t="s">
        <v>273</v>
      </c>
      <c r="I1236" s="74" t="e">
        <f t="shared" si="265"/>
        <v>#N/A</v>
      </c>
      <c r="J1236" s="74" t="e">
        <f t="shared" si="268"/>
        <v>#N/A</v>
      </c>
      <c r="K1236" s="80" t="s">
        <v>281</v>
      </c>
      <c r="L1236" s="74">
        <f t="shared" si="269"/>
        <v>1.7500000000000002E-2</v>
      </c>
      <c r="M1236" s="74" t="e">
        <f t="shared" ca="1" si="270"/>
        <v>#N/A</v>
      </c>
      <c r="N1236" s="74" t="e">
        <f ca="1">VLOOKUP(B1236,$C$7:$T1234,13,FALSE)</f>
        <v>#N/A</v>
      </c>
      <c r="O1236" s="74" t="e">
        <f t="shared" ca="1" si="271"/>
        <v>#N/A</v>
      </c>
      <c r="P1236" s="74" t="e">
        <f t="shared" ca="1" si="272"/>
        <v>#N/A</v>
      </c>
      <c r="Q1236" s="74" t="e">
        <f t="shared" ca="1" si="273"/>
        <v>#N/A</v>
      </c>
      <c r="R1236" s="74">
        <f t="shared" si="274"/>
        <v>6000</v>
      </c>
      <c r="S1236" s="74" t="e">
        <f t="shared" ca="1" si="275"/>
        <v>#N/A</v>
      </c>
      <c r="T1236" s="74" t="e">
        <f t="shared" si="276"/>
        <v>#N/A</v>
      </c>
    </row>
    <row r="1237" spans="2:20" x14ac:dyDescent="0.25">
      <c r="B1237" s="74" t="e">
        <f t="shared" ca="1" si="266"/>
        <v>#N/A</v>
      </c>
      <c r="C1237" s="78">
        <f>Кабельный_журнал!P1203</f>
        <v>0</v>
      </c>
      <c r="D1237" s="74" t="e">
        <f t="shared" ca="1" si="267"/>
        <v>#N/A</v>
      </c>
      <c r="E1237" s="80" t="s">
        <v>280</v>
      </c>
      <c r="F1237" s="74" t="e">
        <f t="shared" ca="1" si="263"/>
        <v>#N/A</v>
      </c>
      <c r="G1237" s="74" t="e">
        <f t="shared" si="264"/>
        <v>#N/A</v>
      </c>
      <c r="H1237" s="80" t="s">
        <v>273</v>
      </c>
      <c r="I1237" s="74" t="e">
        <f t="shared" si="265"/>
        <v>#N/A</v>
      </c>
      <c r="J1237" s="74" t="e">
        <f t="shared" si="268"/>
        <v>#N/A</v>
      </c>
      <c r="K1237" s="80" t="s">
        <v>281</v>
      </c>
      <c r="L1237" s="74">
        <f t="shared" si="269"/>
        <v>1.7500000000000002E-2</v>
      </c>
      <c r="M1237" s="74" t="e">
        <f t="shared" ca="1" si="270"/>
        <v>#N/A</v>
      </c>
      <c r="N1237" s="74" t="e">
        <f ca="1">VLOOKUP(B1237,$C$7:$T1235,13,FALSE)</f>
        <v>#N/A</v>
      </c>
      <c r="O1237" s="74" t="e">
        <f t="shared" ca="1" si="271"/>
        <v>#N/A</v>
      </c>
      <c r="P1237" s="74" t="e">
        <f t="shared" ca="1" si="272"/>
        <v>#N/A</v>
      </c>
      <c r="Q1237" s="74" t="e">
        <f t="shared" ca="1" si="273"/>
        <v>#N/A</v>
      </c>
      <c r="R1237" s="74">
        <f t="shared" si="274"/>
        <v>6000</v>
      </c>
      <c r="S1237" s="74" t="e">
        <f t="shared" ca="1" si="275"/>
        <v>#N/A</v>
      </c>
      <c r="T1237" s="74" t="e">
        <f t="shared" si="276"/>
        <v>#N/A</v>
      </c>
    </row>
    <row r="1238" spans="2:20" x14ac:dyDescent="0.25">
      <c r="B1238" s="74" t="e">
        <f t="shared" ca="1" si="266"/>
        <v>#N/A</v>
      </c>
      <c r="C1238" s="78">
        <f>Кабельный_журнал!P1204</f>
        <v>0</v>
      </c>
      <c r="D1238" s="74" t="e">
        <f t="shared" ca="1" si="267"/>
        <v>#N/A</v>
      </c>
      <c r="E1238" s="80" t="s">
        <v>280</v>
      </c>
      <c r="F1238" s="74" t="e">
        <f t="shared" ca="1" si="263"/>
        <v>#N/A</v>
      </c>
      <c r="G1238" s="74" t="e">
        <f t="shared" si="264"/>
        <v>#N/A</v>
      </c>
      <c r="H1238" s="80" t="s">
        <v>273</v>
      </c>
      <c r="I1238" s="74" t="e">
        <f t="shared" si="265"/>
        <v>#N/A</v>
      </c>
      <c r="J1238" s="74" t="e">
        <f t="shared" si="268"/>
        <v>#N/A</v>
      </c>
      <c r="K1238" s="80" t="s">
        <v>281</v>
      </c>
      <c r="L1238" s="74">
        <f t="shared" si="269"/>
        <v>1.7500000000000002E-2</v>
      </c>
      <c r="M1238" s="74" t="e">
        <f t="shared" ca="1" si="270"/>
        <v>#N/A</v>
      </c>
      <c r="N1238" s="74" t="e">
        <f ca="1">VLOOKUP(B1238,$C$7:$T1236,13,FALSE)</f>
        <v>#N/A</v>
      </c>
      <c r="O1238" s="74" t="e">
        <f t="shared" ca="1" si="271"/>
        <v>#N/A</v>
      </c>
      <c r="P1238" s="74" t="e">
        <f t="shared" ca="1" si="272"/>
        <v>#N/A</v>
      </c>
      <c r="Q1238" s="74" t="e">
        <f t="shared" ca="1" si="273"/>
        <v>#N/A</v>
      </c>
      <c r="R1238" s="74">
        <f t="shared" si="274"/>
        <v>6000</v>
      </c>
      <c r="S1238" s="74" t="e">
        <f t="shared" ca="1" si="275"/>
        <v>#N/A</v>
      </c>
      <c r="T1238" s="74" t="e">
        <f t="shared" si="276"/>
        <v>#N/A</v>
      </c>
    </row>
    <row r="1239" spans="2:20" x14ac:dyDescent="0.25">
      <c r="B1239" s="74" t="e">
        <f t="shared" ca="1" si="266"/>
        <v>#N/A</v>
      </c>
      <c r="C1239" s="78">
        <f>Кабельный_журнал!P1205</f>
        <v>0</v>
      </c>
      <c r="D1239" s="74" t="e">
        <f t="shared" ca="1" si="267"/>
        <v>#N/A</v>
      </c>
      <c r="E1239" s="80" t="s">
        <v>280</v>
      </c>
      <c r="F1239" s="74" t="e">
        <f t="shared" ca="1" si="263"/>
        <v>#N/A</v>
      </c>
      <c r="G1239" s="74" t="e">
        <f t="shared" si="264"/>
        <v>#N/A</v>
      </c>
      <c r="H1239" s="80" t="s">
        <v>273</v>
      </c>
      <c r="I1239" s="74" t="e">
        <f t="shared" si="265"/>
        <v>#N/A</v>
      </c>
      <c r="J1239" s="74" t="e">
        <f t="shared" si="268"/>
        <v>#N/A</v>
      </c>
      <c r="K1239" s="80" t="s">
        <v>281</v>
      </c>
      <c r="L1239" s="74">
        <f t="shared" si="269"/>
        <v>1.7500000000000002E-2</v>
      </c>
      <c r="M1239" s="74" t="e">
        <f t="shared" ca="1" si="270"/>
        <v>#N/A</v>
      </c>
      <c r="N1239" s="74" t="e">
        <f ca="1">VLOOKUP(B1239,$C$7:$T1237,13,FALSE)</f>
        <v>#N/A</v>
      </c>
      <c r="O1239" s="74" t="e">
        <f t="shared" ca="1" si="271"/>
        <v>#N/A</v>
      </c>
      <c r="P1239" s="74" t="e">
        <f t="shared" ca="1" si="272"/>
        <v>#N/A</v>
      </c>
      <c r="Q1239" s="74" t="e">
        <f t="shared" ca="1" si="273"/>
        <v>#N/A</v>
      </c>
      <c r="R1239" s="74">
        <f t="shared" si="274"/>
        <v>6000</v>
      </c>
      <c r="S1239" s="74" t="e">
        <f t="shared" ca="1" si="275"/>
        <v>#N/A</v>
      </c>
      <c r="T1239" s="74" t="e">
        <f t="shared" si="276"/>
        <v>#N/A</v>
      </c>
    </row>
    <row r="1240" spans="2:20" x14ac:dyDescent="0.25">
      <c r="B1240" s="74" t="e">
        <f t="shared" ca="1" si="266"/>
        <v>#N/A</v>
      </c>
      <c r="C1240" s="78">
        <f>Кабельный_журнал!P1206</f>
        <v>0</v>
      </c>
      <c r="D1240" s="74" t="e">
        <f t="shared" ca="1" si="267"/>
        <v>#N/A</v>
      </c>
      <c r="E1240" s="80" t="s">
        <v>280</v>
      </c>
      <c r="F1240" s="74" t="e">
        <f t="shared" ca="1" si="263"/>
        <v>#N/A</v>
      </c>
      <c r="G1240" s="74" t="e">
        <f t="shared" si="264"/>
        <v>#N/A</v>
      </c>
      <c r="H1240" s="80" t="s">
        <v>273</v>
      </c>
      <c r="I1240" s="74" t="e">
        <f t="shared" si="265"/>
        <v>#N/A</v>
      </c>
      <c r="J1240" s="74" t="e">
        <f t="shared" si="268"/>
        <v>#N/A</v>
      </c>
      <c r="K1240" s="80" t="s">
        <v>281</v>
      </c>
      <c r="L1240" s="74">
        <f t="shared" si="269"/>
        <v>1.7500000000000002E-2</v>
      </c>
      <c r="M1240" s="74" t="e">
        <f t="shared" ca="1" si="270"/>
        <v>#N/A</v>
      </c>
      <c r="N1240" s="74" t="e">
        <f ca="1">VLOOKUP(B1240,$C$7:$T1238,13,FALSE)</f>
        <v>#N/A</v>
      </c>
      <c r="O1240" s="74" t="e">
        <f t="shared" ca="1" si="271"/>
        <v>#N/A</v>
      </c>
      <c r="P1240" s="74" t="e">
        <f t="shared" ca="1" si="272"/>
        <v>#N/A</v>
      </c>
      <c r="Q1240" s="74" t="e">
        <f t="shared" ca="1" si="273"/>
        <v>#N/A</v>
      </c>
      <c r="R1240" s="74">
        <f t="shared" si="274"/>
        <v>6000</v>
      </c>
      <c r="S1240" s="74" t="e">
        <f t="shared" ca="1" si="275"/>
        <v>#N/A</v>
      </c>
      <c r="T1240" s="74" t="e">
        <f t="shared" si="276"/>
        <v>#N/A</v>
      </c>
    </row>
    <row r="1241" spans="2:20" x14ac:dyDescent="0.25">
      <c r="B1241" s="74" t="e">
        <f t="shared" ca="1" si="266"/>
        <v>#N/A</v>
      </c>
      <c r="C1241" s="78">
        <f>Кабельный_журнал!P1207</f>
        <v>0</v>
      </c>
      <c r="D1241" s="74" t="e">
        <f t="shared" ca="1" si="267"/>
        <v>#N/A</v>
      </c>
      <c r="E1241" s="80" t="s">
        <v>280</v>
      </c>
      <c r="F1241" s="74" t="e">
        <f t="shared" ca="1" si="263"/>
        <v>#N/A</v>
      </c>
      <c r="G1241" s="74" t="e">
        <f t="shared" si="264"/>
        <v>#N/A</v>
      </c>
      <c r="H1241" s="80" t="s">
        <v>273</v>
      </c>
      <c r="I1241" s="74" t="e">
        <f t="shared" si="265"/>
        <v>#N/A</v>
      </c>
      <c r="J1241" s="74" t="e">
        <f t="shared" si="268"/>
        <v>#N/A</v>
      </c>
      <c r="K1241" s="80" t="s">
        <v>281</v>
      </c>
      <c r="L1241" s="74">
        <f t="shared" si="269"/>
        <v>1.7500000000000002E-2</v>
      </c>
      <c r="M1241" s="74" t="e">
        <f t="shared" ca="1" si="270"/>
        <v>#N/A</v>
      </c>
      <c r="N1241" s="74" t="e">
        <f ca="1">VLOOKUP(B1241,$C$7:$T1239,13,FALSE)</f>
        <v>#N/A</v>
      </c>
      <c r="O1241" s="74" t="e">
        <f t="shared" ca="1" si="271"/>
        <v>#N/A</v>
      </c>
      <c r="P1241" s="74" t="e">
        <f t="shared" ca="1" si="272"/>
        <v>#N/A</v>
      </c>
      <c r="Q1241" s="74" t="e">
        <f t="shared" ca="1" si="273"/>
        <v>#N/A</v>
      </c>
      <c r="R1241" s="74">
        <f t="shared" si="274"/>
        <v>6000</v>
      </c>
      <c r="S1241" s="74" t="e">
        <f t="shared" ca="1" si="275"/>
        <v>#N/A</v>
      </c>
      <c r="T1241" s="74" t="e">
        <f t="shared" si="276"/>
        <v>#N/A</v>
      </c>
    </row>
    <row r="1242" spans="2:20" x14ac:dyDescent="0.25">
      <c r="B1242" s="74" t="e">
        <f t="shared" ca="1" si="266"/>
        <v>#N/A</v>
      </c>
      <c r="C1242" s="78">
        <f>Кабельный_журнал!P1208</f>
        <v>0</v>
      </c>
      <c r="D1242" s="74" t="e">
        <f t="shared" ca="1" si="267"/>
        <v>#N/A</v>
      </c>
      <c r="E1242" s="80" t="s">
        <v>280</v>
      </c>
      <c r="F1242" s="74" t="e">
        <f t="shared" ca="1" si="263"/>
        <v>#N/A</v>
      </c>
      <c r="G1242" s="74" t="e">
        <f t="shared" si="264"/>
        <v>#N/A</v>
      </c>
      <c r="H1242" s="80" t="s">
        <v>273</v>
      </c>
      <c r="I1242" s="74" t="e">
        <f t="shared" si="265"/>
        <v>#N/A</v>
      </c>
      <c r="J1242" s="74" t="e">
        <f t="shared" si="268"/>
        <v>#N/A</v>
      </c>
      <c r="K1242" s="80" t="s">
        <v>281</v>
      </c>
      <c r="L1242" s="74">
        <f t="shared" si="269"/>
        <v>1.7500000000000002E-2</v>
      </c>
      <c r="M1242" s="74" t="e">
        <f t="shared" ca="1" si="270"/>
        <v>#N/A</v>
      </c>
      <c r="N1242" s="74" t="e">
        <f ca="1">VLOOKUP(B1242,$C$7:$T1240,13,FALSE)</f>
        <v>#N/A</v>
      </c>
      <c r="O1242" s="74" t="e">
        <f t="shared" ca="1" si="271"/>
        <v>#N/A</v>
      </c>
      <c r="P1242" s="74" t="e">
        <f t="shared" ca="1" si="272"/>
        <v>#N/A</v>
      </c>
      <c r="Q1242" s="74" t="e">
        <f t="shared" ca="1" si="273"/>
        <v>#N/A</v>
      </c>
      <c r="R1242" s="74">
        <f t="shared" si="274"/>
        <v>6000</v>
      </c>
      <c r="S1242" s="74" t="e">
        <f t="shared" ca="1" si="275"/>
        <v>#N/A</v>
      </c>
      <c r="T1242" s="74" t="e">
        <f t="shared" si="276"/>
        <v>#N/A</v>
      </c>
    </row>
    <row r="1243" spans="2:20" x14ac:dyDescent="0.25">
      <c r="B1243" s="74" t="e">
        <f t="shared" ca="1" si="266"/>
        <v>#N/A</v>
      </c>
      <c r="C1243" s="78">
        <f>Кабельный_журнал!P1209</f>
        <v>0</v>
      </c>
      <c r="D1243" s="74" t="e">
        <f t="shared" ca="1" si="267"/>
        <v>#N/A</v>
      </c>
      <c r="E1243" s="80" t="s">
        <v>280</v>
      </c>
      <c r="F1243" s="74" t="e">
        <f t="shared" ca="1" si="263"/>
        <v>#N/A</v>
      </c>
      <c r="G1243" s="74" t="e">
        <f t="shared" si="264"/>
        <v>#N/A</v>
      </c>
      <c r="H1243" s="80" t="s">
        <v>273</v>
      </c>
      <c r="I1243" s="74" t="e">
        <f t="shared" si="265"/>
        <v>#N/A</v>
      </c>
      <c r="J1243" s="74" t="e">
        <f t="shared" si="268"/>
        <v>#N/A</v>
      </c>
      <c r="K1243" s="80" t="s">
        <v>281</v>
      </c>
      <c r="L1243" s="74">
        <f t="shared" si="269"/>
        <v>1.7500000000000002E-2</v>
      </c>
      <c r="M1243" s="74" t="e">
        <f t="shared" ca="1" si="270"/>
        <v>#N/A</v>
      </c>
      <c r="N1243" s="74" t="e">
        <f ca="1">VLOOKUP(B1243,$C$7:$T1241,13,FALSE)</f>
        <v>#N/A</v>
      </c>
      <c r="O1243" s="74" t="e">
        <f t="shared" ca="1" si="271"/>
        <v>#N/A</v>
      </c>
      <c r="P1243" s="74" t="e">
        <f t="shared" ca="1" si="272"/>
        <v>#N/A</v>
      </c>
      <c r="Q1243" s="74" t="e">
        <f t="shared" ca="1" si="273"/>
        <v>#N/A</v>
      </c>
      <c r="R1243" s="74">
        <f t="shared" si="274"/>
        <v>6000</v>
      </c>
      <c r="S1243" s="74" t="e">
        <f t="shared" ca="1" si="275"/>
        <v>#N/A</v>
      </c>
      <c r="T1243" s="74" t="e">
        <f t="shared" si="276"/>
        <v>#N/A</v>
      </c>
    </row>
    <row r="1244" spans="2:20" x14ac:dyDescent="0.25">
      <c r="B1244" s="74" t="e">
        <f t="shared" ca="1" si="266"/>
        <v>#N/A</v>
      </c>
      <c r="C1244" s="78">
        <f>Кабельный_журнал!P1210</f>
        <v>0</v>
      </c>
      <c r="D1244" s="74" t="e">
        <f t="shared" ca="1" si="267"/>
        <v>#N/A</v>
      </c>
      <c r="E1244" s="80" t="s">
        <v>280</v>
      </c>
      <c r="F1244" s="74" t="e">
        <f t="shared" ca="1" si="263"/>
        <v>#N/A</v>
      </c>
      <c r="G1244" s="74" t="e">
        <f t="shared" si="264"/>
        <v>#N/A</v>
      </c>
      <c r="H1244" s="80" t="s">
        <v>273</v>
      </c>
      <c r="I1244" s="74" t="e">
        <f t="shared" si="265"/>
        <v>#N/A</v>
      </c>
      <c r="J1244" s="74" t="e">
        <f t="shared" si="268"/>
        <v>#N/A</v>
      </c>
      <c r="K1244" s="80" t="s">
        <v>281</v>
      </c>
      <c r="L1244" s="74">
        <f t="shared" si="269"/>
        <v>1.7500000000000002E-2</v>
      </c>
      <c r="M1244" s="74" t="e">
        <f t="shared" ca="1" si="270"/>
        <v>#N/A</v>
      </c>
      <c r="N1244" s="74" t="e">
        <f ca="1">VLOOKUP(B1244,$C$7:$T1242,13,FALSE)</f>
        <v>#N/A</v>
      </c>
      <c r="O1244" s="74" t="e">
        <f t="shared" ca="1" si="271"/>
        <v>#N/A</v>
      </c>
      <c r="P1244" s="74" t="e">
        <f t="shared" ca="1" si="272"/>
        <v>#N/A</v>
      </c>
      <c r="Q1244" s="74" t="e">
        <f t="shared" ca="1" si="273"/>
        <v>#N/A</v>
      </c>
      <c r="R1244" s="74">
        <f t="shared" si="274"/>
        <v>6000</v>
      </c>
      <c r="S1244" s="74" t="e">
        <f t="shared" ca="1" si="275"/>
        <v>#N/A</v>
      </c>
      <c r="T1244" s="74" t="e">
        <f t="shared" si="276"/>
        <v>#N/A</v>
      </c>
    </row>
    <row r="1245" spans="2:20" x14ac:dyDescent="0.25">
      <c r="B1245" s="74" t="e">
        <f t="shared" ca="1" si="266"/>
        <v>#N/A</v>
      </c>
      <c r="C1245" s="78">
        <f>Кабельный_журнал!P1211</f>
        <v>0</v>
      </c>
      <c r="D1245" s="74" t="e">
        <f t="shared" ca="1" si="267"/>
        <v>#N/A</v>
      </c>
      <c r="E1245" s="80" t="s">
        <v>280</v>
      </c>
      <c r="F1245" s="74" t="e">
        <f t="shared" ca="1" si="263"/>
        <v>#N/A</v>
      </c>
      <c r="G1245" s="74" t="e">
        <f t="shared" si="264"/>
        <v>#N/A</v>
      </c>
      <c r="H1245" s="80" t="s">
        <v>273</v>
      </c>
      <c r="I1245" s="74" t="e">
        <f t="shared" si="265"/>
        <v>#N/A</v>
      </c>
      <c r="J1245" s="74" t="e">
        <f t="shared" si="268"/>
        <v>#N/A</v>
      </c>
      <c r="K1245" s="80" t="s">
        <v>281</v>
      </c>
      <c r="L1245" s="74">
        <f t="shared" si="269"/>
        <v>1.7500000000000002E-2</v>
      </c>
      <c r="M1245" s="74" t="e">
        <f t="shared" ca="1" si="270"/>
        <v>#N/A</v>
      </c>
      <c r="N1245" s="74" t="e">
        <f ca="1">VLOOKUP(B1245,$C$7:$T1243,13,FALSE)</f>
        <v>#N/A</v>
      </c>
      <c r="O1245" s="74" t="e">
        <f t="shared" ca="1" si="271"/>
        <v>#N/A</v>
      </c>
      <c r="P1245" s="74" t="e">
        <f t="shared" ca="1" si="272"/>
        <v>#N/A</v>
      </c>
      <c r="Q1245" s="74" t="e">
        <f t="shared" ca="1" si="273"/>
        <v>#N/A</v>
      </c>
      <c r="R1245" s="74">
        <f t="shared" si="274"/>
        <v>6000</v>
      </c>
      <c r="S1245" s="74" t="e">
        <f t="shared" ca="1" si="275"/>
        <v>#N/A</v>
      </c>
      <c r="T1245" s="74" t="e">
        <f t="shared" si="276"/>
        <v>#N/A</v>
      </c>
    </row>
    <row r="1246" spans="2:20" x14ac:dyDescent="0.25">
      <c r="B1246" s="74" t="e">
        <f t="shared" ca="1" si="266"/>
        <v>#N/A</v>
      </c>
      <c r="C1246" s="78">
        <f>Кабельный_журнал!P1212</f>
        <v>0</v>
      </c>
      <c r="D1246" s="74" t="e">
        <f t="shared" ca="1" si="267"/>
        <v>#N/A</v>
      </c>
      <c r="E1246" s="80" t="s">
        <v>280</v>
      </c>
      <c r="F1246" s="74" t="e">
        <f t="shared" ca="1" si="263"/>
        <v>#N/A</v>
      </c>
      <c r="G1246" s="74" t="e">
        <f t="shared" si="264"/>
        <v>#N/A</v>
      </c>
      <c r="H1246" s="80" t="s">
        <v>273</v>
      </c>
      <c r="I1246" s="74" t="e">
        <f t="shared" si="265"/>
        <v>#N/A</v>
      </c>
      <c r="J1246" s="74" t="e">
        <f t="shared" si="268"/>
        <v>#N/A</v>
      </c>
      <c r="K1246" s="80" t="s">
        <v>281</v>
      </c>
      <c r="L1246" s="74">
        <f t="shared" si="269"/>
        <v>1.7500000000000002E-2</v>
      </c>
      <c r="M1246" s="74" t="e">
        <f t="shared" ca="1" si="270"/>
        <v>#N/A</v>
      </c>
      <c r="N1246" s="74" t="e">
        <f ca="1">VLOOKUP(B1246,$C$7:$T1244,13,FALSE)</f>
        <v>#N/A</v>
      </c>
      <c r="O1246" s="74" t="e">
        <f t="shared" ca="1" si="271"/>
        <v>#N/A</v>
      </c>
      <c r="P1246" s="74" t="e">
        <f t="shared" ca="1" si="272"/>
        <v>#N/A</v>
      </c>
      <c r="Q1246" s="74" t="e">
        <f t="shared" ca="1" si="273"/>
        <v>#N/A</v>
      </c>
      <c r="R1246" s="74">
        <f t="shared" si="274"/>
        <v>6000</v>
      </c>
      <c r="S1246" s="74" t="e">
        <f t="shared" ca="1" si="275"/>
        <v>#N/A</v>
      </c>
      <c r="T1246" s="74" t="e">
        <f t="shared" si="276"/>
        <v>#N/A</v>
      </c>
    </row>
    <row r="1247" spans="2:20" x14ac:dyDescent="0.25">
      <c r="B1247" s="74" t="e">
        <f t="shared" ca="1" si="266"/>
        <v>#N/A</v>
      </c>
      <c r="C1247" s="78">
        <f>Кабельный_журнал!P1213</f>
        <v>0</v>
      </c>
      <c r="D1247" s="74" t="e">
        <f t="shared" ca="1" si="267"/>
        <v>#N/A</v>
      </c>
      <c r="E1247" s="80" t="s">
        <v>280</v>
      </c>
      <c r="F1247" s="74" t="e">
        <f t="shared" ca="1" si="263"/>
        <v>#N/A</v>
      </c>
      <c r="G1247" s="74" t="e">
        <f t="shared" si="264"/>
        <v>#N/A</v>
      </c>
      <c r="H1247" s="80" t="s">
        <v>273</v>
      </c>
      <c r="I1247" s="74" t="e">
        <f t="shared" si="265"/>
        <v>#N/A</v>
      </c>
      <c r="J1247" s="74" t="e">
        <f t="shared" si="268"/>
        <v>#N/A</v>
      </c>
      <c r="K1247" s="80" t="s">
        <v>281</v>
      </c>
      <c r="L1247" s="74">
        <f t="shared" si="269"/>
        <v>1.7500000000000002E-2</v>
      </c>
      <c r="M1247" s="74" t="e">
        <f t="shared" ca="1" si="270"/>
        <v>#N/A</v>
      </c>
      <c r="N1247" s="74" t="e">
        <f ca="1">VLOOKUP(B1247,$C$7:$T1245,13,FALSE)</f>
        <v>#N/A</v>
      </c>
      <c r="O1247" s="74" t="e">
        <f t="shared" ca="1" si="271"/>
        <v>#N/A</v>
      </c>
      <c r="P1247" s="74" t="e">
        <f t="shared" ca="1" si="272"/>
        <v>#N/A</v>
      </c>
      <c r="Q1247" s="74" t="e">
        <f t="shared" ca="1" si="273"/>
        <v>#N/A</v>
      </c>
      <c r="R1247" s="74">
        <f t="shared" si="274"/>
        <v>6000</v>
      </c>
      <c r="S1247" s="74" t="e">
        <f t="shared" ca="1" si="275"/>
        <v>#N/A</v>
      </c>
      <c r="T1247" s="74" t="e">
        <f t="shared" si="276"/>
        <v>#N/A</v>
      </c>
    </row>
    <row r="1248" spans="2:20" x14ac:dyDescent="0.25">
      <c r="B1248" s="74" t="e">
        <f t="shared" ca="1" si="266"/>
        <v>#N/A</v>
      </c>
      <c r="C1248" s="78">
        <f>Кабельный_журнал!P1214</f>
        <v>0</v>
      </c>
      <c r="D1248" s="74" t="e">
        <f t="shared" ca="1" si="267"/>
        <v>#N/A</v>
      </c>
      <c r="E1248" s="80" t="s">
        <v>280</v>
      </c>
      <c r="F1248" s="74" t="e">
        <f t="shared" ca="1" si="263"/>
        <v>#N/A</v>
      </c>
      <c r="G1248" s="74" t="e">
        <f t="shared" si="264"/>
        <v>#N/A</v>
      </c>
      <c r="H1248" s="80" t="s">
        <v>273</v>
      </c>
      <c r="I1248" s="74" t="e">
        <f t="shared" si="265"/>
        <v>#N/A</v>
      </c>
      <c r="J1248" s="74" t="e">
        <f t="shared" si="268"/>
        <v>#N/A</v>
      </c>
      <c r="K1248" s="80" t="s">
        <v>281</v>
      </c>
      <c r="L1248" s="74">
        <f t="shared" si="269"/>
        <v>1.7500000000000002E-2</v>
      </c>
      <c r="M1248" s="74" t="e">
        <f t="shared" ca="1" si="270"/>
        <v>#N/A</v>
      </c>
      <c r="N1248" s="74" t="e">
        <f ca="1">VLOOKUP(B1248,$C$7:$T1246,13,FALSE)</f>
        <v>#N/A</v>
      </c>
      <c r="O1248" s="74" t="e">
        <f t="shared" ca="1" si="271"/>
        <v>#N/A</v>
      </c>
      <c r="P1248" s="74" t="e">
        <f t="shared" ca="1" si="272"/>
        <v>#N/A</v>
      </c>
      <c r="Q1248" s="74" t="e">
        <f t="shared" ca="1" si="273"/>
        <v>#N/A</v>
      </c>
      <c r="R1248" s="74">
        <f t="shared" si="274"/>
        <v>6000</v>
      </c>
      <c r="S1248" s="74" t="e">
        <f t="shared" ca="1" si="275"/>
        <v>#N/A</v>
      </c>
      <c r="T1248" s="74" t="e">
        <f t="shared" si="276"/>
        <v>#N/A</v>
      </c>
    </row>
    <row r="1249" spans="2:20" x14ac:dyDescent="0.25">
      <c r="B1249" s="74" t="e">
        <f t="shared" ca="1" si="266"/>
        <v>#N/A</v>
      </c>
      <c r="C1249" s="78">
        <f>Кабельный_журнал!P1215</f>
        <v>0</v>
      </c>
      <c r="D1249" s="74" t="e">
        <f t="shared" ca="1" si="267"/>
        <v>#N/A</v>
      </c>
      <c r="E1249" s="80" t="s">
        <v>280</v>
      </c>
      <c r="F1249" s="74" t="e">
        <f t="shared" ca="1" si="263"/>
        <v>#N/A</v>
      </c>
      <c r="G1249" s="74" t="e">
        <f t="shared" si="264"/>
        <v>#N/A</v>
      </c>
      <c r="H1249" s="80" t="s">
        <v>273</v>
      </c>
      <c r="I1249" s="74" t="e">
        <f t="shared" si="265"/>
        <v>#N/A</v>
      </c>
      <c r="J1249" s="74" t="e">
        <f t="shared" si="268"/>
        <v>#N/A</v>
      </c>
      <c r="K1249" s="80" t="s">
        <v>281</v>
      </c>
      <c r="L1249" s="74">
        <f t="shared" si="269"/>
        <v>1.7500000000000002E-2</v>
      </c>
      <c r="M1249" s="74" t="e">
        <f t="shared" ca="1" si="270"/>
        <v>#N/A</v>
      </c>
      <c r="N1249" s="74" t="e">
        <f ca="1">VLOOKUP(B1249,$C$7:$T1247,13,FALSE)</f>
        <v>#N/A</v>
      </c>
      <c r="O1249" s="74" t="e">
        <f t="shared" ca="1" si="271"/>
        <v>#N/A</v>
      </c>
      <c r="P1249" s="74" t="e">
        <f t="shared" ca="1" si="272"/>
        <v>#N/A</v>
      </c>
      <c r="Q1249" s="74" t="e">
        <f t="shared" ca="1" si="273"/>
        <v>#N/A</v>
      </c>
      <c r="R1249" s="74">
        <f t="shared" si="274"/>
        <v>6000</v>
      </c>
      <c r="S1249" s="74" t="e">
        <f t="shared" ca="1" si="275"/>
        <v>#N/A</v>
      </c>
      <c r="T1249" s="74" t="e">
        <f t="shared" si="276"/>
        <v>#N/A</v>
      </c>
    </row>
    <row r="1250" spans="2:20" x14ac:dyDescent="0.25">
      <c r="B1250" s="74" t="e">
        <f t="shared" ca="1" si="266"/>
        <v>#N/A</v>
      </c>
      <c r="C1250" s="78">
        <f>Кабельный_журнал!P1216</f>
        <v>0</v>
      </c>
      <c r="D1250" s="74" t="e">
        <f t="shared" ca="1" si="267"/>
        <v>#N/A</v>
      </c>
      <c r="E1250" s="80" t="s">
        <v>280</v>
      </c>
      <c r="F1250" s="74" t="e">
        <f t="shared" ca="1" si="263"/>
        <v>#N/A</v>
      </c>
      <c r="G1250" s="74" t="e">
        <f t="shared" si="264"/>
        <v>#N/A</v>
      </c>
      <c r="H1250" s="80" t="s">
        <v>273</v>
      </c>
      <c r="I1250" s="74" t="e">
        <f t="shared" si="265"/>
        <v>#N/A</v>
      </c>
      <c r="J1250" s="74" t="e">
        <f t="shared" si="268"/>
        <v>#N/A</v>
      </c>
      <c r="K1250" s="80" t="s">
        <v>281</v>
      </c>
      <c r="L1250" s="74">
        <f t="shared" si="269"/>
        <v>1.7500000000000002E-2</v>
      </c>
      <c r="M1250" s="74" t="e">
        <f t="shared" ca="1" si="270"/>
        <v>#N/A</v>
      </c>
      <c r="N1250" s="74" t="e">
        <f ca="1">VLOOKUP(B1250,$C$7:$T1248,13,FALSE)</f>
        <v>#N/A</v>
      </c>
      <c r="O1250" s="74" t="e">
        <f t="shared" ca="1" si="271"/>
        <v>#N/A</v>
      </c>
      <c r="P1250" s="74" t="e">
        <f t="shared" ca="1" si="272"/>
        <v>#N/A</v>
      </c>
      <c r="Q1250" s="74" t="e">
        <f t="shared" ca="1" si="273"/>
        <v>#N/A</v>
      </c>
      <c r="R1250" s="74">
        <f t="shared" si="274"/>
        <v>6000</v>
      </c>
      <c r="S1250" s="74" t="e">
        <f t="shared" ca="1" si="275"/>
        <v>#N/A</v>
      </c>
      <c r="T1250" s="74" t="e">
        <f t="shared" si="276"/>
        <v>#N/A</v>
      </c>
    </row>
    <row r="1251" spans="2:20" x14ac:dyDescent="0.25">
      <c r="B1251" s="74" t="e">
        <f t="shared" ca="1" si="266"/>
        <v>#N/A</v>
      </c>
      <c r="C1251" s="78">
        <f>Кабельный_журнал!P1217</f>
        <v>0</v>
      </c>
      <c r="D1251" s="74" t="e">
        <f t="shared" ca="1" si="267"/>
        <v>#N/A</v>
      </c>
      <c r="E1251" s="80" t="s">
        <v>280</v>
      </c>
      <c r="F1251" s="74" t="e">
        <f t="shared" ca="1" si="263"/>
        <v>#N/A</v>
      </c>
      <c r="G1251" s="74" t="e">
        <f t="shared" si="264"/>
        <v>#N/A</v>
      </c>
      <c r="H1251" s="80" t="s">
        <v>273</v>
      </c>
      <c r="I1251" s="74" t="e">
        <f t="shared" si="265"/>
        <v>#N/A</v>
      </c>
      <c r="J1251" s="74" t="e">
        <f t="shared" si="268"/>
        <v>#N/A</v>
      </c>
      <c r="K1251" s="80" t="s">
        <v>281</v>
      </c>
      <c r="L1251" s="74">
        <f t="shared" si="269"/>
        <v>1.7500000000000002E-2</v>
      </c>
      <c r="M1251" s="74" t="e">
        <f t="shared" ca="1" si="270"/>
        <v>#N/A</v>
      </c>
      <c r="N1251" s="74" t="e">
        <f ca="1">VLOOKUP(B1251,$C$7:$T1249,13,FALSE)</f>
        <v>#N/A</v>
      </c>
      <c r="O1251" s="74" t="e">
        <f t="shared" ca="1" si="271"/>
        <v>#N/A</v>
      </c>
      <c r="P1251" s="74" t="e">
        <f t="shared" ca="1" si="272"/>
        <v>#N/A</v>
      </c>
      <c r="Q1251" s="74" t="e">
        <f t="shared" ca="1" si="273"/>
        <v>#N/A</v>
      </c>
      <c r="R1251" s="74">
        <f t="shared" si="274"/>
        <v>6000</v>
      </c>
      <c r="S1251" s="74" t="e">
        <f t="shared" ca="1" si="275"/>
        <v>#N/A</v>
      </c>
      <c r="T1251" s="74" t="e">
        <f t="shared" si="276"/>
        <v>#N/A</v>
      </c>
    </row>
    <row r="1252" spans="2:20" x14ac:dyDescent="0.25">
      <c r="B1252" s="74" t="e">
        <f t="shared" ca="1" si="266"/>
        <v>#N/A</v>
      </c>
      <c r="C1252" s="78">
        <f>Кабельный_журнал!P1218</f>
        <v>0</v>
      </c>
      <c r="D1252" s="74" t="e">
        <f t="shared" ca="1" si="267"/>
        <v>#N/A</v>
      </c>
      <c r="E1252" s="80" t="s">
        <v>280</v>
      </c>
      <c r="F1252" s="74" t="e">
        <f t="shared" ca="1" si="263"/>
        <v>#N/A</v>
      </c>
      <c r="G1252" s="74" t="e">
        <f t="shared" si="264"/>
        <v>#N/A</v>
      </c>
      <c r="H1252" s="80" t="s">
        <v>273</v>
      </c>
      <c r="I1252" s="74" t="e">
        <f t="shared" si="265"/>
        <v>#N/A</v>
      </c>
      <c r="J1252" s="74" t="e">
        <f t="shared" si="268"/>
        <v>#N/A</v>
      </c>
      <c r="K1252" s="80" t="s">
        <v>281</v>
      </c>
      <c r="L1252" s="74">
        <f t="shared" si="269"/>
        <v>1.7500000000000002E-2</v>
      </c>
      <c r="M1252" s="74" t="e">
        <f t="shared" ca="1" si="270"/>
        <v>#N/A</v>
      </c>
      <c r="N1252" s="74" t="e">
        <f ca="1">VLOOKUP(B1252,$C$7:$T1250,13,FALSE)</f>
        <v>#N/A</v>
      </c>
      <c r="O1252" s="74" t="e">
        <f t="shared" ca="1" si="271"/>
        <v>#N/A</v>
      </c>
      <c r="P1252" s="74" t="e">
        <f t="shared" ca="1" si="272"/>
        <v>#N/A</v>
      </c>
      <c r="Q1252" s="74" t="e">
        <f t="shared" ca="1" si="273"/>
        <v>#N/A</v>
      </c>
      <c r="R1252" s="74">
        <f t="shared" si="274"/>
        <v>6000</v>
      </c>
      <c r="S1252" s="74" t="e">
        <f t="shared" ca="1" si="275"/>
        <v>#N/A</v>
      </c>
      <c r="T1252" s="74" t="e">
        <f t="shared" si="276"/>
        <v>#N/A</v>
      </c>
    </row>
    <row r="1253" spans="2:20" x14ac:dyDescent="0.25">
      <c r="B1253" s="74" t="e">
        <f t="shared" ca="1" si="266"/>
        <v>#N/A</v>
      </c>
      <c r="C1253" s="78">
        <f>Кабельный_журнал!P1219</f>
        <v>0</v>
      </c>
      <c r="D1253" s="74" t="e">
        <f t="shared" ca="1" si="267"/>
        <v>#N/A</v>
      </c>
      <c r="E1253" s="80" t="s">
        <v>280</v>
      </c>
      <c r="F1253" s="74" t="e">
        <f t="shared" ca="1" si="263"/>
        <v>#N/A</v>
      </c>
      <c r="G1253" s="74" t="e">
        <f t="shared" si="264"/>
        <v>#N/A</v>
      </c>
      <c r="H1253" s="80" t="s">
        <v>273</v>
      </c>
      <c r="I1253" s="74" t="e">
        <f t="shared" si="265"/>
        <v>#N/A</v>
      </c>
      <c r="J1253" s="74" t="e">
        <f t="shared" si="268"/>
        <v>#N/A</v>
      </c>
      <c r="K1253" s="80" t="s">
        <v>281</v>
      </c>
      <c r="L1253" s="74">
        <f t="shared" si="269"/>
        <v>1.7500000000000002E-2</v>
      </c>
      <c r="M1253" s="74" t="e">
        <f t="shared" ca="1" si="270"/>
        <v>#N/A</v>
      </c>
      <c r="N1253" s="74" t="e">
        <f ca="1">VLOOKUP(B1253,$C$7:$T1251,13,FALSE)</f>
        <v>#N/A</v>
      </c>
      <c r="O1253" s="74" t="e">
        <f t="shared" ca="1" si="271"/>
        <v>#N/A</v>
      </c>
      <c r="P1253" s="74" t="e">
        <f t="shared" ca="1" si="272"/>
        <v>#N/A</v>
      </c>
      <c r="Q1253" s="74" t="e">
        <f t="shared" ca="1" si="273"/>
        <v>#N/A</v>
      </c>
      <c r="R1253" s="74">
        <f t="shared" si="274"/>
        <v>6000</v>
      </c>
      <c r="S1253" s="74" t="e">
        <f t="shared" ca="1" si="275"/>
        <v>#N/A</v>
      </c>
      <c r="T1253" s="74" t="e">
        <f t="shared" si="276"/>
        <v>#N/A</v>
      </c>
    </row>
    <row r="1254" spans="2:20" x14ac:dyDescent="0.25">
      <c r="B1254" s="74" t="e">
        <f t="shared" ca="1" si="266"/>
        <v>#N/A</v>
      </c>
      <c r="C1254" s="78">
        <f>Кабельный_журнал!P1220</f>
        <v>0</v>
      </c>
      <c r="D1254" s="74" t="e">
        <f t="shared" ca="1" si="267"/>
        <v>#N/A</v>
      </c>
      <c r="E1254" s="80" t="s">
        <v>280</v>
      </c>
      <c r="F1254" s="74" t="e">
        <f t="shared" ca="1" si="263"/>
        <v>#N/A</v>
      </c>
      <c r="G1254" s="74" t="e">
        <f t="shared" si="264"/>
        <v>#N/A</v>
      </c>
      <c r="H1254" s="80" t="s">
        <v>273</v>
      </c>
      <c r="I1254" s="74" t="e">
        <f t="shared" si="265"/>
        <v>#N/A</v>
      </c>
      <c r="J1254" s="74" t="e">
        <f t="shared" si="268"/>
        <v>#N/A</v>
      </c>
      <c r="K1254" s="80" t="s">
        <v>281</v>
      </c>
      <c r="L1254" s="74">
        <f t="shared" si="269"/>
        <v>1.7500000000000002E-2</v>
      </c>
      <c r="M1254" s="74" t="e">
        <f t="shared" ca="1" si="270"/>
        <v>#N/A</v>
      </c>
      <c r="N1254" s="74" t="e">
        <f ca="1">VLOOKUP(B1254,$C$7:$T1252,13,FALSE)</f>
        <v>#N/A</v>
      </c>
      <c r="O1254" s="74" t="e">
        <f t="shared" ca="1" si="271"/>
        <v>#N/A</v>
      </c>
      <c r="P1254" s="74" t="e">
        <f t="shared" ca="1" si="272"/>
        <v>#N/A</v>
      </c>
      <c r="Q1254" s="74" t="e">
        <f t="shared" ca="1" si="273"/>
        <v>#N/A</v>
      </c>
      <c r="R1254" s="74">
        <f t="shared" si="274"/>
        <v>6000</v>
      </c>
      <c r="S1254" s="74" t="e">
        <f t="shared" ca="1" si="275"/>
        <v>#N/A</v>
      </c>
      <c r="T1254" s="74" t="e">
        <f t="shared" si="276"/>
        <v>#N/A</v>
      </c>
    </row>
    <row r="1255" spans="2:20" x14ac:dyDescent="0.25">
      <c r="B1255" s="74" t="e">
        <f t="shared" ca="1" si="266"/>
        <v>#N/A</v>
      </c>
      <c r="C1255" s="78">
        <f>Кабельный_журнал!P1221</f>
        <v>0</v>
      </c>
      <c r="D1255" s="74" t="e">
        <f t="shared" ca="1" si="267"/>
        <v>#N/A</v>
      </c>
      <c r="E1255" s="80" t="s">
        <v>280</v>
      </c>
      <c r="F1255" s="74" t="e">
        <f t="shared" ref="F1255:F1318" ca="1" si="277">VLOOKUP(C1255,Кабельный_журнал,8,FALSE)</f>
        <v>#N/A</v>
      </c>
      <c r="G1255" s="74" t="e">
        <f t="shared" ref="G1255:G1318" si="278">VLOOKUP(C1255,Исходные_данные,21,FALSE)</f>
        <v>#N/A</v>
      </c>
      <c r="H1255" s="80" t="s">
        <v>273</v>
      </c>
      <c r="I1255" s="74" t="e">
        <f t="shared" ref="I1255:I1318" si="279">VLOOKUP(C1255,Исходные_данные,22,FALSE)</f>
        <v>#N/A</v>
      </c>
      <c r="J1255" s="74" t="e">
        <f t="shared" si="268"/>
        <v>#N/A</v>
      </c>
      <c r="K1255" s="80" t="s">
        <v>281</v>
      </c>
      <c r="L1255" s="74">
        <f t="shared" si="269"/>
        <v>1.7500000000000002E-2</v>
      </c>
      <c r="M1255" s="74" t="e">
        <f t="shared" ca="1" si="270"/>
        <v>#N/A</v>
      </c>
      <c r="N1255" s="74" t="e">
        <f ca="1">VLOOKUP(B1255,$C$7:$T1253,13,FALSE)</f>
        <v>#N/A</v>
      </c>
      <c r="O1255" s="74" t="e">
        <f t="shared" ca="1" si="271"/>
        <v>#N/A</v>
      </c>
      <c r="P1255" s="74" t="e">
        <f t="shared" ca="1" si="272"/>
        <v>#N/A</v>
      </c>
      <c r="Q1255" s="74" t="e">
        <f t="shared" ca="1" si="273"/>
        <v>#N/A</v>
      </c>
      <c r="R1255" s="74">
        <f t="shared" si="274"/>
        <v>6000</v>
      </c>
      <c r="S1255" s="74" t="e">
        <f t="shared" ca="1" si="275"/>
        <v>#N/A</v>
      </c>
      <c r="T1255" s="74" t="e">
        <f t="shared" si="276"/>
        <v>#N/A</v>
      </c>
    </row>
    <row r="1256" spans="2:20" x14ac:dyDescent="0.25">
      <c r="B1256" s="74" t="e">
        <f t="shared" ref="B1256:B1319" ca="1" si="280">VLOOKUP(C1256,Кабельный_журнал,2,FALSE)</f>
        <v>#N/A</v>
      </c>
      <c r="C1256" s="78">
        <f>Кабельный_журнал!P1222</f>
        <v>0</v>
      </c>
      <c r="D1256" s="74" t="e">
        <f t="shared" ref="D1256:D1319" ca="1" si="281">B1256&amp;"-"&amp;C1256</f>
        <v>#N/A</v>
      </c>
      <c r="E1256" s="80" t="s">
        <v>280</v>
      </c>
      <c r="F1256" s="74" t="e">
        <f t="shared" ca="1" si="277"/>
        <v>#N/A</v>
      </c>
      <c r="G1256" s="74" t="e">
        <f t="shared" si="278"/>
        <v>#N/A</v>
      </c>
      <c r="H1256" s="80" t="s">
        <v>273</v>
      </c>
      <c r="I1256" s="74" t="e">
        <f t="shared" si="279"/>
        <v>#N/A</v>
      </c>
      <c r="J1256" s="74" t="e">
        <f t="shared" ref="J1256:J1319" si="282">I1256</f>
        <v>#N/A</v>
      </c>
      <c r="K1256" s="80" t="s">
        <v>281</v>
      </c>
      <c r="L1256" s="74">
        <f t="shared" ref="L1256:L1319" si="283">VLOOKUP(K1256,$K$2:$L$3,2,FALSE)</f>
        <v>1.7500000000000002E-2</v>
      </c>
      <c r="M1256" s="74" t="e">
        <f t="shared" ref="M1256:M1319" ca="1" si="284">L1256*F1256*(1/I1256+1/J1256)</f>
        <v>#N/A</v>
      </c>
      <c r="N1256" s="74" t="e">
        <f ca="1">VLOOKUP(B1256,$C$7:$T1254,13,FALSE)</f>
        <v>#N/A</v>
      </c>
      <c r="O1256" s="74" t="e">
        <f t="shared" ref="O1256:O1319" ca="1" si="285">L1256+M1256</f>
        <v>#N/A</v>
      </c>
      <c r="P1256" s="74" t="e">
        <f t="shared" ref="P1256:P1319" ca="1" si="286">220/O1256</f>
        <v>#N/A</v>
      </c>
      <c r="Q1256" s="74" t="e">
        <f t="shared" ref="Q1256:Q1319" ca="1" si="287">O1256/G1256</f>
        <v>#N/A</v>
      </c>
      <c r="R1256" s="74">
        <f t="shared" ref="R1256:R1319" si="288">VLOOKUP(H1256,$W$2:$Y$12,3,FALSE)</f>
        <v>6000</v>
      </c>
      <c r="S1256" s="74" t="e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  <v>#N/A</v>
      </c>
      <c r="T1256" s="74" t="e">
        <f t="shared" ref="T1256:T1319" si="290">G1256*VLOOKUP(H1256,$W$2:$Y$12,2,FALSE)</f>
        <v>#N/A</v>
      </c>
    </row>
    <row r="1257" spans="2:20" x14ac:dyDescent="0.25">
      <c r="B1257" s="74" t="e">
        <f t="shared" ca="1" si="280"/>
        <v>#N/A</v>
      </c>
      <c r="C1257" s="78">
        <f>Кабельный_журнал!P1223</f>
        <v>0</v>
      </c>
      <c r="D1257" s="74" t="e">
        <f t="shared" ca="1" si="281"/>
        <v>#N/A</v>
      </c>
      <c r="E1257" s="80" t="s">
        <v>280</v>
      </c>
      <c r="F1257" s="74" t="e">
        <f t="shared" ca="1" si="277"/>
        <v>#N/A</v>
      </c>
      <c r="G1257" s="74" t="e">
        <f t="shared" si="278"/>
        <v>#N/A</v>
      </c>
      <c r="H1257" s="80" t="s">
        <v>273</v>
      </c>
      <c r="I1257" s="74" t="e">
        <f t="shared" si="279"/>
        <v>#N/A</v>
      </c>
      <c r="J1257" s="74" t="e">
        <f t="shared" si="282"/>
        <v>#N/A</v>
      </c>
      <c r="K1257" s="80" t="s">
        <v>281</v>
      </c>
      <c r="L1257" s="74">
        <f t="shared" si="283"/>
        <v>1.7500000000000002E-2</v>
      </c>
      <c r="M1257" s="74" t="e">
        <f t="shared" ca="1" si="284"/>
        <v>#N/A</v>
      </c>
      <c r="N1257" s="74" t="e">
        <f ca="1">VLOOKUP(B1257,$C$7:$T1255,13,FALSE)</f>
        <v>#N/A</v>
      </c>
      <c r="O1257" s="74" t="e">
        <f t="shared" ca="1" si="285"/>
        <v>#N/A</v>
      </c>
      <c r="P1257" s="74" t="e">
        <f t="shared" ca="1" si="286"/>
        <v>#N/A</v>
      </c>
      <c r="Q1257" s="74" t="e">
        <f t="shared" ca="1" si="287"/>
        <v>#N/A</v>
      </c>
      <c r="R1257" s="74">
        <f t="shared" si="288"/>
        <v>6000</v>
      </c>
      <c r="S1257" s="74" t="e">
        <f t="shared" ca="1" si="289"/>
        <v>#N/A</v>
      </c>
      <c r="T1257" s="74" t="e">
        <f t="shared" si="290"/>
        <v>#N/A</v>
      </c>
    </row>
    <row r="1258" spans="2:20" x14ac:dyDescent="0.25">
      <c r="B1258" s="74" t="e">
        <f t="shared" ca="1" si="280"/>
        <v>#N/A</v>
      </c>
      <c r="C1258" s="78">
        <f>Кабельный_журнал!P1224</f>
        <v>0</v>
      </c>
      <c r="D1258" s="74" t="e">
        <f t="shared" ca="1" si="281"/>
        <v>#N/A</v>
      </c>
      <c r="E1258" s="80" t="s">
        <v>280</v>
      </c>
      <c r="F1258" s="74" t="e">
        <f t="shared" ca="1" si="277"/>
        <v>#N/A</v>
      </c>
      <c r="G1258" s="74" t="e">
        <f t="shared" si="278"/>
        <v>#N/A</v>
      </c>
      <c r="H1258" s="80" t="s">
        <v>273</v>
      </c>
      <c r="I1258" s="74" t="e">
        <f t="shared" si="279"/>
        <v>#N/A</v>
      </c>
      <c r="J1258" s="74" t="e">
        <f t="shared" si="282"/>
        <v>#N/A</v>
      </c>
      <c r="K1258" s="80" t="s">
        <v>281</v>
      </c>
      <c r="L1258" s="74">
        <f t="shared" si="283"/>
        <v>1.7500000000000002E-2</v>
      </c>
      <c r="M1258" s="74" t="e">
        <f t="shared" ca="1" si="284"/>
        <v>#N/A</v>
      </c>
      <c r="N1258" s="74" t="e">
        <f ca="1">VLOOKUP(B1258,$C$7:$T1256,13,FALSE)</f>
        <v>#N/A</v>
      </c>
      <c r="O1258" s="74" t="e">
        <f t="shared" ca="1" si="285"/>
        <v>#N/A</v>
      </c>
      <c r="P1258" s="74" t="e">
        <f t="shared" ca="1" si="286"/>
        <v>#N/A</v>
      </c>
      <c r="Q1258" s="74" t="e">
        <f t="shared" ca="1" si="287"/>
        <v>#N/A</v>
      </c>
      <c r="R1258" s="74">
        <f t="shared" si="288"/>
        <v>6000</v>
      </c>
      <c r="S1258" s="74" t="e">
        <f t="shared" ca="1" si="289"/>
        <v>#N/A</v>
      </c>
      <c r="T1258" s="74" t="e">
        <f t="shared" si="290"/>
        <v>#N/A</v>
      </c>
    </row>
    <row r="1259" spans="2:20" x14ac:dyDescent="0.25">
      <c r="B1259" s="74" t="e">
        <f t="shared" ca="1" si="280"/>
        <v>#N/A</v>
      </c>
      <c r="C1259" s="78">
        <f>Кабельный_журнал!P1225</f>
        <v>0</v>
      </c>
      <c r="D1259" s="74" t="e">
        <f t="shared" ca="1" si="281"/>
        <v>#N/A</v>
      </c>
      <c r="E1259" s="80" t="s">
        <v>280</v>
      </c>
      <c r="F1259" s="74" t="e">
        <f t="shared" ca="1" si="277"/>
        <v>#N/A</v>
      </c>
      <c r="G1259" s="74" t="e">
        <f t="shared" si="278"/>
        <v>#N/A</v>
      </c>
      <c r="H1259" s="80" t="s">
        <v>273</v>
      </c>
      <c r="I1259" s="74" t="e">
        <f t="shared" si="279"/>
        <v>#N/A</v>
      </c>
      <c r="J1259" s="74" t="e">
        <f t="shared" si="282"/>
        <v>#N/A</v>
      </c>
      <c r="K1259" s="80" t="s">
        <v>281</v>
      </c>
      <c r="L1259" s="74">
        <f t="shared" si="283"/>
        <v>1.7500000000000002E-2</v>
      </c>
      <c r="M1259" s="74" t="e">
        <f t="shared" ca="1" si="284"/>
        <v>#N/A</v>
      </c>
      <c r="N1259" s="74" t="e">
        <f ca="1">VLOOKUP(B1259,$C$7:$T1257,13,FALSE)</f>
        <v>#N/A</v>
      </c>
      <c r="O1259" s="74" t="e">
        <f t="shared" ca="1" si="285"/>
        <v>#N/A</v>
      </c>
      <c r="P1259" s="74" t="e">
        <f t="shared" ca="1" si="286"/>
        <v>#N/A</v>
      </c>
      <c r="Q1259" s="74" t="e">
        <f t="shared" ca="1" si="287"/>
        <v>#N/A</v>
      </c>
      <c r="R1259" s="74">
        <f t="shared" si="288"/>
        <v>6000</v>
      </c>
      <c r="S1259" s="74" t="e">
        <f t="shared" ca="1" si="289"/>
        <v>#N/A</v>
      </c>
      <c r="T1259" s="74" t="e">
        <f t="shared" si="290"/>
        <v>#N/A</v>
      </c>
    </row>
    <row r="1260" spans="2:20" x14ac:dyDescent="0.25">
      <c r="B1260" s="74" t="e">
        <f t="shared" ca="1" si="280"/>
        <v>#N/A</v>
      </c>
      <c r="C1260" s="78">
        <f>Кабельный_журнал!P1226</f>
        <v>0</v>
      </c>
      <c r="D1260" s="74" t="e">
        <f t="shared" ca="1" si="281"/>
        <v>#N/A</v>
      </c>
      <c r="E1260" s="80" t="s">
        <v>280</v>
      </c>
      <c r="F1260" s="74" t="e">
        <f t="shared" ca="1" si="277"/>
        <v>#N/A</v>
      </c>
      <c r="G1260" s="74" t="e">
        <f t="shared" si="278"/>
        <v>#N/A</v>
      </c>
      <c r="H1260" s="80" t="s">
        <v>273</v>
      </c>
      <c r="I1260" s="74" t="e">
        <f t="shared" si="279"/>
        <v>#N/A</v>
      </c>
      <c r="J1260" s="74" t="e">
        <f t="shared" si="282"/>
        <v>#N/A</v>
      </c>
      <c r="K1260" s="80" t="s">
        <v>281</v>
      </c>
      <c r="L1260" s="74">
        <f t="shared" si="283"/>
        <v>1.7500000000000002E-2</v>
      </c>
      <c r="M1260" s="74" t="e">
        <f t="shared" ca="1" si="284"/>
        <v>#N/A</v>
      </c>
      <c r="N1260" s="74" t="e">
        <f ca="1">VLOOKUP(B1260,$C$7:$T1258,13,FALSE)</f>
        <v>#N/A</v>
      </c>
      <c r="O1260" s="74" t="e">
        <f t="shared" ca="1" si="285"/>
        <v>#N/A</v>
      </c>
      <c r="P1260" s="74" t="e">
        <f t="shared" ca="1" si="286"/>
        <v>#N/A</v>
      </c>
      <c r="Q1260" s="74" t="e">
        <f t="shared" ca="1" si="287"/>
        <v>#N/A</v>
      </c>
      <c r="R1260" s="74">
        <f t="shared" si="288"/>
        <v>6000</v>
      </c>
      <c r="S1260" s="74" t="e">
        <f t="shared" ca="1" si="289"/>
        <v>#N/A</v>
      </c>
      <c r="T1260" s="74" t="e">
        <f t="shared" si="290"/>
        <v>#N/A</v>
      </c>
    </row>
    <row r="1261" spans="2:20" x14ac:dyDescent="0.25">
      <c r="B1261" s="74" t="e">
        <f t="shared" ca="1" si="280"/>
        <v>#N/A</v>
      </c>
      <c r="C1261" s="78">
        <f>Кабельный_журнал!P1227</f>
        <v>0</v>
      </c>
      <c r="D1261" s="74" t="e">
        <f t="shared" ca="1" si="281"/>
        <v>#N/A</v>
      </c>
      <c r="E1261" s="80" t="s">
        <v>280</v>
      </c>
      <c r="F1261" s="74" t="e">
        <f t="shared" ca="1" si="277"/>
        <v>#N/A</v>
      </c>
      <c r="G1261" s="74" t="e">
        <f t="shared" si="278"/>
        <v>#N/A</v>
      </c>
      <c r="H1261" s="80" t="s">
        <v>273</v>
      </c>
      <c r="I1261" s="74" t="e">
        <f t="shared" si="279"/>
        <v>#N/A</v>
      </c>
      <c r="J1261" s="74" t="e">
        <f t="shared" si="282"/>
        <v>#N/A</v>
      </c>
      <c r="K1261" s="80" t="s">
        <v>281</v>
      </c>
      <c r="L1261" s="74">
        <f t="shared" si="283"/>
        <v>1.7500000000000002E-2</v>
      </c>
      <c r="M1261" s="74" t="e">
        <f t="shared" ca="1" si="284"/>
        <v>#N/A</v>
      </c>
      <c r="N1261" s="74" t="e">
        <f ca="1">VLOOKUP(B1261,$C$7:$T1259,13,FALSE)</f>
        <v>#N/A</v>
      </c>
      <c r="O1261" s="74" t="e">
        <f t="shared" ca="1" si="285"/>
        <v>#N/A</v>
      </c>
      <c r="P1261" s="74" t="e">
        <f t="shared" ca="1" si="286"/>
        <v>#N/A</v>
      </c>
      <c r="Q1261" s="74" t="e">
        <f t="shared" ca="1" si="287"/>
        <v>#N/A</v>
      </c>
      <c r="R1261" s="74">
        <f t="shared" si="288"/>
        <v>6000</v>
      </c>
      <c r="S1261" s="74" t="e">
        <f t="shared" ca="1" si="289"/>
        <v>#N/A</v>
      </c>
      <c r="T1261" s="74" t="e">
        <f t="shared" si="290"/>
        <v>#N/A</v>
      </c>
    </row>
    <row r="1262" spans="2:20" x14ac:dyDescent="0.25">
      <c r="B1262" s="74" t="e">
        <f t="shared" ca="1" si="280"/>
        <v>#N/A</v>
      </c>
      <c r="C1262" s="78">
        <f>Кабельный_журнал!P1228</f>
        <v>0</v>
      </c>
      <c r="D1262" s="74" t="e">
        <f t="shared" ca="1" si="281"/>
        <v>#N/A</v>
      </c>
      <c r="E1262" s="80" t="s">
        <v>280</v>
      </c>
      <c r="F1262" s="74" t="e">
        <f t="shared" ca="1" si="277"/>
        <v>#N/A</v>
      </c>
      <c r="G1262" s="74" t="e">
        <f t="shared" si="278"/>
        <v>#N/A</v>
      </c>
      <c r="H1262" s="80" t="s">
        <v>273</v>
      </c>
      <c r="I1262" s="74" t="e">
        <f t="shared" si="279"/>
        <v>#N/A</v>
      </c>
      <c r="J1262" s="74" t="e">
        <f t="shared" si="282"/>
        <v>#N/A</v>
      </c>
      <c r="K1262" s="80" t="s">
        <v>281</v>
      </c>
      <c r="L1262" s="74">
        <f t="shared" si="283"/>
        <v>1.7500000000000002E-2</v>
      </c>
      <c r="M1262" s="74" t="e">
        <f t="shared" ca="1" si="284"/>
        <v>#N/A</v>
      </c>
      <c r="N1262" s="74" t="e">
        <f ca="1">VLOOKUP(B1262,$C$7:$T1260,13,FALSE)</f>
        <v>#N/A</v>
      </c>
      <c r="O1262" s="74" t="e">
        <f t="shared" ca="1" si="285"/>
        <v>#N/A</v>
      </c>
      <c r="P1262" s="74" t="e">
        <f t="shared" ca="1" si="286"/>
        <v>#N/A</v>
      </c>
      <c r="Q1262" s="74" t="e">
        <f t="shared" ca="1" si="287"/>
        <v>#N/A</v>
      </c>
      <c r="R1262" s="74">
        <f t="shared" si="288"/>
        <v>6000</v>
      </c>
      <c r="S1262" s="74" t="e">
        <f t="shared" ca="1" si="289"/>
        <v>#N/A</v>
      </c>
      <c r="T1262" s="74" t="e">
        <f t="shared" si="290"/>
        <v>#N/A</v>
      </c>
    </row>
    <row r="1263" spans="2:20" x14ac:dyDescent="0.25">
      <c r="B1263" s="74" t="e">
        <f t="shared" ca="1" si="280"/>
        <v>#N/A</v>
      </c>
      <c r="C1263" s="78">
        <f>Кабельный_журнал!P1229</f>
        <v>0</v>
      </c>
      <c r="D1263" s="74" t="e">
        <f t="shared" ca="1" si="281"/>
        <v>#N/A</v>
      </c>
      <c r="E1263" s="80" t="s">
        <v>280</v>
      </c>
      <c r="F1263" s="74" t="e">
        <f t="shared" ca="1" si="277"/>
        <v>#N/A</v>
      </c>
      <c r="G1263" s="74" t="e">
        <f t="shared" si="278"/>
        <v>#N/A</v>
      </c>
      <c r="H1263" s="80" t="s">
        <v>273</v>
      </c>
      <c r="I1263" s="74" t="e">
        <f t="shared" si="279"/>
        <v>#N/A</v>
      </c>
      <c r="J1263" s="74" t="e">
        <f t="shared" si="282"/>
        <v>#N/A</v>
      </c>
      <c r="K1263" s="80" t="s">
        <v>281</v>
      </c>
      <c r="L1263" s="74">
        <f t="shared" si="283"/>
        <v>1.7500000000000002E-2</v>
      </c>
      <c r="M1263" s="74" t="e">
        <f t="shared" ca="1" si="284"/>
        <v>#N/A</v>
      </c>
      <c r="N1263" s="74" t="e">
        <f ca="1">VLOOKUP(B1263,$C$7:$T1261,13,FALSE)</f>
        <v>#N/A</v>
      </c>
      <c r="O1263" s="74" t="e">
        <f t="shared" ca="1" si="285"/>
        <v>#N/A</v>
      </c>
      <c r="P1263" s="74" t="e">
        <f t="shared" ca="1" si="286"/>
        <v>#N/A</v>
      </c>
      <c r="Q1263" s="74" t="e">
        <f t="shared" ca="1" si="287"/>
        <v>#N/A</v>
      </c>
      <c r="R1263" s="74">
        <f t="shared" si="288"/>
        <v>6000</v>
      </c>
      <c r="S1263" s="74" t="e">
        <f t="shared" ca="1" si="289"/>
        <v>#N/A</v>
      </c>
      <c r="T1263" s="74" t="e">
        <f t="shared" si="290"/>
        <v>#N/A</v>
      </c>
    </row>
    <row r="1264" spans="2:20" x14ac:dyDescent="0.25">
      <c r="B1264" s="74" t="e">
        <f t="shared" ca="1" si="280"/>
        <v>#N/A</v>
      </c>
      <c r="C1264" s="78">
        <f>Кабельный_журнал!P1230</f>
        <v>0</v>
      </c>
      <c r="D1264" s="74" t="e">
        <f t="shared" ca="1" si="281"/>
        <v>#N/A</v>
      </c>
      <c r="E1264" s="80" t="s">
        <v>280</v>
      </c>
      <c r="F1264" s="74" t="e">
        <f t="shared" ca="1" si="277"/>
        <v>#N/A</v>
      </c>
      <c r="G1264" s="74" t="e">
        <f t="shared" si="278"/>
        <v>#N/A</v>
      </c>
      <c r="H1264" s="80" t="s">
        <v>273</v>
      </c>
      <c r="I1264" s="74" t="e">
        <f t="shared" si="279"/>
        <v>#N/A</v>
      </c>
      <c r="J1264" s="74" t="e">
        <f t="shared" si="282"/>
        <v>#N/A</v>
      </c>
      <c r="K1264" s="80" t="s">
        <v>281</v>
      </c>
      <c r="L1264" s="74">
        <f t="shared" si="283"/>
        <v>1.7500000000000002E-2</v>
      </c>
      <c r="M1264" s="74" t="e">
        <f t="shared" ca="1" si="284"/>
        <v>#N/A</v>
      </c>
      <c r="N1264" s="74" t="e">
        <f ca="1">VLOOKUP(B1264,$C$7:$T1262,13,FALSE)</f>
        <v>#N/A</v>
      </c>
      <c r="O1264" s="74" t="e">
        <f t="shared" ca="1" si="285"/>
        <v>#N/A</v>
      </c>
      <c r="P1264" s="74" t="e">
        <f t="shared" ca="1" si="286"/>
        <v>#N/A</v>
      </c>
      <c r="Q1264" s="74" t="e">
        <f t="shared" ca="1" si="287"/>
        <v>#N/A</v>
      </c>
      <c r="R1264" s="74">
        <f t="shared" si="288"/>
        <v>6000</v>
      </c>
      <c r="S1264" s="74" t="e">
        <f t="shared" ca="1" si="289"/>
        <v>#N/A</v>
      </c>
      <c r="T1264" s="74" t="e">
        <f t="shared" si="290"/>
        <v>#N/A</v>
      </c>
    </row>
    <row r="1265" spans="2:20" x14ac:dyDescent="0.25">
      <c r="B1265" s="74" t="e">
        <f t="shared" ca="1" si="280"/>
        <v>#N/A</v>
      </c>
      <c r="C1265" s="78">
        <f>Кабельный_журнал!P1231</f>
        <v>0</v>
      </c>
      <c r="D1265" s="74" t="e">
        <f t="shared" ca="1" si="281"/>
        <v>#N/A</v>
      </c>
      <c r="E1265" s="80" t="s">
        <v>280</v>
      </c>
      <c r="F1265" s="74" t="e">
        <f t="shared" ca="1" si="277"/>
        <v>#N/A</v>
      </c>
      <c r="G1265" s="74" t="e">
        <f t="shared" si="278"/>
        <v>#N/A</v>
      </c>
      <c r="H1265" s="80" t="s">
        <v>273</v>
      </c>
      <c r="I1265" s="74" t="e">
        <f t="shared" si="279"/>
        <v>#N/A</v>
      </c>
      <c r="J1265" s="74" t="e">
        <f t="shared" si="282"/>
        <v>#N/A</v>
      </c>
      <c r="K1265" s="80" t="s">
        <v>281</v>
      </c>
      <c r="L1265" s="74">
        <f t="shared" si="283"/>
        <v>1.7500000000000002E-2</v>
      </c>
      <c r="M1265" s="74" t="e">
        <f t="shared" ca="1" si="284"/>
        <v>#N/A</v>
      </c>
      <c r="N1265" s="74" t="e">
        <f ca="1">VLOOKUP(B1265,$C$7:$T1263,13,FALSE)</f>
        <v>#N/A</v>
      </c>
      <c r="O1265" s="74" t="e">
        <f t="shared" ca="1" si="285"/>
        <v>#N/A</v>
      </c>
      <c r="P1265" s="74" t="e">
        <f t="shared" ca="1" si="286"/>
        <v>#N/A</v>
      </c>
      <c r="Q1265" s="74" t="e">
        <f t="shared" ca="1" si="287"/>
        <v>#N/A</v>
      </c>
      <c r="R1265" s="74">
        <f t="shared" si="288"/>
        <v>6000</v>
      </c>
      <c r="S1265" s="74" t="e">
        <f t="shared" ca="1" si="289"/>
        <v>#N/A</v>
      </c>
      <c r="T1265" s="74" t="e">
        <f t="shared" si="290"/>
        <v>#N/A</v>
      </c>
    </row>
    <row r="1266" spans="2:20" x14ac:dyDescent="0.25">
      <c r="B1266" s="74" t="e">
        <f t="shared" ca="1" si="280"/>
        <v>#N/A</v>
      </c>
      <c r="C1266" s="78">
        <f>Кабельный_журнал!P1232</f>
        <v>0</v>
      </c>
      <c r="D1266" s="74" t="e">
        <f t="shared" ca="1" si="281"/>
        <v>#N/A</v>
      </c>
      <c r="E1266" s="80" t="s">
        <v>280</v>
      </c>
      <c r="F1266" s="74" t="e">
        <f t="shared" ca="1" si="277"/>
        <v>#N/A</v>
      </c>
      <c r="G1266" s="74" t="e">
        <f t="shared" si="278"/>
        <v>#N/A</v>
      </c>
      <c r="H1266" s="80" t="s">
        <v>273</v>
      </c>
      <c r="I1266" s="74" t="e">
        <f t="shared" si="279"/>
        <v>#N/A</v>
      </c>
      <c r="J1266" s="74" t="e">
        <f t="shared" si="282"/>
        <v>#N/A</v>
      </c>
      <c r="K1266" s="80" t="s">
        <v>281</v>
      </c>
      <c r="L1266" s="74">
        <f t="shared" si="283"/>
        <v>1.7500000000000002E-2</v>
      </c>
      <c r="M1266" s="74" t="e">
        <f t="shared" ca="1" si="284"/>
        <v>#N/A</v>
      </c>
      <c r="N1266" s="74" t="e">
        <f ca="1">VLOOKUP(B1266,$C$7:$T1264,13,FALSE)</f>
        <v>#N/A</v>
      </c>
      <c r="O1266" s="74" t="e">
        <f t="shared" ca="1" si="285"/>
        <v>#N/A</v>
      </c>
      <c r="P1266" s="74" t="e">
        <f t="shared" ca="1" si="286"/>
        <v>#N/A</v>
      </c>
      <c r="Q1266" s="74" t="e">
        <f t="shared" ca="1" si="287"/>
        <v>#N/A</v>
      </c>
      <c r="R1266" s="74">
        <f t="shared" si="288"/>
        <v>6000</v>
      </c>
      <c r="S1266" s="74" t="e">
        <f t="shared" ca="1" si="289"/>
        <v>#N/A</v>
      </c>
      <c r="T1266" s="74" t="e">
        <f t="shared" si="290"/>
        <v>#N/A</v>
      </c>
    </row>
    <row r="1267" spans="2:20" x14ac:dyDescent="0.25">
      <c r="B1267" s="74" t="e">
        <f t="shared" ca="1" si="280"/>
        <v>#N/A</v>
      </c>
      <c r="C1267" s="78">
        <f>Кабельный_журнал!P1233</f>
        <v>0</v>
      </c>
      <c r="D1267" s="74" t="e">
        <f t="shared" ca="1" si="281"/>
        <v>#N/A</v>
      </c>
      <c r="E1267" s="80" t="s">
        <v>280</v>
      </c>
      <c r="F1267" s="74" t="e">
        <f t="shared" ca="1" si="277"/>
        <v>#N/A</v>
      </c>
      <c r="G1267" s="74" t="e">
        <f t="shared" si="278"/>
        <v>#N/A</v>
      </c>
      <c r="H1267" s="80" t="s">
        <v>273</v>
      </c>
      <c r="I1267" s="74" t="e">
        <f t="shared" si="279"/>
        <v>#N/A</v>
      </c>
      <c r="J1267" s="74" t="e">
        <f t="shared" si="282"/>
        <v>#N/A</v>
      </c>
      <c r="K1267" s="80" t="s">
        <v>281</v>
      </c>
      <c r="L1267" s="74">
        <f t="shared" si="283"/>
        <v>1.7500000000000002E-2</v>
      </c>
      <c r="M1267" s="74" t="e">
        <f t="shared" ca="1" si="284"/>
        <v>#N/A</v>
      </c>
      <c r="N1267" s="74" t="e">
        <f ca="1">VLOOKUP(B1267,$C$7:$T1265,13,FALSE)</f>
        <v>#N/A</v>
      </c>
      <c r="O1267" s="74" t="e">
        <f t="shared" ca="1" si="285"/>
        <v>#N/A</v>
      </c>
      <c r="P1267" s="74" t="e">
        <f t="shared" ca="1" si="286"/>
        <v>#N/A</v>
      </c>
      <c r="Q1267" s="74" t="e">
        <f t="shared" ca="1" si="287"/>
        <v>#N/A</v>
      </c>
      <c r="R1267" s="74">
        <f t="shared" si="288"/>
        <v>6000</v>
      </c>
      <c r="S1267" s="74" t="e">
        <f t="shared" ca="1" si="289"/>
        <v>#N/A</v>
      </c>
      <c r="T1267" s="74" t="e">
        <f t="shared" si="290"/>
        <v>#N/A</v>
      </c>
    </row>
    <row r="1268" spans="2:20" x14ac:dyDescent="0.25">
      <c r="B1268" s="74" t="e">
        <f t="shared" ca="1" si="280"/>
        <v>#N/A</v>
      </c>
      <c r="C1268" s="78">
        <f>Кабельный_журнал!P1234</f>
        <v>0</v>
      </c>
      <c r="D1268" s="74" t="e">
        <f t="shared" ca="1" si="281"/>
        <v>#N/A</v>
      </c>
      <c r="E1268" s="80" t="s">
        <v>280</v>
      </c>
      <c r="F1268" s="74" t="e">
        <f t="shared" ca="1" si="277"/>
        <v>#N/A</v>
      </c>
      <c r="G1268" s="74" t="e">
        <f t="shared" si="278"/>
        <v>#N/A</v>
      </c>
      <c r="H1268" s="80" t="s">
        <v>273</v>
      </c>
      <c r="I1268" s="74" t="e">
        <f t="shared" si="279"/>
        <v>#N/A</v>
      </c>
      <c r="J1268" s="74" t="e">
        <f t="shared" si="282"/>
        <v>#N/A</v>
      </c>
      <c r="K1268" s="80" t="s">
        <v>281</v>
      </c>
      <c r="L1268" s="74">
        <f t="shared" si="283"/>
        <v>1.7500000000000002E-2</v>
      </c>
      <c r="M1268" s="74" t="e">
        <f t="shared" ca="1" si="284"/>
        <v>#N/A</v>
      </c>
      <c r="N1268" s="74" t="e">
        <f ca="1">VLOOKUP(B1268,$C$7:$T1266,13,FALSE)</f>
        <v>#N/A</v>
      </c>
      <c r="O1268" s="74" t="e">
        <f t="shared" ca="1" si="285"/>
        <v>#N/A</v>
      </c>
      <c r="P1268" s="74" t="e">
        <f t="shared" ca="1" si="286"/>
        <v>#N/A</v>
      </c>
      <c r="Q1268" s="74" t="e">
        <f t="shared" ca="1" si="287"/>
        <v>#N/A</v>
      </c>
      <c r="R1268" s="74">
        <f t="shared" si="288"/>
        <v>6000</v>
      </c>
      <c r="S1268" s="74" t="e">
        <f t="shared" ca="1" si="289"/>
        <v>#N/A</v>
      </c>
      <c r="T1268" s="74" t="e">
        <f t="shared" si="290"/>
        <v>#N/A</v>
      </c>
    </row>
    <row r="1269" spans="2:20" x14ac:dyDescent="0.25">
      <c r="B1269" s="74" t="e">
        <f t="shared" ca="1" si="280"/>
        <v>#N/A</v>
      </c>
      <c r="C1269" s="78">
        <f>Кабельный_журнал!P1235</f>
        <v>0</v>
      </c>
      <c r="D1269" s="74" t="e">
        <f t="shared" ca="1" si="281"/>
        <v>#N/A</v>
      </c>
      <c r="E1269" s="80" t="s">
        <v>280</v>
      </c>
      <c r="F1269" s="74" t="e">
        <f t="shared" ca="1" si="277"/>
        <v>#N/A</v>
      </c>
      <c r="G1269" s="74" t="e">
        <f t="shared" si="278"/>
        <v>#N/A</v>
      </c>
      <c r="H1269" s="80" t="s">
        <v>273</v>
      </c>
      <c r="I1269" s="74" t="e">
        <f t="shared" si="279"/>
        <v>#N/A</v>
      </c>
      <c r="J1269" s="74" t="e">
        <f t="shared" si="282"/>
        <v>#N/A</v>
      </c>
      <c r="K1269" s="80" t="s">
        <v>281</v>
      </c>
      <c r="L1269" s="74">
        <f t="shared" si="283"/>
        <v>1.7500000000000002E-2</v>
      </c>
      <c r="M1269" s="74" t="e">
        <f t="shared" ca="1" si="284"/>
        <v>#N/A</v>
      </c>
      <c r="N1269" s="74" t="e">
        <f ca="1">VLOOKUP(B1269,$C$7:$T1267,13,FALSE)</f>
        <v>#N/A</v>
      </c>
      <c r="O1269" s="74" t="e">
        <f t="shared" ca="1" si="285"/>
        <v>#N/A</v>
      </c>
      <c r="P1269" s="74" t="e">
        <f t="shared" ca="1" si="286"/>
        <v>#N/A</v>
      </c>
      <c r="Q1269" s="74" t="e">
        <f t="shared" ca="1" si="287"/>
        <v>#N/A</v>
      </c>
      <c r="R1269" s="74">
        <f t="shared" si="288"/>
        <v>6000</v>
      </c>
      <c r="S1269" s="74" t="e">
        <f t="shared" ca="1" si="289"/>
        <v>#N/A</v>
      </c>
      <c r="T1269" s="74" t="e">
        <f t="shared" si="290"/>
        <v>#N/A</v>
      </c>
    </row>
    <row r="1270" spans="2:20" x14ac:dyDescent="0.25">
      <c r="B1270" s="74" t="e">
        <f t="shared" ca="1" si="280"/>
        <v>#N/A</v>
      </c>
      <c r="C1270" s="78">
        <f>Кабельный_журнал!P1236</f>
        <v>0</v>
      </c>
      <c r="D1270" s="74" t="e">
        <f t="shared" ca="1" si="281"/>
        <v>#N/A</v>
      </c>
      <c r="E1270" s="80" t="s">
        <v>280</v>
      </c>
      <c r="F1270" s="74" t="e">
        <f t="shared" ca="1" si="277"/>
        <v>#N/A</v>
      </c>
      <c r="G1270" s="74" t="e">
        <f t="shared" si="278"/>
        <v>#N/A</v>
      </c>
      <c r="H1270" s="80" t="s">
        <v>273</v>
      </c>
      <c r="I1270" s="74" t="e">
        <f t="shared" si="279"/>
        <v>#N/A</v>
      </c>
      <c r="J1270" s="74" t="e">
        <f t="shared" si="282"/>
        <v>#N/A</v>
      </c>
      <c r="K1270" s="80" t="s">
        <v>281</v>
      </c>
      <c r="L1270" s="74">
        <f t="shared" si="283"/>
        <v>1.7500000000000002E-2</v>
      </c>
      <c r="M1270" s="74" t="e">
        <f t="shared" ca="1" si="284"/>
        <v>#N/A</v>
      </c>
      <c r="N1270" s="74" t="e">
        <f ca="1">VLOOKUP(B1270,$C$7:$T1268,13,FALSE)</f>
        <v>#N/A</v>
      </c>
      <c r="O1270" s="74" t="e">
        <f t="shared" ca="1" si="285"/>
        <v>#N/A</v>
      </c>
      <c r="P1270" s="74" t="e">
        <f t="shared" ca="1" si="286"/>
        <v>#N/A</v>
      </c>
      <c r="Q1270" s="74" t="e">
        <f t="shared" ca="1" si="287"/>
        <v>#N/A</v>
      </c>
      <c r="R1270" s="74">
        <f t="shared" si="288"/>
        <v>6000</v>
      </c>
      <c r="S1270" s="74" t="e">
        <f t="shared" ca="1" si="289"/>
        <v>#N/A</v>
      </c>
      <c r="T1270" s="74" t="e">
        <f t="shared" si="290"/>
        <v>#N/A</v>
      </c>
    </row>
    <row r="1271" spans="2:20" x14ac:dyDescent="0.25">
      <c r="B1271" s="74" t="e">
        <f t="shared" ca="1" si="280"/>
        <v>#N/A</v>
      </c>
      <c r="C1271" s="78">
        <f>Кабельный_журнал!P1237</f>
        <v>0</v>
      </c>
      <c r="D1271" s="74" t="e">
        <f t="shared" ca="1" si="281"/>
        <v>#N/A</v>
      </c>
      <c r="E1271" s="80" t="s">
        <v>280</v>
      </c>
      <c r="F1271" s="74" t="e">
        <f t="shared" ca="1" si="277"/>
        <v>#N/A</v>
      </c>
      <c r="G1271" s="74" t="e">
        <f t="shared" si="278"/>
        <v>#N/A</v>
      </c>
      <c r="H1271" s="80" t="s">
        <v>273</v>
      </c>
      <c r="I1271" s="74" t="e">
        <f t="shared" si="279"/>
        <v>#N/A</v>
      </c>
      <c r="J1271" s="74" t="e">
        <f t="shared" si="282"/>
        <v>#N/A</v>
      </c>
      <c r="K1271" s="80" t="s">
        <v>281</v>
      </c>
      <c r="L1271" s="74">
        <f t="shared" si="283"/>
        <v>1.7500000000000002E-2</v>
      </c>
      <c r="M1271" s="74" t="e">
        <f t="shared" ca="1" si="284"/>
        <v>#N/A</v>
      </c>
      <c r="N1271" s="74" t="e">
        <f ca="1">VLOOKUP(B1271,$C$7:$T1269,13,FALSE)</f>
        <v>#N/A</v>
      </c>
      <c r="O1271" s="74" t="e">
        <f t="shared" ca="1" si="285"/>
        <v>#N/A</v>
      </c>
      <c r="P1271" s="74" t="e">
        <f t="shared" ca="1" si="286"/>
        <v>#N/A</v>
      </c>
      <c r="Q1271" s="74" t="e">
        <f t="shared" ca="1" si="287"/>
        <v>#N/A</v>
      </c>
      <c r="R1271" s="74">
        <f t="shared" si="288"/>
        <v>6000</v>
      </c>
      <c r="S1271" s="74" t="e">
        <f t="shared" ca="1" si="289"/>
        <v>#N/A</v>
      </c>
      <c r="T1271" s="74" t="e">
        <f t="shared" si="290"/>
        <v>#N/A</v>
      </c>
    </row>
    <row r="1272" spans="2:20" x14ac:dyDescent="0.25">
      <c r="B1272" s="74" t="e">
        <f t="shared" ca="1" si="280"/>
        <v>#N/A</v>
      </c>
      <c r="C1272" s="78">
        <f>Кабельный_журнал!P1238</f>
        <v>0</v>
      </c>
      <c r="D1272" s="74" t="e">
        <f t="shared" ca="1" si="281"/>
        <v>#N/A</v>
      </c>
      <c r="E1272" s="80" t="s">
        <v>280</v>
      </c>
      <c r="F1272" s="74" t="e">
        <f t="shared" ca="1" si="277"/>
        <v>#N/A</v>
      </c>
      <c r="G1272" s="74" t="e">
        <f t="shared" si="278"/>
        <v>#N/A</v>
      </c>
      <c r="H1272" s="80" t="s">
        <v>273</v>
      </c>
      <c r="I1272" s="74" t="e">
        <f t="shared" si="279"/>
        <v>#N/A</v>
      </c>
      <c r="J1272" s="74" t="e">
        <f t="shared" si="282"/>
        <v>#N/A</v>
      </c>
      <c r="K1272" s="80" t="s">
        <v>281</v>
      </c>
      <c r="L1272" s="74">
        <f t="shared" si="283"/>
        <v>1.7500000000000002E-2</v>
      </c>
      <c r="M1272" s="74" t="e">
        <f t="shared" ca="1" si="284"/>
        <v>#N/A</v>
      </c>
      <c r="N1272" s="74" t="e">
        <f ca="1">VLOOKUP(B1272,$C$7:$T1270,13,FALSE)</f>
        <v>#N/A</v>
      </c>
      <c r="O1272" s="74" t="e">
        <f t="shared" ca="1" si="285"/>
        <v>#N/A</v>
      </c>
      <c r="P1272" s="74" t="e">
        <f t="shared" ca="1" si="286"/>
        <v>#N/A</v>
      </c>
      <c r="Q1272" s="74" t="e">
        <f t="shared" ca="1" si="287"/>
        <v>#N/A</v>
      </c>
      <c r="R1272" s="74">
        <f t="shared" si="288"/>
        <v>6000</v>
      </c>
      <c r="S1272" s="74" t="e">
        <f t="shared" ca="1" si="289"/>
        <v>#N/A</v>
      </c>
      <c r="T1272" s="74" t="e">
        <f t="shared" si="290"/>
        <v>#N/A</v>
      </c>
    </row>
    <row r="1273" spans="2:20" x14ac:dyDescent="0.25">
      <c r="B1273" s="74" t="e">
        <f t="shared" ca="1" si="280"/>
        <v>#N/A</v>
      </c>
      <c r="C1273" s="78">
        <f>Кабельный_журнал!P1239</f>
        <v>0</v>
      </c>
      <c r="D1273" s="74" t="e">
        <f t="shared" ca="1" si="281"/>
        <v>#N/A</v>
      </c>
      <c r="E1273" s="80" t="s">
        <v>280</v>
      </c>
      <c r="F1273" s="74" t="e">
        <f t="shared" ca="1" si="277"/>
        <v>#N/A</v>
      </c>
      <c r="G1273" s="74" t="e">
        <f t="shared" si="278"/>
        <v>#N/A</v>
      </c>
      <c r="H1273" s="80" t="s">
        <v>273</v>
      </c>
      <c r="I1273" s="74" t="e">
        <f t="shared" si="279"/>
        <v>#N/A</v>
      </c>
      <c r="J1273" s="74" t="e">
        <f t="shared" si="282"/>
        <v>#N/A</v>
      </c>
      <c r="K1273" s="80" t="s">
        <v>281</v>
      </c>
      <c r="L1273" s="74">
        <f t="shared" si="283"/>
        <v>1.7500000000000002E-2</v>
      </c>
      <c r="M1273" s="74" t="e">
        <f t="shared" ca="1" si="284"/>
        <v>#N/A</v>
      </c>
      <c r="N1273" s="74" t="e">
        <f ca="1">VLOOKUP(B1273,$C$7:$T1271,13,FALSE)</f>
        <v>#N/A</v>
      </c>
      <c r="O1273" s="74" t="e">
        <f t="shared" ca="1" si="285"/>
        <v>#N/A</v>
      </c>
      <c r="P1273" s="74" t="e">
        <f t="shared" ca="1" si="286"/>
        <v>#N/A</v>
      </c>
      <c r="Q1273" s="74" t="e">
        <f t="shared" ca="1" si="287"/>
        <v>#N/A</v>
      </c>
      <c r="R1273" s="74">
        <f t="shared" si="288"/>
        <v>6000</v>
      </c>
      <c r="S1273" s="74" t="e">
        <f t="shared" ca="1" si="289"/>
        <v>#N/A</v>
      </c>
      <c r="T1273" s="74" t="e">
        <f t="shared" si="290"/>
        <v>#N/A</v>
      </c>
    </row>
    <row r="1274" spans="2:20" x14ac:dyDescent="0.25">
      <c r="B1274" s="74" t="e">
        <f t="shared" ca="1" si="280"/>
        <v>#N/A</v>
      </c>
      <c r="C1274" s="78">
        <f>Кабельный_журнал!P1240</f>
        <v>0</v>
      </c>
      <c r="D1274" s="74" t="e">
        <f t="shared" ca="1" si="281"/>
        <v>#N/A</v>
      </c>
      <c r="E1274" s="80" t="s">
        <v>280</v>
      </c>
      <c r="F1274" s="74" t="e">
        <f t="shared" ca="1" si="277"/>
        <v>#N/A</v>
      </c>
      <c r="G1274" s="74" t="e">
        <f t="shared" si="278"/>
        <v>#N/A</v>
      </c>
      <c r="H1274" s="80" t="s">
        <v>273</v>
      </c>
      <c r="I1274" s="74" t="e">
        <f t="shared" si="279"/>
        <v>#N/A</v>
      </c>
      <c r="J1274" s="74" t="e">
        <f t="shared" si="282"/>
        <v>#N/A</v>
      </c>
      <c r="K1274" s="80" t="s">
        <v>281</v>
      </c>
      <c r="L1274" s="74">
        <f t="shared" si="283"/>
        <v>1.7500000000000002E-2</v>
      </c>
      <c r="M1274" s="74" t="e">
        <f t="shared" ca="1" si="284"/>
        <v>#N/A</v>
      </c>
      <c r="N1274" s="74" t="e">
        <f ca="1">VLOOKUP(B1274,$C$7:$T1272,13,FALSE)</f>
        <v>#N/A</v>
      </c>
      <c r="O1274" s="74" t="e">
        <f t="shared" ca="1" si="285"/>
        <v>#N/A</v>
      </c>
      <c r="P1274" s="74" t="e">
        <f t="shared" ca="1" si="286"/>
        <v>#N/A</v>
      </c>
      <c r="Q1274" s="74" t="e">
        <f t="shared" ca="1" si="287"/>
        <v>#N/A</v>
      </c>
      <c r="R1274" s="74">
        <f t="shared" si="288"/>
        <v>6000</v>
      </c>
      <c r="S1274" s="74" t="e">
        <f t="shared" ca="1" si="289"/>
        <v>#N/A</v>
      </c>
      <c r="T1274" s="74" t="e">
        <f t="shared" si="290"/>
        <v>#N/A</v>
      </c>
    </row>
    <row r="1275" spans="2:20" x14ac:dyDescent="0.25">
      <c r="B1275" s="74" t="e">
        <f t="shared" ca="1" si="280"/>
        <v>#N/A</v>
      </c>
      <c r="C1275" s="78">
        <f>Кабельный_журнал!P1241</f>
        <v>0</v>
      </c>
      <c r="D1275" s="74" t="e">
        <f t="shared" ca="1" si="281"/>
        <v>#N/A</v>
      </c>
      <c r="E1275" s="80" t="s">
        <v>280</v>
      </c>
      <c r="F1275" s="74" t="e">
        <f t="shared" ca="1" si="277"/>
        <v>#N/A</v>
      </c>
      <c r="G1275" s="74" t="e">
        <f t="shared" si="278"/>
        <v>#N/A</v>
      </c>
      <c r="H1275" s="80" t="s">
        <v>273</v>
      </c>
      <c r="I1275" s="74" t="e">
        <f t="shared" si="279"/>
        <v>#N/A</v>
      </c>
      <c r="J1275" s="74" t="e">
        <f t="shared" si="282"/>
        <v>#N/A</v>
      </c>
      <c r="K1275" s="80" t="s">
        <v>281</v>
      </c>
      <c r="L1275" s="74">
        <f t="shared" si="283"/>
        <v>1.7500000000000002E-2</v>
      </c>
      <c r="M1275" s="74" t="e">
        <f t="shared" ca="1" si="284"/>
        <v>#N/A</v>
      </c>
      <c r="N1275" s="74" t="e">
        <f ca="1">VLOOKUP(B1275,$C$7:$T1273,13,FALSE)</f>
        <v>#N/A</v>
      </c>
      <c r="O1275" s="74" t="e">
        <f t="shared" ca="1" si="285"/>
        <v>#N/A</v>
      </c>
      <c r="P1275" s="74" t="e">
        <f t="shared" ca="1" si="286"/>
        <v>#N/A</v>
      </c>
      <c r="Q1275" s="74" t="e">
        <f t="shared" ca="1" si="287"/>
        <v>#N/A</v>
      </c>
      <c r="R1275" s="74">
        <f t="shared" si="288"/>
        <v>6000</v>
      </c>
      <c r="S1275" s="74" t="e">
        <f t="shared" ca="1" si="289"/>
        <v>#N/A</v>
      </c>
      <c r="T1275" s="74" t="e">
        <f t="shared" si="290"/>
        <v>#N/A</v>
      </c>
    </row>
    <row r="1276" spans="2:20" x14ac:dyDescent="0.25">
      <c r="B1276" s="74" t="e">
        <f t="shared" ca="1" si="280"/>
        <v>#N/A</v>
      </c>
      <c r="C1276" s="78">
        <f>Кабельный_журнал!P1242</f>
        <v>0</v>
      </c>
      <c r="D1276" s="74" t="e">
        <f t="shared" ca="1" si="281"/>
        <v>#N/A</v>
      </c>
      <c r="E1276" s="80" t="s">
        <v>280</v>
      </c>
      <c r="F1276" s="74" t="e">
        <f t="shared" ca="1" si="277"/>
        <v>#N/A</v>
      </c>
      <c r="G1276" s="74" t="e">
        <f t="shared" si="278"/>
        <v>#N/A</v>
      </c>
      <c r="H1276" s="80" t="s">
        <v>273</v>
      </c>
      <c r="I1276" s="74" t="e">
        <f t="shared" si="279"/>
        <v>#N/A</v>
      </c>
      <c r="J1276" s="74" t="e">
        <f t="shared" si="282"/>
        <v>#N/A</v>
      </c>
      <c r="K1276" s="80" t="s">
        <v>281</v>
      </c>
      <c r="L1276" s="74">
        <f t="shared" si="283"/>
        <v>1.7500000000000002E-2</v>
      </c>
      <c r="M1276" s="74" t="e">
        <f t="shared" ca="1" si="284"/>
        <v>#N/A</v>
      </c>
      <c r="N1276" s="74" t="e">
        <f ca="1">VLOOKUP(B1276,$C$7:$T1274,13,FALSE)</f>
        <v>#N/A</v>
      </c>
      <c r="O1276" s="74" t="e">
        <f t="shared" ca="1" si="285"/>
        <v>#N/A</v>
      </c>
      <c r="P1276" s="74" t="e">
        <f t="shared" ca="1" si="286"/>
        <v>#N/A</v>
      </c>
      <c r="Q1276" s="74" t="e">
        <f t="shared" ca="1" si="287"/>
        <v>#N/A</v>
      </c>
      <c r="R1276" s="74">
        <f t="shared" si="288"/>
        <v>6000</v>
      </c>
      <c r="S1276" s="74" t="e">
        <f t="shared" ca="1" si="289"/>
        <v>#N/A</v>
      </c>
      <c r="T1276" s="74" t="e">
        <f t="shared" si="290"/>
        <v>#N/A</v>
      </c>
    </row>
    <row r="1277" spans="2:20" x14ac:dyDescent="0.25">
      <c r="B1277" s="74" t="e">
        <f t="shared" ca="1" si="280"/>
        <v>#N/A</v>
      </c>
      <c r="C1277" s="78">
        <f>Кабельный_журнал!P1243</f>
        <v>0</v>
      </c>
      <c r="D1277" s="74" t="e">
        <f t="shared" ca="1" si="281"/>
        <v>#N/A</v>
      </c>
      <c r="E1277" s="80" t="s">
        <v>280</v>
      </c>
      <c r="F1277" s="74" t="e">
        <f t="shared" ca="1" si="277"/>
        <v>#N/A</v>
      </c>
      <c r="G1277" s="74" t="e">
        <f t="shared" si="278"/>
        <v>#N/A</v>
      </c>
      <c r="H1277" s="80" t="s">
        <v>273</v>
      </c>
      <c r="I1277" s="74" t="e">
        <f t="shared" si="279"/>
        <v>#N/A</v>
      </c>
      <c r="J1277" s="74" t="e">
        <f t="shared" si="282"/>
        <v>#N/A</v>
      </c>
      <c r="K1277" s="80" t="s">
        <v>281</v>
      </c>
      <c r="L1277" s="74">
        <f t="shared" si="283"/>
        <v>1.7500000000000002E-2</v>
      </c>
      <c r="M1277" s="74" t="e">
        <f t="shared" ca="1" si="284"/>
        <v>#N/A</v>
      </c>
      <c r="N1277" s="74" t="e">
        <f ca="1">VLOOKUP(B1277,$C$7:$T1275,13,FALSE)</f>
        <v>#N/A</v>
      </c>
      <c r="O1277" s="74" t="e">
        <f t="shared" ca="1" si="285"/>
        <v>#N/A</v>
      </c>
      <c r="P1277" s="74" t="e">
        <f t="shared" ca="1" si="286"/>
        <v>#N/A</v>
      </c>
      <c r="Q1277" s="74" t="e">
        <f t="shared" ca="1" si="287"/>
        <v>#N/A</v>
      </c>
      <c r="R1277" s="74">
        <f t="shared" si="288"/>
        <v>6000</v>
      </c>
      <c r="S1277" s="74" t="e">
        <f t="shared" ca="1" si="289"/>
        <v>#N/A</v>
      </c>
      <c r="T1277" s="74" t="e">
        <f t="shared" si="290"/>
        <v>#N/A</v>
      </c>
    </row>
    <row r="1278" spans="2:20" x14ac:dyDescent="0.25">
      <c r="B1278" s="74" t="e">
        <f t="shared" ca="1" si="280"/>
        <v>#N/A</v>
      </c>
      <c r="C1278" s="78">
        <f>Кабельный_журнал!P1244</f>
        <v>0</v>
      </c>
      <c r="D1278" s="74" t="e">
        <f t="shared" ca="1" si="281"/>
        <v>#N/A</v>
      </c>
      <c r="E1278" s="80" t="s">
        <v>280</v>
      </c>
      <c r="F1278" s="74" t="e">
        <f t="shared" ca="1" si="277"/>
        <v>#N/A</v>
      </c>
      <c r="G1278" s="74" t="e">
        <f t="shared" si="278"/>
        <v>#N/A</v>
      </c>
      <c r="H1278" s="80" t="s">
        <v>273</v>
      </c>
      <c r="I1278" s="74" t="e">
        <f t="shared" si="279"/>
        <v>#N/A</v>
      </c>
      <c r="J1278" s="74" t="e">
        <f t="shared" si="282"/>
        <v>#N/A</v>
      </c>
      <c r="K1278" s="80" t="s">
        <v>281</v>
      </c>
      <c r="L1278" s="74">
        <f t="shared" si="283"/>
        <v>1.7500000000000002E-2</v>
      </c>
      <c r="M1278" s="74" t="e">
        <f t="shared" ca="1" si="284"/>
        <v>#N/A</v>
      </c>
      <c r="N1278" s="74" t="e">
        <f ca="1">VLOOKUP(B1278,$C$7:$T1276,13,FALSE)</f>
        <v>#N/A</v>
      </c>
      <c r="O1278" s="74" t="e">
        <f t="shared" ca="1" si="285"/>
        <v>#N/A</v>
      </c>
      <c r="P1278" s="74" t="e">
        <f t="shared" ca="1" si="286"/>
        <v>#N/A</v>
      </c>
      <c r="Q1278" s="74" t="e">
        <f t="shared" ca="1" si="287"/>
        <v>#N/A</v>
      </c>
      <c r="R1278" s="74">
        <f t="shared" si="288"/>
        <v>6000</v>
      </c>
      <c r="S1278" s="74" t="e">
        <f t="shared" ca="1" si="289"/>
        <v>#N/A</v>
      </c>
      <c r="T1278" s="74" t="e">
        <f t="shared" si="290"/>
        <v>#N/A</v>
      </c>
    </row>
    <row r="1279" spans="2:20" x14ac:dyDescent="0.25">
      <c r="B1279" s="74" t="e">
        <f t="shared" ca="1" si="280"/>
        <v>#N/A</v>
      </c>
      <c r="C1279" s="78">
        <f>Кабельный_журнал!P1245</f>
        <v>0</v>
      </c>
      <c r="D1279" s="74" t="e">
        <f t="shared" ca="1" si="281"/>
        <v>#N/A</v>
      </c>
      <c r="E1279" s="80" t="s">
        <v>280</v>
      </c>
      <c r="F1279" s="74" t="e">
        <f t="shared" ca="1" si="277"/>
        <v>#N/A</v>
      </c>
      <c r="G1279" s="74" t="e">
        <f t="shared" si="278"/>
        <v>#N/A</v>
      </c>
      <c r="H1279" s="80" t="s">
        <v>273</v>
      </c>
      <c r="I1279" s="74" t="e">
        <f t="shared" si="279"/>
        <v>#N/A</v>
      </c>
      <c r="J1279" s="74" t="e">
        <f t="shared" si="282"/>
        <v>#N/A</v>
      </c>
      <c r="K1279" s="80" t="s">
        <v>281</v>
      </c>
      <c r="L1279" s="74">
        <f t="shared" si="283"/>
        <v>1.7500000000000002E-2</v>
      </c>
      <c r="M1279" s="74" t="e">
        <f t="shared" ca="1" si="284"/>
        <v>#N/A</v>
      </c>
      <c r="N1279" s="74" t="e">
        <f ca="1">VLOOKUP(B1279,$C$7:$T1277,13,FALSE)</f>
        <v>#N/A</v>
      </c>
      <c r="O1279" s="74" t="e">
        <f t="shared" ca="1" si="285"/>
        <v>#N/A</v>
      </c>
      <c r="P1279" s="74" t="e">
        <f t="shared" ca="1" si="286"/>
        <v>#N/A</v>
      </c>
      <c r="Q1279" s="74" t="e">
        <f t="shared" ca="1" si="287"/>
        <v>#N/A</v>
      </c>
      <c r="R1279" s="74">
        <f t="shared" si="288"/>
        <v>6000</v>
      </c>
      <c r="S1279" s="74" t="e">
        <f t="shared" ca="1" si="289"/>
        <v>#N/A</v>
      </c>
      <c r="T1279" s="74" t="e">
        <f t="shared" si="290"/>
        <v>#N/A</v>
      </c>
    </row>
    <row r="1280" spans="2:20" x14ac:dyDescent="0.25">
      <c r="B1280" s="74" t="e">
        <f t="shared" ca="1" si="280"/>
        <v>#N/A</v>
      </c>
      <c r="C1280" s="78">
        <f>Кабельный_журнал!P1246</f>
        <v>0</v>
      </c>
      <c r="D1280" s="74" t="e">
        <f t="shared" ca="1" si="281"/>
        <v>#N/A</v>
      </c>
      <c r="E1280" s="80" t="s">
        <v>280</v>
      </c>
      <c r="F1280" s="74" t="e">
        <f t="shared" ca="1" si="277"/>
        <v>#N/A</v>
      </c>
      <c r="G1280" s="74" t="e">
        <f t="shared" si="278"/>
        <v>#N/A</v>
      </c>
      <c r="H1280" s="80" t="s">
        <v>273</v>
      </c>
      <c r="I1280" s="74" t="e">
        <f t="shared" si="279"/>
        <v>#N/A</v>
      </c>
      <c r="J1280" s="74" t="e">
        <f t="shared" si="282"/>
        <v>#N/A</v>
      </c>
      <c r="K1280" s="80" t="s">
        <v>281</v>
      </c>
      <c r="L1280" s="74">
        <f t="shared" si="283"/>
        <v>1.7500000000000002E-2</v>
      </c>
      <c r="M1280" s="74" t="e">
        <f t="shared" ca="1" si="284"/>
        <v>#N/A</v>
      </c>
      <c r="N1280" s="74" t="e">
        <f ca="1">VLOOKUP(B1280,$C$7:$T1278,13,FALSE)</f>
        <v>#N/A</v>
      </c>
      <c r="O1280" s="74" t="e">
        <f t="shared" ca="1" si="285"/>
        <v>#N/A</v>
      </c>
      <c r="P1280" s="74" t="e">
        <f t="shared" ca="1" si="286"/>
        <v>#N/A</v>
      </c>
      <c r="Q1280" s="74" t="e">
        <f t="shared" ca="1" si="287"/>
        <v>#N/A</v>
      </c>
      <c r="R1280" s="74">
        <f t="shared" si="288"/>
        <v>6000</v>
      </c>
      <c r="S1280" s="74" t="e">
        <f t="shared" ca="1" si="289"/>
        <v>#N/A</v>
      </c>
      <c r="T1280" s="74" t="e">
        <f t="shared" si="290"/>
        <v>#N/A</v>
      </c>
    </row>
    <row r="1281" spans="2:20" x14ac:dyDescent="0.25">
      <c r="B1281" s="74" t="e">
        <f t="shared" ca="1" si="280"/>
        <v>#N/A</v>
      </c>
      <c r="C1281" s="78">
        <f>Кабельный_журнал!P1247</f>
        <v>0</v>
      </c>
      <c r="D1281" s="74" t="e">
        <f t="shared" ca="1" si="281"/>
        <v>#N/A</v>
      </c>
      <c r="E1281" s="80" t="s">
        <v>280</v>
      </c>
      <c r="F1281" s="74" t="e">
        <f t="shared" ca="1" si="277"/>
        <v>#N/A</v>
      </c>
      <c r="G1281" s="74" t="e">
        <f t="shared" si="278"/>
        <v>#N/A</v>
      </c>
      <c r="H1281" s="80" t="s">
        <v>273</v>
      </c>
      <c r="I1281" s="74" t="e">
        <f t="shared" si="279"/>
        <v>#N/A</v>
      </c>
      <c r="J1281" s="74" t="e">
        <f t="shared" si="282"/>
        <v>#N/A</v>
      </c>
      <c r="K1281" s="80" t="s">
        <v>281</v>
      </c>
      <c r="L1281" s="74">
        <f t="shared" si="283"/>
        <v>1.7500000000000002E-2</v>
      </c>
      <c r="M1281" s="74" t="e">
        <f t="shared" ca="1" si="284"/>
        <v>#N/A</v>
      </c>
      <c r="N1281" s="74" t="e">
        <f ca="1">VLOOKUP(B1281,$C$7:$T1279,13,FALSE)</f>
        <v>#N/A</v>
      </c>
      <c r="O1281" s="74" t="e">
        <f t="shared" ca="1" si="285"/>
        <v>#N/A</v>
      </c>
      <c r="P1281" s="74" t="e">
        <f t="shared" ca="1" si="286"/>
        <v>#N/A</v>
      </c>
      <c r="Q1281" s="74" t="e">
        <f t="shared" ca="1" si="287"/>
        <v>#N/A</v>
      </c>
      <c r="R1281" s="74">
        <f t="shared" si="288"/>
        <v>6000</v>
      </c>
      <c r="S1281" s="74" t="e">
        <f t="shared" ca="1" si="289"/>
        <v>#N/A</v>
      </c>
      <c r="T1281" s="74" t="e">
        <f t="shared" si="290"/>
        <v>#N/A</v>
      </c>
    </row>
    <row r="1282" spans="2:20" x14ac:dyDescent="0.25">
      <c r="B1282" s="74" t="e">
        <f t="shared" ca="1" si="280"/>
        <v>#N/A</v>
      </c>
      <c r="C1282" s="78">
        <f>Кабельный_журнал!P1248</f>
        <v>0</v>
      </c>
      <c r="D1282" s="74" t="e">
        <f t="shared" ca="1" si="281"/>
        <v>#N/A</v>
      </c>
      <c r="E1282" s="80" t="s">
        <v>280</v>
      </c>
      <c r="F1282" s="74" t="e">
        <f t="shared" ca="1" si="277"/>
        <v>#N/A</v>
      </c>
      <c r="G1282" s="74" t="e">
        <f t="shared" si="278"/>
        <v>#N/A</v>
      </c>
      <c r="H1282" s="80" t="s">
        <v>273</v>
      </c>
      <c r="I1282" s="74" t="e">
        <f t="shared" si="279"/>
        <v>#N/A</v>
      </c>
      <c r="J1282" s="74" t="e">
        <f t="shared" si="282"/>
        <v>#N/A</v>
      </c>
      <c r="K1282" s="80" t="s">
        <v>281</v>
      </c>
      <c r="L1282" s="74">
        <f t="shared" si="283"/>
        <v>1.7500000000000002E-2</v>
      </c>
      <c r="M1282" s="74" t="e">
        <f t="shared" ca="1" si="284"/>
        <v>#N/A</v>
      </c>
      <c r="N1282" s="74" t="e">
        <f ca="1">VLOOKUP(B1282,$C$7:$T1280,13,FALSE)</f>
        <v>#N/A</v>
      </c>
      <c r="O1282" s="74" t="e">
        <f t="shared" ca="1" si="285"/>
        <v>#N/A</v>
      </c>
      <c r="P1282" s="74" t="e">
        <f t="shared" ca="1" si="286"/>
        <v>#N/A</v>
      </c>
      <c r="Q1282" s="74" t="e">
        <f t="shared" ca="1" si="287"/>
        <v>#N/A</v>
      </c>
      <c r="R1282" s="74">
        <f t="shared" si="288"/>
        <v>6000</v>
      </c>
      <c r="S1282" s="74" t="e">
        <f t="shared" ca="1" si="289"/>
        <v>#N/A</v>
      </c>
      <c r="T1282" s="74" t="e">
        <f t="shared" si="290"/>
        <v>#N/A</v>
      </c>
    </row>
    <row r="1283" spans="2:20" x14ac:dyDescent="0.25">
      <c r="B1283" s="74" t="e">
        <f t="shared" ca="1" si="280"/>
        <v>#N/A</v>
      </c>
      <c r="C1283" s="78">
        <f>Кабельный_журнал!P1249</f>
        <v>0</v>
      </c>
      <c r="D1283" s="74" t="e">
        <f t="shared" ca="1" si="281"/>
        <v>#N/A</v>
      </c>
      <c r="E1283" s="80" t="s">
        <v>280</v>
      </c>
      <c r="F1283" s="74" t="e">
        <f t="shared" ca="1" si="277"/>
        <v>#N/A</v>
      </c>
      <c r="G1283" s="74" t="e">
        <f t="shared" si="278"/>
        <v>#N/A</v>
      </c>
      <c r="H1283" s="80" t="s">
        <v>273</v>
      </c>
      <c r="I1283" s="74" t="e">
        <f t="shared" si="279"/>
        <v>#N/A</v>
      </c>
      <c r="J1283" s="74" t="e">
        <f t="shared" si="282"/>
        <v>#N/A</v>
      </c>
      <c r="K1283" s="80" t="s">
        <v>281</v>
      </c>
      <c r="L1283" s="74">
        <f t="shared" si="283"/>
        <v>1.7500000000000002E-2</v>
      </c>
      <c r="M1283" s="74" t="e">
        <f t="shared" ca="1" si="284"/>
        <v>#N/A</v>
      </c>
      <c r="N1283" s="74" t="e">
        <f ca="1">VLOOKUP(B1283,$C$7:$T1281,13,FALSE)</f>
        <v>#N/A</v>
      </c>
      <c r="O1283" s="74" t="e">
        <f t="shared" ca="1" si="285"/>
        <v>#N/A</v>
      </c>
      <c r="P1283" s="74" t="e">
        <f t="shared" ca="1" si="286"/>
        <v>#N/A</v>
      </c>
      <c r="Q1283" s="74" t="e">
        <f t="shared" ca="1" si="287"/>
        <v>#N/A</v>
      </c>
      <c r="R1283" s="74">
        <f t="shared" si="288"/>
        <v>6000</v>
      </c>
      <c r="S1283" s="74" t="e">
        <f t="shared" ca="1" si="289"/>
        <v>#N/A</v>
      </c>
      <c r="T1283" s="74" t="e">
        <f t="shared" si="290"/>
        <v>#N/A</v>
      </c>
    </row>
    <row r="1284" spans="2:20" x14ac:dyDescent="0.25">
      <c r="B1284" s="74" t="e">
        <f t="shared" ca="1" si="280"/>
        <v>#N/A</v>
      </c>
      <c r="C1284" s="78">
        <f>Кабельный_журнал!P1250</f>
        <v>0</v>
      </c>
      <c r="D1284" s="74" t="e">
        <f t="shared" ca="1" si="281"/>
        <v>#N/A</v>
      </c>
      <c r="E1284" s="80" t="s">
        <v>280</v>
      </c>
      <c r="F1284" s="74" t="e">
        <f t="shared" ca="1" si="277"/>
        <v>#N/A</v>
      </c>
      <c r="G1284" s="74" t="e">
        <f t="shared" si="278"/>
        <v>#N/A</v>
      </c>
      <c r="H1284" s="80" t="s">
        <v>273</v>
      </c>
      <c r="I1284" s="74" t="e">
        <f t="shared" si="279"/>
        <v>#N/A</v>
      </c>
      <c r="J1284" s="74" t="e">
        <f t="shared" si="282"/>
        <v>#N/A</v>
      </c>
      <c r="K1284" s="80" t="s">
        <v>281</v>
      </c>
      <c r="L1284" s="74">
        <f t="shared" si="283"/>
        <v>1.7500000000000002E-2</v>
      </c>
      <c r="M1284" s="74" t="e">
        <f t="shared" ca="1" si="284"/>
        <v>#N/A</v>
      </c>
      <c r="N1284" s="74" t="e">
        <f ca="1">VLOOKUP(B1284,$C$7:$T1282,13,FALSE)</f>
        <v>#N/A</v>
      </c>
      <c r="O1284" s="74" t="e">
        <f t="shared" ca="1" si="285"/>
        <v>#N/A</v>
      </c>
      <c r="P1284" s="74" t="e">
        <f t="shared" ca="1" si="286"/>
        <v>#N/A</v>
      </c>
      <c r="Q1284" s="74" t="e">
        <f t="shared" ca="1" si="287"/>
        <v>#N/A</v>
      </c>
      <c r="R1284" s="74">
        <f t="shared" si="288"/>
        <v>6000</v>
      </c>
      <c r="S1284" s="74" t="e">
        <f t="shared" ca="1" si="289"/>
        <v>#N/A</v>
      </c>
      <c r="T1284" s="74" t="e">
        <f t="shared" si="290"/>
        <v>#N/A</v>
      </c>
    </row>
    <row r="1285" spans="2:20" x14ac:dyDescent="0.25">
      <c r="B1285" s="74" t="e">
        <f t="shared" ca="1" si="280"/>
        <v>#N/A</v>
      </c>
      <c r="C1285" s="78">
        <f>Кабельный_журнал!P1251</f>
        <v>0</v>
      </c>
      <c r="D1285" s="74" t="e">
        <f t="shared" ca="1" si="281"/>
        <v>#N/A</v>
      </c>
      <c r="E1285" s="80" t="s">
        <v>280</v>
      </c>
      <c r="F1285" s="74" t="e">
        <f t="shared" ca="1" si="277"/>
        <v>#N/A</v>
      </c>
      <c r="G1285" s="74" t="e">
        <f t="shared" si="278"/>
        <v>#N/A</v>
      </c>
      <c r="H1285" s="80" t="s">
        <v>273</v>
      </c>
      <c r="I1285" s="74" t="e">
        <f t="shared" si="279"/>
        <v>#N/A</v>
      </c>
      <c r="J1285" s="74" t="e">
        <f t="shared" si="282"/>
        <v>#N/A</v>
      </c>
      <c r="K1285" s="80" t="s">
        <v>281</v>
      </c>
      <c r="L1285" s="74">
        <f t="shared" si="283"/>
        <v>1.7500000000000002E-2</v>
      </c>
      <c r="M1285" s="74" t="e">
        <f t="shared" ca="1" si="284"/>
        <v>#N/A</v>
      </c>
      <c r="N1285" s="74" t="e">
        <f ca="1">VLOOKUP(B1285,$C$7:$T1283,13,FALSE)</f>
        <v>#N/A</v>
      </c>
      <c r="O1285" s="74" t="e">
        <f t="shared" ca="1" si="285"/>
        <v>#N/A</v>
      </c>
      <c r="P1285" s="74" t="e">
        <f t="shared" ca="1" si="286"/>
        <v>#N/A</v>
      </c>
      <c r="Q1285" s="74" t="e">
        <f t="shared" ca="1" si="287"/>
        <v>#N/A</v>
      </c>
      <c r="R1285" s="74">
        <f t="shared" si="288"/>
        <v>6000</v>
      </c>
      <c r="S1285" s="74" t="e">
        <f t="shared" ca="1" si="289"/>
        <v>#N/A</v>
      </c>
      <c r="T1285" s="74" t="e">
        <f t="shared" si="290"/>
        <v>#N/A</v>
      </c>
    </row>
    <row r="1286" spans="2:20" x14ac:dyDescent="0.25">
      <c r="B1286" s="74" t="e">
        <f t="shared" ca="1" si="280"/>
        <v>#N/A</v>
      </c>
      <c r="C1286" s="78">
        <f>Кабельный_журнал!P1252</f>
        <v>0</v>
      </c>
      <c r="D1286" s="74" t="e">
        <f t="shared" ca="1" si="281"/>
        <v>#N/A</v>
      </c>
      <c r="E1286" s="80" t="s">
        <v>280</v>
      </c>
      <c r="F1286" s="74" t="e">
        <f t="shared" ca="1" si="277"/>
        <v>#N/A</v>
      </c>
      <c r="G1286" s="74" t="e">
        <f t="shared" si="278"/>
        <v>#N/A</v>
      </c>
      <c r="H1286" s="80" t="s">
        <v>273</v>
      </c>
      <c r="I1286" s="74" t="e">
        <f t="shared" si="279"/>
        <v>#N/A</v>
      </c>
      <c r="J1286" s="74" t="e">
        <f t="shared" si="282"/>
        <v>#N/A</v>
      </c>
      <c r="K1286" s="80" t="s">
        <v>281</v>
      </c>
      <c r="L1286" s="74">
        <f t="shared" si="283"/>
        <v>1.7500000000000002E-2</v>
      </c>
      <c r="M1286" s="74" t="e">
        <f t="shared" ca="1" si="284"/>
        <v>#N/A</v>
      </c>
      <c r="N1286" s="74" t="e">
        <f ca="1">VLOOKUP(B1286,$C$7:$T1284,13,FALSE)</f>
        <v>#N/A</v>
      </c>
      <c r="O1286" s="74" t="e">
        <f t="shared" ca="1" si="285"/>
        <v>#N/A</v>
      </c>
      <c r="P1286" s="74" t="e">
        <f t="shared" ca="1" si="286"/>
        <v>#N/A</v>
      </c>
      <c r="Q1286" s="74" t="e">
        <f t="shared" ca="1" si="287"/>
        <v>#N/A</v>
      </c>
      <c r="R1286" s="74">
        <f t="shared" si="288"/>
        <v>6000</v>
      </c>
      <c r="S1286" s="74" t="e">
        <f t="shared" ca="1" si="289"/>
        <v>#N/A</v>
      </c>
      <c r="T1286" s="74" t="e">
        <f t="shared" si="290"/>
        <v>#N/A</v>
      </c>
    </row>
    <row r="1287" spans="2:20" x14ac:dyDescent="0.25">
      <c r="B1287" s="74" t="e">
        <f t="shared" ca="1" si="280"/>
        <v>#N/A</v>
      </c>
      <c r="C1287" s="78">
        <f>Кабельный_журнал!P1253</f>
        <v>0</v>
      </c>
      <c r="D1287" s="74" t="e">
        <f t="shared" ca="1" si="281"/>
        <v>#N/A</v>
      </c>
      <c r="E1287" s="80" t="s">
        <v>280</v>
      </c>
      <c r="F1287" s="74" t="e">
        <f t="shared" ca="1" si="277"/>
        <v>#N/A</v>
      </c>
      <c r="G1287" s="74" t="e">
        <f t="shared" si="278"/>
        <v>#N/A</v>
      </c>
      <c r="H1287" s="80" t="s">
        <v>273</v>
      </c>
      <c r="I1287" s="74" t="e">
        <f t="shared" si="279"/>
        <v>#N/A</v>
      </c>
      <c r="J1287" s="74" t="e">
        <f t="shared" si="282"/>
        <v>#N/A</v>
      </c>
      <c r="K1287" s="80" t="s">
        <v>281</v>
      </c>
      <c r="L1287" s="74">
        <f t="shared" si="283"/>
        <v>1.7500000000000002E-2</v>
      </c>
      <c r="M1287" s="74" t="e">
        <f t="shared" ca="1" si="284"/>
        <v>#N/A</v>
      </c>
      <c r="N1287" s="74" t="e">
        <f ca="1">VLOOKUP(B1287,$C$7:$T1285,13,FALSE)</f>
        <v>#N/A</v>
      </c>
      <c r="O1287" s="74" t="e">
        <f t="shared" ca="1" si="285"/>
        <v>#N/A</v>
      </c>
      <c r="P1287" s="74" t="e">
        <f t="shared" ca="1" si="286"/>
        <v>#N/A</v>
      </c>
      <c r="Q1287" s="74" t="e">
        <f t="shared" ca="1" si="287"/>
        <v>#N/A</v>
      </c>
      <c r="R1287" s="74">
        <f t="shared" si="288"/>
        <v>6000</v>
      </c>
      <c r="S1287" s="74" t="e">
        <f t="shared" ca="1" si="289"/>
        <v>#N/A</v>
      </c>
      <c r="T1287" s="74" t="e">
        <f t="shared" si="290"/>
        <v>#N/A</v>
      </c>
    </row>
    <row r="1288" spans="2:20" x14ac:dyDescent="0.25">
      <c r="B1288" s="74" t="e">
        <f t="shared" ca="1" si="280"/>
        <v>#N/A</v>
      </c>
      <c r="C1288" s="78">
        <f>Кабельный_журнал!P1254</f>
        <v>0</v>
      </c>
      <c r="D1288" s="74" t="e">
        <f t="shared" ca="1" si="281"/>
        <v>#N/A</v>
      </c>
      <c r="E1288" s="80" t="s">
        <v>280</v>
      </c>
      <c r="F1288" s="74" t="e">
        <f t="shared" ca="1" si="277"/>
        <v>#N/A</v>
      </c>
      <c r="G1288" s="74" t="e">
        <f t="shared" si="278"/>
        <v>#N/A</v>
      </c>
      <c r="H1288" s="80" t="s">
        <v>273</v>
      </c>
      <c r="I1288" s="74" t="e">
        <f t="shared" si="279"/>
        <v>#N/A</v>
      </c>
      <c r="J1288" s="74" t="e">
        <f t="shared" si="282"/>
        <v>#N/A</v>
      </c>
      <c r="K1288" s="80" t="s">
        <v>281</v>
      </c>
      <c r="L1288" s="74">
        <f t="shared" si="283"/>
        <v>1.7500000000000002E-2</v>
      </c>
      <c r="M1288" s="74" t="e">
        <f t="shared" ca="1" si="284"/>
        <v>#N/A</v>
      </c>
      <c r="N1288" s="74" t="e">
        <f ca="1">VLOOKUP(B1288,$C$7:$T1286,13,FALSE)</f>
        <v>#N/A</v>
      </c>
      <c r="O1288" s="74" t="e">
        <f t="shared" ca="1" si="285"/>
        <v>#N/A</v>
      </c>
      <c r="P1288" s="74" t="e">
        <f t="shared" ca="1" si="286"/>
        <v>#N/A</v>
      </c>
      <c r="Q1288" s="74" t="e">
        <f t="shared" ca="1" si="287"/>
        <v>#N/A</v>
      </c>
      <c r="R1288" s="74">
        <f t="shared" si="288"/>
        <v>6000</v>
      </c>
      <c r="S1288" s="74" t="e">
        <f t="shared" ca="1" si="289"/>
        <v>#N/A</v>
      </c>
      <c r="T1288" s="74" t="e">
        <f t="shared" si="290"/>
        <v>#N/A</v>
      </c>
    </row>
    <row r="1289" spans="2:20" x14ac:dyDescent="0.25">
      <c r="B1289" s="74" t="e">
        <f t="shared" ca="1" si="280"/>
        <v>#N/A</v>
      </c>
      <c r="C1289" s="78">
        <f>Кабельный_журнал!P1255</f>
        <v>0</v>
      </c>
      <c r="D1289" s="74" t="e">
        <f t="shared" ca="1" si="281"/>
        <v>#N/A</v>
      </c>
      <c r="E1289" s="80" t="s">
        <v>280</v>
      </c>
      <c r="F1289" s="74" t="e">
        <f t="shared" ca="1" si="277"/>
        <v>#N/A</v>
      </c>
      <c r="G1289" s="74" t="e">
        <f t="shared" si="278"/>
        <v>#N/A</v>
      </c>
      <c r="H1289" s="80" t="s">
        <v>273</v>
      </c>
      <c r="I1289" s="74" t="e">
        <f t="shared" si="279"/>
        <v>#N/A</v>
      </c>
      <c r="J1289" s="74" t="e">
        <f t="shared" si="282"/>
        <v>#N/A</v>
      </c>
      <c r="K1289" s="80" t="s">
        <v>281</v>
      </c>
      <c r="L1289" s="74">
        <f t="shared" si="283"/>
        <v>1.7500000000000002E-2</v>
      </c>
      <c r="M1289" s="74" t="e">
        <f t="shared" ca="1" si="284"/>
        <v>#N/A</v>
      </c>
      <c r="N1289" s="74" t="e">
        <f ca="1">VLOOKUP(B1289,$C$7:$T1287,13,FALSE)</f>
        <v>#N/A</v>
      </c>
      <c r="O1289" s="74" t="e">
        <f t="shared" ca="1" si="285"/>
        <v>#N/A</v>
      </c>
      <c r="P1289" s="74" t="e">
        <f t="shared" ca="1" si="286"/>
        <v>#N/A</v>
      </c>
      <c r="Q1289" s="74" t="e">
        <f t="shared" ca="1" si="287"/>
        <v>#N/A</v>
      </c>
      <c r="R1289" s="74">
        <f t="shared" si="288"/>
        <v>6000</v>
      </c>
      <c r="S1289" s="74" t="e">
        <f t="shared" ca="1" si="289"/>
        <v>#N/A</v>
      </c>
      <c r="T1289" s="74" t="e">
        <f t="shared" si="290"/>
        <v>#N/A</v>
      </c>
    </row>
    <row r="1290" spans="2:20" x14ac:dyDescent="0.25">
      <c r="B1290" s="74" t="e">
        <f t="shared" ca="1" si="280"/>
        <v>#N/A</v>
      </c>
      <c r="C1290" s="78">
        <f>Кабельный_журнал!P1256</f>
        <v>0</v>
      </c>
      <c r="D1290" s="74" t="e">
        <f t="shared" ca="1" si="281"/>
        <v>#N/A</v>
      </c>
      <c r="E1290" s="80" t="s">
        <v>280</v>
      </c>
      <c r="F1290" s="74" t="e">
        <f t="shared" ca="1" si="277"/>
        <v>#N/A</v>
      </c>
      <c r="G1290" s="74" t="e">
        <f t="shared" si="278"/>
        <v>#N/A</v>
      </c>
      <c r="H1290" s="80" t="s">
        <v>273</v>
      </c>
      <c r="I1290" s="74" t="e">
        <f t="shared" si="279"/>
        <v>#N/A</v>
      </c>
      <c r="J1290" s="74" t="e">
        <f t="shared" si="282"/>
        <v>#N/A</v>
      </c>
      <c r="K1290" s="80" t="s">
        <v>281</v>
      </c>
      <c r="L1290" s="74">
        <f t="shared" si="283"/>
        <v>1.7500000000000002E-2</v>
      </c>
      <c r="M1290" s="74" t="e">
        <f t="shared" ca="1" si="284"/>
        <v>#N/A</v>
      </c>
      <c r="N1290" s="74" t="e">
        <f ca="1">VLOOKUP(B1290,$C$7:$T1288,13,FALSE)</f>
        <v>#N/A</v>
      </c>
      <c r="O1290" s="74" t="e">
        <f t="shared" ca="1" si="285"/>
        <v>#N/A</v>
      </c>
      <c r="P1290" s="74" t="e">
        <f t="shared" ca="1" si="286"/>
        <v>#N/A</v>
      </c>
      <c r="Q1290" s="74" t="e">
        <f t="shared" ca="1" si="287"/>
        <v>#N/A</v>
      </c>
      <c r="R1290" s="74">
        <f t="shared" si="288"/>
        <v>6000</v>
      </c>
      <c r="S1290" s="74" t="e">
        <f t="shared" ca="1" si="289"/>
        <v>#N/A</v>
      </c>
      <c r="T1290" s="74" t="e">
        <f t="shared" si="290"/>
        <v>#N/A</v>
      </c>
    </row>
    <row r="1291" spans="2:20" x14ac:dyDescent="0.25">
      <c r="B1291" s="74" t="e">
        <f t="shared" ca="1" si="280"/>
        <v>#N/A</v>
      </c>
      <c r="C1291" s="78">
        <f>Кабельный_журнал!P1257</f>
        <v>0</v>
      </c>
      <c r="D1291" s="74" t="e">
        <f t="shared" ca="1" si="281"/>
        <v>#N/A</v>
      </c>
      <c r="E1291" s="80" t="s">
        <v>280</v>
      </c>
      <c r="F1291" s="74" t="e">
        <f t="shared" ca="1" si="277"/>
        <v>#N/A</v>
      </c>
      <c r="G1291" s="74" t="e">
        <f t="shared" si="278"/>
        <v>#N/A</v>
      </c>
      <c r="H1291" s="80" t="s">
        <v>273</v>
      </c>
      <c r="I1291" s="74" t="e">
        <f t="shared" si="279"/>
        <v>#N/A</v>
      </c>
      <c r="J1291" s="74" t="e">
        <f t="shared" si="282"/>
        <v>#N/A</v>
      </c>
      <c r="K1291" s="80" t="s">
        <v>281</v>
      </c>
      <c r="L1291" s="74">
        <f t="shared" si="283"/>
        <v>1.7500000000000002E-2</v>
      </c>
      <c r="M1291" s="74" t="e">
        <f t="shared" ca="1" si="284"/>
        <v>#N/A</v>
      </c>
      <c r="N1291" s="74" t="e">
        <f ca="1">VLOOKUP(B1291,$C$7:$T1289,13,FALSE)</f>
        <v>#N/A</v>
      </c>
      <c r="O1291" s="74" t="e">
        <f t="shared" ca="1" si="285"/>
        <v>#N/A</v>
      </c>
      <c r="P1291" s="74" t="e">
        <f t="shared" ca="1" si="286"/>
        <v>#N/A</v>
      </c>
      <c r="Q1291" s="74" t="e">
        <f t="shared" ca="1" si="287"/>
        <v>#N/A</v>
      </c>
      <c r="R1291" s="74">
        <f t="shared" si="288"/>
        <v>6000</v>
      </c>
      <c r="S1291" s="74" t="e">
        <f t="shared" ca="1" si="289"/>
        <v>#N/A</v>
      </c>
      <c r="T1291" s="74" t="e">
        <f t="shared" si="290"/>
        <v>#N/A</v>
      </c>
    </row>
    <row r="1292" spans="2:20" x14ac:dyDescent="0.25">
      <c r="B1292" s="74" t="e">
        <f t="shared" ca="1" si="280"/>
        <v>#N/A</v>
      </c>
      <c r="C1292" s="78">
        <f>Кабельный_журнал!P1258</f>
        <v>0</v>
      </c>
      <c r="D1292" s="74" t="e">
        <f t="shared" ca="1" si="281"/>
        <v>#N/A</v>
      </c>
      <c r="E1292" s="80" t="s">
        <v>280</v>
      </c>
      <c r="F1292" s="74" t="e">
        <f t="shared" ca="1" si="277"/>
        <v>#N/A</v>
      </c>
      <c r="G1292" s="74" t="e">
        <f t="shared" si="278"/>
        <v>#N/A</v>
      </c>
      <c r="H1292" s="80" t="s">
        <v>273</v>
      </c>
      <c r="I1292" s="74" t="e">
        <f t="shared" si="279"/>
        <v>#N/A</v>
      </c>
      <c r="J1292" s="74" t="e">
        <f t="shared" si="282"/>
        <v>#N/A</v>
      </c>
      <c r="K1292" s="80" t="s">
        <v>281</v>
      </c>
      <c r="L1292" s="74">
        <f t="shared" si="283"/>
        <v>1.7500000000000002E-2</v>
      </c>
      <c r="M1292" s="74" t="e">
        <f t="shared" ca="1" si="284"/>
        <v>#N/A</v>
      </c>
      <c r="N1292" s="74" t="e">
        <f ca="1">VLOOKUP(B1292,$C$7:$T1290,13,FALSE)</f>
        <v>#N/A</v>
      </c>
      <c r="O1292" s="74" t="e">
        <f t="shared" ca="1" si="285"/>
        <v>#N/A</v>
      </c>
      <c r="P1292" s="74" t="e">
        <f t="shared" ca="1" si="286"/>
        <v>#N/A</v>
      </c>
      <c r="Q1292" s="74" t="e">
        <f t="shared" ca="1" si="287"/>
        <v>#N/A</v>
      </c>
      <c r="R1292" s="74">
        <f t="shared" si="288"/>
        <v>6000</v>
      </c>
      <c r="S1292" s="74" t="e">
        <f t="shared" ca="1" si="289"/>
        <v>#N/A</v>
      </c>
      <c r="T1292" s="74" t="e">
        <f t="shared" si="290"/>
        <v>#N/A</v>
      </c>
    </row>
    <row r="1293" spans="2:20" x14ac:dyDescent="0.25">
      <c r="B1293" s="74" t="e">
        <f t="shared" ca="1" si="280"/>
        <v>#N/A</v>
      </c>
      <c r="C1293" s="78">
        <f>Кабельный_журнал!P1259</f>
        <v>0</v>
      </c>
      <c r="D1293" s="74" t="e">
        <f t="shared" ca="1" si="281"/>
        <v>#N/A</v>
      </c>
      <c r="E1293" s="80" t="s">
        <v>280</v>
      </c>
      <c r="F1293" s="74" t="e">
        <f t="shared" ca="1" si="277"/>
        <v>#N/A</v>
      </c>
      <c r="G1293" s="74" t="e">
        <f t="shared" si="278"/>
        <v>#N/A</v>
      </c>
      <c r="H1293" s="80" t="s">
        <v>273</v>
      </c>
      <c r="I1293" s="74" t="e">
        <f t="shared" si="279"/>
        <v>#N/A</v>
      </c>
      <c r="J1293" s="74" t="e">
        <f t="shared" si="282"/>
        <v>#N/A</v>
      </c>
      <c r="K1293" s="80" t="s">
        <v>281</v>
      </c>
      <c r="L1293" s="74">
        <f t="shared" si="283"/>
        <v>1.7500000000000002E-2</v>
      </c>
      <c r="M1293" s="74" t="e">
        <f t="shared" ca="1" si="284"/>
        <v>#N/A</v>
      </c>
      <c r="N1293" s="74" t="e">
        <f ca="1">VLOOKUP(B1293,$C$7:$T1291,13,FALSE)</f>
        <v>#N/A</v>
      </c>
      <c r="O1293" s="74" t="e">
        <f t="shared" ca="1" si="285"/>
        <v>#N/A</v>
      </c>
      <c r="P1293" s="74" t="e">
        <f t="shared" ca="1" si="286"/>
        <v>#N/A</v>
      </c>
      <c r="Q1293" s="74" t="e">
        <f t="shared" ca="1" si="287"/>
        <v>#N/A</v>
      </c>
      <c r="R1293" s="74">
        <f t="shared" si="288"/>
        <v>6000</v>
      </c>
      <c r="S1293" s="74" t="e">
        <f t="shared" ca="1" si="289"/>
        <v>#N/A</v>
      </c>
      <c r="T1293" s="74" t="e">
        <f t="shared" si="290"/>
        <v>#N/A</v>
      </c>
    </row>
    <row r="1294" spans="2:20" x14ac:dyDescent="0.25">
      <c r="B1294" s="74" t="e">
        <f t="shared" ca="1" si="280"/>
        <v>#N/A</v>
      </c>
      <c r="C1294" s="78">
        <f>Кабельный_журнал!P1260</f>
        <v>0</v>
      </c>
      <c r="D1294" s="74" t="e">
        <f t="shared" ca="1" si="281"/>
        <v>#N/A</v>
      </c>
      <c r="E1294" s="80" t="s">
        <v>280</v>
      </c>
      <c r="F1294" s="74" t="e">
        <f t="shared" ca="1" si="277"/>
        <v>#N/A</v>
      </c>
      <c r="G1294" s="74" t="e">
        <f t="shared" si="278"/>
        <v>#N/A</v>
      </c>
      <c r="H1294" s="80" t="s">
        <v>273</v>
      </c>
      <c r="I1294" s="74" t="e">
        <f t="shared" si="279"/>
        <v>#N/A</v>
      </c>
      <c r="J1294" s="74" t="e">
        <f t="shared" si="282"/>
        <v>#N/A</v>
      </c>
      <c r="K1294" s="80" t="s">
        <v>281</v>
      </c>
      <c r="L1294" s="74">
        <f t="shared" si="283"/>
        <v>1.7500000000000002E-2</v>
      </c>
      <c r="M1294" s="74" t="e">
        <f t="shared" ca="1" si="284"/>
        <v>#N/A</v>
      </c>
      <c r="N1294" s="74" t="e">
        <f ca="1">VLOOKUP(B1294,$C$7:$T1292,13,FALSE)</f>
        <v>#N/A</v>
      </c>
      <c r="O1294" s="74" t="e">
        <f t="shared" ca="1" si="285"/>
        <v>#N/A</v>
      </c>
      <c r="P1294" s="74" t="e">
        <f t="shared" ca="1" si="286"/>
        <v>#N/A</v>
      </c>
      <c r="Q1294" s="74" t="e">
        <f t="shared" ca="1" si="287"/>
        <v>#N/A</v>
      </c>
      <c r="R1294" s="74">
        <f t="shared" si="288"/>
        <v>6000</v>
      </c>
      <c r="S1294" s="74" t="e">
        <f t="shared" ca="1" si="289"/>
        <v>#N/A</v>
      </c>
      <c r="T1294" s="74" t="e">
        <f t="shared" si="290"/>
        <v>#N/A</v>
      </c>
    </row>
    <row r="1295" spans="2:20" x14ac:dyDescent="0.25">
      <c r="B1295" s="74" t="e">
        <f t="shared" ca="1" si="280"/>
        <v>#N/A</v>
      </c>
      <c r="C1295" s="78">
        <f>Кабельный_журнал!P1261</f>
        <v>0</v>
      </c>
      <c r="D1295" s="74" t="e">
        <f t="shared" ca="1" si="281"/>
        <v>#N/A</v>
      </c>
      <c r="E1295" s="80" t="s">
        <v>280</v>
      </c>
      <c r="F1295" s="74" t="e">
        <f t="shared" ca="1" si="277"/>
        <v>#N/A</v>
      </c>
      <c r="G1295" s="74" t="e">
        <f t="shared" si="278"/>
        <v>#N/A</v>
      </c>
      <c r="H1295" s="80" t="s">
        <v>273</v>
      </c>
      <c r="I1295" s="74" t="e">
        <f t="shared" si="279"/>
        <v>#N/A</v>
      </c>
      <c r="J1295" s="74" t="e">
        <f t="shared" si="282"/>
        <v>#N/A</v>
      </c>
      <c r="K1295" s="80" t="s">
        <v>281</v>
      </c>
      <c r="L1295" s="74">
        <f t="shared" si="283"/>
        <v>1.7500000000000002E-2</v>
      </c>
      <c r="M1295" s="74" t="e">
        <f t="shared" ca="1" si="284"/>
        <v>#N/A</v>
      </c>
      <c r="N1295" s="74" t="e">
        <f ca="1">VLOOKUP(B1295,$C$7:$T1293,13,FALSE)</f>
        <v>#N/A</v>
      </c>
      <c r="O1295" s="74" t="e">
        <f t="shared" ca="1" si="285"/>
        <v>#N/A</v>
      </c>
      <c r="P1295" s="74" t="e">
        <f t="shared" ca="1" si="286"/>
        <v>#N/A</v>
      </c>
      <c r="Q1295" s="74" t="e">
        <f t="shared" ca="1" si="287"/>
        <v>#N/A</v>
      </c>
      <c r="R1295" s="74">
        <f t="shared" si="288"/>
        <v>6000</v>
      </c>
      <c r="S1295" s="74" t="e">
        <f t="shared" ca="1" si="289"/>
        <v>#N/A</v>
      </c>
      <c r="T1295" s="74" t="e">
        <f t="shared" si="290"/>
        <v>#N/A</v>
      </c>
    </row>
    <row r="1296" spans="2:20" x14ac:dyDescent="0.25">
      <c r="B1296" s="74" t="e">
        <f t="shared" ca="1" si="280"/>
        <v>#N/A</v>
      </c>
      <c r="C1296" s="78">
        <f>Кабельный_журнал!P1262</f>
        <v>0</v>
      </c>
      <c r="D1296" s="74" t="e">
        <f t="shared" ca="1" si="281"/>
        <v>#N/A</v>
      </c>
      <c r="E1296" s="80" t="s">
        <v>280</v>
      </c>
      <c r="F1296" s="74" t="e">
        <f t="shared" ca="1" si="277"/>
        <v>#N/A</v>
      </c>
      <c r="G1296" s="74" t="e">
        <f t="shared" si="278"/>
        <v>#N/A</v>
      </c>
      <c r="H1296" s="80" t="s">
        <v>273</v>
      </c>
      <c r="I1296" s="74" t="e">
        <f t="shared" si="279"/>
        <v>#N/A</v>
      </c>
      <c r="J1296" s="74" t="e">
        <f t="shared" si="282"/>
        <v>#N/A</v>
      </c>
      <c r="K1296" s="80" t="s">
        <v>281</v>
      </c>
      <c r="L1296" s="74">
        <f t="shared" si="283"/>
        <v>1.7500000000000002E-2</v>
      </c>
      <c r="M1296" s="74" t="e">
        <f t="shared" ca="1" si="284"/>
        <v>#N/A</v>
      </c>
      <c r="N1296" s="74" t="e">
        <f ca="1">VLOOKUP(B1296,$C$7:$T1294,13,FALSE)</f>
        <v>#N/A</v>
      </c>
      <c r="O1296" s="74" t="e">
        <f t="shared" ca="1" si="285"/>
        <v>#N/A</v>
      </c>
      <c r="P1296" s="74" t="e">
        <f t="shared" ca="1" si="286"/>
        <v>#N/A</v>
      </c>
      <c r="Q1296" s="74" t="e">
        <f t="shared" ca="1" si="287"/>
        <v>#N/A</v>
      </c>
      <c r="R1296" s="74">
        <f t="shared" si="288"/>
        <v>6000</v>
      </c>
      <c r="S1296" s="74" t="e">
        <f t="shared" ca="1" si="289"/>
        <v>#N/A</v>
      </c>
      <c r="T1296" s="74" t="e">
        <f t="shared" si="290"/>
        <v>#N/A</v>
      </c>
    </row>
    <row r="1297" spans="2:20" x14ac:dyDescent="0.25">
      <c r="B1297" s="74" t="e">
        <f t="shared" ca="1" si="280"/>
        <v>#N/A</v>
      </c>
      <c r="C1297" s="78">
        <f>Кабельный_журнал!P1263</f>
        <v>0</v>
      </c>
      <c r="D1297" s="74" t="e">
        <f t="shared" ca="1" si="281"/>
        <v>#N/A</v>
      </c>
      <c r="E1297" s="80" t="s">
        <v>280</v>
      </c>
      <c r="F1297" s="74" t="e">
        <f t="shared" ca="1" si="277"/>
        <v>#N/A</v>
      </c>
      <c r="G1297" s="74" t="e">
        <f t="shared" si="278"/>
        <v>#N/A</v>
      </c>
      <c r="H1297" s="80" t="s">
        <v>273</v>
      </c>
      <c r="I1297" s="74" t="e">
        <f t="shared" si="279"/>
        <v>#N/A</v>
      </c>
      <c r="J1297" s="74" t="e">
        <f t="shared" si="282"/>
        <v>#N/A</v>
      </c>
      <c r="K1297" s="80" t="s">
        <v>281</v>
      </c>
      <c r="L1297" s="74">
        <f t="shared" si="283"/>
        <v>1.7500000000000002E-2</v>
      </c>
      <c r="M1297" s="74" t="e">
        <f t="shared" ca="1" si="284"/>
        <v>#N/A</v>
      </c>
      <c r="N1297" s="74" t="e">
        <f ca="1">VLOOKUP(B1297,$C$7:$T1295,13,FALSE)</f>
        <v>#N/A</v>
      </c>
      <c r="O1297" s="74" t="e">
        <f t="shared" ca="1" si="285"/>
        <v>#N/A</v>
      </c>
      <c r="P1297" s="74" t="e">
        <f t="shared" ca="1" si="286"/>
        <v>#N/A</v>
      </c>
      <c r="Q1297" s="74" t="e">
        <f t="shared" ca="1" si="287"/>
        <v>#N/A</v>
      </c>
      <c r="R1297" s="74">
        <f t="shared" si="288"/>
        <v>6000</v>
      </c>
      <c r="S1297" s="74" t="e">
        <f t="shared" ca="1" si="289"/>
        <v>#N/A</v>
      </c>
      <c r="T1297" s="74" t="e">
        <f t="shared" si="290"/>
        <v>#N/A</v>
      </c>
    </row>
    <row r="1298" spans="2:20" x14ac:dyDescent="0.25">
      <c r="B1298" s="74" t="e">
        <f t="shared" ca="1" si="280"/>
        <v>#N/A</v>
      </c>
      <c r="C1298" s="78">
        <f>Кабельный_журнал!P1264</f>
        <v>0</v>
      </c>
      <c r="D1298" s="74" t="e">
        <f t="shared" ca="1" si="281"/>
        <v>#N/A</v>
      </c>
      <c r="E1298" s="80" t="s">
        <v>280</v>
      </c>
      <c r="F1298" s="74" t="e">
        <f t="shared" ca="1" si="277"/>
        <v>#N/A</v>
      </c>
      <c r="G1298" s="74" t="e">
        <f t="shared" si="278"/>
        <v>#N/A</v>
      </c>
      <c r="H1298" s="80" t="s">
        <v>273</v>
      </c>
      <c r="I1298" s="74" t="e">
        <f t="shared" si="279"/>
        <v>#N/A</v>
      </c>
      <c r="J1298" s="74" t="e">
        <f t="shared" si="282"/>
        <v>#N/A</v>
      </c>
      <c r="K1298" s="80" t="s">
        <v>281</v>
      </c>
      <c r="L1298" s="74">
        <f t="shared" si="283"/>
        <v>1.7500000000000002E-2</v>
      </c>
      <c r="M1298" s="74" t="e">
        <f t="shared" ca="1" si="284"/>
        <v>#N/A</v>
      </c>
      <c r="N1298" s="74" t="e">
        <f ca="1">VLOOKUP(B1298,$C$7:$T1296,13,FALSE)</f>
        <v>#N/A</v>
      </c>
      <c r="O1298" s="74" t="e">
        <f t="shared" ca="1" si="285"/>
        <v>#N/A</v>
      </c>
      <c r="P1298" s="74" t="e">
        <f t="shared" ca="1" si="286"/>
        <v>#N/A</v>
      </c>
      <c r="Q1298" s="74" t="e">
        <f t="shared" ca="1" si="287"/>
        <v>#N/A</v>
      </c>
      <c r="R1298" s="74">
        <f t="shared" si="288"/>
        <v>6000</v>
      </c>
      <c r="S1298" s="74" t="e">
        <f t="shared" ca="1" si="289"/>
        <v>#N/A</v>
      </c>
      <c r="T1298" s="74" t="e">
        <f t="shared" si="290"/>
        <v>#N/A</v>
      </c>
    </row>
    <row r="1299" spans="2:20" x14ac:dyDescent="0.25">
      <c r="B1299" s="74" t="e">
        <f t="shared" ca="1" si="280"/>
        <v>#N/A</v>
      </c>
      <c r="C1299" s="78">
        <f>Кабельный_журнал!P1265</f>
        <v>0</v>
      </c>
      <c r="D1299" s="74" t="e">
        <f t="shared" ca="1" si="281"/>
        <v>#N/A</v>
      </c>
      <c r="E1299" s="80" t="s">
        <v>280</v>
      </c>
      <c r="F1299" s="74" t="e">
        <f t="shared" ca="1" si="277"/>
        <v>#N/A</v>
      </c>
      <c r="G1299" s="74" t="e">
        <f t="shared" si="278"/>
        <v>#N/A</v>
      </c>
      <c r="H1299" s="80" t="s">
        <v>273</v>
      </c>
      <c r="I1299" s="74" t="e">
        <f t="shared" si="279"/>
        <v>#N/A</v>
      </c>
      <c r="J1299" s="74" t="e">
        <f t="shared" si="282"/>
        <v>#N/A</v>
      </c>
      <c r="K1299" s="80" t="s">
        <v>281</v>
      </c>
      <c r="L1299" s="74">
        <f t="shared" si="283"/>
        <v>1.7500000000000002E-2</v>
      </c>
      <c r="M1299" s="74" t="e">
        <f t="shared" ca="1" si="284"/>
        <v>#N/A</v>
      </c>
      <c r="N1299" s="74" t="e">
        <f ca="1">VLOOKUP(B1299,$C$7:$T1297,13,FALSE)</f>
        <v>#N/A</v>
      </c>
      <c r="O1299" s="74" t="e">
        <f t="shared" ca="1" si="285"/>
        <v>#N/A</v>
      </c>
      <c r="P1299" s="74" t="e">
        <f t="shared" ca="1" si="286"/>
        <v>#N/A</v>
      </c>
      <c r="Q1299" s="74" t="e">
        <f t="shared" ca="1" si="287"/>
        <v>#N/A</v>
      </c>
      <c r="R1299" s="74">
        <f t="shared" si="288"/>
        <v>6000</v>
      </c>
      <c r="S1299" s="74" t="e">
        <f t="shared" ca="1" si="289"/>
        <v>#N/A</v>
      </c>
      <c r="T1299" s="74" t="e">
        <f t="shared" si="290"/>
        <v>#N/A</v>
      </c>
    </row>
    <row r="1300" spans="2:20" x14ac:dyDescent="0.25">
      <c r="B1300" s="74" t="e">
        <f t="shared" ca="1" si="280"/>
        <v>#N/A</v>
      </c>
      <c r="C1300" s="78">
        <f>Кабельный_журнал!P1266</f>
        <v>0</v>
      </c>
      <c r="D1300" s="74" t="e">
        <f t="shared" ca="1" si="281"/>
        <v>#N/A</v>
      </c>
      <c r="E1300" s="80" t="s">
        <v>280</v>
      </c>
      <c r="F1300" s="74" t="e">
        <f t="shared" ca="1" si="277"/>
        <v>#N/A</v>
      </c>
      <c r="G1300" s="74" t="e">
        <f t="shared" si="278"/>
        <v>#N/A</v>
      </c>
      <c r="H1300" s="80" t="s">
        <v>273</v>
      </c>
      <c r="I1300" s="74" t="e">
        <f t="shared" si="279"/>
        <v>#N/A</v>
      </c>
      <c r="J1300" s="74" t="e">
        <f t="shared" si="282"/>
        <v>#N/A</v>
      </c>
      <c r="K1300" s="80" t="s">
        <v>281</v>
      </c>
      <c r="L1300" s="74">
        <f t="shared" si="283"/>
        <v>1.7500000000000002E-2</v>
      </c>
      <c r="M1300" s="74" t="e">
        <f t="shared" ca="1" si="284"/>
        <v>#N/A</v>
      </c>
      <c r="N1300" s="74" t="e">
        <f ca="1">VLOOKUP(B1300,$C$7:$T1298,13,FALSE)</f>
        <v>#N/A</v>
      </c>
      <c r="O1300" s="74" t="e">
        <f t="shared" ca="1" si="285"/>
        <v>#N/A</v>
      </c>
      <c r="P1300" s="74" t="e">
        <f t="shared" ca="1" si="286"/>
        <v>#N/A</v>
      </c>
      <c r="Q1300" s="74" t="e">
        <f t="shared" ca="1" si="287"/>
        <v>#N/A</v>
      </c>
      <c r="R1300" s="74">
        <f t="shared" si="288"/>
        <v>6000</v>
      </c>
      <c r="S1300" s="74" t="e">
        <f t="shared" ca="1" si="289"/>
        <v>#N/A</v>
      </c>
      <c r="T1300" s="74" t="e">
        <f t="shared" si="290"/>
        <v>#N/A</v>
      </c>
    </row>
    <row r="1301" spans="2:20" x14ac:dyDescent="0.25">
      <c r="B1301" s="74" t="e">
        <f t="shared" ca="1" si="280"/>
        <v>#N/A</v>
      </c>
      <c r="C1301" s="78">
        <f>Кабельный_журнал!P1267</f>
        <v>0</v>
      </c>
      <c r="D1301" s="74" t="e">
        <f t="shared" ca="1" si="281"/>
        <v>#N/A</v>
      </c>
      <c r="E1301" s="80" t="s">
        <v>280</v>
      </c>
      <c r="F1301" s="74" t="e">
        <f t="shared" ca="1" si="277"/>
        <v>#N/A</v>
      </c>
      <c r="G1301" s="74" t="e">
        <f t="shared" si="278"/>
        <v>#N/A</v>
      </c>
      <c r="H1301" s="80" t="s">
        <v>273</v>
      </c>
      <c r="I1301" s="74" t="e">
        <f t="shared" si="279"/>
        <v>#N/A</v>
      </c>
      <c r="J1301" s="74" t="e">
        <f t="shared" si="282"/>
        <v>#N/A</v>
      </c>
      <c r="K1301" s="80" t="s">
        <v>281</v>
      </c>
      <c r="L1301" s="74">
        <f t="shared" si="283"/>
        <v>1.7500000000000002E-2</v>
      </c>
      <c r="M1301" s="74" t="e">
        <f t="shared" ca="1" si="284"/>
        <v>#N/A</v>
      </c>
      <c r="N1301" s="74" t="e">
        <f ca="1">VLOOKUP(B1301,$C$7:$T1299,13,FALSE)</f>
        <v>#N/A</v>
      </c>
      <c r="O1301" s="74" t="e">
        <f t="shared" ca="1" si="285"/>
        <v>#N/A</v>
      </c>
      <c r="P1301" s="74" t="e">
        <f t="shared" ca="1" si="286"/>
        <v>#N/A</v>
      </c>
      <c r="Q1301" s="74" t="e">
        <f t="shared" ca="1" si="287"/>
        <v>#N/A</v>
      </c>
      <c r="R1301" s="74">
        <f t="shared" si="288"/>
        <v>6000</v>
      </c>
      <c r="S1301" s="74" t="e">
        <f t="shared" ca="1" si="289"/>
        <v>#N/A</v>
      </c>
      <c r="T1301" s="74" t="e">
        <f t="shared" si="290"/>
        <v>#N/A</v>
      </c>
    </row>
    <row r="1302" spans="2:20" x14ac:dyDescent="0.25">
      <c r="B1302" s="74" t="e">
        <f t="shared" ca="1" si="280"/>
        <v>#N/A</v>
      </c>
      <c r="C1302" s="78">
        <f>Кабельный_журнал!P1268</f>
        <v>0</v>
      </c>
      <c r="D1302" s="74" t="e">
        <f t="shared" ca="1" si="281"/>
        <v>#N/A</v>
      </c>
      <c r="E1302" s="80" t="s">
        <v>280</v>
      </c>
      <c r="F1302" s="74" t="e">
        <f t="shared" ca="1" si="277"/>
        <v>#N/A</v>
      </c>
      <c r="G1302" s="74" t="e">
        <f t="shared" si="278"/>
        <v>#N/A</v>
      </c>
      <c r="H1302" s="80" t="s">
        <v>273</v>
      </c>
      <c r="I1302" s="74" t="e">
        <f t="shared" si="279"/>
        <v>#N/A</v>
      </c>
      <c r="J1302" s="74" t="e">
        <f t="shared" si="282"/>
        <v>#N/A</v>
      </c>
      <c r="K1302" s="80" t="s">
        <v>281</v>
      </c>
      <c r="L1302" s="74">
        <f t="shared" si="283"/>
        <v>1.7500000000000002E-2</v>
      </c>
      <c r="M1302" s="74" t="e">
        <f t="shared" ca="1" si="284"/>
        <v>#N/A</v>
      </c>
      <c r="N1302" s="74" t="e">
        <f ca="1">VLOOKUP(B1302,$C$7:$T1300,13,FALSE)</f>
        <v>#N/A</v>
      </c>
      <c r="O1302" s="74" t="e">
        <f t="shared" ca="1" si="285"/>
        <v>#N/A</v>
      </c>
      <c r="P1302" s="74" t="e">
        <f t="shared" ca="1" si="286"/>
        <v>#N/A</v>
      </c>
      <c r="Q1302" s="74" t="e">
        <f t="shared" ca="1" si="287"/>
        <v>#N/A</v>
      </c>
      <c r="R1302" s="74">
        <f t="shared" si="288"/>
        <v>6000</v>
      </c>
      <c r="S1302" s="74" t="e">
        <f t="shared" ca="1" si="289"/>
        <v>#N/A</v>
      </c>
      <c r="T1302" s="74" t="e">
        <f t="shared" si="290"/>
        <v>#N/A</v>
      </c>
    </row>
    <row r="1303" spans="2:20" x14ac:dyDescent="0.25">
      <c r="B1303" s="74" t="e">
        <f t="shared" ca="1" si="280"/>
        <v>#N/A</v>
      </c>
      <c r="C1303" s="78">
        <f>Кабельный_журнал!P1269</f>
        <v>0</v>
      </c>
      <c r="D1303" s="74" t="e">
        <f t="shared" ca="1" si="281"/>
        <v>#N/A</v>
      </c>
      <c r="E1303" s="80" t="s">
        <v>280</v>
      </c>
      <c r="F1303" s="74" t="e">
        <f t="shared" ca="1" si="277"/>
        <v>#N/A</v>
      </c>
      <c r="G1303" s="74" t="e">
        <f t="shared" si="278"/>
        <v>#N/A</v>
      </c>
      <c r="H1303" s="80" t="s">
        <v>273</v>
      </c>
      <c r="I1303" s="74" t="e">
        <f t="shared" si="279"/>
        <v>#N/A</v>
      </c>
      <c r="J1303" s="74" t="e">
        <f t="shared" si="282"/>
        <v>#N/A</v>
      </c>
      <c r="K1303" s="80" t="s">
        <v>281</v>
      </c>
      <c r="L1303" s="74">
        <f t="shared" si="283"/>
        <v>1.7500000000000002E-2</v>
      </c>
      <c r="M1303" s="74" t="e">
        <f t="shared" ca="1" si="284"/>
        <v>#N/A</v>
      </c>
      <c r="N1303" s="74" t="e">
        <f ca="1">VLOOKUP(B1303,$C$7:$T1301,13,FALSE)</f>
        <v>#N/A</v>
      </c>
      <c r="O1303" s="74" t="e">
        <f t="shared" ca="1" si="285"/>
        <v>#N/A</v>
      </c>
      <c r="P1303" s="74" t="e">
        <f t="shared" ca="1" si="286"/>
        <v>#N/A</v>
      </c>
      <c r="Q1303" s="74" t="e">
        <f t="shared" ca="1" si="287"/>
        <v>#N/A</v>
      </c>
      <c r="R1303" s="74">
        <f t="shared" si="288"/>
        <v>6000</v>
      </c>
      <c r="S1303" s="74" t="e">
        <f t="shared" ca="1" si="289"/>
        <v>#N/A</v>
      </c>
      <c r="T1303" s="74" t="e">
        <f t="shared" si="290"/>
        <v>#N/A</v>
      </c>
    </row>
    <row r="1304" spans="2:20" x14ac:dyDescent="0.25">
      <c r="B1304" s="74" t="e">
        <f t="shared" ca="1" si="280"/>
        <v>#N/A</v>
      </c>
      <c r="C1304" s="78">
        <f>Кабельный_журнал!P1270</f>
        <v>0</v>
      </c>
      <c r="D1304" s="74" t="e">
        <f t="shared" ca="1" si="281"/>
        <v>#N/A</v>
      </c>
      <c r="E1304" s="80" t="s">
        <v>280</v>
      </c>
      <c r="F1304" s="74" t="e">
        <f t="shared" ca="1" si="277"/>
        <v>#N/A</v>
      </c>
      <c r="G1304" s="74" t="e">
        <f t="shared" si="278"/>
        <v>#N/A</v>
      </c>
      <c r="H1304" s="80" t="s">
        <v>273</v>
      </c>
      <c r="I1304" s="74" t="e">
        <f t="shared" si="279"/>
        <v>#N/A</v>
      </c>
      <c r="J1304" s="74" t="e">
        <f t="shared" si="282"/>
        <v>#N/A</v>
      </c>
      <c r="K1304" s="80" t="s">
        <v>281</v>
      </c>
      <c r="L1304" s="74">
        <f t="shared" si="283"/>
        <v>1.7500000000000002E-2</v>
      </c>
      <c r="M1304" s="74" t="e">
        <f t="shared" ca="1" si="284"/>
        <v>#N/A</v>
      </c>
      <c r="N1304" s="74" t="e">
        <f ca="1">VLOOKUP(B1304,$C$7:$T1302,13,FALSE)</f>
        <v>#N/A</v>
      </c>
      <c r="O1304" s="74" t="e">
        <f t="shared" ca="1" si="285"/>
        <v>#N/A</v>
      </c>
      <c r="P1304" s="74" t="e">
        <f t="shared" ca="1" si="286"/>
        <v>#N/A</v>
      </c>
      <c r="Q1304" s="74" t="e">
        <f t="shared" ca="1" si="287"/>
        <v>#N/A</v>
      </c>
      <c r="R1304" s="74">
        <f t="shared" si="288"/>
        <v>6000</v>
      </c>
      <c r="S1304" s="74" t="e">
        <f t="shared" ca="1" si="289"/>
        <v>#N/A</v>
      </c>
      <c r="T1304" s="74" t="e">
        <f t="shared" si="290"/>
        <v>#N/A</v>
      </c>
    </row>
    <row r="1305" spans="2:20" x14ac:dyDescent="0.25">
      <c r="B1305" s="74" t="e">
        <f t="shared" ca="1" si="280"/>
        <v>#N/A</v>
      </c>
      <c r="C1305" s="78">
        <f>Кабельный_журнал!P1271</f>
        <v>0</v>
      </c>
      <c r="D1305" s="74" t="e">
        <f t="shared" ca="1" si="281"/>
        <v>#N/A</v>
      </c>
      <c r="E1305" s="80" t="s">
        <v>280</v>
      </c>
      <c r="F1305" s="74" t="e">
        <f t="shared" ca="1" si="277"/>
        <v>#N/A</v>
      </c>
      <c r="G1305" s="74" t="e">
        <f t="shared" si="278"/>
        <v>#N/A</v>
      </c>
      <c r="H1305" s="80" t="s">
        <v>273</v>
      </c>
      <c r="I1305" s="74" t="e">
        <f t="shared" si="279"/>
        <v>#N/A</v>
      </c>
      <c r="J1305" s="74" t="e">
        <f t="shared" si="282"/>
        <v>#N/A</v>
      </c>
      <c r="K1305" s="80" t="s">
        <v>281</v>
      </c>
      <c r="L1305" s="74">
        <f t="shared" si="283"/>
        <v>1.7500000000000002E-2</v>
      </c>
      <c r="M1305" s="74" t="e">
        <f t="shared" ca="1" si="284"/>
        <v>#N/A</v>
      </c>
      <c r="N1305" s="74" t="e">
        <f ca="1">VLOOKUP(B1305,$C$7:$T1303,13,FALSE)</f>
        <v>#N/A</v>
      </c>
      <c r="O1305" s="74" t="e">
        <f t="shared" ca="1" si="285"/>
        <v>#N/A</v>
      </c>
      <c r="P1305" s="74" t="e">
        <f t="shared" ca="1" si="286"/>
        <v>#N/A</v>
      </c>
      <c r="Q1305" s="74" t="e">
        <f t="shared" ca="1" si="287"/>
        <v>#N/A</v>
      </c>
      <c r="R1305" s="74">
        <f t="shared" si="288"/>
        <v>6000</v>
      </c>
      <c r="S1305" s="74" t="e">
        <f t="shared" ca="1" si="289"/>
        <v>#N/A</v>
      </c>
      <c r="T1305" s="74" t="e">
        <f t="shared" si="290"/>
        <v>#N/A</v>
      </c>
    </row>
    <row r="1306" spans="2:20" x14ac:dyDescent="0.25">
      <c r="B1306" s="74" t="e">
        <f t="shared" ca="1" si="280"/>
        <v>#N/A</v>
      </c>
      <c r="C1306" s="78">
        <f>Кабельный_журнал!P1272</f>
        <v>0</v>
      </c>
      <c r="D1306" s="74" t="e">
        <f t="shared" ca="1" si="281"/>
        <v>#N/A</v>
      </c>
      <c r="E1306" s="80" t="s">
        <v>280</v>
      </c>
      <c r="F1306" s="74" t="e">
        <f t="shared" ca="1" si="277"/>
        <v>#N/A</v>
      </c>
      <c r="G1306" s="74" t="e">
        <f t="shared" si="278"/>
        <v>#N/A</v>
      </c>
      <c r="H1306" s="80" t="s">
        <v>273</v>
      </c>
      <c r="I1306" s="74" t="e">
        <f t="shared" si="279"/>
        <v>#N/A</v>
      </c>
      <c r="J1306" s="74" t="e">
        <f t="shared" si="282"/>
        <v>#N/A</v>
      </c>
      <c r="K1306" s="80" t="s">
        <v>281</v>
      </c>
      <c r="L1306" s="74">
        <f t="shared" si="283"/>
        <v>1.7500000000000002E-2</v>
      </c>
      <c r="M1306" s="74" t="e">
        <f t="shared" ca="1" si="284"/>
        <v>#N/A</v>
      </c>
      <c r="N1306" s="74" t="e">
        <f ca="1">VLOOKUP(B1306,$C$7:$T1304,13,FALSE)</f>
        <v>#N/A</v>
      </c>
      <c r="O1306" s="74" t="e">
        <f t="shared" ca="1" si="285"/>
        <v>#N/A</v>
      </c>
      <c r="P1306" s="74" t="e">
        <f t="shared" ca="1" si="286"/>
        <v>#N/A</v>
      </c>
      <c r="Q1306" s="74" t="e">
        <f t="shared" ca="1" si="287"/>
        <v>#N/A</v>
      </c>
      <c r="R1306" s="74">
        <f t="shared" si="288"/>
        <v>6000</v>
      </c>
      <c r="S1306" s="74" t="e">
        <f t="shared" ca="1" si="289"/>
        <v>#N/A</v>
      </c>
      <c r="T1306" s="74" t="e">
        <f t="shared" si="290"/>
        <v>#N/A</v>
      </c>
    </row>
    <row r="1307" spans="2:20" x14ac:dyDescent="0.25">
      <c r="B1307" s="74" t="e">
        <f t="shared" ca="1" si="280"/>
        <v>#N/A</v>
      </c>
      <c r="C1307" s="78">
        <f>Кабельный_журнал!P1273</f>
        <v>0</v>
      </c>
      <c r="D1307" s="74" t="e">
        <f t="shared" ca="1" si="281"/>
        <v>#N/A</v>
      </c>
      <c r="E1307" s="80" t="s">
        <v>280</v>
      </c>
      <c r="F1307" s="74" t="e">
        <f t="shared" ca="1" si="277"/>
        <v>#N/A</v>
      </c>
      <c r="G1307" s="74" t="e">
        <f t="shared" si="278"/>
        <v>#N/A</v>
      </c>
      <c r="H1307" s="80" t="s">
        <v>273</v>
      </c>
      <c r="I1307" s="74" t="e">
        <f t="shared" si="279"/>
        <v>#N/A</v>
      </c>
      <c r="J1307" s="74" t="e">
        <f t="shared" si="282"/>
        <v>#N/A</v>
      </c>
      <c r="K1307" s="80" t="s">
        <v>281</v>
      </c>
      <c r="L1307" s="74">
        <f t="shared" si="283"/>
        <v>1.7500000000000002E-2</v>
      </c>
      <c r="M1307" s="74" t="e">
        <f t="shared" ca="1" si="284"/>
        <v>#N/A</v>
      </c>
      <c r="N1307" s="74" t="e">
        <f ca="1">VLOOKUP(B1307,$C$7:$T1305,13,FALSE)</f>
        <v>#N/A</v>
      </c>
      <c r="O1307" s="74" t="e">
        <f t="shared" ca="1" si="285"/>
        <v>#N/A</v>
      </c>
      <c r="P1307" s="74" t="e">
        <f t="shared" ca="1" si="286"/>
        <v>#N/A</v>
      </c>
      <c r="Q1307" s="74" t="e">
        <f t="shared" ca="1" si="287"/>
        <v>#N/A</v>
      </c>
      <c r="R1307" s="74">
        <f t="shared" si="288"/>
        <v>6000</v>
      </c>
      <c r="S1307" s="74" t="e">
        <f t="shared" ca="1" si="289"/>
        <v>#N/A</v>
      </c>
      <c r="T1307" s="74" t="e">
        <f t="shared" si="290"/>
        <v>#N/A</v>
      </c>
    </row>
    <row r="1308" spans="2:20" x14ac:dyDescent="0.25">
      <c r="B1308" s="74" t="e">
        <f t="shared" ca="1" si="280"/>
        <v>#N/A</v>
      </c>
      <c r="C1308" s="78">
        <f>Кабельный_журнал!P1274</f>
        <v>0</v>
      </c>
      <c r="D1308" s="74" t="e">
        <f t="shared" ca="1" si="281"/>
        <v>#N/A</v>
      </c>
      <c r="E1308" s="80" t="s">
        <v>280</v>
      </c>
      <c r="F1308" s="74" t="e">
        <f t="shared" ca="1" si="277"/>
        <v>#N/A</v>
      </c>
      <c r="G1308" s="74" t="e">
        <f t="shared" si="278"/>
        <v>#N/A</v>
      </c>
      <c r="H1308" s="80" t="s">
        <v>273</v>
      </c>
      <c r="I1308" s="74" t="e">
        <f t="shared" si="279"/>
        <v>#N/A</v>
      </c>
      <c r="J1308" s="74" t="e">
        <f t="shared" si="282"/>
        <v>#N/A</v>
      </c>
      <c r="K1308" s="80" t="s">
        <v>281</v>
      </c>
      <c r="L1308" s="74">
        <f t="shared" si="283"/>
        <v>1.7500000000000002E-2</v>
      </c>
      <c r="M1308" s="74" t="e">
        <f t="shared" ca="1" si="284"/>
        <v>#N/A</v>
      </c>
      <c r="N1308" s="74" t="e">
        <f ca="1">VLOOKUP(B1308,$C$7:$T1306,13,FALSE)</f>
        <v>#N/A</v>
      </c>
      <c r="O1308" s="74" t="e">
        <f t="shared" ca="1" si="285"/>
        <v>#N/A</v>
      </c>
      <c r="P1308" s="74" t="e">
        <f t="shared" ca="1" si="286"/>
        <v>#N/A</v>
      </c>
      <c r="Q1308" s="74" t="e">
        <f t="shared" ca="1" si="287"/>
        <v>#N/A</v>
      </c>
      <c r="R1308" s="74">
        <f t="shared" si="288"/>
        <v>6000</v>
      </c>
      <c r="S1308" s="74" t="e">
        <f t="shared" ca="1" si="289"/>
        <v>#N/A</v>
      </c>
      <c r="T1308" s="74" t="e">
        <f t="shared" si="290"/>
        <v>#N/A</v>
      </c>
    </row>
    <row r="1309" spans="2:20" x14ac:dyDescent="0.25">
      <c r="B1309" s="74" t="e">
        <f t="shared" ca="1" si="280"/>
        <v>#N/A</v>
      </c>
      <c r="C1309" s="78">
        <f>Кабельный_журнал!P1275</f>
        <v>0</v>
      </c>
      <c r="D1309" s="74" t="e">
        <f t="shared" ca="1" si="281"/>
        <v>#N/A</v>
      </c>
      <c r="E1309" s="80" t="s">
        <v>280</v>
      </c>
      <c r="F1309" s="74" t="e">
        <f t="shared" ca="1" si="277"/>
        <v>#N/A</v>
      </c>
      <c r="G1309" s="74" t="e">
        <f t="shared" si="278"/>
        <v>#N/A</v>
      </c>
      <c r="H1309" s="80" t="s">
        <v>273</v>
      </c>
      <c r="I1309" s="74" t="e">
        <f t="shared" si="279"/>
        <v>#N/A</v>
      </c>
      <c r="J1309" s="74" t="e">
        <f t="shared" si="282"/>
        <v>#N/A</v>
      </c>
      <c r="K1309" s="80" t="s">
        <v>281</v>
      </c>
      <c r="L1309" s="74">
        <f t="shared" si="283"/>
        <v>1.7500000000000002E-2</v>
      </c>
      <c r="M1309" s="74" t="e">
        <f t="shared" ca="1" si="284"/>
        <v>#N/A</v>
      </c>
      <c r="N1309" s="74" t="e">
        <f ca="1">VLOOKUP(B1309,$C$7:$T1307,13,FALSE)</f>
        <v>#N/A</v>
      </c>
      <c r="O1309" s="74" t="e">
        <f t="shared" ca="1" si="285"/>
        <v>#N/A</v>
      </c>
      <c r="P1309" s="74" t="e">
        <f t="shared" ca="1" si="286"/>
        <v>#N/A</v>
      </c>
      <c r="Q1309" s="74" t="e">
        <f t="shared" ca="1" si="287"/>
        <v>#N/A</v>
      </c>
      <c r="R1309" s="74">
        <f t="shared" si="288"/>
        <v>6000</v>
      </c>
      <c r="S1309" s="74" t="e">
        <f t="shared" ca="1" si="289"/>
        <v>#N/A</v>
      </c>
      <c r="T1309" s="74" t="e">
        <f t="shared" si="290"/>
        <v>#N/A</v>
      </c>
    </row>
    <row r="1310" spans="2:20" x14ac:dyDescent="0.25">
      <c r="B1310" s="74" t="e">
        <f t="shared" ca="1" si="280"/>
        <v>#N/A</v>
      </c>
      <c r="C1310" s="78">
        <f>Кабельный_журнал!P1276</f>
        <v>0</v>
      </c>
      <c r="D1310" s="74" t="e">
        <f t="shared" ca="1" si="281"/>
        <v>#N/A</v>
      </c>
      <c r="E1310" s="80" t="s">
        <v>280</v>
      </c>
      <c r="F1310" s="74" t="e">
        <f t="shared" ca="1" si="277"/>
        <v>#N/A</v>
      </c>
      <c r="G1310" s="74" t="e">
        <f t="shared" si="278"/>
        <v>#N/A</v>
      </c>
      <c r="H1310" s="80" t="s">
        <v>273</v>
      </c>
      <c r="I1310" s="74" t="e">
        <f t="shared" si="279"/>
        <v>#N/A</v>
      </c>
      <c r="J1310" s="74" t="e">
        <f t="shared" si="282"/>
        <v>#N/A</v>
      </c>
      <c r="K1310" s="80" t="s">
        <v>281</v>
      </c>
      <c r="L1310" s="74">
        <f t="shared" si="283"/>
        <v>1.7500000000000002E-2</v>
      </c>
      <c r="M1310" s="74" t="e">
        <f t="shared" ca="1" si="284"/>
        <v>#N/A</v>
      </c>
      <c r="N1310" s="74" t="e">
        <f ca="1">VLOOKUP(B1310,$C$7:$T1308,13,FALSE)</f>
        <v>#N/A</v>
      </c>
      <c r="O1310" s="74" t="e">
        <f t="shared" ca="1" si="285"/>
        <v>#N/A</v>
      </c>
      <c r="P1310" s="74" t="e">
        <f t="shared" ca="1" si="286"/>
        <v>#N/A</v>
      </c>
      <c r="Q1310" s="74" t="e">
        <f t="shared" ca="1" si="287"/>
        <v>#N/A</v>
      </c>
      <c r="R1310" s="74">
        <f t="shared" si="288"/>
        <v>6000</v>
      </c>
      <c r="S1310" s="74" t="e">
        <f t="shared" ca="1" si="289"/>
        <v>#N/A</v>
      </c>
      <c r="T1310" s="74" t="e">
        <f t="shared" si="290"/>
        <v>#N/A</v>
      </c>
    </row>
    <row r="1311" spans="2:20" x14ac:dyDescent="0.25">
      <c r="B1311" s="74" t="e">
        <f t="shared" ca="1" si="280"/>
        <v>#N/A</v>
      </c>
      <c r="C1311" s="78">
        <f>Кабельный_журнал!P1277</f>
        <v>0</v>
      </c>
      <c r="D1311" s="74" t="e">
        <f t="shared" ca="1" si="281"/>
        <v>#N/A</v>
      </c>
      <c r="E1311" s="80" t="s">
        <v>280</v>
      </c>
      <c r="F1311" s="74" t="e">
        <f t="shared" ca="1" si="277"/>
        <v>#N/A</v>
      </c>
      <c r="G1311" s="74" t="e">
        <f t="shared" si="278"/>
        <v>#N/A</v>
      </c>
      <c r="H1311" s="80" t="s">
        <v>273</v>
      </c>
      <c r="I1311" s="74" t="e">
        <f t="shared" si="279"/>
        <v>#N/A</v>
      </c>
      <c r="J1311" s="74" t="e">
        <f t="shared" si="282"/>
        <v>#N/A</v>
      </c>
      <c r="K1311" s="80" t="s">
        <v>281</v>
      </c>
      <c r="L1311" s="74">
        <f t="shared" si="283"/>
        <v>1.7500000000000002E-2</v>
      </c>
      <c r="M1311" s="74" t="e">
        <f t="shared" ca="1" si="284"/>
        <v>#N/A</v>
      </c>
      <c r="N1311" s="74" t="e">
        <f ca="1">VLOOKUP(B1311,$C$7:$T1309,13,FALSE)</f>
        <v>#N/A</v>
      </c>
      <c r="O1311" s="74" t="e">
        <f t="shared" ca="1" si="285"/>
        <v>#N/A</v>
      </c>
      <c r="P1311" s="74" t="e">
        <f t="shared" ca="1" si="286"/>
        <v>#N/A</v>
      </c>
      <c r="Q1311" s="74" t="e">
        <f t="shared" ca="1" si="287"/>
        <v>#N/A</v>
      </c>
      <c r="R1311" s="74">
        <f t="shared" si="288"/>
        <v>6000</v>
      </c>
      <c r="S1311" s="74" t="e">
        <f t="shared" ca="1" si="289"/>
        <v>#N/A</v>
      </c>
      <c r="T1311" s="74" t="e">
        <f t="shared" si="290"/>
        <v>#N/A</v>
      </c>
    </row>
    <row r="1312" spans="2:20" x14ac:dyDescent="0.25">
      <c r="B1312" s="74" t="e">
        <f t="shared" ca="1" si="280"/>
        <v>#N/A</v>
      </c>
      <c r="C1312" s="78">
        <f>Кабельный_журнал!P1278</f>
        <v>0</v>
      </c>
      <c r="D1312" s="74" t="e">
        <f t="shared" ca="1" si="281"/>
        <v>#N/A</v>
      </c>
      <c r="E1312" s="80" t="s">
        <v>280</v>
      </c>
      <c r="F1312" s="74" t="e">
        <f t="shared" ca="1" si="277"/>
        <v>#N/A</v>
      </c>
      <c r="G1312" s="74" t="e">
        <f t="shared" si="278"/>
        <v>#N/A</v>
      </c>
      <c r="H1312" s="80" t="s">
        <v>273</v>
      </c>
      <c r="I1312" s="74" t="e">
        <f t="shared" si="279"/>
        <v>#N/A</v>
      </c>
      <c r="J1312" s="74" t="e">
        <f t="shared" si="282"/>
        <v>#N/A</v>
      </c>
      <c r="K1312" s="80" t="s">
        <v>281</v>
      </c>
      <c r="L1312" s="74">
        <f t="shared" si="283"/>
        <v>1.7500000000000002E-2</v>
      </c>
      <c r="M1312" s="74" t="e">
        <f t="shared" ca="1" si="284"/>
        <v>#N/A</v>
      </c>
      <c r="N1312" s="74" t="e">
        <f ca="1">VLOOKUP(B1312,$C$7:$T1310,13,FALSE)</f>
        <v>#N/A</v>
      </c>
      <c r="O1312" s="74" t="e">
        <f t="shared" ca="1" si="285"/>
        <v>#N/A</v>
      </c>
      <c r="P1312" s="74" t="e">
        <f t="shared" ca="1" si="286"/>
        <v>#N/A</v>
      </c>
      <c r="Q1312" s="74" t="e">
        <f t="shared" ca="1" si="287"/>
        <v>#N/A</v>
      </c>
      <c r="R1312" s="74">
        <f t="shared" si="288"/>
        <v>6000</v>
      </c>
      <c r="S1312" s="74" t="e">
        <f t="shared" ca="1" si="289"/>
        <v>#N/A</v>
      </c>
      <c r="T1312" s="74" t="e">
        <f t="shared" si="290"/>
        <v>#N/A</v>
      </c>
    </row>
    <row r="1313" spans="2:20" x14ac:dyDescent="0.25">
      <c r="B1313" s="74" t="e">
        <f t="shared" ca="1" si="280"/>
        <v>#N/A</v>
      </c>
      <c r="C1313" s="78">
        <f>Кабельный_журнал!P1279</f>
        <v>0</v>
      </c>
      <c r="D1313" s="74" t="e">
        <f t="shared" ca="1" si="281"/>
        <v>#N/A</v>
      </c>
      <c r="E1313" s="80" t="s">
        <v>280</v>
      </c>
      <c r="F1313" s="74" t="e">
        <f t="shared" ca="1" si="277"/>
        <v>#N/A</v>
      </c>
      <c r="G1313" s="74" t="e">
        <f t="shared" si="278"/>
        <v>#N/A</v>
      </c>
      <c r="H1313" s="80" t="s">
        <v>273</v>
      </c>
      <c r="I1313" s="74" t="e">
        <f t="shared" si="279"/>
        <v>#N/A</v>
      </c>
      <c r="J1313" s="74" t="e">
        <f t="shared" si="282"/>
        <v>#N/A</v>
      </c>
      <c r="K1313" s="80" t="s">
        <v>281</v>
      </c>
      <c r="L1313" s="74">
        <f t="shared" si="283"/>
        <v>1.7500000000000002E-2</v>
      </c>
      <c r="M1313" s="74" t="e">
        <f t="shared" ca="1" si="284"/>
        <v>#N/A</v>
      </c>
      <c r="N1313" s="74" t="e">
        <f ca="1">VLOOKUP(B1313,$C$7:$T1311,13,FALSE)</f>
        <v>#N/A</v>
      </c>
      <c r="O1313" s="74" t="e">
        <f t="shared" ca="1" si="285"/>
        <v>#N/A</v>
      </c>
      <c r="P1313" s="74" t="e">
        <f t="shared" ca="1" si="286"/>
        <v>#N/A</v>
      </c>
      <c r="Q1313" s="74" t="e">
        <f t="shared" ca="1" si="287"/>
        <v>#N/A</v>
      </c>
      <c r="R1313" s="74">
        <f t="shared" si="288"/>
        <v>6000</v>
      </c>
      <c r="S1313" s="74" t="e">
        <f t="shared" ca="1" si="289"/>
        <v>#N/A</v>
      </c>
      <c r="T1313" s="74" t="e">
        <f t="shared" si="290"/>
        <v>#N/A</v>
      </c>
    </row>
    <row r="1314" spans="2:20" x14ac:dyDescent="0.25">
      <c r="B1314" s="74" t="e">
        <f t="shared" ca="1" si="280"/>
        <v>#N/A</v>
      </c>
      <c r="C1314" s="78">
        <f>Кабельный_журнал!P1280</f>
        <v>0</v>
      </c>
      <c r="D1314" s="74" t="e">
        <f t="shared" ca="1" si="281"/>
        <v>#N/A</v>
      </c>
      <c r="E1314" s="80" t="s">
        <v>280</v>
      </c>
      <c r="F1314" s="74" t="e">
        <f t="shared" ca="1" si="277"/>
        <v>#N/A</v>
      </c>
      <c r="G1314" s="74" t="e">
        <f t="shared" si="278"/>
        <v>#N/A</v>
      </c>
      <c r="H1314" s="80" t="s">
        <v>273</v>
      </c>
      <c r="I1314" s="74" t="e">
        <f t="shared" si="279"/>
        <v>#N/A</v>
      </c>
      <c r="J1314" s="74" t="e">
        <f t="shared" si="282"/>
        <v>#N/A</v>
      </c>
      <c r="K1314" s="80" t="s">
        <v>281</v>
      </c>
      <c r="L1314" s="74">
        <f t="shared" si="283"/>
        <v>1.7500000000000002E-2</v>
      </c>
      <c r="M1314" s="74" t="e">
        <f t="shared" ca="1" si="284"/>
        <v>#N/A</v>
      </c>
      <c r="N1314" s="74" t="e">
        <f ca="1">VLOOKUP(B1314,$C$7:$T1312,13,FALSE)</f>
        <v>#N/A</v>
      </c>
      <c r="O1314" s="74" t="e">
        <f t="shared" ca="1" si="285"/>
        <v>#N/A</v>
      </c>
      <c r="P1314" s="74" t="e">
        <f t="shared" ca="1" si="286"/>
        <v>#N/A</v>
      </c>
      <c r="Q1314" s="74" t="e">
        <f t="shared" ca="1" si="287"/>
        <v>#N/A</v>
      </c>
      <c r="R1314" s="74">
        <f t="shared" si="288"/>
        <v>6000</v>
      </c>
      <c r="S1314" s="74" t="e">
        <f t="shared" ca="1" si="289"/>
        <v>#N/A</v>
      </c>
      <c r="T1314" s="74" t="e">
        <f t="shared" si="290"/>
        <v>#N/A</v>
      </c>
    </row>
    <row r="1315" spans="2:20" x14ac:dyDescent="0.25">
      <c r="B1315" s="74" t="e">
        <f t="shared" ca="1" si="280"/>
        <v>#N/A</v>
      </c>
      <c r="C1315" s="78">
        <f>Кабельный_журнал!P1281</f>
        <v>0</v>
      </c>
      <c r="D1315" s="74" t="e">
        <f t="shared" ca="1" si="281"/>
        <v>#N/A</v>
      </c>
      <c r="E1315" s="80" t="s">
        <v>280</v>
      </c>
      <c r="F1315" s="74" t="e">
        <f t="shared" ca="1" si="277"/>
        <v>#N/A</v>
      </c>
      <c r="G1315" s="74" t="e">
        <f t="shared" si="278"/>
        <v>#N/A</v>
      </c>
      <c r="H1315" s="80" t="s">
        <v>273</v>
      </c>
      <c r="I1315" s="74" t="e">
        <f t="shared" si="279"/>
        <v>#N/A</v>
      </c>
      <c r="J1315" s="74" t="e">
        <f t="shared" si="282"/>
        <v>#N/A</v>
      </c>
      <c r="K1315" s="80" t="s">
        <v>281</v>
      </c>
      <c r="L1315" s="74">
        <f t="shared" si="283"/>
        <v>1.7500000000000002E-2</v>
      </c>
      <c r="M1315" s="74" t="e">
        <f t="shared" ca="1" si="284"/>
        <v>#N/A</v>
      </c>
      <c r="N1315" s="74" t="e">
        <f ca="1">VLOOKUP(B1315,$C$7:$T1313,13,FALSE)</f>
        <v>#N/A</v>
      </c>
      <c r="O1315" s="74" t="e">
        <f t="shared" ca="1" si="285"/>
        <v>#N/A</v>
      </c>
      <c r="P1315" s="74" t="e">
        <f t="shared" ca="1" si="286"/>
        <v>#N/A</v>
      </c>
      <c r="Q1315" s="74" t="e">
        <f t="shared" ca="1" si="287"/>
        <v>#N/A</v>
      </c>
      <c r="R1315" s="74">
        <f t="shared" si="288"/>
        <v>6000</v>
      </c>
      <c r="S1315" s="74" t="e">
        <f t="shared" ca="1" si="289"/>
        <v>#N/A</v>
      </c>
      <c r="T1315" s="74" t="e">
        <f t="shared" si="290"/>
        <v>#N/A</v>
      </c>
    </row>
    <row r="1316" spans="2:20" x14ac:dyDescent="0.25">
      <c r="B1316" s="74" t="e">
        <f t="shared" ca="1" si="280"/>
        <v>#N/A</v>
      </c>
      <c r="C1316" s="78">
        <f>Кабельный_журнал!P1282</f>
        <v>0</v>
      </c>
      <c r="D1316" s="74" t="e">
        <f t="shared" ca="1" si="281"/>
        <v>#N/A</v>
      </c>
      <c r="E1316" s="80" t="s">
        <v>280</v>
      </c>
      <c r="F1316" s="74" t="e">
        <f t="shared" ca="1" si="277"/>
        <v>#N/A</v>
      </c>
      <c r="G1316" s="74" t="e">
        <f t="shared" si="278"/>
        <v>#N/A</v>
      </c>
      <c r="H1316" s="80" t="s">
        <v>273</v>
      </c>
      <c r="I1316" s="74" t="e">
        <f t="shared" si="279"/>
        <v>#N/A</v>
      </c>
      <c r="J1316" s="74" t="e">
        <f t="shared" si="282"/>
        <v>#N/A</v>
      </c>
      <c r="K1316" s="80" t="s">
        <v>281</v>
      </c>
      <c r="L1316" s="74">
        <f t="shared" si="283"/>
        <v>1.7500000000000002E-2</v>
      </c>
      <c r="M1316" s="74" t="e">
        <f t="shared" ca="1" si="284"/>
        <v>#N/A</v>
      </c>
      <c r="N1316" s="74" t="e">
        <f ca="1">VLOOKUP(B1316,$C$7:$T1314,13,FALSE)</f>
        <v>#N/A</v>
      </c>
      <c r="O1316" s="74" t="e">
        <f t="shared" ca="1" si="285"/>
        <v>#N/A</v>
      </c>
      <c r="P1316" s="74" t="e">
        <f t="shared" ca="1" si="286"/>
        <v>#N/A</v>
      </c>
      <c r="Q1316" s="74" t="e">
        <f t="shared" ca="1" si="287"/>
        <v>#N/A</v>
      </c>
      <c r="R1316" s="74">
        <f t="shared" si="288"/>
        <v>6000</v>
      </c>
      <c r="S1316" s="74" t="e">
        <f t="shared" ca="1" si="289"/>
        <v>#N/A</v>
      </c>
      <c r="T1316" s="74" t="e">
        <f t="shared" si="290"/>
        <v>#N/A</v>
      </c>
    </row>
    <row r="1317" spans="2:20" x14ac:dyDescent="0.25">
      <c r="B1317" s="74" t="e">
        <f t="shared" ca="1" si="280"/>
        <v>#N/A</v>
      </c>
      <c r="C1317" s="78">
        <f>Кабельный_журнал!P1283</f>
        <v>0</v>
      </c>
      <c r="D1317" s="74" t="e">
        <f t="shared" ca="1" si="281"/>
        <v>#N/A</v>
      </c>
      <c r="E1317" s="80" t="s">
        <v>280</v>
      </c>
      <c r="F1317" s="74" t="e">
        <f t="shared" ca="1" si="277"/>
        <v>#N/A</v>
      </c>
      <c r="G1317" s="74" t="e">
        <f t="shared" si="278"/>
        <v>#N/A</v>
      </c>
      <c r="H1317" s="80" t="s">
        <v>273</v>
      </c>
      <c r="I1317" s="74" t="e">
        <f t="shared" si="279"/>
        <v>#N/A</v>
      </c>
      <c r="J1317" s="74" t="e">
        <f t="shared" si="282"/>
        <v>#N/A</v>
      </c>
      <c r="K1317" s="80" t="s">
        <v>281</v>
      </c>
      <c r="L1317" s="74">
        <f t="shared" si="283"/>
        <v>1.7500000000000002E-2</v>
      </c>
      <c r="M1317" s="74" t="e">
        <f t="shared" ca="1" si="284"/>
        <v>#N/A</v>
      </c>
      <c r="N1317" s="74" t="e">
        <f ca="1">VLOOKUP(B1317,$C$7:$T1315,13,FALSE)</f>
        <v>#N/A</v>
      </c>
      <c r="O1317" s="74" t="e">
        <f t="shared" ca="1" si="285"/>
        <v>#N/A</v>
      </c>
      <c r="P1317" s="74" t="e">
        <f t="shared" ca="1" si="286"/>
        <v>#N/A</v>
      </c>
      <c r="Q1317" s="74" t="e">
        <f t="shared" ca="1" si="287"/>
        <v>#N/A</v>
      </c>
      <c r="R1317" s="74">
        <f t="shared" si="288"/>
        <v>6000</v>
      </c>
      <c r="S1317" s="74" t="e">
        <f t="shared" ca="1" si="289"/>
        <v>#N/A</v>
      </c>
      <c r="T1317" s="74" t="e">
        <f t="shared" si="290"/>
        <v>#N/A</v>
      </c>
    </row>
    <row r="1318" spans="2:20" x14ac:dyDescent="0.25">
      <c r="B1318" s="74" t="e">
        <f t="shared" ca="1" si="280"/>
        <v>#N/A</v>
      </c>
      <c r="C1318" s="78">
        <f>Кабельный_журнал!P1284</f>
        <v>0</v>
      </c>
      <c r="D1318" s="74" t="e">
        <f t="shared" ca="1" si="281"/>
        <v>#N/A</v>
      </c>
      <c r="E1318" s="80" t="s">
        <v>280</v>
      </c>
      <c r="F1318" s="74" t="e">
        <f t="shared" ca="1" si="277"/>
        <v>#N/A</v>
      </c>
      <c r="G1318" s="74" t="e">
        <f t="shared" si="278"/>
        <v>#N/A</v>
      </c>
      <c r="H1318" s="80" t="s">
        <v>273</v>
      </c>
      <c r="I1318" s="74" t="e">
        <f t="shared" si="279"/>
        <v>#N/A</v>
      </c>
      <c r="J1318" s="74" t="e">
        <f t="shared" si="282"/>
        <v>#N/A</v>
      </c>
      <c r="K1318" s="80" t="s">
        <v>281</v>
      </c>
      <c r="L1318" s="74">
        <f t="shared" si="283"/>
        <v>1.7500000000000002E-2</v>
      </c>
      <c r="M1318" s="74" t="e">
        <f t="shared" ca="1" si="284"/>
        <v>#N/A</v>
      </c>
      <c r="N1318" s="74" t="e">
        <f ca="1">VLOOKUP(B1318,$C$7:$T1316,13,FALSE)</f>
        <v>#N/A</v>
      </c>
      <c r="O1318" s="74" t="e">
        <f t="shared" ca="1" si="285"/>
        <v>#N/A</v>
      </c>
      <c r="P1318" s="74" t="e">
        <f t="shared" ca="1" si="286"/>
        <v>#N/A</v>
      </c>
      <c r="Q1318" s="74" t="e">
        <f t="shared" ca="1" si="287"/>
        <v>#N/A</v>
      </c>
      <c r="R1318" s="74">
        <f t="shared" si="288"/>
        <v>6000</v>
      </c>
      <c r="S1318" s="74" t="e">
        <f t="shared" ca="1" si="289"/>
        <v>#N/A</v>
      </c>
      <c r="T1318" s="74" t="e">
        <f t="shared" si="290"/>
        <v>#N/A</v>
      </c>
    </row>
    <row r="1319" spans="2:20" x14ac:dyDescent="0.25">
      <c r="B1319" s="74" t="e">
        <f t="shared" ca="1" si="280"/>
        <v>#N/A</v>
      </c>
      <c r="C1319" s="78">
        <f>Кабельный_журнал!P1285</f>
        <v>0</v>
      </c>
      <c r="D1319" s="74" t="e">
        <f t="shared" ca="1" si="281"/>
        <v>#N/A</v>
      </c>
      <c r="E1319" s="80" t="s">
        <v>280</v>
      </c>
      <c r="F1319" s="74" t="e">
        <f t="shared" ref="F1319:F1382" ca="1" si="291">VLOOKUP(C1319,Кабельный_журнал,8,FALSE)</f>
        <v>#N/A</v>
      </c>
      <c r="G1319" s="74" t="e">
        <f t="shared" ref="G1319:G1382" si="292">VLOOKUP(C1319,Исходные_данные,21,FALSE)</f>
        <v>#N/A</v>
      </c>
      <c r="H1319" s="80" t="s">
        <v>273</v>
      </c>
      <c r="I1319" s="74" t="e">
        <f t="shared" ref="I1319:I1382" si="293">VLOOKUP(C1319,Исходные_данные,22,FALSE)</f>
        <v>#N/A</v>
      </c>
      <c r="J1319" s="74" t="e">
        <f t="shared" si="282"/>
        <v>#N/A</v>
      </c>
      <c r="K1319" s="80" t="s">
        <v>281</v>
      </c>
      <c r="L1319" s="74">
        <f t="shared" si="283"/>
        <v>1.7500000000000002E-2</v>
      </c>
      <c r="M1319" s="74" t="e">
        <f t="shared" ca="1" si="284"/>
        <v>#N/A</v>
      </c>
      <c r="N1319" s="74" t="e">
        <f ca="1">VLOOKUP(B1319,$C$7:$T1317,13,FALSE)</f>
        <v>#N/A</v>
      </c>
      <c r="O1319" s="74" t="e">
        <f t="shared" ca="1" si="285"/>
        <v>#N/A</v>
      </c>
      <c r="P1319" s="74" t="e">
        <f t="shared" ca="1" si="286"/>
        <v>#N/A</v>
      </c>
      <c r="Q1319" s="74" t="e">
        <f t="shared" ca="1" si="287"/>
        <v>#N/A</v>
      </c>
      <c r="R1319" s="74">
        <f t="shared" si="288"/>
        <v>6000</v>
      </c>
      <c r="S1319" s="74" t="e">
        <f t="shared" ca="1" si="289"/>
        <v>#N/A</v>
      </c>
      <c r="T1319" s="74" t="e">
        <f t="shared" si="290"/>
        <v>#N/A</v>
      </c>
    </row>
    <row r="1320" spans="2:20" x14ac:dyDescent="0.25">
      <c r="B1320" s="74" t="e">
        <f t="shared" ref="B1320:B1383" ca="1" si="294">VLOOKUP(C1320,Кабельный_журнал,2,FALSE)</f>
        <v>#N/A</v>
      </c>
      <c r="C1320" s="78">
        <f>Кабельный_журнал!P1286</f>
        <v>0</v>
      </c>
      <c r="D1320" s="74" t="e">
        <f t="shared" ref="D1320:D1383" ca="1" si="295">B1320&amp;"-"&amp;C1320</f>
        <v>#N/A</v>
      </c>
      <c r="E1320" s="80" t="s">
        <v>280</v>
      </c>
      <c r="F1320" s="74" t="e">
        <f t="shared" ca="1" si="291"/>
        <v>#N/A</v>
      </c>
      <c r="G1320" s="74" t="e">
        <f t="shared" si="292"/>
        <v>#N/A</v>
      </c>
      <c r="H1320" s="80" t="s">
        <v>273</v>
      </c>
      <c r="I1320" s="74" t="e">
        <f t="shared" si="293"/>
        <v>#N/A</v>
      </c>
      <c r="J1320" s="74" t="e">
        <f t="shared" ref="J1320:J1383" si="296">I1320</f>
        <v>#N/A</v>
      </c>
      <c r="K1320" s="80" t="s">
        <v>281</v>
      </c>
      <c r="L1320" s="74">
        <f t="shared" ref="L1320:L1383" si="297">VLOOKUP(K1320,$K$2:$L$3,2,FALSE)</f>
        <v>1.7500000000000002E-2</v>
      </c>
      <c r="M1320" s="74" t="e">
        <f t="shared" ref="M1320:M1383" ca="1" si="298">L1320*F1320*(1/I1320+1/J1320)</f>
        <v>#N/A</v>
      </c>
      <c r="N1320" s="74" t="e">
        <f ca="1">VLOOKUP(B1320,$C$7:$T1318,13,FALSE)</f>
        <v>#N/A</v>
      </c>
      <c r="O1320" s="74" t="e">
        <f t="shared" ref="O1320:O1383" ca="1" si="299">L1320+M1320</f>
        <v>#N/A</v>
      </c>
      <c r="P1320" s="74" t="e">
        <f t="shared" ref="P1320:P1383" ca="1" si="300">220/O1320</f>
        <v>#N/A</v>
      </c>
      <c r="Q1320" s="74" t="e">
        <f t="shared" ref="Q1320:Q1383" ca="1" si="301">O1320/G1320</f>
        <v>#N/A</v>
      </c>
      <c r="R1320" s="74">
        <f t="shared" ref="R1320:R1383" si="302">VLOOKUP(H1320,$W$2:$Y$12,3,FALSE)</f>
        <v>6000</v>
      </c>
      <c r="S1320" s="74" t="e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  <v>#N/A</v>
      </c>
      <c r="T1320" s="74" t="e">
        <f t="shared" ref="T1320:T1383" si="304">G1320*VLOOKUP(H1320,$W$2:$Y$12,2,FALSE)</f>
        <v>#N/A</v>
      </c>
    </row>
    <row r="1321" spans="2:20" x14ac:dyDescent="0.25">
      <c r="B1321" s="74" t="e">
        <f t="shared" ca="1" si="294"/>
        <v>#N/A</v>
      </c>
      <c r="C1321" s="78">
        <f>Кабельный_журнал!P1287</f>
        <v>0</v>
      </c>
      <c r="D1321" s="74" t="e">
        <f t="shared" ca="1" si="295"/>
        <v>#N/A</v>
      </c>
      <c r="E1321" s="80" t="s">
        <v>280</v>
      </c>
      <c r="F1321" s="74" t="e">
        <f t="shared" ca="1" si="291"/>
        <v>#N/A</v>
      </c>
      <c r="G1321" s="74" t="e">
        <f t="shared" si="292"/>
        <v>#N/A</v>
      </c>
      <c r="H1321" s="80" t="s">
        <v>273</v>
      </c>
      <c r="I1321" s="74" t="e">
        <f t="shared" si="293"/>
        <v>#N/A</v>
      </c>
      <c r="J1321" s="74" t="e">
        <f t="shared" si="296"/>
        <v>#N/A</v>
      </c>
      <c r="K1321" s="80" t="s">
        <v>281</v>
      </c>
      <c r="L1321" s="74">
        <f t="shared" si="297"/>
        <v>1.7500000000000002E-2</v>
      </c>
      <c r="M1321" s="74" t="e">
        <f t="shared" ca="1" si="298"/>
        <v>#N/A</v>
      </c>
      <c r="N1321" s="74" t="e">
        <f ca="1">VLOOKUP(B1321,$C$7:$T1319,13,FALSE)</f>
        <v>#N/A</v>
      </c>
      <c r="O1321" s="74" t="e">
        <f t="shared" ca="1" si="299"/>
        <v>#N/A</v>
      </c>
      <c r="P1321" s="74" t="e">
        <f t="shared" ca="1" si="300"/>
        <v>#N/A</v>
      </c>
      <c r="Q1321" s="74" t="e">
        <f t="shared" ca="1" si="301"/>
        <v>#N/A</v>
      </c>
      <c r="R1321" s="74">
        <f t="shared" si="302"/>
        <v>6000</v>
      </c>
      <c r="S1321" s="74" t="e">
        <f t="shared" ca="1" si="303"/>
        <v>#N/A</v>
      </c>
      <c r="T1321" s="74" t="e">
        <f t="shared" si="304"/>
        <v>#N/A</v>
      </c>
    </row>
    <row r="1322" spans="2:20" x14ac:dyDescent="0.25">
      <c r="B1322" s="74" t="e">
        <f t="shared" ca="1" si="294"/>
        <v>#N/A</v>
      </c>
      <c r="C1322" s="78">
        <f>Кабельный_журнал!P1288</f>
        <v>0</v>
      </c>
      <c r="D1322" s="74" t="e">
        <f t="shared" ca="1" si="295"/>
        <v>#N/A</v>
      </c>
      <c r="E1322" s="80" t="s">
        <v>280</v>
      </c>
      <c r="F1322" s="74" t="e">
        <f t="shared" ca="1" si="291"/>
        <v>#N/A</v>
      </c>
      <c r="G1322" s="74" t="e">
        <f t="shared" si="292"/>
        <v>#N/A</v>
      </c>
      <c r="H1322" s="80" t="s">
        <v>273</v>
      </c>
      <c r="I1322" s="74" t="e">
        <f t="shared" si="293"/>
        <v>#N/A</v>
      </c>
      <c r="J1322" s="74" t="e">
        <f t="shared" si="296"/>
        <v>#N/A</v>
      </c>
      <c r="K1322" s="80" t="s">
        <v>281</v>
      </c>
      <c r="L1322" s="74">
        <f t="shared" si="297"/>
        <v>1.7500000000000002E-2</v>
      </c>
      <c r="M1322" s="74" t="e">
        <f t="shared" ca="1" si="298"/>
        <v>#N/A</v>
      </c>
      <c r="N1322" s="74" t="e">
        <f ca="1">VLOOKUP(B1322,$C$7:$T1320,13,FALSE)</f>
        <v>#N/A</v>
      </c>
      <c r="O1322" s="74" t="e">
        <f t="shared" ca="1" si="299"/>
        <v>#N/A</v>
      </c>
      <c r="P1322" s="74" t="e">
        <f t="shared" ca="1" si="300"/>
        <v>#N/A</v>
      </c>
      <c r="Q1322" s="74" t="e">
        <f t="shared" ca="1" si="301"/>
        <v>#N/A</v>
      </c>
      <c r="R1322" s="74">
        <f t="shared" si="302"/>
        <v>6000</v>
      </c>
      <c r="S1322" s="74" t="e">
        <f t="shared" ca="1" si="303"/>
        <v>#N/A</v>
      </c>
      <c r="T1322" s="74" t="e">
        <f t="shared" si="304"/>
        <v>#N/A</v>
      </c>
    </row>
    <row r="1323" spans="2:20" x14ac:dyDescent="0.25">
      <c r="B1323" s="74" t="e">
        <f t="shared" ca="1" si="294"/>
        <v>#N/A</v>
      </c>
      <c r="C1323" s="78">
        <f>Кабельный_журнал!P1289</f>
        <v>0</v>
      </c>
      <c r="D1323" s="74" t="e">
        <f t="shared" ca="1" si="295"/>
        <v>#N/A</v>
      </c>
      <c r="E1323" s="80" t="s">
        <v>280</v>
      </c>
      <c r="F1323" s="74" t="e">
        <f t="shared" ca="1" si="291"/>
        <v>#N/A</v>
      </c>
      <c r="G1323" s="74" t="e">
        <f t="shared" si="292"/>
        <v>#N/A</v>
      </c>
      <c r="H1323" s="80" t="s">
        <v>273</v>
      </c>
      <c r="I1323" s="74" t="e">
        <f t="shared" si="293"/>
        <v>#N/A</v>
      </c>
      <c r="J1323" s="74" t="e">
        <f t="shared" si="296"/>
        <v>#N/A</v>
      </c>
      <c r="K1323" s="80" t="s">
        <v>281</v>
      </c>
      <c r="L1323" s="74">
        <f t="shared" si="297"/>
        <v>1.7500000000000002E-2</v>
      </c>
      <c r="M1323" s="74" t="e">
        <f t="shared" ca="1" si="298"/>
        <v>#N/A</v>
      </c>
      <c r="N1323" s="74" t="e">
        <f ca="1">VLOOKUP(B1323,$C$7:$T1321,13,FALSE)</f>
        <v>#N/A</v>
      </c>
      <c r="O1323" s="74" t="e">
        <f t="shared" ca="1" si="299"/>
        <v>#N/A</v>
      </c>
      <c r="P1323" s="74" t="e">
        <f t="shared" ca="1" si="300"/>
        <v>#N/A</v>
      </c>
      <c r="Q1323" s="74" t="e">
        <f t="shared" ca="1" si="301"/>
        <v>#N/A</v>
      </c>
      <c r="R1323" s="74">
        <f t="shared" si="302"/>
        <v>6000</v>
      </c>
      <c r="S1323" s="74" t="e">
        <f t="shared" ca="1" si="303"/>
        <v>#N/A</v>
      </c>
      <c r="T1323" s="74" t="e">
        <f t="shared" si="304"/>
        <v>#N/A</v>
      </c>
    </row>
    <row r="1324" spans="2:20" x14ac:dyDescent="0.25">
      <c r="B1324" s="74" t="e">
        <f t="shared" ca="1" si="294"/>
        <v>#N/A</v>
      </c>
      <c r="C1324" s="78">
        <f>Кабельный_журнал!P1290</f>
        <v>0</v>
      </c>
      <c r="D1324" s="74" t="e">
        <f t="shared" ca="1" si="295"/>
        <v>#N/A</v>
      </c>
      <c r="E1324" s="80" t="s">
        <v>280</v>
      </c>
      <c r="F1324" s="74" t="e">
        <f t="shared" ca="1" si="291"/>
        <v>#N/A</v>
      </c>
      <c r="G1324" s="74" t="e">
        <f t="shared" si="292"/>
        <v>#N/A</v>
      </c>
      <c r="H1324" s="80" t="s">
        <v>273</v>
      </c>
      <c r="I1324" s="74" t="e">
        <f t="shared" si="293"/>
        <v>#N/A</v>
      </c>
      <c r="J1324" s="74" t="e">
        <f t="shared" si="296"/>
        <v>#N/A</v>
      </c>
      <c r="K1324" s="80" t="s">
        <v>281</v>
      </c>
      <c r="L1324" s="74">
        <f t="shared" si="297"/>
        <v>1.7500000000000002E-2</v>
      </c>
      <c r="M1324" s="74" t="e">
        <f t="shared" ca="1" si="298"/>
        <v>#N/A</v>
      </c>
      <c r="N1324" s="74" t="e">
        <f ca="1">VLOOKUP(B1324,$C$7:$T1322,13,FALSE)</f>
        <v>#N/A</v>
      </c>
      <c r="O1324" s="74" t="e">
        <f t="shared" ca="1" si="299"/>
        <v>#N/A</v>
      </c>
      <c r="P1324" s="74" t="e">
        <f t="shared" ca="1" si="300"/>
        <v>#N/A</v>
      </c>
      <c r="Q1324" s="74" t="e">
        <f t="shared" ca="1" si="301"/>
        <v>#N/A</v>
      </c>
      <c r="R1324" s="74">
        <f t="shared" si="302"/>
        <v>6000</v>
      </c>
      <c r="S1324" s="74" t="e">
        <f t="shared" ca="1" si="303"/>
        <v>#N/A</v>
      </c>
      <c r="T1324" s="74" t="e">
        <f t="shared" si="304"/>
        <v>#N/A</v>
      </c>
    </row>
    <row r="1325" spans="2:20" x14ac:dyDescent="0.25">
      <c r="B1325" s="74" t="e">
        <f t="shared" ca="1" si="294"/>
        <v>#N/A</v>
      </c>
      <c r="C1325" s="78">
        <f>Кабельный_журнал!P1291</f>
        <v>0</v>
      </c>
      <c r="D1325" s="74" t="e">
        <f t="shared" ca="1" si="295"/>
        <v>#N/A</v>
      </c>
      <c r="E1325" s="80" t="s">
        <v>280</v>
      </c>
      <c r="F1325" s="74" t="e">
        <f t="shared" ca="1" si="291"/>
        <v>#N/A</v>
      </c>
      <c r="G1325" s="74" t="e">
        <f t="shared" si="292"/>
        <v>#N/A</v>
      </c>
      <c r="H1325" s="80" t="s">
        <v>273</v>
      </c>
      <c r="I1325" s="74" t="e">
        <f t="shared" si="293"/>
        <v>#N/A</v>
      </c>
      <c r="J1325" s="74" t="e">
        <f t="shared" si="296"/>
        <v>#N/A</v>
      </c>
      <c r="K1325" s="80" t="s">
        <v>281</v>
      </c>
      <c r="L1325" s="74">
        <f t="shared" si="297"/>
        <v>1.7500000000000002E-2</v>
      </c>
      <c r="M1325" s="74" t="e">
        <f t="shared" ca="1" si="298"/>
        <v>#N/A</v>
      </c>
      <c r="N1325" s="74" t="e">
        <f ca="1">VLOOKUP(B1325,$C$7:$T1323,13,FALSE)</f>
        <v>#N/A</v>
      </c>
      <c r="O1325" s="74" t="e">
        <f t="shared" ca="1" si="299"/>
        <v>#N/A</v>
      </c>
      <c r="P1325" s="74" t="e">
        <f t="shared" ca="1" si="300"/>
        <v>#N/A</v>
      </c>
      <c r="Q1325" s="74" t="e">
        <f t="shared" ca="1" si="301"/>
        <v>#N/A</v>
      </c>
      <c r="R1325" s="74">
        <f t="shared" si="302"/>
        <v>6000</v>
      </c>
      <c r="S1325" s="74" t="e">
        <f t="shared" ca="1" si="303"/>
        <v>#N/A</v>
      </c>
      <c r="T1325" s="74" t="e">
        <f t="shared" si="304"/>
        <v>#N/A</v>
      </c>
    </row>
    <row r="1326" spans="2:20" x14ac:dyDescent="0.25">
      <c r="B1326" s="74" t="e">
        <f t="shared" ca="1" si="294"/>
        <v>#N/A</v>
      </c>
      <c r="C1326" s="78">
        <f>Кабельный_журнал!P1292</f>
        <v>0</v>
      </c>
      <c r="D1326" s="74" t="e">
        <f t="shared" ca="1" si="295"/>
        <v>#N/A</v>
      </c>
      <c r="E1326" s="80" t="s">
        <v>280</v>
      </c>
      <c r="F1326" s="74" t="e">
        <f t="shared" ca="1" si="291"/>
        <v>#N/A</v>
      </c>
      <c r="G1326" s="74" t="e">
        <f t="shared" si="292"/>
        <v>#N/A</v>
      </c>
      <c r="H1326" s="80" t="s">
        <v>273</v>
      </c>
      <c r="I1326" s="74" t="e">
        <f t="shared" si="293"/>
        <v>#N/A</v>
      </c>
      <c r="J1326" s="74" t="e">
        <f t="shared" si="296"/>
        <v>#N/A</v>
      </c>
      <c r="K1326" s="80" t="s">
        <v>281</v>
      </c>
      <c r="L1326" s="74">
        <f t="shared" si="297"/>
        <v>1.7500000000000002E-2</v>
      </c>
      <c r="M1326" s="74" t="e">
        <f t="shared" ca="1" si="298"/>
        <v>#N/A</v>
      </c>
      <c r="N1326" s="74" t="e">
        <f ca="1">VLOOKUP(B1326,$C$7:$T1324,13,FALSE)</f>
        <v>#N/A</v>
      </c>
      <c r="O1326" s="74" t="e">
        <f t="shared" ca="1" si="299"/>
        <v>#N/A</v>
      </c>
      <c r="P1326" s="74" t="e">
        <f t="shared" ca="1" si="300"/>
        <v>#N/A</v>
      </c>
      <c r="Q1326" s="74" t="e">
        <f t="shared" ca="1" si="301"/>
        <v>#N/A</v>
      </c>
      <c r="R1326" s="74">
        <f t="shared" si="302"/>
        <v>6000</v>
      </c>
      <c r="S1326" s="74" t="e">
        <f t="shared" ca="1" si="303"/>
        <v>#N/A</v>
      </c>
      <c r="T1326" s="74" t="e">
        <f t="shared" si="304"/>
        <v>#N/A</v>
      </c>
    </row>
    <row r="1327" spans="2:20" x14ac:dyDescent="0.25">
      <c r="B1327" s="74" t="e">
        <f t="shared" ca="1" si="294"/>
        <v>#N/A</v>
      </c>
      <c r="C1327" s="78">
        <f>Кабельный_журнал!P1293</f>
        <v>0</v>
      </c>
      <c r="D1327" s="74" t="e">
        <f t="shared" ca="1" si="295"/>
        <v>#N/A</v>
      </c>
      <c r="E1327" s="80" t="s">
        <v>280</v>
      </c>
      <c r="F1327" s="74" t="e">
        <f t="shared" ca="1" si="291"/>
        <v>#N/A</v>
      </c>
      <c r="G1327" s="74" t="e">
        <f t="shared" si="292"/>
        <v>#N/A</v>
      </c>
      <c r="H1327" s="80" t="s">
        <v>273</v>
      </c>
      <c r="I1327" s="74" t="e">
        <f t="shared" si="293"/>
        <v>#N/A</v>
      </c>
      <c r="J1327" s="74" t="e">
        <f t="shared" si="296"/>
        <v>#N/A</v>
      </c>
      <c r="K1327" s="80" t="s">
        <v>281</v>
      </c>
      <c r="L1327" s="74">
        <f t="shared" si="297"/>
        <v>1.7500000000000002E-2</v>
      </c>
      <c r="M1327" s="74" t="e">
        <f t="shared" ca="1" si="298"/>
        <v>#N/A</v>
      </c>
      <c r="N1327" s="74" t="e">
        <f ca="1">VLOOKUP(B1327,$C$7:$T1325,13,FALSE)</f>
        <v>#N/A</v>
      </c>
      <c r="O1327" s="74" t="e">
        <f t="shared" ca="1" si="299"/>
        <v>#N/A</v>
      </c>
      <c r="P1327" s="74" t="e">
        <f t="shared" ca="1" si="300"/>
        <v>#N/A</v>
      </c>
      <c r="Q1327" s="74" t="e">
        <f t="shared" ca="1" si="301"/>
        <v>#N/A</v>
      </c>
      <c r="R1327" s="74">
        <f t="shared" si="302"/>
        <v>6000</v>
      </c>
      <c r="S1327" s="74" t="e">
        <f t="shared" ca="1" si="303"/>
        <v>#N/A</v>
      </c>
      <c r="T1327" s="74" t="e">
        <f t="shared" si="304"/>
        <v>#N/A</v>
      </c>
    </row>
    <row r="1328" spans="2:20" x14ac:dyDescent="0.25">
      <c r="B1328" s="74" t="e">
        <f t="shared" ca="1" si="294"/>
        <v>#N/A</v>
      </c>
      <c r="C1328" s="78">
        <f>Кабельный_журнал!P1294</f>
        <v>0</v>
      </c>
      <c r="D1328" s="74" t="e">
        <f t="shared" ca="1" si="295"/>
        <v>#N/A</v>
      </c>
      <c r="E1328" s="80" t="s">
        <v>280</v>
      </c>
      <c r="F1328" s="74" t="e">
        <f t="shared" ca="1" si="291"/>
        <v>#N/A</v>
      </c>
      <c r="G1328" s="74" t="e">
        <f t="shared" si="292"/>
        <v>#N/A</v>
      </c>
      <c r="H1328" s="80" t="s">
        <v>273</v>
      </c>
      <c r="I1328" s="74" t="e">
        <f t="shared" si="293"/>
        <v>#N/A</v>
      </c>
      <c r="J1328" s="74" t="e">
        <f t="shared" si="296"/>
        <v>#N/A</v>
      </c>
      <c r="K1328" s="80" t="s">
        <v>281</v>
      </c>
      <c r="L1328" s="74">
        <f t="shared" si="297"/>
        <v>1.7500000000000002E-2</v>
      </c>
      <c r="M1328" s="74" t="e">
        <f t="shared" ca="1" si="298"/>
        <v>#N/A</v>
      </c>
      <c r="N1328" s="74" t="e">
        <f ca="1">VLOOKUP(B1328,$C$7:$T1326,13,FALSE)</f>
        <v>#N/A</v>
      </c>
      <c r="O1328" s="74" t="e">
        <f t="shared" ca="1" si="299"/>
        <v>#N/A</v>
      </c>
      <c r="P1328" s="74" t="e">
        <f t="shared" ca="1" si="300"/>
        <v>#N/A</v>
      </c>
      <c r="Q1328" s="74" t="e">
        <f t="shared" ca="1" si="301"/>
        <v>#N/A</v>
      </c>
      <c r="R1328" s="74">
        <f t="shared" si="302"/>
        <v>6000</v>
      </c>
      <c r="S1328" s="74" t="e">
        <f t="shared" ca="1" si="303"/>
        <v>#N/A</v>
      </c>
      <c r="T1328" s="74" t="e">
        <f t="shared" si="304"/>
        <v>#N/A</v>
      </c>
    </row>
    <row r="1329" spans="2:20" x14ac:dyDescent="0.25">
      <c r="B1329" s="74" t="e">
        <f t="shared" ca="1" si="294"/>
        <v>#N/A</v>
      </c>
      <c r="C1329" s="78">
        <f>Кабельный_журнал!P1295</f>
        <v>0</v>
      </c>
      <c r="D1329" s="74" t="e">
        <f t="shared" ca="1" si="295"/>
        <v>#N/A</v>
      </c>
      <c r="E1329" s="80" t="s">
        <v>280</v>
      </c>
      <c r="F1329" s="74" t="e">
        <f t="shared" ca="1" si="291"/>
        <v>#N/A</v>
      </c>
      <c r="G1329" s="74" t="e">
        <f t="shared" si="292"/>
        <v>#N/A</v>
      </c>
      <c r="H1329" s="80" t="s">
        <v>273</v>
      </c>
      <c r="I1329" s="74" t="e">
        <f t="shared" si="293"/>
        <v>#N/A</v>
      </c>
      <c r="J1329" s="74" t="e">
        <f t="shared" si="296"/>
        <v>#N/A</v>
      </c>
      <c r="K1329" s="80" t="s">
        <v>281</v>
      </c>
      <c r="L1329" s="74">
        <f t="shared" si="297"/>
        <v>1.7500000000000002E-2</v>
      </c>
      <c r="M1329" s="74" t="e">
        <f t="shared" ca="1" si="298"/>
        <v>#N/A</v>
      </c>
      <c r="N1329" s="74" t="e">
        <f ca="1">VLOOKUP(B1329,$C$7:$T1327,13,FALSE)</f>
        <v>#N/A</v>
      </c>
      <c r="O1329" s="74" t="e">
        <f t="shared" ca="1" si="299"/>
        <v>#N/A</v>
      </c>
      <c r="P1329" s="74" t="e">
        <f t="shared" ca="1" si="300"/>
        <v>#N/A</v>
      </c>
      <c r="Q1329" s="74" t="e">
        <f t="shared" ca="1" si="301"/>
        <v>#N/A</v>
      </c>
      <c r="R1329" s="74">
        <f t="shared" si="302"/>
        <v>6000</v>
      </c>
      <c r="S1329" s="74" t="e">
        <f t="shared" ca="1" si="303"/>
        <v>#N/A</v>
      </c>
      <c r="T1329" s="74" t="e">
        <f t="shared" si="304"/>
        <v>#N/A</v>
      </c>
    </row>
    <row r="1330" spans="2:20" x14ac:dyDescent="0.25">
      <c r="B1330" s="74" t="e">
        <f t="shared" ca="1" si="294"/>
        <v>#N/A</v>
      </c>
      <c r="C1330" s="78">
        <f>Кабельный_журнал!P1296</f>
        <v>0</v>
      </c>
      <c r="D1330" s="74" t="e">
        <f t="shared" ca="1" si="295"/>
        <v>#N/A</v>
      </c>
      <c r="E1330" s="80" t="s">
        <v>280</v>
      </c>
      <c r="F1330" s="74" t="e">
        <f t="shared" ca="1" si="291"/>
        <v>#N/A</v>
      </c>
      <c r="G1330" s="74" t="e">
        <f t="shared" si="292"/>
        <v>#N/A</v>
      </c>
      <c r="H1330" s="80" t="s">
        <v>273</v>
      </c>
      <c r="I1330" s="74" t="e">
        <f t="shared" si="293"/>
        <v>#N/A</v>
      </c>
      <c r="J1330" s="74" t="e">
        <f t="shared" si="296"/>
        <v>#N/A</v>
      </c>
      <c r="K1330" s="80" t="s">
        <v>281</v>
      </c>
      <c r="L1330" s="74">
        <f t="shared" si="297"/>
        <v>1.7500000000000002E-2</v>
      </c>
      <c r="M1330" s="74" t="e">
        <f t="shared" ca="1" si="298"/>
        <v>#N/A</v>
      </c>
      <c r="N1330" s="74" t="e">
        <f ca="1">VLOOKUP(B1330,$C$7:$T1328,13,FALSE)</f>
        <v>#N/A</v>
      </c>
      <c r="O1330" s="74" t="e">
        <f t="shared" ca="1" si="299"/>
        <v>#N/A</v>
      </c>
      <c r="P1330" s="74" t="e">
        <f t="shared" ca="1" si="300"/>
        <v>#N/A</v>
      </c>
      <c r="Q1330" s="74" t="e">
        <f t="shared" ca="1" si="301"/>
        <v>#N/A</v>
      </c>
      <c r="R1330" s="74">
        <f t="shared" si="302"/>
        <v>6000</v>
      </c>
      <c r="S1330" s="74" t="e">
        <f t="shared" ca="1" si="303"/>
        <v>#N/A</v>
      </c>
      <c r="T1330" s="74" t="e">
        <f t="shared" si="304"/>
        <v>#N/A</v>
      </c>
    </row>
    <row r="1331" spans="2:20" x14ac:dyDescent="0.25">
      <c r="B1331" s="74" t="e">
        <f t="shared" ca="1" si="294"/>
        <v>#N/A</v>
      </c>
      <c r="C1331" s="78">
        <f>Кабельный_журнал!P1297</f>
        <v>0</v>
      </c>
      <c r="D1331" s="74" t="e">
        <f t="shared" ca="1" si="295"/>
        <v>#N/A</v>
      </c>
      <c r="E1331" s="80" t="s">
        <v>280</v>
      </c>
      <c r="F1331" s="74" t="e">
        <f t="shared" ca="1" si="291"/>
        <v>#N/A</v>
      </c>
      <c r="G1331" s="74" t="e">
        <f t="shared" si="292"/>
        <v>#N/A</v>
      </c>
      <c r="H1331" s="80" t="s">
        <v>273</v>
      </c>
      <c r="I1331" s="74" t="e">
        <f t="shared" si="293"/>
        <v>#N/A</v>
      </c>
      <c r="J1331" s="74" t="e">
        <f t="shared" si="296"/>
        <v>#N/A</v>
      </c>
      <c r="K1331" s="80" t="s">
        <v>281</v>
      </c>
      <c r="L1331" s="74">
        <f t="shared" si="297"/>
        <v>1.7500000000000002E-2</v>
      </c>
      <c r="M1331" s="74" t="e">
        <f t="shared" ca="1" si="298"/>
        <v>#N/A</v>
      </c>
      <c r="N1331" s="74" t="e">
        <f ca="1">VLOOKUP(B1331,$C$7:$T1329,13,FALSE)</f>
        <v>#N/A</v>
      </c>
      <c r="O1331" s="74" t="e">
        <f t="shared" ca="1" si="299"/>
        <v>#N/A</v>
      </c>
      <c r="P1331" s="74" t="e">
        <f t="shared" ca="1" si="300"/>
        <v>#N/A</v>
      </c>
      <c r="Q1331" s="74" t="e">
        <f t="shared" ca="1" si="301"/>
        <v>#N/A</v>
      </c>
      <c r="R1331" s="74">
        <f t="shared" si="302"/>
        <v>6000</v>
      </c>
      <c r="S1331" s="74" t="e">
        <f t="shared" ca="1" si="303"/>
        <v>#N/A</v>
      </c>
      <c r="T1331" s="74" t="e">
        <f t="shared" si="304"/>
        <v>#N/A</v>
      </c>
    </row>
    <row r="1332" spans="2:20" x14ac:dyDescent="0.25">
      <c r="B1332" s="74" t="e">
        <f t="shared" ca="1" si="294"/>
        <v>#N/A</v>
      </c>
      <c r="C1332" s="78">
        <f>Кабельный_журнал!P1298</f>
        <v>0</v>
      </c>
      <c r="D1332" s="74" t="e">
        <f t="shared" ca="1" si="295"/>
        <v>#N/A</v>
      </c>
      <c r="E1332" s="80" t="s">
        <v>280</v>
      </c>
      <c r="F1332" s="74" t="e">
        <f t="shared" ca="1" si="291"/>
        <v>#N/A</v>
      </c>
      <c r="G1332" s="74" t="e">
        <f t="shared" si="292"/>
        <v>#N/A</v>
      </c>
      <c r="H1332" s="80" t="s">
        <v>273</v>
      </c>
      <c r="I1332" s="74" t="e">
        <f t="shared" si="293"/>
        <v>#N/A</v>
      </c>
      <c r="J1332" s="74" t="e">
        <f t="shared" si="296"/>
        <v>#N/A</v>
      </c>
      <c r="K1332" s="80" t="s">
        <v>281</v>
      </c>
      <c r="L1332" s="74">
        <f t="shared" si="297"/>
        <v>1.7500000000000002E-2</v>
      </c>
      <c r="M1332" s="74" t="e">
        <f t="shared" ca="1" si="298"/>
        <v>#N/A</v>
      </c>
      <c r="N1332" s="74" t="e">
        <f ca="1">VLOOKUP(B1332,$C$7:$T1330,13,FALSE)</f>
        <v>#N/A</v>
      </c>
      <c r="O1332" s="74" t="e">
        <f t="shared" ca="1" si="299"/>
        <v>#N/A</v>
      </c>
      <c r="P1332" s="74" t="e">
        <f t="shared" ca="1" si="300"/>
        <v>#N/A</v>
      </c>
      <c r="Q1332" s="74" t="e">
        <f t="shared" ca="1" si="301"/>
        <v>#N/A</v>
      </c>
      <c r="R1332" s="74">
        <f t="shared" si="302"/>
        <v>6000</v>
      </c>
      <c r="S1332" s="74" t="e">
        <f t="shared" ca="1" si="303"/>
        <v>#N/A</v>
      </c>
      <c r="T1332" s="74" t="e">
        <f t="shared" si="304"/>
        <v>#N/A</v>
      </c>
    </row>
    <row r="1333" spans="2:20" x14ac:dyDescent="0.25">
      <c r="B1333" s="74" t="e">
        <f t="shared" ca="1" si="294"/>
        <v>#N/A</v>
      </c>
      <c r="C1333" s="78">
        <f>Кабельный_журнал!P1299</f>
        <v>0</v>
      </c>
      <c r="D1333" s="74" t="e">
        <f t="shared" ca="1" si="295"/>
        <v>#N/A</v>
      </c>
      <c r="E1333" s="80" t="s">
        <v>280</v>
      </c>
      <c r="F1333" s="74" t="e">
        <f t="shared" ca="1" si="291"/>
        <v>#N/A</v>
      </c>
      <c r="G1333" s="74" t="e">
        <f t="shared" si="292"/>
        <v>#N/A</v>
      </c>
      <c r="H1333" s="80" t="s">
        <v>273</v>
      </c>
      <c r="I1333" s="74" t="e">
        <f t="shared" si="293"/>
        <v>#N/A</v>
      </c>
      <c r="J1333" s="74" t="e">
        <f t="shared" si="296"/>
        <v>#N/A</v>
      </c>
      <c r="K1333" s="80" t="s">
        <v>281</v>
      </c>
      <c r="L1333" s="74">
        <f t="shared" si="297"/>
        <v>1.7500000000000002E-2</v>
      </c>
      <c r="M1333" s="74" t="e">
        <f t="shared" ca="1" si="298"/>
        <v>#N/A</v>
      </c>
      <c r="N1333" s="74" t="e">
        <f ca="1">VLOOKUP(B1333,$C$7:$T1331,13,FALSE)</f>
        <v>#N/A</v>
      </c>
      <c r="O1333" s="74" t="e">
        <f t="shared" ca="1" si="299"/>
        <v>#N/A</v>
      </c>
      <c r="P1333" s="74" t="e">
        <f t="shared" ca="1" si="300"/>
        <v>#N/A</v>
      </c>
      <c r="Q1333" s="74" t="e">
        <f t="shared" ca="1" si="301"/>
        <v>#N/A</v>
      </c>
      <c r="R1333" s="74">
        <f t="shared" si="302"/>
        <v>6000</v>
      </c>
      <c r="S1333" s="74" t="e">
        <f t="shared" ca="1" si="303"/>
        <v>#N/A</v>
      </c>
      <c r="T1333" s="74" t="e">
        <f t="shared" si="304"/>
        <v>#N/A</v>
      </c>
    </row>
    <row r="1334" spans="2:20" x14ac:dyDescent="0.25">
      <c r="B1334" s="74" t="e">
        <f t="shared" ca="1" si="294"/>
        <v>#N/A</v>
      </c>
      <c r="C1334" s="78">
        <f>Кабельный_журнал!P1300</f>
        <v>0</v>
      </c>
      <c r="D1334" s="74" t="e">
        <f t="shared" ca="1" si="295"/>
        <v>#N/A</v>
      </c>
      <c r="E1334" s="80" t="s">
        <v>280</v>
      </c>
      <c r="F1334" s="74" t="e">
        <f t="shared" ca="1" si="291"/>
        <v>#N/A</v>
      </c>
      <c r="G1334" s="74" t="e">
        <f t="shared" si="292"/>
        <v>#N/A</v>
      </c>
      <c r="H1334" s="80" t="s">
        <v>273</v>
      </c>
      <c r="I1334" s="74" t="e">
        <f t="shared" si="293"/>
        <v>#N/A</v>
      </c>
      <c r="J1334" s="74" t="e">
        <f t="shared" si="296"/>
        <v>#N/A</v>
      </c>
      <c r="K1334" s="80" t="s">
        <v>281</v>
      </c>
      <c r="L1334" s="74">
        <f t="shared" si="297"/>
        <v>1.7500000000000002E-2</v>
      </c>
      <c r="M1334" s="74" t="e">
        <f t="shared" ca="1" si="298"/>
        <v>#N/A</v>
      </c>
      <c r="N1334" s="74" t="e">
        <f ca="1">VLOOKUP(B1334,$C$7:$T1332,13,FALSE)</f>
        <v>#N/A</v>
      </c>
      <c r="O1334" s="74" t="e">
        <f t="shared" ca="1" si="299"/>
        <v>#N/A</v>
      </c>
      <c r="P1334" s="74" t="e">
        <f t="shared" ca="1" si="300"/>
        <v>#N/A</v>
      </c>
      <c r="Q1334" s="74" t="e">
        <f t="shared" ca="1" si="301"/>
        <v>#N/A</v>
      </c>
      <c r="R1334" s="74">
        <f t="shared" si="302"/>
        <v>6000</v>
      </c>
      <c r="S1334" s="74" t="e">
        <f t="shared" ca="1" si="303"/>
        <v>#N/A</v>
      </c>
      <c r="T1334" s="74" t="e">
        <f t="shared" si="304"/>
        <v>#N/A</v>
      </c>
    </row>
    <row r="1335" spans="2:20" x14ac:dyDescent="0.25">
      <c r="B1335" s="74" t="e">
        <f t="shared" ca="1" si="294"/>
        <v>#N/A</v>
      </c>
      <c r="C1335" s="78">
        <f>Кабельный_журнал!P1301</f>
        <v>0</v>
      </c>
      <c r="D1335" s="74" t="e">
        <f t="shared" ca="1" si="295"/>
        <v>#N/A</v>
      </c>
      <c r="E1335" s="80" t="s">
        <v>280</v>
      </c>
      <c r="F1335" s="74" t="e">
        <f t="shared" ca="1" si="291"/>
        <v>#N/A</v>
      </c>
      <c r="G1335" s="74" t="e">
        <f t="shared" si="292"/>
        <v>#N/A</v>
      </c>
      <c r="H1335" s="80" t="s">
        <v>273</v>
      </c>
      <c r="I1335" s="74" t="e">
        <f t="shared" si="293"/>
        <v>#N/A</v>
      </c>
      <c r="J1335" s="74" t="e">
        <f t="shared" si="296"/>
        <v>#N/A</v>
      </c>
      <c r="K1335" s="80" t="s">
        <v>281</v>
      </c>
      <c r="L1335" s="74">
        <f t="shared" si="297"/>
        <v>1.7500000000000002E-2</v>
      </c>
      <c r="M1335" s="74" t="e">
        <f t="shared" ca="1" si="298"/>
        <v>#N/A</v>
      </c>
      <c r="N1335" s="74" t="e">
        <f ca="1">VLOOKUP(B1335,$C$7:$T1333,13,FALSE)</f>
        <v>#N/A</v>
      </c>
      <c r="O1335" s="74" t="e">
        <f t="shared" ca="1" si="299"/>
        <v>#N/A</v>
      </c>
      <c r="P1335" s="74" t="e">
        <f t="shared" ca="1" si="300"/>
        <v>#N/A</v>
      </c>
      <c r="Q1335" s="74" t="e">
        <f t="shared" ca="1" si="301"/>
        <v>#N/A</v>
      </c>
      <c r="R1335" s="74">
        <f t="shared" si="302"/>
        <v>6000</v>
      </c>
      <c r="S1335" s="74" t="e">
        <f t="shared" ca="1" si="303"/>
        <v>#N/A</v>
      </c>
      <c r="T1335" s="74" t="e">
        <f t="shared" si="304"/>
        <v>#N/A</v>
      </c>
    </row>
    <row r="1336" spans="2:20" x14ac:dyDescent="0.25">
      <c r="B1336" s="74" t="e">
        <f t="shared" ca="1" si="294"/>
        <v>#N/A</v>
      </c>
      <c r="C1336" s="78">
        <f>Кабельный_журнал!P1302</f>
        <v>0</v>
      </c>
      <c r="D1336" s="74" t="e">
        <f t="shared" ca="1" si="295"/>
        <v>#N/A</v>
      </c>
      <c r="E1336" s="80" t="s">
        <v>280</v>
      </c>
      <c r="F1336" s="74" t="e">
        <f t="shared" ca="1" si="291"/>
        <v>#N/A</v>
      </c>
      <c r="G1336" s="74" t="e">
        <f t="shared" si="292"/>
        <v>#N/A</v>
      </c>
      <c r="H1336" s="80" t="s">
        <v>273</v>
      </c>
      <c r="I1336" s="74" t="e">
        <f t="shared" si="293"/>
        <v>#N/A</v>
      </c>
      <c r="J1336" s="74" t="e">
        <f t="shared" si="296"/>
        <v>#N/A</v>
      </c>
      <c r="K1336" s="80" t="s">
        <v>281</v>
      </c>
      <c r="L1336" s="74">
        <f t="shared" si="297"/>
        <v>1.7500000000000002E-2</v>
      </c>
      <c r="M1336" s="74" t="e">
        <f t="shared" ca="1" si="298"/>
        <v>#N/A</v>
      </c>
      <c r="N1336" s="74" t="e">
        <f ca="1">VLOOKUP(B1336,$C$7:$T1334,13,FALSE)</f>
        <v>#N/A</v>
      </c>
      <c r="O1336" s="74" t="e">
        <f t="shared" ca="1" si="299"/>
        <v>#N/A</v>
      </c>
      <c r="P1336" s="74" t="e">
        <f t="shared" ca="1" si="300"/>
        <v>#N/A</v>
      </c>
      <c r="Q1336" s="74" t="e">
        <f t="shared" ca="1" si="301"/>
        <v>#N/A</v>
      </c>
      <c r="R1336" s="74">
        <f t="shared" si="302"/>
        <v>6000</v>
      </c>
      <c r="S1336" s="74" t="e">
        <f t="shared" ca="1" si="303"/>
        <v>#N/A</v>
      </c>
      <c r="T1336" s="74" t="e">
        <f t="shared" si="304"/>
        <v>#N/A</v>
      </c>
    </row>
    <row r="1337" spans="2:20" x14ac:dyDescent="0.25">
      <c r="B1337" s="74" t="e">
        <f t="shared" ca="1" si="294"/>
        <v>#N/A</v>
      </c>
      <c r="C1337" s="78">
        <f>Кабельный_журнал!P1303</f>
        <v>0</v>
      </c>
      <c r="D1337" s="74" t="e">
        <f t="shared" ca="1" si="295"/>
        <v>#N/A</v>
      </c>
      <c r="E1337" s="80" t="s">
        <v>280</v>
      </c>
      <c r="F1337" s="74" t="e">
        <f t="shared" ca="1" si="291"/>
        <v>#N/A</v>
      </c>
      <c r="G1337" s="74" t="e">
        <f t="shared" si="292"/>
        <v>#N/A</v>
      </c>
      <c r="H1337" s="80" t="s">
        <v>273</v>
      </c>
      <c r="I1337" s="74" t="e">
        <f t="shared" si="293"/>
        <v>#N/A</v>
      </c>
      <c r="J1337" s="74" t="e">
        <f t="shared" si="296"/>
        <v>#N/A</v>
      </c>
      <c r="K1337" s="80" t="s">
        <v>281</v>
      </c>
      <c r="L1337" s="74">
        <f t="shared" si="297"/>
        <v>1.7500000000000002E-2</v>
      </c>
      <c r="M1337" s="74" t="e">
        <f t="shared" ca="1" si="298"/>
        <v>#N/A</v>
      </c>
      <c r="N1337" s="74" t="e">
        <f ca="1">VLOOKUP(B1337,$C$7:$T1335,13,FALSE)</f>
        <v>#N/A</v>
      </c>
      <c r="O1337" s="74" t="e">
        <f t="shared" ca="1" si="299"/>
        <v>#N/A</v>
      </c>
      <c r="P1337" s="74" t="e">
        <f t="shared" ca="1" si="300"/>
        <v>#N/A</v>
      </c>
      <c r="Q1337" s="74" t="e">
        <f t="shared" ca="1" si="301"/>
        <v>#N/A</v>
      </c>
      <c r="R1337" s="74">
        <f t="shared" si="302"/>
        <v>6000</v>
      </c>
      <c r="S1337" s="74" t="e">
        <f t="shared" ca="1" si="303"/>
        <v>#N/A</v>
      </c>
      <c r="T1337" s="74" t="e">
        <f t="shared" si="304"/>
        <v>#N/A</v>
      </c>
    </row>
    <row r="1338" spans="2:20" x14ac:dyDescent="0.25">
      <c r="B1338" s="74" t="e">
        <f t="shared" ca="1" si="294"/>
        <v>#N/A</v>
      </c>
      <c r="C1338" s="78">
        <f>Кабельный_журнал!P1304</f>
        <v>0</v>
      </c>
      <c r="D1338" s="74" t="e">
        <f t="shared" ca="1" si="295"/>
        <v>#N/A</v>
      </c>
      <c r="E1338" s="80" t="s">
        <v>280</v>
      </c>
      <c r="F1338" s="74" t="e">
        <f t="shared" ca="1" si="291"/>
        <v>#N/A</v>
      </c>
      <c r="G1338" s="74" t="e">
        <f t="shared" si="292"/>
        <v>#N/A</v>
      </c>
      <c r="H1338" s="80" t="s">
        <v>273</v>
      </c>
      <c r="I1338" s="74" t="e">
        <f t="shared" si="293"/>
        <v>#N/A</v>
      </c>
      <c r="J1338" s="74" t="e">
        <f t="shared" si="296"/>
        <v>#N/A</v>
      </c>
      <c r="K1338" s="80" t="s">
        <v>281</v>
      </c>
      <c r="L1338" s="74">
        <f t="shared" si="297"/>
        <v>1.7500000000000002E-2</v>
      </c>
      <c r="M1338" s="74" t="e">
        <f t="shared" ca="1" si="298"/>
        <v>#N/A</v>
      </c>
      <c r="N1338" s="74" t="e">
        <f ca="1">VLOOKUP(B1338,$C$7:$T1336,13,FALSE)</f>
        <v>#N/A</v>
      </c>
      <c r="O1338" s="74" t="e">
        <f t="shared" ca="1" si="299"/>
        <v>#N/A</v>
      </c>
      <c r="P1338" s="74" t="e">
        <f t="shared" ca="1" si="300"/>
        <v>#N/A</v>
      </c>
      <c r="Q1338" s="74" t="e">
        <f t="shared" ca="1" si="301"/>
        <v>#N/A</v>
      </c>
      <c r="R1338" s="74">
        <f t="shared" si="302"/>
        <v>6000</v>
      </c>
      <c r="S1338" s="74" t="e">
        <f t="shared" ca="1" si="303"/>
        <v>#N/A</v>
      </c>
      <c r="T1338" s="74" t="e">
        <f t="shared" si="304"/>
        <v>#N/A</v>
      </c>
    </row>
    <row r="1339" spans="2:20" x14ac:dyDescent="0.25">
      <c r="B1339" s="74" t="e">
        <f t="shared" ca="1" si="294"/>
        <v>#N/A</v>
      </c>
      <c r="C1339" s="78">
        <f>Кабельный_журнал!P1305</f>
        <v>0</v>
      </c>
      <c r="D1339" s="74" t="e">
        <f t="shared" ca="1" si="295"/>
        <v>#N/A</v>
      </c>
      <c r="E1339" s="80" t="s">
        <v>280</v>
      </c>
      <c r="F1339" s="74" t="e">
        <f t="shared" ca="1" si="291"/>
        <v>#N/A</v>
      </c>
      <c r="G1339" s="74" t="e">
        <f t="shared" si="292"/>
        <v>#N/A</v>
      </c>
      <c r="H1339" s="80" t="s">
        <v>273</v>
      </c>
      <c r="I1339" s="74" t="e">
        <f t="shared" si="293"/>
        <v>#N/A</v>
      </c>
      <c r="J1339" s="74" t="e">
        <f t="shared" si="296"/>
        <v>#N/A</v>
      </c>
      <c r="K1339" s="80" t="s">
        <v>281</v>
      </c>
      <c r="L1339" s="74">
        <f t="shared" si="297"/>
        <v>1.7500000000000002E-2</v>
      </c>
      <c r="M1339" s="74" t="e">
        <f t="shared" ca="1" si="298"/>
        <v>#N/A</v>
      </c>
      <c r="N1339" s="74" t="e">
        <f ca="1">VLOOKUP(B1339,$C$7:$T1337,13,FALSE)</f>
        <v>#N/A</v>
      </c>
      <c r="O1339" s="74" t="e">
        <f t="shared" ca="1" si="299"/>
        <v>#N/A</v>
      </c>
      <c r="P1339" s="74" t="e">
        <f t="shared" ca="1" si="300"/>
        <v>#N/A</v>
      </c>
      <c r="Q1339" s="74" t="e">
        <f t="shared" ca="1" si="301"/>
        <v>#N/A</v>
      </c>
      <c r="R1339" s="74">
        <f t="shared" si="302"/>
        <v>6000</v>
      </c>
      <c r="S1339" s="74" t="e">
        <f t="shared" ca="1" si="303"/>
        <v>#N/A</v>
      </c>
      <c r="T1339" s="74" t="e">
        <f t="shared" si="304"/>
        <v>#N/A</v>
      </c>
    </row>
    <row r="1340" spans="2:20" x14ac:dyDescent="0.25">
      <c r="B1340" s="74" t="e">
        <f t="shared" ca="1" si="294"/>
        <v>#N/A</v>
      </c>
      <c r="C1340" s="78">
        <f>Кабельный_журнал!P1306</f>
        <v>0</v>
      </c>
      <c r="D1340" s="74" t="e">
        <f t="shared" ca="1" si="295"/>
        <v>#N/A</v>
      </c>
      <c r="E1340" s="80" t="s">
        <v>280</v>
      </c>
      <c r="F1340" s="74" t="e">
        <f t="shared" ca="1" si="291"/>
        <v>#N/A</v>
      </c>
      <c r="G1340" s="74" t="e">
        <f t="shared" si="292"/>
        <v>#N/A</v>
      </c>
      <c r="H1340" s="80" t="s">
        <v>273</v>
      </c>
      <c r="I1340" s="74" t="e">
        <f t="shared" si="293"/>
        <v>#N/A</v>
      </c>
      <c r="J1340" s="74" t="e">
        <f t="shared" si="296"/>
        <v>#N/A</v>
      </c>
      <c r="K1340" s="80" t="s">
        <v>281</v>
      </c>
      <c r="L1340" s="74">
        <f t="shared" si="297"/>
        <v>1.7500000000000002E-2</v>
      </c>
      <c r="M1340" s="74" t="e">
        <f t="shared" ca="1" si="298"/>
        <v>#N/A</v>
      </c>
      <c r="N1340" s="74" t="e">
        <f ca="1">VLOOKUP(B1340,$C$7:$T1338,13,FALSE)</f>
        <v>#N/A</v>
      </c>
      <c r="O1340" s="74" t="e">
        <f t="shared" ca="1" si="299"/>
        <v>#N/A</v>
      </c>
      <c r="P1340" s="74" t="e">
        <f t="shared" ca="1" si="300"/>
        <v>#N/A</v>
      </c>
      <c r="Q1340" s="74" t="e">
        <f t="shared" ca="1" si="301"/>
        <v>#N/A</v>
      </c>
      <c r="R1340" s="74">
        <f t="shared" si="302"/>
        <v>6000</v>
      </c>
      <c r="S1340" s="74" t="e">
        <f t="shared" ca="1" si="303"/>
        <v>#N/A</v>
      </c>
      <c r="T1340" s="74" t="e">
        <f t="shared" si="304"/>
        <v>#N/A</v>
      </c>
    </row>
    <row r="1341" spans="2:20" x14ac:dyDescent="0.25">
      <c r="B1341" s="74" t="e">
        <f t="shared" ca="1" si="294"/>
        <v>#N/A</v>
      </c>
      <c r="C1341" s="78">
        <f>Кабельный_журнал!P1307</f>
        <v>0</v>
      </c>
      <c r="D1341" s="74" t="e">
        <f t="shared" ca="1" si="295"/>
        <v>#N/A</v>
      </c>
      <c r="E1341" s="80" t="s">
        <v>280</v>
      </c>
      <c r="F1341" s="74" t="e">
        <f t="shared" ca="1" si="291"/>
        <v>#N/A</v>
      </c>
      <c r="G1341" s="74" t="e">
        <f t="shared" si="292"/>
        <v>#N/A</v>
      </c>
      <c r="H1341" s="80" t="s">
        <v>273</v>
      </c>
      <c r="I1341" s="74" t="e">
        <f t="shared" si="293"/>
        <v>#N/A</v>
      </c>
      <c r="J1341" s="74" t="e">
        <f t="shared" si="296"/>
        <v>#N/A</v>
      </c>
      <c r="K1341" s="80" t="s">
        <v>281</v>
      </c>
      <c r="L1341" s="74">
        <f t="shared" si="297"/>
        <v>1.7500000000000002E-2</v>
      </c>
      <c r="M1341" s="74" t="e">
        <f t="shared" ca="1" si="298"/>
        <v>#N/A</v>
      </c>
      <c r="N1341" s="74" t="e">
        <f ca="1">VLOOKUP(B1341,$C$7:$T1339,13,FALSE)</f>
        <v>#N/A</v>
      </c>
      <c r="O1341" s="74" t="e">
        <f t="shared" ca="1" si="299"/>
        <v>#N/A</v>
      </c>
      <c r="P1341" s="74" t="e">
        <f t="shared" ca="1" si="300"/>
        <v>#N/A</v>
      </c>
      <c r="Q1341" s="74" t="e">
        <f t="shared" ca="1" si="301"/>
        <v>#N/A</v>
      </c>
      <c r="R1341" s="74">
        <f t="shared" si="302"/>
        <v>6000</v>
      </c>
      <c r="S1341" s="74" t="e">
        <f t="shared" ca="1" si="303"/>
        <v>#N/A</v>
      </c>
      <c r="T1341" s="74" t="e">
        <f t="shared" si="304"/>
        <v>#N/A</v>
      </c>
    </row>
    <row r="1342" spans="2:20" x14ac:dyDescent="0.25">
      <c r="B1342" s="74" t="e">
        <f t="shared" ca="1" si="294"/>
        <v>#N/A</v>
      </c>
      <c r="C1342" s="78">
        <f>Кабельный_журнал!P1308</f>
        <v>0</v>
      </c>
      <c r="D1342" s="74" t="e">
        <f t="shared" ca="1" si="295"/>
        <v>#N/A</v>
      </c>
      <c r="E1342" s="80" t="s">
        <v>280</v>
      </c>
      <c r="F1342" s="74" t="e">
        <f t="shared" ca="1" si="291"/>
        <v>#N/A</v>
      </c>
      <c r="G1342" s="74" t="e">
        <f t="shared" si="292"/>
        <v>#N/A</v>
      </c>
      <c r="H1342" s="80" t="s">
        <v>273</v>
      </c>
      <c r="I1342" s="74" t="e">
        <f t="shared" si="293"/>
        <v>#N/A</v>
      </c>
      <c r="J1342" s="74" t="e">
        <f t="shared" si="296"/>
        <v>#N/A</v>
      </c>
      <c r="K1342" s="80" t="s">
        <v>281</v>
      </c>
      <c r="L1342" s="74">
        <f t="shared" si="297"/>
        <v>1.7500000000000002E-2</v>
      </c>
      <c r="M1342" s="74" t="e">
        <f t="shared" ca="1" si="298"/>
        <v>#N/A</v>
      </c>
      <c r="N1342" s="74" t="e">
        <f ca="1">VLOOKUP(B1342,$C$7:$T1340,13,FALSE)</f>
        <v>#N/A</v>
      </c>
      <c r="O1342" s="74" t="e">
        <f t="shared" ca="1" si="299"/>
        <v>#N/A</v>
      </c>
      <c r="P1342" s="74" t="e">
        <f t="shared" ca="1" si="300"/>
        <v>#N/A</v>
      </c>
      <c r="Q1342" s="74" t="e">
        <f t="shared" ca="1" si="301"/>
        <v>#N/A</v>
      </c>
      <c r="R1342" s="74">
        <f t="shared" si="302"/>
        <v>6000</v>
      </c>
      <c r="S1342" s="74" t="e">
        <f t="shared" ca="1" si="303"/>
        <v>#N/A</v>
      </c>
      <c r="T1342" s="74" t="e">
        <f t="shared" si="304"/>
        <v>#N/A</v>
      </c>
    </row>
    <row r="1343" spans="2:20" x14ac:dyDescent="0.25">
      <c r="B1343" s="74" t="e">
        <f t="shared" ca="1" si="294"/>
        <v>#N/A</v>
      </c>
      <c r="C1343" s="78">
        <f>Кабельный_журнал!P1309</f>
        <v>0</v>
      </c>
      <c r="D1343" s="74" t="e">
        <f t="shared" ca="1" si="295"/>
        <v>#N/A</v>
      </c>
      <c r="E1343" s="80" t="s">
        <v>280</v>
      </c>
      <c r="F1343" s="74" t="e">
        <f t="shared" ca="1" si="291"/>
        <v>#N/A</v>
      </c>
      <c r="G1343" s="74" t="e">
        <f t="shared" si="292"/>
        <v>#N/A</v>
      </c>
      <c r="H1343" s="80" t="s">
        <v>273</v>
      </c>
      <c r="I1343" s="74" t="e">
        <f t="shared" si="293"/>
        <v>#N/A</v>
      </c>
      <c r="J1343" s="74" t="e">
        <f t="shared" si="296"/>
        <v>#N/A</v>
      </c>
      <c r="K1343" s="80" t="s">
        <v>281</v>
      </c>
      <c r="L1343" s="74">
        <f t="shared" si="297"/>
        <v>1.7500000000000002E-2</v>
      </c>
      <c r="M1343" s="74" t="e">
        <f t="shared" ca="1" si="298"/>
        <v>#N/A</v>
      </c>
      <c r="N1343" s="74" t="e">
        <f ca="1">VLOOKUP(B1343,$C$7:$T1341,13,FALSE)</f>
        <v>#N/A</v>
      </c>
      <c r="O1343" s="74" t="e">
        <f t="shared" ca="1" si="299"/>
        <v>#N/A</v>
      </c>
      <c r="P1343" s="74" t="e">
        <f t="shared" ca="1" si="300"/>
        <v>#N/A</v>
      </c>
      <c r="Q1343" s="74" t="e">
        <f t="shared" ca="1" si="301"/>
        <v>#N/A</v>
      </c>
      <c r="R1343" s="74">
        <f t="shared" si="302"/>
        <v>6000</v>
      </c>
      <c r="S1343" s="74" t="e">
        <f t="shared" ca="1" si="303"/>
        <v>#N/A</v>
      </c>
      <c r="T1343" s="74" t="e">
        <f t="shared" si="304"/>
        <v>#N/A</v>
      </c>
    </row>
    <row r="1344" spans="2:20" x14ac:dyDescent="0.25">
      <c r="B1344" s="74" t="e">
        <f t="shared" ca="1" si="294"/>
        <v>#N/A</v>
      </c>
      <c r="C1344" s="78">
        <f>Кабельный_журнал!P1310</f>
        <v>0</v>
      </c>
      <c r="D1344" s="74" t="e">
        <f t="shared" ca="1" si="295"/>
        <v>#N/A</v>
      </c>
      <c r="E1344" s="80" t="s">
        <v>280</v>
      </c>
      <c r="F1344" s="74" t="e">
        <f t="shared" ca="1" si="291"/>
        <v>#N/A</v>
      </c>
      <c r="G1344" s="74" t="e">
        <f t="shared" si="292"/>
        <v>#N/A</v>
      </c>
      <c r="H1344" s="80" t="s">
        <v>273</v>
      </c>
      <c r="I1344" s="74" t="e">
        <f t="shared" si="293"/>
        <v>#N/A</v>
      </c>
      <c r="J1344" s="74" t="e">
        <f t="shared" si="296"/>
        <v>#N/A</v>
      </c>
      <c r="K1344" s="80" t="s">
        <v>281</v>
      </c>
      <c r="L1344" s="74">
        <f t="shared" si="297"/>
        <v>1.7500000000000002E-2</v>
      </c>
      <c r="M1344" s="74" t="e">
        <f t="shared" ca="1" si="298"/>
        <v>#N/A</v>
      </c>
      <c r="N1344" s="74" t="e">
        <f ca="1">VLOOKUP(B1344,$C$7:$T1342,13,FALSE)</f>
        <v>#N/A</v>
      </c>
      <c r="O1344" s="74" t="e">
        <f t="shared" ca="1" si="299"/>
        <v>#N/A</v>
      </c>
      <c r="P1344" s="74" t="e">
        <f t="shared" ca="1" si="300"/>
        <v>#N/A</v>
      </c>
      <c r="Q1344" s="74" t="e">
        <f t="shared" ca="1" si="301"/>
        <v>#N/A</v>
      </c>
      <c r="R1344" s="74">
        <f t="shared" si="302"/>
        <v>6000</v>
      </c>
      <c r="S1344" s="74" t="e">
        <f t="shared" ca="1" si="303"/>
        <v>#N/A</v>
      </c>
      <c r="T1344" s="74" t="e">
        <f t="shared" si="304"/>
        <v>#N/A</v>
      </c>
    </row>
    <row r="1345" spans="2:20" x14ac:dyDescent="0.25">
      <c r="B1345" s="74" t="e">
        <f t="shared" ca="1" si="294"/>
        <v>#N/A</v>
      </c>
      <c r="C1345" s="78">
        <f>Кабельный_журнал!P1311</f>
        <v>0</v>
      </c>
      <c r="D1345" s="74" t="e">
        <f t="shared" ca="1" si="295"/>
        <v>#N/A</v>
      </c>
      <c r="E1345" s="80" t="s">
        <v>280</v>
      </c>
      <c r="F1345" s="74" t="e">
        <f t="shared" ca="1" si="291"/>
        <v>#N/A</v>
      </c>
      <c r="G1345" s="74" t="e">
        <f t="shared" si="292"/>
        <v>#N/A</v>
      </c>
      <c r="H1345" s="80" t="s">
        <v>273</v>
      </c>
      <c r="I1345" s="74" t="e">
        <f t="shared" si="293"/>
        <v>#N/A</v>
      </c>
      <c r="J1345" s="74" t="e">
        <f t="shared" si="296"/>
        <v>#N/A</v>
      </c>
      <c r="K1345" s="80" t="s">
        <v>281</v>
      </c>
      <c r="L1345" s="74">
        <f t="shared" si="297"/>
        <v>1.7500000000000002E-2</v>
      </c>
      <c r="M1345" s="74" t="e">
        <f t="shared" ca="1" si="298"/>
        <v>#N/A</v>
      </c>
      <c r="N1345" s="74" t="e">
        <f ca="1">VLOOKUP(B1345,$C$7:$T1343,13,FALSE)</f>
        <v>#N/A</v>
      </c>
      <c r="O1345" s="74" t="e">
        <f t="shared" ca="1" si="299"/>
        <v>#N/A</v>
      </c>
      <c r="P1345" s="74" t="e">
        <f t="shared" ca="1" si="300"/>
        <v>#N/A</v>
      </c>
      <c r="Q1345" s="74" t="e">
        <f t="shared" ca="1" si="301"/>
        <v>#N/A</v>
      </c>
      <c r="R1345" s="74">
        <f t="shared" si="302"/>
        <v>6000</v>
      </c>
      <c r="S1345" s="74" t="e">
        <f t="shared" ca="1" si="303"/>
        <v>#N/A</v>
      </c>
      <c r="T1345" s="74" t="e">
        <f t="shared" si="304"/>
        <v>#N/A</v>
      </c>
    </row>
    <row r="1346" spans="2:20" x14ac:dyDescent="0.25">
      <c r="B1346" s="74" t="e">
        <f t="shared" ca="1" si="294"/>
        <v>#N/A</v>
      </c>
      <c r="C1346" s="78">
        <f>Кабельный_журнал!P1312</f>
        <v>0</v>
      </c>
      <c r="D1346" s="74" t="e">
        <f t="shared" ca="1" si="295"/>
        <v>#N/A</v>
      </c>
      <c r="E1346" s="80" t="s">
        <v>280</v>
      </c>
      <c r="F1346" s="74" t="e">
        <f t="shared" ca="1" si="291"/>
        <v>#N/A</v>
      </c>
      <c r="G1346" s="74" t="e">
        <f t="shared" si="292"/>
        <v>#N/A</v>
      </c>
      <c r="H1346" s="80" t="s">
        <v>273</v>
      </c>
      <c r="I1346" s="74" t="e">
        <f t="shared" si="293"/>
        <v>#N/A</v>
      </c>
      <c r="J1346" s="74" t="e">
        <f t="shared" si="296"/>
        <v>#N/A</v>
      </c>
      <c r="K1346" s="80" t="s">
        <v>281</v>
      </c>
      <c r="L1346" s="74">
        <f t="shared" si="297"/>
        <v>1.7500000000000002E-2</v>
      </c>
      <c r="M1346" s="74" t="e">
        <f t="shared" ca="1" si="298"/>
        <v>#N/A</v>
      </c>
      <c r="N1346" s="74" t="e">
        <f ca="1">VLOOKUP(B1346,$C$7:$T1344,13,FALSE)</f>
        <v>#N/A</v>
      </c>
      <c r="O1346" s="74" t="e">
        <f t="shared" ca="1" si="299"/>
        <v>#N/A</v>
      </c>
      <c r="P1346" s="74" t="e">
        <f t="shared" ca="1" si="300"/>
        <v>#N/A</v>
      </c>
      <c r="Q1346" s="74" t="e">
        <f t="shared" ca="1" si="301"/>
        <v>#N/A</v>
      </c>
      <c r="R1346" s="74">
        <f t="shared" si="302"/>
        <v>6000</v>
      </c>
      <c r="S1346" s="74" t="e">
        <f t="shared" ca="1" si="303"/>
        <v>#N/A</v>
      </c>
      <c r="T1346" s="74" t="e">
        <f t="shared" si="304"/>
        <v>#N/A</v>
      </c>
    </row>
    <row r="1347" spans="2:20" x14ac:dyDescent="0.25">
      <c r="B1347" s="74" t="e">
        <f t="shared" ca="1" si="294"/>
        <v>#N/A</v>
      </c>
      <c r="C1347" s="78">
        <f>Кабельный_журнал!P1313</f>
        <v>0</v>
      </c>
      <c r="D1347" s="74" t="e">
        <f t="shared" ca="1" si="295"/>
        <v>#N/A</v>
      </c>
      <c r="E1347" s="80" t="s">
        <v>280</v>
      </c>
      <c r="F1347" s="74" t="e">
        <f t="shared" ca="1" si="291"/>
        <v>#N/A</v>
      </c>
      <c r="G1347" s="74" t="e">
        <f t="shared" si="292"/>
        <v>#N/A</v>
      </c>
      <c r="H1347" s="80" t="s">
        <v>273</v>
      </c>
      <c r="I1347" s="74" t="e">
        <f t="shared" si="293"/>
        <v>#N/A</v>
      </c>
      <c r="J1347" s="74" t="e">
        <f t="shared" si="296"/>
        <v>#N/A</v>
      </c>
      <c r="K1347" s="80" t="s">
        <v>281</v>
      </c>
      <c r="L1347" s="74">
        <f t="shared" si="297"/>
        <v>1.7500000000000002E-2</v>
      </c>
      <c r="M1347" s="74" t="e">
        <f t="shared" ca="1" si="298"/>
        <v>#N/A</v>
      </c>
      <c r="N1347" s="74" t="e">
        <f ca="1">VLOOKUP(B1347,$C$7:$T1345,13,FALSE)</f>
        <v>#N/A</v>
      </c>
      <c r="O1347" s="74" t="e">
        <f t="shared" ca="1" si="299"/>
        <v>#N/A</v>
      </c>
      <c r="P1347" s="74" t="e">
        <f t="shared" ca="1" si="300"/>
        <v>#N/A</v>
      </c>
      <c r="Q1347" s="74" t="e">
        <f t="shared" ca="1" si="301"/>
        <v>#N/A</v>
      </c>
      <c r="R1347" s="74">
        <f t="shared" si="302"/>
        <v>6000</v>
      </c>
      <c r="S1347" s="74" t="e">
        <f t="shared" ca="1" si="303"/>
        <v>#N/A</v>
      </c>
      <c r="T1347" s="74" t="e">
        <f t="shared" si="304"/>
        <v>#N/A</v>
      </c>
    </row>
    <row r="1348" spans="2:20" x14ac:dyDescent="0.25">
      <c r="B1348" s="74" t="e">
        <f t="shared" ca="1" si="294"/>
        <v>#N/A</v>
      </c>
      <c r="C1348" s="78">
        <f>Кабельный_журнал!P1314</f>
        <v>0</v>
      </c>
      <c r="D1348" s="74" t="e">
        <f t="shared" ca="1" si="295"/>
        <v>#N/A</v>
      </c>
      <c r="E1348" s="80" t="s">
        <v>280</v>
      </c>
      <c r="F1348" s="74" t="e">
        <f t="shared" ca="1" si="291"/>
        <v>#N/A</v>
      </c>
      <c r="G1348" s="74" t="e">
        <f t="shared" si="292"/>
        <v>#N/A</v>
      </c>
      <c r="H1348" s="80" t="s">
        <v>273</v>
      </c>
      <c r="I1348" s="74" t="e">
        <f t="shared" si="293"/>
        <v>#N/A</v>
      </c>
      <c r="J1348" s="74" t="e">
        <f t="shared" si="296"/>
        <v>#N/A</v>
      </c>
      <c r="K1348" s="80" t="s">
        <v>281</v>
      </c>
      <c r="L1348" s="74">
        <f t="shared" si="297"/>
        <v>1.7500000000000002E-2</v>
      </c>
      <c r="M1348" s="74" t="e">
        <f t="shared" ca="1" si="298"/>
        <v>#N/A</v>
      </c>
      <c r="N1348" s="74" t="e">
        <f ca="1">VLOOKUP(B1348,$C$7:$T1346,13,FALSE)</f>
        <v>#N/A</v>
      </c>
      <c r="O1348" s="74" t="e">
        <f t="shared" ca="1" si="299"/>
        <v>#N/A</v>
      </c>
      <c r="P1348" s="74" t="e">
        <f t="shared" ca="1" si="300"/>
        <v>#N/A</v>
      </c>
      <c r="Q1348" s="74" t="e">
        <f t="shared" ca="1" si="301"/>
        <v>#N/A</v>
      </c>
      <c r="R1348" s="74">
        <f t="shared" si="302"/>
        <v>6000</v>
      </c>
      <c r="S1348" s="74" t="e">
        <f t="shared" ca="1" si="303"/>
        <v>#N/A</v>
      </c>
      <c r="T1348" s="74" t="e">
        <f t="shared" si="304"/>
        <v>#N/A</v>
      </c>
    </row>
    <row r="1349" spans="2:20" x14ac:dyDescent="0.25">
      <c r="B1349" s="74" t="e">
        <f t="shared" ca="1" si="294"/>
        <v>#N/A</v>
      </c>
      <c r="C1349" s="78">
        <f>Кабельный_журнал!P1315</f>
        <v>0</v>
      </c>
      <c r="D1349" s="74" t="e">
        <f t="shared" ca="1" si="295"/>
        <v>#N/A</v>
      </c>
      <c r="E1349" s="80" t="s">
        <v>280</v>
      </c>
      <c r="F1349" s="74" t="e">
        <f t="shared" ca="1" si="291"/>
        <v>#N/A</v>
      </c>
      <c r="G1349" s="74" t="e">
        <f t="shared" si="292"/>
        <v>#N/A</v>
      </c>
      <c r="H1349" s="80" t="s">
        <v>273</v>
      </c>
      <c r="I1349" s="74" t="e">
        <f t="shared" si="293"/>
        <v>#N/A</v>
      </c>
      <c r="J1349" s="74" t="e">
        <f t="shared" si="296"/>
        <v>#N/A</v>
      </c>
      <c r="K1349" s="80" t="s">
        <v>281</v>
      </c>
      <c r="L1349" s="74">
        <f t="shared" si="297"/>
        <v>1.7500000000000002E-2</v>
      </c>
      <c r="M1349" s="74" t="e">
        <f t="shared" ca="1" si="298"/>
        <v>#N/A</v>
      </c>
      <c r="N1349" s="74" t="e">
        <f ca="1">VLOOKUP(B1349,$C$7:$T1347,13,FALSE)</f>
        <v>#N/A</v>
      </c>
      <c r="O1349" s="74" t="e">
        <f t="shared" ca="1" si="299"/>
        <v>#N/A</v>
      </c>
      <c r="P1349" s="74" t="e">
        <f t="shared" ca="1" si="300"/>
        <v>#N/A</v>
      </c>
      <c r="Q1349" s="74" t="e">
        <f t="shared" ca="1" si="301"/>
        <v>#N/A</v>
      </c>
      <c r="R1349" s="74">
        <f t="shared" si="302"/>
        <v>6000</v>
      </c>
      <c r="S1349" s="74" t="e">
        <f t="shared" ca="1" si="303"/>
        <v>#N/A</v>
      </c>
      <c r="T1349" s="74" t="e">
        <f t="shared" si="304"/>
        <v>#N/A</v>
      </c>
    </row>
    <row r="1350" spans="2:20" x14ac:dyDescent="0.25">
      <c r="B1350" s="74" t="e">
        <f t="shared" ca="1" si="294"/>
        <v>#N/A</v>
      </c>
      <c r="C1350" s="78">
        <f>Кабельный_журнал!P1316</f>
        <v>0</v>
      </c>
      <c r="D1350" s="74" t="e">
        <f t="shared" ca="1" si="295"/>
        <v>#N/A</v>
      </c>
      <c r="E1350" s="80" t="s">
        <v>280</v>
      </c>
      <c r="F1350" s="74" t="e">
        <f t="shared" ca="1" si="291"/>
        <v>#N/A</v>
      </c>
      <c r="G1350" s="74" t="e">
        <f t="shared" si="292"/>
        <v>#N/A</v>
      </c>
      <c r="H1350" s="80" t="s">
        <v>273</v>
      </c>
      <c r="I1350" s="74" t="e">
        <f t="shared" si="293"/>
        <v>#N/A</v>
      </c>
      <c r="J1350" s="74" t="e">
        <f t="shared" si="296"/>
        <v>#N/A</v>
      </c>
      <c r="K1350" s="80" t="s">
        <v>281</v>
      </c>
      <c r="L1350" s="74">
        <f t="shared" si="297"/>
        <v>1.7500000000000002E-2</v>
      </c>
      <c r="M1350" s="74" t="e">
        <f t="shared" ca="1" si="298"/>
        <v>#N/A</v>
      </c>
      <c r="N1350" s="74" t="e">
        <f ca="1">VLOOKUP(B1350,$C$7:$T1348,13,FALSE)</f>
        <v>#N/A</v>
      </c>
      <c r="O1350" s="74" t="e">
        <f t="shared" ca="1" si="299"/>
        <v>#N/A</v>
      </c>
      <c r="P1350" s="74" t="e">
        <f t="shared" ca="1" si="300"/>
        <v>#N/A</v>
      </c>
      <c r="Q1350" s="74" t="e">
        <f t="shared" ca="1" si="301"/>
        <v>#N/A</v>
      </c>
      <c r="R1350" s="74">
        <f t="shared" si="302"/>
        <v>6000</v>
      </c>
      <c r="S1350" s="74" t="e">
        <f t="shared" ca="1" si="303"/>
        <v>#N/A</v>
      </c>
      <c r="T1350" s="74" t="e">
        <f t="shared" si="304"/>
        <v>#N/A</v>
      </c>
    </row>
    <row r="1351" spans="2:20" x14ac:dyDescent="0.25">
      <c r="B1351" s="74" t="e">
        <f t="shared" ca="1" si="294"/>
        <v>#N/A</v>
      </c>
      <c r="C1351" s="78">
        <f>Кабельный_журнал!P1317</f>
        <v>0</v>
      </c>
      <c r="D1351" s="74" t="e">
        <f t="shared" ca="1" si="295"/>
        <v>#N/A</v>
      </c>
      <c r="E1351" s="80" t="s">
        <v>280</v>
      </c>
      <c r="F1351" s="74" t="e">
        <f t="shared" ca="1" si="291"/>
        <v>#N/A</v>
      </c>
      <c r="G1351" s="74" t="e">
        <f t="shared" si="292"/>
        <v>#N/A</v>
      </c>
      <c r="H1351" s="80" t="s">
        <v>273</v>
      </c>
      <c r="I1351" s="74" t="e">
        <f t="shared" si="293"/>
        <v>#N/A</v>
      </c>
      <c r="J1351" s="74" t="e">
        <f t="shared" si="296"/>
        <v>#N/A</v>
      </c>
      <c r="K1351" s="80" t="s">
        <v>281</v>
      </c>
      <c r="L1351" s="74">
        <f t="shared" si="297"/>
        <v>1.7500000000000002E-2</v>
      </c>
      <c r="M1351" s="74" t="e">
        <f t="shared" ca="1" si="298"/>
        <v>#N/A</v>
      </c>
      <c r="N1351" s="74" t="e">
        <f ca="1">VLOOKUP(B1351,$C$7:$T1349,13,FALSE)</f>
        <v>#N/A</v>
      </c>
      <c r="O1351" s="74" t="e">
        <f t="shared" ca="1" si="299"/>
        <v>#N/A</v>
      </c>
      <c r="P1351" s="74" t="e">
        <f t="shared" ca="1" si="300"/>
        <v>#N/A</v>
      </c>
      <c r="Q1351" s="74" t="e">
        <f t="shared" ca="1" si="301"/>
        <v>#N/A</v>
      </c>
      <c r="R1351" s="74">
        <f t="shared" si="302"/>
        <v>6000</v>
      </c>
      <c r="S1351" s="74" t="e">
        <f t="shared" ca="1" si="303"/>
        <v>#N/A</v>
      </c>
      <c r="T1351" s="74" t="e">
        <f t="shared" si="304"/>
        <v>#N/A</v>
      </c>
    </row>
    <row r="1352" spans="2:20" x14ac:dyDescent="0.25">
      <c r="B1352" s="74" t="e">
        <f t="shared" ca="1" si="294"/>
        <v>#N/A</v>
      </c>
      <c r="C1352" s="78">
        <f>Кабельный_журнал!P1318</f>
        <v>0</v>
      </c>
      <c r="D1352" s="74" t="e">
        <f t="shared" ca="1" si="295"/>
        <v>#N/A</v>
      </c>
      <c r="E1352" s="80" t="s">
        <v>280</v>
      </c>
      <c r="F1352" s="74" t="e">
        <f t="shared" ca="1" si="291"/>
        <v>#N/A</v>
      </c>
      <c r="G1352" s="74" t="e">
        <f t="shared" si="292"/>
        <v>#N/A</v>
      </c>
      <c r="H1352" s="80" t="s">
        <v>273</v>
      </c>
      <c r="I1352" s="74" t="e">
        <f t="shared" si="293"/>
        <v>#N/A</v>
      </c>
      <c r="J1352" s="74" t="e">
        <f t="shared" si="296"/>
        <v>#N/A</v>
      </c>
      <c r="K1352" s="80" t="s">
        <v>281</v>
      </c>
      <c r="L1352" s="74">
        <f t="shared" si="297"/>
        <v>1.7500000000000002E-2</v>
      </c>
      <c r="M1352" s="74" t="e">
        <f t="shared" ca="1" si="298"/>
        <v>#N/A</v>
      </c>
      <c r="N1352" s="74" t="e">
        <f ca="1">VLOOKUP(B1352,$C$7:$T1350,13,FALSE)</f>
        <v>#N/A</v>
      </c>
      <c r="O1352" s="74" t="e">
        <f t="shared" ca="1" si="299"/>
        <v>#N/A</v>
      </c>
      <c r="P1352" s="74" t="e">
        <f t="shared" ca="1" si="300"/>
        <v>#N/A</v>
      </c>
      <c r="Q1352" s="74" t="e">
        <f t="shared" ca="1" si="301"/>
        <v>#N/A</v>
      </c>
      <c r="R1352" s="74">
        <f t="shared" si="302"/>
        <v>6000</v>
      </c>
      <c r="S1352" s="74" t="e">
        <f t="shared" ca="1" si="303"/>
        <v>#N/A</v>
      </c>
      <c r="T1352" s="74" t="e">
        <f t="shared" si="304"/>
        <v>#N/A</v>
      </c>
    </row>
    <row r="1353" spans="2:20" x14ac:dyDescent="0.25">
      <c r="B1353" s="74" t="e">
        <f t="shared" ca="1" si="294"/>
        <v>#N/A</v>
      </c>
      <c r="C1353" s="78">
        <f>Кабельный_журнал!P1319</f>
        <v>0</v>
      </c>
      <c r="D1353" s="74" t="e">
        <f t="shared" ca="1" si="295"/>
        <v>#N/A</v>
      </c>
      <c r="E1353" s="80" t="s">
        <v>280</v>
      </c>
      <c r="F1353" s="74" t="e">
        <f t="shared" ca="1" si="291"/>
        <v>#N/A</v>
      </c>
      <c r="G1353" s="74" t="e">
        <f t="shared" si="292"/>
        <v>#N/A</v>
      </c>
      <c r="H1353" s="80" t="s">
        <v>273</v>
      </c>
      <c r="I1353" s="74" t="e">
        <f t="shared" si="293"/>
        <v>#N/A</v>
      </c>
      <c r="J1353" s="74" t="e">
        <f t="shared" si="296"/>
        <v>#N/A</v>
      </c>
      <c r="K1353" s="80" t="s">
        <v>281</v>
      </c>
      <c r="L1353" s="74">
        <f t="shared" si="297"/>
        <v>1.7500000000000002E-2</v>
      </c>
      <c r="M1353" s="74" t="e">
        <f t="shared" ca="1" si="298"/>
        <v>#N/A</v>
      </c>
      <c r="N1353" s="74" t="e">
        <f ca="1">VLOOKUP(B1353,$C$7:$T1351,13,FALSE)</f>
        <v>#N/A</v>
      </c>
      <c r="O1353" s="74" t="e">
        <f t="shared" ca="1" si="299"/>
        <v>#N/A</v>
      </c>
      <c r="P1353" s="74" t="e">
        <f t="shared" ca="1" si="300"/>
        <v>#N/A</v>
      </c>
      <c r="Q1353" s="74" t="e">
        <f t="shared" ca="1" si="301"/>
        <v>#N/A</v>
      </c>
      <c r="R1353" s="74">
        <f t="shared" si="302"/>
        <v>6000</v>
      </c>
      <c r="S1353" s="74" t="e">
        <f t="shared" ca="1" si="303"/>
        <v>#N/A</v>
      </c>
      <c r="T1353" s="74" t="e">
        <f t="shared" si="304"/>
        <v>#N/A</v>
      </c>
    </row>
    <row r="1354" spans="2:20" x14ac:dyDescent="0.25">
      <c r="B1354" s="74" t="e">
        <f t="shared" ca="1" si="294"/>
        <v>#N/A</v>
      </c>
      <c r="C1354" s="78">
        <f>Кабельный_журнал!P1320</f>
        <v>0</v>
      </c>
      <c r="D1354" s="74" t="e">
        <f t="shared" ca="1" si="295"/>
        <v>#N/A</v>
      </c>
      <c r="E1354" s="80" t="s">
        <v>280</v>
      </c>
      <c r="F1354" s="74" t="e">
        <f t="shared" ca="1" si="291"/>
        <v>#N/A</v>
      </c>
      <c r="G1354" s="74" t="e">
        <f t="shared" si="292"/>
        <v>#N/A</v>
      </c>
      <c r="H1354" s="80" t="s">
        <v>273</v>
      </c>
      <c r="I1354" s="74" t="e">
        <f t="shared" si="293"/>
        <v>#N/A</v>
      </c>
      <c r="J1354" s="74" t="e">
        <f t="shared" si="296"/>
        <v>#N/A</v>
      </c>
      <c r="K1354" s="80" t="s">
        <v>281</v>
      </c>
      <c r="L1354" s="74">
        <f t="shared" si="297"/>
        <v>1.7500000000000002E-2</v>
      </c>
      <c r="M1354" s="74" t="e">
        <f t="shared" ca="1" si="298"/>
        <v>#N/A</v>
      </c>
      <c r="N1354" s="74" t="e">
        <f ca="1">VLOOKUP(B1354,$C$7:$T1352,13,FALSE)</f>
        <v>#N/A</v>
      </c>
      <c r="O1354" s="74" t="e">
        <f t="shared" ca="1" si="299"/>
        <v>#N/A</v>
      </c>
      <c r="P1354" s="74" t="e">
        <f t="shared" ca="1" si="300"/>
        <v>#N/A</v>
      </c>
      <c r="Q1354" s="74" t="e">
        <f t="shared" ca="1" si="301"/>
        <v>#N/A</v>
      </c>
      <c r="R1354" s="74">
        <f t="shared" si="302"/>
        <v>6000</v>
      </c>
      <c r="S1354" s="74" t="e">
        <f t="shared" ca="1" si="303"/>
        <v>#N/A</v>
      </c>
      <c r="T1354" s="74" t="e">
        <f t="shared" si="304"/>
        <v>#N/A</v>
      </c>
    </row>
    <row r="1355" spans="2:20" x14ac:dyDescent="0.25">
      <c r="B1355" s="74" t="e">
        <f t="shared" ca="1" si="294"/>
        <v>#N/A</v>
      </c>
      <c r="C1355" s="78">
        <f>Кабельный_журнал!P1321</f>
        <v>0</v>
      </c>
      <c r="D1355" s="74" t="e">
        <f t="shared" ca="1" si="295"/>
        <v>#N/A</v>
      </c>
      <c r="E1355" s="80" t="s">
        <v>280</v>
      </c>
      <c r="F1355" s="74" t="e">
        <f t="shared" ca="1" si="291"/>
        <v>#N/A</v>
      </c>
      <c r="G1355" s="74" t="e">
        <f t="shared" si="292"/>
        <v>#N/A</v>
      </c>
      <c r="H1355" s="80" t="s">
        <v>273</v>
      </c>
      <c r="I1355" s="74" t="e">
        <f t="shared" si="293"/>
        <v>#N/A</v>
      </c>
      <c r="J1355" s="74" t="e">
        <f t="shared" si="296"/>
        <v>#N/A</v>
      </c>
      <c r="K1355" s="80" t="s">
        <v>281</v>
      </c>
      <c r="L1355" s="74">
        <f t="shared" si="297"/>
        <v>1.7500000000000002E-2</v>
      </c>
      <c r="M1355" s="74" t="e">
        <f t="shared" ca="1" si="298"/>
        <v>#N/A</v>
      </c>
      <c r="N1355" s="74" t="e">
        <f ca="1">VLOOKUP(B1355,$C$7:$T1353,13,FALSE)</f>
        <v>#N/A</v>
      </c>
      <c r="O1355" s="74" t="e">
        <f t="shared" ca="1" si="299"/>
        <v>#N/A</v>
      </c>
      <c r="P1355" s="74" t="e">
        <f t="shared" ca="1" si="300"/>
        <v>#N/A</v>
      </c>
      <c r="Q1355" s="74" t="e">
        <f t="shared" ca="1" si="301"/>
        <v>#N/A</v>
      </c>
      <c r="R1355" s="74">
        <f t="shared" si="302"/>
        <v>6000</v>
      </c>
      <c r="S1355" s="74" t="e">
        <f t="shared" ca="1" si="303"/>
        <v>#N/A</v>
      </c>
      <c r="T1355" s="74" t="e">
        <f t="shared" si="304"/>
        <v>#N/A</v>
      </c>
    </row>
    <row r="1356" spans="2:20" x14ac:dyDescent="0.25">
      <c r="B1356" s="74" t="e">
        <f t="shared" ca="1" si="294"/>
        <v>#N/A</v>
      </c>
      <c r="C1356" s="78">
        <f>Кабельный_журнал!P1322</f>
        <v>0</v>
      </c>
      <c r="D1356" s="74" t="e">
        <f t="shared" ca="1" si="295"/>
        <v>#N/A</v>
      </c>
      <c r="E1356" s="80" t="s">
        <v>280</v>
      </c>
      <c r="F1356" s="74" t="e">
        <f t="shared" ca="1" si="291"/>
        <v>#N/A</v>
      </c>
      <c r="G1356" s="74" t="e">
        <f t="shared" si="292"/>
        <v>#N/A</v>
      </c>
      <c r="H1356" s="80" t="s">
        <v>273</v>
      </c>
      <c r="I1356" s="74" t="e">
        <f t="shared" si="293"/>
        <v>#N/A</v>
      </c>
      <c r="J1356" s="74" t="e">
        <f t="shared" si="296"/>
        <v>#N/A</v>
      </c>
      <c r="K1356" s="80" t="s">
        <v>281</v>
      </c>
      <c r="L1356" s="74">
        <f t="shared" si="297"/>
        <v>1.7500000000000002E-2</v>
      </c>
      <c r="M1356" s="74" t="e">
        <f t="shared" ca="1" si="298"/>
        <v>#N/A</v>
      </c>
      <c r="N1356" s="74" t="e">
        <f ca="1">VLOOKUP(B1356,$C$7:$T1354,13,FALSE)</f>
        <v>#N/A</v>
      </c>
      <c r="O1356" s="74" t="e">
        <f t="shared" ca="1" si="299"/>
        <v>#N/A</v>
      </c>
      <c r="P1356" s="74" t="e">
        <f t="shared" ca="1" si="300"/>
        <v>#N/A</v>
      </c>
      <c r="Q1356" s="74" t="e">
        <f t="shared" ca="1" si="301"/>
        <v>#N/A</v>
      </c>
      <c r="R1356" s="74">
        <f t="shared" si="302"/>
        <v>6000</v>
      </c>
      <c r="S1356" s="74" t="e">
        <f t="shared" ca="1" si="303"/>
        <v>#N/A</v>
      </c>
      <c r="T1356" s="74" t="e">
        <f t="shared" si="304"/>
        <v>#N/A</v>
      </c>
    </row>
    <row r="1357" spans="2:20" x14ac:dyDescent="0.25">
      <c r="B1357" s="74" t="e">
        <f t="shared" ca="1" si="294"/>
        <v>#N/A</v>
      </c>
      <c r="C1357" s="78">
        <f>Кабельный_журнал!P1323</f>
        <v>0</v>
      </c>
      <c r="D1357" s="74" t="e">
        <f t="shared" ca="1" si="295"/>
        <v>#N/A</v>
      </c>
      <c r="E1357" s="80" t="s">
        <v>280</v>
      </c>
      <c r="F1357" s="74" t="e">
        <f t="shared" ca="1" si="291"/>
        <v>#N/A</v>
      </c>
      <c r="G1357" s="74" t="e">
        <f t="shared" si="292"/>
        <v>#N/A</v>
      </c>
      <c r="H1357" s="80" t="s">
        <v>273</v>
      </c>
      <c r="I1357" s="74" t="e">
        <f t="shared" si="293"/>
        <v>#N/A</v>
      </c>
      <c r="J1357" s="74" t="e">
        <f t="shared" si="296"/>
        <v>#N/A</v>
      </c>
      <c r="K1357" s="80" t="s">
        <v>281</v>
      </c>
      <c r="L1357" s="74">
        <f t="shared" si="297"/>
        <v>1.7500000000000002E-2</v>
      </c>
      <c r="M1357" s="74" t="e">
        <f t="shared" ca="1" si="298"/>
        <v>#N/A</v>
      </c>
      <c r="N1357" s="74" t="e">
        <f ca="1">VLOOKUP(B1357,$C$7:$T1355,13,FALSE)</f>
        <v>#N/A</v>
      </c>
      <c r="O1357" s="74" t="e">
        <f t="shared" ca="1" si="299"/>
        <v>#N/A</v>
      </c>
      <c r="P1357" s="74" t="e">
        <f t="shared" ca="1" si="300"/>
        <v>#N/A</v>
      </c>
      <c r="Q1357" s="74" t="e">
        <f t="shared" ca="1" si="301"/>
        <v>#N/A</v>
      </c>
      <c r="R1357" s="74">
        <f t="shared" si="302"/>
        <v>6000</v>
      </c>
      <c r="S1357" s="74" t="e">
        <f t="shared" ca="1" si="303"/>
        <v>#N/A</v>
      </c>
      <c r="T1357" s="74" t="e">
        <f t="shared" si="304"/>
        <v>#N/A</v>
      </c>
    </row>
    <row r="1358" spans="2:20" x14ac:dyDescent="0.25">
      <c r="B1358" s="74" t="e">
        <f t="shared" ca="1" si="294"/>
        <v>#N/A</v>
      </c>
      <c r="C1358" s="78">
        <f>Кабельный_журнал!P1324</f>
        <v>0</v>
      </c>
      <c r="D1358" s="74" t="e">
        <f t="shared" ca="1" si="295"/>
        <v>#N/A</v>
      </c>
      <c r="E1358" s="80" t="s">
        <v>280</v>
      </c>
      <c r="F1358" s="74" t="e">
        <f t="shared" ca="1" si="291"/>
        <v>#N/A</v>
      </c>
      <c r="G1358" s="74" t="e">
        <f t="shared" si="292"/>
        <v>#N/A</v>
      </c>
      <c r="H1358" s="80" t="s">
        <v>273</v>
      </c>
      <c r="I1358" s="74" t="e">
        <f t="shared" si="293"/>
        <v>#N/A</v>
      </c>
      <c r="J1358" s="74" t="e">
        <f t="shared" si="296"/>
        <v>#N/A</v>
      </c>
      <c r="K1358" s="80" t="s">
        <v>281</v>
      </c>
      <c r="L1358" s="74">
        <f t="shared" si="297"/>
        <v>1.7500000000000002E-2</v>
      </c>
      <c r="M1358" s="74" t="e">
        <f t="shared" ca="1" si="298"/>
        <v>#N/A</v>
      </c>
      <c r="N1358" s="74" t="e">
        <f ca="1">VLOOKUP(B1358,$C$7:$T1356,13,FALSE)</f>
        <v>#N/A</v>
      </c>
      <c r="O1358" s="74" t="e">
        <f t="shared" ca="1" si="299"/>
        <v>#N/A</v>
      </c>
      <c r="P1358" s="74" t="e">
        <f t="shared" ca="1" si="300"/>
        <v>#N/A</v>
      </c>
      <c r="Q1358" s="74" t="e">
        <f t="shared" ca="1" si="301"/>
        <v>#N/A</v>
      </c>
      <c r="R1358" s="74">
        <f t="shared" si="302"/>
        <v>6000</v>
      </c>
      <c r="S1358" s="74" t="e">
        <f t="shared" ca="1" si="303"/>
        <v>#N/A</v>
      </c>
      <c r="T1358" s="74" t="e">
        <f t="shared" si="304"/>
        <v>#N/A</v>
      </c>
    </row>
    <row r="1359" spans="2:20" x14ac:dyDescent="0.25">
      <c r="B1359" s="74" t="e">
        <f t="shared" ca="1" si="294"/>
        <v>#N/A</v>
      </c>
      <c r="C1359" s="78">
        <f>Кабельный_журнал!P1325</f>
        <v>0</v>
      </c>
      <c r="D1359" s="74" t="e">
        <f t="shared" ca="1" si="295"/>
        <v>#N/A</v>
      </c>
      <c r="E1359" s="80" t="s">
        <v>280</v>
      </c>
      <c r="F1359" s="74" t="e">
        <f t="shared" ca="1" si="291"/>
        <v>#N/A</v>
      </c>
      <c r="G1359" s="74" t="e">
        <f t="shared" si="292"/>
        <v>#N/A</v>
      </c>
      <c r="H1359" s="80" t="s">
        <v>273</v>
      </c>
      <c r="I1359" s="74" t="e">
        <f t="shared" si="293"/>
        <v>#N/A</v>
      </c>
      <c r="J1359" s="74" t="e">
        <f t="shared" si="296"/>
        <v>#N/A</v>
      </c>
      <c r="K1359" s="80" t="s">
        <v>281</v>
      </c>
      <c r="L1359" s="74">
        <f t="shared" si="297"/>
        <v>1.7500000000000002E-2</v>
      </c>
      <c r="M1359" s="74" t="e">
        <f t="shared" ca="1" si="298"/>
        <v>#N/A</v>
      </c>
      <c r="N1359" s="74" t="e">
        <f ca="1">VLOOKUP(B1359,$C$7:$T1357,13,FALSE)</f>
        <v>#N/A</v>
      </c>
      <c r="O1359" s="74" t="e">
        <f t="shared" ca="1" si="299"/>
        <v>#N/A</v>
      </c>
      <c r="P1359" s="74" t="e">
        <f t="shared" ca="1" si="300"/>
        <v>#N/A</v>
      </c>
      <c r="Q1359" s="74" t="e">
        <f t="shared" ca="1" si="301"/>
        <v>#N/A</v>
      </c>
      <c r="R1359" s="74">
        <f t="shared" si="302"/>
        <v>6000</v>
      </c>
      <c r="S1359" s="74" t="e">
        <f t="shared" ca="1" si="303"/>
        <v>#N/A</v>
      </c>
      <c r="T1359" s="74" t="e">
        <f t="shared" si="304"/>
        <v>#N/A</v>
      </c>
    </row>
    <row r="1360" spans="2:20" x14ac:dyDescent="0.25">
      <c r="B1360" s="74" t="e">
        <f t="shared" ca="1" si="294"/>
        <v>#N/A</v>
      </c>
      <c r="C1360" s="78">
        <f>Кабельный_журнал!P1326</f>
        <v>0</v>
      </c>
      <c r="D1360" s="74" t="e">
        <f t="shared" ca="1" si="295"/>
        <v>#N/A</v>
      </c>
      <c r="E1360" s="80" t="s">
        <v>280</v>
      </c>
      <c r="F1360" s="74" t="e">
        <f t="shared" ca="1" si="291"/>
        <v>#N/A</v>
      </c>
      <c r="G1360" s="74" t="e">
        <f t="shared" si="292"/>
        <v>#N/A</v>
      </c>
      <c r="H1360" s="80" t="s">
        <v>273</v>
      </c>
      <c r="I1360" s="74" t="e">
        <f t="shared" si="293"/>
        <v>#N/A</v>
      </c>
      <c r="J1360" s="74" t="e">
        <f t="shared" si="296"/>
        <v>#N/A</v>
      </c>
      <c r="K1360" s="80" t="s">
        <v>281</v>
      </c>
      <c r="L1360" s="74">
        <f t="shared" si="297"/>
        <v>1.7500000000000002E-2</v>
      </c>
      <c r="M1360" s="74" t="e">
        <f t="shared" ca="1" si="298"/>
        <v>#N/A</v>
      </c>
      <c r="N1360" s="74" t="e">
        <f ca="1">VLOOKUP(B1360,$C$7:$T1358,13,FALSE)</f>
        <v>#N/A</v>
      </c>
      <c r="O1360" s="74" t="e">
        <f t="shared" ca="1" si="299"/>
        <v>#N/A</v>
      </c>
      <c r="P1360" s="74" t="e">
        <f t="shared" ca="1" si="300"/>
        <v>#N/A</v>
      </c>
      <c r="Q1360" s="74" t="e">
        <f t="shared" ca="1" si="301"/>
        <v>#N/A</v>
      </c>
      <c r="R1360" s="74">
        <f t="shared" si="302"/>
        <v>6000</v>
      </c>
      <c r="S1360" s="74" t="e">
        <f t="shared" ca="1" si="303"/>
        <v>#N/A</v>
      </c>
      <c r="T1360" s="74" t="e">
        <f t="shared" si="304"/>
        <v>#N/A</v>
      </c>
    </row>
    <row r="1361" spans="2:20" x14ac:dyDescent="0.25">
      <c r="B1361" s="74" t="e">
        <f t="shared" ca="1" si="294"/>
        <v>#N/A</v>
      </c>
      <c r="C1361" s="78">
        <f>Кабельный_журнал!P1327</f>
        <v>0</v>
      </c>
      <c r="D1361" s="74" t="e">
        <f t="shared" ca="1" si="295"/>
        <v>#N/A</v>
      </c>
      <c r="E1361" s="80" t="s">
        <v>280</v>
      </c>
      <c r="F1361" s="74" t="e">
        <f t="shared" ca="1" si="291"/>
        <v>#N/A</v>
      </c>
      <c r="G1361" s="74" t="e">
        <f t="shared" si="292"/>
        <v>#N/A</v>
      </c>
      <c r="H1361" s="80" t="s">
        <v>273</v>
      </c>
      <c r="I1361" s="74" t="e">
        <f t="shared" si="293"/>
        <v>#N/A</v>
      </c>
      <c r="J1361" s="74" t="e">
        <f t="shared" si="296"/>
        <v>#N/A</v>
      </c>
      <c r="K1361" s="80" t="s">
        <v>281</v>
      </c>
      <c r="L1361" s="74">
        <f t="shared" si="297"/>
        <v>1.7500000000000002E-2</v>
      </c>
      <c r="M1361" s="74" t="e">
        <f t="shared" ca="1" si="298"/>
        <v>#N/A</v>
      </c>
      <c r="N1361" s="74" t="e">
        <f ca="1">VLOOKUP(B1361,$C$7:$T1359,13,FALSE)</f>
        <v>#N/A</v>
      </c>
      <c r="O1361" s="74" t="e">
        <f t="shared" ca="1" si="299"/>
        <v>#N/A</v>
      </c>
      <c r="P1361" s="74" t="e">
        <f t="shared" ca="1" si="300"/>
        <v>#N/A</v>
      </c>
      <c r="Q1361" s="74" t="e">
        <f t="shared" ca="1" si="301"/>
        <v>#N/A</v>
      </c>
      <c r="R1361" s="74">
        <f t="shared" si="302"/>
        <v>6000</v>
      </c>
      <c r="S1361" s="74" t="e">
        <f t="shared" ca="1" si="303"/>
        <v>#N/A</v>
      </c>
      <c r="T1361" s="74" t="e">
        <f t="shared" si="304"/>
        <v>#N/A</v>
      </c>
    </row>
    <row r="1362" spans="2:20" x14ac:dyDescent="0.25">
      <c r="B1362" s="74" t="e">
        <f t="shared" ca="1" si="294"/>
        <v>#N/A</v>
      </c>
      <c r="C1362" s="78">
        <f>Кабельный_журнал!P1328</f>
        <v>0</v>
      </c>
      <c r="D1362" s="74" t="e">
        <f t="shared" ca="1" si="295"/>
        <v>#N/A</v>
      </c>
      <c r="E1362" s="80" t="s">
        <v>280</v>
      </c>
      <c r="F1362" s="74" t="e">
        <f t="shared" ca="1" si="291"/>
        <v>#N/A</v>
      </c>
      <c r="G1362" s="74" t="e">
        <f t="shared" si="292"/>
        <v>#N/A</v>
      </c>
      <c r="H1362" s="80" t="s">
        <v>273</v>
      </c>
      <c r="I1362" s="74" t="e">
        <f t="shared" si="293"/>
        <v>#N/A</v>
      </c>
      <c r="J1362" s="74" t="e">
        <f t="shared" si="296"/>
        <v>#N/A</v>
      </c>
      <c r="K1362" s="80" t="s">
        <v>281</v>
      </c>
      <c r="L1362" s="74">
        <f t="shared" si="297"/>
        <v>1.7500000000000002E-2</v>
      </c>
      <c r="M1362" s="74" t="e">
        <f t="shared" ca="1" si="298"/>
        <v>#N/A</v>
      </c>
      <c r="N1362" s="74" t="e">
        <f ca="1">VLOOKUP(B1362,$C$7:$T1360,13,FALSE)</f>
        <v>#N/A</v>
      </c>
      <c r="O1362" s="74" t="e">
        <f t="shared" ca="1" si="299"/>
        <v>#N/A</v>
      </c>
      <c r="P1362" s="74" t="e">
        <f t="shared" ca="1" si="300"/>
        <v>#N/A</v>
      </c>
      <c r="Q1362" s="74" t="e">
        <f t="shared" ca="1" si="301"/>
        <v>#N/A</v>
      </c>
      <c r="R1362" s="74">
        <f t="shared" si="302"/>
        <v>6000</v>
      </c>
      <c r="S1362" s="74" t="e">
        <f t="shared" ca="1" si="303"/>
        <v>#N/A</v>
      </c>
      <c r="T1362" s="74" t="e">
        <f t="shared" si="304"/>
        <v>#N/A</v>
      </c>
    </row>
    <row r="1363" spans="2:20" x14ac:dyDescent="0.25">
      <c r="B1363" s="74" t="e">
        <f t="shared" ca="1" si="294"/>
        <v>#N/A</v>
      </c>
      <c r="C1363" s="78">
        <f>Кабельный_журнал!P1329</f>
        <v>0</v>
      </c>
      <c r="D1363" s="74" t="e">
        <f t="shared" ca="1" si="295"/>
        <v>#N/A</v>
      </c>
      <c r="E1363" s="80" t="s">
        <v>280</v>
      </c>
      <c r="F1363" s="74" t="e">
        <f t="shared" ca="1" si="291"/>
        <v>#N/A</v>
      </c>
      <c r="G1363" s="74" t="e">
        <f t="shared" si="292"/>
        <v>#N/A</v>
      </c>
      <c r="H1363" s="80" t="s">
        <v>273</v>
      </c>
      <c r="I1363" s="74" t="e">
        <f t="shared" si="293"/>
        <v>#N/A</v>
      </c>
      <c r="J1363" s="74" t="e">
        <f t="shared" si="296"/>
        <v>#N/A</v>
      </c>
      <c r="K1363" s="80" t="s">
        <v>281</v>
      </c>
      <c r="L1363" s="74">
        <f t="shared" si="297"/>
        <v>1.7500000000000002E-2</v>
      </c>
      <c r="M1363" s="74" t="e">
        <f t="shared" ca="1" si="298"/>
        <v>#N/A</v>
      </c>
      <c r="N1363" s="74" t="e">
        <f ca="1">VLOOKUP(B1363,$C$7:$T1361,13,FALSE)</f>
        <v>#N/A</v>
      </c>
      <c r="O1363" s="74" t="e">
        <f t="shared" ca="1" si="299"/>
        <v>#N/A</v>
      </c>
      <c r="P1363" s="74" t="e">
        <f t="shared" ca="1" si="300"/>
        <v>#N/A</v>
      </c>
      <c r="Q1363" s="74" t="e">
        <f t="shared" ca="1" si="301"/>
        <v>#N/A</v>
      </c>
      <c r="R1363" s="74">
        <f t="shared" si="302"/>
        <v>6000</v>
      </c>
      <c r="S1363" s="74" t="e">
        <f t="shared" ca="1" si="303"/>
        <v>#N/A</v>
      </c>
      <c r="T1363" s="74" t="e">
        <f t="shared" si="304"/>
        <v>#N/A</v>
      </c>
    </row>
    <row r="1364" spans="2:20" x14ac:dyDescent="0.25">
      <c r="B1364" s="74" t="e">
        <f t="shared" ca="1" si="294"/>
        <v>#N/A</v>
      </c>
      <c r="C1364" s="78">
        <f>Кабельный_журнал!P1330</f>
        <v>0</v>
      </c>
      <c r="D1364" s="74" t="e">
        <f t="shared" ca="1" si="295"/>
        <v>#N/A</v>
      </c>
      <c r="E1364" s="80" t="s">
        <v>280</v>
      </c>
      <c r="F1364" s="74" t="e">
        <f t="shared" ca="1" si="291"/>
        <v>#N/A</v>
      </c>
      <c r="G1364" s="74" t="e">
        <f t="shared" si="292"/>
        <v>#N/A</v>
      </c>
      <c r="H1364" s="80" t="s">
        <v>273</v>
      </c>
      <c r="I1364" s="74" t="e">
        <f t="shared" si="293"/>
        <v>#N/A</v>
      </c>
      <c r="J1364" s="74" t="e">
        <f t="shared" si="296"/>
        <v>#N/A</v>
      </c>
      <c r="K1364" s="80" t="s">
        <v>281</v>
      </c>
      <c r="L1364" s="74">
        <f t="shared" si="297"/>
        <v>1.7500000000000002E-2</v>
      </c>
      <c r="M1364" s="74" t="e">
        <f t="shared" ca="1" si="298"/>
        <v>#N/A</v>
      </c>
      <c r="N1364" s="74" t="e">
        <f ca="1">VLOOKUP(B1364,$C$7:$T1362,13,FALSE)</f>
        <v>#N/A</v>
      </c>
      <c r="O1364" s="74" t="e">
        <f t="shared" ca="1" si="299"/>
        <v>#N/A</v>
      </c>
      <c r="P1364" s="74" t="e">
        <f t="shared" ca="1" si="300"/>
        <v>#N/A</v>
      </c>
      <c r="Q1364" s="74" t="e">
        <f t="shared" ca="1" si="301"/>
        <v>#N/A</v>
      </c>
      <c r="R1364" s="74">
        <f t="shared" si="302"/>
        <v>6000</v>
      </c>
      <c r="S1364" s="74" t="e">
        <f t="shared" ca="1" si="303"/>
        <v>#N/A</v>
      </c>
      <c r="T1364" s="74" t="e">
        <f t="shared" si="304"/>
        <v>#N/A</v>
      </c>
    </row>
    <row r="1365" spans="2:20" x14ac:dyDescent="0.25">
      <c r="B1365" s="74" t="e">
        <f t="shared" ca="1" si="294"/>
        <v>#N/A</v>
      </c>
      <c r="C1365" s="78">
        <f>Кабельный_журнал!P1331</f>
        <v>0</v>
      </c>
      <c r="D1365" s="74" t="e">
        <f t="shared" ca="1" si="295"/>
        <v>#N/A</v>
      </c>
      <c r="E1365" s="80" t="s">
        <v>280</v>
      </c>
      <c r="F1365" s="74" t="e">
        <f t="shared" ca="1" si="291"/>
        <v>#N/A</v>
      </c>
      <c r="G1365" s="74" t="e">
        <f t="shared" si="292"/>
        <v>#N/A</v>
      </c>
      <c r="H1365" s="80" t="s">
        <v>273</v>
      </c>
      <c r="I1365" s="74" t="e">
        <f t="shared" si="293"/>
        <v>#N/A</v>
      </c>
      <c r="J1365" s="74" t="e">
        <f t="shared" si="296"/>
        <v>#N/A</v>
      </c>
      <c r="K1365" s="80" t="s">
        <v>281</v>
      </c>
      <c r="L1365" s="74">
        <f t="shared" si="297"/>
        <v>1.7500000000000002E-2</v>
      </c>
      <c r="M1365" s="74" t="e">
        <f t="shared" ca="1" si="298"/>
        <v>#N/A</v>
      </c>
      <c r="N1365" s="74" t="e">
        <f ca="1">VLOOKUP(B1365,$C$7:$T1363,13,FALSE)</f>
        <v>#N/A</v>
      </c>
      <c r="O1365" s="74" t="e">
        <f t="shared" ca="1" si="299"/>
        <v>#N/A</v>
      </c>
      <c r="P1365" s="74" t="e">
        <f t="shared" ca="1" si="300"/>
        <v>#N/A</v>
      </c>
      <c r="Q1365" s="74" t="e">
        <f t="shared" ca="1" si="301"/>
        <v>#N/A</v>
      </c>
      <c r="R1365" s="74">
        <f t="shared" si="302"/>
        <v>6000</v>
      </c>
      <c r="S1365" s="74" t="e">
        <f t="shared" ca="1" si="303"/>
        <v>#N/A</v>
      </c>
      <c r="T1365" s="74" t="e">
        <f t="shared" si="304"/>
        <v>#N/A</v>
      </c>
    </row>
    <row r="1366" spans="2:20" x14ac:dyDescent="0.25">
      <c r="B1366" s="74" t="e">
        <f t="shared" ca="1" si="294"/>
        <v>#N/A</v>
      </c>
      <c r="C1366" s="78">
        <f>Кабельный_журнал!P1332</f>
        <v>0</v>
      </c>
      <c r="D1366" s="74" t="e">
        <f t="shared" ca="1" si="295"/>
        <v>#N/A</v>
      </c>
      <c r="E1366" s="80" t="s">
        <v>280</v>
      </c>
      <c r="F1366" s="74" t="e">
        <f t="shared" ca="1" si="291"/>
        <v>#N/A</v>
      </c>
      <c r="G1366" s="74" t="e">
        <f t="shared" si="292"/>
        <v>#N/A</v>
      </c>
      <c r="H1366" s="80" t="s">
        <v>273</v>
      </c>
      <c r="I1366" s="74" t="e">
        <f t="shared" si="293"/>
        <v>#N/A</v>
      </c>
      <c r="J1366" s="74" t="e">
        <f t="shared" si="296"/>
        <v>#N/A</v>
      </c>
      <c r="K1366" s="80" t="s">
        <v>281</v>
      </c>
      <c r="L1366" s="74">
        <f t="shared" si="297"/>
        <v>1.7500000000000002E-2</v>
      </c>
      <c r="M1366" s="74" t="e">
        <f t="shared" ca="1" si="298"/>
        <v>#N/A</v>
      </c>
      <c r="N1366" s="74" t="e">
        <f ca="1">VLOOKUP(B1366,$C$7:$T1364,13,FALSE)</f>
        <v>#N/A</v>
      </c>
      <c r="O1366" s="74" t="e">
        <f t="shared" ca="1" si="299"/>
        <v>#N/A</v>
      </c>
      <c r="P1366" s="74" t="e">
        <f t="shared" ca="1" si="300"/>
        <v>#N/A</v>
      </c>
      <c r="Q1366" s="74" t="e">
        <f t="shared" ca="1" si="301"/>
        <v>#N/A</v>
      </c>
      <c r="R1366" s="74">
        <f t="shared" si="302"/>
        <v>6000</v>
      </c>
      <c r="S1366" s="74" t="e">
        <f t="shared" ca="1" si="303"/>
        <v>#N/A</v>
      </c>
      <c r="T1366" s="74" t="e">
        <f t="shared" si="304"/>
        <v>#N/A</v>
      </c>
    </row>
    <row r="1367" spans="2:20" x14ac:dyDescent="0.25">
      <c r="B1367" s="74" t="e">
        <f t="shared" ca="1" si="294"/>
        <v>#N/A</v>
      </c>
      <c r="C1367" s="78">
        <f>Кабельный_журнал!P1333</f>
        <v>0</v>
      </c>
      <c r="D1367" s="74" t="e">
        <f t="shared" ca="1" si="295"/>
        <v>#N/A</v>
      </c>
      <c r="E1367" s="80" t="s">
        <v>280</v>
      </c>
      <c r="F1367" s="74" t="e">
        <f t="shared" ca="1" si="291"/>
        <v>#N/A</v>
      </c>
      <c r="G1367" s="74" t="e">
        <f t="shared" si="292"/>
        <v>#N/A</v>
      </c>
      <c r="H1367" s="80" t="s">
        <v>273</v>
      </c>
      <c r="I1367" s="74" t="e">
        <f t="shared" si="293"/>
        <v>#N/A</v>
      </c>
      <c r="J1367" s="74" t="e">
        <f t="shared" si="296"/>
        <v>#N/A</v>
      </c>
      <c r="K1367" s="80" t="s">
        <v>281</v>
      </c>
      <c r="L1367" s="74">
        <f t="shared" si="297"/>
        <v>1.7500000000000002E-2</v>
      </c>
      <c r="M1367" s="74" t="e">
        <f t="shared" ca="1" si="298"/>
        <v>#N/A</v>
      </c>
      <c r="N1367" s="74" t="e">
        <f ca="1">VLOOKUP(B1367,$C$7:$T1365,13,FALSE)</f>
        <v>#N/A</v>
      </c>
      <c r="O1367" s="74" t="e">
        <f t="shared" ca="1" si="299"/>
        <v>#N/A</v>
      </c>
      <c r="P1367" s="74" t="e">
        <f t="shared" ca="1" si="300"/>
        <v>#N/A</v>
      </c>
      <c r="Q1367" s="74" t="e">
        <f t="shared" ca="1" si="301"/>
        <v>#N/A</v>
      </c>
      <c r="R1367" s="74">
        <f t="shared" si="302"/>
        <v>6000</v>
      </c>
      <c r="S1367" s="74" t="e">
        <f t="shared" ca="1" si="303"/>
        <v>#N/A</v>
      </c>
      <c r="T1367" s="74" t="e">
        <f t="shared" si="304"/>
        <v>#N/A</v>
      </c>
    </row>
    <row r="1368" spans="2:20" x14ac:dyDescent="0.25">
      <c r="B1368" s="74" t="e">
        <f t="shared" ca="1" si="294"/>
        <v>#N/A</v>
      </c>
      <c r="C1368" s="78">
        <f>Кабельный_журнал!P1334</f>
        <v>0</v>
      </c>
      <c r="D1368" s="74" t="e">
        <f t="shared" ca="1" si="295"/>
        <v>#N/A</v>
      </c>
      <c r="E1368" s="80" t="s">
        <v>280</v>
      </c>
      <c r="F1368" s="74" t="e">
        <f t="shared" ca="1" si="291"/>
        <v>#N/A</v>
      </c>
      <c r="G1368" s="74" t="e">
        <f t="shared" si="292"/>
        <v>#N/A</v>
      </c>
      <c r="H1368" s="80" t="s">
        <v>273</v>
      </c>
      <c r="I1368" s="74" t="e">
        <f t="shared" si="293"/>
        <v>#N/A</v>
      </c>
      <c r="J1368" s="74" t="e">
        <f t="shared" si="296"/>
        <v>#N/A</v>
      </c>
      <c r="K1368" s="80" t="s">
        <v>281</v>
      </c>
      <c r="L1368" s="74">
        <f t="shared" si="297"/>
        <v>1.7500000000000002E-2</v>
      </c>
      <c r="M1368" s="74" t="e">
        <f t="shared" ca="1" si="298"/>
        <v>#N/A</v>
      </c>
      <c r="N1368" s="74" t="e">
        <f ca="1">VLOOKUP(B1368,$C$7:$T1366,13,FALSE)</f>
        <v>#N/A</v>
      </c>
      <c r="O1368" s="74" t="e">
        <f t="shared" ca="1" si="299"/>
        <v>#N/A</v>
      </c>
      <c r="P1368" s="74" t="e">
        <f t="shared" ca="1" si="300"/>
        <v>#N/A</v>
      </c>
      <c r="Q1368" s="74" t="e">
        <f t="shared" ca="1" si="301"/>
        <v>#N/A</v>
      </c>
      <c r="R1368" s="74">
        <f t="shared" si="302"/>
        <v>6000</v>
      </c>
      <c r="S1368" s="74" t="e">
        <f t="shared" ca="1" si="303"/>
        <v>#N/A</v>
      </c>
      <c r="T1368" s="74" t="e">
        <f t="shared" si="304"/>
        <v>#N/A</v>
      </c>
    </row>
    <row r="1369" spans="2:20" x14ac:dyDescent="0.25">
      <c r="B1369" s="74" t="e">
        <f t="shared" ca="1" si="294"/>
        <v>#N/A</v>
      </c>
      <c r="C1369" s="78">
        <f>Кабельный_журнал!P1335</f>
        <v>0</v>
      </c>
      <c r="D1369" s="74" t="e">
        <f t="shared" ca="1" si="295"/>
        <v>#N/A</v>
      </c>
      <c r="E1369" s="80" t="s">
        <v>280</v>
      </c>
      <c r="F1369" s="74" t="e">
        <f t="shared" ca="1" si="291"/>
        <v>#N/A</v>
      </c>
      <c r="G1369" s="74" t="e">
        <f t="shared" si="292"/>
        <v>#N/A</v>
      </c>
      <c r="H1369" s="80" t="s">
        <v>273</v>
      </c>
      <c r="I1369" s="74" t="e">
        <f t="shared" si="293"/>
        <v>#N/A</v>
      </c>
      <c r="J1369" s="74" t="e">
        <f t="shared" si="296"/>
        <v>#N/A</v>
      </c>
      <c r="K1369" s="80" t="s">
        <v>281</v>
      </c>
      <c r="L1369" s="74">
        <f t="shared" si="297"/>
        <v>1.7500000000000002E-2</v>
      </c>
      <c r="M1369" s="74" t="e">
        <f t="shared" ca="1" si="298"/>
        <v>#N/A</v>
      </c>
      <c r="N1369" s="74" t="e">
        <f ca="1">VLOOKUP(B1369,$C$7:$T1367,13,FALSE)</f>
        <v>#N/A</v>
      </c>
      <c r="O1369" s="74" t="e">
        <f t="shared" ca="1" si="299"/>
        <v>#N/A</v>
      </c>
      <c r="P1369" s="74" t="e">
        <f t="shared" ca="1" si="300"/>
        <v>#N/A</v>
      </c>
      <c r="Q1369" s="74" t="e">
        <f t="shared" ca="1" si="301"/>
        <v>#N/A</v>
      </c>
      <c r="R1369" s="74">
        <f t="shared" si="302"/>
        <v>6000</v>
      </c>
      <c r="S1369" s="74" t="e">
        <f t="shared" ca="1" si="303"/>
        <v>#N/A</v>
      </c>
      <c r="T1369" s="74" t="e">
        <f t="shared" si="304"/>
        <v>#N/A</v>
      </c>
    </row>
    <row r="1370" spans="2:20" x14ac:dyDescent="0.25">
      <c r="B1370" s="74" t="e">
        <f t="shared" ca="1" si="294"/>
        <v>#N/A</v>
      </c>
      <c r="C1370" s="78">
        <f>Кабельный_журнал!P1336</f>
        <v>0</v>
      </c>
      <c r="D1370" s="74" t="e">
        <f t="shared" ca="1" si="295"/>
        <v>#N/A</v>
      </c>
      <c r="E1370" s="80" t="s">
        <v>280</v>
      </c>
      <c r="F1370" s="74" t="e">
        <f t="shared" ca="1" si="291"/>
        <v>#N/A</v>
      </c>
      <c r="G1370" s="74" t="e">
        <f t="shared" si="292"/>
        <v>#N/A</v>
      </c>
      <c r="H1370" s="80" t="s">
        <v>273</v>
      </c>
      <c r="I1370" s="74" t="e">
        <f t="shared" si="293"/>
        <v>#N/A</v>
      </c>
      <c r="J1370" s="74" t="e">
        <f t="shared" si="296"/>
        <v>#N/A</v>
      </c>
      <c r="K1370" s="80" t="s">
        <v>281</v>
      </c>
      <c r="L1370" s="74">
        <f t="shared" si="297"/>
        <v>1.7500000000000002E-2</v>
      </c>
      <c r="M1370" s="74" t="e">
        <f t="shared" ca="1" si="298"/>
        <v>#N/A</v>
      </c>
      <c r="N1370" s="74" t="e">
        <f ca="1">VLOOKUP(B1370,$C$7:$T1368,13,FALSE)</f>
        <v>#N/A</v>
      </c>
      <c r="O1370" s="74" t="e">
        <f t="shared" ca="1" si="299"/>
        <v>#N/A</v>
      </c>
      <c r="P1370" s="74" t="e">
        <f t="shared" ca="1" si="300"/>
        <v>#N/A</v>
      </c>
      <c r="Q1370" s="74" t="e">
        <f t="shared" ca="1" si="301"/>
        <v>#N/A</v>
      </c>
      <c r="R1370" s="74">
        <f t="shared" si="302"/>
        <v>6000</v>
      </c>
      <c r="S1370" s="74" t="e">
        <f t="shared" ca="1" si="303"/>
        <v>#N/A</v>
      </c>
      <c r="T1370" s="74" t="e">
        <f t="shared" si="304"/>
        <v>#N/A</v>
      </c>
    </row>
    <row r="1371" spans="2:20" x14ac:dyDescent="0.25">
      <c r="B1371" s="74" t="e">
        <f t="shared" ca="1" si="294"/>
        <v>#N/A</v>
      </c>
      <c r="C1371" s="78">
        <f>Кабельный_журнал!P1337</f>
        <v>0</v>
      </c>
      <c r="D1371" s="74" t="e">
        <f t="shared" ca="1" si="295"/>
        <v>#N/A</v>
      </c>
      <c r="E1371" s="80" t="s">
        <v>280</v>
      </c>
      <c r="F1371" s="74" t="e">
        <f t="shared" ca="1" si="291"/>
        <v>#N/A</v>
      </c>
      <c r="G1371" s="74" t="e">
        <f t="shared" si="292"/>
        <v>#N/A</v>
      </c>
      <c r="H1371" s="80" t="s">
        <v>273</v>
      </c>
      <c r="I1371" s="74" t="e">
        <f t="shared" si="293"/>
        <v>#N/A</v>
      </c>
      <c r="J1371" s="74" t="e">
        <f t="shared" si="296"/>
        <v>#N/A</v>
      </c>
      <c r="K1371" s="80" t="s">
        <v>281</v>
      </c>
      <c r="L1371" s="74">
        <f t="shared" si="297"/>
        <v>1.7500000000000002E-2</v>
      </c>
      <c r="M1371" s="74" t="e">
        <f t="shared" ca="1" si="298"/>
        <v>#N/A</v>
      </c>
      <c r="N1371" s="74" t="e">
        <f ca="1">VLOOKUP(B1371,$C$7:$T1369,13,FALSE)</f>
        <v>#N/A</v>
      </c>
      <c r="O1371" s="74" t="e">
        <f t="shared" ca="1" si="299"/>
        <v>#N/A</v>
      </c>
      <c r="P1371" s="74" t="e">
        <f t="shared" ca="1" si="300"/>
        <v>#N/A</v>
      </c>
      <c r="Q1371" s="74" t="e">
        <f t="shared" ca="1" si="301"/>
        <v>#N/A</v>
      </c>
      <c r="R1371" s="74">
        <f t="shared" si="302"/>
        <v>6000</v>
      </c>
      <c r="S1371" s="74" t="e">
        <f t="shared" ca="1" si="303"/>
        <v>#N/A</v>
      </c>
      <c r="T1371" s="74" t="e">
        <f t="shared" si="304"/>
        <v>#N/A</v>
      </c>
    </row>
    <row r="1372" spans="2:20" x14ac:dyDescent="0.25">
      <c r="B1372" s="74" t="e">
        <f t="shared" ca="1" si="294"/>
        <v>#N/A</v>
      </c>
      <c r="C1372" s="78">
        <f>Кабельный_журнал!P1338</f>
        <v>0</v>
      </c>
      <c r="D1372" s="74" t="e">
        <f t="shared" ca="1" si="295"/>
        <v>#N/A</v>
      </c>
      <c r="E1372" s="80" t="s">
        <v>280</v>
      </c>
      <c r="F1372" s="74" t="e">
        <f t="shared" ca="1" si="291"/>
        <v>#N/A</v>
      </c>
      <c r="G1372" s="74" t="e">
        <f t="shared" si="292"/>
        <v>#N/A</v>
      </c>
      <c r="H1372" s="80" t="s">
        <v>273</v>
      </c>
      <c r="I1372" s="74" t="e">
        <f t="shared" si="293"/>
        <v>#N/A</v>
      </c>
      <c r="J1372" s="74" t="e">
        <f t="shared" si="296"/>
        <v>#N/A</v>
      </c>
      <c r="K1372" s="80" t="s">
        <v>281</v>
      </c>
      <c r="L1372" s="74">
        <f t="shared" si="297"/>
        <v>1.7500000000000002E-2</v>
      </c>
      <c r="M1372" s="74" t="e">
        <f t="shared" ca="1" si="298"/>
        <v>#N/A</v>
      </c>
      <c r="N1372" s="74" t="e">
        <f ca="1">VLOOKUP(B1372,$C$7:$T1370,13,FALSE)</f>
        <v>#N/A</v>
      </c>
      <c r="O1372" s="74" t="e">
        <f t="shared" ca="1" si="299"/>
        <v>#N/A</v>
      </c>
      <c r="P1372" s="74" t="e">
        <f t="shared" ca="1" si="300"/>
        <v>#N/A</v>
      </c>
      <c r="Q1372" s="74" t="e">
        <f t="shared" ca="1" si="301"/>
        <v>#N/A</v>
      </c>
      <c r="R1372" s="74">
        <f t="shared" si="302"/>
        <v>6000</v>
      </c>
      <c r="S1372" s="74" t="e">
        <f t="shared" ca="1" si="303"/>
        <v>#N/A</v>
      </c>
      <c r="T1372" s="74" t="e">
        <f t="shared" si="304"/>
        <v>#N/A</v>
      </c>
    </row>
    <row r="1373" spans="2:20" x14ac:dyDescent="0.25">
      <c r="B1373" s="74" t="e">
        <f t="shared" ca="1" si="294"/>
        <v>#N/A</v>
      </c>
      <c r="C1373" s="78">
        <f>Кабельный_журнал!P1339</f>
        <v>0</v>
      </c>
      <c r="D1373" s="74" t="e">
        <f t="shared" ca="1" si="295"/>
        <v>#N/A</v>
      </c>
      <c r="E1373" s="80" t="s">
        <v>280</v>
      </c>
      <c r="F1373" s="74" t="e">
        <f t="shared" ca="1" si="291"/>
        <v>#N/A</v>
      </c>
      <c r="G1373" s="74" t="e">
        <f t="shared" si="292"/>
        <v>#N/A</v>
      </c>
      <c r="H1373" s="80" t="s">
        <v>273</v>
      </c>
      <c r="I1373" s="74" t="e">
        <f t="shared" si="293"/>
        <v>#N/A</v>
      </c>
      <c r="J1373" s="74" t="e">
        <f t="shared" si="296"/>
        <v>#N/A</v>
      </c>
      <c r="K1373" s="80" t="s">
        <v>281</v>
      </c>
      <c r="L1373" s="74">
        <f t="shared" si="297"/>
        <v>1.7500000000000002E-2</v>
      </c>
      <c r="M1373" s="74" t="e">
        <f t="shared" ca="1" si="298"/>
        <v>#N/A</v>
      </c>
      <c r="N1373" s="74" t="e">
        <f ca="1">VLOOKUP(B1373,$C$7:$T1371,13,FALSE)</f>
        <v>#N/A</v>
      </c>
      <c r="O1373" s="74" t="e">
        <f t="shared" ca="1" si="299"/>
        <v>#N/A</v>
      </c>
      <c r="P1373" s="74" t="e">
        <f t="shared" ca="1" si="300"/>
        <v>#N/A</v>
      </c>
      <c r="Q1373" s="74" t="e">
        <f t="shared" ca="1" si="301"/>
        <v>#N/A</v>
      </c>
      <c r="R1373" s="74">
        <f t="shared" si="302"/>
        <v>6000</v>
      </c>
      <c r="S1373" s="74" t="e">
        <f t="shared" ca="1" si="303"/>
        <v>#N/A</v>
      </c>
      <c r="T1373" s="74" t="e">
        <f t="shared" si="304"/>
        <v>#N/A</v>
      </c>
    </row>
    <row r="1374" spans="2:20" x14ac:dyDescent="0.25">
      <c r="B1374" s="74" t="e">
        <f t="shared" ca="1" si="294"/>
        <v>#N/A</v>
      </c>
      <c r="C1374" s="78">
        <f>Кабельный_журнал!P1340</f>
        <v>0</v>
      </c>
      <c r="D1374" s="74" t="e">
        <f t="shared" ca="1" si="295"/>
        <v>#N/A</v>
      </c>
      <c r="E1374" s="80" t="s">
        <v>280</v>
      </c>
      <c r="F1374" s="74" t="e">
        <f t="shared" ca="1" si="291"/>
        <v>#N/A</v>
      </c>
      <c r="G1374" s="74" t="e">
        <f t="shared" si="292"/>
        <v>#N/A</v>
      </c>
      <c r="H1374" s="80" t="s">
        <v>273</v>
      </c>
      <c r="I1374" s="74" t="e">
        <f t="shared" si="293"/>
        <v>#N/A</v>
      </c>
      <c r="J1374" s="74" t="e">
        <f t="shared" si="296"/>
        <v>#N/A</v>
      </c>
      <c r="K1374" s="80" t="s">
        <v>281</v>
      </c>
      <c r="L1374" s="74">
        <f t="shared" si="297"/>
        <v>1.7500000000000002E-2</v>
      </c>
      <c r="M1374" s="74" t="e">
        <f t="shared" ca="1" si="298"/>
        <v>#N/A</v>
      </c>
      <c r="N1374" s="74" t="e">
        <f ca="1">VLOOKUP(B1374,$C$7:$T1372,13,FALSE)</f>
        <v>#N/A</v>
      </c>
      <c r="O1374" s="74" t="e">
        <f t="shared" ca="1" si="299"/>
        <v>#N/A</v>
      </c>
      <c r="P1374" s="74" t="e">
        <f t="shared" ca="1" si="300"/>
        <v>#N/A</v>
      </c>
      <c r="Q1374" s="74" t="e">
        <f t="shared" ca="1" si="301"/>
        <v>#N/A</v>
      </c>
      <c r="R1374" s="74">
        <f t="shared" si="302"/>
        <v>6000</v>
      </c>
      <c r="S1374" s="74" t="e">
        <f t="shared" ca="1" si="303"/>
        <v>#N/A</v>
      </c>
      <c r="T1374" s="74" t="e">
        <f t="shared" si="304"/>
        <v>#N/A</v>
      </c>
    </row>
    <row r="1375" spans="2:20" x14ac:dyDescent="0.25">
      <c r="B1375" s="74" t="e">
        <f t="shared" ca="1" si="294"/>
        <v>#N/A</v>
      </c>
      <c r="C1375" s="78">
        <f>Кабельный_журнал!P1341</f>
        <v>0</v>
      </c>
      <c r="D1375" s="74" t="e">
        <f t="shared" ca="1" si="295"/>
        <v>#N/A</v>
      </c>
      <c r="E1375" s="80" t="s">
        <v>280</v>
      </c>
      <c r="F1375" s="74" t="e">
        <f t="shared" ca="1" si="291"/>
        <v>#N/A</v>
      </c>
      <c r="G1375" s="74" t="e">
        <f t="shared" si="292"/>
        <v>#N/A</v>
      </c>
      <c r="H1375" s="80" t="s">
        <v>273</v>
      </c>
      <c r="I1375" s="74" t="e">
        <f t="shared" si="293"/>
        <v>#N/A</v>
      </c>
      <c r="J1375" s="74" t="e">
        <f t="shared" si="296"/>
        <v>#N/A</v>
      </c>
      <c r="K1375" s="80" t="s">
        <v>281</v>
      </c>
      <c r="L1375" s="74">
        <f t="shared" si="297"/>
        <v>1.7500000000000002E-2</v>
      </c>
      <c r="M1375" s="74" t="e">
        <f t="shared" ca="1" si="298"/>
        <v>#N/A</v>
      </c>
      <c r="N1375" s="74" t="e">
        <f ca="1">VLOOKUP(B1375,$C$7:$T1373,13,FALSE)</f>
        <v>#N/A</v>
      </c>
      <c r="O1375" s="74" t="e">
        <f t="shared" ca="1" si="299"/>
        <v>#N/A</v>
      </c>
      <c r="P1375" s="74" t="e">
        <f t="shared" ca="1" si="300"/>
        <v>#N/A</v>
      </c>
      <c r="Q1375" s="74" t="e">
        <f t="shared" ca="1" si="301"/>
        <v>#N/A</v>
      </c>
      <c r="R1375" s="74">
        <f t="shared" si="302"/>
        <v>6000</v>
      </c>
      <c r="S1375" s="74" t="e">
        <f t="shared" ca="1" si="303"/>
        <v>#N/A</v>
      </c>
      <c r="T1375" s="74" t="e">
        <f t="shared" si="304"/>
        <v>#N/A</v>
      </c>
    </row>
    <row r="1376" spans="2:20" x14ac:dyDescent="0.25">
      <c r="B1376" s="74" t="e">
        <f t="shared" ca="1" si="294"/>
        <v>#N/A</v>
      </c>
      <c r="C1376" s="78">
        <f>Кабельный_журнал!P1342</f>
        <v>0</v>
      </c>
      <c r="D1376" s="74" t="e">
        <f t="shared" ca="1" si="295"/>
        <v>#N/A</v>
      </c>
      <c r="E1376" s="80" t="s">
        <v>280</v>
      </c>
      <c r="F1376" s="74" t="e">
        <f t="shared" ca="1" si="291"/>
        <v>#N/A</v>
      </c>
      <c r="G1376" s="74" t="e">
        <f t="shared" si="292"/>
        <v>#N/A</v>
      </c>
      <c r="H1376" s="80" t="s">
        <v>273</v>
      </c>
      <c r="I1376" s="74" t="e">
        <f t="shared" si="293"/>
        <v>#N/A</v>
      </c>
      <c r="J1376" s="74" t="e">
        <f t="shared" si="296"/>
        <v>#N/A</v>
      </c>
      <c r="K1376" s="80" t="s">
        <v>281</v>
      </c>
      <c r="L1376" s="74">
        <f t="shared" si="297"/>
        <v>1.7500000000000002E-2</v>
      </c>
      <c r="M1376" s="74" t="e">
        <f t="shared" ca="1" si="298"/>
        <v>#N/A</v>
      </c>
      <c r="N1376" s="74" t="e">
        <f ca="1">VLOOKUP(B1376,$C$7:$T1374,13,FALSE)</f>
        <v>#N/A</v>
      </c>
      <c r="O1376" s="74" t="e">
        <f t="shared" ca="1" si="299"/>
        <v>#N/A</v>
      </c>
      <c r="P1376" s="74" t="e">
        <f t="shared" ca="1" si="300"/>
        <v>#N/A</v>
      </c>
      <c r="Q1376" s="74" t="e">
        <f t="shared" ca="1" si="301"/>
        <v>#N/A</v>
      </c>
      <c r="R1376" s="74">
        <f t="shared" si="302"/>
        <v>6000</v>
      </c>
      <c r="S1376" s="74" t="e">
        <f t="shared" ca="1" si="303"/>
        <v>#N/A</v>
      </c>
      <c r="T1376" s="74" t="e">
        <f t="shared" si="304"/>
        <v>#N/A</v>
      </c>
    </row>
    <row r="1377" spans="2:20" x14ac:dyDescent="0.25">
      <c r="B1377" s="74" t="e">
        <f t="shared" ca="1" si="294"/>
        <v>#N/A</v>
      </c>
      <c r="C1377" s="78">
        <f>Кабельный_журнал!P1343</f>
        <v>0</v>
      </c>
      <c r="D1377" s="74" t="e">
        <f t="shared" ca="1" si="295"/>
        <v>#N/A</v>
      </c>
      <c r="E1377" s="80" t="s">
        <v>280</v>
      </c>
      <c r="F1377" s="74" t="e">
        <f t="shared" ca="1" si="291"/>
        <v>#N/A</v>
      </c>
      <c r="G1377" s="74" t="e">
        <f t="shared" si="292"/>
        <v>#N/A</v>
      </c>
      <c r="H1377" s="80" t="s">
        <v>273</v>
      </c>
      <c r="I1377" s="74" t="e">
        <f t="shared" si="293"/>
        <v>#N/A</v>
      </c>
      <c r="J1377" s="74" t="e">
        <f t="shared" si="296"/>
        <v>#N/A</v>
      </c>
      <c r="K1377" s="80" t="s">
        <v>281</v>
      </c>
      <c r="L1377" s="74">
        <f t="shared" si="297"/>
        <v>1.7500000000000002E-2</v>
      </c>
      <c r="M1377" s="74" t="e">
        <f t="shared" ca="1" si="298"/>
        <v>#N/A</v>
      </c>
      <c r="N1377" s="74" t="e">
        <f ca="1">VLOOKUP(B1377,$C$7:$T1375,13,FALSE)</f>
        <v>#N/A</v>
      </c>
      <c r="O1377" s="74" t="e">
        <f t="shared" ca="1" si="299"/>
        <v>#N/A</v>
      </c>
      <c r="P1377" s="74" t="e">
        <f t="shared" ca="1" si="300"/>
        <v>#N/A</v>
      </c>
      <c r="Q1377" s="74" t="e">
        <f t="shared" ca="1" si="301"/>
        <v>#N/A</v>
      </c>
      <c r="R1377" s="74">
        <f t="shared" si="302"/>
        <v>6000</v>
      </c>
      <c r="S1377" s="74" t="e">
        <f t="shared" ca="1" si="303"/>
        <v>#N/A</v>
      </c>
      <c r="T1377" s="74" t="e">
        <f t="shared" si="304"/>
        <v>#N/A</v>
      </c>
    </row>
    <row r="1378" spans="2:20" x14ac:dyDescent="0.25">
      <c r="B1378" s="74" t="e">
        <f t="shared" ca="1" si="294"/>
        <v>#N/A</v>
      </c>
      <c r="C1378" s="78">
        <f>Кабельный_журнал!P1344</f>
        <v>0</v>
      </c>
      <c r="D1378" s="74" t="e">
        <f t="shared" ca="1" si="295"/>
        <v>#N/A</v>
      </c>
      <c r="E1378" s="80" t="s">
        <v>280</v>
      </c>
      <c r="F1378" s="74" t="e">
        <f t="shared" ca="1" si="291"/>
        <v>#N/A</v>
      </c>
      <c r="G1378" s="74" t="e">
        <f t="shared" si="292"/>
        <v>#N/A</v>
      </c>
      <c r="H1378" s="80" t="s">
        <v>273</v>
      </c>
      <c r="I1378" s="74" t="e">
        <f t="shared" si="293"/>
        <v>#N/A</v>
      </c>
      <c r="J1378" s="74" t="e">
        <f t="shared" si="296"/>
        <v>#N/A</v>
      </c>
      <c r="K1378" s="80" t="s">
        <v>281</v>
      </c>
      <c r="L1378" s="74">
        <f t="shared" si="297"/>
        <v>1.7500000000000002E-2</v>
      </c>
      <c r="M1378" s="74" t="e">
        <f t="shared" ca="1" si="298"/>
        <v>#N/A</v>
      </c>
      <c r="N1378" s="74" t="e">
        <f ca="1">VLOOKUP(B1378,$C$7:$T1376,13,FALSE)</f>
        <v>#N/A</v>
      </c>
      <c r="O1378" s="74" t="e">
        <f t="shared" ca="1" si="299"/>
        <v>#N/A</v>
      </c>
      <c r="P1378" s="74" t="e">
        <f t="shared" ca="1" si="300"/>
        <v>#N/A</v>
      </c>
      <c r="Q1378" s="74" t="e">
        <f t="shared" ca="1" si="301"/>
        <v>#N/A</v>
      </c>
      <c r="R1378" s="74">
        <f t="shared" si="302"/>
        <v>6000</v>
      </c>
      <c r="S1378" s="74" t="e">
        <f t="shared" ca="1" si="303"/>
        <v>#N/A</v>
      </c>
      <c r="T1378" s="74" t="e">
        <f t="shared" si="304"/>
        <v>#N/A</v>
      </c>
    </row>
    <row r="1379" spans="2:20" x14ac:dyDescent="0.25">
      <c r="B1379" s="74" t="e">
        <f t="shared" ca="1" si="294"/>
        <v>#N/A</v>
      </c>
      <c r="C1379" s="78">
        <f>Кабельный_журнал!P1345</f>
        <v>0</v>
      </c>
      <c r="D1379" s="74" t="e">
        <f t="shared" ca="1" si="295"/>
        <v>#N/A</v>
      </c>
      <c r="E1379" s="80" t="s">
        <v>280</v>
      </c>
      <c r="F1379" s="74" t="e">
        <f t="shared" ca="1" si="291"/>
        <v>#N/A</v>
      </c>
      <c r="G1379" s="74" t="e">
        <f t="shared" si="292"/>
        <v>#N/A</v>
      </c>
      <c r="H1379" s="80" t="s">
        <v>273</v>
      </c>
      <c r="I1379" s="74" t="e">
        <f t="shared" si="293"/>
        <v>#N/A</v>
      </c>
      <c r="J1379" s="74" t="e">
        <f t="shared" si="296"/>
        <v>#N/A</v>
      </c>
      <c r="K1379" s="80" t="s">
        <v>281</v>
      </c>
      <c r="L1379" s="74">
        <f t="shared" si="297"/>
        <v>1.7500000000000002E-2</v>
      </c>
      <c r="M1379" s="74" t="e">
        <f t="shared" ca="1" si="298"/>
        <v>#N/A</v>
      </c>
      <c r="N1379" s="74" t="e">
        <f ca="1">VLOOKUP(B1379,$C$7:$T1377,13,FALSE)</f>
        <v>#N/A</v>
      </c>
      <c r="O1379" s="74" t="e">
        <f t="shared" ca="1" si="299"/>
        <v>#N/A</v>
      </c>
      <c r="P1379" s="74" t="e">
        <f t="shared" ca="1" si="300"/>
        <v>#N/A</v>
      </c>
      <c r="Q1379" s="74" t="e">
        <f t="shared" ca="1" si="301"/>
        <v>#N/A</v>
      </c>
      <c r="R1379" s="74">
        <f t="shared" si="302"/>
        <v>6000</v>
      </c>
      <c r="S1379" s="74" t="e">
        <f t="shared" ca="1" si="303"/>
        <v>#N/A</v>
      </c>
      <c r="T1379" s="74" t="e">
        <f t="shared" si="304"/>
        <v>#N/A</v>
      </c>
    </row>
    <row r="1380" spans="2:20" x14ac:dyDescent="0.25">
      <c r="B1380" s="74" t="e">
        <f t="shared" ca="1" si="294"/>
        <v>#N/A</v>
      </c>
      <c r="C1380" s="78">
        <f>Кабельный_журнал!P1346</f>
        <v>0</v>
      </c>
      <c r="D1380" s="74" t="e">
        <f t="shared" ca="1" si="295"/>
        <v>#N/A</v>
      </c>
      <c r="E1380" s="80" t="s">
        <v>280</v>
      </c>
      <c r="F1380" s="74" t="e">
        <f t="shared" ca="1" si="291"/>
        <v>#N/A</v>
      </c>
      <c r="G1380" s="74" t="e">
        <f t="shared" si="292"/>
        <v>#N/A</v>
      </c>
      <c r="H1380" s="80" t="s">
        <v>273</v>
      </c>
      <c r="I1380" s="74" t="e">
        <f t="shared" si="293"/>
        <v>#N/A</v>
      </c>
      <c r="J1380" s="74" t="e">
        <f t="shared" si="296"/>
        <v>#N/A</v>
      </c>
      <c r="K1380" s="80" t="s">
        <v>281</v>
      </c>
      <c r="L1380" s="74">
        <f t="shared" si="297"/>
        <v>1.7500000000000002E-2</v>
      </c>
      <c r="M1380" s="74" t="e">
        <f t="shared" ca="1" si="298"/>
        <v>#N/A</v>
      </c>
      <c r="N1380" s="74" t="e">
        <f ca="1">VLOOKUP(B1380,$C$7:$T1378,13,FALSE)</f>
        <v>#N/A</v>
      </c>
      <c r="O1380" s="74" t="e">
        <f t="shared" ca="1" si="299"/>
        <v>#N/A</v>
      </c>
      <c r="P1380" s="74" t="e">
        <f t="shared" ca="1" si="300"/>
        <v>#N/A</v>
      </c>
      <c r="Q1380" s="74" t="e">
        <f t="shared" ca="1" si="301"/>
        <v>#N/A</v>
      </c>
      <c r="R1380" s="74">
        <f t="shared" si="302"/>
        <v>6000</v>
      </c>
      <c r="S1380" s="74" t="e">
        <f t="shared" ca="1" si="303"/>
        <v>#N/A</v>
      </c>
      <c r="T1380" s="74" t="e">
        <f t="shared" si="304"/>
        <v>#N/A</v>
      </c>
    </row>
    <row r="1381" spans="2:20" x14ac:dyDescent="0.25">
      <c r="B1381" s="74" t="e">
        <f t="shared" ca="1" si="294"/>
        <v>#N/A</v>
      </c>
      <c r="C1381" s="78">
        <f>Кабельный_журнал!P1347</f>
        <v>0</v>
      </c>
      <c r="D1381" s="74" t="e">
        <f t="shared" ca="1" si="295"/>
        <v>#N/A</v>
      </c>
      <c r="E1381" s="80" t="s">
        <v>280</v>
      </c>
      <c r="F1381" s="74" t="e">
        <f t="shared" ca="1" si="291"/>
        <v>#N/A</v>
      </c>
      <c r="G1381" s="74" t="e">
        <f t="shared" si="292"/>
        <v>#N/A</v>
      </c>
      <c r="H1381" s="80" t="s">
        <v>273</v>
      </c>
      <c r="I1381" s="74" t="e">
        <f t="shared" si="293"/>
        <v>#N/A</v>
      </c>
      <c r="J1381" s="74" t="e">
        <f t="shared" si="296"/>
        <v>#N/A</v>
      </c>
      <c r="K1381" s="80" t="s">
        <v>281</v>
      </c>
      <c r="L1381" s="74">
        <f t="shared" si="297"/>
        <v>1.7500000000000002E-2</v>
      </c>
      <c r="M1381" s="74" t="e">
        <f t="shared" ca="1" si="298"/>
        <v>#N/A</v>
      </c>
      <c r="N1381" s="74" t="e">
        <f ca="1">VLOOKUP(B1381,$C$7:$T1379,13,FALSE)</f>
        <v>#N/A</v>
      </c>
      <c r="O1381" s="74" t="e">
        <f t="shared" ca="1" si="299"/>
        <v>#N/A</v>
      </c>
      <c r="P1381" s="74" t="e">
        <f t="shared" ca="1" si="300"/>
        <v>#N/A</v>
      </c>
      <c r="Q1381" s="74" t="e">
        <f t="shared" ca="1" si="301"/>
        <v>#N/A</v>
      </c>
      <c r="R1381" s="74">
        <f t="shared" si="302"/>
        <v>6000</v>
      </c>
      <c r="S1381" s="74" t="e">
        <f t="shared" ca="1" si="303"/>
        <v>#N/A</v>
      </c>
      <c r="T1381" s="74" t="e">
        <f t="shared" si="304"/>
        <v>#N/A</v>
      </c>
    </row>
    <row r="1382" spans="2:20" x14ac:dyDescent="0.25">
      <c r="B1382" s="74" t="e">
        <f t="shared" ca="1" si="294"/>
        <v>#N/A</v>
      </c>
      <c r="C1382" s="78">
        <f>Кабельный_журнал!P1348</f>
        <v>0</v>
      </c>
      <c r="D1382" s="74" t="e">
        <f t="shared" ca="1" si="295"/>
        <v>#N/A</v>
      </c>
      <c r="E1382" s="80" t="s">
        <v>280</v>
      </c>
      <c r="F1382" s="74" t="e">
        <f t="shared" ca="1" si="291"/>
        <v>#N/A</v>
      </c>
      <c r="G1382" s="74" t="e">
        <f t="shared" si="292"/>
        <v>#N/A</v>
      </c>
      <c r="H1382" s="80" t="s">
        <v>273</v>
      </c>
      <c r="I1382" s="74" t="e">
        <f t="shared" si="293"/>
        <v>#N/A</v>
      </c>
      <c r="J1382" s="74" t="e">
        <f t="shared" si="296"/>
        <v>#N/A</v>
      </c>
      <c r="K1382" s="80" t="s">
        <v>281</v>
      </c>
      <c r="L1382" s="74">
        <f t="shared" si="297"/>
        <v>1.7500000000000002E-2</v>
      </c>
      <c r="M1382" s="74" t="e">
        <f t="shared" ca="1" si="298"/>
        <v>#N/A</v>
      </c>
      <c r="N1382" s="74" t="e">
        <f ca="1">VLOOKUP(B1382,$C$7:$T1380,13,FALSE)</f>
        <v>#N/A</v>
      </c>
      <c r="O1382" s="74" t="e">
        <f t="shared" ca="1" si="299"/>
        <v>#N/A</v>
      </c>
      <c r="P1382" s="74" t="e">
        <f t="shared" ca="1" si="300"/>
        <v>#N/A</v>
      </c>
      <c r="Q1382" s="74" t="e">
        <f t="shared" ca="1" si="301"/>
        <v>#N/A</v>
      </c>
      <c r="R1382" s="74">
        <f t="shared" si="302"/>
        <v>6000</v>
      </c>
      <c r="S1382" s="74" t="e">
        <f t="shared" ca="1" si="303"/>
        <v>#N/A</v>
      </c>
      <c r="T1382" s="74" t="e">
        <f t="shared" si="304"/>
        <v>#N/A</v>
      </c>
    </row>
    <row r="1383" spans="2:20" x14ac:dyDescent="0.25">
      <c r="B1383" s="74" t="e">
        <f t="shared" ca="1" si="294"/>
        <v>#N/A</v>
      </c>
      <c r="C1383" s="78">
        <f>Кабельный_журнал!P1349</f>
        <v>0</v>
      </c>
      <c r="D1383" s="74" t="e">
        <f t="shared" ca="1" si="295"/>
        <v>#N/A</v>
      </c>
      <c r="E1383" s="80" t="s">
        <v>280</v>
      </c>
      <c r="F1383" s="74" t="e">
        <f t="shared" ref="F1383:F1446" ca="1" si="305">VLOOKUP(C1383,Кабельный_журнал,8,FALSE)</f>
        <v>#N/A</v>
      </c>
      <c r="G1383" s="74" t="e">
        <f t="shared" ref="G1383:G1446" si="306">VLOOKUP(C1383,Исходные_данные,21,FALSE)</f>
        <v>#N/A</v>
      </c>
      <c r="H1383" s="80" t="s">
        <v>273</v>
      </c>
      <c r="I1383" s="74" t="e">
        <f t="shared" ref="I1383:I1446" si="307">VLOOKUP(C1383,Исходные_данные,22,FALSE)</f>
        <v>#N/A</v>
      </c>
      <c r="J1383" s="74" t="e">
        <f t="shared" si="296"/>
        <v>#N/A</v>
      </c>
      <c r="K1383" s="80" t="s">
        <v>281</v>
      </c>
      <c r="L1383" s="74">
        <f t="shared" si="297"/>
        <v>1.7500000000000002E-2</v>
      </c>
      <c r="M1383" s="74" t="e">
        <f t="shared" ca="1" si="298"/>
        <v>#N/A</v>
      </c>
      <c r="N1383" s="74" t="e">
        <f ca="1">VLOOKUP(B1383,$C$7:$T1381,13,FALSE)</f>
        <v>#N/A</v>
      </c>
      <c r="O1383" s="74" t="e">
        <f t="shared" ca="1" si="299"/>
        <v>#N/A</v>
      </c>
      <c r="P1383" s="74" t="e">
        <f t="shared" ca="1" si="300"/>
        <v>#N/A</v>
      </c>
      <c r="Q1383" s="74" t="e">
        <f t="shared" ca="1" si="301"/>
        <v>#N/A</v>
      </c>
      <c r="R1383" s="74">
        <f t="shared" si="302"/>
        <v>6000</v>
      </c>
      <c r="S1383" s="74" t="e">
        <f t="shared" ca="1" si="303"/>
        <v>#N/A</v>
      </c>
      <c r="T1383" s="74" t="e">
        <f t="shared" si="304"/>
        <v>#N/A</v>
      </c>
    </row>
    <row r="1384" spans="2:20" x14ac:dyDescent="0.25">
      <c r="B1384" s="74" t="e">
        <f t="shared" ref="B1384:B1447" ca="1" si="308">VLOOKUP(C1384,Кабельный_журнал,2,FALSE)</f>
        <v>#N/A</v>
      </c>
      <c r="C1384" s="78">
        <f>Кабельный_журнал!P1350</f>
        <v>0</v>
      </c>
      <c r="D1384" s="74" t="e">
        <f t="shared" ref="D1384:D1447" ca="1" si="309">B1384&amp;"-"&amp;C1384</f>
        <v>#N/A</v>
      </c>
      <c r="E1384" s="80" t="s">
        <v>280</v>
      </c>
      <c r="F1384" s="74" t="e">
        <f t="shared" ca="1" si="305"/>
        <v>#N/A</v>
      </c>
      <c r="G1384" s="74" t="e">
        <f t="shared" si="306"/>
        <v>#N/A</v>
      </c>
      <c r="H1384" s="80" t="s">
        <v>273</v>
      </c>
      <c r="I1384" s="74" t="e">
        <f t="shared" si="307"/>
        <v>#N/A</v>
      </c>
      <c r="J1384" s="74" t="e">
        <f t="shared" ref="J1384:J1447" si="310">I1384</f>
        <v>#N/A</v>
      </c>
      <c r="K1384" s="80" t="s">
        <v>281</v>
      </c>
      <c r="L1384" s="74">
        <f t="shared" ref="L1384:L1447" si="311">VLOOKUP(K1384,$K$2:$L$3,2,FALSE)</f>
        <v>1.7500000000000002E-2</v>
      </c>
      <c r="M1384" s="74" t="e">
        <f t="shared" ref="M1384:M1447" ca="1" si="312">L1384*F1384*(1/I1384+1/J1384)</f>
        <v>#N/A</v>
      </c>
      <c r="N1384" s="74" t="e">
        <f ca="1">VLOOKUP(B1384,$C$7:$T1382,13,FALSE)</f>
        <v>#N/A</v>
      </c>
      <c r="O1384" s="74" t="e">
        <f t="shared" ref="O1384:O1447" ca="1" si="313">L1384+M1384</f>
        <v>#N/A</v>
      </c>
      <c r="P1384" s="74" t="e">
        <f t="shared" ref="P1384:P1447" ca="1" si="314">220/O1384</f>
        <v>#N/A</v>
      </c>
      <c r="Q1384" s="74" t="e">
        <f t="shared" ref="Q1384:Q1447" ca="1" si="315">O1384/G1384</f>
        <v>#N/A</v>
      </c>
      <c r="R1384" s="74">
        <f t="shared" ref="R1384:R1447" si="316">VLOOKUP(H1384,$W$2:$Y$12,3,FALSE)</f>
        <v>6000</v>
      </c>
      <c r="S1384" s="74" t="e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  <v>#N/A</v>
      </c>
      <c r="T1384" s="74" t="e">
        <f t="shared" ref="T1384:T1447" si="318">G1384*VLOOKUP(H1384,$W$2:$Y$12,2,FALSE)</f>
        <v>#N/A</v>
      </c>
    </row>
    <row r="1385" spans="2:20" x14ac:dyDescent="0.25">
      <c r="B1385" s="74" t="e">
        <f t="shared" ca="1" si="308"/>
        <v>#N/A</v>
      </c>
      <c r="C1385" s="78">
        <f>Кабельный_журнал!P1351</f>
        <v>0</v>
      </c>
      <c r="D1385" s="74" t="e">
        <f t="shared" ca="1" si="309"/>
        <v>#N/A</v>
      </c>
      <c r="E1385" s="80" t="s">
        <v>280</v>
      </c>
      <c r="F1385" s="74" t="e">
        <f t="shared" ca="1" si="305"/>
        <v>#N/A</v>
      </c>
      <c r="G1385" s="74" t="e">
        <f t="shared" si="306"/>
        <v>#N/A</v>
      </c>
      <c r="H1385" s="80" t="s">
        <v>273</v>
      </c>
      <c r="I1385" s="74" t="e">
        <f t="shared" si="307"/>
        <v>#N/A</v>
      </c>
      <c r="J1385" s="74" t="e">
        <f t="shared" si="310"/>
        <v>#N/A</v>
      </c>
      <c r="K1385" s="80" t="s">
        <v>281</v>
      </c>
      <c r="L1385" s="74">
        <f t="shared" si="311"/>
        <v>1.7500000000000002E-2</v>
      </c>
      <c r="M1385" s="74" t="e">
        <f t="shared" ca="1" si="312"/>
        <v>#N/A</v>
      </c>
      <c r="N1385" s="74" t="e">
        <f ca="1">VLOOKUP(B1385,$C$7:$T1383,13,FALSE)</f>
        <v>#N/A</v>
      </c>
      <c r="O1385" s="74" t="e">
        <f t="shared" ca="1" si="313"/>
        <v>#N/A</v>
      </c>
      <c r="P1385" s="74" t="e">
        <f t="shared" ca="1" si="314"/>
        <v>#N/A</v>
      </c>
      <c r="Q1385" s="74" t="e">
        <f t="shared" ca="1" si="315"/>
        <v>#N/A</v>
      </c>
      <c r="R1385" s="74">
        <f t="shared" si="316"/>
        <v>6000</v>
      </c>
      <c r="S1385" s="74" t="e">
        <f t="shared" ca="1" si="317"/>
        <v>#N/A</v>
      </c>
      <c r="T1385" s="74" t="e">
        <f t="shared" si="318"/>
        <v>#N/A</v>
      </c>
    </row>
    <row r="1386" spans="2:20" x14ac:dyDescent="0.25">
      <c r="B1386" s="74" t="e">
        <f t="shared" ca="1" si="308"/>
        <v>#N/A</v>
      </c>
      <c r="C1386" s="78">
        <f>Кабельный_журнал!P1352</f>
        <v>0</v>
      </c>
      <c r="D1386" s="74" t="e">
        <f t="shared" ca="1" si="309"/>
        <v>#N/A</v>
      </c>
      <c r="E1386" s="80" t="s">
        <v>280</v>
      </c>
      <c r="F1386" s="74" t="e">
        <f t="shared" ca="1" si="305"/>
        <v>#N/A</v>
      </c>
      <c r="G1386" s="74" t="e">
        <f t="shared" si="306"/>
        <v>#N/A</v>
      </c>
      <c r="H1386" s="80" t="s">
        <v>273</v>
      </c>
      <c r="I1386" s="74" t="e">
        <f t="shared" si="307"/>
        <v>#N/A</v>
      </c>
      <c r="J1386" s="74" t="e">
        <f t="shared" si="310"/>
        <v>#N/A</v>
      </c>
      <c r="K1386" s="80" t="s">
        <v>281</v>
      </c>
      <c r="L1386" s="74">
        <f t="shared" si="311"/>
        <v>1.7500000000000002E-2</v>
      </c>
      <c r="M1386" s="74" t="e">
        <f t="shared" ca="1" si="312"/>
        <v>#N/A</v>
      </c>
      <c r="N1386" s="74" t="e">
        <f ca="1">VLOOKUP(B1386,$C$7:$T1384,13,FALSE)</f>
        <v>#N/A</v>
      </c>
      <c r="O1386" s="74" t="e">
        <f t="shared" ca="1" si="313"/>
        <v>#N/A</v>
      </c>
      <c r="P1386" s="74" t="e">
        <f t="shared" ca="1" si="314"/>
        <v>#N/A</v>
      </c>
      <c r="Q1386" s="74" t="e">
        <f t="shared" ca="1" si="315"/>
        <v>#N/A</v>
      </c>
      <c r="R1386" s="74">
        <f t="shared" si="316"/>
        <v>6000</v>
      </c>
      <c r="S1386" s="74" t="e">
        <f t="shared" ca="1" si="317"/>
        <v>#N/A</v>
      </c>
      <c r="T1386" s="74" t="e">
        <f t="shared" si="318"/>
        <v>#N/A</v>
      </c>
    </row>
    <row r="1387" spans="2:20" x14ac:dyDescent="0.25">
      <c r="B1387" s="74" t="e">
        <f t="shared" ca="1" si="308"/>
        <v>#N/A</v>
      </c>
      <c r="C1387" s="78">
        <f>Кабельный_журнал!P1353</f>
        <v>0</v>
      </c>
      <c r="D1387" s="74" t="e">
        <f t="shared" ca="1" si="309"/>
        <v>#N/A</v>
      </c>
      <c r="E1387" s="80" t="s">
        <v>280</v>
      </c>
      <c r="F1387" s="74" t="e">
        <f t="shared" ca="1" si="305"/>
        <v>#N/A</v>
      </c>
      <c r="G1387" s="74" t="e">
        <f t="shared" si="306"/>
        <v>#N/A</v>
      </c>
      <c r="H1387" s="80" t="s">
        <v>273</v>
      </c>
      <c r="I1387" s="74" t="e">
        <f t="shared" si="307"/>
        <v>#N/A</v>
      </c>
      <c r="J1387" s="74" t="e">
        <f t="shared" si="310"/>
        <v>#N/A</v>
      </c>
      <c r="K1387" s="80" t="s">
        <v>281</v>
      </c>
      <c r="L1387" s="74">
        <f t="shared" si="311"/>
        <v>1.7500000000000002E-2</v>
      </c>
      <c r="M1387" s="74" t="e">
        <f t="shared" ca="1" si="312"/>
        <v>#N/A</v>
      </c>
      <c r="N1387" s="74" t="e">
        <f ca="1">VLOOKUP(B1387,$C$7:$T1385,13,FALSE)</f>
        <v>#N/A</v>
      </c>
      <c r="O1387" s="74" t="e">
        <f t="shared" ca="1" si="313"/>
        <v>#N/A</v>
      </c>
      <c r="P1387" s="74" t="e">
        <f t="shared" ca="1" si="314"/>
        <v>#N/A</v>
      </c>
      <c r="Q1387" s="74" t="e">
        <f t="shared" ca="1" si="315"/>
        <v>#N/A</v>
      </c>
      <c r="R1387" s="74">
        <f t="shared" si="316"/>
        <v>6000</v>
      </c>
      <c r="S1387" s="74" t="e">
        <f t="shared" ca="1" si="317"/>
        <v>#N/A</v>
      </c>
      <c r="T1387" s="74" t="e">
        <f t="shared" si="318"/>
        <v>#N/A</v>
      </c>
    </row>
    <row r="1388" spans="2:20" x14ac:dyDescent="0.25">
      <c r="B1388" s="74" t="e">
        <f t="shared" ca="1" si="308"/>
        <v>#N/A</v>
      </c>
      <c r="C1388" s="78">
        <f>Кабельный_журнал!P1354</f>
        <v>0</v>
      </c>
      <c r="D1388" s="74" t="e">
        <f t="shared" ca="1" si="309"/>
        <v>#N/A</v>
      </c>
      <c r="E1388" s="80" t="s">
        <v>280</v>
      </c>
      <c r="F1388" s="74" t="e">
        <f t="shared" ca="1" si="305"/>
        <v>#N/A</v>
      </c>
      <c r="G1388" s="74" t="e">
        <f t="shared" si="306"/>
        <v>#N/A</v>
      </c>
      <c r="H1388" s="80" t="s">
        <v>273</v>
      </c>
      <c r="I1388" s="74" t="e">
        <f t="shared" si="307"/>
        <v>#N/A</v>
      </c>
      <c r="J1388" s="74" t="e">
        <f t="shared" si="310"/>
        <v>#N/A</v>
      </c>
      <c r="K1388" s="80" t="s">
        <v>281</v>
      </c>
      <c r="L1388" s="74">
        <f t="shared" si="311"/>
        <v>1.7500000000000002E-2</v>
      </c>
      <c r="M1388" s="74" t="e">
        <f t="shared" ca="1" si="312"/>
        <v>#N/A</v>
      </c>
      <c r="N1388" s="74" t="e">
        <f ca="1">VLOOKUP(B1388,$C$7:$T1386,13,FALSE)</f>
        <v>#N/A</v>
      </c>
      <c r="O1388" s="74" t="e">
        <f t="shared" ca="1" si="313"/>
        <v>#N/A</v>
      </c>
      <c r="P1388" s="74" t="e">
        <f t="shared" ca="1" si="314"/>
        <v>#N/A</v>
      </c>
      <c r="Q1388" s="74" t="e">
        <f t="shared" ca="1" si="315"/>
        <v>#N/A</v>
      </c>
      <c r="R1388" s="74">
        <f t="shared" si="316"/>
        <v>6000</v>
      </c>
      <c r="S1388" s="74" t="e">
        <f t="shared" ca="1" si="317"/>
        <v>#N/A</v>
      </c>
      <c r="T1388" s="74" t="e">
        <f t="shared" si="318"/>
        <v>#N/A</v>
      </c>
    </row>
    <row r="1389" spans="2:20" x14ac:dyDescent="0.25">
      <c r="B1389" s="74" t="e">
        <f t="shared" ca="1" si="308"/>
        <v>#N/A</v>
      </c>
      <c r="C1389" s="78">
        <f>Кабельный_журнал!P1355</f>
        <v>0</v>
      </c>
      <c r="D1389" s="74" t="e">
        <f t="shared" ca="1" si="309"/>
        <v>#N/A</v>
      </c>
      <c r="E1389" s="80" t="s">
        <v>280</v>
      </c>
      <c r="F1389" s="74" t="e">
        <f t="shared" ca="1" si="305"/>
        <v>#N/A</v>
      </c>
      <c r="G1389" s="74" t="e">
        <f t="shared" si="306"/>
        <v>#N/A</v>
      </c>
      <c r="H1389" s="80" t="s">
        <v>273</v>
      </c>
      <c r="I1389" s="74" t="e">
        <f t="shared" si="307"/>
        <v>#N/A</v>
      </c>
      <c r="J1389" s="74" t="e">
        <f t="shared" si="310"/>
        <v>#N/A</v>
      </c>
      <c r="K1389" s="80" t="s">
        <v>281</v>
      </c>
      <c r="L1389" s="74">
        <f t="shared" si="311"/>
        <v>1.7500000000000002E-2</v>
      </c>
      <c r="M1389" s="74" t="e">
        <f t="shared" ca="1" si="312"/>
        <v>#N/A</v>
      </c>
      <c r="N1389" s="74" t="e">
        <f ca="1">VLOOKUP(B1389,$C$7:$T1387,13,FALSE)</f>
        <v>#N/A</v>
      </c>
      <c r="O1389" s="74" t="e">
        <f t="shared" ca="1" si="313"/>
        <v>#N/A</v>
      </c>
      <c r="P1389" s="74" t="e">
        <f t="shared" ca="1" si="314"/>
        <v>#N/A</v>
      </c>
      <c r="Q1389" s="74" t="e">
        <f t="shared" ca="1" si="315"/>
        <v>#N/A</v>
      </c>
      <c r="R1389" s="74">
        <f t="shared" si="316"/>
        <v>6000</v>
      </c>
      <c r="S1389" s="74" t="e">
        <f t="shared" ca="1" si="317"/>
        <v>#N/A</v>
      </c>
      <c r="T1389" s="74" t="e">
        <f t="shared" si="318"/>
        <v>#N/A</v>
      </c>
    </row>
    <row r="1390" spans="2:20" x14ac:dyDescent="0.25">
      <c r="B1390" s="74" t="e">
        <f t="shared" ca="1" si="308"/>
        <v>#N/A</v>
      </c>
      <c r="C1390" s="78">
        <f>Кабельный_журнал!P1356</f>
        <v>0</v>
      </c>
      <c r="D1390" s="74" t="e">
        <f t="shared" ca="1" si="309"/>
        <v>#N/A</v>
      </c>
      <c r="E1390" s="80" t="s">
        <v>280</v>
      </c>
      <c r="F1390" s="74" t="e">
        <f t="shared" ca="1" si="305"/>
        <v>#N/A</v>
      </c>
      <c r="G1390" s="74" t="e">
        <f t="shared" si="306"/>
        <v>#N/A</v>
      </c>
      <c r="H1390" s="80" t="s">
        <v>273</v>
      </c>
      <c r="I1390" s="74" t="e">
        <f t="shared" si="307"/>
        <v>#N/A</v>
      </c>
      <c r="J1390" s="74" t="e">
        <f t="shared" si="310"/>
        <v>#N/A</v>
      </c>
      <c r="K1390" s="80" t="s">
        <v>281</v>
      </c>
      <c r="L1390" s="74">
        <f t="shared" si="311"/>
        <v>1.7500000000000002E-2</v>
      </c>
      <c r="M1390" s="74" t="e">
        <f t="shared" ca="1" si="312"/>
        <v>#N/A</v>
      </c>
      <c r="N1390" s="74" t="e">
        <f ca="1">VLOOKUP(B1390,$C$7:$T1388,13,FALSE)</f>
        <v>#N/A</v>
      </c>
      <c r="O1390" s="74" t="e">
        <f t="shared" ca="1" si="313"/>
        <v>#N/A</v>
      </c>
      <c r="P1390" s="74" t="e">
        <f t="shared" ca="1" si="314"/>
        <v>#N/A</v>
      </c>
      <c r="Q1390" s="74" t="e">
        <f t="shared" ca="1" si="315"/>
        <v>#N/A</v>
      </c>
      <c r="R1390" s="74">
        <f t="shared" si="316"/>
        <v>6000</v>
      </c>
      <c r="S1390" s="74" t="e">
        <f t="shared" ca="1" si="317"/>
        <v>#N/A</v>
      </c>
      <c r="T1390" s="74" t="e">
        <f t="shared" si="318"/>
        <v>#N/A</v>
      </c>
    </row>
    <row r="1391" spans="2:20" x14ac:dyDescent="0.25">
      <c r="B1391" s="74" t="e">
        <f t="shared" ca="1" si="308"/>
        <v>#N/A</v>
      </c>
      <c r="C1391" s="78">
        <f>Кабельный_журнал!P1357</f>
        <v>0</v>
      </c>
      <c r="D1391" s="74" t="e">
        <f t="shared" ca="1" si="309"/>
        <v>#N/A</v>
      </c>
      <c r="E1391" s="80" t="s">
        <v>280</v>
      </c>
      <c r="F1391" s="74" t="e">
        <f t="shared" ca="1" si="305"/>
        <v>#N/A</v>
      </c>
      <c r="G1391" s="74" t="e">
        <f t="shared" si="306"/>
        <v>#N/A</v>
      </c>
      <c r="H1391" s="80" t="s">
        <v>273</v>
      </c>
      <c r="I1391" s="74" t="e">
        <f t="shared" si="307"/>
        <v>#N/A</v>
      </c>
      <c r="J1391" s="74" t="e">
        <f t="shared" si="310"/>
        <v>#N/A</v>
      </c>
      <c r="K1391" s="80" t="s">
        <v>281</v>
      </c>
      <c r="L1391" s="74">
        <f t="shared" si="311"/>
        <v>1.7500000000000002E-2</v>
      </c>
      <c r="M1391" s="74" t="e">
        <f t="shared" ca="1" si="312"/>
        <v>#N/A</v>
      </c>
      <c r="N1391" s="74" t="e">
        <f ca="1">VLOOKUP(B1391,$C$7:$T1389,13,FALSE)</f>
        <v>#N/A</v>
      </c>
      <c r="O1391" s="74" t="e">
        <f t="shared" ca="1" si="313"/>
        <v>#N/A</v>
      </c>
      <c r="P1391" s="74" t="e">
        <f t="shared" ca="1" si="314"/>
        <v>#N/A</v>
      </c>
      <c r="Q1391" s="74" t="e">
        <f t="shared" ca="1" si="315"/>
        <v>#N/A</v>
      </c>
      <c r="R1391" s="74">
        <f t="shared" si="316"/>
        <v>6000</v>
      </c>
      <c r="S1391" s="74" t="e">
        <f t="shared" ca="1" si="317"/>
        <v>#N/A</v>
      </c>
      <c r="T1391" s="74" t="e">
        <f t="shared" si="318"/>
        <v>#N/A</v>
      </c>
    </row>
    <row r="1392" spans="2:20" x14ac:dyDescent="0.25">
      <c r="B1392" s="74" t="e">
        <f t="shared" ca="1" si="308"/>
        <v>#N/A</v>
      </c>
      <c r="C1392" s="78">
        <f>Кабельный_журнал!P1358</f>
        <v>0</v>
      </c>
      <c r="D1392" s="74" t="e">
        <f t="shared" ca="1" si="309"/>
        <v>#N/A</v>
      </c>
      <c r="E1392" s="80" t="s">
        <v>280</v>
      </c>
      <c r="F1392" s="74" t="e">
        <f t="shared" ca="1" si="305"/>
        <v>#N/A</v>
      </c>
      <c r="G1392" s="74" t="e">
        <f t="shared" si="306"/>
        <v>#N/A</v>
      </c>
      <c r="H1392" s="80" t="s">
        <v>273</v>
      </c>
      <c r="I1392" s="74" t="e">
        <f t="shared" si="307"/>
        <v>#N/A</v>
      </c>
      <c r="J1392" s="74" t="e">
        <f t="shared" si="310"/>
        <v>#N/A</v>
      </c>
      <c r="K1392" s="80" t="s">
        <v>281</v>
      </c>
      <c r="L1392" s="74">
        <f t="shared" si="311"/>
        <v>1.7500000000000002E-2</v>
      </c>
      <c r="M1392" s="74" t="e">
        <f t="shared" ca="1" si="312"/>
        <v>#N/A</v>
      </c>
      <c r="N1392" s="74" t="e">
        <f ca="1">VLOOKUP(B1392,$C$7:$T1390,13,FALSE)</f>
        <v>#N/A</v>
      </c>
      <c r="O1392" s="74" t="e">
        <f t="shared" ca="1" si="313"/>
        <v>#N/A</v>
      </c>
      <c r="P1392" s="74" t="e">
        <f t="shared" ca="1" si="314"/>
        <v>#N/A</v>
      </c>
      <c r="Q1392" s="74" t="e">
        <f t="shared" ca="1" si="315"/>
        <v>#N/A</v>
      </c>
      <c r="R1392" s="74">
        <f t="shared" si="316"/>
        <v>6000</v>
      </c>
      <c r="S1392" s="74" t="e">
        <f t="shared" ca="1" si="317"/>
        <v>#N/A</v>
      </c>
      <c r="T1392" s="74" t="e">
        <f t="shared" si="318"/>
        <v>#N/A</v>
      </c>
    </row>
    <row r="1393" spans="2:20" x14ac:dyDescent="0.25">
      <c r="B1393" s="74" t="e">
        <f t="shared" ca="1" si="308"/>
        <v>#N/A</v>
      </c>
      <c r="C1393" s="78">
        <f>Кабельный_журнал!P1359</f>
        <v>0</v>
      </c>
      <c r="D1393" s="74" t="e">
        <f t="shared" ca="1" si="309"/>
        <v>#N/A</v>
      </c>
      <c r="E1393" s="80" t="s">
        <v>280</v>
      </c>
      <c r="F1393" s="74" t="e">
        <f t="shared" ca="1" si="305"/>
        <v>#N/A</v>
      </c>
      <c r="G1393" s="74" t="e">
        <f t="shared" si="306"/>
        <v>#N/A</v>
      </c>
      <c r="H1393" s="80" t="s">
        <v>273</v>
      </c>
      <c r="I1393" s="74" t="e">
        <f t="shared" si="307"/>
        <v>#N/A</v>
      </c>
      <c r="J1393" s="74" t="e">
        <f t="shared" si="310"/>
        <v>#N/A</v>
      </c>
      <c r="K1393" s="80" t="s">
        <v>281</v>
      </c>
      <c r="L1393" s="74">
        <f t="shared" si="311"/>
        <v>1.7500000000000002E-2</v>
      </c>
      <c r="M1393" s="74" t="e">
        <f t="shared" ca="1" si="312"/>
        <v>#N/A</v>
      </c>
      <c r="N1393" s="74" t="e">
        <f ca="1">VLOOKUP(B1393,$C$7:$T1391,13,FALSE)</f>
        <v>#N/A</v>
      </c>
      <c r="O1393" s="74" t="e">
        <f t="shared" ca="1" si="313"/>
        <v>#N/A</v>
      </c>
      <c r="P1393" s="74" t="e">
        <f t="shared" ca="1" si="314"/>
        <v>#N/A</v>
      </c>
      <c r="Q1393" s="74" t="e">
        <f t="shared" ca="1" si="315"/>
        <v>#N/A</v>
      </c>
      <c r="R1393" s="74">
        <f t="shared" si="316"/>
        <v>6000</v>
      </c>
      <c r="S1393" s="74" t="e">
        <f t="shared" ca="1" si="317"/>
        <v>#N/A</v>
      </c>
      <c r="T1393" s="74" t="e">
        <f t="shared" si="318"/>
        <v>#N/A</v>
      </c>
    </row>
    <row r="1394" spans="2:20" x14ac:dyDescent="0.25">
      <c r="B1394" s="74" t="e">
        <f t="shared" ca="1" si="308"/>
        <v>#N/A</v>
      </c>
      <c r="C1394" s="78">
        <f>Кабельный_журнал!P1360</f>
        <v>0</v>
      </c>
      <c r="D1394" s="74" t="e">
        <f t="shared" ca="1" si="309"/>
        <v>#N/A</v>
      </c>
      <c r="E1394" s="80" t="s">
        <v>280</v>
      </c>
      <c r="F1394" s="74" t="e">
        <f t="shared" ca="1" si="305"/>
        <v>#N/A</v>
      </c>
      <c r="G1394" s="74" t="e">
        <f t="shared" si="306"/>
        <v>#N/A</v>
      </c>
      <c r="H1394" s="80" t="s">
        <v>273</v>
      </c>
      <c r="I1394" s="74" t="e">
        <f t="shared" si="307"/>
        <v>#N/A</v>
      </c>
      <c r="J1394" s="74" t="e">
        <f t="shared" si="310"/>
        <v>#N/A</v>
      </c>
      <c r="K1394" s="80" t="s">
        <v>281</v>
      </c>
      <c r="L1394" s="74">
        <f t="shared" si="311"/>
        <v>1.7500000000000002E-2</v>
      </c>
      <c r="M1394" s="74" t="e">
        <f t="shared" ca="1" si="312"/>
        <v>#N/A</v>
      </c>
      <c r="N1394" s="74" t="e">
        <f ca="1">VLOOKUP(B1394,$C$7:$T1392,13,FALSE)</f>
        <v>#N/A</v>
      </c>
      <c r="O1394" s="74" t="e">
        <f t="shared" ca="1" si="313"/>
        <v>#N/A</v>
      </c>
      <c r="P1394" s="74" t="e">
        <f t="shared" ca="1" si="314"/>
        <v>#N/A</v>
      </c>
      <c r="Q1394" s="74" t="e">
        <f t="shared" ca="1" si="315"/>
        <v>#N/A</v>
      </c>
      <c r="R1394" s="74">
        <f t="shared" si="316"/>
        <v>6000</v>
      </c>
      <c r="S1394" s="74" t="e">
        <f t="shared" ca="1" si="317"/>
        <v>#N/A</v>
      </c>
      <c r="T1394" s="74" t="e">
        <f t="shared" si="318"/>
        <v>#N/A</v>
      </c>
    </row>
    <row r="1395" spans="2:20" x14ac:dyDescent="0.25">
      <c r="B1395" s="74" t="e">
        <f t="shared" ca="1" si="308"/>
        <v>#N/A</v>
      </c>
      <c r="C1395" s="78">
        <f>Кабельный_журнал!P1361</f>
        <v>0</v>
      </c>
      <c r="D1395" s="74" t="e">
        <f t="shared" ca="1" si="309"/>
        <v>#N/A</v>
      </c>
      <c r="E1395" s="80" t="s">
        <v>280</v>
      </c>
      <c r="F1395" s="74" t="e">
        <f t="shared" ca="1" si="305"/>
        <v>#N/A</v>
      </c>
      <c r="G1395" s="74" t="e">
        <f t="shared" si="306"/>
        <v>#N/A</v>
      </c>
      <c r="H1395" s="80" t="s">
        <v>273</v>
      </c>
      <c r="I1395" s="74" t="e">
        <f t="shared" si="307"/>
        <v>#N/A</v>
      </c>
      <c r="J1395" s="74" t="e">
        <f t="shared" si="310"/>
        <v>#N/A</v>
      </c>
      <c r="K1395" s="80" t="s">
        <v>281</v>
      </c>
      <c r="L1395" s="74">
        <f t="shared" si="311"/>
        <v>1.7500000000000002E-2</v>
      </c>
      <c r="M1395" s="74" t="e">
        <f t="shared" ca="1" si="312"/>
        <v>#N/A</v>
      </c>
      <c r="N1395" s="74" t="e">
        <f ca="1">VLOOKUP(B1395,$C$7:$T1393,13,FALSE)</f>
        <v>#N/A</v>
      </c>
      <c r="O1395" s="74" t="e">
        <f t="shared" ca="1" si="313"/>
        <v>#N/A</v>
      </c>
      <c r="P1395" s="74" t="e">
        <f t="shared" ca="1" si="314"/>
        <v>#N/A</v>
      </c>
      <c r="Q1395" s="74" t="e">
        <f t="shared" ca="1" si="315"/>
        <v>#N/A</v>
      </c>
      <c r="R1395" s="74">
        <f t="shared" si="316"/>
        <v>6000</v>
      </c>
      <c r="S1395" s="74" t="e">
        <f t="shared" ca="1" si="317"/>
        <v>#N/A</v>
      </c>
      <c r="T1395" s="74" t="e">
        <f t="shared" si="318"/>
        <v>#N/A</v>
      </c>
    </row>
    <row r="1396" spans="2:20" x14ac:dyDescent="0.25">
      <c r="B1396" s="74" t="e">
        <f t="shared" ca="1" si="308"/>
        <v>#N/A</v>
      </c>
      <c r="C1396" s="78">
        <f>Кабельный_журнал!P1362</f>
        <v>0</v>
      </c>
      <c r="D1396" s="74" t="e">
        <f t="shared" ca="1" si="309"/>
        <v>#N/A</v>
      </c>
      <c r="E1396" s="80" t="s">
        <v>280</v>
      </c>
      <c r="F1396" s="74" t="e">
        <f t="shared" ca="1" si="305"/>
        <v>#N/A</v>
      </c>
      <c r="G1396" s="74" t="e">
        <f t="shared" si="306"/>
        <v>#N/A</v>
      </c>
      <c r="H1396" s="80" t="s">
        <v>273</v>
      </c>
      <c r="I1396" s="74" t="e">
        <f t="shared" si="307"/>
        <v>#N/A</v>
      </c>
      <c r="J1396" s="74" t="e">
        <f t="shared" si="310"/>
        <v>#N/A</v>
      </c>
      <c r="K1396" s="80" t="s">
        <v>281</v>
      </c>
      <c r="L1396" s="74">
        <f t="shared" si="311"/>
        <v>1.7500000000000002E-2</v>
      </c>
      <c r="M1396" s="74" t="e">
        <f t="shared" ca="1" si="312"/>
        <v>#N/A</v>
      </c>
      <c r="N1396" s="74" t="e">
        <f ca="1">VLOOKUP(B1396,$C$7:$T1394,13,FALSE)</f>
        <v>#N/A</v>
      </c>
      <c r="O1396" s="74" t="e">
        <f t="shared" ca="1" si="313"/>
        <v>#N/A</v>
      </c>
      <c r="P1396" s="74" t="e">
        <f t="shared" ca="1" si="314"/>
        <v>#N/A</v>
      </c>
      <c r="Q1396" s="74" t="e">
        <f t="shared" ca="1" si="315"/>
        <v>#N/A</v>
      </c>
      <c r="R1396" s="74">
        <f t="shared" si="316"/>
        <v>6000</v>
      </c>
      <c r="S1396" s="74" t="e">
        <f t="shared" ca="1" si="317"/>
        <v>#N/A</v>
      </c>
      <c r="T1396" s="74" t="e">
        <f t="shared" si="318"/>
        <v>#N/A</v>
      </c>
    </row>
    <row r="1397" spans="2:20" x14ac:dyDescent="0.25">
      <c r="B1397" s="74" t="e">
        <f t="shared" ca="1" si="308"/>
        <v>#N/A</v>
      </c>
      <c r="C1397" s="78">
        <f>Кабельный_журнал!P1363</f>
        <v>0</v>
      </c>
      <c r="D1397" s="74" t="e">
        <f t="shared" ca="1" si="309"/>
        <v>#N/A</v>
      </c>
      <c r="E1397" s="80" t="s">
        <v>280</v>
      </c>
      <c r="F1397" s="74" t="e">
        <f t="shared" ca="1" si="305"/>
        <v>#N/A</v>
      </c>
      <c r="G1397" s="74" t="e">
        <f t="shared" si="306"/>
        <v>#N/A</v>
      </c>
      <c r="H1397" s="80" t="s">
        <v>273</v>
      </c>
      <c r="I1397" s="74" t="e">
        <f t="shared" si="307"/>
        <v>#N/A</v>
      </c>
      <c r="J1397" s="74" t="e">
        <f t="shared" si="310"/>
        <v>#N/A</v>
      </c>
      <c r="K1397" s="80" t="s">
        <v>281</v>
      </c>
      <c r="L1397" s="74">
        <f t="shared" si="311"/>
        <v>1.7500000000000002E-2</v>
      </c>
      <c r="M1397" s="74" t="e">
        <f t="shared" ca="1" si="312"/>
        <v>#N/A</v>
      </c>
      <c r="N1397" s="74" t="e">
        <f ca="1">VLOOKUP(B1397,$C$7:$T1395,13,FALSE)</f>
        <v>#N/A</v>
      </c>
      <c r="O1397" s="74" t="e">
        <f t="shared" ca="1" si="313"/>
        <v>#N/A</v>
      </c>
      <c r="P1397" s="74" t="e">
        <f t="shared" ca="1" si="314"/>
        <v>#N/A</v>
      </c>
      <c r="Q1397" s="74" t="e">
        <f t="shared" ca="1" si="315"/>
        <v>#N/A</v>
      </c>
      <c r="R1397" s="74">
        <f t="shared" si="316"/>
        <v>6000</v>
      </c>
      <c r="S1397" s="74" t="e">
        <f t="shared" ca="1" si="317"/>
        <v>#N/A</v>
      </c>
      <c r="T1397" s="74" t="e">
        <f t="shared" si="318"/>
        <v>#N/A</v>
      </c>
    </row>
    <row r="1398" spans="2:20" x14ac:dyDescent="0.25">
      <c r="B1398" s="74" t="e">
        <f t="shared" ca="1" si="308"/>
        <v>#N/A</v>
      </c>
      <c r="C1398" s="78">
        <f>Кабельный_журнал!P1364</f>
        <v>0</v>
      </c>
      <c r="D1398" s="74" t="e">
        <f t="shared" ca="1" si="309"/>
        <v>#N/A</v>
      </c>
      <c r="E1398" s="80" t="s">
        <v>280</v>
      </c>
      <c r="F1398" s="74" t="e">
        <f t="shared" ca="1" si="305"/>
        <v>#N/A</v>
      </c>
      <c r="G1398" s="74" t="e">
        <f t="shared" si="306"/>
        <v>#N/A</v>
      </c>
      <c r="H1398" s="80" t="s">
        <v>273</v>
      </c>
      <c r="I1398" s="74" t="e">
        <f t="shared" si="307"/>
        <v>#N/A</v>
      </c>
      <c r="J1398" s="74" t="e">
        <f t="shared" si="310"/>
        <v>#N/A</v>
      </c>
      <c r="K1398" s="80" t="s">
        <v>281</v>
      </c>
      <c r="L1398" s="74">
        <f t="shared" si="311"/>
        <v>1.7500000000000002E-2</v>
      </c>
      <c r="M1398" s="74" t="e">
        <f t="shared" ca="1" si="312"/>
        <v>#N/A</v>
      </c>
      <c r="N1398" s="74" t="e">
        <f ca="1">VLOOKUP(B1398,$C$7:$T1396,13,FALSE)</f>
        <v>#N/A</v>
      </c>
      <c r="O1398" s="74" t="e">
        <f t="shared" ca="1" si="313"/>
        <v>#N/A</v>
      </c>
      <c r="P1398" s="74" t="e">
        <f t="shared" ca="1" si="314"/>
        <v>#N/A</v>
      </c>
      <c r="Q1398" s="74" t="e">
        <f t="shared" ca="1" si="315"/>
        <v>#N/A</v>
      </c>
      <c r="R1398" s="74">
        <f t="shared" si="316"/>
        <v>6000</v>
      </c>
      <c r="S1398" s="74" t="e">
        <f t="shared" ca="1" si="317"/>
        <v>#N/A</v>
      </c>
      <c r="T1398" s="74" t="e">
        <f t="shared" si="318"/>
        <v>#N/A</v>
      </c>
    </row>
    <row r="1399" spans="2:20" x14ac:dyDescent="0.25">
      <c r="B1399" s="74" t="e">
        <f t="shared" ca="1" si="308"/>
        <v>#N/A</v>
      </c>
      <c r="C1399" s="78">
        <f>Кабельный_журнал!P1365</f>
        <v>0</v>
      </c>
      <c r="D1399" s="74" t="e">
        <f t="shared" ca="1" si="309"/>
        <v>#N/A</v>
      </c>
      <c r="E1399" s="80" t="s">
        <v>280</v>
      </c>
      <c r="F1399" s="74" t="e">
        <f t="shared" ca="1" si="305"/>
        <v>#N/A</v>
      </c>
      <c r="G1399" s="74" t="e">
        <f t="shared" si="306"/>
        <v>#N/A</v>
      </c>
      <c r="H1399" s="80" t="s">
        <v>273</v>
      </c>
      <c r="I1399" s="74" t="e">
        <f t="shared" si="307"/>
        <v>#N/A</v>
      </c>
      <c r="J1399" s="74" t="e">
        <f t="shared" si="310"/>
        <v>#N/A</v>
      </c>
      <c r="K1399" s="80" t="s">
        <v>281</v>
      </c>
      <c r="L1399" s="74">
        <f t="shared" si="311"/>
        <v>1.7500000000000002E-2</v>
      </c>
      <c r="M1399" s="74" t="e">
        <f t="shared" ca="1" si="312"/>
        <v>#N/A</v>
      </c>
      <c r="N1399" s="74" t="e">
        <f ca="1">VLOOKUP(B1399,$C$7:$T1397,13,FALSE)</f>
        <v>#N/A</v>
      </c>
      <c r="O1399" s="74" t="e">
        <f t="shared" ca="1" si="313"/>
        <v>#N/A</v>
      </c>
      <c r="P1399" s="74" t="e">
        <f t="shared" ca="1" si="314"/>
        <v>#N/A</v>
      </c>
      <c r="Q1399" s="74" t="e">
        <f t="shared" ca="1" si="315"/>
        <v>#N/A</v>
      </c>
      <c r="R1399" s="74">
        <f t="shared" si="316"/>
        <v>6000</v>
      </c>
      <c r="S1399" s="74" t="e">
        <f t="shared" ca="1" si="317"/>
        <v>#N/A</v>
      </c>
      <c r="T1399" s="74" t="e">
        <f t="shared" si="318"/>
        <v>#N/A</v>
      </c>
    </row>
    <row r="1400" spans="2:20" x14ac:dyDescent="0.25">
      <c r="B1400" s="74" t="e">
        <f t="shared" ca="1" si="308"/>
        <v>#N/A</v>
      </c>
      <c r="C1400" s="78">
        <f>Кабельный_журнал!P1366</f>
        <v>0</v>
      </c>
      <c r="D1400" s="74" t="e">
        <f t="shared" ca="1" si="309"/>
        <v>#N/A</v>
      </c>
      <c r="E1400" s="80" t="s">
        <v>280</v>
      </c>
      <c r="F1400" s="74" t="e">
        <f t="shared" ca="1" si="305"/>
        <v>#N/A</v>
      </c>
      <c r="G1400" s="74" t="e">
        <f t="shared" si="306"/>
        <v>#N/A</v>
      </c>
      <c r="H1400" s="80" t="s">
        <v>273</v>
      </c>
      <c r="I1400" s="74" t="e">
        <f t="shared" si="307"/>
        <v>#N/A</v>
      </c>
      <c r="J1400" s="74" t="e">
        <f t="shared" si="310"/>
        <v>#N/A</v>
      </c>
      <c r="K1400" s="80" t="s">
        <v>281</v>
      </c>
      <c r="L1400" s="74">
        <f t="shared" si="311"/>
        <v>1.7500000000000002E-2</v>
      </c>
      <c r="M1400" s="74" t="e">
        <f t="shared" ca="1" si="312"/>
        <v>#N/A</v>
      </c>
      <c r="N1400" s="74" t="e">
        <f ca="1">VLOOKUP(B1400,$C$7:$T1398,13,FALSE)</f>
        <v>#N/A</v>
      </c>
      <c r="O1400" s="74" t="e">
        <f t="shared" ca="1" si="313"/>
        <v>#N/A</v>
      </c>
      <c r="P1400" s="74" t="e">
        <f t="shared" ca="1" si="314"/>
        <v>#N/A</v>
      </c>
      <c r="Q1400" s="74" t="e">
        <f t="shared" ca="1" si="315"/>
        <v>#N/A</v>
      </c>
      <c r="R1400" s="74">
        <f t="shared" si="316"/>
        <v>6000</v>
      </c>
      <c r="S1400" s="74" t="e">
        <f t="shared" ca="1" si="317"/>
        <v>#N/A</v>
      </c>
      <c r="T1400" s="74" t="e">
        <f t="shared" si="318"/>
        <v>#N/A</v>
      </c>
    </row>
    <row r="1401" spans="2:20" x14ac:dyDescent="0.25">
      <c r="B1401" s="74" t="e">
        <f t="shared" ca="1" si="308"/>
        <v>#N/A</v>
      </c>
      <c r="C1401" s="78">
        <f>Кабельный_журнал!P1367</f>
        <v>0</v>
      </c>
      <c r="D1401" s="74" t="e">
        <f t="shared" ca="1" si="309"/>
        <v>#N/A</v>
      </c>
      <c r="E1401" s="80" t="s">
        <v>280</v>
      </c>
      <c r="F1401" s="74" t="e">
        <f t="shared" ca="1" si="305"/>
        <v>#N/A</v>
      </c>
      <c r="G1401" s="74" t="e">
        <f t="shared" si="306"/>
        <v>#N/A</v>
      </c>
      <c r="H1401" s="80" t="s">
        <v>273</v>
      </c>
      <c r="I1401" s="74" t="e">
        <f t="shared" si="307"/>
        <v>#N/A</v>
      </c>
      <c r="J1401" s="74" t="e">
        <f t="shared" si="310"/>
        <v>#N/A</v>
      </c>
      <c r="K1401" s="80" t="s">
        <v>281</v>
      </c>
      <c r="L1401" s="74">
        <f t="shared" si="311"/>
        <v>1.7500000000000002E-2</v>
      </c>
      <c r="M1401" s="74" t="e">
        <f t="shared" ca="1" si="312"/>
        <v>#N/A</v>
      </c>
      <c r="N1401" s="74" t="e">
        <f ca="1">VLOOKUP(B1401,$C$7:$T1399,13,FALSE)</f>
        <v>#N/A</v>
      </c>
      <c r="O1401" s="74" t="e">
        <f t="shared" ca="1" si="313"/>
        <v>#N/A</v>
      </c>
      <c r="P1401" s="74" t="e">
        <f t="shared" ca="1" si="314"/>
        <v>#N/A</v>
      </c>
      <c r="Q1401" s="74" t="e">
        <f t="shared" ca="1" si="315"/>
        <v>#N/A</v>
      </c>
      <c r="R1401" s="74">
        <f t="shared" si="316"/>
        <v>6000</v>
      </c>
      <c r="S1401" s="74" t="e">
        <f t="shared" ca="1" si="317"/>
        <v>#N/A</v>
      </c>
      <c r="T1401" s="74" t="e">
        <f t="shared" si="318"/>
        <v>#N/A</v>
      </c>
    </row>
    <row r="1402" spans="2:20" x14ac:dyDescent="0.25">
      <c r="B1402" s="74" t="e">
        <f t="shared" ca="1" si="308"/>
        <v>#N/A</v>
      </c>
      <c r="C1402" s="78">
        <f>Кабельный_журнал!P1368</f>
        <v>0</v>
      </c>
      <c r="D1402" s="74" t="e">
        <f t="shared" ca="1" si="309"/>
        <v>#N/A</v>
      </c>
      <c r="E1402" s="80" t="s">
        <v>280</v>
      </c>
      <c r="F1402" s="74" t="e">
        <f t="shared" ca="1" si="305"/>
        <v>#N/A</v>
      </c>
      <c r="G1402" s="74" t="e">
        <f t="shared" si="306"/>
        <v>#N/A</v>
      </c>
      <c r="H1402" s="80" t="s">
        <v>273</v>
      </c>
      <c r="I1402" s="74" t="e">
        <f t="shared" si="307"/>
        <v>#N/A</v>
      </c>
      <c r="J1402" s="74" t="e">
        <f t="shared" si="310"/>
        <v>#N/A</v>
      </c>
      <c r="K1402" s="80" t="s">
        <v>281</v>
      </c>
      <c r="L1402" s="74">
        <f t="shared" si="311"/>
        <v>1.7500000000000002E-2</v>
      </c>
      <c r="M1402" s="74" t="e">
        <f t="shared" ca="1" si="312"/>
        <v>#N/A</v>
      </c>
      <c r="N1402" s="74" t="e">
        <f ca="1">VLOOKUP(B1402,$C$7:$T1400,13,FALSE)</f>
        <v>#N/A</v>
      </c>
      <c r="O1402" s="74" t="e">
        <f t="shared" ca="1" si="313"/>
        <v>#N/A</v>
      </c>
      <c r="P1402" s="74" t="e">
        <f t="shared" ca="1" si="314"/>
        <v>#N/A</v>
      </c>
      <c r="Q1402" s="74" t="e">
        <f t="shared" ca="1" si="315"/>
        <v>#N/A</v>
      </c>
      <c r="R1402" s="74">
        <f t="shared" si="316"/>
        <v>6000</v>
      </c>
      <c r="S1402" s="74" t="e">
        <f t="shared" ca="1" si="317"/>
        <v>#N/A</v>
      </c>
      <c r="T1402" s="74" t="e">
        <f t="shared" si="318"/>
        <v>#N/A</v>
      </c>
    </row>
    <row r="1403" spans="2:20" x14ac:dyDescent="0.25">
      <c r="B1403" s="74" t="e">
        <f t="shared" ca="1" si="308"/>
        <v>#N/A</v>
      </c>
      <c r="C1403" s="78">
        <f>Кабельный_журнал!P1369</f>
        <v>0</v>
      </c>
      <c r="D1403" s="74" t="e">
        <f t="shared" ca="1" si="309"/>
        <v>#N/A</v>
      </c>
      <c r="E1403" s="80" t="s">
        <v>280</v>
      </c>
      <c r="F1403" s="74" t="e">
        <f t="shared" ca="1" si="305"/>
        <v>#N/A</v>
      </c>
      <c r="G1403" s="74" t="e">
        <f t="shared" si="306"/>
        <v>#N/A</v>
      </c>
      <c r="H1403" s="80" t="s">
        <v>273</v>
      </c>
      <c r="I1403" s="74" t="e">
        <f t="shared" si="307"/>
        <v>#N/A</v>
      </c>
      <c r="J1403" s="74" t="e">
        <f t="shared" si="310"/>
        <v>#N/A</v>
      </c>
      <c r="K1403" s="80" t="s">
        <v>281</v>
      </c>
      <c r="L1403" s="74">
        <f t="shared" si="311"/>
        <v>1.7500000000000002E-2</v>
      </c>
      <c r="M1403" s="74" t="e">
        <f t="shared" ca="1" si="312"/>
        <v>#N/A</v>
      </c>
      <c r="N1403" s="74" t="e">
        <f ca="1">VLOOKUP(B1403,$C$7:$T1401,13,FALSE)</f>
        <v>#N/A</v>
      </c>
      <c r="O1403" s="74" t="e">
        <f t="shared" ca="1" si="313"/>
        <v>#N/A</v>
      </c>
      <c r="P1403" s="74" t="e">
        <f t="shared" ca="1" si="314"/>
        <v>#N/A</v>
      </c>
      <c r="Q1403" s="74" t="e">
        <f t="shared" ca="1" si="315"/>
        <v>#N/A</v>
      </c>
      <c r="R1403" s="74">
        <f t="shared" si="316"/>
        <v>6000</v>
      </c>
      <c r="S1403" s="74" t="e">
        <f t="shared" ca="1" si="317"/>
        <v>#N/A</v>
      </c>
      <c r="T1403" s="74" t="e">
        <f t="shared" si="318"/>
        <v>#N/A</v>
      </c>
    </row>
    <row r="1404" spans="2:20" x14ac:dyDescent="0.25">
      <c r="B1404" s="74" t="e">
        <f t="shared" ca="1" si="308"/>
        <v>#N/A</v>
      </c>
      <c r="C1404" s="78">
        <f>Кабельный_журнал!P1370</f>
        <v>0</v>
      </c>
      <c r="D1404" s="74" t="e">
        <f t="shared" ca="1" si="309"/>
        <v>#N/A</v>
      </c>
      <c r="E1404" s="80" t="s">
        <v>280</v>
      </c>
      <c r="F1404" s="74" t="e">
        <f t="shared" ca="1" si="305"/>
        <v>#N/A</v>
      </c>
      <c r="G1404" s="74" t="e">
        <f t="shared" si="306"/>
        <v>#N/A</v>
      </c>
      <c r="H1404" s="80" t="s">
        <v>273</v>
      </c>
      <c r="I1404" s="74" t="e">
        <f t="shared" si="307"/>
        <v>#N/A</v>
      </c>
      <c r="J1404" s="74" t="e">
        <f t="shared" si="310"/>
        <v>#N/A</v>
      </c>
      <c r="K1404" s="80" t="s">
        <v>281</v>
      </c>
      <c r="L1404" s="74">
        <f t="shared" si="311"/>
        <v>1.7500000000000002E-2</v>
      </c>
      <c r="M1404" s="74" t="e">
        <f t="shared" ca="1" si="312"/>
        <v>#N/A</v>
      </c>
      <c r="N1404" s="74" t="e">
        <f ca="1">VLOOKUP(B1404,$C$7:$T1402,13,FALSE)</f>
        <v>#N/A</v>
      </c>
      <c r="O1404" s="74" t="e">
        <f t="shared" ca="1" si="313"/>
        <v>#N/A</v>
      </c>
      <c r="P1404" s="74" t="e">
        <f t="shared" ca="1" si="314"/>
        <v>#N/A</v>
      </c>
      <c r="Q1404" s="74" t="e">
        <f t="shared" ca="1" si="315"/>
        <v>#N/A</v>
      </c>
      <c r="R1404" s="74">
        <f t="shared" si="316"/>
        <v>6000</v>
      </c>
      <c r="S1404" s="74" t="e">
        <f t="shared" ca="1" si="317"/>
        <v>#N/A</v>
      </c>
      <c r="T1404" s="74" t="e">
        <f t="shared" si="318"/>
        <v>#N/A</v>
      </c>
    </row>
    <row r="1405" spans="2:20" x14ac:dyDescent="0.25">
      <c r="B1405" s="74" t="e">
        <f t="shared" ca="1" si="308"/>
        <v>#N/A</v>
      </c>
      <c r="C1405" s="78">
        <f>Кабельный_журнал!P1371</f>
        <v>0</v>
      </c>
      <c r="D1405" s="74" t="e">
        <f t="shared" ca="1" si="309"/>
        <v>#N/A</v>
      </c>
      <c r="E1405" s="80" t="s">
        <v>280</v>
      </c>
      <c r="F1405" s="74" t="e">
        <f t="shared" ca="1" si="305"/>
        <v>#N/A</v>
      </c>
      <c r="G1405" s="74" t="e">
        <f t="shared" si="306"/>
        <v>#N/A</v>
      </c>
      <c r="H1405" s="80" t="s">
        <v>273</v>
      </c>
      <c r="I1405" s="74" t="e">
        <f t="shared" si="307"/>
        <v>#N/A</v>
      </c>
      <c r="J1405" s="74" t="e">
        <f t="shared" si="310"/>
        <v>#N/A</v>
      </c>
      <c r="K1405" s="80" t="s">
        <v>281</v>
      </c>
      <c r="L1405" s="74">
        <f t="shared" si="311"/>
        <v>1.7500000000000002E-2</v>
      </c>
      <c r="M1405" s="74" t="e">
        <f t="shared" ca="1" si="312"/>
        <v>#N/A</v>
      </c>
      <c r="N1405" s="74" t="e">
        <f ca="1">VLOOKUP(B1405,$C$7:$T1403,13,FALSE)</f>
        <v>#N/A</v>
      </c>
      <c r="O1405" s="74" t="e">
        <f t="shared" ca="1" si="313"/>
        <v>#N/A</v>
      </c>
      <c r="P1405" s="74" t="e">
        <f t="shared" ca="1" si="314"/>
        <v>#N/A</v>
      </c>
      <c r="Q1405" s="74" t="e">
        <f t="shared" ca="1" si="315"/>
        <v>#N/A</v>
      </c>
      <c r="R1405" s="74">
        <f t="shared" si="316"/>
        <v>6000</v>
      </c>
      <c r="S1405" s="74" t="e">
        <f t="shared" ca="1" si="317"/>
        <v>#N/A</v>
      </c>
      <c r="T1405" s="74" t="e">
        <f t="shared" si="318"/>
        <v>#N/A</v>
      </c>
    </row>
    <row r="1406" spans="2:20" x14ac:dyDescent="0.25">
      <c r="B1406" s="74" t="e">
        <f t="shared" ca="1" si="308"/>
        <v>#N/A</v>
      </c>
      <c r="C1406" s="78">
        <f>Кабельный_журнал!P1372</f>
        <v>0</v>
      </c>
      <c r="D1406" s="74" t="e">
        <f t="shared" ca="1" si="309"/>
        <v>#N/A</v>
      </c>
      <c r="E1406" s="80" t="s">
        <v>280</v>
      </c>
      <c r="F1406" s="74" t="e">
        <f t="shared" ca="1" si="305"/>
        <v>#N/A</v>
      </c>
      <c r="G1406" s="74" t="e">
        <f t="shared" si="306"/>
        <v>#N/A</v>
      </c>
      <c r="H1406" s="80" t="s">
        <v>273</v>
      </c>
      <c r="I1406" s="74" t="e">
        <f t="shared" si="307"/>
        <v>#N/A</v>
      </c>
      <c r="J1406" s="74" t="e">
        <f t="shared" si="310"/>
        <v>#N/A</v>
      </c>
      <c r="K1406" s="80" t="s">
        <v>281</v>
      </c>
      <c r="L1406" s="74">
        <f t="shared" si="311"/>
        <v>1.7500000000000002E-2</v>
      </c>
      <c r="M1406" s="74" t="e">
        <f t="shared" ca="1" si="312"/>
        <v>#N/A</v>
      </c>
      <c r="N1406" s="74" t="e">
        <f ca="1">VLOOKUP(B1406,$C$7:$T1404,13,FALSE)</f>
        <v>#N/A</v>
      </c>
      <c r="O1406" s="74" t="e">
        <f t="shared" ca="1" si="313"/>
        <v>#N/A</v>
      </c>
      <c r="P1406" s="74" t="e">
        <f t="shared" ca="1" si="314"/>
        <v>#N/A</v>
      </c>
      <c r="Q1406" s="74" t="e">
        <f t="shared" ca="1" si="315"/>
        <v>#N/A</v>
      </c>
      <c r="R1406" s="74">
        <f t="shared" si="316"/>
        <v>6000</v>
      </c>
      <c r="S1406" s="74" t="e">
        <f t="shared" ca="1" si="317"/>
        <v>#N/A</v>
      </c>
      <c r="T1406" s="74" t="e">
        <f t="shared" si="318"/>
        <v>#N/A</v>
      </c>
    </row>
    <row r="1407" spans="2:20" x14ac:dyDescent="0.25">
      <c r="B1407" s="74" t="e">
        <f t="shared" ca="1" si="308"/>
        <v>#N/A</v>
      </c>
      <c r="C1407" s="78">
        <f>Кабельный_журнал!P1373</f>
        <v>0</v>
      </c>
      <c r="D1407" s="74" t="e">
        <f t="shared" ca="1" si="309"/>
        <v>#N/A</v>
      </c>
      <c r="E1407" s="80" t="s">
        <v>280</v>
      </c>
      <c r="F1407" s="74" t="e">
        <f t="shared" ca="1" si="305"/>
        <v>#N/A</v>
      </c>
      <c r="G1407" s="74" t="e">
        <f t="shared" si="306"/>
        <v>#N/A</v>
      </c>
      <c r="H1407" s="80" t="s">
        <v>273</v>
      </c>
      <c r="I1407" s="74" t="e">
        <f t="shared" si="307"/>
        <v>#N/A</v>
      </c>
      <c r="J1407" s="74" t="e">
        <f t="shared" si="310"/>
        <v>#N/A</v>
      </c>
      <c r="K1407" s="80" t="s">
        <v>281</v>
      </c>
      <c r="L1407" s="74">
        <f t="shared" si="311"/>
        <v>1.7500000000000002E-2</v>
      </c>
      <c r="M1407" s="74" t="e">
        <f t="shared" ca="1" si="312"/>
        <v>#N/A</v>
      </c>
      <c r="N1407" s="74" t="e">
        <f ca="1">VLOOKUP(B1407,$C$7:$T1405,13,FALSE)</f>
        <v>#N/A</v>
      </c>
      <c r="O1407" s="74" t="e">
        <f t="shared" ca="1" si="313"/>
        <v>#N/A</v>
      </c>
      <c r="P1407" s="74" t="e">
        <f t="shared" ca="1" si="314"/>
        <v>#N/A</v>
      </c>
      <c r="Q1407" s="74" t="e">
        <f t="shared" ca="1" si="315"/>
        <v>#N/A</v>
      </c>
      <c r="R1407" s="74">
        <f t="shared" si="316"/>
        <v>6000</v>
      </c>
      <c r="S1407" s="74" t="e">
        <f t="shared" ca="1" si="317"/>
        <v>#N/A</v>
      </c>
      <c r="T1407" s="74" t="e">
        <f t="shared" si="318"/>
        <v>#N/A</v>
      </c>
    </row>
    <row r="1408" spans="2:20" x14ac:dyDescent="0.25">
      <c r="B1408" s="74" t="e">
        <f t="shared" ca="1" si="308"/>
        <v>#N/A</v>
      </c>
      <c r="C1408" s="78">
        <f>Кабельный_журнал!P1374</f>
        <v>0</v>
      </c>
      <c r="D1408" s="74" t="e">
        <f t="shared" ca="1" si="309"/>
        <v>#N/A</v>
      </c>
      <c r="E1408" s="80" t="s">
        <v>280</v>
      </c>
      <c r="F1408" s="74" t="e">
        <f t="shared" ca="1" si="305"/>
        <v>#N/A</v>
      </c>
      <c r="G1408" s="74" t="e">
        <f t="shared" si="306"/>
        <v>#N/A</v>
      </c>
      <c r="H1408" s="80" t="s">
        <v>273</v>
      </c>
      <c r="I1408" s="74" t="e">
        <f t="shared" si="307"/>
        <v>#N/A</v>
      </c>
      <c r="J1408" s="74" t="e">
        <f t="shared" si="310"/>
        <v>#N/A</v>
      </c>
      <c r="K1408" s="80" t="s">
        <v>281</v>
      </c>
      <c r="L1408" s="74">
        <f t="shared" si="311"/>
        <v>1.7500000000000002E-2</v>
      </c>
      <c r="M1408" s="74" t="e">
        <f t="shared" ca="1" si="312"/>
        <v>#N/A</v>
      </c>
      <c r="N1408" s="74" t="e">
        <f ca="1">VLOOKUP(B1408,$C$7:$T1406,13,FALSE)</f>
        <v>#N/A</v>
      </c>
      <c r="O1408" s="74" t="e">
        <f t="shared" ca="1" si="313"/>
        <v>#N/A</v>
      </c>
      <c r="P1408" s="74" t="e">
        <f t="shared" ca="1" si="314"/>
        <v>#N/A</v>
      </c>
      <c r="Q1408" s="74" t="e">
        <f t="shared" ca="1" si="315"/>
        <v>#N/A</v>
      </c>
      <c r="R1408" s="74">
        <f t="shared" si="316"/>
        <v>6000</v>
      </c>
      <c r="S1408" s="74" t="e">
        <f t="shared" ca="1" si="317"/>
        <v>#N/A</v>
      </c>
      <c r="T1408" s="74" t="e">
        <f t="shared" si="318"/>
        <v>#N/A</v>
      </c>
    </row>
    <row r="1409" spans="2:20" x14ac:dyDescent="0.25">
      <c r="B1409" s="74" t="e">
        <f t="shared" ca="1" si="308"/>
        <v>#N/A</v>
      </c>
      <c r="C1409" s="78">
        <f>Кабельный_журнал!P1375</f>
        <v>0</v>
      </c>
      <c r="D1409" s="74" t="e">
        <f t="shared" ca="1" si="309"/>
        <v>#N/A</v>
      </c>
      <c r="E1409" s="80" t="s">
        <v>280</v>
      </c>
      <c r="F1409" s="74" t="e">
        <f t="shared" ca="1" si="305"/>
        <v>#N/A</v>
      </c>
      <c r="G1409" s="74" t="e">
        <f t="shared" si="306"/>
        <v>#N/A</v>
      </c>
      <c r="H1409" s="80" t="s">
        <v>273</v>
      </c>
      <c r="I1409" s="74" t="e">
        <f t="shared" si="307"/>
        <v>#N/A</v>
      </c>
      <c r="J1409" s="74" t="e">
        <f t="shared" si="310"/>
        <v>#N/A</v>
      </c>
      <c r="K1409" s="80" t="s">
        <v>281</v>
      </c>
      <c r="L1409" s="74">
        <f t="shared" si="311"/>
        <v>1.7500000000000002E-2</v>
      </c>
      <c r="M1409" s="74" t="e">
        <f t="shared" ca="1" si="312"/>
        <v>#N/A</v>
      </c>
      <c r="N1409" s="74" t="e">
        <f ca="1">VLOOKUP(B1409,$C$7:$T1407,13,FALSE)</f>
        <v>#N/A</v>
      </c>
      <c r="O1409" s="74" t="e">
        <f t="shared" ca="1" si="313"/>
        <v>#N/A</v>
      </c>
      <c r="P1409" s="74" t="e">
        <f t="shared" ca="1" si="314"/>
        <v>#N/A</v>
      </c>
      <c r="Q1409" s="74" t="e">
        <f t="shared" ca="1" si="315"/>
        <v>#N/A</v>
      </c>
      <c r="R1409" s="74">
        <f t="shared" si="316"/>
        <v>6000</v>
      </c>
      <c r="S1409" s="74" t="e">
        <f t="shared" ca="1" si="317"/>
        <v>#N/A</v>
      </c>
      <c r="T1409" s="74" t="e">
        <f t="shared" si="318"/>
        <v>#N/A</v>
      </c>
    </row>
    <row r="1410" spans="2:20" x14ac:dyDescent="0.25">
      <c r="B1410" s="74" t="e">
        <f t="shared" ca="1" si="308"/>
        <v>#N/A</v>
      </c>
      <c r="C1410" s="78">
        <f>Кабельный_журнал!P1376</f>
        <v>0</v>
      </c>
      <c r="D1410" s="74" t="e">
        <f t="shared" ca="1" si="309"/>
        <v>#N/A</v>
      </c>
      <c r="E1410" s="80" t="s">
        <v>280</v>
      </c>
      <c r="F1410" s="74" t="e">
        <f t="shared" ca="1" si="305"/>
        <v>#N/A</v>
      </c>
      <c r="G1410" s="74" t="e">
        <f t="shared" si="306"/>
        <v>#N/A</v>
      </c>
      <c r="H1410" s="80" t="s">
        <v>273</v>
      </c>
      <c r="I1410" s="74" t="e">
        <f t="shared" si="307"/>
        <v>#N/A</v>
      </c>
      <c r="J1410" s="74" t="e">
        <f t="shared" si="310"/>
        <v>#N/A</v>
      </c>
      <c r="K1410" s="80" t="s">
        <v>281</v>
      </c>
      <c r="L1410" s="74">
        <f t="shared" si="311"/>
        <v>1.7500000000000002E-2</v>
      </c>
      <c r="M1410" s="74" t="e">
        <f t="shared" ca="1" si="312"/>
        <v>#N/A</v>
      </c>
      <c r="N1410" s="74" t="e">
        <f ca="1">VLOOKUP(B1410,$C$7:$T1408,13,FALSE)</f>
        <v>#N/A</v>
      </c>
      <c r="O1410" s="74" t="e">
        <f t="shared" ca="1" si="313"/>
        <v>#N/A</v>
      </c>
      <c r="P1410" s="74" t="e">
        <f t="shared" ca="1" si="314"/>
        <v>#N/A</v>
      </c>
      <c r="Q1410" s="74" t="e">
        <f t="shared" ca="1" si="315"/>
        <v>#N/A</v>
      </c>
      <c r="R1410" s="74">
        <f t="shared" si="316"/>
        <v>6000</v>
      </c>
      <c r="S1410" s="74" t="e">
        <f t="shared" ca="1" si="317"/>
        <v>#N/A</v>
      </c>
      <c r="T1410" s="74" t="e">
        <f t="shared" si="318"/>
        <v>#N/A</v>
      </c>
    </row>
    <row r="1411" spans="2:20" x14ac:dyDescent="0.25">
      <c r="B1411" s="74" t="e">
        <f t="shared" ca="1" si="308"/>
        <v>#N/A</v>
      </c>
      <c r="C1411" s="78">
        <f>Кабельный_журнал!P1377</f>
        <v>0</v>
      </c>
      <c r="D1411" s="74" t="e">
        <f t="shared" ca="1" si="309"/>
        <v>#N/A</v>
      </c>
      <c r="E1411" s="80" t="s">
        <v>280</v>
      </c>
      <c r="F1411" s="74" t="e">
        <f t="shared" ca="1" si="305"/>
        <v>#N/A</v>
      </c>
      <c r="G1411" s="74" t="e">
        <f t="shared" si="306"/>
        <v>#N/A</v>
      </c>
      <c r="H1411" s="80" t="s">
        <v>273</v>
      </c>
      <c r="I1411" s="74" t="e">
        <f t="shared" si="307"/>
        <v>#N/A</v>
      </c>
      <c r="J1411" s="74" t="e">
        <f t="shared" si="310"/>
        <v>#N/A</v>
      </c>
      <c r="K1411" s="80" t="s">
        <v>281</v>
      </c>
      <c r="L1411" s="74">
        <f t="shared" si="311"/>
        <v>1.7500000000000002E-2</v>
      </c>
      <c r="M1411" s="74" t="e">
        <f t="shared" ca="1" si="312"/>
        <v>#N/A</v>
      </c>
      <c r="N1411" s="74" t="e">
        <f ca="1">VLOOKUP(B1411,$C$7:$T1409,13,FALSE)</f>
        <v>#N/A</v>
      </c>
      <c r="O1411" s="74" t="e">
        <f t="shared" ca="1" si="313"/>
        <v>#N/A</v>
      </c>
      <c r="P1411" s="74" t="e">
        <f t="shared" ca="1" si="314"/>
        <v>#N/A</v>
      </c>
      <c r="Q1411" s="74" t="e">
        <f t="shared" ca="1" si="315"/>
        <v>#N/A</v>
      </c>
      <c r="R1411" s="74">
        <f t="shared" si="316"/>
        <v>6000</v>
      </c>
      <c r="S1411" s="74" t="e">
        <f t="shared" ca="1" si="317"/>
        <v>#N/A</v>
      </c>
      <c r="T1411" s="74" t="e">
        <f t="shared" si="318"/>
        <v>#N/A</v>
      </c>
    </row>
    <row r="1412" spans="2:20" x14ac:dyDescent="0.25">
      <c r="B1412" s="74" t="e">
        <f t="shared" ca="1" si="308"/>
        <v>#N/A</v>
      </c>
      <c r="C1412" s="78">
        <f>Кабельный_журнал!P1378</f>
        <v>0</v>
      </c>
      <c r="D1412" s="74" t="e">
        <f t="shared" ca="1" si="309"/>
        <v>#N/A</v>
      </c>
      <c r="E1412" s="80" t="s">
        <v>280</v>
      </c>
      <c r="F1412" s="74" t="e">
        <f t="shared" ca="1" si="305"/>
        <v>#N/A</v>
      </c>
      <c r="G1412" s="74" t="e">
        <f t="shared" si="306"/>
        <v>#N/A</v>
      </c>
      <c r="H1412" s="80" t="s">
        <v>273</v>
      </c>
      <c r="I1412" s="74" t="e">
        <f t="shared" si="307"/>
        <v>#N/A</v>
      </c>
      <c r="J1412" s="74" t="e">
        <f t="shared" si="310"/>
        <v>#N/A</v>
      </c>
      <c r="K1412" s="80" t="s">
        <v>281</v>
      </c>
      <c r="L1412" s="74">
        <f t="shared" si="311"/>
        <v>1.7500000000000002E-2</v>
      </c>
      <c r="M1412" s="74" t="e">
        <f t="shared" ca="1" si="312"/>
        <v>#N/A</v>
      </c>
      <c r="N1412" s="74" t="e">
        <f ca="1">VLOOKUP(B1412,$C$7:$T1410,13,FALSE)</f>
        <v>#N/A</v>
      </c>
      <c r="O1412" s="74" t="e">
        <f t="shared" ca="1" si="313"/>
        <v>#N/A</v>
      </c>
      <c r="P1412" s="74" t="e">
        <f t="shared" ca="1" si="314"/>
        <v>#N/A</v>
      </c>
      <c r="Q1412" s="74" t="e">
        <f t="shared" ca="1" si="315"/>
        <v>#N/A</v>
      </c>
      <c r="R1412" s="74">
        <f t="shared" si="316"/>
        <v>6000</v>
      </c>
      <c r="S1412" s="74" t="e">
        <f t="shared" ca="1" si="317"/>
        <v>#N/A</v>
      </c>
      <c r="T1412" s="74" t="e">
        <f t="shared" si="318"/>
        <v>#N/A</v>
      </c>
    </row>
    <row r="1413" spans="2:20" x14ac:dyDescent="0.25">
      <c r="B1413" s="74" t="e">
        <f t="shared" ca="1" si="308"/>
        <v>#N/A</v>
      </c>
      <c r="C1413" s="78">
        <f>Кабельный_журнал!P1379</f>
        <v>0</v>
      </c>
      <c r="D1413" s="74" t="e">
        <f t="shared" ca="1" si="309"/>
        <v>#N/A</v>
      </c>
      <c r="E1413" s="80" t="s">
        <v>280</v>
      </c>
      <c r="F1413" s="74" t="e">
        <f t="shared" ca="1" si="305"/>
        <v>#N/A</v>
      </c>
      <c r="G1413" s="74" t="e">
        <f t="shared" si="306"/>
        <v>#N/A</v>
      </c>
      <c r="H1413" s="80" t="s">
        <v>273</v>
      </c>
      <c r="I1413" s="74" t="e">
        <f t="shared" si="307"/>
        <v>#N/A</v>
      </c>
      <c r="J1413" s="74" t="e">
        <f t="shared" si="310"/>
        <v>#N/A</v>
      </c>
      <c r="K1413" s="80" t="s">
        <v>281</v>
      </c>
      <c r="L1413" s="74">
        <f t="shared" si="311"/>
        <v>1.7500000000000002E-2</v>
      </c>
      <c r="M1413" s="74" t="e">
        <f t="shared" ca="1" si="312"/>
        <v>#N/A</v>
      </c>
      <c r="N1413" s="74" t="e">
        <f ca="1">VLOOKUP(B1413,$C$7:$T1411,13,FALSE)</f>
        <v>#N/A</v>
      </c>
      <c r="O1413" s="74" t="e">
        <f t="shared" ca="1" si="313"/>
        <v>#N/A</v>
      </c>
      <c r="P1413" s="74" t="e">
        <f t="shared" ca="1" si="314"/>
        <v>#N/A</v>
      </c>
      <c r="Q1413" s="74" t="e">
        <f t="shared" ca="1" si="315"/>
        <v>#N/A</v>
      </c>
      <c r="R1413" s="74">
        <f t="shared" si="316"/>
        <v>6000</v>
      </c>
      <c r="S1413" s="74" t="e">
        <f t="shared" ca="1" si="317"/>
        <v>#N/A</v>
      </c>
      <c r="T1413" s="74" t="e">
        <f t="shared" si="318"/>
        <v>#N/A</v>
      </c>
    </row>
    <row r="1414" spans="2:20" x14ac:dyDescent="0.25">
      <c r="B1414" s="74" t="e">
        <f t="shared" ca="1" si="308"/>
        <v>#N/A</v>
      </c>
      <c r="C1414" s="78">
        <f>Кабельный_журнал!P1380</f>
        <v>0</v>
      </c>
      <c r="D1414" s="74" t="e">
        <f t="shared" ca="1" si="309"/>
        <v>#N/A</v>
      </c>
      <c r="E1414" s="80" t="s">
        <v>280</v>
      </c>
      <c r="F1414" s="74" t="e">
        <f t="shared" ca="1" si="305"/>
        <v>#N/A</v>
      </c>
      <c r="G1414" s="74" t="e">
        <f t="shared" si="306"/>
        <v>#N/A</v>
      </c>
      <c r="H1414" s="80" t="s">
        <v>273</v>
      </c>
      <c r="I1414" s="74" t="e">
        <f t="shared" si="307"/>
        <v>#N/A</v>
      </c>
      <c r="J1414" s="74" t="e">
        <f t="shared" si="310"/>
        <v>#N/A</v>
      </c>
      <c r="K1414" s="80" t="s">
        <v>281</v>
      </c>
      <c r="L1414" s="74">
        <f t="shared" si="311"/>
        <v>1.7500000000000002E-2</v>
      </c>
      <c r="M1414" s="74" t="e">
        <f t="shared" ca="1" si="312"/>
        <v>#N/A</v>
      </c>
      <c r="N1414" s="74" t="e">
        <f ca="1">VLOOKUP(B1414,$C$7:$T1412,13,FALSE)</f>
        <v>#N/A</v>
      </c>
      <c r="O1414" s="74" t="e">
        <f t="shared" ca="1" si="313"/>
        <v>#N/A</v>
      </c>
      <c r="P1414" s="74" t="e">
        <f t="shared" ca="1" si="314"/>
        <v>#N/A</v>
      </c>
      <c r="Q1414" s="74" t="e">
        <f t="shared" ca="1" si="315"/>
        <v>#N/A</v>
      </c>
      <c r="R1414" s="74">
        <f t="shared" si="316"/>
        <v>6000</v>
      </c>
      <c r="S1414" s="74" t="e">
        <f t="shared" ca="1" si="317"/>
        <v>#N/A</v>
      </c>
      <c r="T1414" s="74" t="e">
        <f t="shared" si="318"/>
        <v>#N/A</v>
      </c>
    </row>
    <row r="1415" spans="2:20" x14ac:dyDescent="0.25">
      <c r="B1415" s="74" t="e">
        <f t="shared" ca="1" si="308"/>
        <v>#N/A</v>
      </c>
      <c r="C1415" s="78">
        <f>Кабельный_журнал!P1381</f>
        <v>0</v>
      </c>
      <c r="D1415" s="74" t="e">
        <f t="shared" ca="1" si="309"/>
        <v>#N/A</v>
      </c>
      <c r="E1415" s="80" t="s">
        <v>280</v>
      </c>
      <c r="F1415" s="74" t="e">
        <f t="shared" ca="1" si="305"/>
        <v>#N/A</v>
      </c>
      <c r="G1415" s="74" t="e">
        <f t="shared" si="306"/>
        <v>#N/A</v>
      </c>
      <c r="H1415" s="80" t="s">
        <v>273</v>
      </c>
      <c r="I1415" s="74" t="e">
        <f t="shared" si="307"/>
        <v>#N/A</v>
      </c>
      <c r="J1415" s="74" t="e">
        <f t="shared" si="310"/>
        <v>#N/A</v>
      </c>
      <c r="K1415" s="80" t="s">
        <v>281</v>
      </c>
      <c r="L1415" s="74">
        <f t="shared" si="311"/>
        <v>1.7500000000000002E-2</v>
      </c>
      <c r="M1415" s="74" t="e">
        <f t="shared" ca="1" si="312"/>
        <v>#N/A</v>
      </c>
      <c r="N1415" s="74" t="e">
        <f ca="1">VLOOKUP(B1415,$C$7:$T1413,13,FALSE)</f>
        <v>#N/A</v>
      </c>
      <c r="O1415" s="74" t="e">
        <f t="shared" ca="1" si="313"/>
        <v>#N/A</v>
      </c>
      <c r="P1415" s="74" t="e">
        <f t="shared" ca="1" si="314"/>
        <v>#N/A</v>
      </c>
      <c r="Q1415" s="74" t="e">
        <f t="shared" ca="1" si="315"/>
        <v>#N/A</v>
      </c>
      <c r="R1415" s="74">
        <f t="shared" si="316"/>
        <v>6000</v>
      </c>
      <c r="S1415" s="74" t="e">
        <f t="shared" ca="1" si="317"/>
        <v>#N/A</v>
      </c>
      <c r="T1415" s="74" t="e">
        <f t="shared" si="318"/>
        <v>#N/A</v>
      </c>
    </row>
    <row r="1416" spans="2:20" x14ac:dyDescent="0.25">
      <c r="B1416" s="74" t="e">
        <f t="shared" ca="1" si="308"/>
        <v>#N/A</v>
      </c>
      <c r="C1416" s="78">
        <f>Кабельный_журнал!P1382</f>
        <v>0</v>
      </c>
      <c r="D1416" s="74" t="e">
        <f t="shared" ca="1" si="309"/>
        <v>#N/A</v>
      </c>
      <c r="E1416" s="80" t="s">
        <v>280</v>
      </c>
      <c r="F1416" s="74" t="e">
        <f t="shared" ca="1" si="305"/>
        <v>#N/A</v>
      </c>
      <c r="G1416" s="74" t="e">
        <f t="shared" si="306"/>
        <v>#N/A</v>
      </c>
      <c r="H1416" s="80" t="s">
        <v>273</v>
      </c>
      <c r="I1416" s="74" t="e">
        <f t="shared" si="307"/>
        <v>#N/A</v>
      </c>
      <c r="J1416" s="74" t="e">
        <f t="shared" si="310"/>
        <v>#N/A</v>
      </c>
      <c r="K1416" s="80" t="s">
        <v>281</v>
      </c>
      <c r="L1416" s="74">
        <f t="shared" si="311"/>
        <v>1.7500000000000002E-2</v>
      </c>
      <c r="M1416" s="74" t="e">
        <f t="shared" ca="1" si="312"/>
        <v>#N/A</v>
      </c>
      <c r="N1416" s="74" t="e">
        <f ca="1">VLOOKUP(B1416,$C$7:$T1414,13,FALSE)</f>
        <v>#N/A</v>
      </c>
      <c r="O1416" s="74" t="e">
        <f t="shared" ca="1" si="313"/>
        <v>#N/A</v>
      </c>
      <c r="P1416" s="74" t="e">
        <f t="shared" ca="1" si="314"/>
        <v>#N/A</v>
      </c>
      <c r="Q1416" s="74" t="e">
        <f t="shared" ca="1" si="315"/>
        <v>#N/A</v>
      </c>
      <c r="R1416" s="74">
        <f t="shared" si="316"/>
        <v>6000</v>
      </c>
      <c r="S1416" s="74" t="e">
        <f t="shared" ca="1" si="317"/>
        <v>#N/A</v>
      </c>
      <c r="T1416" s="74" t="e">
        <f t="shared" si="318"/>
        <v>#N/A</v>
      </c>
    </row>
    <row r="1417" spans="2:20" x14ac:dyDescent="0.25">
      <c r="B1417" s="74" t="e">
        <f t="shared" ca="1" si="308"/>
        <v>#N/A</v>
      </c>
      <c r="C1417" s="78">
        <f>Кабельный_журнал!P1383</f>
        <v>0</v>
      </c>
      <c r="D1417" s="74" t="e">
        <f t="shared" ca="1" si="309"/>
        <v>#N/A</v>
      </c>
      <c r="E1417" s="80" t="s">
        <v>280</v>
      </c>
      <c r="F1417" s="74" t="e">
        <f t="shared" ca="1" si="305"/>
        <v>#N/A</v>
      </c>
      <c r="G1417" s="74" t="e">
        <f t="shared" si="306"/>
        <v>#N/A</v>
      </c>
      <c r="H1417" s="80" t="s">
        <v>273</v>
      </c>
      <c r="I1417" s="74" t="e">
        <f t="shared" si="307"/>
        <v>#N/A</v>
      </c>
      <c r="J1417" s="74" t="e">
        <f t="shared" si="310"/>
        <v>#N/A</v>
      </c>
      <c r="K1417" s="80" t="s">
        <v>281</v>
      </c>
      <c r="L1417" s="74">
        <f t="shared" si="311"/>
        <v>1.7500000000000002E-2</v>
      </c>
      <c r="M1417" s="74" t="e">
        <f t="shared" ca="1" si="312"/>
        <v>#N/A</v>
      </c>
      <c r="N1417" s="74" t="e">
        <f ca="1">VLOOKUP(B1417,$C$7:$T1415,13,FALSE)</f>
        <v>#N/A</v>
      </c>
      <c r="O1417" s="74" t="e">
        <f t="shared" ca="1" si="313"/>
        <v>#N/A</v>
      </c>
      <c r="P1417" s="74" t="e">
        <f t="shared" ca="1" si="314"/>
        <v>#N/A</v>
      </c>
      <c r="Q1417" s="74" t="e">
        <f t="shared" ca="1" si="315"/>
        <v>#N/A</v>
      </c>
      <c r="R1417" s="74">
        <f t="shared" si="316"/>
        <v>6000</v>
      </c>
      <c r="S1417" s="74" t="e">
        <f t="shared" ca="1" si="317"/>
        <v>#N/A</v>
      </c>
      <c r="T1417" s="74" t="e">
        <f t="shared" si="318"/>
        <v>#N/A</v>
      </c>
    </row>
    <row r="1418" spans="2:20" x14ac:dyDescent="0.25">
      <c r="B1418" s="74" t="e">
        <f t="shared" ca="1" si="308"/>
        <v>#N/A</v>
      </c>
      <c r="C1418" s="78">
        <f>Кабельный_журнал!P1384</f>
        <v>0</v>
      </c>
      <c r="D1418" s="74" t="e">
        <f t="shared" ca="1" si="309"/>
        <v>#N/A</v>
      </c>
      <c r="E1418" s="80" t="s">
        <v>280</v>
      </c>
      <c r="F1418" s="74" t="e">
        <f t="shared" ca="1" si="305"/>
        <v>#N/A</v>
      </c>
      <c r="G1418" s="74" t="e">
        <f t="shared" si="306"/>
        <v>#N/A</v>
      </c>
      <c r="H1418" s="80" t="s">
        <v>273</v>
      </c>
      <c r="I1418" s="74" t="e">
        <f t="shared" si="307"/>
        <v>#N/A</v>
      </c>
      <c r="J1418" s="74" t="e">
        <f t="shared" si="310"/>
        <v>#N/A</v>
      </c>
      <c r="K1418" s="80" t="s">
        <v>281</v>
      </c>
      <c r="L1418" s="74">
        <f t="shared" si="311"/>
        <v>1.7500000000000002E-2</v>
      </c>
      <c r="M1418" s="74" t="e">
        <f t="shared" ca="1" si="312"/>
        <v>#N/A</v>
      </c>
      <c r="N1418" s="74" t="e">
        <f ca="1">VLOOKUP(B1418,$C$7:$T1416,13,FALSE)</f>
        <v>#N/A</v>
      </c>
      <c r="O1418" s="74" t="e">
        <f t="shared" ca="1" si="313"/>
        <v>#N/A</v>
      </c>
      <c r="P1418" s="74" t="e">
        <f t="shared" ca="1" si="314"/>
        <v>#N/A</v>
      </c>
      <c r="Q1418" s="74" t="e">
        <f t="shared" ca="1" si="315"/>
        <v>#N/A</v>
      </c>
      <c r="R1418" s="74">
        <f t="shared" si="316"/>
        <v>6000</v>
      </c>
      <c r="S1418" s="74" t="e">
        <f t="shared" ca="1" si="317"/>
        <v>#N/A</v>
      </c>
      <c r="T1418" s="74" t="e">
        <f t="shared" si="318"/>
        <v>#N/A</v>
      </c>
    </row>
    <row r="1419" spans="2:20" x14ac:dyDescent="0.25">
      <c r="B1419" s="74" t="e">
        <f t="shared" ca="1" si="308"/>
        <v>#N/A</v>
      </c>
      <c r="C1419" s="78">
        <f>Кабельный_журнал!P1385</f>
        <v>0</v>
      </c>
      <c r="D1419" s="74" t="e">
        <f t="shared" ca="1" si="309"/>
        <v>#N/A</v>
      </c>
      <c r="E1419" s="80" t="s">
        <v>280</v>
      </c>
      <c r="F1419" s="74" t="e">
        <f t="shared" ca="1" si="305"/>
        <v>#N/A</v>
      </c>
      <c r="G1419" s="74" t="e">
        <f t="shared" si="306"/>
        <v>#N/A</v>
      </c>
      <c r="H1419" s="80" t="s">
        <v>273</v>
      </c>
      <c r="I1419" s="74" t="e">
        <f t="shared" si="307"/>
        <v>#N/A</v>
      </c>
      <c r="J1419" s="74" t="e">
        <f t="shared" si="310"/>
        <v>#N/A</v>
      </c>
      <c r="K1419" s="80" t="s">
        <v>281</v>
      </c>
      <c r="L1419" s="74">
        <f t="shared" si="311"/>
        <v>1.7500000000000002E-2</v>
      </c>
      <c r="M1419" s="74" t="e">
        <f t="shared" ca="1" si="312"/>
        <v>#N/A</v>
      </c>
      <c r="N1419" s="74" t="e">
        <f ca="1">VLOOKUP(B1419,$C$7:$T1417,13,FALSE)</f>
        <v>#N/A</v>
      </c>
      <c r="O1419" s="74" t="e">
        <f t="shared" ca="1" si="313"/>
        <v>#N/A</v>
      </c>
      <c r="P1419" s="74" t="e">
        <f t="shared" ca="1" si="314"/>
        <v>#N/A</v>
      </c>
      <c r="Q1419" s="74" t="e">
        <f t="shared" ca="1" si="315"/>
        <v>#N/A</v>
      </c>
      <c r="R1419" s="74">
        <f t="shared" si="316"/>
        <v>6000</v>
      </c>
      <c r="S1419" s="74" t="e">
        <f t="shared" ca="1" si="317"/>
        <v>#N/A</v>
      </c>
      <c r="T1419" s="74" t="e">
        <f t="shared" si="318"/>
        <v>#N/A</v>
      </c>
    </row>
    <row r="1420" spans="2:20" x14ac:dyDescent="0.25">
      <c r="B1420" s="74" t="e">
        <f t="shared" ca="1" si="308"/>
        <v>#N/A</v>
      </c>
      <c r="C1420" s="78">
        <f>Кабельный_журнал!P1386</f>
        <v>0</v>
      </c>
      <c r="D1420" s="74" t="e">
        <f t="shared" ca="1" si="309"/>
        <v>#N/A</v>
      </c>
      <c r="E1420" s="80" t="s">
        <v>280</v>
      </c>
      <c r="F1420" s="74" t="e">
        <f t="shared" ca="1" si="305"/>
        <v>#N/A</v>
      </c>
      <c r="G1420" s="74" t="e">
        <f t="shared" si="306"/>
        <v>#N/A</v>
      </c>
      <c r="H1420" s="80" t="s">
        <v>273</v>
      </c>
      <c r="I1420" s="74" t="e">
        <f t="shared" si="307"/>
        <v>#N/A</v>
      </c>
      <c r="J1420" s="74" t="e">
        <f t="shared" si="310"/>
        <v>#N/A</v>
      </c>
      <c r="K1420" s="80" t="s">
        <v>281</v>
      </c>
      <c r="L1420" s="74">
        <f t="shared" si="311"/>
        <v>1.7500000000000002E-2</v>
      </c>
      <c r="M1420" s="74" t="e">
        <f t="shared" ca="1" si="312"/>
        <v>#N/A</v>
      </c>
      <c r="N1420" s="74" t="e">
        <f ca="1">VLOOKUP(B1420,$C$7:$T1418,13,FALSE)</f>
        <v>#N/A</v>
      </c>
      <c r="O1420" s="74" t="e">
        <f t="shared" ca="1" si="313"/>
        <v>#N/A</v>
      </c>
      <c r="P1420" s="74" t="e">
        <f t="shared" ca="1" si="314"/>
        <v>#N/A</v>
      </c>
      <c r="Q1420" s="74" t="e">
        <f t="shared" ca="1" si="315"/>
        <v>#N/A</v>
      </c>
      <c r="R1420" s="74">
        <f t="shared" si="316"/>
        <v>6000</v>
      </c>
      <c r="S1420" s="74" t="e">
        <f t="shared" ca="1" si="317"/>
        <v>#N/A</v>
      </c>
      <c r="T1420" s="74" t="e">
        <f t="shared" si="318"/>
        <v>#N/A</v>
      </c>
    </row>
    <row r="1421" spans="2:20" x14ac:dyDescent="0.25">
      <c r="B1421" s="74" t="e">
        <f t="shared" ca="1" si="308"/>
        <v>#N/A</v>
      </c>
      <c r="C1421" s="78">
        <f>Кабельный_журнал!P1387</f>
        <v>0</v>
      </c>
      <c r="D1421" s="74" t="e">
        <f t="shared" ca="1" si="309"/>
        <v>#N/A</v>
      </c>
      <c r="E1421" s="80" t="s">
        <v>280</v>
      </c>
      <c r="F1421" s="74" t="e">
        <f t="shared" ca="1" si="305"/>
        <v>#N/A</v>
      </c>
      <c r="G1421" s="74" t="e">
        <f t="shared" si="306"/>
        <v>#N/A</v>
      </c>
      <c r="H1421" s="80" t="s">
        <v>273</v>
      </c>
      <c r="I1421" s="74" t="e">
        <f t="shared" si="307"/>
        <v>#N/A</v>
      </c>
      <c r="J1421" s="74" t="e">
        <f t="shared" si="310"/>
        <v>#N/A</v>
      </c>
      <c r="K1421" s="80" t="s">
        <v>281</v>
      </c>
      <c r="L1421" s="74">
        <f t="shared" si="311"/>
        <v>1.7500000000000002E-2</v>
      </c>
      <c r="M1421" s="74" t="e">
        <f t="shared" ca="1" si="312"/>
        <v>#N/A</v>
      </c>
      <c r="N1421" s="74" t="e">
        <f ca="1">VLOOKUP(B1421,$C$7:$T1419,13,FALSE)</f>
        <v>#N/A</v>
      </c>
      <c r="O1421" s="74" t="e">
        <f t="shared" ca="1" si="313"/>
        <v>#N/A</v>
      </c>
      <c r="P1421" s="74" t="e">
        <f t="shared" ca="1" si="314"/>
        <v>#N/A</v>
      </c>
      <c r="Q1421" s="74" t="e">
        <f t="shared" ca="1" si="315"/>
        <v>#N/A</v>
      </c>
      <c r="R1421" s="74">
        <f t="shared" si="316"/>
        <v>6000</v>
      </c>
      <c r="S1421" s="74" t="e">
        <f t="shared" ca="1" si="317"/>
        <v>#N/A</v>
      </c>
      <c r="T1421" s="74" t="e">
        <f t="shared" si="318"/>
        <v>#N/A</v>
      </c>
    </row>
    <row r="1422" spans="2:20" x14ac:dyDescent="0.25">
      <c r="B1422" s="74" t="e">
        <f t="shared" ca="1" si="308"/>
        <v>#N/A</v>
      </c>
      <c r="C1422" s="78">
        <f>Кабельный_журнал!P1388</f>
        <v>0</v>
      </c>
      <c r="D1422" s="74" t="e">
        <f t="shared" ca="1" si="309"/>
        <v>#N/A</v>
      </c>
      <c r="E1422" s="80" t="s">
        <v>280</v>
      </c>
      <c r="F1422" s="74" t="e">
        <f t="shared" ca="1" si="305"/>
        <v>#N/A</v>
      </c>
      <c r="G1422" s="74" t="e">
        <f t="shared" si="306"/>
        <v>#N/A</v>
      </c>
      <c r="H1422" s="80" t="s">
        <v>273</v>
      </c>
      <c r="I1422" s="74" t="e">
        <f t="shared" si="307"/>
        <v>#N/A</v>
      </c>
      <c r="J1422" s="74" t="e">
        <f t="shared" si="310"/>
        <v>#N/A</v>
      </c>
      <c r="K1422" s="80" t="s">
        <v>281</v>
      </c>
      <c r="L1422" s="74">
        <f t="shared" si="311"/>
        <v>1.7500000000000002E-2</v>
      </c>
      <c r="M1422" s="74" t="e">
        <f t="shared" ca="1" si="312"/>
        <v>#N/A</v>
      </c>
      <c r="N1422" s="74" t="e">
        <f ca="1">VLOOKUP(B1422,$C$7:$T1420,13,FALSE)</f>
        <v>#N/A</v>
      </c>
      <c r="O1422" s="74" t="e">
        <f t="shared" ca="1" si="313"/>
        <v>#N/A</v>
      </c>
      <c r="P1422" s="74" t="e">
        <f t="shared" ca="1" si="314"/>
        <v>#N/A</v>
      </c>
      <c r="Q1422" s="74" t="e">
        <f t="shared" ca="1" si="315"/>
        <v>#N/A</v>
      </c>
      <c r="R1422" s="74">
        <f t="shared" si="316"/>
        <v>6000</v>
      </c>
      <c r="S1422" s="74" t="e">
        <f t="shared" ca="1" si="317"/>
        <v>#N/A</v>
      </c>
      <c r="T1422" s="74" t="e">
        <f t="shared" si="318"/>
        <v>#N/A</v>
      </c>
    </row>
    <row r="1423" spans="2:20" x14ac:dyDescent="0.25">
      <c r="B1423" s="74" t="e">
        <f t="shared" ca="1" si="308"/>
        <v>#N/A</v>
      </c>
      <c r="C1423" s="78">
        <f>Кабельный_журнал!P1389</f>
        <v>0</v>
      </c>
      <c r="D1423" s="74" t="e">
        <f t="shared" ca="1" si="309"/>
        <v>#N/A</v>
      </c>
      <c r="E1423" s="80" t="s">
        <v>280</v>
      </c>
      <c r="F1423" s="74" t="e">
        <f t="shared" ca="1" si="305"/>
        <v>#N/A</v>
      </c>
      <c r="G1423" s="74" t="e">
        <f t="shared" si="306"/>
        <v>#N/A</v>
      </c>
      <c r="H1423" s="80" t="s">
        <v>273</v>
      </c>
      <c r="I1423" s="74" t="e">
        <f t="shared" si="307"/>
        <v>#N/A</v>
      </c>
      <c r="J1423" s="74" t="e">
        <f t="shared" si="310"/>
        <v>#N/A</v>
      </c>
      <c r="K1423" s="80" t="s">
        <v>281</v>
      </c>
      <c r="L1423" s="74">
        <f t="shared" si="311"/>
        <v>1.7500000000000002E-2</v>
      </c>
      <c r="M1423" s="74" t="e">
        <f t="shared" ca="1" si="312"/>
        <v>#N/A</v>
      </c>
      <c r="N1423" s="74" t="e">
        <f ca="1">VLOOKUP(B1423,$C$7:$T1421,13,FALSE)</f>
        <v>#N/A</v>
      </c>
      <c r="O1423" s="74" t="e">
        <f t="shared" ca="1" si="313"/>
        <v>#N/A</v>
      </c>
      <c r="P1423" s="74" t="e">
        <f t="shared" ca="1" si="314"/>
        <v>#N/A</v>
      </c>
      <c r="Q1423" s="74" t="e">
        <f t="shared" ca="1" si="315"/>
        <v>#N/A</v>
      </c>
      <c r="R1423" s="74">
        <f t="shared" si="316"/>
        <v>6000</v>
      </c>
      <c r="S1423" s="74" t="e">
        <f t="shared" ca="1" si="317"/>
        <v>#N/A</v>
      </c>
      <c r="T1423" s="74" t="e">
        <f t="shared" si="318"/>
        <v>#N/A</v>
      </c>
    </row>
    <row r="1424" spans="2:20" x14ac:dyDescent="0.25">
      <c r="B1424" s="74" t="e">
        <f t="shared" ca="1" si="308"/>
        <v>#N/A</v>
      </c>
      <c r="C1424" s="78">
        <f>Кабельный_журнал!P1390</f>
        <v>0</v>
      </c>
      <c r="D1424" s="74" t="e">
        <f t="shared" ca="1" si="309"/>
        <v>#N/A</v>
      </c>
      <c r="E1424" s="80" t="s">
        <v>280</v>
      </c>
      <c r="F1424" s="74" t="e">
        <f t="shared" ca="1" si="305"/>
        <v>#N/A</v>
      </c>
      <c r="G1424" s="74" t="e">
        <f t="shared" si="306"/>
        <v>#N/A</v>
      </c>
      <c r="H1424" s="80" t="s">
        <v>273</v>
      </c>
      <c r="I1424" s="74" t="e">
        <f t="shared" si="307"/>
        <v>#N/A</v>
      </c>
      <c r="J1424" s="74" t="e">
        <f t="shared" si="310"/>
        <v>#N/A</v>
      </c>
      <c r="K1424" s="80" t="s">
        <v>281</v>
      </c>
      <c r="L1424" s="74">
        <f t="shared" si="311"/>
        <v>1.7500000000000002E-2</v>
      </c>
      <c r="M1424" s="74" t="e">
        <f t="shared" ca="1" si="312"/>
        <v>#N/A</v>
      </c>
      <c r="N1424" s="74" t="e">
        <f ca="1">VLOOKUP(B1424,$C$7:$T1422,13,FALSE)</f>
        <v>#N/A</v>
      </c>
      <c r="O1424" s="74" t="e">
        <f t="shared" ca="1" si="313"/>
        <v>#N/A</v>
      </c>
      <c r="P1424" s="74" t="e">
        <f t="shared" ca="1" si="314"/>
        <v>#N/A</v>
      </c>
      <c r="Q1424" s="74" t="e">
        <f t="shared" ca="1" si="315"/>
        <v>#N/A</v>
      </c>
      <c r="R1424" s="74">
        <f t="shared" si="316"/>
        <v>6000</v>
      </c>
      <c r="S1424" s="74" t="e">
        <f t="shared" ca="1" si="317"/>
        <v>#N/A</v>
      </c>
      <c r="T1424" s="74" t="e">
        <f t="shared" si="318"/>
        <v>#N/A</v>
      </c>
    </row>
    <row r="1425" spans="2:20" x14ac:dyDescent="0.25">
      <c r="B1425" s="74" t="e">
        <f t="shared" ca="1" si="308"/>
        <v>#N/A</v>
      </c>
      <c r="C1425" s="78">
        <f>Кабельный_журнал!P1391</f>
        <v>0</v>
      </c>
      <c r="D1425" s="74" t="e">
        <f t="shared" ca="1" si="309"/>
        <v>#N/A</v>
      </c>
      <c r="E1425" s="80" t="s">
        <v>280</v>
      </c>
      <c r="F1425" s="74" t="e">
        <f t="shared" ca="1" si="305"/>
        <v>#N/A</v>
      </c>
      <c r="G1425" s="74" t="e">
        <f t="shared" si="306"/>
        <v>#N/A</v>
      </c>
      <c r="H1425" s="80" t="s">
        <v>273</v>
      </c>
      <c r="I1425" s="74" t="e">
        <f t="shared" si="307"/>
        <v>#N/A</v>
      </c>
      <c r="J1425" s="74" t="e">
        <f t="shared" si="310"/>
        <v>#N/A</v>
      </c>
      <c r="K1425" s="80" t="s">
        <v>281</v>
      </c>
      <c r="L1425" s="74">
        <f t="shared" si="311"/>
        <v>1.7500000000000002E-2</v>
      </c>
      <c r="M1425" s="74" t="e">
        <f t="shared" ca="1" si="312"/>
        <v>#N/A</v>
      </c>
      <c r="N1425" s="74" t="e">
        <f ca="1">VLOOKUP(B1425,$C$7:$T1423,13,FALSE)</f>
        <v>#N/A</v>
      </c>
      <c r="O1425" s="74" t="e">
        <f t="shared" ca="1" si="313"/>
        <v>#N/A</v>
      </c>
      <c r="P1425" s="74" t="e">
        <f t="shared" ca="1" si="314"/>
        <v>#N/A</v>
      </c>
      <c r="Q1425" s="74" t="e">
        <f t="shared" ca="1" si="315"/>
        <v>#N/A</v>
      </c>
      <c r="R1425" s="74">
        <f t="shared" si="316"/>
        <v>6000</v>
      </c>
      <c r="S1425" s="74" t="e">
        <f t="shared" ca="1" si="317"/>
        <v>#N/A</v>
      </c>
      <c r="T1425" s="74" t="e">
        <f t="shared" si="318"/>
        <v>#N/A</v>
      </c>
    </row>
    <row r="1426" spans="2:20" x14ac:dyDescent="0.25">
      <c r="B1426" s="74" t="e">
        <f t="shared" ca="1" si="308"/>
        <v>#N/A</v>
      </c>
      <c r="C1426" s="78">
        <f>Кабельный_журнал!P1392</f>
        <v>0</v>
      </c>
      <c r="D1426" s="74" t="e">
        <f t="shared" ca="1" si="309"/>
        <v>#N/A</v>
      </c>
      <c r="E1426" s="80" t="s">
        <v>280</v>
      </c>
      <c r="F1426" s="74" t="e">
        <f t="shared" ca="1" si="305"/>
        <v>#N/A</v>
      </c>
      <c r="G1426" s="74" t="e">
        <f t="shared" si="306"/>
        <v>#N/A</v>
      </c>
      <c r="H1426" s="80" t="s">
        <v>273</v>
      </c>
      <c r="I1426" s="74" t="e">
        <f t="shared" si="307"/>
        <v>#N/A</v>
      </c>
      <c r="J1426" s="74" t="e">
        <f t="shared" si="310"/>
        <v>#N/A</v>
      </c>
      <c r="K1426" s="80" t="s">
        <v>281</v>
      </c>
      <c r="L1426" s="74">
        <f t="shared" si="311"/>
        <v>1.7500000000000002E-2</v>
      </c>
      <c r="M1426" s="74" t="e">
        <f t="shared" ca="1" si="312"/>
        <v>#N/A</v>
      </c>
      <c r="N1426" s="74" t="e">
        <f ca="1">VLOOKUP(B1426,$C$7:$T1424,13,FALSE)</f>
        <v>#N/A</v>
      </c>
      <c r="O1426" s="74" t="e">
        <f t="shared" ca="1" si="313"/>
        <v>#N/A</v>
      </c>
      <c r="P1426" s="74" t="e">
        <f t="shared" ca="1" si="314"/>
        <v>#N/A</v>
      </c>
      <c r="Q1426" s="74" t="e">
        <f t="shared" ca="1" si="315"/>
        <v>#N/A</v>
      </c>
      <c r="R1426" s="74">
        <f t="shared" si="316"/>
        <v>6000</v>
      </c>
      <c r="S1426" s="74" t="e">
        <f t="shared" ca="1" si="317"/>
        <v>#N/A</v>
      </c>
      <c r="T1426" s="74" t="e">
        <f t="shared" si="318"/>
        <v>#N/A</v>
      </c>
    </row>
    <row r="1427" spans="2:20" x14ac:dyDescent="0.25">
      <c r="B1427" s="74" t="e">
        <f t="shared" ca="1" si="308"/>
        <v>#N/A</v>
      </c>
      <c r="C1427" s="78">
        <f>Кабельный_журнал!P1393</f>
        <v>0</v>
      </c>
      <c r="D1427" s="74" t="e">
        <f t="shared" ca="1" si="309"/>
        <v>#N/A</v>
      </c>
      <c r="E1427" s="80" t="s">
        <v>280</v>
      </c>
      <c r="F1427" s="74" t="e">
        <f t="shared" ca="1" si="305"/>
        <v>#N/A</v>
      </c>
      <c r="G1427" s="74" t="e">
        <f t="shared" si="306"/>
        <v>#N/A</v>
      </c>
      <c r="H1427" s="80" t="s">
        <v>273</v>
      </c>
      <c r="I1427" s="74" t="e">
        <f t="shared" si="307"/>
        <v>#N/A</v>
      </c>
      <c r="J1427" s="74" t="e">
        <f t="shared" si="310"/>
        <v>#N/A</v>
      </c>
      <c r="K1427" s="80" t="s">
        <v>281</v>
      </c>
      <c r="L1427" s="74">
        <f t="shared" si="311"/>
        <v>1.7500000000000002E-2</v>
      </c>
      <c r="M1427" s="74" t="e">
        <f t="shared" ca="1" si="312"/>
        <v>#N/A</v>
      </c>
      <c r="N1427" s="74" t="e">
        <f ca="1">VLOOKUP(B1427,$C$7:$T1425,13,FALSE)</f>
        <v>#N/A</v>
      </c>
      <c r="O1427" s="74" t="e">
        <f t="shared" ca="1" si="313"/>
        <v>#N/A</v>
      </c>
      <c r="P1427" s="74" t="e">
        <f t="shared" ca="1" si="314"/>
        <v>#N/A</v>
      </c>
      <c r="Q1427" s="74" t="e">
        <f t="shared" ca="1" si="315"/>
        <v>#N/A</v>
      </c>
      <c r="R1427" s="74">
        <f t="shared" si="316"/>
        <v>6000</v>
      </c>
      <c r="S1427" s="74" t="e">
        <f t="shared" ca="1" si="317"/>
        <v>#N/A</v>
      </c>
      <c r="T1427" s="74" t="e">
        <f t="shared" si="318"/>
        <v>#N/A</v>
      </c>
    </row>
    <row r="1428" spans="2:20" x14ac:dyDescent="0.25">
      <c r="B1428" s="74" t="e">
        <f t="shared" ca="1" si="308"/>
        <v>#N/A</v>
      </c>
      <c r="C1428" s="78">
        <f>Кабельный_журнал!P1394</f>
        <v>0</v>
      </c>
      <c r="D1428" s="74" t="e">
        <f t="shared" ca="1" si="309"/>
        <v>#N/A</v>
      </c>
      <c r="E1428" s="80" t="s">
        <v>280</v>
      </c>
      <c r="F1428" s="74" t="e">
        <f t="shared" ca="1" si="305"/>
        <v>#N/A</v>
      </c>
      <c r="G1428" s="74" t="e">
        <f t="shared" si="306"/>
        <v>#N/A</v>
      </c>
      <c r="H1428" s="80" t="s">
        <v>273</v>
      </c>
      <c r="I1428" s="74" t="e">
        <f t="shared" si="307"/>
        <v>#N/A</v>
      </c>
      <c r="J1428" s="74" t="e">
        <f t="shared" si="310"/>
        <v>#N/A</v>
      </c>
      <c r="K1428" s="80" t="s">
        <v>281</v>
      </c>
      <c r="L1428" s="74">
        <f t="shared" si="311"/>
        <v>1.7500000000000002E-2</v>
      </c>
      <c r="M1428" s="74" t="e">
        <f t="shared" ca="1" si="312"/>
        <v>#N/A</v>
      </c>
      <c r="N1428" s="74" t="e">
        <f ca="1">VLOOKUP(B1428,$C$7:$T1426,13,FALSE)</f>
        <v>#N/A</v>
      </c>
      <c r="O1428" s="74" t="e">
        <f t="shared" ca="1" si="313"/>
        <v>#N/A</v>
      </c>
      <c r="P1428" s="74" t="e">
        <f t="shared" ca="1" si="314"/>
        <v>#N/A</v>
      </c>
      <c r="Q1428" s="74" t="e">
        <f t="shared" ca="1" si="315"/>
        <v>#N/A</v>
      </c>
      <c r="R1428" s="74">
        <f t="shared" si="316"/>
        <v>6000</v>
      </c>
      <c r="S1428" s="74" t="e">
        <f t="shared" ca="1" si="317"/>
        <v>#N/A</v>
      </c>
      <c r="T1428" s="74" t="e">
        <f t="shared" si="318"/>
        <v>#N/A</v>
      </c>
    </row>
    <row r="1429" spans="2:20" x14ac:dyDescent="0.25">
      <c r="B1429" s="74" t="e">
        <f t="shared" ca="1" si="308"/>
        <v>#N/A</v>
      </c>
      <c r="C1429" s="78">
        <f>Кабельный_журнал!P1395</f>
        <v>0</v>
      </c>
      <c r="D1429" s="74" t="e">
        <f t="shared" ca="1" si="309"/>
        <v>#N/A</v>
      </c>
      <c r="E1429" s="80" t="s">
        <v>280</v>
      </c>
      <c r="F1429" s="74" t="e">
        <f t="shared" ca="1" si="305"/>
        <v>#N/A</v>
      </c>
      <c r="G1429" s="74" t="e">
        <f t="shared" si="306"/>
        <v>#N/A</v>
      </c>
      <c r="H1429" s="80" t="s">
        <v>273</v>
      </c>
      <c r="I1429" s="74" t="e">
        <f t="shared" si="307"/>
        <v>#N/A</v>
      </c>
      <c r="J1429" s="74" t="e">
        <f t="shared" si="310"/>
        <v>#N/A</v>
      </c>
      <c r="K1429" s="80" t="s">
        <v>281</v>
      </c>
      <c r="L1429" s="74">
        <f t="shared" si="311"/>
        <v>1.7500000000000002E-2</v>
      </c>
      <c r="M1429" s="74" t="e">
        <f t="shared" ca="1" si="312"/>
        <v>#N/A</v>
      </c>
      <c r="N1429" s="74" t="e">
        <f ca="1">VLOOKUP(B1429,$C$7:$T1427,13,FALSE)</f>
        <v>#N/A</v>
      </c>
      <c r="O1429" s="74" t="e">
        <f t="shared" ca="1" si="313"/>
        <v>#N/A</v>
      </c>
      <c r="P1429" s="74" t="e">
        <f t="shared" ca="1" si="314"/>
        <v>#N/A</v>
      </c>
      <c r="Q1429" s="74" t="e">
        <f t="shared" ca="1" si="315"/>
        <v>#N/A</v>
      </c>
      <c r="R1429" s="74">
        <f t="shared" si="316"/>
        <v>6000</v>
      </c>
      <c r="S1429" s="74" t="e">
        <f t="shared" ca="1" si="317"/>
        <v>#N/A</v>
      </c>
      <c r="T1429" s="74" t="e">
        <f t="shared" si="318"/>
        <v>#N/A</v>
      </c>
    </row>
    <row r="1430" spans="2:20" x14ac:dyDescent="0.25">
      <c r="B1430" s="74" t="e">
        <f t="shared" ca="1" si="308"/>
        <v>#N/A</v>
      </c>
      <c r="C1430" s="78">
        <f>Кабельный_журнал!P1396</f>
        <v>0</v>
      </c>
      <c r="D1430" s="74" t="e">
        <f t="shared" ca="1" si="309"/>
        <v>#N/A</v>
      </c>
      <c r="E1430" s="80" t="s">
        <v>280</v>
      </c>
      <c r="F1430" s="74" t="e">
        <f t="shared" ca="1" si="305"/>
        <v>#N/A</v>
      </c>
      <c r="G1430" s="74" t="e">
        <f t="shared" si="306"/>
        <v>#N/A</v>
      </c>
      <c r="H1430" s="80" t="s">
        <v>273</v>
      </c>
      <c r="I1430" s="74" t="e">
        <f t="shared" si="307"/>
        <v>#N/A</v>
      </c>
      <c r="J1430" s="74" t="e">
        <f t="shared" si="310"/>
        <v>#N/A</v>
      </c>
      <c r="K1430" s="80" t="s">
        <v>281</v>
      </c>
      <c r="L1430" s="74">
        <f t="shared" si="311"/>
        <v>1.7500000000000002E-2</v>
      </c>
      <c r="M1430" s="74" t="e">
        <f t="shared" ca="1" si="312"/>
        <v>#N/A</v>
      </c>
      <c r="N1430" s="74" t="e">
        <f ca="1">VLOOKUP(B1430,$C$7:$T1428,13,FALSE)</f>
        <v>#N/A</v>
      </c>
      <c r="O1430" s="74" t="e">
        <f t="shared" ca="1" si="313"/>
        <v>#N/A</v>
      </c>
      <c r="P1430" s="74" t="e">
        <f t="shared" ca="1" si="314"/>
        <v>#N/A</v>
      </c>
      <c r="Q1430" s="74" t="e">
        <f t="shared" ca="1" si="315"/>
        <v>#N/A</v>
      </c>
      <c r="R1430" s="74">
        <f t="shared" si="316"/>
        <v>6000</v>
      </c>
      <c r="S1430" s="74" t="e">
        <f t="shared" ca="1" si="317"/>
        <v>#N/A</v>
      </c>
      <c r="T1430" s="74" t="e">
        <f t="shared" si="318"/>
        <v>#N/A</v>
      </c>
    </row>
    <row r="1431" spans="2:20" x14ac:dyDescent="0.25">
      <c r="B1431" s="74" t="e">
        <f t="shared" ca="1" si="308"/>
        <v>#N/A</v>
      </c>
      <c r="C1431" s="78">
        <f>Кабельный_журнал!P1397</f>
        <v>0</v>
      </c>
      <c r="D1431" s="74" t="e">
        <f t="shared" ca="1" si="309"/>
        <v>#N/A</v>
      </c>
      <c r="E1431" s="80" t="s">
        <v>280</v>
      </c>
      <c r="F1431" s="74" t="e">
        <f t="shared" ca="1" si="305"/>
        <v>#N/A</v>
      </c>
      <c r="G1431" s="74" t="e">
        <f t="shared" si="306"/>
        <v>#N/A</v>
      </c>
      <c r="H1431" s="80" t="s">
        <v>273</v>
      </c>
      <c r="I1431" s="74" t="e">
        <f t="shared" si="307"/>
        <v>#N/A</v>
      </c>
      <c r="J1431" s="74" t="e">
        <f t="shared" si="310"/>
        <v>#N/A</v>
      </c>
      <c r="K1431" s="80" t="s">
        <v>281</v>
      </c>
      <c r="L1431" s="74">
        <f t="shared" si="311"/>
        <v>1.7500000000000002E-2</v>
      </c>
      <c r="M1431" s="74" t="e">
        <f t="shared" ca="1" si="312"/>
        <v>#N/A</v>
      </c>
      <c r="N1431" s="74" t="e">
        <f ca="1">VLOOKUP(B1431,$C$7:$T1429,13,FALSE)</f>
        <v>#N/A</v>
      </c>
      <c r="O1431" s="74" t="e">
        <f t="shared" ca="1" si="313"/>
        <v>#N/A</v>
      </c>
      <c r="P1431" s="74" t="e">
        <f t="shared" ca="1" si="314"/>
        <v>#N/A</v>
      </c>
      <c r="Q1431" s="74" t="e">
        <f t="shared" ca="1" si="315"/>
        <v>#N/A</v>
      </c>
      <c r="R1431" s="74">
        <f t="shared" si="316"/>
        <v>6000</v>
      </c>
      <c r="S1431" s="74" t="e">
        <f t="shared" ca="1" si="317"/>
        <v>#N/A</v>
      </c>
      <c r="T1431" s="74" t="e">
        <f t="shared" si="318"/>
        <v>#N/A</v>
      </c>
    </row>
    <row r="1432" spans="2:20" x14ac:dyDescent="0.25">
      <c r="B1432" s="74" t="e">
        <f t="shared" ca="1" si="308"/>
        <v>#N/A</v>
      </c>
      <c r="C1432" s="78">
        <f>Кабельный_журнал!P1398</f>
        <v>0</v>
      </c>
      <c r="D1432" s="74" t="e">
        <f t="shared" ca="1" si="309"/>
        <v>#N/A</v>
      </c>
      <c r="E1432" s="80" t="s">
        <v>280</v>
      </c>
      <c r="F1432" s="74" t="e">
        <f t="shared" ca="1" si="305"/>
        <v>#N/A</v>
      </c>
      <c r="G1432" s="74" t="e">
        <f t="shared" si="306"/>
        <v>#N/A</v>
      </c>
      <c r="H1432" s="80" t="s">
        <v>273</v>
      </c>
      <c r="I1432" s="74" t="e">
        <f t="shared" si="307"/>
        <v>#N/A</v>
      </c>
      <c r="J1432" s="74" t="e">
        <f t="shared" si="310"/>
        <v>#N/A</v>
      </c>
      <c r="K1432" s="80" t="s">
        <v>281</v>
      </c>
      <c r="L1432" s="74">
        <f t="shared" si="311"/>
        <v>1.7500000000000002E-2</v>
      </c>
      <c r="M1432" s="74" t="e">
        <f t="shared" ca="1" si="312"/>
        <v>#N/A</v>
      </c>
      <c r="N1432" s="74" t="e">
        <f ca="1">VLOOKUP(B1432,$C$7:$T1430,13,FALSE)</f>
        <v>#N/A</v>
      </c>
      <c r="O1432" s="74" t="e">
        <f t="shared" ca="1" si="313"/>
        <v>#N/A</v>
      </c>
      <c r="P1432" s="74" t="e">
        <f t="shared" ca="1" si="314"/>
        <v>#N/A</v>
      </c>
      <c r="Q1432" s="74" t="e">
        <f t="shared" ca="1" si="315"/>
        <v>#N/A</v>
      </c>
      <c r="R1432" s="74">
        <f t="shared" si="316"/>
        <v>6000</v>
      </c>
      <c r="S1432" s="74" t="e">
        <f t="shared" ca="1" si="317"/>
        <v>#N/A</v>
      </c>
      <c r="T1432" s="74" t="e">
        <f t="shared" si="318"/>
        <v>#N/A</v>
      </c>
    </row>
    <row r="1433" spans="2:20" x14ac:dyDescent="0.25">
      <c r="B1433" s="74" t="e">
        <f t="shared" ca="1" si="308"/>
        <v>#N/A</v>
      </c>
      <c r="C1433" s="78">
        <f>Кабельный_журнал!P1399</f>
        <v>0</v>
      </c>
      <c r="D1433" s="74" t="e">
        <f t="shared" ca="1" si="309"/>
        <v>#N/A</v>
      </c>
      <c r="E1433" s="80" t="s">
        <v>280</v>
      </c>
      <c r="F1433" s="74" t="e">
        <f t="shared" ca="1" si="305"/>
        <v>#N/A</v>
      </c>
      <c r="G1433" s="74" t="e">
        <f t="shared" si="306"/>
        <v>#N/A</v>
      </c>
      <c r="H1433" s="80" t="s">
        <v>273</v>
      </c>
      <c r="I1433" s="74" t="e">
        <f t="shared" si="307"/>
        <v>#N/A</v>
      </c>
      <c r="J1433" s="74" t="e">
        <f t="shared" si="310"/>
        <v>#N/A</v>
      </c>
      <c r="K1433" s="80" t="s">
        <v>281</v>
      </c>
      <c r="L1433" s="74">
        <f t="shared" si="311"/>
        <v>1.7500000000000002E-2</v>
      </c>
      <c r="M1433" s="74" t="e">
        <f t="shared" ca="1" si="312"/>
        <v>#N/A</v>
      </c>
      <c r="N1433" s="74" t="e">
        <f ca="1">VLOOKUP(B1433,$C$7:$T1431,13,FALSE)</f>
        <v>#N/A</v>
      </c>
      <c r="O1433" s="74" t="e">
        <f t="shared" ca="1" si="313"/>
        <v>#N/A</v>
      </c>
      <c r="P1433" s="74" t="e">
        <f t="shared" ca="1" si="314"/>
        <v>#N/A</v>
      </c>
      <c r="Q1433" s="74" t="e">
        <f t="shared" ca="1" si="315"/>
        <v>#N/A</v>
      </c>
      <c r="R1433" s="74">
        <f t="shared" si="316"/>
        <v>6000</v>
      </c>
      <c r="S1433" s="74" t="e">
        <f t="shared" ca="1" si="317"/>
        <v>#N/A</v>
      </c>
      <c r="T1433" s="74" t="e">
        <f t="shared" si="318"/>
        <v>#N/A</v>
      </c>
    </row>
    <row r="1434" spans="2:20" x14ac:dyDescent="0.25">
      <c r="B1434" s="74" t="e">
        <f t="shared" ca="1" si="308"/>
        <v>#N/A</v>
      </c>
      <c r="C1434" s="78">
        <f>Кабельный_журнал!P1400</f>
        <v>0</v>
      </c>
      <c r="D1434" s="74" t="e">
        <f t="shared" ca="1" si="309"/>
        <v>#N/A</v>
      </c>
      <c r="E1434" s="80" t="s">
        <v>280</v>
      </c>
      <c r="F1434" s="74" t="e">
        <f t="shared" ca="1" si="305"/>
        <v>#N/A</v>
      </c>
      <c r="G1434" s="74" t="e">
        <f t="shared" si="306"/>
        <v>#N/A</v>
      </c>
      <c r="H1434" s="80" t="s">
        <v>273</v>
      </c>
      <c r="I1434" s="74" t="e">
        <f t="shared" si="307"/>
        <v>#N/A</v>
      </c>
      <c r="J1434" s="74" t="e">
        <f t="shared" si="310"/>
        <v>#N/A</v>
      </c>
      <c r="K1434" s="80" t="s">
        <v>281</v>
      </c>
      <c r="L1434" s="74">
        <f t="shared" si="311"/>
        <v>1.7500000000000002E-2</v>
      </c>
      <c r="M1434" s="74" t="e">
        <f t="shared" ca="1" si="312"/>
        <v>#N/A</v>
      </c>
      <c r="N1434" s="74" t="e">
        <f ca="1">VLOOKUP(B1434,$C$7:$T1432,13,FALSE)</f>
        <v>#N/A</v>
      </c>
      <c r="O1434" s="74" t="e">
        <f t="shared" ca="1" si="313"/>
        <v>#N/A</v>
      </c>
      <c r="P1434" s="74" t="e">
        <f t="shared" ca="1" si="314"/>
        <v>#N/A</v>
      </c>
      <c r="Q1434" s="74" t="e">
        <f t="shared" ca="1" si="315"/>
        <v>#N/A</v>
      </c>
      <c r="R1434" s="74">
        <f t="shared" si="316"/>
        <v>6000</v>
      </c>
      <c r="S1434" s="74" t="e">
        <f t="shared" ca="1" si="317"/>
        <v>#N/A</v>
      </c>
      <c r="T1434" s="74" t="e">
        <f t="shared" si="318"/>
        <v>#N/A</v>
      </c>
    </row>
    <row r="1435" spans="2:20" x14ac:dyDescent="0.25">
      <c r="B1435" s="74" t="e">
        <f t="shared" ca="1" si="308"/>
        <v>#N/A</v>
      </c>
      <c r="C1435" s="78">
        <f>Кабельный_журнал!P1401</f>
        <v>0</v>
      </c>
      <c r="D1435" s="74" t="e">
        <f t="shared" ca="1" si="309"/>
        <v>#N/A</v>
      </c>
      <c r="E1435" s="80" t="s">
        <v>280</v>
      </c>
      <c r="F1435" s="74" t="e">
        <f t="shared" ca="1" si="305"/>
        <v>#N/A</v>
      </c>
      <c r="G1435" s="74" t="e">
        <f t="shared" si="306"/>
        <v>#N/A</v>
      </c>
      <c r="H1435" s="80" t="s">
        <v>273</v>
      </c>
      <c r="I1435" s="74" t="e">
        <f t="shared" si="307"/>
        <v>#N/A</v>
      </c>
      <c r="J1435" s="74" t="e">
        <f t="shared" si="310"/>
        <v>#N/A</v>
      </c>
      <c r="K1435" s="80" t="s">
        <v>281</v>
      </c>
      <c r="L1435" s="74">
        <f t="shared" si="311"/>
        <v>1.7500000000000002E-2</v>
      </c>
      <c r="M1435" s="74" t="e">
        <f t="shared" ca="1" si="312"/>
        <v>#N/A</v>
      </c>
      <c r="N1435" s="74" t="e">
        <f ca="1">VLOOKUP(B1435,$C$7:$T1433,13,FALSE)</f>
        <v>#N/A</v>
      </c>
      <c r="O1435" s="74" t="e">
        <f t="shared" ca="1" si="313"/>
        <v>#N/A</v>
      </c>
      <c r="P1435" s="74" t="e">
        <f t="shared" ca="1" si="314"/>
        <v>#N/A</v>
      </c>
      <c r="Q1435" s="74" t="e">
        <f t="shared" ca="1" si="315"/>
        <v>#N/A</v>
      </c>
      <c r="R1435" s="74">
        <f t="shared" si="316"/>
        <v>6000</v>
      </c>
      <c r="S1435" s="74" t="e">
        <f t="shared" ca="1" si="317"/>
        <v>#N/A</v>
      </c>
      <c r="T1435" s="74" t="e">
        <f t="shared" si="318"/>
        <v>#N/A</v>
      </c>
    </row>
    <row r="1436" spans="2:20" x14ac:dyDescent="0.25">
      <c r="B1436" s="74" t="e">
        <f t="shared" ca="1" si="308"/>
        <v>#N/A</v>
      </c>
      <c r="C1436" s="78">
        <f>Кабельный_журнал!P1402</f>
        <v>0</v>
      </c>
      <c r="D1436" s="74" t="e">
        <f t="shared" ca="1" si="309"/>
        <v>#N/A</v>
      </c>
      <c r="E1436" s="80" t="s">
        <v>280</v>
      </c>
      <c r="F1436" s="74" t="e">
        <f t="shared" ca="1" si="305"/>
        <v>#N/A</v>
      </c>
      <c r="G1436" s="74" t="e">
        <f t="shared" si="306"/>
        <v>#N/A</v>
      </c>
      <c r="H1436" s="80" t="s">
        <v>273</v>
      </c>
      <c r="I1436" s="74" t="e">
        <f t="shared" si="307"/>
        <v>#N/A</v>
      </c>
      <c r="J1436" s="74" t="e">
        <f t="shared" si="310"/>
        <v>#N/A</v>
      </c>
      <c r="K1436" s="80" t="s">
        <v>281</v>
      </c>
      <c r="L1436" s="74">
        <f t="shared" si="311"/>
        <v>1.7500000000000002E-2</v>
      </c>
      <c r="M1436" s="74" t="e">
        <f t="shared" ca="1" si="312"/>
        <v>#N/A</v>
      </c>
      <c r="N1436" s="74" t="e">
        <f ca="1">VLOOKUP(B1436,$C$7:$T1434,13,FALSE)</f>
        <v>#N/A</v>
      </c>
      <c r="O1436" s="74" t="e">
        <f t="shared" ca="1" si="313"/>
        <v>#N/A</v>
      </c>
      <c r="P1436" s="74" t="e">
        <f t="shared" ca="1" si="314"/>
        <v>#N/A</v>
      </c>
      <c r="Q1436" s="74" t="e">
        <f t="shared" ca="1" si="315"/>
        <v>#N/A</v>
      </c>
      <c r="R1436" s="74">
        <f t="shared" si="316"/>
        <v>6000</v>
      </c>
      <c r="S1436" s="74" t="e">
        <f t="shared" ca="1" si="317"/>
        <v>#N/A</v>
      </c>
      <c r="T1436" s="74" t="e">
        <f t="shared" si="318"/>
        <v>#N/A</v>
      </c>
    </row>
    <row r="1437" spans="2:20" x14ac:dyDescent="0.25">
      <c r="B1437" s="74" t="e">
        <f t="shared" ca="1" si="308"/>
        <v>#N/A</v>
      </c>
      <c r="C1437" s="78">
        <f>Кабельный_журнал!P1403</f>
        <v>0</v>
      </c>
      <c r="D1437" s="74" t="e">
        <f t="shared" ca="1" si="309"/>
        <v>#N/A</v>
      </c>
      <c r="E1437" s="80" t="s">
        <v>280</v>
      </c>
      <c r="F1437" s="74" t="e">
        <f t="shared" ca="1" si="305"/>
        <v>#N/A</v>
      </c>
      <c r="G1437" s="74" t="e">
        <f t="shared" si="306"/>
        <v>#N/A</v>
      </c>
      <c r="H1437" s="80" t="s">
        <v>273</v>
      </c>
      <c r="I1437" s="74" t="e">
        <f t="shared" si="307"/>
        <v>#N/A</v>
      </c>
      <c r="J1437" s="74" t="e">
        <f t="shared" si="310"/>
        <v>#N/A</v>
      </c>
      <c r="K1437" s="80" t="s">
        <v>281</v>
      </c>
      <c r="L1437" s="74">
        <f t="shared" si="311"/>
        <v>1.7500000000000002E-2</v>
      </c>
      <c r="M1437" s="74" t="e">
        <f t="shared" ca="1" si="312"/>
        <v>#N/A</v>
      </c>
      <c r="N1437" s="74" t="e">
        <f ca="1">VLOOKUP(B1437,$C$7:$T1435,13,FALSE)</f>
        <v>#N/A</v>
      </c>
      <c r="O1437" s="74" t="e">
        <f t="shared" ca="1" si="313"/>
        <v>#N/A</v>
      </c>
      <c r="P1437" s="74" t="e">
        <f t="shared" ca="1" si="314"/>
        <v>#N/A</v>
      </c>
      <c r="Q1437" s="74" t="e">
        <f t="shared" ca="1" si="315"/>
        <v>#N/A</v>
      </c>
      <c r="R1437" s="74">
        <f t="shared" si="316"/>
        <v>6000</v>
      </c>
      <c r="S1437" s="74" t="e">
        <f t="shared" ca="1" si="317"/>
        <v>#N/A</v>
      </c>
      <c r="T1437" s="74" t="e">
        <f t="shared" si="318"/>
        <v>#N/A</v>
      </c>
    </row>
    <row r="1438" spans="2:20" x14ac:dyDescent="0.25">
      <c r="B1438" s="74" t="e">
        <f t="shared" ca="1" si="308"/>
        <v>#N/A</v>
      </c>
      <c r="C1438" s="78">
        <f>Кабельный_журнал!P1404</f>
        <v>0</v>
      </c>
      <c r="D1438" s="74" t="e">
        <f t="shared" ca="1" si="309"/>
        <v>#N/A</v>
      </c>
      <c r="E1438" s="80" t="s">
        <v>280</v>
      </c>
      <c r="F1438" s="74" t="e">
        <f t="shared" ca="1" si="305"/>
        <v>#N/A</v>
      </c>
      <c r="G1438" s="74" t="e">
        <f t="shared" si="306"/>
        <v>#N/A</v>
      </c>
      <c r="H1438" s="80" t="s">
        <v>273</v>
      </c>
      <c r="I1438" s="74" t="e">
        <f t="shared" si="307"/>
        <v>#N/A</v>
      </c>
      <c r="J1438" s="74" t="e">
        <f t="shared" si="310"/>
        <v>#N/A</v>
      </c>
      <c r="K1438" s="80" t="s">
        <v>281</v>
      </c>
      <c r="L1438" s="74">
        <f t="shared" si="311"/>
        <v>1.7500000000000002E-2</v>
      </c>
      <c r="M1438" s="74" t="e">
        <f t="shared" ca="1" si="312"/>
        <v>#N/A</v>
      </c>
      <c r="N1438" s="74" t="e">
        <f ca="1">VLOOKUP(B1438,$C$7:$T1436,13,FALSE)</f>
        <v>#N/A</v>
      </c>
      <c r="O1438" s="74" t="e">
        <f t="shared" ca="1" si="313"/>
        <v>#N/A</v>
      </c>
      <c r="P1438" s="74" t="e">
        <f t="shared" ca="1" si="314"/>
        <v>#N/A</v>
      </c>
      <c r="Q1438" s="74" t="e">
        <f t="shared" ca="1" si="315"/>
        <v>#N/A</v>
      </c>
      <c r="R1438" s="74">
        <f t="shared" si="316"/>
        <v>6000</v>
      </c>
      <c r="S1438" s="74" t="e">
        <f t="shared" ca="1" si="317"/>
        <v>#N/A</v>
      </c>
      <c r="T1438" s="74" t="e">
        <f t="shared" si="318"/>
        <v>#N/A</v>
      </c>
    </row>
    <row r="1439" spans="2:20" x14ac:dyDescent="0.25">
      <c r="B1439" s="74" t="e">
        <f t="shared" ca="1" si="308"/>
        <v>#N/A</v>
      </c>
      <c r="C1439" s="78">
        <f>Кабельный_журнал!P1405</f>
        <v>0</v>
      </c>
      <c r="D1439" s="74" t="e">
        <f t="shared" ca="1" si="309"/>
        <v>#N/A</v>
      </c>
      <c r="E1439" s="80" t="s">
        <v>280</v>
      </c>
      <c r="F1439" s="74" t="e">
        <f t="shared" ca="1" si="305"/>
        <v>#N/A</v>
      </c>
      <c r="G1439" s="74" t="e">
        <f t="shared" si="306"/>
        <v>#N/A</v>
      </c>
      <c r="H1439" s="80" t="s">
        <v>273</v>
      </c>
      <c r="I1439" s="74" t="e">
        <f t="shared" si="307"/>
        <v>#N/A</v>
      </c>
      <c r="J1439" s="74" t="e">
        <f t="shared" si="310"/>
        <v>#N/A</v>
      </c>
      <c r="K1439" s="80" t="s">
        <v>281</v>
      </c>
      <c r="L1439" s="74">
        <f t="shared" si="311"/>
        <v>1.7500000000000002E-2</v>
      </c>
      <c r="M1439" s="74" t="e">
        <f t="shared" ca="1" si="312"/>
        <v>#N/A</v>
      </c>
      <c r="N1439" s="74" t="e">
        <f ca="1">VLOOKUP(B1439,$C$7:$T1437,13,FALSE)</f>
        <v>#N/A</v>
      </c>
      <c r="O1439" s="74" t="e">
        <f t="shared" ca="1" si="313"/>
        <v>#N/A</v>
      </c>
      <c r="P1439" s="74" t="e">
        <f t="shared" ca="1" si="314"/>
        <v>#N/A</v>
      </c>
      <c r="Q1439" s="74" t="e">
        <f t="shared" ca="1" si="315"/>
        <v>#N/A</v>
      </c>
      <c r="R1439" s="74">
        <f t="shared" si="316"/>
        <v>6000</v>
      </c>
      <c r="S1439" s="74" t="e">
        <f t="shared" ca="1" si="317"/>
        <v>#N/A</v>
      </c>
      <c r="T1439" s="74" t="e">
        <f t="shared" si="318"/>
        <v>#N/A</v>
      </c>
    </row>
    <row r="1440" spans="2:20" x14ac:dyDescent="0.25">
      <c r="B1440" s="74" t="e">
        <f t="shared" ca="1" si="308"/>
        <v>#N/A</v>
      </c>
      <c r="C1440" s="78">
        <f>Кабельный_журнал!P1406</f>
        <v>0</v>
      </c>
      <c r="D1440" s="74" t="e">
        <f t="shared" ca="1" si="309"/>
        <v>#N/A</v>
      </c>
      <c r="E1440" s="80" t="s">
        <v>280</v>
      </c>
      <c r="F1440" s="74" t="e">
        <f t="shared" ca="1" si="305"/>
        <v>#N/A</v>
      </c>
      <c r="G1440" s="74" t="e">
        <f t="shared" si="306"/>
        <v>#N/A</v>
      </c>
      <c r="H1440" s="80" t="s">
        <v>273</v>
      </c>
      <c r="I1440" s="74" t="e">
        <f t="shared" si="307"/>
        <v>#N/A</v>
      </c>
      <c r="J1440" s="74" t="e">
        <f t="shared" si="310"/>
        <v>#N/A</v>
      </c>
      <c r="K1440" s="80" t="s">
        <v>281</v>
      </c>
      <c r="L1440" s="74">
        <f t="shared" si="311"/>
        <v>1.7500000000000002E-2</v>
      </c>
      <c r="M1440" s="74" t="e">
        <f t="shared" ca="1" si="312"/>
        <v>#N/A</v>
      </c>
      <c r="N1440" s="74" t="e">
        <f ca="1">VLOOKUP(B1440,$C$7:$T1438,13,FALSE)</f>
        <v>#N/A</v>
      </c>
      <c r="O1440" s="74" t="e">
        <f t="shared" ca="1" si="313"/>
        <v>#N/A</v>
      </c>
      <c r="P1440" s="74" t="e">
        <f t="shared" ca="1" si="314"/>
        <v>#N/A</v>
      </c>
      <c r="Q1440" s="74" t="e">
        <f t="shared" ca="1" si="315"/>
        <v>#N/A</v>
      </c>
      <c r="R1440" s="74">
        <f t="shared" si="316"/>
        <v>6000</v>
      </c>
      <c r="S1440" s="74" t="e">
        <f t="shared" ca="1" si="317"/>
        <v>#N/A</v>
      </c>
      <c r="T1440" s="74" t="e">
        <f t="shared" si="318"/>
        <v>#N/A</v>
      </c>
    </row>
    <row r="1441" spans="2:20" x14ac:dyDescent="0.25">
      <c r="B1441" s="74" t="e">
        <f t="shared" ca="1" si="308"/>
        <v>#N/A</v>
      </c>
      <c r="C1441" s="78">
        <f>Кабельный_журнал!P1407</f>
        <v>0</v>
      </c>
      <c r="D1441" s="74" t="e">
        <f t="shared" ca="1" si="309"/>
        <v>#N/A</v>
      </c>
      <c r="E1441" s="80" t="s">
        <v>280</v>
      </c>
      <c r="F1441" s="74" t="e">
        <f t="shared" ca="1" si="305"/>
        <v>#N/A</v>
      </c>
      <c r="G1441" s="74" t="e">
        <f t="shared" si="306"/>
        <v>#N/A</v>
      </c>
      <c r="H1441" s="80" t="s">
        <v>273</v>
      </c>
      <c r="I1441" s="74" t="e">
        <f t="shared" si="307"/>
        <v>#N/A</v>
      </c>
      <c r="J1441" s="74" t="e">
        <f t="shared" si="310"/>
        <v>#N/A</v>
      </c>
      <c r="K1441" s="80" t="s">
        <v>281</v>
      </c>
      <c r="L1441" s="74">
        <f t="shared" si="311"/>
        <v>1.7500000000000002E-2</v>
      </c>
      <c r="M1441" s="74" t="e">
        <f t="shared" ca="1" si="312"/>
        <v>#N/A</v>
      </c>
      <c r="N1441" s="74" t="e">
        <f ca="1">VLOOKUP(B1441,$C$7:$T1439,13,FALSE)</f>
        <v>#N/A</v>
      </c>
      <c r="O1441" s="74" t="e">
        <f t="shared" ca="1" si="313"/>
        <v>#N/A</v>
      </c>
      <c r="P1441" s="74" t="e">
        <f t="shared" ca="1" si="314"/>
        <v>#N/A</v>
      </c>
      <c r="Q1441" s="74" t="e">
        <f t="shared" ca="1" si="315"/>
        <v>#N/A</v>
      </c>
      <c r="R1441" s="74">
        <f t="shared" si="316"/>
        <v>6000</v>
      </c>
      <c r="S1441" s="74" t="e">
        <f t="shared" ca="1" si="317"/>
        <v>#N/A</v>
      </c>
      <c r="T1441" s="74" t="e">
        <f t="shared" si="318"/>
        <v>#N/A</v>
      </c>
    </row>
    <row r="1442" spans="2:20" x14ac:dyDescent="0.25">
      <c r="B1442" s="74" t="e">
        <f t="shared" ca="1" si="308"/>
        <v>#N/A</v>
      </c>
      <c r="C1442" s="78">
        <f>Кабельный_журнал!P1408</f>
        <v>0</v>
      </c>
      <c r="D1442" s="74" t="e">
        <f t="shared" ca="1" si="309"/>
        <v>#N/A</v>
      </c>
      <c r="E1442" s="80" t="s">
        <v>280</v>
      </c>
      <c r="F1442" s="74" t="e">
        <f t="shared" ca="1" si="305"/>
        <v>#N/A</v>
      </c>
      <c r="G1442" s="74" t="e">
        <f t="shared" si="306"/>
        <v>#N/A</v>
      </c>
      <c r="H1442" s="80" t="s">
        <v>273</v>
      </c>
      <c r="I1442" s="74" t="e">
        <f t="shared" si="307"/>
        <v>#N/A</v>
      </c>
      <c r="J1442" s="74" t="e">
        <f t="shared" si="310"/>
        <v>#N/A</v>
      </c>
      <c r="K1442" s="80" t="s">
        <v>281</v>
      </c>
      <c r="L1442" s="74">
        <f t="shared" si="311"/>
        <v>1.7500000000000002E-2</v>
      </c>
      <c r="M1442" s="74" t="e">
        <f t="shared" ca="1" si="312"/>
        <v>#N/A</v>
      </c>
      <c r="N1442" s="74" t="e">
        <f ca="1">VLOOKUP(B1442,$C$7:$T1440,13,FALSE)</f>
        <v>#N/A</v>
      </c>
      <c r="O1442" s="74" t="e">
        <f t="shared" ca="1" si="313"/>
        <v>#N/A</v>
      </c>
      <c r="P1442" s="74" t="e">
        <f t="shared" ca="1" si="314"/>
        <v>#N/A</v>
      </c>
      <c r="Q1442" s="74" t="e">
        <f t="shared" ca="1" si="315"/>
        <v>#N/A</v>
      </c>
      <c r="R1442" s="74">
        <f t="shared" si="316"/>
        <v>6000</v>
      </c>
      <c r="S1442" s="74" t="e">
        <f t="shared" ca="1" si="317"/>
        <v>#N/A</v>
      </c>
      <c r="T1442" s="74" t="e">
        <f t="shared" si="318"/>
        <v>#N/A</v>
      </c>
    </row>
    <row r="1443" spans="2:20" x14ac:dyDescent="0.25">
      <c r="B1443" s="74" t="e">
        <f t="shared" ca="1" si="308"/>
        <v>#N/A</v>
      </c>
      <c r="C1443" s="78">
        <f>Кабельный_журнал!P1409</f>
        <v>0</v>
      </c>
      <c r="D1443" s="74" t="e">
        <f t="shared" ca="1" si="309"/>
        <v>#N/A</v>
      </c>
      <c r="E1443" s="80" t="s">
        <v>280</v>
      </c>
      <c r="F1443" s="74" t="e">
        <f t="shared" ca="1" si="305"/>
        <v>#N/A</v>
      </c>
      <c r="G1443" s="74" t="e">
        <f t="shared" si="306"/>
        <v>#N/A</v>
      </c>
      <c r="H1443" s="80" t="s">
        <v>273</v>
      </c>
      <c r="I1443" s="74" t="e">
        <f t="shared" si="307"/>
        <v>#N/A</v>
      </c>
      <c r="J1443" s="74" t="e">
        <f t="shared" si="310"/>
        <v>#N/A</v>
      </c>
      <c r="K1443" s="80" t="s">
        <v>281</v>
      </c>
      <c r="L1443" s="74">
        <f t="shared" si="311"/>
        <v>1.7500000000000002E-2</v>
      </c>
      <c r="M1443" s="74" t="e">
        <f t="shared" ca="1" si="312"/>
        <v>#N/A</v>
      </c>
      <c r="N1443" s="74" t="e">
        <f ca="1">VLOOKUP(B1443,$C$7:$T1441,13,FALSE)</f>
        <v>#N/A</v>
      </c>
      <c r="O1443" s="74" t="e">
        <f t="shared" ca="1" si="313"/>
        <v>#N/A</v>
      </c>
      <c r="P1443" s="74" t="e">
        <f t="shared" ca="1" si="314"/>
        <v>#N/A</v>
      </c>
      <c r="Q1443" s="74" t="e">
        <f t="shared" ca="1" si="315"/>
        <v>#N/A</v>
      </c>
      <c r="R1443" s="74">
        <f t="shared" si="316"/>
        <v>6000</v>
      </c>
      <c r="S1443" s="74" t="e">
        <f t="shared" ca="1" si="317"/>
        <v>#N/A</v>
      </c>
      <c r="T1443" s="74" t="e">
        <f t="shared" si="318"/>
        <v>#N/A</v>
      </c>
    </row>
    <row r="1444" spans="2:20" x14ac:dyDescent="0.25">
      <c r="B1444" s="74" t="e">
        <f t="shared" ca="1" si="308"/>
        <v>#N/A</v>
      </c>
      <c r="C1444" s="78">
        <f>Кабельный_журнал!P1410</f>
        <v>0</v>
      </c>
      <c r="D1444" s="74" t="e">
        <f t="shared" ca="1" si="309"/>
        <v>#N/A</v>
      </c>
      <c r="E1444" s="80" t="s">
        <v>280</v>
      </c>
      <c r="F1444" s="74" t="e">
        <f t="shared" ca="1" si="305"/>
        <v>#N/A</v>
      </c>
      <c r="G1444" s="74" t="e">
        <f t="shared" si="306"/>
        <v>#N/A</v>
      </c>
      <c r="H1444" s="80" t="s">
        <v>273</v>
      </c>
      <c r="I1444" s="74" t="e">
        <f t="shared" si="307"/>
        <v>#N/A</v>
      </c>
      <c r="J1444" s="74" t="e">
        <f t="shared" si="310"/>
        <v>#N/A</v>
      </c>
      <c r="K1444" s="80" t="s">
        <v>281</v>
      </c>
      <c r="L1444" s="74">
        <f t="shared" si="311"/>
        <v>1.7500000000000002E-2</v>
      </c>
      <c r="M1444" s="74" t="e">
        <f t="shared" ca="1" si="312"/>
        <v>#N/A</v>
      </c>
      <c r="N1444" s="74" t="e">
        <f ca="1">VLOOKUP(B1444,$C$7:$T1442,13,FALSE)</f>
        <v>#N/A</v>
      </c>
      <c r="O1444" s="74" t="e">
        <f t="shared" ca="1" si="313"/>
        <v>#N/A</v>
      </c>
      <c r="P1444" s="74" t="e">
        <f t="shared" ca="1" si="314"/>
        <v>#N/A</v>
      </c>
      <c r="Q1444" s="74" t="e">
        <f t="shared" ca="1" si="315"/>
        <v>#N/A</v>
      </c>
      <c r="R1444" s="74">
        <f t="shared" si="316"/>
        <v>6000</v>
      </c>
      <c r="S1444" s="74" t="e">
        <f t="shared" ca="1" si="317"/>
        <v>#N/A</v>
      </c>
      <c r="T1444" s="74" t="e">
        <f t="shared" si="318"/>
        <v>#N/A</v>
      </c>
    </row>
    <row r="1445" spans="2:20" x14ac:dyDescent="0.25">
      <c r="B1445" s="74" t="e">
        <f t="shared" ca="1" si="308"/>
        <v>#N/A</v>
      </c>
      <c r="C1445" s="78">
        <f>Кабельный_журнал!P1411</f>
        <v>0</v>
      </c>
      <c r="D1445" s="74" t="e">
        <f t="shared" ca="1" si="309"/>
        <v>#N/A</v>
      </c>
      <c r="E1445" s="80" t="s">
        <v>280</v>
      </c>
      <c r="F1445" s="74" t="e">
        <f t="shared" ca="1" si="305"/>
        <v>#N/A</v>
      </c>
      <c r="G1445" s="74" t="e">
        <f t="shared" si="306"/>
        <v>#N/A</v>
      </c>
      <c r="H1445" s="80" t="s">
        <v>273</v>
      </c>
      <c r="I1445" s="74" t="e">
        <f t="shared" si="307"/>
        <v>#N/A</v>
      </c>
      <c r="J1445" s="74" t="e">
        <f t="shared" si="310"/>
        <v>#N/A</v>
      </c>
      <c r="K1445" s="80" t="s">
        <v>281</v>
      </c>
      <c r="L1445" s="74">
        <f t="shared" si="311"/>
        <v>1.7500000000000002E-2</v>
      </c>
      <c r="M1445" s="74" t="e">
        <f t="shared" ca="1" si="312"/>
        <v>#N/A</v>
      </c>
      <c r="N1445" s="74" t="e">
        <f ca="1">VLOOKUP(B1445,$C$7:$T1443,13,FALSE)</f>
        <v>#N/A</v>
      </c>
      <c r="O1445" s="74" t="e">
        <f t="shared" ca="1" si="313"/>
        <v>#N/A</v>
      </c>
      <c r="P1445" s="74" t="e">
        <f t="shared" ca="1" si="314"/>
        <v>#N/A</v>
      </c>
      <c r="Q1445" s="74" t="e">
        <f t="shared" ca="1" si="315"/>
        <v>#N/A</v>
      </c>
      <c r="R1445" s="74">
        <f t="shared" si="316"/>
        <v>6000</v>
      </c>
      <c r="S1445" s="74" t="e">
        <f t="shared" ca="1" si="317"/>
        <v>#N/A</v>
      </c>
      <c r="T1445" s="74" t="e">
        <f t="shared" si="318"/>
        <v>#N/A</v>
      </c>
    </row>
    <row r="1446" spans="2:20" x14ac:dyDescent="0.25">
      <c r="B1446" s="74" t="e">
        <f t="shared" ca="1" si="308"/>
        <v>#N/A</v>
      </c>
      <c r="C1446" s="78">
        <f>Кабельный_журнал!P1412</f>
        <v>0</v>
      </c>
      <c r="D1446" s="74" t="e">
        <f t="shared" ca="1" si="309"/>
        <v>#N/A</v>
      </c>
      <c r="E1446" s="80" t="s">
        <v>280</v>
      </c>
      <c r="F1446" s="74" t="e">
        <f t="shared" ca="1" si="305"/>
        <v>#N/A</v>
      </c>
      <c r="G1446" s="74" t="e">
        <f t="shared" si="306"/>
        <v>#N/A</v>
      </c>
      <c r="H1446" s="80" t="s">
        <v>273</v>
      </c>
      <c r="I1446" s="74" t="e">
        <f t="shared" si="307"/>
        <v>#N/A</v>
      </c>
      <c r="J1446" s="74" t="e">
        <f t="shared" si="310"/>
        <v>#N/A</v>
      </c>
      <c r="K1446" s="80" t="s">
        <v>281</v>
      </c>
      <c r="L1446" s="74">
        <f t="shared" si="311"/>
        <v>1.7500000000000002E-2</v>
      </c>
      <c r="M1446" s="74" t="e">
        <f t="shared" ca="1" si="312"/>
        <v>#N/A</v>
      </c>
      <c r="N1446" s="74" t="e">
        <f ca="1">VLOOKUP(B1446,$C$7:$T1444,13,FALSE)</f>
        <v>#N/A</v>
      </c>
      <c r="O1446" s="74" t="e">
        <f t="shared" ca="1" si="313"/>
        <v>#N/A</v>
      </c>
      <c r="P1446" s="74" t="e">
        <f t="shared" ca="1" si="314"/>
        <v>#N/A</v>
      </c>
      <c r="Q1446" s="74" t="e">
        <f t="shared" ca="1" si="315"/>
        <v>#N/A</v>
      </c>
      <c r="R1446" s="74">
        <f t="shared" si="316"/>
        <v>6000</v>
      </c>
      <c r="S1446" s="74" t="e">
        <f t="shared" ca="1" si="317"/>
        <v>#N/A</v>
      </c>
      <c r="T1446" s="74" t="e">
        <f t="shared" si="318"/>
        <v>#N/A</v>
      </c>
    </row>
    <row r="1447" spans="2:20" x14ac:dyDescent="0.25">
      <c r="B1447" s="74" t="e">
        <f t="shared" ca="1" si="308"/>
        <v>#N/A</v>
      </c>
      <c r="C1447" s="78">
        <f>Кабельный_журнал!P1413</f>
        <v>0</v>
      </c>
      <c r="D1447" s="74" t="e">
        <f t="shared" ca="1" si="309"/>
        <v>#N/A</v>
      </c>
      <c r="E1447" s="80" t="s">
        <v>280</v>
      </c>
      <c r="F1447" s="74" t="e">
        <f t="shared" ref="F1447:F1510" ca="1" si="319">VLOOKUP(C1447,Кабельный_журнал,8,FALSE)</f>
        <v>#N/A</v>
      </c>
      <c r="G1447" s="74" t="e">
        <f t="shared" ref="G1447:G1510" si="320">VLOOKUP(C1447,Исходные_данные,21,FALSE)</f>
        <v>#N/A</v>
      </c>
      <c r="H1447" s="80" t="s">
        <v>273</v>
      </c>
      <c r="I1447" s="74" t="e">
        <f t="shared" ref="I1447:I1510" si="321">VLOOKUP(C1447,Исходные_данные,22,FALSE)</f>
        <v>#N/A</v>
      </c>
      <c r="J1447" s="74" t="e">
        <f t="shared" si="310"/>
        <v>#N/A</v>
      </c>
      <c r="K1447" s="80" t="s">
        <v>281</v>
      </c>
      <c r="L1447" s="74">
        <f t="shared" si="311"/>
        <v>1.7500000000000002E-2</v>
      </c>
      <c r="M1447" s="74" t="e">
        <f t="shared" ca="1" si="312"/>
        <v>#N/A</v>
      </c>
      <c r="N1447" s="74" t="e">
        <f ca="1">VLOOKUP(B1447,$C$7:$T1445,13,FALSE)</f>
        <v>#N/A</v>
      </c>
      <c r="O1447" s="74" t="e">
        <f t="shared" ca="1" si="313"/>
        <v>#N/A</v>
      </c>
      <c r="P1447" s="74" t="e">
        <f t="shared" ca="1" si="314"/>
        <v>#N/A</v>
      </c>
      <c r="Q1447" s="74" t="e">
        <f t="shared" ca="1" si="315"/>
        <v>#N/A</v>
      </c>
      <c r="R1447" s="74">
        <f t="shared" si="316"/>
        <v>6000</v>
      </c>
      <c r="S1447" s="74" t="e">
        <f t="shared" ca="1" si="317"/>
        <v>#N/A</v>
      </c>
      <c r="T1447" s="74" t="e">
        <f t="shared" si="318"/>
        <v>#N/A</v>
      </c>
    </row>
    <row r="1448" spans="2:20" x14ac:dyDescent="0.25">
      <c r="B1448" s="74" t="e">
        <f t="shared" ref="B1448:B1511" ca="1" si="322">VLOOKUP(C1448,Кабельный_журнал,2,FALSE)</f>
        <v>#N/A</v>
      </c>
      <c r="C1448" s="78">
        <f>Кабельный_журнал!P1414</f>
        <v>0</v>
      </c>
      <c r="D1448" s="74" t="e">
        <f t="shared" ref="D1448:D1511" ca="1" si="323">B1448&amp;"-"&amp;C1448</f>
        <v>#N/A</v>
      </c>
      <c r="E1448" s="80" t="s">
        <v>280</v>
      </c>
      <c r="F1448" s="74" t="e">
        <f t="shared" ca="1" si="319"/>
        <v>#N/A</v>
      </c>
      <c r="G1448" s="74" t="e">
        <f t="shared" si="320"/>
        <v>#N/A</v>
      </c>
      <c r="H1448" s="80" t="s">
        <v>273</v>
      </c>
      <c r="I1448" s="74" t="e">
        <f t="shared" si="321"/>
        <v>#N/A</v>
      </c>
      <c r="J1448" s="74" t="e">
        <f t="shared" ref="J1448:J1511" si="324">I1448</f>
        <v>#N/A</v>
      </c>
      <c r="K1448" s="80" t="s">
        <v>281</v>
      </c>
      <c r="L1448" s="74">
        <f t="shared" ref="L1448:L1511" si="325">VLOOKUP(K1448,$K$2:$L$3,2,FALSE)</f>
        <v>1.7500000000000002E-2</v>
      </c>
      <c r="M1448" s="74" t="e">
        <f t="shared" ref="M1448:M1511" ca="1" si="326">L1448*F1448*(1/I1448+1/J1448)</f>
        <v>#N/A</v>
      </c>
      <c r="N1448" s="74" t="e">
        <f ca="1">VLOOKUP(B1448,$C$7:$T1446,13,FALSE)</f>
        <v>#N/A</v>
      </c>
      <c r="O1448" s="74" t="e">
        <f t="shared" ref="O1448:O1511" ca="1" si="327">L1448+M1448</f>
        <v>#N/A</v>
      </c>
      <c r="P1448" s="74" t="e">
        <f t="shared" ref="P1448:P1511" ca="1" si="328">220/O1448</f>
        <v>#N/A</v>
      </c>
      <c r="Q1448" s="74" t="e">
        <f t="shared" ref="Q1448:Q1511" ca="1" si="329">O1448/G1448</f>
        <v>#N/A</v>
      </c>
      <c r="R1448" s="74">
        <f t="shared" ref="R1448:R1511" si="330">VLOOKUP(H1448,$W$2:$Y$12,3,FALSE)</f>
        <v>6000</v>
      </c>
      <c r="S1448" s="74" t="e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  <v>#N/A</v>
      </c>
      <c r="T1448" s="74" t="e">
        <f t="shared" ref="T1448:T1511" si="332">G1448*VLOOKUP(H1448,$W$2:$Y$12,2,FALSE)</f>
        <v>#N/A</v>
      </c>
    </row>
    <row r="1449" spans="2:20" x14ac:dyDescent="0.25">
      <c r="B1449" s="74" t="e">
        <f t="shared" ca="1" si="322"/>
        <v>#N/A</v>
      </c>
      <c r="C1449" s="78">
        <f>Кабельный_журнал!P1415</f>
        <v>0</v>
      </c>
      <c r="D1449" s="74" t="e">
        <f t="shared" ca="1" si="323"/>
        <v>#N/A</v>
      </c>
      <c r="E1449" s="80" t="s">
        <v>280</v>
      </c>
      <c r="F1449" s="74" t="e">
        <f t="shared" ca="1" si="319"/>
        <v>#N/A</v>
      </c>
      <c r="G1449" s="74" t="e">
        <f t="shared" si="320"/>
        <v>#N/A</v>
      </c>
      <c r="H1449" s="80" t="s">
        <v>273</v>
      </c>
      <c r="I1449" s="74" t="e">
        <f t="shared" si="321"/>
        <v>#N/A</v>
      </c>
      <c r="J1449" s="74" t="e">
        <f t="shared" si="324"/>
        <v>#N/A</v>
      </c>
      <c r="K1449" s="80" t="s">
        <v>281</v>
      </c>
      <c r="L1449" s="74">
        <f t="shared" si="325"/>
        <v>1.7500000000000002E-2</v>
      </c>
      <c r="M1449" s="74" t="e">
        <f t="shared" ca="1" si="326"/>
        <v>#N/A</v>
      </c>
      <c r="N1449" s="74" t="e">
        <f ca="1">VLOOKUP(B1449,$C$7:$T1447,13,FALSE)</f>
        <v>#N/A</v>
      </c>
      <c r="O1449" s="74" t="e">
        <f t="shared" ca="1" si="327"/>
        <v>#N/A</v>
      </c>
      <c r="P1449" s="74" t="e">
        <f t="shared" ca="1" si="328"/>
        <v>#N/A</v>
      </c>
      <c r="Q1449" s="74" t="e">
        <f t="shared" ca="1" si="329"/>
        <v>#N/A</v>
      </c>
      <c r="R1449" s="74">
        <f t="shared" si="330"/>
        <v>6000</v>
      </c>
      <c r="S1449" s="74" t="e">
        <f t="shared" ca="1" si="331"/>
        <v>#N/A</v>
      </c>
      <c r="T1449" s="74" t="e">
        <f t="shared" si="332"/>
        <v>#N/A</v>
      </c>
    </row>
    <row r="1450" spans="2:20" x14ac:dyDescent="0.25">
      <c r="B1450" s="74" t="e">
        <f t="shared" ca="1" si="322"/>
        <v>#N/A</v>
      </c>
      <c r="C1450" s="78">
        <f>Кабельный_журнал!P1416</f>
        <v>0</v>
      </c>
      <c r="D1450" s="74" t="e">
        <f t="shared" ca="1" si="323"/>
        <v>#N/A</v>
      </c>
      <c r="E1450" s="80" t="s">
        <v>280</v>
      </c>
      <c r="F1450" s="74" t="e">
        <f t="shared" ca="1" si="319"/>
        <v>#N/A</v>
      </c>
      <c r="G1450" s="74" t="e">
        <f t="shared" si="320"/>
        <v>#N/A</v>
      </c>
      <c r="H1450" s="80" t="s">
        <v>273</v>
      </c>
      <c r="I1450" s="74" t="e">
        <f t="shared" si="321"/>
        <v>#N/A</v>
      </c>
      <c r="J1450" s="74" t="e">
        <f t="shared" si="324"/>
        <v>#N/A</v>
      </c>
      <c r="K1450" s="80" t="s">
        <v>281</v>
      </c>
      <c r="L1450" s="74">
        <f t="shared" si="325"/>
        <v>1.7500000000000002E-2</v>
      </c>
      <c r="M1450" s="74" t="e">
        <f t="shared" ca="1" si="326"/>
        <v>#N/A</v>
      </c>
      <c r="N1450" s="74" t="e">
        <f ca="1">VLOOKUP(B1450,$C$7:$T1448,13,FALSE)</f>
        <v>#N/A</v>
      </c>
      <c r="O1450" s="74" t="e">
        <f t="shared" ca="1" si="327"/>
        <v>#N/A</v>
      </c>
      <c r="P1450" s="74" t="e">
        <f t="shared" ca="1" si="328"/>
        <v>#N/A</v>
      </c>
      <c r="Q1450" s="74" t="e">
        <f t="shared" ca="1" si="329"/>
        <v>#N/A</v>
      </c>
      <c r="R1450" s="74">
        <f t="shared" si="330"/>
        <v>6000</v>
      </c>
      <c r="S1450" s="74" t="e">
        <f t="shared" ca="1" si="331"/>
        <v>#N/A</v>
      </c>
      <c r="T1450" s="74" t="e">
        <f t="shared" si="332"/>
        <v>#N/A</v>
      </c>
    </row>
    <row r="1451" spans="2:20" x14ac:dyDescent="0.25">
      <c r="B1451" s="74" t="e">
        <f t="shared" ca="1" si="322"/>
        <v>#N/A</v>
      </c>
      <c r="C1451" s="78">
        <f>Кабельный_журнал!P1417</f>
        <v>0</v>
      </c>
      <c r="D1451" s="74" t="e">
        <f t="shared" ca="1" si="323"/>
        <v>#N/A</v>
      </c>
      <c r="E1451" s="80" t="s">
        <v>280</v>
      </c>
      <c r="F1451" s="74" t="e">
        <f t="shared" ca="1" si="319"/>
        <v>#N/A</v>
      </c>
      <c r="G1451" s="74" t="e">
        <f t="shared" si="320"/>
        <v>#N/A</v>
      </c>
      <c r="H1451" s="80" t="s">
        <v>273</v>
      </c>
      <c r="I1451" s="74" t="e">
        <f t="shared" si="321"/>
        <v>#N/A</v>
      </c>
      <c r="J1451" s="74" t="e">
        <f t="shared" si="324"/>
        <v>#N/A</v>
      </c>
      <c r="K1451" s="80" t="s">
        <v>281</v>
      </c>
      <c r="L1451" s="74">
        <f t="shared" si="325"/>
        <v>1.7500000000000002E-2</v>
      </c>
      <c r="M1451" s="74" t="e">
        <f t="shared" ca="1" si="326"/>
        <v>#N/A</v>
      </c>
      <c r="N1451" s="74" t="e">
        <f ca="1">VLOOKUP(B1451,$C$7:$T1449,13,FALSE)</f>
        <v>#N/A</v>
      </c>
      <c r="O1451" s="74" t="e">
        <f t="shared" ca="1" si="327"/>
        <v>#N/A</v>
      </c>
      <c r="P1451" s="74" t="e">
        <f t="shared" ca="1" si="328"/>
        <v>#N/A</v>
      </c>
      <c r="Q1451" s="74" t="e">
        <f t="shared" ca="1" si="329"/>
        <v>#N/A</v>
      </c>
      <c r="R1451" s="74">
        <f t="shared" si="330"/>
        <v>6000</v>
      </c>
      <c r="S1451" s="74" t="e">
        <f t="shared" ca="1" si="331"/>
        <v>#N/A</v>
      </c>
      <c r="T1451" s="74" t="e">
        <f t="shared" si="332"/>
        <v>#N/A</v>
      </c>
    </row>
    <row r="1452" spans="2:20" x14ac:dyDescent="0.25">
      <c r="B1452" s="74" t="e">
        <f t="shared" ca="1" si="322"/>
        <v>#N/A</v>
      </c>
      <c r="C1452" s="78">
        <f>Кабельный_журнал!P1418</f>
        <v>0</v>
      </c>
      <c r="D1452" s="74" t="e">
        <f t="shared" ca="1" si="323"/>
        <v>#N/A</v>
      </c>
      <c r="E1452" s="80" t="s">
        <v>280</v>
      </c>
      <c r="F1452" s="74" t="e">
        <f t="shared" ca="1" si="319"/>
        <v>#N/A</v>
      </c>
      <c r="G1452" s="74" t="e">
        <f t="shared" si="320"/>
        <v>#N/A</v>
      </c>
      <c r="H1452" s="80" t="s">
        <v>273</v>
      </c>
      <c r="I1452" s="74" t="e">
        <f t="shared" si="321"/>
        <v>#N/A</v>
      </c>
      <c r="J1452" s="74" t="e">
        <f t="shared" si="324"/>
        <v>#N/A</v>
      </c>
      <c r="K1452" s="80" t="s">
        <v>281</v>
      </c>
      <c r="L1452" s="74">
        <f t="shared" si="325"/>
        <v>1.7500000000000002E-2</v>
      </c>
      <c r="M1452" s="74" t="e">
        <f t="shared" ca="1" si="326"/>
        <v>#N/A</v>
      </c>
      <c r="N1452" s="74" t="e">
        <f ca="1">VLOOKUP(B1452,$C$7:$T1450,13,FALSE)</f>
        <v>#N/A</v>
      </c>
      <c r="O1452" s="74" t="e">
        <f t="shared" ca="1" si="327"/>
        <v>#N/A</v>
      </c>
      <c r="P1452" s="74" t="e">
        <f t="shared" ca="1" si="328"/>
        <v>#N/A</v>
      </c>
      <c r="Q1452" s="74" t="e">
        <f t="shared" ca="1" si="329"/>
        <v>#N/A</v>
      </c>
      <c r="R1452" s="74">
        <f t="shared" si="330"/>
        <v>6000</v>
      </c>
      <c r="S1452" s="74" t="e">
        <f t="shared" ca="1" si="331"/>
        <v>#N/A</v>
      </c>
      <c r="T1452" s="74" t="e">
        <f t="shared" si="332"/>
        <v>#N/A</v>
      </c>
    </row>
    <row r="1453" spans="2:20" x14ac:dyDescent="0.25">
      <c r="B1453" s="74" t="e">
        <f t="shared" ca="1" si="322"/>
        <v>#N/A</v>
      </c>
      <c r="C1453" s="78">
        <f>Кабельный_журнал!P1419</f>
        <v>0</v>
      </c>
      <c r="D1453" s="74" t="e">
        <f t="shared" ca="1" si="323"/>
        <v>#N/A</v>
      </c>
      <c r="E1453" s="80" t="s">
        <v>280</v>
      </c>
      <c r="F1453" s="74" t="e">
        <f t="shared" ca="1" si="319"/>
        <v>#N/A</v>
      </c>
      <c r="G1453" s="74" t="e">
        <f t="shared" si="320"/>
        <v>#N/A</v>
      </c>
      <c r="H1453" s="80" t="s">
        <v>273</v>
      </c>
      <c r="I1453" s="74" t="e">
        <f t="shared" si="321"/>
        <v>#N/A</v>
      </c>
      <c r="J1453" s="74" t="e">
        <f t="shared" si="324"/>
        <v>#N/A</v>
      </c>
      <c r="K1453" s="80" t="s">
        <v>281</v>
      </c>
      <c r="L1453" s="74">
        <f t="shared" si="325"/>
        <v>1.7500000000000002E-2</v>
      </c>
      <c r="M1453" s="74" t="e">
        <f t="shared" ca="1" si="326"/>
        <v>#N/A</v>
      </c>
      <c r="N1453" s="74" t="e">
        <f ca="1">VLOOKUP(B1453,$C$7:$T1451,13,FALSE)</f>
        <v>#N/A</v>
      </c>
      <c r="O1453" s="74" t="e">
        <f t="shared" ca="1" si="327"/>
        <v>#N/A</v>
      </c>
      <c r="P1453" s="74" t="e">
        <f t="shared" ca="1" si="328"/>
        <v>#N/A</v>
      </c>
      <c r="Q1453" s="74" t="e">
        <f t="shared" ca="1" si="329"/>
        <v>#N/A</v>
      </c>
      <c r="R1453" s="74">
        <f t="shared" si="330"/>
        <v>6000</v>
      </c>
      <c r="S1453" s="74" t="e">
        <f t="shared" ca="1" si="331"/>
        <v>#N/A</v>
      </c>
      <c r="T1453" s="74" t="e">
        <f t="shared" si="332"/>
        <v>#N/A</v>
      </c>
    </row>
    <row r="1454" spans="2:20" x14ac:dyDescent="0.25">
      <c r="B1454" s="74" t="e">
        <f t="shared" ca="1" si="322"/>
        <v>#N/A</v>
      </c>
      <c r="C1454" s="78">
        <f>Кабельный_журнал!P1420</f>
        <v>0</v>
      </c>
      <c r="D1454" s="74" t="e">
        <f t="shared" ca="1" si="323"/>
        <v>#N/A</v>
      </c>
      <c r="E1454" s="80" t="s">
        <v>280</v>
      </c>
      <c r="F1454" s="74" t="e">
        <f t="shared" ca="1" si="319"/>
        <v>#N/A</v>
      </c>
      <c r="G1454" s="74" t="e">
        <f t="shared" si="320"/>
        <v>#N/A</v>
      </c>
      <c r="H1454" s="80" t="s">
        <v>273</v>
      </c>
      <c r="I1454" s="74" t="e">
        <f t="shared" si="321"/>
        <v>#N/A</v>
      </c>
      <c r="J1454" s="74" t="e">
        <f t="shared" si="324"/>
        <v>#N/A</v>
      </c>
      <c r="K1454" s="80" t="s">
        <v>281</v>
      </c>
      <c r="L1454" s="74">
        <f t="shared" si="325"/>
        <v>1.7500000000000002E-2</v>
      </c>
      <c r="M1454" s="74" t="e">
        <f t="shared" ca="1" si="326"/>
        <v>#N/A</v>
      </c>
      <c r="N1454" s="74" t="e">
        <f ca="1">VLOOKUP(B1454,$C$7:$T1452,13,FALSE)</f>
        <v>#N/A</v>
      </c>
      <c r="O1454" s="74" t="e">
        <f t="shared" ca="1" si="327"/>
        <v>#N/A</v>
      </c>
      <c r="P1454" s="74" t="e">
        <f t="shared" ca="1" si="328"/>
        <v>#N/A</v>
      </c>
      <c r="Q1454" s="74" t="e">
        <f t="shared" ca="1" si="329"/>
        <v>#N/A</v>
      </c>
      <c r="R1454" s="74">
        <f t="shared" si="330"/>
        <v>6000</v>
      </c>
      <c r="S1454" s="74" t="e">
        <f t="shared" ca="1" si="331"/>
        <v>#N/A</v>
      </c>
      <c r="T1454" s="74" t="e">
        <f t="shared" si="332"/>
        <v>#N/A</v>
      </c>
    </row>
    <row r="1455" spans="2:20" x14ac:dyDescent="0.25">
      <c r="B1455" s="74" t="e">
        <f t="shared" ca="1" si="322"/>
        <v>#N/A</v>
      </c>
      <c r="C1455" s="78">
        <f>Кабельный_журнал!P1421</f>
        <v>0</v>
      </c>
      <c r="D1455" s="74" t="e">
        <f t="shared" ca="1" si="323"/>
        <v>#N/A</v>
      </c>
      <c r="E1455" s="80" t="s">
        <v>280</v>
      </c>
      <c r="F1455" s="74" t="e">
        <f t="shared" ca="1" si="319"/>
        <v>#N/A</v>
      </c>
      <c r="G1455" s="74" t="e">
        <f t="shared" si="320"/>
        <v>#N/A</v>
      </c>
      <c r="H1455" s="80" t="s">
        <v>273</v>
      </c>
      <c r="I1455" s="74" t="e">
        <f t="shared" si="321"/>
        <v>#N/A</v>
      </c>
      <c r="J1455" s="74" t="e">
        <f t="shared" si="324"/>
        <v>#N/A</v>
      </c>
      <c r="K1455" s="80" t="s">
        <v>281</v>
      </c>
      <c r="L1455" s="74">
        <f t="shared" si="325"/>
        <v>1.7500000000000002E-2</v>
      </c>
      <c r="M1455" s="74" t="e">
        <f t="shared" ca="1" si="326"/>
        <v>#N/A</v>
      </c>
      <c r="N1455" s="74" t="e">
        <f ca="1">VLOOKUP(B1455,$C$7:$T1453,13,FALSE)</f>
        <v>#N/A</v>
      </c>
      <c r="O1455" s="74" t="e">
        <f t="shared" ca="1" si="327"/>
        <v>#N/A</v>
      </c>
      <c r="P1455" s="74" t="e">
        <f t="shared" ca="1" si="328"/>
        <v>#N/A</v>
      </c>
      <c r="Q1455" s="74" t="e">
        <f t="shared" ca="1" si="329"/>
        <v>#N/A</v>
      </c>
      <c r="R1455" s="74">
        <f t="shared" si="330"/>
        <v>6000</v>
      </c>
      <c r="S1455" s="74" t="e">
        <f t="shared" ca="1" si="331"/>
        <v>#N/A</v>
      </c>
      <c r="T1455" s="74" t="e">
        <f t="shared" si="332"/>
        <v>#N/A</v>
      </c>
    </row>
    <row r="1456" spans="2:20" x14ac:dyDescent="0.25">
      <c r="B1456" s="74" t="e">
        <f t="shared" ca="1" si="322"/>
        <v>#N/A</v>
      </c>
      <c r="C1456" s="78">
        <f>Кабельный_журнал!P1422</f>
        <v>0</v>
      </c>
      <c r="D1456" s="74" t="e">
        <f t="shared" ca="1" si="323"/>
        <v>#N/A</v>
      </c>
      <c r="E1456" s="80" t="s">
        <v>280</v>
      </c>
      <c r="F1456" s="74" t="e">
        <f t="shared" ca="1" si="319"/>
        <v>#N/A</v>
      </c>
      <c r="G1456" s="74" t="e">
        <f t="shared" si="320"/>
        <v>#N/A</v>
      </c>
      <c r="H1456" s="80" t="s">
        <v>273</v>
      </c>
      <c r="I1456" s="74" t="e">
        <f t="shared" si="321"/>
        <v>#N/A</v>
      </c>
      <c r="J1456" s="74" t="e">
        <f t="shared" si="324"/>
        <v>#N/A</v>
      </c>
      <c r="K1456" s="80" t="s">
        <v>281</v>
      </c>
      <c r="L1456" s="74">
        <f t="shared" si="325"/>
        <v>1.7500000000000002E-2</v>
      </c>
      <c r="M1456" s="74" t="e">
        <f t="shared" ca="1" si="326"/>
        <v>#N/A</v>
      </c>
      <c r="N1456" s="74" t="e">
        <f ca="1">VLOOKUP(B1456,$C$7:$T1454,13,FALSE)</f>
        <v>#N/A</v>
      </c>
      <c r="O1456" s="74" t="e">
        <f t="shared" ca="1" si="327"/>
        <v>#N/A</v>
      </c>
      <c r="P1456" s="74" t="e">
        <f t="shared" ca="1" si="328"/>
        <v>#N/A</v>
      </c>
      <c r="Q1456" s="74" t="e">
        <f t="shared" ca="1" si="329"/>
        <v>#N/A</v>
      </c>
      <c r="R1456" s="74">
        <f t="shared" si="330"/>
        <v>6000</v>
      </c>
      <c r="S1456" s="74" t="e">
        <f t="shared" ca="1" si="331"/>
        <v>#N/A</v>
      </c>
      <c r="T1456" s="74" t="e">
        <f t="shared" si="332"/>
        <v>#N/A</v>
      </c>
    </row>
    <row r="1457" spans="2:20" x14ac:dyDescent="0.25">
      <c r="B1457" s="74" t="e">
        <f t="shared" ca="1" si="322"/>
        <v>#N/A</v>
      </c>
      <c r="C1457" s="78">
        <f>Кабельный_журнал!P1423</f>
        <v>0</v>
      </c>
      <c r="D1457" s="74" t="e">
        <f t="shared" ca="1" si="323"/>
        <v>#N/A</v>
      </c>
      <c r="E1457" s="80" t="s">
        <v>280</v>
      </c>
      <c r="F1457" s="74" t="e">
        <f t="shared" ca="1" si="319"/>
        <v>#N/A</v>
      </c>
      <c r="G1457" s="74" t="e">
        <f t="shared" si="320"/>
        <v>#N/A</v>
      </c>
      <c r="H1457" s="80" t="s">
        <v>273</v>
      </c>
      <c r="I1457" s="74" t="e">
        <f t="shared" si="321"/>
        <v>#N/A</v>
      </c>
      <c r="J1457" s="74" t="e">
        <f t="shared" si="324"/>
        <v>#N/A</v>
      </c>
      <c r="K1457" s="80" t="s">
        <v>281</v>
      </c>
      <c r="L1457" s="74">
        <f t="shared" si="325"/>
        <v>1.7500000000000002E-2</v>
      </c>
      <c r="M1457" s="74" t="e">
        <f t="shared" ca="1" si="326"/>
        <v>#N/A</v>
      </c>
      <c r="N1457" s="74" t="e">
        <f ca="1">VLOOKUP(B1457,$C$7:$T1455,13,FALSE)</f>
        <v>#N/A</v>
      </c>
      <c r="O1457" s="74" t="e">
        <f t="shared" ca="1" si="327"/>
        <v>#N/A</v>
      </c>
      <c r="P1457" s="74" t="e">
        <f t="shared" ca="1" si="328"/>
        <v>#N/A</v>
      </c>
      <c r="Q1457" s="74" t="e">
        <f t="shared" ca="1" si="329"/>
        <v>#N/A</v>
      </c>
      <c r="R1457" s="74">
        <f t="shared" si="330"/>
        <v>6000</v>
      </c>
      <c r="S1457" s="74" t="e">
        <f t="shared" ca="1" si="331"/>
        <v>#N/A</v>
      </c>
      <c r="T1457" s="74" t="e">
        <f t="shared" si="332"/>
        <v>#N/A</v>
      </c>
    </row>
    <row r="1458" spans="2:20" x14ac:dyDescent="0.25">
      <c r="B1458" s="74" t="e">
        <f t="shared" ca="1" si="322"/>
        <v>#N/A</v>
      </c>
      <c r="C1458" s="78">
        <f>Кабельный_журнал!P1424</f>
        <v>0</v>
      </c>
      <c r="D1458" s="74" t="e">
        <f t="shared" ca="1" si="323"/>
        <v>#N/A</v>
      </c>
      <c r="E1458" s="80" t="s">
        <v>280</v>
      </c>
      <c r="F1458" s="74" t="e">
        <f t="shared" ca="1" si="319"/>
        <v>#N/A</v>
      </c>
      <c r="G1458" s="74" t="e">
        <f t="shared" si="320"/>
        <v>#N/A</v>
      </c>
      <c r="H1458" s="80" t="s">
        <v>273</v>
      </c>
      <c r="I1458" s="74" t="e">
        <f t="shared" si="321"/>
        <v>#N/A</v>
      </c>
      <c r="J1458" s="74" t="e">
        <f t="shared" si="324"/>
        <v>#N/A</v>
      </c>
      <c r="K1458" s="80" t="s">
        <v>281</v>
      </c>
      <c r="L1458" s="74">
        <f t="shared" si="325"/>
        <v>1.7500000000000002E-2</v>
      </c>
      <c r="M1458" s="74" t="e">
        <f t="shared" ca="1" si="326"/>
        <v>#N/A</v>
      </c>
      <c r="N1458" s="74" t="e">
        <f ca="1">VLOOKUP(B1458,$C$7:$T1456,13,FALSE)</f>
        <v>#N/A</v>
      </c>
      <c r="O1458" s="74" t="e">
        <f t="shared" ca="1" si="327"/>
        <v>#N/A</v>
      </c>
      <c r="P1458" s="74" t="e">
        <f t="shared" ca="1" si="328"/>
        <v>#N/A</v>
      </c>
      <c r="Q1458" s="74" t="e">
        <f t="shared" ca="1" si="329"/>
        <v>#N/A</v>
      </c>
      <c r="R1458" s="74">
        <f t="shared" si="330"/>
        <v>6000</v>
      </c>
      <c r="S1458" s="74" t="e">
        <f t="shared" ca="1" si="331"/>
        <v>#N/A</v>
      </c>
      <c r="T1458" s="74" t="e">
        <f t="shared" si="332"/>
        <v>#N/A</v>
      </c>
    </row>
    <row r="1459" spans="2:20" x14ac:dyDescent="0.25">
      <c r="B1459" s="74" t="e">
        <f t="shared" ca="1" si="322"/>
        <v>#N/A</v>
      </c>
      <c r="C1459" s="78">
        <f>Кабельный_журнал!P1425</f>
        <v>0</v>
      </c>
      <c r="D1459" s="74" t="e">
        <f t="shared" ca="1" si="323"/>
        <v>#N/A</v>
      </c>
      <c r="E1459" s="80" t="s">
        <v>280</v>
      </c>
      <c r="F1459" s="74" t="e">
        <f t="shared" ca="1" si="319"/>
        <v>#N/A</v>
      </c>
      <c r="G1459" s="74" t="e">
        <f t="shared" si="320"/>
        <v>#N/A</v>
      </c>
      <c r="H1459" s="80" t="s">
        <v>273</v>
      </c>
      <c r="I1459" s="74" t="e">
        <f t="shared" si="321"/>
        <v>#N/A</v>
      </c>
      <c r="J1459" s="74" t="e">
        <f t="shared" si="324"/>
        <v>#N/A</v>
      </c>
      <c r="K1459" s="80" t="s">
        <v>281</v>
      </c>
      <c r="L1459" s="74">
        <f t="shared" si="325"/>
        <v>1.7500000000000002E-2</v>
      </c>
      <c r="M1459" s="74" t="e">
        <f t="shared" ca="1" si="326"/>
        <v>#N/A</v>
      </c>
      <c r="N1459" s="74" t="e">
        <f ca="1">VLOOKUP(B1459,$C$7:$T1457,13,FALSE)</f>
        <v>#N/A</v>
      </c>
      <c r="O1459" s="74" t="e">
        <f t="shared" ca="1" si="327"/>
        <v>#N/A</v>
      </c>
      <c r="P1459" s="74" t="e">
        <f t="shared" ca="1" si="328"/>
        <v>#N/A</v>
      </c>
      <c r="Q1459" s="74" t="e">
        <f t="shared" ca="1" si="329"/>
        <v>#N/A</v>
      </c>
      <c r="R1459" s="74">
        <f t="shared" si="330"/>
        <v>6000</v>
      </c>
      <c r="S1459" s="74" t="e">
        <f t="shared" ca="1" si="331"/>
        <v>#N/A</v>
      </c>
      <c r="T1459" s="74" t="e">
        <f t="shared" si="332"/>
        <v>#N/A</v>
      </c>
    </row>
    <row r="1460" spans="2:20" x14ac:dyDescent="0.25">
      <c r="B1460" s="74" t="e">
        <f t="shared" ca="1" si="322"/>
        <v>#N/A</v>
      </c>
      <c r="C1460" s="78">
        <f>Кабельный_журнал!P1426</f>
        <v>0</v>
      </c>
      <c r="D1460" s="74" t="e">
        <f t="shared" ca="1" si="323"/>
        <v>#N/A</v>
      </c>
      <c r="E1460" s="80" t="s">
        <v>280</v>
      </c>
      <c r="F1460" s="74" t="e">
        <f t="shared" ca="1" si="319"/>
        <v>#N/A</v>
      </c>
      <c r="G1460" s="74" t="e">
        <f t="shared" si="320"/>
        <v>#N/A</v>
      </c>
      <c r="H1460" s="80" t="s">
        <v>273</v>
      </c>
      <c r="I1460" s="74" t="e">
        <f t="shared" si="321"/>
        <v>#N/A</v>
      </c>
      <c r="J1460" s="74" t="e">
        <f t="shared" si="324"/>
        <v>#N/A</v>
      </c>
      <c r="K1460" s="80" t="s">
        <v>281</v>
      </c>
      <c r="L1460" s="74">
        <f t="shared" si="325"/>
        <v>1.7500000000000002E-2</v>
      </c>
      <c r="M1460" s="74" t="e">
        <f t="shared" ca="1" si="326"/>
        <v>#N/A</v>
      </c>
      <c r="N1460" s="74" t="e">
        <f ca="1">VLOOKUP(B1460,$C$7:$T1458,13,FALSE)</f>
        <v>#N/A</v>
      </c>
      <c r="O1460" s="74" t="e">
        <f t="shared" ca="1" si="327"/>
        <v>#N/A</v>
      </c>
      <c r="P1460" s="74" t="e">
        <f t="shared" ca="1" si="328"/>
        <v>#N/A</v>
      </c>
      <c r="Q1460" s="74" t="e">
        <f t="shared" ca="1" si="329"/>
        <v>#N/A</v>
      </c>
      <c r="R1460" s="74">
        <f t="shared" si="330"/>
        <v>6000</v>
      </c>
      <c r="S1460" s="74" t="e">
        <f t="shared" ca="1" si="331"/>
        <v>#N/A</v>
      </c>
      <c r="T1460" s="74" t="e">
        <f t="shared" si="332"/>
        <v>#N/A</v>
      </c>
    </row>
    <row r="1461" spans="2:20" x14ac:dyDescent="0.25">
      <c r="B1461" s="74" t="e">
        <f t="shared" ca="1" si="322"/>
        <v>#N/A</v>
      </c>
      <c r="C1461" s="78">
        <f>Кабельный_журнал!P1427</f>
        <v>0</v>
      </c>
      <c r="D1461" s="74" t="e">
        <f t="shared" ca="1" si="323"/>
        <v>#N/A</v>
      </c>
      <c r="E1461" s="80" t="s">
        <v>280</v>
      </c>
      <c r="F1461" s="74" t="e">
        <f t="shared" ca="1" si="319"/>
        <v>#N/A</v>
      </c>
      <c r="G1461" s="74" t="e">
        <f t="shared" si="320"/>
        <v>#N/A</v>
      </c>
      <c r="H1461" s="80" t="s">
        <v>273</v>
      </c>
      <c r="I1461" s="74" t="e">
        <f t="shared" si="321"/>
        <v>#N/A</v>
      </c>
      <c r="J1461" s="74" t="e">
        <f t="shared" si="324"/>
        <v>#N/A</v>
      </c>
      <c r="K1461" s="80" t="s">
        <v>281</v>
      </c>
      <c r="L1461" s="74">
        <f t="shared" si="325"/>
        <v>1.7500000000000002E-2</v>
      </c>
      <c r="M1461" s="74" t="e">
        <f t="shared" ca="1" si="326"/>
        <v>#N/A</v>
      </c>
      <c r="N1461" s="74" t="e">
        <f ca="1">VLOOKUP(B1461,$C$7:$T1459,13,FALSE)</f>
        <v>#N/A</v>
      </c>
      <c r="O1461" s="74" t="e">
        <f t="shared" ca="1" si="327"/>
        <v>#N/A</v>
      </c>
      <c r="P1461" s="74" t="e">
        <f t="shared" ca="1" si="328"/>
        <v>#N/A</v>
      </c>
      <c r="Q1461" s="74" t="e">
        <f t="shared" ca="1" si="329"/>
        <v>#N/A</v>
      </c>
      <c r="R1461" s="74">
        <f t="shared" si="330"/>
        <v>6000</v>
      </c>
      <c r="S1461" s="74" t="e">
        <f t="shared" ca="1" si="331"/>
        <v>#N/A</v>
      </c>
      <c r="T1461" s="74" t="e">
        <f t="shared" si="332"/>
        <v>#N/A</v>
      </c>
    </row>
    <row r="1462" spans="2:20" x14ac:dyDescent="0.25">
      <c r="B1462" s="74" t="e">
        <f t="shared" ca="1" si="322"/>
        <v>#N/A</v>
      </c>
      <c r="C1462" s="78">
        <f>Кабельный_журнал!P1428</f>
        <v>0</v>
      </c>
      <c r="D1462" s="74" t="e">
        <f t="shared" ca="1" si="323"/>
        <v>#N/A</v>
      </c>
      <c r="E1462" s="80" t="s">
        <v>280</v>
      </c>
      <c r="F1462" s="74" t="e">
        <f t="shared" ca="1" si="319"/>
        <v>#N/A</v>
      </c>
      <c r="G1462" s="74" t="e">
        <f t="shared" si="320"/>
        <v>#N/A</v>
      </c>
      <c r="H1462" s="80" t="s">
        <v>273</v>
      </c>
      <c r="I1462" s="74" t="e">
        <f t="shared" si="321"/>
        <v>#N/A</v>
      </c>
      <c r="J1462" s="74" t="e">
        <f t="shared" si="324"/>
        <v>#N/A</v>
      </c>
      <c r="K1462" s="80" t="s">
        <v>281</v>
      </c>
      <c r="L1462" s="74">
        <f t="shared" si="325"/>
        <v>1.7500000000000002E-2</v>
      </c>
      <c r="M1462" s="74" t="e">
        <f t="shared" ca="1" si="326"/>
        <v>#N/A</v>
      </c>
      <c r="N1462" s="74" t="e">
        <f ca="1">VLOOKUP(B1462,$C$7:$T1460,13,FALSE)</f>
        <v>#N/A</v>
      </c>
      <c r="O1462" s="74" t="e">
        <f t="shared" ca="1" si="327"/>
        <v>#N/A</v>
      </c>
      <c r="P1462" s="74" t="e">
        <f t="shared" ca="1" si="328"/>
        <v>#N/A</v>
      </c>
      <c r="Q1462" s="74" t="e">
        <f t="shared" ca="1" si="329"/>
        <v>#N/A</v>
      </c>
      <c r="R1462" s="74">
        <f t="shared" si="330"/>
        <v>6000</v>
      </c>
      <c r="S1462" s="74" t="e">
        <f t="shared" ca="1" si="331"/>
        <v>#N/A</v>
      </c>
      <c r="T1462" s="74" t="e">
        <f t="shared" si="332"/>
        <v>#N/A</v>
      </c>
    </row>
    <row r="1463" spans="2:20" x14ac:dyDescent="0.25">
      <c r="B1463" s="74" t="e">
        <f t="shared" ca="1" si="322"/>
        <v>#N/A</v>
      </c>
      <c r="C1463" s="78">
        <f>Кабельный_журнал!P1429</f>
        <v>0</v>
      </c>
      <c r="D1463" s="74" t="e">
        <f t="shared" ca="1" si="323"/>
        <v>#N/A</v>
      </c>
      <c r="E1463" s="80" t="s">
        <v>280</v>
      </c>
      <c r="F1463" s="74" t="e">
        <f t="shared" ca="1" si="319"/>
        <v>#N/A</v>
      </c>
      <c r="G1463" s="74" t="e">
        <f t="shared" si="320"/>
        <v>#N/A</v>
      </c>
      <c r="H1463" s="80" t="s">
        <v>273</v>
      </c>
      <c r="I1463" s="74" t="e">
        <f t="shared" si="321"/>
        <v>#N/A</v>
      </c>
      <c r="J1463" s="74" t="e">
        <f t="shared" si="324"/>
        <v>#N/A</v>
      </c>
      <c r="K1463" s="80" t="s">
        <v>281</v>
      </c>
      <c r="L1463" s="74">
        <f t="shared" si="325"/>
        <v>1.7500000000000002E-2</v>
      </c>
      <c r="M1463" s="74" t="e">
        <f t="shared" ca="1" si="326"/>
        <v>#N/A</v>
      </c>
      <c r="N1463" s="74" t="e">
        <f ca="1">VLOOKUP(B1463,$C$7:$T1461,13,FALSE)</f>
        <v>#N/A</v>
      </c>
      <c r="O1463" s="74" t="e">
        <f t="shared" ca="1" si="327"/>
        <v>#N/A</v>
      </c>
      <c r="P1463" s="74" t="e">
        <f t="shared" ca="1" si="328"/>
        <v>#N/A</v>
      </c>
      <c r="Q1463" s="74" t="e">
        <f t="shared" ca="1" si="329"/>
        <v>#N/A</v>
      </c>
      <c r="R1463" s="74">
        <f t="shared" si="330"/>
        <v>6000</v>
      </c>
      <c r="S1463" s="74" t="e">
        <f t="shared" ca="1" si="331"/>
        <v>#N/A</v>
      </c>
      <c r="T1463" s="74" t="e">
        <f t="shared" si="332"/>
        <v>#N/A</v>
      </c>
    </row>
    <row r="1464" spans="2:20" x14ac:dyDescent="0.25">
      <c r="B1464" s="74" t="e">
        <f t="shared" ca="1" si="322"/>
        <v>#N/A</v>
      </c>
      <c r="C1464" s="78">
        <f>Кабельный_журнал!P1430</f>
        <v>0</v>
      </c>
      <c r="D1464" s="74" t="e">
        <f t="shared" ca="1" si="323"/>
        <v>#N/A</v>
      </c>
      <c r="E1464" s="80" t="s">
        <v>280</v>
      </c>
      <c r="F1464" s="74" t="e">
        <f t="shared" ca="1" si="319"/>
        <v>#N/A</v>
      </c>
      <c r="G1464" s="74" t="e">
        <f t="shared" si="320"/>
        <v>#N/A</v>
      </c>
      <c r="H1464" s="80" t="s">
        <v>273</v>
      </c>
      <c r="I1464" s="74" t="e">
        <f t="shared" si="321"/>
        <v>#N/A</v>
      </c>
      <c r="J1464" s="74" t="e">
        <f t="shared" si="324"/>
        <v>#N/A</v>
      </c>
      <c r="K1464" s="80" t="s">
        <v>281</v>
      </c>
      <c r="L1464" s="74">
        <f t="shared" si="325"/>
        <v>1.7500000000000002E-2</v>
      </c>
      <c r="M1464" s="74" t="e">
        <f t="shared" ca="1" si="326"/>
        <v>#N/A</v>
      </c>
      <c r="N1464" s="74" t="e">
        <f ca="1">VLOOKUP(B1464,$C$7:$T1462,13,FALSE)</f>
        <v>#N/A</v>
      </c>
      <c r="O1464" s="74" t="e">
        <f t="shared" ca="1" si="327"/>
        <v>#N/A</v>
      </c>
      <c r="P1464" s="74" t="e">
        <f t="shared" ca="1" si="328"/>
        <v>#N/A</v>
      </c>
      <c r="Q1464" s="74" t="e">
        <f t="shared" ca="1" si="329"/>
        <v>#N/A</v>
      </c>
      <c r="R1464" s="74">
        <f t="shared" si="330"/>
        <v>6000</v>
      </c>
      <c r="S1464" s="74" t="e">
        <f t="shared" ca="1" si="331"/>
        <v>#N/A</v>
      </c>
      <c r="T1464" s="74" t="e">
        <f t="shared" si="332"/>
        <v>#N/A</v>
      </c>
    </row>
    <row r="1465" spans="2:20" x14ac:dyDescent="0.25">
      <c r="B1465" s="74" t="e">
        <f t="shared" ca="1" si="322"/>
        <v>#N/A</v>
      </c>
      <c r="C1465" s="78">
        <f>Кабельный_журнал!P1431</f>
        <v>0</v>
      </c>
      <c r="D1465" s="74" t="e">
        <f t="shared" ca="1" si="323"/>
        <v>#N/A</v>
      </c>
      <c r="E1465" s="80" t="s">
        <v>280</v>
      </c>
      <c r="F1465" s="74" t="e">
        <f t="shared" ca="1" si="319"/>
        <v>#N/A</v>
      </c>
      <c r="G1465" s="74" t="e">
        <f t="shared" si="320"/>
        <v>#N/A</v>
      </c>
      <c r="H1465" s="80" t="s">
        <v>273</v>
      </c>
      <c r="I1465" s="74" t="e">
        <f t="shared" si="321"/>
        <v>#N/A</v>
      </c>
      <c r="J1465" s="74" t="e">
        <f t="shared" si="324"/>
        <v>#N/A</v>
      </c>
      <c r="K1465" s="80" t="s">
        <v>281</v>
      </c>
      <c r="L1465" s="74">
        <f t="shared" si="325"/>
        <v>1.7500000000000002E-2</v>
      </c>
      <c r="M1465" s="74" t="e">
        <f t="shared" ca="1" si="326"/>
        <v>#N/A</v>
      </c>
      <c r="N1465" s="74" t="e">
        <f ca="1">VLOOKUP(B1465,$C$7:$T1463,13,FALSE)</f>
        <v>#N/A</v>
      </c>
      <c r="O1465" s="74" t="e">
        <f t="shared" ca="1" si="327"/>
        <v>#N/A</v>
      </c>
      <c r="P1465" s="74" t="e">
        <f t="shared" ca="1" si="328"/>
        <v>#N/A</v>
      </c>
      <c r="Q1465" s="74" t="e">
        <f t="shared" ca="1" si="329"/>
        <v>#N/A</v>
      </c>
      <c r="R1465" s="74">
        <f t="shared" si="330"/>
        <v>6000</v>
      </c>
      <c r="S1465" s="74" t="e">
        <f t="shared" ca="1" si="331"/>
        <v>#N/A</v>
      </c>
      <c r="T1465" s="74" t="e">
        <f t="shared" si="332"/>
        <v>#N/A</v>
      </c>
    </row>
    <row r="1466" spans="2:20" x14ac:dyDescent="0.25">
      <c r="B1466" s="74" t="e">
        <f t="shared" ca="1" si="322"/>
        <v>#N/A</v>
      </c>
      <c r="C1466" s="78">
        <f>Кабельный_журнал!P1432</f>
        <v>0</v>
      </c>
      <c r="D1466" s="74" t="e">
        <f t="shared" ca="1" si="323"/>
        <v>#N/A</v>
      </c>
      <c r="E1466" s="80" t="s">
        <v>280</v>
      </c>
      <c r="F1466" s="74" t="e">
        <f t="shared" ca="1" si="319"/>
        <v>#N/A</v>
      </c>
      <c r="G1466" s="74" t="e">
        <f t="shared" si="320"/>
        <v>#N/A</v>
      </c>
      <c r="H1466" s="80" t="s">
        <v>273</v>
      </c>
      <c r="I1466" s="74" t="e">
        <f t="shared" si="321"/>
        <v>#N/A</v>
      </c>
      <c r="J1466" s="74" t="e">
        <f t="shared" si="324"/>
        <v>#N/A</v>
      </c>
      <c r="K1466" s="80" t="s">
        <v>281</v>
      </c>
      <c r="L1466" s="74">
        <f t="shared" si="325"/>
        <v>1.7500000000000002E-2</v>
      </c>
      <c r="M1466" s="74" t="e">
        <f t="shared" ca="1" si="326"/>
        <v>#N/A</v>
      </c>
      <c r="N1466" s="74" t="e">
        <f ca="1">VLOOKUP(B1466,$C$7:$T1464,13,FALSE)</f>
        <v>#N/A</v>
      </c>
      <c r="O1466" s="74" t="e">
        <f t="shared" ca="1" si="327"/>
        <v>#N/A</v>
      </c>
      <c r="P1466" s="74" t="e">
        <f t="shared" ca="1" si="328"/>
        <v>#N/A</v>
      </c>
      <c r="Q1466" s="74" t="e">
        <f t="shared" ca="1" si="329"/>
        <v>#N/A</v>
      </c>
      <c r="R1466" s="74">
        <f t="shared" si="330"/>
        <v>6000</v>
      </c>
      <c r="S1466" s="74" t="e">
        <f t="shared" ca="1" si="331"/>
        <v>#N/A</v>
      </c>
      <c r="T1466" s="74" t="e">
        <f t="shared" si="332"/>
        <v>#N/A</v>
      </c>
    </row>
    <row r="1467" spans="2:20" x14ac:dyDescent="0.25">
      <c r="B1467" s="74" t="e">
        <f t="shared" ca="1" si="322"/>
        <v>#N/A</v>
      </c>
      <c r="C1467" s="78">
        <f>Кабельный_журнал!P1433</f>
        <v>0</v>
      </c>
      <c r="D1467" s="74" t="e">
        <f t="shared" ca="1" si="323"/>
        <v>#N/A</v>
      </c>
      <c r="E1467" s="80" t="s">
        <v>280</v>
      </c>
      <c r="F1467" s="74" t="e">
        <f t="shared" ca="1" si="319"/>
        <v>#N/A</v>
      </c>
      <c r="G1467" s="74" t="e">
        <f t="shared" si="320"/>
        <v>#N/A</v>
      </c>
      <c r="H1467" s="80" t="s">
        <v>273</v>
      </c>
      <c r="I1467" s="74" t="e">
        <f t="shared" si="321"/>
        <v>#N/A</v>
      </c>
      <c r="J1467" s="74" t="e">
        <f t="shared" si="324"/>
        <v>#N/A</v>
      </c>
      <c r="K1467" s="80" t="s">
        <v>281</v>
      </c>
      <c r="L1467" s="74">
        <f t="shared" si="325"/>
        <v>1.7500000000000002E-2</v>
      </c>
      <c r="M1467" s="74" t="e">
        <f t="shared" ca="1" si="326"/>
        <v>#N/A</v>
      </c>
      <c r="N1467" s="74" t="e">
        <f ca="1">VLOOKUP(B1467,$C$7:$T1465,13,FALSE)</f>
        <v>#N/A</v>
      </c>
      <c r="O1467" s="74" t="e">
        <f t="shared" ca="1" si="327"/>
        <v>#N/A</v>
      </c>
      <c r="P1467" s="74" t="e">
        <f t="shared" ca="1" si="328"/>
        <v>#N/A</v>
      </c>
      <c r="Q1467" s="74" t="e">
        <f t="shared" ca="1" si="329"/>
        <v>#N/A</v>
      </c>
      <c r="R1467" s="74">
        <f t="shared" si="330"/>
        <v>6000</v>
      </c>
      <c r="S1467" s="74" t="e">
        <f t="shared" ca="1" si="331"/>
        <v>#N/A</v>
      </c>
      <c r="T1467" s="74" t="e">
        <f t="shared" si="332"/>
        <v>#N/A</v>
      </c>
    </row>
    <row r="1468" spans="2:20" x14ac:dyDescent="0.25">
      <c r="B1468" s="74" t="e">
        <f t="shared" ca="1" si="322"/>
        <v>#N/A</v>
      </c>
      <c r="C1468" s="78">
        <f>Кабельный_журнал!P1434</f>
        <v>0</v>
      </c>
      <c r="D1468" s="74" t="e">
        <f t="shared" ca="1" si="323"/>
        <v>#N/A</v>
      </c>
      <c r="E1468" s="80" t="s">
        <v>280</v>
      </c>
      <c r="F1468" s="74" t="e">
        <f t="shared" ca="1" si="319"/>
        <v>#N/A</v>
      </c>
      <c r="G1468" s="74" t="e">
        <f t="shared" si="320"/>
        <v>#N/A</v>
      </c>
      <c r="H1468" s="80" t="s">
        <v>273</v>
      </c>
      <c r="I1468" s="74" t="e">
        <f t="shared" si="321"/>
        <v>#N/A</v>
      </c>
      <c r="J1468" s="74" t="e">
        <f t="shared" si="324"/>
        <v>#N/A</v>
      </c>
      <c r="K1468" s="80" t="s">
        <v>281</v>
      </c>
      <c r="L1468" s="74">
        <f t="shared" si="325"/>
        <v>1.7500000000000002E-2</v>
      </c>
      <c r="M1468" s="74" t="e">
        <f t="shared" ca="1" si="326"/>
        <v>#N/A</v>
      </c>
      <c r="N1468" s="74" t="e">
        <f ca="1">VLOOKUP(B1468,$C$7:$T1466,13,FALSE)</f>
        <v>#N/A</v>
      </c>
      <c r="O1468" s="74" t="e">
        <f t="shared" ca="1" si="327"/>
        <v>#N/A</v>
      </c>
      <c r="P1468" s="74" t="e">
        <f t="shared" ca="1" si="328"/>
        <v>#N/A</v>
      </c>
      <c r="Q1468" s="74" t="e">
        <f t="shared" ca="1" si="329"/>
        <v>#N/A</v>
      </c>
      <c r="R1468" s="74">
        <f t="shared" si="330"/>
        <v>6000</v>
      </c>
      <c r="S1468" s="74" t="e">
        <f t="shared" ca="1" si="331"/>
        <v>#N/A</v>
      </c>
      <c r="T1468" s="74" t="e">
        <f t="shared" si="332"/>
        <v>#N/A</v>
      </c>
    </row>
    <row r="1469" spans="2:20" x14ac:dyDescent="0.25">
      <c r="B1469" s="74" t="e">
        <f t="shared" ca="1" si="322"/>
        <v>#N/A</v>
      </c>
      <c r="C1469" s="78">
        <f>Кабельный_журнал!P1435</f>
        <v>0</v>
      </c>
      <c r="D1469" s="74" t="e">
        <f t="shared" ca="1" si="323"/>
        <v>#N/A</v>
      </c>
      <c r="E1469" s="80" t="s">
        <v>280</v>
      </c>
      <c r="F1469" s="74" t="e">
        <f t="shared" ca="1" si="319"/>
        <v>#N/A</v>
      </c>
      <c r="G1469" s="74" t="e">
        <f t="shared" si="320"/>
        <v>#N/A</v>
      </c>
      <c r="H1469" s="80" t="s">
        <v>273</v>
      </c>
      <c r="I1469" s="74" t="e">
        <f t="shared" si="321"/>
        <v>#N/A</v>
      </c>
      <c r="J1469" s="74" t="e">
        <f t="shared" si="324"/>
        <v>#N/A</v>
      </c>
      <c r="K1469" s="80" t="s">
        <v>281</v>
      </c>
      <c r="L1469" s="74">
        <f t="shared" si="325"/>
        <v>1.7500000000000002E-2</v>
      </c>
      <c r="M1469" s="74" t="e">
        <f t="shared" ca="1" si="326"/>
        <v>#N/A</v>
      </c>
      <c r="N1469" s="74" t="e">
        <f ca="1">VLOOKUP(B1469,$C$7:$T1467,13,FALSE)</f>
        <v>#N/A</v>
      </c>
      <c r="O1469" s="74" t="e">
        <f t="shared" ca="1" si="327"/>
        <v>#N/A</v>
      </c>
      <c r="P1469" s="74" t="e">
        <f t="shared" ca="1" si="328"/>
        <v>#N/A</v>
      </c>
      <c r="Q1469" s="74" t="e">
        <f t="shared" ca="1" si="329"/>
        <v>#N/A</v>
      </c>
      <c r="R1469" s="74">
        <f t="shared" si="330"/>
        <v>6000</v>
      </c>
      <c r="S1469" s="74" t="e">
        <f t="shared" ca="1" si="331"/>
        <v>#N/A</v>
      </c>
      <c r="T1469" s="74" t="e">
        <f t="shared" si="332"/>
        <v>#N/A</v>
      </c>
    </row>
    <row r="1470" spans="2:20" x14ac:dyDescent="0.25">
      <c r="B1470" s="74" t="e">
        <f t="shared" ca="1" si="322"/>
        <v>#N/A</v>
      </c>
      <c r="C1470" s="78">
        <f>Кабельный_журнал!P1436</f>
        <v>0</v>
      </c>
      <c r="D1470" s="74" t="e">
        <f t="shared" ca="1" si="323"/>
        <v>#N/A</v>
      </c>
      <c r="E1470" s="80" t="s">
        <v>280</v>
      </c>
      <c r="F1470" s="74" t="e">
        <f t="shared" ca="1" si="319"/>
        <v>#N/A</v>
      </c>
      <c r="G1470" s="74" t="e">
        <f t="shared" si="320"/>
        <v>#N/A</v>
      </c>
      <c r="H1470" s="80" t="s">
        <v>273</v>
      </c>
      <c r="I1470" s="74" t="e">
        <f t="shared" si="321"/>
        <v>#N/A</v>
      </c>
      <c r="J1470" s="74" t="e">
        <f t="shared" si="324"/>
        <v>#N/A</v>
      </c>
      <c r="K1470" s="80" t="s">
        <v>281</v>
      </c>
      <c r="L1470" s="74">
        <f t="shared" si="325"/>
        <v>1.7500000000000002E-2</v>
      </c>
      <c r="M1470" s="74" t="e">
        <f t="shared" ca="1" si="326"/>
        <v>#N/A</v>
      </c>
      <c r="N1470" s="74" t="e">
        <f ca="1">VLOOKUP(B1470,$C$7:$T1468,13,FALSE)</f>
        <v>#N/A</v>
      </c>
      <c r="O1470" s="74" t="e">
        <f t="shared" ca="1" si="327"/>
        <v>#N/A</v>
      </c>
      <c r="P1470" s="74" t="e">
        <f t="shared" ca="1" si="328"/>
        <v>#N/A</v>
      </c>
      <c r="Q1470" s="74" t="e">
        <f t="shared" ca="1" si="329"/>
        <v>#N/A</v>
      </c>
      <c r="R1470" s="74">
        <f t="shared" si="330"/>
        <v>6000</v>
      </c>
      <c r="S1470" s="74" t="e">
        <f t="shared" ca="1" si="331"/>
        <v>#N/A</v>
      </c>
      <c r="T1470" s="74" t="e">
        <f t="shared" si="332"/>
        <v>#N/A</v>
      </c>
    </row>
    <row r="1471" spans="2:20" x14ac:dyDescent="0.25">
      <c r="B1471" s="74" t="e">
        <f t="shared" ca="1" si="322"/>
        <v>#N/A</v>
      </c>
      <c r="C1471" s="78">
        <f>Кабельный_журнал!P1437</f>
        <v>0</v>
      </c>
      <c r="D1471" s="74" t="e">
        <f t="shared" ca="1" si="323"/>
        <v>#N/A</v>
      </c>
      <c r="E1471" s="80" t="s">
        <v>280</v>
      </c>
      <c r="F1471" s="74" t="e">
        <f t="shared" ca="1" si="319"/>
        <v>#N/A</v>
      </c>
      <c r="G1471" s="74" t="e">
        <f t="shared" si="320"/>
        <v>#N/A</v>
      </c>
      <c r="H1471" s="80" t="s">
        <v>273</v>
      </c>
      <c r="I1471" s="74" t="e">
        <f t="shared" si="321"/>
        <v>#N/A</v>
      </c>
      <c r="J1471" s="74" t="e">
        <f t="shared" si="324"/>
        <v>#N/A</v>
      </c>
      <c r="K1471" s="80" t="s">
        <v>281</v>
      </c>
      <c r="L1471" s="74">
        <f t="shared" si="325"/>
        <v>1.7500000000000002E-2</v>
      </c>
      <c r="M1471" s="74" t="e">
        <f t="shared" ca="1" si="326"/>
        <v>#N/A</v>
      </c>
      <c r="N1471" s="74" t="e">
        <f ca="1">VLOOKUP(B1471,$C$7:$T1469,13,FALSE)</f>
        <v>#N/A</v>
      </c>
      <c r="O1471" s="74" t="e">
        <f t="shared" ca="1" si="327"/>
        <v>#N/A</v>
      </c>
      <c r="P1471" s="74" t="e">
        <f t="shared" ca="1" si="328"/>
        <v>#N/A</v>
      </c>
      <c r="Q1471" s="74" t="e">
        <f t="shared" ca="1" si="329"/>
        <v>#N/A</v>
      </c>
      <c r="R1471" s="74">
        <f t="shared" si="330"/>
        <v>6000</v>
      </c>
      <c r="S1471" s="74" t="e">
        <f t="shared" ca="1" si="331"/>
        <v>#N/A</v>
      </c>
      <c r="T1471" s="74" t="e">
        <f t="shared" si="332"/>
        <v>#N/A</v>
      </c>
    </row>
    <row r="1472" spans="2:20" x14ac:dyDescent="0.25">
      <c r="B1472" s="74" t="e">
        <f t="shared" ca="1" si="322"/>
        <v>#N/A</v>
      </c>
      <c r="C1472" s="78">
        <f>Кабельный_журнал!P1438</f>
        <v>0</v>
      </c>
      <c r="D1472" s="74" t="e">
        <f t="shared" ca="1" si="323"/>
        <v>#N/A</v>
      </c>
      <c r="E1472" s="80" t="s">
        <v>280</v>
      </c>
      <c r="F1472" s="74" t="e">
        <f t="shared" ca="1" si="319"/>
        <v>#N/A</v>
      </c>
      <c r="G1472" s="74" t="e">
        <f t="shared" si="320"/>
        <v>#N/A</v>
      </c>
      <c r="H1472" s="80" t="s">
        <v>273</v>
      </c>
      <c r="I1472" s="74" t="e">
        <f t="shared" si="321"/>
        <v>#N/A</v>
      </c>
      <c r="J1472" s="74" t="e">
        <f t="shared" si="324"/>
        <v>#N/A</v>
      </c>
      <c r="K1472" s="80" t="s">
        <v>281</v>
      </c>
      <c r="L1472" s="74">
        <f t="shared" si="325"/>
        <v>1.7500000000000002E-2</v>
      </c>
      <c r="M1472" s="74" t="e">
        <f t="shared" ca="1" si="326"/>
        <v>#N/A</v>
      </c>
      <c r="N1472" s="74" t="e">
        <f ca="1">VLOOKUP(B1472,$C$7:$T1470,13,FALSE)</f>
        <v>#N/A</v>
      </c>
      <c r="O1472" s="74" t="e">
        <f t="shared" ca="1" si="327"/>
        <v>#N/A</v>
      </c>
      <c r="P1472" s="74" t="e">
        <f t="shared" ca="1" si="328"/>
        <v>#N/A</v>
      </c>
      <c r="Q1472" s="74" t="e">
        <f t="shared" ca="1" si="329"/>
        <v>#N/A</v>
      </c>
      <c r="R1472" s="74">
        <f t="shared" si="330"/>
        <v>6000</v>
      </c>
      <c r="S1472" s="74" t="e">
        <f t="shared" ca="1" si="331"/>
        <v>#N/A</v>
      </c>
      <c r="T1472" s="74" t="e">
        <f t="shared" si="332"/>
        <v>#N/A</v>
      </c>
    </row>
    <row r="1473" spans="2:20" x14ac:dyDescent="0.25">
      <c r="B1473" s="74" t="e">
        <f t="shared" ca="1" si="322"/>
        <v>#N/A</v>
      </c>
      <c r="C1473" s="78">
        <f>Кабельный_журнал!P1439</f>
        <v>0</v>
      </c>
      <c r="D1473" s="74" t="e">
        <f t="shared" ca="1" si="323"/>
        <v>#N/A</v>
      </c>
      <c r="E1473" s="80" t="s">
        <v>280</v>
      </c>
      <c r="F1473" s="74" t="e">
        <f t="shared" ca="1" si="319"/>
        <v>#N/A</v>
      </c>
      <c r="G1473" s="74" t="e">
        <f t="shared" si="320"/>
        <v>#N/A</v>
      </c>
      <c r="H1473" s="80" t="s">
        <v>273</v>
      </c>
      <c r="I1473" s="74" t="e">
        <f t="shared" si="321"/>
        <v>#N/A</v>
      </c>
      <c r="J1473" s="74" t="e">
        <f t="shared" si="324"/>
        <v>#N/A</v>
      </c>
      <c r="K1473" s="80" t="s">
        <v>281</v>
      </c>
      <c r="L1473" s="74">
        <f t="shared" si="325"/>
        <v>1.7500000000000002E-2</v>
      </c>
      <c r="M1473" s="74" t="e">
        <f t="shared" ca="1" si="326"/>
        <v>#N/A</v>
      </c>
      <c r="N1473" s="74" t="e">
        <f ca="1">VLOOKUP(B1473,$C$7:$T1471,13,FALSE)</f>
        <v>#N/A</v>
      </c>
      <c r="O1473" s="74" t="e">
        <f t="shared" ca="1" si="327"/>
        <v>#N/A</v>
      </c>
      <c r="P1473" s="74" t="e">
        <f t="shared" ca="1" si="328"/>
        <v>#N/A</v>
      </c>
      <c r="Q1473" s="74" t="e">
        <f t="shared" ca="1" si="329"/>
        <v>#N/A</v>
      </c>
      <c r="R1473" s="74">
        <f t="shared" si="330"/>
        <v>6000</v>
      </c>
      <c r="S1473" s="74" t="e">
        <f t="shared" ca="1" si="331"/>
        <v>#N/A</v>
      </c>
      <c r="T1473" s="74" t="e">
        <f t="shared" si="332"/>
        <v>#N/A</v>
      </c>
    </row>
    <row r="1474" spans="2:20" x14ac:dyDescent="0.25">
      <c r="B1474" s="74" t="e">
        <f t="shared" ca="1" si="322"/>
        <v>#N/A</v>
      </c>
      <c r="C1474" s="78">
        <f>Кабельный_журнал!P1440</f>
        <v>0</v>
      </c>
      <c r="D1474" s="74" t="e">
        <f t="shared" ca="1" si="323"/>
        <v>#N/A</v>
      </c>
      <c r="E1474" s="80" t="s">
        <v>280</v>
      </c>
      <c r="F1474" s="74" t="e">
        <f t="shared" ca="1" si="319"/>
        <v>#N/A</v>
      </c>
      <c r="G1474" s="74" t="e">
        <f t="shared" si="320"/>
        <v>#N/A</v>
      </c>
      <c r="H1474" s="80" t="s">
        <v>273</v>
      </c>
      <c r="I1474" s="74" t="e">
        <f t="shared" si="321"/>
        <v>#N/A</v>
      </c>
      <c r="J1474" s="74" t="e">
        <f t="shared" si="324"/>
        <v>#N/A</v>
      </c>
      <c r="K1474" s="80" t="s">
        <v>281</v>
      </c>
      <c r="L1474" s="74">
        <f t="shared" si="325"/>
        <v>1.7500000000000002E-2</v>
      </c>
      <c r="M1474" s="74" t="e">
        <f t="shared" ca="1" si="326"/>
        <v>#N/A</v>
      </c>
      <c r="N1474" s="74" t="e">
        <f ca="1">VLOOKUP(B1474,$C$7:$T1472,13,FALSE)</f>
        <v>#N/A</v>
      </c>
      <c r="O1474" s="74" t="e">
        <f t="shared" ca="1" si="327"/>
        <v>#N/A</v>
      </c>
      <c r="P1474" s="74" t="e">
        <f t="shared" ca="1" si="328"/>
        <v>#N/A</v>
      </c>
      <c r="Q1474" s="74" t="e">
        <f t="shared" ca="1" si="329"/>
        <v>#N/A</v>
      </c>
      <c r="R1474" s="74">
        <f t="shared" si="330"/>
        <v>6000</v>
      </c>
      <c r="S1474" s="74" t="e">
        <f t="shared" ca="1" si="331"/>
        <v>#N/A</v>
      </c>
      <c r="T1474" s="74" t="e">
        <f t="shared" si="332"/>
        <v>#N/A</v>
      </c>
    </row>
    <row r="1475" spans="2:20" x14ac:dyDescent="0.25">
      <c r="B1475" s="74" t="e">
        <f t="shared" ca="1" si="322"/>
        <v>#N/A</v>
      </c>
      <c r="C1475" s="78">
        <f>Кабельный_журнал!P1441</f>
        <v>0</v>
      </c>
      <c r="D1475" s="74" t="e">
        <f t="shared" ca="1" si="323"/>
        <v>#N/A</v>
      </c>
      <c r="E1475" s="80" t="s">
        <v>280</v>
      </c>
      <c r="F1475" s="74" t="e">
        <f t="shared" ca="1" si="319"/>
        <v>#N/A</v>
      </c>
      <c r="G1475" s="74" t="e">
        <f t="shared" si="320"/>
        <v>#N/A</v>
      </c>
      <c r="H1475" s="80" t="s">
        <v>273</v>
      </c>
      <c r="I1475" s="74" t="e">
        <f t="shared" si="321"/>
        <v>#N/A</v>
      </c>
      <c r="J1475" s="74" t="e">
        <f t="shared" si="324"/>
        <v>#N/A</v>
      </c>
      <c r="K1475" s="80" t="s">
        <v>281</v>
      </c>
      <c r="L1475" s="74">
        <f t="shared" si="325"/>
        <v>1.7500000000000002E-2</v>
      </c>
      <c r="M1475" s="74" t="e">
        <f t="shared" ca="1" si="326"/>
        <v>#N/A</v>
      </c>
      <c r="N1475" s="74" t="e">
        <f ca="1">VLOOKUP(B1475,$C$7:$T1473,13,FALSE)</f>
        <v>#N/A</v>
      </c>
      <c r="O1475" s="74" t="e">
        <f t="shared" ca="1" si="327"/>
        <v>#N/A</v>
      </c>
      <c r="P1475" s="74" t="e">
        <f t="shared" ca="1" si="328"/>
        <v>#N/A</v>
      </c>
      <c r="Q1475" s="74" t="e">
        <f t="shared" ca="1" si="329"/>
        <v>#N/A</v>
      </c>
      <c r="R1475" s="74">
        <f t="shared" si="330"/>
        <v>6000</v>
      </c>
      <c r="S1475" s="74" t="e">
        <f t="shared" ca="1" si="331"/>
        <v>#N/A</v>
      </c>
      <c r="T1475" s="74" t="e">
        <f t="shared" si="332"/>
        <v>#N/A</v>
      </c>
    </row>
    <row r="1476" spans="2:20" x14ac:dyDescent="0.25">
      <c r="B1476" s="74" t="e">
        <f t="shared" ca="1" si="322"/>
        <v>#N/A</v>
      </c>
      <c r="C1476" s="78">
        <f>Кабельный_журнал!P1442</f>
        <v>0</v>
      </c>
      <c r="D1476" s="74" t="e">
        <f t="shared" ca="1" si="323"/>
        <v>#N/A</v>
      </c>
      <c r="E1476" s="80" t="s">
        <v>280</v>
      </c>
      <c r="F1476" s="74" t="e">
        <f t="shared" ca="1" si="319"/>
        <v>#N/A</v>
      </c>
      <c r="G1476" s="74" t="e">
        <f t="shared" si="320"/>
        <v>#N/A</v>
      </c>
      <c r="H1476" s="80" t="s">
        <v>273</v>
      </c>
      <c r="I1476" s="74" t="e">
        <f t="shared" si="321"/>
        <v>#N/A</v>
      </c>
      <c r="J1476" s="74" t="e">
        <f t="shared" si="324"/>
        <v>#N/A</v>
      </c>
      <c r="K1476" s="80" t="s">
        <v>281</v>
      </c>
      <c r="L1476" s="74">
        <f t="shared" si="325"/>
        <v>1.7500000000000002E-2</v>
      </c>
      <c r="M1476" s="74" t="e">
        <f t="shared" ca="1" si="326"/>
        <v>#N/A</v>
      </c>
      <c r="N1476" s="74" t="e">
        <f ca="1">VLOOKUP(B1476,$C$7:$T1474,13,FALSE)</f>
        <v>#N/A</v>
      </c>
      <c r="O1476" s="74" t="e">
        <f t="shared" ca="1" si="327"/>
        <v>#N/A</v>
      </c>
      <c r="P1476" s="74" t="e">
        <f t="shared" ca="1" si="328"/>
        <v>#N/A</v>
      </c>
      <c r="Q1476" s="74" t="e">
        <f t="shared" ca="1" si="329"/>
        <v>#N/A</v>
      </c>
      <c r="R1476" s="74">
        <f t="shared" si="330"/>
        <v>6000</v>
      </c>
      <c r="S1476" s="74" t="e">
        <f t="shared" ca="1" si="331"/>
        <v>#N/A</v>
      </c>
      <c r="T1476" s="74" t="e">
        <f t="shared" si="332"/>
        <v>#N/A</v>
      </c>
    </row>
    <row r="1477" spans="2:20" x14ac:dyDescent="0.25">
      <c r="B1477" s="74" t="e">
        <f t="shared" ca="1" si="322"/>
        <v>#N/A</v>
      </c>
      <c r="C1477" s="78">
        <f>Кабельный_журнал!P1443</f>
        <v>0</v>
      </c>
      <c r="D1477" s="74" t="e">
        <f t="shared" ca="1" si="323"/>
        <v>#N/A</v>
      </c>
      <c r="E1477" s="80" t="s">
        <v>280</v>
      </c>
      <c r="F1477" s="74" t="e">
        <f t="shared" ca="1" si="319"/>
        <v>#N/A</v>
      </c>
      <c r="G1477" s="74" t="e">
        <f t="shared" si="320"/>
        <v>#N/A</v>
      </c>
      <c r="H1477" s="80" t="s">
        <v>273</v>
      </c>
      <c r="I1477" s="74" t="e">
        <f t="shared" si="321"/>
        <v>#N/A</v>
      </c>
      <c r="J1477" s="74" t="e">
        <f t="shared" si="324"/>
        <v>#N/A</v>
      </c>
      <c r="K1477" s="80" t="s">
        <v>281</v>
      </c>
      <c r="L1477" s="74">
        <f t="shared" si="325"/>
        <v>1.7500000000000002E-2</v>
      </c>
      <c r="M1477" s="74" t="e">
        <f t="shared" ca="1" si="326"/>
        <v>#N/A</v>
      </c>
      <c r="N1477" s="74" t="e">
        <f ca="1">VLOOKUP(B1477,$C$7:$T1475,13,FALSE)</f>
        <v>#N/A</v>
      </c>
      <c r="O1477" s="74" t="e">
        <f t="shared" ca="1" si="327"/>
        <v>#N/A</v>
      </c>
      <c r="P1477" s="74" t="e">
        <f t="shared" ca="1" si="328"/>
        <v>#N/A</v>
      </c>
      <c r="Q1477" s="74" t="e">
        <f t="shared" ca="1" si="329"/>
        <v>#N/A</v>
      </c>
      <c r="R1477" s="74">
        <f t="shared" si="330"/>
        <v>6000</v>
      </c>
      <c r="S1477" s="74" t="e">
        <f t="shared" ca="1" si="331"/>
        <v>#N/A</v>
      </c>
      <c r="T1477" s="74" t="e">
        <f t="shared" si="332"/>
        <v>#N/A</v>
      </c>
    </row>
    <row r="1478" spans="2:20" x14ac:dyDescent="0.25">
      <c r="B1478" s="74" t="e">
        <f t="shared" ca="1" si="322"/>
        <v>#N/A</v>
      </c>
      <c r="C1478" s="78">
        <f>Кабельный_журнал!P1444</f>
        <v>0</v>
      </c>
      <c r="D1478" s="74" t="e">
        <f t="shared" ca="1" si="323"/>
        <v>#N/A</v>
      </c>
      <c r="E1478" s="80" t="s">
        <v>280</v>
      </c>
      <c r="F1478" s="74" t="e">
        <f t="shared" ca="1" si="319"/>
        <v>#N/A</v>
      </c>
      <c r="G1478" s="74" t="e">
        <f t="shared" si="320"/>
        <v>#N/A</v>
      </c>
      <c r="H1478" s="80" t="s">
        <v>273</v>
      </c>
      <c r="I1478" s="74" t="e">
        <f t="shared" si="321"/>
        <v>#N/A</v>
      </c>
      <c r="J1478" s="74" t="e">
        <f t="shared" si="324"/>
        <v>#N/A</v>
      </c>
      <c r="K1478" s="80" t="s">
        <v>281</v>
      </c>
      <c r="L1478" s="74">
        <f t="shared" si="325"/>
        <v>1.7500000000000002E-2</v>
      </c>
      <c r="M1478" s="74" t="e">
        <f t="shared" ca="1" si="326"/>
        <v>#N/A</v>
      </c>
      <c r="N1478" s="74" t="e">
        <f ca="1">VLOOKUP(B1478,$C$7:$T1476,13,FALSE)</f>
        <v>#N/A</v>
      </c>
      <c r="O1478" s="74" t="e">
        <f t="shared" ca="1" si="327"/>
        <v>#N/A</v>
      </c>
      <c r="P1478" s="74" t="e">
        <f t="shared" ca="1" si="328"/>
        <v>#N/A</v>
      </c>
      <c r="Q1478" s="74" t="e">
        <f t="shared" ca="1" si="329"/>
        <v>#N/A</v>
      </c>
      <c r="R1478" s="74">
        <f t="shared" si="330"/>
        <v>6000</v>
      </c>
      <c r="S1478" s="74" t="e">
        <f t="shared" ca="1" si="331"/>
        <v>#N/A</v>
      </c>
      <c r="T1478" s="74" t="e">
        <f t="shared" si="332"/>
        <v>#N/A</v>
      </c>
    </row>
    <row r="1479" spans="2:20" x14ac:dyDescent="0.25">
      <c r="B1479" s="74" t="e">
        <f t="shared" ca="1" si="322"/>
        <v>#N/A</v>
      </c>
      <c r="C1479" s="78">
        <f>Кабельный_журнал!P1445</f>
        <v>0</v>
      </c>
      <c r="D1479" s="74" t="e">
        <f t="shared" ca="1" si="323"/>
        <v>#N/A</v>
      </c>
      <c r="E1479" s="80" t="s">
        <v>280</v>
      </c>
      <c r="F1479" s="74" t="e">
        <f t="shared" ca="1" si="319"/>
        <v>#N/A</v>
      </c>
      <c r="G1479" s="74" t="e">
        <f t="shared" si="320"/>
        <v>#N/A</v>
      </c>
      <c r="H1479" s="80" t="s">
        <v>273</v>
      </c>
      <c r="I1479" s="74" t="e">
        <f t="shared" si="321"/>
        <v>#N/A</v>
      </c>
      <c r="J1479" s="74" t="e">
        <f t="shared" si="324"/>
        <v>#N/A</v>
      </c>
      <c r="K1479" s="80" t="s">
        <v>281</v>
      </c>
      <c r="L1479" s="74">
        <f t="shared" si="325"/>
        <v>1.7500000000000002E-2</v>
      </c>
      <c r="M1479" s="74" t="e">
        <f t="shared" ca="1" si="326"/>
        <v>#N/A</v>
      </c>
      <c r="N1479" s="74" t="e">
        <f ca="1">VLOOKUP(B1479,$C$7:$T1477,13,FALSE)</f>
        <v>#N/A</v>
      </c>
      <c r="O1479" s="74" t="e">
        <f t="shared" ca="1" si="327"/>
        <v>#N/A</v>
      </c>
      <c r="P1479" s="74" t="e">
        <f t="shared" ca="1" si="328"/>
        <v>#N/A</v>
      </c>
      <c r="Q1479" s="74" t="e">
        <f t="shared" ca="1" si="329"/>
        <v>#N/A</v>
      </c>
      <c r="R1479" s="74">
        <f t="shared" si="330"/>
        <v>6000</v>
      </c>
      <c r="S1479" s="74" t="e">
        <f t="shared" ca="1" si="331"/>
        <v>#N/A</v>
      </c>
      <c r="T1479" s="74" t="e">
        <f t="shared" si="332"/>
        <v>#N/A</v>
      </c>
    </row>
    <row r="1480" spans="2:20" x14ac:dyDescent="0.25">
      <c r="B1480" s="74" t="e">
        <f t="shared" ca="1" si="322"/>
        <v>#N/A</v>
      </c>
      <c r="C1480" s="78">
        <f>Кабельный_журнал!P1446</f>
        <v>0</v>
      </c>
      <c r="D1480" s="74" t="e">
        <f t="shared" ca="1" si="323"/>
        <v>#N/A</v>
      </c>
      <c r="E1480" s="80" t="s">
        <v>280</v>
      </c>
      <c r="F1480" s="74" t="e">
        <f t="shared" ca="1" si="319"/>
        <v>#N/A</v>
      </c>
      <c r="G1480" s="74" t="e">
        <f t="shared" si="320"/>
        <v>#N/A</v>
      </c>
      <c r="H1480" s="80" t="s">
        <v>273</v>
      </c>
      <c r="I1480" s="74" t="e">
        <f t="shared" si="321"/>
        <v>#N/A</v>
      </c>
      <c r="J1480" s="74" t="e">
        <f t="shared" si="324"/>
        <v>#N/A</v>
      </c>
      <c r="K1480" s="80" t="s">
        <v>281</v>
      </c>
      <c r="L1480" s="74">
        <f t="shared" si="325"/>
        <v>1.7500000000000002E-2</v>
      </c>
      <c r="M1480" s="74" t="e">
        <f t="shared" ca="1" si="326"/>
        <v>#N/A</v>
      </c>
      <c r="N1480" s="74" t="e">
        <f ca="1">VLOOKUP(B1480,$C$7:$T1478,13,FALSE)</f>
        <v>#N/A</v>
      </c>
      <c r="O1480" s="74" t="e">
        <f t="shared" ca="1" si="327"/>
        <v>#N/A</v>
      </c>
      <c r="P1480" s="74" t="e">
        <f t="shared" ca="1" si="328"/>
        <v>#N/A</v>
      </c>
      <c r="Q1480" s="74" t="e">
        <f t="shared" ca="1" si="329"/>
        <v>#N/A</v>
      </c>
      <c r="R1480" s="74">
        <f t="shared" si="330"/>
        <v>6000</v>
      </c>
      <c r="S1480" s="74" t="e">
        <f t="shared" ca="1" si="331"/>
        <v>#N/A</v>
      </c>
      <c r="T1480" s="74" t="e">
        <f t="shared" si="332"/>
        <v>#N/A</v>
      </c>
    </row>
    <row r="1481" spans="2:20" x14ac:dyDescent="0.25">
      <c r="B1481" s="74" t="e">
        <f t="shared" ca="1" si="322"/>
        <v>#N/A</v>
      </c>
      <c r="C1481" s="78">
        <f>Кабельный_журнал!P1447</f>
        <v>0</v>
      </c>
      <c r="D1481" s="74" t="e">
        <f t="shared" ca="1" si="323"/>
        <v>#N/A</v>
      </c>
      <c r="E1481" s="80" t="s">
        <v>280</v>
      </c>
      <c r="F1481" s="74" t="e">
        <f t="shared" ca="1" si="319"/>
        <v>#N/A</v>
      </c>
      <c r="G1481" s="74" t="e">
        <f t="shared" si="320"/>
        <v>#N/A</v>
      </c>
      <c r="H1481" s="80" t="s">
        <v>273</v>
      </c>
      <c r="I1481" s="74" t="e">
        <f t="shared" si="321"/>
        <v>#N/A</v>
      </c>
      <c r="J1481" s="74" t="e">
        <f t="shared" si="324"/>
        <v>#N/A</v>
      </c>
      <c r="K1481" s="80" t="s">
        <v>281</v>
      </c>
      <c r="L1481" s="74">
        <f t="shared" si="325"/>
        <v>1.7500000000000002E-2</v>
      </c>
      <c r="M1481" s="74" t="e">
        <f t="shared" ca="1" si="326"/>
        <v>#N/A</v>
      </c>
      <c r="N1481" s="74" t="e">
        <f ca="1">VLOOKUP(B1481,$C$7:$T1479,13,FALSE)</f>
        <v>#N/A</v>
      </c>
      <c r="O1481" s="74" t="e">
        <f t="shared" ca="1" si="327"/>
        <v>#N/A</v>
      </c>
      <c r="P1481" s="74" t="e">
        <f t="shared" ca="1" si="328"/>
        <v>#N/A</v>
      </c>
      <c r="Q1481" s="74" t="e">
        <f t="shared" ca="1" si="329"/>
        <v>#N/A</v>
      </c>
      <c r="R1481" s="74">
        <f t="shared" si="330"/>
        <v>6000</v>
      </c>
      <c r="S1481" s="74" t="e">
        <f t="shared" ca="1" si="331"/>
        <v>#N/A</v>
      </c>
      <c r="T1481" s="74" t="e">
        <f t="shared" si="332"/>
        <v>#N/A</v>
      </c>
    </row>
    <row r="1482" spans="2:20" x14ac:dyDescent="0.25">
      <c r="B1482" s="74" t="e">
        <f t="shared" ca="1" si="322"/>
        <v>#N/A</v>
      </c>
      <c r="C1482" s="78">
        <f>Кабельный_журнал!P1448</f>
        <v>0</v>
      </c>
      <c r="D1482" s="74" t="e">
        <f t="shared" ca="1" si="323"/>
        <v>#N/A</v>
      </c>
      <c r="E1482" s="80" t="s">
        <v>280</v>
      </c>
      <c r="F1482" s="74" t="e">
        <f t="shared" ca="1" si="319"/>
        <v>#N/A</v>
      </c>
      <c r="G1482" s="74" t="e">
        <f t="shared" si="320"/>
        <v>#N/A</v>
      </c>
      <c r="H1482" s="80" t="s">
        <v>273</v>
      </c>
      <c r="I1482" s="74" t="e">
        <f t="shared" si="321"/>
        <v>#N/A</v>
      </c>
      <c r="J1482" s="74" t="e">
        <f t="shared" si="324"/>
        <v>#N/A</v>
      </c>
      <c r="K1482" s="80" t="s">
        <v>281</v>
      </c>
      <c r="L1482" s="74">
        <f t="shared" si="325"/>
        <v>1.7500000000000002E-2</v>
      </c>
      <c r="M1482" s="74" t="e">
        <f t="shared" ca="1" si="326"/>
        <v>#N/A</v>
      </c>
      <c r="N1482" s="74" t="e">
        <f ca="1">VLOOKUP(B1482,$C$7:$T1480,13,FALSE)</f>
        <v>#N/A</v>
      </c>
      <c r="O1482" s="74" t="e">
        <f t="shared" ca="1" si="327"/>
        <v>#N/A</v>
      </c>
      <c r="P1482" s="74" t="e">
        <f t="shared" ca="1" si="328"/>
        <v>#N/A</v>
      </c>
      <c r="Q1482" s="74" t="e">
        <f t="shared" ca="1" si="329"/>
        <v>#N/A</v>
      </c>
      <c r="R1482" s="74">
        <f t="shared" si="330"/>
        <v>6000</v>
      </c>
      <c r="S1482" s="74" t="e">
        <f t="shared" ca="1" si="331"/>
        <v>#N/A</v>
      </c>
      <c r="T1482" s="74" t="e">
        <f t="shared" si="332"/>
        <v>#N/A</v>
      </c>
    </row>
    <row r="1483" spans="2:20" x14ac:dyDescent="0.25">
      <c r="B1483" s="74" t="e">
        <f t="shared" ca="1" si="322"/>
        <v>#N/A</v>
      </c>
      <c r="C1483" s="78">
        <f>Кабельный_журнал!P1449</f>
        <v>0</v>
      </c>
      <c r="D1483" s="74" t="e">
        <f t="shared" ca="1" si="323"/>
        <v>#N/A</v>
      </c>
      <c r="E1483" s="80" t="s">
        <v>280</v>
      </c>
      <c r="F1483" s="74" t="e">
        <f t="shared" ca="1" si="319"/>
        <v>#N/A</v>
      </c>
      <c r="G1483" s="74" t="e">
        <f t="shared" si="320"/>
        <v>#N/A</v>
      </c>
      <c r="H1483" s="80" t="s">
        <v>273</v>
      </c>
      <c r="I1483" s="74" t="e">
        <f t="shared" si="321"/>
        <v>#N/A</v>
      </c>
      <c r="J1483" s="74" t="e">
        <f t="shared" si="324"/>
        <v>#N/A</v>
      </c>
      <c r="K1483" s="80" t="s">
        <v>281</v>
      </c>
      <c r="L1483" s="74">
        <f t="shared" si="325"/>
        <v>1.7500000000000002E-2</v>
      </c>
      <c r="M1483" s="74" t="e">
        <f t="shared" ca="1" si="326"/>
        <v>#N/A</v>
      </c>
      <c r="N1483" s="74" t="e">
        <f ca="1">VLOOKUP(B1483,$C$7:$T1481,13,FALSE)</f>
        <v>#N/A</v>
      </c>
      <c r="O1483" s="74" t="e">
        <f t="shared" ca="1" si="327"/>
        <v>#N/A</v>
      </c>
      <c r="P1483" s="74" t="e">
        <f t="shared" ca="1" si="328"/>
        <v>#N/A</v>
      </c>
      <c r="Q1483" s="74" t="e">
        <f t="shared" ca="1" si="329"/>
        <v>#N/A</v>
      </c>
      <c r="R1483" s="74">
        <f t="shared" si="330"/>
        <v>6000</v>
      </c>
      <c r="S1483" s="74" t="e">
        <f t="shared" ca="1" si="331"/>
        <v>#N/A</v>
      </c>
      <c r="T1483" s="74" t="e">
        <f t="shared" si="332"/>
        <v>#N/A</v>
      </c>
    </row>
    <row r="1484" spans="2:20" x14ac:dyDescent="0.25">
      <c r="B1484" s="74" t="e">
        <f t="shared" ca="1" si="322"/>
        <v>#N/A</v>
      </c>
      <c r="C1484" s="78">
        <f>Кабельный_журнал!P1450</f>
        <v>0</v>
      </c>
      <c r="D1484" s="74" t="e">
        <f t="shared" ca="1" si="323"/>
        <v>#N/A</v>
      </c>
      <c r="E1484" s="80" t="s">
        <v>280</v>
      </c>
      <c r="F1484" s="74" t="e">
        <f t="shared" ca="1" si="319"/>
        <v>#N/A</v>
      </c>
      <c r="G1484" s="74" t="e">
        <f t="shared" si="320"/>
        <v>#N/A</v>
      </c>
      <c r="H1484" s="80" t="s">
        <v>273</v>
      </c>
      <c r="I1484" s="74" t="e">
        <f t="shared" si="321"/>
        <v>#N/A</v>
      </c>
      <c r="J1484" s="74" t="e">
        <f t="shared" si="324"/>
        <v>#N/A</v>
      </c>
      <c r="K1484" s="80" t="s">
        <v>281</v>
      </c>
      <c r="L1484" s="74">
        <f t="shared" si="325"/>
        <v>1.7500000000000002E-2</v>
      </c>
      <c r="M1484" s="74" t="e">
        <f t="shared" ca="1" si="326"/>
        <v>#N/A</v>
      </c>
      <c r="N1484" s="74" t="e">
        <f ca="1">VLOOKUP(B1484,$C$7:$T1482,13,FALSE)</f>
        <v>#N/A</v>
      </c>
      <c r="O1484" s="74" t="e">
        <f t="shared" ca="1" si="327"/>
        <v>#N/A</v>
      </c>
      <c r="P1484" s="74" t="e">
        <f t="shared" ca="1" si="328"/>
        <v>#N/A</v>
      </c>
      <c r="Q1484" s="74" t="e">
        <f t="shared" ca="1" si="329"/>
        <v>#N/A</v>
      </c>
      <c r="R1484" s="74">
        <f t="shared" si="330"/>
        <v>6000</v>
      </c>
      <c r="S1484" s="74" t="e">
        <f t="shared" ca="1" si="331"/>
        <v>#N/A</v>
      </c>
      <c r="T1484" s="74" t="e">
        <f t="shared" si="332"/>
        <v>#N/A</v>
      </c>
    </row>
    <row r="1485" spans="2:20" x14ac:dyDescent="0.25">
      <c r="B1485" s="74" t="e">
        <f t="shared" ca="1" si="322"/>
        <v>#N/A</v>
      </c>
      <c r="C1485" s="78">
        <f>Кабельный_журнал!P1451</f>
        <v>0</v>
      </c>
      <c r="D1485" s="74" t="e">
        <f t="shared" ca="1" si="323"/>
        <v>#N/A</v>
      </c>
      <c r="E1485" s="80" t="s">
        <v>280</v>
      </c>
      <c r="F1485" s="74" t="e">
        <f t="shared" ca="1" si="319"/>
        <v>#N/A</v>
      </c>
      <c r="G1485" s="74" t="e">
        <f t="shared" si="320"/>
        <v>#N/A</v>
      </c>
      <c r="H1485" s="80" t="s">
        <v>273</v>
      </c>
      <c r="I1485" s="74" t="e">
        <f t="shared" si="321"/>
        <v>#N/A</v>
      </c>
      <c r="J1485" s="74" t="e">
        <f t="shared" si="324"/>
        <v>#N/A</v>
      </c>
      <c r="K1485" s="80" t="s">
        <v>281</v>
      </c>
      <c r="L1485" s="74">
        <f t="shared" si="325"/>
        <v>1.7500000000000002E-2</v>
      </c>
      <c r="M1485" s="74" t="e">
        <f t="shared" ca="1" si="326"/>
        <v>#N/A</v>
      </c>
      <c r="N1485" s="74" t="e">
        <f ca="1">VLOOKUP(B1485,$C$7:$T1483,13,FALSE)</f>
        <v>#N/A</v>
      </c>
      <c r="O1485" s="74" t="e">
        <f t="shared" ca="1" si="327"/>
        <v>#N/A</v>
      </c>
      <c r="P1485" s="74" t="e">
        <f t="shared" ca="1" si="328"/>
        <v>#N/A</v>
      </c>
      <c r="Q1485" s="74" t="e">
        <f t="shared" ca="1" si="329"/>
        <v>#N/A</v>
      </c>
      <c r="R1485" s="74">
        <f t="shared" si="330"/>
        <v>6000</v>
      </c>
      <c r="S1485" s="74" t="e">
        <f t="shared" ca="1" si="331"/>
        <v>#N/A</v>
      </c>
      <c r="T1485" s="74" t="e">
        <f t="shared" si="332"/>
        <v>#N/A</v>
      </c>
    </row>
    <row r="1486" spans="2:20" x14ac:dyDescent="0.25">
      <c r="B1486" s="74" t="e">
        <f t="shared" ca="1" si="322"/>
        <v>#N/A</v>
      </c>
      <c r="C1486" s="78">
        <f>Кабельный_журнал!P1452</f>
        <v>0</v>
      </c>
      <c r="D1486" s="74" t="e">
        <f t="shared" ca="1" si="323"/>
        <v>#N/A</v>
      </c>
      <c r="E1486" s="80" t="s">
        <v>280</v>
      </c>
      <c r="F1486" s="74" t="e">
        <f t="shared" ca="1" si="319"/>
        <v>#N/A</v>
      </c>
      <c r="G1486" s="74" t="e">
        <f t="shared" si="320"/>
        <v>#N/A</v>
      </c>
      <c r="H1486" s="80" t="s">
        <v>273</v>
      </c>
      <c r="I1486" s="74" t="e">
        <f t="shared" si="321"/>
        <v>#N/A</v>
      </c>
      <c r="J1486" s="74" t="e">
        <f t="shared" si="324"/>
        <v>#N/A</v>
      </c>
      <c r="K1486" s="80" t="s">
        <v>281</v>
      </c>
      <c r="L1486" s="74">
        <f t="shared" si="325"/>
        <v>1.7500000000000002E-2</v>
      </c>
      <c r="M1486" s="74" t="e">
        <f t="shared" ca="1" si="326"/>
        <v>#N/A</v>
      </c>
      <c r="N1486" s="74" t="e">
        <f ca="1">VLOOKUP(B1486,$C$7:$T1484,13,FALSE)</f>
        <v>#N/A</v>
      </c>
      <c r="O1486" s="74" t="e">
        <f t="shared" ca="1" si="327"/>
        <v>#N/A</v>
      </c>
      <c r="P1486" s="74" t="e">
        <f t="shared" ca="1" si="328"/>
        <v>#N/A</v>
      </c>
      <c r="Q1486" s="74" t="e">
        <f t="shared" ca="1" si="329"/>
        <v>#N/A</v>
      </c>
      <c r="R1486" s="74">
        <f t="shared" si="330"/>
        <v>6000</v>
      </c>
      <c r="S1486" s="74" t="e">
        <f t="shared" ca="1" si="331"/>
        <v>#N/A</v>
      </c>
      <c r="T1486" s="74" t="e">
        <f t="shared" si="332"/>
        <v>#N/A</v>
      </c>
    </row>
    <row r="1487" spans="2:20" x14ac:dyDescent="0.25">
      <c r="B1487" s="74" t="e">
        <f t="shared" ca="1" si="322"/>
        <v>#N/A</v>
      </c>
      <c r="C1487" s="78">
        <f>Кабельный_журнал!P1453</f>
        <v>0</v>
      </c>
      <c r="D1487" s="74" t="e">
        <f t="shared" ca="1" si="323"/>
        <v>#N/A</v>
      </c>
      <c r="E1487" s="80" t="s">
        <v>280</v>
      </c>
      <c r="F1487" s="74" t="e">
        <f t="shared" ca="1" si="319"/>
        <v>#N/A</v>
      </c>
      <c r="G1487" s="74" t="e">
        <f t="shared" si="320"/>
        <v>#N/A</v>
      </c>
      <c r="H1487" s="80" t="s">
        <v>273</v>
      </c>
      <c r="I1487" s="74" t="e">
        <f t="shared" si="321"/>
        <v>#N/A</v>
      </c>
      <c r="J1487" s="74" t="e">
        <f t="shared" si="324"/>
        <v>#N/A</v>
      </c>
      <c r="K1487" s="80" t="s">
        <v>281</v>
      </c>
      <c r="L1487" s="74">
        <f t="shared" si="325"/>
        <v>1.7500000000000002E-2</v>
      </c>
      <c r="M1487" s="74" t="e">
        <f t="shared" ca="1" si="326"/>
        <v>#N/A</v>
      </c>
      <c r="N1487" s="74" t="e">
        <f ca="1">VLOOKUP(B1487,$C$7:$T1485,13,FALSE)</f>
        <v>#N/A</v>
      </c>
      <c r="O1487" s="74" t="e">
        <f t="shared" ca="1" si="327"/>
        <v>#N/A</v>
      </c>
      <c r="P1487" s="74" t="e">
        <f t="shared" ca="1" si="328"/>
        <v>#N/A</v>
      </c>
      <c r="Q1487" s="74" t="e">
        <f t="shared" ca="1" si="329"/>
        <v>#N/A</v>
      </c>
      <c r="R1487" s="74">
        <f t="shared" si="330"/>
        <v>6000</v>
      </c>
      <c r="S1487" s="74" t="e">
        <f t="shared" ca="1" si="331"/>
        <v>#N/A</v>
      </c>
      <c r="T1487" s="74" t="e">
        <f t="shared" si="332"/>
        <v>#N/A</v>
      </c>
    </row>
    <row r="1488" spans="2:20" x14ac:dyDescent="0.25">
      <c r="B1488" s="74" t="e">
        <f t="shared" ca="1" si="322"/>
        <v>#N/A</v>
      </c>
      <c r="C1488" s="78">
        <f>Кабельный_журнал!P1454</f>
        <v>0</v>
      </c>
      <c r="D1488" s="74" t="e">
        <f t="shared" ca="1" si="323"/>
        <v>#N/A</v>
      </c>
      <c r="E1488" s="80" t="s">
        <v>280</v>
      </c>
      <c r="F1488" s="74" t="e">
        <f t="shared" ca="1" si="319"/>
        <v>#N/A</v>
      </c>
      <c r="G1488" s="74" t="e">
        <f t="shared" si="320"/>
        <v>#N/A</v>
      </c>
      <c r="H1488" s="80" t="s">
        <v>273</v>
      </c>
      <c r="I1488" s="74" t="e">
        <f t="shared" si="321"/>
        <v>#N/A</v>
      </c>
      <c r="J1488" s="74" t="e">
        <f t="shared" si="324"/>
        <v>#N/A</v>
      </c>
      <c r="K1488" s="80" t="s">
        <v>281</v>
      </c>
      <c r="L1488" s="74">
        <f t="shared" si="325"/>
        <v>1.7500000000000002E-2</v>
      </c>
      <c r="M1488" s="74" t="e">
        <f t="shared" ca="1" si="326"/>
        <v>#N/A</v>
      </c>
      <c r="N1488" s="74" t="e">
        <f ca="1">VLOOKUP(B1488,$C$7:$T1486,13,FALSE)</f>
        <v>#N/A</v>
      </c>
      <c r="O1488" s="74" t="e">
        <f t="shared" ca="1" si="327"/>
        <v>#N/A</v>
      </c>
      <c r="P1488" s="74" t="e">
        <f t="shared" ca="1" si="328"/>
        <v>#N/A</v>
      </c>
      <c r="Q1488" s="74" t="e">
        <f t="shared" ca="1" si="329"/>
        <v>#N/A</v>
      </c>
      <c r="R1488" s="74">
        <f t="shared" si="330"/>
        <v>6000</v>
      </c>
      <c r="S1488" s="74" t="e">
        <f t="shared" ca="1" si="331"/>
        <v>#N/A</v>
      </c>
      <c r="T1488" s="74" t="e">
        <f t="shared" si="332"/>
        <v>#N/A</v>
      </c>
    </row>
    <row r="1489" spans="2:20" x14ac:dyDescent="0.25">
      <c r="B1489" s="74" t="e">
        <f t="shared" ca="1" si="322"/>
        <v>#N/A</v>
      </c>
      <c r="C1489" s="78">
        <f>Кабельный_журнал!P1455</f>
        <v>0</v>
      </c>
      <c r="D1489" s="74" t="e">
        <f t="shared" ca="1" si="323"/>
        <v>#N/A</v>
      </c>
      <c r="E1489" s="80" t="s">
        <v>280</v>
      </c>
      <c r="F1489" s="74" t="e">
        <f t="shared" ca="1" si="319"/>
        <v>#N/A</v>
      </c>
      <c r="G1489" s="74" t="e">
        <f t="shared" si="320"/>
        <v>#N/A</v>
      </c>
      <c r="H1489" s="80" t="s">
        <v>273</v>
      </c>
      <c r="I1489" s="74" t="e">
        <f t="shared" si="321"/>
        <v>#N/A</v>
      </c>
      <c r="J1489" s="74" t="e">
        <f t="shared" si="324"/>
        <v>#N/A</v>
      </c>
      <c r="K1489" s="80" t="s">
        <v>281</v>
      </c>
      <c r="L1489" s="74">
        <f t="shared" si="325"/>
        <v>1.7500000000000002E-2</v>
      </c>
      <c r="M1489" s="74" t="e">
        <f t="shared" ca="1" si="326"/>
        <v>#N/A</v>
      </c>
      <c r="N1489" s="74" t="e">
        <f ca="1">VLOOKUP(B1489,$C$7:$T1487,13,FALSE)</f>
        <v>#N/A</v>
      </c>
      <c r="O1489" s="74" t="e">
        <f t="shared" ca="1" si="327"/>
        <v>#N/A</v>
      </c>
      <c r="P1489" s="74" t="e">
        <f t="shared" ca="1" si="328"/>
        <v>#N/A</v>
      </c>
      <c r="Q1489" s="74" t="e">
        <f t="shared" ca="1" si="329"/>
        <v>#N/A</v>
      </c>
      <c r="R1489" s="74">
        <f t="shared" si="330"/>
        <v>6000</v>
      </c>
      <c r="S1489" s="74" t="e">
        <f t="shared" ca="1" si="331"/>
        <v>#N/A</v>
      </c>
      <c r="T1489" s="74" t="e">
        <f t="shared" si="332"/>
        <v>#N/A</v>
      </c>
    </row>
    <row r="1490" spans="2:20" x14ac:dyDescent="0.25">
      <c r="B1490" s="74" t="e">
        <f t="shared" ca="1" si="322"/>
        <v>#N/A</v>
      </c>
      <c r="C1490" s="78">
        <f>Кабельный_журнал!P1456</f>
        <v>0</v>
      </c>
      <c r="D1490" s="74" t="e">
        <f t="shared" ca="1" si="323"/>
        <v>#N/A</v>
      </c>
      <c r="E1490" s="80" t="s">
        <v>280</v>
      </c>
      <c r="F1490" s="74" t="e">
        <f t="shared" ca="1" si="319"/>
        <v>#N/A</v>
      </c>
      <c r="G1490" s="74" t="e">
        <f t="shared" si="320"/>
        <v>#N/A</v>
      </c>
      <c r="H1490" s="80" t="s">
        <v>273</v>
      </c>
      <c r="I1490" s="74" t="e">
        <f t="shared" si="321"/>
        <v>#N/A</v>
      </c>
      <c r="J1490" s="74" t="e">
        <f t="shared" si="324"/>
        <v>#N/A</v>
      </c>
      <c r="K1490" s="80" t="s">
        <v>281</v>
      </c>
      <c r="L1490" s="74">
        <f t="shared" si="325"/>
        <v>1.7500000000000002E-2</v>
      </c>
      <c r="M1490" s="74" t="e">
        <f t="shared" ca="1" si="326"/>
        <v>#N/A</v>
      </c>
      <c r="N1490" s="74" t="e">
        <f ca="1">VLOOKUP(B1490,$C$7:$T1488,13,FALSE)</f>
        <v>#N/A</v>
      </c>
      <c r="O1490" s="74" t="e">
        <f t="shared" ca="1" si="327"/>
        <v>#N/A</v>
      </c>
      <c r="P1490" s="74" t="e">
        <f t="shared" ca="1" si="328"/>
        <v>#N/A</v>
      </c>
      <c r="Q1490" s="74" t="e">
        <f t="shared" ca="1" si="329"/>
        <v>#N/A</v>
      </c>
      <c r="R1490" s="74">
        <f t="shared" si="330"/>
        <v>6000</v>
      </c>
      <c r="S1490" s="74" t="e">
        <f t="shared" ca="1" si="331"/>
        <v>#N/A</v>
      </c>
      <c r="T1490" s="74" t="e">
        <f t="shared" si="332"/>
        <v>#N/A</v>
      </c>
    </row>
    <row r="1491" spans="2:20" x14ac:dyDescent="0.25">
      <c r="B1491" s="74" t="e">
        <f t="shared" ca="1" si="322"/>
        <v>#N/A</v>
      </c>
      <c r="C1491" s="78">
        <f>Кабельный_журнал!P1457</f>
        <v>0</v>
      </c>
      <c r="D1491" s="74" t="e">
        <f t="shared" ca="1" si="323"/>
        <v>#N/A</v>
      </c>
      <c r="E1491" s="80" t="s">
        <v>280</v>
      </c>
      <c r="F1491" s="74" t="e">
        <f t="shared" ca="1" si="319"/>
        <v>#N/A</v>
      </c>
      <c r="G1491" s="74" t="e">
        <f t="shared" si="320"/>
        <v>#N/A</v>
      </c>
      <c r="H1491" s="80" t="s">
        <v>273</v>
      </c>
      <c r="I1491" s="74" t="e">
        <f t="shared" si="321"/>
        <v>#N/A</v>
      </c>
      <c r="J1491" s="74" t="e">
        <f t="shared" si="324"/>
        <v>#N/A</v>
      </c>
      <c r="K1491" s="80" t="s">
        <v>281</v>
      </c>
      <c r="L1491" s="74">
        <f t="shared" si="325"/>
        <v>1.7500000000000002E-2</v>
      </c>
      <c r="M1491" s="74" t="e">
        <f t="shared" ca="1" si="326"/>
        <v>#N/A</v>
      </c>
      <c r="N1491" s="74" t="e">
        <f ca="1">VLOOKUP(B1491,$C$7:$T1489,13,FALSE)</f>
        <v>#N/A</v>
      </c>
      <c r="O1491" s="74" t="e">
        <f t="shared" ca="1" si="327"/>
        <v>#N/A</v>
      </c>
      <c r="P1491" s="74" t="e">
        <f t="shared" ca="1" si="328"/>
        <v>#N/A</v>
      </c>
      <c r="Q1491" s="74" t="e">
        <f t="shared" ca="1" si="329"/>
        <v>#N/A</v>
      </c>
      <c r="R1491" s="74">
        <f t="shared" si="330"/>
        <v>6000</v>
      </c>
      <c r="S1491" s="74" t="e">
        <f t="shared" ca="1" si="331"/>
        <v>#N/A</v>
      </c>
      <c r="T1491" s="74" t="e">
        <f t="shared" si="332"/>
        <v>#N/A</v>
      </c>
    </row>
    <row r="1492" spans="2:20" x14ac:dyDescent="0.25">
      <c r="B1492" s="74" t="e">
        <f t="shared" ca="1" si="322"/>
        <v>#N/A</v>
      </c>
      <c r="C1492" s="78">
        <f>Кабельный_журнал!P1458</f>
        <v>0</v>
      </c>
      <c r="D1492" s="74" t="e">
        <f t="shared" ca="1" si="323"/>
        <v>#N/A</v>
      </c>
      <c r="E1492" s="80" t="s">
        <v>280</v>
      </c>
      <c r="F1492" s="74" t="e">
        <f t="shared" ca="1" si="319"/>
        <v>#N/A</v>
      </c>
      <c r="G1492" s="74" t="e">
        <f t="shared" si="320"/>
        <v>#N/A</v>
      </c>
      <c r="H1492" s="80" t="s">
        <v>273</v>
      </c>
      <c r="I1492" s="74" t="e">
        <f t="shared" si="321"/>
        <v>#N/A</v>
      </c>
      <c r="J1492" s="74" t="e">
        <f t="shared" si="324"/>
        <v>#N/A</v>
      </c>
      <c r="K1492" s="80" t="s">
        <v>281</v>
      </c>
      <c r="L1492" s="74">
        <f t="shared" si="325"/>
        <v>1.7500000000000002E-2</v>
      </c>
      <c r="M1492" s="74" t="e">
        <f t="shared" ca="1" si="326"/>
        <v>#N/A</v>
      </c>
      <c r="N1492" s="74" t="e">
        <f ca="1">VLOOKUP(B1492,$C$7:$T1490,13,FALSE)</f>
        <v>#N/A</v>
      </c>
      <c r="O1492" s="74" t="e">
        <f t="shared" ca="1" si="327"/>
        <v>#N/A</v>
      </c>
      <c r="P1492" s="74" t="e">
        <f t="shared" ca="1" si="328"/>
        <v>#N/A</v>
      </c>
      <c r="Q1492" s="74" t="e">
        <f t="shared" ca="1" si="329"/>
        <v>#N/A</v>
      </c>
      <c r="R1492" s="74">
        <f t="shared" si="330"/>
        <v>6000</v>
      </c>
      <c r="S1492" s="74" t="e">
        <f t="shared" ca="1" si="331"/>
        <v>#N/A</v>
      </c>
      <c r="T1492" s="74" t="e">
        <f t="shared" si="332"/>
        <v>#N/A</v>
      </c>
    </row>
    <row r="1493" spans="2:20" x14ac:dyDescent="0.25">
      <c r="B1493" s="74" t="e">
        <f t="shared" ca="1" si="322"/>
        <v>#N/A</v>
      </c>
      <c r="C1493" s="78">
        <f>Кабельный_журнал!P1459</f>
        <v>0</v>
      </c>
      <c r="D1493" s="74" t="e">
        <f t="shared" ca="1" si="323"/>
        <v>#N/A</v>
      </c>
      <c r="E1493" s="80" t="s">
        <v>280</v>
      </c>
      <c r="F1493" s="74" t="e">
        <f t="shared" ca="1" si="319"/>
        <v>#N/A</v>
      </c>
      <c r="G1493" s="74" t="e">
        <f t="shared" si="320"/>
        <v>#N/A</v>
      </c>
      <c r="H1493" s="80" t="s">
        <v>273</v>
      </c>
      <c r="I1493" s="74" t="e">
        <f t="shared" si="321"/>
        <v>#N/A</v>
      </c>
      <c r="J1493" s="74" t="e">
        <f t="shared" si="324"/>
        <v>#N/A</v>
      </c>
      <c r="K1493" s="80" t="s">
        <v>281</v>
      </c>
      <c r="L1493" s="74">
        <f t="shared" si="325"/>
        <v>1.7500000000000002E-2</v>
      </c>
      <c r="M1493" s="74" t="e">
        <f t="shared" ca="1" si="326"/>
        <v>#N/A</v>
      </c>
      <c r="N1493" s="74" t="e">
        <f ca="1">VLOOKUP(B1493,$C$7:$T1491,13,FALSE)</f>
        <v>#N/A</v>
      </c>
      <c r="O1493" s="74" t="e">
        <f t="shared" ca="1" si="327"/>
        <v>#N/A</v>
      </c>
      <c r="P1493" s="74" t="e">
        <f t="shared" ca="1" si="328"/>
        <v>#N/A</v>
      </c>
      <c r="Q1493" s="74" t="e">
        <f t="shared" ca="1" si="329"/>
        <v>#N/A</v>
      </c>
      <c r="R1493" s="74">
        <f t="shared" si="330"/>
        <v>6000</v>
      </c>
      <c r="S1493" s="74" t="e">
        <f t="shared" ca="1" si="331"/>
        <v>#N/A</v>
      </c>
      <c r="T1493" s="74" t="e">
        <f t="shared" si="332"/>
        <v>#N/A</v>
      </c>
    </row>
    <row r="1494" spans="2:20" x14ac:dyDescent="0.25">
      <c r="B1494" s="74" t="e">
        <f t="shared" ca="1" si="322"/>
        <v>#N/A</v>
      </c>
      <c r="C1494" s="78">
        <f>Кабельный_журнал!P1460</f>
        <v>0</v>
      </c>
      <c r="D1494" s="74" t="e">
        <f t="shared" ca="1" si="323"/>
        <v>#N/A</v>
      </c>
      <c r="E1494" s="80" t="s">
        <v>280</v>
      </c>
      <c r="F1494" s="74" t="e">
        <f t="shared" ca="1" si="319"/>
        <v>#N/A</v>
      </c>
      <c r="G1494" s="74" t="e">
        <f t="shared" si="320"/>
        <v>#N/A</v>
      </c>
      <c r="H1494" s="80" t="s">
        <v>273</v>
      </c>
      <c r="I1494" s="74" t="e">
        <f t="shared" si="321"/>
        <v>#N/A</v>
      </c>
      <c r="J1494" s="74" t="e">
        <f t="shared" si="324"/>
        <v>#N/A</v>
      </c>
      <c r="K1494" s="80" t="s">
        <v>281</v>
      </c>
      <c r="L1494" s="74">
        <f t="shared" si="325"/>
        <v>1.7500000000000002E-2</v>
      </c>
      <c r="M1494" s="74" t="e">
        <f t="shared" ca="1" si="326"/>
        <v>#N/A</v>
      </c>
      <c r="N1494" s="74" t="e">
        <f ca="1">VLOOKUP(B1494,$C$7:$T1492,13,FALSE)</f>
        <v>#N/A</v>
      </c>
      <c r="O1494" s="74" t="e">
        <f t="shared" ca="1" si="327"/>
        <v>#N/A</v>
      </c>
      <c r="P1494" s="74" t="e">
        <f t="shared" ca="1" si="328"/>
        <v>#N/A</v>
      </c>
      <c r="Q1494" s="74" t="e">
        <f t="shared" ca="1" si="329"/>
        <v>#N/A</v>
      </c>
      <c r="R1494" s="74">
        <f t="shared" si="330"/>
        <v>6000</v>
      </c>
      <c r="S1494" s="74" t="e">
        <f t="shared" ca="1" si="331"/>
        <v>#N/A</v>
      </c>
      <c r="T1494" s="74" t="e">
        <f t="shared" si="332"/>
        <v>#N/A</v>
      </c>
    </row>
    <row r="1495" spans="2:20" x14ac:dyDescent="0.25">
      <c r="B1495" s="74" t="e">
        <f t="shared" ca="1" si="322"/>
        <v>#N/A</v>
      </c>
      <c r="C1495" s="78">
        <f>Кабельный_журнал!P1461</f>
        <v>0</v>
      </c>
      <c r="D1495" s="74" t="e">
        <f t="shared" ca="1" si="323"/>
        <v>#N/A</v>
      </c>
      <c r="E1495" s="80" t="s">
        <v>280</v>
      </c>
      <c r="F1495" s="74" t="e">
        <f t="shared" ca="1" si="319"/>
        <v>#N/A</v>
      </c>
      <c r="G1495" s="74" t="e">
        <f t="shared" si="320"/>
        <v>#N/A</v>
      </c>
      <c r="H1495" s="80" t="s">
        <v>273</v>
      </c>
      <c r="I1495" s="74" t="e">
        <f t="shared" si="321"/>
        <v>#N/A</v>
      </c>
      <c r="J1495" s="74" t="e">
        <f t="shared" si="324"/>
        <v>#N/A</v>
      </c>
      <c r="K1495" s="80" t="s">
        <v>281</v>
      </c>
      <c r="L1495" s="74">
        <f t="shared" si="325"/>
        <v>1.7500000000000002E-2</v>
      </c>
      <c r="M1495" s="74" t="e">
        <f t="shared" ca="1" si="326"/>
        <v>#N/A</v>
      </c>
      <c r="N1495" s="74" t="e">
        <f ca="1">VLOOKUP(B1495,$C$7:$T1493,13,FALSE)</f>
        <v>#N/A</v>
      </c>
      <c r="O1495" s="74" t="e">
        <f t="shared" ca="1" si="327"/>
        <v>#N/A</v>
      </c>
      <c r="P1495" s="74" t="e">
        <f t="shared" ca="1" si="328"/>
        <v>#N/A</v>
      </c>
      <c r="Q1495" s="74" t="e">
        <f t="shared" ca="1" si="329"/>
        <v>#N/A</v>
      </c>
      <c r="R1495" s="74">
        <f t="shared" si="330"/>
        <v>6000</v>
      </c>
      <c r="S1495" s="74" t="e">
        <f t="shared" ca="1" si="331"/>
        <v>#N/A</v>
      </c>
      <c r="T1495" s="74" t="e">
        <f t="shared" si="332"/>
        <v>#N/A</v>
      </c>
    </row>
    <row r="1496" spans="2:20" x14ac:dyDescent="0.25">
      <c r="B1496" s="74" t="e">
        <f t="shared" ca="1" si="322"/>
        <v>#N/A</v>
      </c>
      <c r="C1496" s="78">
        <f>Кабельный_журнал!P1462</f>
        <v>0</v>
      </c>
      <c r="D1496" s="74" t="e">
        <f t="shared" ca="1" si="323"/>
        <v>#N/A</v>
      </c>
      <c r="E1496" s="80" t="s">
        <v>280</v>
      </c>
      <c r="F1496" s="74" t="e">
        <f t="shared" ca="1" si="319"/>
        <v>#N/A</v>
      </c>
      <c r="G1496" s="74" t="e">
        <f t="shared" si="320"/>
        <v>#N/A</v>
      </c>
      <c r="H1496" s="80" t="s">
        <v>273</v>
      </c>
      <c r="I1496" s="74" t="e">
        <f t="shared" si="321"/>
        <v>#N/A</v>
      </c>
      <c r="J1496" s="74" t="e">
        <f t="shared" si="324"/>
        <v>#N/A</v>
      </c>
      <c r="K1496" s="80" t="s">
        <v>281</v>
      </c>
      <c r="L1496" s="74">
        <f t="shared" si="325"/>
        <v>1.7500000000000002E-2</v>
      </c>
      <c r="M1496" s="74" t="e">
        <f t="shared" ca="1" si="326"/>
        <v>#N/A</v>
      </c>
      <c r="N1496" s="74" t="e">
        <f ca="1">VLOOKUP(B1496,$C$7:$T1494,13,FALSE)</f>
        <v>#N/A</v>
      </c>
      <c r="O1496" s="74" t="e">
        <f t="shared" ca="1" si="327"/>
        <v>#N/A</v>
      </c>
      <c r="P1496" s="74" t="e">
        <f t="shared" ca="1" si="328"/>
        <v>#N/A</v>
      </c>
      <c r="Q1496" s="74" t="e">
        <f t="shared" ca="1" si="329"/>
        <v>#N/A</v>
      </c>
      <c r="R1496" s="74">
        <f t="shared" si="330"/>
        <v>6000</v>
      </c>
      <c r="S1496" s="74" t="e">
        <f t="shared" ca="1" si="331"/>
        <v>#N/A</v>
      </c>
      <c r="T1496" s="74" t="e">
        <f t="shared" si="332"/>
        <v>#N/A</v>
      </c>
    </row>
    <row r="1497" spans="2:20" x14ac:dyDescent="0.25">
      <c r="B1497" s="74" t="e">
        <f t="shared" ca="1" si="322"/>
        <v>#N/A</v>
      </c>
      <c r="C1497" s="78">
        <f>Кабельный_журнал!P1463</f>
        <v>0</v>
      </c>
      <c r="D1497" s="74" t="e">
        <f t="shared" ca="1" si="323"/>
        <v>#N/A</v>
      </c>
      <c r="E1497" s="80" t="s">
        <v>280</v>
      </c>
      <c r="F1497" s="74" t="e">
        <f t="shared" ca="1" si="319"/>
        <v>#N/A</v>
      </c>
      <c r="G1497" s="74" t="e">
        <f t="shared" si="320"/>
        <v>#N/A</v>
      </c>
      <c r="H1497" s="80" t="s">
        <v>273</v>
      </c>
      <c r="I1497" s="74" t="e">
        <f t="shared" si="321"/>
        <v>#N/A</v>
      </c>
      <c r="J1497" s="74" t="e">
        <f t="shared" si="324"/>
        <v>#N/A</v>
      </c>
      <c r="K1497" s="80" t="s">
        <v>281</v>
      </c>
      <c r="L1497" s="74">
        <f t="shared" si="325"/>
        <v>1.7500000000000002E-2</v>
      </c>
      <c r="M1497" s="74" t="e">
        <f t="shared" ca="1" si="326"/>
        <v>#N/A</v>
      </c>
      <c r="N1497" s="74" t="e">
        <f ca="1">VLOOKUP(B1497,$C$7:$T1495,13,FALSE)</f>
        <v>#N/A</v>
      </c>
      <c r="O1497" s="74" t="e">
        <f t="shared" ca="1" si="327"/>
        <v>#N/A</v>
      </c>
      <c r="P1497" s="74" t="e">
        <f t="shared" ca="1" si="328"/>
        <v>#N/A</v>
      </c>
      <c r="Q1497" s="74" t="e">
        <f t="shared" ca="1" si="329"/>
        <v>#N/A</v>
      </c>
      <c r="R1497" s="74">
        <f t="shared" si="330"/>
        <v>6000</v>
      </c>
      <c r="S1497" s="74" t="e">
        <f t="shared" ca="1" si="331"/>
        <v>#N/A</v>
      </c>
      <c r="T1497" s="74" t="e">
        <f t="shared" si="332"/>
        <v>#N/A</v>
      </c>
    </row>
    <row r="1498" spans="2:20" x14ac:dyDescent="0.25">
      <c r="B1498" s="74" t="e">
        <f t="shared" ca="1" si="322"/>
        <v>#N/A</v>
      </c>
      <c r="C1498" s="78">
        <f>Кабельный_журнал!P1464</f>
        <v>0</v>
      </c>
      <c r="D1498" s="74" t="e">
        <f t="shared" ca="1" si="323"/>
        <v>#N/A</v>
      </c>
      <c r="E1498" s="80" t="s">
        <v>280</v>
      </c>
      <c r="F1498" s="74" t="e">
        <f t="shared" ca="1" si="319"/>
        <v>#N/A</v>
      </c>
      <c r="G1498" s="74" t="e">
        <f t="shared" si="320"/>
        <v>#N/A</v>
      </c>
      <c r="H1498" s="80" t="s">
        <v>273</v>
      </c>
      <c r="I1498" s="74" t="e">
        <f t="shared" si="321"/>
        <v>#N/A</v>
      </c>
      <c r="J1498" s="74" t="e">
        <f t="shared" si="324"/>
        <v>#N/A</v>
      </c>
      <c r="K1498" s="80" t="s">
        <v>281</v>
      </c>
      <c r="L1498" s="74">
        <f t="shared" si="325"/>
        <v>1.7500000000000002E-2</v>
      </c>
      <c r="M1498" s="74" t="e">
        <f t="shared" ca="1" si="326"/>
        <v>#N/A</v>
      </c>
      <c r="N1498" s="74" t="e">
        <f ca="1">VLOOKUP(B1498,$C$7:$T1496,13,FALSE)</f>
        <v>#N/A</v>
      </c>
      <c r="O1498" s="74" t="e">
        <f t="shared" ca="1" si="327"/>
        <v>#N/A</v>
      </c>
      <c r="P1498" s="74" t="e">
        <f t="shared" ca="1" si="328"/>
        <v>#N/A</v>
      </c>
      <c r="Q1498" s="74" t="e">
        <f t="shared" ca="1" si="329"/>
        <v>#N/A</v>
      </c>
      <c r="R1498" s="74">
        <f t="shared" si="330"/>
        <v>6000</v>
      </c>
      <c r="S1498" s="74" t="e">
        <f t="shared" ca="1" si="331"/>
        <v>#N/A</v>
      </c>
      <c r="T1498" s="74" t="e">
        <f t="shared" si="332"/>
        <v>#N/A</v>
      </c>
    </row>
    <row r="1499" spans="2:20" x14ac:dyDescent="0.25">
      <c r="B1499" s="74" t="e">
        <f t="shared" ca="1" si="322"/>
        <v>#N/A</v>
      </c>
      <c r="C1499" s="78">
        <f>Кабельный_журнал!P1465</f>
        <v>0</v>
      </c>
      <c r="D1499" s="74" t="e">
        <f t="shared" ca="1" si="323"/>
        <v>#N/A</v>
      </c>
      <c r="E1499" s="80" t="s">
        <v>280</v>
      </c>
      <c r="F1499" s="74" t="e">
        <f t="shared" ca="1" si="319"/>
        <v>#N/A</v>
      </c>
      <c r="G1499" s="74" t="e">
        <f t="shared" si="320"/>
        <v>#N/A</v>
      </c>
      <c r="H1499" s="80" t="s">
        <v>273</v>
      </c>
      <c r="I1499" s="74" t="e">
        <f t="shared" si="321"/>
        <v>#N/A</v>
      </c>
      <c r="J1499" s="74" t="e">
        <f t="shared" si="324"/>
        <v>#N/A</v>
      </c>
      <c r="K1499" s="80" t="s">
        <v>281</v>
      </c>
      <c r="L1499" s="74">
        <f t="shared" si="325"/>
        <v>1.7500000000000002E-2</v>
      </c>
      <c r="M1499" s="74" t="e">
        <f t="shared" ca="1" si="326"/>
        <v>#N/A</v>
      </c>
      <c r="N1499" s="74" t="e">
        <f ca="1">VLOOKUP(B1499,$C$7:$T1497,13,FALSE)</f>
        <v>#N/A</v>
      </c>
      <c r="O1499" s="74" t="e">
        <f t="shared" ca="1" si="327"/>
        <v>#N/A</v>
      </c>
      <c r="P1499" s="74" t="e">
        <f t="shared" ca="1" si="328"/>
        <v>#N/A</v>
      </c>
      <c r="Q1499" s="74" t="e">
        <f t="shared" ca="1" si="329"/>
        <v>#N/A</v>
      </c>
      <c r="R1499" s="74">
        <f t="shared" si="330"/>
        <v>6000</v>
      </c>
      <c r="S1499" s="74" t="e">
        <f t="shared" ca="1" si="331"/>
        <v>#N/A</v>
      </c>
      <c r="T1499" s="74" t="e">
        <f t="shared" si="332"/>
        <v>#N/A</v>
      </c>
    </row>
    <row r="1500" spans="2:20" x14ac:dyDescent="0.25">
      <c r="B1500" s="74" t="e">
        <f t="shared" ca="1" si="322"/>
        <v>#N/A</v>
      </c>
      <c r="C1500" s="78">
        <f>Кабельный_журнал!P1466</f>
        <v>0</v>
      </c>
      <c r="D1500" s="74" t="e">
        <f t="shared" ca="1" si="323"/>
        <v>#N/A</v>
      </c>
      <c r="E1500" s="80" t="s">
        <v>280</v>
      </c>
      <c r="F1500" s="74" t="e">
        <f t="shared" ca="1" si="319"/>
        <v>#N/A</v>
      </c>
      <c r="G1500" s="74" t="e">
        <f t="shared" si="320"/>
        <v>#N/A</v>
      </c>
      <c r="H1500" s="80" t="s">
        <v>273</v>
      </c>
      <c r="I1500" s="74" t="e">
        <f t="shared" si="321"/>
        <v>#N/A</v>
      </c>
      <c r="J1500" s="74" t="e">
        <f t="shared" si="324"/>
        <v>#N/A</v>
      </c>
      <c r="K1500" s="80" t="s">
        <v>281</v>
      </c>
      <c r="L1500" s="74">
        <f t="shared" si="325"/>
        <v>1.7500000000000002E-2</v>
      </c>
      <c r="M1500" s="74" t="e">
        <f t="shared" ca="1" si="326"/>
        <v>#N/A</v>
      </c>
      <c r="N1500" s="74" t="e">
        <f ca="1">VLOOKUP(B1500,$C$7:$T1498,13,FALSE)</f>
        <v>#N/A</v>
      </c>
      <c r="O1500" s="74" t="e">
        <f t="shared" ca="1" si="327"/>
        <v>#N/A</v>
      </c>
      <c r="P1500" s="74" t="e">
        <f t="shared" ca="1" si="328"/>
        <v>#N/A</v>
      </c>
      <c r="Q1500" s="74" t="e">
        <f t="shared" ca="1" si="329"/>
        <v>#N/A</v>
      </c>
      <c r="R1500" s="74">
        <f t="shared" si="330"/>
        <v>6000</v>
      </c>
      <c r="S1500" s="74" t="e">
        <f t="shared" ca="1" si="331"/>
        <v>#N/A</v>
      </c>
      <c r="T1500" s="74" t="e">
        <f t="shared" si="332"/>
        <v>#N/A</v>
      </c>
    </row>
    <row r="1501" spans="2:20" x14ac:dyDescent="0.25">
      <c r="B1501" s="74" t="e">
        <f t="shared" ca="1" si="322"/>
        <v>#N/A</v>
      </c>
      <c r="C1501" s="78">
        <f>Кабельный_журнал!P1467</f>
        <v>0</v>
      </c>
      <c r="D1501" s="74" t="e">
        <f t="shared" ca="1" si="323"/>
        <v>#N/A</v>
      </c>
      <c r="E1501" s="80" t="s">
        <v>280</v>
      </c>
      <c r="F1501" s="74" t="e">
        <f t="shared" ca="1" si="319"/>
        <v>#N/A</v>
      </c>
      <c r="G1501" s="74" t="e">
        <f t="shared" si="320"/>
        <v>#N/A</v>
      </c>
      <c r="H1501" s="80" t="s">
        <v>273</v>
      </c>
      <c r="I1501" s="74" t="e">
        <f t="shared" si="321"/>
        <v>#N/A</v>
      </c>
      <c r="J1501" s="74" t="e">
        <f t="shared" si="324"/>
        <v>#N/A</v>
      </c>
      <c r="K1501" s="80" t="s">
        <v>281</v>
      </c>
      <c r="L1501" s="74">
        <f t="shared" si="325"/>
        <v>1.7500000000000002E-2</v>
      </c>
      <c r="M1501" s="74" t="e">
        <f t="shared" ca="1" si="326"/>
        <v>#N/A</v>
      </c>
      <c r="N1501" s="74" t="e">
        <f ca="1">VLOOKUP(B1501,$C$7:$T1499,13,FALSE)</f>
        <v>#N/A</v>
      </c>
      <c r="O1501" s="74" t="e">
        <f t="shared" ca="1" si="327"/>
        <v>#N/A</v>
      </c>
      <c r="P1501" s="74" t="e">
        <f t="shared" ca="1" si="328"/>
        <v>#N/A</v>
      </c>
      <c r="Q1501" s="74" t="e">
        <f t="shared" ca="1" si="329"/>
        <v>#N/A</v>
      </c>
      <c r="R1501" s="74">
        <f t="shared" si="330"/>
        <v>6000</v>
      </c>
      <c r="S1501" s="74" t="e">
        <f t="shared" ca="1" si="331"/>
        <v>#N/A</v>
      </c>
      <c r="T1501" s="74" t="e">
        <f t="shared" si="332"/>
        <v>#N/A</v>
      </c>
    </row>
    <row r="1502" spans="2:20" x14ac:dyDescent="0.25">
      <c r="B1502" s="74" t="e">
        <f t="shared" ca="1" si="322"/>
        <v>#N/A</v>
      </c>
      <c r="C1502" s="78">
        <f>Кабельный_журнал!P1468</f>
        <v>0</v>
      </c>
      <c r="D1502" s="74" t="e">
        <f t="shared" ca="1" si="323"/>
        <v>#N/A</v>
      </c>
      <c r="E1502" s="80" t="s">
        <v>280</v>
      </c>
      <c r="F1502" s="74" t="e">
        <f t="shared" ca="1" si="319"/>
        <v>#N/A</v>
      </c>
      <c r="G1502" s="74" t="e">
        <f t="shared" si="320"/>
        <v>#N/A</v>
      </c>
      <c r="H1502" s="80" t="s">
        <v>273</v>
      </c>
      <c r="I1502" s="74" t="e">
        <f t="shared" si="321"/>
        <v>#N/A</v>
      </c>
      <c r="J1502" s="74" t="e">
        <f t="shared" si="324"/>
        <v>#N/A</v>
      </c>
      <c r="K1502" s="80" t="s">
        <v>281</v>
      </c>
      <c r="L1502" s="74">
        <f t="shared" si="325"/>
        <v>1.7500000000000002E-2</v>
      </c>
      <c r="M1502" s="74" t="e">
        <f t="shared" ca="1" si="326"/>
        <v>#N/A</v>
      </c>
      <c r="N1502" s="74" t="e">
        <f ca="1">VLOOKUP(B1502,$C$7:$T1500,13,FALSE)</f>
        <v>#N/A</v>
      </c>
      <c r="O1502" s="74" t="e">
        <f t="shared" ca="1" si="327"/>
        <v>#N/A</v>
      </c>
      <c r="P1502" s="74" t="e">
        <f t="shared" ca="1" si="328"/>
        <v>#N/A</v>
      </c>
      <c r="Q1502" s="74" t="e">
        <f t="shared" ca="1" si="329"/>
        <v>#N/A</v>
      </c>
      <c r="R1502" s="74">
        <f t="shared" si="330"/>
        <v>6000</v>
      </c>
      <c r="S1502" s="74" t="e">
        <f t="shared" ca="1" si="331"/>
        <v>#N/A</v>
      </c>
      <c r="T1502" s="74" t="e">
        <f t="shared" si="332"/>
        <v>#N/A</v>
      </c>
    </row>
    <row r="1503" spans="2:20" x14ac:dyDescent="0.25">
      <c r="B1503" s="74" t="e">
        <f t="shared" ca="1" si="322"/>
        <v>#N/A</v>
      </c>
      <c r="C1503" s="78">
        <f>Кабельный_журнал!P1469</f>
        <v>0</v>
      </c>
      <c r="D1503" s="74" t="e">
        <f t="shared" ca="1" si="323"/>
        <v>#N/A</v>
      </c>
      <c r="E1503" s="80" t="s">
        <v>280</v>
      </c>
      <c r="F1503" s="74" t="e">
        <f t="shared" ca="1" si="319"/>
        <v>#N/A</v>
      </c>
      <c r="G1503" s="74" t="e">
        <f t="shared" si="320"/>
        <v>#N/A</v>
      </c>
      <c r="H1503" s="80" t="s">
        <v>273</v>
      </c>
      <c r="I1503" s="74" t="e">
        <f t="shared" si="321"/>
        <v>#N/A</v>
      </c>
      <c r="J1503" s="74" t="e">
        <f t="shared" si="324"/>
        <v>#N/A</v>
      </c>
      <c r="K1503" s="80" t="s">
        <v>281</v>
      </c>
      <c r="L1503" s="74">
        <f t="shared" si="325"/>
        <v>1.7500000000000002E-2</v>
      </c>
      <c r="M1503" s="74" t="e">
        <f t="shared" ca="1" si="326"/>
        <v>#N/A</v>
      </c>
      <c r="N1503" s="74" t="e">
        <f ca="1">VLOOKUP(B1503,$C$7:$T1501,13,FALSE)</f>
        <v>#N/A</v>
      </c>
      <c r="O1503" s="74" t="e">
        <f t="shared" ca="1" si="327"/>
        <v>#N/A</v>
      </c>
      <c r="P1503" s="74" t="e">
        <f t="shared" ca="1" si="328"/>
        <v>#N/A</v>
      </c>
      <c r="Q1503" s="74" t="e">
        <f t="shared" ca="1" si="329"/>
        <v>#N/A</v>
      </c>
      <c r="R1503" s="74">
        <f t="shared" si="330"/>
        <v>6000</v>
      </c>
      <c r="S1503" s="74" t="e">
        <f t="shared" ca="1" si="331"/>
        <v>#N/A</v>
      </c>
      <c r="T1503" s="74" t="e">
        <f t="shared" si="332"/>
        <v>#N/A</v>
      </c>
    </row>
    <row r="1504" spans="2:20" x14ac:dyDescent="0.25">
      <c r="B1504" s="74" t="e">
        <f t="shared" ca="1" si="322"/>
        <v>#N/A</v>
      </c>
      <c r="C1504" s="78">
        <f>Кабельный_журнал!P1470</f>
        <v>0</v>
      </c>
      <c r="D1504" s="74" t="e">
        <f t="shared" ca="1" si="323"/>
        <v>#N/A</v>
      </c>
      <c r="E1504" s="80" t="s">
        <v>280</v>
      </c>
      <c r="F1504" s="74" t="e">
        <f t="shared" ca="1" si="319"/>
        <v>#N/A</v>
      </c>
      <c r="G1504" s="74" t="e">
        <f t="shared" si="320"/>
        <v>#N/A</v>
      </c>
      <c r="H1504" s="80" t="s">
        <v>273</v>
      </c>
      <c r="I1504" s="74" t="e">
        <f t="shared" si="321"/>
        <v>#N/A</v>
      </c>
      <c r="J1504" s="74" t="e">
        <f t="shared" si="324"/>
        <v>#N/A</v>
      </c>
      <c r="K1504" s="80" t="s">
        <v>281</v>
      </c>
      <c r="L1504" s="74">
        <f t="shared" si="325"/>
        <v>1.7500000000000002E-2</v>
      </c>
      <c r="M1504" s="74" t="e">
        <f t="shared" ca="1" si="326"/>
        <v>#N/A</v>
      </c>
      <c r="N1504" s="74" t="e">
        <f ca="1">VLOOKUP(B1504,$C$7:$T1502,13,FALSE)</f>
        <v>#N/A</v>
      </c>
      <c r="O1504" s="74" t="e">
        <f t="shared" ca="1" si="327"/>
        <v>#N/A</v>
      </c>
      <c r="P1504" s="74" t="e">
        <f t="shared" ca="1" si="328"/>
        <v>#N/A</v>
      </c>
      <c r="Q1504" s="74" t="e">
        <f t="shared" ca="1" si="329"/>
        <v>#N/A</v>
      </c>
      <c r="R1504" s="74">
        <f t="shared" si="330"/>
        <v>6000</v>
      </c>
      <c r="S1504" s="74" t="e">
        <f t="shared" ca="1" si="331"/>
        <v>#N/A</v>
      </c>
      <c r="T1504" s="74" t="e">
        <f t="shared" si="332"/>
        <v>#N/A</v>
      </c>
    </row>
    <row r="1505" spans="2:20" x14ac:dyDescent="0.25">
      <c r="B1505" s="74" t="e">
        <f t="shared" ca="1" si="322"/>
        <v>#N/A</v>
      </c>
      <c r="C1505" s="78">
        <f>Кабельный_журнал!P1471</f>
        <v>0</v>
      </c>
      <c r="D1505" s="74" t="e">
        <f t="shared" ca="1" si="323"/>
        <v>#N/A</v>
      </c>
      <c r="E1505" s="80" t="s">
        <v>280</v>
      </c>
      <c r="F1505" s="74" t="e">
        <f t="shared" ca="1" si="319"/>
        <v>#N/A</v>
      </c>
      <c r="G1505" s="74" t="e">
        <f t="shared" si="320"/>
        <v>#N/A</v>
      </c>
      <c r="H1505" s="80" t="s">
        <v>273</v>
      </c>
      <c r="I1505" s="74" t="e">
        <f t="shared" si="321"/>
        <v>#N/A</v>
      </c>
      <c r="J1505" s="74" t="e">
        <f t="shared" si="324"/>
        <v>#N/A</v>
      </c>
      <c r="K1505" s="80" t="s">
        <v>281</v>
      </c>
      <c r="L1505" s="74">
        <f t="shared" si="325"/>
        <v>1.7500000000000002E-2</v>
      </c>
      <c r="M1505" s="74" t="e">
        <f t="shared" ca="1" si="326"/>
        <v>#N/A</v>
      </c>
      <c r="N1505" s="74" t="e">
        <f ca="1">VLOOKUP(B1505,$C$7:$T1503,13,FALSE)</f>
        <v>#N/A</v>
      </c>
      <c r="O1505" s="74" t="e">
        <f t="shared" ca="1" si="327"/>
        <v>#N/A</v>
      </c>
      <c r="P1505" s="74" t="e">
        <f t="shared" ca="1" si="328"/>
        <v>#N/A</v>
      </c>
      <c r="Q1505" s="74" t="e">
        <f t="shared" ca="1" si="329"/>
        <v>#N/A</v>
      </c>
      <c r="R1505" s="74">
        <f t="shared" si="330"/>
        <v>6000</v>
      </c>
      <c r="S1505" s="74" t="e">
        <f t="shared" ca="1" si="331"/>
        <v>#N/A</v>
      </c>
      <c r="T1505" s="74" t="e">
        <f t="shared" si="332"/>
        <v>#N/A</v>
      </c>
    </row>
    <row r="1506" spans="2:20" x14ac:dyDescent="0.25">
      <c r="B1506" s="74" t="e">
        <f t="shared" ca="1" si="322"/>
        <v>#N/A</v>
      </c>
      <c r="C1506" s="78">
        <f>Кабельный_журнал!P1472</f>
        <v>0</v>
      </c>
      <c r="D1506" s="74" t="e">
        <f t="shared" ca="1" si="323"/>
        <v>#N/A</v>
      </c>
      <c r="E1506" s="80" t="s">
        <v>280</v>
      </c>
      <c r="F1506" s="74" t="e">
        <f t="shared" ca="1" si="319"/>
        <v>#N/A</v>
      </c>
      <c r="G1506" s="74" t="e">
        <f t="shared" si="320"/>
        <v>#N/A</v>
      </c>
      <c r="H1506" s="80" t="s">
        <v>273</v>
      </c>
      <c r="I1506" s="74" t="e">
        <f t="shared" si="321"/>
        <v>#N/A</v>
      </c>
      <c r="J1506" s="74" t="e">
        <f t="shared" si="324"/>
        <v>#N/A</v>
      </c>
      <c r="K1506" s="80" t="s">
        <v>281</v>
      </c>
      <c r="L1506" s="74">
        <f t="shared" si="325"/>
        <v>1.7500000000000002E-2</v>
      </c>
      <c r="M1506" s="74" t="e">
        <f t="shared" ca="1" si="326"/>
        <v>#N/A</v>
      </c>
      <c r="N1506" s="74" t="e">
        <f ca="1">VLOOKUP(B1506,$C$7:$T1504,13,FALSE)</f>
        <v>#N/A</v>
      </c>
      <c r="O1506" s="74" t="e">
        <f t="shared" ca="1" si="327"/>
        <v>#N/A</v>
      </c>
      <c r="P1506" s="74" t="e">
        <f t="shared" ca="1" si="328"/>
        <v>#N/A</v>
      </c>
      <c r="Q1506" s="74" t="e">
        <f t="shared" ca="1" si="329"/>
        <v>#N/A</v>
      </c>
      <c r="R1506" s="74">
        <f t="shared" si="330"/>
        <v>6000</v>
      </c>
      <c r="S1506" s="74" t="e">
        <f t="shared" ca="1" si="331"/>
        <v>#N/A</v>
      </c>
      <c r="T1506" s="74" t="e">
        <f t="shared" si="332"/>
        <v>#N/A</v>
      </c>
    </row>
    <row r="1507" spans="2:20" x14ac:dyDescent="0.25">
      <c r="B1507" s="74" t="e">
        <f t="shared" ca="1" si="322"/>
        <v>#N/A</v>
      </c>
      <c r="C1507" s="78">
        <f>Кабельный_журнал!P1473</f>
        <v>0</v>
      </c>
      <c r="D1507" s="74" t="e">
        <f t="shared" ca="1" si="323"/>
        <v>#N/A</v>
      </c>
      <c r="E1507" s="80" t="s">
        <v>280</v>
      </c>
      <c r="F1507" s="74" t="e">
        <f t="shared" ca="1" si="319"/>
        <v>#N/A</v>
      </c>
      <c r="G1507" s="74" t="e">
        <f t="shared" si="320"/>
        <v>#N/A</v>
      </c>
      <c r="H1507" s="80" t="s">
        <v>273</v>
      </c>
      <c r="I1507" s="74" t="e">
        <f t="shared" si="321"/>
        <v>#N/A</v>
      </c>
      <c r="J1507" s="74" t="e">
        <f t="shared" si="324"/>
        <v>#N/A</v>
      </c>
      <c r="K1507" s="80" t="s">
        <v>281</v>
      </c>
      <c r="L1507" s="74">
        <f t="shared" si="325"/>
        <v>1.7500000000000002E-2</v>
      </c>
      <c r="M1507" s="74" t="e">
        <f t="shared" ca="1" si="326"/>
        <v>#N/A</v>
      </c>
      <c r="N1507" s="74" t="e">
        <f ca="1">VLOOKUP(B1507,$C$7:$T1505,13,FALSE)</f>
        <v>#N/A</v>
      </c>
      <c r="O1507" s="74" t="e">
        <f t="shared" ca="1" si="327"/>
        <v>#N/A</v>
      </c>
      <c r="P1507" s="74" t="e">
        <f t="shared" ca="1" si="328"/>
        <v>#N/A</v>
      </c>
      <c r="Q1507" s="74" t="e">
        <f t="shared" ca="1" si="329"/>
        <v>#N/A</v>
      </c>
      <c r="R1507" s="74">
        <f t="shared" si="330"/>
        <v>6000</v>
      </c>
      <c r="S1507" s="74" t="e">
        <f t="shared" ca="1" si="331"/>
        <v>#N/A</v>
      </c>
      <c r="T1507" s="74" t="e">
        <f t="shared" si="332"/>
        <v>#N/A</v>
      </c>
    </row>
    <row r="1508" spans="2:20" x14ac:dyDescent="0.25">
      <c r="B1508" s="74" t="e">
        <f t="shared" ca="1" si="322"/>
        <v>#N/A</v>
      </c>
      <c r="C1508" s="78">
        <f>Кабельный_журнал!P1474</f>
        <v>0</v>
      </c>
      <c r="D1508" s="74" t="e">
        <f t="shared" ca="1" si="323"/>
        <v>#N/A</v>
      </c>
      <c r="E1508" s="80" t="s">
        <v>280</v>
      </c>
      <c r="F1508" s="74" t="e">
        <f t="shared" ca="1" si="319"/>
        <v>#N/A</v>
      </c>
      <c r="G1508" s="74" t="e">
        <f t="shared" si="320"/>
        <v>#N/A</v>
      </c>
      <c r="H1508" s="80" t="s">
        <v>273</v>
      </c>
      <c r="I1508" s="74" t="e">
        <f t="shared" si="321"/>
        <v>#N/A</v>
      </c>
      <c r="J1508" s="74" t="e">
        <f t="shared" si="324"/>
        <v>#N/A</v>
      </c>
      <c r="K1508" s="80" t="s">
        <v>281</v>
      </c>
      <c r="L1508" s="74">
        <f t="shared" si="325"/>
        <v>1.7500000000000002E-2</v>
      </c>
      <c r="M1508" s="74" t="e">
        <f t="shared" ca="1" si="326"/>
        <v>#N/A</v>
      </c>
      <c r="N1508" s="74" t="e">
        <f ca="1">VLOOKUP(B1508,$C$7:$T1506,13,FALSE)</f>
        <v>#N/A</v>
      </c>
      <c r="O1508" s="74" t="e">
        <f t="shared" ca="1" si="327"/>
        <v>#N/A</v>
      </c>
      <c r="P1508" s="74" t="e">
        <f t="shared" ca="1" si="328"/>
        <v>#N/A</v>
      </c>
      <c r="Q1508" s="74" t="e">
        <f t="shared" ca="1" si="329"/>
        <v>#N/A</v>
      </c>
      <c r="R1508" s="74">
        <f t="shared" si="330"/>
        <v>6000</v>
      </c>
      <c r="S1508" s="74" t="e">
        <f t="shared" ca="1" si="331"/>
        <v>#N/A</v>
      </c>
      <c r="T1508" s="74" t="e">
        <f t="shared" si="332"/>
        <v>#N/A</v>
      </c>
    </row>
    <row r="1509" spans="2:20" x14ac:dyDescent="0.25">
      <c r="B1509" s="74" t="e">
        <f t="shared" ca="1" si="322"/>
        <v>#N/A</v>
      </c>
      <c r="C1509" s="78">
        <f>Кабельный_журнал!P1475</f>
        <v>0</v>
      </c>
      <c r="D1509" s="74" t="e">
        <f t="shared" ca="1" si="323"/>
        <v>#N/A</v>
      </c>
      <c r="E1509" s="80" t="s">
        <v>280</v>
      </c>
      <c r="F1509" s="74" t="e">
        <f t="shared" ca="1" si="319"/>
        <v>#N/A</v>
      </c>
      <c r="G1509" s="74" t="e">
        <f t="shared" si="320"/>
        <v>#N/A</v>
      </c>
      <c r="H1509" s="80" t="s">
        <v>273</v>
      </c>
      <c r="I1509" s="74" t="e">
        <f t="shared" si="321"/>
        <v>#N/A</v>
      </c>
      <c r="J1509" s="74" t="e">
        <f t="shared" si="324"/>
        <v>#N/A</v>
      </c>
      <c r="K1509" s="80" t="s">
        <v>281</v>
      </c>
      <c r="L1509" s="74">
        <f t="shared" si="325"/>
        <v>1.7500000000000002E-2</v>
      </c>
      <c r="M1509" s="74" t="e">
        <f t="shared" ca="1" si="326"/>
        <v>#N/A</v>
      </c>
      <c r="N1509" s="74" t="e">
        <f ca="1">VLOOKUP(B1509,$C$7:$T1507,13,FALSE)</f>
        <v>#N/A</v>
      </c>
      <c r="O1509" s="74" t="e">
        <f t="shared" ca="1" si="327"/>
        <v>#N/A</v>
      </c>
      <c r="P1509" s="74" t="e">
        <f t="shared" ca="1" si="328"/>
        <v>#N/A</v>
      </c>
      <c r="Q1509" s="74" t="e">
        <f t="shared" ca="1" si="329"/>
        <v>#N/A</v>
      </c>
      <c r="R1509" s="74">
        <f t="shared" si="330"/>
        <v>6000</v>
      </c>
      <c r="S1509" s="74" t="e">
        <f t="shared" ca="1" si="331"/>
        <v>#N/A</v>
      </c>
      <c r="T1509" s="74" t="e">
        <f t="shared" si="332"/>
        <v>#N/A</v>
      </c>
    </row>
    <row r="1510" spans="2:20" x14ac:dyDescent="0.25">
      <c r="B1510" s="74" t="e">
        <f t="shared" ca="1" si="322"/>
        <v>#N/A</v>
      </c>
      <c r="C1510" s="78">
        <f>Кабельный_журнал!P1476</f>
        <v>0</v>
      </c>
      <c r="D1510" s="74" t="e">
        <f t="shared" ca="1" si="323"/>
        <v>#N/A</v>
      </c>
      <c r="E1510" s="80" t="s">
        <v>280</v>
      </c>
      <c r="F1510" s="74" t="e">
        <f t="shared" ca="1" si="319"/>
        <v>#N/A</v>
      </c>
      <c r="G1510" s="74" t="e">
        <f t="shared" si="320"/>
        <v>#N/A</v>
      </c>
      <c r="H1510" s="80" t="s">
        <v>273</v>
      </c>
      <c r="I1510" s="74" t="e">
        <f t="shared" si="321"/>
        <v>#N/A</v>
      </c>
      <c r="J1510" s="74" t="e">
        <f t="shared" si="324"/>
        <v>#N/A</v>
      </c>
      <c r="K1510" s="80" t="s">
        <v>281</v>
      </c>
      <c r="L1510" s="74">
        <f t="shared" si="325"/>
        <v>1.7500000000000002E-2</v>
      </c>
      <c r="M1510" s="74" t="e">
        <f t="shared" ca="1" si="326"/>
        <v>#N/A</v>
      </c>
      <c r="N1510" s="74" t="e">
        <f ca="1">VLOOKUP(B1510,$C$7:$T1508,13,FALSE)</f>
        <v>#N/A</v>
      </c>
      <c r="O1510" s="74" t="e">
        <f t="shared" ca="1" si="327"/>
        <v>#N/A</v>
      </c>
      <c r="P1510" s="74" t="e">
        <f t="shared" ca="1" si="328"/>
        <v>#N/A</v>
      </c>
      <c r="Q1510" s="74" t="e">
        <f t="shared" ca="1" si="329"/>
        <v>#N/A</v>
      </c>
      <c r="R1510" s="74">
        <f t="shared" si="330"/>
        <v>6000</v>
      </c>
      <c r="S1510" s="74" t="e">
        <f t="shared" ca="1" si="331"/>
        <v>#N/A</v>
      </c>
      <c r="T1510" s="74" t="e">
        <f t="shared" si="332"/>
        <v>#N/A</v>
      </c>
    </row>
    <row r="1511" spans="2:20" x14ac:dyDescent="0.25">
      <c r="B1511" s="74" t="e">
        <f t="shared" ca="1" si="322"/>
        <v>#N/A</v>
      </c>
      <c r="C1511" s="78">
        <f>Кабельный_журнал!P1477</f>
        <v>0</v>
      </c>
      <c r="D1511" s="74" t="e">
        <f t="shared" ca="1" si="323"/>
        <v>#N/A</v>
      </c>
      <c r="E1511" s="80" t="s">
        <v>280</v>
      </c>
      <c r="F1511" s="74" t="e">
        <f t="shared" ref="F1511:F1574" ca="1" si="333">VLOOKUP(C1511,Кабельный_журнал,8,FALSE)</f>
        <v>#N/A</v>
      </c>
      <c r="G1511" s="74" t="e">
        <f t="shared" ref="G1511:G1574" si="334">VLOOKUP(C1511,Исходные_данные,21,FALSE)</f>
        <v>#N/A</v>
      </c>
      <c r="H1511" s="80" t="s">
        <v>273</v>
      </c>
      <c r="I1511" s="74" t="e">
        <f t="shared" ref="I1511:I1574" si="335">VLOOKUP(C1511,Исходные_данные,22,FALSE)</f>
        <v>#N/A</v>
      </c>
      <c r="J1511" s="74" t="e">
        <f t="shared" si="324"/>
        <v>#N/A</v>
      </c>
      <c r="K1511" s="80" t="s">
        <v>281</v>
      </c>
      <c r="L1511" s="74">
        <f t="shared" si="325"/>
        <v>1.7500000000000002E-2</v>
      </c>
      <c r="M1511" s="74" t="e">
        <f t="shared" ca="1" si="326"/>
        <v>#N/A</v>
      </c>
      <c r="N1511" s="74" t="e">
        <f ca="1">VLOOKUP(B1511,$C$7:$T1509,13,FALSE)</f>
        <v>#N/A</v>
      </c>
      <c r="O1511" s="74" t="e">
        <f t="shared" ca="1" si="327"/>
        <v>#N/A</v>
      </c>
      <c r="P1511" s="74" t="e">
        <f t="shared" ca="1" si="328"/>
        <v>#N/A</v>
      </c>
      <c r="Q1511" s="74" t="e">
        <f t="shared" ca="1" si="329"/>
        <v>#N/A</v>
      </c>
      <c r="R1511" s="74">
        <f t="shared" si="330"/>
        <v>6000</v>
      </c>
      <c r="S1511" s="74" t="e">
        <f t="shared" ca="1" si="331"/>
        <v>#N/A</v>
      </c>
      <c r="T1511" s="74" t="e">
        <f t="shared" si="332"/>
        <v>#N/A</v>
      </c>
    </row>
    <row r="1512" spans="2:20" x14ac:dyDescent="0.25">
      <c r="B1512" s="74" t="e">
        <f t="shared" ref="B1512:B1575" ca="1" si="336">VLOOKUP(C1512,Кабельный_журнал,2,FALSE)</f>
        <v>#N/A</v>
      </c>
      <c r="C1512" s="78">
        <f>Кабельный_журнал!P1478</f>
        <v>0</v>
      </c>
      <c r="D1512" s="74" t="e">
        <f t="shared" ref="D1512:D1575" ca="1" si="337">B1512&amp;"-"&amp;C1512</f>
        <v>#N/A</v>
      </c>
      <c r="E1512" s="80" t="s">
        <v>280</v>
      </c>
      <c r="F1512" s="74" t="e">
        <f t="shared" ca="1" si="333"/>
        <v>#N/A</v>
      </c>
      <c r="G1512" s="74" t="e">
        <f t="shared" si="334"/>
        <v>#N/A</v>
      </c>
      <c r="H1512" s="80" t="s">
        <v>273</v>
      </c>
      <c r="I1512" s="74" t="e">
        <f t="shared" si="335"/>
        <v>#N/A</v>
      </c>
      <c r="J1512" s="74" t="e">
        <f t="shared" ref="J1512:J1575" si="338">I1512</f>
        <v>#N/A</v>
      </c>
      <c r="K1512" s="80" t="s">
        <v>281</v>
      </c>
      <c r="L1512" s="74">
        <f t="shared" ref="L1512:L1575" si="339">VLOOKUP(K1512,$K$2:$L$3,2,FALSE)</f>
        <v>1.7500000000000002E-2</v>
      </c>
      <c r="M1512" s="74" t="e">
        <f t="shared" ref="M1512:M1575" ca="1" si="340">L1512*F1512*(1/I1512+1/J1512)</f>
        <v>#N/A</v>
      </c>
      <c r="N1512" s="74" t="e">
        <f ca="1">VLOOKUP(B1512,$C$7:$T1510,13,FALSE)</f>
        <v>#N/A</v>
      </c>
      <c r="O1512" s="74" t="e">
        <f t="shared" ref="O1512:O1575" ca="1" si="341">L1512+M1512</f>
        <v>#N/A</v>
      </c>
      <c r="P1512" s="74" t="e">
        <f t="shared" ref="P1512:P1575" ca="1" si="342">220/O1512</f>
        <v>#N/A</v>
      </c>
      <c r="Q1512" s="74" t="e">
        <f t="shared" ref="Q1512:Q1575" ca="1" si="343">O1512/G1512</f>
        <v>#N/A</v>
      </c>
      <c r="R1512" s="74">
        <f t="shared" ref="R1512:R1575" si="344">VLOOKUP(H1512,$W$2:$Y$12,3,FALSE)</f>
        <v>6000</v>
      </c>
      <c r="S1512" s="74" t="e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  <v>#N/A</v>
      </c>
      <c r="T1512" s="74" t="e">
        <f t="shared" ref="T1512:T1575" si="346">G1512*VLOOKUP(H1512,$W$2:$Y$12,2,FALSE)</f>
        <v>#N/A</v>
      </c>
    </row>
    <row r="1513" spans="2:20" x14ac:dyDescent="0.25">
      <c r="B1513" s="74" t="e">
        <f t="shared" ca="1" si="336"/>
        <v>#N/A</v>
      </c>
      <c r="C1513" s="78">
        <f>Кабельный_журнал!P1479</f>
        <v>0</v>
      </c>
      <c r="D1513" s="74" t="e">
        <f t="shared" ca="1" si="337"/>
        <v>#N/A</v>
      </c>
      <c r="E1513" s="80" t="s">
        <v>280</v>
      </c>
      <c r="F1513" s="74" t="e">
        <f t="shared" ca="1" si="333"/>
        <v>#N/A</v>
      </c>
      <c r="G1513" s="74" t="e">
        <f t="shared" si="334"/>
        <v>#N/A</v>
      </c>
      <c r="H1513" s="80" t="s">
        <v>273</v>
      </c>
      <c r="I1513" s="74" t="e">
        <f t="shared" si="335"/>
        <v>#N/A</v>
      </c>
      <c r="J1513" s="74" t="e">
        <f t="shared" si="338"/>
        <v>#N/A</v>
      </c>
      <c r="K1513" s="80" t="s">
        <v>281</v>
      </c>
      <c r="L1513" s="74">
        <f t="shared" si="339"/>
        <v>1.7500000000000002E-2</v>
      </c>
      <c r="M1513" s="74" t="e">
        <f t="shared" ca="1" si="340"/>
        <v>#N/A</v>
      </c>
      <c r="N1513" s="74" t="e">
        <f ca="1">VLOOKUP(B1513,$C$7:$T1511,13,FALSE)</f>
        <v>#N/A</v>
      </c>
      <c r="O1513" s="74" t="e">
        <f t="shared" ca="1" si="341"/>
        <v>#N/A</v>
      </c>
      <c r="P1513" s="74" t="e">
        <f t="shared" ca="1" si="342"/>
        <v>#N/A</v>
      </c>
      <c r="Q1513" s="74" t="e">
        <f t="shared" ca="1" si="343"/>
        <v>#N/A</v>
      </c>
      <c r="R1513" s="74">
        <f t="shared" si="344"/>
        <v>6000</v>
      </c>
      <c r="S1513" s="74" t="e">
        <f t="shared" ca="1" si="345"/>
        <v>#N/A</v>
      </c>
      <c r="T1513" s="74" t="e">
        <f t="shared" si="346"/>
        <v>#N/A</v>
      </c>
    </row>
    <row r="1514" spans="2:20" x14ac:dyDescent="0.25">
      <c r="B1514" s="74" t="e">
        <f t="shared" ca="1" si="336"/>
        <v>#N/A</v>
      </c>
      <c r="C1514" s="78">
        <f>Кабельный_журнал!P1480</f>
        <v>0</v>
      </c>
      <c r="D1514" s="74" t="e">
        <f t="shared" ca="1" si="337"/>
        <v>#N/A</v>
      </c>
      <c r="E1514" s="80" t="s">
        <v>280</v>
      </c>
      <c r="F1514" s="74" t="e">
        <f t="shared" ca="1" si="333"/>
        <v>#N/A</v>
      </c>
      <c r="G1514" s="74" t="e">
        <f t="shared" si="334"/>
        <v>#N/A</v>
      </c>
      <c r="H1514" s="80" t="s">
        <v>273</v>
      </c>
      <c r="I1514" s="74" t="e">
        <f t="shared" si="335"/>
        <v>#N/A</v>
      </c>
      <c r="J1514" s="74" t="e">
        <f t="shared" si="338"/>
        <v>#N/A</v>
      </c>
      <c r="K1514" s="80" t="s">
        <v>281</v>
      </c>
      <c r="L1514" s="74">
        <f t="shared" si="339"/>
        <v>1.7500000000000002E-2</v>
      </c>
      <c r="M1514" s="74" t="e">
        <f t="shared" ca="1" si="340"/>
        <v>#N/A</v>
      </c>
      <c r="N1514" s="74" t="e">
        <f ca="1">VLOOKUP(B1514,$C$7:$T1512,13,FALSE)</f>
        <v>#N/A</v>
      </c>
      <c r="O1514" s="74" t="e">
        <f t="shared" ca="1" si="341"/>
        <v>#N/A</v>
      </c>
      <c r="P1514" s="74" t="e">
        <f t="shared" ca="1" si="342"/>
        <v>#N/A</v>
      </c>
      <c r="Q1514" s="74" t="e">
        <f t="shared" ca="1" si="343"/>
        <v>#N/A</v>
      </c>
      <c r="R1514" s="74">
        <f t="shared" si="344"/>
        <v>6000</v>
      </c>
      <c r="S1514" s="74" t="e">
        <f t="shared" ca="1" si="345"/>
        <v>#N/A</v>
      </c>
      <c r="T1514" s="74" t="e">
        <f t="shared" si="346"/>
        <v>#N/A</v>
      </c>
    </row>
    <row r="1515" spans="2:20" x14ac:dyDescent="0.25">
      <c r="B1515" s="74" t="e">
        <f t="shared" ca="1" si="336"/>
        <v>#N/A</v>
      </c>
      <c r="C1515" s="78">
        <f>Кабельный_журнал!P1481</f>
        <v>0</v>
      </c>
      <c r="D1515" s="74" t="e">
        <f t="shared" ca="1" si="337"/>
        <v>#N/A</v>
      </c>
      <c r="E1515" s="80" t="s">
        <v>280</v>
      </c>
      <c r="F1515" s="74" t="e">
        <f t="shared" ca="1" si="333"/>
        <v>#N/A</v>
      </c>
      <c r="G1515" s="74" t="e">
        <f t="shared" si="334"/>
        <v>#N/A</v>
      </c>
      <c r="H1515" s="80" t="s">
        <v>273</v>
      </c>
      <c r="I1515" s="74" t="e">
        <f t="shared" si="335"/>
        <v>#N/A</v>
      </c>
      <c r="J1515" s="74" t="e">
        <f t="shared" si="338"/>
        <v>#N/A</v>
      </c>
      <c r="K1515" s="80" t="s">
        <v>281</v>
      </c>
      <c r="L1515" s="74">
        <f t="shared" si="339"/>
        <v>1.7500000000000002E-2</v>
      </c>
      <c r="M1515" s="74" t="e">
        <f t="shared" ca="1" si="340"/>
        <v>#N/A</v>
      </c>
      <c r="N1515" s="74" t="e">
        <f ca="1">VLOOKUP(B1515,$C$7:$T1513,13,FALSE)</f>
        <v>#N/A</v>
      </c>
      <c r="O1515" s="74" t="e">
        <f t="shared" ca="1" si="341"/>
        <v>#N/A</v>
      </c>
      <c r="P1515" s="74" t="e">
        <f t="shared" ca="1" si="342"/>
        <v>#N/A</v>
      </c>
      <c r="Q1515" s="74" t="e">
        <f t="shared" ca="1" si="343"/>
        <v>#N/A</v>
      </c>
      <c r="R1515" s="74">
        <f t="shared" si="344"/>
        <v>6000</v>
      </c>
      <c r="S1515" s="74" t="e">
        <f t="shared" ca="1" si="345"/>
        <v>#N/A</v>
      </c>
      <c r="T1515" s="74" t="e">
        <f t="shared" si="346"/>
        <v>#N/A</v>
      </c>
    </row>
    <row r="1516" spans="2:20" x14ac:dyDescent="0.25">
      <c r="B1516" s="74" t="e">
        <f t="shared" ca="1" si="336"/>
        <v>#N/A</v>
      </c>
      <c r="C1516" s="78">
        <f>Кабельный_журнал!P1482</f>
        <v>0</v>
      </c>
      <c r="D1516" s="74" t="e">
        <f t="shared" ca="1" si="337"/>
        <v>#N/A</v>
      </c>
      <c r="E1516" s="80" t="s">
        <v>280</v>
      </c>
      <c r="F1516" s="74" t="e">
        <f t="shared" ca="1" si="333"/>
        <v>#N/A</v>
      </c>
      <c r="G1516" s="74" t="e">
        <f t="shared" si="334"/>
        <v>#N/A</v>
      </c>
      <c r="H1516" s="80" t="s">
        <v>273</v>
      </c>
      <c r="I1516" s="74" t="e">
        <f t="shared" si="335"/>
        <v>#N/A</v>
      </c>
      <c r="J1516" s="74" t="e">
        <f t="shared" si="338"/>
        <v>#N/A</v>
      </c>
      <c r="K1516" s="80" t="s">
        <v>281</v>
      </c>
      <c r="L1516" s="74">
        <f t="shared" si="339"/>
        <v>1.7500000000000002E-2</v>
      </c>
      <c r="M1516" s="74" t="e">
        <f t="shared" ca="1" si="340"/>
        <v>#N/A</v>
      </c>
      <c r="N1516" s="74" t="e">
        <f ca="1">VLOOKUP(B1516,$C$7:$T1514,13,FALSE)</f>
        <v>#N/A</v>
      </c>
      <c r="O1516" s="74" t="e">
        <f t="shared" ca="1" si="341"/>
        <v>#N/A</v>
      </c>
      <c r="P1516" s="74" t="e">
        <f t="shared" ca="1" si="342"/>
        <v>#N/A</v>
      </c>
      <c r="Q1516" s="74" t="e">
        <f t="shared" ca="1" si="343"/>
        <v>#N/A</v>
      </c>
      <c r="R1516" s="74">
        <f t="shared" si="344"/>
        <v>6000</v>
      </c>
      <c r="S1516" s="74" t="e">
        <f t="shared" ca="1" si="345"/>
        <v>#N/A</v>
      </c>
      <c r="T1516" s="74" t="e">
        <f t="shared" si="346"/>
        <v>#N/A</v>
      </c>
    </row>
    <row r="1517" spans="2:20" x14ac:dyDescent="0.25">
      <c r="B1517" s="74" t="e">
        <f t="shared" ca="1" si="336"/>
        <v>#N/A</v>
      </c>
      <c r="C1517" s="78">
        <f>Кабельный_журнал!P1483</f>
        <v>0</v>
      </c>
      <c r="D1517" s="74" t="e">
        <f t="shared" ca="1" si="337"/>
        <v>#N/A</v>
      </c>
      <c r="E1517" s="80" t="s">
        <v>280</v>
      </c>
      <c r="F1517" s="74" t="e">
        <f t="shared" ca="1" si="333"/>
        <v>#N/A</v>
      </c>
      <c r="G1517" s="74" t="e">
        <f t="shared" si="334"/>
        <v>#N/A</v>
      </c>
      <c r="H1517" s="80" t="s">
        <v>273</v>
      </c>
      <c r="I1517" s="74" t="e">
        <f t="shared" si="335"/>
        <v>#N/A</v>
      </c>
      <c r="J1517" s="74" t="e">
        <f t="shared" si="338"/>
        <v>#N/A</v>
      </c>
      <c r="K1517" s="80" t="s">
        <v>281</v>
      </c>
      <c r="L1517" s="74">
        <f t="shared" si="339"/>
        <v>1.7500000000000002E-2</v>
      </c>
      <c r="M1517" s="74" t="e">
        <f t="shared" ca="1" si="340"/>
        <v>#N/A</v>
      </c>
      <c r="N1517" s="74" t="e">
        <f ca="1">VLOOKUP(B1517,$C$7:$T1515,13,FALSE)</f>
        <v>#N/A</v>
      </c>
      <c r="O1517" s="74" t="e">
        <f t="shared" ca="1" si="341"/>
        <v>#N/A</v>
      </c>
      <c r="P1517" s="74" t="e">
        <f t="shared" ca="1" si="342"/>
        <v>#N/A</v>
      </c>
      <c r="Q1517" s="74" t="e">
        <f t="shared" ca="1" si="343"/>
        <v>#N/A</v>
      </c>
      <c r="R1517" s="74">
        <f t="shared" si="344"/>
        <v>6000</v>
      </c>
      <c r="S1517" s="74" t="e">
        <f t="shared" ca="1" si="345"/>
        <v>#N/A</v>
      </c>
      <c r="T1517" s="74" t="e">
        <f t="shared" si="346"/>
        <v>#N/A</v>
      </c>
    </row>
    <row r="1518" spans="2:20" x14ac:dyDescent="0.25">
      <c r="B1518" s="74" t="e">
        <f t="shared" ca="1" si="336"/>
        <v>#N/A</v>
      </c>
      <c r="C1518" s="78">
        <f>Кабельный_журнал!P1484</f>
        <v>0</v>
      </c>
      <c r="D1518" s="74" t="e">
        <f t="shared" ca="1" si="337"/>
        <v>#N/A</v>
      </c>
      <c r="E1518" s="80" t="s">
        <v>280</v>
      </c>
      <c r="F1518" s="74" t="e">
        <f t="shared" ca="1" si="333"/>
        <v>#N/A</v>
      </c>
      <c r="G1518" s="74" t="e">
        <f t="shared" si="334"/>
        <v>#N/A</v>
      </c>
      <c r="H1518" s="80" t="s">
        <v>273</v>
      </c>
      <c r="I1518" s="74" t="e">
        <f t="shared" si="335"/>
        <v>#N/A</v>
      </c>
      <c r="J1518" s="74" t="e">
        <f t="shared" si="338"/>
        <v>#N/A</v>
      </c>
      <c r="K1518" s="80" t="s">
        <v>281</v>
      </c>
      <c r="L1518" s="74">
        <f t="shared" si="339"/>
        <v>1.7500000000000002E-2</v>
      </c>
      <c r="M1518" s="74" t="e">
        <f t="shared" ca="1" si="340"/>
        <v>#N/A</v>
      </c>
      <c r="N1518" s="74" t="e">
        <f ca="1">VLOOKUP(B1518,$C$7:$T1516,13,FALSE)</f>
        <v>#N/A</v>
      </c>
      <c r="O1518" s="74" t="e">
        <f t="shared" ca="1" si="341"/>
        <v>#N/A</v>
      </c>
      <c r="P1518" s="74" t="e">
        <f t="shared" ca="1" si="342"/>
        <v>#N/A</v>
      </c>
      <c r="Q1518" s="74" t="e">
        <f t="shared" ca="1" si="343"/>
        <v>#N/A</v>
      </c>
      <c r="R1518" s="74">
        <f t="shared" si="344"/>
        <v>6000</v>
      </c>
      <c r="S1518" s="74" t="e">
        <f t="shared" ca="1" si="345"/>
        <v>#N/A</v>
      </c>
      <c r="T1518" s="74" t="e">
        <f t="shared" si="346"/>
        <v>#N/A</v>
      </c>
    </row>
    <row r="1519" spans="2:20" x14ac:dyDescent="0.25">
      <c r="B1519" s="74" t="e">
        <f t="shared" ca="1" si="336"/>
        <v>#N/A</v>
      </c>
      <c r="C1519" s="78">
        <f>Кабельный_журнал!P1485</f>
        <v>0</v>
      </c>
      <c r="D1519" s="74" t="e">
        <f t="shared" ca="1" si="337"/>
        <v>#N/A</v>
      </c>
      <c r="E1519" s="80" t="s">
        <v>280</v>
      </c>
      <c r="F1519" s="74" t="e">
        <f t="shared" ca="1" si="333"/>
        <v>#N/A</v>
      </c>
      <c r="G1519" s="74" t="e">
        <f t="shared" si="334"/>
        <v>#N/A</v>
      </c>
      <c r="H1519" s="80" t="s">
        <v>273</v>
      </c>
      <c r="I1519" s="74" t="e">
        <f t="shared" si="335"/>
        <v>#N/A</v>
      </c>
      <c r="J1519" s="74" t="e">
        <f t="shared" si="338"/>
        <v>#N/A</v>
      </c>
      <c r="K1519" s="80" t="s">
        <v>281</v>
      </c>
      <c r="L1519" s="74">
        <f t="shared" si="339"/>
        <v>1.7500000000000002E-2</v>
      </c>
      <c r="M1519" s="74" t="e">
        <f t="shared" ca="1" si="340"/>
        <v>#N/A</v>
      </c>
      <c r="N1519" s="74" t="e">
        <f ca="1">VLOOKUP(B1519,$C$7:$T1517,13,FALSE)</f>
        <v>#N/A</v>
      </c>
      <c r="O1519" s="74" t="e">
        <f t="shared" ca="1" si="341"/>
        <v>#N/A</v>
      </c>
      <c r="P1519" s="74" t="e">
        <f t="shared" ca="1" si="342"/>
        <v>#N/A</v>
      </c>
      <c r="Q1519" s="74" t="e">
        <f t="shared" ca="1" si="343"/>
        <v>#N/A</v>
      </c>
      <c r="R1519" s="74">
        <f t="shared" si="344"/>
        <v>6000</v>
      </c>
      <c r="S1519" s="74" t="e">
        <f t="shared" ca="1" si="345"/>
        <v>#N/A</v>
      </c>
      <c r="T1519" s="74" t="e">
        <f t="shared" si="346"/>
        <v>#N/A</v>
      </c>
    </row>
    <row r="1520" spans="2:20" x14ac:dyDescent="0.25">
      <c r="B1520" s="74" t="e">
        <f t="shared" ca="1" si="336"/>
        <v>#N/A</v>
      </c>
      <c r="C1520" s="78">
        <f>Кабельный_журнал!P1486</f>
        <v>0</v>
      </c>
      <c r="D1520" s="74" t="e">
        <f t="shared" ca="1" si="337"/>
        <v>#N/A</v>
      </c>
      <c r="E1520" s="80" t="s">
        <v>280</v>
      </c>
      <c r="F1520" s="74" t="e">
        <f t="shared" ca="1" si="333"/>
        <v>#N/A</v>
      </c>
      <c r="G1520" s="74" t="e">
        <f t="shared" si="334"/>
        <v>#N/A</v>
      </c>
      <c r="H1520" s="80" t="s">
        <v>273</v>
      </c>
      <c r="I1520" s="74" t="e">
        <f t="shared" si="335"/>
        <v>#N/A</v>
      </c>
      <c r="J1520" s="74" t="e">
        <f t="shared" si="338"/>
        <v>#N/A</v>
      </c>
      <c r="K1520" s="80" t="s">
        <v>281</v>
      </c>
      <c r="L1520" s="74">
        <f t="shared" si="339"/>
        <v>1.7500000000000002E-2</v>
      </c>
      <c r="M1520" s="74" t="e">
        <f t="shared" ca="1" si="340"/>
        <v>#N/A</v>
      </c>
      <c r="N1520" s="74" t="e">
        <f ca="1">VLOOKUP(B1520,$C$7:$T1518,13,FALSE)</f>
        <v>#N/A</v>
      </c>
      <c r="O1520" s="74" t="e">
        <f t="shared" ca="1" si="341"/>
        <v>#N/A</v>
      </c>
      <c r="P1520" s="74" t="e">
        <f t="shared" ca="1" si="342"/>
        <v>#N/A</v>
      </c>
      <c r="Q1520" s="74" t="e">
        <f t="shared" ca="1" si="343"/>
        <v>#N/A</v>
      </c>
      <c r="R1520" s="74">
        <f t="shared" si="344"/>
        <v>6000</v>
      </c>
      <c r="S1520" s="74" t="e">
        <f t="shared" ca="1" si="345"/>
        <v>#N/A</v>
      </c>
      <c r="T1520" s="74" t="e">
        <f t="shared" si="346"/>
        <v>#N/A</v>
      </c>
    </row>
    <row r="1521" spans="2:20" x14ac:dyDescent="0.25">
      <c r="B1521" s="74" t="e">
        <f t="shared" ca="1" si="336"/>
        <v>#N/A</v>
      </c>
      <c r="C1521" s="78">
        <f>Кабельный_журнал!P1487</f>
        <v>0</v>
      </c>
      <c r="D1521" s="74" t="e">
        <f t="shared" ca="1" si="337"/>
        <v>#N/A</v>
      </c>
      <c r="E1521" s="80" t="s">
        <v>280</v>
      </c>
      <c r="F1521" s="74" t="e">
        <f t="shared" ca="1" si="333"/>
        <v>#N/A</v>
      </c>
      <c r="G1521" s="74" t="e">
        <f t="shared" si="334"/>
        <v>#N/A</v>
      </c>
      <c r="H1521" s="80" t="s">
        <v>273</v>
      </c>
      <c r="I1521" s="74" t="e">
        <f t="shared" si="335"/>
        <v>#N/A</v>
      </c>
      <c r="J1521" s="74" t="e">
        <f t="shared" si="338"/>
        <v>#N/A</v>
      </c>
      <c r="K1521" s="80" t="s">
        <v>281</v>
      </c>
      <c r="L1521" s="74">
        <f t="shared" si="339"/>
        <v>1.7500000000000002E-2</v>
      </c>
      <c r="M1521" s="74" t="e">
        <f t="shared" ca="1" si="340"/>
        <v>#N/A</v>
      </c>
      <c r="N1521" s="74" t="e">
        <f ca="1">VLOOKUP(B1521,$C$7:$T1519,13,FALSE)</f>
        <v>#N/A</v>
      </c>
      <c r="O1521" s="74" t="e">
        <f t="shared" ca="1" si="341"/>
        <v>#N/A</v>
      </c>
      <c r="P1521" s="74" t="e">
        <f t="shared" ca="1" si="342"/>
        <v>#N/A</v>
      </c>
      <c r="Q1521" s="74" t="e">
        <f t="shared" ca="1" si="343"/>
        <v>#N/A</v>
      </c>
      <c r="R1521" s="74">
        <f t="shared" si="344"/>
        <v>6000</v>
      </c>
      <c r="S1521" s="74" t="e">
        <f t="shared" ca="1" si="345"/>
        <v>#N/A</v>
      </c>
      <c r="T1521" s="74" t="e">
        <f t="shared" si="346"/>
        <v>#N/A</v>
      </c>
    </row>
    <row r="1522" spans="2:20" x14ac:dyDescent="0.25">
      <c r="B1522" s="74" t="e">
        <f t="shared" ca="1" si="336"/>
        <v>#N/A</v>
      </c>
      <c r="C1522" s="78">
        <f>Кабельный_журнал!P1488</f>
        <v>0</v>
      </c>
      <c r="D1522" s="74" t="e">
        <f t="shared" ca="1" si="337"/>
        <v>#N/A</v>
      </c>
      <c r="E1522" s="80" t="s">
        <v>280</v>
      </c>
      <c r="F1522" s="74" t="e">
        <f t="shared" ca="1" si="333"/>
        <v>#N/A</v>
      </c>
      <c r="G1522" s="74" t="e">
        <f t="shared" si="334"/>
        <v>#N/A</v>
      </c>
      <c r="H1522" s="80" t="s">
        <v>273</v>
      </c>
      <c r="I1522" s="74" t="e">
        <f t="shared" si="335"/>
        <v>#N/A</v>
      </c>
      <c r="J1522" s="74" t="e">
        <f t="shared" si="338"/>
        <v>#N/A</v>
      </c>
      <c r="K1522" s="80" t="s">
        <v>281</v>
      </c>
      <c r="L1522" s="74">
        <f t="shared" si="339"/>
        <v>1.7500000000000002E-2</v>
      </c>
      <c r="M1522" s="74" t="e">
        <f t="shared" ca="1" si="340"/>
        <v>#N/A</v>
      </c>
      <c r="N1522" s="74" t="e">
        <f ca="1">VLOOKUP(B1522,$C$7:$T1520,13,FALSE)</f>
        <v>#N/A</v>
      </c>
      <c r="O1522" s="74" t="e">
        <f t="shared" ca="1" si="341"/>
        <v>#N/A</v>
      </c>
      <c r="P1522" s="74" t="e">
        <f t="shared" ca="1" si="342"/>
        <v>#N/A</v>
      </c>
      <c r="Q1522" s="74" t="e">
        <f t="shared" ca="1" si="343"/>
        <v>#N/A</v>
      </c>
      <c r="R1522" s="74">
        <f t="shared" si="344"/>
        <v>6000</v>
      </c>
      <c r="S1522" s="74" t="e">
        <f t="shared" ca="1" si="345"/>
        <v>#N/A</v>
      </c>
      <c r="T1522" s="74" t="e">
        <f t="shared" si="346"/>
        <v>#N/A</v>
      </c>
    </row>
    <row r="1523" spans="2:20" x14ac:dyDescent="0.25">
      <c r="B1523" s="74" t="e">
        <f t="shared" ca="1" si="336"/>
        <v>#N/A</v>
      </c>
      <c r="C1523" s="78">
        <f>Кабельный_журнал!P1489</f>
        <v>0</v>
      </c>
      <c r="D1523" s="74" t="e">
        <f t="shared" ca="1" si="337"/>
        <v>#N/A</v>
      </c>
      <c r="E1523" s="80" t="s">
        <v>280</v>
      </c>
      <c r="F1523" s="74" t="e">
        <f t="shared" ca="1" si="333"/>
        <v>#N/A</v>
      </c>
      <c r="G1523" s="74" t="e">
        <f t="shared" si="334"/>
        <v>#N/A</v>
      </c>
      <c r="H1523" s="80" t="s">
        <v>273</v>
      </c>
      <c r="I1523" s="74" t="e">
        <f t="shared" si="335"/>
        <v>#N/A</v>
      </c>
      <c r="J1523" s="74" t="e">
        <f t="shared" si="338"/>
        <v>#N/A</v>
      </c>
      <c r="K1523" s="80" t="s">
        <v>281</v>
      </c>
      <c r="L1523" s="74">
        <f t="shared" si="339"/>
        <v>1.7500000000000002E-2</v>
      </c>
      <c r="M1523" s="74" t="e">
        <f t="shared" ca="1" si="340"/>
        <v>#N/A</v>
      </c>
      <c r="N1523" s="74" t="e">
        <f ca="1">VLOOKUP(B1523,$C$7:$T1521,13,FALSE)</f>
        <v>#N/A</v>
      </c>
      <c r="O1523" s="74" t="e">
        <f t="shared" ca="1" si="341"/>
        <v>#N/A</v>
      </c>
      <c r="P1523" s="74" t="e">
        <f t="shared" ca="1" si="342"/>
        <v>#N/A</v>
      </c>
      <c r="Q1523" s="74" t="e">
        <f t="shared" ca="1" si="343"/>
        <v>#N/A</v>
      </c>
      <c r="R1523" s="74">
        <f t="shared" si="344"/>
        <v>6000</v>
      </c>
      <c r="S1523" s="74" t="e">
        <f t="shared" ca="1" si="345"/>
        <v>#N/A</v>
      </c>
      <c r="T1523" s="74" t="e">
        <f t="shared" si="346"/>
        <v>#N/A</v>
      </c>
    </row>
    <row r="1524" spans="2:20" x14ac:dyDescent="0.25">
      <c r="B1524" s="74" t="e">
        <f t="shared" ca="1" si="336"/>
        <v>#N/A</v>
      </c>
      <c r="C1524" s="78">
        <f>Кабельный_журнал!P1490</f>
        <v>0</v>
      </c>
      <c r="D1524" s="74" t="e">
        <f t="shared" ca="1" si="337"/>
        <v>#N/A</v>
      </c>
      <c r="E1524" s="80" t="s">
        <v>280</v>
      </c>
      <c r="F1524" s="74" t="e">
        <f t="shared" ca="1" si="333"/>
        <v>#N/A</v>
      </c>
      <c r="G1524" s="74" t="e">
        <f t="shared" si="334"/>
        <v>#N/A</v>
      </c>
      <c r="H1524" s="80" t="s">
        <v>273</v>
      </c>
      <c r="I1524" s="74" t="e">
        <f t="shared" si="335"/>
        <v>#N/A</v>
      </c>
      <c r="J1524" s="74" t="e">
        <f t="shared" si="338"/>
        <v>#N/A</v>
      </c>
      <c r="K1524" s="80" t="s">
        <v>281</v>
      </c>
      <c r="L1524" s="74">
        <f t="shared" si="339"/>
        <v>1.7500000000000002E-2</v>
      </c>
      <c r="M1524" s="74" t="e">
        <f t="shared" ca="1" si="340"/>
        <v>#N/A</v>
      </c>
      <c r="N1524" s="74" t="e">
        <f ca="1">VLOOKUP(B1524,$C$7:$T1522,13,FALSE)</f>
        <v>#N/A</v>
      </c>
      <c r="O1524" s="74" t="e">
        <f t="shared" ca="1" si="341"/>
        <v>#N/A</v>
      </c>
      <c r="P1524" s="74" t="e">
        <f t="shared" ca="1" si="342"/>
        <v>#N/A</v>
      </c>
      <c r="Q1524" s="74" t="e">
        <f t="shared" ca="1" si="343"/>
        <v>#N/A</v>
      </c>
      <c r="R1524" s="74">
        <f t="shared" si="344"/>
        <v>6000</v>
      </c>
      <c r="S1524" s="74" t="e">
        <f t="shared" ca="1" si="345"/>
        <v>#N/A</v>
      </c>
      <c r="T1524" s="74" t="e">
        <f t="shared" si="346"/>
        <v>#N/A</v>
      </c>
    </row>
    <row r="1525" spans="2:20" x14ac:dyDescent="0.25">
      <c r="B1525" s="74" t="e">
        <f t="shared" ca="1" si="336"/>
        <v>#N/A</v>
      </c>
      <c r="C1525" s="78">
        <f>Кабельный_журнал!P1491</f>
        <v>0</v>
      </c>
      <c r="D1525" s="74" t="e">
        <f t="shared" ca="1" si="337"/>
        <v>#N/A</v>
      </c>
      <c r="E1525" s="80" t="s">
        <v>280</v>
      </c>
      <c r="F1525" s="74" t="e">
        <f t="shared" ca="1" si="333"/>
        <v>#N/A</v>
      </c>
      <c r="G1525" s="74" t="e">
        <f t="shared" si="334"/>
        <v>#N/A</v>
      </c>
      <c r="H1525" s="80" t="s">
        <v>273</v>
      </c>
      <c r="I1525" s="74" t="e">
        <f t="shared" si="335"/>
        <v>#N/A</v>
      </c>
      <c r="J1525" s="74" t="e">
        <f t="shared" si="338"/>
        <v>#N/A</v>
      </c>
      <c r="K1525" s="80" t="s">
        <v>281</v>
      </c>
      <c r="L1525" s="74">
        <f t="shared" si="339"/>
        <v>1.7500000000000002E-2</v>
      </c>
      <c r="M1525" s="74" t="e">
        <f t="shared" ca="1" si="340"/>
        <v>#N/A</v>
      </c>
      <c r="N1525" s="74" t="e">
        <f ca="1">VLOOKUP(B1525,$C$7:$T1523,13,FALSE)</f>
        <v>#N/A</v>
      </c>
      <c r="O1525" s="74" t="e">
        <f t="shared" ca="1" si="341"/>
        <v>#N/A</v>
      </c>
      <c r="P1525" s="74" t="e">
        <f t="shared" ca="1" si="342"/>
        <v>#N/A</v>
      </c>
      <c r="Q1525" s="74" t="e">
        <f t="shared" ca="1" si="343"/>
        <v>#N/A</v>
      </c>
      <c r="R1525" s="74">
        <f t="shared" si="344"/>
        <v>6000</v>
      </c>
      <c r="S1525" s="74" t="e">
        <f t="shared" ca="1" si="345"/>
        <v>#N/A</v>
      </c>
      <c r="T1525" s="74" t="e">
        <f t="shared" si="346"/>
        <v>#N/A</v>
      </c>
    </row>
    <row r="1526" spans="2:20" x14ac:dyDescent="0.25">
      <c r="B1526" s="74" t="e">
        <f t="shared" ca="1" si="336"/>
        <v>#N/A</v>
      </c>
      <c r="C1526" s="78">
        <f>Кабельный_журнал!P1492</f>
        <v>0</v>
      </c>
      <c r="D1526" s="74" t="e">
        <f t="shared" ca="1" si="337"/>
        <v>#N/A</v>
      </c>
      <c r="E1526" s="80" t="s">
        <v>280</v>
      </c>
      <c r="F1526" s="74" t="e">
        <f t="shared" ca="1" si="333"/>
        <v>#N/A</v>
      </c>
      <c r="G1526" s="74" t="e">
        <f t="shared" si="334"/>
        <v>#N/A</v>
      </c>
      <c r="H1526" s="80" t="s">
        <v>273</v>
      </c>
      <c r="I1526" s="74" t="e">
        <f t="shared" si="335"/>
        <v>#N/A</v>
      </c>
      <c r="J1526" s="74" t="e">
        <f t="shared" si="338"/>
        <v>#N/A</v>
      </c>
      <c r="K1526" s="80" t="s">
        <v>281</v>
      </c>
      <c r="L1526" s="74">
        <f t="shared" si="339"/>
        <v>1.7500000000000002E-2</v>
      </c>
      <c r="M1526" s="74" t="e">
        <f t="shared" ca="1" si="340"/>
        <v>#N/A</v>
      </c>
      <c r="N1526" s="74" t="e">
        <f ca="1">VLOOKUP(B1526,$C$7:$T1524,13,FALSE)</f>
        <v>#N/A</v>
      </c>
      <c r="O1526" s="74" t="e">
        <f t="shared" ca="1" si="341"/>
        <v>#N/A</v>
      </c>
      <c r="P1526" s="74" t="e">
        <f t="shared" ca="1" si="342"/>
        <v>#N/A</v>
      </c>
      <c r="Q1526" s="74" t="e">
        <f t="shared" ca="1" si="343"/>
        <v>#N/A</v>
      </c>
      <c r="R1526" s="74">
        <f t="shared" si="344"/>
        <v>6000</v>
      </c>
      <c r="S1526" s="74" t="e">
        <f t="shared" ca="1" si="345"/>
        <v>#N/A</v>
      </c>
      <c r="T1526" s="74" t="e">
        <f t="shared" si="346"/>
        <v>#N/A</v>
      </c>
    </row>
    <row r="1527" spans="2:20" x14ac:dyDescent="0.25">
      <c r="B1527" s="74" t="e">
        <f t="shared" ca="1" si="336"/>
        <v>#N/A</v>
      </c>
      <c r="C1527" s="78">
        <f>Кабельный_журнал!P1493</f>
        <v>0</v>
      </c>
      <c r="D1527" s="74" t="e">
        <f t="shared" ca="1" si="337"/>
        <v>#N/A</v>
      </c>
      <c r="E1527" s="80" t="s">
        <v>280</v>
      </c>
      <c r="F1527" s="74" t="e">
        <f t="shared" ca="1" si="333"/>
        <v>#N/A</v>
      </c>
      <c r="G1527" s="74" t="e">
        <f t="shared" si="334"/>
        <v>#N/A</v>
      </c>
      <c r="H1527" s="80" t="s">
        <v>273</v>
      </c>
      <c r="I1527" s="74" t="e">
        <f t="shared" si="335"/>
        <v>#N/A</v>
      </c>
      <c r="J1527" s="74" t="e">
        <f t="shared" si="338"/>
        <v>#N/A</v>
      </c>
      <c r="K1527" s="80" t="s">
        <v>281</v>
      </c>
      <c r="L1527" s="74">
        <f t="shared" si="339"/>
        <v>1.7500000000000002E-2</v>
      </c>
      <c r="M1527" s="74" t="e">
        <f t="shared" ca="1" si="340"/>
        <v>#N/A</v>
      </c>
      <c r="N1527" s="74" t="e">
        <f ca="1">VLOOKUP(B1527,$C$7:$T1525,13,FALSE)</f>
        <v>#N/A</v>
      </c>
      <c r="O1527" s="74" t="e">
        <f t="shared" ca="1" si="341"/>
        <v>#N/A</v>
      </c>
      <c r="P1527" s="74" t="e">
        <f t="shared" ca="1" si="342"/>
        <v>#N/A</v>
      </c>
      <c r="Q1527" s="74" t="e">
        <f t="shared" ca="1" si="343"/>
        <v>#N/A</v>
      </c>
      <c r="R1527" s="74">
        <f t="shared" si="344"/>
        <v>6000</v>
      </c>
      <c r="S1527" s="74" t="e">
        <f t="shared" ca="1" si="345"/>
        <v>#N/A</v>
      </c>
      <c r="T1527" s="74" t="e">
        <f t="shared" si="346"/>
        <v>#N/A</v>
      </c>
    </row>
    <row r="1528" spans="2:20" x14ac:dyDescent="0.25">
      <c r="B1528" s="74" t="e">
        <f t="shared" ca="1" si="336"/>
        <v>#N/A</v>
      </c>
      <c r="C1528" s="78">
        <f>Кабельный_журнал!P1494</f>
        <v>0</v>
      </c>
      <c r="D1528" s="74" t="e">
        <f t="shared" ca="1" si="337"/>
        <v>#N/A</v>
      </c>
      <c r="E1528" s="80" t="s">
        <v>280</v>
      </c>
      <c r="F1528" s="74" t="e">
        <f t="shared" ca="1" si="333"/>
        <v>#N/A</v>
      </c>
      <c r="G1528" s="74" t="e">
        <f t="shared" si="334"/>
        <v>#N/A</v>
      </c>
      <c r="H1528" s="80" t="s">
        <v>273</v>
      </c>
      <c r="I1528" s="74" t="e">
        <f t="shared" si="335"/>
        <v>#N/A</v>
      </c>
      <c r="J1528" s="74" t="e">
        <f t="shared" si="338"/>
        <v>#N/A</v>
      </c>
      <c r="K1528" s="80" t="s">
        <v>281</v>
      </c>
      <c r="L1528" s="74">
        <f t="shared" si="339"/>
        <v>1.7500000000000002E-2</v>
      </c>
      <c r="M1528" s="74" t="e">
        <f t="shared" ca="1" si="340"/>
        <v>#N/A</v>
      </c>
      <c r="N1528" s="74" t="e">
        <f ca="1">VLOOKUP(B1528,$C$7:$T1526,13,FALSE)</f>
        <v>#N/A</v>
      </c>
      <c r="O1528" s="74" t="e">
        <f t="shared" ca="1" si="341"/>
        <v>#N/A</v>
      </c>
      <c r="P1528" s="74" t="e">
        <f t="shared" ca="1" si="342"/>
        <v>#N/A</v>
      </c>
      <c r="Q1528" s="74" t="e">
        <f t="shared" ca="1" si="343"/>
        <v>#N/A</v>
      </c>
      <c r="R1528" s="74">
        <f t="shared" si="344"/>
        <v>6000</v>
      </c>
      <c r="S1528" s="74" t="e">
        <f t="shared" ca="1" si="345"/>
        <v>#N/A</v>
      </c>
      <c r="T1528" s="74" t="e">
        <f t="shared" si="346"/>
        <v>#N/A</v>
      </c>
    </row>
    <row r="1529" spans="2:20" x14ac:dyDescent="0.25">
      <c r="B1529" s="74" t="e">
        <f t="shared" ca="1" si="336"/>
        <v>#N/A</v>
      </c>
      <c r="C1529" s="78">
        <f>Кабельный_журнал!P1495</f>
        <v>0</v>
      </c>
      <c r="D1529" s="74" t="e">
        <f t="shared" ca="1" si="337"/>
        <v>#N/A</v>
      </c>
      <c r="E1529" s="80" t="s">
        <v>280</v>
      </c>
      <c r="F1529" s="74" t="e">
        <f t="shared" ca="1" si="333"/>
        <v>#N/A</v>
      </c>
      <c r="G1529" s="74" t="e">
        <f t="shared" si="334"/>
        <v>#N/A</v>
      </c>
      <c r="H1529" s="80" t="s">
        <v>273</v>
      </c>
      <c r="I1529" s="74" t="e">
        <f t="shared" si="335"/>
        <v>#N/A</v>
      </c>
      <c r="J1529" s="74" t="e">
        <f t="shared" si="338"/>
        <v>#N/A</v>
      </c>
      <c r="K1529" s="80" t="s">
        <v>281</v>
      </c>
      <c r="L1529" s="74">
        <f t="shared" si="339"/>
        <v>1.7500000000000002E-2</v>
      </c>
      <c r="M1529" s="74" t="e">
        <f t="shared" ca="1" si="340"/>
        <v>#N/A</v>
      </c>
      <c r="N1529" s="74" t="e">
        <f ca="1">VLOOKUP(B1529,$C$7:$T1527,13,FALSE)</f>
        <v>#N/A</v>
      </c>
      <c r="O1529" s="74" t="e">
        <f t="shared" ca="1" si="341"/>
        <v>#N/A</v>
      </c>
      <c r="P1529" s="74" t="e">
        <f t="shared" ca="1" si="342"/>
        <v>#N/A</v>
      </c>
      <c r="Q1529" s="74" t="e">
        <f t="shared" ca="1" si="343"/>
        <v>#N/A</v>
      </c>
      <c r="R1529" s="74">
        <f t="shared" si="344"/>
        <v>6000</v>
      </c>
      <c r="S1529" s="74" t="e">
        <f t="shared" ca="1" si="345"/>
        <v>#N/A</v>
      </c>
      <c r="T1529" s="74" t="e">
        <f t="shared" si="346"/>
        <v>#N/A</v>
      </c>
    </row>
    <row r="1530" spans="2:20" x14ac:dyDescent="0.25">
      <c r="B1530" s="74" t="e">
        <f t="shared" ca="1" si="336"/>
        <v>#N/A</v>
      </c>
      <c r="C1530" s="78">
        <f>Кабельный_журнал!P1496</f>
        <v>0</v>
      </c>
      <c r="D1530" s="74" t="e">
        <f t="shared" ca="1" si="337"/>
        <v>#N/A</v>
      </c>
      <c r="E1530" s="80" t="s">
        <v>280</v>
      </c>
      <c r="F1530" s="74" t="e">
        <f t="shared" ca="1" si="333"/>
        <v>#N/A</v>
      </c>
      <c r="G1530" s="74" t="e">
        <f t="shared" si="334"/>
        <v>#N/A</v>
      </c>
      <c r="H1530" s="80" t="s">
        <v>273</v>
      </c>
      <c r="I1530" s="74" t="e">
        <f t="shared" si="335"/>
        <v>#N/A</v>
      </c>
      <c r="J1530" s="74" t="e">
        <f t="shared" si="338"/>
        <v>#N/A</v>
      </c>
      <c r="K1530" s="80" t="s">
        <v>281</v>
      </c>
      <c r="L1530" s="74">
        <f t="shared" si="339"/>
        <v>1.7500000000000002E-2</v>
      </c>
      <c r="M1530" s="74" t="e">
        <f t="shared" ca="1" si="340"/>
        <v>#N/A</v>
      </c>
      <c r="N1530" s="74" t="e">
        <f ca="1">VLOOKUP(B1530,$C$7:$T1528,13,FALSE)</f>
        <v>#N/A</v>
      </c>
      <c r="O1530" s="74" t="e">
        <f t="shared" ca="1" si="341"/>
        <v>#N/A</v>
      </c>
      <c r="P1530" s="74" t="e">
        <f t="shared" ca="1" si="342"/>
        <v>#N/A</v>
      </c>
      <c r="Q1530" s="74" t="e">
        <f t="shared" ca="1" si="343"/>
        <v>#N/A</v>
      </c>
      <c r="R1530" s="74">
        <f t="shared" si="344"/>
        <v>6000</v>
      </c>
      <c r="S1530" s="74" t="e">
        <f t="shared" ca="1" si="345"/>
        <v>#N/A</v>
      </c>
      <c r="T1530" s="74" t="e">
        <f t="shared" si="346"/>
        <v>#N/A</v>
      </c>
    </row>
    <row r="1531" spans="2:20" x14ac:dyDescent="0.25">
      <c r="B1531" s="74" t="e">
        <f t="shared" ca="1" si="336"/>
        <v>#N/A</v>
      </c>
      <c r="C1531" s="78">
        <f>Кабельный_журнал!P1497</f>
        <v>0</v>
      </c>
      <c r="D1531" s="74" t="e">
        <f t="shared" ca="1" si="337"/>
        <v>#N/A</v>
      </c>
      <c r="E1531" s="80" t="s">
        <v>280</v>
      </c>
      <c r="F1531" s="74" t="e">
        <f t="shared" ca="1" si="333"/>
        <v>#N/A</v>
      </c>
      <c r="G1531" s="74" t="e">
        <f t="shared" si="334"/>
        <v>#N/A</v>
      </c>
      <c r="H1531" s="80" t="s">
        <v>273</v>
      </c>
      <c r="I1531" s="74" t="e">
        <f t="shared" si="335"/>
        <v>#N/A</v>
      </c>
      <c r="J1531" s="74" t="e">
        <f t="shared" si="338"/>
        <v>#N/A</v>
      </c>
      <c r="K1531" s="80" t="s">
        <v>281</v>
      </c>
      <c r="L1531" s="74">
        <f t="shared" si="339"/>
        <v>1.7500000000000002E-2</v>
      </c>
      <c r="M1531" s="74" t="e">
        <f t="shared" ca="1" si="340"/>
        <v>#N/A</v>
      </c>
      <c r="N1531" s="74" t="e">
        <f ca="1">VLOOKUP(B1531,$C$7:$T1529,13,FALSE)</f>
        <v>#N/A</v>
      </c>
      <c r="O1531" s="74" t="e">
        <f t="shared" ca="1" si="341"/>
        <v>#N/A</v>
      </c>
      <c r="P1531" s="74" t="e">
        <f t="shared" ca="1" si="342"/>
        <v>#N/A</v>
      </c>
      <c r="Q1531" s="74" t="e">
        <f t="shared" ca="1" si="343"/>
        <v>#N/A</v>
      </c>
      <c r="R1531" s="74">
        <f t="shared" si="344"/>
        <v>6000</v>
      </c>
      <c r="S1531" s="74" t="e">
        <f t="shared" ca="1" si="345"/>
        <v>#N/A</v>
      </c>
      <c r="T1531" s="74" t="e">
        <f t="shared" si="346"/>
        <v>#N/A</v>
      </c>
    </row>
    <row r="1532" spans="2:20" x14ac:dyDescent="0.25">
      <c r="B1532" s="74" t="e">
        <f t="shared" ca="1" si="336"/>
        <v>#N/A</v>
      </c>
      <c r="C1532" s="78">
        <f>Кабельный_журнал!P1498</f>
        <v>0</v>
      </c>
      <c r="D1532" s="74" t="e">
        <f t="shared" ca="1" si="337"/>
        <v>#N/A</v>
      </c>
      <c r="E1532" s="80" t="s">
        <v>280</v>
      </c>
      <c r="F1532" s="74" t="e">
        <f t="shared" ca="1" si="333"/>
        <v>#N/A</v>
      </c>
      <c r="G1532" s="74" t="e">
        <f t="shared" si="334"/>
        <v>#N/A</v>
      </c>
      <c r="H1532" s="80" t="s">
        <v>273</v>
      </c>
      <c r="I1532" s="74" t="e">
        <f t="shared" si="335"/>
        <v>#N/A</v>
      </c>
      <c r="J1532" s="74" t="e">
        <f t="shared" si="338"/>
        <v>#N/A</v>
      </c>
      <c r="K1532" s="80" t="s">
        <v>281</v>
      </c>
      <c r="L1532" s="74">
        <f t="shared" si="339"/>
        <v>1.7500000000000002E-2</v>
      </c>
      <c r="M1532" s="74" t="e">
        <f t="shared" ca="1" si="340"/>
        <v>#N/A</v>
      </c>
      <c r="N1532" s="74" t="e">
        <f ca="1">VLOOKUP(B1532,$C$7:$T1530,13,FALSE)</f>
        <v>#N/A</v>
      </c>
      <c r="O1532" s="74" t="e">
        <f t="shared" ca="1" si="341"/>
        <v>#N/A</v>
      </c>
      <c r="P1532" s="74" t="e">
        <f t="shared" ca="1" si="342"/>
        <v>#N/A</v>
      </c>
      <c r="Q1532" s="74" t="e">
        <f t="shared" ca="1" si="343"/>
        <v>#N/A</v>
      </c>
      <c r="R1532" s="74">
        <f t="shared" si="344"/>
        <v>6000</v>
      </c>
      <c r="S1532" s="74" t="e">
        <f t="shared" ca="1" si="345"/>
        <v>#N/A</v>
      </c>
      <c r="T1532" s="74" t="e">
        <f t="shared" si="346"/>
        <v>#N/A</v>
      </c>
    </row>
    <row r="1533" spans="2:20" x14ac:dyDescent="0.25">
      <c r="B1533" s="74" t="e">
        <f t="shared" ca="1" si="336"/>
        <v>#N/A</v>
      </c>
      <c r="C1533" s="78">
        <f>Кабельный_журнал!P1499</f>
        <v>0</v>
      </c>
      <c r="D1533" s="74" t="e">
        <f t="shared" ca="1" si="337"/>
        <v>#N/A</v>
      </c>
      <c r="E1533" s="80" t="s">
        <v>280</v>
      </c>
      <c r="F1533" s="74" t="e">
        <f t="shared" ca="1" si="333"/>
        <v>#N/A</v>
      </c>
      <c r="G1533" s="74" t="e">
        <f t="shared" si="334"/>
        <v>#N/A</v>
      </c>
      <c r="H1533" s="80" t="s">
        <v>273</v>
      </c>
      <c r="I1533" s="74" t="e">
        <f t="shared" si="335"/>
        <v>#N/A</v>
      </c>
      <c r="J1533" s="74" t="e">
        <f t="shared" si="338"/>
        <v>#N/A</v>
      </c>
      <c r="K1533" s="80" t="s">
        <v>281</v>
      </c>
      <c r="L1533" s="74">
        <f t="shared" si="339"/>
        <v>1.7500000000000002E-2</v>
      </c>
      <c r="M1533" s="74" t="e">
        <f t="shared" ca="1" si="340"/>
        <v>#N/A</v>
      </c>
      <c r="N1533" s="74" t="e">
        <f ca="1">VLOOKUP(B1533,$C$7:$T1531,13,FALSE)</f>
        <v>#N/A</v>
      </c>
      <c r="O1533" s="74" t="e">
        <f t="shared" ca="1" si="341"/>
        <v>#N/A</v>
      </c>
      <c r="P1533" s="74" t="e">
        <f t="shared" ca="1" si="342"/>
        <v>#N/A</v>
      </c>
      <c r="Q1533" s="74" t="e">
        <f t="shared" ca="1" si="343"/>
        <v>#N/A</v>
      </c>
      <c r="R1533" s="74">
        <f t="shared" si="344"/>
        <v>6000</v>
      </c>
      <c r="S1533" s="74" t="e">
        <f t="shared" ca="1" si="345"/>
        <v>#N/A</v>
      </c>
      <c r="T1533" s="74" t="e">
        <f t="shared" si="346"/>
        <v>#N/A</v>
      </c>
    </row>
    <row r="1534" spans="2:20" x14ac:dyDescent="0.25">
      <c r="B1534" s="74" t="e">
        <f t="shared" ca="1" si="336"/>
        <v>#N/A</v>
      </c>
      <c r="C1534" s="78">
        <f>Кабельный_журнал!P1500</f>
        <v>0</v>
      </c>
      <c r="D1534" s="74" t="e">
        <f t="shared" ca="1" si="337"/>
        <v>#N/A</v>
      </c>
      <c r="E1534" s="80" t="s">
        <v>280</v>
      </c>
      <c r="F1534" s="74" t="e">
        <f t="shared" ca="1" si="333"/>
        <v>#N/A</v>
      </c>
      <c r="G1534" s="74" t="e">
        <f t="shared" si="334"/>
        <v>#N/A</v>
      </c>
      <c r="H1534" s="80" t="s">
        <v>273</v>
      </c>
      <c r="I1534" s="74" t="e">
        <f t="shared" si="335"/>
        <v>#N/A</v>
      </c>
      <c r="J1534" s="74" t="e">
        <f t="shared" si="338"/>
        <v>#N/A</v>
      </c>
      <c r="K1534" s="80" t="s">
        <v>281</v>
      </c>
      <c r="L1534" s="74">
        <f t="shared" si="339"/>
        <v>1.7500000000000002E-2</v>
      </c>
      <c r="M1534" s="74" t="e">
        <f t="shared" ca="1" si="340"/>
        <v>#N/A</v>
      </c>
      <c r="N1534" s="74" t="e">
        <f ca="1">VLOOKUP(B1534,$C$7:$T1532,13,FALSE)</f>
        <v>#N/A</v>
      </c>
      <c r="O1534" s="74" t="e">
        <f t="shared" ca="1" si="341"/>
        <v>#N/A</v>
      </c>
      <c r="P1534" s="74" t="e">
        <f t="shared" ca="1" si="342"/>
        <v>#N/A</v>
      </c>
      <c r="Q1534" s="74" t="e">
        <f t="shared" ca="1" si="343"/>
        <v>#N/A</v>
      </c>
      <c r="R1534" s="74">
        <f t="shared" si="344"/>
        <v>6000</v>
      </c>
      <c r="S1534" s="74" t="e">
        <f t="shared" ca="1" si="345"/>
        <v>#N/A</v>
      </c>
      <c r="T1534" s="74" t="e">
        <f t="shared" si="346"/>
        <v>#N/A</v>
      </c>
    </row>
    <row r="1535" spans="2:20" x14ac:dyDescent="0.25">
      <c r="B1535" s="74" t="e">
        <f t="shared" ca="1" si="336"/>
        <v>#N/A</v>
      </c>
      <c r="C1535" s="78">
        <f>Кабельный_журнал!P1501</f>
        <v>0</v>
      </c>
      <c r="D1535" s="74" t="e">
        <f t="shared" ca="1" si="337"/>
        <v>#N/A</v>
      </c>
      <c r="E1535" s="80" t="s">
        <v>280</v>
      </c>
      <c r="F1535" s="74" t="e">
        <f t="shared" ca="1" si="333"/>
        <v>#N/A</v>
      </c>
      <c r="G1535" s="74" t="e">
        <f t="shared" si="334"/>
        <v>#N/A</v>
      </c>
      <c r="H1535" s="80" t="s">
        <v>273</v>
      </c>
      <c r="I1535" s="74" t="e">
        <f t="shared" si="335"/>
        <v>#N/A</v>
      </c>
      <c r="J1535" s="74" t="e">
        <f t="shared" si="338"/>
        <v>#N/A</v>
      </c>
      <c r="K1535" s="80" t="s">
        <v>281</v>
      </c>
      <c r="L1535" s="74">
        <f t="shared" si="339"/>
        <v>1.7500000000000002E-2</v>
      </c>
      <c r="M1535" s="74" t="e">
        <f t="shared" ca="1" si="340"/>
        <v>#N/A</v>
      </c>
      <c r="N1535" s="74" t="e">
        <f ca="1">VLOOKUP(B1535,$C$7:$T1533,13,FALSE)</f>
        <v>#N/A</v>
      </c>
      <c r="O1535" s="74" t="e">
        <f t="shared" ca="1" si="341"/>
        <v>#N/A</v>
      </c>
      <c r="P1535" s="74" t="e">
        <f t="shared" ca="1" si="342"/>
        <v>#N/A</v>
      </c>
      <c r="Q1535" s="74" t="e">
        <f t="shared" ca="1" si="343"/>
        <v>#N/A</v>
      </c>
      <c r="R1535" s="74">
        <f t="shared" si="344"/>
        <v>6000</v>
      </c>
      <c r="S1535" s="74" t="e">
        <f t="shared" ca="1" si="345"/>
        <v>#N/A</v>
      </c>
      <c r="T1535" s="74" t="e">
        <f t="shared" si="346"/>
        <v>#N/A</v>
      </c>
    </row>
    <row r="1536" spans="2:20" x14ac:dyDescent="0.25">
      <c r="B1536" s="74" t="e">
        <f t="shared" ca="1" si="336"/>
        <v>#N/A</v>
      </c>
      <c r="C1536" s="78">
        <f>Кабельный_журнал!P1502</f>
        <v>0</v>
      </c>
      <c r="D1536" s="74" t="e">
        <f t="shared" ca="1" si="337"/>
        <v>#N/A</v>
      </c>
      <c r="E1536" s="80" t="s">
        <v>280</v>
      </c>
      <c r="F1536" s="74" t="e">
        <f t="shared" ca="1" si="333"/>
        <v>#N/A</v>
      </c>
      <c r="G1536" s="74" t="e">
        <f t="shared" si="334"/>
        <v>#N/A</v>
      </c>
      <c r="H1536" s="80" t="s">
        <v>273</v>
      </c>
      <c r="I1536" s="74" t="e">
        <f t="shared" si="335"/>
        <v>#N/A</v>
      </c>
      <c r="J1536" s="74" t="e">
        <f t="shared" si="338"/>
        <v>#N/A</v>
      </c>
      <c r="K1536" s="80" t="s">
        <v>281</v>
      </c>
      <c r="L1536" s="74">
        <f t="shared" si="339"/>
        <v>1.7500000000000002E-2</v>
      </c>
      <c r="M1536" s="74" t="e">
        <f t="shared" ca="1" si="340"/>
        <v>#N/A</v>
      </c>
      <c r="N1536" s="74" t="e">
        <f ca="1">VLOOKUP(B1536,$C$7:$T1534,13,FALSE)</f>
        <v>#N/A</v>
      </c>
      <c r="O1536" s="74" t="e">
        <f t="shared" ca="1" si="341"/>
        <v>#N/A</v>
      </c>
      <c r="P1536" s="74" t="e">
        <f t="shared" ca="1" si="342"/>
        <v>#N/A</v>
      </c>
      <c r="Q1536" s="74" t="e">
        <f t="shared" ca="1" si="343"/>
        <v>#N/A</v>
      </c>
      <c r="R1536" s="74">
        <f t="shared" si="344"/>
        <v>6000</v>
      </c>
      <c r="S1536" s="74" t="e">
        <f t="shared" ca="1" si="345"/>
        <v>#N/A</v>
      </c>
      <c r="T1536" s="74" t="e">
        <f t="shared" si="346"/>
        <v>#N/A</v>
      </c>
    </row>
    <row r="1537" spans="2:20" x14ac:dyDescent="0.25">
      <c r="B1537" s="74" t="e">
        <f t="shared" ca="1" si="336"/>
        <v>#N/A</v>
      </c>
      <c r="C1537" s="78">
        <f>Кабельный_журнал!P1503</f>
        <v>0</v>
      </c>
      <c r="D1537" s="74" t="e">
        <f t="shared" ca="1" si="337"/>
        <v>#N/A</v>
      </c>
      <c r="E1537" s="80" t="s">
        <v>280</v>
      </c>
      <c r="F1537" s="74" t="e">
        <f t="shared" ca="1" si="333"/>
        <v>#N/A</v>
      </c>
      <c r="G1537" s="74" t="e">
        <f t="shared" si="334"/>
        <v>#N/A</v>
      </c>
      <c r="H1537" s="80" t="s">
        <v>273</v>
      </c>
      <c r="I1537" s="74" t="e">
        <f t="shared" si="335"/>
        <v>#N/A</v>
      </c>
      <c r="J1537" s="74" t="e">
        <f t="shared" si="338"/>
        <v>#N/A</v>
      </c>
      <c r="K1537" s="80" t="s">
        <v>281</v>
      </c>
      <c r="L1537" s="74">
        <f t="shared" si="339"/>
        <v>1.7500000000000002E-2</v>
      </c>
      <c r="M1537" s="74" t="e">
        <f t="shared" ca="1" si="340"/>
        <v>#N/A</v>
      </c>
      <c r="N1537" s="74" t="e">
        <f ca="1">VLOOKUP(B1537,$C$7:$T1535,13,FALSE)</f>
        <v>#N/A</v>
      </c>
      <c r="O1537" s="74" t="e">
        <f t="shared" ca="1" si="341"/>
        <v>#N/A</v>
      </c>
      <c r="P1537" s="74" t="e">
        <f t="shared" ca="1" si="342"/>
        <v>#N/A</v>
      </c>
      <c r="Q1537" s="74" t="e">
        <f t="shared" ca="1" si="343"/>
        <v>#N/A</v>
      </c>
      <c r="R1537" s="74">
        <f t="shared" si="344"/>
        <v>6000</v>
      </c>
      <c r="S1537" s="74" t="e">
        <f t="shared" ca="1" si="345"/>
        <v>#N/A</v>
      </c>
      <c r="T1537" s="74" t="e">
        <f t="shared" si="346"/>
        <v>#N/A</v>
      </c>
    </row>
    <row r="1538" spans="2:20" x14ac:dyDescent="0.25">
      <c r="B1538" s="74" t="e">
        <f t="shared" ca="1" si="336"/>
        <v>#N/A</v>
      </c>
      <c r="C1538" s="78">
        <f>Кабельный_журнал!P1504</f>
        <v>0</v>
      </c>
      <c r="D1538" s="74" t="e">
        <f t="shared" ca="1" si="337"/>
        <v>#N/A</v>
      </c>
      <c r="E1538" s="80" t="s">
        <v>280</v>
      </c>
      <c r="F1538" s="74" t="e">
        <f t="shared" ca="1" si="333"/>
        <v>#N/A</v>
      </c>
      <c r="G1538" s="74" t="e">
        <f t="shared" si="334"/>
        <v>#N/A</v>
      </c>
      <c r="H1538" s="80" t="s">
        <v>273</v>
      </c>
      <c r="I1538" s="74" t="e">
        <f t="shared" si="335"/>
        <v>#N/A</v>
      </c>
      <c r="J1538" s="74" t="e">
        <f t="shared" si="338"/>
        <v>#N/A</v>
      </c>
      <c r="K1538" s="80" t="s">
        <v>281</v>
      </c>
      <c r="L1538" s="74">
        <f t="shared" si="339"/>
        <v>1.7500000000000002E-2</v>
      </c>
      <c r="M1538" s="74" t="e">
        <f t="shared" ca="1" si="340"/>
        <v>#N/A</v>
      </c>
      <c r="N1538" s="74" t="e">
        <f ca="1">VLOOKUP(B1538,$C$7:$T1536,13,FALSE)</f>
        <v>#N/A</v>
      </c>
      <c r="O1538" s="74" t="e">
        <f t="shared" ca="1" si="341"/>
        <v>#N/A</v>
      </c>
      <c r="P1538" s="74" t="e">
        <f t="shared" ca="1" si="342"/>
        <v>#N/A</v>
      </c>
      <c r="Q1538" s="74" t="e">
        <f t="shared" ca="1" si="343"/>
        <v>#N/A</v>
      </c>
      <c r="R1538" s="74">
        <f t="shared" si="344"/>
        <v>6000</v>
      </c>
      <c r="S1538" s="74" t="e">
        <f t="shared" ca="1" si="345"/>
        <v>#N/A</v>
      </c>
      <c r="T1538" s="74" t="e">
        <f t="shared" si="346"/>
        <v>#N/A</v>
      </c>
    </row>
    <row r="1539" spans="2:20" x14ac:dyDescent="0.25">
      <c r="B1539" s="74" t="e">
        <f t="shared" ca="1" si="336"/>
        <v>#N/A</v>
      </c>
      <c r="C1539" s="78">
        <f>Кабельный_журнал!P1505</f>
        <v>0</v>
      </c>
      <c r="D1539" s="74" t="e">
        <f t="shared" ca="1" si="337"/>
        <v>#N/A</v>
      </c>
      <c r="E1539" s="80" t="s">
        <v>280</v>
      </c>
      <c r="F1539" s="74" t="e">
        <f t="shared" ca="1" si="333"/>
        <v>#N/A</v>
      </c>
      <c r="G1539" s="74" t="e">
        <f t="shared" si="334"/>
        <v>#N/A</v>
      </c>
      <c r="H1539" s="80" t="s">
        <v>273</v>
      </c>
      <c r="I1539" s="74" t="e">
        <f t="shared" si="335"/>
        <v>#N/A</v>
      </c>
      <c r="J1539" s="74" t="e">
        <f t="shared" si="338"/>
        <v>#N/A</v>
      </c>
      <c r="K1539" s="80" t="s">
        <v>281</v>
      </c>
      <c r="L1539" s="74">
        <f t="shared" si="339"/>
        <v>1.7500000000000002E-2</v>
      </c>
      <c r="M1539" s="74" t="e">
        <f t="shared" ca="1" si="340"/>
        <v>#N/A</v>
      </c>
      <c r="N1539" s="74" t="e">
        <f ca="1">VLOOKUP(B1539,$C$7:$T1537,13,FALSE)</f>
        <v>#N/A</v>
      </c>
      <c r="O1539" s="74" t="e">
        <f t="shared" ca="1" si="341"/>
        <v>#N/A</v>
      </c>
      <c r="P1539" s="74" t="e">
        <f t="shared" ca="1" si="342"/>
        <v>#N/A</v>
      </c>
      <c r="Q1539" s="74" t="e">
        <f t="shared" ca="1" si="343"/>
        <v>#N/A</v>
      </c>
      <c r="R1539" s="74">
        <f t="shared" si="344"/>
        <v>6000</v>
      </c>
      <c r="S1539" s="74" t="e">
        <f t="shared" ca="1" si="345"/>
        <v>#N/A</v>
      </c>
      <c r="T1539" s="74" t="e">
        <f t="shared" si="346"/>
        <v>#N/A</v>
      </c>
    </row>
    <row r="1540" spans="2:20" x14ac:dyDescent="0.25">
      <c r="B1540" s="74" t="e">
        <f t="shared" ca="1" si="336"/>
        <v>#N/A</v>
      </c>
      <c r="C1540" s="78">
        <f>Кабельный_журнал!P1506</f>
        <v>0</v>
      </c>
      <c r="D1540" s="74" t="e">
        <f t="shared" ca="1" si="337"/>
        <v>#N/A</v>
      </c>
      <c r="E1540" s="80" t="s">
        <v>280</v>
      </c>
      <c r="F1540" s="74" t="e">
        <f t="shared" ca="1" si="333"/>
        <v>#N/A</v>
      </c>
      <c r="G1540" s="74" t="e">
        <f t="shared" si="334"/>
        <v>#N/A</v>
      </c>
      <c r="H1540" s="80" t="s">
        <v>273</v>
      </c>
      <c r="I1540" s="74" t="e">
        <f t="shared" si="335"/>
        <v>#N/A</v>
      </c>
      <c r="J1540" s="74" t="e">
        <f t="shared" si="338"/>
        <v>#N/A</v>
      </c>
      <c r="K1540" s="80" t="s">
        <v>281</v>
      </c>
      <c r="L1540" s="74">
        <f t="shared" si="339"/>
        <v>1.7500000000000002E-2</v>
      </c>
      <c r="M1540" s="74" t="e">
        <f t="shared" ca="1" si="340"/>
        <v>#N/A</v>
      </c>
      <c r="N1540" s="74" t="e">
        <f ca="1">VLOOKUP(B1540,$C$7:$T1538,13,FALSE)</f>
        <v>#N/A</v>
      </c>
      <c r="O1540" s="74" t="e">
        <f t="shared" ca="1" si="341"/>
        <v>#N/A</v>
      </c>
      <c r="P1540" s="74" t="e">
        <f t="shared" ca="1" si="342"/>
        <v>#N/A</v>
      </c>
      <c r="Q1540" s="74" t="e">
        <f t="shared" ca="1" si="343"/>
        <v>#N/A</v>
      </c>
      <c r="R1540" s="74">
        <f t="shared" si="344"/>
        <v>6000</v>
      </c>
      <c r="S1540" s="74" t="e">
        <f t="shared" ca="1" si="345"/>
        <v>#N/A</v>
      </c>
      <c r="T1540" s="74" t="e">
        <f t="shared" si="346"/>
        <v>#N/A</v>
      </c>
    </row>
    <row r="1541" spans="2:20" x14ac:dyDescent="0.25">
      <c r="B1541" s="74" t="e">
        <f t="shared" ca="1" si="336"/>
        <v>#N/A</v>
      </c>
      <c r="C1541" s="78">
        <f>Кабельный_журнал!P1507</f>
        <v>0</v>
      </c>
      <c r="D1541" s="74" t="e">
        <f t="shared" ca="1" si="337"/>
        <v>#N/A</v>
      </c>
      <c r="E1541" s="80" t="s">
        <v>280</v>
      </c>
      <c r="F1541" s="74" t="e">
        <f t="shared" ca="1" si="333"/>
        <v>#N/A</v>
      </c>
      <c r="G1541" s="74" t="e">
        <f t="shared" si="334"/>
        <v>#N/A</v>
      </c>
      <c r="H1541" s="80" t="s">
        <v>273</v>
      </c>
      <c r="I1541" s="74" t="e">
        <f t="shared" si="335"/>
        <v>#N/A</v>
      </c>
      <c r="J1541" s="74" t="e">
        <f t="shared" si="338"/>
        <v>#N/A</v>
      </c>
      <c r="K1541" s="80" t="s">
        <v>281</v>
      </c>
      <c r="L1541" s="74">
        <f t="shared" si="339"/>
        <v>1.7500000000000002E-2</v>
      </c>
      <c r="M1541" s="74" t="e">
        <f t="shared" ca="1" si="340"/>
        <v>#N/A</v>
      </c>
      <c r="N1541" s="74" t="e">
        <f ca="1">VLOOKUP(B1541,$C$7:$T1539,13,FALSE)</f>
        <v>#N/A</v>
      </c>
      <c r="O1541" s="74" t="e">
        <f t="shared" ca="1" si="341"/>
        <v>#N/A</v>
      </c>
      <c r="P1541" s="74" t="e">
        <f t="shared" ca="1" si="342"/>
        <v>#N/A</v>
      </c>
      <c r="Q1541" s="74" t="e">
        <f t="shared" ca="1" si="343"/>
        <v>#N/A</v>
      </c>
      <c r="R1541" s="74">
        <f t="shared" si="344"/>
        <v>6000</v>
      </c>
      <c r="S1541" s="74" t="e">
        <f t="shared" ca="1" si="345"/>
        <v>#N/A</v>
      </c>
      <c r="T1541" s="74" t="e">
        <f t="shared" si="346"/>
        <v>#N/A</v>
      </c>
    </row>
    <row r="1542" spans="2:20" x14ac:dyDescent="0.25">
      <c r="B1542" s="74" t="e">
        <f t="shared" ca="1" si="336"/>
        <v>#N/A</v>
      </c>
      <c r="C1542" s="78">
        <f>Кабельный_журнал!P1508</f>
        <v>0</v>
      </c>
      <c r="D1542" s="74" t="e">
        <f t="shared" ca="1" si="337"/>
        <v>#N/A</v>
      </c>
      <c r="E1542" s="80" t="s">
        <v>280</v>
      </c>
      <c r="F1542" s="74" t="e">
        <f t="shared" ca="1" si="333"/>
        <v>#N/A</v>
      </c>
      <c r="G1542" s="74" t="e">
        <f t="shared" si="334"/>
        <v>#N/A</v>
      </c>
      <c r="H1542" s="80" t="s">
        <v>273</v>
      </c>
      <c r="I1542" s="74" t="e">
        <f t="shared" si="335"/>
        <v>#N/A</v>
      </c>
      <c r="J1542" s="74" t="e">
        <f t="shared" si="338"/>
        <v>#N/A</v>
      </c>
      <c r="K1542" s="80" t="s">
        <v>281</v>
      </c>
      <c r="L1542" s="74">
        <f t="shared" si="339"/>
        <v>1.7500000000000002E-2</v>
      </c>
      <c r="M1542" s="74" t="e">
        <f t="shared" ca="1" si="340"/>
        <v>#N/A</v>
      </c>
      <c r="N1542" s="74" t="e">
        <f ca="1">VLOOKUP(B1542,$C$7:$T1540,13,FALSE)</f>
        <v>#N/A</v>
      </c>
      <c r="O1542" s="74" t="e">
        <f t="shared" ca="1" si="341"/>
        <v>#N/A</v>
      </c>
      <c r="P1542" s="74" t="e">
        <f t="shared" ca="1" si="342"/>
        <v>#N/A</v>
      </c>
      <c r="Q1542" s="74" t="e">
        <f t="shared" ca="1" si="343"/>
        <v>#N/A</v>
      </c>
      <c r="R1542" s="74">
        <f t="shared" si="344"/>
        <v>6000</v>
      </c>
      <c r="S1542" s="74" t="e">
        <f t="shared" ca="1" si="345"/>
        <v>#N/A</v>
      </c>
      <c r="T1542" s="74" t="e">
        <f t="shared" si="346"/>
        <v>#N/A</v>
      </c>
    </row>
    <row r="1543" spans="2:20" x14ac:dyDescent="0.25">
      <c r="B1543" s="74" t="e">
        <f t="shared" ca="1" si="336"/>
        <v>#N/A</v>
      </c>
      <c r="C1543" s="78">
        <f>Кабельный_журнал!P1509</f>
        <v>0</v>
      </c>
      <c r="D1543" s="74" t="e">
        <f t="shared" ca="1" si="337"/>
        <v>#N/A</v>
      </c>
      <c r="E1543" s="80" t="s">
        <v>280</v>
      </c>
      <c r="F1543" s="74" t="e">
        <f t="shared" ca="1" si="333"/>
        <v>#N/A</v>
      </c>
      <c r="G1543" s="74" t="e">
        <f t="shared" si="334"/>
        <v>#N/A</v>
      </c>
      <c r="H1543" s="80" t="s">
        <v>273</v>
      </c>
      <c r="I1543" s="74" t="e">
        <f t="shared" si="335"/>
        <v>#N/A</v>
      </c>
      <c r="J1543" s="74" t="e">
        <f t="shared" si="338"/>
        <v>#N/A</v>
      </c>
      <c r="K1543" s="80" t="s">
        <v>281</v>
      </c>
      <c r="L1543" s="74">
        <f t="shared" si="339"/>
        <v>1.7500000000000002E-2</v>
      </c>
      <c r="M1543" s="74" t="e">
        <f t="shared" ca="1" si="340"/>
        <v>#N/A</v>
      </c>
      <c r="N1543" s="74" t="e">
        <f ca="1">VLOOKUP(B1543,$C$7:$T1541,13,FALSE)</f>
        <v>#N/A</v>
      </c>
      <c r="O1543" s="74" t="e">
        <f t="shared" ca="1" si="341"/>
        <v>#N/A</v>
      </c>
      <c r="P1543" s="74" t="e">
        <f t="shared" ca="1" si="342"/>
        <v>#N/A</v>
      </c>
      <c r="Q1543" s="74" t="e">
        <f t="shared" ca="1" si="343"/>
        <v>#N/A</v>
      </c>
      <c r="R1543" s="74">
        <f t="shared" si="344"/>
        <v>6000</v>
      </c>
      <c r="S1543" s="74" t="e">
        <f t="shared" ca="1" si="345"/>
        <v>#N/A</v>
      </c>
      <c r="T1543" s="74" t="e">
        <f t="shared" si="346"/>
        <v>#N/A</v>
      </c>
    </row>
    <row r="1544" spans="2:20" x14ac:dyDescent="0.25">
      <c r="B1544" s="74" t="e">
        <f t="shared" ca="1" si="336"/>
        <v>#N/A</v>
      </c>
      <c r="C1544" s="78">
        <f>Кабельный_журнал!P1510</f>
        <v>0</v>
      </c>
      <c r="D1544" s="74" t="e">
        <f t="shared" ca="1" si="337"/>
        <v>#N/A</v>
      </c>
      <c r="E1544" s="80" t="s">
        <v>280</v>
      </c>
      <c r="F1544" s="74" t="e">
        <f t="shared" ca="1" si="333"/>
        <v>#N/A</v>
      </c>
      <c r="G1544" s="74" t="e">
        <f t="shared" si="334"/>
        <v>#N/A</v>
      </c>
      <c r="H1544" s="80" t="s">
        <v>273</v>
      </c>
      <c r="I1544" s="74" t="e">
        <f t="shared" si="335"/>
        <v>#N/A</v>
      </c>
      <c r="J1544" s="74" t="e">
        <f t="shared" si="338"/>
        <v>#N/A</v>
      </c>
      <c r="K1544" s="80" t="s">
        <v>281</v>
      </c>
      <c r="L1544" s="74">
        <f t="shared" si="339"/>
        <v>1.7500000000000002E-2</v>
      </c>
      <c r="M1544" s="74" t="e">
        <f t="shared" ca="1" si="340"/>
        <v>#N/A</v>
      </c>
      <c r="N1544" s="74" t="e">
        <f ca="1">VLOOKUP(B1544,$C$7:$T1542,13,FALSE)</f>
        <v>#N/A</v>
      </c>
      <c r="O1544" s="74" t="e">
        <f t="shared" ca="1" si="341"/>
        <v>#N/A</v>
      </c>
      <c r="P1544" s="74" t="e">
        <f t="shared" ca="1" si="342"/>
        <v>#N/A</v>
      </c>
      <c r="Q1544" s="74" t="e">
        <f t="shared" ca="1" si="343"/>
        <v>#N/A</v>
      </c>
      <c r="R1544" s="74">
        <f t="shared" si="344"/>
        <v>6000</v>
      </c>
      <c r="S1544" s="74" t="e">
        <f t="shared" ca="1" si="345"/>
        <v>#N/A</v>
      </c>
      <c r="T1544" s="74" t="e">
        <f t="shared" si="346"/>
        <v>#N/A</v>
      </c>
    </row>
    <row r="1545" spans="2:20" x14ac:dyDescent="0.25">
      <c r="B1545" s="74" t="e">
        <f t="shared" ca="1" si="336"/>
        <v>#N/A</v>
      </c>
      <c r="C1545" s="78">
        <f>Кабельный_журнал!P1511</f>
        <v>0</v>
      </c>
      <c r="D1545" s="74" t="e">
        <f t="shared" ca="1" si="337"/>
        <v>#N/A</v>
      </c>
      <c r="E1545" s="80" t="s">
        <v>280</v>
      </c>
      <c r="F1545" s="74" t="e">
        <f t="shared" ca="1" si="333"/>
        <v>#N/A</v>
      </c>
      <c r="G1545" s="74" t="e">
        <f t="shared" si="334"/>
        <v>#N/A</v>
      </c>
      <c r="H1545" s="80" t="s">
        <v>273</v>
      </c>
      <c r="I1545" s="74" t="e">
        <f t="shared" si="335"/>
        <v>#N/A</v>
      </c>
      <c r="J1545" s="74" t="e">
        <f t="shared" si="338"/>
        <v>#N/A</v>
      </c>
      <c r="K1545" s="80" t="s">
        <v>281</v>
      </c>
      <c r="L1545" s="74">
        <f t="shared" si="339"/>
        <v>1.7500000000000002E-2</v>
      </c>
      <c r="M1545" s="74" t="e">
        <f t="shared" ca="1" si="340"/>
        <v>#N/A</v>
      </c>
      <c r="N1545" s="74" t="e">
        <f ca="1">VLOOKUP(B1545,$C$7:$T1543,13,FALSE)</f>
        <v>#N/A</v>
      </c>
      <c r="O1545" s="74" t="e">
        <f t="shared" ca="1" si="341"/>
        <v>#N/A</v>
      </c>
      <c r="P1545" s="74" t="e">
        <f t="shared" ca="1" si="342"/>
        <v>#N/A</v>
      </c>
      <c r="Q1545" s="74" t="e">
        <f t="shared" ca="1" si="343"/>
        <v>#N/A</v>
      </c>
      <c r="R1545" s="74">
        <f t="shared" si="344"/>
        <v>6000</v>
      </c>
      <c r="S1545" s="74" t="e">
        <f t="shared" ca="1" si="345"/>
        <v>#N/A</v>
      </c>
      <c r="T1545" s="74" t="e">
        <f t="shared" si="346"/>
        <v>#N/A</v>
      </c>
    </row>
    <row r="1546" spans="2:20" x14ac:dyDescent="0.25">
      <c r="B1546" s="74" t="e">
        <f t="shared" ca="1" si="336"/>
        <v>#N/A</v>
      </c>
      <c r="C1546" s="78">
        <f>Кабельный_журнал!P1512</f>
        <v>0</v>
      </c>
      <c r="D1546" s="74" t="e">
        <f t="shared" ca="1" si="337"/>
        <v>#N/A</v>
      </c>
      <c r="E1546" s="80" t="s">
        <v>280</v>
      </c>
      <c r="F1546" s="74" t="e">
        <f t="shared" ca="1" si="333"/>
        <v>#N/A</v>
      </c>
      <c r="G1546" s="74" t="e">
        <f t="shared" si="334"/>
        <v>#N/A</v>
      </c>
      <c r="H1546" s="80" t="s">
        <v>273</v>
      </c>
      <c r="I1546" s="74" t="e">
        <f t="shared" si="335"/>
        <v>#N/A</v>
      </c>
      <c r="J1546" s="74" t="e">
        <f t="shared" si="338"/>
        <v>#N/A</v>
      </c>
      <c r="K1546" s="80" t="s">
        <v>281</v>
      </c>
      <c r="L1546" s="74">
        <f t="shared" si="339"/>
        <v>1.7500000000000002E-2</v>
      </c>
      <c r="M1546" s="74" t="e">
        <f t="shared" ca="1" si="340"/>
        <v>#N/A</v>
      </c>
      <c r="N1546" s="74" t="e">
        <f ca="1">VLOOKUP(B1546,$C$7:$T1544,13,FALSE)</f>
        <v>#N/A</v>
      </c>
      <c r="O1546" s="74" t="e">
        <f t="shared" ca="1" si="341"/>
        <v>#N/A</v>
      </c>
      <c r="P1546" s="74" t="e">
        <f t="shared" ca="1" si="342"/>
        <v>#N/A</v>
      </c>
      <c r="Q1546" s="74" t="e">
        <f t="shared" ca="1" si="343"/>
        <v>#N/A</v>
      </c>
      <c r="R1546" s="74">
        <f t="shared" si="344"/>
        <v>6000</v>
      </c>
      <c r="S1546" s="74" t="e">
        <f t="shared" ca="1" si="345"/>
        <v>#N/A</v>
      </c>
      <c r="T1546" s="74" t="e">
        <f t="shared" si="346"/>
        <v>#N/A</v>
      </c>
    </row>
    <row r="1547" spans="2:20" x14ac:dyDescent="0.25">
      <c r="B1547" s="74" t="e">
        <f t="shared" ca="1" si="336"/>
        <v>#N/A</v>
      </c>
      <c r="C1547" s="78">
        <f>Кабельный_журнал!P1513</f>
        <v>0</v>
      </c>
      <c r="D1547" s="74" t="e">
        <f t="shared" ca="1" si="337"/>
        <v>#N/A</v>
      </c>
      <c r="E1547" s="80" t="s">
        <v>280</v>
      </c>
      <c r="F1547" s="74" t="e">
        <f t="shared" ca="1" si="333"/>
        <v>#N/A</v>
      </c>
      <c r="G1547" s="74" t="e">
        <f t="shared" si="334"/>
        <v>#N/A</v>
      </c>
      <c r="H1547" s="80" t="s">
        <v>273</v>
      </c>
      <c r="I1547" s="74" t="e">
        <f t="shared" si="335"/>
        <v>#N/A</v>
      </c>
      <c r="J1547" s="74" t="e">
        <f t="shared" si="338"/>
        <v>#N/A</v>
      </c>
      <c r="K1547" s="80" t="s">
        <v>281</v>
      </c>
      <c r="L1547" s="74">
        <f t="shared" si="339"/>
        <v>1.7500000000000002E-2</v>
      </c>
      <c r="M1547" s="74" t="e">
        <f t="shared" ca="1" si="340"/>
        <v>#N/A</v>
      </c>
      <c r="N1547" s="74" t="e">
        <f ca="1">VLOOKUP(B1547,$C$7:$T1545,13,FALSE)</f>
        <v>#N/A</v>
      </c>
      <c r="O1547" s="74" t="e">
        <f t="shared" ca="1" si="341"/>
        <v>#N/A</v>
      </c>
      <c r="P1547" s="74" t="e">
        <f t="shared" ca="1" si="342"/>
        <v>#N/A</v>
      </c>
      <c r="Q1547" s="74" t="e">
        <f t="shared" ca="1" si="343"/>
        <v>#N/A</v>
      </c>
      <c r="R1547" s="74">
        <f t="shared" si="344"/>
        <v>6000</v>
      </c>
      <c r="S1547" s="74" t="e">
        <f t="shared" ca="1" si="345"/>
        <v>#N/A</v>
      </c>
      <c r="T1547" s="74" t="e">
        <f t="shared" si="346"/>
        <v>#N/A</v>
      </c>
    </row>
    <row r="1548" spans="2:20" x14ac:dyDescent="0.25">
      <c r="B1548" s="74" t="e">
        <f t="shared" ca="1" si="336"/>
        <v>#N/A</v>
      </c>
      <c r="C1548" s="78">
        <f>Кабельный_журнал!P1514</f>
        <v>0</v>
      </c>
      <c r="D1548" s="74" t="e">
        <f t="shared" ca="1" si="337"/>
        <v>#N/A</v>
      </c>
      <c r="E1548" s="80" t="s">
        <v>280</v>
      </c>
      <c r="F1548" s="74" t="e">
        <f t="shared" ca="1" si="333"/>
        <v>#N/A</v>
      </c>
      <c r="G1548" s="74" t="e">
        <f t="shared" si="334"/>
        <v>#N/A</v>
      </c>
      <c r="H1548" s="80" t="s">
        <v>273</v>
      </c>
      <c r="I1548" s="74" t="e">
        <f t="shared" si="335"/>
        <v>#N/A</v>
      </c>
      <c r="J1548" s="74" t="e">
        <f t="shared" si="338"/>
        <v>#N/A</v>
      </c>
      <c r="K1548" s="80" t="s">
        <v>281</v>
      </c>
      <c r="L1548" s="74">
        <f t="shared" si="339"/>
        <v>1.7500000000000002E-2</v>
      </c>
      <c r="M1548" s="74" t="e">
        <f t="shared" ca="1" si="340"/>
        <v>#N/A</v>
      </c>
      <c r="N1548" s="74" t="e">
        <f ca="1">VLOOKUP(B1548,$C$7:$T1546,13,FALSE)</f>
        <v>#N/A</v>
      </c>
      <c r="O1548" s="74" t="e">
        <f t="shared" ca="1" si="341"/>
        <v>#N/A</v>
      </c>
      <c r="P1548" s="74" t="e">
        <f t="shared" ca="1" si="342"/>
        <v>#N/A</v>
      </c>
      <c r="Q1548" s="74" t="e">
        <f t="shared" ca="1" si="343"/>
        <v>#N/A</v>
      </c>
      <c r="R1548" s="74">
        <f t="shared" si="344"/>
        <v>6000</v>
      </c>
      <c r="S1548" s="74" t="e">
        <f t="shared" ca="1" si="345"/>
        <v>#N/A</v>
      </c>
      <c r="T1548" s="74" t="e">
        <f t="shared" si="346"/>
        <v>#N/A</v>
      </c>
    </row>
    <row r="1549" spans="2:20" x14ac:dyDescent="0.25">
      <c r="B1549" s="74" t="e">
        <f t="shared" ca="1" si="336"/>
        <v>#N/A</v>
      </c>
      <c r="C1549" s="78">
        <f>Кабельный_журнал!P1515</f>
        <v>0</v>
      </c>
      <c r="D1549" s="74" t="e">
        <f t="shared" ca="1" si="337"/>
        <v>#N/A</v>
      </c>
      <c r="E1549" s="80" t="s">
        <v>280</v>
      </c>
      <c r="F1549" s="74" t="e">
        <f t="shared" ca="1" si="333"/>
        <v>#N/A</v>
      </c>
      <c r="G1549" s="74" t="e">
        <f t="shared" si="334"/>
        <v>#N/A</v>
      </c>
      <c r="H1549" s="80" t="s">
        <v>273</v>
      </c>
      <c r="I1549" s="74" t="e">
        <f t="shared" si="335"/>
        <v>#N/A</v>
      </c>
      <c r="J1549" s="74" t="e">
        <f t="shared" si="338"/>
        <v>#N/A</v>
      </c>
      <c r="K1549" s="80" t="s">
        <v>281</v>
      </c>
      <c r="L1549" s="74">
        <f t="shared" si="339"/>
        <v>1.7500000000000002E-2</v>
      </c>
      <c r="M1549" s="74" t="e">
        <f t="shared" ca="1" si="340"/>
        <v>#N/A</v>
      </c>
      <c r="N1549" s="74" t="e">
        <f ca="1">VLOOKUP(B1549,$C$7:$T1547,13,FALSE)</f>
        <v>#N/A</v>
      </c>
      <c r="O1549" s="74" t="e">
        <f t="shared" ca="1" si="341"/>
        <v>#N/A</v>
      </c>
      <c r="P1549" s="74" t="e">
        <f t="shared" ca="1" si="342"/>
        <v>#N/A</v>
      </c>
      <c r="Q1549" s="74" t="e">
        <f t="shared" ca="1" si="343"/>
        <v>#N/A</v>
      </c>
      <c r="R1549" s="74">
        <f t="shared" si="344"/>
        <v>6000</v>
      </c>
      <c r="S1549" s="74" t="e">
        <f t="shared" ca="1" si="345"/>
        <v>#N/A</v>
      </c>
      <c r="T1549" s="74" t="e">
        <f t="shared" si="346"/>
        <v>#N/A</v>
      </c>
    </row>
    <row r="1550" spans="2:20" x14ac:dyDescent="0.25">
      <c r="B1550" s="74" t="e">
        <f t="shared" ca="1" si="336"/>
        <v>#N/A</v>
      </c>
      <c r="C1550" s="78">
        <f>Кабельный_журнал!P1516</f>
        <v>0</v>
      </c>
      <c r="D1550" s="74" t="e">
        <f t="shared" ca="1" si="337"/>
        <v>#N/A</v>
      </c>
      <c r="E1550" s="80" t="s">
        <v>280</v>
      </c>
      <c r="F1550" s="74" t="e">
        <f t="shared" ca="1" si="333"/>
        <v>#N/A</v>
      </c>
      <c r="G1550" s="74" t="e">
        <f t="shared" si="334"/>
        <v>#N/A</v>
      </c>
      <c r="H1550" s="80" t="s">
        <v>273</v>
      </c>
      <c r="I1550" s="74" t="e">
        <f t="shared" si="335"/>
        <v>#N/A</v>
      </c>
      <c r="J1550" s="74" t="e">
        <f t="shared" si="338"/>
        <v>#N/A</v>
      </c>
      <c r="K1550" s="80" t="s">
        <v>281</v>
      </c>
      <c r="L1550" s="74">
        <f t="shared" si="339"/>
        <v>1.7500000000000002E-2</v>
      </c>
      <c r="M1550" s="74" t="e">
        <f t="shared" ca="1" si="340"/>
        <v>#N/A</v>
      </c>
      <c r="N1550" s="74" t="e">
        <f ca="1">VLOOKUP(B1550,$C$7:$T1548,13,FALSE)</f>
        <v>#N/A</v>
      </c>
      <c r="O1550" s="74" t="e">
        <f t="shared" ca="1" si="341"/>
        <v>#N/A</v>
      </c>
      <c r="P1550" s="74" t="e">
        <f t="shared" ca="1" si="342"/>
        <v>#N/A</v>
      </c>
      <c r="Q1550" s="74" t="e">
        <f t="shared" ca="1" si="343"/>
        <v>#N/A</v>
      </c>
      <c r="R1550" s="74">
        <f t="shared" si="344"/>
        <v>6000</v>
      </c>
      <c r="S1550" s="74" t="e">
        <f t="shared" ca="1" si="345"/>
        <v>#N/A</v>
      </c>
      <c r="T1550" s="74" t="e">
        <f t="shared" si="346"/>
        <v>#N/A</v>
      </c>
    </row>
    <row r="1551" spans="2:20" x14ac:dyDescent="0.25">
      <c r="B1551" s="74" t="e">
        <f t="shared" ca="1" si="336"/>
        <v>#N/A</v>
      </c>
      <c r="C1551" s="78">
        <f>Кабельный_журнал!P1517</f>
        <v>0</v>
      </c>
      <c r="D1551" s="74" t="e">
        <f t="shared" ca="1" si="337"/>
        <v>#N/A</v>
      </c>
      <c r="E1551" s="80" t="s">
        <v>280</v>
      </c>
      <c r="F1551" s="74" t="e">
        <f t="shared" ca="1" si="333"/>
        <v>#N/A</v>
      </c>
      <c r="G1551" s="74" t="e">
        <f t="shared" si="334"/>
        <v>#N/A</v>
      </c>
      <c r="H1551" s="80" t="s">
        <v>273</v>
      </c>
      <c r="I1551" s="74" t="e">
        <f t="shared" si="335"/>
        <v>#N/A</v>
      </c>
      <c r="J1551" s="74" t="e">
        <f t="shared" si="338"/>
        <v>#N/A</v>
      </c>
      <c r="K1551" s="80" t="s">
        <v>281</v>
      </c>
      <c r="L1551" s="74">
        <f t="shared" si="339"/>
        <v>1.7500000000000002E-2</v>
      </c>
      <c r="M1551" s="74" t="e">
        <f t="shared" ca="1" si="340"/>
        <v>#N/A</v>
      </c>
      <c r="N1551" s="74" t="e">
        <f ca="1">VLOOKUP(B1551,$C$7:$T1549,13,FALSE)</f>
        <v>#N/A</v>
      </c>
      <c r="O1551" s="74" t="e">
        <f t="shared" ca="1" si="341"/>
        <v>#N/A</v>
      </c>
      <c r="P1551" s="74" t="e">
        <f t="shared" ca="1" si="342"/>
        <v>#N/A</v>
      </c>
      <c r="Q1551" s="74" t="e">
        <f t="shared" ca="1" si="343"/>
        <v>#N/A</v>
      </c>
      <c r="R1551" s="74">
        <f t="shared" si="344"/>
        <v>6000</v>
      </c>
      <c r="S1551" s="74" t="e">
        <f t="shared" ca="1" si="345"/>
        <v>#N/A</v>
      </c>
      <c r="T1551" s="74" t="e">
        <f t="shared" si="346"/>
        <v>#N/A</v>
      </c>
    </row>
    <row r="1552" spans="2:20" x14ac:dyDescent="0.25">
      <c r="B1552" s="74" t="e">
        <f t="shared" ca="1" si="336"/>
        <v>#N/A</v>
      </c>
      <c r="C1552" s="78">
        <f>Кабельный_журнал!P1518</f>
        <v>0</v>
      </c>
      <c r="D1552" s="74" t="e">
        <f t="shared" ca="1" si="337"/>
        <v>#N/A</v>
      </c>
      <c r="E1552" s="80" t="s">
        <v>280</v>
      </c>
      <c r="F1552" s="74" t="e">
        <f t="shared" ca="1" si="333"/>
        <v>#N/A</v>
      </c>
      <c r="G1552" s="74" t="e">
        <f t="shared" si="334"/>
        <v>#N/A</v>
      </c>
      <c r="H1552" s="80" t="s">
        <v>273</v>
      </c>
      <c r="I1552" s="74" t="e">
        <f t="shared" si="335"/>
        <v>#N/A</v>
      </c>
      <c r="J1552" s="74" t="e">
        <f t="shared" si="338"/>
        <v>#N/A</v>
      </c>
      <c r="K1552" s="80" t="s">
        <v>281</v>
      </c>
      <c r="L1552" s="74">
        <f t="shared" si="339"/>
        <v>1.7500000000000002E-2</v>
      </c>
      <c r="M1552" s="74" t="e">
        <f t="shared" ca="1" si="340"/>
        <v>#N/A</v>
      </c>
      <c r="N1552" s="74" t="e">
        <f ca="1">VLOOKUP(B1552,$C$7:$T1550,13,FALSE)</f>
        <v>#N/A</v>
      </c>
      <c r="O1552" s="74" t="e">
        <f t="shared" ca="1" si="341"/>
        <v>#N/A</v>
      </c>
      <c r="P1552" s="74" t="e">
        <f t="shared" ca="1" si="342"/>
        <v>#N/A</v>
      </c>
      <c r="Q1552" s="74" t="e">
        <f t="shared" ca="1" si="343"/>
        <v>#N/A</v>
      </c>
      <c r="R1552" s="74">
        <f t="shared" si="344"/>
        <v>6000</v>
      </c>
      <c r="S1552" s="74" t="e">
        <f t="shared" ca="1" si="345"/>
        <v>#N/A</v>
      </c>
      <c r="T1552" s="74" t="e">
        <f t="shared" si="346"/>
        <v>#N/A</v>
      </c>
    </row>
    <row r="1553" spans="2:20" x14ac:dyDescent="0.25">
      <c r="B1553" s="74" t="e">
        <f t="shared" ca="1" si="336"/>
        <v>#N/A</v>
      </c>
      <c r="C1553" s="78">
        <f>Кабельный_журнал!P1519</f>
        <v>0</v>
      </c>
      <c r="D1553" s="74" t="e">
        <f t="shared" ca="1" si="337"/>
        <v>#N/A</v>
      </c>
      <c r="E1553" s="80" t="s">
        <v>280</v>
      </c>
      <c r="F1553" s="74" t="e">
        <f t="shared" ca="1" si="333"/>
        <v>#N/A</v>
      </c>
      <c r="G1553" s="74" t="e">
        <f t="shared" si="334"/>
        <v>#N/A</v>
      </c>
      <c r="H1553" s="80" t="s">
        <v>273</v>
      </c>
      <c r="I1553" s="74" t="e">
        <f t="shared" si="335"/>
        <v>#N/A</v>
      </c>
      <c r="J1553" s="74" t="e">
        <f t="shared" si="338"/>
        <v>#N/A</v>
      </c>
      <c r="K1553" s="80" t="s">
        <v>281</v>
      </c>
      <c r="L1553" s="74">
        <f t="shared" si="339"/>
        <v>1.7500000000000002E-2</v>
      </c>
      <c r="M1553" s="74" t="e">
        <f t="shared" ca="1" si="340"/>
        <v>#N/A</v>
      </c>
      <c r="N1553" s="74" t="e">
        <f ca="1">VLOOKUP(B1553,$C$7:$T1551,13,FALSE)</f>
        <v>#N/A</v>
      </c>
      <c r="O1553" s="74" t="e">
        <f t="shared" ca="1" si="341"/>
        <v>#N/A</v>
      </c>
      <c r="P1553" s="74" t="e">
        <f t="shared" ca="1" si="342"/>
        <v>#N/A</v>
      </c>
      <c r="Q1553" s="74" t="e">
        <f t="shared" ca="1" si="343"/>
        <v>#N/A</v>
      </c>
      <c r="R1553" s="74">
        <f t="shared" si="344"/>
        <v>6000</v>
      </c>
      <c r="S1553" s="74" t="e">
        <f t="shared" ca="1" si="345"/>
        <v>#N/A</v>
      </c>
      <c r="T1553" s="74" t="e">
        <f t="shared" si="346"/>
        <v>#N/A</v>
      </c>
    </row>
    <row r="1554" spans="2:20" x14ac:dyDescent="0.25">
      <c r="B1554" s="74" t="e">
        <f t="shared" ca="1" si="336"/>
        <v>#N/A</v>
      </c>
      <c r="C1554" s="78">
        <f>Кабельный_журнал!P1520</f>
        <v>0</v>
      </c>
      <c r="D1554" s="74" t="e">
        <f t="shared" ca="1" si="337"/>
        <v>#N/A</v>
      </c>
      <c r="E1554" s="80" t="s">
        <v>280</v>
      </c>
      <c r="F1554" s="74" t="e">
        <f t="shared" ca="1" si="333"/>
        <v>#N/A</v>
      </c>
      <c r="G1554" s="74" t="e">
        <f t="shared" si="334"/>
        <v>#N/A</v>
      </c>
      <c r="H1554" s="80" t="s">
        <v>273</v>
      </c>
      <c r="I1554" s="74" t="e">
        <f t="shared" si="335"/>
        <v>#N/A</v>
      </c>
      <c r="J1554" s="74" t="e">
        <f t="shared" si="338"/>
        <v>#N/A</v>
      </c>
      <c r="K1554" s="80" t="s">
        <v>281</v>
      </c>
      <c r="L1554" s="74">
        <f t="shared" si="339"/>
        <v>1.7500000000000002E-2</v>
      </c>
      <c r="M1554" s="74" t="e">
        <f t="shared" ca="1" si="340"/>
        <v>#N/A</v>
      </c>
      <c r="N1554" s="74" t="e">
        <f ca="1">VLOOKUP(B1554,$C$7:$T1552,13,FALSE)</f>
        <v>#N/A</v>
      </c>
      <c r="O1554" s="74" t="e">
        <f t="shared" ca="1" si="341"/>
        <v>#N/A</v>
      </c>
      <c r="P1554" s="74" t="e">
        <f t="shared" ca="1" si="342"/>
        <v>#N/A</v>
      </c>
      <c r="Q1554" s="74" t="e">
        <f t="shared" ca="1" si="343"/>
        <v>#N/A</v>
      </c>
      <c r="R1554" s="74">
        <f t="shared" si="344"/>
        <v>6000</v>
      </c>
      <c r="S1554" s="74" t="e">
        <f t="shared" ca="1" si="345"/>
        <v>#N/A</v>
      </c>
      <c r="T1554" s="74" t="e">
        <f t="shared" si="346"/>
        <v>#N/A</v>
      </c>
    </row>
    <row r="1555" spans="2:20" x14ac:dyDescent="0.25">
      <c r="B1555" s="74" t="e">
        <f t="shared" ca="1" si="336"/>
        <v>#N/A</v>
      </c>
      <c r="C1555" s="78">
        <f>Кабельный_журнал!P1521</f>
        <v>0</v>
      </c>
      <c r="D1555" s="74" t="e">
        <f t="shared" ca="1" si="337"/>
        <v>#N/A</v>
      </c>
      <c r="E1555" s="80" t="s">
        <v>280</v>
      </c>
      <c r="F1555" s="74" t="e">
        <f t="shared" ca="1" si="333"/>
        <v>#N/A</v>
      </c>
      <c r="G1555" s="74" t="e">
        <f t="shared" si="334"/>
        <v>#N/A</v>
      </c>
      <c r="H1555" s="80" t="s">
        <v>273</v>
      </c>
      <c r="I1555" s="74" t="e">
        <f t="shared" si="335"/>
        <v>#N/A</v>
      </c>
      <c r="J1555" s="74" t="e">
        <f t="shared" si="338"/>
        <v>#N/A</v>
      </c>
      <c r="K1555" s="80" t="s">
        <v>281</v>
      </c>
      <c r="L1555" s="74">
        <f t="shared" si="339"/>
        <v>1.7500000000000002E-2</v>
      </c>
      <c r="M1555" s="74" t="e">
        <f t="shared" ca="1" si="340"/>
        <v>#N/A</v>
      </c>
      <c r="N1555" s="74" t="e">
        <f ca="1">VLOOKUP(B1555,$C$7:$T1553,13,FALSE)</f>
        <v>#N/A</v>
      </c>
      <c r="O1555" s="74" t="e">
        <f t="shared" ca="1" si="341"/>
        <v>#N/A</v>
      </c>
      <c r="P1555" s="74" t="e">
        <f t="shared" ca="1" si="342"/>
        <v>#N/A</v>
      </c>
      <c r="Q1555" s="74" t="e">
        <f t="shared" ca="1" si="343"/>
        <v>#N/A</v>
      </c>
      <c r="R1555" s="74">
        <f t="shared" si="344"/>
        <v>6000</v>
      </c>
      <c r="S1555" s="74" t="e">
        <f t="shared" ca="1" si="345"/>
        <v>#N/A</v>
      </c>
      <c r="T1555" s="74" t="e">
        <f t="shared" si="346"/>
        <v>#N/A</v>
      </c>
    </row>
    <row r="1556" spans="2:20" x14ac:dyDescent="0.25">
      <c r="B1556" s="74" t="e">
        <f t="shared" ca="1" si="336"/>
        <v>#N/A</v>
      </c>
      <c r="C1556" s="78">
        <f>Кабельный_журнал!P1522</f>
        <v>0</v>
      </c>
      <c r="D1556" s="74" t="e">
        <f t="shared" ca="1" si="337"/>
        <v>#N/A</v>
      </c>
      <c r="E1556" s="80" t="s">
        <v>280</v>
      </c>
      <c r="F1556" s="74" t="e">
        <f t="shared" ca="1" si="333"/>
        <v>#N/A</v>
      </c>
      <c r="G1556" s="74" t="e">
        <f t="shared" si="334"/>
        <v>#N/A</v>
      </c>
      <c r="H1556" s="80" t="s">
        <v>273</v>
      </c>
      <c r="I1556" s="74" t="e">
        <f t="shared" si="335"/>
        <v>#N/A</v>
      </c>
      <c r="J1556" s="74" t="e">
        <f t="shared" si="338"/>
        <v>#N/A</v>
      </c>
      <c r="K1556" s="80" t="s">
        <v>281</v>
      </c>
      <c r="L1556" s="74">
        <f t="shared" si="339"/>
        <v>1.7500000000000002E-2</v>
      </c>
      <c r="M1556" s="74" t="e">
        <f t="shared" ca="1" si="340"/>
        <v>#N/A</v>
      </c>
      <c r="N1556" s="74" t="e">
        <f ca="1">VLOOKUP(B1556,$C$7:$T1554,13,FALSE)</f>
        <v>#N/A</v>
      </c>
      <c r="O1556" s="74" t="e">
        <f t="shared" ca="1" si="341"/>
        <v>#N/A</v>
      </c>
      <c r="P1556" s="74" t="e">
        <f t="shared" ca="1" si="342"/>
        <v>#N/A</v>
      </c>
      <c r="Q1556" s="74" t="e">
        <f t="shared" ca="1" si="343"/>
        <v>#N/A</v>
      </c>
      <c r="R1556" s="74">
        <f t="shared" si="344"/>
        <v>6000</v>
      </c>
      <c r="S1556" s="74" t="e">
        <f t="shared" ca="1" si="345"/>
        <v>#N/A</v>
      </c>
      <c r="T1556" s="74" t="e">
        <f t="shared" si="346"/>
        <v>#N/A</v>
      </c>
    </row>
    <row r="1557" spans="2:20" x14ac:dyDescent="0.25">
      <c r="B1557" s="74" t="e">
        <f t="shared" ca="1" si="336"/>
        <v>#N/A</v>
      </c>
      <c r="C1557" s="78">
        <f>Кабельный_журнал!P1523</f>
        <v>0</v>
      </c>
      <c r="D1557" s="74" t="e">
        <f t="shared" ca="1" si="337"/>
        <v>#N/A</v>
      </c>
      <c r="E1557" s="80" t="s">
        <v>280</v>
      </c>
      <c r="F1557" s="74" t="e">
        <f t="shared" ca="1" si="333"/>
        <v>#N/A</v>
      </c>
      <c r="G1557" s="74" t="e">
        <f t="shared" si="334"/>
        <v>#N/A</v>
      </c>
      <c r="H1557" s="80" t="s">
        <v>273</v>
      </c>
      <c r="I1557" s="74" t="e">
        <f t="shared" si="335"/>
        <v>#N/A</v>
      </c>
      <c r="J1557" s="74" t="e">
        <f t="shared" si="338"/>
        <v>#N/A</v>
      </c>
      <c r="K1557" s="80" t="s">
        <v>281</v>
      </c>
      <c r="L1557" s="74">
        <f t="shared" si="339"/>
        <v>1.7500000000000002E-2</v>
      </c>
      <c r="M1557" s="74" t="e">
        <f t="shared" ca="1" si="340"/>
        <v>#N/A</v>
      </c>
      <c r="N1557" s="74" t="e">
        <f ca="1">VLOOKUP(B1557,$C$7:$T1555,13,FALSE)</f>
        <v>#N/A</v>
      </c>
      <c r="O1557" s="74" t="e">
        <f t="shared" ca="1" si="341"/>
        <v>#N/A</v>
      </c>
      <c r="P1557" s="74" t="e">
        <f t="shared" ca="1" si="342"/>
        <v>#N/A</v>
      </c>
      <c r="Q1557" s="74" t="e">
        <f t="shared" ca="1" si="343"/>
        <v>#N/A</v>
      </c>
      <c r="R1557" s="74">
        <f t="shared" si="344"/>
        <v>6000</v>
      </c>
      <c r="S1557" s="74" t="e">
        <f t="shared" ca="1" si="345"/>
        <v>#N/A</v>
      </c>
      <c r="T1557" s="74" t="e">
        <f t="shared" si="346"/>
        <v>#N/A</v>
      </c>
    </row>
    <row r="1558" spans="2:20" x14ac:dyDescent="0.25">
      <c r="B1558" s="74" t="e">
        <f t="shared" ca="1" si="336"/>
        <v>#N/A</v>
      </c>
      <c r="C1558" s="78">
        <f>Кабельный_журнал!P1524</f>
        <v>0</v>
      </c>
      <c r="D1558" s="74" t="e">
        <f t="shared" ca="1" si="337"/>
        <v>#N/A</v>
      </c>
      <c r="E1558" s="80" t="s">
        <v>280</v>
      </c>
      <c r="F1558" s="74" t="e">
        <f t="shared" ca="1" si="333"/>
        <v>#N/A</v>
      </c>
      <c r="G1558" s="74" t="e">
        <f t="shared" si="334"/>
        <v>#N/A</v>
      </c>
      <c r="H1558" s="80" t="s">
        <v>273</v>
      </c>
      <c r="I1558" s="74" t="e">
        <f t="shared" si="335"/>
        <v>#N/A</v>
      </c>
      <c r="J1558" s="74" t="e">
        <f t="shared" si="338"/>
        <v>#N/A</v>
      </c>
      <c r="K1558" s="80" t="s">
        <v>281</v>
      </c>
      <c r="L1558" s="74">
        <f t="shared" si="339"/>
        <v>1.7500000000000002E-2</v>
      </c>
      <c r="M1558" s="74" t="e">
        <f t="shared" ca="1" si="340"/>
        <v>#N/A</v>
      </c>
      <c r="N1558" s="74" t="e">
        <f ca="1">VLOOKUP(B1558,$C$7:$T1556,13,FALSE)</f>
        <v>#N/A</v>
      </c>
      <c r="O1558" s="74" t="e">
        <f t="shared" ca="1" si="341"/>
        <v>#N/A</v>
      </c>
      <c r="P1558" s="74" t="e">
        <f t="shared" ca="1" si="342"/>
        <v>#N/A</v>
      </c>
      <c r="Q1558" s="74" t="e">
        <f t="shared" ca="1" si="343"/>
        <v>#N/A</v>
      </c>
      <c r="R1558" s="74">
        <f t="shared" si="344"/>
        <v>6000</v>
      </c>
      <c r="S1558" s="74" t="e">
        <f t="shared" ca="1" si="345"/>
        <v>#N/A</v>
      </c>
      <c r="T1558" s="74" t="e">
        <f t="shared" si="346"/>
        <v>#N/A</v>
      </c>
    </row>
    <row r="1559" spans="2:20" x14ac:dyDescent="0.25">
      <c r="B1559" s="74" t="e">
        <f t="shared" ca="1" si="336"/>
        <v>#N/A</v>
      </c>
      <c r="C1559" s="78">
        <f>Кабельный_журнал!P1525</f>
        <v>0</v>
      </c>
      <c r="D1559" s="74" t="e">
        <f t="shared" ca="1" si="337"/>
        <v>#N/A</v>
      </c>
      <c r="E1559" s="80" t="s">
        <v>280</v>
      </c>
      <c r="F1559" s="74" t="e">
        <f t="shared" ca="1" si="333"/>
        <v>#N/A</v>
      </c>
      <c r="G1559" s="74" t="e">
        <f t="shared" si="334"/>
        <v>#N/A</v>
      </c>
      <c r="H1559" s="80" t="s">
        <v>273</v>
      </c>
      <c r="I1559" s="74" t="e">
        <f t="shared" si="335"/>
        <v>#N/A</v>
      </c>
      <c r="J1559" s="74" t="e">
        <f t="shared" si="338"/>
        <v>#N/A</v>
      </c>
      <c r="K1559" s="80" t="s">
        <v>281</v>
      </c>
      <c r="L1559" s="74">
        <f t="shared" si="339"/>
        <v>1.7500000000000002E-2</v>
      </c>
      <c r="M1559" s="74" t="e">
        <f t="shared" ca="1" si="340"/>
        <v>#N/A</v>
      </c>
      <c r="N1559" s="74" t="e">
        <f ca="1">VLOOKUP(B1559,$C$7:$T1557,13,FALSE)</f>
        <v>#N/A</v>
      </c>
      <c r="O1559" s="74" t="e">
        <f t="shared" ca="1" si="341"/>
        <v>#N/A</v>
      </c>
      <c r="P1559" s="74" t="e">
        <f t="shared" ca="1" si="342"/>
        <v>#N/A</v>
      </c>
      <c r="Q1559" s="74" t="e">
        <f t="shared" ca="1" si="343"/>
        <v>#N/A</v>
      </c>
      <c r="R1559" s="74">
        <f t="shared" si="344"/>
        <v>6000</v>
      </c>
      <c r="S1559" s="74" t="e">
        <f t="shared" ca="1" si="345"/>
        <v>#N/A</v>
      </c>
      <c r="T1559" s="74" t="e">
        <f t="shared" si="346"/>
        <v>#N/A</v>
      </c>
    </row>
    <row r="1560" spans="2:20" x14ac:dyDescent="0.25">
      <c r="B1560" s="74" t="e">
        <f t="shared" ca="1" si="336"/>
        <v>#N/A</v>
      </c>
      <c r="C1560" s="78">
        <f>Кабельный_журнал!P1526</f>
        <v>0</v>
      </c>
      <c r="D1560" s="74" t="e">
        <f t="shared" ca="1" si="337"/>
        <v>#N/A</v>
      </c>
      <c r="E1560" s="80" t="s">
        <v>280</v>
      </c>
      <c r="F1560" s="74" t="e">
        <f t="shared" ca="1" si="333"/>
        <v>#N/A</v>
      </c>
      <c r="G1560" s="74" t="e">
        <f t="shared" si="334"/>
        <v>#N/A</v>
      </c>
      <c r="H1560" s="80" t="s">
        <v>273</v>
      </c>
      <c r="I1560" s="74" t="e">
        <f t="shared" si="335"/>
        <v>#N/A</v>
      </c>
      <c r="J1560" s="74" t="e">
        <f t="shared" si="338"/>
        <v>#N/A</v>
      </c>
      <c r="K1560" s="80" t="s">
        <v>281</v>
      </c>
      <c r="L1560" s="74">
        <f t="shared" si="339"/>
        <v>1.7500000000000002E-2</v>
      </c>
      <c r="M1560" s="74" t="e">
        <f t="shared" ca="1" si="340"/>
        <v>#N/A</v>
      </c>
      <c r="N1560" s="74" t="e">
        <f ca="1">VLOOKUP(B1560,$C$7:$T1558,13,FALSE)</f>
        <v>#N/A</v>
      </c>
      <c r="O1560" s="74" t="e">
        <f t="shared" ca="1" si="341"/>
        <v>#N/A</v>
      </c>
      <c r="P1560" s="74" t="e">
        <f t="shared" ca="1" si="342"/>
        <v>#N/A</v>
      </c>
      <c r="Q1560" s="74" t="e">
        <f t="shared" ca="1" si="343"/>
        <v>#N/A</v>
      </c>
      <c r="R1560" s="74">
        <f t="shared" si="344"/>
        <v>6000</v>
      </c>
      <c r="S1560" s="74" t="e">
        <f t="shared" ca="1" si="345"/>
        <v>#N/A</v>
      </c>
      <c r="T1560" s="74" t="e">
        <f t="shared" si="346"/>
        <v>#N/A</v>
      </c>
    </row>
    <row r="1561" spans="2:20" x14ac:dyDescent="0.25">
      <c r="B1561" s="74" t="e">
        <f t="shared" ca="1" si="336"/>
        <v>#N/A</v>
      </c>
      <c r="C1561" s="78">
        <f>Кабельный_журнал!P1527</f>
        <v>0</v>
      </c>
      <c r="D1561" s="74" t="e">
        <f t="shared" ca="1" si="337"/>
        <v>#N/A</v>
      </c>
      <c r="E1561" s="80" t="s">
        <v>280</v>
      </c>
      <c r="F1561" s="74" t="e">
        <f t="shared" ca="1" si="333"/>
        <v>#N/A</v>
      </c>
      <c r="G1561" s="74" t="e">
        <f t="shared" si="334"/>
        <v>#N/A</v>
      </c>
      <c r="H1561" s="80" t="s">
        <v>273</v>
      </c>
      <c r="I1561" s="74" t="e">
        <f t="shared" si="335"/>
        <v>#N/A</v>
      </c>
      <c r="J1561" s="74" t="e">
        <f t="shared" si="338"/>
        <v>#N/A</v>
      </c>
      <c r="K1561" s="80" t="s">
        <v>281</v>
      </c>
      <c r="L1561" s="74">
        <f t="shared" si="339"/>
        <v>1.7500000000000002E-2</v>
      </c>
      <c r="M1561" s="74" t="e">
        <f t="shared" ca="1" si="340"/>
        <v>#N/A</v>
      </c>
      <c r="N1561" s="74" t="e">
        <f ca="1">VLOOKUP(B1561,$C$7:$T1559,13,FALSE)</f>
        <v>#N/A</v>
      </c>
      <c r="O1561" s="74" t="e">
        <f t="shared" ca="1" si="341"/>
        <v>#N/A</v>
      </c>
      <c r="P1561" s="74" t="e">
        <f t="shared" ca="1" si="342"/>
        <v>#N/A</v>
      </c>
      <c r="Q1561" s="74" t="e">
        <f t="shared" ca="1" si="343"/>
        <v>#N/A</v>
      </c>
      <c r="R1561" s="74">
        <f t="shared" si="344"/>
        <v>6000</v>
      </c>
      <c r="S1561" s="74" t="e">
        <f t="shared" ca="1" si="345"/>
        <v>#N/A</v>
      </c>
      <c r="T1561" s="74" t="e">
        <f t="shared" si="346"/>
        <v>#N/A</v>
      </c>
    </row>
    <row r="1562" spans="2:20" x14ac:dyDescent="0.25">
      <c r="B1562" s="74" t="e">
        <f t="shared" ca="1" si="336"/>
        <v>#N/A</v>
      </c>
      <c r="C1562" s="78">
        <f>Кабельный_журнал!P1528</f>
        <v>0</v>
      </c>
      <c r="D1562" s="74" t="e">
        <f t="shared" ca="1" si="337"/>
        <v>#N/A</v>
      </c>
      <c r="E1562" s="80" t="s">
        <v>280</v>
      </c>
      <c r="F1562" s="74" t="e">
        <f t="shared" ca="1" si="333"/>
        <v>#N/A</v>
      </c>
      <c r="G1562" s="74" t="e">
        <f t="shared" si="334"/>
        <v>#N/A</v>
      </c>
      <c r="H1562" s="80" t="s">
        <v>273</v>
      </c>
      <c r="I1562" s="74" t="e">
        <f t="shared" si="335"/>
        <v>#N/A</v>
      </c>
      <c r="J1562" s="74" t="e">
        <f t="shared" si="338"/>
        <v>#N/A</v>
      </c>
      <c r="K1562" s="80" t="s">
        <v>281</v>
      </c>
      <c r="L1562" s="74">
        <f t="shared" si="339"/>
        <v>1.7500000000000002E-2</v>
      </c>
      <c r="M1562" s="74" t="e">
        <f t="shared" ca="1" si="340"/>
        <v>#N/A</v>
      </c>
      <c r="N1562" s="74" t="e">
        <f ca="1">VLOOKUP(B1562,$C$7:$T1560,13,FALSE)</f>
        <v>#N/A</v>
      </c>
      <c r="O1562" s="74" t="e">
        <f t="shared" ca="1" si="341"/>
        <v>#N/A</v>
      </c>
      <c r="P1562" s="74" t="e">
        <f t="shared" ca="1" si="342"/>
        <v>#N/A</v>
      </c>
      <c r="Q1562" s="74" t="e">
        <f t="shared" ca="1" si="343"/>
        <v>#N/A</v>
      </c>
      <c r="R1562" s="74">
        <f t="shared" si="344"/>
        <v>6000</v>
      </c>
      <c r="S1562" s="74" t="e">
        <f t="shared" ca="1" si="345"/>
        <v>#N/A</v>
      </c>
      <c r="T1562" s="74" t="e">
        <f t="shared" si="346"/>
        <v>#N/A</v>
      </c>
    </row>
    <row r="1563" spans="2:20" x14ac:dyDescent="0.25">
      <c r="B1563" s="74" t="e">
        <f t="shared" ca="1" si="336"/>
        <v>#N/A</v>
      </c>
      <c r="C1563" s="78">
        <f>Кабельный_журнал!P1529</f>
        <v>0</v>
      </c>
      <c r="D1563" s="74" t="e">
        <f t="shared" ca="1" si="337"/>
        <v>#N/A</v>
      </c>
      <c r="E1563" s="80" t="s">
        <v>280</v>
      </c>
      <c r="F1563" s="74" t="e">
        <f t="shared" ca="1" si="333"/>
        <v>#N/A</v>
      </c>
      <c r="G1563" s="74" t="e">
        <f t="shared" si="334"/>
        <v>#N/A</v>
      </c>
      <c r="H1563" s="80" t="s">
        <v>273</v>
      </c>
      <c r="I1563" s="74" t="e">
        <f t="shared" si="335"/>
        <v>#N/A</v>
      </c>
      <c r="J1563" s="74" t="e">
        <f t="shared" si="338"/>
        <v>#N/A</v>
      </c>
      <c r="K1563" s="80" t="s">
        <v>281</v>
      </c>
      <c r="L1563" s="74">
        <f t="shared" si="339"/>
        <v>1.7500000000000002E-2</v>
      </c>
      <c r="M1563" s="74" t="e">
        <f t="shared" ca="1" si="340"/>
        <v>#N/A</v>
      </c>
      <c r="N1563" s="74" t="e">
        <f ca="1">VLOOKUP(B1563,$C$7:$T1561,13,FALSE)</f>
        <v>#N/A</v>
      </c>
      <c r="O1563" s="74" t="e">
        <f t="shared" ca="1" si="341"/>
        <v>#N/A</v>
      </c>
      <c r="P1563" s="74" t="e">
        <f t="shared" ca="1" si="342"/>
        <v>#N/A</v>
      </c>
      <c r="Q1563" s="74" t="e">
        <f t="shared" ca="1" si="343"/>
        <v>#N/A</v>
      </c>
      <c r="R1563" s="74">
        <f t="shared" si="344"/>
        <v>6000</v>
      </c>
      <c r="S1563" s="74" t="e">
        <f t="shared" ca="1" si="345"/>
        <v>#N/A</v>
      </c>
      <c r="T1563" s="74" t="e">
        <f t="shared" si="346"/>
        <v>#N/A</v>
      </c>
    </row>
    <row r="1564" spans="2:20" x14ac:dyDescent="0.25">
      <c r="B1564" s="74" t="e">
        <f t="shared" ca="1" si="336"/>
        <v>#N/A</v>
      </c>
      <c r="C1564" s="78">
        <f>Кабельный_журнал!P1530</f>
        <v>0</v>
      </c>
      <c r="D1564" s="74" t="e">
        <f t="shared" ca="1" si="337"/>
        <v>#N/A</v>
      </c>
      <c r="E1564" s="80" t="s">
        <v>280</v>
      </c>
      <c r="F1564" s="74" t="e">
        <f t="shared" ca="1" si="333"/>
        <v>#N/A</v>
      </c>
      <c r="G1564" s="74" t="e">
        <f t="shared" si="334"/>
        <v>#N/A</v>
      </c>
      <c r="H1564" s="80" t="s">
        <v>273</v>
      </c>
      <c r="I1564" s="74" t="e">
        <f t="shared" si="335"/>
        <v>#N/A</v>
      </c>
      <c r="J1564" s="74" t="e">
        <f t="shared" si="338"/>
        <v>#N/A</v>
      </c>
      <c r="K1564" s="80" t="s">
        <v>281</v>
      </c>
      <c r="L1564" s="74">
        <f t="shared" si="339"/>
        <v>1.7500000000000002E-2</v>
      </c>
      <c r="M1564" s="74" t="e">
        <f t="shared" ca="1" si="340"/>
        <v>#N/A</v>
      </c>
      <c r="N1564" s="74" t="e">
        <f ca="1">VLOOKUP(B1564,$C$7:$T1562,13,FALSE)</f>
        <v>#N/A</v>
      </c>
      <c r="O1564" s="74" t="e">
        <f t="shared" ca="1" si="341"/>
        <v>#N/A</v>
      </c>
      <c r="P1564" s="74" t="e">
        <f t="shared" ca="1" si="342"/>
        <v>#N/A</v>
      </c>
      <c r="Q1564" s="74" t="e">
        <f t="shared" ca="1" si="343"/>
        <v>#N/A</v>
      </c>
      <c r="R1564" s="74">
        <f t="shared" si="344"/>
        <v>6000</v>
      </c>
      <c r="S1564" s="74" t="e">
        <f t="shared" ca="1" si="345"/>
        <v>#N/A</v>
      </c>
      <c r="T1564" s="74" t="e">
        <f t="shared" si="346"/>
        <v>#N/A</v>
      </c>
    </row>
    <row r="1565" spans="2:20" x14ac:dyDescent="0.25">
      <c r="B1565" s="74" t="e">
        <f t="shared" ca="1" si="336"/>
        <v>#N/A</v>
      </c>
      <c r="C1565" s="78">
        <f>Кабельный_журнал!P1531</f>
        <v>0</v>
      </c>
      <c r="D1565" s="74" t="e">
        <f t="shared" ca="1" si="337"/>
        <v>#N/A</v>
      </c>
      <c r="E1565" s="80" t="s">
        <v>280</v>
      </c>
      <c r="F1565" s="74" t="e">
        <f t="shared" ca="1" si="333"/>
        <v>#N/A</v>
      </c>
      <c r="G1565" s="74" t="e">
        <f t="shared" si="334"/>
        <v>#N/A</v>
      </c>
      <c r="H1565" s="80" t="s">
        <v>273</v>
      </c>
      <c r="I1565" s="74" t="e">
        <f t="shared" si="335"/>
        <v>#N/A</v>
      </c>
      <c r="J1565" s="74" t="e">
        <f t="shared" si="338"/>
        <v>#N/A</v>
      </c>
      <c r="K1565" s="80" t="s">
        <v>281</v>
      </c>
      <c r="L1565" s="74">
        <f t="shared" si="339"/>
        <v>1.7500000000000002E-2</v>
      </c>
      <c r="M1565" s="74" t="e">
        <f t="shared" ca="1" si="340"/>
        <v>#N/A</v>
      </c>
      <c r="N1565" s="74" t="e">
        <f ca="1">VLOOKUP(B1565,$C$7:$T1563,13,FALSE)</f>
        <v>#N/A</v>
      </c>
      <c r="O1565" s="74" t="e">
        <f t="shared" ca="1" si="341"/>
        <v>#N/A</v>
      </c>
      <c r="P1565" s="74" t="e">
        <f t="shared" ca="1" si="342"/>
        <v>#N/A</v>
      </c>
      <c r="Q1565" s="74" t="e">
        <f t="shared" ca="1" si="343"/>
        <v>#N/A</v>
      </c>
      <c r="R1565" s="74">
        <f t="shared" si="344"/>
        <v>6000</v>
      </c>
      <c r="S1565" s="74" t="e">
        <f t="shared" ca="1" si="345"/>
        <v>#N/A</v>
      </c>
      <c r="T1565" s="74" t="e">
        <f t="shared" si="346"/>
        <v>#N/A</v>
      </c>
    </row>
    <row r="1566" spans="2:20" x14ac:dyDescent="0.25">
      <c r="B1566" s="74" t="e">
        <f t="shared" ca="1" si="336"/>
        <v>#N/A</v>
      </c>
      <c r="C1566" s="78">
        <f>Кабельный_журнал!P1532</f>
        <v>0</v>
      </c>
      <c r="D1566" s="74" t="e">
        <f t="shared" ca="1" si="337"/>
        <v>#N/A</v>
      </c>
      <c r="E1566" s="80" t="s">
        <v>280</v>
      </c>
      <c r="F1566" s="74" t="e">
        <f t="shared" ca="1" si="333"/>
        <v>#N/A</v>
      </c>
      <c r="G1566" s="74" t="e">
        <f t="shared" si="334"/>
        <v>#N/A</v>
      </c>
      <c r="H1566" s="80" t="s">
        <v>273</v>
      </c>
      <c r="I1566" s="74" t="e">
        <f t="shared" si="335"/>
        <v>#N/A</v>
      </c>
      <c r="J1566" s="74" t="e">
        <f t="shared" si="338"/>
        <v>#N/A</v>
      </c>
      <c r="K1566" s="80" t="s">
        <v>281</v>
      </c>
      <c r="L1566" s="74">
        <f t="shared" si="339"/>
        <v>1.7500000000000002E-2</v>
      </c>
      <c r="M1566" s="74" t="e">
        <f t="shared" ca="1" si="340"/>
        <v>#N/A</v>
      </c>
      <c r="N1566" s="74" t="e">
        <f ca="1">VLOOKUP(B1566,$C$7:$T1564,13,FALSE)</f>
        <v>#N/A</v>
      </c>
      <c r="O1566" s="74" t="e">
        <f t="shared" ca="1" si="341"/>
        <v>#N/A</v>
      </c>
      <c r="P1566" s="74" t="e">
        <f t="shared" ca="1" si="342"/>
        <v>#N/A</v>
      </c>
      <c r="Q1566" s="74" t="e">
        <f t="shared" ca="1" si="343"/>
        <v>#N/A</v>
      </c>
      <c r="R1566" s="74">
        <f t="shared" si="344"/>
        <v>6000</v>
      </c>
      <c r="S1566" s="74" t="e">
        <f t="shared" ca="1" si="345"/>
        <v>#N/A</v>
      </c>
      <c r="T1566" s="74" t="e">
        <f t="shared" si="346"/>
        <v>#N/A</v>
      </c>
    </row>
    <row r="1567" spans="2:20" x14ac:dyDescent="0.25">
      <c r="B1567" s="74" t="e">
        <f t="shared" ca="1" si="336"/>
        <v>#N/A</v>
      </c>
      <c r="C1567" s="78">
        <f>Кабельный_журнал!P1533</f>
        <v>0</v>
      </c>
      <c r="D1567" s="74" t="e">
        <f t="shared" ca="1" si="337"/>
        <v>#N/A</v>
      </c>
      <c r="E1567" s="80" t="s">
        <v>280</v>
      </c>
      <c r="F1567" s="74" t="e">
        <f t="shared" ca="1" si="333"/>
        <v>#N/A</v>
      </c>
      <c r="G1567" s="74" t="e">
        <f t="shared" si="334"/>
        <v>#N/A</v>
      </c>
      <c r="H1567" s="80" t="s">
        <v>273</v>
      </c>
      <c r="I1567" s="74" t="e">
        <f t="shared" si="335"/>
        <v>#N/A</v>
      </c>
      <c r="J1567" s="74" t="e">
        <f t="shared" si="338"/>
        <v>#N/A</v>
      </c>
      <c r="K1567" s="80" t="s">
        <v>281</v>
      </c>
      <c r="L1567" s="74">
        <f t="shared" si="339"/>
        <v>1.7500000000000002E-2</v>
      </c>
      <c r="M1567" s="74" t="e">
        <f t="shared" ca="1" si="340"/>
        <v>#N/A</v>
      </c>
      <c r="N1567" s="74" t="e">
        <f ca="1">VLOOKUP(B1567,$C$7:$T1565,13,FALSE)</f>
        <v>#N/A</v>
      </c>
      <c r="O1567" s="74" t="e">
        <f t="shared" ca="1" si="341"/>
        <v>#N/A</v>
      </c>
      <c r="P1567" s="74" t="e">
        <f t="shared" ca="1" si="342"/>
        <v>#N/A</v>
      </c>
      <c r="Q1567" s="74" t="e">
        <f t="shared" ca="1" si="343"/>
        <v>#N/A</v>
      </c>
      <c r="R1567" s="74">
        <f t="shared" si="344"/>
        <v>6000</v>
      </c>
      <c r="S1567" s="74" t="e">
        <f t="shared" ca="1" si="345"/>
        <v>#N/A</v>
      </c>
      <c r="T1567" s="74" t="e">
        <f t="shared" si="346"/>
        <v>#N/A</v>
      </c>
    </row>
    <row r="1568" spans="2:20" x14ac:dyDescent="0.25">
      <c r="B1568" s="74" t="e">
        <f t="shared" ca="1" si="336"/>
        <v>#N/A</v>
      </c>
      <c r="C1568" s="78">
        <f>Кабельный_журнал!P1534</f>
        <v>0</v>
      </c>
      <c r="D1568" s="74" t="e">
        <f t="shared" ca="1" si="337"/>
        <v>#N/A</v>
      </c>
      <c r="E1568" s="80" t="s">
        <v>280</v>
      </c>
      <c r="F1568" s="74" t="e">
        <f t="shared" ca="1" si="333"/>
        <v>#N/A</v>
      </c>
      <c r="G1568" s="74" t="e">
        <f t="shared" si="334"/>
        <v>#N/A</v>
      </c>
      <c r="H1568" s="80" t="s">
        <v>273</v>
      </c>
      <c r="I1568" s="74" t="e">
        <f t="shared" si="335"/>
        <v>#N/A</v>
      </c>
      <c r="J1568" s="74" t="e">
        <f t="shared" si="338"/>
        <v>#N/A</v>
      </c>
      <c r="K1568" s="80" t="s">
        <v>281</v>
      </c>
      <c r="L1568" s="74">
        <f t="shared" si="339"/>
        <v>1.7500000000000002E-2</v>
      </c>
      <c r="M1568" s="74" t="e">
        <f t="shared" ca="1" si="340"/>
        <v>#N/A</v>
      </c>
      <c r="N1568" s="74" t="e">
        <f ca="1">VLOOKUP(B1568,$C$7:$T1566,13,FALSE)</f>
        <v>#N/A</v>
      </c>
      <c r="O1568" s="74" t="e">
        <f t="shared" ca="1" si="341"/>
        <v>#N/A</v>
      </c>
      <c r="P1568" s="74" t="e">
        <f t="shared" ca="1" si="342"/>
        <v>#N/A</v>
      </c>
      <c r="Q1568" s="74" t="e">
        <f t="shared" ca="1" si="343"/>
        <v>#N/A</v>
      </c>
      <c r="R1568" s="74">
        <f t="shared" si="344"/>
        <v>6000</v>
      </c>
      <c r="S1568" s="74" t="e">
        <f t="shared" ca="1" si="345"/>
        <v>#N/A</v>
      </c>
      <c r="T1568" s="74" t="e">
        <f t="shared" si="346"/>
        <v>#N/A</v>
      </c>
    </row>
    <row r="1569" spans="2:20" x14ac:dyDescent="0.25">
      <c r="B1569" s="74" t="e">
        <f t="shared" ca="1" si="336"/>
        <v>#N/A</v>
      </c>
      <c r="C1569" s="78">
        <f>Кабельный_журнал!P1535</f>
        <v>0</v>
      </c>
      <c r="D1569" s="74" t="e">
        <f t="shared" ca="1" si="337"/>
        <v>#N/A</v>
      </c>
      <c r="E1569" s="80" t="s">
        <v>280</v>
      </c>
      <c r="F1569" s="74" t="e">
        <f t="shared" ca="1" si="333"/>
        <v>#N/A</v>
      </c>
      <c r="G1569" s="74" t="e">
        <f t="shared" si="334"/>
        <v>#N/A</v>
      </c>
      <c r="H1569" s="80" t="s">
        <v>273</v>
      </c>
      <c r="I1569" s="74" t="e">
        <f t="shared" si="335"/>
        <v>#N/A</v>
      </c>
      <c r="J1569" s="74" t="e">
        <f t="shared" si="338"/>
        <v>#N/A</v>
      </c>
      <c r="K1569" s="80" t="s">
        <v>281</v>
      </c>
      <c r="L1569" s="74">
        <f t="shared" si="339"/>
        <v>1.7500000000000002E-2</v>
      </c>
      <c r="M1569" s="74" t="e">
        <f t="shared" ca="1" si="340"/>
        <v>#N/A</v>
      </c>
      <c r="N1569" s="74" t="e">
        <f ca="1">VLOOKUP(B1569,$C$7:$T1567,13,FALSE)</f>
        <v>#N/A</v>
      </c>
      <c r="O1569" s="74" t="e">
        <f t="shared" ca="1" si="341"/>
        <v>#N/A</v>
      </c>
      <c r="P1569" s="74" t="e">
        <f t="shared" ca="1" si="342"/>
        <v>#N/A</v>
      </c>
      <c r="Q1569" s="74" t="e">
        <f t="shared" ca="1" si="343"/>
        <v>#N/A</v>
      </c>
      <c r="R1569" s="74">
        <f t="shared" si="344"/>
        <v>6000</v>
      </c>
      <c r="S1569" s="74" t="e">
        <f t="shared" ca="1" si="345"/>
        <v>#N/A</v>
      </c>
      <c r="T1569" s="74" t="e">
        <f t="shared" si="346"/>
        <v>#N/A</v>
      </c>
    </row>
    <row r="1570" spans="2:20" x14ac:dyDescent="0.25">
      <c r="B1570" s="74" t="e">
        <f t="shared" ca="1" si="336"/>
        <v>#N/A</v>
      </c>
      <c r="C1570" s="78">
        <f>Кабельный_журнал!P1536</f>
        <v>0</v>
      </c>
      <c r="D1570" s="74" t="e">
        <f t="shared" ca="1" si="337"/>
        <v>#N/A</v>
      </c>
      <c r="E1570" s="80" t="s">
        <v>280</v>
      </c>
      <c r="F1570" s="74" t="e">
        <f t="shared" ca="1" si="333"/>
        <v>#N/A</v>
      </c>
      <c r="G1570" s="74" t="e">
        <f t="shared" si="334"/>
        <v>#N/A</v>
      </c>
      <c r="H1570" s="80" t="s">
        <v>273</v>
      </c>
      <c r="I1570" s="74" t="e">
        <f t="shared" si="335"/>
        <v>#N/A</v>
      </c>
      <c r="J1570" s="74" t="e">
        <f t="shared" si="338"/>
        <v>#N/A</v>
      </c>
      <c r="K1570" s="80" t="s">
        <v>281</v>
      </c>
      <c r="L1570" s="74">
        <f t="shared" si="339"/>
        <v>1.7500000000000002E-2</v>
      </c>
      <c r="M1570" s="74" t="e">
        <f t="shared" ca="1" si="340"/>
        <v>#N/A</v>
      </c>
      <c r="N1570" s="74" t="e">
        <f ca="1">VLOOKUP(B1570,$C$7:$T1568,13,FALSE)</f>
        <v>#N/A</v>
      </c>
      <c r="O1570" s="74" t="e">
        <f t="shared" ca="1" si="341"/>
        <v>#N/A</v>
      </c>
      <c r="P1570" s="74" t="e">
        <f t="shared" ca="1" si="342"/>
        <v>#N/A</v>
      </c>
      <c r="Q1570" s="74" t="e">
        <f t="shared" ca="1" si="343"/>
        <v>#N/A</v>
      </c>
      <c r="R1570" s="74">
        <f t="shared" si="344"/>
        <v>6000</v>
      </c>
      <c r="S1570" s="74" t="e">
        <f t="shared" ca="1" si="345"/>
        <v>#N/A</v>
      </c>
      <c r="T1570" s="74" t="e">
        <f t="shared" si="346"/>
        <v>#N/A</v>
      </c>
    </row>
    <row r="1571" spans="2:20" x14ac:dyDescent="0.25">
      <c r="B1571" s="74" t="e">
        <f t="shared" ca="1" si="336"/>
        <v>#N/A</v>
      </c>
      <c r="C1571" s="78">
        <f>Кабельный_журнал!P1537</f>
        <v>0</v>
      </c>
      <c r="D1571" s="74" t="e">
        <f t="shared" ca="1" si="337"/>
        <v>#N/A</v>
      </c>
      <c r="E1571" s="80" t="s">
        <v>280</v>
      </c>
      <c r="F1571" s="74" t="e">
        <f t="shared" ca="1" si="333"/>
        <v>#N/A</v>
      </c>
      <c r="G1571" s="74" t="e">
        <f t="shared" si="334"/>
        <v>#N/A</v>
      </c>
      <c r="H1571" s="80" t="s">
        <v>273</v>
      </c>
      <c r="I1571" s="74" t="e">
        <f t="shared" si="335"/>
        <v>#N/A</v>
      </c>
      <c r="J1571" s="74" t="e">
        <f t="shared" si="338"/>
        <v>#N/A</v>
      </c>
      <c r="K1571" s="80" t="s">
        <v>281</v>
      </c>
      <c r="L1571" s="74">
        <f t="shared" si="339"/>
        <v>1.7500000000000002E-2</v>
      </c>
      <c r="M1571" s="74" t="e">
        <f t="shared" ca="1" si="340"/>
        <v>#N/A</v>
      </c>
      <c r="N1571" s="74" t="e">
        <f ca="1">VLOOKUP(B1571,$C$7:$T1569,13,FALSE)</f>
        <v>#N/A</v>
      </c>
      <c r="O1571" s="74" t="e">
        <f t="shared" ca="1" si="341"/>
        <v>#N/A</v>
      </c>
      <c r="P1571" s="74" t="e">
        <f t="shared" ca="1" si="342"/>
        <v>#N/A</v>
      </c>
      <c r="Q1571" s="74" t="e">
        <f t="shared" ca="1" si="343"/>
        <v>#N/A</v>
      </c>
      <c r="R1571" s="74">
        <f t="shared" si="344"/>
        <v>6000</v>
      </c>
      <c r="S1571" s="74" t="e">
        <f t="shared" ca="1" si="345"/>
        <v>#N/A</v>
      </c>
      <c r="T1571" s="74" t="e">
        <f t="shared" si="346"/>
        <v>#N/A</v>
      </c>
    </row>
    <row r="1572" spans="2:20" x14ac:dyDescent="0.25">
      <c r="B1572" s="74" t="e">
        <f t="shared" ca="1" si="336"/>
        <v>#N/A</v>
      </c>
      <c r="C1572" s="78">
        <f>Кабельный_журнал!P1538</f>
        <v>0</v>
      </c>
      <c r="D1572" s="74" t="e">
        <f t="shared" ca="1" si="337"/>
        <v>#N/A</v>
      </c>
      <c r="E1572" s="80" t="s">
        <v>280</v>
      </c>
      <c r="F1572" s="74" t="e">
        <f t="shared" ca="1" si="333"/>
        <v>#N/A</v>
      </c>
      <c r="G1572" s="74" t="e">
        <f t="shared" si="334"/>
        <v>#N/A</v>
      </c>
      <c r="H1572" s="80" t="s">
        <v>273</v>
      </c>
      <c r="I1572" s="74" t="e">
        <f t="shared" si="335"/>
        <v>#N/A</v>
      </c>
      <c r="J1572" s="74" t="e">
        <f t="shared" si="338"/>
        <v>#N/A</v>
      </c>
      <c r="K1572" s="80" t="s">
        <v>281</v>
      </c>
      <c r="L1572" s="74">
        <f t="shared" si="339"/>
        <v>1.7500000000000002E-2</v>
      </c>
      <c r="M1572" s="74" t="e">
        <f t="shared" ca="1" si="340"/>
        <v>#N/A</v>
      </c>
      <c r="N1572" s="74" t="e">
        <f ca="1">VLOOKUP(B1572,$C$7:$T1570,13,FALSE)</f>
        <v>#N/A</v>
      </c>
      <c r="O1572" s="74" t="e">
        <f t="shared" ca="1" si="341"/>
        <v>#N/A</v>
      </c>
      <c r="P1572" s="74" t="e">
        <f t="shared" ca="1" si="342"/>
        <v>#N/A</v>
      </c>
      <c r="Q1572" s="74" t="e">
        <f t="shared" ca="1" si="343"/>
        <v>#N/A</v>
      </c>
      <c r="R1572" s="74">
        <f t="shared" si="344"/>
        <v>6000</v>
      </c>
      <c r="S1572" s="74" t="e">
        <f t="shared" ca="1" si="345"/>
        <v>#N/A</v>
      </c>
      <c r="T1572" s="74" t="e">
        <f t="shared" si="346"/>
        <v>#N/A</v>
      </c>
    </row>
    <row r="1573" spans="2:20" x14ac:dyDescent="0.25">
      <c r="B1573" s="74" t="e">
        <f t="shared" ca="1" si="336"/>
        <v>#N/A</v>
      </c>
      <c r="C1573" s="78">
        <f>Кабельный_журнал!P1539</f>
        <v>0</v>
      </c>
      <c r="D1573" s="74" t="e">
        <f t="shared" ca="1" si="337"/>
        <v>#N/A</v>
      </c>
      <c r="E1573" s="80" t="s">
        <v>280</v>
      </c>
      <c r="F1573" s="74" t="e">
        <f t="shared" ca="1" si="333"/>
        <v>#N/A</v>
      </c>
      <c r="G1573" s="74" t="e">
        <f t="shared" si="334"/>
        <v>#N/A</v>
      </c>
      <c r="H1573" s="80" t="s">
        <v>273</v>
      </c>
      <c r="I1573" s="74" t="e">
        <f t="shared" si="335"/>
        <v>#N/A</v>
      </c>
      <c r="J1573" s="74" t="e">
        <f t="shared" si="338"/>
        <v>#N/A</v>
      </c>
      <c r="K1573" s="80" t="s">
        <v>281</v>
      </c>
      <c r="L1573" s="74">
        <f t="shared" si="339"/>
        <v>1.7500000000000002E-2</v>
      </c>
      <c r="M1573" s="74" t="e">
        <f t="shared" ca="1" si="340"/>
        <v>#N/A</v>
      </c>
      <c r="N1573" s="74" t="e">
        <f ca="1">VLOOKUP(B1573,$C$7:$T1571,13,FALSE)</f>
        <v>#N/A</v>
      </c>
      <c r="O1573" s="74" t="e">
        <f t="shared" ca="1" si="341"/>
        <v>#N/A</v>
      </c>
      <c r="P1573" s="74" t="e">
        <f t="shared" ca="1" si="342"/>
        <v>#N/A</v>
      </c>
      <c r="Q1573" s="74" t="e">
        <f t="shared" ca="1" si="343"/>
        <v>#N/A</v>
      </c>
      <c r="R1573" s="74">
        <f t="shared" si="344"/>
        <v>6000</v>
      </c>
      <c r="S1573" s="74" t="e">
        <f t="shared" ca="1" si="345"/>
        <v>#N/A</v>
      </c>
      <c r="T1573" s="74" t="e">
        <f t="shared" si="346"/>
        <v>#N/A</v>
      </c>
    </row>
    <row r="1574" spans="2:20" x14ac:dyDescent="0.25">
      <c r="B1574" s="74" t="e">
        <f t="shared" ca="1" si="336"/>
        <v>#N/A</v>
      </c>
      <c r="C1574" s="78">
        <f>Кабельный_журнал!P1540</f>
        <v>0</v>
      </c>
      <c r="D1574" s="74" t="e">
        <f t="shared" ca="1" si="337"/>
        <v>#N/A</v>
      </c>
      <c r="E1574" s="80" t="s">
        <v>280</v>
      </c>
      <c r="F1574" s="74" t="e">
        <f t="shared" ca="1" si="333"/>
        <v>#N/A</v>
      </c>
      <c r="G1574" s="74" t="e">
        <f t="shared" si="334"/>
        <v>#N/A</v>
      </c>
      <c r="H1574" s="80" t="s">
        <v>273</v>
      </c>
      <c r="I1574" s="74" t="e">
        <f t="shared" si="335"/>
        <v>#N/A</v>
      </c>
      <c r="J1574" s="74" t="e">
        <f t="shared" si="338"/>
        <v>#N/A</v>
      </c>
      <c r="K1574" s="80" t="s">
        <v>281</v>
      </c>
      <c r="L1574" s="74">
        <f t="shared" si="339"/>
        <v>1.7500000000000002E-2</v>
      </c>
      <c r="M1574" s="74" t="e">
        <f t="shared" ca="1" si="340"/>
        <v>#N/A</v>
      </c>
      <c r="N1574" s="74" t="e">
        <f ca="1">VLOOKUP(B1574,$C$7:$T1572,13,FALSE)</f>
        <v>#N/A</v>
      </c>
      <c r="O1574" s="74" t="e">
        <f t="shared" ca="1" si="341"/>
        <v>#N/A</v>
      </c>
      <c r="P1574" s="74" t="e">
        <f t="shared" ca="1" si="342"/>
        <v>#N/A</v>
      </c>
      <c r="Q1574" s="74" t="e">
        <f t="shared" ca="1" si="343"/>
        <v>#N/A</v>
      </c>
      <c r="R1574" s="74">
        <f t="shared" si="344"/>
        <v>6000</v>
      </c>
      <c r="S1574" s="74" t="e">
        <f t="shared" ca="1" si="345"/>
        <v>#N/A</v>
      </c>
      <c r="T1574" s="74" t="e">
        <f t="shared" si="346"/>
        <v>#N/A</v>
      </c>
    </row>
    <row r="1575" spans="2:20" x14ac:dyDescent="0.25">
      <c r="B1575" s="74" t="e">
        <f t="shared" ca="1" si="336"/>
        <v>#N/A</v>
      </c>
      <c r="C1575" s="78">
        <f>Кабельный_журнал!P1541</f>
        <v>0</v>
      </c>
      <c r="D1575" s="74" t="e">
        <f t="shared" ca="1" si="337"/>
        <v>#N/A</v>
      </c>
      <c r="E1575" s="80" t="s">
        <v>280</v>
      </c>
      <c r="F1575" s="74" t="e">
        <f t="shared" ref="F1575:F1638" ca="1" si="347">VLOOKUP(C1575,Кабельный_журнал,8,FALSE)</f>
        <v>#N/A</v>
      </c>
      <c r="G1575" s="74" t="e">
        <f t="shared" ref="G1575:G1638" si="348">VLOOKUP(C1575,Исходные_данные,21,FALSE)</f>
        <v>#N/A</v>
      </c>
      <c r="H1575" s="80" t="s">
        <v>273</v>
      </c>
      <c r="I1575" s="74" t="e">
        <f t="shared" ref="I1575:I1638" si="349">VLOOKUP(C1575,Исходные_данные,22,FALSE)</f>
        <v>#N/A</v>
      </c>
      <c r="J1575" s="74" t="e">
        <f t="shared" si="338"/>
        <v>#N/A</v>
      </c>
      <c r="K1575" s="80" t="s">
        <v>281</v>
      </c>
      <c r="L1575" s="74">
        <f t="shared" si="339"/>
        <v>1.7500000000000002E-2</v>
      </c>
      <c r="M1575" s="74" t="e">
        <f t="shared" ca="1" si="340"/>
        <v>#N/A</v>
      </c>
      <c r="N1575" s="74" t="e">
        <f ca="1">VLOOKUP(B1575,$C$7:$T1573,13,FALSE)</f>
        <v>#N/A</v>
      </c>
      <c r="O1575" s="74" t="e">
        <f t="shared" ca="1" si="341"/>
        <v>#N/A</v>
      </c>
      <c r="P1575" s="74" t="e">
        <f t="shared" ca="1" si="342"/>
        <v>#N/A</v>
      </c>
      <c r="Q1575" s="74" t="e">
        <f t="shared" ca="1" si="343"/>
        <v>#N/A</v>
      </c>
      <c r="R1575" s="74">
        <f t="shared" si="344"/>
        <v>6000</v>
      </c>
      <c r="S1575" s="74" t="e">
        <f t="shared" ca="1" si="345"/>
        <v>#N/A</v>
      </c>
      <c r="T1575" s="74" t="e">
        <f t="shared" si="346"/>
        <v>#N/A</v>
      </c>
    </row>
    <row r="1576" spans="2:20" x14ac:dyDescent="0.25">
      <c r="B1576" s="74" t="e">
        <f t="shared" ref="B1576:B1639" ca="1" si="350">VLOOKUP(C1576,Кабельный_журнал,2,FALSE)</f>
        <v>#N/A</v>
      </c>
      <c r="C1576" s="78">
        <f>Кабельный_журнал!P1542</f>
        <v>0</v>
      </c>
      <c r="D1576" s="74" t="e">
        <f t="shared" ref="D1576:D1639" ca="1" si="351">B1576&amp;"-"&amp;C1576</f>
        <v>#N/A</v>
      </c>
      <c r="E1576" s="80" t="s">
        <v>280</v>
      </c>
      <c r="F1576" s="74" t="e">
        <f t="shared" ca="1" si="347"/>
        <v>#N/A</v>
      </c>
      <c r="G1576" s="74" t="e">
        <f t="shared" si="348"/>
        <v>#N/A</v>
      </c>
      <c r="H1576" s="80" t="s">
        <v>273</v>
      </c>
      <c r="I1576" s="74" t="e">
        <f t="shared" si="349"/>
        <v>#N/A</v>
      </c>
      <c r="J1576" s="74" t="e">
        <f t="shared" ref="J1576:J1639" si="352">I1576</f>
        <v>#N/A</v>
      </c>
      <c r="K1576" s="80" t="s">
        <v>281</v>
      </c>
      <c r="L1576" s="74">
        <f t="shared" ref="L1576:L1639" si="353">VLOOKUP(K1576,$K$2:$L$3,2,FALSE)</f>
        <v>1.7500000000000002E-2</v>
      </c>
      <c r="M1576" s="74" t="e">
        <f t="shared" ref="M1576:M1639" ca="1" si="354">L1576*F1576*(1/I1576+1/J1576)</f>
        <v>#N/A</v>
      </c>
      <c r="N1576" s="74" t="e">
        <f ca="1">VLOOKUP(B1576,$C$7:$T1574,13,FALSE)</f>
        <v>#N/A</v>
      </c>
      <c r="O1576" s="74" t="e">
        <f t="shared" ref="O1576:O1639" ca="1" si="355">L1576+M1576</f>
        <v>#N/A</v>
      </c>
      <c r="P1576" s="74" t="e">
        <f t="shared" ref="P1576:P1639" ca="1" si="356">220/O1576</f>
        <v>#N/A</v>
      </c>
      <c r="Q1576" s="74" t="e">
        <f t="shared" ref="Q1576:Q1639" ca="1" si="357">O1576/G1576</f>
        <v>#N/A</v>
      </c>
      <c r="R1576" s="74">
        <f t="shared" ref="R1576:R1639" si="358">VLOOKUP(H1576,$W$2:$Y$12,3,FALSE)</f>
        <v>6000</v>
      </c>
      <c r="S1576" s="74" t="e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  <v>#N/A</v>
      </c>
      <c r="T1576" s="74" t="e">
        <f t="shared" ref="T1576:T1639" si="360">G1576*VLOOKUP(H1576,$W$2:$Y$12,2,FALSE)</f>
        <v>#N/A</v>
      </c>
    </row>
    <row r="1577" spans="2:20" x14ac:dyDescent="0.25">
      <c r="B1577" s="74" t="e">
        <f t="shared" ca="1" si="350"/>
        <v>#N/A</v>
      </c>
      <c r="C1577" s="78">
        <f>Кабельный_журнал!P1543</f>
        <v>0</v>
      </c>
      <c r="D1577" s="74" t="e">
        <f t="shared" ca="1" si="351"/>
        <v>#N/A</v>
      </c>
      <c r="E1577" s="80" t="s">
        <v>280</v>
      </c>
      <c r="F1577" s="74" t="e">
        <f t="shared" ca="1" si="347"/>
        <v>#N/A</v>
      </c>
      <c r="G1577" s="74" t="e">
        <f t="shared" si="348"/>
        <v>#N/A</v>
      </c>
      <c r="H1577" s="80" t="s">
        <v>273</v>
      </c>
      <c r="I1577" s="74" t="e">
        <f t="shared" si="349"/>
        <v>#N/A</v>
      </c>
      <c r="J1577" s="74" t="e">
        <f t="shared" si="352"/>
        <v>#N/A</v>
      </c>
      <c r="K1577" s="80" t="s">
        <v>281</v>
      </c>
      <c r="L1577" s="74">
        <f t="shared" si="353"/>
        <v>1.7500000000000002E-2</v>
      </c>
      <c r="M1577" s="74" t="e">
        <f t="shared" ca="1" si="354"/>
        <v>#N/A</v>
      </c>
      <c r="N1577" s="74" t="e">
        <f ca="1">VLOOKUP(B1577,$C$7:$T1575,13,FALSE)</f>
        <v>#N/A</v>
      </c>
      <c r="O1577" s="74" t="e">
        <f t="shared" ca="1" si="355"/>
        <v>#N/A</v>
      </c>
      <c r="P1577" s="74" t="e">
        <f t="shared" ca="1" si="356"/>
        <v>#N/A</v>
      </c>
      <c r="Q1577" s="74" t="e">
        <f t="shared" ca="1" si="357"/>
        <v>#N/A</v>
      </c>
      <c r="R1577" s="74">
        <f t="shared" si="358"/>
        <v>6000</v>
      </c>
      <c r="S1577" s="74" t="e">
        <f t="shared" ca="1" si="359"/>
        <v>#N/A</v>
      </c>
      <c r="T1577" s="74" t="e">
        <f t="shared" si="360"/>
        <v>#N/A</v>
      </c>
    </row>
    <row r="1578" spans="2:20" x14ac:dyDescent="0.25">
      <c r="B1578" s="74" t="e">
        <f t="shared" ca="1" si="350"/>
        <v>#N/A</v>
      </c>
      <c r="C1578" s="78">
        <f>Кабельный_журнал!P1544</f>
        <v>0</v>
      </c>
      <c r="D1578" s="74" t="e">
        <f t="shared" ca="1" si="351"/>
        <v>#N/A</v>
      </c>
      <c r="E1578" s="80" t="s">
        <v>280</v>
      </c>
      <c r="F1578" s="74" t="e">
        <f t="shared" ca="1" si="347"/>
        <v>#N/A</v>
      </c>
      <c r="G1578" s="74" t="e">
        <f t="shared" si="348"/>
        <v>#N/A</v>
      </c>
      <c r="H1578" s="80" t="s">
        <v>273</v>
      </c>
      <c r="I1578" s="74" t="e">
        <f t="shared" si="349"/>
        <v>#N/A</v>
      </c>
      <c r="J1578" s="74" t="e">
        <f t="shared" si="352"/>
        <v>#N/A</v>
      </c>
      <c r="K1578" s="80" t="s">
        <v>281</v>
      </c>
      <c r="L1578" s="74">
        <f t="shared" si="353"/>
        <v>1.7500000000000002E-2</v>
      </c>
      <c r="M1578" s="74" t="e">
        <f t="shared" ca="1" si="354"/>
        <v>#N/A</v>
      </c>
      <c r="N1578" s="74" t="e">
        <f ca="1">VLOOKUP(B1578,$C$7:$T1576,13,FALSE)</f>
        <v>#N/A</v>
      </c>
      <c r="O1578" s="74" t="e">
        <f t="shared" ca="1" si="355"/>
        <v>#N/A</v>
      </c>
      <c r="P1578" s="74" t="e">
        <f t="shared" ca="1" si="356"/>
        <v>#N/A</v>
      </c>
      <c r="Q1578" s="74" t="e">
        <f t="shared" ca="1" si="357"/>
        <v>#N/A</v>
      </c>
      <c r="R1578" s="74">
        <f t="shared" si="358"/>
        <v>6000</v>
      </c>
      <c r="S1578" s="74" t="e">
        <f t="shared" ca="1" si="359"/>
        <v>#N/A</v>
      </c>
      <c r="T1578" s="74" t="e">
        <f t="shared" si="360"/>
        <v>#N/A</v>
      </c>
    </row>
    <row r="1579" spans="2:20" x14ac:dyDescent="0.25">
      <c r="B1579" s="74" t="e">
        <f t="shared" ca="1" si="350"/>
        <v>#N/A</v>
      </c>
      <c r="C1579" s="78">
        <f>Кабельный_журнал!P1545</f>
        <v>0</v>
      </c>
      <c r="D1579" s="74" t="e">
        <f t="shared" ca="1" si="351"/>
        <v>#N/A</v>
      </c>
      <c r="E1579" s="80" t="s">
        <v>280</v>
      </c>
      <c r="F1579" s="74" t="e">
        <f t="shared" ca="1" si="347"/>
        <v>#N/A</v>
      </c>
      <c r="G1579" s="74" t="e">
        <f t="shared" si="348"/>
        <v>#N/A</v>
      </c>
      <c r="H1579" s="80" t="s">
        <v>273</v>
      </c>
      <c r="I1579" s="74" t="e">
        <f t="shared" si="349"/>
        <v>#N/A</v>
      </c>
      <c r="J1579" s="74" t="e">
        <f t="shared" si="352"/>
        <v>#N/A</v>
      </c>
      <c r="K1579" s="80" t="s">
        <v>281</v>
      </c>
      <c r="L1579" s="74">
        <f t="shared" si="353"/>
        <v>1.7500000000000002E-2</v>
      </c>
      <c r="M1579" s="74" t="e">
        <f t="shared" ca="1" si="354"/>
        <v>#N/A</v>
      </c>
      <c r="N1579" s="74" t="e">
        <f ca="1">VLOOKUP(B1579,$C$7:$T1577,13,FALSE)</f>
        <v>#N/A</v>
      </c>
      <c r="O1579" s="74" t="e">
        <f t="shared" ca="1" si="355"/>
        <v>#N/A</v>
      </c>
      <c r="P1579" s="74" t="e">
        <f t="shared" ca="1" si="356"/>
        <v>#N/A</v>
      </c>
      <c r="Q1579" s="74" t="e">
        <f t="shared" ca="1" si="357"/>
        <v>#N/A</v>
      </c>
      <c r="R1579" s="74">
        <f t="shared" si="358"/>
        <v>6000</v>
      </c>
      <c r="S1579" s="74" t="e">
        <f t="shared" ca="1" si="359"/>
        <v>#N/A</v>
      </c>
      <c r="T1579" s="74" t="e">
        <f t="shared" si="360"/>
        <v>#N/A</v>
      </c>
    </row>
    <row r="1580" spans="2:20" x14ac:dyDescent="0.25">
      <c r="B1580" s="74" t="e">
        <f t="shared" ca="1" si="350"/>
        <v>#N/A</v>
      </c>
      <c r="C1580" s="78">
        <f>Кабельный_журнал!P1546</f>
        <v>0</v>
      </c>
      <c r="D1580" s="74" t="e">
        <f t="shared" ca="1" si="351"/>
        <v>#N/A</v>
      </c>
      <c r="E1580" s="80" t="s">
        <v>280</v>
      </c>
      <c r="F1580" s="74" t="e">
        <f t="shared" ca="1" si="347"/>
        <v>#N/A</v>
      </c>
      <c r="G1580" s="74" t="e">
        <f t="shared" si="348"/>
        <v>#N/A</v>
      </c>
      <c r="H1580" s="80" t="s">
        <v>273</v>
      </c>
      <c r="I1580" s="74" t="e">
        <f t="shared" si="349"/>
        <v>#N/A</v>
      </c>
      <c r="J1580" s="74" t="e">
        <f t="shared" si="352"/>
        <v>#N/A</v>
      </c>
      <c r="K1580" s="80" t="s">
        <v>281</v>
      </c>
      <c r="L1580" s="74">
        <f t="shared" si="353"/>
        <v>1.7500000000000002E-2</v>
      </c>
      <c r="M1580" s="74" t="e">
        <f t="shared" ca="1" si="354"/>
        <v>#N/A</v>
      </c>
      <c r="N1580" s="74" t="e">
        <f ca="1">VLOOKUP(B1580,$C$7:$T1578,13,FALSE)</f>
        <v>#N/A</v>
      </c>
      <c r="O1580" s="74" t="e">
        <f t="shared" ca="1" si="355"/>
        <v>#N/A</v>
      </c>
      <c r="P1580" s="74" t="e">
        <f t="shared" ca="1" si="356"/>
        <v>#N/A</v>
      </c>
      <c r="Q1580" s="74" t="e">
        <f t="shared" ca="1" si="357"/>
        <v>#N/A</v>
      </c>
      <c r="R1580" s="74">
        <f t="shared" si="358"/>
        <v>6000</v>
      </c>
      <c r="S1580" s="74" t="e">
        <f t="shared" ca="1" si="359"/>
        <v>#N/A</v>
      </c>
      <c r="T1580" s="74" t="e">
        <f t="shared" si="360"/>
        <v>#N/A</v>
      </c>
    </row>
    <row r="1581" spans="2:20" x14ac:dyDescent="0.25">
      <c r="B1581" s="74" t="e">
        <f t="shared" ca="1" si="350"/>
        <v>#N/A</v>
      </c>
      <c r="C1581" s="78">
        <f>Кабельный_журнал!P1547</f>
        <v>0</v>
      </c>
      <c r="D1581" s="74" t="e">
        <f t="shared" ca="1" si="351"/>
        <v>#N/A</v>
      </c>
      <c r="E1581" s="80" t="s">
        <v>280</v>
      </c>
      <c r="F1581" s="74" t="e">
        <f t="shared" ca="1" si="347"/>
        <v>#N/A</v>
      </c>
      <c r="G1581" s="74" t="e">
        <f t="shared" si="348"/>
        <v>#N/A</v>
      </c>
      <c r="H1581" s="80" t="s">
        <v>273</v>
      </c>
      <c r="I1581" s="74" t="e">
        <f t="shared" si="349"/>
        <v>#N/A</v>
      </c>
      <c r="J1581" s="74" t="e">
        <f t="shared" si="352"/>
        <v>#N/A</v>
      </c>
      <c r="K1581" s="80" t="s">
        <v>281</v>
      </c>
      <c r="L1581" s="74">
        <f t="shared" si="353"/>
        <v>1.7500000000000002E-2</v>
      </c>
      <c r="M1581" s="74" t="e">
        <f t="shared" ca="1" si="354"/>
        <v>#N/A</v>
      </c>
      <c r="N1581" s="74" t="e">
        <f ca="1">VLOOKUP(B1581,$C$7:$T1579,13,FALSE)</f>
        <v>#N/A</v>
      </c>
      <c r="O1581" s="74" t="e">
        <f t="shared" ca="1" si="355"/>
        <v>#N/A</v>
      </c>
      <c r="P1581" s="74" t="e">
        <f t="shared" ca="1" si="356"/>
        <v>#N/A</v>
      </c>
      <c r="Q1581" s="74" t="e">
        <f t="shared" ca="1" si="357"/>
        <v>#N/A</v>
      </c>
      <c r="R1581" s="74">
        <f t="shared" si="358"/>
        <v>6000</v>
      </c>
      <c r="S1581" s="74" t="e">
        <f t="shared" ca="1" si="359"/>
        <v>#N/A</v>
      </c>
      <c r="T1581" s="74" t="e">
        <f t="shared" si="360"/>
        <v>#N/A</v>
      </c>
    </row>
    <row r="1582" spans="2:20" x14ac:dyDescent="0.25">
      <c r="B1582" s="74" t="e">
        <f t="shared" ca="1" si="350"/>
        <v>#N/A</v>
      </c>
      <c r="C1582" s="78">
        <f>Кабельный_журнал!P1548</f>
        <v>0</v>
      </c>
      <c r="D1582" s="74" t="e">
        <f t="shared" ca="1" si="351"/>
        <v>#N/A</v>
      </c>
      <c r="E1582" s="80" t="s">
        <v>280</v>
      </c>
      <c r="F1582" s="74" t="e">
        <f t="shared" ca="1" si="347"/>
        <v>#N/A</v>
      </c>
      <c r="G1582" s="74" t="e">
        <f t="shared" si="348"/>
        <v>#N/A</v>
      </c>
      <c r="H1582" s="80" t="s">
        <v>273</v>
      </c>
      <c r="I1582" s="74" t="e">
        <f t="shared" si="349"/>
        <v>#N/A</v>
      </c>
      <c r="J1582" s="74" t="e">
        <f t="shared" si="352"/>
        <v>#N/A</v>
      </c>
      <c r="K1582" s="80" t="s">
        <v>281</v>
      </c>
      <c r="L1582" s="74">
        <f t="shared" si="353"/>
        <v>1.7500000000000002E-2</v>
      </c>
      <c r="M1582" s="74" t="e">
        <f t="shared" ca="1" si="354"/>
        <v>#N/A</v>
      </c>
      <c r="N1582" s="74" t="e">
        <f ca="1">VLOOKUP(B1582,$C$7:$T1580,13,FALSE)</f>
        <v>#N/A</v>
      </c>
      <c r="O1582" s="74" t="e">
        <f t="shared" ca="1" si="355"/>
        <v>#N/A</v>
      </c>
      <c r="P1582" s="74" t="e">
        <f t="shared" ca="1" si="356"/>
        <v>#N/A</v>
      </c>
      <c r="Q1582" s="74" t="e">
        <f t="shared" ca="1" si="357"/>
        <v>#N/A</v>
      </c>
      <c r="R1582" s="74">
        <f t="shared" si="358"/>
        <v>6000</v>
      </c>
      <c r="S1582" s="74" t="e">
        <f t="shared" ca="1" si="359"/>
        <v>#N/A</v>
      </c>
      <c r="T1582" s="74" t="e">
        <f t="shared" si="360"/>
        <v>#N/A</v>
      </c>
    </row>
    <row r="1583" spans="2:20" x14ac:dyDescent="0.25">
      <c r="B1583" s="74" t="e">
        <f t="shared" ca="1" si="350"/>
        <v>#N/A</v>
      </c>
      <c r="C1583" s="78">
        <f>Кабельный_журнал!P1549</f>
        <v>0</v>
      </c>
      <c r="D1583" s="74" t="e">
        <f t="shared" ca="1" si="351"/>
        <v>#N/A</v>
      </c>
      <c r="E1583" s="80" t="s">
        <v>280</v>
      </c>
      <c r="F1583" s="74" t="e">
        <f t="shared" ca="1" si="347"/>
        <v>#N/A</v>
      </c>
      <c r="G1583" s="74" t="e">
        <f t="shared" si="348"/>
        <v>#N/A</v>
      </c>
      <c r="H1583" s="80" t="s">
        <v>273</v>
      </c>
      <c r="I1583" s="74" t="e">
        <f t="shared" si="349"/>
        <v>#N/A</v>
      </c>
      <c r="J1583" s="74" t="e">
        <f t="shared" si="352"/>
        <v>#N/A</v>
      </c>
      <c r="K1583" s="80" t="s">
        <v>281</v>
      </c>
      <c r="L1583" s="74">
        <f t="shared" si="353"/>
        <v>1.7500000000000002E-2</v>
      </c>
      <c r="M1583" s="74" t="e">
        <f t="shared" ca="1" si="354"/>
        <v>#N/A</v>
      </c>
      <c r="N1583" s="74" t="e">
        <f ca="1">VLOOKUP(B1583,$C$7:$T1581,13,FALSE)</f>
        <v>#N/A</v>
      </c>
      <c r="O1583" s="74" t="e">
        <f t="shared" ca="1" si="355"/>
        <v>#N/A</v>
      </c>
      <c r="P1583" s="74" t="e">
        <f t="shared" ca="1" si="356"/>
        <v>#N/A</v>
      </c>
      <c r="Q1583" s="74" t="e">
        <f t="shared" ca="1" si="357"/>
        <v>#N/A</v>
      </c>
      <c r="R1583" s="74">
        <f t="shared" si="358"/>
        <v>6000</v>
      </c>
      <c r="S1583" s="74" t="e">
        <f t="shared" ca="1" si="359"/>
        <v>#N/A</v>
      </c>
      <c r="T1583" s="74" t="e">
        <f t="shared" si="360"/>
        <v>#N/A</v>
      </c>
    </row>
    <row r="1584" spans="2:20" x14ac:dyDescent="0.25">
      <c r="B1584" s="74" t="e">
        <f t="shared" ca="1" si="350"/>
        <v>#N/A</v>
      </c>
      <c r="C1584" s="78">
        <f>Кабельный_журнал!P1550</f>
        <v>0</v>
      </c>
      <c r="D1584" s="74" t="e">
        <f t="shared" ca="1" si="351"/>
        <v>#N/A</v>
      </c>
      <c r="E1584" s="80" t="s">
        <v>280</v>
      </c>
      <c r="F1584" s="74" t="e">
        <f t="shared" ca="1" si="347"/>
        <v>#N/A</v>
      </c>
      <c r="G1584" s="74" t="e">
        <f t="shared" si="348"/>
        <v>#N/A</v>
      </c>
      <c r="H1584" s="80" t="s">
        <v>273</v>
      </c>
      <c r="I1584" s="74" t="e">
        <f t="shared" si="349"/>
        <v>#N/A</v>
      </c>
      <c r="J1584" s="74" t="e">
        <f t="shared" si="352"/>
        <v>#N/A</v>
      </c>
      <c r="K1584" s="80" t="s">
        <v>281</v>
      </c>
      <c r="L1584" s="74">
        <f t="shared" si="353"/>
        <v>1.7500000000000002E-2</v>
      </c>
      <c r="M1584" s="74" t="e">
        <f t="shared" ca="1" si="354"/>
        <v>#N/A</v>
      </c>
      <c r="N1584" s="74" t="e">
        <f ca="1">VLOOKUP(B1584,$C$7:$T1582,13,FALSE)</f>
        <v>#N/A</v>
      </c>
      <c r="O1584" s="74" t="e">
        <f t="shared" ca="1" si="355"/>
        <v>#N/A</v>
      </c>
      <c r="P1584" s="74" t="e">
        <f t="shared" ca="1" si="356"/>
        <v>#N/A</v>
      </c>
      <c r="Q1584" s="74" t="e">
        <f t="shared" ca="1" si="357"/>
        <v>#N/A</v>
      </c>
      <c r="R1584" s="74">
        <f t="shared" si="358"/>
        <v>6000</v>
      </c>
      <c r="S1584" s="74" t="e">
        <f t="shared" ca="1" si="359"/>
        <v>#N/A</v>
      </c>
      <c r="T1584" s="74" t="e">
        <f t="shared" si="360"/>
        <v>#N/A</v>
      </c>
    </row>
    <row r="1585" spans="2:20" x14ac:dyDescent="0.25">
      <c r="B1585" s="74" t="e">
        <f t="shared" ca="1" si="350"/>
        <v>#N/A</v>
      </c>
      <c r="C1585" s="78">
        <f>Кабельный_журнал!P1551</f>
        <v>0</v>
      </c>
      <c r="D1585" s="74" t="e">
        <f t="shared" ca="1" si="351"/>
        <v>#N/A</v>
      </c>
      <c r="E1585" s="80" t="s">
        <v>280</v>
      </c>
      <c r="F1585" s="74" t="e">
        <f t="shared" ca="1" si="347"/>
        <v>#N/A</v>
      </c>
      <c r="G1585" s="74" t="e">
        <f t="shared" si="348"/>
        <v>#N/A</v>
      </c>
      <c r="H1585" s="80" t="s">
        <v>273</v>
      </c>
      <c r="I1585" s="74" t="e">
        <f t="shared" si="349"/>
        <v>#N/A</v>
      </c>
      <c r="J1585" s="74" t="e">
        <f t="shared" si="352"/>
        <v>#N/A</v>
      </c>
      <c r="K1585" s="80" t="s">
        <v>281</v>
      </c>
      <c r="L1585" s="74">
        <f t="shared" si="353"/>
        <v>1.7500000000000002E-2</v>
      </c>
      <c r="M1585" s="74" t="e">
        <f t="shared" ca="1" si="354"/>
        <v>#N/A</v>
      </c>
      <c r="N1585" s="74" t="e">
        <f ca="1">VLOOKUP(B1585,$C$7:$T1583,13,FALSE)</f>
        <v>#N/A</v>
      </c>
      <c r="O1585" s="74" t="e">
        <f t="shared" ca="1" si="355"/>
        <v>#N/A</v>
      </c>
      <c r="P1585" s="74" t="e">
        <f t="shared" ca="1" si="356"/>
        <v>#N/A</v>
      </c>
      <c r="Q1585" s="74" t="e">
        <f t="shared" ca="1" si="357"/>
        <v>#N/A</v>
      </c>
      <c r="R1585" s="74">
        <f t="shared" si="358"/>
        <v>6000</v>
      </c>
      <c r="S1585" s="74" t="e">
        <f t="shared" ca="1" si="359"/>
        <v>#N/A</v>
      </c>
      <c r="T1585" s="74" t="e">
        <f t="shared" si="360"/>
        <v>#N/A</v>
      </c>
    </row>
    <row r="1586" spans="2:20" x14ac:dyDescent="0.25">
      <c r="B1586" s="74" t="e">
        <f t="shared" ca="1" si="350"/>
        <v>#N/A</v>
      </c>
      <c r="C1586" s="78">
        <f>Кабельный_журнал!P1552</f>
        <v>0</v>
      </c>
      <c r="D1586" s="74" t="e">
        <f t="shared" ca="1" si="351"/>
        <v>#N/A</v>
      </c>
      <c r="E1586" s="80" t="s">
        <v>280</v>
      </c>
      <c r="F1586" s="74" t="e">
        <f t="shared" ca="1" si="347"/>
        <v>#N/A</v>
      </c>
      <c r="G1586" s="74" t="e">
        <f t="shared" si="348"/>
        <v>#N/A</v>
      </c>
      <c r="H1586" s="80" t="s">
        <v>273</v>
      </c>
      <c r="I1586" s="74" t="e">
        <f t="shared" si="349"/>
        <v>#N/A</v>
      </c>
      <c r="J1586" s="74" t="e">
        <f t="shared" si="352"/>
        <v>#N/A</v>
      </c>
      <c r="K1586" s="80" t="s">
        <v>281</v>
      </c>
      <c r="L1586" s="74">
        <f t="shared" si="353"/>
        <v>1.7500000000000002E-2</v>
      </c>
      <c r="M1586" s="74" t="e">
        <f t="shared" ca="1" si="354"/>
        <v>#N/A</v>
      </c>
      <c r="N1586" s="74" t="e">
        <f ca="1">VLOOKUP(B1586,$C$7:$T1584,13,FALSE)</f>
        <v>#N/A</v>
      </c>
      <c r="O1586" s="74" t="e">
        <f t="shared" ca="1" si="355"/>
        <v>#N/A</v>
      </c>
      <c r="P1586" s="74" t="e">
        <f t="shared" ca="1" si="356"/>
        <v>#N/A</v>
      </c>
      <c r="Q1586" s="74" t="e">
        <f t="shared" ca="1" si="357"/>
        <v>#N/A</v>
      </c>
      <c r="R1586" s="74">
        <f t="shared" si="358"/>
        <v>6000</v>
      </c>
      <c r="S1586" s="74" t="e">
        <f t="shared" ca="1" si="359"/>
        <v>#N/A</v>
      </c>
      <c r="T1586" s="74" t="e">
        <f t="shared" si="360"/>
        <v>#N/A</v>
      </c>
    </row>
    <row r="1587" spans="2:20" x14ac:dyDescent="0.25">
      <c r="B1587" s="74" t="e">
        <f t="shared" ca="1" si="350"/>
        <v>#N/A</v>
      </c>
      <c r="C1587" s="78">
        <f>Кабельный_журнал!P1553</f>
        <v>0</v>
      </c>
      <c r="D1587" s="74" t="e">
        <f t="shared" ca="1" si="351"/>
        <v>#N/A</v>
      </c>
      <c r="E1587" s="80" t="s">
        <v>280</v>
      </c>
      <c r="F1587" s="74" t="e">
        <f t="shared" ca="1" si="347"/>
        <v>#N/A</v>
      </c>
      <c r="G1587" s="74" t="e">
        <f t="shared" si="348"/>
        <v>#N/A</v>
      </c>
      <c r="H1587" s="80" t="s">
        <v>273</v>
      </c>
      <c r="I1587" s="74" t="e">
        <f t="shared" si="349"/>
        <v>#N/A</v>
      </c>
      <c r="J1587" s="74" t="e">
        <f t="shared" si="352"/>
        <v>#N/A</v>
      </c>
      <c r="K1587" s="80" t="s">
        <v>281</v>
      </c>
      <c r="L1587" s="74">
        <f t="shared" si="353"/>
        <v>1.7500000000000002E-2</v>
      </c>
      <c r="M1587" s="74" t="e">
        <f t="shared" ca="1" si="354"/>
        <v>#N/A</v>
      </c>
      <c r="N1587" s="74" t="e">
        <f ca="1">VLOOKUP(B1587,$C$7:$T1585,13,FALSE)</f>
        <v>#N/A</v>
      </c>
      <c r="O1587" s="74" t="e">
        <f t="shared" ca="1" si="355"/>
        <v>#N/A</v>
      </c>
      <c r="P1587" s="74" t="e">
        <f t="shared" ca="1" si="356"/>
        <v>#N/A</v>
      </c>
      <c r="Q1587" s="74" t="e">
        <f t="shared" ca="1" si="357"/>
        <v>#N/A</v>
      </c>
      <c r="R1587" s="74">
        <f t="shared" si="358"/>
        <v>6000</v>
      </c>
      <c r="S1587" s="74" t="e">
        <f t="shared" ca="1" si="359"/>
        <v>#N/A</v>
      </c>
      <c r="T1587" s="74" t="e">
        <f t="shared" si="360"/>
        <v>#N/A</v>
      </c>
    </row>
    <row r="1588" spans="2:20" x14ac:dyDescent="0.25">
      <c r="B1588" s="74" t="e">
        <f t="shared" ca="1" si="350"/>
        <v>#N/A</v>
      </c>
      <c r="C1588" s="78">
        <f>Кабельный_журнал!P1554</f>
        <v>0</v>
      </c>
      <c r="D1588" s="74" t="e">
        <f t="shared" ca="1" si="351"/>
        <v>#N/A</v>
      </c>
      <c r="E1588" s="80" t="s">
        <v>280</v>
      </c>
      <c r="F1588" s="74" t="e">
        <f t="shared" ca="1" si="347"/>
        <v>#N/A</v>
      </c>
      <c r="G1588" s="74" t="e">
        <f t="shared" si="348"/>
        <v>#N/A</v>
      </c>
      <c r="H1588" s="80" t="s">
        <v>273</v>
      </c>
      <c r="I1588" s="74" t="e">
        <f t="shared" si="349"/>
        <v>#N/A</v>
      </c>
      <c r="J1588" s="74" t="e">
        <f t="shared" si="352"/>
        <v>#N/A</v>
      </c>
      <c r="K1588" s="80" t="s">
        <v>281</v>
      </c>
      <c r="L1588" s="74">
        <f t="shared" si="353"/>
        <v>1.7500000000000002E-2</v>
      </c>
      <c r="M1588" s="74" t="e">
        <f t="shared" ca="1" si="354"/>
        <v>#N/A</v>
      </c>
      <c r="N1588" s="74" t="e">
        <f ca="1">VLOOKUP(B1588,$C$7:$T1586,13,FALSE)</f>
        <v>#N/A</v>
      </c>
      <c r="O1588" s="74" t="e">
        <f t="shared" ca="1" si="355"/>
        <v>#N/A</v>
      </c>
      <c r="P1588" s="74" t="e">
        <f t="shared" ca="1" si="356"/>
        <v>#N/A</v>
      </c>
      <c r="Q1588" s="74" t="e">
        <f t="shared" ca="1" si="357"/>
        <v>#N/A</v>
      </c>
      <c r="R1588" s="74">
        <f t="shared" si="358"/>
        <v>6000</v>
      </c>
      <c r="S1588" s="74" t="e">
        <f t="shared" ca="1" si="359"/>
        <v>#N/A</v>
      </c>
      <c r="T1588" s="74" t="e">
        <f t="shared" si="360"/>
        <v>#N/A</v>
      </c>
    </row>
    <row r="1589" spans="2:20" x14ac:dyDescent="0.25">
      <c r="B1589" s="74" t="e">
        <f t="shared" ca="1" si="350"/>
        <v>#N/A</v>
      </c>
      <c r="C1589" s="78">
        <f>Кабельный_журнал!P1555</f>
        <v>0</v>
      </c>
      <c r="D1589" s="74" t="e">
        <f t="shared" ca="1" si="351"/>
        <v>#N/A</v>
      </c>
      <c r="E1589" s="80" t="s">
        <v>280</v>
      </c>
      <c r="F1589" s="74" t="e">
        <f t="shared" ca="1" si="347"/>
        <v>#N/A</v>
      </c>
      <c r="G1589" s="74" t="e">
        <f t="shared" si="348"/>
        <v>#N/A</v>
      </c>
      <c r="H1589" s="80" t="s">
        <v>273</v>
      </c>
      <c r="I1589" s="74" t="e">
        <f t="shared" si="349"/>
        <v>#N/A</v>
      </c>
      <c r="J1589" s="74" t="e">
        <f t="shared" si="352"/>
        <v>#N/A</v>
      </c>
      <c r="K1589" s="80" t="s">
        <v>281</v>
      </c>
      <c r="L1589" s="74">
        <f t="shared" si="353"/>
        <v>1.7500000000000002E-2</v>
      </c>
      <c r="M1589" s="74" t="e">
        <f t="shared" ca="1" si="354"/>
        <v>#N/A</v>
      </c>
      <c r="N1589" s="74" t="e">
        <f ca="1">VLOOKUP(B1589,$C$7:$T1587,13,FALSE)</f>
        <v>#N/A</v>
      </c>
      <c r="O1589" s="74" t="e">
        <f t="shared" ca="1" si="355"/>
        <v>#N/A</v>
      </c>
      <c r="P1589" s="74" t="e">
        <f t="shared" ca="1" si="356"/>
        <v>#N/A</v>
      </c>
      <c r="Q1589" s="74" t="e">
        <f t="shared" ca="1" si="357"/>
        <v>#N/A</v>
      </c>
      <c r="R1589" s="74">
        <f t="shared" si="358"/>
        <v>6000</v>
      </c>
      <c r="S1589" s="74" t="e">
        <f t="shared" ca="1" si="359"/>
        <v>#N/A</v>
      </c>
      <c r="T1589" s="74" t="e">
        <f t="shared" si="360"/>
        <v>#N/A</v>
      </c>
    </row>
    <row r="1590" spans="2:20" x14ac:dyDescent="0.25">
      <c r="B1590" s="74" t="e">
        <f t="shared" ca="1" si="350"/>
        <v>#N/A</v>
      </c>
      <c r="C1590" s="78">
        <f>Кабельный_журнал!P1556</f>
        <v>0</v>
      </c>
      <c r="D1590" s="74" t="e">
        <f t="shared" ca="1" si="351"/>
        <v>#N/A</v>
      </c>
      <c r="E1590" s="80" t="s">
        <v>280</v>
      </c>
      <c r="F1590" s="74" t="e">
        <f t="shared" ca="1" si="347"/>
        <v>#N/A</v>
      </c>
      <c r="G1590" s="74" t="e">
        <f t="shared" si="348"/>
        <v>#N/A</v>
      </c>
      <c r="H1590" s="80" t="s">
        <v>273</v>
      </c>
      <c r="I1590" s="74" t="e">
        <f t="shared" si="349"/>
        <v>#N/A</v>
      </c>
      <c r="J1590" s="74" t="e">
        <f t="shared" si="352"/>
        <v>#N/A</v>
      </c>
      <c r="K1590" s="80" t="s">
        <v>281</v>
      </c>
      <c r="L1590" s="74">
        <f t="shared" si="353"/>
        <v>1.7500000000000002E-2</v>
      </c>
      <c r="M1590" s="74" t="e">
        <f t="shared" ca="1" si="354"/>
        <v>#N/A</v>
      </c>
      <c r="N1590" s="74" t="e">
        <f ca="1">VLOOKUP(B1590,$C$7:$T1588,13,FALSE)</f>
        <v>#N/A</v>
      </c>
      <c r="O1590" s="74" t="e">
        <f t="shared" ca="1" si="355"/>
        <v>#N/A</v>
      </c>
      <c r="P1590" s="74" t="e">
        <f t="shared" ca="1" si="356"/>
        <v>#N/A</v>
      </c>
      <c r="Q1590" s="74" t="e">
        <f t="shared" ca="1" si="357"/>
        <v>#N/A</v>
      </c>
      <c r="R1590" s="74">
        <f t="shared" si="358"/>
        <v>6000</v>
      </c>
      <c r="S1590" s="74" t="e">
        <f t="shared" ca="1" si="359"/>
        <v>#N/A</v>
      </c>
      <c r="T1590" s="74" t="e">
        <f t="shared" si="360"/>
        <v>#N/A</v>
      </c>
    </row>
    <row r="1591" spans="2:20" x14ac:dyDescent="0.25">
      <c r="B1591" s="74" t="e">
        <f t="shared" ca="1" si="350"/>
        <v>#N/A</v>
      </c>
      <c r="C1591" s="78">
        <f>Кабельный_журнал!P1557</f>
        <v>0</v>
      </c>
      <c r="D1591" s="74" t="e">
        <f t="shared" ca="1" si="351"/>
        <v>#N/A</v>
      </c>
      <c r="E1591" s="80" t="s">
        <v>280</v>
      </c>
      <c r="F1591" s="74" t="e">
        <f t="shared" ca="1" si="347"/>
        <v>#N/A</v>
      </c>
      <c r="G1591" s="74" t="e">
        <f t="shared" si="348"/>
        <v>#N/A</v>
      </c>
      <c r="H1591" s="80" t="s">
        <v>273</v>
      </c>
      <c r="I1591" s="74" t="e">
        <f t="shared" si="349"/>
        <v>#N/A</v>
      </c>
      <c r="J1591" s="74" t="e">
        <f t="shared" si="352"/>
        <v>#N/A</v>
      </c>
      <c r="K1591" s="80" t="s">
        <v>281</v>
      </c>
      <c r="L1591" s="74">
        <f t="shared" si="353"/>
        <v>1.7500000000000002E-2</v>
      </c>
      <c r="M1591" s="74" t="e">
        <f t="shared" ca="1" si="354"/>
        <v>#N/A</v>
      </c>
      <c r="N1591" s="74" t="e">
        <f ca="1">VLOOKUP(B1591,$C$7:$T1589,13,FALSE)</f>
        <v>#N/A</v>
      </c>
      <c r="O1591" s="74" t="e">
        <f t="shared" ca="1" si="355"/>
        <v>#N/A</v>
      </c>
      <c r="P1591" s="74" t="e">
        <f t="shared" ca="1" si="356"/>
        <v>#N/A</v>
      </c>
      <c r="Q1591" s="74" t="e">
        <f t="shared" ca="1" si="357"/>
        <v>#N/A</v>
      </c>
      <c r="R1591" s="74">
        <f t="shared" si="358"/>
        <v>6000</v>
      </c>
      <c r="S1591" s="74" t="e">
        <f t="shared" ca="1" si="359"/>
        <v>#N/A</v>
      </c>
      <c r="T1591" s="74" t="e">
        <f t="shared" si="360"/>
        <v>#N/A</v>
      </c>
    </row>
    <row r="1592" spans="2:20" x14ac:dyDescent="0.25">
      <c r="B1592" s="74" t="e">
        <f t="shared" ca="1" si="350"/>
        <v>#N/A</v>
      </c>
      <c r="C1592" s="78">
        <f>Кабельный_журнал!P1558</f>
        <v>0</v>
      </c>
      <c r="D1592" s="74" t="e">
        <f t="shared" ca="1" si="351"/>
        <v>#N/A</v>
      </c>
      <c r="E1592" s="80" t="s">
        <v>280</v>
      </c>
      <c r="F1592" s="74" t="e">
        <f t="shared" ca="1" si="347"/>
        <v>#N/A</v>
      </c>
      <c r="G1592" s="74" t="e">
        <f t="shared" si="348"/>
        <v>#N/A</v>
      </c>
      <c r="H1592" s="80" t="s">
        <v>273</v>
      </c>
      <c r="I1592" s="74" t="e">
        <f t="shared" si="349"/>
        <v>#N/A</v>
      </c>
      <c r="J1592" s="74" t="e">
        <f t="shared" si="352"/>
        <v>#N/A</v>
      </c>
      <c r="K1592" s="80" t="s">
        <v>281</v>
      </c>
      <c r="L1592" s="74">
        <f t="shared" si="353"/>
        <v>1.7500000000000002E-2</v>
      </c>
      <c r="M1592" s="74" t="e">
        <f t="shared" ca="1" si="354"/>
        <v>#N/A</v>
      </c>
      <c r="N1592" s="74" t="e">
        <f ca="1">VLOOKUP(B1592,$C$7:$T1590,13,FALSE)</f>
        <v>#N/A</v>
      </c>
      <c r="O1592" s="74" t="e">
        <f t="shared" ca="1" si="355"/>
        <v>#N/A</v>
      </c>
      <c r="P1592" s="74" t="e">
        <f t="shared" ca="1" si="356"/>
        <v>#N/A</v>
      </c>
      <c r="Q1592" s="74" t="e">
        <f t="shared" ca="1" si="357"/>
        <v>#N/A</v>
      </c>
      <c r="R1592" s="74">
        <f t="shared" si="358"/>
        <v>6000</v>
      </c>
      <c r="S1592" s="74" t="e">
        <f t="shared" ca="1" si="359"/>
        <v>#N/A</v>
      </c>
      <c r="T1592" s="74" t="e">
        <f t="shared" si="360"/>
        <v>#N/A</v>
      </c>
    </row>
    <row r="1593" spans="2:20" x14ac:dyDescent="0.25">
      <c r="B1593" s="74" t="e">
        <f t="shared" ca="1" si="350"/>
        <v>#N/A</v>
      </c>
      <c r="C1593" s="78">
        <f>Кабельный_журнал!P1559</f>
        <v>0</v>
      </c>
      <c r="D1593" s="74" t="e">
        <f t="shared" ca="1" si="351"/>
        <v>#N/A</v>
      </c>
      <c r="E1593" s="80" t="s">
        <v>280</v>
      </c>
      <c r="F1593" s="74" t="e">
        <f t="shared" ca="1" si="347"/>
        <v>#N/A</v>
      </c>
      <c r="G1593" s="74" t="e">
        <f t="shared" si="348"/>
        <v>#N/A</v>
      </c>
      <c r="H1593" s="80" t="s">
        <v>273</v>
      </c>
      <c r="I1593" s="74" t="e">
        <f t="shared" si="349"/>
        <v>#N/A</v>
      </c>
      <c r="J1593" s="74" t="e">
        <f t="shared" si="352"/>
        <v>#N/A</v>
      </c>
      <c r="K1593" s="80" t="s">
        <v>281</v>
      </c>
      <c r="L1593" s="74">
        <f t="shared" si="353"/>
        <v>1.7500000000000002E-2</v>
      </c>
      <c r="M1593" s="74" t="e">
        <f t="shared" ca="1" si="354"/>
        <v>#N/A</v>
      </c>
      <c r="N1593" s="74" t="e">
        <f ca="1">VLOOKUP(B1593,$C$7:$T1591,13,FALSE)</f>
        <v>#N/A</v>
      </c>
      <c r="O1593" s="74" t="e">
        <f t="shared" ca="1" si="355"/>
        <v>#N/A</v>
      </c>
      <c r="P1593" s="74" t="e">
        <f t="shared" ca="1" si="356"/>
        <v>#N/A</v>
      </c>
      <c r="Q1593" s="74" t="e">
        <f t="shared" ca="1" si="357"/>
        <v>#N/A</v>
      </c>
      <c r="R1593" s="74">
        <f t="shared" si="358"/>
        <v>6000</v>
      </c>
      <c r="S1593" s="74" t="e">
        <f t="shared" ca="1" si="359"/>
        <v>#N/A</v>
      </c>
      <c r="T1593" s="74" t="e">
        <f t="shared" si="360"/>
        <v>#N/A</v>
      </c>
    </row>
    <row r="1594" spans="2:20" x14ac:dyDescent="0.25">
      <c r="B1594" s="74" t="e">
        <f t="shared" ca="1" si="350"/>
        <v>#N/A</v>
      </c>
      <c r="C1594" s="78">
        <f>Кабельный_журнал!P1560</f>
        <v>0</v>
      </c>
      <c r="D1594" s="74" t="e">
        <f t="shared" ca="1" si="351"/>
        <v>#N/A</v>
      </c>
      <c r="E1594" s="80" t="s">
        <v>280</v>
      </c>
      <c r="F1594" s="74" t="e">
        <f t="shared" ca="1" si="347"/>
        <v>#N/A</v>
      </c>
      <c r="G1594" s="74" t="e">
        <f t="shared" si="348"/>
        <v>#N/A</v>
      </c>
      <c r="H1594" s="80" t="s">
        <v>273</v>
      </c>
      <c r="I1594" s="74" t="e">
        <f t="shared" si="349"/>
        <v>#N/A</v>
      </c>
      <c r="J1594" s="74" t="e">
        <f t="shared" si="352"/>
        <v>#N/A</v>
      </c>
      <c r="K1594" s="80" t="s">
        <v>281</v>
      </c>
      <c r="L1594" s="74">
        <f t="shared" si="353"/>
        <v>1.7500000000000002E-2</v>
      </c>
      <c r="M1594" s="74" t="e">
        <f t="shared" ca="1" si="354"/>
        <v>#N/A</v>
      </c>
      <c r="N1594" s="74" t="e">
        <f ca="1">VLOOKUP(B1594,$C$7:$T1592,13,FALSE)</f>
        <v>#N/A</v>
      </c>
      <c r="O1594" s="74" t="e">
        <f t="shared" ca="1" si="355"/>
        <v>#N/A</v>
      </c>
      <c r="P1594" s="74" t="e">
        <f t="shared" ca="1" si="356"/>
        <v>#N/A</v>
      </c>
      <c r="Q1594" s="74" t="e">
        <f t="shared" ca="1" si="357"/>
        <v>#N/A</v>
      </c>
      <c r="R1594" s="74">
        <f t="shared" si="358"/>
        <v>6000</v>
      </c>
      <c r="S1594" s="74" t="e">
        <f t="shared" ca="1" si="359"/>
        <v>#N/A</v>
      </c>
      <c r="T1594" s="74" t="e">
        <f t="shared" si="360"/>
        <v>#N/A</v>
      </c>
    </row>
    <row r="1595" spans="2:20" x14ac:dyDescent="0.25">
      <c r="B1595" s="74" t="e">
        <f t="shared" ca="1" si="350"/>
        <v>#N/A</v>
      </c>
      <c r="C1595" s="78">
        <f>Кабельный_журнал!P1561</f>
        <v>0</v>
      </c>
      <c r="D1595" s="74" t="e">
        <f t="shared" ca="1" si="351"/>
        <v>#N/A</v>
      </c>
      <c r="E1595" s="80" t="s">
        <v>280</v>
      </c>
      <c r="F1595" s="74" t="e">
        <f t="shared" ca="1" si="347"/>
        <v>#N/A</v>
      </c>
      <c r="G1595" s="74" t="e">
        <f t="shared" si="348"/>
        <v>#N/A</v>
      </c>
      <c r="H1595" s="80" t="s">
        <v>273</v>
      </c>
      <c r="I1595" s="74" t="e">
        <f t="shared" si="349"/>
        <v>#N/A</v>
      </c>
      <c r="J1595" s="74" t="e">
        <f t="shared" si="352"/>
        <v>#N/A</v>
      </c>
      <c r="K1595" s="80" t="s">
        <v>281</v>
      </c>
      <c r="L1595" s="74">
        <f t="shared" si="353"/>
        <v>1.7500000000000002E-2</v>
      </c>
      <c r="M1595" s="74" t="e">
        <f t="shared" ca="1" si="354"/>
        <v>#N/A</v>
      </c>
      <c r="N1595" s="74" t="e">
        <f ca="1">VLOOKUP(B1595,$C$7:$T1593,13,FALSE)</f>
        <v>#N/A</v>
      </c>
      <c r="O1595" s="74" t="e">
        <f t="shared" ca="1" si="355"/>
        <v>#N/A</v>
      </c>
      <c r="P1595" s="74" t="e">
        <f t="shared" ca="1" si="356"/>
        <v>#N/A</v>
      </c>
      <c r="Q1595" s="74" t="e">
        <f t="shared" ca="1" si="357"/>
        <v>#N/A</v>
      </c>
      <c r="R1595" s="74">
        <f t="shared" si="358"/>
        <v>6000</v>
      </c>
      <c r="S1595" s="74" t="e">
        <f t="shared" ca="1" si="359"/>
        <v>#N/A</v>
      </c>
      <c r="T1595" s="74" t="e">
        <f t="shared" si="360"/>
        <v>#N/A</v>
      </c>
    </row>
    <row r="1596" spans="2:20" x14ac:dyDescent="0.25">
      <c r="B1596" s="74" t="e">
        <f t="shared" ca="1" si="350"/>
        <v>#N/A</v>
      </c>
      <c r="C1596" s="78">
        <f>Кабельный_журнал!P1562</f>
        <v>0</v>
      </c>
      <c r="D1596" s="74" t="e">
        <f t="shared" ca="1" si="351"/>
        <v>#N/A</v>
      </c>
      <c r="E1596" s="80" t="s">
        <v>280</v>
      </c>
      <c r="F1596" s="74" t="e">
        <f t="shared" ca="1" si="347"/>
        <v>#N/A</v>
      </c>
      <c r="G1596" s="74" t="e">
        <f t="shared" si="348"/>
        <v>#N/A</v>
      </c>
      <c r="H1596" s="80" t="s">
        <v>273</v>
      </c>
      <c r="I1596" s="74" t="e">
        <f t="shared" si="349"/>
        <v>#N/A</v>
      </c>
      <c r="J1596" s="74" t="e">
        <f t="shared" si="352"/>
        <v>#N/A</v>
      </c>
      <c r="K1596" s="80" t="s">
        <v>281</v>
      </c>
      <c r="L1596" s="74">
        <f t="shared" si="353"/>
        <v>1.7500000000000002E-2</v>
      </c>
      <c r="M1596" s="74" t="e">
        <f t="shared" ca="1" si="354"/>
        <v>#N/A</v>
      </c>
      <c r="N1596" s="74" t="e">
        <f ca="1">VLOOKUP(B1596,$C$7:$T1594,13,FALSE)</f>
        <v>#N/A</v>
      </c>
      <c r="O1596" s="74" t="e">
        <f t="shared" ca="1" si="355"/>
        <v>#N/A</v>
      </c>
      <c r="P1596" s="74" t="e">
        <f t="shared" ca="1" si="356"/>
        <v>#N/A</v>
      </c>
      <c r="Q1596" s="74" t="e">
        <f t="shared" ca="1" si="357"/>
        <v>#N/A</v>
      </c>
      <c r="R1596" s="74">
        <f t="shared" si="358"/>
        <v>6000</v>
      </c>
      <c r="S1596" s="74" t="e">
        <f t="shared" ca="1" si="359"/>
        <v>#N/A</v>
      </c>
      <c r="T1596" s="74" t="e">
        <f t="shared" si="360"/>
        <v>#N/A</v>
      </c>
    </row>
    <row r="1597" spans="2:20" x14ac:dyDescent="0.25">
      <c r="B1597" s="74" t="e">
        <f t="shared" ca="1" si="350"/>
        <v>#N/A</v>
      </c>
      <c r="C1597" s="78">
        <f>Кабельный_журнал!P1563</f>
        <v>0</v>
      </c>
      <c r="D1597" s="74" t="e">
        <f t="shared" ca="1" si="351"/>
        <v>#N/A</v>
      </c>
      <c r="E1597" s="80" t="s">
        <v>280</v>
      </c>
      <c r="F1597" s="74" t="e">
        <f t="shared" ca="1" si="347"/>
        <v>#N/A</v>
      </c>
      <c r="G1597" s="74" t="e">
        <f t="shared" si="348"/>
        <v>#N/A</v>
      </c>
      <c r="H1597" s="80" t="s">
        <v>273</v>
      </c>
      <c r="I1597" s="74" t="e">
        <f t="shared" si="349"/>
        <v>#N/A</v>
      </c>
      <c r="J1597" s="74" t="e">
        <f t="shared" si="352"/>
        <v>#N/A</v>
      </c>
      <c r="K1597" s="80" t="s">
        <v>281</v>
      </c>
      <c r="L1597" s="74">
        <f t="shared" si="353"/>
        <v>1.7500000000000002E-2</v>
      </c>
      <c r="M1597" s="74" t="e">
        <f t="shared" ca="1" si="354"/>
        <v>#N/A</v>
      </c>
      <c r="N1597" s="74" t="e">
        <f ca="1">VLOOKUP(B1597,$C$7:$T1595,13,FALSE)</f>
        <v>#N/A</v>
      </c>
      <c r="O1597" s="74" t="e">
        <f t="shared" ca="1" si="355"/>
        <v>#N/A</v>
      </c>
      <c r="P1597" s="74" t="e">
        <f t="shared" ca="1" si="356"/>
        <v>#N/A</v>
      </c>
      <c r="Q1597" s="74" t="e">
        <f t="shared" ca="1" si="357"/>
        <v>#N/A</v>
      </c>
      <c r="R1597" s="74">
        <f t="shared" si="358"/>
        <v>6000</v>
      </c>
      <c r="S1597" s="74" t="e">
        <f t="shared" ca="1" si="359"/>
        <v>#N/A</v>
      </c>
      <c r="T1597" s="74" t="e">
        <f t="shared" si="360"/>
        <v>#N/A</v>
      </c>
    </row>
    <row r="1598" spans="2:20" x14ac:dyDescent="0.25">
      <c r="B1598" s="74" t="e">
        <f t="shared" ca="1" si="350"/>
        <v>#N/A</v>
      </c>
      <c r="C1598" s="78">
        <f>Кабельный_журнал!P1564</f>
        <v>0</v>
      </c>
      <c r="D1598" s="74" t="e">
        <f t="shared" ca="1" si="351"/>
        <v>#N/A</v>
      </c>
      <c r="E1598" s="80" t="s">
        <v>280</v>
      </c>
      <c r="F1598" s="74" t="e">
        <f t="shared" ca="1" si="347"/>
        <v>#N/A</v>
      </c>
      <c r="G1598" s="74" t="e">
        <f t="shared" si="348"/>
        <v>#N/A</v>
      </c>
      <c r="H1598" s="80" t="s">
        <v>273</v>
      </c>
      <c r="I1598" s="74" t="e">
        <f t="shared" si="349"/>
        <v>#N/A</v>
      </c>
      <c r="J1598" s="74" t="e">
        <f t="shared" si="352"/>
        <v>#N/A</v>
      </c>
      <c r="K1598" s="80" t="s">
        <v>281</v>
      </c>
      <c r="L1598" s="74">
        <f t="shared" si="353"/>
        <v>1.7500000000000002E-2</v>
      </c>
      <c r="M1598" s="74" t="e">
        <f t="shared" ca="1" si="354"/>
        <v>#N/A</v>
      </c>
      <c r="N1598" s="74" t="e">
        <f ca="1">VLOOKUP(B1598,$C$7:$T1596,13,FALSE)</f>
        <v>#N/A</v>
      </c>
      <c r="O1598" s="74" t="e">
        <f t="shared" ca="1" si="355"/>
        <v>#N/A</v>
      </c>
      <c r="P1598" s="74" t="e">
        <f t="shared" ca="1" si="356"/>
        <v>#N/A</v>
      </c>
      <c r="Q1598" s="74" t="e">
        <f t="shared" ca="1" si="357"/>
        <v>#N/A</v>
      </c>
      <c r="R1598" s="74">
        <f t="shared" si="358"/>
        <v>6000</v>
      </c>
      <c r="S1598" s="74" t="e">
        <f t="shared" ca="1" si="359"/>
        <v>#N/A</v>
      </c>
      <c r="T1598" s="74" t="e">
        <f t="shared" si="360"/>
        <v>#N/A</v>
      </c>
    </row>
    <row r="1599" spans="2:20" x14ac:dyDescent="0.25">
      <c r="B1599" s="74" t="e">
        <f t="shared" ca="1" si="350"/>
        <v>#N/A</v>
      </c>
      <c r="C1599" s="78">
        <f>Кабельный_журнал!P1565</f>
        <v>0</v>
      </c>
      <c r="D1599" s="74" t="e">
        <f t="shared" ca="1" si="351"/>
        <v>#N/A</v>
      </c>
      <c r="E1599" s="80" t="s">
        <v>280</v>
      </c>
      <c r="F1599" s="74" t="e">
        <f t="shared" ca="1" si="347"/>
        <v>#N/A</v>
      </c>
      <c r="G1599" s="74" t="e">
        <f t="shared" si="348"/>
        <v>#N/A</v>
      </c>
      <c r="H1599" s="80" t="s">
        <v>273</v>
      </c>
      <c r="I1599" s="74" t="e">
        <f t="shared" si="349"/>
        <v>#N/A</v>
      </c>
      <c r="J1599" s="74" t="e">
        <f t="shared" si="352"/>
        <v>#N/A</v>
      </c>
      <c r="K1599" s="80" t="s">
        <v>281</v>
      </c>
      <c r="L1599" s="74">
        <f t="shared" si="353"/>
        <v>1.7500000000000002E-2</v>
      </c>
      <c r="M1599" s="74" t="e">
        <f t="shared" ca="1" si="354"/>
        <v>#N/A</v>
      </c>
      <c r="N1599" s="74" t="e">
        <f ca="1">VLOOKUP(B1599,$C$7:$T1597,13,FALSE)</f>
        <v>#N/A</v>
      </c>
      <c r="O1599" s="74" t="e">
        <f t="shared" ca="1" si="355"/>
        <v>#N/A</v>
      </c>
      <c r="P1599" s="74" t="e">
        <f t="shared" ca="1" si="356"/>
        <v>#N/A</v>
      </c>
      <c r="Q1599" s="74" t="e">
        <f t="shared" ca="1" si="357"/>
        <v>#N/A</v>
      </c>
      <c r="R1599" s="74">
        <f t="shared" si="358"/>
        <v>6000</v>
      </c>
      <c r="S1599" s="74" t="e">
        <f t="shared" ca="1" si="359"/>
        <v>#N/A</v>
      </c>
      <c r="T1599" s="74" t="e">
        <f t="shared" si="360"/>
        <v>#N/A</v>
      </c>
    </row>
    <row r="1600" spans="2:20" x14ac:dyDescent="0.25">
      <c r="B1600" s="74" t="e">
        <f t="shared" ca="1" si="350"/>
        <v>#N/A</v>
      </c>
      <c r="C1600" s="78">
        <f>Кабельный_журнал!P1566</f>
        <v>0</v>
      </c>
      <c r="D1600" s="74" t="e">
        <f t="shared" ca="1" si="351"/>
        <v>#N/A</v>
      </c>
      <c r="E1600" s="80" t="s">
        <v>280</v>
      </c>
      <c r="F1600" s="74" t="e">
        <f t="shared" ca="1" si="347"/>
        <v>#N/A</v>
      </c>
      <c r="G1600" s="74" t="e">
        <f t="shared" si="348"/>
        <v>#N/A</v>
      </c>
      <c r="H1600" s="80" t="s">
        <v>273</v>
      </c>
      <c r="I1600" s="74" t="e">
        <f t="shared" si="349"/>
        <v>#N/A</v>
      </c>
      <c r="J1600" s="74" t="e">
        <f t="shared" si="352"/>
        <v>#N/A</v>
      </c>
      <c r="K1600" s="80" t="s">
        <v>281</v>
      </c>
      <c r="L1600" s="74">
        <f t="shared" si="353"/>
        <v>1.7500000000000002E-2</v>
      </c>
      <c r="M1600" s="74" t="e">
        <f t="shared" ca="1" si="354"/>
        <v>#N/A</v>
      </c>
      <c r="N1600" s="74" t="e">
        <f ca="1">VLOOKUP(B1600,$C$7:$T1598,13,FALSE)</f>
        <v>#N/A</v>
      </c>
      <c r="O1600" s="74" t="e">
        <f t="shared" ca="1" si="355"/>
        <v>#N/A</v>
      </c>
      <c r="P1600" s="74" t="e">
        <f t="shared" ca="1" si="356"/>
        <v>#N/A</v>
      </c>
      <c r="Q1600" s="74" t="e">
        <f t="shared" ca="1" si="357"/>
        <v>#N/A</v>
      </c>
      <c r="R1600" s="74">
        <f t="shared" si="358"/>
        <v>6000</v>
      </c>
      <c r="S1600" s="74" t="e">
        <f t="shared" ca="1" si="359"/>
        <v>#N/A</v>
      </c>
      <c r="T1600" s="74" t="e">
        <f t="shared" si="360"/>
        <v>#N/A</v>
      </c>
    </row>
    <row r="1601" spans="2:20" x14ac:dyDescent="0.25">
      <c r="B1601" s="74" t="e">
        <f t="shared" ca="1" si="350"/>
        <v>#N/A</v>
      </c>
      <c r="C1601" s="78">
        <f>Кабельный_журнал!P1567</f>
        <v>0</v>
      </c>
      <c r="D1601" s="74" t="e">
        <f t="shared" ca="1" si="351"/>
        <v>#N/A</v>
      </c>
      <c r="E1601" s="80" t="s">
        <v>280</v>
      </c>
      <c r="F1601" s="74" t="e">
        <f t="shared" ca="1" si="347"/>
        <v>#N/A</v>
      </c>
      <c r="G1601" s="74" t="e">
        <f t="shared" si="348"/>
        <v>#N/A</v>
      </c>
      <c r="H1601" s="80" t="s">
        <v>273</v>
      </c>
      <c r="I1601" s="74" t="e">
        <f t="shared" si="349"/>
        <v>#N/A</v>
      </c>
      <c r="J1601" s="74" t="e">
        <f t="shared" si="352"/>
        <v>#N/A</v>
      </c>
      <c r="K1601" s="80" t="s">
        <v>281</v>
      </c>
      <c r="L1601" s="74">
        <f t="shared" si="353"/>
        <v>1.7500000000000002E-2</v>
      </c>
      <c r="M1601" s="74" t="e">
        <f t="shared" ca="1" si="354"/>
        <v>#N/A</v>
      </c>
      <c r="N1601" s="74" t="e">
        <f ca="1">VLOOKUP(B1601,$C$7:$T1599,13,FALSE)</f>
        <v>#N/A</v>
      </c>
      <c r="O1601" s="74" t="e">
        <f t="shared" ca="1" si="355"/>
        <v>#N/A</v>
      </c>
      <c r="P1601" s="74" t="e">
        <f t="shared" ca="1" si="356"/>
        <v>#N/A</v>
      </c>
      <c r="Q1601" s="74" t="e">
        <f t="shared" ca="1" si="357"/>
        <v>#N/A</v>
      </c>
      <c r="R1601" s="74">
        <f t="shared" si="358"/>
        <v>6000</v>
      </c>
      <c r="S1601" s="74" t="e">
        <f t="shared" ca="1" si="359"/>
        <v>#N/A</v>
      </c>
      <c r="T1601" s="74" t="e">
        <f t="shared" si="360"/>
        <v>#N/A</v>
      </c>
    </row>
    <row r="1602" spans="2:20" x14ac:dyDescent="0.25">
      <c r="B1602" s="74" t="e">
        <f t="shared" ca="1" si="350"/>
        <v>#N/A</v>
      </c>
      <c r="C1602" s="78">
        <f>Кабельный_журнал!P1568</f>
        <v>0</v>
      </c>
      <c r="D1602" s="74" t="e">
        <f t="shared" ca="1" si="351"/>
        <v>#N/A</v>
      </c>
      <c r="E1602" s="80" t="s">
        <v>280</v>
      </c>
      <c r="F1602" s="74" t="e">
        <f t="shared" ca="1" si="347"/>
        <v>#N/A</v>
      </c>
      <c r="G1602" s="74" t="e">
        <f t="shared" si="348"/>
        <v>#N/A</v>
      </c>
      <c r="H1602" s="80" t="s">
        <v>273</v>
      </c>
      <c r="I1602" s="74" t="e">
        <f t="shared" si="349"/>
        <v>#N/A</v>
      </c>
      <c r="J1602" s="74" t="e">
        <f t="shared" si="352"/>
        <v>#N/A</v>
      </c>
      <c r="K1602" s="80" t="s">
        <v>281</v>
      </c>
      <c r="L1602" s="74">
        <f t="shared" si="353"/>
        <v>1.7500000000000002E-2</v>
      </c>
      <c r="M1602" s="74" t="e">
        <f t="shared" ca="1" si="354"/>
        <v>#N/A</v>
      </c>
      <c r="N1602" s="74" t="e">
        <f ca="1">VLOOKUP(B1602,$C$7:$T1600,13,FALSE)</f>
        <v>#N/A</v>
      </c>
      <c r="O1602" s="74" t="e">
        <f t="shared" ca="1" si="355"/>
        <v>#N/A</v>
      </c>
      <c r="P1602" s="74" t="e">
        <f t="shared" ca="1" si="356"/>
        <v>#N/A</v>
      </c>
      <c r="Q1602" s="74" t="e">
        <f t="shared" ca="1" si="357"/>
        <v>#N/A</v>
      </c>
      <c r="R1602" s="74">
        <f t="shared" si="358"/>
        <v>6000</v>
      </c>
      <c r="S1602" s="74" t="e">
        <f t="shared" ca="1" si="359"/>
        <v>#N/A</v>
      </c>
      <c r="T1602" s="74" t="e">
        <f t="shared" si="360"/>
        <v>#N/A</v>
      </c>
    </row>
    <row r="1603" spans="2:20" x14ac:dyDescent="0.25">
      <c r="B1603" s="74" t="e">
        <f t="shared" ca="1" si="350"/>
        <v>#N/A</v>
      </c>
      <c r="C1603" s="78">
        <f>Кабельный_журнал!P1569</f>
        <v>0</v>
      </c>
      <c r="D1603" s="74" t="e">
        <f t="shared" ca="1" si="351"/>
        <v>#N/A</v>
      </c>
      <c r="E1603" s="80" t="s">
        <v>280</v>
      </c>
      <c r="F1603" s="74" t="e">
        <f t="shared" ca="1" si="347"/>
        <v>#N/A</v>
      </c>
      <c r="G1603" s="74" t="e">
        <f t="shared" si="348"/>
        <v>#N/A</v>
      </c>
      <c r="H1603" s="80" t="s">
        <v>273</v>
      </c>
      <c r="I1603" s="74" t="e">
        <f t="shared" si="349"/>
        <v>#N/A</v>
      </c>
      <c r="J1603" s="74" t="e">
        <f t="shared" si="352"/>
        <v>#N/A</v>
      </c>
      <c r="K1603" s="80" t="s">
        <v>281</v>
      </c>
      <c r="L1603" s="74">
        <f t="shared" si="353"/>
        <v>1.7500000000000002E-2</v>
      </c>
      <c r="M1603" s="74" t="e">
        <f t="shared" ca="1" si="354"/>
        <v>#N/A</v>
      </c>
      <c r="N1603" s="74" t="e">
        <f ca="1">VLOOKUP(B1603,$C$7:$T1601,13,FALSE)</f>
        <v>#N/A</v>
      </c>
      <c r="O1603" s="74" t="e">
        <f t="shared" ca="1" si="355"/>
        <v>#N/A</v>
      </c>
      <c r="P1603" s="74" t="e">
        <f t="shared" ca="1" si="356"/>
        <v>#N/A</v>
      </c>
      <c r="Q1603" s="74" t="e">
        <f t="shared" ca="1" si="357"/>
        <v>#N/A</v>
      </c>
      <c r="R1603" s="74">
        <f t="shared" si="358"/>
        <v>6000</v>
      </c>
      <c r="S1603" s="74" t="e">
        <f t="shared" ca="1" si="359"/>
        <v>#N/A</v>
      </c>
      <c r="T1603" s="74" t="e">
        <f t="shared" si="360"/>
        <v>#N/A</v>
      </c>
    </row>
    <row r="1604" spans="2:20" x14ac:dyDescent="0.25">
      <c r="B1604" s="74" t="e">
        <f t="shared" ca="1" si="350"/>
        <v>#N/A</v>
      </c>
      <c r="C1604" s="78">
        <f>Кабельный_журнал!P1570</f>
        <v>0</v>
      </c>
      <c r="D1604" s="74" t="e">
        <f t="shared" ca="1" si="351"/>
        <v>#N/A</v>
      </c>
      <c r="E1604" s="80" t="s">
        <v>280</v>
      </c>
      <c r="F1604" s="74" t="e">
        <f t="shared" ca="1" si="347"/>
        <v>#N/A</v>
      </c>
      <c r="G1604" s="74" t="e">
        <f t="shared" si="348"/>
        <v>#N/A</v>
      </c>
      <c r="H1604" s="80" t="s">
        <v>273</v>
      </c>
      <c r="I1604" s="74" t="e">
        <f t="shared" si="349"/>
        <v>#N/A</v>
      </c>
      <c r="J1604" s="74" t="e">
        <f t="shared" si="352"/>
        <v>#N/A</v>
      </c>
      <c r="K1604" s="80" t="s">
        <v>281</v>
      </c>
      <c r="L1604" s="74">
        <f t="shared" si="353"/>
        <v>1.7500000000000002E-2</v>
      </c>
      <c r="M1604" s="74" t="e">
        <f t="shared" ca="1" si="354"/>
        <v>#N/A</v>
      </c>
      <c r="N1604" s="74" t="e">
        <f ca="1">VLOOKUP(B1604,$C$7:$T1602,13,FALSE)</f>
        <v>#N/A</v>
      </c>
      <c r="O1604" s="74" t="e">
        <f t="shared" ca="1" si="355"/>
        <v>#N/A</v>
      </c>
      <c r="P1604" s="74" t="e">
        <f t="shared" ca="1" si="356"/>
        <v>#N/A</v>
      </c>
      <c r="Q1604" s="74" t="e">
        <f t="shared" ca="1" si="357"/>
        <v>#N/A</v>
      </c>
      <c r="R1604" s="74">
        <f t="shared" si="358"/>
        <v>6000</v>
      </c>
      <c r="S1604" s="74" t="e">
        <f t="shared" ca="1" si="359"/>
        <v>#N/A</v>
      </c>
      <c r="T1604" s="74" t="e">
        <f t="shared" si="360"/>
        <v>#N/A</v>
      </c>
    </row>
    <row r="1605" spans="2:20" x14ac:dyDescent="0.25">
      <c r="B1605" s="74" t="e">
        <f t="shared" ca="1" si="350"/>
        <v>#N/A</v>
      </c>
      <c r="C1605" s="78">
        <f>Кабельный_журнал!P1571</f>
        <v>0</v>
      </c>
      <c r="D1605" s="74" t="e">
        <f t="shared" ca="1" si="351"/>
        <v>#N/A</v>
      </c>
      <c r="E1605" s="80" t="s">
        <v>280</v>
      </c>
      <c r="F1605" s="74" t="e">
        <f t="shared" ca="1" si="347"/>
        <v>#N/A</v>
      </c>
      <c r="G1605" s="74" t="e">
        <f t="shared" si="348"/>
        <v>#N/A</v>
      </c>
      <c r="H1605" s="80" t="s">
        <v>273</v>
      </c>
      <c r="I1605" s="74" t="e">
        <f t="shared" si="349"/>
        <v>#N/A</v>
      </c>
      <c r="J1605" s="74" t="e">
        <f t="shared" si="352"/>
        <v>#N/A</v>
      </c>
      <c r="K1605" s="80" t="s">
        <v>281</v>
      </c>
      <c r="L1605" s="74">
        <f t="shared" si="353"/>
        <v>1.7500000000000002E-2</v>
      </c>
      <c r="M1605" s="74" t="e">
        <f t="shared" ca="1" si="354"/>
        <v>#N/A</v>
      </c>
      <c r="N1605" s="74" t="e">
        <f ca="1">VLOOKUP(B1605,$C$7:$T1603,13,FALSE)</f>
        <v>#N/A</v>
      </c>
      <c r="O1605" s="74" t="e">
        <f t="shared" ca="1" si="355"/>
        <v>#N/A</v>
      </c>
      <c r="P1605" s="74" t="e">
        <f t="shared" ca="1" si="356"/>
        <v>#N/A</v>
      </c>
      <c r="Q1605" s="74" t="e">
        <f t="shared" ca="1" si="357"/>
        <v>#N/A</v>
      </c>
      <c r="R1605" s="74">
        <f t="shared" si="358"/>
        <v>6000</v>
      </c>
      <c r="S1605" s="74" t="e">
        <f t="shared" ca="1" si="359"/>
        <v>#N/A</v>
      </c>
      <c r="T1605" s="74" t="e">
        <f t="shared" si="360"/>
        <v>#N/A</v>
      </c>
    </row>
    <row r="1606" spans="2:20" x14ac:dyDescent="0.25">
      <c r="B1606" s="74" t="e">
        <f t="shared" ca="1" si="350"/>
        <v>#N/A</v>
      </c>
      <c r="C1606" s="78">
        <f>Кабельный_журнал!P1572</f>
        <v>0</v>
      </c>
      <c r="D1606" s="74" t="e">
        <f t="shared" ca="1" si="351"/>
        <v>#N/A</v>
      </c>
      <c r="E1606" s="80" t="s">
        <v>280</v>
      </c>
      <c r="F1606" s="74" t="e">
        <f t="shared" ca="1" si="347"/>
        <v>#N/A</v>
      </c>
      <c r="G1606" s="74" t="e">
        <f t="shared" si="348"/>
        <v>#N/A</v>
      </c>
      <c r="H1606" s="80" t="s">
        <v>273</v>
      </c>
      <c r="I1606" s="74" t="e">
        <f t="shared" si="349"/>
        <v>#N/A</v>
      </c>
      <c r="J1606" s="74" t="e">
        <f t="shared" si="352"/>
        <v>#N/A</v>
      </c>
      <c r="K1606" s="80" t="s">
        <v>281</v>
      </c>
      <c r="L1606" s="74">
        <f t="shared" si="353"/>
        <v>1.7500000000000002E-2</v>
      </c>
      <c r="M1606" s="74" t="e">
        <f t="shared" ca="1" si="354"/>
        <v>#N/A</v>
      </c>
      <c r="N1606" s="74" t="e">
        <f ca="1">VLOOKUP(B1606,$C$7:$T1604,13,FALSE)</f>
        <v>#N/A</v>
      </c>
      <c r="O1606" s="74" t="e">
        <f t="shared" ca="1" si="355"/>
        <v>#N/A</v>
      </c>
      <c r="P1606" s="74" t="e">
        <f t="shared" ca="1" si="356"/>
        <v>#N/A</v>
      </c>
      <c r="Q1606" s="74" t="e">
        <f t="shared" ca="1" si="357"/>
        <v>#N/A</v>
      </c>
      <c r="R1606" s="74">
        <f t="shared" si="358"/>
        <v>6000</v>
      </c>
      <c r="S1606" s="74" t="e">
        <f t="shared" ca="1" si="359"/>
        <v>#N/A</v>
      </c>
      <c r="T1606" s="74" t="e">
        <f t="shared" si="360"/>
        <v>#N/A</v>
      </c>
    </row>
    <row r="1607" spans="2:20" x14ac:dyDescent="0.25">
      <c r="B1607" s="74" t="e">
        <f t="shared" ca="1" si="350"/>
        <v>#N/A</v>
      </c>
      <c r="C1607" s="78">
        <f>Кабельный_журнал!P1573</f>
        <v>0</v>
      </c>
      <c r="D1607" s="74" t="e">
        <f t="shared" ca="1" si="351"/>
        <v>#N/A</v>
      </c>
      <c r="E1607" s="80" t="s">
        <v>280</v>
      </c>
      <c r="F1607" s="74" t="e">
        <f t="shared" ca="1" si="347"/>
        <v>#N/A</v>
      </c>
      <c r="G1607" s="74" t="e">
        <f t="shared" si="348"/>
        <v>#N/A</v>
      </c>
      <c r="H1607" s="80" t="s">
        <v>273</v>
      </c>
      <c r="I1607" s="74" t="e">
        <f t="shared" si="349"/>
        <v>#N/A</v>
      </c>
      <c r="J1607" s="74" t="e">
        <f t="shared" si="352"/>
        <v>#N/A</v>
      </c>
      <c r="K1607" s="80" t="s">
        <v>281</v>
      </c>
      <c r="L1607" s="74">
        <f t="shared" si="353"/>
        <v>1.7500000000000002E-2</v>
      </c>
      <c r="M1607" s="74" t="e">
        <f t="shared" ca="1" si="354"/>
        <v>#N/A</v>
      </c>
      <c r="N1607" s="74" t="e">
        <f ca="1">VLOOKUP(B1607,$C$7:$T1605,13,FALSE)</f>
        <v>#N/A</v>
      </c>
      <c r="O1607" s="74" t="e">
        <f t="shared" ca="1" si="355"/>
        <v>#N/A</v>
      </c>
      <c r="P1607" s="74" t="e">
        <f t="shared" ca="1" si="356"/>
        <v>#N/A</v>
      </c>
      <c r="Q1607" s="74" t="e">
        <f t="shared" ca="1" si="357"/>
        <v>#N/A</v>
      </c>
      <c r="R1607" s="74">
        <f t="shared" si="358"/>
        <v>6000</v>
      </c>
      <c r="S1607" s="74" t="e">
        <f t="shared" ca="1" si="359"/>
        <v>#N/A</v>
      </c>
      <c r="T1607" s="74" t="e">
        <f t="shared" si="360"/>
        <v>#N/A</v>
      </c>
    </row>
    <row r="1608" spans="2:20" x14ac:dyDescent="0.25">
      <c r="B1608" s="74" t="e">
        <f t="shared" ca="1" si="350"/>
        <v>#N/A</v>
      </c>
      <c r="C1608" s="78">
        <f>Кабельный_журнал!P1574</f>
        <v>0</v>
      </c>
      <c r="D1608" s="74" t="e">
        <f t="shared" ca="1" si="351"/>
        <v>#N/A</v>
      </c>
      <c r="E1608" s="80" t="s">
        <v>280</v>
      </c>
      <c r="F1608" s="74" t="e">
        <f t="shared" ca="1" si="347"/>
        <v>#N/A</v>
      </c>
      <c r="G1608" s="74" t="e">
        <f t="shared" si="348"/>
        <v>#N/A</v>
      </c>
      <c r="H1608" s="80" t="s">
        <v>273</v>
      </c>
      <c r="I1608" s="74" t="e">
        <f t="shared" si="349"/>
        <v>#N/A</v>
      </c>
      <c r="J1608" s="74" t="e">
        <f t="shared" si="352"/>
        <v>#N/A</v>
      </c>
      <c r="K1608" s="80" t="s">
        <v>281</v>
      </c>
      <c r="L1608" s="74">
        <f t="shared" si="353"/>
        <v>1.7500000000000002E-2</v>
      </c>
      <c r="M1608" s="74" t="e">
        <f t="shared" ca="1" si="354"/>
        <v>#N/A</v>
      </c>
      <c r="N1608" s="74" t="e">
        <f ca="1">VLOOKUP(B1608,$C$7:$T1606,13,FALSE)</f>
        <v>#N/A</v>
      </c>
      <c r="O1608" s="74" t="e">
        <f t="shared" ca="1" si="355"/>
        <v>#N/A</v>
      </c>
      <c r="P1608" s="74" t="e">
        <f t="shared" ca="1" si="356"/>
        <v>#N/A</v>
      </c>
      <c r="Q1608" s="74" t="e">
        <f t="shared" ca="1" si="357"/>
        <v>#N/A</v>
      </c>
      <c r="R1608" s="74">
        <f t="shared" si="358"/>
        <v>6000</v>
      </c>
      <c r="S1608" s="74" t="e">
        <f t="shared" ca="1" si="359"/>
        <v>#N/A</v>
      </c>
      <c r="T1608" s="74" t="e">
        <f t="shared" si="360"/>
        <v>#N/A</v>
      </c>
    </row>
    <row r="1609" spans="2:20" x14ac:dyDescent="0.25">
      <c r="B1609" s="74" t="e">
        <f t="shared" ca="1" si="350"/>
        <v>#N/A</v>
      </c>
      <c r="C1609" s="78">
        <f>Кабельный_журнал!P1575</f>
        <v>0</v>
      </c>
      <c r="D1609" s="74" t="e">
        <f t="shared" ca="1" si="351"/>
        <v>#N/A</v>
      </c>
      <c r="E1609" s="80" t="s">
        <v>280</v>
      </c>
      <c r="F1609" s="74" t="e">
        <f t="shared" ca="1" si="347"/>
        <v>#N/A</v>
      </c>
      <c r="G1609" s="74" t="e">
        <f t="shared" si="348"/>
        <v>#N/A</v>
      </c>
      <c r="H1609" s="80" t="s">
        <v>273</v>
      </c>
      <c r="I1609" s="74" t="e">
        <f t="shared" si="349"/>
        <v>#N/A</v>
      </c>
      <c r="J1609" s="74" t="e">
        <f t="shared" si="352"/>
        <v>#N/A</v>
      </c>
      <c r="K1609" s="80" t="s">
        <v>281</v>
      </c>
      <c r="L1609" s="74">
        <f t="shared" si="353"/>
        <v>1.7500000000000002E-2</v>
      </c>
      <c r="M1609" s="74" t="e">
        <f t="shared" ca="1" si="354"/>
        <v>#N/A</v>
      </c>
      <c r="N1609" s="74" t="e">
        <f ca="1">VLOOKUP(B1609,$C$7:$T1607,13,FALSE)</f>
        <v>#N/A</v>
      </c>
      <c r="O1609" s="74" t="e">
        <f t="shared" ca="1" si="355"/>
        <v>#N/A</v>
      </c>
      <c r="P1609" s="74" t="e">
        <f t="shared" ca="1" si="356"/>
        <v>#N/A</v>
      </c>
      <c r="Q1609" s="74" t="e">
        <f t="shared" ca="1" si="357"/>
        <v>#N/A</v>
      </c>
      <c r="R1609" s="74">
        <f t="shared" si="358"/>
        <v>6000</v>
      </c>
      <c r="S1609" s="74" t="e">
        <f t="shared" ca="1" si="359"/>
        <v>#N/A</v>
      </c>
      <c r="T1609" s="74" t="e">
        <f t="shared" si="360"/>
        <v>#N/A</v>
      </c>
    </row>
    <row r="1610" spans="2:20" x14ac:dyDescent="0.25">
      <c r="B1610" s="74" t="e">
        <f t="shared" ca="1" si="350"/>
        <v>#N/A</v>
      </c>
      <c r="C1610" s="78">
        <f>Кабельный_журнал!P1576</f>
        <v>0</v>
      </c>
      <c r="D1610" s="74" t="e">
        <f t="shared" ca="1" si="351"/>
        <v>#N/A</v>
      </c>
      <c r="E1610" s="80" t="s">
        <v>280</v>
      </c>
      <c r="F1610" s="74" t="e">
        <f t="shared" ca="1" si="347"/>
        <v>#N/A</v>
      </c>
      <c r="G1610" s="74" t="e">
        <f t="shared" si="348"/>
        <v>#N/A</v>
      </c>
      <c r="H1610" s="80" t="s">
        <v>273</v>
      </c>
      <c r="I1610" s="74" t="e">
        <f t="shared" si="349"/>
        <v>#N/A</v>
      </c>
      <c r="J1610" s="74" t="e">
        <f t="shared" si="352"/>
        <v>#N/A</v>
      </c>
      <c r="K1610" s="80" t="s">
        <v>281</v>
      </c>
      <c r="L1610" s="74">
        <f t="shared" si="353"/>
        <v>1.7500000000000002E-2</v>
      </c>
      <c r="M1610" s="74" t="e">
        <f t="shared" ca="1" si="354"/>
        <v>#N/A</v>
      </c>
      <c r="N1610" s="74" t="e">
        <f ca="1">VLOOKUP(B1610,$C$7:$T1608,13,FALSE)</f>
        <v>#N/A</v>
      </c>
      <c r="O1610" s="74" t="e">
        <f t="shared" ca="1" si="355"/>
        <v>#N/A</v>
      </c>
      <c r="P1610" s="74" t="e">
        <f t="shared" ca="1" si="356"/>
        <v>#N/A</v>
      </c>
      <c r="Q1610" s="74" t="e">
        <f t="shared" ca="1" si="357"/>
        <v>#N/A</v>
      </c>
      <c r="R1610" s="74">
        <f t="shared" si="358"/>
        <v>6000</v>
      </c>
      <c r="S1610" s="74" t="e">
        <f t="shared" ca="1" si="359"/>
        <v>#N/A</v>
      </c>
      <c r="T1610" s="74" t="e">
        <f t="shared" si="360"/>
        <v>#N/A</v>
      </c>
    </row>
    <row r="1611" spans="2:20" x14ac:dyDescent="0.25">
      <c r="B1611" s="74" t="e">
        <f t="shared" ca="1" si="350"/>
        <v>#N/A</v>
      </c>
      <c r="C1611" s="78">
        <f>Кабельный_журнал!P1577</f>
        <v>0</v>
      </c>
      <c r="D1611" s="74" t="e">
        <f t="shared" ca="1" si="351"/>
        <v>#N/A</v>
      </c>
      <c r="E1611" s="80" t="s">
        <v>280</v>
      </c>
      <c r="F1611" s="74" t="e">
        <f t="shared" ca="1" si="347"/>
        <v>#N/A</v>
      </c>
      <c r="G1611" s="74" t="e">
        <f t="shared" si="348"/>
        <v>#N/A</v>
      </c>
      <c r="H1611" s="80" t="s">
        <v>273</v>
      </c>
      <c r="I1611" s="74" t="e">
        <f t="shared" si="349"/>
        <v>#N/A</v>
      </c>
      <c r="J1611" s="74" t="e">
        <f t="shared" si="352"/>
        <v>#N/A</v>
      </c>
      <c r="K1611" s="80" t="s">
        <v>281</v>
      </c>
      <c r="L1611" s="74">
        <f t="shared" si="353"/>
        <v>1.7500000000000002E-2</v>
      </c>
      <c r="M1611" s="74" t="e">
        <f t="shared" ca="1" si="354"/>
        <v>#N/A</v>
      </c>
      <c r="N1611" s="74" t="e">
        <f ca="1">VLOOKUP(B1611,$C$7:$T1609,13,FALSE)</f>
        <v>#N/A</v>
      </c>
      <c r="O1611" s="74" t="e">
        <f t="shared" ca="1" si="355"/>
        <v>#N/A</v>
      </c>
      <c r="P1611" s="74" t="e">
        <f t="shared" ca="1" si="356"/>
        <v>#N/A</v>
      </c>
      <c r="Q1611" s="74" t="e">
        <f t="shared" ca="1" si="357"/>
        <v>#N/A</v>
      </c>
      <c r="R1611" s="74">
        <f t="shared" si="358"/>
        <v>6000</v>
      </c>
      <c r="S1611" s="74" t="e">
        <f t="shared" ca="1" si="359"/>
        <v>#N/A</v>
      </c>
      <c r="T1611" s="74" t="e">
        <f t="shared" si="360"/>
        <v>#N/A</v>
      </c>
    </row>
    <row r="1612" spans="2:20" x14ac:dyDescent="0.25">
      <c r="B1612" s="74" t="e">
        <f t="shared" ca="1" si="350"/>
        <v>#N/A</v>
      </c>
      <c r="C1612" s="78">
        <f>Кабельный_журнал!P1578</f>
        <v>0</v>
      </c>
      <c r="D1612" s="74" t="e">
        <f t="shared" ca="1" si="351"/>
        <v>#N/A</v>
      </c>
      <c r="E1612" s="80" t="s">
        <v>280</v>
      </c>
      <c r="F1612" s="74" t="e">
        <f t="shared" ca="1" si="347"/>
        <v>#N/A</v>
      </c>
      <c r="G1612" s="74" t="e">
        <f t="shared" si="348"/>
        <v>#N/A</v>
      </c>
      <c r="H1612" s="80" t="s">
        <v>273</v>
      </c>
      <c r="I1612" s="74" t="e">
        <f t="shared" si="349"/>
        <v>#N/A</v>
      </c>
      <c r="J1612" s="74" t="e">
        <f t="shared" si="352"/>
        <v>#N/A</v>
      </c>
      <c r="K1612" s="80" t="s">
        <v>281</v>
      </c>
      <c r="L1612" s="74">
        <f t="shared" si="353"/>
        <v>1.7500000000000002E-2</v>
      </c>
      <c r="M1612" s="74" t="e">
        <f t="shared" ca="1" si="354"/>
        <v>#N/A</v>
      </c>
      <c r="N1612" s="74" t="e">
        <f ca="1">VLOOKUP(B1612,$C$7:$T1610,13,FALSE)</f>
        <v>#N/A</v>
      </c>
      <c r="O1612" s="74" t="e">
        <f t="shared" ca="1" si="355"/>
        <v>#N/A</v>
      </c>
      <c r="P1612" s="74" t="e">
        <f t="shared" ca="1" si="356"/>
        <v>#N/A</v>
      </c>
      <c r="Q1612" s="74" t="e">
        <f t="shared" ca="1" si="357"/>
        <v>#N/A</v>
      </c>
      <c r="R1612" s="74">
        <f t="shared" si="358"/>
        <v>6000</v>
      </c>
      <c r="S1612" s="74" t="e">
        <f t="shared" ca="1" si="359"/>
        <v>#N/A</v>
      </c>
      <c r="T1612" s="74" t="e">
        <f t="shared" si="360"/>
        <v>#N/A</v>
      </c>
    </row>
    <row r="1613" spans="2:20" x14ac:dyDescent="0.25">
      <c r="B1613" s="74" t="e">
        <f t="shared" ca="1" si="350"/>
        <v>#N/A</v>
      </c>
      <c r="C1613" s="78">
        <f>Кабельный_журнал!P1579</f>
        <v>0</v>
      </c>
      <c r="D1613" s="74" t="e">
        <f t="shared" ca="1" si="351"/>
        <v>#N/A</v>
      </c>
      <c r="E1613" s="80" t="s">
        <v>280</v>
      </c>
      <c r="F1613" s="74" t="e">
        <f t="shared" ca="1" si="347"/>
        <v>#N/A</v>
      </c>
      <c r="G1613" s="74" t="e">
        <f t="shared" si="348"/>
        <v>#N/A</v>
      </c>
      <c r="H1613" s="80" t="s">
        <v>273</v>
      </c>
      <c r="I1613" s="74" t="e">
        <f t="shared" si="349"/>
        <v>#N/A</v>
      </c>
      <c r="J1613" s="74" t="e">
        <f t="shared" si="352"/>
        <v>#N/A</v>
      </c>
      <c r="K1613" s="80" t="s">
        <v>281</v>
      </c>
      <c r="L1613" s="74">
        <f t="shared" si="353"/>
        <v>1.7500000000000002E-2</v>
      </c>
      <c r="M1613" s="74" t="e">
        <f t="shared" ca="1" si="354"/>
        <v>#N/A</v>
      </c>
      <c r="N1613" s="74" t="e">
        <f ca="1">VLOOKUP(B1613,$C$7:$T1611,13,FALSE)</f>
        <v>#N/A</v>
      </c>
      <c r="O1613" s="74" t="e">
        <f t="shared" ca="1" si="355"/>
        <v>#N/A</v>
      </c>
      <c r="P1613" s="74" t="e">
        <f t="shared" ca="1" si="356"/>
        <v>#N/A</v>
      </c>
      <c r="Q1613" s="74" t="e">
        <f t="shared" ca="1" si="357"/>
        <v>#N/A</v>
      </c>
      <c r="R1613" s="74">
        <f t="shared" si="358"/>
        <v>6000</v>
      </c>
      <c r="S1613" s="74" t="e">
        <f t="shared" ca="1" si="359"/>
        <v>#N/A</v>
      </c>
      <c r="T1613" s="74" t="e">
        <f t="shared" si="360"/>
        <v>#N/A</v>
      </c>
    </row>
    <row r="1614" spans="2:20" x14ac:dyDescent="0.25">
      <c r="B1614" s="74" t="e">
        <f t="shared" ca="1" si="350"/>
        <v>#N/A</v>
      </c>
      <c r="C1614" s="78">
        <f>Кабельный_журнал!P1580</f>
        <v>0</v>
      </c>
      <c r="D1614" s="74" t="e">
        <f t="shared" ca="1" si="351"/>
        <v>#N/A</v>
      </c>
      <c r="E1614" s="80" t="s">
        <v>280</v>
      </c>
      <c r="F1614" s="74" t="e">
        <f t="shared" ca="1" si="347"/>
        <v>#N/A</v>
      </c>
      <c r="G1614" s="74" t="e">
        <f t="shared" si="348"/>
        <v>#N/A</v>
      </c>
      <c r="H1614" s="80" t="s">
        <v>273</v>
      </c>
      <c r="I1614" s="74" t="e">
        <f t="shared" si="349"/>
        <v>#N/A</v>
      </c>
      <c r="J1614" s="74" t="e">
        <f t="shared" si="352"/>
        <v>#N/A</v>
      </c>
      <c r="K1614" s="80" t="s">
        <v>281</v>
      </c>
      <c r="L1614" s="74">
        <f t="shared" si="353"/>
        <v>1.7500000000000002E-2</v>
      </c>
      <c r="M1614" s="74" t="e">
        <f t="shared" ca="1" si="354"/>
        <v>#N/A</v>
      </c>
      <c r="N1614" s="74" t="e">
        <f ca="1">VLOOKUP(B1614,$C$7:$T1612,13,FALSE)</f>
        <v>#N/A</v>
      </c>
      <c r="O1614" s="74" t="e">
        <f t="shared" ca="1" si="355"/>
        <v>#N/A</v>
      </c>
      <c r="P1614" s="74" t="e">
        <f t="shared" ca="1" si="356"/>
        <v>#N/A</v>
      </c>
      <c r="Q1614" s="74" t="e">
        <f t="shared" ca="1" si="357"/>
        <v>#N/A</v>
      </c>
      <c r="R1614" s="74">
        <f t="shared" si="358"/>
        <v>6000</v>
      </c>
      <c r="S1614" s="74" t="e">
        <f t="shared" ca="1" si="359"/>
        <v>#N/A</v>
      </c>
      <c r="T1614" s="74" t="e">
        <f t="shared" si="360"/>
        <v>#N/A</v>
      </c>
    </row>
    <row r="1615" spans="2:20" x14ac:dyDescent="0.25">
      <c r="B1615" s="74" t="e">
        <f t="shared" ca="1" si="350"/>
        <v>#N/A</v>
      </c>
      <c r="C1615" s="78">
        <f>Кабельный_журнал!P1581</f>
        <v>0</v>
      </c>
      <c r="D1615" s="74" t="e">
        <f t="shared" ca="1" si="351"/>
        <v>#N/A</v>
      </c>
      <c r="E1615" s="80" t="s">
        <v>280</v>
      </c>
      <c r="F1615" s="74" t="e">
        <f t="shared" ca="1" si="347"/>
        <v>#N/A</v>
      </c>
      <c r="G1615" s="74" t="e">
        <f t="shared" si="348"/>
        <v>#N/A</v>
      </c>
      <c r="H1615" s="80" t="s">
        <v>273</v>
      </c>
      <c r="I1615" s="74" t="e">
        <f t="shared" si="349"/>
        <v>#N/A</v>
      </c>
      <c r="J1615" s="74" t="e">
        <f t="shared" si="352"/>
        <v>#N/A</v>
      </c>
      <c r="K1615" s="80" t="s">
        <v>281</v>
      </c>
      <c r="L1615" s="74">
        <f t="shared" si="353"/>
        <v>1.7500000000000002E-2</v>
      </c>
      <c r="M1615" s="74" t="e">
        <f t="shared" ca="1" si="354"/>
        <v>#N/A</v>
      </c>
      <c r="N1615" s="74" t="e">
        <f ca="1">VLOOKUP(B1615,$C$7:$T1613,13,FALSE)</f>
        <v>#N/A</v>
      </c>
      <c r="O1615" s="74" t="e">
        <f t="shared" ca="1" si="355"/>
        <v>#N/A</v>
      </c>
      <c r="P1615" s="74" t="e">
        <f t="shared" ca="1" si="356"/>
        <v>#N/A</v>
      </c>
      <c r="Q1615" s="74" t="e">
        <f t="shared" ca="1" si="357"/>
        <v>#N/A</v>
      </c>
      <c r="R1615" s="74">
        <f t="shared" si="358"/>
        <v>6000</v>
      </c>
      <c r="S1615" s="74" t="e">
        <f t="shared" ca="1" si="359"/>
        <v>#N/A</v>
      </c>
      <c r="T1615" s="74" t="e">
        <f t="shared" si="360"/>
        <v>#N/A</v>
      </c>
    </row>
    <row r="1616" spans="2:20" x14ac:dyDescent="0.25">
      <c r="B1616" s="74" t="e">
        <f t="shared" ca="1" si="350"/>
        <v>#N/A</v>
      </c>
      <c r="C1616" s="78">
        <f>Кабельный_журнал!P1582</f>
        <v>0</v>
      </c>
      <c r="D1616" s="74" t="e">
        <f t="shared" ca="1" si="351"/>
        <v>#N/A</v>
      </c>
      <c r="E1616" s="80" t="s">
        <v>280</v>
      </c>
      <c r="F1616" s="74" t="e">
        <f t="shared" ca="1" si="347"/>
        <v>#N/A</v>
      </c>
      <c r="G1616" s="74" t="e">
        <f t="shared" si="348"/>
        <v>#N/A</v>
      </c>
      <c r="H1616" s="80" t="s">
        <v>273</v>
      </c>
      <c r="I1616" s="74" t="e">
        <f t="shared" si="349"/>
        <v>#N/A</v>
      </c>
      <c r="J1616" s="74" t="e">
        <f t="shared" si="352"/>
        <v>#N/A</v>
      </c>
      <c r="K1616" s="80" t="s">
        <v>281</v>
      </c>
      <c r="L1616" s="74">
        <f t="shared" si="353"/>
        <v>1.7500000000000002E-2</v>
      </c>
      <c r="M1616" s="74" t="e">
        <f t="shared" ca="1" si="354"/>
        <v>#N/A</v>
      </c>
      <c r="N1616" s="74" t="e">
        <f ca="1">VLOOKUP(B1616,$C$7:$T1614,13,FALSE)</f>
        <v>#N/A</v>
      </c>
      <c r="O1616" s="74" t="e">
        <f t="shared" ca="1" si="355"/>
        <v>#N/A</v>
      </c>
      <c r="P1616" s="74" t="e">
        <f t="shared" ca="1" si="356"/>
        <v>#N/A</v>
      </c>
      <c r="Q1616" s="74" t="e">
        <f t="shared" ca="1" si="357"/>
        <v>#N/A</v>
      </c>
      <c r="R1616" s="74">
        <f t="shared" si="358"/>
        <v>6000</v>
      </c>
      <c r="S1616" s="74" t="e">
        <f t="shared" ca="1" si="359"/>
        <v>#N/A</v>
      </c>
      <c r="T1616" s="74" t="e">
        <f t="shared" si="360"/>
        <v>#N/A</v>
      </c>
    </row>
    <row r="1617" spans="2:20" x14ac:dyDescent="0.25">
      <c r="B1617" s="74" t="e">
        <f t="shared" ca="1" si="350"/>
        <v>#N/A</v>
      </c>
      <c r="C1617" s="78">
        <f>Кабельный_журнал!P1583</f>
        <v>0</v>
      </c>
      <c r="D1617" s="74" t="e">
        <f t="shared" ca="1" si="351"/>
        <v>#N/A</v>
      </c>
      <c r="E1617" s="80" t="s">
        <v>280</v>
      </c>
      <c r="F1617" s="74" t="e">
        <f t="shared" ca="1" si="347"/>
        <v>#N/A</v>
      </c>
      <c r="G1617" s="74" t="e">
        <f t="shared" si="348"/>
        <v>#N/A</v>
      </c>
      <c r="H1617" s="80" t="s">
        <v>273</v>
      </c>
      <c r="I1617" s="74" t="e">
        <f t="shared" si="349"/>
        <v>#N/A</v>
      </c>
      <c r="J1617" s="74" t="e">
        <f t="shared" si="352"/>
        <v>#N/A</v>
      </c>
      <c r="K1617" s="80" t="s">
        <v>281</v>
      </c>
      <c r="L1617" s="74">
        <f t="shared" si="353"/>
        <v>1.7500000000000002E-2</v>
      </c>
      <c r="M1617" s="74" t="e">
        <f t="shared" ca="1" si="354"/>
        <v>#N/A</v>
      </c>
      <c r="N1617" s="74" t="e">
        <f ca="1">VLOOKUP(B1617,$C$7:$T1615,13,FALSE)</f>
        <v>#N/A</v>
      </c>
      <c r="O1617" s="74" t="e">
        <f t="shared" ca="1" si="355"/>
        <v>#N/A</v>
      </c>
      <c r="P1617" s="74" t="e">
        <f t="shared" ca="1" si="356"/>
        <v>#N/A</v>
      </c>
      <c r="Q1617" s="74" t="e">
        <f t="shared" ca="1" si="357"/>
        <v>#N/A</v>
      </c>
      <c r="R1617" s="74">
        <f t="shared" si="358"/>
        <v>6000</v>
      </c>
      <c r="S1617" s="74" t="e">
        <f t="shared" ca="1" si="359"/>
        <v>#N/A</v>
      </c>
      <c r="T1617" s="74" t="e">
        <f t="shared" si="360"/>
        <v>#N/A</v>
      </c>
    </row>
    <row r="1618" spans="2:20" x14ac:dyDescent="0.25">
      <c r="B1618" s="74" t="e">
        <f t="shared" ca="1" si="350"/>
        <v>#N/A</v>
      </c>
      <c r="C1618" s="78">
        <f>Кабельный_журнал!P1584</f>
        <v>0</v>
      </c>
      <c r="D1618" s="74" t="e">
        <f t="shared" ca="1" si="351"/>
        <v>#N/A</v>
      </c>
      <c r="E1618" s="80" t="s">
        <v>280</v>
      </c>
      <c r="F1618" s="74" t="e">
        <f t="shared" ca="1" si="347"/>
        <v>#N/A</v>
      </c>
      <c r="G1618" s="74" t="e">
        <f t="shared" si="348"/>
        <v>#N/A</v>
      </c>
      <c r="H1618" s="80" t="s">
        <v>273</v>
      </c>
      <c r="I1618" s="74" t="e">
        <f t="shared" si="349"/>
        <v>#N/A</v>
      </c>
      <c r="J1618" s="74" t="e">
        <f t="shared" si="352"/>
        <v>#N/A</v>
      </c>
      <c r="K1618" s="80" t="s">
        <v>281</v>
      </c>
      <c r="L1618" s="74">
        <f t="shared" si="353"/>
        <v>1.7500000000000002E-2</v>
      </c>
      <c r="M1618" s="74" t="e">
        <f t="shared" ca="1" si="354"/>
        <v>#N/A</v>
      </c>
      <c r="N1618" s="74" t="e">
        <f ca="1">VLOOKUP(B1618,$C$7:$T1616,13,FALSE)</f>
        <v>#N/A</v>
      </c>
      <c r="O1618" s="74" t="e">
        <f t="shared" ca="1" si="355"/>
        <v>#N/A</v>
      </c>
      <c r="P1618" s="74" t="e">
        <f t="shared" ca="1" si="356"/>
        <v>#N/A</v>
      </c>
      <c r="Q1618" s="74" t="e">
        <f t="shared" ca="1" si="357"/>
        <v>#N/A</v>
      </c>
      <c r="R1618" s="74">
        <f t="shared" si="358"/>
        <v>6000</v>
      </c>
      <c r="S1618" s="74" t="e">
        <f t="shared" ca="1" si="359"/>
        <v>#N/A</v>
      </c>
      <c r="T1618" s="74" t="e">
        <f t="shared" si="360"/>
        <v>#N/A</v>
      </c>
    </row>
    <row r="1619" spans="2:20" x14ac:dyDescent="0.25">
      <c r="B1619" s="74" t="e">
        <f t="shared" ca="1" si="350"/>
        <v>#N/A</v>
      </c>
      <c r="C1619" s="78">
        <f>Кабельный_журнал!P1585</f>
        <v>0</v>
      </c>
      <c r="D1619" s="74" t="e">
        <f t="shared" ca="1" si="351"/>
        <v>#N/A</v>
      </c>
      <c r="E1619" s="80" t="s">
        <v>280</v>
      </c>
      <c r="F1619" s="74" t="e">
        <f t="shared" ca="1" si="347"/>
        <v>#N/A</v>
      </c>
      <c r="G1619" s="74" t="e">
        <f t="shared" si="348"/>
        <v>#N/A</v>
      </c>
      <c r="H1619" s="80" t="s">
        <v>273</v>
      </c>
      <c r="I1619" s="74" t="e">
        <f t="shared" si="349"/>
        <v>#N/A</v>
      </c>
      <c r="J1619" s="74" t="e">
        <f t="shared" si="352"/>
        <v>#N/A</v>
      </c>
      <c r="K1619" s="80" t="s">
        <v>281</v>
      </c>
      <c r="L1619" s="74">
        <f t="shared" si="353"/>
        <v>1.7500000000000002E-2</v>
      </c>
      <c r="M1619" s="74" t="e">
        <f t="shared" ca="1" si="354"/>
        <v>#N/A</v>
      </c>
      <c r="N1619" s="74" t="e">
        <f ca="1">VLOOKUP(B1619,$C$7:$T1617,13,FALSE)</f>
        <v>#N/A</v>
      </c>
      <c r="O1619" s="74" t="e">
        <f t="shared" ca="1" si="355"/>
        <v>#N/A</v>
      </c>
      <c r="P1619" s="74" t="e">
        <f t="shared" ca="1" si="356"/>
        <v>#N/A</v>
      </c>
      <c r="Q1619" s="74" t="e">
        <f t="shared" ca="1" si="357"/>
        <v>#N/A</v>
      </c>
      <c r="R1619" s="74">
        <f t="shared" si="358"/>
        <v>6000</v>
      </c>
      <c r="S1619" s="74" t="e">
        <f t="shared" ca="1" si="359"/>
        <v>#N/A</v>
      </c>
      <c r="T1619" s="74" t="e">
        <f t="shared" si="360"/>
        <v>#N/A</v>
      </c>
    </row>
    <row r="1620" spans="2:20" x14ac:dyDescent="0.25">
      <c r="B1620" s="74" t="e">
        <f t="shared" ca="1" si="350"/>
        <v>#N/A</v>
      </c>
      <c r="C1620" s="78">
        <f>Кабельный_журнал!P1586</f>
        <v>0</v>
      </c>
      <c r="D1620" s="74" t="e">
        <f t="shared" ca="1" si="351"/>
        <v>#N/A</v>
      </c>
      <c r="E1620" s="80" t="s">
        <v>280</v>
      </c>
      <c r="F1620" s="74" t="e">
        <f t="shared" ca="1" si="347"/>
        <v>#N/A</v>
      </c>
      <c r="G1620" s="74" t="e">
        <f t="shared" si="348"/>
        <v>#N/A</v>
      </c>
      <c r="H1620" s="80" t="s">
        <v>273</v>
      </c>
      <c r="I1620" s="74" t="e">
        <f t="shared" si="349"/>
        <v>#N/A</v>
      </c>
      <c r="J1620" s="74" t="e">
        <f t="shared" si="352"/>
        <v>#N/A</v>
      </c>
      <c r="K1620" s="80" t="s">
        <v>281</v>
      </c>
      <c r="L1620" s="74">
        <f t="shared" si="353"/>
        <v>1.7500000000000002E-2</v>
      </c>
      <c r="M1620" s="74" t="e">
        <f t="shared" ca="1" si="354"/>
        <v>#N/A</v>
      </c>
      <c r="N1620" s="74" t="e">
        <f ca="1">VLOOKUP(B1620,$C$7:$T1618,13,FALSE)</f>
        <v>#N/A</v>
      </c>
      <c r="O1620" s="74" t="e">
        <f t="shared" ca="1" si="355"/>
        <v>#N/A</v>
      </c>
      <c r="P1620" s="74" t="e">
        <f t="shared" ca="1" si="356"/>
        <v>#N/A</v>
      </c>
      <c r="Q1620" s="74" t="e">
        <f t="shared" ca="1" si="357"/>
        <v>#N/A</v>
      </c>
      <c r="R1620" s="74">
        <f t="shared" si="358"/>
        <v>6000</v>
      </c>
      <c r="S1620" s="74" t="e">
        <f t="shared" ca="1" si="359"/>
        <v>#N/A</v>
      </c>
      <c r="T1620" s="74" t="e">
        <f t="shared" si="360"/>
        <v>#N/A</v>
      </c>
    </row>
    <row r="1621" spans="2:20" x14ac:dyDescent="0.25">
      <c r="B1621" s="74" t="e">
        <f t="shared" ca="1" si="350"/>
        <v>#N/A</v>
      </c>
      <c r="C1621" s="78">
        <f>Кабельный_журнал!P1587</f>
        <v>0</v>
      </c>
      <c r="D1621" s="74" t="e">
        <f t="shared" ca="1" si="351"/>
        <v>#N/A</v>
      </c>
      <c r="E1621" s="80" t="s">
        <v>280</v>
      </c>
      <c r="F1621" s="74" t="e">
        <f t="shared" ca="1" si="347"/>
        <v>#N/A</v>
      </c>
      <c r="G1621" s="74" t="e">
        <f t="shared" si="348"/>
        <v>#N/A</v>
      </c>
      <c r="H1621" s="80" t="s">
        <v>273</v>
      </c>
      <c r="I1621" s="74" t="e">
        <f t="shared" si="349"/>
        <v>#N/A</v>
      </c>
      <c r="J1621" s="74" t="e">
        <f t="shared" si="352"/>
        <v>#N/A</v>
      </c>
      <c r="K1621" s="80" t="s">
        <v>281</v>
      </c>
      <c r="L1621" s="74">
        <f t="shared" si="353"/>
        <v>1.7500000000000002E-2</v>
      </c>
      <c r="M1621" s="74" t="e">
        <f t="shared" ca="1" si="354"/>
        <v>#N/A</v>
      </c>
      <c r="N1621" s="74" t="e">
        <f ca="1">VLOOKUP(B1621,$C$7:$T1619,13,FALSE)</f>
        <v>#N/A</v>
      </c>
      <c r="O1621" s="74" t="e">
        <f t="shared" ca="1" si="355"/>
        <v>#N/A</v>
      </c>
      <c r="P1621" s="74" t="e">
        <f t="shared" ca="1" si="356"/>
        <v>#N/A</v>
      </c>
      <c r="Q1621" s="74" t="e">
        <f t="shared" ca="1" si="357"/>
        <v>#N/A</v>
      </c>
      <c r="R1621" s="74">
        <f t="shared" si="358"/>
        <v>6000</v>
      </c>
      <c r="S1621" s="74" t="e">
        <f t="shared" ca="1" si="359"/>
        <v>#N/A</v>
      </c>
      <c r="T1621" s="74" t="e">
        <f t="shared" si="360"/>
        <v>#N/A</v>
      </c>
    </row>
    <row r="1622" spans="2:20" x14ac:dyDescent="0.25">
      <c r="B1622" s="74" t="e">
        <f t="shared" ca="1" si="350"/>
        <v>#N/A</v>
      </c>
      <c r="C1622" s="78">
        <f>Кабельный_журнал!P1588</f>
        <v>0</v>
      </c>
      <c r="D1622" s="74" t="e">
        <f t="shared" ca="1" si="351"/>
        <v>#N/A</v>
      </c>
      <c r="E1622" s="80" t="s">
        <v>280</v>
      </c>
      <c r="F1622" s="74" t="e">
        <f t="shared" ca="1" si="347"/>
        <v>#N/A</v>
      </c>
      <c r="G1622" s="74" t="e">
        <f t="shared" si="348"/>
        <v>#N/A</v>
      </c>
      <c r="H1622" s="80" t="s">
        <v>273</v>
      </c>
      <c r="I1622" s="74" t="e">
        <f t="shared" si="349"/>
        <v>#N/A</v>
      </c>
      <c r="J1622" s="74" t="e">
        <f t="shared" si="352"/>
        <v>#N/A</v>
      </c>
      <c r="K1622" s="80" t="s">
        <v>281</v>
      </c>
      <c r="L1622" s="74">
        <f t="shared" si="353"/>
        <v>1.7500000000000002E-2</v>
      </c>
      <c r="M1622" s="74" t="e">
        <f t="shared" ca="1" si="354"/>
        <v>#N/A</v>
      </c>
      <c r="N1622" s="74" t="e">
        <f ca="1">VLOOKUP(B1622,$C$7:$T1620,13,FALSE)</f>
        <v>#N/A</v>
      </c>
      <c r="O1622" s="74" t="e">
        <f t="shared" ca="1" si="355"/>
        <v>#N/A</v>
      </c>
      <c r="P1622" s="74" t="e">
        <f t="shared" ca="1" si="356"/>
        <v>#N/A</v>
      </c>
      <c r="Q1622" s="74" t="e">
        <f t="shared" ca="1" si="357"/>
        <v>#N/A</v>
      </c>
      <c r="R1622" s="74">
        <f t="shared" si="358"/>
        <v>6000</v>
      </c>
      <c r="S1622" s="74" t="e">
        <f t="shared" ca="1" si="359"/>
        <v>#N/A</v>
      </c>
      <c r="T1622" s="74" t="e">
        <f t="shared" si="360"/>
        <v>#N/A</v>
      </c>
    </row>
    <row r="1623" spans="2:20" x14ac:dyDescent="0.25">
      <c r="B1623" s="74" t="e">
        <f t="shared" ca="1" si="350"/>
        <v>#N/A</v>
      </c>
      <c r="C1623" s="78">
        <f>Кабельный_журнал!P1589</f>
        <v>0</v>
      </c>
      <c r="D1623" s="74" t="e">
        <f t="shared" ca="1" si="351"/>
        <v>#N/A</v>
      </c>
      <c r="E1623" s="80" t="s">
        <v>280</v>
      </c>
      <c r="F1623" s="74" t="e">
        <f t="shared" ca="1" si="347"/>
        <v>#N/A</v>
      </c>
      <c r="G1623" s="74" t="e">
        <f t="shared" si="348"/>
        <v>#N/A</v>
      </c>
      <c r="H1623" s="80" t="s">
        <v>273</v>
      </c>
      <c r="I1623" s="74" t="e">
        <f t="shared" si="349"/>
        <v>#N/A</v>
      </c>
      <c r="J1623" s="74" t="e">
        <f t="shared" si="352"/>
        <v>#N/A</v>
      </c>
      <c r="K1623" s="80" t="s">
        <v>281</v>
      </c>
      <c r="L1623" s="74">
        <f t="shared" si="353"/>
        <v>1.7500000000000002E-2</v>
      </c>
      <c r="M1623" s="74" t="e">
        <f t="shared" ca="1" si="354"/>
        <v>#N/A</v>
      </c>
      <c r="N1623" s="74" t="e">
        <f ca="1">VLOOKUP(B1623,$C$7:$T1621,13,FALSE)</f>
        <v>#N/A</v>
      </c>
      <c r="O1623" s="74" t="e">
        <f t="shared" ca="1" si="355"/>
        <v>#N/A</v>
      </c>
      <c r="P1623" s="74" t="e">
        <f t="shared" ca="1" si="356"/>
        <v>#N/A</v>
      </c>
      <c r="Q1623" s="74" t="e">
        <f t="shared" ca="1" si="357"/>
        <v>#N/A</v>
      </c>
      <c r="R1623" s="74">
        <f t="shared" si="358"/>
        <v>6000</v>
      </c>
      <c r="S1623" s="74" t="e">
        <f t="shared" ca="1" si="359"/>
        <v>#N/A</v>
      </c>
      <c r="T1623" s="74" t="e">
        <f t="shared" si="360"/>
        <v>#N/A</v>
      </c>
    </row>
    <row r="1624" spans="2:20" x14ac:dyDescent="0.25">
      <c r="B1624" s="74" t="e">
        <f t="shared" ca="1" si="350"/>
        <v>#N/A</v>
      </c>
      <c r="C1624" s="78">
        <f>Кабельный_журнал!P1590</f>
        <v>0</v>
      </c>
      <c r="D1624" s="74" t="e">
        <f t="shared" ca="1" si="351"/>
        <v>#N/A</v>
      </c>
      <c r="E1624" s="80" t="s">
        <v>280</v>
      </c>
      <c r="F1624" s="74" t="e">
        <f t="shared" ca="1" si="347"/>
        <v>#N/A</v>
      </c>
      <c r="G1624" s="74" t="e">
        <f t="shared" si="348"/>
        <v>#N/A</v>
      </c>
      <c r="H1624" s="80" t="s">
        <v>273</v>
      </c>
      <c r="I1624" s="74" t="e">
        <f t="shared" si="349"/>
        <v>#N/A</v>
      </c>
      <c r="J1624" s="74" t="e">
        <f t="shared" si="352"/>
        <v>#N/A</v>
      </c>
      <c r="K1624" s="80" t="s">
        <v>281</v>
      </c>
      <c r="L1624" s="74">
        <f t="shared" si="353"/>
        <v>1.7500000000000002E-2</v>
      </c>
      <c r="M1624" s="74" t="e">
        <f t="shared" ca="1" si="354"/>
        <v>#N/A</v>
      </c>
      <c r="N1624" s="74" t="e">
        <f ca="1">VLOOKUP(B1624,$C$7:$T1622,13,FALSE)</f>
        <v>#N/A</v>
      </c>
      <c r="O1624" s="74" t="e">
        <f t="shared" ca="1" si="355"/>
        <v>#N/A</v>
      </c>
      <c r="P1624" s="74" t="e">
        <f t="shared" ca="1" si="356"/>
        <v>#N/A</v>
      </c>
      <c r="Q1624" s="74" t="e">
        <f t="shared" ca="1" si="357"/>
        <v>#N/A</v>
      </c>
      <c r="R1624" s="74">
        <f t="shared" si="358"/>
        <v>6000</v>
      </c>
      <c r="S1624" s="74" t="e">
        <f t="shared" ca="1" si="359"/>
        <v>#N/A</v>
      </c>
      <c r="T1624" s="74" t="e">
        <f t="shared" si="360"/>
        <v>#N/A</v>
      </c>
    </row>
    <row r="1625" spans="2:20" x14ac:dyDescent="0.25">
      <c r="B1625" s="74" t="e">
        <f t="shared" ca="1" si="350"/>
        <v>#N/A</v>
      </c>
      <c r="C1625" s="78">
        <f>Кабельный_журнал!P1591</f>
        <v>0</v>
      </c>
      <c r="D1625" s="74" t="e">
        <f t="shared" ca="1" si="351"/>
        <v>#N/A</v>
      </c>
      <c r="E1625" s="80" t="s">
        <v>280</v>
      </c>
      <c r="F1625" s="74" t="e">
        <f t="shared" ca="1" si="347"/>
        <v>#N/A</v>
      </c>
      <c r="G1625" s="74" t="e">
        <f t="shared" si="348"/>
        <v>#N/A</v>
      </c>
      <c r="H1625" s="80" t="s">
        <v>273</v>
      </c>
      <c r="I1625" s="74" t="e">
        <f t="shared" si="349"/>
        <v>#N/A</v>
      </c>
      <c r="J1625" s="74" t="e">
        <f t="shared" si="352"/>
        <v>#N/A</v>
      </c>
      <c r="K1625" s="80" t="s">
        <v>281</v>
      </c>
      <c r="L1625" s="74">
        <f t="shared" si="353"/>
        <v>1.7500000000000002E-2</v>
      </c>
      <c r="M1625" s="74" t="e">
        <f t="shared" ca="1" si="354"/>
        <v>#N/A</v>
      </c>
      <c r="N1625" s="74" t="e">
        <f ca="1">VLOOKUP(B1625,$C$7:$T1623,13,FALSE)</f>
        <v>#N/A</v>
      </c>
      <c r="O1625" s="74" t="e">
        <f t="shared" ca="1" si="355"/>
        <v>#N/A</v>
      </c>
      <c r="P1625" s="74" t="e">
        <f t="shared" ca="1" si="356"/>
        <v>#N/A</v>
      </c>
      <c r="Q1625" s="74" t="e">
        <f t="shared" ca="1" si="357"/>
        <v>#N/A</v>
      </c>
      <c r="R1625" s="74">
        <f t="shared" si="358"/>
        <v>6000</v>
      </c>
      <c r="S1625" s="74" t="e">
        <f t="shared" ca="1" si="359"/>
        <v>#N/A</v>
      </c>
      <c r="T1625" s="74" t="e">
        <f t="shared" si="360"/>
        <v>#N/A</v>
      </c>
    </row>
    <row r="1626" spans="2:20" x14ac:dyDescent="0.25">
      <c r="B1626" s="74" t="e">
        <f t="shared" ca="1" si="350"/>
        <v>#N/A</v>
      </c>
      <c r="C1626" s="78">
        <f>Кабельный_журнал!P1592</f>
        <v>0</v>
      </c>
      <c r="D1626" s="74" t="e">
        <f t="shared" ca="1" si="351"/>
        <v>#N/A</v>
      </c>
      <c r="E1626" s="80" t="s">
        <v>280</v>
      </c>
      <c r="F1626" s="74" t="e">
        <f t="shared" ca="1" si="347"/>
        <v>#N/A</v>
      </c>
      <c r="G1626" s="74" t="e">
        <f t="shared" si="348"/>
        <v>#N/A</v>
      </c>
      <c r="H1626" s="80" t="s">
        <v>273</v>
      </c>
      <c r="I1626" s="74" t="e">
        <f t="shared" si="349"/>
        <v>#N/A</v>
      </c>
      <c r="J1626" s="74" t="e">
        <f t="shared" si="352"/>
        <v>#N/A</v>
      </c>
      <c r="K1626" s="80" t="s">
        <v>281</v>
      </c>
      <c r="L1626" s="74">
        <f t="shared" si="353"/>
        <v>1.7500000000000002E-2</v>
      </c>
      <c r="M1626" s="74" t="e">
        <f t="shared" ca="1" si="354"/>
        <v>#N/A</v>
      </c>
      <c r="N1626" s="74" t="e">
        <f ca="1">VLOOKUP(B1626,$C$7:$T1624,13,FALSE)</f>
        <v>#N/A</v>
      </c>
      <c r="O1626" s="74" t="e">
        <f t="shared" ca="1" si="355"/>
        <v>#N/A</v>
      </c>
      <c r="P1626" s="74" t="e">
        <f t="shared" ca="1" si="356"/>
        <v>#N/A</v>
      </c>
      <c r="Q1626" s="74" t="e">
        <f t="shared" ca="1" si="357"/>
        <v>#N/A</v>
      </c>
      <c r="R1626" s="74">
        <f t="shared" si="358"/>
        <v>6000</v>
      </c>
      <c r="S1626" s="74" t="e">
        <f t="shared" ca="1" si="359"/>
        <v>#N/A</v>
      </c>
      <c r="T1626" s="74" t="e">
        <f t="shared" si="360"/>
        <v>#N/A</v>
      </c>
    </row>
    <row r="1627" spans="2:20" x14ac:dyDescent="0.25">
      <c r="B1627" s="74" t="e">
        <f t="shared" ca="1" si="350"/>
        <v>#N/A</v>
      </c>
      <c r="C1627" s="78">
        <f>Кабельный_журнал!P1593</f>
        <v>0</v>
      </c>
      <c r="D1627" s="74" t="e">
        <f t="shared" ca="1" si="351"/>
        <v>#N/A</v>
      </c>
      <c r="E1627" s="80" t="s">
        <v>280</v>
      </c>
      <c r="F1627" s="74" t="e">
        <f t="shared" ca="1" si="347"/>
        <v>#N/A</v>
      </c>
      <c r="G1627" s="74" t="e">
        <f t="shared" si="348"/>
        <v>#N/A</v>
      </c>
      <c r="H1627" s="80" t="s">
        <v>273</v>
      </c>
      <c r="I1627" s="74" t="e">
        <f t="shared" si="349"/>
        <v>#N/A</v>
      </c>
      <c r="J1627" s="74" t="e">
        <f t="shared" si="352"/>
        <v>#N/A</v>
      </c>
      <c r="K1627" s="80" t="s">
        <v>281</v>
      </c>
      <c r="L1627" s="74">
        <f t="shared" si="353"/>
        <v>1.7500000000000002E-2</v>
      </c>
      <c r="M1627" s="74" t="e">
        <f t="shared" ca="1" si="354"/>
        <v>#N/A</v>
      </c>
      <c r="N1627" s="74" t="e">
        <f ca="1">VLOOKUP(B1627,$C$7:$T1625,13,FALSE)</f>
        <v>#N/A</v>
      </c>
      <c r="O1627" s="74" t="e">
        <f t="shared" ca="1" si="355"/>
        <v>#N/A</v>
      </c>
      <c r="P1627" s="74" t="e">
        <f t="shared" ca="1" si="356"/>
        <v>#N/A</v>
      </c>
      <c r="Q1627" s="74" t="e">
        <f t="shared" ca="1" si="357"/>
        <v>#N/A</v>
      </c>
      <c r="R1627" s="74">
        <f t="shared" si="358"/>
        <v>6000</v>
      </c>
      <c r="S1627" s="74" t="e">
        <f t="shared" ca="1" si="359"/>
        <v>#N/A</v>
      </c>
      <c r="T1627" s="74" t="e">
        <f t="shared" si="360"/>
        <v>#N/A</v>
      </c>
    </row>
    <row r="1628" spans="2:20" x14ac:dyDescent="0.25">
      <c r="B1628" s="74" t="e">
        <f t="shared" ca="1" si="350"/>
        <v>#N/A</v>
      </c>
      <c r="C1628" s="78">
        <f>Кабельный_журнал!P1594</f>
        <v>0</v>
      </c>
      <c r="D1628" s="74" t="e">
        <f t="shared" ca="1" si="351"/>
        <v>#N/A</v>
      </c>
      <c r="E1628" s="80" t="s">
        <v>280</v>
      </c>
      <c r="F1628" s="74" t="e">
        <f t="shared" ca="1" si="347"/>
        <v>#N/A</v>
      </c>
      <c r="G1628" s="74" t="e">
        <f t="shared" si="348"/>
        <v>#N/A</v>
      </c>
      <c r="H1628" s="80" t="s">
        <v>273</v>
      </c>
      <c r="I1628" s="74" t="e">
        <f t="shared" si="349"/>
        <v>#N/A</v>
      </c>
      <c r="J1628" s="74" t="e">
        <f t="shared" si="352"/>
        <v>#N/A</v>
      </c>
      <c r="K1628" s="80" t="s">
        <v>281</v>
      </c>
      <c r="L1628" s="74">
        <f t="shared" si="353"/>
        <v>1.7500000000000002E-2</v>
      </c>
      <c r="M1628" s="74" t="e">
        <f t="shared" ca="1" si="354"/>
        <v>#N/A</v>
      </c>
      <c r="N1628" s="74" t="e">
        <f ca="1">VLOOKUP(B1628,$C$7:$T1626,13,FALSE)</f>
        <v>#N/A</v>
      </c>
      <c r="O1628" s="74" t="e">
        <f t="shared" ca="1" si="355"/>
        <v>#N/A</v>
      </c>
      <c r="P1628" s="74" t="e">
        <f t="shared" ca="1" si="356"/>
        <v>#N/A</v>
      </c>
      <c r="Q1628" s="74" t="e">
        <f t="shared" ca="1" si="357"/>
        <v>#N/A</v>
      </c>
      <c r="R1628" s="74">
        <f t="shared" si="358"/>
        <v>6000</v>
      </c>
      <c r="S1628" s="74" t="e">
        <f t="shared" ca="1" si="359"/>
        <v>#N/A</v>
      </c>
      <c r="T1628" s="74" t="e">
        <f t="shared" si="360"/>
        <v>#N/A</v>
      </c>
    </row>
    <row r="1629" spans="2:20" x14ac:dyDescent="0.25">
      <c r="B1629" s="74" t="e">
        <f t="shared" ca="1" si="350"/>
        <v>#N/A</v>
      </c>
      <c r="C1629" s="78">
        <f>Кабельный_журнал!P1595</f>
        <v>0</v>
      </c>
      <c r="D1629" s="74" t="e">
        <f t="shared" ca="1" si="351"/>
        <v>#N/A</v>
      </c>
      <c r="E1629" s="80" t="s">
        <v>280</v>
      </c>
      <c r="F1629" s="74" t="e">
        <f t="shared" ca="1" si="347"/>
        <v>#N/A</v>
      </c>
      <c r="G1629" s="74" t="e">
        <f t="shared" si="348"/>
        <v>#N/A</v>
      </c>
      <c r="H1629" s="80" t="s">
        <v>273</v>
      </c>
      <c r="I1629" s="74" t="e">
        <f t="shared" si="349"/>
        <v>#N/A</v>
      </c>
      <c r="J1629" s="74" t="e">
        <f t="shared" si="352"/>
        <v>#N/A</v>
      </c>
      <c r="K1629" s="80" t="s">
        <v>281</v>
      </c>
      <c r="L1629" s="74">
        <f t="shared" si="353"/>
        <v>1.7500000000000002E-2</v>
      </c>
      <c r="M1629" s="74" t="e">
        <f t="shared" ca="1" si="354"/>
        <v>#N/A</v>
      </c>
      <c r="N1629" s="74" t="e">
        <f ca="1">VLOOKUP(B1629,$C$7:$T1627,13,FALSE)</f>
        <v>#N/A</v>
      </c>
      <c r="O1629" s="74" t="e">
        <f t="shared" ca="1" si="355"/>
        <v>#N/A</v>
      </c>
      <c r="P1629" s="74" t="e">
        <f t="shared" ca="1" si="356"/>
        <v>#N/A</v>
      </c>
      <c r="Q1629" s="74" t="e">
        <f t="shared" ca="1" si="357"/>
        <v>#N/A</v>
      </c>
      <c r="R1629" s="74">
        <f t="shared" si="358"/>
        <v>6000</v>
      </c>
      <c r="S1629" s="74" t="e">
        <f t="shared" ca="1" si="359"/>
        <v>#N/A</v>
      </c>
      <c r="T1629" s="74" t="e">
        <f t="shared" si="360"/>
        <v>#N/A</v>
      </c>
    </row>
    <row r="1630" spans="2:20" x14ac:dyDescent="0.25">
      <c r="B1630" s="74" t="e">
        <f t="shared" ca="1" si="350"/>
        <v>#N/A</v>
      </c>
      <c r="C1630" s="78">
        <f>Кабельный_журнал!P1596</f>
        <v>0</v>
      </c>
      <c r="D1630" s="74" t="e">
        <f t="shared" ca="1" si="351"/>
        <v>#N/A</v>
      </c>
      <c r="E1630" s="80" t="s">
        <v>280</v>
      </c>
      <c r="F1630" s="74" t="e">
        <f t="shared" ca="1" si="347"/>
        <v>#N/A</v>
      </c>
      <c r="G1630" s="74" t="e">
        <f t="shared" si="348"/>
        <v>#N/A</v>
      </c>
      <c r="H1630" s="80" t="s">
        <v>273</v>
      </c>
      <c r="I1630" s="74" t="e">
        <f t="shared" si="349"/>
        <v>#N/A</v>
      </c>
      <c r="J1630" s="74" t="e">
        <f t="shared" si="352"/>
        <v>#N/A</v>
      </c>
      <c r="K1630" s="80" t="s">
        <v>281</v>
      </c>
      <c r="L1630" s="74">
        <f t="shared" si="353"/>
        <v>1.7500000000000002E-2</v>
      </c>
      <c r="M1630" s="74" t="e">
        <f t="shared" ca="1" si="354"/>
        <v>#N/A</v>
      </c>
      <c r="N1630" s="74" t="e">
        <f ca="1">VLOOKUP(B1630,$C$7:$T1628,13,FALSE)</f>
        <v>#N/A</v>
      </c>
      <c r="O1630" s="74" t="e">
        <f t="shared" ca="1" si="355"/>
        <v>#N/A</v>
      </c>
      <c r="P1630" s="74" t="e">
        <f t="shared" ca="1" si="356"/>
        <v>#N/A</v>
      </c>
      <c r="Q1630" s="74" t="e">
        <f t="shared" ca="1" si="357"/>
        <v>#N/A</v>
      </c>
      <c r="R1630" s="74">
        <f t="shared" si="358"/>
        <v>6000</v>
      </c>
      <c r="S1630" s="74" t="e">
        <f t="shared" ca="1" si="359"/>
        <v>#N/A</v>
      </c>
      <c r="T1630" s="74" t="e">
        <f t="shared" si="360"/>
        <v>#N/A</v>
      </c>
    </row>
    <row r="1631" spans="2:20" x14ac:dyDescent="0.25">
      <c r="B1631" s="74" t="e">
        <f t="shared" ca="1" si="350"/>
        <v>#N/A</v>
      </c>
      <c r="C1631" s="78">
        <f>Кабельный_журнал!P1597</f>
        <v>0</v>
      </c>
      <c r="D1631" s="74" t="e">
        <f t="shared" ca="1" si="351"/>
        <v>#N/A</v>
      </c>
      <c r="E1631" s="80" t="s">
        <v>280</v>
      </c>
      <c r="F1631" s="74" t="e">
        <f t="shared" ca="1" si="347"/>
        <v>#N/A</v>
      </c>
      <c r="G1631" s="74" t="e">
        <f t="shared" si="348"/>
        <v>#N/A</v>
      </c>
      <c r="H1631" s="80" t="s">
        <v>273</v>
      </c>
      <c r="I1631" s="74" t="e">
        <f t="shared" si="349"/>
        <v>#N/A</v>
      </c>
      <c r="J1631" s="74" t="e">
        <f t="shared" si="352"/>
        <v>#N/A</v>
      </c>
      <c r="K1631" s="80" t="s">
        <v>281</v>
      </c>
      <c r="L1631" s="74">
        <f t="shared" si="353"/>
        <v>1.7500000000000002E-2</v>
      </c>
      <c r="M1631" s="74" t="e">
        <f t="shared" ca="1" si="354"/>
        <v>#N/A</v>
      </c>
      <c r="N1631" s="74" t="e">
        <f ca="1">VLOOKUP(B1631,$C$7:$T1629,13,FALSE)</f>
        <v>#N/A</v>
      </c>
      <c r="O1631" s="74" t="e">
        <f t="shared" ca="1" si="355"/>
        <v>#N/A</v>
      </c>
      <c r="P1631" s="74" t="e">
        <f t="shared" ca="1" si="356"/>
        <v>#N/A</v>
      </c>
      <c r="Q1631" s="74" t="e">
        <f t="shared" ca="1" si="357"/>
        <v>#N/A</v>
      </c>
      <c r="R1631" s="74">
        <f t="shared" si="358"/>
        <v>6000</v>
      </c>
      <c r="S1631" s="74" t="e">
        <f t="shared" ca="1" si="359"/>
        <v>#N/A</v>
      </c>
      <c r="T1631" s="74" t="e">
        <f t="shared" si="360"/>
        <v>#N/A</v>
      </c>
    </row>
    <row r="1632" spans="2:20" x14ac:dyDescent="0.25">
      <c r="B1632" s="74" t="e">
        <f t="shared" ca="1" si="350"/>
        <v>#N/A</v>
      </c>
      <c r="C1632" s="78">
        <f>Кабельный_журнал!P1598</f>
        <v>0</v>
      </c>
      <c r="D1632" s="74" t="e">
        <f t="shared" ca="1" si="351"/>
        <v>#N/A</v>
      </c>
      <c r="E1632" s="80" t="s">
        <v>280</v>
      </c>
      <c r="F1632" s="74" t="e">
        <f t="shared" ca="1" si="347"/>
        <v>#N/A</v>
      </c>
      <c r="G1632" s="74" t="e">
        <f t="shared" si="348"/>
        <v>#N/A</v>
      </c>
      <c r="H1632" s="80" t="s">
        <v>273</v>
      </c>
      <c r="I1632" s="74" t="e">
        <f t="shared" si="349"/>
        <v>#N/A</v>
      </c>
      <c r="J1632" s="74" t="e">
        <f t="shared" si="352"/>
        <v>#N/A</v>
      </c>
      <c r="K1632" s="80" t="s">
        <v>281</v>
      </c>
      <c r="L1632" s="74">
        <f t="shared" si="353"/>
        <v>1.7500000000000002E-2</v>
      </c>
      <c r="M1632" s="74" t="e">
        <f t="shared" ca="1" si="354"/>
        <v>#N/A</v>
      </c>
      <c r="N1632" s="74" t="e">
        <f ca="1">VLOOKUP(B1632,$C$7:$T1630,13,FALSE)</f>
        <v>#N/A</v>
      </c>
      <c r="O1632" s="74" t="e">
        <f t="shared" ca="1" si="355"/>
        <v>#N/A</v>
      </c>
      <c r="P1632" s="74" t="e">
        <f t="shared" ca="1" si="356"/>
        <v>#N/A</v>
      </c>
      <c r="Q1632" s="74" t="e">
        <f t="shared" ca="1" si="357"/>
        <v>#N/A</v>
      </c>
      <c r="R1632" s="74">
        <f t="shared" si="358"/>
        <v>6000</v>
      </c>
      <c r="S1632" s="74" t="e">
        <f t="shared" ca="1" si="359"/>
        <v>#N/A</v>
      </c>
      <c r="T1632" s="74" t="e">
        <f t="shared" si="360"/>
        <v>#N/A</v>
      </c>
    </row>
    <row r="1633" spans="2:20" x14ac:dyDescent="0.25">
      <c r="B1633" s="74" t="e">
        <f t="shared" ca="1" si="350"/>
        <v>#N/A</v>
      </c>
      <c r="C1633" s="78">
        <f>Кабельный_журнал!P1599</f>
        <v>0</v>
      </c>
      <c r="D1633" s="74" t="e">
        <f t="shared" ca="1" si="351"/>
        <v>#N/A</v>
      </c>
      <c r="E1633" s="80" t="s">
        <v>280</v>
      </c>
      <c r="F1633" s="74" t="e">
        <f t="shared" ca="1" si="347"/>
        <v>#N/A</v>
      </c>
      <c r="G1633" s="74" t="e">
        <f t="shared" si="348"/>
        <v>#N/A</v>
      </c>
      <c r="H1633" s="80" t="s">
        <v>273</v>
      </c>
      <c r="I1633" s="74" t="e">
        <f t="shared" si="349"/>
        <v>#N/A</v>
      </c>
      <c r="J1633" s="74" t="e">
        <f t="shared" si="352"/>
        <v>#N/A</v>
      </c>
      <c r="K1633" s="80" t="s">
        <v>281</v>
      </c>
      <c r="L1633" s="74">
        <f t="shared" si="353"/>
        <v>1.7500000000000002E-2</v>
      </c>
      <c r="M1633" s="74" t="e">
        <f t="shared" ca="1" si="354"/>
        <v>#N/A</v>
      </c>
      <c r="N1633" s="74" t="e">
        <f ca="1">VLOOKUP(B1633,$C$7:$T1631,13,FALSE)</f>
        <v>#N/A</v>
      </c>
      <c r="O1633" s="74" t="e">
        <f t="shared" ca="1" si="355"/>
        <v>#N/A</v>
      </c>
      <c r="P1633" s="74" t="e">
        <f t="shared" ca="1" si="356"/>
        <v>#N/A</v>
      </c>
      <c r="Q1633" s="74" t="e">
        <f t="shared" ca="1" si="357"/>
        <v>#N/A</v>
      </c>
      <c r="R1633" s="74">
        <f t="shared" si="358"/>
        <v>6000</v>
      </c>
      <c r="S1633" s="74" t="e">
        <f t="shared" ca="1" si="359"/>
        <v>#N/A</v>
      </c>
      <c r="T1633" s="74" t="e">
        <f t="shared" si="360"/>
        <v>#N/A</v>
      </c>
    </row>
    <row r="1634" spans="2:20" x14ac:dyDescent="0.25">
      <c r="B1634" s="74" t="e">
        <f t="shared" ca="1" si="350"/>
        <v>#N/A</v>
      </c>
      <c r="C1634" s="78">
        <f>Кабельный_журнал!P1600</f>
        <v>0</v>
      </c>
      <c r="D1634" s="74" t="e">
        <f t="shared" ca="1" si="351"/>
        <v>#N/A</v>
      </c>
      <c r="E1634" s="80" t="s">
        <v>280</v>
      </c>
      <c r="F1634" s="74" t="e">
        <f t="shared" ca="1" si="347"/>
        <v>#N/A</v>
      </c>
      <c r="G1634" s="74" t="e">
        <f t="shared" si="348"/>
        <v>#N/A</v>
      </c>
      <c r="H1634" s="80" t="s">
        <v>273</v>
      </c>
      <c r="I1634" s="74" t="e">
        <f t="shared" si="349"/>
        <v>#N/A</v>
      </c>
      <c r="J1634" s="74" t="e">
        <f t="shared" si="352"/>
        <v>#N/A</v>
      </c>
      <c r="K1634" s="80" t="s">
        <v>281</v>
      </c>
      <c r="L1634" s="74">
        <f t="shared" si="353"/>
        <v>1.7500000000000002E-2</v>
      </c>
      <c r="M1634" s="74" t="e">
        <f t="shared" ca="1" si="354"/>
        <v>#N/A</v>
      </c>
      <c r="N1634" s="74" t="e">
        <f ca="1">VLOOKUP(B1634,$C$7:$T1632,13,FALSE)</f>
        <v>#N/A</v>
      </c>
      <c r="O1634" s="74" t="e">
        <f t="shared" ca="1" si="355"/>
        <v>#N/A</v>
      </c>
      <c r="P1634" s="74" t="e">
        <f t="shared" ca="1" si="356"/>
        <v>#N/A</v>
      </c>
      <c r="Q1634" s="74" t="e">
        <f t="shared" ca="1" si="357"/>
        <v>#N/A</v>
      </c>
      <c r="R1634" s="74">
        <f t="shared" si="358"/>
        <v>6000</v>
      </c>
      <c r="S1634" s="74" t="e">
        <f t="shared" ca="1" si="359"/>
        <v>#N/A</v>
      </c>
      <c r="T1634" s="74" t="e">
        <f t="shared" si="360"/>
        <v>#N/A</v>
      </c>
    </row>
    <row r="1635" spans="2:20" x14ac:dyDescent="0.25">
      <c r="B1635" s="74" t="e">
        <f t="shared" ca="1" si="350"/>
        <v>#N/A</v>
      </c>
      <c r="C1635" s="78">
        <f>Кабельный_журнал!P1601</f>
        <v>0</v>
      </c>
      <c r="D1635" s="74" t="e">
        <f t="shared" ca="1" si="351"/>
        <v>#N/A</v>
      </c>
      <c r="E1635" s="80" t="s">
        <v>280</v>
      </c>
      <c r="F1635" s="74" t="e">
        <f t="shared" ca="1" si="347"/>
        <v>#N/A</v>
      </c>
      <c r="G1635" s="74" t="e">
        <f t="shared" si="348"/>
        <v>#N/A</v>
      </c>
      <c r="H1635" s="80" t="s">
        <v>273</v>
      </c>
      <c r="I1635" s="74" t="e">
        <f t="shared" si="349"/>
        <v>#N/A</v>
      </c>
      <c r="J1635" s="74" t="e">
        <f t="shared" si="352"/>
        <v>#N/A</v>
      </c>
      <c r="K1635" s="80" t="s">
        <v>281</v>
      </c>
      <c r="L1635" s="74">
        <f t="shared" si="353"/>
        <v>1.7500000000000002E-2</v>
      </c>
      <c r="M1635" s="74" t="e">
        <f t="shared" ca="1" si="354"/>
        <v>#N/A</v>
      </c>
      <c r="N1635" s="74" t="e">
        <f ca="1">VLOOKUP(B1635,$C$7:$T1633,13,FALSE)</f>
        <v>#N/A</v>
      </c>
      <c r="O1635" s="74" t="e">
        <f t="shared" ca="1" si="355"/>
        <v>#N/A</v>
      </c>
      <c r="P1635" s="74" t="e">
        <f t="shared" ca="1" si="356"/>
        <v>#N/A</v>
      </c>
      <c r="Q1635" s="74" t="e">
        <f t="shared" ca="1" si="357"/>
        <v>#N/A</v>
      </c>
      <c r="R1635" s="74">
        <f t="shared" si="358"/>
        <v>6000</v>
      </c>
      <c r="S1635" s="74" t="e">
        <f t="shared" ca="1" si="359"/>
        <v>#N/A</v>
      </c>
      <c r="T1635" s="74" t="e">
        <f t="shared" si="360"/>
        <v>#N/A</v>
      </c>
    </row>
    <row r="1636" spans="2:20" x14ac:dyDescent="0.25">
      <c r="B1636" s="74" t="e">
        <f t="shared" ca="1" si="350"/>
        <v>#N/A</v>
      </c>
      <c r="C1636" s="78">
        <f>Кабельный_журнал!P1602</f>
        <v>0</v>
      </c>
      <c r="D1636" s="74" t="e">
        <f t="shared" ca="1" si="351"/>
        <v>#N/A</v>
      </c>
      <c r="E1636" s="80" t="s">
        <v>280</v>
      </c>
      <c r="F1636" s="74" t="e">
        <f t="shared" ca="1" si="347"/>
        <v>#N/A</v>
      </c>
      <c r="G1636" s="74" t="e">
        <f t="shared" si="348"/>
        <v>#N/A</v>
      </c>
      <c r="H1636" s="80" t="s">
        <v>273</v>
      </c>
      <c r="I1636" s="74" t="e">
        <f t="shared" si="349"/>
        <v>#N/A</v>
      </c>
      <c r="J1636" s="74" t="e">
        <f t="shared" si="352"/>
        <v>#N/A</v>
      </c>
      <c r="K1636" s="80" t="s">
        <v>281</v>
      </c>
      <c r="L1636" s="74">
        <f t="shared" si="353"/>
        <v>1.7500000000000002E-2</v>
      </c>
      <c r="M1636" s="74" t="e">
        <f t="shared" ca="1" si="354"/>
        <v>#N/A</v>
      </c>
      <c r="N1636" s="74" t="e">
        <f ca="1">VLOOKUP(B1636,$C$7:$T1634,13,FALSE)</f>
        <v>#N/A</v>
      </c>
      <c r="O1636" s="74" t="e">
        <f t="shared" ca="1" si="355"/>
        <v>#N/A</v>
      </c>
      <c r="P1636" s="74" t="e">
        <f t="shared" ca="1" si="356"/>
        <v>#N/A</v>
      </c>
      <c r="Q1636" s="74" t="e">
        <f t="shared" ca="1" si="357"/>
        <v>#N/A</v>
      </c>
      <c r="R1636" s="74">
        <f t="shared" si="358"/>
        <v>6000</v>
      </c>
      <c r="S1636" s="74" t="e">
        <f t="shared" ca="1" si="359"/>
        <v>#N/A</v>
      </c>
      <c r="T1636" s="74" t="e">
        <f t="shared" si="360"/>
        <v>#N/A</v>
      </c>
    </row>
    <row r="1637" spans="2:20" x14ac:dyDescent="0.25">
      <c r="B1637" s="74" t="e">
        <f t="shared" ca="1" si="350"/>
        <v>#N/A</v>
      </c>
      <c r="C1637" s="78">
        <f>Кабельный_журнал!P1603</f>
        <v>0</v>
      </c>
      <c r="D1637" s="74" t="e">
        <f t="shared" ca="1" si="351"/>
        <v>#N/A</v>
      </c>
      <c r="E1637" s="80" t="s">
        <v>280</v>
      </c>
      <c r="F1637" s="74" t="e">
        <f t="shared" ca="1" si="347"/>
        <v>#N/A</v>
      </c>
      <c r="G1637" s="74" t="e">
        <f t="shared" si="348"/>
        <v>#N/A</v>
      </c>
      <c r="H1637" s="80" t="s">
        <v>273</v>
      </c>
      <c r="I1637" s="74" t="e">
        <f t="shared" si="349"/>
        <v>#N/A</v>
      </c>
      <c r="J1637" s="74" t="e">
        <f t="shared" si="352"/>
        <v>#N/A</v>
      </c>
      <c r="K1637" s="80" t="s">
        <v>281</v>
      </c>
      <c r="L1637" s="74">
        <f t="shared" si="353"/>
        <v>1.7500000000000002E-2</v>
      </c>
      <c r="M1637" s="74" t="e">
        <f t="shared" ca="1" si="354"/>
        <v>#N/A</v>
      </c>
      <c r="N1637" s="74" t="e">
        <f ca="1">VLOOKUP(B1637,$C$7:$T1635,13,FALSE)</f>
        <v>#N/A</v>
      </c>
      <c r="O1637" s="74" t="e">
        <f t="shared" ca="1" si="355"/>
        <v>#N/A</v>
      </c>
      <c r="P1637" s="74" t="e">
        <f t="shared" ca="1" si="356"/>
        <v>#N/A</v>
      </c>
      <c r="Q1637" s="74" t="e">
        <f t="shared" ca="1" si="357"/>
        <v>#N/A</v>
      </c>
      <c r="R1637" s="74">
        <f t="shared" si="358"/>
        <v>6000</v>
      </c>
      <c r="S1637" s="74" t="e">
        <f t="shared" ca="1" si="359"/>
        <v>#N/A</v>
      </c>
      <c r="T1637" s="74" t="e">
        <f t="shared" si="360"/>
        <v>#N/A</v>
      </c>
    </row>
    <row r="1638" spans="2:20" x14ac:dyDescent="0.25">
      <c r="B1638" s="74" t="e">
        <f t="shared" ca="1" si="350"/>
        <v>#N/A</v>
      </c>
      <c r="C1638" s="78">
        <f>Кабельный_журнал!P1604</f>
        <v>0</v>
      </c>
      <c r="D1638" s="74" t="e">
        <f t="shared" ca="1" si="351"/>
        <v>#N/A</v>
      </c>
      <c r="E1638" s="80" t="s">
        <v>280</v>
      </c>
      <c r="F1638" s="74" t="e">
        <f t="shared" ca="1" si="347"/>
        <v>#N/A</v>
      </c>
      <c r="G1638" s="74" t="e">
        <f t="shared" si="348"/>
        <v>#N/A</v>
      </c>
      <c r="H1638" s="80" t="s">
        <v>273</v>
      </c>
      <c r="I1638" s="74" t="e">
        <f t="shared" si="349"/>
        <v>#N/A</v>
      </c>
      <c r="J1638" s="74" t="e">
        <f t="shared" si="352"/>
        <v>#N/A</v>
      </c>
      <c r="K1638" s="80" t="s">
        <v>281</v>
      </c>
      <c r="L1638" s="74">
        <f t="shared" si="353"/>
        <v>1.7500000000000002E-2</v>
      </c>
      <c r="M1638" s="74" t="e">
        <f t="shared" ca="1" si="354"/>
        <v>#N/A</v>
      </c>
      <c r="N1638" s="74" t="e">
        <f ca="1">VLOOKUP(B1638,$C$7:$T1636,13,FALSE)</f>
        <v>#N/A</v>
      </c>
      <c r="O1638" s="74" t="e">
        <f t="shared" ca="1" si="355"/>
        <v>#N/A</v>
      </c>
      <c r="P1638" s="74" t="e">
        <f t="shared" ca="1" si="356"/>
        <v>#N/A</v>
      </c>
      <c r="Q1638" s="74" t="e">
        <f t="shared" ca="1" si="357"/>
        <v>#N/A</v>
      </c>
      <c r="R1638" s="74">
        <f t="shared" si="358"/>
        <v>6000</v>
      </c>
      <c r="S1638" s="74" t="e">
        <f t="shared" ca="1" si="359"/>
        <v>#N/A</v>
      </c>
      <c r="T1638" s="74" t="e">
        <f t="shared" si="360"/>
        <v>#N/A</v>
      </c>
    </row>
    <row r="1639" spans="2:20" x14ac:dyDescent="0.25">
      <c r="B1639" s="74" t="e">
        <f t="shared" ca="1" si="350"/>
        <v>#N/A</v>
      </c>
      <c r="C1639" s="78">
        <f>Кабельный_журнал!P1605</f>
        <v>0</v>
      </c>
      <c r="D1639" s="74" t="e">
        <f t="shared" ca="1" si="351"/>
        <v>#N/A</v>
      </c>
      <c r="E1639" s="80" t="s">
        <v>280</v>
      </c>
      <c r="F1639" s="74" t="e">
        <f t="shared" ref="F1639:F1702" ca="1" si="361">VLOOKUP(C1639,Кабельный_журнал,8,FALSE)</f>
        <v>#N/A</v>
      </c>
      <c r="G1639" s="74" t="e">
        <f t="shared" ref="G1639:G1702" si="362">VLOOKUP(C1639,Исходные_данные,21,FALSE)</f>
        <v>#N/A</v>
      </c>
      <c r="H1639" s="80" t="s">
        <v>273</v>
      </c>
      <c r="I1639" s="74" t="e">
        <f t="shared" ref="I1639:I1702" si="363">VLOOKUP(C1639,Исходные_данные,22,FALSE)</f>
        <v>#N/A</v>
      </c>
      <c r="J1639" s="74" t="e">
        <f t="shared" si="352"/>
        <v>#N/A</v>
      </c>
      <c r="K1639" s="80" t="s">
        <v>281</v>
      </c>
      <c r="L1639" s="74">
        <f t="shared" si="353"/>
        <v>1.7500000000000002E-2</v>
      </c>
      <c r="M1639" s="74" t="e">
        <f t="shared" ca="1" si="354"/>
        <v>#N/A</v>
      </c>
      <c r="N1639" s="74" t="e">
        <f ca="1">VLOOKUP(B1639,$C$7:$T1637,13,FALSE)</f>
        <v>#N/A</v>
      </c>
      <c r="O1639" s="74" t="e">
        <f t="shared" ca="1" si="355"/>
        <v>#N/A</v>
      </c>
      <c r="P1639" s="74" t="e">
        <f t="shared" ca="1" si="356"/>
        <v>#N/A</v>
      </c>
      <c r="Q1639" s="74" t="e">
        <f t="shared" ca="1" si="357"/>
        <v>#N/A</v>
      </c>
      <c r="R1639" s="74">
        <f t="shared" si="358"/>
        <v>6000</v>
      </c>
      <c r="S1639" s="74" t="e">
        <f t="shared" ca="1" si="359"/>
        <v>#N/A</v>
      </c>
      <c r="T1639" s="74" t="e">
        <f t="shared" si="360"/>
        <v>#N/A</v>
      </c>
    </row>
    <row r="1640" spans="2:20" x14ac:dyDescent="0.25">
      <c r="B1640" s="74" t="e">
        <f t="shared" ref="B1640:B1703" ca="1" si="364">VLOOKUP(C1640,Кабельный_журнал,2,FALSE)</f>
        <v>#N/A</v>
      </c>
      <c r="C1640" s="78">
        <f>Кабельный_журнал!P1606</f>
        <v>0</v>
      </c>
      <c r="D1640" s="74" t="e">
        <f t="shared" ref="D1640:D1703" ca="1" si="365">B1640&amp;"-"&amp;C1640</f>
        <v>#N/A</v>
      </c>
      <c r="E1640" s="80" t="s">
        <v>280</v>
      </c>
      <c r="F1640" s="74" t="e">
        <f t="shared" ca="1" si="361"/>
        <v>#N/A</v>
      </c>
      <c r="G1640" s="74" t="e">
        <f t="shared" si="362"/>
        <v>#N/A</v>
      </c>
      <c r="H1640" s="80" t="s">
        <v>273</v>
      </c>
      <c r="I1640" s="74" t="e">
        <f t="shared" si="363"/>
        <v>#N/A</v>
      </c>
      <c r="J1640" s="74" t="e">
        <f t="shared" ref="J1640:J1703" si="366">I1640</f>
        <v>#N/A</v>
      </c>
      <c r="K1640" s="80" t="s">
        <v>281</v>
      </c>
      <c r="L1640" s="74">
        <f t="shared" ref="L1640:L1703" si="367">VLOOKUP(K1640,$K$2:$L$3,2,FALSE)</f>
        <v>1.7500000000000002E-2</v>
      </c>
      <c r="M1640" s="74" t="e">
        <f t="shared" ref="M1640:M1703" ca="1" si="368">L1640*F1640*(1/I1640+1/J1640)</f>
        <v>#N/A</v>
      </c>
      <c r="N1640" s="74" t="e">
        <f ca="1">VLOOKUP(B1640,$C$7:$T1638,13,FALSE)</f>
        <v>#N/A</v>
      </c>
      <c r="O1640" s="74" t="e">
        <f t="shared" ref="O1640:O1703" ca="1" si="369">L1640+M1640</f>
        <v>#N/A</v>
      </c>
      <c r="P1640" s="74" t="e">
        <f t="shared" ref="P1640:P1703" ca="1" si="370">220/O1640</f>
        <v>#N/A</v>
      </c>
      <c r="Q1640" s="74" t="e">
        <f t="shared" ref="Q1640:Q1703" ca="1" si="371">O1640/G1640</f>
        <v>#N/A</v>
      </c>
      <c r="R1640" s="74">
        <f t="shared" ref="R1640:R1703" si="372">VLOOKUP(H1640,$W$2:$Y$12,3,FALSE)</f>
        <v>6000</v>
      </c>
      <c r="S1640" s="74" t="e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  <v>#N/A</v>
      </c>
      <c r="T1640" s="74" t="e">
        <f t="shared" ref="T1640:T1703" si="374">G1640*VLOOKUP(H1640,$W$2:$Y$12,2,FALSE)</f>
        <v>#N/A</v>
      </c>
    </row>
    <row r="1641" spans="2:20" x14ac:dyDescent="0.25">
      <c r="B1641" s="74" t="e">
        <f t="shared" ca="1" si="364"/>
        <v>#N/A</v>
      </c>
      <c r="C1641" s="78">
        <f>Кабельный_журнал!P1607</f>
        <v>0</v>
      </c>
      <c r="D1641" s="74" t="e">
        <f t="shared" ca="1" si="365"/>
        <v>#N/A</v>
      </c>
      <c r="E1641" s="80" t="s">
        <v>280</v>
      </c>
      <c r="F1641" s="74" t="e">
        <f t="shared" ca="1" si="361"/>
        <v>#N/A</v>
      </c>
      <c r="G1641" s="74" t="e">
        <f t="shared" si="362"/>
        <v>#N/A</v>
      </c>
      <c r="H1641" s="80" t="s">
        <v>273</v>
      </c>
      <c r="I1641" s="74" t="e">
        <f t="shared" si="363"/>
        <v>#N/A</v>
      </c>
      <c r="J1641" s="74" t="e">
        <f t="shared" si="366"/>
        <v>#N/A</v>
      </c>
      <c r="K1641" s="80" t="s">
        <v>281</v>
      </c>
      <c r="L1641" s="74">
        <f t="shared" si="367"/>
        <v>1.7500000000000002E-2</v>
      </c>
      <c r="M1641" s="74" t="e">
        <f t="shared" ca="1" si="368"/>
        <v>#N/A</v>
      </c>
      <c r="N1641" s="74" t="e">
        <f ca="1">VLOOKUP(B1641,$C$7:$T1639,13,FALSE)</f>
        <v>#N/A</v>
      </c>
      <c r="O1641" s="74" t="e">
        <f t="shared" ca="1" si="369"/>
        <v>#N/A</v>
      </c>
      <c r="P1641" s="74" t="e">
        <f t="shared" ca="1" si="370"/>
        <v>#N/A</v>
      </c>
      <c r="Q1641" s="74" t="e">
        <f t="shared" ca="1" si="371"/>
        <v>#N/A</v>
      </c>
      <c r="R1641" s="74">
        <f t="shared" si="372"/>
        <v>6000</v>
      </c>
      <c r="S1641" s="74" t="e">
        <f t="shared" ca="1" si="373"/>
        <v>#N/A</v>
      </c>
      <c r="T1641" s="74" t="e">
        <f t="shared" si="374"/>
        <v>#N/A</v>
      </c>
    </row>
    <row r="1642" spans="2:20" x14ac:dyDescent="0.25">
      <c r="B1642" s="74" t="e">
        <f t="shared" ca="1" si="364"/>
        <v>#N/A</v>
      </c>
      <c r="C1642" s="78">
        <f>Кабельный_журнал!P1608</f>
        <v>0</v>
      </c>
      <c r="D1642" s="74" t="e">
        <f t="shared" ca="1" si="365"/>
        <v>#N/A</v>
      </c>
      <c r="E1642" s="80" t="s">
        <v>280</v>
      </c>
      <c r="F1642" s="74" t="e">
        <f t="shared" ca="1" si="361"/>
        <v>#N/A</v>
      </c>
      <c r="G1642" s="74" t="e">
        <f t="shared" si="362"/>
        <v>#N/A</v>
      </c>
      <c r="H1642" s="80" t="s">
        <v>273</v>
      </c>
      <c r="I1642" s="74" t="e">
        <f t="shared" si="363"/>
        <v>#N/A</v>
      </c>
      <c r="J1642" s="74" t="e">
        <f t="shared" si="366"/>
        <v>#N/A</v>
      </c>
      <c r="K1642" s="80" t="s">
        <v>281</v>
      </c>
      <c r="L1642" s="74">
        <f t="shared" si="367"/>
        <v>1.7500000000000002E-2</v>
      </c>
      <c r="M1642" s="74" t="e">
        <f t="shared" ca="1" si="368"/>
        <v>#N/A</v>
      </c>
      <c r="N1642" s="74" t="e">
        <f ca="1">VLOOKUP(B1642,$C$7:$T1640,13,FALSE)</f>
        <v>#N/A</v>
      </c>
      <c r="O1642" s="74" t="e">
        <f t="shared" ca="1" si="369"/>
        <v>#N/A</v>
      </c>
      <c r="P1642" s="74" t="e">
        <f t="shared" ca="1" si="370"/>
        <v>#N/A</v>
      </c>
      <c r="Q1642" s="74" t="e">
        <f t="shared" ca="1" si="371"/>
        <v>#N/A</v>
      </c>
      <c r="R1642" s="74">
        <f t="shared" si="372"/>
        <v>6000</v>
      </c>
      <c r="S1642" s="74" t="e">
        <f t="shared" ca="1" si="373"/>
        <v>#N/A</v>
      </c>
      <c r="T1642" s="74" t="e">
        <f t="shared" si="374"/>
        <v>#N/A</v>
      </c>
    </row>
    <row r="1643" spans="2:20" x14ac:dyDescent="0.25">
      <c r="B1643" s="74" t="e">
        <f t="shared" ca="1" si="364"/>
        <v>#N/A</v>
      </c>
      <c r="C1643" s="78">
        <f>Кабельный_журнал!P1609</f>
        <v>0</v>
      </c>
      <c r="D1643" s="74" t="e">
        <f t="shared" ca="1" si="365"/>
        <v>#N/A</v>
      </c>
      <c r="E1643" s="80" t="s">
        <v>280</v>
      </c>
      <c r="F1643" s="74" t="e">
        <f t="shared" ca="1" si="361"/>
        <v>#N/A</v>
      </c>
      <c r="G1643" s="74" t="e">
        <f t="shared" si="362"/>
        <v>#N/A</v>
      </c>
      <c r="H1643" s="80" t="s">
        <v>273</v>
      </c>
      <c r="I1643" s="74" t="e">
        <f t="shared" si="363"/>
        <v>#N/A</v>
      </c>
      <c r="J1643" s="74" t="e">
        <f t="shared" si="366"/>
        <v>#N/A</v>
      </c>
      <c r="K1643" s="80" t="s">
        <v>281</v>
      </c>
      <c r="L1643" s="74">
        <f t="shared" si="367"/>
        <v>1.7500000000000002E-2</v>
      </c>
      <c r="M1643" s="74" t="e">
        <f t="shared" ca="1" si="368"/>
        <v>#N/A</v>
      </c>
      <c r="N1643" s="74" t="e">
        <f ca="1">VLOOKUP(B1643,$C$7:$T1641,13,FALSE)</f>
        <v>#N/A</v>
      </c>
      <c r="O1643" s="74" t="e">
        <f t="shared" ca="1" si="369"/>
        <v>#N/A</v>
      </c>
      <c r="P1643" s="74" t="e">
        <f t="shared" ca="1" si="370"/>
        <v>#N/A</v>
      </c>
      <c r="Q1643" s="74" t="e">
        <f t="shared" ca="1" si="371"/>
        <v>#N/A</v>
      </c>
      <c r="R1643" s="74">
        <f t="shared" si="372"/>
        <v>6000</v>
      </c>
      <c r="S1643" s="74" t="e">
        <f t="shared" ca="1" si="373"/>
        <v>#N/A</v>
      </c>
      <c r="T1643" s="74" t="e">
        <f t="shared" si="374"/>
        <v>#N/A</v>
      </c>
    </row>
    <row r="1644" spans="2:20" x14ac:dyDescent="0.25">
      <c r="B1644" s="74" t="e">
        <f t="shared" ca="1" si="364"/>
        <v>#N/A</v>
      </c>
      <c r="C1644" s="78">
        <f>Кабельный_журнал!P1610</f>
        <v>0</v>
      </c>
      <c r="D1644" s="74" t="e">
        <f t="shared" ca="1" si="365"/>
        <v>#N/A</v>
      </c>
      <c r="E1644" s="80" t="s">
        <v>280</v>
      </c>
      <c r="F1644" s="74" t="e">
        <f t="shared" ca="1" si="361"/>
        <v>#N/A</v>
      </c>
      <c r="G1644" s="74" t="e">
        <f t="shared" si="362"/>
        <v>#N/A</v>
      </c>
      <c r="H1644" s="80" t="s">
        <v>273</v>
      </c>
      <c r="I1644" s="74" t="e">
        <f t="shared" si="363"/>
        <v>#N/A</v>
      </c>
      <c r="J1644" s="74" t="e">
        <f t="shared" si="366"/>
        <v>#N/A</v>
      </c>
      <c r="K1644" s="80" t="s">
        <v>281</v>
      </c>
      <c r="L1644" s="74">
        <f t="shared" si="367"/>
        <v>1.7500000000000002E-2</v>
      </c>
      <c r="M1644" s="74" t="e">
        <f t="shared" ca="1" si="368"/>
        <v>#N/A</v>
      </c>
      <c r="N1644" s="74" t="e">
        <f ca="1">VLOOKUP(B1644,$C$7:$T1642,13,FALSE)</f>
        <v>#N/A</v>
      </c>
      <c r="O1644" s="74" t="e">
        <f t="shared" ca="1" si="369"/>
        <v>#N/A</v>
      </c>
      <c r="P1644" s="74" t="e">
        <f t="shared" ca="1" si="370"/>
        <v>#N/A</v>
      </c>
      <c r="Q1644" s="74" t="e">
        <f t="shared" ca="1" si="371"/>
        <v>#N/A</v>
      </c>
      <c r="R1644" s="74">
        <f t="shared" si="372"/>
        <v>6000</v>
      </c>
      <c r="S1644" s="74" t="e">
        <f t="shared" ca="1" si="373"/>
        <v>#N/A</v>
      </c>
      <c r="T1644" s="74" t="e">
        <f t="shared" si="374"/>
        <v>#N/A</v>
      </c>
    </row>
    <row r="1645" spans="2:20" x14ac:dyDescent="0.25">
      <c r="B1645" s="74" t="e">
        <f t="shared" ca="1" si="364"/>
        <v>#N/A</v>
      </c>
      <c r="C1645" s="78">
        <f>Кабельный_журнал!P1611</f>
        <v>0</v>
      </c>
      <c r="D1645" s="74" t="e">
        <f t="shared" ca="1" si="365"/>
        <v>#N/A</v>
      </c>
      <c r="E1645" s="80" t="s">
        <v>280</v>
      </c>
      <c r="F1645" s="74" t="e">
        <f t="shared" ca="1" si="361"/>
        <v>#N/A</v>
      </c>
      <c r="G1645" s="74" t="e">
        <f t="shared" si="362"/>
        <v>#N/A</v>
      </c>
      <c r="H1645" s="80" t="s">
        <v>273</v>
      </c>
      <c r="I1645" s="74" t="e">
        <f t="shared" si="363"/>
        <v>#N/A</v>
      </c>
      <c r="J1645" s="74" t="e">
        <f t="shared" si="366"/>
        <v>#N/A</v>
      </c>
      <c r="K1645" s="80" t="s">
        <v>281</v>
      </c>
      <c r="L1645" s="74">
        <f t="shared" si="367"/>
        <v>1.7500000000000002E-2</v>
      </c>
      <c r="M1645" s="74" t="e">
        <f t="shared" ca="1" si="368"/>
        <v>#N/A</v>
      </c>
      <c r="N1645" s="74" t="e">
        <f ca="1">VLOOKUP(B1645,$C$7:$T1643,13,FALSE)</f>
        <v>#N/A</v>
      </c>
      <c r="O1645" s="74" t="e">
        <f t="shared" ca="1" si="369"/>
        <v>#N/A</v>
      </c>
      <c r="P1645" s="74" t="e">
        <f t="shared" ca="1" si="370"/>
        <v>#N/A</v>
      </c>
      <c r="Q1645" s="74" t="e">
        <f t="shared" ca="1" si="371"/>
        <v>#N/A</v>
      </c>
      <c r="R1645" s="74">
        <f t="shared" si="372"/>
        <v>6000</v>
      </c>
      <c r="S1645" s="74" t="e">
        <f t="shared" ca="1" si="373"/>
        <v>#N/A</v>
      </c>
      <c r="T1645" s="74" t="e">
        <f t="shared" si="374"/>
        <v>#N/A</v>
      </c>
    </row>
    <row r="1646" spans="2:20" x14ac:dyDescent="0.25">
      <c r="B1646" s="74" t="e">
        <f t="shared" ca="1" si="364"/>
        <v>#N/A</v>
      </c>
      <c r="C1646" s="78">
        <f>Кабельный_журнал!P1612</f>
        <v>0</v>
      </c>
      <c r="D1646" s="74" t="e">
        <f t="shared" ca="1" si="365"/>
        <v>#N/A</v>
      </c>
      <c r="E1646" s="80" t="s">
        <v>280</v>
      </c>
      <c r="F1646" s="74" t="e">
        <f t="shared" ca="1" si="361"/>
        <v>#N/A</v>
      </c>
      <c r="G1646" s="74" t="e">
        <f t="shared" si="362"/>
        <v>#N/A</v>
      </c>
      <c r="H1646" s="80" t="s">
        <v>273</v>
      </c>
      <c r="I1646" s="74" t="e">
        <f t="shared" si="363"/>
        <v>#N/A</v>
      </c>
      <c r="J1646" s="74" t="e">
        <f t="shared" si="366"/>
        <v>#N/A</v>
      </c>
      <c r="K1646" s="80" t="s">
        <v>281</v>
      </c>
      <c r="L1646" s="74">
        <f t="shared" si="367"/>
        <v>1.7500000000000002E-2</v>
      </c>
      <c r="M1646" s="74" t="e">
        <f t="shared" ca="1" si="368"/>
        <v>#N/A</v>
      </c>
      <c r="N1646" s="74" t="e">
        <f ca="1">VLOOKUP(B1646,$C$7:$T1644,13,FALSE)</f>
        <v>#N/A</v>
      </c>
      <c r="O1646" s="74" t="e">
        <f t="shared" ca="1" si="369"/>
        <v>#N/A</v>
      </c>
      <c r="P1646" s="74" t="e">
        <f t="shared" ca="1" si="370"/>
        <v>#N/A</v>
      </c>
      <c r="Q1646" s="74" t="e">
        <f t="shared" ca="1" si="371"/>
        <v>#N/A</v>
      </c>
      <c r="R1646" s="74">
        <f t="shared" si="372"/>
        <v>6000</v>
      </c>
      <c r="S1646" s="74" t="e">
        <f t="shared" ca="1" si="373"/>
        <v>#N/A</v>
      </c>
      <c r="T1646" s="74" t="e">
        <f t="shared" si="374"/>
        <v>#N/A</v>
      </c>
    </row>
    <row r="1647" spans="2:20" x14ac:dyDescent="0.25">
      <c r="B1647" s="74" t="e">
        <f t="shared" ca="1" si="364"/>
        <v>#N/A</v>
      </c>
      <c r="C1647" s="78">
        <f>Кабельный_журнал!P1613</f>
        <v>0</v>
      </c>
      <c r="D1647" s="74" t="e">
        <f t="shared" ca="1" si="365"/>
        <v>#N/A</v>
      </c>
      <c r="E1647" s="80" t="s">
        <v>280</v>
      </c>
      <c r="F1647" s="74" t="e">
        <f t="shared" ca="1" si="361"/>
        <v>#N/A</v>
      </c>
      <c r="G1647" s="74" t="e">
        <f t="shared" si="362"/>
        <v>#N/A</v>
      </c>
      <c r="H1647" s="80" t="s">
        <v>273</v>
      </c>
      <c r="I1647" s="74" t="e">
        <f t="shared" si="363"/>
        <v>#N/A</v>
      </c>
      <c r="J1647" s="74" t="e">
        <f t="shared" si="366"/>
        <v>#N/A</v>
      </c>
      <c r="K1647" s="80" t="s">
        <v>281</v>
      </c>
      <c r="L1647" s="74">
        <f t="shared" si="367"/>
        <v>1.7500000000000002E-2</v>
      </c>
      <c r="M1647" s="74" t="e">
        <f t="shared" ca="1" si="368"/>
        <v>#N/A</v>
      </c>
      <c r="N1647" s="74" t="e">
        <f ca="1">VLOOKUP(B1647,$C$7:$T1645,13,FALSE)</f>
        <v>#N/A</v>
      </c>
      <c r="O1647" s="74" t="e">
        <f t="shared" ca="1" si="369"/>
        <v>#N/A</v>
      </c>
      <c r="P1647" s="74" t="e">
        <f t="shared" ca="1" si="370"/>
        <v>#N/A</v>
      </c>
      <c r="Q1647" s="74" t="e">
        <f t="shared" ca="1" si="371"/>
        <v>#N/A</v>
      </c>
      <c r="R1647" s="74">
        <f t="shared" si="372"/>
        <v>6000</v>
      </c>
      <c r="S1647" s="74" t="e">
        <f t="shared" ca="1" si="373"/>
        <v>#N/A</v>
      </c>
      <c r="T1647" s="74" t="e">
        <f t="shared" si="374"/>
        <v>#N/A</v>
      </c>
    </row>
    <row r="1648" spans="2:20" x14ac:dyDescent="0.25">
      <c r="B1648" s="74" t="e">
        <f t="shared" ca="1" si="364"/>
        <v>#N/A</v>
      </c>
      <c r="C1648" s="78">
        <f>Кабельный_журнал!P1614</f>
        <v>0</v>
      </c>
      <c r="D1648" s="74" t="e">
        <f t="shared" ca="1" si="365"/>
        <v>#N/A</v>
      </c>
      <c r="E1648" s="80" t="s">
        <v>280</v>
      </c>
      <c r="F1648" s="74" t="e">
        <f t="shared" ca="1" si="361"/>
        <v>#N/A</v>
      </c>
      <c r="G1648" s="74" t="e">
        <f t="shared" si="362"/>
        <v>#N/A</v>
      </c>
      <c r="H1648" s="80" t="s">
        <v>273</v>
      </c>
      <c r="I1648" s="74" t="e">
        <f t="shared" si="363"/>
        <v>#N/A</v>
      </c>
      <c r="J1648" s="74" t="e">
        <f t="shared" si="366"/>
        <v>#N/A</v>
      </c>
      <c r="K1648" s="80" t="s">
        <v>281</v>
      </c>
      <c r="L1648" s="74">
        <f t="shared" si="367"/>
        <v>1.7500000000000002E-2</v>
      </c>
      <c r="M1648" s="74" t="e">
        <f t="shared" ca="1" si="368"/>
        <v>#N/A</v>
      </c>
      <c r="N1648" s="74" t="e">
        <f ca="1">VLOOKUP(B1648,$C$7:$T1646,13,FALSE)</f>
        <v>#N/A</v>
      </c>
      <c r="O1648" s="74" t="e">
        <f t="shared" ca="1" si="369"/>
        <v>#N/A</v>
      </c>
      <c r="P1648" s="74" t="e">
        <f t="shared" ca="1" si="370"/>
        <v>#N/A</v>
      </c>
      <c r="Q1648" s="74" t="e">
        <f t="shared" ca="1" si="371"/>
        <v>#N/A</v>
      </c>
      <c r="R1648" s="74">
        <f t="shared" si="372"/>
        <v>6000</v>
      </c>
      <c r="S1648" s="74" t="e">
        <f t="shared" ca="1" si="373"/>
        <v>#N/A</v>
      </c>
      <c r="T1648" s="74" t="e">
        <f t="shared" si="374"/>
        <v>#N/A</v>
      </c>
    </row>
    <row r="1649" spans="2:20" x14ac:dyDescent="0.25">
      <c r="B1649" s="74" t="e">
        <f t="shared" ca="1" si="364"/>
        <v>#N/A</v>
      </c>
      <c r="C1649" s="78">
        <f>Кабельный_журнал!P1615</f>
        <v>0</v>
      </c>
      <c r="D1649" s="74" t="e">
        <f t="shared" ca="1" si="365"/>
        <v>#N/A</v>
      </c>
      <c r="E1649" s="80" t="s">
        <v>280</v>
      </c>
      <c r="F1649" s="74" t="e">
        <f t="shared" ca="1" si="361"/>
        <v>#N/A</v>
      </c>
      <c r="G1649" s="74" t="e">
        <f t="shared" si="362"/>
        <v>#N/A</v>
      </c>
      <c r="H1649" s="80" t="s">
        <v>273</v>
      </c>
      <c r="I1649" s="74" t="e">
        <f t="shared" si="363"/>
        <v>#N/A</v>
      </c>
      <c r="J1649" s="74" t="e">
        <f t="shared" si="366"/>
        <v>#N/A</v>
      </c>
      <c r="K1649" s="80" t="s">
        <v>281</v>
      </c>
      <c r="L1649" s="74">
        <f t="shared" si="367"/>
        <v>1.7500000000000002E-2</v>
      </c>
      <c r="M1649" s="74" t="e">
        <f t="shared" ca="1" si="368"/>
        <v>#N/A</v>
      </c>
      <c r="N1649" s="74" t="e">
        <f ca="1">VLOOKUP(B1649,$C$7:$T1647,13,FALSE)</f>
        <v>#N/A</v>
      </c>
      <c r="O1649" s="74" t="e">
        <f t="shared" ca="1" si="369"/>
        <v>#N/A</v>
      </c>
      <c r="P1649" s="74" t="e">
        <f t="shared" ca="1" si="370"/>
        <v>#N/A</v>
      </c>
      <c r="Q1649" s="74" t="e">
        <f t="shared" ca="1" si="371"/>
        <v>#N/A</v>
      </c>
      <c r="R1649" s="74">
        <f t="shared" si="372"/>
        <v>6000</v>
      </c>
      <c r="S1649" s="74" t="e">
        <f t="shared" ca="1" si="373"/>
        <v>#N/A</v>
      </c>
      <c r="T1649" s="74" t="e">
        <f t="shared" si="374"/>
        <v>#N/A</v>
      </c>
    </row>
    <row r="1650" spans="2:20" x14ac:dyDescent="0.25">
      <c r="B1650" s="74" t="e">
        <f t="shared" ca="1" si="364"/>
        <v>#N/A</v>
      </c>
      <c r="C1650" s="78">
        <f>Кабельный_журнал!P1616</f>
        <v>0</v>
      </c>
      <c r="D1650" s="74" t="e">
        <f t="shared" ca="1" si="365"/>
        <v>#N/A</v>
      </c>
      <c r="E1650" s="80" t="s">
        <v>280</v>
      </c>
      <c r="F1650" s="74" t="e">
        <f t="shared" ca="1" si="361"/>
        <v>#N/A</v>
      </c>
      <c r="G1650" s="74" t="e">
        <f t="shared" si="362"/>
        <v>#N/A</v>
      </c>
      <c r="H1650" s="80" t="s">
        <v>273</v>
      </c>
      <c r="I1650" s="74" t="e">
        <f t="shared" si="363"/>
        <v>#N/A</v>
      </c>
      <c r="J1650" s="74" t="e">
        <f t="shared" si="366"/>
        <v>#N/A</v>
      </c>
      <c r="K1650" s="80" t="s">
        <v>281</v>
      </c>
      <c r="L1650" s="74">
        <f t="shared" si="367"/>
        <v>1.7500000000000002E-2</v>
      </c>
      <c r="M1650" s="74" t="e">
        <f t="shared" ca="1" si="368"/>
        <v>#N/A</v>
      </c>
      <c r="N1650" s="74" t="e">
        <f ca="1">VLOOKUP(B1650,$C$7:$T1648,13,FALSE)</f>
        <v>#N/A</v>
      </c>
      <c r="O1650" s="74" t="e">
        <f t="shared" ca="1" si="369"/>
        <v>#N/A</v>
      </c>
      <c r="P1650" s="74" t="e">
        <f t="shared" ca="1" si="370"/>
        <v>#N/A</v>
      </c>
      <c r="Q1650" s="74" t="e">
        <f t="shared" ca="1" si="371"/>
        <v>#N/A</v>
      </c>
      <c r="R1650" s="74">
        <f t="shared" si="372"/>
        <v>6000</v>
      </c>
      <c r="S1650" s="74" t="e">
        <f t="shared" ca="1" si="373"/>
        <v>#N/A</v>
      </c>
      <c r="T1650" s="74" t="e">
        <f t="shared" si="374"/>
        <v>#N/A</v>
      </c>
    </row>
    <row r="1651" spans="2:20" x14ac:dyDescent="0.25">
      <c r="B1651" s="74" t="e">
        <f t="shared" ca="1" si="364"/>
        <v>#N/A</v>
      </c>
      <c r="C1651" s="78">
        <f>Кабельный_журнал!P1617</f>
        <v>0</v>
      </c>
      <c r="D1651" s="74" t="e">
        <f t="shared" ca="1" si="365"/>
        <v>#N/A</v>
      </c>
      <c r="E1651" s="80" t="s">
        <v>280</v>
      </c>
      <c r="F1651" s="74" t="e">
        <f t="shared" ca="1" si="361"/>
        <v>#N/A</v>
      </c>
      <c r="G1651" s="74" t="e">
        <f t="shared" si="362"/>
        <v>#N/A</v>
      </c>
      <c r="H1651" s="80" t="s">
        <v>273</v>
      </c>
      <c r="I1651" s="74" t="e">
        <f t="shared" si="363"/>
        <v>#N/A</v>
      </c>
      <c r="J1651" s="74" t="e">
        <f t="shared" si="366"/>
        <v>#N/A</v>
      </c>
      <c r="K1651" s="80" t="s">
        <v>281</v>
      </c>
      <c r="L1651" s="74">
        <f t="shared" si="367"/>
        <v>1.7500000000000002E-2</v>
      </c>
      <c r="M1651" s="74" t="e">
        <f t="shared" ca="1" si="368"/>
        <v>#N/A</v>
      </c>
      <c r="N1651" s="74" t="e">
        <f ca="1">VLOOKUP(B1651,$C$7:$T1649,13,FALSE)</f>
        <v>#N/A</v>
      </c>
      <c r="O1651" s="74" t="e">
        <f t="shared" ca="1" si="369"/>
        <v>#N/A</v>
      </c>
      <c r="P1651" s="74" t="e">
        <f t="shared" ca="1" si="370"/>
        <v>#N/A</v>
      </c>
      <c r="Q1651" s="74" t="e">
        <f t="shared" ca="1" si="371"/>
        <v>#N/A</v>
      </c>
      <c r="R1651" s="74">
        <f t="shared" si="372"/>
        <v>6000</v>
      </c>
      <c r="S1651" s="74" t="e">
        <f t="shared" ca="1" si="373"/>
        <v>#N/A</v>
      </c>
      <c r="T1651" s="74" t="e">
        <f t="shared" si="374"/>
        <v>#N/A</v>
      </c>
    </row>
    <row r="1652" spans="2:20" x14ac:dyDescent="0.25">
      <c r="B1652" s="74" t="e">
        <f t="shared" ca="1" si="364"/>
        <v>#N/A</v>
      </c>
      <c r="C1652" s="78">
        <f>Кабельный_журнал!P1618</f>
        <v>0</v>
      </c>
      <c r="D1652" s="74" t="e">
        <f t="shared" ca="1" si="365"/>
        <v>#N/A</v>
      </c>
      <c r="E1652" s="80" t="s">
        <v>280</v>
      </c>
      <c r="F1652" s="74" t="e">
        <f t="shared" ca="1" si="361"/>
        <v>#N/A</v>
      </c>
      <c r="G1652" s="74" t="e">
        <f t="shared" si="362"/>
        <v>#N/A</v>
      </c>
      <c r="H1652" s="80" t="s">
        <v>273</v>
      </c>
      <c r="I1652" s="74" t="e">
        <f t="shared" si="363"/>
        <v>#N/A</v>
      </c>
      <c r="J1652" s="74" t="e">
        <f t="shared" si="366"/>
        <v>#N/A</v>
      </c>
      <c r="K1652" s="80" t="s">
        <v>281</v>
      </c>
      <c r="L1652" s="74">
        <f t="shared" si="367"/>
        <v>1.7500000000000002E-2</v>
      </c>
      <c r="M1652" s="74" t="e">
        <f t="shared" ca="1" si="368"/>
        <v>#N/A</v>
      </c>
      <c r="N1652" s="74" t="e">
        <f ca="1">VLOOKUP(B1652,$C$7:$T1650,13,FALSE)</f>
        <v>#N/A</v>
      </c>
      <c r="O1652" s="74" t="e">
        <f t="shared" ca="1" si="369"/>
        <v>#N/A</v>
      </c>
      <c r="P1652" s="74" t="e">
        <f t="shared" ca="1" si="370"/>
        <v>#N/A</v>
      </c>
      <c r="Q1652" s="74" t="e">
        <f t="shared" ca="1" si="371"/>
        <v>#N/A</v>
      </c>
      <c r="R1652" s="74">
        <f t="shared" si="372"/>
        <v>6000</v>
      </c>
      <c r="S1652" s="74" t="e">
        <f t="shared" ca="1" si="373"/>
        <v>#N/A</v>
      </c>
      <c r="T1652" s="74" t="e">
        <f t="shared" si="374"/>
        <v>#N/A</v>
      </c>
    </row>
    <row r="1653" spans="2:20" x14ac:dyDescent="0.25">
      <c r="B1653" s="74" t="e">
        <f t="shared" ca="1" si="364"/>
        <v>#N/A</v>
      </c>
      <c r="C1653" s="78">
        <f>Кабельный_журнал!P1619</f>
        <v>0</v>
      </c>
      <c r="D1653" s="74" t="e">
        <f t="shared" ca="1" si="365"/>
        <v>#N/A</v>
      </c>
      <c r="E1653" s="80" t="s">
        <v>280</v>
      </c>
      <c r="F1653" s="74" t="e">
        <f t="shared" ca="1" si="361"/>
        <v>#N/A</v>
      </c>
      <c r="G1653" s="74" t="e">
        <f t="shared" si="362"/>
        <v>#N/A</v>
      </c>
      <c r="H1653" s="80" t="s">
        <v>273</v>
      </c>
      <c r="I1653" s="74" t="e">
        <f t="shared" si="363"/>
        <v>#N/A</v>
      </c>
      <c r="J1653" s="74" t="e">
        <f t="shared" si="366"/>
        <v>#N/A</v>
      </c>
      <c r="K1653" s="80" t="s">
        <v>281</v>
      </c>
      <c r="L1653" s="74">
        <f t="shared" si="367"/>
        <v>1.7500000000000002E-2</v>
      </c>
      <c r="M1653" s="74" t="e">
        <f t="shared" ca="1" si="368"/>
        <v>#N/A</v>
      </c>
      <c r="N1653" s="74" t="e">
        <f ca="1">VLOOKUP(B1653,$C$7:$T1651,13,FALSE)</f>
        <v>#N/A</v>
      </c>
      <c r="O1653" s="74" t="e">
        <f t="shared" ca="1" si="369"/>
        <v>#N/A</v>
      </c>
      <c r="P1653" s="74" t="e">
        <f t="shared" ca="1" si="370"/>
        <v>#N/A</v>
      </c>
      <c r="Q1653" s="74" t="e">
        <f t="shared" ca="1" si="371"/>
        <v>#N/A</v>
      </c>
      <c r="R1653" s="74">
        <f t="shared" si="372"/>
        <v>6000</v>
      </c>
      <c r="S1653" s="74" t="e">
        <f t="shared" ca="1" si="373"/>
        <v>#N/A</v>
      </c>
      <c r="T1653" s="74" t="e">
        <f t="shared" si="374"/>
        <v>#N/A</v>
      </c>
    </row>
    <row r="1654" spans="2:20" x14ac:dyDescent="0.25">
      <c r="B1654" s="74" t="e">
        <f t="shared" ca="1" si="364"/>
        <v>#N/A</v>
      </c>
      <c r="C1654" s="78">
        <f>Кабельный_журнал!P1620</f>
        <v>0</v>
      </c>
      <c r="D1654" s="74" t="e">
        <f t="shared" ca="1" si="365"/>
        <v>#N/A</v>
      </c>
      <c r="E1654" s="80" t="s">
        <v>280</v>
      </c>
      <c r="F1654" s="74" t="e">
        <f t="shared" ca="1" si="361"/>
        <v>#N/A</v>
      </c>
      <c r="G1654" s="74" t="e">
        <f t="shared" si="362"/>
        <v>#N/A</v>
      </c>
      <c r="H1654" s="80" t="s">
        <v>273</v>
      </c>
      <c r="I1654" s="74" t="e">
        <f t="shared" si="363"/>
        <v>#N/A</v>
      </c>
      <c r="J1654" s="74" t="e">
        <f t="shared" si="366"/>
        <v>#N/A</v>
      </c>
      <c r="K1654" s="80" t="s">
        <v>281</v>
      </c>
      <c r="L1654" s="74">
        <f t="shared" si="367"/>
        <v>1.7500000000000002E-2</v>
      </c>
      <c r="M1654" s="74" t="e">
        <f t="shared" ca="1" si="368"/>
        <v>#N/A</v>
      </c>
      <c r="N1654" s="74" t="e">
        <f ca="1">VLOOKUP(B1654,$C$7:$T1652,13,FALSE)</f>
        <v>#N/A</v>
      </c>
      <c r="O1654" s="74" t="e">
        <f t="shared" ca="1" si="369"/>
        <v>#N/A</v>
      </c>
      <c r="P1654" s="74" t="e">
        <f t="shared" ca="1" si="370"/>
        <v>#N/A</v>
      </c>
      <c r="Q1654" s="74" t="e">
        <f t="shared" ca="1" si="371"/>
        <v>#N/A</v>
      </c>
      <c r="R1654" s="74">
        <f t="shared" si="372"/>
        <v>6000</v>
      </c>
      <c r="S1654" s="74" t="e">
        <f t="shared" ca="1" si="373"/>
        <v>#N/A</v>
      </c>
      <c r="T1654" s="74" t="e">
        <f t="shared" si="374"/>
        <v>#N/A</v>
      </c>
    </row>
    <row r="1655" spans="2:20" x14ac:dyDescent="0.25">
      <c r="B1655" s="74" t="e">
        <f t="shared" ca="1" si="364"/>
        <v>#N/A</v>
      </c>
      <c r="C1655" s="78">
        <f>Кабельный_журнал!P1621</f>
        <v>0</v>
      </c>
      <c r="D1655" s="74" t="e">
        <f t="shared" ca="1" si="365"/>
        <v>#N/A</v>
      </c>
      <c r="E1655" s="80" t="s">
        <v>280</v>
      </c>
      <c r="F1655" s="74" t="e">
        <f t="shared" ca="1" si="361"/>
        <v>#N/A</v>
      </c>
      <c r="G1655" s="74" t="e">
        <f t="shared" si="362"/>
        <v>#N/A</v>
      </c>
      <c r="H1655" s="80" t="s">
        <v>273</v>
      </c>
      <c r="I1655" s="74" t="e">
        <f t="shared" si="363"/>
        <v>#N/A</v>
      </c>
      <c r="J1655" s="74" t="e">
        <f t="shared" si="366"/>
        <v>#N/A</v>
      </c>
      <c r="K1655" s="80" t="s">
        <v>281</v>
      </c>
      <c r="L1655" s="74">
        <f t="shared" si="367"/>
        <v>1.7500000000000002E-2</v>
      </c>
      <c r="M1655" s="74" t="e">
        <f t="shared" ca="1" si="368"/>
        <v>#N/A</v>
      </c>
      <c r="N1655" s="74" t="e">
        <f ca="1">VLOOKUP(B1655,$C$7:$T1653,13,FALSE)</f>
        <v>#N/A</v>
      </c>
      <c r="O1655" s="74" t="e">
        <f t="shared" ca="1" si="369"/>
        <v>#N/A</v>
      </c>
      <c r="P1655" s="74" t="e">
        <f t="shared" ca="1" si="370"/>
        <v>#N/A</v>
      </c>
      <c r="Q1655" s="74" t="e">
        <f t="shared" ca="1" si="371"/>
        <v>#N/A</v>
      </c>
      <c r="R1655" s="74">
        <f t="shared" si="372"/>
        <v>6000</v>
      </c>
      <c r="S1655" s="74" t="e">
        <f t="shared" ca="1" si="373"/>
        <v>#N/A</v>
      </c>
      <c r="T1655" s="74" t="e">
        <f t="shared" si="374"/>
        <v>#N/A</v>
      </c>
    </row>
    <row r="1656" spans="2:20" x14ac:dyDescent="0.25">
      <c r="B1656" s="74" t="e">
        <f t="shared" ca="1" si="364"/>
        <v>#N/A</v>
      </c>
      <c r="C1656" s="78">
        <f>Кабельный_журнал!P1622</f>
        <v>0</v>
      </c>
      <c r="D1656" s="74" t="e">
        <f t="shared" ca="1" si="365"/>
        <v>#N/A</v>
      </c>
      <c r="E1656" s="80" t="s">
        <v>280</v>
      </c>
      <c r="F1656" s="74" t="e">
        <f t="shared" ca="1" si="361"/>
        <v>#N/A</v>
      </c>
      <c r="G1656" s="74" t="e">
        <f t="shared" si="362"/>
        <v>#N/A</v>
      </c>
      <c r="H1656" s="80" t="s">
        <v>273</v>
      </c>
      <c r="I1656" s="74" t="e">
        <f t="shared" si="363"/>
        <v>#N/A</v>
      </c>
      <c r="J1656" s="74" t="e">
        <f t="shared" si="366"/>
        <v>#N/A</v>
      </c>
      <c r="K1656" s="80" t="s">
        <v>281</v>
      </c>
      <c r="L1656" s="74">
        <f t="shared" si="367"/>
        <v>1.7500000000000002E-2</v>
      </c>
      <c r="M1656" s="74" t="e">
        <f t="shared" ca="1" si="368"/>
        <v>#N/A</v>
      </c>
      <c r="N1656" s="74" t="e">
        <f ca="1">VLOOKUP(B1656,$C$7:$T1654,13,FALSE)</f>
        <v>#N/A</v>
      </c>
      <c r="O1656" s="74" t="e">
        <f t="shared" ca="1" si="369"/>
        <v>#N/A</v>
      </c>
      <c r="P1656" s="74" t="e">
        <f t="shared" ca="1" si="370"/>
        <v>#N/A</v>
      </c>
      <c r="Q1656" s="74" t="e">
        <f t="shared" ca="1" si="371"/>
        <v>#N/A</v>
      </c>
      <c r="R1656" s="74">
        <f t="shared" si="372"/>
        <v>6000</v>
      </c>
      <c r="S1656" s="74" t="e">
        <f t="shared" ca="1" si="373"/>
        <v>#N/A</v>
      </c>
      <c r="T1656" s="74" t="e">
        <f t="shared" si="374"/>
        <v>#N/A</v>
      </c>
    </row>
    <row r="1657" spans="2:20" x14ac:dyDescent="0.25">
      <c r="B1657" s="74" t="e">
        <f t="shared" ca="1" si="364"/>
        <v>#N/A</v>
      </c>
      <c r="C1657" s="78">
        <f>Кабельный_журнал!P1623</f>
        <v>0</v>
      </c>
      <c r="D1657" s="74" t="e">
        <f t="shared" ca="1" si="365"/>
        <v>#N/A</v>
      </c>
      <c r="E1657" s="80" t="s">
        <v>280</v>
      </c>
      <c r="F1657" s="74" t="e">
        <f t="shared" ca="1" si="361"/>
        <v>#N/A</v>
      </c>
      <c r="G1657" s="74" t="e">
        <f t="shared" si="362"/>
        <v>#N/A</v>
      </c>
      <c r="H1657" s="80" t="s">
        <v>273</v>
      </c>
      <c r="I1657" s="74" t="e">
        <f t="shared" si="363"/>
        <v>#N/A</v>
      </c>
      <c r="J1657" s="74" t="e">
        <f t="shared" si="366"/>
        <v>#N/A</v>
      </c>
      <c r="K1657" s="80" t="s">
        <v>281</v>
      </c>
      <c r="L1657" s="74">
        <f t="shared" si="367"/>
        <v>1.7500000000000002E-2</v>
      </c>
      <c r="M1657" s="74" t="e">
        <f t="shared" ca="1" si="368"/>
        <v>#N/A</v>
      </c>
      <c r="N1657" s="74" t="e">
        <f ca="1">VLOOKUP(B1657,$C$7:$T1655,13,FALSE)</f>
        <v>#N/A</v>
      </c>
      <c r="O1657" s="74" t="e">
        <f t="shared" ca="1" si="369"/>
        <v>#N/A</v>
      </c>
      <c r="P1657" s="74" t="e">
        <f t="shared" ca="1" si="370"/>
        <v>#N/A</v>
      </c>
      <c r="Q1657" s="74" t="e">
        <f t="shared" ca="1" si="371"/>
        <v>#N/A</v>
      </c>
      <c r="R1657" s="74">
        <f t="shared" si="372"/>
        <v>6000</v>
      </c>
      <c r="S1657" s="74" t="e">
        <f t="shared" ca="1" si="373"/>
        <v>#N/A</v>
      </c>
      <c r="T1657" s="74" t="e">
        <f t="shared" si="374"/>
        <v>#N/A</v>
      </c>
    </row>
    <row r="1658" spans="2:20" x14ac:dyDescent="0.25">
      <c r="B1658" s="74" t="e">
        <f t="shared" ca="1" si="364"/>
        <v>#N/A</v>
      </c>
      <c r="C1658" s="78">
        <f>Кабельный_журнал!P1624</f>
        <v>0</v>
      </c>
      <c r="D1658" s="74" t="e">
        <f t="shared" ca="1" si="365"/>
        <v>#N/A</v>
      </c>
      <c r="E1658" s="80" t="s">
        <v>280</v>
      </c>
      <c r="F1658" s="74" t="e">
        <f t="shared" ca="1" si="361"/>
        <v>#N/A</v>
      </c>
      <c r="G1658" s="74" t="e">
        <f t="shared" si="362"/>
        <v>#N/A</v>
      </c>
      <c r="H1658" s="80" t="s">
        <v>273</v>
      </c>
      <c r="I1658" s="74" t="e">
        <f t="shared" si="363"/>
        <v>#N/A</v>
      </c>
      <c r="J1658" s="74" t="e">
        <f t="shared" si="366"/>
        <v>#N/A</v>
      </c>
      <c r="K1658" s="80" t="s">
        <v>281</v>
      </c>
      <c r="L1658" s="74">
        <f t="shared" si="367"/>
        <v>1.7500000000000002E-2</v>
      </c>
      <c r="M1658" s="74" t="e">
        <f t="shared" ca="1" si="368"/>
        <v>#N/A</v>
      </c>
      <c r="N1658" s="74" t="e">
        <f ca="1">VLOOKUP(B1658,$C$7:$T1656,13,FALSE)</f>
        <v>#N/A</v>
      </c>
      <c r="O1658" s="74" t="e">
        <f t="shared" ca="1" si="369"/>
        <v>#N/A</v>
      </c>
      <c r="P1658" s="74" t="e">
        <f t="shared" ca="1" si="370"/>
        <v>#N/A</v>
      </c>
      <c r="Q1658" s="74" t="e">
        <f t="shared" ca="1" si="371"/>
        <v>#N/A</v>
      </c>
      <c r="R1658" s="74">
        <f t="shared" si="372"/>
        <v>6000</v>
      </c>
      <c r="S1658" s="74" t="e">
        <f t="shared" ca="1" si="373"/>
        <v>#N/A</v>
      </c>
      <c r="T1658" s="74" t="e">
        <f t="shared" si="374"/>
        <v>#N/A</v>
      </c>
    </row>
    <row r="1659" spans="2:20" x14ac:dyDescent="0.25">
      <c r="B1659" s="74" t="e">
        <f t="shared" ca="1" si="364"/>
        <v>#N/A</v>
      </c>
      <c r="C1659" s="78">
        <f>Кабельный_журнал!P1625</f>
        <v>0</v>
      </c>
      <c r="D1659" s="74" t="e">
        <f t="shared" ca="1" si="365"/>
        <v>#N/A</v>
      </c>
      <c r="E1659" s="80" t="s">
        <v>280</v>
      </c>
      <c r="F1659" s="74" t="e">
        <f t="shared" ca="1" si="361"/>
        <v>#N/A</v>
      </c>
      <c r="G1659" s="74" t="e">
        <f t="shared" si="362"/>
        <v>#N/A</v>
      </c>
      <c r="H1659" s="80" t="s">
        <v>273</v>
      </c>
      <c r="I1659" s="74" t="e">
        <f t="shared" si="363"/>
        <v>#N/A</v>
      </c>
      <c r="J1659" s="74" t="e">
        <f t="shared" si="366"/>
        <v>#N/A</v>
      </c>
      <c r="K1659" s="80" t="s">
        <v>281</v>
      </c>
      <c r="L1659" s="74">
        <f t="shared" si="367"/>
        <v>1.7500000000000002E-2</v>
      </c>
      <c r="M1659" s="74" t="e">
        <f t="shared" ca="1" si="368"/>
        <v>#N/A</v>
      </c>
      <c r="N1659" s="74" t="e">
        <f ca="1">VLOOKUP(B1659,$C$7:$T1657,13,FALSE)</f>
        <v>#N/A</v>
      </c>
      <c r="O1659" s="74" t="e">
        <f t="shared" ca="1" si="369"/>
        <v>#N/A</v>
      </c>
      <c r="P1659" s="74" t="e">
        <f t="shared" ca="1" si="370"/>
        <v>#N/A</v>
      </c>
      <c r="Q1659" s="74" t="e">
        <f t="shared" ca="1" si="371"/>
        <v>#N/A</v>
      </c>
      <c r="R1659" s="74">
        <f t="shared" si="372"/>
        <v>6000</v>
      </c>
      <c r="S1659" s="74" t="e">
        <f t="shared" ca="1" si="373"/>
        <v>#N/A</v>
      </c>
      <c r="T1659" s="74" t="e">
        <f t="shared" si="374"/>
        <v>#N/A</v>
      </c>
    </row>
    <row r="1660" spans="2:20" x14ac:dyDescent="0.25">
      <c r="B1660" s="74" t="e">
        <f t="shared" ca="1" si="364"/>
        <v>#N/A</v>
      </c>
      <c r="C1660" s="78">
        <f>Кабельный_журнал!P1626</f>
        <v>0</v>
      </c>
      <c r="D1660" s="74" t="e">
        <f t="shared" ca="1" si="365"/>
        <v>#N/A</v>
      </c>
      <c r="E1660" s="80" t="s">
        <v>280</v>
      </c>
      <c r="F1660" s="74" t="e">
        <f t="shared" ca="1" si="361"/>
        <v>#N/A</v>
      </c>
      <c r="G1660" s="74" t="e">
        <f t="shared" si="362"/>
        <v>#N/A</v>
      </c>
      <c r="H1660" s="80" t="s">
        <v>273</v>
      </c>
      <c r="I1660" s="74" t="e">
        <f t="shared" si="363"/>
        <v>#N/A</v>
      </c>
      <c r="J1660" s="74" t="e">
        <f t="shared" si="366"/>
        <v>#N/A</v>
      </c>
      <c r="K1660" s="80" t="s">
        <v>281</v>
      </c>
      <c r="L1660" s="74">
        <f t="shared" si="367"/>
        <v>1.7500000000000002E-2</v>
      </c>
      <c r="M1660" s="74" t="e">
        <f t="shared" ca="1" si="368"/>
        <v>#N/A</v>
      </c>
      <c r="N1660" s="74" t="e">
        <f ca="1">VLOOKUP(B1660,$C$7:$T1658,13,FALSE)</f>
        <v>#N/A</v>
      </c>
      <c r="O1660" s="74" t="e">
        <f t="shared" ca="1" si="369"/>
        <v>#N/A</v>
      </c>
      <c r="P1660" s="74" t="e">
        <f t="shared" ca="1" si="370"/>
        <v>#N/A</v>
      </c>
      <c r="Q1660" s="74" t="e">
        <f t="shared" ca="1" si="371"/>
        <v>#N/A</v>
      </c>
      <c r="R1660" s="74">
        <f t="shared" si="372"/>
        <v>6000</v>
      </c>
      <c r="S1660" s="74" t="e">
        <f t="shared" ca="1" si="373"/>
        <v>#N/A</v>
      </c>
      <c r="T1660" s="74" t="e">
        <f t="shared" si="374"/>
        <v>#N/A</v>
      </c>
    </row>
    <row r="1661" spans="2:20" x14ac:dyDescent="0.25">
      <c r="B1661" s="74" t="e">
        <f t="shared" ca="1" si="364"/>
        <v>#N/A</v>
      </c>
      <c r="C1661" s="78">
        <f>Кабельный_журнал!P1627</f>
        <v>0</v>
      </c>
      <c r="D1661" s="74" t="e">
        <f t="shared" ca="1" si="365"/>
        <v>#N/A</v>
      </c>
      <c r="E1661" s="80" t="s">
        <v>280</v>
      </c>
      <c r="F1661" s="74" t="e">
        <f t="shared" ca="1" si="361"/>
        <v>#N/A</v>
      </c>
      <c r="G1661" s="74" t="e">
        <f t="shared" si="362"/>
        <v>#N/A</v>
      </c>
      <c r="H1661" s="80" t="s">
        <v>273</v>
      </c>
      <c r="I1661" s="74" t="e">
        <f t="shared" si="363"/>
        <v>#N/A</v>
      </c>
      <c r="J1661" s="74" t="e">
        <f t="shared" si="366"/>
        <v>#N/A</v>
      </c>
      <c r="K1661" s="80" t="s">
        <v>281</v>
      </c>
      <c r="L1661" s="74">
        <f t="shared" si="367"/>
        <v>1.7500000000000002E-2</v>
      </c>
      <c r="M1661" s="74" t="e">
        <f t="shared" ca="1" si="368"/>
        <v>#N/A</v>
      </c>
      <c r="N1661" s="74" t="e">
        <f ca="1">VLOOKUP(B1661,$C$7:$T1659,13,FALSE)</f>
        <v>#N/A</v>
      </c>
      <c r="O1661" s="74" t="e">
        <f t="shared" ca="1" si="369"/>
        <v>#N/A</v>
      </c>
      <c r="P1661" s="74" t="e">
        <f t="shared" ca="1" si="370"/>
        <v>#N/A</v>
      </c>
      <c r="Q1661" s="74" t="e">
        <f t="shared" ca="1" si="371"/>
        <v>#N/A</v>
      </c>
      <c r="R1661" s="74">
        <f t="shared" si="372"/>
        <v>6000</v>
      </c>
      <c r="S1661" s="74" t="e">
        <f t="shared" ca="1" si="373"/>
        <v>#N/A</v>
      </c>
      <c r="T1661" s="74" t="e">
        <f t="shared" si="374"/>
        <v>#N/A</v>
      </c>
    </row>
    <row r="1662" spans="2:20" x14ac:dyDescent="0.25">
      <c r="B1662" s="74" t="e">
        <f t="shared" ca="1" si="364"/>
        <v>#N/A</v>
      </c>
      <c r="C1662" s="78">
        <f>Кабельный_журнал!P1628</f>
        <v>0</v>
      </c>
      <c r="D1662" s="74" t="e">
        <f t="shared" ca="1" si="365"/>
        <v>#N/A</v>
      </c>
      <c r="E1662" s="80" t="s">
        <v>280</v>
      </c>
      <c r="F1662" s="74" t="e">
        <f t="shared" ca="1" si="361"/>
        <v>#N/A</v>
      </c>
      <c r="G1662" s="74" t="e">
        <f t="shared" si="362"/>
        <v>#N/A</v>
      </c>
      <c r="H1662" s="80" t="s">
        <v>273</v>
      </c>
      <c r="I1662" s="74" t="e">
        <f t="shared" si="363"/>
        <v>#N/A</v>
      </c>
      <c r="J1662" s="74" t="e">
        <f t="shared" si="366"/>
        <v>#N/A</v>
      </c>
      <c r="K1662" s="80" t="s">
        <v>281</v>
      </c>
      <c r="L1662" s="74">
        <f t="shared" si="367"/>
        <v>1.7500000000000002E-2</v>
      </c>
      <c r="M1662" s="74" t="e">
        <f t="shared" ca="1" si="368"/>
        <v>#N/A</v>
      </c>
      <c r="N1662" s="74" t="e">
        <f ca="1">VLOOKUP(B1662,$C$7:$T1660,13,FALSE)</f>
        <v>#N/A</v>
      </c>
      <c r="O1662" s="74" t="e">
        <f t="shared" ca="1" si="369"/>
        <v>#N/A</v>
      </c>
      <c r="P1662" s="74" t="e">
        <f t="shared" ca="1" si="370"/>
        <v>#N/A</v>
      </c>
      <c r="Q1662" s="74" t="e">
        <f t="shared" ca="1" si="371"/>
        <v>#N/A</v>
      </c>
      <c r="R1662" s="74">
        <f t="shared" si="372"/>
        <v>6000</v>
      </c>
      <c r="S1662" s="74" t="e">
        <f t="shared" ca="1" si="373"/>
        <v>#N/A</v>
      </c>
      <c r="T1662" s="74" t="e">
        <f t="shared" si="374"/>
        <v>#N/A</v>
      </c>
    </row>
    <row r="1663" spans="2:20" x14ac:dyDescent="0.25">
      <c r="B1663" s="74" t="e">
        <f t="shared" ca="1" si="364"/>
        <v>#N/A</v>
      </c>
      <c r="C1663" s="78">
        <f>Кабельный_журнал!P1629</f>
        <v>0</v>
      </c>
      <c r="D1663" s="74" t="e">
        <f t="shared" ca="1" si="365"/>
        <v>#N/A</v>
      </c>
      <c r="E1663" s="80" t="s">
        <v>280</v>
      </c>
      <c r="F1663" s="74" t="e">
        <f t="shared" ca="1" si="361"/>
        <v>#N/A</v>
      </c>
      <c r="G1663" s="74" t="e">
        <f t="shared" si="362"/>
        <v>#N/A</v>
      </c>
      <c r="H1663" s="80" t="s">
        <v>273</v>
      </c>
      <c r="I1663" s="74" t="e">
        <f t="shared" si="363"/>
        <v>#N/A</v>
      </c>
      <c r="J1663" s="74" t="e">
        <f t="shared" si="366"/>
        <v>#N/A</v>
      </c>
      <c r="K1663" s="80" t="s">
        <v>281</v>
      </c>
      <c r="L1663" s="74">
        <f t="shared" si="367"/>
        <v>1.7500000000000002E-2</v>
      </c>
      <c r="M1663" s="74" t="e">
        <f t="shared" ca="1" si="368"/>
        <v>#N/A</v>
      </c>
      <c r="N1663" s="74" t="e">
        <f ca="1">VLOOKUP(B1663,$C$7:$T1661,13,FALSE)</f>
        <v>#N/A</v>
      </c>
      <c r="O1663" s="74" t="e">
        <f t="shared" ca="1" si="369"/>
        <v>#N/A</v>
      </c>
      <c r="P1663" s="74" t="e">
        <f t="shared" ca="1" si="370"/>
        <v>#N/A</v>
      </c>
      <c r="Q1663" s="74" t="e">
        <f t="shared" ca="1" si="371"/>
        <v>#N/A</v>
      </c>
      <c r="R1663" s="74">
        <f t="shared" si="372"/>
        <v>6000</v>
      </c>
      <c r="S1663" s="74" t="e">
        <f t="shared" ca="1" si="373"/>
        <v>#N/A</v>
      </c>
      <c r="T1663" s="74" t="e">
        <f t="shared" si="374"/>
        <v>#N/A</v>
      </c>
    </row>
    <row r="1664" spans="2:20" x14ac:dyDescent="0.25">
      <c r="B1664" s="74" t="e">
        <f t="shared" ca="1" si="364"/>
        <v>#N/A</v>
      </c>
      <c r="C1664" s="78">
        <f>Кабельный_журнал!P1630</f>
        <v>0</v>
      </c>
      <c r="D1664" s="74" t="e">
        <f t="shared" ca="1" si="365"/>
        <v>#N/A</v>
      </c>
      <c r="E1664" s="80" t="s">
        <v>280</v>
      </c>
      <c r="F1664" s="74" t="e">
        <f t="shared" ca="1" si="361"/>
        <v>#N/A</v>
      </c>
      <c r="G1664" s="74" t="e">
        <f t="shared" si="362"/>
        <v>#N/A</v>
      </c>
      <c r="H1664" s="80" t="s">
        <v>273</v>
      </c>
      <c r="I1664" s="74" t="e">
        <f t="shared" si="363"/>
        <v>#N/A</v>
      </c>
      <c r="J1664" s="74" t="e">
        <f t="shared" si="366"/>
        <v>#N/A</v>
      </c>
      <c r="K1664" s="80" t="s">
        <v>281</v>
      </c>
      <c r="L1664" s="74">
        <f t="shared" si="367"/>
        <v>1.7500000000000002E-2</v>
      </c>
      <c r="M1664" s="74" t="e">
        <f t="shared" ca="1" si="368"/>
        <v>#N/A</v>
      </c>
      <c r="N1664" s="74" t="e">
        <f ca="1">VLOOKUP(B1664,$C$7:$T1662,13,FALSE)</f>
        <v>#N/A</v>
      </c>
      <c r="O1664" s="74" t="e">
        <f t="shared" ca="1" si="369"/>
        <v>#N/A</v>
      </c>
      <c r="P1664" s="74" t="e">
        <f t="shared" ca="1" si="370"/>
        <v>#N/A</v>
      </c>
      <c r="Q1664" s="74" t="e">
        <f t="shared" ca="1" si="371"/>
        <v>#N/A</v>
      </c>
      <c r="R1664" s="74">
        <f t="shared" si="372"/>
        <v>6000</v>
      </c>
      <c r="S1664" s="74" t="e">
        <f t="shared" ca="1" si="373"/>
        <v>#N/A</v>
      </c>
      <c r="T1664" s="74" t="e">
        <f t="shared" si="374"/>
        <v>#N/A</v>
      </c>
    </row>
    <row r="1665" spans="2:20" x14ac:dyDescent="0.25">
      <c r="B1665" s="74" t="e">
        <f t="shared" ca="1" si="364"/>
        <v>#N/A</v>
      </c>
      <c r="C1665" s="78">
        <f>Кабельный_журнал!P1631</f>
        <v>0</v>
      </c>
      <c r="D1665" s="74" t="e">
        <f t="shared" ca="1" si="365"/>
        <v>#N/A</v>
      </c>
      <c r="E1665" s="80" t="s">
        <v>280</v>
      </c>
      <c r="F1665" s="74" t="e">
        <f t="shared" ca="1" si="361"/>
        <v>#N/A</v>
      </c>
      <c r="G1665" s="74" t="e">
        <f t="shared" si="362"/>
        <v>#N/A</v>
      </c>
      <c r="H1665" s="80" t="s">
        <v>273</v>
      </c>
      <c r="I1665" s="74" t="e">
        <f t="shared" si="363"/>
        <v>#N/A</v>
      </c>
      <c r="J1665" s="74" t="e">
        <f t="shared" si="366"/>
        <v>#N/A</v>
      </c>
      <c r="K1665" s="80" t="s">
        <v>281</v>
      </c>
      <c r="L1665" s="74">
        <f t="shared" si="367"/>
        <v>1.7500000000000002E-2</v>
      </c>
      <c r="M1665" s="74" t="e">
        <f t="shared" ca="1" si="368"/>
        <v>#N/A</v>
      </c>
      <c r="N1665" s="74" t="e">
        <f ca="1">VLOOKUP(B1665,$C$7:$T1663,13,FALSE)</f>
        <v>#N/A</v>
      </c>
      <c r="O1665" s="74" t="e">
        <f t="shared" ca="1" si="369"/>
        <v>#N/A</v>
      </c>
      <c r="P1665" s="74" t="e">
        <f t="shared" ca="1" si="370"/>
        <v>#N/A</v>
      </c>
      <c r="Q1665" s="74" t="e">
        <f t="shared" ca="1" si="371"/>
        <v>#N/A</v>
      </c>
      <c r="R1665" s="74">
        <f t="shared" si="372"/>
        <v>6000</v>
      </c>
      <c r="S1665" s="74" t="e">
        <f t="shared" ca="1" si="373"/>
        <v>#N/A</v>
      </c>
      <c r="T1665" s="74" t="e">
        <f t="shared" si="374"/>
        <v>#N/A</v>
      </c>
    </row>
    <row r="1666" spans="2:20" x14ac:dyDescent="0.25">
      <c r="B1666" s="74" t="e">
        <f t="shared" ca="1" si="364"/>
        <v>#N/A</v>
      </c>
      <c r="C1666" s="78">
        <f>Кабельный_журнал!P1632</f>
        <v>0</v>
      </c>
      <c r="D1666" s="74" t="e">
        <f t="shared" ca="1" si="365"/>
        <v>#N/A</v>
      </c>
      <c r="E1666" s="80" t="s">
        <v>280</v>
      </c>
      <c r="F1666" s="74" t="e">
        <f t="shared" ca="1" si="361"/>
        <v>#N/A</v>
      </c>
      <c r="G1666" s="74" t="e">
        <f t="shared" si="362"/>
        <v>#N/A</v>
      </c>
      <c r="H1666" s="80" t="s">
        <v>273</v>
      </c>
      <c r="I1666" s="74" t="e">
        <f t="shared" si="363"/>
        <v>#N/A</v>
      </c>
      <c r="J1666" s="74" t="e">
        <f t="shared" si="366"/>
        <v>#N/A</v>
      </c>
      <c r="K1666" s="80" t="s">
        <v>281</v>
      </c>
      <c r="L1666" s="74">
        <f t="shared" si="367"/>
        <v>1.7500000000000002E-2</v>
      </c>
      <c r="M1666" s="74" t="e">
        <f t="shared" ca="1" si="368"/>
        <v>#N/A</v>
      </c>
      <c r="N1666" s="74" t="e">
        <f ca="1">VLOOKUP(B1666,$C$7:$T1664,13,FALSE)</f>
        <v>#N/A</v>
      </c>
      <c r="O1666" s="74" t="e">
        <f t="shared" ca="1" si="369"/>
        <v>#N/A</v>
      </c>
      <c r="P1666" s="74" t="e">
        <f t="shared" ca="1" si="370"/>
        <v>#N/A</v>
      </c>
      <c r="Q1666" s="74" t="e">
        <f t="shared" ca="1" si="371"/>
        <v>#N/A</v>
      </c>
      <c r="R1666" s="74">
        <f t="shared" si="372"/>
        <v>6000</v>
      </c>
      <c r="S1666" s="74" t="e">
        <f t="shared" ca="1" si="373"/>
        <v>#N/A</v>
      </c>
      <c r="T1666" s="74" t="e">
        <f t="shared" si="374"/>
        <v>#N/A</v>
      </c>
    </row>
    <row r="1667" spans="2:20" x14ac:dyDescent="0.25">
      <c r="B1667" s="74" t="e">
        <f t="shared" ca="1" si="364"/>
        <v>#N/A</v>
      </c>
      <c r="C1667" s="78">
        <f>Кабельный_журнал!P1633</f>
        <v>0</v>
      </c>
      <c r="D1667" s="74" t="e">
        <f t="shared" ca="1" si="365"/>
        <v>#N/A</v>
      </c>
      <c r="E1667" s="80" t="s">
        <v>280</v>
      </c>
      <c r="F1667" s="74" t="e">
        <f t="shared" ca="1" si="361"/>
        <v>#N/A</v>
      </c>
      <c r="G1667" s="74" t="e">
        <f t="shared" si="362"/>
        <v>#N/A</v>
      </c>
      <c r="H1667" s="80" t="s">
        <v>273</v>
      </c>
      <c r="I1667" s="74" t="e">
        <f t="shared" si="363"/>
        <v>#N/A</v>
      </c>
      <c r="J1667" s="74" t="e">
        <f t="shared" si="366"/>
        <v>#N/A</v>
      </c>
      <c r="K1667" s="80" t="s">
        <v>281</v>
      </c>
      <c r="L1667" s="74">
        <f t="shared" si="367"/>
        <v>1.7500000000000002E-2</v>
      </c>
      <c r="M1667" s="74" t="e">
        <f t="shared" ca="1" si="368"/>
        <v>#N/A</v>
      </c>
      <c r="N1667" s="74" t="e">
        <f ca="1">VLOOKUP(B1667,$C$7:$T1665,13,FALSE)</f>
        <v>#N/A</v>
      </c>
      <c r="O1667" s="74" t="e">
        <f t="shared" ca="1" si="369"/>
        <v>#N/A</v>
      </c>
      <c r="P1667" s="74" t="e">
        <f t="shared" ca="1" si="370"/>
        <v>#N/A</v>
      </c>
      <c r="Q1667" s="74" t="e">
        <f t="shared" ca="1" si="371"/>
        <v>#N/A</v>
      </c>
      <c r="R1667" s="74">
        <f t="shared" si="372"/>
        <v>6000</v>
      </c>
      <c r="S1667" s="74" t="e">
        <f t="shared" ca="1" si="373"/>
        <v>#N/A</v>
      </c>
      <c r="T1667" s="74" t="e">
        <f t="shared" si="374"/>
        <v>#N/A</v>
      </c>
    </row>
    <row r="1668" spans="2:20" x14ac:dyDescent="0.25">
      <c r="B1668" s="74" t="e">
        <f t="shared" ca="1" si="364"/>
        <v>#N/A</v>
      </c>
      <c r="C1668" s="78">
        <f>Кабельный_журнал!P1634</f>
        <v>0</v>
      </c>
      <c r="D1668" s="74" t="e">
        <f t="shared" ca="1" si="365"/>
        <v>#N/A</v>
      </c>
      <c r="E1668" s="80" t="s">
        <v>280</v>
      </c>
      <c r="F1668" s="74" t="e">
        <f t="shared" ca="1" si="361"/>
        <v>#N/A</v>
      </c>
      <c r="G1668" s="74" t="e">
        <f t="shared" si="362"/>
        <v>#N/A</v>
      </c>
      <c r="H1668" s="80" t="s">
        <v>273</v>
      </c>
      <c r="I1668" s="74" t="e">
        <f t="shared" si="363"/>
        <v>#N/A</v>
      </c>
      <c r="J1668" s="74" t="e">
        <f t="shared" si="366"/>
        <v>#N/A</v>
      </c>
      <c r="K1668" s="80" t="s">
        <v>281</v>
      </c>
      <c r="L1668" s="74">
        <f t="shared" si="367"/>
        <v>1.7500000000000002E-2</v>
      </c>
      <c r="M1668" s="74" t="e">
        <f t="shared" ca="1" si="368"/>
        <v>#N/A</v>
      </c>
      <c r="N1668" s="74" t="e">
        <f ca="1">VLOOKUP(B1668,$C$7:$T1666,13,FALSE)</f>
        <v>#N/A</v>
      </c>
      <c r="O1668" s="74" t="e">
        <f t="shared" ca="1" si="369"/>
        <v>#N/A</v>
      </c>
      <c r="P1668" s="74" t="e">
        <f t="shared" ca="1" si="370"/>
        <v>#N/A</v>
      </c>
      <c r="Q1668" s="74" t="e">
        <f t="shared" ca="1" si="371"/>
        <v>#N/A</v>
      </c>
      <c r="R1668" s="74">
        <f t="shared" si="372"/>
        <v>6000</v>
      </c>
      <c r="S1668" s="74" t="e">
        <f t="shared" ca="1" si="373"/>
        <v>#N/A</v>
      </c>
      <c r="T1668" s="74" t="e">
        <f t="shared" si="374"/>
        <v>#N/A</v>
      </c>
    </row>
    <row r="1669" spans="2:20" x14ac:dyDescent="0.25">
      <c r="B1669" s="74" t="e">
        <f t="shared" ca="1" si="364"/>
        <v>#N/A</v>
      </c>
      <c r="C1669" s="78">
        <f>Кабельный_журнал!P1635</f>
        <v>0</v>
      </c>
      <c r="D1669" s="74" t="e">
        <f t="shared" ca="1" si="365"/>
        <v>#N/A</v>
      </c>
      <c r="E1669" s="80" t="s">
        <v>280</v>
      </c>
      <c r="F1669" s="74" t="e">
        <f t="shared" ca="1" si="361"/>
        <v>#N/A</v>
      </c>
      <c r="G1669" s="74" t="e">
        <f t="shared" si="362"/>
        <v>#N/A</v>
      </c>
      <c r="H1669" s="80" t="s">
        <v>273</v>
      </c>
      <c r="I1669" s="74" t="e">
        <f t="shared" si="363"/>
        <v>#N/A</v>
      </c>
      <c r="J1669" s="74" t="e">
        <f t="shared" si="366"/>
        <v>#N/A</v>
      </c>
      <c r="K1669" s="80" t="s">
        <v>281</v>
      </c>
      <c r="L1669" s="74">
        <f t="shared" si="367"/>
        <v>1.7500000000000002E-2</v>
      </c>
      <c r="M1669" s="74" t="e">
        <f t="shared" ca="1" si="368"/>
        <v>#N/A</v>
      </c>
      <c r="N1669" s="74" t="e">
        <f ca="1">VLOOKUP(B1669,$C$7:$T1667,13,FALSE)</f>
        <v>#N/A</v>
      </c>
      <c r="O1669" s="74" t="e">
        <f t="shared" ca="1" si="369"/>
        <v>#N/A</v>
      </c>
      <c r="P1669" s="74" t="e">
        <f t="shared" ca="1" si="370"/>
        <v>#N/A</v>
      </c>
      <c r="Q1669" s="74" t="e">
        <f t="shared" ca="1" si="371"/>
        <v>#N/A</v>
      </c>
      <c r="R1669" s="74">
        <f t="shared" si="372"/>
        <v>6000</v>
      </c>
      <c r="S1669" s="74" t="e">
        <f t="shared" ca="1" si="373"/>
        <v>#N/A</v>
      </c>
      <c r="T1669" s="74" t="e">
        <f t="shared" si="374"/>
        <v>#N/A</v>
      </c>
    </row>
    <row r="1670" spans="2:20" x14ac:dyDescent="0.25">
      <c r="B1670" s="74" t="e">
        <f t="shared" ca="1" si="364"/>
        <v>#N/A</v>
      </c>
      <c r="C1670" s="78">
        <f>Кабельный_журнал!P1636</f>
        <v>0</v>
      </c>
      <c r="D1670" s="74" t="e">
        <f t="shared" ca="1" si="365"/>
        <v>#N/A</v>
      </c>
      <c r="E1670" s="80" t="s">
        <v>280</v>
      </c>
      <c r="F1670" s="74" t="e">
        <f t="shared" ca="1" si="361"/>
        <v>#N/A</v>
      </c>
      <c r="G1670" s="74" t="e">
        <f t="shared" si="362"/>
        <v>#N/A</v>
      </c>
      <c r="H1670" s="80" t="s">
        <v>273</v>
      </c>
      <c r="I1670" s="74" t="e">
        <f t="shared" si="363"/>
        <v>#N/A</v>
      </c>
      <c r="J1670" s="74" t="e">
        <f t="shared" si="366"/>
        <v>#N/A</v>
      </c>
      <c r="K1670" s="80" t="s">
        <v>281</v>
      </c>
      <c r="L1670" s="74">
        <f t="shared" si="367"/>
        <v>1.7500000000000002E-2</v>
      </c>
      <c r="M1670" s="74" t="e">
        <f t="shared" ca="1" si="368"/>
        <v>#N/A</v>
      </c>
      <c r="N1670" s="74" t="e">
        <f ca="1">VLOOKUP(B1670,$C$7:$T1668,13,FALSE)</f>
        <v>#N/A</v>
      </c>
      <c r="O1670" s="74" t="e">
        <f t="shared" ca="1" si="369"/>
        <v>#N/A</v>
      </c>
      <c r="P1670" s="74" t="e">
        <f t="shared" ca="1" si="370"/>
        <v>#N/A</v>
      </c>
      <c r="Q1670" s="74" t="e">
        <f t="shared" ca="1" si="371"/>
        <v>#N/A</v>
      </c>
      <c r="R1670" s="74">
        <f t="shared" si="372"/>
        <v>6000</v>
      </c>
      <c r="S1670" s="74" t="e">
        <f t="shared" ca="1" si="373"/>
        <v>#N/A</v>
      </c>
      <c r="T1670" s="74" t="e">
        <f t="shared" si="374"/>
        <v>#N/A</v>
      </c>
    </row>
    <row r="1671" spans="2:20" x14ac:dyDescent="0.25">
      <c r="B1671" s="74" t="e">
        <f t="shared" ca="1" si="364"/>
        <v>#N/A</v>
      </c>
      <c r="C1671" s="78">
        <f>Кабельный_журнал!P1637</f>
        <v>0</v>
      </c>
      <c r="D1671" s="74" t="e">
        <f t="shared" ca="1" si="365"/>
        <v>#N/A</v>
      </c>
      <c r="E1671" s="80" t="s">
        <v>280</v>
      </c>
      <c r="F1671" s="74" t="e">
        <f t="shared" ca="1" si="361"/>
        <v>#N/A</v>
      </c>
      <c r="G1671" s="74" t="e">
        <f t="shared" si="362"/>
        <v>#N/A</v>
      </c>
      <c r="H1671" s="80" t="s">
        <v>273</v>
      </c>
      <c r="I1671" s="74" t="e">
        <f t="shared" si="363"/>
        <v>#N/A</v>
      </c>
      <c r="J1671" s="74" t="e">
        <f t="shared" si="366"/>
        <v>#N/A</v>
      </c>
      <c r="K1671" s="80" t="s">
        <v>281</v>
      </c>
      <c r="L1671" s="74">
        <f t="shared" si="367"/>
        <v>1.7500000000000002E-2</v>
      </c>
      <c r="M1671" s="74" t="e">
        <f t="shared" ca="1" si="368"/>
        <v>#N/A</v>
      </c>
      <c r="N1671" s="74" t="e">
        <f ca="1">VLOOKUP(B1671,$C$7:$T1669,13,FALSE)</f>
        <v>#N/A</v>
      </c>
      <c r="O1671" s="74" t="e">
        <f t="shared" ca="1" si="369"/>
        <v>#N/A</v>
      </c>
      <c r="P1671" s="74" t="e">
        <f t="shared" ca="1" si="370"/>
        <v>#N/A</v>
      </c>
      <c r="Q1671" s="74" t="e">
        <f t="shared" ca="1" si="371"/>
        <v>#N/A</v>
      </c>
      <c r="R1671" s="74">
        <f t="shared" si="372"/>
        <v>6000</v>
      </c>
      <c r="S1671" s="74" t="e">
        <f t="shared" ca="1" si="373"/>
        <v>#N/A</v>
      </c>
      <c r="T1671" s="74" t="e">
        <f t="shared" si="374"/>
        <v>#N/A</v>
      </c>
    </row>
    <row r="1672" spans="2:20" x14ac:dyDescent="0.25">
      <c r="B1672" s="74" t="e">
        <f t="shared" ca="1" si="364"/>
        <v>#N/A</v>
      </c>
      <c r="C1672" s="78">
        <f>Кабельный_журнал!P1638</f>
        <v>0</v>
      </c>
      <c r="D1672" s="74" t="e">
        <f t="shared" ca="1" si="365"/>
        <v>#N/A</v>
      </c>
      <c r="E1672" s="80" t="s">
        <v>280</v>
      </c>
      <c r="F1672" s="74" t="e">
        <f t="shared" ca="1" si="361"/>
        <v>#N/A</v>
      </c>
      <c r="G1672" s="74" t="e">
        <f t="shared" si="362"/>
        <v>#N/A</v>
      </c>
      <c r="H1672" s="80" t="s">
        <v>273</v>
      </c>
      <c r="I1672" s="74" t="e">
        <f t="shared" si="363"/>
        <v>#N/A</v>
      </c>
      <c r="J1672" s="74" t="e">
        <f t="shared" si="366"/>
        <v>#N/A</v>
      </c>
      <c r="K1672" s="80" t="s">
        <v>281</v>
      </c>
      <c r="L1672" s="74">
        <f t="shared" si="367"/>
        <v>1.7500000000000002E-2</v>
      </c>
      <c r="M1672" s="74" t="e">
        <f t="shared" ca="1" si="368"/>
        <v>#N/A</v>
      </c>
      <c r="N1672" s="74" t="e">
        <f ca="1">VLOOKUP(B1672,$C$7:$T1670,13,FALSE)</f>
        <v>#N/A</v>
      </c>
      <c r="O1672" s="74" t="e">
        <f t="shared" ca="1" si="369"/>
        <v>#N/A</v>
      </c>
      <c r="P1672" s="74" t="e">
        <f t="shared" ca="1" si="370"/>
        <v>#N/A</v>
      </c>
      <c r="Q1672" s="74" t="e">
        <f t="shared" ca="1" si="371"/>
        <v>#N/A</v>
      </c>
      <c r="R1672" s="74">
        <f t="shared" si="372"/>
        <v>6000</v>
      </c>
      <c r="S1672" s="74" t="e">
        <f t="shared" ca="1" si="373"/>
        <v>#N/A</v>
      </c>
      <c r="T1672" s="74" t="e">
        <f t="shared" si="374"/>
        <v>#N/A</v>
      </c>
    </row>
    <row r="1673" spans="2:20" x14ac:dyDescent="0.25">
      <c r="B1673" s="74" t="e">
        <f t="shared" ca="1" si="364"/>
        <v>#N/A</v>
      </c>
      <c r="C1673" s="78">
        <f>Кабельный_журнал!P1639</f>
        <v>0</v>
      </c>
      <c r="D1673" s="74" t="e">
        <f t="shared" ca="1" si="365"/>
        <v>#N/A</v>
      </c>
      <c r="E1673" s="80" t="s">
        <v>280</v>
      </c>
      <c r="F1673" s="74" t="e">
        <f t="shared" ca="1" si="361"/>
        <v>#N/A</v>
      </c>
      <c r="G1673" s="74" t="e">
        <f t="shared" si="362"/>
        <v>#N/A</v>
      </c>
      <c r="H1673" s="80" t="s">
        <v>273</v>
      </c>
      <c r="I1673" s="74" t="e">
        <f t="shared" si="363"/>
        <v>#N/A</v>
      </c>
      <c r="J1673" s="74" t="e">
        <f t="shared" si="366"/>
        <v>#N/A</v>
      </c>
      <c r="K1673" s="80" t="s">
        <v>281</v>
      </c>
      <c r="L1673" s="74">
        <f t="shared" si="367"/>
        <v>1.7500000000000002E-2</v>
      </c>
      <c r="M1673" s="74" t="e">
        <f t="shared" ca="1" si="368"/>
        <v>#N/A</v>
      </c>
      <c r="N1673" s="74" t="e">
        <f ca="1">VLOOKUP(B1673,$C$7:$T1671,13,FALSE)</f>
        <v>#N/A</v>
      </c>
      <c r="O1673" s="74" t="e">
        <f t="shared" ca="1" si="369"/>
        <v>#N/A</v>
      </c>
      <c r="P1673" s="74" t="e">
        <f t="shared" ca="1" si="370"/>
        <v>#N/A</v>
      </c>
      <c r="Q1673" s="74" t="e">
        <f t="shared" ca="1" si="371"/>
        <v>#N/A</v>
      </c>
      <c r="R1673" s="74">
        <f t="shared" si="372"/>
        <v>6000</v>
      </c>
      <c r="S1673" s="74" t="e">
        <f t="shared" ca="1" si="373"/>
        <v>#N/A</v>
      </c>
      <c r="T1673" s="74" t="e">
        <f t="shared" si="374"/>
        <v>#N/A</v>
      </c>
    </row>
    <row r="1674" spans="2:20" x14ac:dyDescent="0.25">
      <c r="B1674" s="74" t="e">
        <f t="shared" ca="1" si="364"/>
        <v>#N/A</v>
      </c>
      <c r="C1674" s="78">
        <f>Кабельный_журнал!P1640</f>
        <v>0</v>
      </c>
      <c r="D1674" s="74" t="e">
        <f t="shared" ca="1" si="365"/>
        <v>#N/A</v>
      </c>
      <c r="E1674" s="80" t="s">
        <v>280</v>
      </c>
      <c r="F1674" s="74" t="e">
        <f t="shared" ca="1" si="361"/>
        <v>#N/A</v>
      </c>
      <c r="G1674" s="74" t="e">
        <f t="shared" si="362"/>
        <v>#N/A</v>
      </c>
      <c r="H1674" s="80" t="s">
        <v>273</v>
      </c>
      <c r="I1674" s="74" t="e">
        <f t="shared" si="363"/>
        <v>#N/A</v>
      </c>
      <c r="J1674" s="74" t="e">
        <f t="shared" si="366"/>
        <v>#N/A</v>
      </c>
      <c r="K1674" s="80" t="s">
        <v>281</v>
      </c>
      <c r="L1674" s="74">
        <f t="shared" si="367"/>
        <v>1.7500000000000002E-2</v>
      </c>
      <c r="M1674" s="74" t="e">
        <f t="shared" ca="1" si="368"/>
        <v>#N/A</v>
      </c>
      <c r="N1674" s="74" t="e">
        <f ca="1">VLOOKUP(B1674,$C$7:$T1672,13,FALSE)</f>
        <v>#N/A</v>
      </c>
      <c r="O1674" s="74" t="e">
        <f t="shared" ca="1" si="369"/>
        <v>#N/A</v>
      </c>
      <c r="P1674" s="74" t="e">
        <f t="shared" ca="1" si="370"/>
        <v>#N/A</v>
      </c>
      <c r="Q1674" s="74" t="e">
        <f t="shared" ca="1" si="371"/>
        <v>#N/A</v>
      </c>
      <c r="R1674" s="74">
        <f t="shared" si="372"/>
        <v>6000</v>
      </c>
      <c r="S1674" s="74" t="e">
        <f t="shared" ca="1" si="373"/>
        <v>#N/A</v>
      </c>
      <c r="T1674" s="74" t="e">
        <f t="shared" si="374"/>
        <v>#N/A</v>
      </c>
    </row>
    <row r="1675" spans="2:20" x14ac:dyDescent="0.25">
      <c r="B1675" s="74" t="e">
        <f t="shared" ca="1" si="364"/>
        <v>#N/A</v>
      </c>
      <c r="C1675" s="78">
        <f>Кабельный_журнал!P1641</f>
        <v>0</v>
      </c>
      <c r="D1675" s="74" t="e">
        <f t="shared" ca="1" si="365"/>
        <v>#N/A</v>
      </c>
      <c r="E1675" s="80" t="s">
        <v>280</v>
      </c>
      <c r="F1675" s="74" t="e">
        <f t="shared" ca="1" si="361"/>
        <v>#N/A</v>
      </c>
      <c r="G1675" s="74" t="e">
        <f t="shared" si="362"/>
        <v>#N/A</v>
      </c>
      <c r="H1675" s="80" t="s">
        <v>273</v>
      </c>
      <c r="I1675" s="74" t="e">
        <f t="shared" si="363"/>
        <v>#N/A</v>
      </c>
      <c r="J1675" s="74" t="e">
        <f t="shared" si="366"/>
        <v>#N/A</v>
      </c>
      <c r="K1675" s="80" t="s">
        <v>281</v>
      </c>
      <c r="L1675" s="74">
        <f t="shared" si="367"/>
        <v>1.7500000000000002E-2</v>
      </c>
      <c r="M1675" s="74" t="e">
        <f t="shared" ca="1" si="368"/>
        <v>#N/A</v>
      </c>
      <c r="N1675" s="74" t="e">
        <f ca="1">VLOOKUP(B1675,$C$7:$T1673,13,FALSE)</f>
        <v>#N/A</v>
      </c>
      <c r="O1675" s="74" t="e">
        <f t="shared" ca="1" si="369"/>
        <v>#N/A</v>
      </c>
      <c r="P1675" s="74" t="e">
        <f t="shared" ca="1" si="370"/>
        <v>#N/A</v>
      </c>
      <c r="Q1675" s="74" t="e">
        <f t="shared" ca="1" si="371"/>
        <v>#N/A</v>
      </c>
      <c r="R1675" s="74">
        <f t="shared" si="372"/>
        <v>6000</v>
      </c>
      <c r="S1675" s="74" t="e">
        <f t="shared" ca="1" si="373"/>
        <v>#N/A</v>
      </c>
      <c r="T1675" s="74" t="e">
        <f t="shared" si="374"/>
        <v>#N/A</v>
      </c>
    </row>
    <row r="1676" spans="2:20" x14ac:dyDescent="0.25">
      <c r="B1676" s="74" t="e">
        <f t="shared" ca="1" si="364"/>
        <v>#N/A</v>
      </c>
      <c r="C1676" s="78">
        <f>Кабельный_журнал!P1642</f>
        <v>0</v>
      </c>
      <c r="D1676" s="74" t="e">
        <f t="shared" ca="1" si="365"/>
        <v>#N/A</v>
      </c>
      <c r="E1676" s="80" t="s">
        <v>280</v>
      </c>
      <c r="F1676" s="74" t="e">
        <f t="shared" ca="1" si="361"/>
        <v>#N/A</v>
      </c>
      <c r="G1676" s="74" t="e">
        <f t="shared" si="362"/>
        <v>#N/A</v>
      </c>
      <c r="H1676" s="80" t="s">
        <v>273</v>
      </c>
      <c r="I1676" s="74" t="e">
        <f t="shared" si="363"/>
        <v>#N/A</v>
      </c>
      <c r="J1676" s="74" t="e">
        <f t="shared" si="366"/>
        <v>#N/A</v>
      </c>
      <c r="K1676" s="80" t="s">
        <v>281</v>
      </c>
      <c r="L1676" s="74">
        <f t="shared" si="367"/>
        <v>1.7500000000000002E-2</v>
      </c>
      <c r="M1676" s="74" t="e">
        <f t="shared" ca="1" si="368"/>
        <v>#N/A</v>
      </c>
      <c r="N1676" s="74" t="e">
        <f ca="1">VLOOKUP(B1676,$C$7:$T1674,13,FALSE)</f>
        <v>#N/A</v>
      </c>
      <c r="O1676" s="74" t="e">
        <f t="shared" ca="1" si="369"/>
        <v>#N/A</v>
      </c>
      <c r="P1676" s="74" t="e">
        <f t="shared" ca="1" si="370"/>
        <v>#N/A</v>
      </c>
      <c r="Q1676" s="74" t="e">
        <f t="shared" ca="1" si="371"/>
        <v>#N/A</v>
      </c>
      <c r="R1676" s="74">
        <f t="shared" si="372"/>
        <v>6000</v>
      </c>
      <c r="S1676" s="74" t="e">
        <f t="shared" ca="1" si="373"/>
        <v>#N/A</v>
      </c>
      <c r="T1676" s="74" t="e">
        <f t="shared" si="374"/>
        <v>#N/A</v>
      </c>
    </row>
    <row r="1677" spans="2:20" x14ac:dyDescent="0.25">
      <c r="B1677" s="74" t="e">
        <f t="shared" ca="1" si="364"/>
        <v>#N/A</v>
      </c>
      <c r="C1677" s="78">
        <f>Кабельный_журнал!P1643</f>
        <v>0</v>
      </c>
      <c r="D1677" s="74" t="e">
        <f t="shared" ca="1" si="365"/>
        <v>#N/A</v>
      </c>
      <c r="E1677" s="80" t="s">
        <v>280</v>
      </c>
      <c r="F1677" s="74" t="e">
        <f t="shared" ca="1" si="361"/>
        <v>#N/A</v>
      </c>
      <c r="G1677" s="74" t="e">
        <f t="shared" si="362"/>
        <v>#N/A</v>
      </c>
      <c r="H1677" s="80" t="s">
        <v>273</v>
      </c>
      <c r="I1677" s="74" t="e">
        <f t="shared" si="363"/>
        <v>#N/A</v>
      </c>
      <c r="J1677" s="74" t="e">
        <f t="shared" si="366"/>
        <v>#N/A</v>
      </c>
      <c r="K1677" s="80" t="s">
        <v>281</v>
      </c>
      <c r="L1677" s="74">
        <f t="shared" si="367"/>
        <v>1.7500000000000002E-2</v>
      </c>
      <c r="M1677" s="74" t="e">
        <f t="shared" ca="1" si="368"/>
        <v>#N/A</v>
      </c>
      <c r="N1677" s="74" t="e">
        <f ca="1">VLOOKUP(B1677,$C$7:$T1675,13,FALSE)</f>
        <v>#N/A</v>
      </c>
      <c r="O1677" s="74" t="e">
        <f t="shared" ca="1" si="369"/>
        <v>#N/A</v>
      </c>
      <c r="P1677" s="74" t="e">
        <f t="shared" ca="1" si="370"/>
        <v>#N/A</v>
      </c>
      <c r="Q1677" s="74" t="e">
        <f t="shared" ca="1" si="371"/>
        <v>#N/A</v>
      </c>
      <c r="R1677" s="74">
        <f t="shared" si="372"/>
        <v>6000</v>
      </c>
      <c r="S1677" s="74" t="e">
        <f t="shared" ca="1" si="373"/>
        <v>#N/A</v>
      </c>
      <c r="T1677" s="74" t="e">
        <f t="shared" si="374"/>
        <v>#N/A</v>
      </c>
    </row>
    <row r="1678" spans="2:20" x14ac:dyDescent="0.25">
      <c r="B1678" s="74" t="e">
        <f t="shared" ca="1" si="364"/>
        <v>#N/A</v>
      </c>
      <c r="C1678" s="78">
        <f>Кабельный_журнал!P1644</f>
        <v>0</v>
      </c>
      <c r="D1678" s="74" t="e">
        <f t="shared" ca="1" si="365"/>
        <v>#N/A</v>
      </c>
      <c r="E1678" s="80" t="s">
        <v>280</v>
      </c>
      <c r="F1678" s="74" t="e">
        <f t="shared" ca="1" si="361"/>
        <v>#N/A</v>
      </c>
      <c r="G1678" s="74" t="e">
        <f t="shared" si="362"/>
        <v>#N/A</v>
      </c>
      <c r="H1678" s="80" t="s">
        <v>273</v>
      </c>
      <c r="I1678" s="74" t="e">
        <f t="shared" si="363"/>
        <v>#N/A</v>
      </c>
      <c r="J1678" s="74" t="e">
        <f t="shared" si="366"/>
        <v>#N/A</v>
      </c>
      <c r="K1678" s="80" t="s">
        <v>281</v>
      </c>
      <c r="L1678" s="74">
        <f t="shared" si="367"/>
        <v>1.7500000000000002E-2</v>
      </c>
      <c r="M1678" s="74" t="e">
        <f t="shared" ca="1" si="368"/>
        <v>#N/A</v>
      </c>
      <c r="N1678" s="74" t="e">
        <f ca="1">VLOOKUP(B1678,$C$7:$T1676,13,FALSE)</f>
        <v>#N/A</v>
      </c>
      <c r="O1678" s="74" t="e">
        <f t="shared" ca="1" si="369"/>
        <v>#N/A</v>
      </c>
      <c r="P1678" s="74" t="e">
        <f t="shared" ca="1" si="370"/>
        <v>#N/A</v>
      </c>
      <c r="Q1678" s="74" t="e">
        <f t="shared" ca="1" si="371"/>
        <v>#N/A</v>
      </c>
      <c r="R1678" s="74">
        <f t="shared" si="372"/>
        <v>6000</v>
      </c>
      <c r="S1678" s="74" t="e">
        <f t="shared" ca="1" si="373"/>
        <v>#N/A</v>
      </c>
      <c r="T1678" s="74" t="e">
        <f t="shared" si="374"/>
        <v>#N/A</v>
      </c>
    </row>
    <row r="1679" spans="2:20" x14ac:dyDescent="0.25">
      <c r="B1679" s="74" t="e">
        <f t="shared" ca="1" si="364"/>
        <v>#N/A</v>
      </c>
      <c r="C1679" s="78">
        <f>Кабельный_журнал!P1645</f>
        <v>0</v>
      </c>
      <c r="D1679" s="74" t="e">
        <f t="shared" ca="1" si="365"/>
        <v>#N/A</v>
      </c>
      <c r="E1679" s="80" t="s">
        <v>280</v>
      </c>
      <c r="F1679" s="74" t="e">
        <f t="shared" ca="1" si="361"/>
        <v>#N/A</v>
      </c>
      <c r="G1679" s="74" t="e">
        <f t="shared" si="362"/>
        <v>#N/A</v>
      </c>
      <c r="H1679" s="80" t="s">
        <v>273</v>
      </c>
      <c r="I1679" s="74" t="e">
        <f t="shared" si="363"/>
        <v>#N/A</v>
      </c>
      <c r="J1679" s="74" t="e">
        <f t="shared" si="366"/>
        <v>#N/A</v>
      </c>
      <c r="K1679" s="80" t="s">
        <v>281</v>
      </c>
      <c r="L1679" s="74">
        <f t="shared" si="367"/>
        <v>1.7500000000000002E-2</v>
      </c>
      <c r="M1679" s="74" t="e">
        <f t="shared" ca="1" si="368"/>
        <v>#N/A</v>
      </c>
      <c r="N1679" s="74" t="e">
        <f ca="1">VLOOKUP(B1679,$C$7:$T1677,13,FALSE)</f>
        <v>#N/A</v>
      </c>
      <c r="O1679" s="74" t="e">
        <f t="shared" ca="1" si="369"/>
        <v>#N/A</v>
      </c>
      <c r="P1679" s="74" t="e">
        <f t="shared" ca="1" si="370"/>
        <v>#N/A</v>
      </c>
      <c r="Q1679" s="74" t="e">
        <f t="shared" ca="1" si="371"/>
        <v>#N/A</v>
      </c>
      <c r="R1679" s="74">
        <f t="shared" si="372"/>
        <v>6000</v>
      </c>
      <c r="S1679" s="74" t="e">
        <f t="shared" ca="1" si="373"/>
        <v>#N/A</v>
      </c>
      <c r="T1679" s="74" t="e">
        <f t="shared" si="374"/>
        <v>#N/A</v>
      </c>
    </row>
    <row r="1680" spans="2:20" x14ac:dyDescent="0.25">
      <c r="B1680" s="74" t="e">
        <f t="shared" ca="1" si="364"/>
        <v>#N/A</v>
      </c>
      <c r="C1680" s="78">
        <f>Кабельный_журнал!P1646</f>
        <v>0</v>
      </c>
      <c r="D1680" s="74" t="e">
        <f t="shared" ca="1" si="365"/>
        <v>#N/A</v>
      </c>
      <c r="E1680" s="80" t="s">
        <v>280</v>
      </c>
      <c r="F1680" s="74" t="e">
        <f t="shared" ca="1" si="361"/>
        <v>#N/A</v>
      </c>
      <c r="G1680" s="74" t="e">
        <f t="shared" si="362"/>
        <v>#N/A</v>
      </c>
      <c r="H1680" s="80" t="s">
        <v>273</v>
      </c>
      <c r="I1680" s="74" t="e">
        <f t="shared" si="363"/>
        <v>#N/A</v>
      </c>
      <c r="J1680" s="74" t="e">
        <f t="shared" si="366"/>
        <v>#N/A</v>
      </c>
      <c r="K1680" s="80" t="s">
        <v>281</v>
      </c>
      <c r="L1680" s="74">
        <f t="shared" si="367"/>
        <v>1.7500000000000002E-2</v>
      </c>
      <c r="M1680" s="74" t="e">
        <f t="shared" ca="1" si="368"/>
        <v>#N/A</v>
      </c>
      <c r="N1680" s="74" t="e">
        <f ca="1">VLOOKUP(B1680,$C$7:$T1678,13,FALSE)</f>
        <v>#N/A</v>
      </c>
      <c r="O1680" s="74" t="e">
        <f t="shared" ca="1" si="369"/>
        <v>#N/A</v>
      </c>
      <c r="P1680" s="74" t="e">
        <f t="shared" ca="1" si="370"/>
        <v>#N/A</v>
      </c>
      <c r="Q1680" s="74" t="e">
        <f t="shared" ca="1" si="371"/>
        <v>#N/A</v>
      </c>
      <c r="R1680" s="74">
        <f t="shared" si="372"/>
        <v>6000</v>
      </c>
      <c r="S1680" s="74" t="e">
        <f t="shared" ca="1" si="373"/>
        <v>#N/A</v>
      </c>
      <c r="T1680" s="74" t="e">
        <f t="shared" si="374"/>
        <v>#N/A</v>
      </c>
    </row>
    <row r="1681" spans="2:20" x14ac:dyDescent="0.25">
      <c r="B1681" s="74" t="e">
        <f t="shared" ca="1" si="364"/>
        <v>#N/A</v>
      </c>
      <c r="C1681" s="78">
        <f>Кабельный_журнал!P1647</f>
        <v>0</v>
      </c>
      <c r="D1681" s="74" t="e">
        <f t="shared" ca="1" si="365"/>
        <v>#N/A</v>
      </c>
      <c r="E1681" s="80" t="s">
        <v>280</v>
      </c>
      <c r="F1681" s="74" t="e">
        <f t="shared" ca="1" si="361"/>
        <v>#N/A</v>
      </c>
      <c r="G1681" s="74" t="e">
        <f t="shared" si="362"/>
        <v>#N/A</v>
      </c>
      <c r="H1681" s="80" t="s">
        <v>273</v>
      </c>
      <c r="I1681" s="74" t="e">
        <f t="shared" si="363"/>
        <v>#N/A</v>
      </c>
      <c r="J1681" s="74" t="e">
        <f t="shared" si="366"/>
        <v>#N/A</v>
      </c>
      <c r="K1681" s="80" t="s">
        <v>281</v>
      </c>
      <c r="L1681" s="74">
        <f t="shared" si="367"/>
        <v>1.7500000000000002E-2</v>
      </c>
      <c r="M1681" s="74" t="e">
        <f t="shared" ca="1" si="368"/>
        <v>#N/A</v>
      </c>
      <c r="N1681" s="74" t="e">
        <f ca="1">VLOOKUP(B1681,$C$7:$T1679,13,FALSE)</f>
        <v>#N/A</v>
      </c>
      <c r="O1681" s="74" t="e">
        <f t="shared" ca="1" si="369"/>
        <v>#N/A</v>
      </c>
      <c r="P1681" s="74" t="e">
        <f t="shared" ca="1" si="370"/>
        <v>#N/A</v>
      </c>
      <c r="Q1681" s="74" t="e">
        <f t="shared" ca="1" si="371"/>
        <v>#N/A</v>
      </c>
      <c r="R1681" s="74">
        <f t="shared" si="372"/>
        <v>6000</v>
      </c>
      <c r="S1681" s="74" t="e">
        <f t="shared" ca="1" si="373"/>
        <v>#N/A</v>
      </c>
      <c r="T1681" s="74" t="e">
        <f t="shared" si="374"/>
        <v>#N/A</v>
      </c>
    </row>
    <row r="1682" spans="2:20" x14ac:dyDescent="0.25">
      <c r="B1682" s="74" t="e">
        <f t="shared" ca="1" si="364"/>
        <v>#N/A</v>
      </c>
      <c r="C1682" s="78">
        <f>Кабельный_журнал!P1648</f>
        <v>0</v>
      </c>
      <c r="D1682" s="74" t="e">
        <f t="shared" ca="1" si="365"/>
        <v>#N/A</v>
      </c>
      <c r="E1682" s="80" t="s">
        <v>280</v>
      </c>
      <c r="F1682" s="74" t="e">
        <f t="shared" ca="1" si="361"/>
        <v>#N/A</v>
      </c>
      <c r="G1682" s="74" t="e">
        <f t="shared" si="362"/>
        <v>#N/A</v>
      </c>
      <c r="H1682" s="80" t="s">
        <v>273</v>
      </c>
      <c r="I1682" s="74" t="e">
        <f t="shared" si="363"/>
        <v>#N/A</v>
      </c>
      <c r="J1682" s="74" t="e">
        <f t="shared" si="366"/>
        <v>#N/A</v>
      </c>
      <c r="K1682" s="80" t="s">
        <v>281</v>
      </c>
      <c r="L1682" s="74">
        <f t="shared" si="367"/>
        <v>1.7500000000000002E-2</v>
      </c>
      <c r="M1682" s="74" t="e">
        <f t="shared" ca="1" si="368"/>
        <v>#N/A</v>
      </c>
      <c r="N1682" s="74" t="e">
        <f ca="1">VLOOKUP(B1682,$C$7:$T1680,13,FALSE)</f>
        <v>#N/A</v>
      </c>
      <c r="O1682" s="74" t="e">
        <f t="shared" ca="1" si="369"/>
        <v>#N/A</v>
      </c>
      <c r="P1682" s="74" t="e">
        <f t="shared" ca="1" si="370"/>
        <v>#N/A</v>
      </c>
      <c r="Q1682" s="74" t="e">
        <f t="shared" ca="1" si="371"/>
        <v>#N/A</v>
      </c>
      <c r="R1682" s="74">
        <f t="shared" si="372"/>
        <v>6000</v>
      </c>
      <c r="S1682" s="74" t="e">
        <f t="shared" ca="1" si="373"/>
        <v>#N/A</v>
      </c>
      <c r="T1682" s="74" t="e">
        <f t="shared" si="374"/>
        <v>#N/A</v>
      </c>
    </row>
    <row r="1683" spans="2:20" x14ac:dyDescent="0.25">
      <c r="B1683" s="74" t="e">
        <f t="shared" ca="1" si="364"/>
        <v>#N/A</v>
      </c>
      <c r="C1683" s="78">
        <f>Кабельный_журнал!P1649</f>
        <v>0</v>
      </c>
      <c r="D1683" s="74" t="e">
        <f t="shared" ca="1" si="365"/>
        <v>#N/A</v>
      </c>
      <c r="E1683" s="80" t="s">
        <v>280</v>
      </c>
      <c r="F1683" s="74" t="e">
        <f t="shared" ca="1" si="361"/>
        <v>#N/A</v>
      </c>
      <c r="G1683" s="74" t="e">
        <f t="shared" si="362"/>
        <v>#N/A</v>
      </c>
      <c r="H1683" s="80" t="s">
        <v>273</v>
      </c>
      <c r="I1683" s="74" t="e">
        <f t="shared" si="363"/>
        <v>#N/A</v>
      </c>
      <c r="J1683" s="74" t="e">
        <f t="shared" si="366"/>
        <v>#N/A</v>
      </c>
      <c r="K1683" s="80" t="s">
        <v>281</v>
      </c>
      <c r="L1683" s="74">
        <f t="shared" si="367"/>
        <v>1.7500000000000002E-2</v>
      </c>
      <c r="M1683" s="74" t="e">
        <f t="shared" ca="1" si="368"/>
        <v>#N/A</v>
      </c>
      <c r="N1683" s="74" t="e">
        <f ca="1">VLOOKUP(B1683,$C$7:$T1681,13,FALSE)</f>
        <v>#N/A</v>
      </c>
      <c r="O1683" s="74" t="e">
        <f t="shared" ca="1" si="369"/>
        <v>#N/A</v>
      </c>
      <c r="P1683" s="74" t="e">
        <f t="shared" ca="1" si="370"/>
        <v>#N/A</v>
      </c>
      <c r="Q1683" s="74" t="e">
        <f t="shared" ca="1" si="371"/>
        <v>#N/A</v>
      </c>
      <c r="R1683" s="74">
        <f t="shared" si="372"/>
        <v>6000</v>
      </c>
      <c r="S1683" s="74" t="e">
        <f t="shared" ca="1" si="373"/>
        <v>#N/A</v>
      </c>
      <c r="T1683" s="74" t="e">
        <f t="shared" si="374"/>
        <v>#N/A</v>
      </c>
    </row>
    <row r="1684" spans="2:20" x14ac:dyDescent="0.25">
      <c r="B1684" s="74" t="e">
        <f t="shared" ca="1" si="364"/>
        <v>#N/A</v>
      </c>
      <c r="C1684" s="78">
        <f>Кабельный_журнал!P1650</f>
        <v>0</v>
      </c>
      <c r="D1684" s="74" t="e">
        <f t="shared" ca="1" si="365"/>
        <v>#N/A</v>
      </c>
      <c r="E1684" s="80" t="s">
        <v>280</v>
      </c>
      <c r="F1684" s="74" t="e">
        <f t="shared" ca="1" si="361"/>
        <v>#N/A</v>
      </c>
      <c r="G1684" s="74" t="e">
        <f t="shared" si="362"/>
        <v>#N/A</v>
      </c>
      <c r="H1684" s="80" t="s">
        <v>273</v>
      </c>
      <c r="I1684" s="74" t="e">
        <f t="shared" si="363"/>
        <v>#N/A</v>
      </c>
      <c r="J1684" s="74" t="e">
        <f t="shared" si="366"/>
        <v>#N/A</v>
      </c>
      <c r="K1684" s="80" t="s">
        <v>281</v>
      </c>
      <c r="L1684" s="74">
        <f t="shared" si="367"/>
        <v>1.7500000000000002E-2</v>
      </c>
      <c r="M1684" s="74" t="e">
        <f t="shared" ca="1" si="368"/>
        <v>#N/A</v>
      </c>
      <c r="N1684" s="74" t="e">
        <f ca="1">VLOOKUP(B1684,$C$7:$T1682,13,FALSE)</f>
        <v>#N/A</v>
      </c>
      <c r="O1684" s="74" t="e">
        <f t="shared" ca="1" si="369"/>
        <v>#N/A</v>
      </c>
      <c r="P1684" s="74" t="e">
        <f t="shared" ca="1" si="370"/>
        <v>#N/A</v>
      </c>
      <c r="Q1684" s="74" t="e">
        <f t="shared" ca="1" si="371"/>
        <v>#N/A</v>
      </c>
      <c r="R1684" s="74">
        <f t="shared" si="372"/>
        <v>6000</v>
      </c>
      <c r="S1684" s="74" t="e">
        <f t="shared" ca="1" si="373"/>
        <v>#N/A</v>
      </c>
      <c r="T1684" s="74" t="e">
        <f t="shared" si="374"/>
        <v>#N/A</v>
      </c>
    </row>
    <row r="1685" spans="2:20" x14ac:dyDescent="0.25">
      <c r="B1685" s="74" t="e">
        <f t="shared" ca="1" si="364"/>
        <v>#N/A</v>
      </c>
      <c r="C1685" s="78">
        <f>Кабельный_журнал!P1651</f>
        <v>0</v>
      </c>
      <c r="D1685" s="74" t="e">
        <f t="shared" ca="1" si="365"/>
        <v>#N/A</v>
      </c>
      <c r="E1685" s="80" t="s">
        <v>280</v>
      </c>
      <c r="F1685" s="74" t="e">
        <f t="shared" ca="1" si="361"/>
        <v>#N/A</v>
      </c>
      <c r="G1685" s="74" t="e">
        <f t="shared" si="362"/>
        <v>#N/A</v>
      </c>
      <c r="H1685" s="80" t="s">
        <v>273</v>
      </c>
      <c r="I1685" s="74" t="e">
        <f t="shared" si="363"/>
        <v>#N/A</v>
      </c>
      <c r="J1685" s="74" t="e">
        <f t="shared" si="366"/>
        <v>#N/A</v>
      </c>
      <c r="K1685" s="80" t="s">
        <v>281</v>
      </c>
      <c r="L1685" s="74">
        <f t="shared" si="367"/>
        <v>1.7500000000000002E-2</v>
      </c>
      <c r="M1685" s="74" t="e">
        <f t="shared" ca="1" si="368"/>
        <v>#N/A</v>
      </c>
      <c r="N1685" s="74" t="e">
        <f ca="1">VLOOKUP(B1685,$C$7:$T1683,13,FALSE)</f>
        <v>#N/A</v>
      </c>
      <c r="O1685" s="74" t="e">
        <f t="shared" ca="1" si="369"/>
        <v>#N/A</v>
      </c>
      <c r="P1685" s="74" t="e">
        <f t="shared" ca="1" si="370"/>
        <v>#N/A</v>
      </c>
      <c r="Q1685" s="74" t="e">
        <f t="shared" ca="1" si="371"/>
        <v>#N/A</v>
      </c>
      <c r="R1685" s="74">
        <f t="shared" si="372"/>
        <v>6000</v>
      </c>
      <c r="S1685" s="74" t="e">
        <f t="shared" ca="1" si="373"/>
        <v>#N/A</v>
      </c>
      <c r="T1685" s="74" t="e">
        <f t="shared" si="374"/>
        <v>#N/A</v>
      </c>
    </row>
    <row r="1686" spans="2:20" x14ac:dyDescent="0.25">
      <c r="B1686" s="74" t="e">
        <f t="shared" ca="1" si="364"/>
        <v>#N/A</v>
      </c>
      <c r="C1686" s="78">
        <f>Кабельный_журнал!P1652</f>
        <v>0</v>
      </c>
      <c r="D1686" s="74" t="e">
        <f t="shared" ca="1" si="365"/>
        <v>#N/A</v>
      </c>
      <c r="E1686" s="80" t="s">
        <v>280</v>
      </c>
      <c r="F1686" s="74" t="e">
        <f t="shared" ca="1" si="361"/>
        <v>#N/A</v>
      </c>
      <c r="G1686" s="74" t="e">
        <f t="shared" si="362"/>
        <v>#N/A</v>
      </c>
      <c r="H1686" s="80" t="s">
        <v>273</v>
      </c>
      <c r="I1686" s="74" t="e">
        <f t="shared" si="363"/>
        <v>#N/A</v>
      </c>
      <c r="J1686" s="74" t="e">
        <f t="shared" si="366"/>
        <v>#N/A</v>
      </c>
      <c r="K1686" s="80" t="s">
        <v>281</v>
      </c>
      <c r="L1686" s="74">
        <f t="shared" si="367"/>
        <v>1.7500000000000002E-2</v>
      </c>
      <c r="M1686" s="74" t="e">
        <f t="shared" ca="1" si="368"/>
        <v>#N/A</v>
      </c>
      <c r="N1686" s="74" t="e">
        <f ca="1">VLOOKUP(B1686,$C$7:$T1684,13,FALSE)</f>
        <v>#N/A</v>
      </c>
      <c r="O1686" s="74" t="e">
        <f t="shared" ca="1" si="369"/>
        <v>#N/A</v>
      </c>
      <c r="P1686" s="74" t="e">
        <f t="shared" ca="1" si="370"/>
        <v>#N/A</v>
      </c>
      <c r="Q1686" s="74" t="e">
        <f t="shared" ca="1" si="371"/>
        <v>#N/A</v>
      </c>
      <c r="R1686" s="74">
        <f t="shared" si="372"/>
        <v>6000</v>
      </c>
      <c r="S1686" s="74" t="e">
        <f t="shared" ca="1" si="373"/>
        <v>#N/A</v>
      </c>
      <c r="T1686" s="74" t="e">
        <f t="shared" si="374"/>
        <v>#N/A</v>
      </c>
    </row>
    <row r="1687" spans="2:20" x14ac:dyDescent="0.25">
      <c r="B1687" s="74" t="e">
        <f t="shared" ca="1" si="364"/>
        <v>#N/A</v>
      </c>
      <c r="C1687" s="78">
        <f>Кабельный_журнал!P1653</f>
        <v>0</v>
      </c>
      <c r="D1687" s="74" t="e">
        <f t="shared" ca="1" si="365"/>
        <v>#N/A</v>
      </c>
      <c r="E1687" s="80" t="s">
        <v>280</v>
      </c>
      <c r="F1687" s="74" t="e">
        <f t="shared" ca="1" si="361"/>
        <v>#N/A</v>
      </c>
      <c r="G1687" s="74" t="e">
        <f t="shared" si="362"/>
        <v>#N/A</v>
      </c>
      <c r="H1687" s="80" t="s">
        <v>273</v>
      </c>
      <c r="I1687" s="74" t="e">
        <f t="shared" si="363"/>
        <v>#N/A</v>
      </c>
      <c r="J1687" s="74" t="e">
        <f t="shared" si="366"/>
        <v>#N/A</v>
      </c>
      <c r="K1687" s="80" t="s">
        <v>281</v>
      </c>
      <c r="L1687" s="74">
        <f t="shared" si="367"/>
        <v>1.7500000000000002E-2</v>
      </c>
      <c r="M1687" s="74" t="e">
        <f t="shared" ca="1" si="368"/>
        <v>#N/A</v>
      </c>
      <c r="N1687" s="74" t="e">
        <f ca="1">VLOOKUP(B1687,$C$7:$T1685,13,FALSE)</f>
        <v>#N/A</v>
      </c>
      <c r="O1687" s="74" t="e">
        <f t="shared" ca="1" si="369"/>
        <v>#N/A</v>
      </c>
      <c r="P1687" s="74" t="e">
        <f t="shared" ca="1" si="370"/>
        <v>#N/A</v>
      </c>
      <c r="Q1687" s="74" t="e">
        <f t="shared" ca="1" si="371"/>
        <v>#N/A</v>
      </c>
      <c r="R1687" s="74">
        <f t="shared" si="372"/>
        <v>6000</v>
      </c>
      <c r="S1687" s="74" t="e">
        <f t="shared" ca="1" si="373"/>
        <v>#N/A</v>
      </c>
      <c r="T1687" s="74" t="e">
        <f t="shared" si="374"/>
        <v>#N/A</v>
      </c>
    </row>
    <row r="1688" spans="2:20" x14ac:dyDescent="0.25">
      <c r="B1688" s="74" t="e">
        <f t="shared" ca="1" si="364"/>
        <v>#N/A</v>
      </c>
      <c r="C1688" s="78">
        <f>Кабельный_журнал!P1654</f>
        <v>0</v>
      </c>
      <c r="D1688" s="74" t="e">
        <f t="shared" ca="1" si="365"/>
        <v>#N/A</v>
      </c>
      <c r="E1688" s="80" t="s">
        <v>280</v>
      </c>
      <c r="F1688" s="74" t="e">
        <f t="shared" ca="1" si="361"/>
        <v>#N/A</v>
      </c>
      <c r="G1688" s="74" t="e">
        <f t="shared" si="362"/>
        <v>#N/A</v>
      </c>
      <c r="H1688" s="80" t="s">
        <v>273</v>
      </c>
      <c r="I1688" s="74" t="e">
        <f t="shared" si="363"/>
        <v>#N/A</v>
      </c>
      <c r="J1688" s="74" t="e">
        <f t="shared" si="366"/>
        <v>#N/A</v>
      </c>
      <c r="K1688" s="80" t="s">
        <v>281</v>
      </c>
      <c r="L1688" s="74">
        <f t="shared" si="367"/>
        <v>1.7500000000000002E-2</v>
      </c>
      <c r="M1688" s="74" t="e">
        <f t="shared" ca="1" si="368"/>
        <v>#N/A</v>
      </c>
      <c r="N1688" s="74" t="e">
        <f ca="1">VLOOKUP(B1688,$C$7:$T1686,13,FALSE)</f>
        <v>#N/A</v>
      </c>
      <c r="O1688" s="74" t="e">
        <f t="shared" ca="1" si="369"/>
        <v>#N/A</v>
      </c>
      <c r="P1688" s="74" t="e">
        <f t="shared" ca="1" si="370"/>
        <v>#N/A</v>
      </c>
      <c r="Q1688" s="74" t="e">
        <f t="shared" ca="1" si="371"/>
        <v>#N/A</v>
      </c>
      <c r="R1688" s="74">
        <f t="shared" si="372"/>
        <v>6000</v>
      </c>
      <c r="S1688" s="74" t="e">
        <f t="shared" ca="1" si="373"/>
        <v>#N/A</v>
      </c>
      <c r="T1688" s="74" t="e">
        <f t="shared" si="374"/>
        <v>#N/A</v>
      </c>
    </row>
    <row r="1689" spans="2:20" x14ac:dyDescent="0.25">
      <c r="B1689" s="74" t="e">
        <f t="shared" ca="1" si="364"/>
        <v>#N/A</v>
      </c>
      <c r="C1689" s="78">
        <f>Кабельный_журнал!P1655</f>
        <v>0</v>
      </c>
      <c r="D1689" s="74" t="e">
        <f t="shared" ca="1" si="365"/>
        <v>#N/A</v>
      </c>
      <c r="E1689" s="80" t="s">
        <v>280</v>
      </c>
      <c r="F1689" s="74" t="e">
        <f t="shared" ca="1" si="361"/>
        <v>#N/A</v>
      </c>
      <c r="G1689" s="74" t="e">
        <f t="shared" si="362"/>
        <v>#N/A</v>
      </c>
      <c r="H1689" s="80" t="s">
        <v>273</v>
      </c>
      <c r="I1689" s="74" t="e">
        <f t="shared" si="363"/>
        <v>#N/A</v>
      </c>
      <c r="J1689" s="74" t="e">
        <f t="shared" si="366"/>
        <v>#N/A</v>
      </c>
      <c r="K1689" s="80" t="s">
        <v>281</v>
      </c>
      <c r="L1689" s="74">
        <f t="shared" si="367"/>
        <v>1.7500000000000002E-2</v>
      </c>
      <c r="M1689" s="74" t="e">
        <f t="shared" ca="1" si="368"/>
        <v>#N/A</v>
      </c>
      <c r="N1689" s="74" t="e">
        <f ca="1">VLOOKUP(B1689,$C$7:$T1687,13,FALSE)</f>
        <v>#N/A</v>
      </c>
      <c r="O1689" s="74" t="e">
        <f t="shared" ca="1" si="369"/>
        <v>#N/A</v>
      </c>
      <c r="P1689" s="74" t="e">
        <f t="shared" ca="1" si="370"/>
        <v>#N/A</v>
      </c>
      <c r="Q1689" s="74" t="e">
        <f t="shared" ca="1" si="371"/>
        <v>#N/A</v>
      </c>
      <c r="R1689" s="74">
        <f t="shared" si="372"/>
        <v>6000</v>
      </c>
      <c r="S1689" s="74" t="e">
        <f t="shared" ca="1" si="373"/>
        <v>#N/A</v>
      </c>
      <c r="T1689" s="74" t="e">
        <f t="shared" si="374"/>
        <v>#N/A</v>
      </c>
    </row>
    <row r="1690" spans="2:20" x14ac:dyDescent="0.25">
      <c r="B1690" s="74" t="e">
        <f t="shared" ca="1" si="364"/>
        <v>#N/A</v>
      </c>
      <c r="C1690" s="78">
        <f>Кабельный_журнал!P1656</f>
        <v>0</v>
      </c>
      <c r="D1690" s="74" t="e">
        <f t="shared" ca="1" si="365"/>
        <v>#N/A</v>
      </c>
      <c r="E1690" s="80" t="s">
        <v>280</v>
      </c>
      <c r="F1690" s="74" t="e">
        <f t="shared" ca="1" si="361"/>
        <v>#N/A</v>
      </c>
      <c r="G1690" s="74" t="e">
        <f t="shared" si="362"/>
        <v>#N/A</v>
      </c>
      <c r="H1690" s="80" t="s">
        <v>273</v>
      </c>
      <c r="I1690" s="74" t="e">
        <f t="shared" si="363"/>
        <v>#N/A</v>
      </c>
      <c r="J1690" s="74" t="e">
        <f t="shared" si="366"/>
        <v>#N/A</v>
      </c>
      <c r="K1690" s="80" t="s">
        <v>281</v>
      </c>
      <c r="L1690" s="74">
        <f t="shared" si="367"/>
        <v>1.7500000000000002E-2</v>
      </c>
      <c r="M1690" s="74" t="e">
        <f t="shared" ca="1" si="368"/>
        <v>#N/A</v>
      </c>
      <c r="N1690" s="74" t="e">
        <f ca="1">VLOOKUP(B1690,$C$7:$T1688,13,FALSE)</f>
        <v>#N/A</v>
      </c>
      <c r="O1690" s="74" t="e">
        <f t="shared" ca="1" si="369"/>
        <v>#N/A</v>
      </c>
      <c r="P1690" s="74" t="e">
        <f t="shared" ca="1" si="370"/>
        <v>#N/A</v>
      </c>
      <c r="Q1690" s="74" t="e">
        <f t="shared" ca="1" si="371"/>
        <v>#N/A</v>
      </c>
      <c r="R1690" s="74">
        <f t="shared" si="372"/>
        <v>6000</v>
      </c>
      <c r="S1690" s="74" t="e">
        <f t="shared" ca="1" si="373"/>
        <v>#N/A</v>
      </c>
      <c r="T1690" s="74" t="e">
        <f t="shared" si="374"/>
        <v>#N/A</v>
      </c>
    </row>
    <row r="1691" spans="2:20" x14ac:dyDescent="0.25">
      <c r="B1691" s="74" t="e">
        <f t="shared" ca="1" si="364"/>
        <v>#N/A</v>
      </c>
      <c r="C1691" s="78">
        <f>Кабельный_журнал!P1657</f>
        <v>0</v>
      </c>
      <c r="D1691" s="74" t="e">
        <f t="shared" ca="1" si="365"/>
        <v>#N/A</v>
      </c>
      <c r="E1691" s="80" t="s">
        <v>280</v>
      </c>
      <c r="F1691" s="74" t="e">
        <f t="shared" ca="1" si="361"/>
        <v>#N/A</v>
      </c>
      <c r="G1691" s="74" t="e">
        <f t="shared" si="362"/>
        <v>#N/A</v>
      </c>
      <c r="H1691" s="80" t="s">
        <v>273</v>
      </c>
      <c r="I1691" s="74" t="e">
        <f t="shared" si="363"/>
        <v>#N/A</v>
      </c>
      <c r="J1691" s="74" t="e">
        <f t="shared" si="366"/>
        <v>#N/A</v>
      </c>
      <c r="K1691" s="80" t="s">
        <v>281</v>
      </c>
      <c r="L1691" s="74">
        <f t="shared" si="367"/>
        <v>1.7500000000000002E-2</v>
      </c>
      <c r="M1691" s="74" t="e">
        <f t="shared" ca="1" si="368"/>
        <v>#N/A</v>
      </c>
      <c r="N1691" s="74" t="e">
        <f ca="1">VLOOKUP(B1691,$C$7:$T1689,13,FALSE)</f>
        <v>#N/A</v>
      </c>
      <c r="O1691" s="74" t="e">
        <f t="shared" ca="1" si="369"/>
        <v>#N/A</v>
      </c>
      <c r="P1691" s="74" t="e">
        <f t="shared" ca="1" si="370"/>
        <v>#N/A</v>
      </c>
      <c r="Q1691" s="74" t="e">
        <f t="shared" ca="1" si="371"/>
        <v>#N/A</v>
      </c>
      <c r="R1691" s="74">
        <f t="shared" si="372"/>
        <v>6000</v>
      </c>
      <c r="S1691" s="74" t="e">
        <f t="shared" ca="1" si="373"/>
        <v>#N/A</v>
      </c>
      <c r="T1691" s="74" t="e">
        <f t="shared" si="374"/>
        <v>#N/A</v>
      </c>
    </row>
    <row r="1692" spans="2:20" x14ac:dyDescent="0.25">
      <c r="B1692" s="74" t="e">
        <f t="shared" ca="1" si="364"/>
        <v>#N/A</v>
      </c>
      <c r="C1692" s="78">
        <f>Кабельный_журнал!P1658</f>
        <v>0</v>
      </c>
      <c r="D1692" s="74" t="e">
        <f t="shared" ca="1" si="365"/>
        <v>#N/A</v>
      </c>
      <c r="E1692" s="80" t="s">
        <v>280</v>
      </c>
      <c r="F1692" s="74" t="e">
        <f t="shared" ca="1" si="361"/>
        <v>#N/A</v>
      </c>
      <c r="G1692" s="74" t="e">
        <f t="shared" si="362"/>
        <v>#N/A</v>
      </c>
      <c r="H1692" s="80" t="s">
        <v>273</v>
      </c>
      <c r="I1692" s="74" t="e">
        <f t="shared" si="363"/>
        <v>#N/A</v>
      </c>
      <c r="J1692" s="74" t="e">
        <f t="shared" si="366"/>
        <v>#N/A</v>
      </c>
      <c r="K1692" s="80" t="s">
        <v>281</v>
      </c>
      <c r="L1692" s="74">
        <f t="shared" si="367"/>
        <v>1.7500000000000002E-2</v>
      </c>
      <c r="M1692" s="74" t="e">
        <f t="shared" ca="1" si="368"/>
        <v>#N/A</v>
      </c>
      <c r="N1692" s="74" t="e">
        <f ca="1">VLOOKUP(B1692,$C$7:$T1690,13,FALSE)</f>
        <v>#N/A</v>
      </c>
      <c r="O1692" s="74" t="e">
        <f t="shared" ca="1" si="369"/>
        <v>#N/A</v>
      </c>
      <c r="P1692" s="74" t="e">
        <f t="shared" ca="1" si="370"/>
        <v>#N/A</v>
      </c>
      <c r="Q1692" s="74" t="e">
        <f t="shared" ca="1" si="371"/>
        <v>#N/A</v>
      </c>
      <c r="R1692" s="74">
        <f t="shared" si="372"/>
        <v>6000</v>
      </c>
      <c r="S1692" s="74" t="e">
        <f t="shared" ca="1" si="373"/>
        <v>#N/A</v>
      </c>
      <c r="T1692" s="74" t="e">
        <f t="shared" si="374"/>
        <v>#N/A</v>
      </c>
    </row>
    <row r="1693" spans="2:20" x14ac:dyDescent="0.25">
      <c r="B1693" s="74" t="e">
        <f t="shared" ca="1" si="364"/>
        <v>#N/A</v>
      </c>
      <c r="C1693" s="78">
        <f>Кабельный_журнал!P1659</f>
        <v>0</v>
      </c>
      <c r="D1693" s="74" t="e">
        <f t="shared" ca="1" si="365"/>
        <v>#N/A</v>
      </c>
      <c r="E1693" s="80" t="s">
        <v>280</v>
      </c>
      <c r="F1693" s="74" t="e">
        <f t="shared" ca="1" si="361"/>
        <v>#N/A</v>
      </c>
      <c r="G1693" s="74" t="e">
        <f t="shared" si="362"/>
        <v>#N/A</v>
      </c>
      <c r="H1693" s="80" t="s">
        <v>273</v>
      </c>
      <c r="I1693" s="74" t="e">
        <f t="shared" si="363"/>
        <v>#N/A</v>
      </c>
      <c r="J1693" s="74" t="e">
        <f t="shared" si="366"/>
        <v>#N/A</v>
      </c>
      <c r="K1693" s="80" t="s">
        <v>281</v>
      </c>
      <c r="L1693" s="74">
        <f t="shared" si="367"/>
        <v>1.7500000000000002E-2</v>
      </c>
      <c r="M1693" s="74" t="e">
        <f t="shared" ca="1" si="368"/>
        <v>#N/A</v>
      </c>
      <c r="N1693" s="74" t="e">
        <f ca="1">VLOOKUP(B1693,$C$7:$T1691,13,FALSE)</f>
        <v>#N/A</v>
      </c>
      <c r="O1693" s="74" t="e">
        <f t="shared" ca="1" si="369"/>
        <v>#N/A</v>
      </c>
      <c r="P1693" s="74" t="e">
        <f t="shared" ca="1" si="370"/>
        <v>#N/A</v>
      </c>
      <c r="Q1693" s="74" t="e">
        <f t="shared" ca="1" si="371"/>
        <v>#N/A</v>
      </c>
      <c r="R1693" s="74">
        <f t="shared" si="372"/>
        <v>6000</v>
      </c>
      <c r="S1693" s="74" t="e">
        <f t="shared" ca="1" si="373"/>
        <v>#N/A</v>
      </c>
      <c r="T1693" s="74" t="e">
        <f t="shared" si="374"/>
        <v>#N/A</v>
      </c>
    </row>
    <row r="1694" spans="2:20" x14ac:dyDescent="0.25">
      <c r="B1694" s="74" t="e">
        <f t="shared" ca="1" si="364"/>
        <v>#N/A</v>
      </c>
      <c r="C1694" s="78">
        <f>Кабельный_журнал!P1660</f>
        <v>0</v>
      </c>
      <c r="D1694" s="74" t="e">
        <f t="shared" ca="1" si="365"/>
        <v>#N/A</v>
      </c>
      <c r="E1694" s="80" t="s">
        <v>280</v>
      </c>
      <c r="F1694" s="74" t="e">
        <f t="shared" ca="1" si="361"/>
        <v>#N/A</v>
      </c>
      <c r="G1694" s="74" t="e">
        <f t="shared" si="362"/>
        <v>#N/A</v>
      </c>
      <c r="H1694" s="80" t="s">
        <v>273</v>
      </c>
      <c r="I1694" s="74" t="e">
        <f t="shared" si="363"/>
        <v>#N/A</v>
      </c>
      <c r="J1694" s="74" t="e">
        <f t="shared" si="366"/>
        <v>#N/A</v>
      </c>
      <c r="K1694" s="80" t="s">
        <v>281</v>
      </c>
      <c r="L1694" s="74">
        <f t="shared" si="367"/>
        <v>1.7500000000000002E-2</v>
      </c>
      <c r="M1694" s="74" t="e">
        <f t="shared" ca="1" si="368"/>
        <v>#N/A</v>
      </c>
      <c r="N1694" s="74" t="e">
        <f ca="1">VLOOKUP(B1694,$C$7:$T1692,13,FALSE)</f>
        <v>#N/A</v>
      </c>
      <c r="O1694" s="74" t="e">
        <f t="shared" ca="1" si="369"/>
        <v>#N/A</v>
      </c>
      <c r="P1694" s="74" t="e">
        <f t="shared" ca="1" si="370"/>
        <v>#N/A</v>
      </c>
      <c r="Q1694" s="74" t="e">
        <f t="shared" ca="1" si="371"/>
        <v>#N/A</v>
      </c>
      <c r="R1694" s="74">
        <f t="shared" si="372"/>
        <v>6000</v>
      </c>
      <c r="S1694" s="74" t="e">
        <f t="shared" ca="1" si="373"/>
        <v>#N/A</v>
      </c>
      <c r="T1694" s="74" t="e">
        <f t="shared" si="374"/>
        <v>#N/A</v>
      </c>
    </row>
    <row r="1695" spans="2:20" x14ac:dyDescent="0.25">
      <c r="B1695" s="74" t="e">
        <f t="shared" ca="1" si="364"/>
        <v>#N/A</v>
      </c>
      <c r="C1695" s="78">
        <f>Кабельный_журнал!P1661</f>
        <v>0</v>
      </c>
      <c r="D1695" s="74" t="e">
        <f t="shared" ca="1" si="365"/>
        <v>#N/A</v>
      </c>
      <c r="E1695" s="80" t="s">
        <v>280</v>
      </c>
      <c r="F1695" s="74" t="e">
        <f t="shared" ca="1" si="361"/>
        <v>#N/A</v>
      </c>
      <c r="G1695" s="74" t="e">
        <f t="shared" si="362"/>
        <v>#N/A</v>
      </c>
      <c r="H1695" s="80" t="s">
        <v>273</v>
      </c>
      <c r="I1695" s="74" t="e">
        <f t="shared" si="363"/>
        <v>#N/A</v>
      </c>
      <c r="J1695" s="74" t="e">
        <f t="shared" si="366"/>
        <v>#N/A</v>
      </c>
      <c r="K1695" s="80" t="s">
        <v>281</v>
      </c>
      <c r="L1695" s="74">
        <f t="shared" si="367"/>
        <v>1.7500000000000002E-2</v>
      </c>
      <c r="M1695" s="74" t="e">
        <f t="shared" ca="1" si="368"/>
        <v>#N/A</v>
      </c>
      <c r="N1695" s="74" t="e">
        <f ca="1">VLOOKUP(B1695,$C$7:$T1693,13,FALSE)</f>
        <v>#N/A</v>
      </c>
      <c r="O1695" s="74" t="e">
        <f t="shared" ca="1" si="369"/>
        <v>#N/A</v>
      </c>
      <c r="P1695" s="74" t="e">
        <f t="shared" ca="1" si="370"/>
        <v>#N/A</v>
      </c>
      <c r="Q1695" s="74" t="e">
        <f t="shared" ca="1" si="371"/>
        <v>#N/A</v>
      </c>
      <c r="R1695" s="74">
        <f t="shared" si="372"/>
        <v>6000</v>
      </c>
      <c r="S1695" s="74" t="e">
        <f t="shared" ca="1" si="373"/>
        <v>#N/A</v>
      </c>
      <c r="T1695" s="74" t="e">
        <f t="shared" si="374"/>
        <v>#N/A</v>
      </c>
    </row>
    <row r="1696" spans="2:20" x14ac:dyDescent="0.25">
      <c r="B1696" s="74" t="e">
        <f t="shared" ca="1" si="364"/>
        <v>#N/A</v>
      </c>
      <c r="C1696" s="78">
        <f>Кабельный_журнал!P1662</f>
        <v>0</v>
      </c>
      <c r="D1696" s="74" t="e">
        <f t="shared" ca="1" si="365"/>
        <v>#N/A</v>
      </c>
      <c r="E1696" s="80" t="s">
        <v>280</v>
      </c>
      <c r="F1696" s="74" t="e">
        <f t="shared" ca="1" si="361"/>
        <v>#N/A</v>
      </c>
      <c r="G1696" s="74" t="e">
        <f t="shared" si="362"/>
        <v>#N/A</v>
      </c>
      <c r="H1696" s="80" t="s">
        <v>273</v>
      </c>
      <c r="I1696" s="74" t="e">
        <f t="shared" si="363"/>
        <v>#N/A</v>
      </c>
      <c r="J1696" s="74" t="e">
        <f t="shared" si="366"/>
        <v>#N/A</v>
      </c>
      <c r="K1696" s="80" t="s">
        <v>281</v>
      </c>
      <c r="L1696" s="74">
        <f t="shared" si="367"/>
        <v>1.7500000000000002E-2</v>
      </c>
      <c r="M1696" s="74" t="e">
        <f t="shared" ca="1" si="368"/>
        <v>#N/A</v>
      </c>
      <c r="N1696" s="74" t="e">
        <f ca="1">VLOOKUP(B1696,$C$7:$T1694,13,FALSE)</f>
        <v>#N/A</v>
      </c>
      <c r="O1696" s="74" t="e">
        <f t="shared" ca="1" si="369"/>
        <v>#N/A</v>
      </c>
      <c r="P1696" s="74" t="e">
        <f t="shared" ca="1" si="370"/>
        <v>#N/A</v>
      </c>
      <c r="Q1696" s="74" t="e">
        <f t="shared" ca="1" si="371"/>
        <v>#N/A</v>
      </c>
      <c r="R1696" s="74">
        <f t="shared" si="372"/>
        <v>6000</v>
      </c>
      <c r="S1696" s="74" t="e">
        <f t="shared" ca="1" si="373"/>
        <v>#N/A</v>
      </c>
      <c r="T1696" s="74" t="e">
        <f t="shared" si="374"/>
        <v>#N/A</v>
      </c>
    </row>
    <row r="1697" spans="2:20" x14ac:dyDescent="0.25">
      <c r="B1697" s="74" t="e">
        <f t="shared" ca="1" si="364"/>
        <v>#N/A</v>
      </c>
      <c r="C1697" s="78">
        <f>Кабельный_журнал!P1663</f>
        <v>0</v>
      </c>
      <c r="D1697" s="74" t="e">
        <f t="shared" ca="1" si="365"/>
        <v>#N/A</v>
      </c>
      <c r="E1697" s="80" t="s">
        <v>280</v>
      </c>
      <c r="F1697" s="74" t="e">
        <f t="shared" ca="1" si="361"/>
        <v>#N/A</v>
      </c>
      <c r="G1697" s="74" t="e">
        <f t="shared" si="362"/>
        <v>#N/A</v>
      </c>
      <c r="H1697" s="80" t="s">
        <v>273</v>
      </c>
      <c r="I1697" s="74" t="e">
        <f t="shared" si="363"/>
        <v>#N/A</v>
      </c>
      <c r="J1697" s="74" t="e">
        <f t="shared" si="366"/>
        <v>#N/A</v>
      </c>
      <c r="K1697" s="80" t="s">
        <v>281</v>
      </c>
      <c r="L1697" s="74">
        <f t="shared" si="367"/>
        <v>1.7500000000000002E-2</v>
      </c>
      <c r="M1697" s="74" t="e">
        <f t="shared" ca="1" si="368"/>
        <v>#N/A</v>
      </c>
      <c r="N1697" s="74" t="e">
        <f ca="1">VLOOKUP(B1697,$C$7:$T1695,13,FALSE)</f>
        <v>#N/A</v>
      </c>
      <c r="O1697" s="74" t="e">
        <f t="shared" ca="1" si="369"/>
        <v>#N/A</v>
      </c>
      <c r="P1697" s="74" t="e">
        <f t="shared" ca="1" si="370"/>
        <v>#N/A</v>
      </c>
      <c r="Q1697" s="74" t="e">
        <f t="shared" ca="1" si="371"/>
        <v>#N/A</v>
      </c>
      <c r="R1697" s="74">
        <f t="shared" si="372"/>
        <v>6000</v>
      </c>
      <c r="S1697" s="74" t="e">
        <f t="shared" ca="1" si="373"/>
        <v>#N/A</v>
      </c>
      <c r="T1697" s="74" t="e">
        <f t="shared" si="374"/>
        <v>#N/A</v>
      </c>
    </row>
    <row r="1698" spans="2:20" x14ac:dyDescent="0.25">
      <c r="B1698" s="74" t="e">
        <f t="shared" ca="1" si="364"/>
        <v>#N/A</v>
      </c>
      <c r="C1698" s="78">
        <f>Кабельный_журнал!P1664</f>
        <v>0</v>
      </c>
      <c r="D1698" s="74" t="e">
        <f t="shared" ca="1" si="365"/>
        <v>#N/A</v>
      </c>
      <c r="E1698" s="80" t="s">
        <v>280</v>
      </c>
      <c r="F1698" s="74" t="e">
        <f t="shared" ca="1" si="361"/>
        <v>#N/A</v>
      </c>
      <c r="G1698" s="74" t="e">
        <f t="shared" si="362"/>
        <v>#N/A</v>
      </c>
      <c r="H1698" s="80" t="s">
        <v>273</v>
      </c>
      <c r="I1698" s="74" t="e">
        <f t="shared" si="363"/>
        <v>#N/A</v>
      </c>
      <c r="J1698" s="74" t="e">
        <f t="shared" si="366"/>
        <v>#N/A</v>
      </c>
      <c r="K1698" s="80" t="s">
        <v>281</v>
      </c>
      <c r="L1698" s="74">
        <f t="shared" si="367"/>
        <v>1.7500000000000002E-2</v>
      </c>
      <c r="M1698" s="74" t="e">
        <f t="shared" ca="1" si="368"/>
        <v>#N/A</v>
      </c>
      <c r="N1698" s="74" t="e">
        <f ca="1">VLOOKUP(B1698,$C$7:$T1696,13,FALSE)</f>
        <v>#N/A</v>
      </c>
      <c r="O1698" s="74" t="e">
        <f t="shared" ca="1" si="369"/>
        <v>#N/A</v>
      </c>
      <c r="P1698" s="74" t="e">
        <f t="shared" ca="1" si="370"/>
        <v>#N/A</v>
      </c>
      <c r="Q1698" s="74" t="e">
        <f t="shared" ca="1" si="371"/>
        <v>#N/A</v>
      </c>
      <c r="R1698" s="74">
        <f t="shared" si="372"/>
        <v>6000</v>
      </c>
      <c r="S1698" s="74" t="e">
        <f t="shared" ca="1" si="373"/>
        <v>#N/A</v>
      </c>
      <c r="T1698" s="74" t="e">
        <f t="shared" si="374"/>
        <v>#N/A</v>
      </c>
    </row>
    <row r="1699" spans="2:20" x14ac:dyDescent="0.25">
      <c r="B1699" s="74" t="e">
        <f t="shared" ca="1" si="364"/>
        <v>#N/A</v>
      </c>
      <c r="C1699" s="78">
        <f>Кабельный_журнал!P1665</f>
        <v>0</v>
      </c>
      <c r="D1699" s="74" t="e">
        <f t="shared" ca="1" si="365"/>
        <v>#N/A</v>
      </c>
      <c r="E1699" s="80" t="s">
        <v>280</v>
      </c>
      <c r="F1699" s="74" t="e">
        <f t="shared" ca="1" si="361"/>
        <v>#N/A</v>
      </c>
      <c r="G1699" s="74" t="e">
        <f t="shared" si="362"/>
        <v>#N/A</v>
      </c>
      <c r="H1699" s="80" t="s">
        <v>273</v>
      </c>
      <c r="I1699" s="74" t="e">
        <f t="shared" si="363"/>
        <v>#N/A</v>
      </c>
      <c r="J1699" s="74" t="e">
        <f t="shared" si="366"/>
        <v>#N/A</v>
      </c>
      <c r="K1699" s="80" t="s">
        <v>281</v>
      </c>
      <c r="L1699" s="74">
        <f t="shared" si="367"/>
        <v>1.7500000000000002E-2</v>
      </c>
      <c r="M1699" s="74" t="e">
        <f t="shared" ca="1" si="368"/>
        <v>#N/A</v>
      </c>
      <c r="N1699" s="74" t="e">
        <f ca="1">VLOOKUP(B1699,$C$7:$T1697,13,FALSE)</f>
        <v>#N/A</v>
      </c>
      <c r="O1699" s="74" t="e">
        <f t="shared" ca="1" si="369"/>
        <v>#N/A</v>
      </c>
      <c r="P1699" s="74" t="e">
        <f t="shared" ca="1" si="370"/>
        <v>#N/A</v>
      </c>
      <c r="Q1699" s="74" t="e">
        <f t="shared" ca="1" si="371"/>
        <v>#N/A</v>
      </c>
      <c r="R1699" s="74">
        <f t="shared" si="372"/>
        <v>6000</v>
      </c>
      <c r="S1699" s="74" t="e">
        <f t="shared" ca="1" si="373"/>
        <v>#N/A</v>
      </c>
      <c r="T1699" s="74" t="e">
        <f t="shared" si="374"/>
        <v>#N/A</v>
      </c>
    </row>
    <row r="1700" spans="2:20" x14ac:dyDescent="0.25">
      <c r="B1700" s="74" t="e">
        <f t="shared" ca="1" si="364"/>
        <v>#N/A</v>
      </c>
      <c r="C1700" s="78">
        <f>Кабельный_журнал!P1666</f>
        <v>0</v>
      </c>
      <c r="D1700" s="74" t="e">
        <f t="shared" ca="1" si="365"/>
        <v>#N/A</v>
      </c>
      <c r="E1700" s="80" t="s">
        <v>280</v>
      </c>
      <c r="F1700" s="74" t="e">
        <f t="shared" ca="1" si="361"/>
        <v>#N/A</v>
      </c>
      <c r="G1700" s="74" t="e">
        <f t="shared" si="362"/>
        <v>#N/A</v>
      </c>
      <c r="H1700" s="80" t="s">
        <v>273</v>
      </c>
      <c r="I1700" s="74" t="e">
        <f t="shared" si="363"/>
        <v>#N/A</v>
      </c>
      <c r="J1700" s="74" t="e">
        <f t="shared" si="366"/>
        <v>#N/A</v>
      </c>
      <c r="K1700" s="80" t="s">
        <v>281</v>
      </c>
      <c r="L1700" s="74">
        <f t="shared" si="367"/>
        <v>1.7500000000000002E-2</v>
      </c>
      <c r="M1700" s="74" t="e">
        <f t="shared" ca="1" si="368"/>
        <v>#N/A</v>
      </c>
      <c r="N1700" s="74" t="e">
        <f ca="1">VLOOKUP(B1700,$C$7:$T1698,13,FALSE)</f>
        <v>#N/A</v>
      </c>
      <c r="O1700" s="74" t="e">
        <f t="shared" ca="1" si="369"/>
        <v>#N/A</v>
      </c>
      <c r="P1700" s="74" t="e">
        <f t="shared" ca="1" si="370"/>
        <v>#N/A</v>
      </c>
      <c r="Q1700" s="74" t="e">
        <f t="shared" ca="1" si="371"/>
        <v>#N/A</v>
      </c>
      <c r="R1700" s="74">
        <f t="shared" si="372"/>
        <v>6000</v>
      </c>
      <c r="S1700" s="74" t="e">
        <f t="shared" ca="1" si="373"/>
        <v>#N/A</v>
      </c>
      <c r="T1700" s="74" t="e">
        <f t="shared" si="374"/>
        <v>#N/A</v>
      </c>
    </row>
    <row r="1701" spans="2:20" x14ac:dyDescent="0.25">
      <c r="B1701" s="74" t="e">
        <f t="shared" ca="1" si="364"/>
        <v>#N/A</v>
      </c>
      <c r="C1701" s="78">
        <f>Кабельный_журнал!P1667</f>
        <v>0</v>
      </c>
      <c r="D1701" s="74" t="e">
        <f t="shared" ca="1" si="365"/>
        <v>#N/A</v>
      </c>
      <c r="E1701" s="80" t="s">
        <v>280</v>
      </c>
      <c r="F1701" s="74" t="e">
        <f t="shared" ca="1" si="361"/>
        <v>#N/A</v>
      </c>
      <c r="G1701" s="74" t="e">
        <f t="shared" si="362"/>
        <v>#N/A</v>
      </c>
      <c r="H1701" s="80" t="s">
        <v>273</v>
      </c>
      <c r="I1701" s="74" t="e">
        <f t="shared" si="363"/>
        <v>#N/A</v>
      </c>
      <c r="J1701" s="74" t="e">
        <f t="shared" si="366"/>
        <v>#N/A</v>
      </c>
      <c r="K1701" s="80" t="s">
        <v>281</v>
      </c>
      <c r="L1701" s="74">
        <f t="shared" si="367"/>
        <v>1.7500000000000002E-2</v>
      </c>
      <c r="M1701" s="74" t="e">
        <f t="shared" ca="1" si="368"/>
        <v>#N/A</v>
      </c>
      <c r="N1701" s="74" t="e">
        <f ca="1">VLOOKUP(B1701,$C$7:$T1699,13,FALSE)</f>
        <v>#N/A</v>
      </c>
      <c r="O1701" s="74" t="e">
        <f t="shared" ca="1" si="369"/>
        <v>#N/A</v>
      </c>
      <c r="P1701" s="74" t="e">
        <f t="shared" ca="1" si="370"/>
        <v>#N/A</v>
      </c>
      <c r="Q1701" s="74" t="e">
        <f t="shared" ca="1" si="371"/>
        <v>#N/A</v>
      </c>
      <c r="R1701" s="74">
        <f t="shared" si="372"/>
        <v>6000</v>
      </c>
      <c r="S1701" s="74" t="e">
        <f t="shared" ca="1" si="373"/>
        <v>#N/A</v>
      </c>
      <c r="T1701" s="74" t="e">
        <f t="shared" si="374"/>
        <v>#N/A</v>
      </c>
    </row>
    <row r="1702" spans="2:20" x14ac:dyDescent="0.25">
      <c r="B1702" s="74" t="e">
        <f t="shared" ca="1" si="364"/>
        <v>#N/A</v>
      </c>
      <c r="C1702" s="78">
        <f>Кабельный_журнал!P1668</f>
        <v>0</v>
      </c>
      <c r="D1702" s="74" t="e">
        <f t="shared" ca="1" si="365"/>
        <v>#N/A</v>
      </c>
      <c r="E1702" s="80" t="s">
        <v>280</v>
      </c>
      <c r="F1702" s="74" t="e">
        <f t="shared" ca="1" si="361"/>
        <v>#N/A</v>
      </c>
      <c r="G1702" s="74" t="e">
        <f t="shared" si="362"/>
        <v>#N/A</v>
      </c>
      <c r="H1702" s="80" t="s">
        <v>273</v>
      </c>
      <c r="I1702" s="74" t="e">
        <f t="shared" si="363"/>
        <v>#N/A</v>
      </c>
      <c r="J1702" s="74" t="e">
        <f t="shared" si="366"/>
        <v>#N/A</v>
      </c>
      <c r="K1702" s="80" t="s">
        <v>281</v>
      </c>
      <c r="L1702" s="74">
        <f t="shared" si="367"/>
        <v>1.7500000000000002E-2</v>
      </c>
      <c r="M1702" s="74" t="e">
        <f t="shared" ca="1" si="368"/>
        <v>#N/A</v>
      </c>
      <c r="N1702" s="74" t="e">
        <f ca="1">VLOOKUP(B1702,$C$7:$T1700,13,FALSE)</f>
        <v>#N/A</v>
      </c>
      <c r="O1702" s="74" t="e">
        <f t="shared" ca="1" si="369"/>
        <v>#N/A</v>
      </c>
      <c r="P1702" s="74" t="e">
        <f t="shared" ca="1" si="370"/>
        <v>#N/A</v>
      </c>
      <c r="Q1702" s="74" t="e">
        <f t="shared" ca="1" si="371"/>
        <v>#N/A</v>
      </c>
      <c r="R1702" s="74">
        <f t="shared" si="372"/>
        <v>6000</v>
      </c>
      <c r="S1702" s="74" t="e">
        <f t="shared" ca="1" si="373"/>
        <v>#N/A</v>
      </c>
      <c r="T1702" s="74" t="e">
        <f t="shared" si="374"/>
        <v>#N/A</v>
      </c>
    </row>
    <row r="1703" spans="2:20" x14ac:dyDescent="0.25">
      <c r="B1703" s="74" t="e">
        <f t="shared" ca="1" si="364"/>
        <v>#N/A</v>
      </c>
      <c r="C1703" s="78">
        <f>Кабельный_журнал!P1669</f>
        <v>0</v>
      </c>
      <c r="D1703" s="74" t="e">
        <f t="shared" ca="1" si="365"/>
        <v>#N/A</v>
      </c>
      <c r="E1703" s="80" t="s">
        <v>280</v>
      </c>
      <c r="F1703" s="74" t="e">
        <f t="shared" ref="F1703:F1766" ca="1" si="375">VLOOKUP(C1703,Кабельный_журнал,8,FALSE)</f>
        <v>#N/A</v>
      </c>
      <c r="G1703" s="74" t="e">
        <f t="shared" ref="G1703:G1766" si="376">VLOOKUP(C1703,Исходные_данные,21,FALSE)</f>
        <v>#N/A</v>
      </c>
      <c r="H1703" s="80" t="s">
        <v>273</v>
      </c>
      <c r="I1703" s="74" t="e">
        <f t="shared" ref="I1703:I1766" si="377">VLOOKUP(C1703,Исходные_данные,22,FALSE)</f>
        <v>#N/A</v>
      </c>
      <c r="J1703" s="74" t="e">
        <f t="shared" si="366"/>
        <v>#N/A</v>
      </c>
      <c r="K1703" s="80" t="s">
        <v>281</v>
      </c>
      <c r="L1703" s="74">
        <f t="shared" si="367"/>
        <v>1.7500000000000002E-2</v>
      </c>
      <c r="M1703" s="74" t="e">
        <f t="shared" ca="1" si="368"/>
        <v>#N/A</v>
      </c>
      <c r="N1703" s="74" t="e">
        <f ca="1">VLOOKUP(B1703,$C$7:$T1701,13,FALSE)</f>
        <v>#N/A</v>
      </c>
      <c r="O1703" s="74" t="e">
        <f t="shared" ca="1" si="369"/>
        <v>#N/A</v>
      </c>
      <c r="P1703" s="74" t="e">
        <f t="shared" ca="1" si="370"/>
        <v>#N/A</v>
      </c>
      <c r="Q1703" s="74" t="e">
        <f t="shared" ca="1" si="371"/>
        <v>#N/A</v>
      </c>
      <c r="R1703" s="74">
        <f t="shared" si="372"/>
        <v>6000</v>
      </c>
      <c r="S1703" s="74" t="e">
        <f t="shared" ca="1" si="373"/>
        <v>#N/A</v>
      </c>
      <c r="T1703" s="74" t="e">
        <f t="shared" si="374"/>
        <v>#N/A</v>
      </c>
    </row>
    <row r="1704" spans="2:20" x14ac:dyDescent="0.25">
      <c r="B1704" s="74" t="e">
        <f t="shared" ref="B1704:B1767" ca="1" si="378">VLOOKUP(C1704,Кабельный_журнал,2,FALSE)</f>
        <v>#N/A</v>
      </c>
      <c r="C1704" s="78">
        <f>Кабельный_журнал!P1670</f>
        <v>0</v>
      </c>
      <c r="D1704" s="74" t="e">
        <f t="shared" ref="D1704:D1767" ca="1" si="379">B1704&amp;"-"&amp;C1704</f>
        <v>#N/A</v>
      </c>
      <c r="E1704" s="80" t="s">
        <v>280</v>
      </c>
      <c r="F1704" s="74" t="e">
        <f t="shared" ca="1" si="375"/>
        <v>#N/A</v>
      </c>
      <c r="G1704" s="74" t="e">
        <f t="shared" si="376"/>
        <v>#N/A</v>
      </c>
      <c r="H1704" s="80" t="s">
        <v>273</v>
      </c>
      <c r="I1704" s="74" t="e">
        <f t="shared" si="377"/>
        <v>#N/A</v>
      </c>
      <c r="J1704" s="74" t="e">
        <f t="shared" ref="J1704:J1767" si="380">I1704</f>
        <v>#N/A</v>
      </c>
      <c r="K1704" s="80" t="s">
        <v>281</v>
      </c>
      <c r="L1704" s="74">
        <f t="shared" ref="L1704:L1767" si="381">VLOOKUP(K1704,$K$2:$L$3,2,FALSE)</f>
        <v>1.7500000000000002E-2</v>
      </c>
      <c r="M1704" s="74" t="e">
        <f t="shared" ref="M1704:M1767" ca="1" si="382">L1704*F1704*(1/I1704+1/J1704)</f>
        <v>#N/A</v>
      </c>
      <c r="N1704" s="74" t="e">
        <f ca="1">VLOOKUP(B1704,$C$7:$T1702,13,FALSE)</f>
        <v>#N/A</v>
      </c>
      <c r="O1704" s="74" t="e">
        <f t="shared" ref="O1704:O1767" ca="1" si="383">L1704+M1704</f>
        <v>#N/A</v>
      </c>
      <c r="P1704" s="74" t="e">
        <f t="shared" ref="P1704:P1767" ca="1" si="384">220/O1704</f>
        <v>#N/A</v>
      </c>
      <c r="Q1704" s="74" t="e">
        <f t="shared" ref="Q1704:Q1767" ca="1" si="385">O1704/G1704</f>
        <v>#N/A</v>
      </c>
      <c r="R1704" s="74">
        <f t="shared" ref="R1704:R1767" si="386">VLOOKUP(H1704,$W$2:$Y$12,3,FALSE)</f>
        <v>6000</v>
      </c>
      <c r="S1704" s="74" t="e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  <v>#N/A</v>
      </c>
      <c r="T1704" s="74" t="e">
        <f t="shared" ref="T1704:T1767" si="388">G1704*VLOOKUP(H1704,$W$2:$Y$12,2,FALSE)</f>
        <v>#N/A</v>
      </c>
    </row>
    <row r="1705" spans="2:20" x14ac:dyDescent="0.25">
      <c r="B1705" s="74" t="e">
        <f t="shared" ca="1" si="378"/>
        <v>#N/A</v>
      </c>
      <c r="C1705" s="78">
        <f>Кабельный_журнал!P1671</f>
        <v>0</v>
      </c>
      <c r="D1705" s="74" t="e">
        <f t="shared" ca="1" si="379"/>
        <v>#N/A</v>
      </c>
      <c r="E1705" s="80" t="s">
        <v>280</v>
      </c>
      <c r="F1705" s="74" t="e">
        <f t="shared" ca="1" si="375"/>
        <v>#N/A</v>
      </c>
      <c r="G1705" s="74" t="e">
        <f t="shared" si="376"/>
        <v>#N/A</v>
      </c>
      <c r="H1705" s="80" t="s">
        <v>273</v>
      </c>
      <c r="I1705" s="74" t="e">
        <f t="shared" si="377"/>
        <v>#N/A</v>
      </c>
      <c r="J1705" s="74" t="e">
        <f t="shared" si="380"/>
        <v>#N/A</v>
      </c>
      <c r="K1705" s="80" t="s">
        <v>281</v>
      </c>
      <c r="L1705" s="74">
        <f t="shared" si="381"/>
        <v>1.7500000000000002E-2</v>
      </c>
      <c r="M1705" s="74" t="e">
        <f t="shared" ca="1" si="382"/>
        <v>#N/A</v>
      </c>
      <c r="N1705" s="74" t="e">
        <f ca="1">VLOOKUP(B1705,$C$7:$T1703,13,FALSE)</f>
        <v>#N/A</v>
      </c>
      <c r="O1705" s="74" t="e">
        <f t="shared" ca="1" si="383"/>
        <v>#N/A</v>
      </c>
      <c r="P1705" s="74" t="e">
        <f t="shared" ca="1" si="384"/>
        <v>#N/A</v>
      </c>
      <c r="Q1705" s="74" t="e">
        <f t="shared" ca="1" si="385"/>
        <v>#N/A</v>
      </c>
      <c r="R1705" s="74">
        <f t="shared" si="386"/>
        <v>6000</v>
      </c>
      <c r="S1705" s="74" t="e">
        <f t="shared" ca="1" si="387"/>
        <v>#N/A</v>
      </c>
      <c r="T1705" s="74" t="e">
        <f t="shared" si="388"/>
        <v>#N/A</v>
      </c>
    </row>
    <row r="1706" spans="2:20" x14ac:dyDescent="0.25">
      <c r="B1706" s="74" t="e">
        <f t="shared" ca="1" si="378"/>
        <v>#N/A</v>
      </c>
      <c r="C1706" s="78">
        <f>Кабельный_журнал!P1672</f>
        <v>0</v>
      </c>
      <c r="D1706" s="74" t="e">
        <f t="shared" ca="1" si="379"/>
        <v>#N/A</v>
      </c>
      <c r="E1706" s="80" t="s">
        <v>280</v>
      </c>
      <c r="F1706" s="74" t="e">
        <f t="shared" ca="1" si="375"/>
        <v>#N/A</v>
      </c>
      <c r="G1706" s="74" t="e">
        <f t="shared" si="376"/>
        <v>#N/A</v>
      </c>
      <c r="H1706" s="80" t="s">
        <v>273</v>
      </c>
      <c r="I1706" s="74" t="e">
        <f t="shared" si="377"/>
        <v>#N/A</v>
      </c>
      <c r="J1706" s="74" t="e">
        <f t="shared" si="380"/>
        <v>#N/A</v>
      </c>
      <c r="K1706" s="80" t="s">
        <v>281</v>
      </c>
      <c r="L1706" s="74">
        <f t="shared" si="381"/>
        <v>1.7500000000000002E-2</v>
      </c>
      <c r="M1706" s="74" t="e">
        <f t="shared" ca="1" si="382"/>
        <v>#N/A</v>
      </c>
      <c r="N1706" s="74" t="e">
        <f ca="1">VLOOKUP(B1706,$C$7:$T1704,13,FALSE)</f>
        <v>#N/A</v>
      </c>
      <c r="O1706" s="74" t="e">
        <f t="shared" ca="1" si="383"/>
        <v>#N/A</v>
      </c>
      <c r="P1706" s="74" t="e">
        <f t="shared" ca="1" si="384"/>
        <v>#N/A</v>
      </c>
      <c r="Q1706" s="74" t="e">
        <f t="shared" ca="1" si="385"/>
        <v>#N/A</v>
      </c>
      <c r="R1706" s="74">
        <f t="shared" si="386"/>
        <v>6000</v>
      </c>
      <c r="S1706" s="74" t="e">
        <f t="shared" ca="1" si="387"/>
        <v>#N/A</v>
      </c>
      <c r="T1706" s="74" t="e">
        <f t="shared" si="388"/>
        <v>#N/A</v>
      </c>
    </row>
    <row r="1707" spans="2:20" x14ac:dyDescent="0.25">
      <c r="B1707" s="74" t="e">
        <f t="shared" ca="1" si="378"/>
        <v>#N/A</v>
      </c>
      <c r="C1707" s="78">
        <f>Кабельный_журнал!P1673</f>
        <v>0</v>
      </c>
      <c r="D1707" s="74" t="e">
        <f t="shared" ca="1" si="379"/>
        <v>#N/A</v>
      </c>
      <c r="E1707" s="80" t="s">
        <v>280</v>
      </c>
      <c r="F1707" s="74" t="e">
        <f t="shared" ca="1" si="375"/>
        <v>#N/A</v>
      </c>
      <c r="G1707" s="74" t="e">
        <f t="shared" si="376"/>
        <v>#N/A</v>
      </c>
      <c r="H1707" s="80" t="s">
        <v>273</v>
      </c>
      <c r="I1707" s="74" t="e">
        <f t="shared" si="377"/>
        <v>#N/A</v>
      </c>
      <c r="J1707" s="74" t="e">
        <f t="shared" si="380"/>
        <v>#N/A</v>
      </c>
      <c r="K1707" s="80" t="s">
        <v>281</v>
      </c>
      <c r="L1707" s="74">
        <f t="shared" si="381"/>
        <v>1.7500000000000002E-2</v>
      </c>
      <c r="M1707" s="74" t="e">
        <f t="shared" ca="1" si="382"/>
        <v>#N/A</v>
      </c>
      <c r="N1707" s="74" t="e">
        <f ca="1">VLOOKUP(B1707,$C$7:$T1705,13,FALSE)</f>
        <v>#N/A</v>
      </c>
      <c r="O1707" s="74" t="e">
        <f t="shared" ca="1" si="383"/>
        <v>#N/A</v>
      </c>
      <c r="P1707" s="74" t="e">
        <f t="shared" ca="1" si="384"/>
        <v>#N/A</v>
      </c>
      <c r="Q1707" s="74" t="e">
        <f t="shared" ca="1" si="385"/>
        <v>#N/A</v>
      </c>
      <c r="R1707" s="74">
        <f t="shared" si="386"/>
        <v>6000</v>
      </c>
      <c r="S1707" s="74" t="e">
        <f t="shared" ca="1" si="387"/>
        <v>#N/A</v>
      </c>
      <c r="T1707" s="74" t="e">
        <f t="shared" si="388"/>
        <v>#N/A</v>
      </c>
    </row>
    <row r="1708" spans="2:20" x14ac:dyDescent="0.25">
      <c r="B1708" s="74" t="e">
        <f t="shared" ca="1" si="378"/>
        <v>#N/A</v>
      </c>
      <c r="C1708" s="78">
        <f>Кабельный_журнал!P1674</f>
        <v>0</v>
      </c>
      <c r="D1708" s="74" t="e">
        <f t="shared" ca="1" si="379"/>
        <v>#N/A</v>
      </c>
      <c r="E1708" s="80" t="s">
        <v>280</v>
      </c>
      <c r="F1708" s="74" t="e">
        <f t="shared" ca="1" si="375"/>
        <v>#N/A</v>
      </c>
      <c r="G1708" s="74" t="e">
        <f t="shared" si="376"/>
        <v>#N/A</v>
      </c>
      <c r="H1708" s="80" t="s">
        <v>273</v>
      </c>
      <c r="I1708" s="74" t="e">
        <f t="shared" si="377"/>
        <v>#N/A</v>
      </c>
      <c r="J1708" s="74" t="e">
        <f t="shared" si="380"/>
        <v>#N/A</v>
      </c>
      <c r="K1708" s="80" t="s">
        <v>281</v>
      </c>
      <c r="L1708" s="74">
        <f t="shared" si="381"/>
        <v>1.7500000000000002E-2</v>
      </c>
      <c r="M1708" s="74" t="e">
        <f t="shared" ca="1" si="382"/>
        <v>#N/A</v>
      </c>
      <c r="N1708" s="74" t="e">
        <f ca="1">VLOOKUP(B1708,$C$7:$T1706,13,FALSE)</f>
        <v>#N/A</v>
      </c>
      <c r="O1708" s="74" t="e">
        <f t="shared" ca="1" si="383"/>
        <v>#N/A</v>
      </c>
      <c r="P1708" s="74" t="e">
        <f t="shared" ca="1" si="384"/>
        <v>#N/A</v>
      </c>
      <c r="Q1708" s="74" t="e">
        <f t="shared" ca="1" si="385"/>
        <v>#N/A</v>
      </c>
      <c r="R1708" s="74">
        <f t="shared" si="386"/>
        <v>6000</v>
      </c>
      <c r="S1708" s="74" t="e">
        <f t="shared" ca="1" si="387"/>
        <v>#N/A</v>
      </c>
      <c r="T1708" s="74" t="e">
        <f t="shared" si="388"/>
        <v>#N/A</v>
      </c>
    </row>
    <row r="1709" spans="2:20" x14ac:dyDescent="0.25">
      <c r="B1709" s="74" t="e">
        <f t="shared" ca="1" si="378"/>
        <v>#N/A</v>
      </c>
      <c r="C1709" s="78">
        <f>Кабельный_журнал!P1675</f>
        <v>0</v>
      </c>
      <c r="D1709" s="74" t="e">
        <f t="shared" ca="1" si="379"/>
        <v>#N/A</v>
      </c>
      <c r="E1709" s="80" t="s">
        <v>280</v>
      </c>
      <c r="F1709" s="74" t="e">
        <f t="shared" ca="1" si="375"/>
        <v>#N/A</v>
      </c>
      <c r="G1709" s="74" t="e">
        <f t="shared" si="376"/>
        <v>#N/A</v>
      </c>
      <c r="H1709" s="80" t="s">
        <v>273</v>
      </c>
      <c r="I1709" s="74" t="e">
        <f t="shared" si="377"/>
        <v>#N/A</v>
      </c>
      <c r="J1709" s="74" t="e">
        <f t="shared" si="380"/>
        <v>#N/A</v>
      </c>
      <c r="K1709" s="80" t="s">
        <v>281</v>
      </c>
      <c r="L1709" s="74">
        <f t="shared" si="381"/>
        <v>1.7500000000000002E-2</v>
      </c>
      <c r="M1709" s="74" t="e">
        <f t="shared" ca="1" si="382"/>
        <v>#N/A</v>
      </c>
      <c r="N1709" s="74" t="e">
        <f ca="1">VLOOKUP(B1709,$C$7:$T1707,13,FALSE)</f>
        <v>#N/A</v>
      </c>
      <c r="O1709" s="74" t="e">
        <f t="shared" ca="1" si="383"/>
        <v>#N/A</v>
      </c>
      <c r="P1709" s="74" t="e">
        <f t="shared" ca="1" si="384"/>
        <v>#N/A</v>
      </c>
      <c r="Q1709" s="74" t="e">
        <f t="shared" ca="1" si="385"/>
        <v>#N/A</v>
      </c>
      <c r="R1709" s="74">
        <f t="shared" si="386"/>
        <v>6000</v>
      </c>
      <c r="S1709" s="74" t="e">
        <f t="shared" ca="1" si="387"/>
        <v>#N/A</v>
      </c>
      <c r="T1709" s="74" t="e">
        <f t="shared" si="388"/>
        <v>#N/A</v>
      </c>
    </row>
    <row r="1710" spans="2:20" x14ac:dyDescent="0.25">
      <c r="B1710" s="74" t="e">
        <f t="shared" ca="1" si="378"/>
        <v>#N/A</v>
      </c>
      <c r="C1710" s="78">
        <f>Кабельный_журнал!P1676</f>
        <v>0</v>
      </c>
      <c r="D1710" s="74" t="e">
        <f t="shared" ca="1" si="379"/>
        <v>#N/A</v>
      </c>
      <c r="E1710" s="80" t="s">
        <v>280</v>
      </c>
      <c r="F1710" s="74" t="e">
        <f t="shared" ca="1" si="375"/>
        <v>#N/A</v>
      </c>
      <c r="G1710" s="74" t="e">
        <f t="shared" si="376"/>
        <v>#N/A</v>
      </c>
      <c r="H1710" s="80" t="s">
        <v>273</v>
      </c>
      <c r="I1710" s="74" t="e">
        <f t="shared" si="377"/>
        <v>#N/A</v>
      </c>
      <c r="J1710" s="74" t="e">
        <f t="shared" si="380"/>
        <v>#N/A</v>
      </c>
      <c r="K1710" s="80" t="s">
        <v>281</v>
      </c>
      <c r="L1710" s="74">
        <f t="shared" si="381"/>
        <v>1.7500000000000002E-2</v>
      </c>
      <c r="M1710" s="74" t="e">
        <f t="shared" ca="1" si="382"/>
        <v>#N/A</v>
      </c>
      <c r="N1710" s="74" t="e">
        <f ca="1">VLOOKUP(B1710,$C$7:$T1708,13,FALSE)</f>
        <v>#N/A</v>
      </c>
      <c r="O1710" s="74" t="e">
        <f t="shared" ca="1" si="383"/>
        <v>#N/A</v>
      </c>
      <c r="P1710" s="74" t="e">
        <f t="shared" ca="1" si="384"/>
        <v>#N/A</v>
      </c>
      <c r="Q1710" s="74" t="e">
        <f t="shared" ca="1" si="385"/>
        <v>#N/A</v>
      </c>
      <c r="R1710" s="74">
        <f t="shared" si="386"/>
        <v>6000</v>
      </c>
      <c r="S1710" s="74" t="e">
        <f t="shared" ca="1" si="387"/>
        <v>#N/A</v>
      </c>
      <c r="T1710" s="74" t="e">
        <f t="shared" si="388"/>
        <v>#N/A</v>
      </c>
    </row>
    <row r="1711" spans="2:20" x14ac:dyDescent="0.25">
      <c r="B1711" s="74" t="e">
        <f t="shared" ca="1" si="378"/>
        <v>#N/A</v>
      </c>
      <c r="C1711" s="78">
        <f>Кабельный_журнал!P1677</f>
        <v>0</v>
      </c>
      <c r="D1711" s="74" t="e">
        <f t="shared" ca="1" si="379"/>
        <v>#N/A</v>
      </c>
      <c r="E1711" s="80" t="s">
        <v>280</v>
      </c>
      <c r="F1711" s="74" t="e">
        <f t="shared" ca="1" si="375"/>
        <v>#N/A</v>
      </c>
      <c r="G1711" s="74" t="e">
        <f t="shared" si="376"/>
        <v>#N/A</v>
      </c>
      <c r="H1711" s="80" t="s">
        <v>273</v>
      </c>
      <c r="I1711" s="74" t="e">
        <f t="shared" si="377"/>
        <v>#N/A</v>
      </c>
      <c r="J1711" s="74" t="e">
        <f t="shared" si="380"/>
        <v>#N/A</v>
      </c>
      <c r="K1711" s="80" t="s">
        <v>281</v>
      </c>
      <c r="L1711" s="74">
        <f t="shared" si="381"/>
        <v>1.7500000000000002E-2</v>
      </c>
      <c r="M1711" s="74" t="e">
        <f t="shared" ca="1" si="382"/>
        <v>#N/A</v>
      </c>
      <c r="N1711" s="74" t="e">
        <f ca="1">VLOOKUP(B1711,$C$7:$T1709,13,FALSE)</f>
        <v>#N/A</v>
      </c>
      <c r="O1711" s="74" t="e">
        <f t="shared" ca="1" si="383"/>
        <v>#N/A</v>
      </c>
      <c r="P1711" s="74" t="e">
        <f t="shared" ca="1" si="384"/>
        <v>#N/A</v>
      </c>
      <c r="Q1711" s="74" t="e">
        <f t="shared" ca="1" si="385"/>
        <v>#N/A</v>
      </c>
      <c r="R1711" s="74">
        <f t="shared" si="386"/>
        <v>6000</v>
      </c>
      <c r="S1711" s="74" t="e">
        <f t="shared" ca="1" si="387"/>
        <v>#N/A</v>
      </c>
      <c r="T1711" s="74" t="e">
        <f t="shared" si="388"/>
        <v>#N/A</v>
      </c>
    </row>
    <row r="1712" spans="2:20" x14ac:dyDescent="0.25">
      <c r="B1712" s="74" t="e">
        <f t="shared" ca="1" si="378"/>
        <v>#N/A</v>
      </c>
      <c r="C1712" s="78">
        <f>Кабельный_журнал!P1678</f>
        <v>0</v>
      </c>
      <c r="D1712" s="74" t="e">
        <f t="shared" ca="1" si="379"/>
        <v>#N/A</v>
      </c>
      <c r="E1712" s="80" t="s">
        <v>280</v>
      </c>
      <c r="F1712" s="74" t="e">
        <f t="shared" ca="1" si="375"/>
        <v>#N/A</v>
      </c>
      <c r="G1712" s="74" t="e">
        <f t="shared" si="376"/>
        <v>#N/A</v>
      </c>
      <c r="H1712" s="80" t="s">
        <v>273</v>
      </c>
      <c r="I1712" s="74" t="e">
        <f t="shared" si="377"/>
        <v>#N/A</v>
      </c>
      <c r="J1712" s="74" t="e">
        <f t="shared" si="380"/>
        <v>#N/A</v>
      </c>
      <c r="K1712" s="80" t="s">
        <v>281</v>
      </c>
      <c r="L1712" s="74">
        <f t="shared" si="381"/>
        <v>1.7500000000000002E-2</v>
      </c>
      <c r="M1712" s="74" t="e">
        <f t="shared" ca="1" si="382"/>
        <v>#N/A</v>
      </c>
      <c r="N1712" s="74" t="e">
        <f ca="1">VLOOKUP(B1712,$C$7:$T1710,13,FALSE)</f>
        <v>#N/A</v>
      </c>
      <c r="O1712" s="74" t="e">
        <f t="shared" ca="1" si="383"/>
        <v>#N/A</v>
      </c>
      <c r="P1712" s="74" t="e">
        <f t="shared" ca="1" si="384"/>
        <v>#N/A</v>
      </c>
      <c r="Q1712" s="74" t="e">
        <f t="shared" ca="1" si="385"/>
        <v>#N/A</v>
      </c>
      <c r="R1712" s="74">
        <f t="shared" si="386"/>
        <v>6000</v>
      </c>
      <c r="S1712" s="74" t="e">
        <f t="shared" ca="1" si="387"/>
        <v>#N/A</v>
      </c>
      <c r="T1712" s="74" t="e">
        <f t="shared" si="388"/>
        <v>#N/A</v>
      </c>
    </row>
    <row r="1713" spans="2:20" x14ac:dyDescent="0.25">
      <c r="B1713" s="74" t="e">
        <f t="shared" ca="1" si="378"/>
        <v>#N/A</v>
      </c>
      <c r="C1713" s="78">
        <f>Кабельный_журнал!P1679</f>
        <v>0</v>
      </c>
      <c r="D1713" s="74" t="e">
        <f t="shared" ca="1" si="379"/>
        <v>#N/A</v>
      </c>
      <c r="E1713" s="80" t="s">
        <v>280</v>
      </c>
      <c r="F1713" s="74" t="e">
        <f t="shared" ca="1" si="375"/>
        <v>#N/A</v>
      </c>
      <c r="G1713" s="74" t="e">
        <f t="shared" si="376"/>
        <v>#N/A</v>
      </c>
      <c r="H1713" s="80" t="s">
        <v>273</v>
      </c>
      <c r="I1713" s="74" t="e">
        <f t="shared" si="377"/>
        <v>#N/A</v>
      </c>
      <c r="J1713" s="74" t="e">
        <f t="shared" si="380"/>
        <v>#N/A</v>
      </c>
      <c r="K1713" s="80" t="s">
        <v>281</v>
      </c>
      <c r="L1713" s="74">
        <f t="shared" si="381"/>
        <v>1.7500000000000002E-2</v>
      </c>
      <c r="M1713" s="74" t="e">
        <f t="shared" ca="1" si="382"/>
        <v>#N/A</v>
      </c>
      <c r="N1713" s="74" t="e">
        <f ca="1">VLOOKUP(B1713,$C$7:$T1711,13,FALSE)</f>
        <v>#N/A</v>
      </c>
      <c r="O1713" s="74" t="e">
        <f t="shared" ca="1" si="383"/>
        <v>#N/A</v>
      </c>
      <c r="P1713" s="74" t="e">
        <f t="shared" ca="1" si="384"/>
        <v>#N/A</v>
      </c>
      <c r="Q1713" s="74" t="e">
        <f t="shared" ca="1" si="385"/>
        <v>#N/A</v>
      </c>
      <c r="R1713" s="74">
        <f t="shared" si="386"/>
        <v>6000</v>
      </c>
      <c r="S1713" s="74" t="e">
        <f t="shared" ca="1" si="387"/>
        <v>#N/A</v>
      </c>
      <c r="T1713" s="74" t="e">
        <f t="shared" si="388"/>
        <v>#N/A</v>
      </c>
    </row>
    <row r="1714" spans="2:20" x14ac:dyDescent="0.25">
      <c r="B1714" s="74" t="e">
        <f t="shared" ca="1" si="378"/>
        <v>#N/A</v>
      </c>
      <c r="C1714" s="78">
        <f>Кабельный_журнал!P1680</f>
        <v>0</v>
      </c>
      <c r="D1714" s="74" t="e">
        <f t="shared" ca="1" si="379"/>
        <v>#N/A</v>
      </c>
      <c r="E1714" s="80" t="s">
        <v>280</v>
      </c>
      <c r="F1714" s="74" t="e">
        <f t="shared" ca="1" si="375"/>
        <v>#N/A</v>
      </c>
      <c r="G1714" s="74" t="e">
        <f t="shared" si="376"/>
        <v>#N/A</v>
      </c>
      <c r="H1714" s="80" t="s">
        <v>273</v>
      </c>
      <c r="I1714" s="74" t="e">
        <f t="shared" si="377"/>
        <v>#N/A</v>
      </c>
      <c r="J1714" s="74" t="e">
        <f t="shared" si="380"/>
        <v>#N/A</v>
      </c>
      <c r="K1714" s="80" t="s">
        <v>281</v>
      </c>
      <c r="L1714" s="74">
        <f t="shared" si="381"/>
        <v>1.7500000000000002E-2</v>
      </c>
      <c r="M1714" s="74" t="e">
        <f t="shared" ca="1" si="382"/>
        <v>#N/A</v>
      </c>
      <c r="N1714" s="74" t="e">
        <f ca="1">VLOOKUP(B1714,$C$7:$T1712,13,FALSE)</f>
        <v>#N/A</v>
      </c>
      <c r="O1714" s="74" t="e">
        <f t="shared" ca="1" si="383"/>
        <v>#N/A</v>
      </c>
      <c r="P1714" s="74" t="e">
        <f t="shared" ca="1" si="384"/>
        <v>#N/A</v>
      </c>
      <c r="Q1714" s="74" t="e">
        <f t="shared" ca="1" si="385"/>
        <v>#N/A</v>
      </c>
      <c r="R1714" s="74">
        <f t="shared" si="386"/>
        <v>6000</v>
      </c>
      <c r="S1714" s="74" t="e">
        <f t="shared" ca="1" si="387"/>
        <v>#N/A</v>
      </c>
      <c r="T1714" s="74" t="e">
        <f t="shared" si="388"/>
        <v>#N/A</v>
      </c>
    </row>
    <row r="1715" spans="2:20" x14ac:dyDescent="0.25">
      <c r="B1715" s="74" t="e">
        <f t="shared" ca="1" si="378"/>
        <v>#N/A</v>
      </c>
      <c r="C1715" s="78">
        <f>Кабельный_журнал!P1681</f>
        <v>0</v>
      </c>
      <c r="D1715" s="74" t="e">
        <f t="shared" ca="1" si="379"/>
        <v>#N/A</v>
      </c>
      <c r="E1715" s="80" t="s">
        <v>280</v>
      </c>
      <c r="F1715" s="74" t="e">
        <f t="shared" ca="1" si="375"/>
        <v>#N/A</v>
      </c>
      <c r="G1715" s="74" t="e">
        <f t="shared" si="376"/>
        <v>#N/A</v>
      </c>
      <c r="H1715" s="80" t="s">
        <v>273</v>
      </c>
      <c r="I1715" s="74" t="e">
        <f t="shared" si="377"/>
        <v>#N/A</v>
      </c>
      <c r="J1715" s="74" t="e">
        <f t="shared" si="380"/>
        <v>#N/A</v>
      </c>
      <c r="K1715" s="80" t="s">
        <v>281</v>
      </c>
      <c r="L1715" s="74">
        <f t="shared" si="381"/>
        <v>1.7500000000000002E-2</v>
      </c>
      <c r="M1715" s="74" t="e">
        <f t="shared" ca="1" si="382"/>
        <v>#N/A</v>
      </c>
      <c r="N1715" s="74" t="e">
        <f ca="1">VLOOKUP(B1715,$C$7:$T1713,13,FALSE)</f>
        <v>#N/A</v>
      </c>
      <c r="O1715" s="74" t="e">
        <f t="shared" ca="1" si="383"/>
        <v>#N/A</v>
      </c>
      <c r="P1715" s="74" t="e">
        <f t="shared" ca="1" si="384"/>
        <v>#N/A</v>
      </c>
      <c r="Q1715" s="74" t="e">
        <f t="shared" ca="1" si="385"/>
        <v>#N/A</v>
      </c>
      <c r="R1715" s="74">
        <f t="shared" si="386"/>
        <v>6000</v>
      </c>
      <c r="S1715" s="74" t="e">
        <f t="shared" ca="1" si="387"/>
        <v>#N/A</v>
      </c>
      <c r="T1715" s="74" t="e">
        <f t="shared" si="388"/>
        <v>#N/A</v>
      </c>
    </row>
    <row r="1716" spans="2:20" x14ac:dyDescent="0.25">
      <c r="B1716" s="74" t="e">
        <f t="shared" ca="1" si="378"/>
        <v>#N/A</v>
      </c>
      <c r="C1716" s="78">
        <f>Кабельный_журнал!P1682</f>
        <v>0</v>
      </c>
      <c r="D1716" s="74" t="e">
        <f t="shared" ca="1" si="379"/>
        <v>#N/A</v>
      </c>
      <c r="E1716" s="80" t="s">
        <v>280</v>
      </c>
      <c r="F1716" s="74" t="e">
        <f t="shared" ca="1" si="375"/>
        <v>#N/A</v>
      </c>
      <c r="G1716" s="74" t="e">
        <f t="shared" si="376"/>
        <v>#N/A</v>
      </c>
      <c r="H1716" s="80" t="s">
        <v>273</v>
      </c>
      <c r="I1716" s="74" t="e">
        <f t="shared" si="377"/>
        <v>#N/A</v>
      </c>
      <c r="J1716" s="74" t="e">
        <f t="shared" si="380"/>
        <v>#N/A</v>
      </c>
      <c r="K1716" s="80" t="s">
        <v>281</v>
      </c>
      <c r="L1716" s="74">
        <f t="shared" si="381"/>
        <v>1.7500000000000002E-2</v>
      </c>
      <c r="M1716" s="74" t="e">
        <f t="shared" ca="1" si="382"/>
        <v>#N/A</v>
      </c>
      <c r="N1716" s="74" t="e">
        <f ca="1">VLOOKUP(B1716,$C$7:$T1714,13,FALSE)</f>
        <v>#N/A</v>
      </c>
      <c r="O1716" s="74" t="e">
        <f t="shared" ca="1" si="383"/>
        <v>#N/A</v>
      </c>
      <c r="P1716" s="74" t="e">
        <f t="shared" ca="1" si="384"/>
        <v>#N/A</v>
      </c>
      <c r="Q1716" s="74" t="e">
        <f t="shared" ca="1" si="385"/>
        <v>#N/A</v>
      </c>
      <c r="R1716" s="74">
        <f t="shared" si="386"/>
        <v>6000</v>
      </c>
      <c r="S1716" s="74" t="e">
        <f t="shared" ca="1" si="387"/>
        <v>#N/A</v>
      </c>
      <c r="T1716" s="74" t="e">
        <f t="shared" si="388"/>
        <v>#N/A</v>
      </c>
    </row>
    <row r="1717" spans="2:20" x14ac:dyDescent="0.25">
      <c r="B1717" s="74" t="e">
        <f t="shared" ca="1" si="378"/>
        <v>#N/A</v>
      </c>
      <c r="C1717" s="78">
        <f>Кабельный_журнал!P1683</f>
        <v>0</v>
      </c>
      <c r="D1717" s="74" t="e">
        <f t="shared" ca="1" si="379"/>
        <v>#N/A</v>
      </c>
      <c r="E1717" s="80" t="s">
        <v>280</v>
      </c>
      <c r="F1717" s="74" t="e">
        <f t="shared" ca="1" si="375"/>
        <v>#N/A</v>
      </c>
      <c r="G1717" s="74" t="e">
        <f t="shared" si="376"/>
        <v>#N/A</v>
      </c>
      <c r="H1717" s="80" t="s">
        <v>273</v>
      </c>
      <c r="I1717" s="74" t="e">
        <f t="shared" si="377"/>
        <v>#N/A</v>
      </c>
      <c r="J1717" s="74" t="e">
        <f t="shared" si="380"/>
        <v>#N/A</v>
      </c>
      <c r="K1717" s="80" t="s">
        <v>281</v>
      </c>
      <c r="L1717" s="74">
        <f t="shared" si="381"/>
        <v>1.7500000000000002E-2</v>
      </c>
      <c r="M1717" s="74" t="e">
        <f t="shared" ca="1" si="382"/>
        <v>#N/A</v>
      </c>
      <c r="N1717" s="74" t="e">
        <f ca="1">VLOOKUP(B1717,$C$7:$T1715,13,FALSE)</f>
        <v>#N/A</v>
      </c>
      <c r="O1717" s="74" t="e">
        <f t="shared" ca="1" si="383"/>
        <v>#N/A</v>
      </c>
      <c r="P1717" s="74" t="e">
        <f t="shared" ca="1" si="384"/>
        <v>#N/A</v>
      </c>
      <c r="Q1717" s="74" t="e">
        <f t="shared" ca="1" si="385"/>
        <v>#N/A</v>
      </c>
      <c r="R1717" s="74">
        <f t="shared" si="386"/>
        <v>6000</v>
      </c>
      <c r="S1717" s="74" t="e">
        <f t="shared" ca="1" si="387"/>
        <v>#N/A</v>
      </c>
      <c r="T1717" s="74" t="e">
        <f t="shared" si="388"/>
        <v>#N/A</v>
      </c>
    </row>
    <row r="1718" spans="2:20" x14ac:dyDescent="0.25">
      <c r="B1718" s="74" t="e">
        <f t="shared" ca="1" si="378"/>
        <v>#N/A</v>
      </c>
      <c r="C1718" s="78">
        <f>Кабельный_журнал!P1684</f>
        <v>0</v>
      </c>
      <c r="D1718" s="74" t="e">
        <f t="shared" ca="1" si="379"/>
        <v>#N/A</v>
      </c>
      <c r="E1718" s="80" t="s">
        <v>280</v>
      </c>
      <c r="F1718" s="74" t="e">
        <f t="shared" ca="1" si="375"/>
        <v>#N/A</v>
      </c>
      <c r="G1718" s="74" t="e">
        <f t="shared" si="376"/>
        <v>#N/A</v>
      </c>
      <c r="H1718" s="80" t="s">
        <v>273</v>
      </c>
      <c r="I1718" s="74" t="e">
        <f t="shared" si="377"/>
        <v>#N/A</v>
      </c>
      <c r="J1718" s="74" t="e">
        <f t="shared" si="380"/>
        <v>#N/A</v>
      </c>
      <c r="K1718" s="80" t="s">
        <v>281</v>
      </c>
      <c r="L1718" s="74">
        <f t="shared" si="381"/>
        <v>1.7500000000000002E-2</v>
      </c>
      <c r="M1718" s="74" t="e">
        <f t="shared" ca="1" si="382"/>
        <v>#N/A</v>
      </c>
      <c r="N1718" s="74" t="e">
        <f ca="1">VLOOKUP(B1718,$C$7:$T1716,13,FALSE)</f>
        <v>#N/A</v>
      </c>
      <c r="O1718" s="74" t="e">
        <f t="shared" ca="1" si="383"/>
        <v>#N/A</v>
      </c>
      <c r="P1718" s="74" t="e">
        <f t="shared" ca="1" si="384"/>
        <v>#N/A</v>
      </c>
      <c r="Q1718" s="74" t="e">
        <f t="shared" ca="1" si="385"/>
        <v>#N/A</v>
      </c>
      <c r="R1718" s="74">
        <f t="shared" si="386"/>
        <v>6000</v>
      </c>
      <c r="S1718" s="74" t="e">
        <f t="shared" ca="1" si="387"/>
        <v>#N/A</v>
      </c>
      <c r="T1718" s="74" t="e">
        <f t="shared" si="388"/>
        <v>#N/A</v>
      </c>
    </row>
    <row r="1719" spans="2:20" x14ac:dyDescent="0.25">
      <c r="B1719" s="74" t="e">
        <f t="shared" ca="1" si="378"/>
        <v>#N/A</v>
      </c>
      <c r="C1719" s="78">
        <f>Кабельный_журнал!P1685</f>
        <v>0</v>
      </c>
      <c r="D1719" s="74" t="e">
        <f t="shared" ca="1" si="379"/>
        <v>#N/A</v>
      </c>
      <c r="E1719" s="80" t="s">
        <v>280</v>
      </c>
      <c r="F1719" s="74" t="e">
        <f t="shared" ca="1" si="375"/>
        <v>#N/A</v>
      </c>
      <c r="G1719" s="74" t="e">
        <f t="shared" si="376"/>
        <v>#N/A</v>
      </c>
      <c r="H1719" s="80" t="s">
        <v>273</v>
      </c>
      <c r="I1719" s="74" t="e">
        <f t="shared" si="377"/>
        <v>#N/A</v>
      </c>
      <c r="J1719" s="74" t="e">
        <f t="shared" si="380"/>
        <v>#N/A</v>
      </c>
      <c r="K1719" s="80" t="s">
        <v>281</v>
      </c>
      <c r="L1719" s="74">
        <f t="shared" si="381"/>
        <v>1.7500000000000002E-2</v>
      </c>
      <c r="M1719" s="74" t="e">
        <f t="shared" ca="1" si="382"/>
        <v>#N/A</v>
      </c>
      <c r="N1719" s="74" t="e">
        <f ca="1">VLOOKUP(B1719,$C$7:$T1717,13,FALSE)</f>
        <v>#N/A</v>
      </c>
      <c r="O1719" s="74" t="e">
        <f t="shared" ca="1" si="383"/>
        <v>#N/A</v>
      </c>
      <c r="P1719" s="74" t="e">
        <f t="shared" ca="1" si="384"/>
        <v>#N/A</v>
      </c>
      <c r="Q1719" s="74" t="e">
        <f t="shared" ca="1" si="385"/>
        <v>#N/A</v>
      </c>
      <c r="R1719" s="74">
        <f t="shared" si="386"/>
        <v>6000</v>
      </c>
      <c r="S1719" s="74" t="e">
        <f t="shared" ca="1" si="387"/>
        <v>#N/A</v>
      </c>
      <c r="T1719" s="74" t="e">
        <f t="shared" si="388"/>
        <v>#N/A</v>
      </c>
    </row>
    <row r="1720" spans="2:20" x14ac:dyDescent="0.25">
      <c r="B1720" s="74" t="e">
        <f t="shared" ca="1" si="378"/>
        <v>#N/A</v>
      </c>
      <c r="C1720" s="78">
        <f>Кабельный_журнал!P1686</f>
        <v>0</v>
      </c>
      <c r="D1720" s="74" t="e">
        <f t="shared" ca="1" si="379"/>
        <v>#N/A</v>
      </c>
      <c r="E1720" s="80" t="s">
        <v>280</v>
      </c>
      <c r="F1720" s="74" t="e">
        <f t="shared" ca="1" si="375"/>
        <v>#N/A</v>
      </c>
      <c r="G1720" s="74" t="e">
        <f t="shared" si="376"/>
        <v>#N/A</v>
      </c>
      <c r="H1720" s="80" t="s">
        <v>273</v>
      </c>
      <c r="I1720" s="74" t="e">
        <f t="shared" si="377"/>
        <v>#N/A</v>
      </c>
      <c r="J1720" s="74" t="e">
        <f t="shared" si="380"/>
        <v>#N/A</v>
      </c>
      <c r="K1720" s="80" t="s">
        <v>281</v>
      </c>
      <c r="L1720" s="74">
        <f t="shared" si="381"/>
        <v>1.7500000000000002E-2</v>
      </c>
      <c r="M1720" s="74" t="e">
        <f t="shared" ca="1" si="382"/>
        <v>#N/A</v>
      </c>
      <c r="N1720" s="74" t="e">
        <f ca="1">VLOOKUP(B1720,$C$7:$T1718,13,FALSE)</f>
        <v>#N/A</v>
      </c>
      <c r="O1720" s="74" t="e">
        <f t="shared" ca="1" si="383"/>
        <v>#N/A</v>
      </c>
      <c r="P1720" s="74" t="e">
        <f t="shared" ca="1" si="384"/>
        <v>#N/A</v>
      </c>
      <c r="Q1720" s="74" t="e">
        <f t="shared" ca="1" si="385"/>
        <v>#N/A</v>
      </c>
      <c r="R1720" s="74">
        <f t="shared" si="386"/>
        <v>6000</v>
      </c>
      <c r="S1720" s="74" t="e">
        <f t="shared" ca="1" si="387"/>
        <v>#N/A</v>
      </c>
      <c r="T1720" s="74" t="e">
        <f t="shared" si="388"/>
        <v>#N/A</v>
      </c>
    </row>
    <row r="1721" spans="2:20" x14ac:dyDescent="0.25">
      <c r="B1721" s="74" t="e">
        <f t="shared" ca="1" si="378"/>
        <v>#N/A</v>
      </c>
      <c r="C1721" s="78">
        <f>Кабельный_журнал!P1687</f>
        <v>0</v>
      </c>
      <c r="D1721" s="74" t="e">
        <f t="shared" ca="1" si="379"/>
        <v>#N/A</v>
      </c>
      <c r="E1721" s="80" t="s">
        <v>280</v>
      </c>
      <c r="F1721" s="74" t="e">
        <f t="shared" ca="1" si="375"/>
        <v>#N/A</v>
      </c>
      <c r="G1721" s="74" t="e">
        <f t="shared" si="376"/>
        <v>#N/A</v>
      </c>
      <c r="H1721" s="80" t="s">
        <v>273</v>
      </c>
      <c r="I1721" s="74" t="e">
        <f t="shared" si="377"/>
        <v>#N/A</v>
      </c>
      <c r="J1721" s="74" t="e">
        <f t="shared" si="380"/>
        <v>#N/A</v>
      </c>
      <c r="K1721" s="80" t="s">
        <v>281</v>
      </c>
      <c r="L1721" s="74">
        <f t="shared" si="381"/>
        <v>1.7500000000000002E-2</v>
      </c>
      <c r="M1721" s="74" t="e">
        <f t="shared" ca="1" si="382"/>
        <v>#N/A</v>
      </c>
      <c r="N1721" s="74" t="e">
        <f ca="1">VLOOKUP(B1721,$C$7:$T1719,13,FALSE)</f>
        <v>#N/A</v>
      </c>
      <c r="O1721" s="74" t="e">
        <f t="shared" ca="1" si="383"/>
        <v>#N/A</v>
      </c>
      <c r="P1721" s="74" t="e">
        <f t="shared" ca="1" si="384"/>
        <v>#N/A</v>
      </c>
      <c r="Q1721" s="74" t="e">
        <f t="shared" ca="1" si="385"/>
        <v>#N/A</v>
      </c>
      <c r="R1721" s="74">
        <f t="shared" si="386"/>
        <v>6000</v>
      </c>
      <c r="S1721" s="74" t="e">
        <f t="shared" ca="1" si="387"/>
        <v>#N/A</v>
      </c>
      <c r="T1721" s="74" t="e">
        <f t="shared" si="388"/>
        <v>#N/A</v>
      </c>
    </row>
    <row r="1722" spans="2:20" x14ac:dyDescent="0.25">
      <c r="B1722" s="74" t="e">
        <f t="shared" ca="1" si="378"/>
        <v>#N/A</v>
      </c>
      <c r="C1722" s="78">
        <f>Кабельный_журнал!P1688</f>
        <v>0</v>
      </c>
      <c r="D1722" s="74" t="e">
        <f t="shared" ca="1" si="379"/>
        <v>#N/A</v>
      </c>
      <c r="E1722" s="80" t="s">
        <v>280</v>
      </c>
      <c r="F1722" s="74" t="e">
        <f t="shared" ca="1" si="375"/>
        <v>#N/A</v>
      </c>
      <c r="G1722" s="74" t="e">
        <f t="shared" si="376"/>
        <v>#N/A</v>
      </c>
      <c r="H1722" s="80" t="s">
        <v>273</v>
      </c>
      <c r="I1722" s="74" t="e">
        <f t="shared" si="377"/>
        <v>#N/A</v>
      </c>
      <c r="J1722" s="74" t="e">
        <f t="shared" si="380"/>
        <v>#N/A</v>
      </c>
      <c r="K1722" s="80" t="s">
        <v>281</v>
      </c>
      <c r="L1722" s="74">
        <f t="shared" si="381"/>
        <v>1.7500000000000002E-2</v>
      </c>
      <c r="M1722" s="74" t="e">
        <f t="shared" ca="1" si="382"/>
        <v>#N/A</v>
      </c>
      <c r="N1722" s="74" t="e">
        <f ca="1">VLOOKUP(B1722,$C$7:$T1720,13,FALSE)</f>
        <v>#N/A</v>
      </c>
      <c r="O1722" s="74" t="e">
        <f t="shared" ca="1" si="383"/>
        <v>#N/A</v>
      </c>
      <c r="P1722" s="74" t="e">
        <f t="shared" ca="1" si="384"/>
        <v>#N/A</v>
      </c>
      <c r="Q1722" s="74" t="e">
        <f t="shared" ca="1" si="385"/>
        <v>#N/A</v>
      </c>
      <c r="R1722" s="74">
        <f t="shared" si="386"/>
        <v>6000</v>
      </c>
      <c r="S1722" s="74" t="e">
        <f t="shared" ca="1" si="387"/>
        <v>#N/A</v>
      </c>
      <c r="T1722" s="74" t="e">
        <f t="shared" si="388"/>
        <v>#N/A</v>
      </c>
    </row>
    <row r="1723" spans="2:20" x14ac:dyDescent="0.25">
      <c r="B1723" s="74" t="e">
        <f t="shared" ca="1" si="378"/>
        <v>#N/A</v>
      </c>
      <c r="C1723" s="78">
        <f>Кабельный_журнал!P1689</f>
        <v>0</v>
      </c>
      <c r="D1723" s="74" t="e">
        <f t="shared" ca="1" si="379"/>
        <v>#N/A</v>
      </c>
      <c r="E1723" s="80" t="s">
        <v>280</v>
      </c>
      <c r="F1723" s="74" t="e">
        <f t="shared" ca="1" si="375"/>
        <v>#N/A</v>
      </c>
      <c r="G1723" s="74" t="e">
        <f t="shared" si="376"/>
        <v>#N/A</v>
      </c>
      <c r="H1723" s="80" t="s">
        <v>273</v>
      </c>
      <c r="I1723" s="74" t="e">
        <f t="shared" si="377"/>
        <v>#N/A</v>
      </c>
      <c r="J1723" s="74" t="e">
        <f t="shared" si="380"/>
        <v>#N/A</v>
      </c>
      <c r="K1723" s="80" t="s">
        <v>281</v>
      </c>
      <c r="L1723" s="74">
        <f t="shared" si="381"/>
        <v>1.7500000000000002E-2</v>
      </c>
      <c r="M1723" s="74" t="e">
        <f t="shared" ca="1" si="382"/>
        <v>#N/A</v>
      </c>
      <c r="N1723" s="74" t="e">
        <f ca="1">VLOOKUP(B1723,$C$7:$T1721,13,FALSE)</f>
        <v>#N/A</v>
      </c>
      <c r="O1723" s="74" t="e">
        <f t="shared" ca="1" si="383"/>
        <v>#N/A</v>
      </c>
      <c r="P1723" s="74" t="e">
        <f t="shared" ca="1" si="384"/>
        <v>#N/A</v>
      </c>
      <c r="Q1723" s="74" t="e">
        <f t="shared" ca="1" si="385"/>
        <v>#N/A</v>
      </c>
      <c r="R1723" s="74">
        <f t="shared" si="386"/>
        <v>6000</v>
      </c>
      <c r="S1723" s="74" t="e">
        <f t="shared" ca="1" si="387"/>
        <v>#N/A</v>
      </c>
      <c r="T1723" s="74" t="e">
        <f t="shared" si="388"/>
        <v>#N/A</v>
      </c>
    </row>
    <row r="1724" spans="2:20" x14ac:dyDescent="0.25">
      <c r="B1724" s="74" t="e">
        <f t="shared" ca="1" si="378"/>
        <v>#N/A</v>
      </c>
      <c r="C1724" s="78">
        <f>Кабельный_журнал!P1690</f>
        <v>0</v>
      </c>
      <c r="D1724" s="74" t="e">
        <f t="shared" ca="1" si="379"/>
        <v>#N/A</v>
      </c>
      <c r="E1724" s="80" t="s">
        <v>280</v>
      </c>
      <c r="F1724" s="74" t="e">
        <f t="shared" ca="1" si="375"/>
        <v>#N/A</v>
      </c>
      <c r="G1724" s="74" t="e">
        <f t="shared" si="376"/>
        <v>#N/A</v>
      </c>
      <c r="H1724" s="80" t="s">
        <v>273</v>
      </c>
      <c r="I1724" s="74" t="e">
        <f t="shared" si="377"/>
        <v>#N/A</v>
      </c>
      <c r="J1724" s="74" t="e">
        <f t="shared" si="380"/>
        <v>#N/A</v>
      </c>
      <c r="K1724" s="80" t="s">
        <v>281</v>
      </c>
      <c r="L1724" s="74">
        <f t="shared" si="381"/>
        <v>1.7500000000000002E-2</v>
      </c>
      <c r="M1724" s="74" t="e">
        <f t="shared" ca="1" si="382"/>
        <v>#N/A</v>
      </c>
      <c r="N1724" s="74" t="e">
        <f ca="1">VLOOKUP(B1724,$C$7:$T1722,13,FALSE)</f>
        <v>#N/A</v>
      </c>
      <c r="O1724" s="74" t="e">
        <f t="shared" ca="1" si="383"/>
        <v>#N/A</v>
      </c>
      <c r="P1724" s="74" t="e">
        <f t="shared" ca="1" si="384"/>
        <v>#N/A</v>
      </c>
      <c r="Q1724" s="74" t="e">
        <f t="shared" ca="1" si="385"/>
        <v>#N/A</v>
      </c>
      <c r="R1724" s="74">
        <f t="shared" si="386"/>
        <v>6000</v>
      </c>
      <c r="S1724" s="74" t="e">
        <f t="shared" ca="1" si="387"/>
        <v>#N/A</v>
      </c>
      <c r="T1724" s="74" t="e">
        <f t="shared" si="388"/>
        <v>#N/A</v>
      </c>
    </row>
    <row r="1725" spans="2:20" x14ac:dyDescent="0.25">
      <c r="B1725" s="74" t="e">
        <f t="shared" ca="1" si="378"/>
        <v>#N/A</v>
      </c>
      <c r="C1725" s="78">
        <f>Кабельный_журнал!P1691</f>
        <v>0</v>
      </c>
      <c r="D1725" s="74" t="e">
        <f t="shared" ca="1" si="379"/>
        <v>#N/A</v>
      </c>
      <c r="E1725" s="80" t="s">
        <v>280</v>
      </c>
      <c r="F1725" s="74" t="e">
        <f t="shared" ca="1" si="375"/>
        <v>#N/A</v>
      </c>
      <c r="G1725" s="74" t="e">
        <f t="shared" si="376"/>
        <v>#N/A</v>
      </c>
      <c r="H1725" s="80" t="s">
        <v>273</v>
      </c>
      <c r="I1725" s="74" t="e">
        <f t="shared" si="377"/>
        <v>#N/A</v>
      </c>
      <c r="J1725" s="74" t="e">
        <f t="shared" si="380"/>
        <v>#N/A</v>
      </c>
      <c r="K1725" s="80" t="s">
        <v>281</v>
      </c>
      <c r="L1725" s="74">
        <f t="shared" si="381"/>
        <v>1.7500000000000002E-2</v>
      </c>
      <c r="M1725" s="74" t="e">
        <f t="shared" ca="1" si="382"/>
        <v>#N/A</v>
      </c>
      <c r="N1725" s="74" t="e">
        <f ca="1">VLOOKUP(B1725,$C$7:$T1723,13,FALSE)</f>
        <v>#N/A</v>
      </c>
      <c r="O1725" s="74" t="e">
        <f t="shared" ca="1" si="383"/>
        <v>#N/A</v>
      </c>
      <c r="P1725" s="74" t="e">
        <f t="shared" ca="1" si="384"/>
        <v>#N/A</v>
      </c>
      <c r="Q1725" s="74" t="e">
        <f t="shared" ca="1" si="385"/>
        <v>#N/A</v>
      </c>
      <c r="R1725" s="74">
        <f t="shared" si="386"/>
        <v>6000</v>
      </c>
      <c r="S1725" s="74" t="e">
        <f t="shared" ca="1" si="387"/>
        <v>#N/A</v>
      </c>
      <c r="T1725" s="74" t="e">
        <f t="shared" si="388"/>
        <v>#N/A</v>
      </c>
    </row>
    <row r="1726" spans="2:20" x14ac:dyDescent="0.25">
      <c r="B1726" s="74" t="e">
        <f t="shared" ca="1" si="378"/>
        <v>#N/A</v>
      </c>
      <c r="C1726" s="78">
        <f>Кабельный_журнал!P1692</f>
        <v>0</v>
      </c>
      <c r="D1726" s="74" t="e">
        <f t="shared" ca="1" si="379"/>
        <v>#N/A</v>
      </c>
      <c r="E1726" s="80" t="s">
        <v>280</v>
      </c>
      <c r="F1726" s="74" t="e">
        <f t="shared" ca="1" si="375"/>
        <v>#N/A</v>
      </c>
      <c r="G1726" s="74" t="e">
        <f t="shared" si="376"/>
        <v>#N/A</v>
      </c>
      <c r="H1726" s="80" t="s">
        <v>273</v>
      </c>
      <c r="I1726" s="74" t="e">
        <f t="shared" si="377"/>
        <v>#N/A</v>
      </c>
      <c r="J1726" s="74" t="e">
        <f t="shared" si="380"/>
        <v>#N/A</v>
      </c>
      <c r="K1726" s="80" t="s">
        <v>281</v>
      </c>
      <c r="L1726" s="74">
        <f t="shared" si="381"/>
        <v>1.7500000000000002E-2</v>
      </c>
      <c r="M1726" s="74" t="e">
        <f t="shared" ca="1" si="382"/>
        <v>#N/A</v>
      </c>
      <c r="N1726" s="74" t="e">
        <f ca="1">VLOOKUP(B1726,$C$7:$T1724,13,FALSE)</f>
        <v>#N/A</v>
      </c>
      <c r="O1726" s="74" t="e">
        <f t="shared" ca="1" si="383"/>
        <v>#N/A</v>
      </c>
      <c r="P1726" s="74" t="e">
        <f t="shared" ca="1" si="384"/>
        <v>#N/A</v>
      </c>
      <c r="Q1726" s="74" t="e">
        <f t="shared" ca="1" si="385"/>
        <v>#N/A</v>
      </c>
      <c r="R1726" s="74">
        <f t="shared" si="386"/>
        <v>6000</v>
      </c>
      <c r="S1726" s="74" t="e">
        <f t="shared" ca="1" si="387"/>
        <v>#N/A</v>
      </c>
      <c r="T1726" s="74" t="e">
        <f t="shared" si="388"/>
        <v>#N/A</v>
      </c>
    </row>
    <row r="1727" spans="2:20" x14ac:dyDescent="0.25">
      <c r="B1727" s="74" t="e">
        <f t="shared" ca="1" si="378"/>
        <v>#N/A</v>
      </c>
      <c r="C1727" s="78">
        <f>Кабельный_журнал!P1693</f>
        <v>0</v>
      </c>
      <c r="D1727" s="74" t="e">
        <f t="shared" ca="1" si="379"/>
        <v>#N/A</v>
      </c>
      <c r="E1727" s="80" t="s">
        <v>280</v>
      </c>
      <c r="F1727" s="74" t="e">
        <f t="shared" ca="1" si="375"/>
        <v>#N/A</v>
      </c>
      <c r="G1727" s="74" t="e">
        <f t="shared" si="376"/>
        <v>#N/A</v>
      </c>
      <c r="H1727" s="80" t="s">
        <v>273</v>
      </c>
      <c r="I1727" s="74" t="e">
        <f t="shared" si="377"/>
        <v>#N/A</v>
      </c>
      <c r="J1727" s="74" t="e">
        <f t="shared" si="380"/>
        <v>#N/A</v>
      </c>
      <c r="K1727" s="80" t="s">
        <v>281</v>
      </c>
      <c r="L1727" s="74">
        <f t="shared" si="381"/>
        <v>1.7500000000000002E-2</v>
      </c>
      <c r="M1727" s="74" t="e">
        <f t="shared" ca="1" si="382"/>
        <v>#N/A</v>
      </c>
      <c r="N1727" s="74" t="e">
        <f ca="1">VLOOKUP(B1727,$C$7:$T1725,13,FALSE)</f>
        <v>#N/A</v>
      </c>
      <c r="O1727" s="74" t="e">
        <f t="shared" ca="1" si="383"/>
        <v>#N/A</v>
      </c>
      <c r="P1727" s="74" t="e">
        <f t="shared" ca="1" si="384"/>
        <v>#N/A</v>
      </c>
      <c r="Q1727" s="74" t="e">
        <f t="shared" ca="1" si="385"/>
        <v>#N/A</v>
      </c>
      <c r="R1727" s="74">
        <f t="shared" si="386"/>
        <v>6000</v>
      </c>
      <c r="S1727" s="74" t="e">
        <f t="shared" ca="1" si="387"/>
        <v>#N/A</v>
      </c>
      <c r="T1727" s="74" t="e">
        <f t="shared" si="388"/>
        <v>#N/A</v>
      </c>
    </row>
    <row r="1728" spans="2:20" x14ac:dyDescent="0.25">
      <c r="B1728" s="74" t="e">
        <f t="shared" ca="1" si="378"/>
        <v>#N/A</v>
      </c>
      <c r="C1728" s="78">
        <f>Кабельный_журнал!P1694</f>
        <v>0</v>
      </c>
      <c r="D1728" s="74" t="e">
        <f t="shared" ca="1" si="379"/>
        <v>#N/A</v>
      </c>
      <c r="E1728" s="80" t="s">
        <v>280</v>
      </c>
      <c r="F1728" s="74" t="e">
        <f t="shared" ca="1" si="375"/>
        <v>#N/A</v>
      </c>
      <c r="G1728" s="74" t="e">
        <f t="shared" si="376"/>
        <v>#N/A</v>
      </c>
      <c r="H1728" s="80" t="s">
        <v>273</v>
      </c>
      <c r="I1728" s="74" t="e">
        <f t="shared" si="377"/>
        <v>#N/A</v>
      </c>
      <c r="J1728" s="74" t="e">
        <f t="shared" si="380"/>
        <v>#N/A</v>
      </c>
      <c r="K1728" s="80" t="s">
        <v>281</v>
      </c>
      <c r="L1728" s="74">
        <f t="shared" si="381"/>
        <v>1.7500000000000002E-2</v>
      </c>
      <c r="M1728" s="74" t="e">
        <f t="shared" ca="1" si="382"/>
        <v>#N/A</v>
      </c>
      <c r="N1728" s="74" t="e">
        <f ca="1">VLOOKUP(B1728,$C$7:$T1726,13,FALSE)</f>
        <v>#N/A</v>
      </c>
      <c r="O1728" s="74" t="e">
        <f t="shared" ca="1" si="383"/>
        <v>#N/A</v>
      </c>
      <c r="P1728" s="74" t="e">
        <f t="shared" ca="1" si="384"/>
        <v>#N/A</v>
      </c>
      <c r="Q1728" s="74" t="e">
        <f t="shared" ca="1" si="385"/>
        <v>#N/A</v>
      </c>
      <c r="R1728" s="74">
        <f t="shared" si="386"/>
        <v>6000</v>
      </c>
      <c r="S1728" s="74" t="e">
        <f t="shared" ca="1" si="387"/>
        <v>#N/A</v>
      </c>
      <c r="T1728" s="74" t="e">
        <f t="shared" si="388"/>
        <v>#N/A</v>
      </c>
    </row>
    <row r="1729" spans="2:20" x14ac:dyDescent="0.25">
      <c r="B1729" s="74" t="e">
        <f t="shared" ca="1" si="378"/>
        <v>#N/A</v>
      </c>
      <c r="C1729" s="78">
        <f>Кабельный_журнал!P1695</f>
        <v>0</v>
      </c>
      <c r="D1729" s="74" t="e">
        <f t="shared" ca="1" si="379"/>
        <v>#N/A</v>
      </c>
      <c r="E1729" s="80" t="s">
        <v>280</v>
      </c>
      <c r="F1729" s="74" t="e">
        <f t="shared" ca="1" si="375"/>
        <v>#N/A</v>
      </c>
      <c r="G1729" s="74" t="e">
        <f t="shared" si="376"/>
        <v>#N/A</v>
      </c>
      <c r="H1729" s="80" t="s">
        <v>273</v>
      </c>
      <c r="I1729" s="74" t="e">
        <f t="shared" si="377"/>
        <v>#N/A</v>
      </c>
      <c r="J1729" s="74" t="e">
        <f t="shared" si="380"/>
        <v>#N/A</v>
      </c>
      <c r="K1729" s="80" t="s">
        <v>281</v>
      </c>
      <c r="L1729" s="74">
        <f t="shared" si="381"/>
        <v>1.7500000000000002E-2</v>
      </c>
      <c r="M1729" s="74" t="e">
        <f t="shared" ca="1" si="382"/>
        <v>#N/A</v>
      </c>
      <c r="N1729" s="74" t="e">
        <f ca="1">VLOOKUP(B1729,$C$7:$T1727,13,FALSE)</f>
        <v>#N/A</v>
      </c>
      <c r="O1729" s="74" t="e">
        <f t="shared" ca="1" si="383"/>
        <v>#N/A</v>
      </c>
      <c r="P1729" s="74" t="e">
        <f t="shared" ca="1" si="384"/>
        <v>#N/A</v>
      </c>
      <c r="Q1729" s="74" t="e">
        <f t="shared" ca="1" si="385"/>
        <v>#N/A</v>
      </c>
      <c r="R1729" s="74">
        <f t="shared" si="386"/>
        <v>6000</v>
      </c>
      <c r="S1729" s="74" t="e">
        <f t="shared" ca="1" si="387"/>
        <v>#N/A</v>
      </c>
      <c r="T1729" s="74" t="e">
        <f t="shared" si="388"/>
        <v>#N/A</v>
      </c>
    </row>
    <row r="1730" spans="2:20" x14ac:dyDescent="0.25">
      <c r="B1730" s="74" t="e">
        <f t="shared" ca="1" si="378"/>
        <v>#N/A</v>
      </c>
      <c r="C1730" s="78">
        <f>Кабельный_журнал!P1696</f>
        <v>0</v>
      </c>
      <c r="D1730" s="74" t="e">
        <f t="shared" ca="1" si="379"/>
        <v>#N/A</v>
      </c>
      <c r="E1730" s="80" t="s">
        <v>280</v>
      </c>
      <c r="F1730" s="74" t="e">
        <f t="shared" ca="1" si="375"/>
        <v>#N/A</v>
      </c>
      <c r="G1730" s="74" t="e">
        <f t="shared" si="376"/>
        <v>#N/A</v>
      </c>
      <c r="H1730" s="80" t="s">
        <v>273</v>
      </c>
      <c r="I1730" s="74" t="e">
        <f t="shared" si="377"/>
        <v>#N/A</v>
      </c>
      <c r="J1730" s="74" t="e">
        <f t="shared" si="380"/>
        <v>#N/A</v>
      </c>
      <c r="K1730" s="80" t="s">
        <v>281</v>
      </c>
      <c r="L1730" s="74">
        <f t="shared" si="381"/>
        <v>1.7500000000000002E-2</v>
      </c>
      <c r="M1730" s="74" t="e">
        <f t="shared" ca="1" si="382"/>
        <v>#N/A</v>
      </c>
      <c r="N1730" s="74" t="e">
        <f ca="1">VLOOKUP(B1730,$C$7:$T1728,13,FALSE)</f>
        <v>#N/A</v>
      </c>
      <c r="O1730" s="74" t="e">
        <f t="shared" ca="1" si="383"/>
        <v>#N/A</v>
      </c>
      <c r="P1730" s="74" t="e">
        <f t="shared" ca="1" si="384"/>
        <v>#N/A</v>
      </c>
      <c r="Q1730" s="74" t="e">
        <f t="shared" ca="1" si="385"/>
        <v>#N/A</v>
      </c>
      <c r="R1730" s="74">
        <f t="shared" si="386"/>
        <v>6000</v>
      </c>
      <c r="S1730" s="74" t="e">
        <f t="shared" ca="1" si="387"/>
        <v>#N/A</v>
      </c>
      <c r="T1730" s="74" t="e">
        <f t="shared" si="388"/>
        <v>#N/A</v>
      </c>
    </row>
    <row r="1731" spans="2:20" x14ac:dyDescent="0.25">
      <c r="B1731" s="74" t="e">
        <f t="shared" ca="1" si="378"/>
        <v>#N/A</v>
      </c>
      <c r="C1731" s="78">
        <f>Кабельный_журнал!P1697</f>
        <v>0</v>
      </c>
      <c r="D1731" s="74" t="e">
        <f t="shared" ca="1" si="379"/>
        <v>#N/A</v>
      </c>
      <c r="E1731" s="80" t="s">
        <v>280</v>
      </c>
      <c r="F1731" s="74" t="e">
        <f t="shared" ca="1" si="375"/>
        <v>#N/A</v>
      </c>
      <c r="G1731" s="74" t="e">
        <f t="shared" si="376"/>
        <v>#N/A</v>
      </c>
      <c r="H1731" s="80" t="s">
        <v>273</v>
      </c>
      <c r="I1731" s="74" t="e">
        <f t="shared" si="377"/>
        <v>#N/A</v>
      </c>
      <c r="J1731" s="74" t="e">
        <f t="shared" si="380"/>
        <v>#N/A</v>
      </c>
      <c r="K1731" s="80" t="s">
        <v>281</v>
      </c>
      <c r="L1731" s="74">
        <f t="shared" si="381"/>
        <v>1.7500000000000002E-2</v>
      </c>
      <c r="M1731" s="74" t="e">
        <f t="shared" ca="1" si="382"/>
        <v>#N/A</v>
      </c>
      <c r="N1731" s="74" t="e">
        <f ca="1">VLOOKUP(B1731,$C$7:$T1729,13,FALSE)</f>
        <v>#N/A</v>
      </c>
      <c r="O1731" s="74" t="e">
        <f t="shared" ca="1" si="383"/>
        <v>#N/A</v>
      </c>
      <c r="P1731" s="74" t="e">
        <f t="shared" ca="1" si="384"/>
        <v>#N/A</v>
      </c>
      <c r="Q1731" s="74" t="e">
        <f t="shared" ca="1" si="385"/>
        <v>#N/A</v>
      </c>
      <c r="R1731" s="74">
        <f t="shared" si="386"/>
        <v>6000</v>
      </c>
      <c r="S1731" s="74" t="e">
        <f t="shared" ca="1" si="387"/>
        <v>#N/A</v>
      </c>
      <c r="T1731" s="74" t="e">
        <f t="shared" si="388"/>
        <v>#N/A</v>
      </c>
    </row>
    <row r="1732" spans="2:20" x14ac:dyDescent="0.25">
      <c r="B1732" s="74" t="e">
        <f t="shared" ca="1" si="378"/>
        <v>#N/A</v>
      </c>
      <c r="C1732" s="78">
        <f>Кабельный_журнал!P1698</f>
        <v>0</v>
      </c>
      <c r="D1732" s="74" t="e">
        <f t="shared" ca="1" si="379"/>
        <v>#N/A</v>
      </c>
      <c r="E1732" s="80" t="s">
        <v>280</v>
      </c>
      <c r="F1732" s="74" t="e">
        <f t="shared" ca="1" si="375"/>
        <v>#N/A</v>
      </c>
      <c r="G1732" s="74" t="e">
        <f t="shared" si="376"/>
        <v>#N/A</v>
      </c>
      <c r="H1732" s="80" t="s">
        <v>273</v>
      </c>
      <c r="I1732" s="74" t="e">
        <f t="shared" si="377"/>
        <v>#N/A</v>
      </c>
      <c r="J1732" s="74" t="e">
        <f t="shared" si="380"/>
        <v>#N/A</v>
      </c>
      <c r="K1732" s="80" t="s">
        <v>281</v>
      </c>
      <c r="L1732" s="74">
        <f t="shared" si="381"/>
        <v>1.7500000000000002E-2</v>
      </c>
      <c r="M1732" s="74" t="e">
        <f t="shared" ca="1" si="382"/>
        <v>#N/A</v>
      </c>
      <c r="N1732" s="74" t="e">
        <f ca="1">VLOOKUP(B1732,$C$7:$T1730,13,FALSE)</f>
        <v>#N/A</v>
      </c>
      <c r="O1732" s="74" t="e">
        <f t="shared" ca="1" si="383"/>
        <v>#N/A</v>
      </c>
      <c r="P1732" s="74" t="e">
        <f t="shared" ca="1" si="384"/>
        <v>#N/A</v>
      </c>
      <c r="Q1732" s="74" t="e">
        <f t="shared" ca="1" si="385"/>
        <v>#N/A</v>
      </c>
      <c r="R1732" s="74">
        <f t="shared" si="386"/>
        <v>6000</v>
      </c>
      <c r="S1732" s="74" t="e">
        <f t="shared" ca="1" si="387"/>
        <v>#N/A</v>
      </c>
      <c r="T1732" s="74" t="e">
        <f t="shared" si="388"/>
        <v>#N/A</v>
      </c>
    </row>
    <row r="1733" spans="2:20" x14ac:dyDescent="0.25">
      <c r="B1733" s="74" t="e">
        <f t="shared" ca="1" si="378"/>
        <v>#N/A</v>
      </c>
      <c r="C1733" s="78">
        <f>Кабельный_журнал!P1699</f>
        <v>0</v>
      </c>
      <c r="D1733" s="74" t="e">
        <f t="shared" ca="1" si="379"/>
        <v>#N/A</v>
      </c>
      <c r="E1733" s="80" t="s">
        <v>280</v>
      </c>
      <c r="F1733" s="74" t="e">
        <f t="shared" ca="1" si="375"/>
        <v>#N/A</v>
      </c>
      <c r="G1733" s="74" t="e">
        <f t="shared" si="376"/>
        <v>#N/A</v>
      </c>
      <c r="H1733" s="80" t="s">
        <v>273</v>
      </c>
      <c r="I1733" s="74" t="e">
        <f t="shared" si="377"/>
        <v>#N/A</v>
      </c>
      <c r="J1733" s="74" t="e">
        <f t="shared" si="380"/>
        <v>#N/A</v>
      </c>
      <c r="K1733" s="80" t="s">
        <v>281</v>
      </c>
      <c r="L1733" s="74">
        <f t="shared" si="381"/>
        <v>1.7500000000000002E-2</v>
      </c>
      <c r="M1733" s="74" t="e">
        <f t="shared" ca="1" si="382"/>
        <v>#N/A</v>
      </c>
      <c r="N1733" s="74" t="e">
        <f ca="1">VLOOKUP(B1733,$C$7:$T1731,13,FALSE)</f>
        <v>#N/A</v>
      </c>
      <c r="O1733" s="74" t="e">
        <f t="shared" ca="1" si="383"/>
        <v>#N/A</v>
      </c>
      <c r="P1733" s="74" t="e">
        <f t="shared" ca="1" si="384"/>
        <v>#N/A</v>
      </c>
      <c r="Q1733" s="74" t="e">
        <f t="shared" ca="1" si="385"/>
        <v>#N/A</v>
      </c>
      <c r="R1733" s="74">
        <f t="shared" si="386"/>
        <v>6000</v>
      </c>
      <c r="S1733" s="74" t="e">
        <f t="shared" ca="1" si="387"/>
        <v>#N/A</v>
      </c>
      <c r="T1733" s="74" t="e">
        <f t="shared" si="388"/>
        <v>#N/A</v>
      </c>
    </row>
    <row r="1734" spans="2:20" x14ac:dyDescent="0.25">
      <c r="B1734" s="74" t="e">
        <f t="shared" ca="1" si="378"/>
        <v>#N/A</v>
      </c>
      <c r="C1734" s="78">
        <f>Кабельный_журнал!P1700</f>
        <v>0</v>
      </c>
      <c r="D1734" s="74" t="e">
        <f t="shared" ca="1" si="379"/>
        <v>#N/A</v>
      </c>
      <c r="E1734" s="80" t="s">
        <v>280</v>
      </c>
      <c r="F1734" s="74" t="e">
        <f t="shared" ca="1" si="375"/>
        <v>#N/A</v>
      </c>
      <c r="G1734" s="74" t="e">
        <f t="shared" si="376"/>
        <v>#N/A</v>
      </c>
      <c r="H1734" s="80" t="s">
        <v>273</v>
      </c>
      <c r="I1734" s="74" t="e">
        <f t="shared" si="377"/>
        <v>#N/A</v>
      </c>
      <c r="J1734" s="74" t="e">
        <f t="shared" si="380"/>
        <v>#N/A</v>
      </c>
      <c r="K1734" s="80" t="s">
        <v>281</v>
      </c>
      <c r="L1734" s="74">
        <f t="shared" si="381"/>
        <v>1.7500000000000002E-2</v>
      </c>
      <c r="M1734" s="74" t="e">
        <f t="shared" ca="1" si="382"/>
        <v>#N/A</v>
      </c>
      <c r="N1734" s="74" t="e">
        <f ca="1">VLOOKUP(B1734,$C$7:$T1732,13,FALSE)</f>
        <v>#N/A</v>
      </c>
      <c r="O1734" s="74" t="e">
        <f t="shared" ca="1" si="383"/>
        <v>#N/A</v>
      </c>
      <c r="P1734" s="74" t="e">
        <f t="shared" ca="1" si="384"/>
        <v>#N/A</v>
      </c>
      <c r="Q1734" s="74" t="e">
        <f t="shared" ca="1" si="385"/>
        <v>#N/A</v>
      </c>
      <c r="R1734" s="74">
        <f t="shared" si="386"/>
        <v>6000</v>
      </c>
      <c r="S1734" s="74" t="e">
        <f t="shared" ca="1" si="387"/>
        <v>#N/A</v>
      </c>
      <c r="T1734" s="74" t="e">
        <f t="shared" si="388"/>
        <v>#N/A</v>
      </c>
    </row>
    <row r="1735" spans="2:20" x14ac:dyDescent="0.25">
      <c r="B1735" s="74" t="e">
        <f t="shared" ca="1" si="378"/>
        <v>#N/A</v>
      </c>
      <c r="C1735" s="78">
        <f>Кабельный_журнал!P1701</f>
        <v>0</v>
      </c>
      <c r="D1735" s="74" t="e">
        <f t="shared" ca="1" si="379"/>
        <v>#N/A</v>
      </c>
      <c r="E1735" s="80" t="s">
        <v>280</v>
      </c>
      <c r="F1735" s="74" t="e">
        <f t="shared" ca="1" si="375"/>
        <v>#N/A</v>
      </c>
      <c r="G1735" s="74" t="e">
        <f t="shared" si="376"/>
        <v>#N/A</v>
      </c>
      <c r="H1735" s="80" t="s">
        <v>273</v>
      </c>
      <c r="I1735" s="74" t="e">
        <f t="shared" si="377"/>
        <v>#N/A</v>
      </c>
      <c r="J1735" s="74" t="e">
        <f t="shared" si="380"/>
        <v>#N/A</v>
      </c>
      <c r="K1735" s="80" t="s">
        <v>281</v>
      </c>
      <c r="L1735" s="74">
        <f t="shared" si="381"/>
        <v>1.7500000000000002E-2</v>
      </c>
      <c r="M1735" s="74" t="e">
        <f t="shared" ca="1" si="382"/>
        <v>#N/A</v>
      </c>
      <c r="N1735" s="74" t="e">
        <f ca="1">VLOOKUP(B1735,$C$7:$T1733,13,FALSE)</f>
        <v>#N/A</v>
      </c>
      <c r="O1735" s="74" t="e">
        <f t="shared" ca="1" si="383"/>
        <v>#N/A</v>
      </c>
      <c r="P1735" s="74" t="e">
        <f t="shared" ca="1" si="384"/>
        <v>#N/A</v>
      </c>
      <c r="Q1735" s="74" t="e">
        <f t="shared" ca="1" si="385"/>
        <v>#N/A</v>
      </c>
      <c r="R1735" s="74">
        <f t="shared" si="386"/>
        <v>6000</v>
      </c>
      <c r="S1735" s="74" t="e">
        <f t="shared" ca="1" si="387"/>
        <v>#N/A</v>
      </c>
      <c r="T1735" s="74" t="e">
        <f t="shared" si="388"/>
        <v>#N/A</v>
      </c>
    </row>
    <row r="1736" spans="2:20" x14ac:dyDescent="0.25">
      <c r="B1736" s="74" t="e">
        <f t="shared" ca="1" si="378"/>
        <v>#N/A</v>
      </c>
      <c r="C1736" s="78">
        <f>Кабельный_журнал!P1702</f>
        <v>0</v>
      </c>
      <c r="D1736" s="74" t="e">
        <f t="shared" ca="1" si="379"/>
        <v>#N/A</v>
      </c>
      <c r="E1736" s="80" t="s">
        <v>280</v>
      </c>
      <c r="F1736" s="74" t="e">
        <f t="shared" ca="1" si="375"/>
        <v>#N/A</v>
      </c>
      <c r="G1736" s="74" t="e">
        <f t="shared" si="376"/>
        <v>#N/A</v>
      </c>
      <c r="H1736" s="80" t="s">
        <v>273</v>
      </c>
      <c r="I1736" s="74" t="e">
        <f t="shared" si="377"/>
        <v>#N/A</v>
      </c>
      <c r="J1736" s="74" t="e">
        <f t="shared" si="380"/>
        <v>#N/A</v>
      </c>
      <c r="K1736" s="80" t="s">
        <v>281</v>
      </c>
      <c r="L1736" s="74">
        <f t="shared" si="381"/>
        <v>1.7500000000000002E-2</v>
      </c>
      <c r="M1736" s="74" t="e">
        <f t="shared" ca="1" si="382"/>
        <v>#N/A</v>
      </c>
      <c r="N1736" s="74" t="e">
        <f ca="1">VLOOKUP(B1736,$C$7:$T1734,13,FALSE)</f>
        <v>#N/A</v>
      </c>
      <c r="O1736" s="74" t="e">
        <f t="shared" ca="1" si="383"/>
        <v>#N/A</v>
      </c>
      <c r="P1736" s="74" t="e">
        <f t="shared" ca="1" si="384"/>
        <v>#N/A</v>
      </c>
      <c r="Q1736" s="74" t="e">
        <f t="shared" ca="1" si="385"/>
        <v>#N/A</v>
      </c>
      <c r="R1736" s="74">
        <f t="shared" si="386"/>
        <v>6000</v>
      </c>
      <c r="S1736" s="74" t="e">
        <f t="shared" ca="1" si="387"/>
        <v>#N/A</v>
      </c>
      <c r="T1736" s="74" t="e">
        <f t="shared" si="388"/>
        <v>#N/A</v>
      </c>
    </row>
    <row r="1737" spans="2:20" x14ac:dyDescent="0.25">
      <c r="B1737" s="74" t="e">
        <f t="shared" ca="1" si="378"/>
        <v>#N/A</v>
      </c>
      <c r="C1737" s="78">
        <f>Кабельный_журнал!P1703</f>
        <v>0</v>
      </c>
      <c r="D1737" s="74" t="e">
        <f t="shared" ca="1" si="379"/>
        <v>#N/A</v>
      </c>
      <c r="E1737" s="80" t="s">
        <v>280</v>
      </c>
      <c r="F1737" s="74" t="e">
        <f t="shared" ca="1" si="375"/>
        <v>#N/A</v>
      </c>
      <c r="G1737" s="74" t="e">
        <f t="shared" si="376"/>
        <v>#N/A</v>
      </c>
      <c r="H1737" s="80" t="s">
        <v>273</v>
      </c>
      <c r="I1737" s="74" t="e">
        <f t="shared" si="377"/>
        <v>#N/A</v>
      </c>
      <c r="J1737" s="74" t="e">
        <f t="shared" si="380"/>
        <v>#N/A</v>
      </c>
      <c r="K1737" s="80" t="s">
        <v>281</v>
      </c>
      <c r="L1737" s="74">
        <f t="shared" si="381"/>
        <v>1.7500000000000002E-2</v>
      </c>
      <c r="M1737" s="74" t="e">
        <f t="shared" ca="1" si="382"/>
        <v>#N/A</v>
      </c>
      <c r="N1737" s="74" t="e">
        <f ca="1">VLOOKUP(B1737,$C$7:$T1735,13,FALSE)</f>
        <v>#N/A</v>
      </c>
      <c r="O1737" s="74" t="e">
        <f t="shared" ca="1" si="383"/>
        <v>#N/A</v>
      </c>
      <c r="P1737" s="74" t="e">
        <f t="shared" ca="1" si="384"/>
        <v>#N/A</v>
      </c>
      <c r="Q1737" s="74" t="e">
        <f t="shared" ca="1" si="385"/>
        <v>#N/A</v>
      </c>
      <c r="R1737" s="74">
        <f t="shared" si="386"/>
        <v>6000</v>
      </c>
      <c r="S1737" s="74" t="e">
        <f t="shared" ca="1" si="387"/>
        <v>#N/A</v>
      </c>
      <c r="T1737" s="74" t="e">
        <f t="shared" si="388"/>
        <v>#N/A</v>
      </c>
    </row>
    <row r="1738" spans="2:20" x14ac:dyDescent="0.25">
      <c r="B1738" s="74" t="e">
        <f t="shared" ca="1" si="378"/>
        <v>#N/A</v>
      </c>
      <c r="C1738" s="78">
        <f>Кабельный_журнал!P1704</f>
        <v>0</v>
      </c>
      <c r="D1738" s="74" t="e">
        <f t="shared" ca="1" si="379"/>
        <v>#N/A</v>
      </c>
      <c r="E1738" s="80" t="s">
        <v>280</v>
      </c>
      <c r="F1738" s="74" t="e">
        <f t="shared" ca="1" si="375"/>
        <v>#N/A</v>
      </c>
      <c r="G1738" s="74" t="e">
        <f t="shared" si="376"/>
        <v>#N/A</v>
      </c>
      <c r="H1738" s="80" t="s">
        <v>273</v>
      </c>
      <c r="I1738" s="74" t="e">
        <f t="shared" si="377"/>
        <v>#N/A</v>
      </c>
      <c r="J1738" s="74" t="e">
        <f t="shared" si="380"/>
        <v>#N/A</v>
      </c>
      <c r="K1738" s="80" t="s">
        <v>281</v>
      </c>
      <c r="L1738" s="74">
        <f t="shared" si="381"/>
        <v>1.7500000000000002E-2</v>
      </c>
      <c r="M1738" s="74" t="e">
        <f t="shared" ca="1" si="382"/>
        <v>#N/A</v>
      </c>
      <c r="N1738" s="74" t="e">
        <f ca="1">VLOOKUP(B1738,$C$7:$T1736,13,FALSE)</f>
        <v>#N/A</v>
      </c>
      <c r="O1738" s="74" t="e">
        <f t="shared" ca="1" si="383"/>
        <v>#N/A</v>
      </c>
      <c r="P1738" s="74" t="e">
        <f t="shared" ca="1" si="384"/>
        <v>#N/A</v>
      </c>
      <c r="Q1738" s="74" t="e">
        <f t="shared" ca="1" si="385"/>
        <v>#N/A</v>
      </c>
      <c r="R1738" s="74">
        <f t="shared" si="386"/>
        <v>6000</v>
      </c>
      <c r="S1738" s="74" t="e">
        <f t="shared" ca="1" si="387"/>
        <v>#N/A</v>
      </c>
      <c r="T1738" s="74" t="e">
        <f t="shared" si="388"/>
        <v>#N/A</v>
      </c>
    </row>
    <row r="1739" spans="2:20" x14ac:dyDescent="0.25">
      <c r="B1739" s="74" t="e">
        <f t="shared" ca="1" si="378"/>
        <v>#N/A</v>
      </c>
      <c r="C1739" s="78">
        <f>Кабельный_журнал!P1705</f>
        <v>0</v>
      </c>
      <c r="D1739" s="74" t="e">
        <f t="shared" ca="1" si="379"/>
        <v>#N/A</v>
      </c>
      <c r="E1739" s="80" t="s">
        <v>280</v>
      </c>
      <c r="F1739" s="74" t="e">
        <f t="shared" ca="1" si="375"/>
        <v>#N/A</v>
      </c>
      <c r="G1739" s="74" t="e">
        <f t="shared" si="376"/>
        <v>#N/A</v>
      </c>
      <c r="H1739" s="80" t="s">
        <v>273</v>
      </c>
      <c r="I1739" s="74" t="e">
        <f t="shared" si="377"/>
        <v>#N/A</v>
      </c>
      <c r="J1739" s="74" t="e">
        <f t="shared" si="380"/>
        <v>#N/A</v>
      </c>
      <c r="K1739" s="80" t="s">
        <v>281</v>
      </c>
      <c r="L1739" s="74">
        <f t="shared" si="381"/>
        <v>1.7500000000000002E-2</v>
      </c>
      <c r="M1739" s="74" t="e">
        <f t="shared" ca="1" si="382"/>
        <v>#N/A</v>
      </c>
      <c r="N1739" s="74" t="e">
        <f ca="1">VLOOKUP(B1739,$C$7:$T1737,13,FALSE)</f>
        <v>#N/A</v>
      </c>
      <c r="O1739" s="74" t="e">
        <f t="shared" ca="1" si="383"/>
        <v>#N/A</v>
      </c>
      <c r="P1739" s="74" t="e">
        <f t="shared" ca="1" si="384"/>
        <v>#N/A</v>
      </c>
      <c r="Q1739" s="74" t="e">
        <f t="shared" ca="1" si="385"/>
        <v>#N/A</v>
      </c>
      <c r="R1739" s="74">
        <f t="shared" si="386"/>
        <v>6000</v>
      </c>
      <c r="S1739" s="74" t="e">
        <f t="shared" ca="1" si="387"/>
        <v>#N/A</v>
      </c>
      <c r="T1739" s="74" t="e">
        <f t="shared" si="388"/>
        <v>#N/A</v>
      </c>
    </row>
    <row r="1740" spans="2:20" x14ac:dyDescent="0.25">
      <c r="B1740" s="74" t="e">
        <f t="shared" ca="1" si="378"/>
        <v>#N/A</v>
      </c>
      <c r="C1740" s="78">
        <f>Кабельный_журнал!P1706</f>
        <v>0</v>
      </c>
      <c r="D1740" s="74" t="e">
        <f t="shared" ca="1" si="379"/>
        <v>#N/A</v>
      </c>
      <c r="E1740" s="80" t="s">
        <v>280</v>
      </c>
      <c r="F1740" s="74" t="e">
        <f t="shared" ca="1" si="375"/>
        <v>#N/A</v>
      </c>
      <c r="G1740" s="74" t="e">
        <f t="shared" si="376"/>
        <v>#N/A</v>
      </c>
      <c r="H1740" s="80" t="s">
        <v>273</v>
      </c>
      <c r="I1740" s="74" t="e">
        <f t="shared" si="377"/>
        <v>#N/A</v>
      </c>
      <c r="J1740" s="74" t="e">
        <f t="shared" si="380"/>
        <v>#N/A</v>
      </c>
      <c r="K1740" s="80" t="s">
        <v>281</v>
      </c>
      <c r="L1740" s="74">
        <f t="shared" si="381"/>
        <v>1.7500000000000002E-2</v>
      </c>
      <c r="M1740" s="74" t="e">
        <f t="shared" ca="1" si="382"/>
        <v>#N/A</v>
      </c>
      <c r="N1740" s="74" t="e">
        <f ca="1">VLOOKUP(B1740,$C$7:$T1738,13,FALSE)</f>
        <v>#N/A</v>
      </c>
      <c r="O1740" s="74" t="e">
        <f t="shared" ca="1" si="383"/>
        <v>#N/A</v>
      </c>
      <c r="P1740" s="74" t="e">
        <f t="shared" ca="1" si="384"/>
        <v>#N/A</v>
      </c>
      <c r="Q1740" s="74" t="e">
        <f t="shared" ca="1" si="385"/>
        <v>#N/A</v>
      </c>
      <c r="R1740" s="74">
        <f t="shared" si="386"/>
        <v>6000</v>
      </c>
      <c r="S1740" s="74" t="e">
        <f t="shared" ca="1" si="387"/>
        <v>#N/A</v>
      </c>
      <c r="T1740" s="74" t="e">
        <f t="shared" si="388"/>
        <v>#N/A</v>
      </c>
    </row>
    <row r="1741" spans="2:20" x14ac:dyDescent="0.25">
      <c r="B1741" s="74" t="e">
        <f t="shared" ca="1" si="378"/>
        <v>#N/A</v>
      </c>
      <c r="C1741" s="78">
        <f>Кабельный_журнал!P1707</f>
        <v>0</v>
      </c>
      <c r="D1741" s="74" t="e">
        <f t="shared" ca="1" si="379"/>
        <v>#N/A</v>
      </c>
      <c r="E1741" s="80" t="s">
        <v>280</v>
      </c>
      <c r="F1741" s="74" t="e">
        <f t="shared" ca="1" si="375"/>
        <v>#N/A</v>
      </c>
      <c r="G1741" s="74" t="e">
        <f t="shared" si="376"/>
        <v>#N/A</v>
      </c>
      <c r="H1741" s="80" t="s">
        <v>273</v>
      </c>
      <c r="I1741" s="74" t="e">
        <f t="shared" si="377"/>
        <v>#N/A</v>
      </c>
      <c r="J1741" s="74" t="e">
        <f t="shared" si="380"/>
        <v>#N/A</v>
      </c>
      <c r="K1741" s="80" t="s">
        <v>281</v>
      </c>
      <c r="L1741" s="74">
        <f t="shared" si="381"/>
        <v>1.7500000000000002E-2</v>
      </c>
      <c r="M1741" s="74" t="e">
        <f t="shared" ca="1" si="382"/>
        <v>#N/A</v>
      </c>
      <c r="N1741" s="74" t="e">
        <f ca="1">VLOOKUP(B1741,$C$7:$T1739,13,FALSE)</f>
        <v>#N/A</v>
      </c>
      <c r="O1741" s="74" t="e">
        <f t="shared" ca="1" si="383"/>
        <v>#N/A</v>
      </c>
      <c r="P1741" s="74" t="e">
        <f t="shared" ca="1" si="384"/>
        <v>#N/A</v>
      </c>
      <c r="Q1741" s="74" t="e">
        <f t="shared" ca="1" si="385"/>
        <v>#N/A</v>
      </c>
      <c r="R1741" s="74">
        <f t="shared" si="386"/>
        <v>6000</v>
      </c>
      <c r="S1741" s="74" t="e">
        <f t="shared" ca="1" si="387"/>
        <v>#N/A</v>
      </c>
      <c r="T1741" s="74" t="e">
        <f t="shared" si="388"/>
        <v>#N/A</v>
      </c>
    </row>
    <row r="1742" spans="2:20" x14ac:dyDescent="0.25">
      <c r="B1742" s="74" t="e">
        <f t="shared" ca="1" si="378"/>
        <v>#N/A</v>
      </c>
      <c r="C1742" s="78">
        <f>Кабельный_журнал!P1708</f>
        <v>0</v>
      </c>
      <c r="D1742" s="74" t="e">
        <f t="shared" ca="1" si="379"/>
        <v>#N/A</v>
      </c>
      <c r="E1742" s="80" t="s">
        <v>280</v>
      </c>
      <c r="F1742" s="74" t="e">
        <f t="shared" ca="1" si="375"/>
        <v>#N/A</v>
      </c>
      <c r="G1742" s="74" t="e">
        <f t="shared" si="376"/>
        <v>#N/A</v>
      </c>
      <c r="H1742" s="80" t="s">
        <v>273</v>
      </c>
      <c r="I1742" s="74" t="e">
        <f t="shared" si="377"/>
        <v>#N/A</v>
      </c>
      <c r="J1742" s="74" t="e">
        <f t="shared" si="380"/>
        <v>#N/A</v>
      </c>
      <c r="K1742" s="80" t="s">
        <v>281</v>
      </c>
      <c r="L1742" s="74">
        <f t="shared" si="381"/>
        <v>1.7500000000000002E-2</v>
      </c>
      <c r="M1742" s="74" t="e">
        <f t="shared" ca="1" si="382"/>
        <v>#N/A</v>
      </c>
      <c r="N1742" s="74" t="e">
        <f ca="1">VLOOKUP(B1742,$C$7:$T1740,13,FALSE)</f>
        <v>#N/A</v>
      </c>
      <c r="O1742" s="74" t="e">
        <f t="shared" ca="1" si="383"/>
        <v>#N/A</v>
      </c>
      <c r="P1742" s="74" t="e">
        <f t="shared" ca="1" si="384"/>
        <v>#N/A</v>
      </c>
      <c r="Q1742" s="74" t="e">
        <f t="shared" ca="1" si="385"/>
        <v>#N/A</v>
      </c>
      <c r="R1742" s="74">
        <f t="shared" si="386"/>
        <v>6000</v>
      </c>
      <c r="S1742" s="74" t="e">
        <f t="shared" ca="1" si="387"/>
        <v>#N/A</v>
      </c>
      <c r="T1742" s="74" t="e">
        <f t="shared" si="388"/>
        <v>#N/A</v>
      </c>
    </row>
    <row r="1743" spans="2:20" x14ac:dyDescent="0.25">
      <c r="B1743" s="74" t="e">
        <f t="shared" ca="1" si="378"/>
        <v>#N/A</v>
      </c>
      <c r="C1743" s="78">
        <f>Кабельный_журнал!P1709</f>
        <v>0</v>
      </c>
      <c r="D1743" s="74" t="e">
        <f t="shared" ca="1" si="379"/>
        <v>#N/A</v>
      </c>
      <c r="E1743" s="80" t="s">
        <v>280</v>
      </c>
      <c r="F1743" s="74" t="e">
        <f t="shared" ca="1" si="375"/>
        <v>#N/A</v>
      </c>
      <c r="G1743" s="74" t="e">
        <f t="shared" si="376"/>
        <v>#N/A</v>
      </c>
      <c r="H1743" s="80" t="s">
        <v>273</v>
      </c>
      <c r="I1743" s="74" t="e">
        <f t="shared" si="377"/>
        <v>#N/A</v>
      </c>
      <c r="J1743" s="74" t="e">
        <f t="shared" si="380"/>
        <v>#N/A</v>
      </c>
      <c r="K1743" s="80" t="s">
        <v>281</v>
      </c>
      <c r="L1743" s="74">
        <f t="shared" si="381"/>
        <v>1.7500000000000002E-2</v>
      </c>
      <c r="M1743" s="74" t="e">
        <f t="shared" ca="1" si="382"/>
        <v>#N/A</v>
      </c>
      <c r="N1743" s="74" t="e">
        <f ca="1">VLOOKUP(B1743,$C$7:$T1741,13,FALSE)</f>
        <v>#N/A</v>
      </c>
      <c r="O1743" s="74" t="e">
        <f t="shared" ca="1" si="383"/>
        <v>#N/A</v>
      </c>
      <c r="P1743" s="74" t="e">
        <f t="shared" ca="1" si="384"/>
        <v>#N/A</v>
      </c>
      <c r="Q1743" s="74" t="e">
        <f t="shared" ca="1" si="385"/>
        <v>#N/A</v>
      </c>
      <c r="R1743" s="74">
        <f t="shared" si="386"/>
        <v>6000</v>
      </c>
      <c r="S1743" s="74" t="e">
        <f t="shared" ca="1" si="387"/>
        <v>#N/A</v>
      </c>
      <c r="T1743" s="74" t="e">
        <f t="shared" si="388"/>
        <v>#N/A</v>
      </c>
    </row>
    <row r="1744" spans="2:20" x14ac:dyDescent="0.25">
      <c r="B1744" s="74" t="e">
        <f t="shared" ca="1" si="378"/>
        <v>#N/A</v>
      </c>
      <c r="C1744" s="78">
        <f>Кабельный_журнал!P1710</f>
        <v>0</v>
      </c>
      <c r="D1744" s="74" t="e">
        <f t="shared" ca="1" si="379"/>
        <v>#N/A</v>
      </c>
      <c r="E1744" s="80" t="s">
        <v>280</v>
      </c>
      <c r="F1744" s="74" t="e">
        <f t="shared" ca="1" si="375"/>
        <v>#N/A</v>
      </c>
      <c r="G1744" s="74" t="e">
        <f t="shared" si="376"/>
        <v>#N/A</v>
      </c>
      <c r="H1744" s="80" t="s">
        <v>273</v>
      </c>
      <c r="I1744" s="74" t="e">
        <f t="shared" si="377"/>
        <v>#N/A</v>
      </c>
      <c r="J1744" s="74" t="e">
        <f t="shared" si="380"/>
        <v>#N/A</v>
      </c>
      <c r="K1744" s="80" t="s">
        <v>281</v>
      </c>
      <c r="L1744" s="74">
        <f t="shared" si="381"/>
        <v>1.7500000000000002E-2</v>
      </c>
      <c r="M1744" s="74" t="e">
        <f t="shared" ca="1" si="382"/>
        <v>#N/A</v>
      </c>
      <c r="N1744" s="74" t="e">
        <f ca="1">VLOOKUP(B1744,$C$7:$T1742,13,FALSE)</f>
        <v>#N/A</v>
      </c>
      <c r="O1744" s="74" t="e">
        <f t="shared" ca="1" si="383"/>
        <v>#N/A</v>
      </c>
      <c r="P1744" s="74" t="e">
        <f t="shared" ca="1" si="384"/>
        <v>#N/A</v>
      </c>
      <c r="Q1744" s="74" t="e">
        <f t="shared" ca="1" si="385"/>
        <v>#N/A</v>
      </c>
      <c r="R1744" s="74">
        <f t="shared" si="386"/>
        <v>6000</v>
      </c>
      <c r="S1744" s="74" t="e">
        <f t="shared" ca="1" si="387"/>
        <v>#N/A</v>
      </c>
      <c r="T1744" s="74" t="e">
        <f t="shared" si="388"/>
        <v>#N/A</v>
      </c>
    </row>
    <row r="1745" spans="2:20" x14ac:dyDescent="0.25">
      <c r="B1745" s="74" t="e">
        <f t="shared" ca="1" si="378"/>
        <v>#N/A</v>
      </c>
      <c r="C1745" s="78">
        <f>Кабельный_журнал!P1711</f>
        <v>0</v>
      </c>
      <c r="D1745" s="74" t="e">
        <f t="shared" ca="1" si="379"/>
        <v>#N/A</v>
      </c>
      <c r="E1745" s="80" t="s">
        <v>280</v>
      </c>
      <c r="F1745" s="74" t="e">
        <f t="shared" ca="1" si="375"/>
        <v>#N/A</v>
      </c>
      <c r="G1745" s="74" t="e">
        <f t="shared" si="376"/>
        <v>#N/A</v>
      </c>
      <c r="H1745" s="80" t="s">
        <v>273</v>
      </c>
      <c r="I1745" s="74" t="e">
        <f t="shared" si="377"/>
        <v>#N/A</v>
      </c>
      <c r="J1745" s="74" t="e">
        <f t="shared" si="380"/>
        <v>#N/A</v>
      </c>
      <c r="K1745" s="80" t="s">
        <v>281</v>
      </c>
      <c r="L1745" s="74">
        <f t="shared" si="381"/>
        <v>1.7500000000000002E-2</v>
      </c>
      <c r="M1745" s="74" t="e">
        <f t="shared" ca="1" si="382"/>
        <v>#N/A</v>
      </c>
      <c r="N1745" s="74" t="e">
        <f ca="1">VLOOKUP(B1745,$C$7:$T1743,13,FALSE)</f>
        <v>#N/A</v>
      </c>
      <c r="O1745" s="74" t="e">
        <f t="shared" ca="1" si="383"/>
        <v>#N/A</v>
      </c>
      <c r="P1745" s="74" t="e">
        <f t="shared" ca="1" si="384"/>
        <v>#N/A</v>
      </c>
      <c r="Q1745" s="74" t="e">
        <f t="shared" ca="1" si="385"/>
        <v>#N/A</v>
      </c>
      <c r="R1745" s="74">
        <f t="shared" si="386"/>
        <v>6000</v>
      </c>
      <c r="S1745" s="74" t="e">
        <f t="shared" ca="1" si="387"/>
        <v>#N/A</v>
      </c>
      <c r="T1745" s="74" t="e">
        <f t="shared" si="388"/>
        <v>#N/A</v>
      </c>
    </row>
    <row r="1746" spans="2:20" x14ac:dyDescent="0.25">
      <c r="B1746" s="74" t="e">
        <f t="shared" ca="1" si="378"/>
        <v>#N/A</v>
      </c>
      <c r="C1746" s="78">
        <f>Кабельный_журнал!P1712</f>
        <v>0</v>
      </c>
      <c r="D1746" s="74" t="e">
        <f t="shared" ca="1" si="379"/>
        <v>#N/A</v>
      </c>
      <c r="E1746" s="80" t="s">
        <v>280</v>
      </c>
      <c r="F1746" s="74" t="e">
        <f t="shared" ca="1" si="375"/>
        <v>#N/A</v>
      </c>
      <c r="G1746" s="74" t="e">
        <f t="shared" si="376"/>
        <v>#N/A</v>
      </c>
      <c r="H1746" s="80" t="s">
        <v>273</v>
      </c>
      <c r="I1746" s="74" t="e">
        <f t="shared" si="377"/>
        <v>#N/A</v>
      </c>
      <c r="J1746" s="74" t="e">
        <f t="shared" si="380"/>
        <v>#N/A</v>
      </c>
      <c r="K1746" s="80" t="s">
        <v>281</v>
      </c>
      <c r="L1746" s="74">
        <f t="shared" si="381"/>
        <v>1.7500000000000002E-2</v>
      </c>
      <c r="M1746" s="74" t="e">
        <f t="shared" ca="1" si="382"/>
        <v>#N/A</v>
      </c>
      <c r="N1746" s="74" t="e">
        <f ca="1">VLOOKUP(B1746,$C$7:$T1744,13,FALSE)</f>
        <v>#N/A</v>
      </c>
      <c r="O1746" s="74" t="e">
        <f t="shared" ca="1" si="383"/>
        <v>#N/A</v>
      </c>
      <c r="P1746" s="74" t="e">
        <f t="shared" ca="1" si="384"/>
        <v>#N/A</v>
      </c>
      <c r="Q1746" s="74" t="e">
        <f t="shared" ca="1" si="385"/>
        <v>#N/A</v>
      </c>
      <c r="R1746" s="74">
        <f t="shared" si="386"/>
        <v>6000</v>
      </c>
      <c r="S1746" s="74" t="e">
        <f t="shared" ca="1" si="387"/>
        <v>#N/A</v>
      </c>
      <c r="T1746" s="74" t="e">
        <f t="shared" si="388"/>
        <v>#N/A</v>
      </c>
    </row>
    <row r="1747" spans="2:20" x14ac:dyDescent="0.25">
      <c r="B1747" s="74" t="e">
        <f t="shared" ca="1" si="378"/>
        <v>#N/A</v>
      </c>
      <c r="C1747" s="78">
        <f>Кабельный_журнал!P1713</f>
        <v>0</v>
      </c>
      <c r="D1747" s="74" t="e">
        <f t="shared" ca="1" si="379"/>
        <v>#N/A</v>
      </c>
      <c r="E1747" s="80" t="s">
        <v>280</v>
      </c>
      <c r="F1747" s="74" t="e">
        <f t="shared" ca="1" si="375"/>
        <v>#N/A</v>
      </c>
      <c r="G1747" s="74" t="e">
        <f t="shared" si="376"/>
        <v>#N/A</v>
      </c>
      <c r="H1747" s="80" t="s">
        <v>273</v>
      </c>
      <c r="I1747" s="74" t="e">
        <f t="shared" si="377"/>
        <v>#N/A</v>
      </c>
      <c r="J1747" s="74" t="e">
        <f t="shared" si="380"/>
        <v>#N/A</v>
      </c>
      <c r="K1747" s="80" t="s">
        <v>281</v>
      </c>
      <c r="L1747" s="74">
        <f t="shared" si="381"/>
        <v>1.7500000000000002E-2</v>
      </c>
      <c r="M1747" s="74" t="e">
        <f t="shared" ca="1" si="382"/>
        <v>#N/A</v>
      </c>
      <c r="N1747" s="74" t="e">
        <f ca="1">VLOOKUP(B1747,$C$7:$T1745,13,FALSE)</f>
        <v>#N/A</v>
      </c>
      <c r="O1747" s="74" t="e">
        <f t="shared" ca="1" si="383"/>
        <v>#N/A</v>
      </c>
      <c r="P1747" s="74" t="e">
        <f t="shared" ca="1" si="384"/>
        <v>#N/A</v>
      </c>
      <c r="Q1747" s="74" t="e">
        <f t="shared" ca="1" si="385"/>
        <v>#N/A</v>
      </c>
      <c r="R1747" s="74">
        <f t="shared" si="386"/>
        <v>6000</v>
      </c>
      <c r="S1747" s="74" t="e">
        <f t="shared" ca="1" si="387"/>
        <v>#N/A</v>
      </c>
      <c r="T1747" s="74" t="e">
        <f t="shared" si="388"/>
        <v>#N/A</v>
      </c>
    </row>
    <row r="1748" spans="2:20" x14ac:dyDescent="0.25">
      <c r="B1748" s="74" t="e">
        <f t="shared" ca="1" si="378"/>
        <v>#N/A</v>
      </c>
      <c r="C1748" s="78">
        <f>Кабельный_журнал!P1714</f>
        <v>0</v>
      </c>
      <c r="D1748" s="74" t="e">
        <f t="shared" ca="1" si="379"/>
        <v>#N/A</v>
      </c>
      <c r="E1748" s="80" t="s">
        <v>280</v>
      </c>
      <c r="F1748" s="74" t="e">
        <f t="shared" ca="1" si="375"/>
        <v>#N/A</v>
      </c>
      <c r="G1748" s="74" t="e">
        <f t="shared" si="376"/>
        <v>#N/A</v>
      </c>
      <c r="H1748" s="80" t="s">
        <v>273</v>
      </c>
      <c r="I1748" s="74" t="e">
        <f t="shared" si="377"/>
        <v>#N/A</v>
      </c>
      <c r="J1748" s="74" t="e">
        <f t="shared" si="380"/>
        <v>#N/A</v>
      </c>
      <c r="K1748" s="80" t="s">
        <v>281</v>
      </c>
      <c r="L1748" s="74">
        <f t="shared" si="381"/>
        <v>1.7500000000000002E-2</v>
      </c>
      <c r="M1748" s="74" t="e">
        <f t="shared" ca="1" si="382"/>
        <v>#N/A</v>
      </c>
      <c r="N1748" s="74" t="e">
        <f ca="1">VLOOKUP(B1748,$C$7:$T1746,13,FALSE)</f>
        <v>#N/A</v>
      </c>
      <c r="O1748" s="74" t="e">
        <f t="shared" ca="1" si="383"/>
        <v>#N/A</v>
      </c>
      <c r="P1748" s="74" t="e">
        <f t="shared" ca="1" si="384"/>
        <v>#N/A</v>
      </c>
      <c r="Q1748" s="74" t="e">
        <f t="shared" ca="1" si="385"/>
        <v>#N/A</v>
      </c>
      <c r="R1748" s="74">
        <f t="shared" si="386"/>
        <v>6000</v>
      </c>
      <c r="S1748" s="74" t="e">
        <f t="shared" ca="1" si="387"/>
        <v>#N/A</v>
      </c>
      <c r="T1748" s="74" t="e">
        <f t="shared" si="388"/>
        <v>#N/A</v>
      </c>
    </row>
    <row r="1749" spans="2:20" x14ac:dyDescent="0.25">
      <c r="B1749" s="74" t="e">
        <f t="shared" ca="1" si="378"/>
        <v>#N/A</v>
      </c>
      <c r="C1749" s="78">
        <f>Кабельный_журнал!P1715</f>
        <v>0</v>
      </c>
      <c r="D1749" s="74" t="e">
        <f t="shared" ca="1" si="379"/>
        <v>#N/A</v>
      </c>
      <c r="E1749" s="80" t="s">
        <v>280</v>
      </c>
      <c r="F1749" s="74" t="e">
        <f t="shared" ca="1" si="375"/>
        <v>#N/A</v>
      </c>
      <c r="G1749" s="74" t="e">
        <f t="shared" si="376"/>
        <v>#N/A</v>
      </c>
      <c r="H1749" s="80" t="s">
        <v>273</v>
      </c>
      <c r="I1749" s="74" t="e">
        <f t="shared" si="377"/>
        <v>#N/A</v>
      </c>
      <c r="J1749" s="74" t="e">
        <f t="shared" si="380"/>
        <v>#N/A</v>
      </c>
      <c r="K1749" s="80" t="s">
        <v>281</v>
      </c>
      <c r="L1749" s="74">
        <f t="shared" si="381"/>
        <v>1.7500000000000002E-2</v>
      </c>
      <c r="M1749" s="74" t="e">
        <f t="shared" ca="1" si="382"/>
        <v>#N/A</v>
      </c>
      <c r="N1749" s="74" t="e">
        <f ca="1">VLOOKUP(B1749,$C$7:$T1747,13,FALSE)</f>
        <v>#N/A</v>
      </c>
      <c r="O1749" s="74" t="e">
        <f t="shared" ca="1" si="383"/>
        <v>#N/A</v>
      </c>
      <c r="P1749" s="74" t="e">
        <f t="shared" ca="1" si="384"/>
        <v>#N/A</v>
      </c>
      <c r="Q1749" s="74" t="e">
        <f t="shared" ca="1" si="385"/>
        <v>#N/A</v>
      </c>
      <c r="R1749" s="74">
        <f t="shared" si="386"/>
        <v>6000</v>
      </c>
      <c r="S1749" s="74" t="e">
        <f t="shared" ca="1" si="387"/>
        <v>#N/A</v>
      </c>
      <c r="T1749" s="74" t="e">
        <f t="shared" si="388"/>
        <v>#N/A</v>
      </c>
    </row>
    <row r="1750" spans="2:20" x14ac:dyDescent="0.25">
      <c r="B1750" s="74" t="e">
        <f t="shared" ca="1" si="378"/>
        <v>#N/A</v>
      </c>
      <c r="C1750" s="78">
        <f>Кабельный_журнал!P1716</f>
        <v>0</v>
      </c>
      <c r="D1750" s="74" t="e">
        <f t="shared" ca="1" si="379"/>
        <v>#N/A</v>
      </c>
      <c r="E1750" s="80" t="s">
        <v>280</v>
      </c>
      <c r="F1750" s="74" t="e">
        <f t="shared" ca="1" si="375"/>
        <v>#N/A</v>
      </c>
      <c r="G1750" s="74" t="e">
        <f t="shared" si="376"/>
        <v>#N/A</v>
      </c>
      <c r="H1750" s="80" t="s">
        <v>273</v>
      </c>
      <c r="I1750" s="74" t="e">
        <f t="shared" si="377"/>
        <v>#N/A</v>
      </c>
      <c r="J1750" s="74" t="e">
        <f t="shared" si="380"/>
        <v>#N/A</v>
      </c>
      <c r="K1750" s="80" t="s">
        <v>281</v>
      </c>
      <c r="L1750" s="74">
        <f t="shared" si="381"/>
        <v>1.7500000000000002E-2</v>
      </c>
      <c r="M1750" s="74" t="e">
        <f t="shared" ca="1" si="382"/>
        <v>#N/A</v>
      </c>
      <c r="N1750" s="74" t="e">
        <f ca="1">VLOOKUP(B1750,$C$7:$T1748,13,FALSE)</f>
        <v>#N/A</v>
      </c>
      <c r="O1750" s="74" t="e">
        <f t="shared" ca="1" si="383"/>
        <v>#N/A</v>
      </c>
      <c r="P1750" s="74" t="e">
        <f t="shared" ca="1" si="384"/>
        <v>#N/A</v>
      </c>
      <c r="Q1750" s="74" t="e">
        <f t="shared" ca="1" si="385"/>
        <v>#N/A</v>
      </c>
      <c r="R1750" s="74">
        <f t="shared" si="386"/>
        <v>6000</v>
      </c>
      <c r="S1750" s="74" t="e">
        <f t="shared" ca="1" si="387"/>
        <v>#N/A</v>
      </c>
      <c r="T1750" s="74" t="e">
        <f t="shared" si="388"/>
        <v>#N/A</v>
      </c>
    </row>
    <row r="1751" spans="2:20" x14ac:dyDescent="0.25">
      <c r="B1751" s="74" t="e">
        <f t="shared" ca="1" si="378"/>
        <v>#N/A</v>
      </c>
      <c r="C1751" s="78">
        <f>Кабельный_журнал!P1717</f>
        <v>0</v>
      </c>
      <c r="D1751" s="74" t="e">
        <f t="shared" ca="1" si="379"/>
        <v>#N/A</v>
      </c>
      <c r="E1751" s="80" t="s">
        <v>280</v>
      </c>
      <c r="F1751" s="74" t="e">
        <f t="shared" ca="1" si="375"/>
        <v>#N/A</v>
      </c>
      <c r="G1751" s="74" t="e">
        <f t="shared" si="376"/>
        <v>#N/A</v>
      </c>
      <c r="H1751" s="80" t="s">
        <v>273</v>
      </c>
      <c r="I1751" s="74" t="e">
        <f t="shared" si="377"/>
        <v>#N/A</v>
      </c>
      <c r="J1751" s="74" t="e">
        <f t="shared" si="380"/>
        <v>#N/A</v>
      </c>
      <c r="K1751" s="80" t="s">
        <v>281</v>
      </c>
      <c r="L1751" s="74">
        <f t="shared" si="381"/>
        <v>1.7500000000000002E-2</v>
      </c>
      <c r="M1751" s="74" t="e">
        <f t="shared" ca="1" si="382"/>
        <v>#N/A</v>
      </c>
      <c r="N1751" s="74" t="e">
        <f ca="1">VLOOKUP(B1751,$C$7:$T1749,13,FALSE)</f>
        <v>#N/A</v>
      </c>
      <c r="O1751" s="74" t="e">
        <f t="shared" ca="1" si="383"/>
        <v>#N/A</v>
      </c>
      <c r="P1751" s="74" t="e">
        <f t="shared" ca="1" si="384"/>
        <v>#N/A</v>
      </c>
      <c r="Q1751" s="74" t="e">
        <f t="shared" ca="1" si="385"/>
        <v>#N/A</v>
      </c>
      <c r="R1751" s="74">
        <f t="shared" si="386"/>
        <v>6000</v>
      </c>
      <c r="S1751" s="74" t="e">
        <f t="shared" ca="1" si="387"/>
        <v>#N/A</v>
      </c>
      <c r="T1751" s="74" t="e">
        <f t="shared" si="388"/>
        <v>#N/A</v>
      </c>
    </row>
    <row r="1752" spans="2:20" x14ac:dyDescent="0.25">
      <c r="B1752" s="74" t="e">
        <f t="shared" ca="1" si="378"/>
        <v>#N/A</v>
      </c>
      <c r="C1752" s="78">
        <f>Кабельный_журнал!P1718</f>
        <v>0</v>
      </c>
      <c r="D1752" s="74" t="e">
        <f t="shared" ca="1" si="379"/>
        <v>#N/A</v>
      </c>
      <c r="E1752" s="80" t="s">
        <v>280</v>
      </c>
      <c r="F1752" s="74" t="e">
        <f t="shared" ca="1" si="375"/>
        <v>#N/A</v>
      </c>
      <c r="G1752" s="74" t="e">
        <f t="shared" si="376"/>
        <v>#N/A</v>
      </c>
      <c r="H1752" s="80" t="s">
        <v>273</v>
      </c>
      <c r="I1752" s="74" t="e">
        <f t="shared" si="377"/>
        <v>#N/A</v>
      </c>
      <c r="J1752" s="74" t="e">
        <f t="shared" si="380"/>
        <v>#N/A</v>
      </c>
      <c r="K1752" s="80" t="s">
        <v>281</v>
      </c>
      <c r="L1752" s="74">
        <f t="shared" si="381"/>
        <v>1.7500000000000002E-2</v>
      </c>
      <c r="M1752" s="74" t="e">
        <f t="shared" ca="1" si="382"/>
        <v>#N/A</v>
      </c>
      <c r="N1752" s="74" t="e">
        <f ca="1">VLOOKUP(B1752,$C$7:$T1750,13,FALSE)</f>
        <v>#N/A</v>
      </c>
      <c r="O1752" s="74" t="e">
        <f t="shared" ca="1" si="383"/>
        <v>#N/A</v>
      </c>
      <c r="P1752" s="74" t="e">
        <f t="shared" ca="1" si="384"/>
        <v>#N/A</v>
      </c>
      <c r="Q1752" s="74" t="e">
        <f t="shared" ca="1" si="385"/>
        <v>#N/A</v>
      </c>
      <c r="R1752" s="74">
        <f t="shared" si="386"/>
        <v>6000</v>
      </c>
      <c r="S1752" s="74" t="e">
        <f t="shared" ca="1" si="387"/>
        <v>#N/A</v>
      </c>
      <c r="T1752" s="74" t="e">
        <f t="shared" si="388"/>
        <v>#N/A</v>
      </c>
    </row>
    <row r="1753" spans="2:20" x14ac:dyDescent="0.25">
      <c r="B1753" s="74" t="e">
        <f t="shared" ca="1" si="378"/>
        <v>#N/A</v>
      </c>
      <c r="C1753" s="78">
        <f>Кабельный_журнал!P1719</f>
        <v>0</v>
      </c>
      <c r="D1753" s="74" t="e">
        <f t="shared" ca="1" si="379"/>
        <v>#N/A</v>
      </c>
      <c r="E1753" s="80" t="s">
        <v>280</v>
      </c>
      <c r="F1753" s="74" t="e">
        <f t="shared" ca="1" si="375"/>
        <v>#N/A</v>
      </c>
      <c r="G1753" s="74" t="e">
        <f t="shared" si="376"/>
        <v>#N/A</v>
      </c>
      <c r="H1753" s="80" t="s">
        <v>273</v>
      </c>
      <c r="I1753" s="74" t="e">
        <f t="shared" si="377"/>
        <v>#N/A</v>
      </c>
      <c r="J1753" s="74" t="e">
        <f t="shared" si="380"/>
        <v>#N/A</v>
      </c>
      <c r="K1753" s="80" t="s">
        <v>281</v>
      </c>
      <c r="L1753" s="74">
        <f t="shared" si="381"/>
        <v>1.7500000000000002E-2</v>
      </c>
      <c r="M1753" s="74" t="e">
        <f t="shared" ca="1" si="382"/>
        <v>#N/A</v>
      </c>
      <c r="N1753" s="74" t="e">
        <f ca="1">VLOOKUP(B1753,$C$7:$T1751,13,FALSE)</f>
        <v>#N/A</v>
      </c>
      <c r="O1753" s="74" t="e">
        <f t="shared" ca="1" si="383"/>
        <v>#N/A</v>
      </c>
      <c r="P1753" s="74" t="e">
        <f t="shared" ca="1" si="384"/>
        <v>#N/A</v>
      </c>
      <c r="Q1753" s="74" t="e">
        <f t="shared" ca="1" si="385"/>
        <v>#N/A</v>
      </c>
      <c r="R1753" s="74">
        <f t="shared" si="386"/>
        <v>6000</v>
      </c>
      <c r="S1753" s="74" t="e">
        <f t="shared" ca="1" si="387"/>
        <v>#N/A</v>
      </c>
      <c r="T1753" s="74" t="e">
        <f t="shared" si="388"/>
        <v>#N/A</v>
      </c>
    </row>
    <row r="1754" spans="2:20" x14ac:dyDescent="0.25">
      <c r="B1754" s="74" t="e">
        <f t="shared" ca="1" si="378"/>
        <v>#N/A</v>
      </c>
      <c r="C1754" s="78">
        <f>Кабельный_журнал!P1720</f>
        <v>0</v>
      </c>
      <c r="D1754" s="74" t="e">
        <f t="shared" ca="1" si="379"/>
        <v>#N/A</v>
      </c>
      <c r="E1754" s="80" t="s">
        <v>280</v>
      </c>
      <c r="F1754" s="74" t="e">
        <f t="shared" ca="1" si="375"/>
        <v>#N/A</v>
      </c>
      <c r="G1754" s="74" t="e">
        <f t="shared" si="376"/>
        <v>#N/A</v>
      </c>
      <c r="H1754" s="80" t="s">
        <v>273</v>
      </c>
      <c r="I1754" s="74" t="e">
        <f t="shared" si="377"/>
        <v>#N/A</v>
      </c>
      <c r="J1754" s="74" t="e">
        <f t="shared" si="380"/>
        <v>#N/A</v>
      </c>
      <c r="K1754" s="80" t="s">
        <v>281</v>
      </c>
      <c r="L1754" s="74">
        <f t="shared" si="381"/>
        <v>1.7500000000000002E-2</v>
      </c>
      <c r="M1754" s="74" t="e">
        <f t="shared" ca="1" si="382"/>
        <v>#N/A</v>
      </c>
      <c r="N1754" s="74" t="e">
        <f ca="1">VLOOKUP(B1754,$C$7:$T1752,13,FALSE)</f>
        <v>#N/A</v>
      </c>
      <c r="O1754" s="74" t="e">
        <f t="shared" ca="1" si="383"/>
        <v>#N/A</v>
      </c>
      <c r="P1754" s="74" t="e">
        <f t="shared" ca="1" si="384"/>
        <v>#N/A</v>
      </c>
      <c r="Q1754" s="74" t="e">
        <f t="shared" ca="1" si="385"/>
        <v>#N/A</v>
      </c>
      <c r="R1754" s="74">
        <f t="shared" si="386"/>
        <v>6000</v>
      </c>
      <c r="S1754" s="74" t="e">
        <f t="shared" ca="1" si="387"/>
        <v>#N/A</v>
      </c>
      <c r="T1754" s="74" t="e">
        <f t="shared" si="388"/>
        <v>#N/A</v>
      </c>
    </row>
    <row r="1755" spans="2:20" x14ac:dyDescent="0.25">
      <c r="B1755" s="74" t="e">
        <f t="shared" ca="1" si="378"/>
        <v>#N/A</v>
      </c>
      <c r="C1755" s="78">
        <f>Кабельный_журнал!P1721</f>
        <v>0</v>
      </c>
      <c r="D1755" s="74" t="e">
        <f t="shared" ca="1" si="379"/>
        <v>#N/A</v>
      </c>
      <c r="E1755" s="80" t="s">
        <v>280</v>
      </c>
      <c r="F1755" s="74" t="e">
        <f t="shared" ca="1" si="375"/>
        <v>#N/A</v>
      </c>
      <c r="G1755" s="74" t="e">
        <f t="shared" si="376"/>
        <v>#N/A</v>
      </c>
      <c r="H1755" s="80" t="s">
        <v>273</v>
      </c>
      <c r="I1755" s="74" t="e">
        <f t="shared" si="377"/>
        <v>#N/A</v>
      </c>
      <c r="J1755" s="74" t="e">
        <f t="shared" si="380"/>
        <v>#N/A</v>
      </c>
      <c r="K1755" s="80" t="s">
        <v>281</v>
      </c>
      <c r="L1755" s="74">
        <f t="shared" si="381"/>
        <v>1.7500000000000002E-2</v>
      </c>
      <c r="M1755" s="74" t="e">
        <f t="shared" ca="1" si="382"/>
        <v>#N/A</v>
      </c>
      <c r="N1755" s="74" t="e">
        <f ca="1">VLOOKUP(B1755,$C$7:$T1753,13,FALSE)</f>
        <v>#N/A</v>
      </c>
      <c r="O1755" s="74" t="e">
        <f t="shared" ca="1" si="383"/>
        <v>#N/A</v>
      </c>
      <c r="P1755" s="74" t="e">
        <f t="shared" ca="1" si="384"/>
        <v>#N/A</v>
      </c>
      <c r="Q1755" s="74" t="e">
        <f t="shared" ca="1" si="385"/>
        <v>#N/A</v>
      </c>
      <c r="R1755" s="74">
        <f t="shared" si="386"/>
        <v>6000</v>
      </c>
      <c r="S1755" s="74" t="e">
        <f t="shared" ca="1" si="387"/>
        <v>#N/A</v>
      </c>
      <c r="T1755" s="74" t="e">
        <f t="shared" si="388"/>
        <v>#N/A</v>
      </c>
    </row>
    <row r="1756" spans="2:20" x14ac:dyDescent="0.25">
      <c r="B1756" s="74" t="e">
        <f t="shared" ca="1" si="378"/>
        <v>#N/A</v>
      </c>
      <c r="C1756" s="78">
        <f>Кабельный_журнал!P1722</f>
        <v>0</v>
      </c>
      <c r="D1756" s="74" t="e">
        <f t="shared" ca="1" si="379"/>
        <v>#N/A</v>
      </c>
      <c r="E1756" s="80" t="s">
        <v>280</v>
      </c>
      <c r="F1756" s="74" t="e">
        <f t="shared" ca="1" si="375"/>
        <v>#N/A</v>
      </c>
      <c r="G1756" s="74" t="e">
        <f t="shared" si="376"/>
        <v>#N/A</v>
      </c>
      <c r="H1756" s="80" t="s">
        <v>273</v>
      </c>
      <c r="I1756" s="74" t="e">
        <f t="shared" si="377"/>
        <v>#N/A</v>
      </c>
      <c r="J1756" s="74" t="e">
        <f t="shared" si="380"/>
        <v>#N/A</v>
      </c>
      <c r="K1756" s="80" t="s">
        <v>281</v>
      </c>
      <c r="L1756" s="74">
        <f t="shared" si="381"/>
        <v>1.7500000000000002E-2</v>
      </c>
      <c r="M1756" s="74" t="e">
        <f t="shared" ca="1" si="382"/>
        <v>#N/A</v>
      </c>
      <c r="N1756" s="74" t="e">
        <f ca="1">VLOOKUP(B1756,$C$7:$T1754,13,FALSE)</f>
        <v>#N/A</v>
      </c>
      <c r="O1756" s="74" t="e">
        <f t="shared" ca="1" si="383"/>
        <v>#N/A</v>
      </c>
      <c r="P1756" s="74" t="e">
        <f t="shared" ca="1" si="384"/>
        <v>#N/A</v>
      </c>
      <c r="Q1756" s="74" t="e">
        <f t="shared" ca="1" si="385"/>
        <v>#N/A</v>
      </c>
      <c r="R1756" s="74">
        <f t="shared" si="386"/>
        <v>6000</v>
      </c>
      <c r="S1756" s="74" t="e">
        <f t="shared" ca="1" si="387"/>
        <v>#N/A</v>
      </c>
      <c r="T1756" s="74" t="e">
        <f t="shared" si="388"/>
        <v>#N/A</v>
      </c>
    </row>
    <row r="1757" spans="2:20" x14ac:dyDescent="0.25">
      <c r="B1757" s="74" t="e">
        <f t="shared" ca="1" si="378"/>
        <v>#N/A</v>
      </c>
      <c r="C1757" s="78">
        <f>Кабельный_журнал!P1723</f>
        <v>0</v>
      </c>
      <c r="D1757" s="74" t="e">
        <f t="shared" ca="1" si="379"/>
        <v>#N/A</v>
      </c>
      <c r="E1757" s="80" t="s">
        <v>280</v>
      </c>
      <c r="F1757" s="74" t="e">
        <f t="shared" ca="1" si="375"/>
        <v>#N/A</v>
      </c>
      <c r="G1757" s="74" t="e">
        <f t="shared" si="376"/>
        <v>#N/A</v>
      </c>
      <c r="H1757" s="80" t="s">
        <v>273</v>
      </c>
      <c r="I1757" s="74" t="e">
        <f t="shared" si="377"/>
        <v>#N/A</v>
      </c>
      <c r="J1757" s="74" t="e">
        <f t="shared" si="380"/>
        <v>#N/A</v>
      </c>
      <c r="K1757" s="80" t="s">
        <v>281</v>
      </c>
      <c r="L1757" s="74">
        <f t="shared" si="381"/>
        <v>1.7500000000000002E-2</v>
      </c>
      <c r="M1757" s="74" t="e">
        <f t="shared" ca="1" si="382"/>
        <v>#N/A</v>
      </c>
      <c r="N1757" s="74" t="e">
        <f ca="1">VLOOKUP(B1757,$C$7:$T1755,13,FALSE)</f>
        <v>#N/A</v>
      </c>
      <c r="O1757" s="74" t="e">
        <f t="shared" ca="1" si="383"/>
        <v>#N/A</v>
      </c>
      <c r="P1757" s="74" t="e">
        <f t="shared" ca="1" si="384"/>
        <v>#N/A</v>
      </c>
      <c r="Q1757" s="74" t="e">
        <f t="shared" ca="1" si="385"/>
        <v>#N/A</v>
      </c>
      <c r="R1757" s="74">
        <f t="shared" si="386"/>
        <v>6000</v>
      </c>
      <c r="S1757" s="74" t="e">
        <f t="shared" ca="1" si="387"/>
        <v>#N/A</v>
      </c>
      <c r="T1757" s="74" t="e">
        <f t="shared" si="388"/>
        <v>#N/A</v>
      </c>
    </row>
    <row r="1758" spans="2:20" x14ac:dyDescent="0.25">
      <c r="B1758" s="74" t="e">
        <f t="shared" ca="1" si="378"/>
        <v>#N/A</v>
      </c>
      <c r="C1758" s="78">
        <f>Кабельный_журнал!P1724</f>
        <v>0</v>
      </c>
      <c r="D1758" s="74" t="e">
        <f t="shared" ca="1" si="379"/>
        <v>#N/A</v>
      </c>
      <c r="E1758" s="80" t="s">
        <v>280</v>
      </c>
      <c r="F1758" s="74" t="e">
        <f t="shared" ca="1" si="375"/>
        <v>#N/A</v>
      </c>
      <c r="G1758" s="74" t="e">
        <f t="shared" si="376"/>
        <v>#N/A</v>
      </c>
      <c r="H1758" s="80" t="s">
        <v>273</v>
      </c>
      <c r="I1758" s="74" t="e">
        <f t="shared" si="377"/>
        <v>#N/A</v>
      </c>
      <c r="J1758" s="74" t="e">
        <f t="shared" si="380"/>
        <v>#N/A</v>
      </c>
      <c r="K1758" s="80" t="s">
        <v>281</v>
      </c>
      <c r="L1758" s="74">
        <f t="shared" si="381"/>
        <v>1.7500000000000002E-2</v>
      </c>
      <c r="M1758" s="74" t="e">
        <f t="shared" ca="1" si="382"/>
        <v>#N/A</v>
      </c>
      <c r="N1758" s="74" t="e">
        <f ca="1">VLOOKUP(B1758,$C$7:$T1756,13,FALSE)</f>
        <v>#N/A</v>
      </c>
      <c r="O1758" s="74" t="e">
        <f t="shared" ca="1" si="383"/>
        <v>#N/A</v>
      </c>
      <c r="P1758" s="74" t="e">
        <f t="shared" ca="1" si="384"/>
        <v>#N/A</v>
      </c>
      <c r="Q1758" s="74" t="e">
        <f t="shared" ca="1" si="385"/>
        <v>#N/A</v>
      </c>
      <c r="R1758" s="74">
        <f t="shared" si="386"/>
        <v>6000</v>
      </c>
      <c r="S1758" s="74" t="e">
        <f t="shared" ca="1" si="387"/>
        <v>#N/A</v>
      </c>
      <c r="T1758" s="74" t="e">
        <f t="shared" si="388"/>
        <v>#N/A</v>
      </c>
    </row>
    <row r="1759" spans="2:20" x14ac:dyDescent="0.25">
      <c r="B1759" s="74" t="e">
        <f t="shared" ca="1" si="378"/>
        <v>#N/A</v>
      </c>
      <c r="C1759" s="78">
        <f>Кабельный_журнал!P1725</f>
        <v>0</v>
      </c>
      <c r="D1759" s="74" t="e">
        <f t="shared" ca="1" si="379"/>
        <v>#N/A</v>
      </c>
      <c r="E1759" s="80" t="s">
        <v>280</v>
      </c>
      <c r="F1759" s="74" t="e">
        <f t="shared" ca="1" si="375"/>
        <v>#N/A</v>
      </c>
      <c r="G1759" s="74" t="e">
        <f t="shared" si="376"/>
        <v>#N/A</v>
      </c>
      <c r="H1759" s="80" t="s">
        <v>273</v>
      </c>
      <c r="I1759" s="74" t="e">
        <f t="shared" si="377"/>
        <v>#N/A</v>
      </c>
      <c r="J1759" s="74" t="e">
        <f t="shared" si="380"/>
        <v>#N/A</v>
      </c>
      <c r="K1759" s="80" t="s">
        <v>281</v>
      </c>
      <c r="L1759" s="74">
        <f t="shared" si="381"/>
        <v>1.7500000000000002E-2</v>
      </c>
      <c r="M1759" s="74" t="e">
        <f t="shared" ca="1" si="382"/>
        <v>#N/A</v>
      </c>
      <c r="N1759" s="74" t="e">
        <f ca="1">VLOOKUP(B1759,$C$7:$T1757,13,FALSE)</f>
        <v>#N/A</v>
      </c>
      <c r="O1759" s="74" t="e">
        <f t="shared" ca="1" si="383"/>
        <v>#N/A</v>
      </c>
      <c r="P1759" s="74" t="e">
        <f t="shared" ca="1" si="384"/>
        <v>#N/A</v>
      </c>
      <c r="Q1759" s="74" t="e">
        <f t="shared" ca="1" si="385"/>
        <v>#N/A</v>
      </c>
      <c r="R1759" s="74">
        <f t="shared" si="386"/>
        <v>6000</v>
      </c>
      <c r="S1759" s="74" t="e">
        <f t="shared" ca="1" si="387"/>
        <v>#N/A</v>
      </c>
      <c r="T1759" s="74" t="e">
        <f t="shared" si="388"/>
        <v>#N/A</v>
      </c>
    </row>
    <row r="1760" spans="2:20" x14ac:dyDescent="0.25">
      <c r="B1760" s="74" t="e">
        <f t="shared" ca="1" si="378"/>
        <v>#N/A</v>
      </c>
      <c r="C1760" s="78">
        <f>Кабельный_журнал!P1726</f>
        <v>0</v>
      </c>
      <c r="D1760" s="74" t="e">
        <f t="shared" ca="1" si="379"/>
        <v>#N/A</v>
      </c>
      <c r="E1760" s="80" t="s">
        <v>280</v>
      </c>
      <c r="F1760" s="74" t="e">
        <f t="shared" ca="1" si="375"/>
        <v>#N/A</v>
      </c>
      <c r="G1760" s="74" t="e">
        <f t="shared" si="376"/>
        <v>#N/A</v>
      </c>
      <c r="H1760" s="80" t="s">
        <v>273</v>
      </c>
      <c r="I1760" s="74" t="e">
        <f t="shared" si="377"/>
        <v>#N/A</v>
      </c>
      <c r="J1760" s="74" t="e">
        <f t="shared" si="380"/>
        <v>#N/A</v>
      </c>
      <c r="K1760" s="80" t="s">
        <v>281</v>
      </c>
      <c r="L1760" s="74">
        <f t="shared" si="381"/>
        <v>1.7500000000000002E-2</v>
      </c>
      <c r="M1760" s="74" t="e">
        <f t="shared" ca="1" si="382"/>
        <v>#N/A</v>
      </c>
      <c r="N1760" s="74" t="e">
        <f ca="1">VLOOKUP(B1760,$C$7:$T1758,13,FALSE)</f>
        <v>#N/A</v>
      </c>
      <c r="O1760" s="74" t="e">
        <f t="shared" ca="1" si="383"/>
        <v>#N/A</v>
      </c>
      <c r="P1760" s="74" t="e">
        <f t="shared" ca="1" si="384"/>
        <v>#N/A</v>
      </c>
      <c r="Q1760" s="74" t="e">
        <f t="shared" ca="1" si="385"/>
        <v>#N/A</v>
      </c>
      <c r="R1760" s="74">
        <f t="shared" si="386"/>
        <v>6000</v>
      </c>
      <c r="S1760" s="74" t="e">
        <f t="shared" ca="1" si="387"/>
        <v>#N/A</v>
      </c>
      <c r="T1760" s="74" t="e">
        <f t="shared" si="388"/>
        <v>#N/A</v>
      </c>
    </row>
    <row r="1761" spans="2:20" x14ac:dyDescent="0.25">
      <c r="B1761" s="74" t="e">
        <f t="shared" ca="1" si="378"/>
        <v>#N/A</v>
      </c>
      <c r="C1761" s="78">
        <f>Кабельный_журнал!P1727</f>
        <v>0</v>
      </c>
      <c r="D1761" s="74" t="e">
        <f t="shared" ca="1" si="379"/>
        <v>#N/A</v>
      </c>
      <c r="E1761" s="80" t="s">
        <v>280</v>
      </c>
      <c r="F1761" s="74" t="e">
        <f t="shared" ca="1" si="375"/>
        <v>#N/A</v>
      </c>
      <c r="G1761" s="74" t="e">
        <f t="shared" si="376"/>
        <v>#N/A</v>
      </c>
      <c r="H1761" s="80" t="s">
        <v>273</v>
      </c>
      <c r="I1761" s="74" t="e">
        <f t="shared" si="377"/>
        <v>#N/A</v>
      </c>
      <c r="J1761" s="74" t="e">
        <f t="shared" si="380"/>
        <v>#N/A</v>
      </c>
      <c r="K1761" s="80" t="s">
        <v>281</v>
      </c>
      <c r="L1761" s="74">
        <f t="shared" si="381"/>
        <v>1.7500000000000002E-2</v>
      </c>
      <c r="M1761" s="74" t="e">
        <f t="shared" ca="1" si="382"/>
        <v>#N/A</v>
      </c>
      <c r="N1761" s="74" t="e">
        <f ca="1">VLOOKUP(B1761,$C$7:$T1759,13,FALSE)</f>
        <v>#N/A</v>
      </c>
      <c r="O1761" s="74" t="e">
        <f t="shared" ca="1" si="383"/>
        <v>#N/A</v>
      </c>
      <c r="P1761" s="74" t="e">
        <f t="shared" ca="1" si="384"/>
        <v>#N/A</v>
      </c>
      <c r="Q1761" s="74" t="e">
        <f t="shared" ca="1" si="385"/>
        <v>#N/A</v>
      </c>
      <c r="R1761" s="74">
        <f t="shared" si="386"/>
        <v>6000</v>
      </c>
      <c r="S1761" s="74" t="e">
        <f t="shared" ca="1" si="387"/>
        <v>#N/A</v>
      </c>
      <c r="T1761" s="74" t="e">
        <f t="shared" si="388"/>
        <v>#N/A</v>
      </c>
    </row>
    <row r="1762" spans="2:20" x14ac:dyDescent="0.25">
      <c r="B1762" s="74" t="e">
        <f t="shared" ca="1" si="378"/>
        <v>#N/A</v>
      </c>
      <c r="C1762" s="78">
        <f>Кабельный_журнал!P1728</f>
        <v>0</v>
      </c>
      <c r="D1762" s="74" t="e">
        <f t="shared" ca="1" si="379"/>
        <v>#N/A</v>
      </c>
      <c r="E1762" s="80" t="s">
        <v>280</v>
      </c>
      <c r="F1762" s="74" t="e">
        <f t="shared" ca="1" si="375"/>
        <v>#N/A</v>
      </c>
      <c r="G1762" s="74" t="e">
        <f t="shared" si="376"/>
        <v>#N/A</v>
      </c>
      <c r="H1762" s="80" t="s">
        <v>273</v>
      </c>
      <c r="I1762" s="74" t="e">
        <f t="shared" si="377"/>
        <v>#N/A</v>
      </c>
      <c r="J1762" s="74" t="e">
        <f t="shared" si="380"/>
        <v>#N/A</v>
      </c>
      <c r="K1762" s="80" t="s">
        <v>281</v>
      </c>
      <c r="L1762" s="74">
        <f t="shared" si="381"/>
        <v>1.7500000000000002E-2</v>
      </c>
      <c r="M1762" s="74" t="e">
        <f t="shared" ca="1" si="382"/>
        <v>#N/A</v>
      </c>
      <c r="N1762" s="74" t="e">
        <f ca="1">VLOOKUP(B1762,$C$7:$T1760,13,FALSE)</f>
        <v>#N/A</v>
      </c>
      <c r="O1762" s="74" t="e">
        <f t="shared" ca="1" si="383"/>
        <v>#N/A</v>
      </c>
      <c r="P1762" s="74" t="e">
        <f t="shared" ca="1" si="384"/>
        <v>#N/A</v>
      </c>
      <c r="Q1762" s="74" t="e">
        <f t="shared" ca="1" si="385"/>
        <v>#N/A</v>
      </c>
      <c r="R1762" s="74">
        <f t="shared" si="386"/>
        <v>6000</v>
      </c>
      <c r="S1762" s="74" t="e">
        <f t="shared" ca="1" si="387"/>
        <v>#N/A</v>
      </c>
      <c r="T1762" s="74" t="e">
        <f t="shared" si="388"/>
        <v>#N/A</v>
      </c>
    </row>
    <row r="1763" spans="2:20" x14ac:dyDescent="0.25">
      <c r="B1763" s="74" t="e">
        <f t="shared" ca="1" si="378"/>
        <v>#N/A</v>
      </c>
      <c r="C1763" s="78">
        <f>Кабельный_журнал!P1729</f>
        <v>0</v>
      </c>
      <c r="D1763" s="74" t="e">
        <f t="shared" ca="1" si="379"/>
        <v>#N/A</v>
      </c>
      <c r="E1763" s="80" t="s">
        <v>280</v>
      </c>
      <c r="F1763" s="74" t="e">
        <f t="shared" ca="1" si="375"/>
        <v>#N/A</v>
      </c>
      <c r="G1763" s="74" t="e">
        <f t="shared" si="376"/>
        <v>#N/A</v>
      </c>
      <c r="H1763" s="80" t="s">
        <v>273</v>
      </c>
      <c r="I1763" s="74" t="e">
        <f t="shared" si="377"/>
        <v>#N/A</v>
      </c>
      <c r="J1763" s="74" t="e">
        <f t="shared" si="380"/>
        <v>#N/A</v>
      </c>
      <c r="K1763" s="80" t="s">
        <v>281</v>
      </c>
      <c r="L1763" s="74">
        <f t="shared" si="381"/>
        <v>1.7500000000000002E-2</v>
      </c>
      <c r="M1763" s="74" t="e">
        <f t="shared" ca="1" si="382"/>
        <v>#N/A</v>
      </c>
      <c r="N1763" s="74" t="e">
        <f ca="1">VLOOKUP(B1763,$C$7:$T1761,13,FALSE)</f>
        <v>#N/A</v>
      </c>
      <c r="O1763" s="74" t="e">
        <f t="shared" ca="1" si="383"/>
        <v>#N/A</v>
      </c>
      <c r="P1763" s="74" t="e">
        <f t="shared" ca="1" si="384"/>
        <v>#N/A</v>
      </c>
      <c r="Q1763" s="74" t="e">
        <f t="shared" ca="1" si="385"/>
        <v>#N/A</v>
      </c>
      <c r="R1763" s="74">
        <f t="shared" si="386"/>
        <v>6000</v>
      </c>
      <c r="S1763" s="74" t="e">
        <f t="shared" ca="1" si="387"/>
        <v>#N/A</v>
      </c>
      <c r="T1763" s="74" t="e">
        <f t="shared" si="388"/>
        <v>#N/A</v>
      </c>
    </row>
    <row r="1764" spans="2:20" x14ac:dyDescent="0.25">
      <c r="B1764" s="74" t="e">
        <f t="shared" ca="1" si="378"/>
        <v>#N/A</v>
      </c>
      <c r="C1764" s="78">
        <f>Кабельный_журнал!P1730</f>
        <v>0</v>
      </c>
      <c r="D1764" s="74" t="e">
        <f t="shared" ca="1" si="379"/>
        <v>#N/A</v>
      </c>
      <c r="E1764" s="80" t="s">
        <v>280</v>
      </c>
      <c r="F1764" s="74" t="e">
        <f t="shared" ca="1" si="375"/>
        <v>#N/A</v>
      </c>
      <c r="G1764" s="74" t="e">
        <f t="shared" si="376"/>
        <v>#N/A</v>
      </c>
      <c r="H1764" s="80" t="s">
        <v>273</v>
      </c>
      <c r="I1764" s="74" t="e">
        <f t="shared" si="377"/>
        <v>#N/A</v>
      </c>
      <c r="J1764" s="74" t="e">
        <f t="shared" si="380"/>
        <v>#N/A</v>
      </c>
      <c r="K1764" s="80" t="s">
        <v>281</v>
      </c>
      <c r="L1764" s="74">
        <f t="shared" si="381"/>
        <v>1.7500000000000002E-2</v>
      </c>
      <c r="M1764" s="74" t="e">
        <f t="shared" ca="1" si="382"/>
        <v>#N/A</v>
      </c>
      <c r="N1764" s="74" t="e">
        <f ca="1">VLOOKUP(B1764,$C$7:$T1762,13,FALSE)</f>
        <v>#N/A</v>
      </c>
      <c r="O1764" s="74" t="e">
        <f t="shared" ca="1" si="383"/>
        <v>#N/A</v>
      </c>
      <c r="P1764" s="74" t="e">
        <f t="shared" ca="1" si="384"/>
        <v>#N/A</v>
      </c>
      <c r="Q1764" s="74" t="e">
        <f t="shared" ca="1" si="385"/>
        <v>#N/A</v>
      </c>
      <c r="R1764" s="74">
        <f t="shared" si="386"/>
        <v>6000</v>
      </c>
      <c r="S1764" s="74" t="e">
        <f t="shared" ca="1" si="387"/>
        <v>#N/A</v>
      </c>
      <c r="T1764" s="74" t="e">
        <f t="shared" si="388"/>
        <v>#N/A</v>
      </c>
    </row>
    <row r="1765" spans="2:20" x14ac:dyDescent="0.25">
      <c r="B1765" s="74" t="e">
        <f t="shared" ca="1" si="378"/>
        <v>#N/A</v>
      </c>
      <c r="C1765" s="78">
        <f>Кабельный_журнал!P1731</f>
        <v>0</v>
      </c>
      <c r="D1765" s="74" t="e">
        <f t="shared" ca="1" si="379"/>
        <v>#N/A</v>
      </c>
      <c r="E1765" s="80" t="s">
        <v>280</v>
      </c>
      <c r="F1765" s="74" t="e">
        <f t="shared" ca="1" si="375"/>
        <v>#N/A</v>
      </c>
      <c r="G1765" s="74" t="e">
        <f t="shared" si="376"/>
        <v>#N/A</v>
      </c>
      <c r="H1765" s="80" t="s">
        <v>273</v>
      </c>
      <c r="I1765" s="74" t="e">
        <f t="shared" si="377"/>
        <v>#N/A</v>
      </c>
      <c r="J1765" s="74" t="e">
        <f t="shared" si="380"/>
        <v>#N/A</v>
      </c>
      <c r="K1765" s="80" t="s">
        <v>281</v>
      </c>
      <c r="L1765" s="74">
        <f t="shared" si="381"/>
        <v>1.7500000000000002E-2</v>
      </c>
      <c r="M1765" s="74" t="e">
        <f t="shared" ca="1" si="382"/>
        <v>#N/A</v>
      </c>
      <c r="N1765" s="74" t="e">
        <f ca="1">VLOOKUP(B1765,$C$7:$T1763,13,FALSE)</f>
        <v>#N/A</v>
      </c>
      <c r="O1765" s="74" t="e">
        <f t="shared" ca="1" si="383"/>
        <v>#N/A</v>
      </c>
      <c r="P1765" s="74" t="e">
        <f t="shared" ca="1" si="384"/>
        <v>#N/A</v>
      </c>
      <c r="Q1765" s="74" t="e">
        <f t="shared" ca="1" si="385"/>
        <v>#N/A</v>
      </c>
      <c r="R1765" s="74">
        <f t="shared" si="386"/>
        <v>6000</v>
      </c>
      <c r="S1765" s="74" t="e">
        <f t="shared" ca="1" si="387"/>
        <v>#N/A</v>
      </c>
      <c r="T1765" s="74" t="e">
        <f t="shared" si="388"/>
        <v>#N/A</v>
      </c>
    </row>
    <row r="1766" spans="2:20" x14ac:dyDescent="0.25">
      <c r="B1766" s="74" t="e">
        <f t="shared" ca="1" si="378"/>
        <v>#N/A</v>
      </c>
      <c r="C1766" s="78">
        <f>Кабельный_журнал!P1732</f>
        <v>0</v>
      </c>
      <c r="D1766" s="74" t="e">
        <f t="shared" ca="1" si="379"/>
        <v>#N/A</v>
      </c>
      <c r="E1766" s="80" t="s">
        <v>280</v>
      </c>
      <c r="F1766" s="74" t="e">
        <f t="shared" ca="1" si="375"/>
        <v>#N/A</v>
      </c>
      <c r="G1766" s="74" t="e">
        <f t="shared" si="376"/>
        <v>#N/A</v>
      </c>
      <c r="H1766" s="80" t="s">
        <v>273</v>
      </c>
      <c r="I1766" s="74" t="e">
        <f t="shared" si="377"/>
        <v>#N/A</v>
      </c>
      <c r="J1766" s="74" t="e">
        <f t="shared" si="380"/>
        <v>#N/A</v>
      </c>
      <c r="K1766" s="80" t="s">
        <v>281</v>
      </c>
      <c r="L1766" s="74">
        <f t="shared" si="381"/>
        <v>1.7500000000000002E-2</v>
      </c>
      <c r="M1766" s="74" t="e">
        <f t="shared" ca="1" si="382"/>
        <v>#N/A</v>
      </c>
      <c r="N1766" s="74" t="e">
        <f ca="1">VLOOKUP(B1766,$C$7:$T1764,13,FALSE)</f>
        <v>#N/A</v>
      </c>
      <c r="O1766" s="74" t="e">
        <f t="shared" ca="1" si="383"/>
        <v>#N/A</v>
      </c>
      <c r="P1766" s="74" t="e">
        <f t="shared" ca="1" si="384"/>
        <v>#N/A</v>
      </c>
      <c r="Q1766" s="74" t="e">
        <f t="shared" ca="1" si="385"/>
        <v>#N/A</v>
      </c>
      <c r="R1766" s="74">
        <f t="shared" si="386"/>
        <v>6000</v>
      </c>
      <c r="S1766" s="74" t="e">
        <f t="shared" ca="1" si="387"/>
        <v>#N/A</v>
      </c>
      <c r="T1766" s="74" t="e">
        <f t="shared" si="388"/>
        <v>#N/A</v>
      </c>
    </row>
    <row r="1767" spans="2:20" x14ac:dyDescent="0.25">
      <c r="B1767" s="74" t="e">
        <f t="shared" ca="1" si="378"/>
        <v>#N/A</v>
      </c>
      <c r="C1767" s="78">
        <f>Кабельный_журнал!P1733</f>
        <v>0</v>
      </c>
      <c r="D1767" s="74" t="e">
        <f t="shared" ca="1" si="379"/>
        <v>#N/A</v>
      </c>
      <c r="E1767" s="80" t="s">
        <v>280</v>
      </c>
      <c r="F1767" s="74" t="e">
        <f t="shared" ref="F1767:F1830" ca="1" si="389">VLOOKUP(C1767,Кабельный_журнал,8,FALSE)</f>
        <v>#N/A</v>
      </c>
      <c r="G1767" s="74" t="e">
        <f t="shared" ref="G1767:G1830" si="390">VLOOKUP(C1767,Исходные_данные,21,FALSE)</f>
        <v>#N/A</v>
      </c>
      <c r="H1767" s="80" t="s">
        <v>273</v>
      </c>
      <c r="I1767" s="74" t="e">
        <f t="shared" ref="I1767:I1830" si="391">VLOOKUP(C1767,Исходные_данные,22,FALSE)</f>
        <v>#N/A</v>
      </c>
      <c r="J1767" s="74" t="e">
        <f t="shared" si="380"/>
        <v>#N/A</v>
      </c>
      <c r="K1767" s="80" t="s">
        <v>281</v>
      </c>
      <c r="L1767" s="74">
        <f t="shared" si="381"/>
        <v>1.7500000000000002E-2</v>
      </c>
      <c r="M1767" s="74" t="e">
        <f t="shared" ca="1" si="382"/>
        <v>#N/A</v>
      </c>
      <c r="N1767" s="74" t="e">
        <f ca="1">VLOOKUP(B1767,$C$7:$T1765,13,FALSE)</f>
        <v>#N/A</v>
      </c>
      <c r="O1767" s="74" t="e">
        <f t="shared" ca="1" si="383"/>
        <v>#N/A</v>
      </c>
      <c r="P1767" s="74" t="e">
        <f t="shared" ca="1" si="384"/>
        <v>#N/A</v>
      </c>
      <c r="Q1767" s="74" t="e">
        <f t="shared" ca="1" si="385"/>
        <v>#N/A</v>
      </c>
      <c r="R1767" s="74">
        <f t="shared" si="386"/>
        <v>6000</v>
      </c>
      <c r="S1767" s="74" t="e">
        <f t="shared" ca="1" si="387"/>
        <v>#N/A</v>
      </c>
      <c r="T1767" s="74" t="e">
        <f t="shared" si="388"/>
        <v>#N/A</v>
      </c>
    </row>
    <row r="1768" spans="2:20" x14ac:dyDescent="0.25">
      <c r="B1768" s="74" t="e">
        <f t="shared" ref="B1768:B1831" ca="1" si="392">VLOOKUP(C1768,Кабельный_журнал,2,FALSE)</f>
        <v>#N/A</v>
      </c>
      <c r="C1768" s="78">
        <f>Кабельный_журнал!P1734</f>
        <v>0</v>
      </c>
      <c r="D1768" s="74" t="e">
        <f t="shared" ref="D1768:D1831" ca="1" si="393">B1768&amp;"-"&amp;C1768</f>
        <v>#N/A</v>
      </c>
      <c r="E1768" s="80" t="s">
        <v>280</v>
      </c>
      <c r="F1768" s="74" t="e">
        <f t="shared" ca="1" si="389"/>
        <v>#N/A</v>
      </c>
      <c r="G1768" s="74" t="e">
        <f t="shared" si="390"/>
        <v>#N/A</v>
      </c>
      <c r="H1768" s="80" t="s">
        <v>273</v>
      </c>
      <c r="I1768" s="74" t="e">
        <f t="shared" si="391"/>
        <v>#N/A</v>
      </c>
      <c r="J1768" s="74" t="e">
        <f t="shared" ref="J1768:J1831" si="394">I1768</f>
        <v>#N/A</v>
      </c>
      <c r="K1768" s="80" t="s">
        <v>281</v>
      </c>
      <c r="L1768" s="74">
        <f t="shared" ref="L1768:L1831" si="395">VLOOKUP(K1768,$K$2:$L$3,2,FALSE)</f>
        <v>1.7500000000000002E-2</v>
      </c>
      <c r="M1768" s="74" t="e">
        <f t="shared" ref="M1768:M1831" ca="1" si="396">L1768*F1768*(1/I1768+1/J1768)</f>
        <v>#N/A</v>
      </c>
      <c r="N1768" s="74" t="e">
        <f ca="1">VLOOKUP(B1768,$C$7:$T1766,13,FALSE)</f>
        <v>#N/A</v>
      </c>
      <c r="O1768" s="74" t="e">
        <f t="shared" ref="O1768:O1831" ca="1" si="397">L1768+M1768</f>
        <v>#N/A</v>
      </c>
      <c r="P1768" s="74" t="e">
        <f t="shared" ref="P1768:P1831" ca="1" si="398">220/O1768</f>
        <v>#N/A</v>
      </c>
      <c r="Q1768" s="74" t="e">
        <f t="shared" ref="Q1768:Q1831" ca="1" si="399">O1768/G1768</f>
        <v>#N/A</v>
      </c>
      <c r="R1768" s="74">
        <f t="shared" ref="R1768:R1831" si="400">VLOOKUP(H1768,$W$2:$Y$12,3,FALSE)</f>
        <v>6000</v>
      </c>
      <c r="S1768" s="74" t="e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  <v>#N/A</v>
      </c>
      <c r="T1768" s="74" t="e">
        <f t="shared" ref="T1768:T1831" si="402">G1768*VLOOKUP(H1768,$W$2:$Y$12,2,FALSE)</f>
        <v>#N/A</v>
      </c>
    </row>
    <row r="1769" spans="2:20" x14ac:dyDescent="0.25">
      <c r="B1769" s="74" t="e">
        <f t="shared" ca="1" si="392"/>
        <v>#N/A</v>
      </c>
      <c r="C1769" s="78">
        <f>Кабельный_журнал!P1735</f>
        <v>0</v>
      </c>
      <c r="D1769" s="74" t="e">
        <f t="shared" ca="1" si="393"/>
        <v>#N/A</v>
      </c>
      <c r="E1769" s="80" t="s">
        <v>280</v>
      </c>
      <c r="F1769" s="74" t="e">
        <f t="shared" ca="1" si="389"/>
        <v>#N/A</v>
      </c>
      <c r="G1769" s="74" t="e">
        <f t="shared" si="390"/>
        <v>#N/A</v>
      </c>
      <c r="H1769" s="80" t="s">
        <v>273</v>
      </c>
      <c r="I1769" s="74" t="e">
        <f t="shared" si="391"/>
        <v>#N/A</v>
      </c>
      <c r="J1769" s="74" t="e">
        <f t="shared" si="394"/>
        <v>#N/A</v>
      </c>
      <c r="K1769" s="80" t="s">
        <v>281</v>
      </c>
      <c r="L1769" s="74">
        <f t="shared" si="395"/>
        <v>1.7500000000000002E-2</v>
      </c>
      <c r="M1769" s="74" t="e">
        <f t="shared" ca="1" si="396"/>
        <v>#N/A</v>
      </c>
      <c r="N1769" s="74" t="e">
        <f ca="1">VLOOKUP(B1769,$C$7:$T1767,13,FALSE)</f>
        <v>#N/A</v>
      </c>
      <c r="O1769" s="74" t="e">
        <f t="shared" ca="1" si="397"/>
        <v>#N/A</v>
      </c>
      <c r="P1769" s="74" t="e">
        <f t="shared" ca="1" si="398"/>
        <v>#N/A</v>
      </c>
      <c r="Q1769" s="74" t="e">
        <f t="shared" ca="1" si="399"/>
        <v>#N/A</v>
      </c>
      <c r="R1769" s="74">
        <f t="shared" si="400"/>
        <v>6000</v>
      </c>
      <c r="S1769" s="74" t="e">
        <f t="shared" ca="1" si="401"/>
        <v>#N/A</v>
      </c>
      <c r="T1769" s="74" t="e">
        <f t="shared" si="402"/>
        <v>#N/A</v>
      </c>
    </row>
    <row r="1770" spans="2:20" x14ac:dyDescent="0.25">
      <c r="B1770" s="74" t="e">
        <f t="shared" ca="1" si="392"/>
        <v>#N/A</v>
      </c>
      <c r="C1770" s="78">
        <f>Кабельный_журнал!P1736</f>
        <v>0</v>
      </c>
      <c r="D1770" s="74" t="e">
        <f t="shared" ca="1" si="393"/>
        <v>#N/A</v>
      </c>
      <c r="E1770" s="80" t="s">
        <v>280</v>
      </c>
      <c r="F1770" s="74" t="e">
        <f t="shared" ca="1" si="389"/>
        <v>#N/A</v>
      </c>
      <c r="G1770" s="74" t="e">
        <f t="shared" si="390"/>
        <v>#N/A</v>
      </c>
      <c r="H1770" s="80" t="s">
        <v>273</v>
      </c>
      <c r="I1770" s="74" t="e">
        <f t="shared" si="391"/>
        <v>#N/A</v>
      </c>
      <c r="J1770" s="74" t="e">
        <f t="shared" si="394"/>
        <v>#N/A</v>
      </c>
      <c r="K1770" s="80" t="s">
        <v>281</v>
      </c>
      <c r="L1770" s="74">
        <f t="shared" si="395"/>
        <v>1.7500000000000002E-2</v>
      </c>
      <c r="M1770" s="74" t="e">
        <f t="shared" ca="1" si="396"/>
        <v>#N/A</v>
      </c>
      <c r="N1770" s="74" t="e">
        <f ca="1">VLOOKUP(B1770,$C$7:$T1768,13,FALSE)</f>
        <v>#N/A</v>
      </c>
      <c r="O1770" s="74" t="e">
        <f t="shared" ca="1" si="397"/>
        <v>#N/A</v>
      </c>
      <c r="P1770" s="74" t="e">
        <f t="shared" ca="1" si="398"/>
        <v>#N/A</v>
      </c>
      <c r="Q1770" s="74" t="e">
        <f t="shared" ca="1" si="399"/>
        <v>#N/A</v>
      </c>
      <c r="R1770" s="74">
        <f t="shared" si="400"/>
        <v>6000</v>
      </c>
      <c r="S1770" s="74" t="e">
        <f t="shared" ca="1" si="401"/>
        <v>#N/A</v>
      </c>
      <c r="T1770" s="74" t="e">
        <f t="shared" si="402"/>
        <v>#N/A</v>
      </c>
    </row>
    <row r="1771" spans="2:20" x14ac:dyDescent="0.25">
      <c r="B1771" s="74" t="e">
        <f t="shared" ca="1" si="392"/>
        <v>#N/A</v>
      </c>
      <c r="C1771" s="78">
        <f>Кабельный_журнал!P1737</f>
        <v>0</v>
      </c>
      <c r="D1771" s="74" t="e">
        <f t="shared" ca="1" si="393"/>
        <v>#N/A</v>
      </c>
      <c r="E1771" s="80" t="s">
        <v>280</v>
      </c>
      <c r="F1771" s="74" t="e">
        <f t="shared" ca="1" si="389"/>
        <v>#N/A</v>
      </c>
      <c r="G1771" s="74" t="e">
        <f t="shared" si="390"/>
        <v>#N/A</v>
      </c>
      <c r="H1771" s="80" t="s">
        <v>273</v>
      </c>
      <c r="I1771" s="74" t="e">
        <f t="shared" si="391"/>
        <v>#N/A</v>
      </c>
      <c r="J1771" s="74" t="e">
        <f t="shared" si="394"/>
        <v>#N/A</v>
      </c>
      <c r="K1771" s="80" t="s">
        <v>281</v>
      </c>
      <c r="L1771" s="74">
        <f t="shared" si="395"/>
        <v>1.7500000000000002E-2</v>
      </c>
      <c r="M1771" s="74" t="e">
        <f t="shared" ca="1" si="396"/>
        <v>#N/A</v>
      </c>
      <c r="N1771" s="74" t="e">
        <f ca="1">VLOOKUP(B1771,$C$7:$T1769,13,FALSE)</f>
        <v>#N/A</v>
      </c>
      <c r="O1771" s="74" t="e">
        <f t="shared" ca="1" si="397"/>
        <v>#N/A</v>
      </c>
      <c r="P1771" s="74" t="e">
        <f t="shared" ca="1" si="398"/>
        <v>#N/A</v>
      </c>
      <c r="Q1771" s="74" t="e">
        <f t="shared" ca="1" si="399"/>
        <v>#N/A</v>
      </c>
      <c r="R1771" s="74">
        <f t="shared" si="400"/>
        <v>6000</v>
      </c>
      <c r="S1771" s="74" t="e">
        <f t="shared" ca="1" si="401"/>
        <v>#N/A</v>
      </c>
      <c r="T1771" s="74" t="e">
        <f t="shared" si="402"/>
        <v>#N/A</v>
      </c>
    </row>
    <row r="1772" spans="2:20" x14ac:dyDescent="0.25">
      <c r="B1772" s="74" t="e">
        <f t="shared" ca="1" si="392"/>
        <v>#N/A</v>
      </c>
      <c r="C1772" s="78">
        <f>Кабельный_журнал!P1738</f>
        <v>0</v>
      </c>
      <c r="D1772" s="74" t="e">
        <f t="shared" ca="1" si="393"/>
        <v>#N/A</v>
      </c>
      <c r="E1772" s="80" t="s">
        <v>280</v>
      </c>
      <c r="F1772" s="74" t="e">
        <f t="shared" ca="1" si="389"/>
        <v>#N/A</v>
      </c>
      <c r="G1772" s="74" t="e">
        <f t="shared" si="390"/>
        <v>#N/A</v>
      </c>
      <c r="H1772" s="80" t="s">
        <v>273</v>
      </c>
      <c r="I1772" s="74" t="e">
        <f t="shared" si="391"/>
        <v>#N/A</v>
      </c>
      <c r="J1772" s="74" t="e">
        <f t="shared" si="394"/>
        <v>#N/A</v>
      </c>
      <c r="K1772" s="80" t="s">
        <v>281</v>
      </c>
      <c r="L1772" s="74">
        <f t="shared" si="395"/>
        <v>1.7500000000000002E-2</v>
      </c>
      <c r="M1772" s="74" t="e">
        <f t="shared" ca="1" si="396"/>
        <v>#N/A</v>
      </c>
      <c r="N1772" s="74" t="e">
        <f ca="1">VLOOKUP(B1772,$C$7:$T1770,13,FALSE)</f>
        <v>#N/A</v>
      </c>
      <c r="O1772" s="74" t="e">
        <f t="shared" ca="1" si="397"/>
        <v>#N/A</v>
      </c>
      <c r="P1772" s="74" t="e">
        <f t="shared" ca="1" si="398"/>
        <v>#N/A</v>
      </c>
      <c r="Q1772" s="74" t="e">
        <f t="shared" ca="1" si="399"/>
        <v>#N/A</v>
      </c>
      <c r="R1772" s="74">
        <f t="shared" si="400"/>
        <v>6000</v>
      </c>
      <c r="S1772" s="74" t="e">
        <f t="shared" ca="1" si="401"/>
        <v>#N/A</v>
      </c>
      <c r="T1772" s="74" t="e">
        <f t="shared" si="402"/>
        <v>#N/A</v>
      </c>
    </row>
    <row r="1773" spans="2:20" x14ac:dyDescent="0.25">
      <c r="B1773" s="74" t="e">
        <f t="shared" ca="1" si="392"/>
        <v>#N/A</v>
      </c>
      <c r="C1773" s="78">
        <f>Кабельный_журнал!P1739</f>
        <v>0</v>
      </c>
      <c r="D1773" s="74" t="e">
        <f t="shared" ca="1" si="393"/>
        <v>#N/A</v>
      </c>
      <c r="E1773" s="80" t="s">
        <v>280</v>
      </c>
      <c r="F1773" s="74" t="e">
        <f t="shared" ca="1" si="389"/>
        <v>#N/A</v>
      </c>
      <c r="G1773" s="74" t="e">
        <f t="shared" si="390"/>
        <v>#N/A</v>
      </c>
      <c r="H1773" s="80" t="s">
        <v>273</v>
      </c>
      <c r="I1773" s="74" t="e">
        <f t="shared" si="391"/>
        <v>#N/A</v>
      </c>
      <c r="J1773" s="74" t="e">
        <f t="shared" si="394"/>
        <v>#N/A</v>
      </c>
      <c r="K1773" s="80" t="s">
        <v>281</v>
      </c>
      <c r="L1773" s="74">
        <f t="shared" si="395"/>
        <v>1.7500000000000002E-2</v>
      </c>
      <c r="M1773" s="74" t="e">
        <f t="shared" ca="1" si="396"/>
        <v>#N/A</v>
      </c>
      <c r="N1773" s="74" t="e">
        <f ca="1">VLOOKUP(B1773,$C$7:$T1771,13,FALSE)</f>
        <v>#N/A</v>
      </c>
      <c r="O1773" s="74" t="e">
        <f t="shared" ca="1" si="397"/>
        <v>#N/A</v>
      </c>
      <c r="P1773" s="74" t="e">
        <f t="shared" ca="1" si="398"/>
        <v>#N/A</v>
      </c>
      <c r="Q1773" s="74" t="e">
        <f t="shared" ca="1" si="399"/>
        <v>#N/A</v>
      </c>
      <c r="R1773" s="74">
        <f t="shared" si="400"/>
        <v>6000</v>
      </c>
      <c r="S1773" s="74" t="e">
        <f t="shared" ca="1" si="401"/>
        <v>#N/A</v>
      </c>
      <c r="T1773" s="74" t="e">
        <f t="shared" si="402"/>
        <v>#N/A</v>
      </c>
    </row>
    <row r="1774" spans="2:20" x14ac:dyDescent="0.25">
      <c r="B1774" s="74" t="e">
        <f t="shared" ca="1" si="392"/>
        <v>#N/A</v>
      </c>
      <c r="C1774" s="78">
        <f>Кабельный_журнал!P1740</f>
        <v>0</v>
      </c>
      <c r="D1774" s="74" t="e">
        <f t="shared" ca="1" si="393"/>
        <v>#N/A</v>
      </c>
      <c r="E1774" s="80" t="s">
        <v>280</v>
      </c>
      <c r="F1774" s="74" t="e">
        <f t="shared" ca="1" si="389"/>
        <v>#N/A</v>
      </c>
      <c r="G1774" s="74" t="e">
        <f t="shared" si="390"/>
        <v>#N/A</v>
      </c>
      <c r="H1774" s="80" t="s">
        <v>273</v>
      </c>
      <c r="I1774" s="74" t="e">
        <f t="shared" si="391"/>
        <v>#N/A</v>
      </c>
      <c r="J1774" s="74" t="e">
        <f t="shared" si="394"/>
        <v>#N/A</v>
      </c>
      <c r="K1774" s="80" t="s">
        <v>281</v>
      </c>
      <c r="L1774" s="74">
        <f t="shared" si="395"/>
        <v>1.7500000000000002E-2</v>
      </c>
      <c r="M1774" s="74" t="e">
        <f t="shared" ca="1" si="396"/>
        <v>#N/A</v>
      </c>
      <c r="N1774" s="74" t="e">
        <f ca="1">VLOOKUP(B1774,$C$7:$T1772,13,FALSE)</f>
        <v>#N/A</v>
      </c>
      <c r="O1774" s="74" t="e">
        <f t="shared" ca="1" si="397"/>
        <v>#N/A</v>
      </c>
      <c r="P1774" s="74" t="e">
        <f t="shared" ca="1" si="398"/>
        <v>#N/A</v>
      </c>
      <c r="Q1774" s="74" t="e">
        <f t="shared" ca="1" si="399"/>
        <v>#N/A</v>
      </c>
      <c r="R1774" s="74">
        <f t="shared" si="400"/>
        <v>6000</v>
      </c>
      <c r="S1774" s="74" t="e">
        <f t="shared" ca="1" si="401"/>
        <v>#N/A</v>
      </c>
      <c r="T1774" s="74" t="e">
        <f t="shared" si="402"/>
        <v>#N/A</v>
      </c>
    </row>
    <row r="1775" spans="2:20" x14ac:dyDescent="0.25">
      <c r="B1775" s="74" t="e">
        <f t="shared" ca="1" si="392"/>
        <v>#N/A</v>
      </c>
      <c r="C1775" s="78">
        <f>Кабельный_журнал!P1741</f>
        <v>0</v>
      </c>
      <c r="D1775" s="74" t="e">
        <f t="shared" ca="1" si="393"/>
        <v>#N/A</v>
      </c>
      <c r="E1775" s="80" t="s">
        <v>280</v>
      </c>
      <c r="F1775" s="74" t="e">
        <f t="shared" ca="1" si="389"/>
        <v>#N/A</v>
      </c>
      <c r="G1775" s="74" t="e">
        <f t="shared" si="390"/>
        <v>#N/A</v>
      </c>
      <c r="H1775" s="80" t="s">
        <v>273</v>
      </c>
      <c r="I1775" s="74" t="e">
        <f t="shared" si="391"/>
        <v>#N/A</v>
      </c>
      <c r="J1775" s="74" t="e">
        <f t="shared" si="394"/>
        <v>#N/A</v>
      </c>
      <c r="K1775" s="80" t="s">
        <v>281</v>
      </c>
      <c r="L1775" s="74">
        <f t="shared" si="395"/>
        <v>1.7500000000000002E-2</v>
      </c>
      <c r="M1775" s="74" t="e">
        <f t="shared" ca="1" si="396"/>
        <v>#N/A</v>
      </c>
      <c r="N1775" s="74" t="e">
        <f ca="1">VLOOKUP(B1775,$C$7:$T1773,13,FALSE)</f>
        <v>#N/A</v>
      </c>
      <c r="O1775" s="74" t="e">
        <f t="shared" ca="1" si="397"/>
        <v>#N/A</v>
      </c>
      <c r="P1775" s="74" t="e">
        <f t="shared" ca="1" si="398"/>
        <v>#N/A</v>
      </c>
      <c r="Q1775" s="74" t="e">
        <f t="shared" ca="1" si="399"/>
        <v>#N/A</v>
      </c>
      <c r="R1775" s="74">
        <f t="shared" si="400"/>
        <v>6000</v>
      </c>
      <c r="S1775" s="74" t="e">
        <f t="shared" ca="1" si="401"/>
        <v>#N/A</v>
      </c>
      <c r="T1775" s="74" t="e">
        <f t="shared" si="402"/>
        <v>#N/A</v>
      </c>
    </row>
    <row r="1776" spans="2:20" x14ac:dyDescent="0.25">
      <c r="B1776" s="74" t="e">
        <f t="shared" ca="1" si="392"/>
        <v>#N/A</v>
      </c>
      <c r="C1776" s="78">
        <f>Кабельный_журнал!P1742</f>
        <v>0</v>
      </c>
      <c r="D1776" s="74" t="e">
        <f t="shared" ca="1" si="393"/>
        <v>#N/A</v>
      </c>
      <c r="E1776" s="80" t="s">
        <v>280</v>
      </c>
      <c r="F1776" s="74" t="e">
        <f t="shared" ca="1" si="389"/>
        <v>#N/A</v>
      </c>
      <c r="G1776" s="74" t="e">
        <f t="shared" si="390"/>
        <v>#N/A</v>
      </c>
      <c r="H1776" s="80" t="s">
        <v>273</v>
      </c>
      <c r="I1776" s="74" t="e">
        <f t="shared" si="391"/>
        <v>#N/A</v>
      </c>
      <c r="J1776" s="74" t="e">
        <f t="shared" si="394"/>
        <v>#N/A</v>
      </c>
      <c r="K1776" s="80" t="s">
        <v>281</v>
      </c>
      <c r="L1776" s="74">
        <f t="shared" si="395"/>
        <v>1.7500000000000002E-2</v>
      </c>
      <c r="M1776" s="74" t="e">
        <f t="shared" ca="1" si="396"/>
        <v>#N/A</v>
      </c>
      <c r="N1776" s="74" t="e">
        <f ca="1">VLOOKUP(B1776,$C$7:$T1774,13,FALSE)</f>
        <v>#N/A</v>
      </c>
      <c r="O1776" s="74" t="e">
        <f t="shared" ca="1" si="397"/>
        <v>#N/A</v>
      </c>
      <c r="P1776" s="74" t="e">
        <f t="shared" ca="1" si="398"/>
        <v>#N/A</v>
      </c>
      <c r="Q1776" s="74" t="e">
        <f t="shared" ca="1" si="399"/>
        <v>#N/A</v>
      </c>
      <c r="R1776" s="74">
        <f t="shared" si="400"/>
        <v>6000</v>
      </c>
      <c r="S1776" s="74" t="e">
        <f t="shared" ca="1" si="401"/>
        <v>#N/A</v>
      </c>
      <c r="T1776" s="74" t="e">
        <f t="shared" si="402"/>
        <v>#N/A</v>
      </c>
    </row>
    <row r="1777" spans="2:20" x14ac:dyDescent="0.25">
      <c r="B1777" s="74" t="e">
        <f t="shared" ca="1" si="392"/>
        <v>#N/A</v>
      </c>
      <c r="C1777" s="78">
        <f>Кабельный_журнал!P1743</f>
        <v>0</v>
      </c>
      <c r="D1777" s="74" t="e">
        <f t="shared" ca="1" si="393"/>
        <v>#N/A</v>
      </c>
      <c r="E1777" s="80" t="s">
        <v>280</v>
      </c>
      <c r="F1777" s="74" t="e">
        <f t="shared" ca="1" si="389"/>
        <v>#N/A</v>
      </c>
      <c r="G1777" s="74" t="e">
        <f t="shared" si="390"/>
        <v>#N/A</v>
      </c>
      <c r="H1777" s="80" t="s">
        <v>273</v>
      </c>
      <c r="I1777" s="74" t="e">
        <f t="shared" si="391"/>
        <v>#N/A</v>
      </c>
      <c r="J1777" s="74" t="e">
        <f t="shared" si="394"/>
        <v>#N/A</v>
      </c>
      <c r="K1777" s="80" t="s">
        <v>281</v>
      </c>
      <c r="L1777" s="74">
        <f t="shared" si="395"/>
        <v>1.7500000000000002E-2</v>
      </c>
      <c r="M1777" s="74" t="e">
        <f t="shared" ca="1" si="396"/>
        <v>#N/A</v>
      </c>
      <c r="N1777" s="74" t="e">
        <f ca="1">VLOOKUP(B1777,$C$7:$T1775,13,FALSE)</f>
        <v>#N/A</v>
      </c>
      <c r="O1777" s="74" t="e">
        <f t="shared" ca="1" si="397"/>
        <v>#N/A</v>
      </c>
      <c r="P1777" s="74" t="e">
        <f t="shared" ca="1" si="398"/>
        <v>#N/A</v>
      </c>
      <c r="Q1777" s="74" t="e">
        <f t="shared" ca="1" si="399"/>
        <v>#N/A</v>
      </c>
      <c r="R1777" s="74">
        <f t="shared" si="400"/>
        <v>6000</v>
      </c>
      <c r="S1777" s="74" t="e">
        <f t="shared" ca="1" si="401"/>
        <v>#N/A</v>
      </c>
      <c r="T1777" s="74" t="e">
        <f t="shared" si="402"/>
        <v>#N/A</v>
      </c>
    </row>
    <row r="1778" spans="2:20" x14ac:dyDescent="0.25">
      <c r="B1778" s="74" t="e">
        <f t="shared" ca="1" si="392"/>
        <v>#N/A</v>
      </c>
      <c r="C1778" s="78">
        <f>Кабельный_журнал!P1744</f>
        <v>0</v>
      </c>
      <c r="D1778" s="74" t="e">
        <f t="shared" ca="1" si="393"/>
        <v>#N/A</v>
      </c>
      <c r="E1778" s="80" t="s">
        <v>280</v>
      </c>
      <c r="F1778" s="74" t="e">
        <f t="shared" ca="1" si="389"/>
        <v>#N/A</v>
      </c>
      <c r="G1778" s="74" t="e">
        <f t="shared" si="390"/>
        <v>#N/A</v>
      </c>
      <c r="H1778" s="80" t="s">
        <v>273</v>
      </c>
      <c r="I1778" s="74" t="e">
        <f t="shared" si="391"/>
        <v>#N/A</v>
      </c>
      <c r="J1778" s="74" t="e">
        <f t="shared" si="394"/>
        <v>#N/A</v>
      </c>
      <c r="K1778" s="80" t="s">
        <v>281</v>
      </c>
      <c r="L1778" s="74">
        <f t="shared" si="395"/>
        <v>1.7500000000000002E-2</v>
      </c>
      <c r="M1778" s="74" t="e">
        <f t="shared" ca="1" si="396"/>
        <v>#N/A</v>
      </c>
      <c r="N1778" s="74" t="e">
        <f ca="1">VLOOKUP(B1778,$C$7:$T1776,13,FALSE)</f>
        <v>#N/A</v>
      </c>
      <c r="O1778" s="74" t="e">
        <f t="shared" ca="1" si="397"/>
        <v>#N/A</v>
      </c>
      <c r="P1778" s="74" t="e">
        <f t="shared" ca="1" si="398"/>
        <v>#N/A</v>
      </c>
      <c r="Q1778" s="74" t="e">
        <f t="shared" ca="1" si="399"/>
        <v>#N/A</v>
      </c>
      <c r="R1778" s="74">
        <f t="shared" si="400"/>
        <v>6000</v>
      </c>
      <c r="S1778" s="74" t="e">
        <f t="shared" ca="1" si="401"/>
        <v>#N/A</v>
      </c>
      <c r="T1778" s="74" t="e">
        <f t="shared" si="402"/>
        <v>#N/A</v>
      </c>
    </row>
    <row r="1779" spans="2:20" x14ac:dyDescent="0.25">
      <c r="B1779" s="74" t="e">
        <f t="shared" ca="1" si="392"/>
        <v>#N/A</v>
      </c>
      <c r="C1779" s="78">
        <f>Кабельный_журнал!P1745</f>
        <v>0</v>
      </c>
      <c r="D1779" s="74" t="e">
        <f t="shared" ca="1" si="393"/>
        <v>#N/A</v>
      </c>
      <c r="E1779" s="80" t="s">
        <v>280</v>
      </c>
      <c r="F1779" s="74" t="e">
        <f t="shared" ca="1" si="389"/>
        <v>#N/A</v>
      </c>
      <c r="G1779" s="74" t="e">
        <f t="shared" si="390"/>
        <v>#N/A</v>
      </c>
      <c r="H1779" s="80" t="s">
        <v>273</v>
      </c>
      <c r="I1779" s="74" t="e">
        <f t="shared" si="391"/>
        <v>#N/A</v>
      </c>
      <c r="J1779" s="74" t="e">
        <f t="shared" si="394"/>
        <v>#N/A</v>
      </c>
      <c r="K1779" s="80" t="s">
        <v>281</v>
      </c>
      <c r="L1779" s="74">
        <f t="shared" si="395"/>
        <v>1.7500000000000002E-2</v>
      </c>
      <c r="M1779" s="74" t="e">
        <f t="shared" ca="1" si="396"/>
        <v>#N/A</v>
      </c>
      <c r="N1779" s="74" t="e">
        <f ca="1">VLOOKUP(B1779,$C$7:$T1777,13,FALSE)</f>
        <v>#N/A</v>
      </c>
      <c r="O1779" s="74" t="e">
        <f t="shared" ca="1" si="397"/>
        <v>#N/A</v>
      </c>
      <c r="P1779" s="74" t="e">
        <f t="shared" ca="1" si="398"/>
        <v>#N/A</v>
      </c>
      <c r="Q1779" s="74" t="e">
        <f t="shared" ca="1" si="399"/>
        <v>#N/A</v>
      </c>
      <c r="R1779" s="74">
        <f t="shared" si="400"/>
        <v>6000</v>
      </c>
      <c r="S1779" s="74" t="e">
        <f t="shared" ca="1" si="401"/>
        <v>#N/A</v>
      </c>
      <c r="T1779" s="74" t="e">
        <f t="shared" si="402"/>
        <v>#N/A</v>
      </c>
    </row>
    <row r="1780" spans="2:20" x14ac:dyDescent="0.25">
      <c r="B1780" s="74" t="e">
        <f t="shared" ca="1" si="392"/>
        <v>#N/A</v>
      </c>
      <c r="C1780" s="78">
        <f>Кабельный_журнал!P1746</f>
        <v>0</v>
      </c>
      <c r="D1780" s="74" t="e">
        <f t="shared" ca="1" si="393"/>
        <v>#N/A</v>
      </c>
      <c r="E1780" s="80" t="s">
        <v>280</v>
      </c>
      <c r="F1780" s="74" t="e">
        <f t="shared" ca="1" si="389"/>
        <v>#N/A</v>
      </c>
      <c r="G1780" s="74" t="e">
        <f t="shared" si="390"/>
        <v>#N/A</v>
      </c>
      <c r="H1780" s="80" t="s">
        <v>273</v>
      </c>
      <c r="I1780" s="74" t="e">
        <f t="shared" si="391"/>
        <v>#N/A</v>
      </c>
      <c r="J1780" s="74" t="e">
        <f t="shared" si="394"/>
        <v>#N/A</v>
      </c>
      <c r="K1780" s="80" t="s">
        <v>281</v>
      </c>
      <c r="L1780" s="74">
        <f t="shared" si="395"/>
        <v>1.7500000000000002E-2</v>
      </c>
      <c r="M1780" s="74" t="e">
        <f t="shared" ca="1" si="396"/>
        <v>#N/A</v>
      </c>
      <c r="N1780" s="74" t="e">
        <f ca="1">VLOOKUP(B1780,$C$7:$T1778,13,FALSE)</f>
        <v>#N/A</v>
      </c>
      <c r="O1780" s="74" t="e">
        <f t="shared" ca="1" si="397"/>
        <v>#N/A</v>
      </c>
      <c r="P1780" s="74" t="e">
        <f t="shared" ca="1" si="398"/>
        <v>#N/A</v>
      </c>
      <c r="Q1780" s="74" t="e">
        <f t="shared" ca="1" si="399"/>
        <v>#N/A</v>
      </c>
      <c r="R1780" s="74">
        <f t="shared" si="400"/>
        <v>6000</v>
      </c>
      <c r="S1780" s="74" t="e">
        <f t="shared" ca="1" si="401"/>
        <v>#N/A</v>
      </c>
      <c r="T1780" s="74" t="e">
        <f t="shared" si="402"/>
        <v>#N/A</v>
      </c>
    </row>
    <row r="1781" spans="2:20" x14ac:dyDescent="0.25">
      <c r="B1781" s="74" t="e">
        <f t="shared" ca="1" si="392"/>
        <v>#N/A</v>
      </c>
      <c r="C1781" s="78">
        <f>Кабельный_журнал!P1747</f>
        <v>0</v>
      </c>
      <c r="D1781" s="74" t="e">
        <f t="shared" ca="1" si="393"/>
        <v>#N/A</v>
      </c>
      <c r="E1781" s="80" t="s">
        <v>280</v>
      </c>
      <c r="F1781" s="74" t="e">
        <f t="shared" ca="1" si="389"/>
        <v>#N/A</v>
      </c>
      <c r="G1781" s="74" t="e">
        <f t="shared" si="390"/>
        <v>#N/A</v>
      </c>
      <c r="H1781" s="80" t="s">
        <v>273</v>
      </c>
      <c r="I1781" s="74" t="e">
        <f t="shared" si="391"/>
        <v>#N/A</v>
      </c>
      <c r="J1781" s="74" t="e">
        <f t="shared" si="394"/>
        <v>#N/A</v>
      </c>
      <c r="K1781" s="80" t="s">
        <v>281</v>
      </c>
      <c r="L1781" s="74">
        <f t="shared" si="395"/>
        <v>1.7500000000000002E-2</v>
      </c>
      <c r="M1781" s="74" t="e">
        <f t="shared" ca="1" si="396"/>
        <v>#N/A</v>
      </c>
      <c r="N1781" s="74" t="e">
        <f ca="1">VLOOKUP(B1781,$C$7:$T1779,13,FALSE)</f>
        <v>#N/A</v>
      </c>
      <c r="O1781" s="74" t="e">
        <f t="shared" ca="1" si="397"/>
        <v>#N/A</v>
      </c>
      <c r="P1781" s="74" t="e">
        <f t="shared" ca="1" si="398"/>
        <v>#N/A</v>
      </c>
      <c r="Q1781" s="74" t="e">
        <f t="shared" ca="1" si="399"/>
        <v>#N/A</v>
      </c>
      <c r="R1781" s="74">
        <f t="shared" si="400"/>
        <v>6000</v>
      </c>
      <c r="S1781" s="74" t="e">
        <f t="shared" ca="1" si="401"/>
        <v>#N/A</v>
      </c>
      <c r="T1781" s="74" t="e">
        <f t="shared" si="402"/>
        <v>#N/A</v>
      </c>
    </row>
    <row r="1782" spans="2:20" x14ac:dyDescent="0.25">
      <c r="B1782" s="74" t="e">
        <f t="shared" ca="1" si="392"/>
        <v>#N/A</v>
      </c>
      <c r="C1782" s="78">
        <f>Кабельный_журнал!P1748</f>
        <v>0</v>
      </c>
      <c r="D1782" s="74" t="e">
        <f t="shared" ca="1" si="393"/>
        <v>#N/A</v>
      </c>
      <c r="E1782" s="80" t="s">
        <v>280</v>
      </c>
      <c r="F1782" s="74" t="e">
        <f t="shared" ca="1" si="389"/>
        <v>#N/A</v>
      </c>
      <c r="G1782" s="74" t="e">
        <f t="shared" si="390"/>
        <v>#N/A</v>
      </c>
      <c r="H1782" s="80" t="s">
        <v>273</v>
      </c>
      <c r="I1782" s="74" t="e">
        <f t="shared" si="391"/>
        <v>#N/A</v>
      </c>
      <c r="J1782" s="74" t="e">
        <f t="shared" si="394"/>
        <v>#N/A</v>
      </c>
      <c r="K1782" s="80" t="s">
        <v>281</v>
      </c>
      <c r="L1782" s="74">
        <f t="shared" si="395"/>
        <v>1.7500000000000002E-2</v>
      </c>
      <c r="M1782" s="74" t="e">
        <f t="shared" ca="1" si="396"/>
        <v>#N/A</v>
      </c>
      <c r="N1782" s="74" t="e">
        <f ca="1">VLOOKUP(B1782,$C$7:$T1780,13,FALSE)</f>
        <v>#N/A</v>
      </c>
      <c r="O1782" s="74" t="e">
        <f t="shared" ca="1" si="397"/>
        <v>#N/A</v>
      </c>
      <c r="P1782" s="74" t="e">
        <f t="shared" ca="1" si="398"/>
        <v>#N/A</v>
      </c>
      <c r="Q1782" s="74" t="e">
        <f t="shared" ca="1" si="399"/>
        <v>#N/A</v>
      </c>
      <c r="R1782" s="74">
        <f t="shared" si="400"/>
        <v>6000</v>
      </c>
      <c r="S1782" s="74" t="e">
        <f t="shared" ca="1" si="401"/>
        <v>#N/A</v>
      </c>
      <c r="T1782" s="74" t="e">
        <f t="shared" si="402"/>
        <v>#N/A</v>
      </c>
    </row>
    <row r="1783" spans="2:20" x14ac:dyDescent="0.25">
      <c r="B1783" s="74" t="e">
        <f t="shared" ca="1" si="392"/>
        <v>#N/A</v>
      </c>
      <c r="C1783" s="78">
        <f>Кабельный_журнал!P1749</f>
        <v>0</v>
      </c>
      <c r="D1783" s="74" t="e">
        <f t="shared" ca="1" si="393"/>
        <v>#N/A</v>
      </c>
      <c r="E1783" s="80" t="s">
        <v>280</v>
      </c>
      <c r="F1783" s="74" t="e">
        <f t="shared" ca="1" si="389"/>
        <v>#N/A</v>
      </c>
      <c r="G1783" s="74" t="e">
        <f t="shared" si="390"/>
        <v>#N/A</v>
      </c>
      <c r="H1783" s="80" t="s">
        <v>273</v>
      </c>
      <c r="I1783" s="74" t="e">
        <f t="shared" si="391"/>
        <v>#N/A</v>
      </c>
      <c r="J1783" s="74" t="e">
        <f t="shared" si="394"/>
        <v>#N/A</v>
      </c>
      <c r="K1783" s="80" t="s">
        <v>281</v>
      </c>
      <c r="L1783" s="74">
        <f t="shared" si="395"/>
        <v>1.7500000000000002E-2</v>
      </c>
      <c r="M1783" s="74" t="e">
        <f t="shared" ca="1" si="396"/>
        <v>#N/A</v>
      </c>
      <c r="N1783" s="74" t="e">
        <f ca="1">VLOOKUP(B1783,$C$7:$T1781,13,FALSE)</f>
        <v>#N/A</v>
      </c>
      <c r="O1783" s="74" t="e">
        <f t="shared" ca="1" si="397"/>
        <v>#N/A</v>
      </c>
      <c r="P1783" s="74" t="e">
        <f t="shared" ca="1" si="398"/>
        <v>#N/A</v>
      </c>
      <c r="Q1783" s="74" t="e">
        <f t="shared" ca="1" si="399"/>
        <v>#N/A</v>
      </c>
      <c r="R1783" s="74">
        <f t="shared" si="400"/>
        <v>6000</v>
      </c>
      <c r="S1783" s="74" t="e">
        <f t="shared" ca="1" si="401"/>
        <v>#N/A</v>
      </c>
      <c r="T1783" s="74" t="e">
        <f t="shared" si="402"/>
        <v>#N/A</v>
      </c>
    </row>
    <row r="1784" spans="2:20" x14ac:dyDescent="0.25">
      <c r="B1784" s="74" t="e">
        <f t="shared" ca="1" si="392"/>
        <v>#N/A</v>
      </c>
      <c r="C1784" s="78">
        <f>Кабельный_журнал!P1750</f>
        <v>0</v>
      </c>
      <c r="D1784" s="74" t="e">
        <f t="shared" ca="1" si="393"/>
        <v>#N/A</v>
      </c>
      <c r="E1784" s="80" t="s">
        <v>280</v>
      </c>
      <c r="F1784" s="74" t="e">
        <f t="shared" ca="1" si="389"/>
        <v>#N/A</v>
      </c>
      <c r="G1784" s="74" t="e">
        <f t="shared" si="390"/>
        <v>#N/A</v>
      </c>
      <c r="H1784" s="80" t="s">
        <v>273</v>
      </c>
      <c r="I1784" s="74" t="e">
        <f t="shared" si="391"/>
        <v>#N/A</v>
      </c>
      <c r="J1784" s="74" t="e">
        <f t="shared" si="394"/>
        <v>#N/A</v>
      </c>
      <c r="K1784" s="80" t="s">
        <v>281</v>
      </c>
      <c r="L1784" s="74">
        <f t="shared" si="395"/>
        <v>1.7500000000000002E-2</v>
      </c>
      <c r="M1784" s="74" t="e">
        <f t="shared" ca="1" si="396"/>
        <v>#N/A</v>
      </c>
      <c r="N1784" s="74" t="e">
        <f ca="1">VLOOKUP(B1784,$C$7:$T1782,13,FALSE)</f>
        <v>#N/A</v>
      </c>
      <c r="O1784" s="74" t="e">
        <f t="shared" ca="1" si="397"/>
        <v>#N/A</v>
      </c>
      <c r="P1784" s="74" t="e">
        <f t="shared" ca="1" si="398"/>
        <v>#N/A</v>
      </c>
      <c r="Q1784" s="74" t="e">
        <f t="shared" ca="1" si="399"/>
        <v>#N/A</v>
      </c>
      <c r="R1784" s="74">
        <f t="shared" si="400"/>
        <v>6000</v>
      </c>
      <c r="S1784" s="74" t="e">
        <f t="shared" ca="1" si="401"/>
        <v>#N/A</v>
      </c>
      <c r="T1784" s="74" t="e">
        <f t="shared" si="402"/>
        <v>#N/A</v>
      </c>
    </row>
    <row r="1785" spans="2:20" x14ac:dyDescent="0.25">
      <c r="B1785" s="74" t="e">
        <f t="shared" ca="1" si="392"/>
        <v>#N/A</v>
      </c>
      <c r="C1785" s="78">
        <f>Кабельный_журнал!P1751</f>
        <v>0</v>
      </c>
      <c r="D1785" s="74" t="e">
        <f t="shared" ca="1" si="393"/>
        <v>#N/A</v>
      </c>
      <c r="E1785" s="80" t="s">
        <v>280</v>
      </c>
      <c r="F1785" s="74" t="e">
        <f t="shared" ca="1" si="389"/>
        <v>#N/A</v>
      </c>
      <c r="G1785" s="74" t="e">
        <f t="shared" si="390"/>
        <v>#N/A</v>
      </c>
      <c r="H1785" s="80" t="s">
        <v>273</v>
      </c>
      <c r="I1785" s="74" t="e">
        <f t="shared" si="391"/>
        <v>#N/A</v>
      </c>
      <c r="J1785" s="74" t="e">
        <f t="shared" si="394"/>
        <v>#N/A</v>
      </c>
      <c r="K1785" s="80" t="s">
        <v>281</v>
      </c>
      <c r="L1785" s="74">
        <f t="shared" si="395"/>
        <v>1.7500000000000002E-2</v>
      </c>
      <c r="M1785" s="74" t="e">
        <f t="shared" ca="1" si="396"/>
        <v>#N/A</v>
      </c>
      <c r="N1785" s="74" t="e">
        <f ca="1">VLOOKUP(B1785,$C$7:$T1783,13,FALSE)</f>
        <v>#N/A</v>
      </c>
      <c r="O1785" s="74" t="e">
        <f t="shared" ca="1" si="397"/>
        <v>#N/A</v>
      </c>
      <c r="P1785" s="74" t="e">
        <f t="shared" ca="1" si="398"/>
        <v>#N/A</v>
      </c>
      <c r="Q1785" s="74" t="e">
        <f t="shared" ca="1" si="399"/>
        <v>#N/A</v>
      </c>
      <c r="R1785" s="74">
        <f t="shared" si="400"/>
        <v>6000</v>
      </c>
      <c r="S1785" s="74" t="e">
        <f t="shared" ca="1" si="401"/>
        <v>#N/A</v>
      </c>
      <c r="T1785" s="74" t="e">
        <f t="shared" si="402"/>
        <v>#N/A</v>
      </c>
    </row>
    <row r="1786" spans="2:20" x14ac:dyDescent="0.25">
      <c r="B1786" s="74" t="e">
        <f t="shared" ca="1" si="392"/>
        <v>#N/A</v>
      </c>
      <c r="C1786" s="78">
        <f>Кабельный_журнал!P1752</f>
        <v>0</v>
      </c>
      <c r="D1786" s="74" t="e">
        <f t="shared" ca="1" si="393"/>
        <v>#N/A</v>
      </c>
      <c r="E1786" s="80" t="s">
        <v>280</v>
      </c>
      <c r="F1786" s="74" t="e">
        <f t="shared" ca="1" si="389"/>
        <v>#N/A</v>
      </c>
      <c r="G1786" s="74" t="e">
        <f t="shared" si="390"/>
        <v>#N/A</v>
      </c>
      <c r="H1786" s="80" t="s">
        <v>273</v>
      </c>
      <c r="I1786" s="74" t="e">
        <f t="shared" si="391"/>
        <v>#N/A</v>
      </c>
      <c r="J1786" s="74" t="e">
        <f t="shared" si="394"/>
        <v>#N/A</v>
      </c>
      <c r="K1786" s="80" t="s">
        <v>281</v>
      </c>
      <c r="L1786" s="74">
        <f t="shared" si="395"/>
        <v>1.7500000000000002E-2</v>
      </c>
      <c r="M1786" s="74" t="e">
        <f t="shared" ca="1" si="396"/>
        <v>#N/A</v>
      </c>
      <c r="N1786" s="74" t="e">
        <f ca="1">VLOOKUP(B1786,$C$7:$T1784,13,FALSE)</f>
        <v>#N/A</v>
      </c>
      <c r="O1786" s="74" t="e">
        <f t="shared" ca="1" si="397"/>
        <v>#N/A</v>
      </c>
      <c r="P1786" s="74" t="e">
        <f t="shared" ca="1" si="398"/>
        <v>#N/A</v>
      </c>
      <c r="Q1786" s="74" t="e">
        <f t="shared" ca="1" si="399"/>
        <v>#N/A</v>
      </c>
      <c r="R1786" s="74">
        <f t="shared" si="400"/>
        <v>6000</v>
      </c>
      <c r="S1786" s="74" t="e">
        <f t="shared" ca="1" si="401"/>
        <v>#N/A</v>
      </c>
      <c r="T1786" s="74" t="e">
        <f t="shared" si="402"/>
        <v>#N/A</v>
      </c>
    </row>
    <row r="1787" spans="2:20" x14ac:dyDescent="0.25">
      <c r="B1787" s="74" t="e">
        <f t="shared" ca="1" si="392"/>
        <v>#N/A</v>
      </c>
      <c r="C1787" s="78">
        <f>Кабельный_журнал!P1753</f>
        <v>0</v>
      </c>
      <c r="D1787" s="74" t="e">
        <f t="shared" ca="1" si="393"/>
        <v>#N/A</v>
      </c>
      <c r="E1787" s="80" t="s">
        <v>280</v>
      </c>
      <c r="F1787" s="74" t="e">
        <f t="shared" ca="1" si="389"/>
        <v>#N/A</v>
      </c>
      <c r="G1787" s="74" t="e">
        <f t="shared" si="390"/>
        <v>#N/A</v>
      </c>
      <c r="H1787" s="80" t="s">
        <v>273</v>
      </c>
      <c r="I1787" s="74" t="e">
        <f t="shared" si="391"/>
        <v>#N/A</v>
      </c>
      <c r="J1787" s="74" t="e">
        <f t="shared" si="394"/>
        <v>#N/A</v>
      </c>
      <c r="K1787" s="80" t="s">
        <v>281</v>
      </c>
      <c r="L1787" s="74">
        <f t="shared" si="395"/>
        <v>1.7500000000000002E-2</v>
      </c>
      <c r="M1787" s="74" t="e">
        <f t="shared" ca="1" si="396"/>
        <v>#N/A</v>
      </c>
      <c r="N1787" s="74" t="e">
        <f ca="1">VLOOKUP(B1787,$C$7:$T1785,13,FALSE)</f>
        <v>#N/A</v>
      </c>
      <c r="O1787" s="74" t="e">
        <f t="shared" ca="1" si="397"/>
        <v>#N/A</v>
      </c>
      <c r="P1787" s="74" t="e">
        <f t="shared" ca="1" si="398"/>
        <v>#N/A</v>
      </c>
      <c r="Q1787" s="74" t="e">
        <f t="shared" ca="1" si="399"/>
        <v>#N/A</v>
      </c>
      <c r="R1787" s="74">
        <f t="shared" si="400"/>
        <v>6000</v>
      </c>
      <c r="S1787" s="74" t="e">
        <f t="shared" ca="1" si="401"/>
        <v>#N/A</v>
      </c>
      <c r="T1787" s="74" t="e">
        <f t="shared" si="402"/>
        <v>#N/A</v>
      </c>
    </row>
    <row r="1788" spans="2:20" x14ac:dyDescent="0.25">
      <c r="B1788" s="74" t="e">
        <f t="shared" ca="1" si="392"/>
        <v>#N/A</v>
      </c>
      <c r="C1788" s="78">
        <f>Кабельный_журнал!P1754</f>
        <v>0</v>
      </c>
      <c r="D1788" s="74" t="e">
        <f t="shared" ca="1" si="393"/>
        <v>#N/A</v>
      </c>
      <c r="E1788" s="80" t="s">
        <v>280</v>
      </c>
      <c r="F1788" s="74" t="e">
        <f t="shared" ca="1" si="389"/>
        <v>#N/A</v>
      </c>
      <c r="G1788" s="74" t="e">
        <f t="shared" si="390"/>
        <v>#N/A</v>
      </c>
      <c r="H1788" s="80" t="s">
        <v>273</v>
      </c>
      <c r="I1788" s="74" t="e">
        <f t="shared" si="391"/>
        <v>#N/A</v>
      </c>
      <c r="J1788" s="74" t="e">
        <f t="shared" si="394"/>
        <v>#N/A</v>
      </c>
      <c r="K1788" s="80" t="s">
        <v>281</v>
      </c>
      <c r="L1788" s="74">
        <f t="shared" si="395"/>
        <v>1.7500000000000002E-2</v>
      </c>
      <c r="M1788" s="74" t="e">
        <f t="shared" ca="1" si="396"/>
        <v>#N/A</v>
      </c>
      <c r="N1788" s="74" t="e">
        <f ca="1">VLOOKUP(B1788,$C$7:$T1786,13,FALSE)</f>
        <v>#N/A</v>
      </c>
      <c r="O1788" s="74" t="e">
        <f t="shared" ca="1" si="397"/>
        <v>#N/A</v>
      </c>
      <c r="P1788" s="74" t="e">
        <f t="shared" ca="1" si="398"/>
        <v>#N/A</v>
      </c>
      <c r="Q1788" s="74" t="e">
        <f t="shared" ca="1" si="399"/>
        <v>#N/A</v>
      </c>
      <c r="R1788" s="74">
        <f t="shared" si="400"/>
        <v>6000</v>
      </c>
      <c r="S1788" s="74" t="e">
        <f t="shared" ca="1" si="401"/>
        <v>#N/A</v>
      </c>
      <c r="T1788" s="74" t="e">
        <f t="shared" si="402"/>
        <v>#N/A</v>
      </c>
    </row>
    <row r="1789" spans="2:20" x14ac:dyDescent="0.25">
      <c r="B1789" s="74" t="e">
        <f t="shared" ca="1" si="392"/>
        <v>#N/A</v>
      </c>
      <c r="C1789" s="78">
        <f>Кабельный_журнал!P1755</f>
        <v>0</v>
      </c>
      <c r="D1789" s="74" t="e">
        <f t="shared" ca="1" si="393"/>
        <v>#N/A</v>
      </c>
      <c r="E1789" s="80" t="s">
        <v>280</v>
      </c>
      <c r="F1789" s="74" t="e">
        <f t="shared" ca="1" si="389"/>
        <v>#N/A</v>
      </c>
      <c r="G1789" s="74" t="e">
        <f t="shared" si="390"/>
        <v>#N/A</v>
      </c>
      <c r="H1789" s="80" t="s">
        <v>273</v>
      </c>
      <c r="I1789" s="74" t="e">
        <f t="shared" si="391"/>
        <v>#N/A</v>
      </c>
      <c r="J1789" s="74" t="e">
        <f t="shared" si="394"/>
        <v>#N/A</v>
      </c>
      <c r="K1789" s="80" t="s">
        <v>281</v>
      </c>
      <c r="L1789" s="74">
        <f t="shared" si="395"/>
        <v>1.7500000000000002E-2</v>
      </c>
      <c r="M1789" s="74" t="e">
        <f t="shared" ca="1" si="396"/>
        <v>#N/A</v>
      </c>
      <c r="N1789" s="74" t="e">
        <f ca="1">VLOOKUP(B1789,$C$7:$T1787,13,FALSE)</f>
        <v>#N/A</v>
      </c>
      <c r="O1789" s="74" t="e">
        <f t="shared" ca="1" si="397"/>
        <v>#N/A</v>
      </c>
      <c r="P1789" s="74" t="e">
        <f t="shared" ca="1" si="398"/>
        <v>#N/A</v>
      </c>
      <c r="Q1789" s="74" t="e">
        <f t="shared" ca="1" si="399"/>
        <v>#N/A</v>
      </c>
      <c r="R1789" s="74">
        <f t="shared" si="400"/>
        <v>6000</v>
      </c>
      <c r="S1789" s="74" t="e">
        <f t="shared" ca="1" si="401"/>
        <v>#N/A</v>
      </c>
      <c r="T1789" s="74" t="e">
        <f t="shared" si="402"/>
        <v>#N/A</v>
      </c>
    </row>
    <row r="1790" spans="2:20" x14ac:dyDescent="0.25">
      <c r="B1790" s="74" t="e">
        <f t="shared" ca="1" si="392"/>
        <v>#N/A</v>
      </c>
      <c r="C1790" s="78">
        <f>Кабельный_журнал!P1756</f>
        <v>0</v>
      </c>
      <c r="D1790" s="74" t="e">
        <f t="shared" ca="1" si="393"/>
        <v>#N/A</v>
      </c>
      <c r="E1790" s="80" t="s">
        <v>280</v>
      </c>
      <c r="F1790" s="74" t="e">
        <f t="shared" ca="1" si="389"/>
        <v>#N/A</v>
      </c>
      <c r="G1790" s="74" t="e">
        <f t="shared" si="390"/>
        <v>#N/A</v>
      </c>
      <c r="H1790" s="80" t="s">
        <v>273</v>
      </c>
      <c r="I1790" s="74" t="e">
        <f t="shared" si="391"/>
        <v>#N/A</v>
      </c>
      <c r="J1790" s="74" t="e">
        <f t="shared" si="394"/>
        <v>#N/A</v>
      </c>
      <c r="K1790" s="80" t="s">
        <v>281</v>
      </c>
      <c r="L1790" s="74">
        <f t="shared" si="395"/>
        <v>1.7500000000000002E-2</v>
      </c>
      <c r="M1790" s="74" t="e">
        <f t="shared" ca="1" si="396"/>
        <v>#N/A</v>
      </c>
      <c r="N1790" s="74" t="e">
        <f ca="1">VLOOKUP(B1790,$C$7:$T1788,13,FALSE)</f>
        <v>#N/A</v>
      </c>
      <c r="O1790" s="74" t="e">
        <f t="shared" ca="1" si="397"/>
        <v>#N/A</v>
      </c>
      <c r="P1790" s="74" t="e">
        <f t="shared" ca="1" si="398"/>
        <v>#N/A</v>
      </c>
      <c r="Q1790" s="74" t="e">
        <f t="shared" ca="1" si="399"/>
        <v>#N/A</v>
      </c>
      <c r="R1790" s="74">
        <f t="shared" si="400"/>
        <v>6000</v>
      </c>
      <c r="S1790" s="74" t="e">
        <f t="shared" ca="1" si="401"/>
        <v>#N/A</v>
      </c>
      <c r="T1790" s="74" t="e">
        <f t="shared" si="402"/>
        <v>#N/A</v>
      </c>
    </row>
    <row r="1791" spans="2:20" x14ac:dyDescent="0.25">
      <c r="B1791" s="74" t="e">
        <f t="shared" ca="1" si="392"/>
        <v>#N/A</v>
      </c>
      <c r="C1791" s="78">
        <f>Кабельный_журнал!P1757</f>
        <v>0</v>
      </c>
      <c r="D1791" s="74" t="e">
        <f t="shared" ca="1" si="393"/>
        <v>#N/A</v>
      </c>
      <c r="E1791" s="80" t="s">
        <v>280</v>
      </c>
      <c r="F1791" s="74" t="e">
        <f t="shared" ca="1" si="389"/>
        <v>#N/A</v>
      </c>
      <c r="G1791" s="74" t="e">
        <f t="shared" si="390"/>
        <v>#N/A</v>
      </c>
      <c r="H1791" s="80" t="s">
        <v>273</v>
      </c>
      <c r="I1791" s="74" t="e">
        <f t="shared" si="391"/>
        <v>#N/A</v>
      </c>
      <c r="J1791" s="74" t="e">
        <f t="shared" si="394"/>
        <v>#N/A</v>
      </c>
      <c r="K1791" s="80" t="s">
        <v>281</v>
      </c>
      <c r="L1791" s="74">
        <f t="shared" si="395"/>
        <v>1.7500000000000002E-2</v>
      </c>
      <c r="M1791" s="74" t="e">
        <f t="shared" ca="1" si="396"/>
        <v>#N/A</v>
      </c>
      <c r="N1791" s="74" t="e">
        <f ca="1">VLOOKUP(B1791,$C$7:$T1789,13,FALSE)</f>
        <v>#N/A</v>
      </c>
      <c r="O1791" s="74" t="e">
        <f t="shared" ca="1" si="397"/>
        <v>#N/A</v>
      </c>
      <c r="P1791" s="74" t="e">
        <f t="shared" ca="1" si="398"/>
        <v>#N/A</v>
      </c>
      <c r="Q1791" s="74" t="e">
        <f t="shared" ca="1" si="399"/>
        <v>#N/A</v>
      </c>
      <c r="R1791" s="74">
        <f t="shared" si="400"/>
        <v>6000</v>
      </c>
      <c r="S1791" s="74" t="e">
        <f t="shared" ca="1" si="401"/>
        <v>#N/A</v>
      </c>
      <c r="T1791" s="74" t="e">
        <f t="shared" si="402"/>
        <v>#N/A</v>
      </c>
    </row>
    <row r="1792" spans="2:20" x14ac:dyDescent="0.25">
      <c r="B1792" s="74" t="e">
        <f t="shared" ca="1" si="392"/>
        <v>#N/A</v>
      </c>
      <c r="C1792" s="78">
        <f>Кабельный_журнал!P1758</f>
        <v>0</v>
      </c>
      <c r="D1792" s="74" t="e">
        <f t="shared" ca="1" si="393"/>
        <v>#N/A</v>
      </c>
      <c r="E1792" s="80" t="s">
        <v>280</v>
      </c>
      <c r="F1792" s="74" t="e">
        <f t="shared" ca="1" si="389"/>
        <v>#N/A</v>
      </c>
      <c r="G1792" s="74" t="e">
        <f t="shared" si="390"/>
        <v>#N/A</v>
      </c>
      <c r="H1792" s="80" t="s">
        <v>273</v>
      </c>
      <c r="I1792" s="74" t="e">
        <f t="shared" si="391"/>
        <v>#N/A</v>
      </c>
      <c r="J1792" s="74" t="e">
        <f t="shared" si="394"/>
        <v>#N/A</v>
      </c>
      <c r="K1792" s="80" t="s">
        <v>281</v>
      </c>
      <c r="L1792" s="74">
        <f t="shared" si="395"/>
        <v>1.7500000000000002E-2</v>
      </c>
      <c r="M1792" s="74" t="e">
        <f t="shared" ca="1" si="396"/>
        <v>#N/A</v>
      </c>
      <c r="N1792" s="74" t="e">
        <f ca="1">VLOOKUP(B1792,$C$7:$T1790,13,FALSE)</f>
        <v>#N/A</v>
      </c>
      <c r="O1792" s="74" t="e">
        <f t="shared" ca="1" si="397"/>
        <v>#N/A</v>
      </c>
      <c r="P1792" s="74" t="e">
        <f t="shared" ca="1" si="398"/>
        <v>#N/A</v>
      </c>
      <c r="Q1792" s="74" t="e">
        <f t="shared" ca="1" si="399"/>
        <v>#N/A</v>
      </c>
      <c r="R1792" s="74">
        <f t="shared" si="400"/>
        <v>6000</v>
      </c>
      <c r="S1792" s="74" t="e">
        <f t="shared" ca="1" si="401"/>
        <v>#N/A</v>
      </c>
      <c r="T1792" s="74" t="e">
        <f t="shared" si="402"/>
        <v>#N/A</v>
      </c>
    </row>
    <row r="1793" spans="2:20" x14ac:dyDescent="0.25">
      <c r="B1793" s="74" t="e">
        <f t="shared" ca="1" si="392"/>
        <v>#N/A</v>
      </c>
      <c r="C1793" s="78">
        <f>Кабельный_журнал!P1759</f>
        <v>0</v>
      </c>
      <c r="D1793" s="74" t="e">
        <f t="shared" ca="1" si="393"/>
        <v>#N/A</v>
      </c>
      <c r="E1793" s="80" t="s">
        <v>280</v>
      </c>
      <c r="F1793" s="74" t="e">
        <f t="shared" ca="1" si="389"/>
        <v>#N/A</v>
      </c>
      <c r="G1793" s="74" t="e">
        <f t="shared" si="390"/>
        <v>#N/A</v>
      </c>
      <c r="H1793" s="80" t="s">
        <v>273</v>
      </c>
      <c r="I1793" s="74" t="e">
        <f t="shared" si="391"/>
        <v>#N/A</v>
      </c>
      <c r="J1793" s="74" t="e">
        <f t="shared" si="394"/>
        <v>#N/A</v>
      </c>
      <c r="K1793" s="80" t="s">
        <v>281</v>
      </c>
      <c r="L1793" s="74">
        <f t="shared" si="395"/>
        <v>1.7500000000000002E-2</v>
      </c>
      <c r="M1793" s="74" t="e">
        <f t="shared" ca="1" si="396"/>
        <v>#N/A</v>
      </c>
      <c r="N1793" s="74" t="e">
        <f ca="1">VLOOKUP(B1793,$C$7:$T1791,13,FALSE)</f>
        <v>#N/A</v>
      </c>
      <c r="O1793" s="74" t="e">
        <f t="shared" ca="1" si="397"/>
        <v>#N/A</v>
      </c>
      <c r="P1793" s="74" t="e">
        <f t="shared" ca="1" si="398"/>
        <v>#N/A</v>
      </c>
      <c r="Q1793" s="74" t="e">
        <f t="shared" ca="1" si="399"/>
        <v>#N/A</v>
      </c>
      <c r="R1793" s="74">
        <f t="shared" si="400"/>
        <v>6000</v>
      </c>
      <c r="S1793" s="74" t="e">
        <f t="shared" ca="1" si="401"/>
        <v>#N/A</v>
      </c>
      <c r="T1793" s="74" t="e">
        <f t="shared" si="402"/>
        <v>#N/A</v>
      </c>
    </row>
    <row r="1794" spans="2:20" x14ac:dyDescent="0.25">
      <c r="B1794" s="74" t="e">
        <f t="shared" ca="1" si="392"/>
        <v>#N/A</v>
      </c>
      <c r="C1794" s="78">
        <f>Кабельный_журнал!P1760</f>
        <v>0</v>
      </c>
      <c r="D1794" s="74" t="e">
        <f t="shared" ca="1" si="393"/>
        <v>#N/A</v>
      </c>
      <c r="E1794" s="80" t="s">
        <v>280</v>
      </c>
      <c r="F1794" s="74" t="e">
        <f t="shared" ca="1" si="389"/>
        <v>#N/A</v>
      </c>
      <c r="G1794" s="74" t="e">
        <f t="shared" si="390"/>
        <v>#N/A</v>
      </c>
      <c r="H1794" s="80" t="s">
        <v>273</v>
      </c>
      <c r="I1794" s="74" t="e">
        <f t="shared" si="391"/>
        <v>#N/A</v>
      </c>
      <c r="J1794" s="74" t="e">
        <f t="shared" si="394"/>
        <v>#N/A</v>
      </c>
      <c r="K1794" s="80" t="s">
        <v>281</v>
      </c>
      <c r="L1794" s="74">
        <f t="shared" si="395"/>
        <v>1.7500000000000002E-2</v>
      </c>
      <c r="M1794" s="74" t="e">
        <f t="shared" ca="1" si="396"/>
        <v>#N/A</v>
      </c>
      <c r="N1794" s="74" t="e">
        <f ca="1">VLOOKUP(B1794,$C$7:$T1792,13,FALSE)</f>
        <v>#N/A</v>
      </c>
      <c r="O1794" s="74" t="e">
        <f t="shared" ca="1" si="397"/>
        <v>#N/A</v>
      </c>
      <c r="P1794" s="74" t="e">
        <f t="shared" ca="1" si="398"/>
        <v>#N/A</v>
      </c>
      <c r="Q1794" s="74" t="e">
        <f t="shared" ca="1" si="399"/>
        <v>#N/A</v>
      </c>
      <c r="R1794" s="74">
        <f t="shared" si="400"/>
        <v>6000</v>
      </c>
      <c r="S1794" s="74" t="e">
        <f t="shared" ca="1" si="401"/>
        <v>#N/A</v>
      </c>
      <c r="T1794" s="74" t="e">
        <f t="shared" si="402"/>
        <v>#N/A</v>
      </c>
    </row>
    <row r="1795" spans="2:20" x14ac:dyDescent="0.25">
      <c r="B1795" s="74" t="e">
        <f t="shared" ca="1" si="392"/>
        <v>#N/A</v>
      </c>
      <c r="C1795" s="78">
        <f>Кабельный_журнал!P1761</f>
        <v>0</v>
      </c>
      <c r="D1795" s="74" t="e">
        <f t="shared" ca="1" si="393"/>
        <v>#N/A</v>
      </c>
      <c r="E1795" s="80" t="s">
        <v>280</v>
      </c>
      <c r="F1795" s="74" t="e">
        <f t="shared" ca="1" si="389"/>
        <v>#N/A</v>
      </c>
      <c r="G1795" s="74" t="e">
        <f t="shared" si="390"/>
        <v>#N/A</v>
      </c>
      <c r="H1795" s="80" t="s">
        <v>273</v>
      </c>
      <c r="I1795" s="74" t="e">
        <f t="shared" si="391"/>
        <v>#N/A</v>
      </c>
      <c r="J1795" s="74" t="e">
        <f t="shared" si="394"/>
        <v>#N/A</v>
      </c>
      <c r="K1795" s="80" t="s">
        <v>281</v>
      </c>
      <c r="L1795" s="74">
        <f t="shared" si="395"/>
        <v>1.7500000000000002E-2</v>
      </c>
      <c r="M1795" s="74" t="e">
        <f t="shared" ca="1" si="396"/>
        <v>#N/A</v>
      </c>
      <c r="N1795" s="74" t="e">
        <f ca="1">VLOOKUP(B1795,$C$7:$T1793,13,FALSE)</f>
        <v>#N/A</v>
      </c>
      <c r="O1795" s="74" t="e">
        <f t="shared" ca="1" si="397"/>
        <v>#N/A</v>
      </c>
      <c r="P1795" s="74" t="e">
        <f t="shared" ca="1" si="398"/>
        <v>#N/A</v>
      </c>
      <c r="Q1795" s="74" t="e">
        <f t="shared" ca="1" si="399"/>
        <v>#N/A</v>
      </c>
      <c r="R1795" s="74">
        <f t="shared" si="400"/>
        <v>6000</v>
      </c>
      <c r="S1795" s="74" t="e">
        <f t="shared" ca="1" si="401"/>
        <v>#N/A</v>
      </c>
      <c r="T1795" s="74" t="e">
        <f t="shared" si="402"/>
        <v>#N/A</v>
      </c>
    </row>
    <row r="1796" spans="2:20" x14ac:dyDescent="0.25">
      <c r="B1796" s="74" t="e">
        <f t="shared" ca="1" si="392"/>
        <v>#N/A</v>
      </c>
      <c r="C1796" s="78">
        <f>Кабельный_журнал!P1762</f>
        <v>0</v>
      </c>
      <c r="D1796" s="74" t="e">
        <f t="shared" ca="1" si="393"/>
        <v>#N/A</v>
      </c>
      <c r="E1796" s="80" t="s">
        <v>280</v>
      </c>
      <c r="F1796" s="74" t="e">
        <f t="shared" ca="1" si="389"/>
        <v>#N/A</v>
      </c>
      <c r="G1796" s="74" t="e">
        <f t="shared" si="390"/>
        <v>#N/A</v>
      </c>
      <c r="H1796" s="80" t="s">
        <v>273</v>
      </c>
      <c r="I1796" s="74" t="e">
        <f t="shared" si="391"/>
        <v>#N/A</v>
      </c>
      <c r="J1796" s="74" t="e">
        <f t="shared" si="394"/>
        <v>#N/A</v>
      </c>
      <c r="K1796" s="80" t="s">
        <v>281</v>
      </c>
      <c r="L1796" s="74">
        <f t="shared" si="395"/>
        <v>1.7500000000000002E-2</v>
      </c>
      <c r="M1796" s="74" t="e">
        <f t="shared" ca="1" si="396"/>
        <v>#N/A</v>
      </c>
      <c r="N1796" s="74" t="e">
        <f ca="1">VLOOKUP(B1796,$C$7:$T1794,13,FALSE)</f>
        <v>#N/A</v>
      </c>
      <c r="O1796" s="74" t="e">
        <f t="shared" ca="1" si="397"/>
        <v>#N/A</v>
      </c>
      <c r="P1796" s="74" t="e">
        <f t="shared" ca="1" si="398"/>
        <v>#N/A</v>
      </c>
      <c r="Q1796" s="74" t="e">
        <f t="shared" ca="1" si="399"/>
        <v>#N/A</v>
      </c>
      <c r="R1796" s="74">
        <f t="shared" si="400"/>
        <v>6000</v>
      </c>
      <c r="S1796" s="74" t="e">
        <f t="shared" ca="1" si="401"/>
        <v>#N/A</v>
      </c>
      <c r="T1796" s="74" t="e">
        <f t="shared" si="402"/>
        <v>#N/A</v>
      </c>
    </row>
    <row r="1797" spans="2:20" x14ac:dyDescent="0.25">
      <c r="B1797" s="74" t="e">
        <f t="shared" ca="1" si="392"/>
        <v>#N/A</v>
      </c>
      <c r="C1797" s="78">
        <f>Кабельный_журнал!P1763</f>
        <v>0</v>
      </c>
      <c r="D1797" s="74" t="e">
        <f t="shared" ca="1" si="393"/>
        <v>#N/A</v>
      </c>
      <c r="E1797" s="80" t="s">
        <v>280</v>
      </c>
      <c r="F1797" s="74" t="e">
        <f t="shared" ca="1" si="389"/>
        <v>#N/A</v>
      </c>
      <c r="G1797" s="74" t="e">
        <f t="shared" si="390"/>
        <v>#N/A</v>
      </c>
      <c r="H1797" s="80" t="s">
        <v>273</v>
      </c>
      <c r="I1797" s="74" t="e">
        <f t="shared" si="391"/>
        <v>#N/A</v>
      </c>
      <c r="J1797" s="74" t="e">
        <f t="shared" si="394"/>
        <v>#N/A</v>
      </c>
      <c r="K1797" s="80" t="s">
        <v>281</v>
      </c>
      <c r="L1797" s="74">
        <f t="shared" si="395"/>
        <v>1.7500000000000002E-2</v>
      </c>
      <c r="M1797" s="74" t="e">
        <f t="shared" ca="1" si="396"/>
        <v>#N/A</v>
      </c>
      <c r="N1797" s="74" t="e">
        <f ca="1">VLOOKUP(B1797,$C$7:$T1795,13,FALSE)</f>
        <v>#N/A</v>
      </c>
      <c r="O1797" s="74" t="e">
        <f t="shared" ca="1" si="397"/>
        <v>#N/A</v>
      </c>
      <c r="P1797" s="74" t="e">
        <f t="shared" ca="1" si="398"/>
        <v>#N/A</v>
      </c>
      <c r="Q1797" s="74" t="e">
        <f t="shared" ca="1" si="399"/>
        <v>#N/A</v>
      </c>
      <c r="R1797" s="74">
        <f t="shared" si="400"/>
        <v>6000</v>
      </c>
      <c r="S1797" s="74" t="e">
        <f t="shared" ca="1" si="401"/>
        <v>#N/A</v>
      </c>
      <c r="T1797" s="74" t="e">
        <f t="shared" si="402"/>
        <v>#N/A</v>
      </c>
    </row>
    <row r="1798" spans="2:20" x14ac:dyDescent="0.25">
      <c r="B1798" s="74" t="e">
        <f t="shared" ca="1" si="392"/>
        <v>#N/A</v>
      </c>
      <c r="C1798" s="78">
        <f>Кабельный_журнал!P1764</f>
        <v>0</v>
      </c>
      <c r="D1798" s="74" t="e">
        <f t="shared" ca="1" si="393"/>
        <v>#N/A</v>
      </c>
      <c r="E1798" s="80" t="s">
        <v>280</v>
      </c>
      <c r="F1798" s="74" t="e">
        <f t="shared" ca="1" si="389"/>
        <v>#N/A</v>
      </c>
      <c r="G1798" s="74" t="e">
        <f t="shared" si="390"/>
        <v>#N/A</v>
      </c>
      <c r="H1798" s="80" t="s">
        <v>273</v>
      </c>
      <c r="I1798" s="74" t="e">
        <f t="shared" si="391"/>
        <v>#N/A</v>
      </c>
      <c r="J1798" s="74" t="e">
        <f t="shared" si="394"/>
        <v>#N/A</v>
      </c>
      <c r="K1798" s="80" t="s">
        <v>281</v>
      </c>
      <c r="L1798" s="74">
        <f t="shared" si="395"/>
        <v>1.7500000000000002E-2</v>
      </c>
      <c r="M1798" s="74" t="e">
        <f t="shared" ca="1" si="396"/>
        <v>#N/A</v>
      </c>
      <c r="N1798" s="74" t="e">
        <f ca="1">VLOOKUP(B1798,$C$7:$T1796,13,FALSE)</f>
        <v>#N/A</v>
      </c>
      <c r="O1798" s="74" t="e">
        <f t="shared" ca="1" si="397"/>
        <v>#N/A</v>
      </c>
      <c r="P1798" s="74" t="e">
        <f t="shared" ca="1" si="398"/>
        <v>#N/A</v>
      </c>
      <c r="Q1798" s="74" t="e">
        <f t="shared" ca="1" si="399"/>
        <v>#N/A</v>
      </c>
      <c r="R1798" s="74">
        <f t="shared" si="400"/>
        <v>6000</v>
      </c>
      <c r="S1798" s="74" t="e">
        <f t="shared" ca="1" si="401"/>
        <v>#N/A</v>
      </c>
      <c r="T1798" s="74" t="e">
        <f t="shared" si="402"/>
        <v>#N/A</v>
      </c>
    </row>
    <row r="1799" spans="2:20" x14ac:dyDescent="0.25">
      <c r="B1799" s="74" t="e">
        <f t="shared" ca="1" si="392"/>
        <v>#N/A</v>
      </c>
      <c r="C1799" s="78">
        <f>Кабельный_журнал!P1765</f>
        <v>0</v>
      </c>
      <c r="D1799" s="74" t="e">
        <f t="shared" ca="1" si="393"/>
        <v>#N/A</v>
      </c>
      <c r="E1799" s="80" t="s">
        <v>280</v>
      </c>
      <c r="F1799" s="74" t="e">
        <f t="shared" ca="1" si="389"/>
        <v>#N/A</v>
      </c>
      <c r="G1799" s="74" t="e">
        <f t="shared" si="390"/>
        <v>#N/A</v>
      </c>
      <c r="H1799" s="80" t="s">
        <v>273</v>
      </c>
      <c r="I1799" s="74" t="e">
        <f t="shared" si="391"/>
        <v>#N/A</v>
      </c>
      <c r="J1799" s="74" t="e">
        <f t="shared" si="394"/>
        <v>#N/A</v>
      </c>
      <c r="K1799" s="80" t="s">
        <v>281</v>
      </c>
      <c r="L1799" s="74">
        <f t="shared" si="395"/>
        <v>1.7500000000000002E-2</v>
      </c>
      <c r="M1799" s="74" t="e">
        <f t="shared" ca="1" si="396"/>
        <v>#N/A</v>
      </c>
      <c r="N1799" s="74" t="e">
        <f ca="1">VLOOKUP(B1799,$C$7:$T1797,13,FALSE)</f>
        <v>#N/A</v>
      </c>
      <c r="O1799" s="74" t="e">
        <f t="shared" ca="1" si="397"/>
        <v>#N/A</v>
      </c>
      <c r="P1799" s="74" t="e">
        <f t="shared" ca="1" si="398"/>
        <v>#N/A</v>
      </c>
      <c r="Q1799" s="74" t="e">
        <f t="shared" ca="1" si="399"/>
        <v>#N/A</v>
      </c>
      <c r="R1799" s="74">
        <f t="shared" si="400"/>
        <v>6000</v>
      </c>
      <c r="S1799" s="74" t="e">
        <f t="shared" ca="1" si="401"/>
        <v>#N/A</v>
      </c>
      <c r="T1799" s="74" t="e">
        <f t="shared" si="402"/>
        <v>#N/A</v>
      </c>
    </row>
    <row r="1800" spans="2:20" x14ac:dyDescent="0.25">
      <c r="B1800" s="74" t="e">
        <f t="shared" ca="1" si="392"/>
        <v>#N/A</v>
      </c>
      <c r="C1800" s="78">
        <f>Кабельный_журнал!P1766</f>
        <v>0</v>
      </c>
      <c r="D1800" s="74" t="e">
        <f t="shared" ca="1" si="393"/>
        <v>#N/A</v>
      </c>
      <c r="E1800" s="80" t="s">
        <v>280</v>
      </c>
      <c r="F1800" s="74" t="e">
        <f t="shared" ca="1" si="389"/>
        <v>#N/A</v>
      </c>
      <c r="G1800" s="74" t="e">
        <f t="shared" si="390"/>
        <v>#N/A</v>
      </c>
      <c r="H1800" s="80" t="s">
        <v>273</v>
      </c>
      <c r="I1800" s="74" t="e">
        <f t="shared" si="391"/>
        <v>#N/A</v>
      </c>
      <c r="J1800" s="74" t="e">
        <f t="shared" si="394"/>
        <v>#N/A</v>
      </c>
      <c r="K1800" s="80" t="s">
        <v>281</v>
      </c>
      <c r="L1800" s="74">
        <f t="shared" si="395"/>
        <v>1.7500000000000002E-2</v>
      </c>
      <c r="M1800" s="74" t="e">
        <f t="shared" ca="1" si="396"/>
        <v>#N/A</v>
      </c>
      <c r="N1800" s="74" t="e">
        <f ca="1">VLOOKUP(B1800,$C$7:$T1798,13,FALSE)</f>
        <v>#N/A</v>
      </c>
      <c r="O1800" s="74" t="e">
        <f t="shared" ca="1" si="397"/>
        <v>#N/A</v>
      </c>
      <c r="P1800" s="74" t="e">
        <f t="shared" ca="1" si="398"/>
        <v>#N/A</v>
      </c>
      <c r="Q1800" s="74" t="e">
        <f t="shared" ca="1" si="399"/>
        <v>#N/A</v>
      </c>
      <c r="R1800" s="74">
        <f t="shared" si="400"/>
        <v>6000</v>
      </c>
      <c r="S1800" s="74" t="e">
        <f t="shared" ca="1" si="401"/>
        <v>#N/A</v>
      </c>
      <c r="T1800" s="74" t="e">
        <f t="shared" si="402"/>
        <v>#N/A</v>
      </c>
    </row>
    <row r="1801" spans="2:20" x14ac:dyDescent="0.25">
      <c r="B1801" s="74" t="e">
        <f t="shared" ca="1" si="392"/>
        <v>#N/A</v>
      </c>
      <c r="C1801" s="78">
        <f>Кабельный_журнал!P1767</f>
        <v>0</v>
      </c>
      <c r="D1801" s="74" t="e">
        <f t="shared" ca="1" si="393"/>
        <v>#N/A</v>
      </c>
      <c r="E1801" s="80" t="s">
        <v>280</v>
      </c>
      <c r="F1801" s="74" t="e">
        <f t="shared" ca="1" si="389"/>
        <v>#N/A</v>
      </c>
      <c r="G1801" s="74" t="e">
        <f t="shared" si="390"/>
        <v>#N/A</v>
      </c>
      <c r="H1801" s="80" t="s">
        <v>273</v>
      </c>
      <c r="I1801" s="74" t="e">
        <f t="shared" si="391"/>
        <v>#N/A</v>
      </c>
      <c r="J1801" s="74" t="e">
        <f t="shared" si="394"/>
        <v>#N/A</v>
      </c>
      <c r="K1801" s="80" t="s">
        <v>281</v>
      </c>
      <c r="L1801" s="74">
        <f t="shared" si="395"/>
        <v>1.7500000000000002E-2</v>
      </c>
      <c r="M1801" s="74" t="e">
        <f t="shared" ca="1" si="396"/>
        <v>#N/A</v>
      </c>
      <c r="N1801" s="74" t="e">
        <f ca="1">VLOOKUP(B1801,$C$7:$T1799,13,FALSE)</f>
        <v>#N/A</v>
      </c>
      <c r="O1801" s="74" t="e">
        <f t="shared" ca="1" si="397"/>
        <v>#N/A</v>
      </c>
      <c r="P1801" s="74" t="e">
        <f t="shared" ca="1" si="398"/>
        <v>#N/A</v>
      </c>
      <c r="Q1801" s="74" t="e">
        <f t="shared" ca="1" si="399"/>
        <v>#N/A</v>
      </c>
      <c r="R1801" s="74">
        <f t="shared" si="400"/>
        <v>6000</v>
      </c>
      <c r="S1801" s="74" t="e">
        <f t="shared" ca="1" si="401"/>
        <v>#N/A</v>
      </c>
      <c r="T1801" s="74" t="e">
        <f t="shared" si="402"/>
        <v>#N/A</v>
      </c>
    </row>
    <row r="1802" spans="2:20" x14ac:dyDescent="0.25">
      <c r="B1802" s="74" t="e">
        <f t="shared" ca="1" si="392"/>
        <v>#N/A</v>
      </c>
      <c r="C1802" s="78">
        <f>Кабельный_журнал!P1768</f>
        <v>0</v>
      </c>
      <c r="D1802" s="74" t="e">
        <f t="shared" ca="1" si="393"/>
        <v>#N/A</v>
      </c>
      <c r="E1802" s="80" t="s">
        <v>280</v>
      </c>
      <c r="F1802" s="74" t="e">
        <f t="shared" ca="1" si="389"/>
        <v>#N/A</v>
      </c>
      <c r="G1802" s="74" t="e">
        <f t="shared" si="390"/>
        <v>#N/A</v>
      </c>
      <c r="H1802" s="80" t="s">
        <v>273</v>
      </c>
      <c r="I1802" s="74" t="e">
        <f t="shared" si="391"/>
        <v>#N/A</v>
      </c>
      <c r="J1802" s="74" t="e">
        <f t="shared" si="394"/>
        <v>#N/A</v>
      </c>
      <c r="K1802" s="80" t="s">
        <v>281</v>
      </c>
      <c r="L1802" s="74">
        <f t="shared" si="395"/>
        <v>1.7500000000000002E-2</v>
      </c>
      <c r="M1802" s="74" t="e">
        <f t="shared" ca="1" si="396"/>
        <v>#N/A</v>
      </c>
      <c r="N1802" s="74" t="e">
        <f ca="1">VLOOKUP(B1802,$C$7:$T1800,13,FALSE)</f>
        <v>#N/A</v>
      </c>
      <c r="O1802" s="74" t="e">
        <f t="shared" ca="1" si="397"/>
        <v>#N/A</v>
      </c>
      <c r="P1802" s="74" t="e">
        <f t="shared" ca="1" si="398"/>
        <v>#N/A</v>
      </c>
      <c r="Q1802" s="74" t="e">
        <f t="shared" ca="1" si="399"/>
        <v>#N/A</v>
      </c>
      <c r="R1802" s="74">
        <f t="shared" si="400"/>
        <v>6000</v>
      </c>
      <c r="S1802" s="74" t="e">
        <f t="shared" ca="1" si="401"/>
        <v>#N/A</v>
      </c>
      <c r="T1802" s="74" t="e">
        <f t="shared" si="402"/>
        <v>#N/A</v>
      </c>
    </row>
    <row r="1803" spans="2:20" x14ac:dyDescent="0.25">
      <c r="B1803" s="74" t="e">
        <f t="shared" ca="1" si="392"/>
        <v>#N/A</v>
      </c>
      <c r="C1803" s="78">
        <f>Кабельный_журнал!P1769</f>
        <v>0</v>
      </c>
      <c r="D1803" s="74" t="e">
        <f t="shared" ca="1" si="393"/>
        <v>#N/A</v>
      </c>
      <c r="E1803" s="80" t="s">
        <v>280</v>
      </c>
      <c r="F1803" s="74" t="e">
        <f t="shared" ca="1" si="389"/>
        <v>#N/A</v>
      </c>
      <c r="G1803" s="74" t="e">
        <f t="shared" si="390"/>
        <v>#N/A</v>
      </c>
      <c r="H1803" s="80" t="s">
        <v>273</v>
      </c>
      <c r="I1803" s="74" t="e">
        <f t="shared" si="391"/>
        <v>#N/A</v>
      </c>
      <c r="J1803" s="74" t="e">
        <f t="shared" si="394"/>
        <v>#N/A</v>
      </c>
      <c r="K1803" s="80" t="s">
        <v>281</v>
      </c>
      <c r="L1803" s="74">
        <f t="shared" si="395"/>
        <v>1.7500000000000002E-2</v>
      </c>
      <c r="M1803" s="74" t="e">
        <f t="shared" ca="1" si="396"/>
        <v>#N/A</v>
      </c>
      <c r="N1803" s="74" t="e">
        <f ca="1">VLOOKUP(B1803,$C$7:$T1801,13,FALSE)</f>
        <v>#N/A</v>
      </c>
      <c r="O1803" s="74" t="e">
        <f t="shared" ca="1" si="397"/>
        <v>#N/A</v>
      </c>
      <c r="P1803" s="74" t="e">
        <f t="shared" ca="1" si="398"/>
        <v>#N/A</v>
      </c>
      <c r="Q1803" s="74" t="e">
        <f t="shared" ca="1" si="399"/>
        <v>#N/A</v>
      </c>
      <c r="R1803" s="74">
        <f t="shared" si="400"/>
        <v>6000</v>
      </c>
      <c r="S1803" s="74" t="e">
        <f t="shared" ca="1" si="401"/>
        <v>#N/A</v>
      </c>
      <c r="T1803" s="74" t="e">
        <f t="shared" si="402"/>
        <v>#N/A</v>
      </c>
    </row>
    <row r="1804" spans="2:20" x14ac:dyDescent="0.25">
      <c r="B1804" s="74" t="e">
        <f t="shared" ca="1" si="392"/>
        <v>#N/A</v>
      </c>
      <c r="C1804" s="78">
        <f>Кабельный_журнал!P1770</f>
        <v>0</v>
      </c>
      <c r="D1804" s="74" t="e">
        <f t="shared" ca="1" si="393"/>
        <v>#N/A</v>
      </c>
      <c r="E1804" s="80" t="s">
        <v>280</v>
      </c>
      <c r="F1804" s="74" t="e">
        <f t="shared" ca="1" si="389"/>
        <v>#N/A</v>
      </c>
      <c r="G1804" s="74" t="e">
        <f t="shared" si="390"/>
        <v>#N/A</v>
      </c>
      <c r="H1804" s="80" t="s">
        <v>273</v>
      </c>
      <c r="I1804" s="74" t="e">
        <f t="shared" si="391"/>
        <v>#N/A</v>
      </c>
      <c r="J1804" s="74" t="e">
        <f t="shared" si="394"/>
        <v>#N/A</v>
      </c>
      <c r="K1804" s="80" t="s">
        <v>281</v>
      </c>
      <c r="L1804" s="74">
        <f t="shared" si="395"/>
        <v>1.7500000000000002E-2</v>
      </c>
      <c r="M1804" s="74" t="e">
        <f t="shared" ca="1" si="396"/>
        <v>#N/A</v>
      </c>
      <c r="N1804" s="74" t="e">
        <f ca="1">VLOOKUP(B1804,$C$7:$T1802,13,FALSE)</f>
        <v>#N/A</v>
      </c>
      <c r="O1804" s="74" t="e">
        <f t="shared" ca="1" si="397"/>
        <v>#N/A</v>
      </c>
      <c r="P1804" s="74" t="e">
        <f t="shared" ca="1" si="398"/>
        <v>#N/A</v>
      </c>
      <c r="Q1804" s="74" t="e">
        <f t="shared" ca="1" si="399"/>
        <v>#N/A</v>
      </c>
      <c r="R1804" s="74">
        <f t="shared" si="400"/>
        <v>6000</v>
      </c>
      <c r="S1804" s="74" t="e">
        <f t="shared" ca="1" si="401"/>
        <v>#N/A</v>
      </c>
      <c r="T1804" s="74" t="e">
        <f t="shared" si="402"/>
        <v>#N/A</v>
      </c>
    </row>
    <row r="1805" spans="2:20" x14ac:dyDescent="0.25">
      <c r="B1805" s="74" t="e">
        <f t="shared" ca="1" si="392"/>
        <v>#N/A</v>
      </c>
      <c r="C1805" s="78">
        <f>Кабельный_журнал!P1771</f>
        <v>0</v>
      </c>
      <c r="D1805" s="74" t="e">
        <f t="shared" ca="1" si="393"/>
        <v>#N/A</v>
      </c>
      <c r="E1805" s="80" t="s">
        <v>280</v>
      </c>
      <c r="F1805" s="74" t="e">
        <f t="shared" ca="1" si="389"/>
        <v>#N/A</v>
      </c>
      <c r="G1805" s="74" t="e">
        <f t="shared" si="390"/>
        <v>#N/A</v>
      </c>
      <c r="H1805" s="80" t="s">
        <v>273</v>
      </c>
      <c r="I1805" s="74" t="e">
        <f t="shared" si="391"/>
        <v>#N/A</v>
      </c>
      <c r="J1805" s="74" t="e">
        <f t="shared" si="394"/>
        <v>#N/A</v>
      </c>
      <c r="K1805" s="80" t="s">
        <v>281</v>
      </c>
      <c r="L1805" s="74">
        <f t="shared" si="395"/>
        <v>1.7500000000000002E-2</v>
      </c>
      <c r="M1805" s="74" t="e">
        <f t="shared" ca="1" si="396"/>
        <v>#N/A</v>
      </c>
      <c r="N1805" s="74" t="e">
        <f ca="1">VLOOKUP(B1805,$C$7:$T1803,13,FALSE)</f>
        <v>#N/A</v>
      </c>
      <c r="O1805" s="74" t="e">
        <f t="shared" ca="1" si="397"/>
        <v>#N/A</v>
      </c>
      <c r="P1805" s="74" t="e">
        <f t="shared" ca="1" si="398"/>
        <v>#N/A</v>
      </c>
      <c r="Q1805" s="74" t="e">
        <f t="shared" ca="1" si="399"/>
        <v>#N/A</v>
      </c>
      <c r="R1805" s="74">
        <f t="shared" si="400"/>
        <v>6000</v>
      </c>
      <c r="S1805" s="74" t="e">
        <f t="shared" ca="1" si="401"/>
        <v>#N/A</v>
      </c>
      <c r="T1805" s="74" t="e">
        <f t="shared" si="402"/>
        <v>#N/A</v>
      </c>
    </row>
    <row r="1806" spans="2:20" x14ac:dyDescent="0.25">
      <c r="B1806" s="74" t="e">
        <f t="shared" ca="1" si="392"/>
        <v>#N/A</v>
      </c>
      <c r="C1806" s="78">
        <f>Кабельный_журнал!P1772</f>
        <v>0</v>
      </c>
      <c r="D1806" s="74" t="e">
        <f t="shared" ca="1" si="393"/>
        <v>#N/A</v>
      </c>
      <c r="E1806" s="80" t="s">
        <v>280</v>
      </c>
      <c r="F1806" s="74" t="e">
        <f t="shared" ca="1" si="389"/>
        <v>#N/A</v>
      </c>
      <c r="G1806" s="74" t="e">
        <f t="shared" si="390"/>
        <v>#N/A</v>
      </c>
      <c r="H1806" s="80" t="s">
        <v>273</v>
      </c>
      <c r="I1806" s="74" t="e">
        <f t="shared" si="391"/>
        <v>#N/A</v>
      </c>
      <c r="J1806" s="74" t="e">
        <f t="shared" si="394"/>
        <v>#N/A</v>
      </c>
      <c r="K1806" s="80" t="s">
        <v>281</v>
      </c>
      <c r="L1806" s="74">
        <f t="shared" si="395"/>
        <v>1.7500000000000002E-2</v>
      </c>
      <c r="M1806" s="74" t="e">
        <f t="shared" ca="1" si="396"/>
        <v>#N/A</v>
      </c>
      <c r="N1806" s="74" t="e">
        <f ca="1">VLOOKUP(B1806,$C$7:$T1804,13,FALSE)</f>
        <v>#N/A</v>
      </c>
      <c r="O1806" s="74" t="e">
        <f t="shared" ca="1" si="397"/>
        <v>#N/A</v>
      </c>
      <c r="P1806" s="74" t="e">
        <f t="shared" ca="1" si="398"/>
        <v>#N/A</v>
      </c>
      <c r="Q1806" s="74" t="e">
        <f t="shared" ca="1" si="399"/>
        <v>#N/A</v>
      </c>
      <c r="R1806" s="74">
        <f t="shared" si="400"/>
        <v>6000</v>
      </c>
      <c r="S1806" s="74" t="e">
        <f t="shared" ca="1" si="401"/>
        <v>#N/A</v>
      </c>
      <c r="T1806" s="74" t="e">
        <f t="shared" si="402"/>
        <v>#N/A</v>
      </c>
    </row>
    <row r="1807" spans="2:20" x14ac:dyDescent="0.25">
      <c r="B1807" s="74" t="e">
        <f t="shared" ca="1" si="392"/>
        <v>#N/A</v>
      </c>
      <c r="C1807" s="78">
        <f>Кабельный_журнал!P1773</f>
        <v>0</v>
      </c>
      <c r="D1807" s="74" t="e">
        <f t="shared" ca="1" si="393"/>
        <v>#N/A</v>
      </c>
      <c r="E1807" s="80" t="s">
        <v>280</v>
      </c>
      <c r="F1807" s="74" t="e">
        <f t="shared" ca="1" si="389"/>
        <v>#N/A</v>
      </c>
      <c r="G1807" s="74" t="e">
        <f t="shared" si="390"/>
        <v>#N/A</v>
      </c>
      <c r="H1807" s="80" t="s">
        <v>273</v>
      </c>
      <c r="I1807" s="74" t="e">
        <f t="shared" si="391"/>
        <v>#N/A</v>
      </c>
      <c r="J1807" s="74" t="e">
        <f t="shared" si="394"/>
        <v>#N/A</v>
      </c>
      <c r="K1807" s="80" t="s">
        <v>281</v>
      </c>
      <c r="L1807" s="74">
        <f t="shared" si="395"/>
        <v>1.7500000000000002E-2</v>
      </c>
      <c r="M1807" s="74" t="e">
        <f t="shared" ca="1" si="396"/>
        <v>#N/A</v>
      </c>
      <c r="N1807" s="74" t="e">
        <f ca="1">VLOOKUP(B1807,$C$7:$T1805,13,FALSE)</f>
        <v>#N/A</v>
      </c>
      <c r="O1807" s="74" t="e">
        <f t="shared" ca="1" si="397"/>
        <v>#N/A</v>
      </c>
      <c r="P1807" s="74" t="e">
        <f t="shared" ca="1" si="398"/>
        <v>#N/A</v>
      </c>
      <c r="Q1807" s="74" t="e">
        <f t="shared" ca="1" si="399"/>
        <v>#N/A</v>
      </c>
      <c r="R1807" s="74">
        <f t="shared" si="400"/>
        <v>6000</v>
      </c>
      <c r="S1807" s="74" t="e">
        <f t="shared" ca="1" si="401"/>
        <v>#N/A</v>
      </c>
      <c r="T1807" s="74" t="e">
        <f t="shared" si="402"/>
        <v>#N/A</v>
      </c>
    </row>
    <row r="1808" spans="2:20" x14ac:dyDescent="0.25">
      <c r="B1808" s="74" t="e">
        <f t="shared" ca="1" si="392"/>
        <v>#N/A</v>
      </c>
      <c r="C1808" s="78">
        <f>Кабельный_журнал!P1774</f>
        <v>0</v>
      </c>
      <c r="D1808" s="74" t="e">
        <f t="shared" ca="1" si="393"/>
        <v>#N/A</v>
      </c>
      <c r="E1808" s="80" t="s">
        <v>280</v>
      </c>
      <c r="F1808" s="74" t="e">
        <f t="shared" ca="1" si="389"/>
        <v>#N/A</v>
      </c>
      <c r="G1808" s="74" t="e">
        <f t="shared" si="390"/>
        <v>#N/A</v>
      </c>
      <c r="H1808" s="80" t="s">
        <v>273</v>
      </c>
      <c r="I1808" s="74" t="e">
        <f t="shared" si="391"/>
        <v>#N/A</v>
      </c>
      <c r="J1808" s="74" t="e">
        <f t="shared" si="394"/>
        <v>#N/A</v>
      </c>
      <c r="K1808" s="80" t="s">
        <v>281</v>
      </c>
      <c r="L1808" s="74">
        <f t="shared" si="395"/>
        <v>1.7500000000000002E-2</v>
      </c>
      <c r="M1808" s="74" t="e">
        <f t="shared" ca="1" si="396"/>
        <v>#N/A</v>
      </c>
      <c r="N1808" s="74" t="e">
        <f ca="1">VLOOKUP(B1808,$C$7:$T1806,13,FALSE)</f>
        <v>#N/A</v>
      </c>
      <c r="O1808" s="74" t="e">
        <f t="shared" ca="1" si="397"/>
        <v>#N/A</v>
      </c>
      <c r="P1808" s="74" t="e">
        <f t="shared" ca="1" si="398"/>
        <v>#N/A</v>
      </c>
      <c r="Q1808" s="74" t="e">
        <f t="shared" ca="1" si="399"/>
        <v>#N/A</v>
      </c>
      <c r="R1808" s="74">
        <f t="shared" si="400"/>
        <v>6000</v>
      </c>
      <c r="S1808" s="74" t="e">
        <f t="shared" ca="1" si="401"/>
        <v>#N/A</v>
      </c>
      <c r="T1808" s="74" t="e">
        <f t="shared" si="402"/>
        <v>#N/A</v>
      </c>
    </row>
    <row r="1809" spans="2:20" x14ac:dyDescent="0.25">
      <c r="B1809" s="74" t="e">
        <f t="shared" ca="1" si="392"/>
        <v>#N/A</v>
      </c>
      <c r="C1809" s="78">
        <f>Кабельный_журнал!P1775</f>
        <v>0</v>
      </c>
      <c r="D1809" s="74" t="e">
        <f t="shared" ca="1" si="393"/>
        <v>#N/A</v>
      </c>
      <c r="E1809" s="80" t="s">
        <v>280</v>
      </c>
      <c r="F1809" s="74" t="e">
        <f t="shared" ca="1" si="389"/>
        <v>#N/A</v>
      </c>
      <c r="G1809" s="74" t="e">
        <f t="shared" si="390"/>
        <v>#N/A</v>
      </c>
      <c r="H1809" s="80" t="s">
        <v>273</v>
      </c>
      <c r="I1809" s="74" t="e">
        <f t="shared" si="391"/>
        <v>#N/A</v>
      </c>
      <c r="J1809" s="74" t="e">
        <f t="shared" si="394"/>
        <v>#N/A</v>
      </c>
      <c r="K1809" s="80" t="s">
        <v>281</v>
      </c>
      <c r="L1809" s="74">
        <f t="shared" si="395"/>
        <v>1.7500000000000002E-2</v>
      </c>
      <c r="M1809" s="74" t="e">
        <f t="shared" ca="1" si="396"/>
        <v>#N/A</v>
      </c>
      <c r="N1809" s="74" t="e">
        <f ca="1">VLOOKUP(B1809,$C$7:$T1807,13,FALSE)</f>
        <v>#N/A</v>
      </c>
      <c r="O1809" s="74" t="e">
        <f t="shared" ca="1" si="397"/>
        <v>#N/A</v>
      </c>
      <c r="P1809" s="74" t="e">
        <f t="shared" ca="1" si="398"/>
        <v>#N/A</v>
      </c>
      <c r="Q1809" s="74" t="e">
        <f t="shared" ca="1" si="399"/>
        <v>#N/A</v>
      </c>
      <c r="R1809" s="74">
        <f t="shared" si="400"/>
        <v>6000</v>
      </c>
      <c r="S1809" s="74" t="e">
        <f t="shared" ca="1" si="401"/>
        <v>#N/A</v>
      </c>
      <c r="T1809" s="74" t="e">
        <f t="shared" si="402"/>
        <v>#N/A</v>
      </c>
    </row>
    <row r="1810" spans="2:20" x14ac:dyDescent="0.25">
      <c r="B1810" s="74" t="e">
        <f t="shared" ca="1" si="392"/>
        <v>#N/A</v>
      </c>
      <c r="C1810" s="78">
        <f>Кабельный_журнал!P1776</f>
        <v>0</v>
      </c>
      <c r="D1810" s="74" t="e">
        <f t="shared" ca="1" si="393"/>
        <v>#N/A</v>
      </c>
      <c r="E1810" s="80" t="s">
        <v>280</v>
      </c>
      <c r="F1810" s="74" t="e">
        <f t="shared" ca="1" si="389"/>
        <v>#N/A</v>
      </c>
      <c r="G1810" s="74" t="e">
        <f t="shared" si="390"/>
        <v>#N/A</v>
      </c>
      <c r="H1810" s="80" t="s">
        <v>273</v>
      </c>
      <c r="I1810" s="74" t="e">
        <f t="shared" si="391"/>
        <v>#N/A</v>
      </c>
      <c r="J1810" s="74" t="e">
        <f t="shared" si="394"/>
        <v>#N/A</v>
      </c>
      <c r="K1810" s="80" t="s">
        <v>281</v>
      </c>
      <c r="L1810" s="74">
        <f t="shared" si="395"/>
        <v>1.7500000000000002E-2</v>
      </c>
      <c r="M1810" s="74" t="e">
        <f t="shared" ca="1" si="396"/>
        <v>#N/A</v>
      </c>
      <c r="N1810" s="74" t="e">
        <f ca="1">VLOOKUP(B1810,$C$7:$T1808,13,FALSE)</f>
        <v>#N/A</v>
      </c>
      <c r="O1810" s="74" t="e">
        <f t="shared" ca="1" si="397"/>
        <v>#N/A</v>
      </c>
      <c r="P1810" s="74" t="e">
        <f t="shared" ca="1" si="398"/>
        <v>#N/A</v>
      </c>
      <c r="Q1810" s="74" t="e">
        <f t="shared" ca="1" si="399"/>
        <v>#N/A</v>
      </c>
      <c r="R1810" s="74">
        <f t="shared" si="400"/>
        <v>6000</v>
      </c>
      <c r="S1810" s="74" t="e">
        <f t="shared" ca="1" si="401"/>
        <v>#N/A</v>
      </c>
      <c r="T1810" s="74" t="e">
        <f t="shared" si="402"/>
        <v>#N/A</v>
      </c>
    </row>
    <row r="1811" spans="2:20" x14ac:dyDescent="0.25">
      <c r="B1811" s="74" t="e">
        <f t="shared" ca="1" si="392"/>
        <v>#N/A</v>
      </c>
      <c r="C1811" s="78">
        <f>Кабельный_журнал!P1777</f>
        <v>0</v>
      </c>
      <c r="D1811" s="74" t="e">
        <f t="shared" ca="1" si="393"/>
        <v>#N/A</v>
      </c>
      <c r="E1811" s="80" t="s">
        <v>280</v>
      </c>
      <c r="F1811" s="74" t="e">
        <f t="shared" ca="1" si="389"/>
        <v>#N/A</v>
      </c>
      <c r="G1811" s="74" t="e">
        <f t="shared" si="390"/>
        <v>#N/A</v>
      </c>
      <c r="H1811" s="80" t="s">
        <v>273</v>
      </c>
      <c r="I1811" s="74" t="e">
        <f t="shared" si="391"/>
        <v>#N/A</v>
      </c>
      <c r="J1811" s="74" t="e">
        <f t="shared" si="394"/>
        <v>#N/A</v>
      </c>
      <c r="K1811" s="80" t="s">
        <v>281</v>
      </c>
      <c r="L1811" s="74">
        <f t="shared" si="395"/>
        <v>1.7500000000000002E-2</v>
      </c>
      <c r="M1811" s="74" t="e">
        <f t="shared" ca="1" si="396"/>
        <v>#N/A</v>
      </c>
      <c r="N1811" s="74" t="e">
        <f ca="1">VLOOKUP(B1811,$C$7:$T1809,13,FALSE)</f>
        <v>#N/A</v>
      </c>
      <c r="O1811" s="74" t="e">
        <f t="shared" ca="1" si="397"/>
        <v>#N/A</v>
      </c>
      <c r="P1811" s="74" t="e">
        <f t="shared" ca="1" si="398"/>
        <v>#N/A</v>
      </c>
      <c r="Q1811" s="74" t="e">
        <f t="shared" ca="1" si="399"/>
        <v>#N/A</v>
      </c>
      <c r="R1811" s="74">
        <f t="shared" si="400"/>
        <v>6000</v>
      </c>
      <c r="S1811" s="74" t="e">
        <f t="shared" ca="1" si="401"/>
        <v>#N/A</v>
      </c>
      <c r="T1811" s="74" t="e">
        <f t="shared" si="402"/>
        <v>#N/A</v>
      </c>
    </row>
    <row r="1812" spans="2:20" x14ac:dyDescent="0.25">
      <c r="B1812" s="74" t="e">
        <f t="shared" ca="1" si="392"/>
        <v>#N/A</v>
      </c>
      <c r="C1812" s="78">
        <f>Кабельный_журнал!P1778</f>
        <v>0</v>
      </c>
      <c r="D1812" s="74" t="e">
        <f t="shared" ca="1" si="393"/>
        <v>#N/A</v>
      </c>
      <c r="E1812" s="80" t="s">
        <v>280</v>
      </c>
      <c r="F1812" s="74" t="e">
        <f t="shared" ca="1" si="389"/>
        <v>#N/A</v>
      </c>
      <c r="G1812" s="74" t="e">
        <f t="shared" si="390"/>
        <v>#N/A</v>
      </c>
      <c r="H1812" s="80" t="s">
        <v>273</v>
      </c>
      <c r="I1812" s="74" t="e">
        <f t="shared" si="391"/>
        <v>#N/A</v>
      </c>
      <c r="J1812" s="74" t="e">
        <f t="shared" si="394"/>
        <v>#N/A</v>
      </c>
      <c r="K1812" s="80" t="s">
        <v>281</v>
      </c>
      <c r="L1812" s="74">
        <f t="shared" si="395"/>
        <v>1.7500000000000002E-2</v>
      </c>
      <c r="M1812" s="74" t="e">
        <f t="shared" ca="1" si="396"/>
        <v>#N/A</v>
      </c>
      <c r="N1812" s="74" t="e">
        <f ca="1">VLOOKUP(B1812,$C$7:$T1810,13,FALSE)</f>
        <v>#N/A</v>
      </c>
      <c r="O1812" s="74" t="e">
        <f t="shared" ca="1" si="397"/>
        <v>#N/A</v>
      </c>
      <c r="P1812" s="74" t="e">
        <f t="shared" ca="1" si="398"/>
        <v>#N/A</v>
      </c>
      <c r="Q1812" s="74" t="e">
        <f t="shared" ca="1" si="399"/>
        <v>#N/A</v>
      </c>
      <c r="R1812" s="74">
        <f t="shared" si="400"/>
        <v>6000</v>
      </c>
      <c r="S1812" s="74" t="e">
        <f t="shared" ca="1" si="401"/>
        <v>#N/A</v>
      </c>
      <c r="T1812" s="74" t="e">
        <f t="shared" si="402"/>
        <v>#N/A</v>
      </c>
    </row>
    <row r="1813" spans="2:20" x14ac:dyDescent="0.25">
      <c r="B1813" s="74" t="e">
        <f t="shared" ca="1" si="392"/>
        <v>#N/A</v>
      </c>
      <c r="C1813" s="78">
        <f>Кабельный_журнал!P1779</f>
        <v>0</v>
      </c>
      <c r="D1813" s="74" t="e">
        <f t="shared" ca="1" si="393"/>
        <v>#N/A</v>
      </c>
      <c r="E1813" s="80" t="s">
        <v>280</v>
      </c>
      <c r="F1813" s="74" t="e">
        <f t="shared" ca="1" si="389"/>
        <v>#N/A</v>
      </c>
      <c r="G1813" s="74" t="e">
        <f t="shared" si="390"/>
        <v>#N/A</v>
      </c>
      <c r="H1813" s="80" t="s">
        <v>273</v>
      </c>
      <c r="I1813" s="74" t="e">
        <f t="shared" si="391"/>
        <v>#N/A</v>
      </c>
      <c r="J1813" s="74" t="e">
        <f t="shared" si="394"/>
        <v>#N/A</v>
      </c>
      <c r="K1813" s="80" t="s">
        <v>281</v>
      </c>
      <c r="L1813" s="74">
        <f t="shared" si="395"/>
        <v>1.7500000000000002E-2</v>
      </c>
      <c r="M1813" s="74" t="e">
        <f t="shared" ca="1" si="396"/>
        <v>#N/A</v>
      </c>
      <c r="N1813" s="74" t="e">
        <f ca="1">VLOOKUP(B1813,$C$7:$T1811,13,FALSE)</f>
        <v>#N/A</v>
      </c>
      <c r="O1813" s="74" t="e">
        <f t="shared" ca="1" si="397"/>
        <v>#N/A</v>
      </c>
      <c r="P1813" s="74" t="e">
        <f t="shared" ca="1" si="398"/>
        <v>#N/A</v>
      </c>
      <c r="Q1813" s="74" t="e">
        <f t="shared" ca="1" si="399"/>
        <v>#N/A</v>
      </c>
      <c r="R1813" s="74">
        <f t="shared" si="400"/>
        <v>6000</v>
      </c>
      <c r="S1813" s="74" t="e">
        <f t="shared" ca="1" si="401"/>
        <v>#N/A</v>
      </c>
      <c r="T1813" s="74" t="e">
        <f t="shared" si="402"/>
        <v>#N/A</v>
      </c>
    </row>
    <row r="1814" spans="2:20" x14ac:dyDescent="0.25">
      <c r="B1814" s="74" t="e">
        <f t="shared" ca="1" si="392"/>
        <v>#N/A</v>
      </c>
      <c r="C1814" s="78">
        <f>Кабельный_журнал!P1780</f>
        <v>0</v>
      </c>
      <c r="D1814" s="74" t="e">
        <f t="shared" ca="1" si="393"/>
        <v>#N/A</v>
      </c>
      <c r="E1814" s="80" t="s">
        <v>280</v>
      </c>
      <c r="F1814" s="74" t="e">
        <f t="shared" ca="1" si="389"/>
        <v>#N/A</v>
      </c>
      <c r="G1814" s="74" t="e">
        <f t="shared" si="390"/>
        <v>#N/A</v>
      </c>
      <c r="H1814" s="80" t="s">
        <v>273</v>
      </c>
      <c r="I1814" s="74" t="e">
        <f t="shared" si="391"/>
        <v>#N/A</v>
      </c>
      <c r="J1814" s="74" t="e">
        <f t="shared" si="394"/>
        <v>#N/A</v>
      </c>
      <c r="K1814" s="80" t="s">
        <v>281</v>
      </c>
      <c r="L1814" s="74">
        <f t="shared" si="395"/>
        <v>1.7500000000000002E-2</v>
      </c>
      <c r="M1814" s="74" t="e">
        <f t="shared" ca="1" si="396"/>
        <v>#N/A</v>
      </c>
      <c r="N1814" s="74" t="e">
        <f ca="1">VLOOKUP(B1814,$C$7:$T1812,13,FALSE)</f>
        <v>#N/A</v>
      </c>
      <c r="O1814" s="74" t="e">
        <f t="shared" ca="1" si="397"/>
        <v>#N/A</v>
      </c>
      <c r="P1814" s="74" t="e">
        <f t="shared" ca="1" si="398"/>
        <v>#N/A</v>
      </c>
      <c r="Q1814" s="74" t="e">
        <f t="shared" ca="1" si="399"/>
        <v>#N/A</v>
      </c>
      <c r="R1814" s="74">
        <f t="shared" si="400"/>
        <v>6000</v>
      </c>
      <c r="S1814" s="74" t="e">
        <f t="shared" ca="1" si="401"/>
        <v>#N/A</v>
      </c>
      <c r="T1814" s="74" t="e">
        <f t="shared" si="402"/>
        <v>#N/A</v>
      </c>
    </row>
    <row r="1815" spans="2:20" x14ac:dyDescent="0.25">
      <c r="B1815" s="74" t="e">
        <f t="shared" ca="1" si="392"/>
        <v>#N/A</v>
      </c>
      <c r="C1815" s="78">
        <f>Кабельный_журнал!P1781</f>
        <v>0</v>
      </c>
      <c r="D1815" s="74" t="e">
        <f t="shared" ca="1" si="393"/>
        <v>#N/A</v>
      </c>
      <c r="E1815" s="80" t="s">
        <v>280</v>
      </c>
      <c r="F1815" s="74" t="e">
        <f t="shared" ca="1" si="389"/>
        <v>#N/A</v>
      </c>
      <c r="G1815" s="74" t="e">
        <f t="shared" si="390"/>
        <v>#N/A</v>
      </c>
      <c r="H1815" s="80" t="s">
        <v>273</v>
      </c>
      <c r="I1815" s="74" t="e">
        <f t="shared" si="391"/>
        <v>#N/A</v>
      </c>
      <c r="J1815" s="74" t="e">
        <f t="shared" si="394"/>
        <v>#N/A</v>
      </c>
      <c r="K1815" s="80" t="s">
        <v>281</v>
      </c>
      <c r="L1815" s="74">
        <f t="shared" si="395"/>
        <v>1.7500000000000002E-2</v>
      </c>
      <c r="M1815" s="74" t="e">
        <f t="shared" ca="1" si="396"/>
        <v>#N/A</v>
      </c>
      <c r="N1815" s="74" t="e">
        <f ca="1">VLOOKUP(B1815,$C$7:$T1813,13,FALSE)</f>
        <v>#N/A</v>
      </c>
      <c r="O1815" s="74" t="e">
        <f t="shared" ca="1" si="397"/>
        <v>#N/A</v>
      </c>
      <c r="P1815" s="74" t="e">
        <f t="shared" ca="1" si="398"/>
        <v>#N/A</v>
      </c>
      <c r="Q1815" s="74" t="e">
        <f t="shared" ca="1" si="399"/>
        <v>#N/A</v>
      </c>
      <c r="R1815" s="74">
        <f t="shared" si="400"/>
        <v>6000</v>
      </c>
      <c r="S1815" s="74" t="e">
        <f t="shared" ca="1" si="401"/>
        <v>#N/A</v>
      </c>
      <c r="T1815" s="74" t="e">
        <f t="shared" si="402"/>
        <v>#N/A</v>
      </c>
    </row>
    <row r="1816" spans="2:20" x14ac:dyDescent="0.25">
      <c r="B1816" s="74" t="e">
        <f t="shared" ca="1" si="392"/>
        <v>#N/A</v>
      </c>
      <c r="C1816" s="78">
        <f>Кабельный_журнал!P1782</f>
        <v>0</v>
      </c>
      <c r="D1816" s="74" t="e">
        <f t="shared" ca="1" si="393"/>
        <v>#N/A</v>
      </c>
      <c r="E1816" s="80" t="s">
        <v>280</v>
      </c>
      <c r="F1816" s="74" t="e">
        <f t="shared" ca="1" si="389"/>
        <v>#N/A</v>
      </c>
      <c r="G1816" s="74" t="e">
        <f t="shared" si="390"/>
        <v>#N/A</v>
      </c>
      <c r="H1816" s="80" t="s">
        <v>273</v>
      </c>
      <c r="I1816" s="74" t="e">
        <f t="shared" si="391"/>
        <v>#N/A</v>
      </c>
      <c r="J1816" s="74" t="e">
        <f t="shared" si="394"/>
        <v>#N/A</v>
      </c>
      <c r="K1816" s="80" t="s">
        <v>281</v>
      </c>
      <c r="L1816" s="74">
        <f t="shared" si="395"/>
        <v>1.7500000000000002E-2</v>
      </c>
      <c r="M1816" s="74" t="e">
        <f t="shared" ca="1" si="396"/>
        <v>#N/A</v>
      </c>
      <c r="N1816" s="74" t="e">
        <f ca="1">VLOOKUP(B1816,$C$7:$T1814,13,FALSE)</f>
        <v>#N/A</v>
      </c>
      <c r="O1816" s="74" t="e">
        <f t="shared" ca="1" si="397"/>
        <v>#N/A</v>
      </c>
      <c r="P1816" s="74" t="e">
        <f t="shared" ca="1" si="398"/>
        <v>#N/A</v>
      </c>
      <c r="Q1816" s="74" t="e">
        <f t="shared" ca="1" si="399"/>
        <v>#N/A</v>
      </c>
      <c r="R1816" s="74">
        <f t="shared" si="400"/>
        <v>6000</v>
      </c>
      <c r="S1816" s="74" t="e">
        <f t="shared" ca="1" si="401"/>
        <v>#N/A</v>
      </c>
      <c r="T1816" s="74" t="e">
        <f t="shared" si="402"/>
        <v>#N/A</v>
      </c>
    </row>
    <row r="1817" spans="2:20" x14ac:dyDescent="0.25">
      <c r="B1817" s="74" t="e">
        <f t="shared" ca="1" si="392"/>
        <v>#N/A</v>
      </c>
      <c r="C1817" s="78">
        <f>Кабельный_журнал!P1783</f>
        <v>0</v>
      </c>
      <c r="D1817" s="74" t="e">
        <f t="shared" ca="1" si="393"/>
        <v>#N/A</v>
      </c>
      <c r="E1817" s="80" t="s">
        <v>280</v>
      </c>
      <c r="F1817" s="74" t="e">
        <f t="shared" ca="1" si="389"/>
        <v>#N/A</v>
      </c>
      <c r="G1817" s="74" t="e">
        <f t="shared" si="390"/>
        <v>#N/A</v>
      </c>
      <c r="H1817" s="80" t="s">
        <v>273</v>
      </c>
      <c r="I1817" s="74" t="e">
        <f t="shared" si="391"/>
        <v>#N/A</v>
      </c>
      <c r="J1817" s="74" t="e">
        <f t="shared" si="394"/>
        <v>#N/A</v>
      </c>
      <c r="K1817" s="80" t="s">
        <v>281</v>
      </c>
      <c r="L1817" s="74">
        <f t="shared" si="395"/>
        <v>1.7500000000000002E-2</v>
      </c>
      <c r="M1817" s="74" t="e">
        <f t="shared" ca="1" si="396"/>
        <v>#N/A</v>
      </c>
      <c r="N1817" s="74" t="e">
        <f ca="1">VLOOKUP(B1817,$C$7:$T1815,13,FALSE)</f>
        <v>#N/A</v>
      </c>
      <c r="O1817" s="74" t="e">
        <f t="shared" ca="1" si="397"/>
        <v>#N/A</v>
      </c>
      <c r="P1817" s="74" t="e">
        <f t="shared" ca="1" si="398"/>
        <v>#N/A</v>
      </c>
      <c r="Q1817" s="74" t="e">
        <f t="shared" ca="1" si="399"/>
        <v>#N/A</v>
      </c>
      <c r="R1817" s="74">
        <f t="shared" si="400"/>
        <v>6000</v>
      </c>
      <c r="S1817" s="74" t="e">
        <f t="shared" ca="1" si="401"/>
        <v>#N/A</v>
      </c>
      <c r="T1817" s="74" t="e">
        <f t="shared" si="402"/>
        <v>#N/A</v>
      </c>
    </row>
    <row r="1818" spans="2:20" x14ac:dyDescent="0.25">
      <c r="B1818" s="74" t="e">
        <f t="shared" ca="1" si="392"/>
        <v>#N/A</v>
      </c>
      <c r="C1818" s="78">
        <f>Кабельный_журнал!P1784</f>
        <v>0</v>
      </c>
      <c r="D1818" s="74" t="e">
        <f t="shared" ca="1" si="393"/>
        <v>#N/A</v>
      </c>
      <c r="E1818" s="80" t="s">
        <v>280</v>
      </c>
      <c r="F1818" s="74" t="e">
        <f t="shared" ca="1" si="389"/>
        <v>#N/A</v>
      </c>
      <c r="G1818" s="74" t="e">
        <f t="shared" si="390"/>
        <v>#N/A</v>
      </c>
      <c r="H1818" s="80" t="s">
        <v>273</v>
      </c>
      <c r="I1818" s="74" t="e">
        <f t="shared" si="391"/>
        <v>#N/A</v>
      </c>
      <c r="J1818" s="74" t="e">
        <f t="shared" si="394"/>
        <v>#N/A</v>
      </c>
      <c r="K1818" s="80" t="s">
        <v>281</v>
      </c>
      <c r="L1818" s="74">
        <f t="shared" si="395"/>
        <v>1.7500000000000002E-2</v>
      </c>
      <c r="M1818" s="74" t="e">
        <f t="shared" ca="1" si="396"/>
        <v>#N/A</v>
      </c>
      <c r="N1818" s="74" t="e">
        <f ca="1">VLOOKUP(B1818,$C$7:$T1816,13,FALSE)</f>
        <v>#N/A</v>
      </c>
      <c r="O1818" s="74" t="e">
        <f t="shared" ca="1" si="397"/>
        <v>#N/A</v>
      </c>
      <c r="P1818" s="74" t="e">
        <f t="shared" ca="1" si="398"/>
        <v>#N/A</v>
      </c>
      <c r="Q1818" s="74" t="e">
        <f t="shared" ca="1" si="399"/>
        <v>#N/A</v>
      </c>
      <c r="R1818" s="74">
        <f t="shared" si="400"/>
        <v>6000</v>
      </c>
      <c r="S1818" s="74" t="e">
        <f t="shared" ca="1" si="401"/>
        <v>#N/A</v>
      </c>
      <c r="T1818" s="74" t="e">
        <f t="shared" si="402"/>
        <v>#N/A</v>
      </c>
    </row>
    <row r="1819" spans="2:20" x14ac:dyDescent="0.25">
      <c r="B1819" s="74" t="e">
        <f t="shared" ca="1" si="392"/>
        <v>#N/A</v>
      </c>
      <c r="C1819" s="78">
        <f>Кабельный_журнал!P1785</f>
        <v>0</v>
      </c>
      <c r="D1819" s="74" t="e">
        <f t="shared" ca="1" si="393"/>
        <v>#N/A</v>
      </c>
      <c r="E1819" s="80" t="s">
        <v>280</v>
      </c>
      <c r="F1819" s="74" t="e">
        <f t="shared" ca="1" si="389"/>
        <v>#N/A</v>
      </c>
      <c r="G1819" s="74" t="e">
        <f t="shared" si="390"/>
        <v>#N/A</v>
      </c>
      <c r="H1819" s="80" t="s">
        <v>273</v>
      </c>
      <c r="I1819" s="74" t="e">
        <f t="shared" si="391"/>
        <v>#N/A</v>
      </c>
      <c r="J1819" s="74" t="e">
        <f t="shared" si="394"/>
        <v>#N/A</v>
      </c>
      <c r="K1819" s="80" t="s">
        <v>281</v>
      </c>
      <c r="L1819" s="74">
        <f t="shared" si="395"/>
        <v>1.7500000000000002E-2</v>
      </c>
      <c r="M1819" s="74" t="e">
        <f t="shared" ca="1" si="396"/>
        <v>#N/A</v>
      </c>
      <c r="N1819" s="74" t="e">
        <f ca="1">VLOOKUP(B1819,$C$7:$T1817,13,FALSE)</f>
        <v>#N/A</v>
      </c>
      <c r="O1819" s="74" t="e">
        <f t="shared" ca="1" si="397"/>
        <v>#N/A</v>
      </c>
      <c r="P1819" s="74" t="e">
        <f t="shared" ca="1" si="398"/>
        <v>#N/A</v>
      </c>
      <c r="Q1819" s="74" t="e">
        <f t="shared" ca="1" si="399"/>
        <v>#N/A</v>
      </c>
      <c r="R1819" s="74">
        <f t="shared" si="400"/>
        <v>6000</v>
      </c>
      <c r="S1819" s="74" t="e">
        <f t="shared" ca="1" si="401"/>
        <v>#N/A</v>
      </c>
      <c r="T1819" s="74" t="e">
        <f t="shared" si="402"/>
        <v>#N/A</v>
      </c>
    </row>
    <row r="1820" spans="2:20" x14ac:dyDescent="0.25">
      <c r="B1820" s="74" t="e">
        <f t="shared" ca="1" si="392"/>
        <v>#N/A</v>
      </c>
      <c r="C1820" s="78">
        <f>Кабельный_журнал!P1786</f>
        <v>0</v>
      </c>
      <c r="D1820" s="74" t="e">
        <f t="shared" ca="1" si="393"/>
        <v>#N/A</v>
      </c>
      <c r="E1820" s="80" t="s">
        <v>280</v>
      </c>
      <c r="F1820" s="74" t="e">
        <f t="shared" ca="1" si="389"/>
        <v>#N/A</v>
      </c>
      <c r="G1820" s="74" t="e">
        <f t="shared" si="390"/>
        <v>#N/A</v>
      </c>
      <c r="H1820" s="80" t="s">
        <v>273</v>
      </c>
      <c r="I1820" s="74" t="e">
        <f t="shared" si="391"/>
        <v>#N/A</v>
      </c>
      <c r="J1820" s="74" t="e">
        <f t="shared" si="394"/>
        <v>#N/A</v>
      </c>
      <c r="K1820" s="80" t="s">
        <v>281</v>
      </c>
      <c r="L1820" s="74">
        <f t="shared" si="395"/>
        <v>1.7500000000000002E-2</v>
      </c>
      <c r="M1820" s="74" t="e">
        <f t="shared" ca="1" si="396"/>
        <v>#N/A</v>
      </c>
      <c r="N1820" s="74" t="e">
        <f ca="1">VLOOKUP(B1820,$C$7:$T1818,13,FALSE)</f>
        <v>#N/A</v>
      </c>
      <c r="O1820" s="74" t="e">
        <f t="shared" ca="1" si="397"/>
        <v>#N/A</v>
      </c>
      <c r="P1820" s="74" t="e">
        <f t="shared" ca="1" si="398"/>
        <v>#N/A</v>
      </c>
      <c r="Q1820" s="74" t="e">
        <f t="shared" ca="1" si="399"/>
        <v>#N/A</v>
      </c>
      <c r="R1820" s="74">
        <f t="shared" si="400"/>
        <v>6000</v>
      </c>
      <c r="S1820" s="74" t="e">
        <f t="shared" ca="1" si="401"/>
        <v>#N/A</v>
      </c>
      <c r="T1820" s="74" t="e">
        <f t="shared" si="402"/>
        <v>#N/A</v>
      </c>
    </row>
    <row r="1821" spans="2:20" x14ac:dyDescent="0.25">
      <c r="B1821" s="74" t="e">
        <f t="shared" ca="1" si="392"/>
        <v>#N/A</v>
      </c>
      <c r="C1821" s="78">
        <f>Кабельный_журнал!P1787</f>
        <v>0</v>
      </c>
      <c r="D1821" s="74" t="e">
        <f t="shared" ca="1" si="393"/>
        <v>#N/A</v>
      </c>
      <c r="E1821" s="80" t="s">
        <v>280</v>
      </c>
      <c r="F1821" s="74" t="e">
        <f t="shared" ca="1" si="389"/>
        <v>#N/A</v>
      </c>
      <c r="G1821" s="74" t="e">
        <f t="shared" si="390"/>
        <v>#N/A</v>
      </c>
      <c r="H1821" s="80" t="s">
        <v>273</v>
      </c>
      <c r="I1821" s="74" t="e">
        <f t="shared" si="391"/>
        <v>#N/A</v>
      </c>
      <c r="J1821" s="74" t="e">
        <f t="shared" si="394"/>
        <v>#N/A</v>
      </c>
      <c r="K1821" s="80" t="s">
        <v>281</v>
      </c>
      <c r="L1821" s="74">
        <f t="shared" si="395"/>
        <v>1.7500000000000002E-2</v>
      </c>
      <c r="M1821" s="74" t="e">
        <f t="shared" ca="1" si="396"/>
        <v>#N/A</v>
      </c>
      <c r="N1821" s="74" t="e">
        <f ca="1">VLOOKUP(B1821,$C$7:$T1819,13,FALSE)</f>
        <v>#N/A</v>
      </c>
      <c r="O1821" s="74" t="e">
        <f t="shared" ca="1" si="397"/>
        <v>#N/A</v>
      </c>
      <c r="P1821" s="74" t="e">
        <f t="shared" ca="1" si="398"/>
        <v>#N/A</v>
      </c>
      <c r="Q1821" s="74" t="e">
        <f t="shared" ca="1" si="399"/>
        <v>#N/A</v>
      </c>
      <c r="R1821" s="74">
        <f t="shared" si="400"/>
        <v>6000</v>
      </c>
      <c r="S1821" s="74" t="e">
        <f t="shared" ca="1" si="401"/>
        <v>#N/A</v>
      </c>
      <c r="T1821" s="74" t="e">
        <f t="shared" si="402"/>
        <v>#N/A</v>
      </c>
    </row>
    <row r="1822" spans="2:20" x14ac:dyDescent="0.25">
      <c r="B1822" s="74" t="e">
        <f t="shared" ca="1" si="392"/>
        <v>#N/A</v>
      </c>
      <c r="C1822" s="78">
        <f>Кабельный_журнал!P1788</f>
        <v>0</v>
      </c>
      <c r="D1822" s="74" t="e">
        <f t="shared" ca="1" si="393"/>
        <v>#N/A</v>
      </c>
      <c r="E1822" s="80" t="s">
        <v>280</v>
      </c>
      <c r="F1822" s="74" t="e">
        <f t="shared" ca="1" si="389"/>
        <v>#N/A</v>
      </c>
      <c r="G1822" s="74" t="e">
        <f t="shared" si="390"/>
        <v>#N/A</v>
      </c>
      <c r="H1822" s="80" t="s">
        <v>273</v>
      </c>
      <c r="I1822" s="74" t="e">
        <f t="shared" si="391"/>
        <v>#N/A</v>
      </c>
      <c r="J1822" s="74" t="e">
        <f t="shared" si="394"/>
        <v>#N/A</v>
      </c>
      <c r="K1822" s="80" t="s">
        <v>281</v>
      </c>
      <c r="L1822" s="74">
        <f t="shared" si="395"/>
        <v>1.7500000000000002E-2</v>
      </c>
      <c r="M1822" s="74" t="e">
        <f t="shared" ca="1" si="396"/>
        <v>#N/A</v>
      </c>
      <c r="N1822" s="74" t="e">
        <f ca="1">VLOOKUP(B1822,$C$7:$T1820,13,FALSE)</f>
        <v>#N/A</v>
      </c>
      <c r="O1822" s="74" t="e">
        <f t="shared" ca="1" si="397"/>
        <v>#N/A</v>
      </c>
      <c r="P1822" s="74" t="e">
        <f t="shared" ca="1" si="398"/>
        <v>#N/A</v>
      </c>
      <c r="Q1822" s="74" t="e">
        <f t="shared" ca="1" si="399"/>
        <v>#N/A</v>
      </c>
      <c r="R1822" s="74">
        <f t="shared" si="400"/>
        <v>6000</v>
      </c>
      <c r="S1822" s="74" t="e">
        <f t="shared" ca="1" si="401"/>
        <v>#N/A</v>
      </c>
      <c r="T1822" s="74" t="e">
        <f t="shared" si="402"/>
        <v>#N/A</v>
      </c>
    </row>
    <row r="1823" spans="2:20" x14ac:dyDescent="0.25">
      <c r="B1823" s="74" t="e">
        <f t="shared" ca="1" si="392"/>
        <v>#N/A</v>
      </c>
      <c r="C1823" s="78">
        <f>Кабельный_журнал!P1789</f>
        <v>0</v>
      </c>
      <c r="D1823" s="74" t="e">
        <f t="shared" ca="1" si="393"/>
        <v>#N/A</v>
      </c>
      <c r="E1823" s="80" t="s">
        <v>280</v>
      </c>
      <c r="F1823" s="74" t="e">
        <f t="shared" ca="1" si="389"/>
        <v>#N/A</v>
      </c>
      <c r="G1823" s="74" t="e">
        <f t="shared" si="390"/>
        <v>#N/A</v>
      </c>
      <c r="H1823" s="80" t="s">
        <v>273</v>
      </c>
      <c r="I1823" s="74" t="e">
        <f t="shared" si="391"/>
        <v>#N/A</v>
      </c>
      <c r="J1823" s="74" t="e">
        <f t="shared" si="394"/>
        <v>#N/A</v>
      </c>
      <c r="K1823" s="80" t="s">
        <v>281</v>
      </c>
      <c r="L1823" s="74">
        <f t="shared" si="395"/>
        <v>1.7500000000000002E-2</v>
      </c>
      <c r="M1823" s="74" t="e">
        <f t="shared" ca="1" si="396"/>
        <v>#N/A</v>
      </c>
      <c r="N1823" s="74" t="e">
        <f ca="1">VLOOKUP(B1823,$C$7:$T1821,13,FALSE)</f>
        <v>#N/A</v>
      </c>
      <c r="O1823" s="74" t="e">
        <f t="shared" ca="1" si="397"/>
        <v>#N/A</v>
      </c>
      <c r="P1823" s="74" t="e">
        <f t="shared" ca="1" si="398"/>
        <v>#N/A</v>
      </c>
      <c r="Q1823" s="74" t="e">
        <f t="shared" ca="1" si="399"/>
        <v>#N/A</v>
      </c>
      <c r="R1823" s="74">
        <f t="shared" si="400"/>
        <v>6000</v>
      </c>
      <c r="S1823" s="74" t="e">
        <f t="shared" ca="1" si="401"/>
        <v>#N/A</v>
      </c>
      <c r="T1823" s="74" t="e">
        <f t="shared" si="402"/>
        <v>#N/A</v>
      </c>
    </row>
    <row r="1824" spans="2:20" x14ac:dyDescent="0.25">
      <c r="B1824" s="74" t="e">
        <f t="shared" ca="1" si="392"/>
        <v>#N/A</v>
      </c>
      <c r="C1824" s="78">
        <f>Кабельный_журнал!P1790</f>
        <v>0</v>
      </c>
      <c r="D1824" s="74" t="e">
        <f t="shared" ca="1" si="393"/>
        <v>#N/A</v>
      </c>
      <c r="E1824" s="80" t="s">
        <v>280</v>
      </c>
      <c r="F1824" s="74" t="e">
        <f t="shared" ca="1" si="389"/>
        <v>#N/A</v>
      </c>
      <c r="G1824" s="74" t="e">
        <f t="shared" si="390"/>
        <v>#N/A</v>
      </c>
      <c r="H1824" s="80" t="s">
        <v>273</v>
      </c>
      <c r="I1824" s="74" t="e">
        <f t="shared" si="391"/>
        <v>#N/A</v>
      </c>
      <c r="J1824" s="74" t="e">
        <f t="shared" si="394"/>
        <v>#N/A</v>
      </c>
      <c r="K1824" s="80" t="s">
        <v>281</v>
      </c>
      <c r="L1824" s="74">
        <f t="shared" si="395"/>
        <v>1.7500000000000002E-2</v>
      </c>
      <c r="M1824" s="74" t="e">
        <f t="shared" ca="1" si="396"/>
        <v>#N/A</v>
      </c>
      <c r="N1824" s="74" t="e">
        <f ca="1">VLOOKUP(B1824,$C$7:$T1822,13,FALSE)</f>
        <v>#N/A</v>
      </c>
      <c r="O1824" s="74" t="e">
        <f t="shared" ca="1" si="397"/>
        <v>#N/A</v>
      </c>
      <c r="P1824" s="74" t="e">
        <f t="shared" ca="1" si="398"/>
        <v>#N/A</v>
      </c>
      <c r="Q1824" s="74" t="e">
        <f t="shared" ca="1" si="399"/>
        <v>#N/A</v>
      </c>
      <c r="R1824" s="74">
        <f t="shared" si="400"/>
        <v>6000</v>
      </c>
      <c r="S1824" s="74" t="e">
        <f t="shared" ca="1" si="401"/>
        <v>#N/A</v>
      </c>
      <c r="T1824" s="74" t="e">
        <f t="shared" si="402"/>
        <v>#N/A</v>
      </c>
    </row>
    <row r="1825" spans="2:20" x14ac:dyDescent="0.25">
      <c r="B1825" s="74" t="e">
        <f t="shared" ca="1" si="392"/>
        <v>#N/A</v>
      </c>
      <c r="C1825" s="78">
        <f>Кабельный_журнал!P1791</f>
        <v>0</v>
      </c>
      <c r="D1825" s="74" t="e">
        <f t="shared" ca="1" si="393"/>
        <v>#N/A</v>
      </c>
      <c r="E1825" s="80" t="s">
        <v>280</v>
      </c>
      <c r="F1825" s="74" t="e">
        <f t="shared" ca="1" si="389"/>
        <v>#N/A</v>
      </c>
      <c r="G1825" s="74" t="e">
        <f t="shared" si="390"/>
        <v>#N/A</v>
      </c>
      <c r="H1825" s="80" t="s">
        <v>273</v>
      </c>
      <c r="I1825" s="74" t="e">
        <f t="shared" si="391"/>
        <v>#N/A</v>
      </c>
      <c r="J1825" s="74" t="e">
        <f t="shared" si="394"/>
        <v>#N/A</v>
      </c>
      <c r="K1825" s="80" t="s">
        <v>281</v>
      </c>
      <c r="L1825" s="74">
        <f t="shared" si="395"/>
        <v>1.7500000000000002E-2</v>
      </c>
      <c r="M1825" s="74" t="e">
        <f t="shared" ca="1" si="396"/>
        <v>#N/A</v>
      </c>
      <c r="N1825" s="74" t="e">
        <f ca="1">VLOOKUP(B1825,$C$7:$T1823,13,FALSE)</f>
        <v>#N/A</v>
      </c>
      <c r="O1825" s="74" t="e">
        <f t="shared" ca="1" si="397"/>
        <v>#N/A</v>
      </c>
      <c r="P1825" s="74" t="e">
        <f t="shared" ca="1" si="398"/>
        <v>#N/A</v>
      </c>
      <c r="Q1825" s="74" t="e">
        <f t="shared" ca="1" si="399"/>
        <v>#N/A</v>
      </c>
      <c r="R1825" s="74">
        <f t="shared" si="400"/>
        <v>6000</v>
      </c>
      <c r="S1825" s="74" t="e">
        <f t="shared" ca="1" si="401"/>
        <v>#N/A</v>
      </c>
      <c r="T1825" s="74" t="e">
        <f t="shared" si="402"/>
        <v>#N/A</v>
      </c>
    </row>
    <row r="1826" spans="2:20" x14ac:dyDescent="0.25">
      <c r="B1826" s="74" t="e">
        <f t="shared" ca="1" si="392"/>
        <v>#N/A</v>
      </c>
      <c r="C1826" s="78">
        <f>Кабельный_журнал!P1792</f>
        <v>0</v>
      </c>
      <c r="D1826" s="74" t="e">
        <f t="shared" ca="1" si="393"/>
        <v>#N/A</v>
      </c>
      <c r="E1826" s="80" t="s">
        <v>280</v>
      </c>
      <c r="F1826" s="74" t="e">
        <f t="shared" ca="1" si="389"/>
        <v>#N/A</v>
      </c>
      <c r="G1826" s="74" t="e">
        <f t="shared" si="390"/>
        <v>#N/A</v>
      </c>
      <c r="H1826" s="80" t="s">
        <v>273</v>
      </c>
      <c r="I1826" s="74" t="e">
        <f t="shared" si="391"/>
        <v>#N/A</v>
      </c>
      <c r="J1826" s="74" t="e">
        <f t="shared" si="394"/>
        <v>#N/A</v>
      </c>
      <c r="K1826" s="80" t="s">
        <v>281</v>
      </c>
      <c r="L1826" s="74">
        <f t="shared" si="395"/>
        <v>1.7500000000000002E-2</v>
      </c>
      <c r="M1826" s="74" t="e">
        <f t="shared" ca="1" si="396"/>
        <v>#N/A</v>
      </c>
      <c r="N1826" s="74" t="e">
        <f ca="1">VLOOKUP(B1826,$C$7:$T1824,13,FALSE)</f>
        <v>#N/A</v>
      </c>
      <c r="O1826" s="74" t="e">
        <f t="shared" ca="1" si="397"/>
        <v>#N/A</v>
      </c>
      <c r="P1826" s="74" t="e">
        <f t="shared" ca="1" si="398"/>
        <v>#N/A</v>
      </c>
      <c r="Q1826" s="74" t="e">
        <f t="shared" ca="1" si="399"/>
        <v>#N/A</v>
      </c>
      <c r="R1826" s="74">
        <f t="shared" si="400"/>
        <v>6000</v>
      </c>
      <c r="S1826" s="74" t="e">
        <f t="shared" ca="1" si="401"/>
        <v>#N/A</v>
      </c>
      <c r="T1826" s="74" t="e">
        <f t="shared" si="402"/>
        <v>#N/A</v>
      </c>
    </row>
    <row r="1827" spans="2:20" x14ac:dyDescent="0.25">
      <c r="B1827" s="74" t="e">
        <f t="shared" ca="1" si="392"/>
        <v>#N/A</v>
      </c>
      <c r="C1827" s="78">
        <f>Кабельный_журнал!P1793</f>
        <v>0</v>
      </c>
      <c r="D1827" s="74" t="e">
        <f t="shared" ca="1" si="393"/>
        <v>#N/A</v>
      </c>
      <c r="E1827" s="80" t="s">
        <v>280</v>
      </c>
      <c r="F1827" s="74" t="e">
        <f t="shared" ca="1" si="389"/>
        <v>#N/A</v>
      </c>
      <c r="G1827" s="74" t="e">
        <f t="shared" si="390"/>
        <v>#N/A</v>
      </c>
      <c r="H1827" s="80" t="s">
        <v>273</v>
      </c>
      <c r="I1827" s="74" t="e">
        <f t="shared" si="391"/>
        <v>#N/A</v>
      </c>
      <c r="J1827" s="74" t="e">
        <f t="shared" si="394"/>
        <v>#N/A</v>
      </c>
      <c r="K1827" s="80" t="s">
        <v>281</v>
      </c>
      <c r="L1827" s="74">
        <f t="shared" si="395"/>
        <v>1.7500000000000002E-2</v>
      </c>
      <c r="M1827" s="74" t="e">
        <f t="shared" ca="1" si="396"/>
        <v>#N/A</v>
      </c>
      <c r="N1827" s="74" t="e">
        <f ca="1">VLOOKUP(B1827,$C$7:$T1825,13,FALSE)</f>
        <v>#N/A</v>
      </c>
      <c r="O1827" s="74" t="e">
        <f t="shared" ca="1" si="397"/>
        <v>#N/A</v>
      </c>
      <c r="P1827" s="74" t="e">
        <f t="shared" ca="1" si="398"/>
        <v>#N/A</v>
      </c>
      <c r="Q1827" s="74" t="e">
        <f t="shared" ca="1" si="399"/>
        <v>#N/A</v>
      </c>
      <c r="R1827" s="74">
        <f t="shared" si="400"/>
        <v>6000</v>
      </c>
      <c r="S1827" s="74" t="e">
        <f t="shared" ca="1" si="401"/>
        <v>#N/A</v>
      </c>
      <c r="T1827" s="74" t="e">
        <f t="shared" si="402"/>
        <v>#N/A</v>
      </c>
    </row>
    <row r="1828" spans="2:20" x14ac:dyDescent="0.25">
      <c r="B1828" s="74" t="e">
        <f t="shared" ca="1" si="392"/>
        <v>#N/A</v>
      </c>
      <c r="C1828" s="78">
        <f>Кабельный_журнал!P1794</f>
        <v>0</v>
      </c>
      <c r="D1828" s="74" t="e">
        <f t="shared" ca="1" si="393"/>
        <v>#N/A</v>
      </c>
      <c r="E1828" s="80" t="s">
        <v>280</v>
      </c>
      <c r="F1828" s="74" t="e">
        <f t="shared" ca="1" si="389"/>
        <v>#N/A</v>
      </c>
      <c r="G1828" s="74" t="e">
        <f t="shared" si="390"/>
        <v>#N/A</v>
      </c>
      <c r="H1828" s="80" t="s">
        <v>273</v>
      </c>
      <c r="I1828" s="74" t="e">
        <f t="shared" si="391"/>
        <v>#N/A</v>
      </c>
      <c r="J1828" s="74" t="e">
        <f t="shared" si="394"/>
        <v>#N/A</v>
      </c>
      <c r="K1828" s="80" t="s">
        <v>281</v>
      </c>
      <c r="L1828" s="74">
        <f t="shared" si="395"/>
        <v>1.7500000000000002E-2</v>
      </c>
      <c r="M1828" s="74" t="e">
        <f t="shared" ca="1" si="396"/>
        <v>#N/A</v>
      </c>
      <c r="N1828" s="74" t="e">
        <f ca="1">VLOOKUP(B1828,$C$7:$T1826,13,FALSE)</f>
        <v>#N/A</v>
      </c>
      <c r="O1828" s="74" t="e">
        <f t="shared" ca="1" si="397"/>
        <v>#N/A</v>
      </c>
      <c r="P1828" s="74" t="e">
        <f t="shared" ca="1" si="398"/>
        <v>#N/A</v>
      </c>
      <c r="Q1828" s="74" t="e">
        <f t="shared" ca="1" si="399"/>
        <v>#N/A</v>
      </c>
      <c r="R1828" s="74">
        <f t="shared" si="400"/>
        <v>6000</v>
      </c>
      <c r="S1828" s="74" t="e">
        <f t="shared" ca="1" si="401"/>
        <v>#N/A</v>
      </c>
      <c r="T1828" s="74" t="e">
        <f t="shared" si="402"/>
        <v>#N/A</v>
      </c>
    </row>
    <row r="1829" spans="2:20" x14ac:dyDescent="0.25">
      <c r="B1829" s="74" t="e">
        <f t="shared" ca="1" si="392"/>
        <v>#N/A</v>
      </c>
      <c r="C1829" s="78">
        <f>Кабельный_журнал!P1795</f>
        <v>0</v>
      </c>
      <c r="D1829" s="74" t="e">
        <f t="shared" ca="1" si="393"/>
        <v>#N/A</v>
      </c>
      <c r="E1829" s="80" t="s">
        <v>280</v>
      </c>
      <c r="F1829" s="74" t="e">
        <f t="shared" ca="1" si="389"/>
        <v>#N/A</v>
      </c>
      <c r="G1829" s="74" t="e">
        <f t="shared" si="390"/>
        <v>#N/A</v>
      </c>
      <c r="H1829" s="80" t="s">
        <v>273</v>
      </c>
      <c r="I1829" s="74" t="e">
        <f t="shared" si="391"/>
        <v>#N/A</v>
      </c>
      <c r="J1829" s="74" t="e">
        <f t="shared" si="394"/>
        <v>#N/A</v>
      </c>
      <c r="K1829" s="80" t="s">
        <v>281</v>
      </c>
      <c r="L1829" s="74">
        <f t="shared" si="395"/>
        <v>1.7500000000000002E-2</v>
      </c>
      <c r="M1829" s="74" t="e">
        <f t="shared" ca="1" si="396"/>
        <v>#N/A</v>
      </c>
      <c r="N1829" s="74" t="e">
        <f ca="1">VLOOKUP(B1829,$C$7:$T1827,13,FALSE)</f>
        <v>#N/A</v>
      </c>
      <c r="O1829" s="74" t="e">
        <f t="shared" ca="1" si="397"/>
        <v>#N/A</v>
      </c>
      <c r="P1829" s="74" t="e">
        <f t="shared" ca="1" si="398"/>
        <v>#N/A</v>
      </c>
      <c r="Q1829" s="74" t="e">
        <f t="shared" ca="1" si="399"/>
        <v>#N/A</v>
      </c>
      <c r="R1829" s="74">
        <f t="shared" si="400"/>
        <v>6000</v>
      </c>
      <c r="S1829" s="74" t="e">
        <f t="shared" ca="1" si="401"/>
        <v>#N/A</v>
      </c>
      <c r="T1829" s="74" t="e">
        <f t="shared" si="402"/>
        <v>#N/A</v>
      </c>
    </row>
    <row r="1830" spans="2:20" x14ac:dyDescent="0.25">
      <c r="B1830" s="74" t="e">
        <f t="shared" ca="1" si="392"/>
        <v>#N/A</v>
      </c>
      <c r="C1830" s="78">
        <f>Кабельный_журнал!P1796</f>
        <v>0</v>
      </c>
      <c r="D1830" s="74" t="e">
        <f t="shared" ca="1" si="393"/>
        <v>#N/A</v>
      </c>
      <c r="E1830" s="80" t="s">
        <v>280</v>
      </c>
      <c r="F1830" s="74" t="e">
        <f t="shared" ca="1" si="389"/>
        <v>#N/A</v>
      </c>
      <c r="G1830" s="74" t="e">
        <f t="shared" si="390"/>
        <v>#N/A</v>
      </c>
      <c r="H1830" s="80" t="s">
        <v>273</v>
      </c>
      <c r="I1830" s="74" t="e">
        <f t="shared" si="391"/>
        <v>#N/A</v>
      </c>
      <c r="J1830" s="74" t="e">
        <f t="shared" si="394"/>
        <v>#N/A</v>
      </c>
      <c r="K1830" s="80" t="s">
        <v>281</v>
      </c>
      <c r="L1830" s="74">
        <f t="shared" si="395"/>
        <v>1.7500000000000002E-2</v>
      </c>
      <c r="M1830" s="74" t="e">
        <f t="shared" ca="1" si="396"/>
        <v>#N/A</v>
      </c>
      <c r="N1830" s="74" t="e">
        <f ca="1">VLOOKUP(B1830,$C$7:$T1828,13,FALSE)</f>
        <v>#N/A</v>
      </c>
      <c r="O1830" s="74" t="e">
        <f t="shared" ca="1" si="397"/>
        <v>#N/A</v>
      </c>
      <c r="P1830" s="74" t="e">
        <f t="shared" ca="1" si="398"/>
        <v>#N/A</v>
      </c>
      <c r="Q1830" s="74" t="e">
        <f t="shared" ca="1" si="399"/>
        <v>#N/A</v>
      </c>
      <c r="R1830" s="74">
        <f t="shared" si="400"/>
        <v>6000</v>
      </c>
      <c r="S1830" s="74" t="e">
        <f t="shared" ca="1" si="401"/>
        <v>#N/A</v>
      </c>
      <c r="T1830" s="74" t="e">
        <f t="shared" si="402"/>
        <v>#N/A</v>
      </c>
    </row>
    <row r="1831" spans="2:20" x14ac:dyDescent="0.25">
      <c r="B1831" s="74" t="e">
        <f t="shared" ca="1" si="392"/>
        <v>#N/A</v>
      </c>
      <c r="C1831" s="78">
        <f>Кабельный_журнал!P1797</f>
        <v>0</v>
      </c>
      <c r="D1831" s="74" t="e">
        <f t="shared" ca="1" si="393"/>
        <v>#N/A</v>
      </c>
      <c r="E1831" s="80" t="s">
        <v>280</v>
      </c>
      <c r="F1831" s="74" t="e">
        <f t="shared" ref="F1831:F1894" ca="1" si="403">VLOOKUP(C1831,Кабельный_журнал,8,FALSE)</f>
        <v>#N/A</v>
      </c>
      <c r="G1831" s="74" t="e">
        <f t="shared" ref="G1831:G1894" si="404">VLOOKUP(C1831,Исходные_данные,21,FALSE)</f>
        <v>#N/A</v>
      </c>
      <c r="H1831" s="80" t="s">
        <v>273</v>
      </c>
      <c r="I1831" s="74" t="e">
        <f t="shared" ref="I1831:I1894" si="405">VLOOKUP(C1831,Исходные_данные,22,FALSE)</f>
        <v>#N/A</v>
      </c>
      <c r="J1831" s="74" t="e">
        <f t="shared" si="394"/>
        <v>#N/A</v>
      </c>
      <c r="K1831" s="80" t="s">
        <v>281</v>
      </c>
      <c r="L1831" s="74">
        <f t="shared" si="395"/>
        <v>1.7500000000000002E-2</v>
      </c>
      <c r="M1831" s="74" t="e">
        <f t="shared" ca="1" si="396"/>
        <v>#N/A</v>
      </c>
      <c r="N1831" s="74" t="e">
        <f ca="1">VLOOKUP(B1831,$C$7:$T1829,13,FALSE)</f>
        <v>#N/A</v>
      </c>
      <c r="O1831" s="74" t="e">
        <f t="shared" ca="1" si="397"/>
        <v>#N/A</v>
      </c>
      <c r="P1831" s="74" t="e">
        <f t="shared" ca="1" si="398"/>
        <v>#N/A</v>
      </c>
      <c r="Q1831" s="74" t="e">
        <f t="shared" ca="1" si="399"/>
        <v>#N/A</v>
      </c>
      <c r="R1831" s="74">
        <f t="shared" si="400"/>
        <v>6000</v>
      </c>
      <c r="S1831" s="74" t="e">
        <f t="shared" ca="1" si="401"/>
        <v>#N/A</v>
      </c>
      <c r="T1831" s="74" t="e">
        <f t="shared" si="402"/>
        <v>#N/A</v>
      </c>
    </row>
    <row r="1832" spans="2:20" x14ac:dyDescent="0.25">
      <c r="B1832" s="74" t="e">
        <f t="shared" ref="B1832:B1895" ca="1" si="406">VLOOKUP(C1832,Кабельный_журнал,2,FALSE)</f>
        <v>#N/A</v>
      </c>
      <c r="C1832" s="78">
        <f>Кабельный_журнал!P1798</f>
        <v>0</v>
      </c>
      <c r="D1832" s="74" t="e">
        <f t="shared" ref="D1832:D1895" ca="1" si="407">B1832&amp;"-"&amp;C1832</f>
        <v>#N/A</v>
      </c>
      <c r="E1832" s="80" t="s">
        <v>280</v>
      </c>
      <c r="F1832" s="74" t="e">
        <f t="shared" ca="1" si="403"/>
        <v>#N/A</v>
      </c>
      <c r="G1832" s="74" t="e">
        <f t="shared" si="404"/>
        <v>#N/A</v>
      </c>
      <c r="H1832" s="80" t="s">
        <v>273</v>
      </c>
      <c r="I1832" s="74" t="e">
        <f t="shared" si="405"/>
        <v>#N/A</v>
      </c>
      <c r="J1832" s="74" t="e">
        <f t="shared" ref="J1832:J1895" si="408">I1832</f>
        <v>#N/A</v>
      </c>
      <c r="K1832" s="80" t="s">
        <v>281</v>
      </c>
      <c r="L1832" s="74">
        <f t="shared" ref="L1832:L1895" si="409">VLOOKUP(K1832,$K$2:$L$3,2,FALSE)</f>
        <v>1.7500000000000002E-2</v>
      </c>
      <c r="M1832" s="74" t="e">
        <f t="shared" ref="M1832:M1895" ca="1" si="410">L1832*F1832*(1/I1832+1/J1832)</f>
        <v>#N/A</v>
      </c>
      <c r="N1832" s="74" t="e">
        <f ca="1">VLOOKUP(B1832,$C$7:$T1830,13,FALSE)</f>
        <v>#N/A</v>
      </c>
      <c r="O1832" s="74" t="e">
        <f t="shared" ref="O1832:O1895" ca="1" si="411">L1832+M1832</f>
        <v>#N/A</v>
      </c>
      <c r="P1832" s="74" t="e">
        <f t="shared" ref="P1832:P1895" ca="1" si="412">220/O1832</f>
        <v>#N/A</v>
      </c>
      <c r="Q1832" s="74" t="e">
        <f t="shared" ref="Q1832:Q1895" ca="1" si="413">O1832/G1832</f>
        <v>#N/A</v>
      </c>
      <c r="R1832" s="74">
        <f t="shared" ref="R1832:R1895" si="414">VLOOKUP(H1832,$W$2:$Y$12,3,FALSE)</f>
        <v>6000</v>
      </c>
      <c r="S1832" s="74" t="e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  <v>#N/A</v>
      </c>
      <c r="T1832" s="74" t="e">
        <f t="shared" ref="T1832:T1895" si="416">G1832*VLOOKUP(H1832,$W$2:$Y$12,2,FALSE)</f>
        <v>#N/A</v>
      </c>
    </row>
    <row r="1833" spans="2:20" x14ac:dyDescent="0.25">
      <c r="B1833" s="74" t="e">
        <f t="shared" ca="1" si="406"/>
        <v>#N/A</v>
      </c>
      <c r="C1833" s="78">
        <f>Кабельный_журнал!P1799</f>
        <v>0</v>
      </c>
      <c r="D1833" s="74" t="e">
        <f t="shared" ca="1" si="407"/>
        <v>#N/A</v>
      </c>
      <c r="E1833" s="80" t="s">
        <v>280</v>
      </c>
      <c r="F1833" s="74" t="e">
        <f t="shared" ca="1" si="403"/>
        <v>#N/A</v>
      </c>
      <c r="G1833" s="74" t="e">
        <f t="shared" si="404"/>
        <v>#N/A</v>
      </c>
      <c r="H1833" s="80" t="s">
        <v>273</v>
      </c>
      <c r="I1833" s="74" t="e">
        <f t="shared" si="405"/>
        <v>#N/A</v>
      </c>
      <c r="J1833" s="74" t="e">
        <f t="shared" si="408"/>
        <v>#N/A</v>
      </c>
      <c r="K1833" s="80" t="s">
        <v>281</v>
      </c>
      <c r="L1833" s="74">
        <f t="shared" si="409"/>
        <v>1.7500000000000002E-2</v>
      </c>
      <c r="M1833" s="74" t="e">
        <f t="shared" ca="1" si="410"/>
        <v>#N/A</v>
      </c>
      <c r="N1833" s="74" t="e">
        <f ca="1">VLOOKUP(B1833,$C$7:$T1831,13,FALSE)</f>
        <v>#N/A</v>
      </c>
      <c r="O1833" s="74" t="e">
        <f t="shared" ca="1" si="411"/>
        <v>#N/A</v>
      </c>
      <c r="P1833" s="74" t="e">
        <f t="shared" ca="1" si="412"/>
        <v>#N/A</v>
      </c>
      <c r="Q1833" s="74" t="e">
        <f t="shared" ca="1" si="413"/>
        <v>#N/A</v>
      </c>
      <c r="R1833" s="74">
        <f t="shared" si="414"/>
        <v>6000</v>
      </c>
      <c r="S1833" s="74" t="e">
        <f t="shared" ca="1" si="415"/>
        <v>#N/A</v>
      </c>
      <c r="T1833" s="74" t="e">
        <f t="shared" si="416"/>
        <v>#N/A</v>
      </c>
    </row>
    <row r="1834" spans="2:20" x14ac:dyDescent="0.25">
      <c r="B1834" s="74" t="e">
        <f t="shared" ca="1" si="406"/>
        <v>#N/A</v>
      </c>
      <c r="C1834" s="78">
        <f>Кабельный_журнал!P1800</f>
        <v>0</v>
      </c>
      <c r="D1834" s="74" t="e">
        <f t="shared" ca="1" si="407"/>
        <v>#N/A</v>
      </c>
      <c r="E1834" s="80" t="s">
        <v>280</v>
      </c>
      <c r="F1834" s="74" t="e">
        <f t="shared" ca="1" si="403"/>
        <v>#N/A</v>
      </c>
      <c r="G1834" s="74" t="e">
        <f t="shared" si="404"/>
        <v>#N/A</v>
      </c>
      <c r="H1834" s="80" t="s">
        <v>273</v>
      </c>
      <c r="I1834" s="74" t="e">
        <f t="shared" si="405"/>
        <v>#N/A</v>
      </c>
      <c r="J1834" s="74" t="e">
        <f t="shared" si="408"/>
        <v>#N/A</v>
      </c>
      <c r="K1834" s="80" t="s">
        <v>281</v>
      </c>
      <c r="L1834" s="74">
        <f t="shared" si="409"/>
        <v>1.7500000000000002E-2</v>
      </c>
      <c r="M1834" s="74" t="e">
        <f t="shared" ca="1" si="410"/>
        <v>#N/A</v>
      </c>
      <c r="N1834" s="74" t="e">
        <f ca="1">VLOOKUP(B1834,$C$7:$T1832,13,FALSE)</f>
        <v>#N/A</v>
      </c>
      <c r="O1834" s="74" t="e">
        <f t="shared" ca="1" si="411"/>
        <v>#N/A</v>
      </c>
      <c r="P1834" s="74" t="e">
        <f t="shared" ca="1" si="412"/>
        <v>#N/A</v>
      </c>
      <c r="Q1834" s="74" t="e">
        <f t="shared" ca="1" si="413"/>
        <v>#N/A</v>
      </c>
      <c r="R1834" s="74">
        <f t="shared" si="414"/>
        <v>6000</v>
      </c>
      <c r="S1834" s="74" t="e">
        <f t="shared" ca="1" si="415"/>
        <v>#N/A</v>
      </c>
      <c r="T1834" s="74" t="e">
        <f t="shared" si="416"/>
        <v>#N/A</v>
      </c>
    </row>
    <row r="1835" spans="2:20" x14ac:dyDescent="0.25">
      <c r="B1835" s="74" t="e">
        <f t="shared" ca="1" si="406"/>
        <v>#N/A</v>
      </c>
      <c r="C1835" s="78">
        <f>Кабельный_журнал!P1801</f>
        <v>0</v>
      </c>
      <c r="D1835" s="74" t="e">
        <f t="shared" ca="1" si="407"/>
        <v>#N/A</v>
      </c>
      <c r="E1835" s="80" t="s">
        <v>280</v>
      </c>
      <c r="F1835" s="74" t="e">
        <f t="shared" ca="1" si="403"/>
        <v>#N/A</v>
      </c>
      <c r="G1835" s="74" t="e">
        <f t="shared" si="404"/>
        <v>#N/A</v>
      </c>
      <c r="H1835" s="80" t="s">
        <v>273</v>
      </c>
      <c r="I1835" s="74" t="e">
        <f t="shared" si="405"/>
        <v>#N/A</v>
      </c>
      <c r="J1835" s="74" t="e">
        <f t="shared" si="408"/>
        <v>#N/A</v>
      </c>
      <c r="K1835" s="80" t="s">
        <v>281</v>
      </c>
      <c r="L1835" s="74">
        <f t="shared" si="409"/>
        <v>1.7500000000000002E-2</v>
      </c>
      <c r="M1835" s="74" t="e">
        <f t="shared" ca="1" si="410"/>
        <v>#N/A</v>
      </c>
      <c r="N1835" s="74" t="e">
        <f ca="1">VLOOKUP(B1835,$C$7:$T1833,13,FALSE)</f>
        <v>#N/A</v>
      </c>
      <c r="O1835" s="74" t="e">
        <f t="shared" ca="1" si="411"/>
        <v>#N/A</v>
      </c>
      <c r="P1835" s="74" t="e">
        <f t="shared" ca="1" si="412"/>
        <v>#N/A</v>
      </c>
      <c r="Q1835" s="74" t="e">
        <f t="shared" ca="1" si="413"/>
        <v>#N/A</v>
      </c>
      <c r="R1835" s="74">
        <f t="shared" si="414"/>
        <v>6000</v>
      </c>
      <c r="S1835" s="74" t="e">
        <f t="shared" ca="1" si="415"/>
        <v>#N/A</v>
      </c>
      <c r="T1835" s="74" t="e">
        <f t="shared" si="416"/>
        <v>#N/A</v>
      </c>
    </row>
    <row r="1836" spans="2:20" x14ac:dyDescent="0.25">
      <c r="B1836" s="74" t="e">
        <f t="shared" ca="1" si="406"/>
        <v>#N/A</v>
      </c>
      <c r="C1836" s="78">
        <f>Кабельный_журнал!P1802</f>
        <v>0</v>
      </c>
      <c r="D1836" s="74" t="e">
        <f t="shared" ca="1" si="407"/>
        <v>#N/A</v>
      </c>
      <c r="E1836" s="80" t="s">
        <v>280</v>
      </c>
      <c r="F1836" s="74" t="e">
        <f t="shared" ca="1" si="403"/>
        <v>#N/A</v>
      </c>
      <c r="G1836" s="74" t="e">
        <f t="shared" si="404"/>
        <v>#N/A</v>
      </c>
      <c r="H1836" s="80" t="s">
        <v>273</v>
      </c>
      <c r="I1836" s="74" t="e">
        <f t="shared" si="405"/>
        <v>#N/A</v>
      </c>
      <c r="J1836" s="74" t="e">
        <f t="shared" si="408"/>
        <v>#N/A</v>
      </c>
      <c r="K1836" s="80" t="s">
        <v>281</v>
      </c>
      <c r="L1836" s="74">
        <f t="shared" si="409"/>
        <v>1.7500000000000002E-2</v>
      </c>
      <c r="M1836" s="74" t="e">
        <f t="shared" ca="1" si="410"/>
        <v>#N/A</v>
      </c>
      <c r="N1836" s="74" t="e">
        <f ca="1">VLOOKUP(B1836,$C$7:$T1834,13,FALSE)</f>
        <v>#N/A</v>
      </c>
      <c r="O1836" s="74" t="e">
        <f t="shared" ca="1" si="411"/>
        <v>#N/A</v>
      </c>
      <c r="P1836" s="74" t="e">
        <f t="shared" ca="1" si="412"/>
        <v>#N/A</v>
      </c>
      <c r="Q1836" s="74" t="e">
        <f t="shared" ca="1" si="413"/>
        <v>#N/A</v>
      </c>
      <c r="R1836" s="74">
        <f t="shared" si="414"/>
        <v>6000</v>
      </c>
      <c r="S1836" s="74" t="e">
        <f t="shared" ca="1" si="415"/>
        <v>#N/A</v>
      </c>
      <c r="T1836" s="74" t="e">
        <f t="shared" si="416"/>
        <v>#N/A</v>
      </c>
    </row>
    <row r="1837" spans="2:20" x14ac:dyDescent="0.25">
      <c r="B1837" s="74" t="e">
        <f t="shared" ca="1" si="406"/>
        <v>#N/A</v>
      </c>
      <c r="C1837" s="78">
        <f>Кабельный_журнал!P1803</f>
        <v>0</v>
      </c>
      <c r="D1837" s="74" t="e">
        <f t="shared" ca="1" si="407"/>
        <v>#N/A</v>
      </c>
      <c r="E1837" s="80" t="s">
        <v>280</v>
      </c>
      <c r="F1837" s="74" t="e">
        <f t="shared" ca="1" si="403"/>
        <v>#N/A</v>
      </c>
      <c r="G1837" s="74" t="e">
        <f t="shared" si="404"/>
        <v>#N/A</v>
      </c>
      <c r="H1837" s="80" t="s">
        <v>273</v>
      </c>
      <c r="I1837" s="74" t="e">
        <f t="shared" si="405"/>
        <v>#N/A</v>
      </c>
      <c r="J1837" s="74" t="e">
        <f t="shared" si="408"/>
        <v>#N/A</v>
      </c>
      <c r="K1837" s="80" t="s">
        <v>281</v>
      </c>
      <c r="L1837" s="74">
        <f t="shared" si="409"/>
        <v>1.7500000000000002E-2</v>
      </c>
      <c r="M1837" s="74" t="e">
        <f t="shared" ca="1" si="410"/>
        <v>#N/A</v>
      </c>
      <c r="N1837" s="74" t="e">
        <f ca="1">VLOOKUP(B1837,$C$7:$T1835,13,FALSE)</f>
        <v>#N/A</v>
      </c>
      <c r="O1837" s="74" t="e">
        <f t="shared" ca="1" si="411"/>
        <v>#N/A</v>
      </c>
      <c r="P1837" s="74" t="e">
        <f t="shared" ca="1" si="412"/>
        <v>#N/A</v>
      </c>
      <c r="Q1837" s="74" t="e">
        <f t="shared" ca="1" si="413"/>
        <v>#N/A</v>
      </c>
      <c r="R1837" s="74">
        <f t="shared" si="414"/>
        <v>6000</v>
      </c>
      <c r="S1837" s="74" t="e">
        <f t="shared" ca="1" si="415"/>
        <v>#N/A</v>
      </c>
      <c r="T1837" s="74" t="e">
        <f t="shared" si="416"/>
        <v>#N/A</v>
      </c>
    </row>
    <row r="1838" spans="2:20" x14ac:dyDescent="0.25">
      <c r="B1838" s="74" t="e">
        <f t="shared" ca="1" si="406"/>
        <v>#N/A</v>
      </c>
      <c r="C1838" s="78">
        <f>Кабельный_журнал!P1804</f>
        <v>0</v>
      </c>
      <c r="D1838" s="74" t="e">
        <f t="shared" ca="1" si="407"/>
        <v>#N/A</v>
      </c>
      <c r="E1838" s="80" t="s">
        <v>280</v>
      </c>
      <c r="F1838" s="74" t="e">
        <f t="shared" ca="1" si="403"/>
        <v>#N/A</v>
      </c>
      <c r="G1838" s="74" t="e">
        <f t="shared" si="404"/>
        <v>#N/A</v>
      </c>
      <c r="H1838" s="80" t="s">
        <v>273</v>
      </c>
      <c r="I1838" s="74" t="e">
        <f t="shared" si="405"/>
        <v>#N/A</v>
      </c>
      <c r="J1838" s="74" t="e">
        <f t="shared" si="408"/>
        <v>#N/A</v>
      </c>
      <c r="K1838" s="80" t="s">
        <v>281</v>
      </c>
      <c r="L1838" s="74">
        <f t="shared" si="409"/>
        <v>1.7500000000000002E-2</v>
      </c>
      <c r="M1838" s="74" t="e">
        <f t="shared" ca="1" si="410"/>
        <v>#N/A</v>
      </c>
      <c r="N1838" s="74" t="e">
        <f ca="1">VLOOKUP(B1838,$C$7:$T1836,13,FALSE)</f>
        <v>#N/A</v>
      </c>
      <c r="O1838" s="74" t="e">
        <f t="shared" ca="1" si="411"/>
        <v>#N/A</v>
      </c>
      <c r="P1838" s="74" t="e">
        <f t="shared" ca="1" si="412"/>
        <v>#N/A</v>
      </c>
      <c r="Q1838" s="74" t="e">
        <f t="shared" ca="1" si="413"/>
        <v>#N/A</v>
      </c>
      <c r="R1838" s="74">
        <f t="shared" si="414"/>
        <v>6000</v>
      </c>
      <c r="S1838" s="74" t="e">
        <f t="shared" ca="1" si="415"/>
        <v>#N/A</v>
      </c>
      <c r="T1838" s="74" t="e">
        <f t="shared" si="416"/>
        <v>#N/A</v>
      </c>
    </row>
    <row r="1839" spans="2:20" x14ac:dyDescent="0.25">
      <c r="B1839" s="74" t="e">
        <f t="shared" ca="1" si="406"/>
        <v>#N/A</v>
      </c>
      <c r="C1839" s="78">
        <f>Кабельный_журнал!P1805</f>
        <v>0</v>
      </c>
      <c r="D1839" s="74" t="e">
        <f t="shared" ca="1" si="407"/>
        <v>#N/A</v>
      </c>
      <c r="E1839" s="80" t="s">
        <v>280</v>
      </c>
      <c r="F1839" s="74" t="e">
        <f t="shared" ca="1" si="403"/>
        <v>#N/A</v>
      </c>
      <c r="G1839" s="74" t="e">
        <f t="shared" si="404"/>
        <v>#N/A</v>
      </c>
      <c r="H1839" s="80" t="s">
        <v>273</v>
      </c>
      <c r="I1839" s="74" t="e">
        <f t="shared" si="405"/>
        <v>#N/A</v>
      </c>
      <c r="J1839" s="74" t="e">
        <f t="shared" si="408"/>
        <v>#N/A</v>
      </c>
      <c r="K1839" s="80" t="s">
        <v>281</v>
      </c>
      <c r="L1839" s="74">
        <f t="shared" si="409"/>
        <v>1.7500000000000002E-2</v>
      </c>
      <c r="M1839" s="74" t="e">
        <f t="shared" ca="1" si="410"/>
        <v>#N/A</v>
      </c>
      <c r="N1839" s="74" t="e">
        <f ca="1">VLOOKUP(B1839,$C$7:$T1837,13,FALSE)</f>
        <v>#N/A</v>
      </c>
      <c r="O1839" s="74" t="e">
        <f t="shared" ca="1" si="411"/>
        <v>#N/A</v>
      </c>
      <c r="P1839" s="74" t="e">
        <f t="shared" ca="1" si="412"/>
        <v>#N/A</v>
      </c>
      <c r="Q1839" s="74" t="e">
        <f t="shared" ca="1" si="413"/>
        <v>#N/A</v>
      </c>
      <c r="R1839" s="74">
        <f t="shared" si="414"/>
        <v>6000</v>
      </c>
      <c r="S1839" s="74" t="e">
        <f t="shared" ca="1" si="415"/>
        <v>#N/A</v>
      </c>
      <c r="T1839" s="74" t="e">
        <f t="shared" si="416"/>
        <v>#N/A</v>
      </c>
    </row>
    <row r="1840" spans="2:20" x14ac:dyDescent="0.25">
      <c r="B1840" s="74" t="e">
        <f t="shared" ca="1" si="406"/>
        <v>#N/A</v>
      </c>
      <c r="C1840" s="78">
        <f>Кабельный_журнал!P1806</f>
        <v>0</v>
      </c>
      <c r="D1840" s="74" t="e">
        <f t="shared" ca="1" si="407"/>
        <v>#N/A</v>
      </c>
      <c r="E1840" s="80" t="s">
        <v>280</v>
      </c>
      <c r="F1840" s="74" t="e">
        <f t="shared" ca="1" si="403"/>
        <v>#N/A</v>
      </c>
      <c r="G1840" s="74" t="e">
        <f t="shared" si="404"/>
        <v>#N/A</v>
      </c>
      <c r="H1840" s="80" t="s">
        <v>273</v>
      </c>
      <c r="I1840" s="74" t="e">
        <f t="shared" si="405"/>
        <v>#N/A</v>
      </c>
      <c r="J1840" s="74" t="e">
        <f t="shared" si="408"/>
        <v>#N/A</v>
      </c>
      <c r="K1840" s="80" t="s">
        <v>281</v>
      </c>
      <c r="L1840" s="74">
        <f t="shared" si="409"/>
        <v>1.7500000000000002E-2</v>
      </c>
      <c r="M1840" s="74" t="e">
        <f t="shared" ca="1" si="410"/>
        <v>#N/A</v>
      </c>
      <c r="N1840" s="74" t="e">
        <f ca="1">VLOOKUP(B1840,$C$7:$T1838,13,FALSE)</f>
        <v>#N/A</v>
      </c>
      <c r="O1840" s="74" t="e">
        <f t="shared" ca="1" si="411"/>
        <v>#N/A</v>
      </c>
      <c r="P1840" s="74" t="e">
        <f t="shared" ca="1" si="412"/>
        <v>#N/A</v>
      </c>
      <c r="Q1840" s="74" t="e">
        <f t="shared" ca="1" si="413"/>
        <v>#N/A</v>
      </c>
      <c r="R1840" s="74">
        <f t="shared" si="414"/>
        <v>6000</v>
      </c>
      <c r="S1840" s="74" t="e">
        <f t="shared" ca="1" si="415"/>
        <v>#N/A</v>
      </c>
      <c r="T1840" s="74" t="e">
        <f t="shared" si="416"/>
        <v>#N/A</v>
      </c>
    </row>
    <row r="1841" spans="2:20" x14ac:dyDescent="0.25">
      <c r="B1841" s="74" t="e">
        <f t="shared" ca="1" si="406"/>
        <v>#N/A</v>
      </c>
      <c r="C1841" s="78">
        <f>Кабельный_журнал!P1807</f>
        <v>0</v>
      </c>
      <c r="D1841" s="74" t="e">
        <f t="shared" ca="1" si="407"/>
        <v>#N/A</v>
      </c>
      <c r="E1841" s="80" t="s">
        <v>280</v>
      </c>
      <c r="F1841" s="74" t="e">
        <f t="shared" ca="1" si="403"/>
        <v>#N/A</v>
      </c>
      <c r="G1841" s="74" t="e">
        <f t="shared" si="404"/>
        <v>#N/A</v>
      </c>
      <c r="H1841" s="80" t="s">
        <v>273</v>
      </c>
      <c r="I1841" s="74" t="e">
        <f t="shared" si="405"/>
        <v>#N/A</v>
      </c>
      <c r="J1841" s="74" t="e">
        <f t="shared" si="408"/>
        <v>#N/A</v>
      </c>
      <c r="K1841" s="80" t="s">
        <v>281</v>
      </c>
      <c r="L1841" s="74">
        <f t="shared" si="409"/>
        <v>1.7500000000000002E-2</v>
      </c>
      <c r="M1841" s="74" t="e">
        <f t="shared" ca="1" si="410"/>
        <v>#N/A</v>
      </c>
      <c r="N1841" s="74" t="e">
        <f ca="1">VLOOKUP(B1841,$C$7:$T1839,13,FALSE)</f>
        <v>#N/A</v>
      </c>
      <c r="O1841" s="74" t="e">
        <f t="shared" ca="1" si="411"/>
        <v>#N/A</v>
      </c>
      <c r="P1841" s="74" t="e">
        <f t="shared" ca="1" si="412"/>
        <v>#N/A</v>
      </c>
      <c r="Q1841" s="74" t="e">
        <f t="shared" ca="1" si="413"/>
        <v>#N/A</v>
      </c>
      <c r="R1841" s="74">
        <f t="shared" si="414"/>
        <v>6000</v>
      </c>
      <c r="S1841" s="74" t="e">
        <f t="shared" ca="1" si="415"/>
        <v>#N/A</v>
      </c>
      <c r="T1841" s="74" t="e">
        <f t="shared" si="416"/>
        <v>#N/A</v>
      </c>
    </row>
    <row r="1842" spans="2:20" x14ac:dyDescent="0.25">
      <c r="B1842" s="74" t="e">
        <f t="shared" ca="1" si="406"/>
        <v>#N/A</v>
      </c>
      <c r="C1842" s="78">
        <f>Кабельный_журнал!P1808</f>
        <v>0</v>
      </c>
      <c r="D1842" s="74" t="e">
        <f t="shared" ca="1" si="407"/>
        <v>#N/A</v>
      </c>
      <c r="E1842" s="80" t="s">
        <v>280</v>
      </c>
      <c r="F1842" s="74" t="e">
        <f t="shared" ca="1" si="403"/>
        <v>#N/A</v>
      </c>
      <c r="G1842" s="74" t="e">
        <f t="shared" si="404"/>
        <v>#N/A</v>
      </c>
      <c r="H1842" s="80" t="s">
        <v>273</v>
      </c>
      <c r="I1842" s="74" t="e">
        <f t="shared" si="405"/>
        <v>#N/A</v>
      </c>
      <c r="J1842" s="74" t="e">
        <f t="shared" si="408"/>
        <v>#N/A</v>
      </c>
      <c r="K1842" s="80" t="s">
        <v>281</v>
      </c>
      <c r="L1842" s="74">
        <f t="shared" si="409"/>
        <v>1.7500000000000002E-2</v>
      </c>
      <c r="M1842" s="74" t="e">
        <f t="shared" ca="1" si="410"/>
        <v>#N/A</v>
      </c>
      <c r="N1842" s="74" t="e">
        <f ca="1">VLOOKUP(B1842,$C$7:$T1840,13,FALSE)</f>
        <v>#N/A</v>
      </c>
      <c r="O1842" s="74" t="e">
        <f t="shared" ca="1" si="411"/>
        <v>#N/A</v>
      </c>
      <c r="P1842" s="74" t="e">
        <f t="shared" ca="1" si="412"/>
        <v>#N/A</v>
      </c>
      <c r="Q1842" s="74" t="e">
        <f t="shared" ca="1" si="413"/>
        <v>#N/A</v>
      </c>
      <c r="R1842" s="74">
        <f t="shared" si="414"/>
        <v>6000</v>
      </c>
      <c r="S1842" s="74" t="e">
        <f t="shared" ca="1" si="415"/>
        <v>#N/A</v>
      </c>
      <c r="T1842" s="74" t="e">
        <f t="shared" si="416"/>
        <v>#N/A</v>
      </c>
    </row>
    <row r="1843" spans="2:20" x14ac:dyDescent="0.25">
      <c r="B1843" s="74" t="e">
        <f t="shared" ca="1" si="406"/>
        <v>#N/A</v>
      </c>
      <c r="C1843" s="78">
        <f>Кабельный_журнал!P1809</f>
        <v>0</v>
      </c>
      <c r="D1843" s="74" t="e">
        <f t="shared" ca="1" si="407"/>
        <v>#N/A</v>
      </c>
      <c r="E1843" s="80" t="s">
        <v>280</v>
      </c>
      <c r="F1843" s="74" t="e">
        <f t="shared" ca="1" si="403"/>
        <v>#N/A</v>
      </c>
      <c r="G1843" s="74" t="e">
        <f t="shared" si="404"/>
        <v>#N/A</v>
      </c>
      <c r="H1843" s="80" t="s">
        <v>273</v>
      </c>
      <c r="I1843" s="74" t="e">
        <f t="shared" si="405"/>
        <v>#N/A</v>
      </c>
      <c r="J1843" s="74" t="e">
        <f t="shared" si="408"/>
        <v>#N/A</v>
      </c>
      <c r="K1843" s="80" t="s">
        <v>281</v>
      </c>
      <c r="L1843" s="74">
        <f t="shared" si="409"/>
        <v>1.7500000000000002E-2</v>
      </c>
      <c r="M1843" s="74" t="e">
        <f t="shared" ca="1" si="410"/>
        <v>#N/A</v>
      </c>
      <c r="N1843" s="74" t="e">
        <f ca="1">VLOOKUP(B1843,$C$7:$T1841,13,FALSE)</f>
        <v>#N/A</v>
      </c>
      <c r="O1843" s="74" t="e">
        <f t="shared" ca="1" si="411"/>
        <v>#N/A</v>
      </c>
      <c r="P1843" s="74" t="e">
        <f t="shared" ca="1" si="412"/>
        <v>#N/A</v>
      </c>
      <c r="Q1843" s="74" t="e">
        <f t="shared" ca="1" si="413"/>
        <v>#N/A</v>
      </c>
      <c r="R1843" s="74">
        <f t="shared" si="414"/>
        <v>6000</v>
      </c>
      <c r="S1843" s="74" t="e">
        <f t="shared" ca="1" si="415"/>
        <v>#N/A</v>
      </c>
      <c r="T1843" s="74" t="e">
        <f t="shared" si="416"/>
        <v>#N/A</v>
      </c>
    </row>
    <row r="1844" spans="2:20" x14ac:dyDescent="0.25">
      <c r="B1844" s="74" t="e">
        <f t="shared" ca="1" si="406"/>
        <v>#N/A</v>
      </c>
      <c r="C1844" s="78">
        <f>Кабельный_журнал!P1810</f>
        <v>0</v>
      </c>
      <c r="D1844" s="74" t="e">
        <f t="shared" ca="1" si="407"/>
        <v>#N/A</v>
      </c>
      <c r="E1844" s="80" t="s">
        <v>280</v>
      </c>
      <c r="F1844" s="74" t="e">
        <f t="shared" ca="1" si="403"/>
        <v>#N/A</v>
      </c>
      <c r="G1844" s="74" t="e">
        <f t="shared" si="404"/>
        <v>#N/A</v>
      </c>
      <c r="H1844" s="80" t="s">
        <v>273</v>
      </c>
      <c r="I1844" s="74" t="e">
        <f t="shared" si="405"/>
        <v>#N/A</v>
      </c>
      <c r="J1844" s="74" t="e">
        <f t="shared" si="408"/>
        <v>#N/A</v>
      </c>
      <c r="K1844" s="80" t="s">
        <v>281</v>
      </c>
      <c r="L1844" s="74">
        <f t="shared" si="409"/>
        <v>1.7500000000000002E-2</v>
      </c>
      <c r="M1844" s="74" t="e">
        <f t="shared" ca="1" si="410"/>
        <v>#N/A</v>
      </c>
      <c r="N1844" s="74" t="e">
        <f ca="1">VLOOKUP(B1844,$C$7:$T1842,13,FALSE)</f>
        <v>#N/A</v>
      </c>
      <c r="O1844" s="74" t="e">
        <f t="shared" ca="1" si="411"/>
        <v>#N/A</v>
      </c>
      <c r="P1844" s="74" t="e">
        <f t="shared" ca="1" si="412"/>
        <v>#N/A</v>
      </c>
      <c r="Q1844" s="74" t="e">
        <f t="shared" ca="1" si="413"/>
        <v>#N/A</v>
      </c>
      <c r="R1844" s="74">
        <f t="shared" si="414"/>
        <v>6000</v>
      </c>
      <c r="S1844" s="74" t="e">
        <f t="shared" ca="1" si="415"/>
        <v>#N/A</v>
      </c>
      <c r="T1844" s="74" t="e">
        <f t="shared" si="416"/>
        <v>#N/A</v>
      </c>
    </row>
    <row r="1845" spans="2:20" x14ac:dyDescent="0.25">
      <c r="B1845" s="74" t="e">
        <f t="shared" ca="1" si="406"/>
        <v>#N/A</v>
      </c>
      <c r="C1845" s="78">
        <f>Кабельный_журнал!P1811</f>
        <v>0</v>
      </c>
      <c r="D1845" s="74" t="e">
        <f t="shared" ca="1" si="407"/>
        <v>#N/A</v>
      </c>
      <c r="E1845" s="80" t="s">
        <v>280</v>
      </c>
      <c r="F1845" s="74" t="e">
        <f t="shared" ca="1" si="403"/>
        <v>#N/A</v>
      </c>
      <c r="G1845" s="74" t="e">
        <f t="shared" si="404"/>
        <v>#N/A</v>
      </c>
      <c r="H1845" s="80" t="s">
        <v>273</v>
      </c>
      <c r="I1845" s="74" t="e">
        <f t="shared" si="405"/>
        <v>#N/A</v>
      </c>
      <c r="J1845" s="74" t="e">
        <f t="shared" si="408"/>
        <v>#N/A</v>
      </c>
      <c r="K1845" s="80" t="s">
        <v>281</v>
      </c>
      <c r="L1845" s="74">
        <f t="shared" si="409"/>
        <v>1.7500000000000002E-2</v>
      </c>
      <c r="M1845" s="74" t="e">
        <f t="shared" ca="1" si="410"/>
        <v>#N/A</v>
      </c>
      <c r="N1845" s="74" t="e">
        <f ca="1">VLOOKUP(B1845,$C$7:$T1843,13,FALSE)</f>
        <v>#N/A</v>
      </c>
      <c r="O1845" s="74" t="e">
        <f t="shared" ca="1" si="411"/>
        <v>#N/A</v>
      </c>
      <c r="P1845" s="74" t="e">
        <f t="shared" ca="1" si="412"/>
        <v>#N/A</v>
      </c>
      <c r="Q1845" s="74" t="e">
        <f t="shared" ca="1" si="413"/>
        <v>#N/A</v>
      </c>
      <c r="R1845" s="74">
        <f t="shared" si="414"/>
        <v>6000</v>
      </c>
      <c r="S1845" s="74" t="e">
        <f t="shared" ca="1" si="415"/>
        <v>#N/A</v>
      </c>
      <c r="T1845" s="74" t="e">
        <f t="shared" si="416"/>
        <v>#N/A</v>
      </c>
    </row>
    <row r="1846" spans="2:20" x14ac:dyDescent="0.25">
      <c r="B1846" s="74" t="e">
        <f t="shared" ca="1" si="406"/>
        <v>#N/A</v>
      </c>
      <c r="C1846" s="78">
        <f>Кабельный_журнал!P1812</f>
        <v>0</v>
      </c>
      <c r="D1846" s="74" t="e">
        <f t="shared" ca="1" si="407"/>
        <v>#N/A</v>
      </c>
      <c r="E1846" s="80" t="s">
        <v>280</v>
      </c>
      <c r="F1846" s="74" t="e">
        <f t="shared" ca="1" si="403"/>
        <v>#N/A</v>
      </c>
      <c r="G1846" s="74" t="e">
        <f t="shared" si="404"/>
        <v>#N/A</v>
      </c>
      <c r="H1846" s="80" t="s">
        <v>273</v>
      </c>
      <c r="I1846" s="74" t="e">
        <f t="shared" si="405"/>
        <v>#N/A</v>
      </c>
      <c r="J1846" s="74" t="e">
        <f t="shared" si="408"/>
        <v>#N/A</v>
      </c>
      <c r="K1846" s="80" t="s">
        <v>281</v>
      </c>
      <c r="L1846" s="74">
        <f t="shared" si="409"/>
        <v>1.7500000000000002E-2</v>
      </c>
      <c r="M1846" s="74" t="e">
        <f t="shared" ca="1" si="410"/>
        <v>#N/A</v>
      </c>
      <c r="N1846" s="74" t="e">
        <f ca="1">VLOOKUP(B1846,$C$7:$T1844,13,FALSE)</f>
        <v>#N/A</v>
      </c>
      <c r="O1846" s="74" t="e">
        <f t="shared" ca="1" si="411"/>
        <v>#N/A</v>
      </c>
      <c r="P1846" s="74" t="e">
        <f t="shared" ca="1" si="412"/>
        <v>#N/A</v>
      </c>
      <c r="Q1846" s="74" t="e">
        <f t="shared" ca="1" si="413"/>
        <v>#N/A</v>
      </c>
      <c r="R1846" s="74">
        <f t="shared" si="414"/>
        <v>6000</v>
      </c>
      <c r="S1846" s="74" t="e">
        <f t="shared" ca="1" si="415"/>
        <v>#N/A</v>
      </c>
      <c r="T1846" s="74" t="e">
        <f t="shared" si="416"/>
        <v>#N/A</v>
      </c>
    </row>
    <row r="1847" spans="2:20" x14ac:dyDescent="0.25">
      <c r="B1847" s="74" t="e">
        <f t="shared" ca="1" si="406"/>
        <v>#N/A</v>
      </c>
      <c r="C1847" s="78">
        <f>Кабельный_журнал!P1813</f>
        <v>0</v>
      </c>
      <c r="D1847" s="74" t="e">
        <f t="shared" ca="1" si="407"/>
        <v>#N/A</v>
      </c>
      <c r="E1847" s="80" t="s">
        <v>280</v>
      </c>
      <c r="F1847" s="74" t="e">
        <f t="shared" ca="1" si="403"/>
        <v>#N/A</v>
      </c>
      <c r="G1847" s="74" t="e">
        <f t="shared" si="404"/>
        <v>#N/A</v>
      </c>
      <c r="H1847" s="80" t="s">
        <v>273</v>
      </c>
      <c r="I1847" s="74" t="e">
        <f t="shared" si="405"/>
        <v>#N/A</v>
      </c>
      <c r="J1847" s="74" t="e">
        <f t="shared" si="408"/>
        <v>#N/A</v>
      </c>
      <c r="K1847" s="80" t="s">
        <v>281</v>
      </c>
      <c r="L1847" s="74">
        <f t="shared" si="409"/>
        <v>1.7500000000000002E-2</v>
      </c>
      <c r="M1847" s="74" t="e">
        <f t="shared" ca="1" si="410"/>
        <v>#N/A</v>
      </c>
      <c r="N1847" s="74" t="e">
        <f ca="1">VLOOKUP(B1847,$C$7:$T1845,13,FALSE)</f>
        <v>#N/A</v>
      </c>
      <c r="O1847" s="74" t="e">
        <f t="shared" ca="1" si="411"/>
        <v>#N/A</v>
      </c>
      <c r="P1847" s="74" t="e">
        <f t="shared" ca="1" si="412"/>
        <v>#N/A</v>
      </c>
      <c r="Q1847" s="74" t="e">
        <f t="shared" ca="1" si="413"/>
        <v>#N/A</v>
      </c>
      <c r="R1847" s="74">
        <f t="shared" si="414"/>
        <v>6000</v>
      </c>
      <c r="S1847" s="74" t="e">
        <f t="shared" ca="1" si="415"/>
        <v>#N/A</v>
      </c>
      <c r="T1847" s="74" t="e">
        <f t="shared" si="416"/>
        <v>#N/A</v>
      </c>
    </row>
    <row r="1848" spans="2:20" x14ac:dyDescent="0.25">
      <c r="B1848" s="74" t="e">
        <f t="shared" ca="1" si="406"/>
        <v>#N/A</v>
      </c>
      <c r="C1848" s="78">
        <f>Кабельный_журнал!P1814</f>
        <v>0</v>
      </c>
      <c r="D1848" s="74" t="e">
        <f t="shared" ca="1" si="407"/>
        <v>#N/A</v>
      </c>
      <c r="E1848" s="80" t="s">
        <v>280</v>
      </c>
      <c r="F1848" s="74" t="e">
        <f t="shared" ca="1" si="403"/>
        <v>#N/A</v>
      </c>
      <c r="G1848" s="74" t="e">
        <f t="shared" si="404"/>
        <v>#N/A</v>
      </c>
      <c r="H1848" s="80" t="s">
        <v>273</v>
      </c>
      <c r="I1848" s="74" t="e">
        <f t="shared" si="405"/>
        <v>#N/A</v>
      </c>
      <c r="J1848" s="74" t="e">
        <f t="shared" si="408"/>
        <v>#N/A</v>
      </c>
      <c r="K1848" s="80" t="s">
        <v>281</v>
      </c>
      <c r="L1848" s="74">
        <f t="shared" si="409"/>
        <v>1.7500000000000002E-2</v>
      </c>
      <c r="M1848" s="74" t="e">
        <f t="shared" ca="1" si="410"/>
        <v>#N/A</v>
      </c>
      <c r="N1848" s="74" t="e">
        <f ca="1">VLOOKUP(B1848,$C$7:$T1846,13,FALSE)</f>
        <v>#N/A</v>
      </c>
      <c r="O1848" s="74" t="e">
        <f t="shared" ca="1" si="411"/>
        <v>#N/A</v>
      </c>
      <c r="P1848" s="74" t="e">
        <f t="shared" ca="1" si="412"/>
        <v>#N/A</v>
      </c>
      <c r="Q1848" s="74" t="e">
        <f t="shared" ca="1" si="413"/>
        <v>#N/A</v>
      </c>
      <c r="R1848" s="74">
        <f t="shared" si="414"/>
        <v>6000</v>
      </c>
      <c r="S1848" s="74" t="e">
        <f t="shared" ca="1" si="415"/>
        <v>#N/A</v>
      </c>
      <c r="T1848" s="74" t="e">
        <f t="shared" si="416"/>
        <v>#N/A</v>
      </c>
    </row>
    <row r="1849" spans="2:20" x14ac:dyDescent="0.25">
      <c r="B1849" s="74" t="e">
        <f t="shared" ca="1" si="406"/>
        <v>#N/A</v>
      </c>
      <c r="C1849" s="78">
        <f>Кабельный_журнал!P1815</f>
        <v>0</v>
      </c>
      <c r="D1849" s="74" t="e">
        <f t="shared" ca="1" si="407"/>
        <v>#N/A</v>
      </c>
      <c r="E1849" s="80" t="s">
        <v>280</v>
      </c>
      <c r="F1849" s="74" t="e">
        <f t="shared" ca="1" si="403"/>
        <v>#N/A</v>
      </c>
      <c r="G1849" s="74" t="e">
        <f t="shared" si="404"/>
        <v>#N/A</v>
      </c>
      <c r="H1849" s="80" t="s">
        <v>273</v>
      </c>
      <c r="I1849" s="74" t="e">
        <f t="shared" si="405"/>
        <v>#N/A</v>
      </c>
      <c r="J1849" s="74" t="e">
        <f t="shared" si="408"/>
        <v>#N/A</v>
      </c>
      <c r="K1849" s="80" t="s">
        <v>281</v>
      </c>
      <c r="L1849" s="74">
        <f t="shared" si="409"/>
        <v>1.7500000000000002E-2</v>
      </c>
      <c r="M1849" s="74" t="e">
        <f t="shared" ca="1" si="410"/>
        <v>#N/A</v>
      </c>
      <c r="N1849" s="74" t="e">
        <f ca="1">VLOOKUP(B1849,$C$7:$T1847,13,FALSE)</f>
        <v>#N/A</v>
      </c>
      <c r="O1849" s="74" t="e">
        <f t="shared" ca="1" si="411"/>
        <v>#N/A</v>
      </c>
      <c r="P1849" s="74" t="e">
        <f t="shared" ca="1" si="412"/>
        <v>#N/A</v>
      </c>
      <c r="Q1849" s="74" t="e">
        <f t="shared" ca="1" si="413"/>
        <v>#N/A</v>
      </c>
      <c r="R1849" s="74">
        <f t="shared" si="414"/>
        <v>6000</v>
      </c>
      <c r="S1849" s="74" t="e">
        <f t="shared" ca="1" si="415"/>
        <v>#N/A</v>
      </c>
      <c r="T1849" s="74" t="e">
        <f t="shared" si="416"/>
        <v>#N/A</v>
      </c>
    </row>
    <row r="1850" spans="2:20" x14ac:dyDescent="0.25">
      <c r="B1850" s="74" t="e">
        <f t="shared" ca="1" si="406"/>
        <v>#N/A</v>
      </c>
      <c r="C1850" s="78">
        <f>Кабельный_журнал!P1816</f>
        <v>0</v>
      </c>
      <c r="D1850" s="74" t="e">
        <f t="shared" ca="1" si="407"/>
        <v>#N/A</v>
      </c>
      <c r="E1850" s="80" t="s">
        <v>280</v>
      </c>
      <c r="F1850" s="74" t="e">
        <f t="shared" ca="1" si="403"/>
        <v>#N/A</v>
      </c>
      <c r="G1850" s="74" t="e">
        <f t="shared" si="404"/>
        <v>#N/A</v>
      </c>
      <c r="H1850" s="80" t="s">
        <v>273</v>
      </c>
      <c r="I1850" s="74" t="e">
        <f t="shared" si="405"/>
        <v>#N/A</v>
      </c>
      <c r="J1850" s="74" t="e">
        <f t="shared" si="408"/>
        <v>#N/A</v>
      </c>
      <c r="K1850" s="80" t="s">
        <v>281</v>
      </c>
      <c r="L1850" s="74">
        <f t="shared" si="409"/>
        <v>1.7500000000000002E-2</v>
      </c>
      <c r="M1850" s="74" t="e">
        <f t="shared" ca="1" si="410"/>
        <v>#N/A</v>
      </c>
      <c r="N1850" s="74" t="e">
        <f ca="1">VLOOKUP(B1850,$C$7:$T1848,13,FALSE)</f>
        <v>#N/A</v>
      </c>
      <c r="O1850" s="74" t="e">
        <f t="shared" ca="1" si="411"/>
        <v>#N/A</v>
      </c>
      <c r="P1850" s="74" t="e">
        <f t="shared" ca="1" si="412"/>
        <v>#N/A</v>
      </c>
      <c r="Q1850" s="74" t="e">
        <f t="shared" ca="1" si="413"/>
        <v>#N/A</v>
      </c>
      <c r="R1850" s="74">
        <f t="shared" si="414"/>
        <v>6000</v>
      </c>
      <c r="S1850" s="74" t="e">
        <f t="shared" ca="1" si="415"/>
        <v>#N/A</v>
      </c>
      <c r="T1850" s="74" t="e">
        <f t="shared" si="416"/>
        <v>#N/A</v>
      </c>
    </row>
    <row r="1851" spans="2:20" x14ac:dyDescent="0.25">
      <c r="B1851" s="74" t="e">
        <f t="shared" ca="1" si="406"/>
        <v>#N/A</v>
      </c>
      <c r="C1851" s="78">
        <f>Кабельный_журнал!P1817</f>
        <v>0</v>
      </c>
      <c r="D1851" s="74" t="e">
        <f t="shared" ca="1" si="407"/>
        <v>#N/A</v>
      </c>
      <c r="E1851" s="80" t="s">
        <v>280</v>
      </c>
      <c r="F1851" s="74" t="e">
        <f t="shared" ca="1" si="403"/>
        <v>#N/A</v>
      </c>
      <c r="G1851" s="74" t="e">
        <f t="shared" si="404"/>
        <v>#N/A</v>
      </c>
      <c r="H1851" s="80" t="s">
        <v>273</v>
      </c>
      <c r="I1851" s="74" t="e">
        <f t="shared" si="405"/>
        <v>#N/A</v>
      </c>
      <c r="J1851" s="74" t="e">
        <f t="shared" si="408"/>
        <v>#N/A</v>
      </c>
      <c r="K1851" s="80" t="s">
        <v>281</v>
      </c>
      <c r="L1851" s="74">
        <f t="shared" si="409"/>
        <v>1.7500000000000002E-2</v>
      </c>
      <c r="M1851" s="74" t="e">
        <f t="shared" ca="1" si="410"/>
        <v>#N/A</v>
      </c>
      <c r="N1851" s="74" t="e">
        <f ca="1">VLOOKUP(B1851,$C$7:$T1849,13,FALSE)</f>
        <v>#N/A</v>
      </c>
      <c r="O1851" s="74" t="e">
        <f t="shared" ca="1" si="411"/>
        <v>#N/A</v>
      </c>
      <c r="P1851" s="74" t="e">
        <f t="shared" ca="1" si="412"/>
        <v>#N/A</v>
      </c>
      <c r="Q1851" s="74" t="e">
        <f t="shared" ca="1" si="413"/>
        <v>#N/A</v>
      </c>
      <c r="R1851" s="74">
        <f t="shared" si="414"/>
        <v>6000</v>
      </c>
      <c r="S1851" s="74" t="e">
        <f t="shared" ca="1" si="415"/>
        <v>#N/A</v>
      </c>
      <c r="T1851" s="74" t="e">
        <f t="shared" si="416"/>
        <v>#N/A</v>
      </c>
    </row>
    <row r="1852" spans="2:20" x14ac:dyDescent="0.25">
      <c r="B1852" s="74" t="e">
        <f t="shared" ca="1" si="406"/>
        <v>#N/A</v>
      </c>
      <c r="C1852" s="78">
        <f>Кабельный_журнал!P1818</f>
        <v>0</v>
      </c>
      <c r="D1852" s="74" t="e">
        <f t="shared" ca="1" si="407"/>
        <v>#N/A</v>
      </c>
      <c r="E1852" s="80" t="s">
        <v>280</v>
      </c>
      <c r="F1852" s="74" t="e">
        <f t="shared" ca="1" si="403"/>
        <v>#N/A</v>
      </c>
      <c r="G1852" s="74" t="e">
        <f t="shared" si="404"/>
        <v>#N/A</v>
      </c>
      <c r="H1852" s="80" t="s">
        <v>273</v>
      </c>
      <c r="I1852" s="74" t="e">
        <f t="shared" si="405"/>
        <v>#N/A</v>
      </c>
      <c r="J1852" s="74" t="e">
        <f t="shared" si="408"/>
        <v>#N/A</v>
      </c>
      <c r="K1852" s="80" t="s">
        <v>281</v>
      </c>
      <c r="L1852" s="74">
        <f t="shared" si="409"/>
        <v>1.7500000000000002E-2</v>
      </c>
      <c r="M1852" s="74" t="e">
        <f t="shared" ca="1" si="410"/>
        <v>#N/A</v>
      </c>
      <c r="N1852" s="74" t="e">
        <f ca="1">VLOOKUP(B1852,$C$7:$T1850,13,FALSE)</f>
        <v>#N/A</v>
      </c>
      <c r="O1852" s="74" t="e">
        <f t="shared" ca="1" si="411"/>
        <v>#N/A</v>
      </c>
      <c r="P1852" s="74" t="e">
        <f t="shared" ca="1" si="412"/>
        <v>#N/A</v>
      </c>
      <c r="Q1852" s="74" t="e">
        <f t="shared" ca="1" si="413"/>
        <v>#N/A</v>
      </c>
      <c r="R1852" s="74">
        <f t="shared" si="414"/>
        <v>6000</v>
      </c>
      <c r="S1852" s="74" t="e">
        <f t="shared" ca="1" si="415"/>
        <v>#N/A</v>
      </c>
      <c r="T1852" s="74" t="e">
        <f t="shared" si="416"/>
        <v>#N/A</v>
      </c>
    </row>
    <row r="1853" spans="2:20" x14ac:dyDescent="0.25">
      <c r="B1853" s="74" t="e">
        <f t="shared" ca="1" si="406"/>
        <v>#N/A</v>
      </c>
      <c r="C1853" s="78">
        <f>Кабельный_журнал!P1819</f>
        <v>0</v>
      </c>
      <c r="D1853" s="74" t="e">
        <f t="shared" ca="1" si="407"/>
        <v>#N/A</v>
      </c>
      <c r="E1853" s="80" t="s">
        <v>280</v>
      </c>
      <c r="F1853" s="74" t="e">
        <f t="shared" ca="1" si="403"/>
        <v>#N/A</v>
      </c>
      <c r="G1853" s="74" t="e">
        <f t="shared" si="404"/>
        <v>#N/A</v>
      </c>
      <c r="H1853" s="80" t="s">
        <v>273</v>
      </c>
      <c r="I1853" s="74" t="e">
        <f t="shared" si="405"/>
        <v>#N/A</v>
      </c>
      <c r="J1853" s="74" t="e">
        <f t="shared" si="408"/>
        <v>#N/A</v>
      </c>
      <c r="K1853" s="80" t="s">
        <v>281</v>
      </c>
      <c r="L1853" s="74">
        <f t="shared" si="409"/>
        <v>1.7500000000000002E-2</v>
      </c>
      <c r="M1853" s="74" t="e">
        <f t="shared" ca="1" si="410"/>
        <v>#N/A</v>
      </c>
      <c r="N1853" s="74" t="e">
        <f ca="1">VLOOKUP(B1853,$C$7:$T1851,13,FALSE)</f>
        <v>#N/A</v>
      </c>
      <c r="O1853" s="74" t="e">
        <f t="shared" ca="1" si="411"/>
        <v>#N/A</v>
      </c>
      <c r="P1853" s="74" t="e">
        <f t="shared" ca="1" si="412"/>
        <v>#N/A</v>
      </c>
      <c r="Q1853" s="74" t="e">
        <f t="shared" ca="1" si="413"/>
        <v>#N/A</v>
      </c>
      <c r="R1853" s="74">
        <f t="shared" si="414"/>
        <v>6000</v>
      </c>
      <c r="S1853" s="74" t="e">
        <f t="shared" ca="1" si="415"/>
        <v>#N/A</v>
      </c>
      <c r="T1853" s="74" t="e">
        <f t="shared" si="416"/>
        <v>#N/A</v>
      </c>
    </row>
    <row r="1854" spans="2:20" x14ac:dyDescent="0.25">
      <c r="B1854" s="74" t="e">
        <f t="shared" ca="1" si="406"/>
        <v>#N/A</v>
      </c>
      <c r="C1854" s="78">
        <f>Кабельный_журнал!P1820</f>
        <v>0</v>
      </c>
      <c r="D1854" s="74" t="e">
        <f t="shared" ca="1" si="407"/>
        <v>#N/A</v>
      </c>
      <c r="E1854" s="80" t="s">
        <v>280</v>
      </c>
      <c r="F1854" s="74" t="e">
        <f t="shared" ca="1" si="403"/>
        <v>#N/A</v>
      </c>
      <c r="G1854" s="74" t="e">
        <f t="shared" si="404"/>
        <v>#N/A</v>
      </c>
      <c r="H1854" s="80" t="s">
        <v>273</v>
      </c>
      <c r="I1854" s="74" t="e">
        <f t="shared" si="405"/>
        <v>#N/A</v>
      </c>
      <c r="J1854" s="74" t="e">
        <f t="shared" si="408"/>
        <v>#N/A</v>
      </c>
      <c r="K1854" s="80" t="s">
        <v>281</v>
      </c>
      <c r="L1854" s="74">
        <f t="shared" si="409"/>
        <v>1.7500000000000002E-2</v>
      </c>
      <c r="M1854" s="74" t="e">
        <f t="shared" ca="1" si="410"/>
        <v>#N/A</v>
      </c>
      <c r="N1854" s="74" t="e">
        <f ca="1">VLOOKUP(B1854,$C$7:$T1852,13,FALSE)</f>
        <v>#N/A</v>
      </c>
      <c r="O1854" s="74" t="e">
        <f t="shared" ca="1" si="411"/>
        <v>#N/A</v>
      </c>
      <c r="P1854" s="74" t="e">
        <f t="shared" ca="1" si="412"/>
        <v>#N/A</v>
      </c>
      <c r="Q1854" s="74" t="e">
        <f t="shared" ca="1" si="413"/>
        <v>#N/A</v>
      </c>
      <c r="R1854" s="74">
        <f t="shared" si="414"/>
        <v>6000</v>
      </c>
      <c r="S1854" s="74" t="e">
        <f t="shared" ca="1" si="415"/>
        <v>#N/A</v>
      </c>
      <c r="T1854" s="74" t="e">
        <f t="shared" si="416"/>
        <v>#N/A</v>
      </c>
    </row>
    <row r="1855" spans="2:20" x14ac:dyDescent="0.25">
      <c r="B1855" s="74" t="e">
        <f t="shared" ca="1" si="406"/>
        <v>#N/A</v>
      </c>
      <c r="C1855" s="78">
        <f>Кабельный_журнал!P1821</f>
        <v>0</v>
      </c>
      <c r="D1855" s="74" t="e">
        <f t="shared" ca="1" si="407"/>
        <v>#N/A</v>
      </c>
      <c r="E1855" s="80" t="s">
        <v>280</v>
      </c>
      <c r="F1855" s="74" t="e">
        <f t="shared" ca="1" si="403"/>
        <v>#N/A</v>
      </c>
      <c r="G1855" s="74" t="e">
        <f t="shared" si="404"/>
        <v>#N/A</v>
      </c>
      <c r="H1855" s="80" t="s">
        <v>273</v>
      </c>
      <c r="I1855" s="74" t="e">
        <f t="shared" si="405"/>
        <v>#N/A</v>
      </c>
      <c r="J1855" s="74" t="e">
        <f t="shared" si="408"/>
        <v>#N/A</v>
      </c>
      <c r="K1855" s="80" t="s">
        <v>281</v>
      </c>
      <c r="L1855" s="74">
        <f t="shared" si="409"/>
        <v>1.7500000000000002E-2</v>
      </c>
      <c r="M1855" s="74" t="e">
        <f t="shared" ca="1" si="410"/>
        <v>#N/A</v>
      </c>
      <c r="N1855" s="74" t="e">
        <f ca="1">VLOOKUP(B1855,$C$7:$T1853,13,FALSE)</f>
        <v>#N/A</v>
      </c>
      <c r="O1855" s="74" t="e">
        <f t="shared" ca="1" si="411"/>
        <v>#N/A</v>
      </c>
      <c r="P1855" s="74" t="e">
        <f t="shared" ca="1" si="412"/>
        <v>#N/A</v>
      </c>
      <c r="Q1855" s="74" t="e">
        <f t="shared" ca="1" si="413"/>
        <v>#N/A</v>
      </c>
      <c r="R1855" s="74">
        <f t="shared" si="414"/>
        <v>6000</v>
      </c>
      <c r="S1855" s="74" t="e">
        <f t="shared" ca="1" si="415"/>
        <v>#N/A</v>
      </c>
      <c r="T1855" s="74" t="e">
        <f t="shared" si="416"/>
        <v>#N/A</v>
      </c>
    </row>
    <row r="1856" spans="2:20" x14ac:dyDescent="0.25">
      <c r="B1856" s="74" t="e">
        <f t="shared" ca="1" si="406"/>
        <v>#N/A</v>
      </c>
      <c r="C1856" s="78">
        <f>Кабельный_журнал!P1822</f>
        <v>0</v>
      </c>
      <c r="D1856" s="74" t="e">
        <f t="shared" ca="1" si="407"/>
        <v>#N/A</v>
      </c>
      <c r="E1856" s="80" t="s">
        <v>280</v>
      </c>
      <c r="F1856" s="74" t="e">
        <f t="shared" ca="1" si="403"/>
        <v>#N/A</v>
      </c>
      <c r="G1856" s="74" t="e">
        <f t="shared" si="404"/>
        <v>#N/A</v>
      </c>
      <c r="H1856" s="80" t="s">
        <v>273</v>
      </c>
      <c r="I1856" s="74" t="e">
        <f t="shared" si="405"/>
        <v>#N/A</v>
      </c>
      <c r="J1856" s="74" t="e">
        <f t="shared" si="408"/>
        <v>#N/A</v>
      </c>
      <c r="K1856" s="80" t="s">
        <v>281</v>
      </c>
      <c r="L1856" s="74">
        <f t="shared" si="409"/>
        <v>1.7500000000000002E-2</v>
      </c>
      <c r="M1856" s="74" t="e">
        <f t="shared" ca="1" si="410"/>
        <v>#N/A</v>
      </c>
      <c r="N1856" s="74" t="e">
        <f ca="1">VLOOKUP(B1856,$C$7:$T1854,13,FALSE)</f>
        <v>#N/A</v>
      </c>
      <c r="O1856" s="74" t="e">
        <f t="shared" ca="1" si="411"/>
        <v>#N/A</v>
      </c>
      <c r="P1856" s="74" t="e">
        <f t="shared" ca="1" si="412"/>
        <v>#N/A</v>
      </c>
      <c r="Q1856" s="74" t="e">
        <f t="shared" ca="1" si="413"/>
        <v>#N/A</v>
      </c>
      <c r="R1856" s="74">
        <f t="shared" si="414"/>
        <v>6000</v>
      </c>
      <c r="S1856" s="74" t="e">
        <f t="shared" ca="1" si="415"/>
        <v>#N/A</v>
      </c>
      <c r="T1856" s="74" t="e">
        <f t="shared" si="416"/>
        <v>#N/A</v>
      </c>
    </row>
    <row r="1857" spans="2:20" x14ac:dyDescent="0.25">
      <c r="B1857" s="74" t="e">
        <f t="shared" ca="1" si="406"/>
        <v>#N/A</v>
      </c>
      <c r="C1857" s="78">
        <f>Кабельный_журнал!P1823</f>
        <v>0</v>
      </c>
      <c r="D1857" s="74" t="e">
        <f t="shared" ca="1" si="407"/>
        <v>#N/A</v>
      </c>
      <c r="E1857" s="80" t="s">
        <v>280</v>
      </c>
      <c r="F1857" s="74" t="e">
        <f t="shared" ca="1" si="403"/>
        <v>#N/A</v>
      </c>
      <c r="G1857" s="74" t="e">
        <f t="shared" si="404"/>
        <v>#N/A</v>
      </c>
      <c r="H1857" s="80" t="s">
        <v>273</v>
      </c>
      <c r="I1857" s="74" t="e">
        <f t="shared" si="405"/>
        <v>#N/A</v>
      </c>
      <c r="J1857" s="74" t="e">
        <f t="shared" si="408"/>
        <v>#N/A</v>
      </c>
      <c r="K1857" s="80" t="s">
        <v>281</v>
      </c>
      <c r="L1857" s="74">
        <f t="shared" si="409"/>
        <v>1.7500000000000002E-2</v>
      </c>
      <c r="M1857" s="74" t="e">
        <f t="shared" ca="1" si="410"/>
        <v>#N/A</v>
      </c>
      <c r="N1857" s="74" t="e">
        <f ca="1">VLOOKUP(B1857,$C$7:$T1855,13,FALSE)</f>
        <v>#N/A</v>
      </c>
      <c r="O1857" s="74" t="e">
        <f t="shared" ca="1" si="411"/>
        <v>#N/A</v>
      </c>
      <c r="P1857" s="74" t="e">
        <f t="shared" ca="1" si="412"/>
        <v>#N/A</v>
      </c>
      <c r="Q1857" s="74" t="e">
        <f t="shared" ca="1" si="413"/>
        <v>#N/A</v>
      </c>
      <c r="R1857" s="74">
        <f t="shared" si="414"/>
        <v>6000</v>
      </c>
      <c r="S1857" s="74" t="e">
        <f t="shared" ca="1" si="415"/>
        <v>#N/A</v>
      </c>
      <c r="T1857" s="74" t="e">
        <f t="shared" si="416"/>
        <v>#N/A</v>
      </c>
    </row>
    <row r="1858" spans="2:20" x14ac:dyDescent="0.25">
      <c r="B1858" s="74" t="e">
        <f t="shared" ca="1" si="406"/>
        <v>#N/A</v>
      </c>
      <c r="C1858" s="78">
        <f>Кабельный_журнал!P1824</f>
        <v>0</v>
      </c>
      <c r="D1858" s="74" t="e">
        <f t="shared" ca="1" si="407"/>
        <v>#N/A</v>
      </c>
      <c r="E1858" s="80" t="s">
        <v>280</v>
      </c>
      <c r="F1858" s="74" t="e">
        <f t="shared" ca="1" si="403"/>
        <v>#N/A</v>
      </c>
      <c r="G1858" s="74" t="e">
        <f t="shared" si="404"/>
        <v>#N/A</v>
      </c>
      <c r="H1858" s="80" t="s">
        <v>273</v>
      </c>
      <c r="I1858" s="74" t="e">
        <f t="shared" si="405"/>
        <v>#N/A</v>
      </c>
      <c r="J1858" s="74" t="e">
        <f t="shared" si="408"/>
        <v>#N/A</v>
      </c>
      <c r="K1858" s="80" t="s">
        <v>281</v>
      </c>
      <c r="L1858" s="74">
        <f t="shared" si="409"/>
        <v>1.7500000000000002E-2</v>
      </c>
      <c r="M1858" s="74" t="e">
        <f t="shared" ca="1" si="410"/>
        <v>#N/A</v>
      </c>
      <c r="N1858" s="74" t="e">
        <f ca="1">VLOOKUP(B1858,$C$7:$T1856,13,FALSE)</f>
        <v>#N/A</v>
      </c>
      <c r="O1858" s="74" t="e">
        <f t="shared" ca="1" si="411"/>
        <v>#N/A</v>
      </c>
      <c r="P1858" s="74" t="e">
        <f t="shared" ca="1" si="412"/>
        <v>#N/A</v>
      </c>
      <c r="Q1858" s="74" t="e">
        <f t="shared" ca="1" si="413"/>
        <v>#N/A</v>
      </c>
      <c r="R1858" s="74">
        <f t="shared" si="414"/>
        <v>6000</v>
      </c>
      <c r="S1858" s="74" t="e">
        <f t="shared" ca="1" si="415"/>
        <v>#N/A</v>
      </c>
      <c r="T1858" s="74" t="e">
        <f t="shared" si="416"/>
        <v>#N/A</v>
      </c>
    </row>
    <row r="1859" spans="2:20" x14ac:dyDescent="0.25">
      <c r="B1859" s="74" t="e">
        <f t="shared" ca="1" si="406"/>
        <v>#N/A</v>
      </c>
      <c r="C1859" s="78">
        <f>Кабельный_журнал!P1825</f>
        <v>0</v>
      </c>
      <c r="D1859" s="74" t="e">
        <f t="shared" ca="1" si="407"/>
        <v>#N/A</v>
      </c>
      <c r="E1859" s="80" t="s">
        <v>280</v>
      </c>
      <c r="F1859" s="74" t="e">
        <f t="shared" ca="1" si="403"/>
        <v>#N/A</v>
      </c>
      <c r="G1859" s="74" t="e">
        <f t="shared" si="404"/>
        <v>#N/A</v>
      </c>
      <c r="H1859" s="80" t="s">
        <v>273</v>
      </c>
      <c r="I1859" s="74" t="e">
        <f t="shared" si="405"/>
        <v>#N/A</v>
      </c>
      <c r="J1859" s="74" t="e">
        <f t="shared" si="408"/>
        <v>#N/A</v>
      </c>
      <c r="K1859" s="80" t="s">
        <v>281</v>
      </c>
      <c r="L1859" s="74">
        <f t="shared" si="409"/>
        <v>1.7500000000000002E-2</v>
      </c>
      <c r="M1859" s="74" t="e">
        <f t="shared" ca="1" si="410"/>
        <v>#N/A</v>
      </c>
      <c r="N1859" s="74" t="e">
        <f ca="1">VLOOKUP(B1859,$C$7:$T1857,13,FALSE)</f>
        <v>#N/A</v>
      </c>
      <c r="O1859" s="74" t="e">
        <f t="shared" ca="1" si="411"/>
        <v>#N/A</v>
      </c>
      <c r="P1859" s="74" t="e">
        <f t="shared" ca="1" si="412"/>
        <v>#N/A</v>
      </c>
      <c r="Q1859" s="74" t="e">
        <f t="shared" ca="1" si="413"/>
        <v>#N/A</v>
      </c>
      <c r="R1859" s="74">
        <f t="shared" si="414"/>
        <v>6000</v>
      </c>
      <c r="S1859" s="74" t="e">
        <f t="shared" ca="1" si="415"/>
        <v>#N/A</v>
      </c>
      <c r="T1859" s="74" t="e">
        <f t="shared" si="416"/>
        <v>#N/A</v>
      </c>
    </row>
    <row r="1860" spans="2:20" x14ac:dyDescent="0.25">
      <c r="B1860" s="74" t="e">
        <f t="shared" ca="1" si="406"/>
        <v>#N/A</v>
      </c>
      <c r="C1860" s="78">
        <f>Кабельный_журнал!P1826</f>
        <v>0</v>
      </c>
      <c r="D1860" s="74" t="e">
        <f t="shared" ca="1" si="407"/>
        <v>#N/A</v>
      </c>
      <c r="E1860" s="80" t="s">
        <v>280</v>
      </c>
      <c r="F1860" s="74" t="e">
        <f t="shared" ca="1" si="403"/>
        <v>#N/A</v>
      </c>
      <c r="G1860" s="74" t="e">
        <f t="shared" si="404"/>
        <v>#N/A</v>
      </c>
      <c r="H1860" s="80" t="s">
        <v>273</v>
      </c>
      <c r="I1860" s="74" t="e">
        <f t="shared" si="405"/>
        <v>#N/A</v>
      </c>
      <c r="J1860" s="74" t="e">
        <f t="shared" si="408"/>
        <v>#N/A</v>
      </c>
      <c r="K1860" s="80" t="s">
        <v>281</v>
      </c>
      <c r="L1860" s="74">
        <f t="shared" si="409"/>
        <v>1.7500000000000002E-2</v>
      </c>
      <c r="M1860" s="74" t="e">
        <f t="shared" ca="1" si="410"/>
        <v>#N/A</v>
      </c>
      <c r="N1860" s="74" t="e">
        <f ca="1">VLOOKUP(B1860,$C$7:$T1858,13,FALSE)</f>
        <v>#N/A</v>
      </c>
      <c r="O1860" s="74" t="e">
        <f t="shared" ca="1" si="411"/>
        <v>#N/A</v>
      </c>
      <c r="P1860" s="74" t="e">
        <f t="shared" ca="1" si="412"/>
        <v>#N/A</v>
      </c>
      <c r="Q1860" s="74" t="e">
        <f t="shared" ca="1" si="413"/>
        <v>#N/A</v>
      </c>
      <c r="R1860" s="74">
        <f t="shared" si="414"/>
        <v>6000</v>
      </c>
      <c r="S1860" s="74" t="e">
        <f t="shared" ca="1" si="415"/>
        <v>#N/A</v>
      </c>
      <c r="T1860" s="74" t="e">
        <f t="shared" si="416"/>
        <v>#N/A</v>
      </c>
    </row>
    <row r="1861" spans="2:20" x14ac:dyDescent="0.25">
      <c r="B1861" s="74" t="e">
        <f t="shared" ca="1" si="406"/>
        <v>#N/A</v>
      </c>
      <c r="C1861" s="78">
        <f>Кабельный_журнал!P1827</f>
        <v>0</v>
      </c>
      <c r="D1861" s="74" t="e">
        <f t="shared" ca="1" si="407"/>
        <v>#N/A</v>
      </c>
      <c r="E1861" s="80" t="s">
        <v>280</v>
      </c>
      <c r="F1861" s="74" t="e">
        <f t="shared" ca="1" si="403"/>
        <v>#N/A</v>
      </c>
      <c r="G1861" s="74" t="e">
        <f t="shared" si="404"/>
        <v>#N/A</v>
      </c>
      <c r="H1861" s="80" t="s">
        <v>273</v>
      </c>
      <c r="I1861" s="74" t="e">
        <f t="shared" si="405"/>
        <v>#N/A</v>
      </c>
      <c r="J1861" s="74" t="e">
        <f t="shared" si="408"/>
        <v>#N/A</v>
      </c>
      <c r="K1861" s="80" t="s">
        <v>281</v>
      </c>
      <c r="L1861" s="74">
        <f t="shared" si="409"/>
        <v>1.7500000000000002E-2</v>
      </c>
      <c r="M1861" s="74" t="e">
        <f t="shared" ca="1" si="410"/>
        <v>#N/A</v>
      </c>
      <c r="N1861" s="74" t="e">
        <f ca="1">VLOOKUP(B1861,$C$7:$T1859,13,FALSE)</f>
        <v>#N/A</v>
      </c>
      <c r="O1861" s="74" t="e">
        <f t="shared" ca="1" si="411"/>
        <v>#N/A</v>
      </c>
      <c r="P1861" s="74" t="e">
        <f t="shared" ca="1" si="412"/>
        <v>#N/A</v>
      </c>
      <c r="Q1861" s="74" t="e">
        <f t="shared" ca="1" si="413"/>
        <v>#N/A</v>
      </c>
      <c r="R1861" s="74">
        <f t="shared" si="414"/>
        <v>6000</v>
      </c>
      <c r="S1861" s="74" t="e">
        <f t="shared" ca="1" si="415"/>
        <v>#N/A</v>
      </c>
      <c r="T1861" s="74" t="e">
        <f t="shared" si="416"/>
        <v>#N/A</v>
      </c>
    </row>
    <row r="1862" spans="2:20" x14ac:dyDescent="0.25">
      <c r="B1862" s="74" t="e">
        <f t="shared" ca="1" si="406"/>
        <v>#N/A</v>
      </c>
      <c r="C1862" s="78">
        <f>Кабельный_журнал!P1828</f>
        <v>0</v>
      </c>
      <c r="D1862" s="74" t="e">
        <f t="shared" ca="1" si="407"/>
        <v>#N/A</v>
      </c>
      <c r="E1862" s="80" t="s">
        <v>280</v>
      </c>
      <c r="F1862" s="74" t="e">
        <f t="shared" ca="1" si="403"/>
        <v>#N/A</v>
      </c>
      <c r="G1862" s="74" t="e">
        <f t="shared" si="404"/>
        <v>#N/A</v>
      </c>
      <c r="H1862" s="80" t="s">
        <v>273</v>
      </c>
      <c r="I1862" s="74" t="e">
        <f t="shared" si="405"/>
        <v>#N/A</v>
      </c>
      <c r="J1862" s="74" t="e">
        <f t="shared" si="408"/>
        <v>#N/A</v>
      </c>
      <c r="K1862" s="80" t="s">
        <v>281</v>
      </c>
      <c r="L1862" s="74">
        <f t="shared" si="409"/>
        <v>1.7500000000000002E-2</v>
      </c>
      <c r="M1862" s="74" t="e">
        <f t="shared" ca="1" si="410"/>
        <v>#N/A</v>
      </c>
      <c r="N1862" s="74" t="e">
        <f ca="1">VLOOKUP(B1862,$C$7:$T1860,13,FALSE)</f>
        <v>#N/A</v>
      </c>
      <c r="O1862" s="74" t="e">
        <f t="shared" ca="1" si="411"/>
        <v>#N/A</v>
      </c>
      <c r="P1862" s="74" t="e">
        <f t="shared" ca="1" si="412"/>
        <v>#N/A</v>
      </c>
      <c r="Q1862" s="74" t="e">
        <f t="shared" ca="1" si="413"/>
        <v>#N/A</v>
      </c>
      <c r="R1862" s="74">
        <f t="shared" si="414"/>
        <v>6000</v>
      </c>
      <c r="S1862" s="74" t="e">
        <f t="shared" ca="1" si="415"/>
        <v>#N/A</v>
      </c>
      <c r="T1862" s="74" t="e">
        <f t="shared" si="416"/>
        <v>#N/A</v>
      </c>
    </row>
    <row r="1863" spans="2:20" x14ac:dyDescent="0.25">
      <c r="B1863" s="74" t="e">
        <f t="shared" ca="1" si="406"/>
        <v>#N/A</v>
      </c>
      <c r="C1863" s="78">
        <f>Кабельный_журнал!P1829</f>
        <v>0</v>
      </c>
      <c r="D1863" s="74" t="e">
        <f t="shared" ca="1" si="407"/>
        <v>#N/A</v>
      </c>
      <c r="E1863" s="80" t="s">
        <v>280</v>
      </c>
      <c r="F1863" s="74" t="e">
        <f t="shared" ca="1" si="403"/>
        <v>#N/A</v>
      </c>
      <c r="G1863" s="74" t="e">
        <f t="shared" si="404"/>
        <v>#N/A</v>
      </c>
      <c r="H1863" s="80" t="s">
        <v>273</v>
      </c>
      <c r="I1863" s="74" t="e">
        <f t="shared" si="405"/>
        <v>#N/A</v>
      </c>
      <c r="J1863" s="74" t="e">
        <f t="shared" si="408"/>
        <v>#N/A</v>
      </c>
      <c r="K1863" s="80" t="s">
        <v>281</v>
      </c>
      <c r="L1863" s="74">
        <f t="shared" si="409"/>
        <v>1.7500000000000002E-2</v>
      </c>
      <c r="M1863" s="74" t="e">
        <f t="shared" ca="1" si="410"/>
        <v>#N/A</v>
      </c>
      <c r="N1863" s="74" t="e">
        <f ca="1">VLOOKUP(B1863,$C$7:$T1861,13,FALSE)</f>
        <v>#N/A</v>
      </c>
      <c r="O1863" s="74" t="e">
        <f t="shared" ca="1" si="411"/>
        <v>#N/A</v>
      </c>
      <c r="P1863" s="74" t="e">
        <f t="shared" ca="1" si="412"/>
        <v>#N/A</v>
      </c>
      <c r="Q1863" s="74" t="e">
        <f t="shared" ca="1" si="413"/>
        <v>#N/A</v>
      </c>
      <c r="R1863" s="74">
        <f t="shared" si="414"/>
        <v>6000</v>
      </c>
      <c r="S1863" s="74" t="e">
        <f t="shared" ca="1" si="415"/>
        <v>#N/A</v>
      </c>
      <c r="T1863" s="74" t="e">
        <f t="shared" si="416"/>
        <v>#N/A</v>
      </c>
    </row>
    <row r="1864" spans="2:20" x14ac:dyDescent="0.25">
      <c r="B1864" s="74" t="e">
        <f t="shared" ca="1" si="406"/>
        <v>#N/A</v>
      </c>
      <c r="C1864" s="78">
        <f>Кабельный_журнал!P1830</f>
        <v>0</v>
      </c>
      <c r="D1864" s="74" t="e">
        <f t="shared" ca="1" si="407"/>
        <v>#N/A</v>
      </c>
      <c r="E1864" s="80" t="s">
        <v>280</v>
      </c>
      <c r="F1864" s="74" t="e">
        <f t="shared" ca="1" si="403"/>
        <v>#N/A</v>
      </c>
      <c r="G1864" s="74" t="e">
        <f t="shared" si="404"/>
        <v>#N/A</v>
      </c>
      <c r="H1864" s="80" t="s">
        <v>273</v>
      </c>
      <c r="I1864" s="74" t="e">
        <f t="shared" si="405"/>
        <v>#N/A</v>
      </c>
      <c r="J1864" s="74" t="e">
        <f t="shared" si="408"/>
        <v>#N/A</v>
      </c>
      <c r="K1864" s="80" t="s">
        <v>281</v>
      </c>
      <c r="L1864" s="74">
        <f t="shared" si="409"/>
        <v>1.7500000000000002E-2</v>
      </c>
      <c r="M1864" s="74" t="e">
        <f t="shared" ca="1" si="410"/>
        <v>#N/A</v>
      </c>
      <c r="N1864" s="74" t="e">
        <f ca="1">VLOOKUP(B1864,$C$7:$T1862,13,FALSE)</f>
        <v>#N/A</v>
      </c>
      <c r="O1864" s="74" t="e">
        <f t="shared" ca="1" si="411"/>
        <v>#N/A</v>
      </c>
      <c r="P1864" s="74" t="e">
        <f t="shared" ca="1" si="412"/>
        <v>#N/A</v>
      </c>
      <c r="Q1864" s="74" t="e">
        <f t="shared" ca="1" si="413"/>
        <v>#N/A</v>
      </c>
      <c r="R1864" s="74">
        <f t="shared" si="414"/>
        <v>6000</v>
      </c>
      <c r="S1864" s="74" t="e">
        <f t="shared" ca="1" si="415"/>
        <v>#N/A</v>
      </c>
      <c r="T1864" s="74" t="e">
        <f t="shared" si="416"/>
        <v>#N/A</v>
      </c>
    </row>
    <row r="1865" spans="2:20" x14ac:dyDescent="0.25">
      <c r="B1865" s="74" t="e">
        <f t="shared" ca="1" si="406"/>
        <v>#N/A</v>
      </c>
      <c r="C1865" s="78">
        <f>Кабельный_журнал!P1831</f>
        <v>0</v>
      </c>
      <c r="D1865" s="74" t="e">
        <f t="shared" ca="1" si="407"/>
        <v>#N/A</v>
      </c>
      <c r="E1865" s="80" t="s">
        <v>280</v>
      </c>
      <c r="F1865" s="74" t="e">
        <f t="shared" ca="1" si="403"/>
        <v>#N/A</v>
      </c>
      <c r="G1865" s="74" t="e">
        <f t="shared" si="404"/>
        <v>#N/A</v>
      </c>
      <c r="H1865" s="80" t="s">
        <v>273</v>
      </c>
      <c r="I1865" s="74" t="e">
        <f t="shared" si="405"/>
        <v>#N/A</v>
      </c>
      <c r="J1865" s="74" t="e">
        <f t="shared" si="408"/>
        <v>#N/A</v>
      </c>
      <c r="K1865" s="80" t="s">
        <v>281</v>
      </c>
      <c r="L1865" s="74">
        <f t="shared" si="409"/>
        <v>1.7500000000000002E-2</v>
      </c>
      <c r="M1865" s="74" t="e">
        <f t="shared" ca="1" si="410"/>
        <v>#N/A</v>
      </c>
      <c r="N1865" s="74" t="e">
        <f ca="1">VLOOKUP(B1865,$C$7:$T1863,13,FALSE)</f>
        <v>#N/A</v>
      </c>
      <c r="O1865" s="74" t="e">
        <f t="shared" ca="1" si="411"/>
        <v>#N/A</v>
      </c>
      <c r="P1865" s="74" t="e">
        <f t="shared" ca="1" si="412"/>
        <v>#N/A</v>
      </c>
      <c r="Q1865" s="74" t="e">
        <f t="shared" ca="1" si="413"/>
        <v>#N/A</v>
      </c>
      <c r="R1865" s="74">
        <f t="shared" si="414"/>
        <v>6000</v>
      </c>
      <c r="S1865" s="74" t="e">
        <f t="shared" ca="1" si="415"/>
        <v>#N/A</v>
      </c>
      <c r="T1865" s="74" t="e">
        <f t="shared" si="416"/>
        <v>#N/A</v>
      </c>
    </row>
    <row r="1866" spans="2:20" x14ac:dyDescent="0.25">
      <c r="B1866" s="74" t="e">
        <f t="shared" ca="1" si="406"/>
        <v>#N/A</v>
      </c>
      <c r="C1866" s="78">
        <f>Кабельный_журнал!P1832</f>
        <v>0</v>
      </c>
      <c r="D1866" s="74" t="e">
        <f t="shared" ca="1" si="407"/>
        <v>#N/A</v>
      </c>
      <c r="E1866" s="80" t="s">
        <v>280</v>
      </c>
      <c r="F1866" s="74" t="e">
        <f t="shared" ca="1" si="403"/>
        <v>#N/A</v>
      </c>
      <c r="G1866" s="74" t="e">
        <f t="shared" si="404"/>
        <v>#N/A</v>
      </c>
      <c r="H1866" s="80" t="s">
        <v>273</v>
      </c>
      <c r="I1866" s="74" t="e">
        <f t="shared" si="405"/>
        <v>#N/A</v>
      </c>
      <c r="J1866" s="74" t="e">
        <f t="shared" si="408"/>
        <v>#N/A</v>
      </c>
      <c r="K1866" s="80" t="s">
        <v>281</v>
      </c>
      <c r="L1866" s="74">
        <f t="shared" si="409"/>
        <v>1.7500000000000002E-2</v>
      </c>
      <c r="M1866" s="74" t="e">
        <f t="shared" ca="1" si="410"/>
        <v>#N/A</v>
      </c>
      <c r="N1866" s="74" t="e">
        <f ca="1">VLOOKUP(B1866,$C$7:$T1864,13,FALSE)</f>
        <v>#N/A</v>
      </c>
      <c r="O1866" s="74" t="e">
        <f t="shared" ca="1" si="411"/>
        <v>#N/A</v>
      </c>
      <c r="P1866" s="74" t="e">
        <f t="shared" ca="1" si="412"/>
        <v>#N/A</v>
      </c>
      <c r="Q1866" s="74" t="e">
        <f t="shared" ca="1" si="413"/>
        <v>#N/A</v>
      </c>
      <c r="R1866" s="74">
        <f t="shared" si="414"/>
        <v>6000</v>
      </c>
      <c r="S1866" s="74" t="e">
        <f t="shared" ca="1" si="415"/>
        <v>#N/A</v>
      </c>
      <c r="T1866" s="74" t="e">
        <f t="shared" si="416"/>
        <v>#N/A</v>
      </c>
    </row>
    <row r="1867" spans="2:20" x14ac:dyDescent="0.25">
      <c r="B1867" s="74" t="e">
        <f t="shared" ca="1" si="406"/>
        <v>#N/A</v>
      </c>
      <c r="C1867" s="78">
        <f>Кабельный_журнал!P1833</f>
        <v>0</v>
      </c>
      <c r="D1867" s="74" t="e">
        <f t="shared" ca="1" si="407"/>
        <v>#N/A</v>
      </c>
      <c r="E1867" s="80" t="s">
        <v>280</v>
      </c>
      <c r="F1867" s="74" t="e">
        <f t="shared" ca="1" si="403"/>
        <v>#N/A</v>
      </c>
      <c r="G1867" s="74" t="e">
        <f t="shared" si="404"/>
        <v>#N/A</v>
      </c>
      <c r="H1867" s="80" t="s">
        <v>273</v>
      </c>
      <c r="I1867" s="74" t="e">
        <f t="shared" si="405"/>
        <v>#N/A</v>
      </c>
      <c r="J1867" s="74" t="e">
        <f t="shared" si="408"/>
        <v>#N/A</v>
      </c>
      <c r="K1867" s="80" t="s">
        <v>281</v>
      </c>
      <c r="L1867" s="74">
        <f t="shared" si="409"/>
        <v>1.7500000000000002E-2</v>
      </c>
      <c r="M1867" s="74" t="e">
        <f t="shared" ca="1" si="410"/>
        <v>#N/A</v>
      </c>
      <c r="N1867" s="74" t="e">
        <f ca="1">VLOOKUP(B1867,$C$7:$T1865,13,FALSE)</f>
        <v>#N/A</v>
      </c>
      <c r="O1867" s="74" t="e">
        <f t="shared" ca="1" si="411"/>
        <v>#N/A</v>
      </c>
      <c r="P1867" s="74" t="e">
        <f t="shared" ca="1" si="412"/>
        <v>#N/A</v>
      </c>
      <c r="Q1867" s="74" t="e">
        <f t="shared" ca="1" si="413"/>
        <v>#N/A</v>
      </c>
      <c r="R1867" s="74">
        <f t="shared" si="414"/>
        <v>6000</v>
      </c>
      <c r="S1867" s="74" t="e">
        <f t="shared" ca="1" si="415"/>
        <v>#N/A</v>
      </c>
      <c r="T1867" s="74" t="e">
        <f t="shared" si="416"/>
        <v>#N/A</v>
      </c>
    </row>
    <row r="1868" spans="2:20" x14ac:dyDescent="0.25">
      <c r="B1868" s="74" t="e">
        <f t="shared" ca="1" si="406"/>
        <v>#N/A</v>
      </c>
      <c r="C1868" s="78">
        <f>Кабельный_журнал!P1834</f>
        <v>0</v>
      </c>
      <c r="D1868" s="74" t="e">
        <f t="shared" ca="1" si="407"/>
        <v>#N/A</v>
      </c>
      <c r="E1868" s="80" t="s">
        <v>280</v>
      </c>
      <c r="F1868" s="74" t="e">
        <f t="shared" ca="1" si="403"/>
        <v>#N/A</v>
      </c>
      <c r="G1868" s="74" t="e">
        <f t="shared" si="404"/>
        <v>#N/A</v>
      </c>
      <c r="H1868" s="80" t="s">
        <v>273</v>
      </c>
      <c r="I1868" s="74" t="e">
        <f t="shared" si="405"/>
        <v>#N/A</v>
      </c>
      <c r="J1868" s="74" t="e">
        <f t="shared" si="408"/>
        <v>#N/A</v>
      </c>
      <c r="K1868" s="80" t="s">
        <v>281</v>
      </c>
      <c r="L1868" s="74">
        <f t="shared" si="409"/>
        <v>1.7500000000000002E-2</v>
      </c>
      <c r="M1868" s="74" t="e">
        <f t="shared" ca="1" si="410"/>
        <v>#N/A</v>
      </c>
      <c r="N1868" s="74" t="e">
        <f ca="1">VLOOKUP(B1868,$C$7:$T1866,13,FALSE)</f>
        <v>#N/A</v>
      </c>
      <c r="O1868" s="74" t="e">
        <f t="shared" ca="1" si="411"/>
        <v>#N/A</v>
      </c>
      <c r="P1868" s="74" t="e">
        <f t="shared" ca="1" si="412"/>
        <v>#N/A</v>
      </c>
      <c r="Q1868" s="74" t="e">
        <f t="shared" ca="1" si="413"/>
        <v>#N/A</v>
      </c>
      <c r="R1868" s="74">
        <f t="shared" si="414"/>
        <v>6000</v>
      </c>
      <c r="S1868" s="74" t="e">
        <f t="shared" ca="1" si="415"/>
        <v>#N/A</v>
      </c>
      <c r="T1868" s="74" t="e">
        <f t="shared" si="416"/>
        <v>#N/A</v>
      </c>
    </row>
    <row r="1869" spans="2:20" x14ac:dyDescent="0.25">
      <c r="B1869" s="74" t="e">
        <f t="shared" ca="1" si="406"/>
        <v>#N/A</v>
      </c>
      <c r="C1869" s="78">
        <f>Кабельный_журнал!P1835</f>
        <v>0</v>
      </c>
      <c r="D1869" s="74" t="e">
        <f t="shared" ca="1" si="407"/>
        <v>#N/A</v>
      </c>
      <c r="E1869" s="80" t="s">
        <v>280</v>
      </c>
      <c r="F1869" s="74" t="e">
        <f t="shared" ca="1" si="403"/>
        <v>#N/A</v>
      </c>
      <c r="G1869" s="74" t="e">
        <f t="shared" si="404"/>
        <v>#N/A</v>
      </c>
      <c r="H1869" s="80" t="s">
        <v>273</v>
      </c>
      <c r="I1869" s="74" t="e">
        <f t="shared" si="405"/>
        <v>#N/A</v>
      </c>
      <c r="J1869" s="74" t="e">
        <f t="shared" si="408"/>
        <v>#N/A</v>
      </c>
      <c r="K1869" s="80" t="s">
        <v>281</v>
      </c>
      <c r="L1869" s="74">
        <f t="shared" si="409"/>
        <v>1.7500000000000002E-2</v>
      </c>
      <c r="M1869" s="74" t="e">
        <f t="shared" ca="1" si="410"/>
        <v>#N/A</v>
      </c>
      <c r="N1869" s="74" t="e">
        <f ca="1">VLOOKUP(B1869,$C$7:$T1867,13,FALSE)</f>
        <v>#N/A</v>
      </c>
      <c r="O1869" s="74" t="e">
        <f t="shared" ca="1" si="411"/>
        <v>#N/A</v>
      </c>
      <c r="P1869" s="74" t="e">
        <f t="shared" ca="1" si="412"/>
        <v>#N/A</v>
      </c>
      <c r="Q1869" s="74" t="e">
        <f t="shared" ca="1" si="413"/>
        <v>#N/A</v>
      </c>
      <c r="R1869" s="74">
        <f t="shared" si="414"/>
        <v>6000</v>
      </c>
      <c r="S1869" s="74" t="e">
        <f t="shared" ca="1" si="415"/>
        <v>#N/A</v>
      </c>
      <c r="T1869" s="74" t="e">
        <f t="shared" si="416"/>
        <v>#N/A</v>
      </c>
    </row>
    <row r="1870" spans="2:20" x14ac:dyDescent="0.25">
      <c r="B1870" s="74" t="e">
        <f t="shared" ca="1" si="406"/>
        <v>#N/A</v>
      </c>
      <c r="C1870" s="78">
        <f>Кабельный_журнал!P1836</f>
        <v>0</v>
      </c>
      <c r="D1870" s="74" t="e">
        <f t="shared" ca="1" si="407"/>
        <v>#N/A</v>
      </c>
      <c r="E1870" s="80" t="s">
        <v>280</v>
      </c>
      <c r="F1870" s="74" t="e">
        <f t="shared" ca="1" si="403"/>
        <v>#N/A</v>
      </c>
      <c r="G1870" s="74" t="e">
        <f t="shared" si="404"/>
        <v>#N/A</v>
      </c>
      <c r="H1870" s="80" t="s">
        <v>273</v>
      </c>
      <c r="I1870" s="74" t="e">
        <f t="shared" si="405"/>
        <v>#N/A</v>
      </c>
      <c r="J1870" s="74" t="e">
        <f t="shared" si="408"/>
        <v>#N/A</v>
      </c>
      <c r="K1870" s="80" t="s">
        <v>281</v>
      </c>
      <c r="L1870" s="74">
        <f t="shared" si="409"/>
        <v>1.7500000000000002E-2</v>
      </c>
      <c r="M1870" s="74" t="e">
        <f t="shared" ca="1" si="410"/>
        <v>#N/A</v>
      </c>
      <c r="N1870" s="74" t="e">
        <f ca="1">VLOOKUP(B1870,$C$7:$T1868,13,FALSE)</f>
        <v>#N/A</v>
      </c>
      <c r="O1870" s="74" t="e">
        <f t="shared" ca="1" si="411"/>
        <v>#N/A</v>
      </c>
      <c r="P1870" s="74" t="e">
        <f t="shared" ca="1" si="412"/>
        <v>#N/A</v>
      </c>
      <c r="Q1870" s="74" t="e">
        <f t="shared" ca="1" si="413"/>
        <v>#N/A</v>
      </c>
      <c r="R1870" s="74">
        <f t="shared" si="414"/>
        <v>6000</v>
      </c>
      <c r="S1870" s="74" t="e">
        <f t="shared" ca="1" si="415"/>
        <v>#N/A</v>
      </c>
      <c r="T1870" s="74" t="e">
        <f t="shared" si="416"/>
        <v>#N/A</v>
      </c>
    </row>
    <row r="1871" spans="2:20" x14ac:dyDescent="0.25">
      <c r="B1871" s="74" t="e">
        <f t="shared" ca="1" si="406"/>
        <v>#N/A</v>
      </c>
      <c r="C1871" s="78">
        <f>Кабельный_журнал!P1837</f>
        <v>0</v>
      </c>
      <c r="D1871" s="74" t="e">
        <f t="shared" ca="1" si="407"/>
        <v>#N/A</v>
      </c>
      <c r="E1871" s="80" t="s">
        <v>280</v>
      </c>
      <c r="F1871" s="74" t="e">
        <f t="shared" ca="1" si="403"/>
        <v>#N/A</v>
      </c>
      <c r="G1871" s="74" t="e">
        <f t="shared" si="404"/>
        <v>#N/A</v>
      </c>
      <c r="H1871" s="80" t="s">
        <v>273</v>
      </c>
      <c r="I1871" s="74" t="e">
        <f t="shared" si="405"/>
        <v>#N/A</v>
      </c>
      <c r="J1871" s="74" t="e">
        <f t="shared" si="408"/>
        <v>#N/A</v>
      </c>
      <c r="K1871" s="80" t="s">
        <v>281</v>
      </c>
      <c r="L1871" s="74">
        <f t="shared" si="409"/>
        <v>1.7500000000000002E-2</v>
      </c>
      <c r="M1871" s="74" t="e">
        <f t="shared" ca="1" si="410"/>
        <v>#N/A</v>
      </c>
      <c r="N1871" s="74" t="e">
        <f ca="1">VLOOKUP(B1871,$C$7:$T1869,13,FALSE)</f>
        <v>#N/A</v>
      </c>
      <c r="O1871" s="74" t="e">
        <f t="shared" ca="1" si="411"/>
        <v>#N/A</v>
      </c>
      <c r="P1871" s="74" t="e">
        <f t="shared" ca="1" si="412"/>
        <v>#N/A</v>
      </c>
      <c r="Q1871" s="74" t="e">
        <f t="shared" ca="1" si="413"/>
        <v>#N/A</v>
      </c>
      <c r="R1871" s="74">
        <f t="shared" si="414"/>
        <v>6000</v>
      </c>
      <c r="S1871" s="74" t="e">
        <f t="shared" ca="1" si="415"/>
        <v>#N/A</v>
      </c>
      <c r="T1871" s="74" t="e">
        <f t="shared" si="416"/>
        <v>#N/A</v>
      </c>
    </row>
    <row r="1872" spans="2:20" x14ac:dyDescent="0.25">
      <c r="B1872" s="74" t="e">
        <f t="shared" ca="1" si="406"/>
        <v>#N/A</v>
      </c>
      <c r="C1872" s="78">
        <f>Кабельный_журнал!P1838</f>
        <v>0</v>
      </c>
      <c r="D1872" s="74" t="e">
        <f t="shared" ca="1" si="407"/>
        <v>#N/A</v>
      </c>
      <c r="E1872" s="80" t="s">
        <v>280</v>
      </c>
      <c r="F1872" s="74" t="e">
        <f t="shared" ca="1" si="403"/>
        <v>#N/A</v>
      </c>
      <c r="G1872" s="74" t="e">
        <f t="shared" si="404"/>
        <v>#N/A</v>
      </c>
      <c r="H1872" s="80" t="s">
        <v>273</v>
      </c>
      <c r="I1872" s="74" t="e">
        <f t="shared" si="405"/>
        <v>#N/A</v>
      </c>
      <c r="J1872" s="74" t="e">
        <f t="shared" si="408"/>
        <v>#N/A</v>
      </c>
      <c r="K1872" s="80" t="s">
        <v>281</v>
      </c>
      <c r="L1872" s="74">
        <f t="shared" si="409"/>
        <v>1.7500000000000002E-2</v>
      </c>
      <c r="M1872" s="74" t="e">
        <f t="shared" ca="1" si="410"/>
        <v>#N/A</v>
      </c>
      <c r="N1872" s="74" t="e">
        <f ca="1">VLOOKUP(B1872,$C$7:$T1870,13,FALSE)</f>
        <v>#N/A</v>
      </c>
      <c r="O1872" s="74" t="e">
        <f t="shared" ca="1" si="411"/>
        <v>#N/A</v>
      </c>
      <c r="P1872" s="74" t="e">
        <f t="shared" ca="1" si="412"/>
        <v>#N/A</v>
      </c>
      <c r="Q1872" s="74" t="e">
        <f t="shared" ca="1" si="413"/>
        <v>#N/A</v>
      </c>
      <c r="R1872" s="74">
        <f t="shared" si="414"/>
        <v>6000</v>
      </c>
      <c r="S1872" s="74" t="e">
        <f t="shared" ca="1" si="415"/>
        <v>#N/A</v>
      </c>
      <c r="T1872" s="74" t="e">
        <f t="shared" si="416"/>
        <v>#N/A</v>
      </c>
    </row>
    <row r="1873" spans="2:20" x14ac:dyDescent="0.25">
      <c r="B1873" s="74" t="e">
        <f t="shared" ca="1" si="406"/>
        <v>#N/A</v>
      </c>
      <c r="C1873" s="78">
        <f>Кабельный_журнал!P1839</f>
        <v>0</v>
      </c>
      <c r="D1873" s="74" t="e">
        <f t="shared" ca="1" si="407"/>
        <v>#N/A</v>
      </c>
      <c r="E1873" s="80" t="s">
        <v>280</v>
      </c>
      <c r="F1873" s="74" t="e">
        <f t="shared" ca="1" si="403"/>
        <v>#N/A</v>
      </c>
      <c r="G1873" s="74" t="e">
        <f t="shared" si="404"/>
        <v>#N/A</v>
      </c>
      <c r="H1873" s="80" t="s">
        <v>273</v>
      </c>
      <c r="I1873" s="74" t="e">
        <f t="shared" si="405"/>
        <v>#N/A</v>
      </c>
      <c r="J1873" s="74" t="e">
        <f t="shared" si="408"/>
        <v>#N/A</v>
      </c>
      <c r="K1873" s="80" t="s">
        <v>281</v>
      </c>
      <c r="L1873" s="74">
        <f t="shared" si="409"/>
        <v>1.7500000000000002E-2</v>
      </c>
      <c r="M1873" s="74" t="e">
        <f t="shared" ca="1" si="410"/>
        <v>#N/A</v>
      </c>
      <c r="N1873" s="74" t="e">
        <f ca="1">VLOOKUP(B1873,$C$7:$T1871,13,FALSE)</f>
        <v>#N/A</v>
      </c>
      <c r="O1873" s="74" t="e">
        <f t="shared" ca="1" si="411"/>
        <v>#N/A</v>
      </c>
      <c r="P1873" s="74" t="e">
        <f t="shared" ca="1" si="412"/>
        <v>#N/A</v>
      </c>
      <c r="Q1873" s="74" t="e">
        <f t="shared" ca="1" si="413"/>
        <v>#N/A</v>
      </c>
      <c r="R1873" s="74">
        <f t="shared" si="414"/>
        <v>6000</v>
      </c>
      <c r="S1873" s="74" t="e">
        <f t="shared" ca="1" si="415"/>
        <v>#N/A</v>
      </c>
      <c r="T1873" s="74" t="e">
        <f t="shared" si="416"/>
        <v>#N/A</v>
      </c>
    </row>
    <row r="1874" spans="2:20" x14ac:dyDescent="0.25">
      <c r="B1874" s="74" t="e">
        <f t="shared" ca="1" si="406"/>
        <v>#N/A</v>
      </c>
      <c r="C1874" s="78">
        <f>Кабельный_журнал!P1840</f>
        <v>0</v>
      </c>
      <c r="D1874" s="74" t="e">
        <f t="shared" ca="1" si="407"/>
        <v>#N/A</v>
      </c>
      <c r="E1874" s="80" t="s">
        <v>280</v>
      </c>
      <c r="F1874" s="74" t="e">
        <f t="shared" ca="1" si="403"/>
        <v>#N/A</v>
      </c>
      <c r="G1874" s="74" t="e">
        <f t="shared" si="404"/>
        <v>#N/A</v>
      </c>
      <c r="H1874" s="80" t="s">
        <v>273</v>
      </c>
      <c r="I1874" s="74" t="e">
        <f t="shared" si="405"/>
        <v>#N/A</v>
      </c>
      <c r="J1874" s="74" t="e">
        <f t="shared" si="408"/>
        <v>#N/A</v>
      </c>
      <c r="K1874" s="80" t="s">
        <v>281</v>
      </c>
      <c r="L1874" s="74">
        <f t="shared" si="409"/>
        <v>1.7500000000000002E-2</v>
      </c>
      <c r="M1874" s="74" t="e">
        <f t="shared" ca="1" si="410"/>
        <v>#N/A</v>
      </c>
      <c r="N1874" s="74" t="e">
        <f ca="1">VLOOKUP(B1874,$C$7:$T1872,13,FALSE)</f>
        <v>#N/A</v>
      </c>
      <c r="O1874" s="74" t="e">
        <f t="shared" ca="1" si="411"/>
        <v>#N/A</v>
      </c>
      <c r="P1874" s="74" t="e">
        <f t="shared" ca="1" si="412"/>
        <v>#N/A</v>
      </c>
      <c r="Q1874" s="74" t="e">
        <f t="shared" ca="1" si="413"/>
        <v>#N/A</v>
      </c>
      <c r="R1874" s="74">
        <f t="shared" si="414"/>
        <v>6000</v>
      </c>
      <c r="S1874" s="74" t="e">
        <f t="shared" ca="1" si="415"/>
        <v>#N/A</v>
      </c>
      <c r="T1874" s="74" t="e">
        <f t="shared" si="416"/>
        <v>#N/A</v>
      </c>
    </row>
    <row r="1875" spans="2:20" x14ac:dyDescent="0.25">
      <c r="B1875" s="74" t="e">
        <f t="shared" ca="1" si="406"/>
        <v>#N/A</v>
      </c>
      <c r="C1875" s="78">
        <f>Кабельный_журнал!P1841</f>
        <v>0</v>
      </c>
      <c r="D1875" s="74" t="e">
        <f t="shared" ca="1" si="407"/>
        <v>#N/A</v>
      </c>
      <c r="E1875" s="80" t="s">
        <v>280</v>
      </c>
      <c r="F1875" s="74" t="e">
        <f t="shared" ca="1" si="403"/>
        <v>#N/A</v>
      </c>
      <c r="G1875" s="74" t="e">
        <f t="shared" si="404"/>
        <v>#N/A</v>
      </c>
      <c r="H1875" s="80" t="s">
        <v>273</v>
      </c>
      <c r="I1875" s="74" t="e">
        <f t="shared" si="405"/>
        <v>#N/A</v>
      </c>
      <c r="J1875" s="74" t="e">
        <f t="shared" si="408"/>
        <v>#N/A</v>
      </c>
      <c r="K1875" s="80" t="s">
        <v>281</v>
      </c>
      <c r="L1875" s="74">
        <f t="shared" si="409"/>
        <v>1.7500000000000002E-2</v>
      </c>
      <c r="M1875" s="74" t="e">
        <f t="shared" ca="1" si="410"/>
        <v>#N/A</v>
      </c>
      <c r="N1875" s="74" t="e">
        <f ca="1">VLOOKUP(B1875,$C$7:$T1873,13,FALSE)</f>
        <v>#N/A</v>
      </c>
      <c r="O1875" s="74" t="e">
        <f t="shared" ca="1" si="411"/>
        <v>#N/A</v>
      </c>
      <c r="P1875" s="74" t="e">
        <f t="shared" ca="1" si="412"/>
        <v>#N/A</v>
      </c>
      <c r="Q1875" s="74" t="e">
        <f t="shared" ca="1" si="413"/>
        <v>#N/A</v>
      </c>
      <c r="R1875" s="74">
        <f t="shared" si="414"/>
        <v>6000</v>
      </c>
      <c r="S1875" s="74" t="e">
        <f t="shared" ca="1" si="415"/>
        <v>#N/A</v>
      </c>
      <c r="T1875" s="74" t="e">
        <f t="shared" si="416"/>
        <v>#N/A</v>
      </c>
    </row>
    <row r="1876" spans="2:20" x14ac:dyDescent="0.25">
      <c r="B1876" s="74" t="e">
        <f t="shared" ca="1" si="406"/>
        <v>#N/A</v>
      </c>
      <c r="C1876" s="78">
        <f>Кабельный_журнал!P1842</f>
        <v>0</v>
      </c>
      <c r="D1876" s="74" t="e">
        <f t="shared" ca="1" si="407"/>
        <v>#N/A</v>
      </c>
      <c r="E1876" s="80" t="s">
        <v>280</v>
      </c>
      <c r="F1876" s="74" t="e">
        <f t="shared" ca="1" si="403"/>
        <v>#N/A</v>
      </c>
      <c r="G1876" s="74" t="e">
        <f t="shared" si="404"/>
        <v>#N/A</v>
      </c>
      <c r="H1876" s="80" t="s">
        <v>273</v>
      </c>
      <c r="I1876" s="74" t="e">
        <f t="shared" si="405"/>
        <v>#N/A</v>
      </c>
      <c r="J1876" s="74" t="e">
        <f t="shared" si="408"/>
        <v>#N/A</v>
      </c>
      <c r="K1876" s="80" t="s">
        <v>281</v>
      </c>
      <c r="L1876" s="74">
        <f t="shared" si="409"/>
        <v>1.7500000000000002E-2</v>
      </c>
      <c r="M1876" s="74" t="e">
        <f t="shared" ca="1" si="410"/>
        <v>#N/A</v>
      </c>
      <c r="N1876" s="74" t="e">
        <f ca="1">VLOOKUP(B1876,$C$7:$T1874,13,FALSE)</f>
        <v>#N/A</v>
      </c>
      <c r="O1876" s="74" t="e">
        <f t="shared" ca="1" si="411"/>
        <v>#N/A</v>
      </c>
      <c r="P1876" s="74" t="e">
        <f t="shared" ca="1" si="412"/>
        <v>#N/A</v>
      </c>
      <c r="Q1876" s="74" t="e">
        <f t="shared" ca="1" si="413"/>
        <v>#N/A</v>
      </c>
      <c r="R1876" s="74">
        <f t="shared" si="414"/>
        <v>6000</v>
      </c>
      <c r="S1876" s="74" t="e">
        <f t="shared" ca="1" si="415"/>
        <v>#N/A</v>
      </c>
      <c r="T1876" s="74" t="e">
        <f t="shared" si="416"/>
        <v>#N/A</v>
      </c>
    </row>
    <row r="1877" spans="2:20" x14ac:dyDescent="0.25">
      <c r="B1877" s="74" t="e">
        <f t="shared" ca="1" si="406"/>
        <v>#N/A</v>
      </c>
      <c r="C1877" s="78">
        <f>Кабельный_журнал!P1843</f>
        <v>0</v>
      </c>
      <c r="D1877" s="74" t="e">
        <f t="shared" ca="1" si="407"/>
        <v>#N/A</v>
      </c>
      <c r="E1877" s="80" t="s">
        <v>280</v>
      </c>
      <c r="F1877" s="74" t="e">
        <f t="shared" ca="1" si="403"/>
        <v>#N/A</v>
      </c>
      <c r="G1877" s="74" t="e">
        <f t="shared" si="404"/>
        <v>#N/A</v>
      </c>
      <c r="H1877" s="80" t="s">
        <v>273</v>
      </c>
      <c r="I1877" s="74" t="e">
        <f t="shared" si="405"/>
        <v>#N/A</v>
      </c>
      <c r="J1877" s="74" t="e">
        <f t="shared" si="408"/>
        <v>#N/A</v>
      </c>
      <c r="K1877" s="80" t="s">
        <v>281</v>
      </c>
      <c r="L1877" s="74">
        <f t="shared" si="409"/>
        <v>1.7500000000000002E-2</v>
      </c>
      <c r="M1877" s="74" t="e">
        <f t="shared" ca="1" si="410"/>
        <v>#N/A</v>
      </c>
      <c r="N1877" s="74" t="e">
        <f ca="1">VLOOKUP(B1877,$C$7:$T1875,13,FALSE)</f>
        <v>#N/A</v>
      </c>
      <c r="O1877" s="74" t="e">
        <f t="shared" ca="1" si="411"/>
        <v>#N/A</v>
      </c>
      <c r="P1877" s="74" t="e">
        <f t="shared" ca="1" si="412"/>
        <v>#N/A</v>
      </c>
      <c r="Q1877" s="74" t="e">
        <f t="shared" ca="1" si="413"/>
        <v>#N/A</v>
      </c>
      <c r="R1877" s="74">
        <f t="shared" si="414"/>
        <v>6000</v>
      </c>
      <c r="S1877" s="74" t="e">
        <f t="shared" ca="1" si="415"/>
        <v>#N/A</v>
      </c>
      <c r="T1877" s="74" t="e">
        <f t="shared" si="416"/>
        <v>#N/A</v>
      </c>
    </row>
    <row r="1878" spans="2:20" x14ac:dyDescent="0.25">
      <c r="B1878" s="74" t="e">
        <f t="shared" ca="1" si="406"/>
        <v>#N/A</v>
      </c>
      <c r="C1878" s="78">
        <f>Кабельный_журнал!P1844</f>
        <v>0</v>
      </c>
      <c r="D1878" s="74" t="e">
        <f t="shared" ca="1" si="407"/>
        <v>#N/A</v>
      </c>
      <c r="E1878" s="80" t="s">
        <v>280</v>
      </c>
      <c r="F1878" s="74" t="e">
        <f t="shared" ca="1" si="403"/>
        <v>#N/A</v>
      </c>
      <c r="G1878" s="74" t="e">
        <f t="shared" si="404"/>
        <v>#N/A</v>
      </c>
      <c r="H1878" s="80" t="s">
        <v>273</v>
      </c>
      <c r="I1878" s="74" t="e">
        <f t="shared" si="405"/>
        <v>#N/A</v>
      </c>
      <c r="J1878" s="74" t="e">
        <f t="shared" si="408"/>
        <v>#N/A</v>
      </c>
      <c r="K1878" s="80" t="s">
        <v>281</v>
      </c>
      <c r="L1878" s="74">
        <f t="shared" si="409"/>
        <v>1.7500000000000002E-2</v>
      </c>
      <c r="M1878" s="74" t="e">
        <f t="shared" ca="1" si="410"/>
        <v>#N/A</v>
      </c>
      <c r="N1878" s="74" t="e">
        <f ca="1">VLOOKUP(B1878,$C$7:$T1876,13,FALSE)</f>
        <v>#N/A</v>
      </c>
      <c r="O1878" s="74" t="e">
        <f t="shared" ca="1" si="411"/>
        <v>#N/A</v>
      </c>
      <c r="P1878" s="74" t="e">
        <f t="shared" ca="1" si="412"/>
        <v>#N/A</v>
      </c>
      <c r="Q1878" s="74" t="e">
        <f t="shared" ca="1" si="413"/>
        <v>#N/A</v>
      </c>
      <c r="R1878" s="74">
        <f t="shared" si="414"/>
        <v>6000</v>
      </c>
      <c r="S1878" s="74" t="e">
        <f t="shared" ca="1" si="415"/>
        <v>#N/A</v>
      </c>
      <c r="T1878" s="74" t="e">
        <f t="shared" si="416"/>
        <v>#N/A</v>
      </c>
    </row>
    <row r="1879" spans="2:20" x14ac:dyDescent="0.25">
      <c r="B1879" s="74" t="e">
        <f t="shared" ca="1" si="406"/>
        <v>#N/A</v>
      </c>
      <c r="C1879" s="78">
        <f>Кабельный_журнал!P1845</f>
        <v>0</v>
      </c>
      <c r="D1879" s="74" t="e">
        <f t="shared" ca="1" si="407"/>
        <v>#N/A</v>
      </c>
      <c r="E1879" s="80" t="s">
        <v>280</v>
      </c>
      <c r="F1879" s="74" t="e">
        <f t="shared" ca="1" si="403"/>
        <v>#N/A</v>
      </c>
      <c r="G1879" s="74" t="e">
        <f t="shared" si="404"/>
        <v>#N/A</v>
      </c>
      <c r="H1879" s="80" t="s">
        <v>273</v>
      </c>
      <c r="I1879" s="74" t="e">
        <f t="shared" si="405"/>
        <v>#N/A</v>
      </c>
      <c r="J1879" s="74" t="e">
        <f t="shared" si="408"/>
        <v>#N/A</v>
      </c>
      <c r="K1879" s="80" t="s">
        <v>281</v>
      </c>
      <c r="L1879" s="74">
        <f t="shared" si="409"/>
        <v>1.7500000000000002E-2</v>
      </c>
      <c r="M1879" s="74" t="e">
        <f t="shared" ca="1" si="410"/>
        <v>#N/A</v>
      </c>
      <c r="N1879" s="74" t="e">
        <f ca="1">VLOOKUP(B1879,$C$7:$T1877,13,FALSE)</f>
        <v>#N/A</v>
      </c>
      <c r="O1879" s="74" t="e">
        <f t="shared" ca="1" si="411"/>
        <v>#N/A</v>
      </c>
      <c r="P1879" s="74" t="e">
        <f t="shared" ca="1" si="412"/>
        <v>#N/A</v>
      </c>
      <c r="Q1879" s="74" t="e">
        <f t="shared" ca="1" si="413"/>
        <v>#N/A</v>
      </c>
      <c r="R1879" s="74">
        <f t="shared" si="414"/>
        <v>6000</v>
      </c>
      <c r="S1879" s="74" t="e">
        <f t="shared" ca="1" si="415"/>
        <v>#N/A</v>
      </c>
      <c r="T1879" s="74" t="e">
        <f t="shared" si="416"/>
        <v>#N/A</v>
      </c>
    </row>
    <row r="1880" spans="2:20" x14ac:dyDescent="0.25">
      <c r="B1880" s="74" t="e">
        <f t="shared" ca="1" si="406"/>
        <v>#N/A</v>
      </c>
      <c r="C1880" s="78">
        <f>Кабельный_журнал!P1846</f>
        <v>0</v>
      </c>
      <c r="D1880" s="74" t="e">
        <f t="shared" ca="1" si="407"/>
        <v>#N/A</v>
      </c>
      <c r="E1880" s="80" t="s">
        <v>280</v>
      </c>
      <c r="F1880" s="74" t="e">
        <f t="shared" ca="1" si="403"/>
        <v>#N/A</v>
      </c>
      <c r="G1880" s="74" t="e">
        <f t="shared" si="404"/>
        <v>#N/A</v>
      </c>
      <c r="H1880" s="80" t="s">
        <v>273</v>
      </c>
      <c r="I1880" s="74" t="e">
        <f t="shared" si="405"/>
        <v>#N/A</v>
      </c>
      <c r="J1880" s="74" t="e">
        <f t="shared" si="408"/>
        <v>#N/A</v>
      </c>
      <c r="K1880" s="80" t="s">
        <v>281</v>
      </c>
      <c r="L1880" s="74">
        <f t="shared" si="409"/>
        <v>1.7500000000000002E-2</v>
      </c>
      <c r="M1880" s="74" t="e">
        <f t="shared" ca="1" si="410"/>
        <v>#N/A</v>
      </c>
      <c r="N1880" s="74" t="e">
        <f ca="1">VLOOKUP(B1880,$C$7:$T1878,13,FALSE)</f>
        <v>#N/A</v>
      </c>
      <c r="O1880" s="74" t="e">
        <f t="shared" ca="1" si="411"/>
        <v>#N/A</v>
      </c>
      <c r="P1880" s="74" t="e">
        <f t="shared" ca="1" si="412"/>
        <v>#N/A</v>
      </c>
      <c r="Q1880" s="74" t="e">
        <f t="shared" ca="1" si="413"/>
        <v>#N/A</v>
      </c>
      <c r="R1880" s="74">
        <f t="shared" si="414"/>
        <v>6000</v>
      </c>
      <c r="S1880" s="74" t="e">
        <f t="shared" ca="1" si="415"/>
        <v>#N/A</v>
      </c>
      <c r="T1880" s="74" t="e">
        <f t="shared" si="416"/>
        <v>#N/A</v>
      </c>
    </row>
    <row r="1881" spans="2:20" x14ac:dyDescent="0.25">
      <c r="B1881" s="74" t="e">
        <f t="shared" ca="1" si="406"/>
        <v>#N/A</v>
      </c>
      <c r="C1881" s="78">
        <f>Кабельный_журнал!P1847</f>
        <v>0</v>
      </c>
      <c r="D1881" s="74" t="e">
        <f t="shared" ca="1" si="407"/>
        <v>#N/A</v>
      </c>
      <c r="E1881" s="80" t="s">
        <v>280</v>
      </c>
      <c r="F1881" s="74" t="e">
        <f t="shared" ca="1" si="403"/>
        <v>#N/A</v>
      </c>
      <c r="G1881" s="74" t="e">
        <f t="shared" si="404"/>
        <v>#N/A</v>
      </c>
      <c r="H1881" s="80" t="s">
        <v>273</v>
      </c>
      <c r="I1881" s="74" t="e">
        <f t="shared" si="405"/>
        <v>#N/A</v>
      </c>
      <c r="J1881" s="74" t="e">
        <f t="shared" si="408"/>
        <v>#N/A</v>
      </c>
      <c r="K1881" s="80" t="s">
        <v>281</v>
      </c>
      <c r="L1881" s="74">
        <f t="shared" si="409"/>
        <v>1.7500000000000002E-2</v>
      </c>
      <c r="M1881" s="74" t="e">
        <f t="shared" ca="1" si="410"/>
        <v>#N/A</v>
      </c>
      <c r="N1881" s="74" t="e">
        <f ca="1">VLOOKUP(B1881,$C$7:$T1879,13,FALSE)</f>
        <v>#N/A</v>
      </c>
      <c r="O1881" s="74" t="e">
        <f t="shared" ca="1" si="411"/>
        <v>#N/A</v>
      </c>
      <c r="P1881" s="74" t="e">
        <f t="shared" ca="1" si="412"/>
        <v>#N/A</v>
      </c>
      <c r="Q1881" s="74" t="e">
        <f t="shared" ca="1" si="413"/>
        <v>#N/A</v>
      </c>
      <c r="R1881" s="74">
        <f t="shared" si="414"/>
        <v>6000</v>
      </c>
      <c r="S1881" s="74" t="e">
        <f t="shared" ca="1" si="415"/>
        <v>#N/A</v>
      </c>
      <c r="T1881" s="74" t="e">
        <f t="shared" si="416"/>
        <v>#N/A</v>
      </c>
    </row>
    <row r="1882" spans="2:20" x14ac:dyDescent="0.25">
      <c r="B1882" s="74" t="e">
        <f t="shared" ca="1" si="406"/>
        <v>#N/A</v>
      </c>
      <c r="C1882" s="78">
        <f>Кабельный_журнал!P1848</f>
        <v>0</v>
      </c>
      <c r="D1882" s="74" t="e">
        <f t="shared" ca="1" si="407"/>
        <v>#N/A</v>
      </c>
      <c r="E1882" s="80" t="s">
        <v>280</v>
      </c>
      <c r="F1882" s="74" t="e">
        <f t="shared" ca="1" si="403"/>
        <v>#N/A</v>
      </c>
      <c r="G1882" s="74" t="e">
        <f t="shared" si="404"/>
        <v>#N/A</v>
      </c>
      <c r="H1882" s="80" t="s">
        <v>273</v>
      </c>
      <c r="I1882" s="74" t="e">
        <f t="shared" si="405"/>
        <v>#N/A</v>
      </c>
      <c r="J1882" s="74" t="e">
        <f t="shared" si="408"/>
        <v>#N/A</v>
      </c>
      <c r="K1882" s="80" t="s">
        <v>281</v>
      </c>
      <c r="L1882" s="74">
        <f t="shared" si="409"/>
        <v>1.7500000000000002E-2</v>
      </c>
      <c r="M1882" s="74" t="e">
        <f t="shared" ca="1" si="410"/>
        <v>#N/A</v>
      </c>
      <c r="N1882" s="74" t="e">
        <f ca="1">VLOOKUP(B1882,$C$7:$T1880,13,FALSE)</f>
        <v>#N/A</v>
      </c>
      <c r="O1882" s="74" t="e">
        <f t="shared" ca="1" si="411"/>
        <v>#N/A</v>
      </c>
      <c r="P1882" s="74" t="e">
        <f t="shared" ca="1" si="412"/>
        <v>#N/A</v>
      </c>
      <c r="Q1882" s="74" t="e">
        <f t="shared" ca="1" si="413"/>
        <v>#N/A</v>
      </c>
      <c r="R1882" s="74">
        <f t="shared" si="414"/>
        <v>6000</v>
      </c>
      <c r="S1882" s="74" t="e">
        <f t="shared" ca="1" si="415"/>
        <v>#N/A</v>
      </c>
      <c r="T1882" s="74" t="e">
        <f t="shared" si="416"/>
        <v>#N/A</v>
      </c>
    </row>
    <row r="1883" spans="2:20" x14ac:dyDescent="0.25">
      <c r="B1883" s="74" t="e">
        <f t="shared" ca="1" si="406"/>
        <v>#N/A</v>
      </c>
      <c r="C1883" s="78">
        <f>Кабельный_журнал!P1849</f>
        <v>0</v>
      </c>
      <c r="D1883" s="74" t="e">
        <f t="shared" ca="1" si="407"/>
        <v>#N/A</v>
      </c>
      <c r="E1883" s="80" t="s">
        <v>280</v>
      </c>
      <c r="F1883" s="74" t="e">
        <f t="shared" ca="1" si="403"/>
        <v>#N/A</v>
      </c>
      <c r="G1883" s="74" t="e">
        <f t="shared" si="404"/>
        <v>#N/A</v>
      </c>
      <c r="H1883" s="80" t="s">
        <v>273</v>
      </c>
      <c r="I1883" s="74" t="e">
        <f t="shared" si="405"/>
        <v>#N/A</v>
      </c>
      <c r="J1883" s="74" t="e">
        <f t="shared" si="408"/>
        <v>#N/A</v>
      </c>
      <c r="K1883" s="80" t="s">
        <v>281</v>
      </c>
      <c r="L1883" s="74">
        <f t="shared" si="409"/>
        <v>1.7500000000000002E-2</v>
      </c>
      <c r="M1883" s="74" t="e">
        <f t="shared" ca="1" si="410"/>
        <v>#N/A</v>
      </c>
      <c r="N1883" s="74" t="e">
        <f ca="1">VLOOKUP(B1883,$C$7:$T1881,13,FALSE)</f>
        <v>#N/A</v>
      </c>
      <c r="O1883" s="74" t="e">
        <f t="shared" ca="1" si="411"/>
        <v>#N/A</v>
      </c>
      <c r="P1883" s="74" t="e">
        <f t="shared" ca="1" si="412"/>
        <v>#N/A</v>
      </c>
      <c r="Q1883" s="74" t="e">
        <f t="shared" ca="1" si="413"/>
        <v>#N/A</v>
      </c>
      <c r="R1883" s="74">
        <f t="shared" si="414"/>
        <v>6000</v>
      </c>
      <c r="S1883" s="74" t="e">
        <f t="shared" ca="1" si="415"/>
        <v>#N/A</v>
      </c>
      <c r="T1883" s="74" t="e">
        <f t="shared" si="416"/>
        <v>#N/A</v>
      </c>
    </row>
    <row r="1884" spans="2:20" x14ac:dyDescent="0.25">
      <c r="B1884" s="74" t="e">
        <f t="shared" ca="1" si="406"/>
        <v>#N/A</v>
      </c>
      <c r="C1884" s="78">
        <f>Кабельный_журнал!P1850</f>
        <v>0</v>
      </c>
      <c r="D1884" s="74" t="e">
        <f t="shared" ca="1" si="407"/>
        <v>#N/A</v>
      </c>
      <c r="E1884" s="80" t="s">
        <v>280</v>
      </c>
      <c r="F1884" s="74" t="e">
        <f t="shared" ca="1" si="403"/>
        <v>#N/A</v>
      </c>
      <c r="G1884" s="74" t="e">
        <f t="shared" si="404"/>
        <v>#N/A</v>
      </c>
      <c r="H1884" s="80" t="s">
        <v>273</v>
      </c>
      <c r="I1884" s="74" t="e">
        <f t="shared" si="405"/>
        <v>#N/A</v>
      </c>
      <c r="J1884" s="74" t="e">
        <f t="shared" si="408"/>
        <v>#N/A</v>
      </c>
      <c r="K1884" s="80" t="s">
        <v>281</v>
      </c>
      <c r="L1884" s="74">
        <f t="shared" si="409"/>
        <v>1.7500000000000002E-2</v>
      </c>
      <c r="M1884" s="74" t="e">
        <f t="shared" ca="1" si="410"/>
        <v>#N/A</v>
      </c>
      <c r="N1884" s="74" t="e">
        <f ca="1">VLOOKUP(B1884,$C$7:$T1882,13,FALSE)</f>
        <v>#N/A</v>
      </c>
      <c r="O1884" s="74" t="e">
        <f t="shared" ca="1" si="411"/>
        <v>#N/A</v>
      </c>
      <c r="P1884" s="74" t="e">
        <f t="shared" ca="1" si="412"/>
        <v>#N/A</v>
      </c>
      <c r="Q1884" s="74" t="e">
        <f t="shared" ca="1" si="413"/>
        <v>#N/A</v>
      </c>
      <c r="R1884" s="74">
        <f t="shared" si="414"/>
        <v>6000</v>
      </c>
      <c r="S1884" s="74" t="e">
        <f t="shared" ca="1" si="415"/>
        <v>#N/A</v>
      </c>
      <c r="T1884" s="74" t="e">
        <f t="shared" si="416"/>
        <v>#N/A</v>
      </c>
    </row>
    <row r="1885" spans="2:20" x14ac:dyDescent="0.25">
      <c r="B1885" s="74" t="e">
        <f t="shared" ca="1" si="406"/>
        <v>#N/A</v>
      </c>
      <c r="C1885" s="78">
        <f>Кабельный_журнал!P1851</f>
        <v>0</v>
      </c>
      <c r="D1885" s="74" t="e">
        <f t="shared" ca="1" si="407"/>
        <v>#N/A</v>
      </c>
      <c r="E1885" s="80" t="s">
        <v>280</v>
      </c>
      <c r="F1885" s="74" t="e">
        <f t="shared" ca="1" si="403"/>
        <v>#N/A</v>
      </c>
      <c r="G1885" s="74" t="e">
        <f t="shared" si="404"/>
        <v>#N/A</v>
      </c>
      <c r="H1885" s="80" t="s">
        <v>273</v>
      </c>
      <c r="I1885" s="74" t="e">
        <f t="shared" si="405"/>
        <v>#N/A</v>
      </c>
      <c r="J1885" s="74" t="e">
        <f t="shared" si="408"/>
        <v>#N/A</v>
      </c>
      <c r="K1885" s="80" t="s">
        <v>281</v>
      </c>
      <c r="L1885" s="74">
        <f t="shared" si="409"/>
        <v>1.7500000000000002E-2</v>
      </c>
      <c r="M1885" s="74" t="e">
        <f t="shared" ca="1" si="410"/>
        <v>#N/A</v>
      </c>
      <c r="N1885" s="74" t="e">
        <f ca="1">VLOOKUP(B1885,$C$7:$T1883,13,FALSE)</f>
        <v>#N/A</v>
      </c>
      <c r="O1885" s="74" t="e">
        <f t="shared" ca="1" si="411"/>
        <v>#N/A</v>
      </c>
      <c r="P1885" s="74" t="e">
        <f t="shared" ca="1" si="412"/>
        <v>#N/A</v>
      </c>
      <c r="Q1885" s="74" t="e">
        <f t="shared" ca="1" si="413"/>
        <v>#N/A</v>
      </c>
      <c r="R1885" s="74">
        <f t="shared" si="414"/>
        <v>6000</v>
      </c>
      <c r="S1885" s="74" t="e">
        <f t="shared" ca="1" si="415"/>
        <v>#N/A</v>
      </c>
      <c r="T1885" s="74" t="e">
        <f t="shared" si="416"/>
        <v>#N/A</v>
      </c>
    </row>
    <row r="1886" spans="2:20" x14ac:dyDescent="0.25">
      <c r="B1886" s="74" t="e">
        <f t="shared" ca="1" si="406"/>
        <v>#N/A</v>
      </c>
      <c r="C1886" s="78">
        <f>Кабельный_журнал!P1852</f>
        <v>0</v>
      </c>
      <c r="D1886" s="74" t="e">
        <f t="shared" ca="1" si="407"/>
        <v>#N/A</v>
      </c>
      <c r="E1886" s="80" t="s">
        <v>280</v>
      </c>
      <c r="F1886" s="74" t="e">
        <f t="shared" ca="1" si="403"/>
        <v>#N/A</v>
      </c>
      <c r="G1886" s="74" t="e">
        <f t="shared" si="404"/>
        <v>#N/A</v>
      </c>
      <c r="H1886" s="80" t="s">
        <v>273</v>
      </c>
      <c r="I1886" s="74" t="e">
        <f t="shared" si="405"/>
        <v>#N/A</v>
      </c>
      <c r="J1886" s="74" t="e">
        <f t="shared" si="408"/>
        <v>#N/A</v>
      </c>
      <c r="K1886" s="80" t="s">
        <v>281</v>
      </c>
      <c r="L1886" s="74">
        <f t="shared" si="409"/>
        <v>1.7500000000000002E-2</v>
      </c>
      <c r="M1886" s="74" t="e">
        <f t="shared" ca="1" si="410"/>
        <v>#N/A</v>
      </c>
      <c r="N1886" s="74" t="e">
        <f ca="1">VLOOKUP(B1886,$C$7:$T1884,13,FALSE)</f>
        <v>#N/A</v>
      </c>
      <c r="O1886" s="74" t="e">
        <f t="shared" ca="1" si="411"/>
        <v>#N/A</v>
      </c>
      <c r="P1886" s="74" t="e">
        <f t="shared" ca="1" si="412"/>
        <v>#N/A</v>
      </c>
      <c r="Q1886" s="74" t="e">
        <f t="shared" ca="1" si="413"/>
        <v>#N/A</v>
      </c>
      <c r="R1886" s="74">
        <f t="shared" si="414"/>
        <v>6000</v>
      </c>
      <c r="S1886" s="74" t="e">
        <f t="shared" ca="1" si="415"/>
        <v>#N/A</v>
      </c>
      <c r="T1886" s="74" t="e">
        <f t="shared" si="416"/>
        <v>#N/A</v>
      </c>
    </row>
    <row r="1887" spans="2:20" x14ac:dyDescent="0.25">
      <c r="B1887" s="74" t="e">
        <f t="shared" ca="1" si="406"/>
        <v>#N/A</v>
      </c>
      <c r="C1887" s="78">
        <f>Кабельный_журнал!P1853</f>
        <v>0</v>
      </c>
      <c r="D1887" s="74" t="e">
        <f t="shared" ca="1" si="407"/>
        <v>#N/A</v>
      </c>
      <c r="E1887" s="80" t="s">
        <v>280</v>
      </c>
      <c r="F1887" s="74" t="e">
        <f t="shared" ca="1" si="403"/>
        <v>#N/A</v>
      </c>
      <c r="G1887" s="74" t="e">
        <f t="shared" si="404"/>
        <v>#N/A</v>
      </c>
      <c r="H1887" s="80" t="s">
        <v>273</v>
      </c>
      <c r="I1887" s="74" t="e">
        <f t="shared" si="405"/>
        <v>#N/A</v>
      </c>
      <c r="J1887" s="74" t="e">
        <f t="shared" si="408"/>
        <v>#N/A</v>
      </c>
      <c r="K1887" s="80" t="s">
        <v>281</v>
      </c>
      <c r="L1887" s="74">
        <f t="shared" si="409"/>
        <v>1.7500000000000002E-2</v>
      </c>
      <c r="M1887" s="74" t="e">
        <f t="shared" ca="1" si="410"/>
        <v>#N/A</v>
      </c>
      <c r="N1887" s="74" t="e">
        <f ca="1">VLOOKUP(B1887,$C$7:$T1885,13,FALSE)</f>
        <v>#N/A</v>
      </c>
      <c r="O1887" s="74" t="e">
        <f t="shared" ca="1" si="411"/>
        <v>#N/A</v>
      </c>
      <c r="P1887" s="74" t="e">
        <f t="shared" ca="1" si="412"/>
        <v>#N/A</v>
      </c>
      <c r="Q1887" s="74" t="e">
        <f t="shared" ca="1" si="413"/>
        <v>#N/A</v>
      </c>
      <c r="R1887" s="74">
        <f t="shared" si="414"/>
        <v>6000</v>
      </c>
      <c r="S1887" s="74" t="e">
        <f t="shared" ca="1" si="415"/>
        <v>#N/A</v>
      </c>
      <c r="T1887" s="74" t="e">
        <f t="shared" si="416"/>
        <v>#N/A</v>
      </c>
    </row>
    <row r="1888" spans="2:20" x14ac:dyDescent="0.25">
      <c r="B1888" s="74" t="e">
        <f t="shared" ca="1" si="406"/>
        <v>#N/A</v>
      </c>
      <c r="C1888" s="78">
        <f>Кабельный_журнал!P1854</f>
        <v>0</v>
      </c>
      <c r="D1888" s="74" t="e">
        <f t="shared" ca="1" si="407"/>
        <v>#N/A</v>
      </c>
      <c r="E1888" s="80" t="s">
        <v>280</v>
      </c>
      <c r="F1888" s="74" t="e">
        <f t="shared" ca="1" si="403"/>
        <v>#N/A</v>
      </c>
      <c r="G1888" s="74" t="e">
        <f t="shared" si="404"/>
        <v>#N/A</v>
      </c>
      <c r="H1888" s="80" t="s">
        <v>273</v>
      </c>
      <c r="I1888" s="74" t="e">
        <f t="shared" si="405"/>
        <v>#N/A</v>
      </c>
      <c r="J1888" s="74" t="e">
        <f t="shared" si="408"/>
        <v>#N/A</v>
      </c>
      <c r="K1888" s="80" t="s">
        <v>281</v>
      </c>
      <c r="L1888" s="74">
        <f t="shared" si="409"/>
        <v>1.7500000000000002E-2</v>
      </c>
      <c r="M1888" s="74" t="e">
        <f t="shared" ca="1" si="410"/>
        <v>#N/A</v>
      </c>
      <c r="N1888" s="74" t="e">
        <f ca="1">VLOOKUP(B1888,$C$7:$T1886,13,FALSE)</f>
        <v>#N/A</v>
      </c>
      <c r="O1888" s="74" t="e">
        <f t="shared" ca="1" si="411"/>
        <v>#N/A</v>
      </c>
      <c r="P1888" s="74" t="e">
        <f t="shared" ca="1" si="412"/>
        <v>#N/A</v>
      </c>
      <c r="Q1888" s="74" t="e">
        <f t="shared" ca="1" si="413"/>
        <v>#N/A</v>
      </c>
      <c r="R1888" s="74">
        <f t="shared" si="414"/>
        <v>6000</v>
      </c>
      <c r="S1888" s="74" t="e">
        <f t="shared" ca="1" si="415"/>
        <v>#N/A</v>
      </c>
      <c r="T1888" s="74" t="e">
        <f t="shared" si="416"/>
        <v>#N/A</v>
      </c>
    </row>
    <row r="1889" spans="2:20" x14ac:dyDescent="0.25">
      <c r="B1889" s="74" t="e">
        <f t="shared" ca="1" si="406"/>
        <v>#N/A</v>
      </c>
      <c r="C1889" s="78">
        <f>Кабельный_журнал!P1855</f>
        <v>0</v>
      </c>
      <c r="D1889" s="74" t="e">
        <f t="shared" ca="1" si="407"/>
        <v>#N/A</v>
      </c>
      <c r="E1889" s="80" t="s">
        <v>280</v>
      </c>
      <c r="F1889" s="74" t="e">
        <f t="shared" ca="1" si="403"/>
        <v>#N/A</v>
      </c>
      <c r="G1889" s="74" t="e">
        <f t="shared" si="404"/>
        <v>#N/A</v>
      </c>
      <c r="H1889" s="80" t="s">
        <v>273</v>
      </c>
      <c r="I1889" s="74" t="e">
        <f t="shared" si="405"/>
        <v>#N/A</v>
      </c>
      <c r="J1889" s="74" t="e">
        <f t="shared" si="408"/>
        <v>#N/A</v>
      </c>
      <c r="K1889" s="80" t="s">
        <v>281</v>
      </c>
      <c r="L1889" s="74">
        <f t="shared" si="409"/>
        <v>1.7500000000000002E-2</v>
      </c>
      <c r="M1889" s="74" t="e">
        <f t="shared" ca="1" si="410"/>
        <v>#N/A</v>
      </c>
      <c r="N1889" s="74" t="e">
        <f ca="1">VLOOKUP(B1889,$C$7:$T1887,13,FALSE)</f>
        <v>#N/A</v>
      </c>
      <c r="O1889" s="74" t="e">
        <f t="shared" ca="1" si="411"/>
        <v>#N/A</v>
      </c>
      <c r="P1889" s="74" t="e">
        <f t="shared" ca="1" si="412"/>
        <v>#N/A</v>
      </c>
      <c r="Q1889" s="74" t="e">
        <f t="shared" ca="1" si="413"/>
        <v>#N/A</v>
      </c>
      <c r="R1889" s="74">
        <f t="shared" si="414"/>
        <v>6000</v>
      </c>
      <c r="S1889" s="74" t="e">
        <f t="shared" ca="1" si="415"/>
        <v>#N/A</v>
      </c>
      <c r="T1889" s="74" t="e">
        <f t="shared" si="416"/>
        <v>#N/A</v>
      </c>
    </row>
    <row r="1890" spans="2:20" x14ac:dyDescent="0.25">
      <c r="B1890" s="74" t="e">
        <f t="shared" ca="1" si="406"/>
        <v>#N/A</v>
      </c>
      <c r="C1890" s="78">
        <f>Кабельный_журнал!P1856</f>
        <v>0</v>
      </c>
      <c r="D1890" s="74" t="e">
        <f t="shared" ca="1" si="407"/>
        <v>#N/A</v>
      </c>
      <c r="E1890" s="80" t="s">
        <v>280</v>
      </c>
      <c r="F1890" s="74" t="e">
        <f t="shared" ca="1" si="403"/>
        <v>#N/A</v>
      </c>
      <c r="G1890" s="74" t="e">
        <f t="shared" si="404"/>
        <v>#N/A</v>
      </c>
      <c r="H1890" s="80" t="s">
        <v>273</v>
      </c>
      <c r="I1890" s="74" t="e">
        <f t="shared" si="405"/>
        <v>#N/A</v>
      </c>
      <c r="J1890" s="74" t="e">
        <f t="shared" si="408"/>
        <v>#N/A</v>
      </c>
      <c r="K1890" s="80" t="s">
        <v>281</v>
      </c>
      <c r="L1890" s="74">
        <f t="shared" si="409"/>
        <v>1.7500000000000002E-2</v>
      </c>
      <c r="M1890" s="74" t="e">
        <f t="shared" ca="1" si="410"/>
        <v>#N/A</v>
      </c>
      <c r="N1890" s="74" t="e">
        <f ca="1">VLOOKUP(B1890,$C$7:$T1888,13,FALSE)</f>
        <v>#N/A</v>
      </c>
      <c r="O1890" s="74" t="e">
        <f t="shared" ca="1" si="411"/>
        <v>#N/A</v>
      </c>
      <c r="P1890" s="74" t="e">
        <f t="shared" ca="1" si="412"/>
        <v>#N/A</v>
      </c>
      <c r="Q1890" s="74" t="e">
        <f t="shared" ca="1" si="413"/>
        <v>#N/A</v>
      </c>
      <c r="R1890" s="74">
        <f t="shared" si="414"/>
        <v>6000</v>
      </c>
      <c r="S1890" s="74" t="e">
        <f t="shared" ca="1" si="415"/>
        <v>#N/A</v>
      </c>
      <c r="T1890" s="74" t="e">
        <f t="shared" si="416"/>
        <v>#N/A</v>
      </c>
    </row>
    <row r="1891" spans="2:20" x14ac:dyDescent="0.25">
      <c r="B1891" s="74" t="e">
        <f t="shared" ca="1" si="406"/>
        <v>#N/A</v>
      </c>
      <c r="C1891" s="78">
        <f>Кабельный_журнал!P1857</f>
        <v>0</v>
      </c>
      <c r="D1891" s="74" t="e">
        <f t="shared" ca="1" si="407"/>
        <v>#N/A</v>
      </c>
      <c r="E1891" s="80" t="s">
        <v>280</v>
      </c>
      <c r="F1891" s="74" t="e">
        <f t="shared" ca="1" si="403"/>
        <v>#N/A</v>
      </c>
      <c r="G1891" s="74" t="e">
        <f t="shared" si="404"/>
        <v>#N/A</v>
      </c>
      <c r="H1891" s="80" t="s">
        <v>273</v>
      </c>
      <c r="I1891" s="74" t="e">
        <f t="shared" si="405"/>
        <v>#N/A</v>
      </c>
      <c r="J1891" s="74" t="e">
        <f t="shared" si="408"/>
        <v>#N/A</v>
      </c>
      <c r="K1891" s="80" t="s">
        <v>281</v>
      </c>
      <c r="L1891" s="74">
        <f t="shared" si="409"/>
        <v>1.7500000000000002E-2</v>
      </c>
      <c r="M1891" s="74" t="e">
        <f t="shared" ca="1" si="410"/>
        <v>#N/A</v>
      </c>
      <c r="N1891" s="74" t="e">
        <f ca="1">VLOOKUP(B1891,$C$7:$T1889,13,FALSE)</f>
        <v>#N/A</v>
      </c>
      <c r="O1891" s="74" t="e">
        <f t="shared" ca="1" si="411"/>
        <v>#N/A</v>
      </c>
      <c r="P1891" s="74" t="e">
        <f t="shared" ca="1" si="412"/>
        <v>#N/A</v>
      </c>
      <c r="Q1891" s="74" t="e">
        <f t="shared" ca="1" si="413"/>
        <v>#N/A</v>
      </c>
      <c r="R1891" s="74">
        <f t="shared" si="414"/>
        <v>6000</v>
      </c>
      <c r="S1891" s="74" t="e">
        <f t="shared" ca="1" si="415"/>
        <v>#N/A</v>
      </c>
      <c r="T1891" s="74" t="e">
        <f t="shared" si="416"/>
        <v>#N/A</v>
      </c>
    </row>
    <row r="1892" spans="2:20" x14ac:dyDescent="0.25">
      <c r="B1892" s="74" t="e">
        <f t="shared" ca="1" si="406"/>
        <v>#N/A</v>
      </c>
      <c r="C1892" s="78">
        <f>Кабельный_журнал!P1858</f>
        <v>0</v>
      </c>
      <c r="D1892" s="74" t="e">
        <f t="shared" ca="1" si="407"/>
        <v>#N/A</v>
      </c>
      <c r="E1892" s="80" t="s">
        <v>280</v>
      </c>
      <c r="F1892" s="74" t="e">
        <f t="shared" ca="1" si="403"/>
        <v>#N/A</v>
      </c>
      <c r="G1892" s="74" t="e">
        <f t="shared" si="404"/>
        <v>#N/A</v>
      </c>
      <c r="H1892" s="80" t="s">
        <v>273</v>
      </c>
      <c r="I1892" s="74" t="e">
        <f t="shared" si="405"/>
        <v>#N/A</v>
      </c>
      <c r="J1892" s="74" t="e">
        <f t="shared" si="408"/>
        <v>#N/A</v>
      </c>
      <c r="K1892" s="80" t="s">
        <v>281</v>
      </c>
      <c r="L1892" s="74">
        <f t="shared" si="409"/>
        <v>1.7500000000000002E-2</v>
      </c>
      <c r="M1892" s="74" t="e">
        <f t="shared" ca="1" si="410"/>
        <v>#N/A</v>
      </c>
      <c r="N1892" s="74" t="e">
        <f ca="1">VLOOKUP(B1892,$C$7:$T1890,13,FALSE)</f>
        <v>#N/A</v>
      </c>
      <c r="O1892" s="74" t="e">
        <f t="shared" ca="1" si="411"/>
        <v>#N/A</v>
      </c>
      <c r="P1892" s="74" t="e">
        <f t="shared" ca="1" si="412"/>
        <v>#N/A</v>
      </c>
      <c r="Q1892" s="74" t="e">
        <f t="shared" ca="1" si="413"/>
        <v>#N/A</v>
      </c>
      <c r="R1892" s="74">
        <f t="shared" si="414"/>
        <v>6000</v>
      </c>
      <c r="S1892" s="74" t="e">
        <f t="shared" ca="1" si="415"/>
        <v>#N/A</v>
      </c>
      <c r="T1892" s="74" t="e">
        <f t="shared" si="416"/>
        <v>#N/A</v>
      </c>
    </row>
    <row r="1893" spans="2:20" x14ac:dyDescent="0.25">
      <c r="B1893" s="74" t="e">
        <f t="shared" ca="1" si="406"/>
        <v>#N/A</v>
      </c>
      <c r="C1893" s="78">
        <f>Кабельный_журнал!P1859</f>
        <v>0</v>
      </c>
      <c r="D1893" s="74" t="e">
        <f t="shared" ca="1" si="407"/>
        <v>#N/A</v>
      </c>
      <c r="E1893" s="80" t="s">
        <v>280</v>
      </c>
      <c r="F1893" s="74" t="e">
        <f t="shared" ca="1" si="403"/>
        <v>#N/A</v>
      </c>
      <c r="G1893" s="74" t="e">
        <f t="shared" si="404"/>
        <v>#N/A</v>
      </c>
      <c r="H1893" s="80" t="s">
        <v>273</v>
      </c>
      <c r="I1893" s="74" t="e">
        <f t="shared" si="405"/>
        <v>#N/A</v>
      </c>
      <c r="J1893" s="74" t="e">
        <f t="shared" si="408"/>
        <v>#N/A</v>
      </c>
      <c r="K1893" s="80" t="s">
        <v>281</v>
      </c>
      <c r="L1893" s="74">
        <f t="shared" si="409"/>
        <v>1.7500000000000002E-2</v>
      </c>
      <c r="M1893" s="74" t="e">
        <f t="shared" ca="1" si="410"/>
        <v>#N/A</v>
      </c>
      <c r="N1893" s="74" t="e">
        <f ca="1">VLOOKUP(B1893,$C$7:$T1891,13,FALSE)</f>
        <v>#N/A</v>
      </c>
      <c r="O1893" s="74" t="e">
        <f t="shared" ca="1" si="411"/>
        <v>#N/A</v>
      </c>
      <c r="P1893" s="74" t="e">
        <f t="shared" ca="1" si="412"/>
        <v>#N/A</v>
      </c>
      <c r="Q1893" s="74" t="e">
        <f t="shared" ca="1" si="413"/>
        <v>#N/A</v>
      </c>
      <c r="R1893" s="74">
        <f t="shared" si="414"/>
        <v>6000</v>
      </c>
      <c r="S1893" s="74" t="e">
        <f t="shared" ca="1" si="415"/>
        <v>#N/A</v>
      </c>
      <c r="T1893" s="74" t="e">
        <f t="shared" si="416"/>
        <v>#N/A</v>
      </c>
    </row>
    <row r="1894" spans="2:20" x14ac:dyDescent="0.25">
      <c r="B1894" s="74" t="e">
        <f t="shared" ca="1" si="406"/>
        <v>#N/A</v>
      </c>
      <c r="C1894" s="78">
        <f>Кабельный_журнал!P1860</f>
        <v>0</v>
      </c>
      <c r="D1894" s="74" t="e">
        <f t="shared" ca="1" si="407"/>
        <v>#N/A</v>
      </c>
      <c r="E1894" s="80" t="s">
        <v>280</v>
      </c>
      <c r="F1894" s="74" t="e">
        <f t="shared" ca="1" si="403"/>
        <v>#N/A</v>
      </c>
      <c r="G1894" s="74" t="e">
        <f t="shared" si="404"/>
        <v>#N/A</v>
      </c>
      <c r="H1894" s="80" t="s">
        <v>273</v>
      </c>
      <c r="I1894" s="74" t="e">
        <f t="shared" si="405"/>
        <v>#N/A</v>
      </c>
      <c r="J1894" s="74" t="e">
        <f t="shared" si="408"/>
        <v>#N/A</v>
      </c>
      <c r="K1894" s="80" t="s">
        <v>281</v>
      </c>
      <c r="L1894" s="74">
        <f t="shared" si="409"/>
        <v>1.7500000000000002E-2</v>
      </c>
      <c r="M1894" s="74" t="e">
        <f t="shared" ca="1" si="410"/>
        <v>#N/A</v>
      </c>
      <c r="N1894" s="74" t="e">
        <f ca="1">VLOOKUP(B1894,$C$7:$T1892,13,FALSE)</f>
        <v>#N/A</v>
      </c>
      <c r="O1894" s="74" t="e">
        <f t="shared" ca="1" si="411"/>
        <v>#N/A</v>
      </c>
      <c r="P1894" s="74" t="e">
        <f t="shared" ca="1" si="412"/>
        <v>#N/A</v>
      </c>
      <c r="Q1894" s="74" t="e">
        <f t="shared" ca="1" si="413"/>
        <v>#N/A</v>
      </c>
      <c r="R1894" s="74">
        <f t="shared" si="414"/>
        <v>6000</v>
      </c>
      <c r="S1894" s="74" t="e">
        <f t="shared" ca="1" si="415"/>
        <v>#N/A</v>
      </c>
      <c r="T1894" s="74" t="e">
        <f t="shared" si="416"/>
        <v>#N/A</v>
      </c>
    </row>
    <row r="1895" spans="2:20" x14ac:dyDescent="0.25">
      <c r="B1895" s="74" t="e">
        <f t="shared" ca="1" si="406"/>
        <v>#N/A</v>
      </c>
      <c r="C1895" s="78">
        <f>Кабельный_журнал!P1861</f>
        <v>0</v>
      </c>
      <c r="D1895" s="74" t="e">
        <f t="shared" ca="1" si="407"/>
        <v>#N/A</v>
      </c>
      <c r="E1895" s="80" t="s">
        <v>280</v>
      </c>
      <c r="F1895" s="74" t="e">
        <f t="shared" ref="F1895:F1958" ca="1" si="417">VLOOKUP(C1895,Кабельный_журнал,8,FALSE)</f>
        <v>#N/A</v>
      </c>
      <c r="G1895" s="74" t="e">
        <f t="shared" ref="G1895:G1958" si="418">VLOOKUP(C1895,Исходные_данные,21,FALSE)</f>
        <v>#N/A</v>
      </c>
      <c r="H1895" s="80" t="s">
        <v>273</v>
      </c>
      <c r="I1895" s="74" t="e">
        <f t="shared" ref="I1895:I1958" si="419">VLOOKUP(C1895,Исходные_данные,22,FALSE)</f>
        <v>#N/A</v>
      </c>
      <c r="J1895" s="74" t="e">
        <f t="shared" si="408"/>
        <v>#N/A</v>
      </c>
      <c r="K1895" s="80" t="s">
        <v>281</v>
      </c>
      <c r="L1895" s="74">
        <f t="shared" si="409"/>
        <v>1.7500000000000002E-2</v>
      </c>
      <c r="M1895" s="74" t="e">
        <f t="shared" ca="1" si="410"/>
        <v>#N/A</v>
      </c>
      <c r="N1895" s="74" t="e">
        <f ca="1">VLOOKUP(B1895,$C$7:$T1893,13,FALSE)</f>
        <v>#N/A</v>
      </c>
      <c r="O1895" s="74" t="e">
        <f t="shared" ca="1" si="411"/>
        <v>#N/A</v>
      </c>
      <c r="P1895" s="74" t="e">
        <f t="shared" ca="1" si="412"/>
        <v>#N/A</v>
      </c>
      <c r="Q1895" s="74" t="e">
        <f t="shared" ca="1" si="413"/>
        <v>#N/A</v>
      </c>
      <c r="R1895" s="74">
        <f t="shared" si="414"/>
        <v>6000</v>
      </c>
      <c r="S1895" s="74" t="e">
        <f t="shared" ca="1" si="415"/>
        <v>#N/A</v>
      </c>
      <c r="T1895" s="74" t="e">
        <f t="shared" si="416"/>
        <v>#N/A</v>
      </c>
    </row>
    <row r="1896" spans="2:20" x14ac:dyDescent="0.25">
      <c r="B1896" s="74" t="e">
        <f t="shared" ref="B1896:B1959" ca="1" si="420">VLOOKUP(C1896,Кабельный_журнал,2,FALSE)</f>
        <v>#N/A</v>
      </c>
      <c r="C1896" s="78">
        <f>Кабельный_журнал!P1862</f>
        <v>0</v>
      </c>
      <c r="D1896" s="74" t="e">
        <f t="shared" ref="D1896:D1959" ca="1" si="421">B1896&amp;"-"&amp;C1896</f>
        <v>#N/A</v>
      </c>
      <c r="E1896" s="80" t="s">
        <v>280</v>
      </c>
      <c r="F1896" s="74" t="e">
        <f t="shared" ca="1" si="417"/>
        <v>#N/A</v>
      </c>
      <c r="G1896" s="74" t="e">
        <f t="shared" si="418"/>
        <v>#N/A</v>
      </c>
      <c r="H1896" s="80" t="s">
        <v>273</v>
      </c>
      <c r="I1896" s="74" t="e">
        <f t="shared" si="419"/>
        <v>#N/A</v>
      </c>
      <c r="J1896" s="74" t="e">
        <f t="shared" ref="J1896:J1959" si="422">I1896</f>
        <v>#N/A</v>
      </c>
      <c r="K1896" s="80" t="s">
        <v>281</v>
      </c>
      <c r="L1896" s="74">
        <f t="shared" ref="L1896:L1959" si="423">VLOOKUP(K1896,$K$2:$L$3,2,FALSE)</f>
        <v>1.7500000000000002E-2</v>
      </c>
      <c r="M1896" s="74" t="e">
        <f t="shared" ref="M1896:M1959" ca="1" si="424">L1896*F1896*(1/I1896+1/J1896)</f>
        <v>#N/A</v>
      </c>
      <c r="N1896" s="74" t="e">
        <f ca="1">VLOOKUP(B1896,$C$7:$T1894,13,FALSE)</f>
        <v>#N/A</v>
      </c>
      <c r="O1896" s="74" t="e">
        <f t="shared" ref="O1896:O1959" ca="1" si="425">L1896+M1896</f>
        <v>#N/A</v>
      </c>
      <c r="P1896" s="74" t="e">
        <f t="shared" ref="P1896:P1959" ca="1" si="426">220/O1896</f>
        <v>#N/A</v>
      </c>
      <c r="Q1896" s="74" t="e">
        <f t="shared" ref="Q1896:Q1959" ca="1" si="427">O1896/G1896</f>
        <v>#N/A</v>
      </c>
      <c r="R1896" s="74">
        <f t="shared" ref="R1896:R1959" si="428">VLOOKUP(H1896,$W$2:$Y$12,3,FALSE)</f>
        <v>6000</v>
      </c>
      <c r="S1896" s="74" t="e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  <v>#N/A</v>
      </c>
      <c r="T1896" s="74" t="e">
        <f t="shared" ref="T1896:T1959" si="430">G1896*VLOOKUP(H1896,$W$2:$Y$12,2,FALSE)</f>
        <v>#N/A</v>
      </c>
    </row>
    <row r="1897" spans="2:20" x14ac:dyDescent="0.25">
      <c r="B1897" s="74" t="e">
        <f t="shared" ca="1" si="420"/>
        <v>#N/A</v>
      </c>
      <c r="C1897" s="78">
        <f>Кабельный_журнал!P1863</f>
        <v>0</v>
      </c>
      <c r="D1897" s="74" t="e">
        <f t="shared" ca="1" si="421"/>
        <v>#N/A</v>
      </c>
      <c r="E1897" s="80" t="s">
        <v>280</v>
      </c>
      <c r="F1897" s="74" t="e">
        <f t="shared" ca="1" si="417"/>
        <v>#N/A</v>
      </c>
      <c r="G1897" s="74" t="e">
        <f t="shared" si="418"/>
        <v>#N/A</v>
      </c>
      <c r="H1897" s="80" t="s">
        <v>273</v>
      </c>
      <c r="I1897" s="74" t="e">
        <f t="shared" si="419"/>
        <v>#N/A</v>
      </c>
      <c r="J1897" s="74" t="e">
        <f t="shared" si="422"/>
        <v>#N/A</v>
      </c>
      <c r="K1897" s="80" t="s">
        <v>281</v>
      </c>
      <c r="L1897" s="74">
        <f t="shared" si="423"/>
        <v>1.7500000000000002E-2</v>
      </c>
      <c r="M1897" s="74" t="e">
        <f t="shared" ca="1" si="424"/>
        <v>#N/A</v>
      </c>
      <c r="N1897" s="74" t="e">
        <f ca="1">VLOOKUP(B1897,$C$7:$T1895,13,FALSE)</f>
        <v>#N/A</v>
      </c>
      <c r="O1897" s="74" t="e">
        <f t="shared" ca="1" si="425"/>
        <v>#N/A</v>
      </c>
      <c r="P1897" s="74" t="e">
        <f t="shared" ca="1" si="426"/>
        <v>#N/A</v>
      </c>
      <c r="Q1897" s="74" t="e">
        <f t="shared" ca="1" si="427"/>
        <v>#N/A</v>
      </c>
      <c r="R1897" s="74">
        <f t="shared" si="428"/>
        <v>6000</v>
      </c>
      <c r="S1897" s="74" t="e">
        <f t="shared" ca="1" si="429"/>
        <v>#N/A</v>
      </c>
      <c r="T1897" s="74" t="e">
        <f t="shared" si="430"/>
        <v>#N/A</v>
      </c>
    </row>
    <row r="1898" spans="2:20" x14ac:dyDescent="0.25">
      <c r="B1898" s="74" t="e">
        <f t="shared" ca="1" si="420"/>
        <v>#N/A</v>
      </c>
      <c r="C1898" s="78">
        <f>Кабельный_журнал!P1864</f>
        <v>0</v>
      </c>
      <c r="D1898" s="74" t="e">
        <f t="shared" ca="1" si="421"/>
        <v>#N/A</v>
      </c>
      <c r="E1898" s="80" t="s">
        <v>280</v>
      </c>
      <c r="F1898" s="74" t="e">
        <f t="shared" ca="1" si="417"/>
        <v>#N/A</v>
      </c>
      <c r="G1898" s="74" t="e">
        <f t="shared" si="418"/>
        <v>#N/A</v>
      </c>
      <c r="H1898" s="80" t="s">
        <v>273</v>
      </c>
      <c r="I1898" s="74" t="e">
        <f t="shared" si="419"/>
        <v>#N/A</v>
      </c>
      <c r="J1898" s="74" t="e">
        <f t="shared" si="422"/>
        <v>#N/A</v>
      </c>
      <c r="K1898" s="80" t="s">
        <v>281</v>
      </c>
      <c r="L1898" s="74">
        <f t="shared" si="423"/>
        <v>1.7500000000000002E-2</v>
      </c>
      <c r="M1898" s="74" t="e">
        <f t="shared" ca="1" si="424"/>
        <v>#N/A</v>
      </c>
      <c r="N1898" s="74" t="e">
        <f ca="1">VLOOKUP(B1898,$C$7:$T1896,13,FALSE)</f>
        <v>#N/A</v>
      </c>
      <c r="O1898" s="74" t="e">
        <f t="shared" ca="1" si="425"/>
        <v>#N/A</v>
      </c>
      <c r="P1898" s="74" t="e">
        <f t="shared" ca="1" si="426"/>
        <v>#N/A</v>
      </c>
      <c r="Q1898" s="74" t="e">
        <f t="shared" ca="1" si="427"/>
        <v>#N/A</v>
      </c>
      <c r="R1898" s="74">
        <f t="shared" si="428"/>
        <v>6000</v>
      </c>
      <c r="S1898" s="74" t="e">
        <f t="shared" ca="1" si="429"/>
        <v>#N/A</v>
      </c>
      <c r="T1898" s="74" t="e">
        <f t="shared" si="430"/>
        <v>#N/A</v>
      </c>
    </row>
    <row r="1899" spans="2:20" x14ac:dyDescent="0.25">
      <c r="B1899" s="74" t="e">
        <f t="shared" ca="1" si="420"/>
        <v>#N/A</v>
      </c>
      <c r="C1899" s="78">
        <f>Кабельный_журнал!P1865</f>
        <v>0</v>
      </c>
      <c r="D1899" s="74" t="e">
        <f t="shared" ca="1" si="421"/>
        <v>#N/A</v>
      </c>
      <c r="E1899" s="80" t="s">
        <v>280</v>
      </c>
      <c r="F1899" s="74" t="e">
        <f t="shared" ca="1" si="417"/>
        <v>#N/A</v>
      </c>
      <c r="G1899" s="74" t="e">
        <f t="shared" si="418"/>
        <v>#N/A</v>
      </c>
      <c r="H1899" s="80" t="s">
        <v>273</v>
      </c>
      <c r="I1899" s="74" t="e">
        <f t="shared" si="419"/>
        <v>#N/A</v>
      </c>
      <c r="J1899" s="74" t="e">
        <f t="shared" si="422"/>
        <v>#N/A</v>
      </c>
      <c r="K1899" s="80" t="s">
        <v>281</v>
      </c>
      <c r="L1899" s="74">
        <f t="shared" si="423"/>
        <v>1.7500000000000002E-2</v>
      </c>
      <c r="M1899" s="74" t="e">
        <f t="shared" ca="1" si="424"/>
        <v>#N/A</v>
      </c>
      <c r="N1899" s="74" t="e">
        <f ca="1">VLOOKUP(B1899,$C$7:$T1897,13,FALSE)</f>
        <v>#N/A</v>
      </c>
      <c r="O1899" s="74" t="e">
        <f t="shared" ca="1" si="425"/>
        <v>#N/A</v>
      </c>
      <c r="P1899" s="74" t="e">
        <f t="shared" ca="1" si="426"/>
        <v>#N/A</v>
      </c>
      <c r="Q1899" s="74" t="e">
        <f t="shared" ca="1" si="427"/>
        <v>#N/A</v>
      </c>
      <c r="R1899" s="74">
        <f t="shared" si="428"/>
        <v>6000</v>
      </c>
      <c r="S1899" s="74" t="e">
        <f t="shared" ca="1" si="429"/>
        <v>#N/A</v>
      </c>
      <c r="T1899" s="74" t="e">
        <f t="shared" si="430"/>
        <v>#N/A</v>
      </c>
    </row>
    <row r="1900" spans="2:20" x14ac:dyDescent="0.25">
      <c r="B1900" s="74" t="e">
        <f t="shared" ca="1" si="420"/>
        <v>#N/A</v>
      </c>
      <c r="C1900" s="78">
        <f>Кабельный_журнал!P1866</f>
        <v>0</v>
      </c>
      <c r="D1900" s="74" t="e">
        <f t="shared" ca="1" si="421"/>
        <v>#N/A</v>
      </c>
      <c r="E1900" s="80" t="s">
        <v>280</v>
      </c>
      <c r="F1900" s="74" t="e">
        <f t="shared" ca="1" si="417"/>
        <v>#N/A</v>
      </c>
      <c r="G1900" s="74" t="e">
        <f t="shared" si="418"/>
        <v>#N/A</v>
      </c>
      <c r="H1900" s="80" t="s">
        <v>273</v>
      </c>
      <c r="I1900" s="74" t="e">
        <f t="shared" si="419"/>
        <v>#N/A</v>
      </c>
      <c r="J1900" s="74" t="e">
        <f t="shared" si="422"/>
        <v>#N/A</v>
      </c>
      <c r="K1900" s="80" t="s">
        <v>281</v>
      </c>
      <c r="L1900" s="74">
        <f t="shared" si="423"/>
        <v>1.7500000000000002E-2</v>
      </c>
      <c r="M1900" s="74" t="e">
        <f t="shared" ca="1" si="424"/>
        <v>#N/A</v>
      </c>
      <c r="N1900" s="74" t="e">
        <f ca="1">VLOOKUP(B1900,$C$7:$T1898,13,FALSE)</f>
        <v>#N/A</v>
      </c>
      <c r="O1900" s="74" t="e">
        <f t="shared" ca="1" si="425"/>
        <v>#N/A</v>
      </c>
      <c r="P1900" s="74" t="e">
        <f t="shared" ca="1" si="426"/>
        <v>#N/A</v>
      </c>
      <c r="Q1900" s="74" t="e">
        <f t="shared" ca="1" si="427"/>
        <v>#N/A</v>
      </c>
      <c r="R1900" s="74">
        <f t="shared" si="428"/>
        <v>6000</v>
      </c>
      <c r="S1900" s="74" t="e">
        <f t="shared" ca="1" si="429"/>
        <v>#N/A</v>
      </c>
      <c r="T1900" s="74" t="e">
        <f t="shared" si="430"/>
        <v>#N/A</v>
      </c>
    </row>
    <row r="1901" spans="2:20" x14ac:dyDescent="0.25">
      <c r="B1901" s="74" t="e">
        <f t="shared" ca="1" si="420"/>
        <v>#N/A</v>
      </c>
      <c r="C1901" s="78">
        <f>Кабельный_журнал!P1867</f>
        <v>0</v>
      </c>
      <c r="D1901" s="74" t="e">
        <f t="shared" ca="1" si="421"/>
        <v>#N/A</v>
      </c>
      <c r="E1901" s="80" t="s">
        <v>280</v>
      </c>
      <c r="F1901" s="74" t="e">
        <f t="shared" ca="1" si="417"/>
        <v>#N/A</v>
      </c>
      <c r="G1901" s="74" t="e">
        <f t="shared" si="418"/>
        <v>#N/A</v>
      </c>
      <c r="H1901" s="80" t="s">
        <v>273</v>
      </c>
      <c r="I1901" s="74" t="e">
        <f t="shared" si="419"/>
        <v>#N/A</v>
      </c>
      <c r="J1901" s="74" t="e">
        <f t="shared" si="422"/>
        <v>#N/A</v>
      </c>
      <c r="K1901" s="80" t="s">
        <v>281</v>
      </c>
      <c r="L1901" s="74">
        <f t="shared" si="423"/>
        <v>1.7500000000000002E-2</v>
      </c>
      <c r="M1901" s="74" t="e">
        <f t="shared" ca="1" si="424"/>
        <v>#N/A</v>
      </c>
      <c r="N1901" s="74" t="e">
        <f ca="1">VLOOKUP(B1901,$C$7:$T1899,13,FALSE)</f>
        <v>#N/A</v>
      </c>
      <c r="O1901" s="74" t="e">
        <f t="shared" ca="1" si="425"/>
        <v>#N/A</v>
      </c>
      <c r="P1901" s="74" t="e">
        <f t="shared" ca="1" si="426"/>
        <v>#N/A</v>
      </c>
      <c r="Q1901" s="74" t="e">
        <f t="shared" ca="1" si="427"/>
        <v>#N/A</v>
      </c>
      <c r="R1901" s="74">
        <f t="shared" si="428"/>
        <v>6000</v>
      </c>
      <c r="S1901" s="74" t="e">
        <f t="shared" ca="1" si="429"/>
        <v>#N/A</v>
      </c>
      <c r="T1901" s="74" t="e">
        <f t="shared" si="430"/>
        <v>#N/A</v>
      </c>
    </row>
    <row r="1902" spans="2:20" x14ac:dyDescent="0.25">
      <c r="B1902" s="74" t="e">
        <f t="shared" ca="1" si="420"/>
        <v>#N/A</v>
      </c>
      <c r="C1902" s="78">
        <f>Кабельный_журнал!P1868</f>
        <v>0</v>
      </c>
      <c r="D1902" s="74" t="e">
        <f t="shared" ca="1" si="421"/>
        <v>#N/A</v>
      </c>
      <c r="E1902" s="80" t="s">
        <v>280</v>
      </c>
      <c r="F1902" s="74" t="e">
        <f t="shared" ca="1" si="417"/>
        <v>#N/A</v>
      </c>
      <c r="G1902" s="74" t="e">
        <f t="shared" si="418"/>
        <v>#N/A</v>
      </c>
      <c r="H1902" s="80" t="s">
        <v>273</v>
      </c>
      <c r="I1902" s="74" t="e">
        <f t="shared" si="419"/>
        <v>#N/A</v>
      </c>
      <c r="J1902" s="74" t="e">
        <f t="shared" si="422"/>
        <v>#N/A</v>
      </c>
      <c r="K1902" s="80" t="s">
        <v>281</v>
      </c>
      <c r="L1902" s="74">
        <f t="shared" si="423"/>
        <v>1.7500000000000002E-2</v>
      </c>
      <c r="M1902" s="74" t="e">
        <f t="shared" ca="1" si="424"/>
        <v>#N/A</v>
      </c>
      <c r="N1902" s="74" t="e">
        <f ca="1">VLOOKUP(B1902,$C$7:$T1900,13,FALSE)</f>
        <v>#N/A</v>
      </c>
      <c r="O1902" s="74" t="e">
        <f t="shared" ca="1" si="425"/>
        <v>#N/A</v>
      </c>
      <c r="P1902" s="74" t="e">
        <f t="shared" ca="1" si="426"/>
        <v>#N/A</v>
      </c>
      <c r="Q1902" s="74" t="e">
        <f t="shared" ca="1" si="427"/>
        <v>#N/A</v>
      </c>
      <c r="R1902" s="74">
        <f t="shared" si="428"/>
        <v>6000</v>
      </c>
      <c r="S1902" s="74" t="e">
        <f t="shared" ca="1" si="429"/>
        <v>#N/A</v>
      </c>
      <c r="T1902" s="74" t="e">
        <f t="shared" si="430"/>
        <v>#N/A</v>
      </c>
    </row>
    <row r="1903" spans="2:20" x14ac:dyDescent="0.25">
      <c r="B1903" s="74" t="e">
        <f t="shared" ca="1" si="420"/>
        <v>#N/A</v>
      </c>
      <c r="C1903" s="78">
        <f>Кабельный_журнал!P1869</f>
        <v>0</v>
      </c>
      <c r="D1903" s="74" t="e">
        <f t="shared" ca="1" si="421"/>
        <v>#N/A</v>
      </c>
      <c r="E1903" s="80" t="s">
        <v>280</v>
      </c>
      <c r="F1903" s="74" t="e">
        <f t="shared" ca="1" si="417"/>
        <v>#N/A</v>
      </c>
      <c r="G1903" s="74" t="e">
        <f t="shared" si="418"/>
        <v>#N/A</v>
      </c>
      <c r="H1903" s="80" t="s">
        <v>273</v>
      </c>
      <c r="I1903" s="74" t="e">
        <f t="shared" si="419"/>
        <v>#N/A</v>
      </c>
      <c r="J1903" s="74" t="e">
        <f t="shared" si="422"/>
        <v>#N/A</v>
      </c>
      <c r="K1903" s="80" t="s">
        <v>281</v>
      </c>
      <c r="L1903" s="74">
        <f t="shared" si="423"/>
        <v>1.7500000000000002E-2</v>
      </c>
      <c r="M1903" s="74" t="e">
        <f t="shared" ca="1" si="424"/>
        <v>#N/A</v>
      </c>
      <c r="N1903" s="74" t="e">
        <f ca="1">VLOOKUP(B1903,$C$7:$T1901,13,FALSE)</f>
        <v>#N/A</v>
      </c>
      <c r="O1903" s="74" t="e">
        <f t="shared" ca="1" si="425"/>
        <v>#N/A</v>
      </c>
      <c r="P1903" s="74" t="e">
        <f t="shared" ca="1" si="426"/>
        <v>#N/A</v>
      </c>
      <c r="Q1903" s="74" t="e">
        <f t="shared" ca="1" si="427"/>
        <v>#N/A</v>
      </c>
      <c r="R1903" s="74">
        <f t="shared" si="428"/>
        <v>6000</v>
      </c>
      <c r="S1903" s="74" t="e">
        <f t="shared" ca="1" si="429"/>
        <v>#N/A</v>
      </c>
      <c r="T1903" s="74" t="e">
        <f t="shared" si="430"/>
        <v>#N/A</v>
      </c>
    </row>
    <row r="1904" spans="2:20" x14ac:dyDescent="0.25">
      <c r="B1904" s="74" t="e">
        <f t="shared" ca="1" si="420"/>
        <v>#N/A</v>
      </c>
      <c r="C1904" s="78">
        <f>Кабельный_журнал!P1870</f>
        <v>0</v>
      </c>
      <c r="D1904" s="74" t="e">
        <f t="shared" ca="1" si="421"/>
        <v>#N/A</v>
      </c>
      <c r="E1904" s="80" t="s">
        <v>280</v>
      </c>
      <c r="F1904" s="74" t="e">
        <f t="shared" ca="1" si="417"/>
        <v>#N/A</v>
      </c>
      <c r="G1904" s="74" t="e">
        <f t="shared" si="418"/>
        <v>#N/A</v>
      </c>
      <c r="H1904" s="80" t="s">
        <v>273</v>
      </c>
      <c r="I1904" s="74" t="e">
        <f t="shared" si="419"/>
        <v>#N/A</v>
      </c>
      <c r="J1904" s="74" t="e">
        <f t="shared" si="422"/>
        <v>#N/A</v>
      </c>
      <c r="K1904" s="80" t="s">
        <v>281</v>
      </c>
      <c r="L1904" s="74">
        <f t="shared" si="423"/>
        <v>1.7500000000000002E-2</v>
      </c>
      <c r="M1904" s="74" t="e">
        <f t="shared" ca="1" si="424"/>
        <v>#N/A</v>
      </c>
      <c r="N1904" s="74" t="e">
        <f ca="1">VLOOKUP(B1904,$C$7:$T1902,13,FALSE)</f>
        <v>#N/A</v>
      </c>
      <c r="O1904" s="74" t="e">
        <f t="shared" ca="1" si="425"/>
        <v>#N/A</v>
      </c>
      <c r="P1904" s="74" t="e">
        <f t="shared" ca="1" si="426"/>
        <v>#N/A</v>
      </c>
      <c r="Q1904" s="74" t="e">
        <f t="shared" ca="1" si="427"/>
        <v>#N/A</v>
      </c>
      <c r="R1904" s="74">
        <f t="shared" si="428"/>
        <v>6000</v>
      </c>
      <c r="S1904" s="74" t="e">
        <f t="shared" ca="1" si="429"/>
        <v>#N/A</v>
      </c>
      <c r="T1904" s="74" t="e">
        <f t="shared" si="430"/>
        <v>#N/A</v>
      </c>
    </row>
    <row r="1905" spans="2:20" x14ac:dyDescent="0.25">
      <c r="B1905" s="74" t="e">
        <f t="shared" ca="1" si="420"/>
        <v>#N/A</v>
      </c>
      <c r="C1905" s="78">
        <f>Кабельный_журнал!P1871</f>
        <v>0</v>
      </c>
      <c r="D1905" s="74" t="e">
        <f t="shared" ca="1" si="421"/>
        <v>#N/A</v>
      </c>
      <c r="E1905" s="80" t="s">
        <v>280</v>
      </c>
      <c r="F1905" s="74" t="e">
        <f t="shared" ca="1" si="417"/>
        <v>#N/A</v>
      </c>
      <c r="G1905" s="74" t="e">
        <f t="shared" si="418"/>
        <v>#N/A</v>
      </c>
      <c r="H1905" s="80" t="s">
        <v>273</v>
      </c>
      <c r="I1905" s="74" t="e">
        <f t="shared" si="419"/>
        <v>#N/A</v>
      </c>
      <c r="J1905" s="74" t="e">
        <f t="shared" si="422"/>
        <v>#N/A</v>
      </c>
      <c r="K1905" s="80" t="s">
        <v>281</v>
      </c>
      <c r="L1905" s="74">
        <f t="shared" si="423"/>
        <v>1.7500000000000002E-2</v>
      </c>
      <c r="M1905" s="74" t="e">
        <f t="shared" ca="1" si="424"/>
        <v>#N/A</v>
      </c>
      <c r="N1905" s="74" t="e">
        <f ca="1">VLOOKUP(B1905,$C$7:$T1903,13,FALSE)</f>
        <v>#N/A</v>
      </c>
      <c r="O1905" s="74" t="e">
        <f t="shared" ca="1" si="425"/>
        <v>#N/A</v>
      </c>
      <c r="P1905" s="74" t="e">
        <f t="shared" ca="1" si="426"/>
        <v>#N/A</v>
      </c>
      <c r="Q1905" s="74" t="e">
        <f t="shared" ca="1" si="427"/>
        <v>#N/A</v>
      </c>
      <c r="R1905" s="74">
        <f t="shared" si="428"/>
        <v>6000</v>
      </c>
      <c r="S1905" s="74" t="e">
        <f t="shared" ca="1" si="429"/>
        <v>#N/A</v>
      </c>
      <c r="T1905" s="74" t="e">
        <f t="shared" si="430"/>
        <v>#N/A</v>
      </c>
    </row>
    <row r="1906" spans="2:20" x14ac:dyDescent="0.25">
      <c r="B1906" s="74" t="e">
        <f t="shared" ca="1" si="420"/>
        <v>#N/A</v>
      </c>
      <c r="C1906" s="78">
        <f>Кабельный_журнал!P1872</f>
        <v>0</v>
      </c>
      <c r="D1906" s="74" t="e">
        <f t="shared" ca="1" si="421"/>
        <v>#N/A</v>
      </c>
      <c r="E1906" s="80" t="s">
        <v>280</v>
      </c>
      <c r="F1906" s="74" t="e">
        <f t="shared" ca="1" si="417"/>
        <v>#N/A</v>
      </c>
      <c r="G1906" s="74" t="e">
        <f t="shared" si="418"/>
        <v>#N/A</v>
      </c>
      <c r="H1906" s="80" t="s">
        <v>273</v>
      </c>
      <c r="I1906" s="74" t="e">
        <f t="shared" si="419"/>
        <v>#N/A</v>
      </c>
      <c r="J1906" s="74" t="e">
        <f t="shared" si="422"/>
        <v>#N/A</v>
      </c>
      <c r="K1906" s="80" t="s">
        <v>281</v>
      </c>
      <c r="L1906" s="74">
        <f t="shared" si="423"/>
        <v>1.7500000000000002E-2</v>
      </c>
      <c r="M1906" s="74" t="e">
        <f t="shared" ca="1" si="424"/>
        <v>#N/A</v>
      </c>
      <c r="N1906" s="74" t="e">
        <f ca="1">VLOOKUP(B1906,$C$7:$T1904,13,FALSE)</f>
        <v>#N/A</v>
      </c>
      <c r="O1906" s="74" t="e">
        <f t="shared" ca="1" si="425"/>
        <v>#N/A</v>
      </c>
      <c r="P1906" s="74" t="e">
        <f t="shared" ca="1" si="426"/>
        <v>#N/A</v>
      </c>
      <c r="Q1906" s="74" t="e">
        <f t="shared" ca="1" si="427"/>
        <v>#N/A</v>
      </c>
      <c r="R1906" s="74">
        <f t="shared" si="428"/>
        <v>6000</v>
      </c>
      <c r="S1906" s="74" t="e">
        <f t="shared" ca="1" si="429"/>
        <v>#N/A</v>
      </c>
      <c r="T1906" s="74" t="e">
        <f t="shared" si="430"/>
        <v>#N/A</v>
      </c>
    </row>
    <row r="1907" spans="2:20" x14ac:dyDescent="0.25">
      <c r="B1907" s="74" t="e">
        <f t="shared" ca="1" si="420"/>
        <v>#N/A</v>
      </c>
      <c r="C1907" s="78">
        <f>Кабельный_журнал!P1873</f>
        <v>0</v>
      </c>
      <c r="D1907" s="74" t="e">
        <f t="shared" ca="1" si="421"/>
        <v>#N/A</v>
      </c>
      <c r="E1907" s="80" t="s">
        <v>280</v>
      </c>
      <c r="F1907" s="74" t="e">
        <f t="shared" ca="1" si="417"/>
        <v>#N/A</v>
      </c>
      <c r="G1907" s="74" t="e">
        <f t="shared" si="418"/>
        <v>#N/A</v>
      </c>
      <c r="H1907" s="80" t="s">
        <v>273</v>
      </c>
      <c r="I1907" s="74" t="e">
        <f t="shared" si="419"/>
        <v>#N/A</v>
      </c>
      <c r="J1907" s="74" t="e">
        <f t="shared" si="422"/>
        <v>#N/A</v>
      </c>
      <c r="K1907" s="80" t="s">
        <v>281</v>
      </c>
      <c r="L1907" s="74">
        <f t="shared" si="423"/>
        <v>1.7500000000000002E-2</v>
      </c>
      <c r="M1907" s="74" t="e">
        <f t="shared" ca="1" si="424"/>
        <v>#N/A</v>
      </c>
      <c r="N1907" s="74" t="e">
        <f ca="1">VLOOKUP(B1907,$C$7:$T1905,13,FALSE)</f>
        <v>#N/A</v>
      </c>
      <c r="O1907" s="74" t="e">
        <f t="shared" ca="1" si="425"/>
        <v>#N/A</v>
      </c>
      <c r="P1907" s="74" t="e">
        <f t="shared" ca="1" si="426"/>
        <v>#N/A</v>
      </c>
      <c r="Q1907" s="74" t="e">
        <f t="shared" ca="1" si="427"/>
        <v>#N/A</v>
      </c>
      <c r="R1907" s="74">
        <f t="shared" si="428"/>
        <v>6000</v>
      </c>
      <c r="S1907" s="74" t="e">
        <f t="shared" ca="1" si="429"/>
        <v>#N/A</v>
      </c>
      <c r="T1907" s="74" t="e">
        <f t="shared" si="430"/>
        <v>#N/A</v>
      </c>
    </row>
    <row r="1908" spans="2:20" x14ac:dyDescent="0.25">
      <c r="B1908" s="74" t="e">
        <f t="shared" ca="1" si="420"/>
        <v>#N/A</v>
      </c>
      <c r="C1908" s="78">
        <f>Кабельный_журнал!P1874</f>
        <v>0</v>
      </c>
      <c r="D1908" s="74" t="e">
        <f t="shared" ca="1" si="421"/>
        <v>#N/A</v>
      </c>
      <c r="E1908" s="80" t="s">
        <v>280</v>
      </c>
      <c r="F1908" s="74" t="e">
        <f t="shared" ca="1" si="417"/>
        <v>#N/A</v>
      </c>
      <c r="G1908" s="74" t="e">
        <f t="shared" si="418"/>
        <v>#N/A</v>
      </c>
      <c r="H1908" s="80" t="s">
        <v>273</v>
      </c>
      <c r="I1908" s="74" t="e">
        <f t="shared" si="419"/>
        <v>#N/A</v>
      </c>
      <c r="J1908" s="74" t="e">
        <f t="shared" si="422"/>
        <v>#N/A</v>
      </c>
      <c r="K1908" s="80" t="s">
        <v>281</v>
      </c>
      <c r="L1908" s="74">
        <f t="shared" si="423"/>
        <v>1.7500000000000002E-2</v>
      </c>
      <c r="M1908" s="74" t="e">
        <f t="shared" ca="1" si="424"/>
        <v>#N/A</v>
      </c>
      <c r="N1908" s="74" t="e">
        <f ca="1">VLOOKUP(B1908,$C$7:$T1906,13,FALSE)</f>
        <v>#N/A</v>
      </c>
      <c r="O1908" s="74" t="e">
        <f t="shared" ca="1" si="425"/>
        <v>#N/A</v>
      </c>
      <c r="P1908" s="74" t="e">
        <f t="shared" ca="1" si="426"/>
        <v>#N/A</v>
      </c>
      <c r="Q1908" s="74" t="e">
        <f t="shared" ca="1" si="427"/>
        <v>#N/A</v>
      </c>
      <c r="R1908" s="74">
        <f t="shared" si="428"/>
        <v>6000</v>
      </c>
      <c r="S1908" s="74" t="e">
        <f t="shared" ca="1" si="429"/>
        <v>#N/A</v>
      </c>
      <c r="T1908" s="74" t="e">
        <f t="shared" si="430"/>
        <v>#N/A</v>
      </c>
    </row>
    <row r="1909" spans="2:20" x14ac:dyDescent="0.25">
      <c r="B1909" s="74" t="e">
        <f t="shared" ca="1" si="420"/>
        <v>#N/A</v>
      </c>
      <c r="C1909" s="78">
        <f>Кабельный_журнал!P1875</f>
        <v>0</v>
      </c>
      <c r="D1909" s="74" t="e">
        <f t="shared" ca="1" si="421"/>
        <v>#N/A</v>
      </c>
      <c r="E1909" s="80" t="s">
        <v>280</v>
      </c>
      <c r="F1909" s="74" t="e">
        <f t="shared" ca="1" si="417"/>
        <v>#N/A</v>
      </c>
      <c r="G1909" s="74" t="e">
        <f t="shared" si="418"/>
        <v>#N/A</v>
      </c>
      <c r="H1909" s="80" t="s">
        <v>273</v>
      </c>
      <c r="I1909" s="74" t="e">
        <f t="shared" si="419"/>
        <v>#N/A</v>
      </c>
      <c r="J1909" s="74" t="e">
        <f t="shared" si="422"/>
        <v>#N/A</v>
      </c>
      <c r="K1909" s="80" t="s">
        <v>281</v>
      </c>
      <c r="L1909" s="74">
        <f t="shared" si="423"/>
        <v>1.7500000000000002E-2</v>
      </c>
      <c r="M1909" s="74" t="e">
        <f t="shared" ca="1" si="424"/>
        <v>#N/A</v>
      </c>
      <c r="N1909" s="74" t="e">
        <f ca="1">VLOOKUP(B1909,$C$7:$T1907,13,FALSE)</f>
        <v>#N/A</v>
      </c>
      <c r="O1909" s="74" t="e">
        <f t="shared" ca="1" si="425"/>
        <v>#N/A</v>
      </c>
      <c r="P1909" s="74" t="e">
        <f t="shared" ca="1" si="426"/>
        <v>#N/A</v>
      </c>
      <c r="Q1909" s="74" t="e">
        <f t="shared" ca="1" si="427"/>
        <v>#N/A</v>
      </c>
      <c r="R1909" s="74">
        <f t="shared" si="428"/>
        <v>6000</v>
      </c>
      <c r="S1909" s="74" t="e">
        <f t="shared" ca="1" si="429"/>
        <v>#N/A</v>
      </c>
      <c r="T1909" s="74" t="e">
        <f t="shared" si="430"/>
        <v>#N/A</v>
      </c>
    </row>
    <row r="1910" spans="2:20" x14ac:dyDescent="0.25">
      <c r="B1910" s="74" t="e">
        <f t="shared" ca="1" si="420"/>
        <v>#N/A</v>
      </c>
      <c r="C1910" s="78">
        <f>Кабельный_журнал!P1876</f>
        <v>0</v>
      </c>
      <c r="D1910" s="74" t="e">
        <f t="shared" ca="1" si="421"/>
        <v>#N/A</v>
      </c>
      <c r="E1910" s="80" t="s">
        <v>280</v>
      </c>
      <c r="F1910" s="74" t="e">
        <f t="shared" ca="1" si="417"/>
        <v>#N/A</v>
      </c>
      <c r="G1910" s="74" t="e">
        <f t="shared" si="418"/>
        <v>#N/A</v>
      </c>
      <c r="H1910" s="80" t="s">
        <v>273</v>
      </c>
      <c r="I1910" s="74" t="e">
        <f t="shared" si="419"/>
        <v>#N/A</v>
      </c>
      <c r="J1910" s="74" t="e">
        <f t="shared" si="422"/>
        <v>#N/A</v>
      </c>
      <c r="K1910" s="80" t="s">
        <v>281</v>
      </c>
      <c r="L1910" s="74">
        <f t="shared" si="423"/>
        <v>1.7500000000000002E-2</v>
      </c>
      <c r="M1910" s="74" t="e">
        <f t="shared" ca="1" si="424"/>
        <v>#N/A</v>
      </c>
      <c r="N1910" s="74" t="e">
        <f ca="1">VLOOKUP(B1910,$C$7:$T1908,13,FALSE)</f>
        <v>#N/A</v>
      </c>
      <c r="O1910" s="74" t="e">
        <f t="shared" ca="1" si="425"/>
        <v>#N/A</v>
      </c>
      <c r="P1910" s="74" t="e">
        <f t="shared" ca="1" si="426"/>
        <v>#N/A</v>
      </c>
      <c r="Q1910" s="74" t="e">
        <f t="shared" ca="1" si="427"/>
        <v>#N/A</v>
      </c>
      <c r="R1910" s="74">
        <f t="shared" si="428"/>
        <v>6000</v>
      </c>
      <c r="S1910" s="74" t="e">
        <f t="shared" ca="1" si="429"/>
        <v>#N/A</v>
      </c>
      <c r="T1910" s="74" t="e">
        <f t="shared" si="430"/>
        <v>#N/A</v>
      </c>
    </row>
    <row r="1911" spans="2:20" x14ac:dyDescent="0.25">
      <c r="B1911" s="74" t="e">
        <f t="shared" ca="1" si="420"/>
        <v>#N/A</v>
      </c>
      <c r="C1911" s="78">
        <f>Кабельный_журнал!P1877</f>
        <v>0</v>
      </c>
      <c r="D1911" s="74" t="e">
        <f t="shared" ca="1" si="421"/>
        <v>#N/A</v>
      </c>
      <c r="E1911" s="80" t="s">
        <v>280</v>
      </c>
      <c r="F1911" s="74" t="e">
        <f t="shared" ca="1" si="417"/>
        <v>#N/A</v>
      </c>
      <c r="G1911" s="74" t="e">
        <f t="shared" si="418"/>
        <v>#N/A</v>
      </c>
      <c r="H1911" s="80" t="s">
        <v>273</v>
      </c>
      <c r="I1911" s="74" t="e">
        <f t="shared" si="419"/>
        <v>#N/A</v>
      </c>
      <c r="J1911" s="74" t="e">
        <f t="shared" si="422"/>
        <v>#N/A</v>
      </c>
      <c r="K1911" s="80" t="s">
        <v>281</v>
      </c>
      <c r="L1911" s="74">
        <f t="shared" si="423"/>
        <v>1.7500000000000002E-2</v>
      </c>
      <c r="M1911" s="74" t="e">
        <f t="shared" ca="1" si="424"/>
        <v>#N/A</v>
      </c>
      <c r="N1911" s="74" t="e">
        <f ca="1">VLOOKUP(B1911,$C$7:$T1909,13,FALSE)</f>
        <v>#N/A</v>
      </c>
      <c r="O1911" s="74" t="e">
        <f t="shared" ca="1" si="425"/>
        <v>#N/A</v>
      </c>
      <c r="P1911" s="74" t="e">
        <f t="shared" ca="1" si="426"/>
        <v>#N/A</v>
      </c>
      <c r="Q1911" s="74" t="e">
        <f t="shared" ca="1" si="427"/>
        <v>#N/A</v>
      </c>
      <c r="R1911" s="74">
        <f t="shared" si="428"/>
        <v>6000</v>
      </c>
      <c r="S1911" s="74" t="e">
        <f t="shared" ca="1" si="429"/>
        <v>#N/A</v>
      </c>
      <c r="T1911" s="74" t="e">
        <f t="shared" si="430"/>
        <v>#N/A</v>
      </c>
    </row>
    <row r="1912" spans="2:20" x14ac:dyDescent="0.25">
      <c r="B1912" s="74" t="e">
        <f t="shared" ca="1" si="420"/>
        <v>#N/A</v>
      </c>
      <c r="C1912" s="78">
        <f>Кабельный_журнал!P1878</f>
        <v>0</v>
      </c>
      <c r="D1912" s="74" t="e">
        <f t="shared" ca="1" si="421"/>
        <v>#N/A</v>
      </c>
      <c r="E1912" s="80" t="s">
        <v>280</v>
      </c>
      <c r="F1912" s="74" t="e">
        <f t="shared" ca="1" si="417"/>
        <v>#N/A</v>
      </c>
      <c r="G1912" s="74" t="e">
        <f t="shared" si="418"/>
        <v>#N/A</v>
      </c>
      <c r="H1912" s="80" t="s">
        <v>273</v>
      </c>
      <c r="I1912" s="74" t="e">
        <f t="shared" si="419"/>
        <v>#N/A</v>
      </c>
      <c r="J1912" s="74" t="e">
        <f t="shared" si="422"/>
        <v>#N/A</v>
      </c>
      <c r="K1912" s="80" t="s">
        <v>281</v>
      </c>
      <c r="L1912" s="74">
        <f t="shared" si="423"/>
        <v>1.7500000000000002E-2</v>
      </c>
      <c r="M1912" s="74" t="e">
        <f t="shared" ca="1" si="424"/>
        <v>#N/A</v>
      </c>
      <c r="N1912" s="74" t="e">
        <f ca="1">VLOOKUP(B1912,$C$7:$T1910,13,FALSE)</f>
        <v>#N/A</v>
      </c>
      <c r="O1912" s="74" t="e">
        <f t="shared" ca="1" si="425"/>
        <v>#N/A</v>
      </c>
      <c r="P1912" s="74" t="e">
        <f t="shared" ca="1" si="426"/>
        <v>#N/A</v>
      </c>
      <c r="Q1912" s="74" t="e">
        <f t="shared" ca="1" si="427"/>
        <v>#N/A</v>
      </c>
      <c r="R1912" s="74">
        <f t="shared" si="428"/>
        <v>6000</v>
      </c>
      <c r="S1912" s="74" t="e">
        <f t="shared" ca="1" si="429"/>
        <v>#N/A</v>
      </c>
      <c r="T1912" s="74" t="e">
        <f t="shared" si="430"/>
        <v>#N/A</v>
      </c>
    </row>
    <row r="1913" spans="2:20" x14ac:dyDescent="0.25">
      <c r="B1913" s="74" t="e">
        <f t="shared" ca="1" si="420"/>
        <v>#N/A</v>
      </c>
      <c r="C1913" s="78">
        <f>Кабельный_журнал!P1879</f>
        <v>0</v>
      </c>
      <c r="D1913" s="74" t="e">
        <f t="shared" ca="1" si="421"/>
        <v>#N/A</v>
      </c>
      <c r="E1913" s="80" t="s">
        <v>280</v>
      </c>
      <c r="F1913" s="74" t="e">
        <f t="shared" ca="1" si="417"/>
        <v>#N/A</v>
      </c>
      <c r="G1913" s="74" t="e">
        <f t="shared" si="418"/>
        <v>#N/A</v>
      </c>
      <c r="H1913" s="80" t="s">
        <v>273</v>
      </c>
      <c r="I1913" s="74" t="e">
        <f t="shared" si="419"/>
        <v>#N/A</v>
      </c>
      <c r="J1913" s="74" t="e">
        <f t="shared" si="422"/>
        <v>#N/A</v>
      </c>
      <c r="K1913" s="80" t="s">
        <v>281</v>
      </c>
      <c r="L1913" s="74">
        <f t="shared" si="423"/>
        <v>1.7500000000000002E-2</v>
      </c>
      <c r="M1913" s="74" t="e">
        <f t="shared" ca="1" si="424"/>
        <v>#N/A</v>
      </c>
      <c r="N1913" s="74" t="e">
        <f ca="1">VLOOKUP(B1913,$C$7:$T1911,13,FALSE)</f>
        <v>#N/A</v>
      </c>
      <c r="O1913" s="74" t="e">
        <f t="shared" ca="1" si="425"/>
        <v>#N/A</v>
      </c>
      <c r="P1913" s="74" t="e">
        <f t="shared" ca="1" si="426"/>
        <v>#N/A</v>
      </c>
      <c r="Q1913" s="74" t="e">
        <f t="shared" ca="1" si="427"/>
        <v>#N/A</v>
      </c>
      <c r="R1913" s="74">
        <f t="shared" si="428"/>
        <v>6000</v>
      </c>
      <c r="S1913" s="74" t="e">
        <f t="shared" ca="1" si="429"/>
        <v>#N/A</v>
      </c>
      <c r="T1913" s="74" t="e">
        <f t="shared" si="430"/>
        <v>#N/A</v>
      </c>
    </row>
    <row r="1914" spans="2:20" x14ac:dyDescent="0.25">
      <c r="B1914" s="74" t="e">
        <f t="shared" ca="1" si="420"/>
        <v>#N/A</v>
      </c>
      <c r="C1914" s="78">
        <f>Кабельный_журнал!P1880</f>
        <v>0</v>
      </c>
      <c r="D1914" s="74" t="e">
        <f t="shared" ca="1" si="421"/>
        <v>#N/A</v>
      </c>
      <c r="E1914" s="80" t="s">
        <v>280</v>
      </c>
      <c r="F1914" s="74" t="e">
        <f t="shared" ca="1" si="417"/>
        <v>#N/A</v>
      </c>
      <c r="G1914" s="74" t="e">
        <f t="shared" si="418"/>
        <v>#N/A</v>
      </c>
      <c r="H1914" s="80" t="s">
        <v>273</v>
      </c>
      <c r="I1914" s="74" t="e">
        <f t="shared" si="419"/>
        <v>#N/A</v>
      </c>
      <c r="J1914" s="74" t="e">
        <f t="shared" si="422"/>
        <v>#N/A</v>
      </c>
      <c r="K1914" s="80" t="s">
        <v>281</v>
      </c>
      <c r="L1914" s="74">
        <f t="shared" si="423"/>
        <v>1.7500000000000002E-2</v>
      </c>
      <c r="M1914" s="74" t="e">
        <f t="shared" ca="1" si="424"/>
        <v>#N/A</v>
      </c>
      <c r="N1914" s="74" t="e">
        <f ca="1">VLOOKUP(B1914,$C$7:$T1912,13,FALSE)</f>
        <v>#N/A</v>
      </c>
      <c r="O1914" s="74" t="e">
        <f t="shared" ca="1" si="425"/>
        <v>#N/A</v>
      </c>
      <c r="P1914" s="74" t="e">
        <f t="shared" ca="1" si="426"/>
        <v>#N/A</v>
      </c>
      <c r="Q1914" s="74" t="e">
        <f t="shared" ca="1" si="427"/>
        <v>#N/A</v>
      </c>
      <c r="R1914" s="74">
        <f t="shared" si="428"/>
        <v>6000</v>
      </c>
      <c r="S1914" s="74" t="e">
        <f t="shared" ca="1" si="429"/>
        <v>#N/A</v>
      </c>
      <c r="T1914" s="74" t="e">
        <f t="shared" si="430"/>
        <v>#N/A</v>
      </c>
    </row>
    <row r="1915" spans="2:20" x14ac:dyDescent="0.25">
      <c r="B1915" s="74" t="e">
        <f t="shared" ca="1" si="420"/>
        <v>#N/A</v>
      </c>
      <c r="C1915" s="78">
        <f>Кабельный_журнал!P1881</f>
        <v>0</v>
      </c>
      <c r="D1915" s="74" t="e">
        <f t="shared" ca="1" si="421"/>
        <v>#N/A</v>
      </c>
      <c r="E1915" s="80" t="s">
        <v>280</v>
      </c>
      <c r="F1915" s="74" t="e">
        <f t="shared" ca="1" si="417"/>
        <v>#N/A</v>
      </c>
      <c r="G1915" s="74" t="e">
        <f t="shared" si="418"/>
        <v>#N/A</v>
      </c>
      <c r="H1915" s="80" t="s">
        <v>273</v>
      </c>
      <c r="I1915" s="74" t="e">
        <f t="shared" si="419"/>
        <v>#N/A</v>
      </c>
      <c r="J1915" s="74" t="e">
        <f t="shared" si="422"/>
        <v>#N/A</v>
      </c>
      <c r="K1915" s="80" t="s">
        <v>281</v>
      </c>
      <c r="L1915" s="74">
        <f t="shared" si="423"/>
        <v>1.7500000000000002E-2</v>
      </c>
      <c r="M1915" s="74" t="e">
        <f t="shared" ca="1" si="424"/>
        <v>#N/A</v>
      </c>
      <c r="N1915" s="74" t="e">
        <f ca="1">VLOOKUP(B1915,$C$7:$T1913,13,FALSE)</f>
        <v>#N/A</v>
      </c>
      <c r="O1915" s="74" t="e">
        <f t="shared" ca="1" si="425"/>
        <v>#N/A</v>
      </c>
      <c r="P1915" s="74" t="e">
        <f t="shared" ca="1" si="426"/>
        <v>#N/A</v>
      </c>
      <c r="Q1915" s="74" t="e">
        <f t="shared" ca="1" si="427"/>
        <v>#N/A</v>
      </c>
      <c r="R1915" s="74">
        <f t="shared" si="428"/>
        <v>6000</v>
      </c>
      <c r="S1915" s="74" t="e">
        <f t="shared" ca="1" si="429"/>
        <v>#N/A</v>
      </c>
      <c r="T1915" s="74" t="e">
        <f t="shared" si="430"/>
        <v>#N/A</v>
      </c>
    </row>
    <row r="1916" spans="2:20" x14ac:dyDescent="0.25">
      <c r="B1916" s="74" t="e">
        <f t="shared" ca="1" si="420"/>
        <v>#N/A</v>
      </c>
      <c r="C1916" s="78">
        <f>Кабельный_журнал!P1882</f>
        <v>0</v>
      </c>
      <c r="D1916" s="74" t="e">
        <f t="shared" ca="1" si="421"/>
        <v>#N/A</v>
      </c>
      <c r="E1916" s="80" t="s">
        <v>280</v>
      </c>
      <c r="F1916" s="74" t="e">
        <f t="shared" ca="1" si="417"/>
        <v>#N/A</v>
      </c>
      <c r="G1916" s="74" t="e">
        <f t="shared" si="418"/>
        <v>#N/A</v>
      </c>
      <c r="H1916" s="80" t="s">
        <v>273</v>
      </c>
      <c r="I1916" s="74" t="e">
        <f t="shared" si="419"/>
        <v>#N/A</v>
      </c>
      <c r="J1916" s="74" t="e">
        <f t="shared" si="422"/>
        <v>#N/A</v>
      </c>
      <c r="K1916" s="80" t="s">
        <v>281</v>
      </c>
      <c r="L1916" s="74">
        <f t="shared" si="423"/>
        <v>1.7500000000000002E-2</v>
      </c>
      <c r="M1916" s="74" t="e">
        <f t="shared" ca="1" si="424"/>
        <v>#N/A</v>
      </c>
      <c r="N1916" s="74" t="e">
        <f ca="1">VLOOKUP(B1916,$C$7:$T1914,13,FALSE)</f>
        <v>#N/A</v>
      </c>
      <c r="O1916" s="74" t="e">
        <f t="shared" ca="1" si="425"/>
        <v>#N/A</v>
      </c>
      <c r="P1916" s="74" t="e">
        <f t="shared" ca="1" si="426"/>
        <v>#N/A</v>
      </c>
      <c r="Q1916" s="74" t="e">
        <f t="shared" ca="1" si="427"/>
        <v>#N/A</v>
      </c>
      <c r="R1916" s="74">
        <f t="shared" si="428"/>
        <v>6000</v>
      </c>
      <c r="S1916" s="74" t="e">
        <f t="shared" ca="1" si="429"/>
        <v>#N/A</v>
      </c>
      <c r="T1916" s="74" t="e">
        <f t="shared" si="430"/>
        <v>#N/A</v>
      </c>
    </row>
    <row r="1917" spans="2:20" x14ac:dyDescent="0.25">
      <c r="B1917" s="74" t="e">
        <f t="shared" ca="1" si="420"/>
        <v>#N/A</v>
      </c>
      <c r="C1917" s="78">
        <f>Кабельный_журнал!P1883</f>
        <v>0</v>
      </c>
      <c r="D1917" s="74" t="e">
        <f t="shared" ca="1" si="421"/>
        <v>#N/A</v>
      </c>
      <c r="E1917" s="80" t="s">
        <v>280</v>
      </c>
      <c r="F1917" s="74" t="e">
        <f t="shared" ca="1" si="417"/>
        <v>#N/A</v>
      </c>
      <c r="G1917" s="74" t="e">
        <f t="shared" si="418"/>
        <v>#N/A</v>
      </c>
      <c r="H1917" s="80" t="s">
        <v>273</v>
      </c>
      <c r="I1917" s="74" t="e">
        <f t="shared" si="419"/>
        <v>#N/A</v>
      </c>
      <c r="J1917" s="74" t="e">
        <f t="shared" si="422"/>
        <v>#N/A</v>
      </c>
      <c r="K1917" s="80" t="s">
        <v>281</v>
      </c>
      <c r="L1917" s="74">
        <f t="shared" si="423"/>
        <v>1.7500000000000002E-2</v>
      </c>
      <c r="M1917" s="74" t="e">
        <f t="shared" ca="1" si="424"/>
        <v>#N/A</v>
      </c>
      <c r="N1917" s="74" t="e">
        <f ca="1">VLOOKUP(B1917,$C$7:$T1915,13,FALSE)</f>
        <v>#N/A</v>
      </c>
      <c r="O1917" s="74" t="e">
        <f t="shared" ca="1" si="425"/>
        <v>#N/A</v>
      </c>
      <c r="P1917" s="74" t="e">
        <f t="shared" ca="1" si="426"/>
        <v>#N/A</v>
      </c>
      <c r="Q1917" s="74" t="e">
        <f t="shared" ca="1" si="427"/>
        <v>#N/A</v>
      </c>
      <c r="R1917" s="74">
        <f t="shared" si="428"/>
        <v>6000</v>
      </c>
      <c r="S1917" s="74" t="e">
        <f t="shared" ca="1" si="429"/>
        <v>#N/A</v>
      </c>
      <c r="T1917" s="74" t="e">
        <f t="shared" si="430"/>
        <v>#N/A</v>
      </c>
    </row>
    <row r="1918" spans="2:20" x14ac:dyDescent="0.25">
      <c r="B1918" s="74" t="e">
        <f t="shared" ca="1" si="420"/>
        <v>#N/A</v>
      </c>
      <c r="C1918" s="78">
        <f>Кабельный_журнал!P1884</f>
        <v>0</v>
      </c>
      <c r="D1918" s="74" t="e">
        <f t="shared" ca="1" si="421"/>
        <v>#N/A</v>
      </c>
      <c r="E1918" s="80" t="s">
        <v>280</v>
      </c>
      <c r="F1918" s="74" t="e">
        <f t="shared" ca="1" si="417"/>
        <v>#N/A</v>
      </c>
      <c r="G1918" s="74" t="e">
        <f t="shared" si="418"/>
        <v>#N/A</v>
      </c>
      <c r="H1918" s="80" t="s">
        <v>273</v>
      </c>
      <c r="I1918" s="74" t="e">
        <f t="shared" si="419"/>
        <v>#N/A</v>
      </c>
      <c r="J1918" s="74" t="e">
        <f t="shared" si="422"/>
        <v>#N/A</v>
      </c>
      <c r="K1918" s="80" t="s">
        <v>281</v>
      </c>
      <c r="L1918" s="74">
        <f t="shared" si="423"/>
        <v>1.7500000000000002E-2</v>
      </c>
      <c r="M1918" s="74" t="e">
        <f t="shared" ca="1" si="424"/>
        <v>#N/A</v>
      </c>
      <c r="N1918" s="74" t="e">
        <f ca="1">VLOOKUP(B1918,$C$7:$T1916,13,FALSE)</f>
        <v>#N/A</v>
      </c>
      <c r="O1918" s="74" t="e">
        <f t="shared" ca="1" si="425"/>
        <v>#N/A</v>
      </c>
      <c r="P1918" s="74" t="e">
        <f t="shared" ca="1" si="426"/>
        <v>#N/A</v>
      </c>
      <c r="Q1918" s="74" t="e">
        <f t="shared" ca="1" si="427"/>
        <v>#N/A</v>
      </c>
      <c r="R1918" s="74">
        <f t="shared" si="428"/>
        <v>6000</v>
      </c>
      <c r="S1918" s="74" t="e">
        <f t="shared" ca="1" si="429"/>
        <v>#N/A</v>
      </c>
      <c r="T1918" s="74" t="e">
        <f t="shared" si="430"/>
        <v>#N/A</v>
      </c>
    </row>
    <row r="1919" spans="2:20" x14ac:dyDescent="0.25">
      <c r="B1919" s="74" t="e">
        <f t="shared" ca="1" si="420"/>
        <v>#N/A</v>
      </c>
      <c r="C1919" s="78">
        <f>Кабельный_журнал!P1885</f>
        <v>0</v>
      </c>
      <c r="D1919" s="74" t="e">
        <f t="shared" ca="1" si="421"/>
        <v>#N/A</v>
      </c>
      <c r="E1919" s="80" t="s">
        <v>280</v>
      </c>
      <c r="F1919" s="74" t="e">
        <f t="shared" ca="1" si="417"/>
        <v>#N/A</v>
      </c>
      <c r="G1919" s="74" t="e">
        <f t="shared" si="418"/>
        <v>#N/A</v>
      </c>
      <c r="H1919" s="80" t="s">
        <v>273</v>
      </c>
      <c r="I1919" s="74" t="e">
        <f t="shared" si="419"/>
        <v>#N/A</v>
      </c>
      <c r="J1919" s="74" t="e">
        <f t="shared" si="422"/>
        <v>#N/A</v>
      </c>
      <c r="K1919" s="80" t="s">
        <v>281</v>
      </c>
      <c r="L1919" s="74">
        <f t="shared" si="423"/>
        <v>1.7500000000000002E-2</v>
      </c>
      <c r="M1919" s="74" t="e">
        <f t="shared" ca="1" si="424"/>
        <v>#N/A</v>
      </c>
      <c r="N1919" s="74" t="e">
        <f ca="1">VLOOKUP(B1919,$C$7:$T1917,13,FALSE)</f>
        <v>#N/A</v>
      </c>
      <c r="O1919" s="74" t="e">
        <f t="shared" ca="1" si="425"/>
        <v>#N/A</v>
      </c>
      <c r="P1919" s="74" t="e">
        <f t="shared" ca="1" si="426"/>
        <v>#N/A</v>
      </c>
      <c r="Q1919" s="74" t="e">
        <f t="shared" ca="1" si="427"/>
        <v>#N/A</v>
      </c>
      <c r="R1919" s="74">
        <f t="shared" si="428"/>
        <v>6000</v>
      </c>
      <c r="S1919" s="74" t="e">
        <f t="shared" ca="1" si="429"/>
        <v>#N/A</v>
      </c>
      <c r="T1919" s="74" t="e">
        <f t="shared" si="430"/>
        <v>#N/A</v>
      </c>
    </row>
    <row r="1920" spans="2:20" x14ac:dyDescent="0.25">
      <c r="B1920" s="74" t="e">
        <f t="shared" ca="1" si="420"/>
        <v>#N/A</v>
      </c>
      <c r="C1920" s="78">
        <f>Кабельный_журнал!P1886</f>
        <v>0</v>
      </c>
      <c r="D1920" s="74" t="e">
        <f t="shared" ca="1" si="421"/>
        <v>#N/A</v>
      </c>
      <c r="E1920" s="80" t="s">
        <v>280</v>
      </c>
      <c r="F1920" s="74" t="e">
        <f t="shared" ca="1" si="417"/>
        <v>#N/A</v>
      </c>
      <c r="G1920" s="74" t="e">
        <f t="shared" si="418"/>
        <v>#N/A</v>
      </c>
      <c r="H1920" s="80" t="s">
        <v>273</v>
      </c>
      <c r="I1920" s="74" t="e">
        <f t="shared" si="419"/>
        <v>#N/A</v>
      </c>
      <c r="J1920" s="74" t="e">
        <f t="shared" si="422"/>
        <v>#N/A</v>
      </c>
      <c r="K1920" s="80" t="s">
        <v>281</v>
      </c>
      <c r="L1920" s="74">
        <f t="shared" si="423"/>
        <v>1.7500000000000002E-2</v>
      </c>
      <c r="M1920" s="74" t="e">
        <f t="shared" ca="1" si="424"/>
        <v>#N/A</v>
      </c>
      <c r="N1920" s="74" t="e">
        <f ca="1">VLOOKUP(B1920,$C$7:$T1918,13,FALSE)</f>
        <v>#N/A</v>
      </c>
      <c r="O1920" s="74" t="e">
        <f t="shared" ca="1" si="425"/>
        <v>#N/A</v>
      </c>
      <c r="P1920" s="74" t="e">
        <f t="shared" ca="1" si="426"/>
        <v>#N/A</v>
      </c>
      <c r="Q1920" s="74" t="e">
        <f t="shared" ca="1" si="427"/>
        <v>#N/A</v>
      </c>
      <c r="R1920" s="74">
        <f t="shared" si="428"/>
        <v>6000</v>
      </c>
      <c r="S1920" s="74" t="e">
        <f t="shared" ca="1" si="429"/>
        <v>#N/A</v>
      </c>
      <c r="T1920" s="74" t="e">
        <f t="shared" si="430"/>
        <v>#N/A</v>
      </c>
    </row>
    <row r="1921" spans="2:20" x14ac:dyDescent="0.25">
      <c r="B1921" s="74" t="e">
        <f t="shared" ca="1" si="420"/>
        <v>#N/A</v>
      </c>
      <c r="C1921" s="78">
        <f>Кабельный_журнал!P1887</f>
        <v>0</v>
      </c>
      <c r="D1921" s="74" t="e">
        <f t="shared" ca="1" si="421"/>
        <v>#N/A</v>
      </c>
      <c r="E1921" s="80" t="s">
        <v>280</v>
      </c>
      <c r="F1921" s="74" t="e">
        <f t="shared" ca="1" si="417"/>
        <v>#N/A</v>
      </c>
      <c r="G1921" s="74" t="e">
        <f t="shared" si="418"/>
        <v>#N/A</v>
      </c>
      <c r="H1921" s="80" t="s">
        <v>273</v>
      </c>
      <c r="I1921" s="74" t="e">
        <f t="shared" si="419"/>
        <v>#N/A</v>
      </c>
      <c r="J1921" s="74" t="e">
        <f t="shared" si="422"/>
        <v>#N/A</v>
      </c>
      <c r="K1921" s="80" t="s">
        <v>281</v>
      </c>
      <c r="L1921" s="74">
        <f t="shared" si="423"/>
        <v>1.7500000000000002E-2</v>
      </c>
      <c r="M1921" s="74" t="e">
        <f t="shared" ca="1" si="424"/>
        <v>#N/A</v>
      </c>
      <c r="N1921" s="74" t="e">
        <f ca="1">VLOOKUP(B1921,$C$7:$T1919,13,FALSE)</f>
        <v>#N/A</v>
      </c>
      <c r="O1921" s="74" t="e">
        <f t="shared" ca="1" si="425"/>
        <v>#N/A</v>
      </c>
      <c r="P1921" s="74" t="e">
        <f t="shared" ca="1" si="426"/>
        <v>#N/A</v>
      </c>
      <c r="Q1921" s="74" t="e">
        <f t="shared" ca="1" si="427"/>
        <v>#N/A</v>
      </c>
      <c r="R1921" s="74">
        <f t="shared" si="428"/>
        <v>6000</v>
      </c>
      <c r="S1921" s="74" t="e">
        <f t="shared" ca="1" si="429"/>
        <v>#N/A</v>
      </c>
      <c r="T1921" s="74" t="e">
        <f t="shared" si="430"/>
        <v>#N/A</v>
      </c>
    </row>
    <row r="1922" spans="2:20" x14ac:dyDescent="0.25">
      <c r="B1922" s="74" t="e">
        <f t="shared" ca="1" si="420"/>
        <v>#N/A</v>
      </c>
      <c r="C1922" s="78">
        <f>Кабельный_журнал!P1888</f>
        <v>0</v>
      </c>
      <c r="D1922" s="74" t="e">
        <f t="shared" ca="1" si="421"/>
        <v>#N/A</v>
      </c>
      <c r="E1922" s="80" t="s">
        <v>280</v>
      </c>
      <c r="F1922" s="74" t="e">
        <f t="shared" ca="1" si="417"/>
        <v>#N/A</v>
      </c>
      <c r="G1922" s="74" t="e">
        <f t="shared" si="418"/>
        <v>#N/A</v>
      </c>
      <c r="H1922" s="80" t="s">
        <v>273</v>
      </c>
      <c r="I1922" s="74" t="e">
        <f t="shared" si="419"/>
        <v>#N/A</v>
      </c>
      <c r="J1922" s="74" t="e">
        <f t="shared" si="422"/>
        <v>#N/A</v>
      </c>
      <c r="K1922" s="80" t="s">
        <v>281</v>
      </c>
      <c r="L1922" s="74">
        <f t="shared" si="423"/>
        <v>1.7500000000000002E-2</v>
      </c>
      <c r="M1922" s="74" t="e">
        <f t="shared" ca="1" si="424"/>
        <v>#N/A</v>
      </c>
      <c r="N1922" s="74" t="e">
        <f ca="1">VLOOKUP(B1922,$C$7:$T1920,13,FALSE)</f>
        <v>#N/A</v>
      </c>
      <c r="O1922" s="74" t="e">
        <f t="shared" ca="1" si="425"/>
        <v>#N/A</v>
      </c>
      <c r="P1922" s="74" t="e">
        <f t="shared" ca="1" si="426"/>
        <v>#N/A</v>
      </c>
      <c r="Q1922" s="74" t="e">
        <f t="shared" ca="1" si="427"/>
        <v>#N/A</v>
      </c>
      <c r="R1922" s="74">
        <f t="shared" si="428"/>
        <v>6000</v>
      </c>
      <c r="S1922" s="74" t="e">
        <f t="shared" ca="1" si="429"/>
        <v>#N/A</v>
      </c>
      <c r="T1922" s="74" t="e">
        <f t="shared" si="430"/>
        <v>#N/A</v>
      </c>
    </row>
    <row r="1923" spans="2:20" x14ac:dyDescent="0.25">
      <c r="B1923" s="74" t="e">
        <f t="shared" ca="1" si="420"/>
        <v>#N/A</v>
      </c>
      <c r="C1923" s="78">
        <f>Кабельный_журнал!P1889</f>
        <v>0</v>
      </c>
      <c r="D1923" s="74" t="e">
        <f t="shared" ca="1" si="421"/>
        <v>#N/A</v>
      </c>
      <c r="E1923" s="80" t="s">
        <v>280</v>
      </c>
      <c r="F1923" s="74" t="e">
        <f t="shared" ca="1" si="417"/>
        <v>#N/A</v>
      </c>
      <c r="G1923" s="74" t="e">
        <f t="shared" si="418"/>
        <v>#N/A</v>
      </c>
      <c r="H1923" s="80" t="s">
        <v>273</v>
      </c>
      <c r="I1923" s="74" t="e">
        <f t="shared" si="419"/>
        <v>#N/A</v>
      </c>
      <c r="J1923" s="74" t="e">
        <f t="shared" si="422"/>
        <v>#N/A</v>
      </c>
      <c r="K1923" s="80" t="s">
        <v>281</v>
      </c>
      <c r="L1923" s="74">
        <f t="shared" si="423"/>
        <v>1.7500000000000002E-2</v>
      </c>
      <c r="M1923" s="74" t="e">
        <f t="shared" ca="1" si="424"/>
        <v>#N/A</v>
      </c>
      <c r="N1923" s="74" t="e">
        <f ca="1">VLOOKUP(B1923,$C$7:$T1921,13,FALSE)</f>
        <v>#N/A</v>
      </c>
      <c r="O1923" s="74" t="e">
        <f t="shared" ca="1" si="425"/>
        <v>#N/A</v>
      </c>
      <c r="P1923" s="74" t="e">
        <f t="shared" ca="1" si="426"/>
        <v>#N/A</v>
      </c>
      <c r="Q1923" s="74" t="e">
        <f t="shared" ca="1" si="427"/>
        <v>#N/A</v>
      </c>
      <c r="R1923" s="74">
        <f t="shared" si="428"/>
        <v>6000</v>
      </c>
      <c r="S1923" s="74" t="e">
        <f t="shared" ca="1" si="429"/>
        <v>#N/A</v>
      </c>
      <c r="T1923" s="74" t="e">
        <f t="shared" si="430"/>
        <v>#N/A</v>
      </c>
    </row>
    <row r="1924" spans="2:20" x14ac:dyDescent="0.25">
      <c r="B1924" s="74" t="e">
        <f t="shared" ca="1" si="420"/>
        <v>#N/A</v>
      </c>
      <c r="C1924" s="78">
        <f>Кабельный_журнал!P1890</f>
        <v>0</v>
      </c>
      <c r="D1924" s="74" t="e">
        <f t="shared" ca="1" si="421"/>
        <v>#N/A</v>
      </c>
      <c r="E1924" s="80" t="s">
        <v>280</v>
      </c>
      <c r="F1924" s="74" t="e">
        <f t="shared" ca="1" si="417"/>
        <v>#N/A</v>
      </c>
      <c r="G1924" s="74" t="e">
        <f t="shared" si="418"/>
        <v>#N/A</v>
      </c>
      <c r="H1924" s="80" t="s">
        <v>273</v>
      </c>
      <c r="I1924" s="74" t="e">
        <f t="shared" si="419"/>
        <v>#N/A</v>
      </c>
      <c r="J1924" s="74" t="e">
        <f t="shared" si="422"/>
        <v>#N/A</v>
      </c>
      <c r="K1924" s="80" t="s">
        <v>281</v>
      </c>
      <c r="L1924" s="74">
        <f t="shared" si="423"/>
        <v>1.7500000000000002E-2</v>
      </c>
      <c r="M1924" s="74" t="e">
        <f t="shared" ca="1" si="424"/>
        <v>#N/A</v>
      </c>
      <c r="N1924" s="74" t="e">
        <f ca="1">VLOOKUP(B1924,$C$7:$T1922,13,FALSE)</f>
        <v>#N/A</v>
      </c>
      <c r="O1924" s="74" t="e">
        <f t="shared" ca="1" si="425"/>
        <v>#N/A</v>
      </c>
      <c r="P1924" s="74" t="e">
        <f t="shared" ca="1" si="426"/>
        <v>#N/A</v>
      </c>
      <c r="Q1924" s="74" t="e">
        <f t="shared" ca="1" si="427"/>
        <v>#N/A</v>
      </c>
      <c r="R1924" s="74">
        <f t="shared" si="428"/>
        <v>6000</v>
      </c>
      <c r="S1924" s="74" t="e">
        <f t="shared" ca="1" si="429"/>
        <v>#N/A</v>
      </c>
      <c r="T1924" s="74" t="e">
        <f t="shared" si="430"/>
        <v>#N/A</v>
      </c>
    </row>
    <row r="1925" spans="2:20" x14ac:dyDescent="0.25">
      <c r="B1925" s="74" t="e">
        <f t="shared" ca="1" si="420"/>
        <v>#N/A</v>
      </c>
      <c r="C1925" s="78">
        <f>Кабельный_журнал!P1891</f>
        <v>0</v>
      </c>
      <c r="D1925" s="74" t="e">
        <f t="shared" ca="1" si="421"/>
        <v>#N/A</v>
      </c>
      <c r="E1925" s="80" t="s">
        <v>280</v>
      </c>
      <c r="F1925" s="74" t="e">
        <f t="shared" ca="1" si="417"/>
        <v>#N/A</v>
      </c>
      <c r="G1925" s="74" t="e">
        <f t="shared" si="418"/>
        <v>#N/A</v>
      </c>
      <c r="H1925" s="80" t="s">
        <v>273</v>
      </c>
      <c r="I1925" s="74" t="e">
        <f t="shared" si="419"/>
        <v>#N/A</v>
      </c>
      <c r="J1925" s="74" t="e">
        <f t="shared" si="422"/>
        <v>#N/A</v>
      </c>
      <c r="K1925" s="80" t="s">
        <v>281</v>
      </c>
      <c r="L1925" s="74">
        <f t="shared" si="423"/>
        <v>1.7500000000000002E-2</v>
      </c>
      <c r="M1925" s="74" t="e">
        <f t="shared" ca="1" si="424"/>
        <v>#N/A</v>
      </c>
      <c r="N1925" s="74" t="e">
        <f ca="1">VLOOKUP(B1925,$C$7:$T1923,13,FALSE)</f>
        <v>#N/A</v>
      </c>
      <c r="O1925" s="74" t="e">
        <f t="shared" ca="1" si="425"/>
        <v>#N/A</v>
      </c>
      <c r="P1925" s="74" t="e">
        <f t="shared" ca="1" si="426"/>
        <v>#N/A</v>
      </c>
      <c r="Q1925" s="74" t="e">
        <f t="shared" ca="1" si="427"/>
        <v>#N/A</v>
      </c>
      <c r="R1925" s="74">
        <f t="shared" si="428"/>
        <v>6000</v>
      </c>
      <c r="S1925" s="74" t="e">
        <f t="shared" ca="1" si="429"/>
        <v>#N/A</v>
      </c>
      <c r="T1925" s="74" t="e">
        <f t="shared" si="430"/>
        <v>#N/A</v>
      </c>
    </row>
    <row r="1926" spans="2:20" x14ac:dyDescent="0.25">
      <c r="B1926" s="74" t="e">
        <f t="shared" ca="1" si="420"/>
        <v>#N/A</v>
      </c>
      <c r="C1926" s="78">
        <f>Кабельный_журнал!P1892</f>
        <v>0</v>
      </c>
      <c r="D1926" s="74" t="e">
        <f t="shared" ca="1" si="421"/>
        <v>#N/A</v>
      </c>
      <c r="E1926" s="80" t="s">
        <v>280</v>
      </c>
      <c r="F1926" s="74" t="e">
        <f t="shared" ca="1" si="417"/>
        <v>#N/A</v>
      </c>
      <c r="G1926" s="74" t="e">
        <f t="shared" si="418"/>
        <v>#N/A</v>
      </c>
      <c r="H1926" s="80" t="s">
        <v>273</v>
      </c>
      <c r="I1926" s="74" t="e">
        <f t="shared" si="419"/>
        <v>#N/A</v>
      </c>
      <c r="J1926" s="74" t="e">
        <f t="shared" si="422"/>
        <v>#N/A</v>
      </c>
      <c r="K1926" s="80" t="s">
        <v>281</v>
      </c>
      <c r="L1926" s="74">
        <f t="shared" si="423"/>
        <v>1.7500000000000002E-2</v>
      </c>
      <c r="M1926" s="74" t="e">
        <f t="shared" ca="1" si="424"/>
        <v>#N/A</v>
      </c>
      <c r="N1926" s="74" t="e">
        <f ca="1">VLOOKUP(B1926,$C$7:$T1924,13,FALSE)</f>
        <v>#N/A</v>
      </c>
      <c r="O1926" s="74" t="e">
        <f t="shared" ca="1" si="425"/>
        <v>#N/A</v>
      </c>
      <c r="P1926" s="74" t="e">
        <f t="shared" ca="1" si="426"/>
        <v>#N/A</v>
      </c>
      <c r="Q1926" s="74" t="e">
        <f t="shared" ca="1" si="427"/>
        <v>#N/A</v>
      </c>
      <c r="R1926" s="74">
        <f t="shared" si="428"/>
        <v>6000</v>
      </c>
      <c r="S1926" s="74" t="e">
        <f t="shared" ca="1" si="429"/>
        <v>#N/A</v>
      </c>
      <c r="T1926" s="74" t="e">
        <f t="shared" si="430"/>
        <v>#N/A</v>
      </c>
    </row>
    <row r="1927" spans="2:20" x14ac:dyDescent="0.25">
      <c r="B1927" s="74" t="e">
        <f t="shared" ca="1" si="420"/>
        <v>#N/A</v>
      </c>
      <c r="C1927" s="78">
        <f>Кабельный_журнал!P1893</f>
        <v>0</v>
      </c>
      <c r="D1927" s="74" t="e">
        <f t="shared" ca="1" si="421"/>
        <v>#N/A</v>
      </c>
      <c r="E1927" s="80" t="s">
        <v>280</v>
      </c>
      <c r="F1927" s="74" t="e">
        <f t="shared" ca="1" si="417"/>
        <v>#N/A</v>
      </c>
      <c r="G1927" s="74" t="e">
        <f t="shared" si="418"/>
        <v>#N/A</v>
      </c>
      <c r="H1927" s="80" t="s">
        <v>273</v>
      </c>
      <c r="I1927" s="74" t="e">
        <f t="shared" si="419"/>
        <v>#N/A</v>
      </c>
      <c r="J1927" s="74" t="e">
        <f t="shared" si="422"/>
        <v>#N/A</v>
      </c>
      <c r="K1927" s="80" t="s">
        <v>281</v>
      </c>
      <c r="L1927" s="74">
        <f t="shared" si="423"/>
        <v>1.7500000000000002E-2</v>
      </c>
      <c r="M1927" s="74" t="e">
        <f t="shared" ca="1" si="424"/>
        <v>#N/A</v>
      </c>
      <c r="N1927" s="74" t="e">
        <f ca="1">VLOOKUP(B1927,$C$7:$T1925,13,FALSE)</f>
        <v>#N/A</v>
      </c>
      <c r="O1927" s="74" t="e">
        <f t="shared" ca="1" si="425"/>
        <v>#N/A</v>
      </c>
      <c r="P1927" s="74" t="e">
        <f t="shared" ca="1" si="426"/>
        <v>#N/A</v>
      </c>
      <c r="Q1927" s="74" t="e">
        <f t="shared" ca="1" si="427"/>
        <v>#N/A</v>
      </c>
      <c r="R1927" s="74">
        <f t="shared" si="428"/>
        <v>6000</v>
      </c>
      <c r="S1927" s="74" t="e">
        <f t="shared" ca="1" si="429"/>
        <v>#N/A</v>
      </c>
      <c r="T1927" s="74" t="e">
        <f t="shared" si="430"/>
        <v>#N/A</v>
      </c>
    </row>
    <row r="1928" spans="2:20" x14ac:dyDescent="0.25">
      <c r="B1928" s="74" t="e">
        <f t="shared" ca="1" si="420"/>
        <v>#N/A</v>
      </c>
      <c r="C1928" s="78">
        <f>Кабельный_журнал!P1894</f>
        <v>0</v>
      </c>
      <c r="D1928" s="74" t="e">
        <f t="shared" ca="1" si="421"/>
        <v>#N/A</v>
      </c>
      <c r="E1928" s="80" t="s">
        <v>280</v>
      </c>
      <c r="F1928" s="74" t="e">
        <f t="shared" ca="1" si="417"/>
        <v>#N/A</v>
      </c>
      <c r="G1928" s="74" t="e">
        <f t="shared" si="418"/>
        <v>#N/A</v>
      </c>
      <c r="H1928" s="80" t="s">
        <v>273</v>
      </c>
      <c r="I1928" s="74" t="e">
        <f t="shared" si="419"/>
        <v>#N/A</v>
      </c>
      <c r="J1928" s="74" t="e">
        <f t="shared" si="422"/>
        <v>#N/A</v>
      </c>
      <c r="K1928" s="80" t="s">
        <v>281</v>
      </c>
      <c r="L1928" s="74">
        <f t="shared" si="423"/>
        <v>1.7500000000000002E-2</v>
      </c>
      <c r="M1928" s="74" t="e">
        <f t="shared" ca="1" si="424"/>
        <v>#N/A</v>
      </c>
      <c r="N1928" s="74" t="e">
        <f ca="1">VLOOKUP(B1928,$C$7:$T1926,13,FALSE)</f>
        <v>#N/A</v>
      </c>
      <c r="O1928" s="74" t="e">
        <f t="shared" ca="1" si="425"/>
        <v>#N/A</v>
      </c>
      <c r="P1928" s="74" t="e">
        <f t="shared" ca="1" si="426"/>
        <v>#N/A</v>
      </c>
      <c r="Q1928" s="74" t="e">
        <f t="shared" ca="1" si="427"/>
        <v>#N/A</v>
      </c>
      <c r="R1928" s="74">
        <f t="shared" si="428"/>
        <v>6000</v>
      </c>
      <c r="S1928" s="74" t="e">
        <f t="shared" ca="1" si="429"/>
        <v>#N/A</v>
      </c>
      <c r="T1928" s="74" t="e">
        <f t="shared" si="430"/>
        <v>#N/A</v>
      </c>
    </row>
    <row r="1929" spans="2:20" x14ac:dyDescent="0.25">
      <c r="B1929" s="74" t="e">
        <f t="shared" ca="1" si="420"/>
        <v>#N/A</v>
      </c>
      <c r="C1929" s="78">
        <f>Кабельный_журнал!P1895</f>
        <v>0</v>
      </c>
      <c r="D1929" s="74" t="e">
        <f t="shared" ca="1" si="421"/>
        <v>#N/A</v>
      </c>
      <c r="E1929" s="80" t="s">
        <v>280</v>
      </c>
      <c r="F1929" s="74" t="e">
        <f t="shared" ca="1" si="417"/>
        <v>#N/A</v>
      </c>
      <c r="G1929" s="74" t="e">
        <f t="shared" si="418"/>
        <v>#N/A</v>
      </c>
      <c r="H1929" s="80" t="s">
        <v>273</v>
      </c>
      <c r="I1929" s="74" t="e">
        <f t="shared" si="419"/>
        <v>#N/A</v>
      </c>
      <c r="J1929" s="74" t="e">
        <f t="shared" si="422"/>
        <v>#N/A</v>
      </c>
      <c r="K1929" s="80" t="s">
        <v>281</v>
      </c>
      <c r="L1929" s="74">
        <f t="shared" si="423"/>
        <v>1.7500000000000002E-2</v>
      </c>
      <c r="M1929" s="74" t="e">
        <f t="shared" ca="1" si="424"/>
        <v>#N/A</v>
      </c>
      <c r="N1929" s="74" t="e">
        <f ca="1">VLOOKUP(B1929,$C$7:$T1927,13,FALSE)</f>
        <v>#N/A</v>
      </c>
      <c r="O1929" s="74" t="e">
        <f t="shared" ca="1" si="425"/>
        <v>#N/A</v>
      </c>
      <c r="P1929" s="74" t="e">
        <f t="shared" ca="1" si="426"/>
        <v>#N/A</v>
      </c>
      <c r="Q1929" s="74" t="e">
        <f t="shared" ca="1" si="427"/>
        <v>#N/A</v>
      </c>
      <c r="R1929" s="74">
        <f t="shared" si="428"/>
        <v>6000</v>
      </c>
      <c r="S1929" s="74" t="e">
        <f t="shared" ca="1" si="429"/>
        <v>#N/A</v>
      </c>
      <c r="T1929" s="74" t="e">
        <f t="shared" si="430"/>
        <v>#N/A</v>
      </c>
    </row>
    <row r="1930" spans="2:20" x14ac:dyDescent="0.25">
      <c r="B1930" s="74" t="e">
        <f t="shared" ca="1" si="420"/>
        <v>#N/A</v>
      </c>
      <c r="C1930" s="78">
        <f>Кабельный_журнал!P1896</f>
        <v>0</v>
      </c>
      <c r="D1930" s="74" t="e">
        <f t="shared" ca="1" si="421"/>
        <v>#N/A</v>
      </c>
      <c r="E1930" s="80" t="s">
        <v>280</v>
      </c>
      <c r="F1930" s="74" t="e">
        <f t="shared" ca="1" si="417"/>
        <v>#N/A</v>
      </c>
      <c r="G1930" s="74" t="e">
        <f t="shared" si="418"/>
        <v>#N/A</v>
      </c>
      <c r="H1930" s="80" t="s">
        <v>273</v>
      </c>
      <c r="I1930" s="74" t="e">
        <f t="shared" si="419"/>
        <v>#N/A</v>
      </c>
      <c r="J1930" s="74" t="e">
        <f t="shared" si="422"/>
        <v>#N/A</v>
      </c>
      <c r="K1930" s="80" t="s">
        <v>281</v>
      </c>
      <c r="L1930" s="74">
        <f t="shared" si="423"/>
        <v>1.7500000000000002E-2</v>
      </c>
      <c r="M1930" s="74" t="e">
        <f t="shared" ca="1" si="424"/>
        <v>#N/A</v>
      </c>
      <c r="N1930" s="74" t="e">
        <f ca="1">VLOOKUP(B1930,$C$7:$T1928,13,FALSE)</f>
        <v>#N/A</v>
      </c>
      <c r="O1930" s="74" t="e">
        <f t="shared" ca="1" si="425"/>
        <v>#N/A</v>
      </c>
      <c r="P1930" s="74" t="e">
        <f t="shared" ca="1" si="426"/>
        <v>#N/A</v>
      </c>
      <c r="Q1930" s="74" t="e">
        <f t="shared" ca="1" si="427"/>
        <v>#N/A</v>
      </c>
      <c r="R1930" s="74">
        <f t="shared" si="428"/>
        <v>6000</v>
      </c>
      <c r="S1930" s="74" t="e">
        <f t="shared" ca="1" si="429"/>
        <v>#N/A</v>
      </c>
      <c r="T1930" s="74" t="e">
        <f t="shared" si="430"/>
        <v>#N/A</v>
      </c>
    </row>
    <row r="1931" spans="2:20" x14ac:dyDescent="0.25">
      <c r="B1931" s="74" t="e">
        <f t="shared" ca="1" si="420"/>
        <v>#N/A</v>
      </c>
      <c r="C1931" s="78">
        <f>Кабельный_журнал!P1897</f>
        <v>0</v>
      </c>
      <c r="D1931" s="74" t="e">
        <f t="shared" ca="1" si="421"/>
        <v>#N/A</v>
      </c>
      <c r="E1931" s="80" t="s">
        <v>280</v>
      </c>
      <c r="F1931" s="74" t="e">
        <f t="shared" ca="1" si="417"/>
        <v>#N/A</v>
      </c>
      <c r="G1931" s="74" t="e">
        <f t="shared" si="418"/>
        <v>#N/A</v>
      </c>
      <c r="H1931" s="80" t="s">
        <v>273</v>
      </c>
      <c r="I1931" s="74" t="e">
        <f t="shared" si="419"/>
        <v>#N/A</v>
      </c>
      <c r="J1931" s="74" t="e">
        <f t="shared" si="422"/>
        <v>#N/A</v>
      </c>
      <c r="K1931" s="80" t="s">
        <v>281</v>
      </c>
      <c r="L1931" s="74">
        <f t="shared" si="423"/>
        <v>1.7500000000000002E-2</v>
      </c>
      <c r="M1931" s="74" t="e">
        <f t="shared" ca="1" si="424"/>
        <v>#N/A</v>
      </c>
      <c r="N1931" s="74" t="e">
        <f ca="1">VLOOKUP(B1931,$C$7:$T1929,13,FALSE)</f>
        <v>#N/A</v>
      </c>
      <c r="O1931" s="74" t="e">
        <f t="shared" ca="1" si="425"/>
        <v>#N/A</v>
      </c>
      <c r="P1931" s="74" t="e">
        <f t="shared" ca="1" si="426"/>
        <v>#N/A</v>
      </c>
      <c r="Q1931" s="74" t="e">
        <f t="shared" ca="1" si="427"/>
        <v>#N/A</v>
      </c>
      <c r="R1931" s="74">
        <f t="shared" si="428"/>
        <v>6000</v>
      </c>
      <c r="S1931" s="74" t="e">
        <f t="shared" ca="1" si="429"/>
        <v>#N/A</v>
      </c>
      <c r="T1931" s="74" t="e">
        <f t="shared" si="430"/>
        <v>#N/A</v>
      </c>
    </row>
    <row r="1932" spans="2:20" x14ac:dyDescent="0.25">
      <c r="B1932" s="74" t="e">
        <f t="shared" ca="1" si="420"/>
        <v>#N/A</v>
      </c>
      <c r="C1932" s="78">
        <f>Кабельный_журнал!P1898</f>
        <v>0</v>
      </c>
      <c r="D1932" s="74" t="e">
        <f t="shared" ca="1" si="421"/>
        <v>#N/A</v>
      </c>
      <c r="E1932" s="80" t="s">
        <v>280</v>
      </c>
      <c r="F1932" s="74" t="e">
        <f t="shared" ca="1" si="417"/>
        <v>#N/A</v>
      </c>
      <c r="G1932" s="74" t="e">
        <f t="shared" si="418"/>
        <v>#N/A</v>
      </c>
      <c r="H1932" s="80" t="s">
        <v>273</v>
      </c>
      <c r="I1932" s="74" t="e">
        <f t="shared" si="419"/>
        <v>#N/A</v>
      </c>
      <c r="J1932" s="74" t="e">
        <f t="shared" si="422"/>
        <v>#N/A</v>
      </c>
      <c r="K1932" s="80" t="s">
        <v>281</v>
      </c>
      <c r="L1932" s="74">
        <f t="shared" si="423"/>
        <v>1.7500000000000002E-2</v>
      </c>
      <c r="M1932" s="74" t="e">
        <f t="shared" ca="1" si="424"/>
        <v>#N/A</v>
      </c>
      <c r="N1932" s="74" t="e">
        <f ca="1">VLOOKUP(B1932,$C$7:$T1930,13,FALSE)</f>
        <v>#N/A</v>
      </c>
      <c r="O1932" s="74" t="e">
        <f t="shared" ca="1" si="425"/>
        <v>#N/A</v>
      </c>
      <c r="P1932" s="74" t="e">
        <f t="shared" ca="1" si="426"/>
        <v>#N/A</v>
      </c>
      <c r="Q1932" s="74" t="e">
        <f t="shared" ca="1" si="427"/>
        <v>#N/A</v>
      </c>
      <c r="R1932" s="74">
        <f t="shared" si="428"/>
        <v>6000</v>
      </c>
      <c r="S1932" s="74" t="e">
        <f t="shared" ca="1" si="429"/>
        <v>#N/A</v>
      </c>
      <c r="T1932" s="74" t="e">
        <f t="shared" si="430"/>
        <v>#N/A</v>
      </c>
    </row>
    <row r="1933" spans="2:20" x14ac:dyDescent="0.25">
      <c r="B1933" s="74" t="e">
        <f t="shared" ca="1" si="420"/>
        <v>#N/A</v>
      </c>
      <c r="C1933" s="78">
        <f>Кабельный_журнал!P1899</f>
        <v>0</v>
      </c>
      <c r="D1933" s="74" t="e">
        <f t="shared" ca="1" si="421"/>
        <v>#N/A</v>
      </c>
      <c r="E1933" s="80" t="s">
        <v>280</v>
      </c>
      <c r="F1933" s="74" t="e">
        <f t="shared" ca="1" si="417"/>
        <v>#N/A</v>
      </c>
      <c r="G1933" s="74" t="e">
        <f t="shared" si="418"/>
        <v>#N/A</v>
      </c>
      <c r="H1933" s="80" t="s">
        <v>273</v>
      </c>
      <c r="I1933" s="74" t="e">
        <f t="shared" si="419"/>
        <v>#N/A</v>
      </c>
      <c r="J1933" s="74" t="e">
        <f t="shared" si="422"/>
        <v>#N/A</v>
      </c>
      <c r="K1933" s="80" t="s">
        <v>281</v>
      </c>
      <c r="L1933" s="74">
        <f t="shared" si="423"/>
        <v>1.7500000000000002E-2</v>
      </c>
      <c r="M1933" s="74" t="e">
        <f t="shared" ca="1" si="424"/>
        <v>#N/A</v>
      </c>
      <c r="N1933" s="74" t="e">
        <f ca="1">VLOOKUP(B1933,$C$7:$T1931,13,FALSE)</f>
        <v>#N/A</v>
      </c>
      <c r="O1933" s="74" t="e">
        <f t="shared" ca="1" si="425"/>
        <v>#N/A</v>
      </c>
      <c r="P1933" s="74" t="e">
        <f t="shared" ca="1" si="426"/>
        <v>#N/A</v>
      </c>
      <c r="Q1933" s="74" t="e">
        <f t="shared" ca="1" si="427"/>
        <v>#N/A</v>
      </c>
      <c r="R1933" s="74">
        <f t="shared" si="428"/>
        <v>6000</v>
      </c>
      <c r="S1933" s="74" t="e">
        <f t="shared" ca="1" si="429"/>
        <v>#N/A</v>
      </c>
      <c r="T1933" s="74" t="e">
        <f t="shared" si="430"/>
        <v>#N/A</v>
      </c>
    </row>
    <row r="1934" spans="2:20" x14ac:dyDescent="0.25">
      <c r="B1934" s="74" t="e">
        <f t="shared" ca="1" si="420"/>
        <v>#N/A</v>
      </c>
      <c r="C1934" s="78">
        <f>Кабельный_журнал!P1900</f>
        <v>0</v>
      </c>
      <c r="D1934" s="74" t="e">
        <f t="shared" ca="1" si="421"/>
        <v>#N/A</v>
      </c>
      <c r="E1934" s="80" t="s">
        <v>280</v>
      </c>
      <c r="F1934" s="74" t="e">
        <f t="shared" ca="1" si="417"/>
        <v>#N/A</v>
      </c>
      <c r="G1934" s="74" t="e">
        <f t="shared" si="418"/>
        <v>#N/A</v>
      </c>
      <c r="H1934" s="80" t="s">
        <v>273</v>
      </c>
      <c r="I1934" s="74" t="e">
        <f t="shared" si="419"/>
        <v>#N/A</v>
      </c>
      <c r="J1934" s="74" t="e">
        <f t="shared" si="422"/>
        <v>#N/A</v>
      </c>
      <c r="K1934" s="80" t="s">
        <v>281</v>
      </c>
      <c r="L1934" s="74">
        <f t="shared" si="423"/>
        <v>1.7500000000000002E-2</v>
      </c>
      <c r="M1934" s="74" t="e">
        <f t="shared" ca="1" si="424"/>
        <v>#N/A</v>
      </c>
      <c r="N1934" s="74" t="e">
        <f ca="1">VLOOKUP(B1934,$C$7:$T1932,13,FALSE)</f>
        <v>#N/A</v>
      </c>
      <c r="O1934" s="74" t="e">
        <f t="shared" ca="1" si="425"/>
        <v>#N/A</v>
      </c>
      <c r="P1934" s="74" t="e">
        <f t="shared" ca="1" si="426"/>
        <v>#N/A</v>
      </c>
      <c r="Q1934" s="74" t="e">
        <f t="shared" ca="1" si="427"/>
        <v>#N/A</v>
      </c>
      <c r="R1934" s="74">
        <f t="shared" si="428"/>
        <v>6000</v>
      </c>
      <c r="S1934" s="74" t="e">
        <f t="shared" ca="1" si="429"/>
        <v>#N/A</v>
      </c>
      <c r="T1934" s="74" t="e">
        <f t="shared" si="430"/>
        <v>#N/A</v>
      </c>
    </row>
    <row r="1935" spans="2:20" x14ac:dyDescent="0.25">
      <c r="B1935" s="74" t="e">
        <f t="shared" ca="1" si="420"/>
        <v>#N/A</v>
      </c>
      <c r="C1935" s="78">
        <f>Кабельный_журнал!P1901</f>
        <v>0</v>
      </c>
      <c r="D1935" s="74" t="e">
        <f t="shared" ca="1" si="421"/>
        <v>#N/A</v>
      </c>
      <c r="E1935" s="80" t="s">
        <v>280</v>
      </c>
      <c r="F1935" s="74" t="e">
        <f t="shared" ca="1" si="417"/>
        <v>#N/A</v>
      </c>
      <c r="G1935" s="74" t="e">
        <f t="shared" si="418"/>
        <v>#N/A</v>
      </c>
      <c r="H1935" s="80" t="s">
        <v>273</v>
      </c>
      <c r="I1935" s="74" t="e">
        <f t="shared" si="419"/>
        <v>#N/A</v>
      </c>
      <c r="J1935" s="74" t="e">
        <f t="shared" si="422"/>
        <v>#N/A</v>
      </c>
      <c r="K1935" s="80" t="s">
        <v>281</v>
      </c>
      <c r="L1935" s="74">
        <f t="shared" si="423"/>
        <v>1.7500000000000002E-2</v>
      </c>
      <c r="M1935" s="74" t="e">
        <f t="shared" ca="1" si="424"/>
        <v>#N/A</v>
      </c>
      <c r="N1935" s="74" t="e">
        <f ca="1">VLOOKUP(B1935,$C$7:$T1933,13,FALSE)</f>
        <v>#N/A</v>
      </c>
      <c r="O1935" s="74" t="e">
        <f t="shared" ca="1" si="425"/>
        <v>#N/A</v>
      </c>
      <c r="P1935" s="74" t="e">
        <f t="shared" ca="1" si="426"/>
        <v>#N/A</v>
      </c>
      <c r="Q1935" s="74" t="e">
        <f t="shared" ca="1" si="427"/>
        <v>#N/A</v>
      </c>
      <c r="R1935" s="74">
        <f t="shared" si="428"/>
        <v>6000</v>
      </c>
      <c r="S1935" s="74" t="e">
        <f t="shared" ca="1" si="429"/>
        <v>#N/A</v>
      </c>
      <c r="T1935" s="74" t="e">
        <f t="shared" si="430"/>
        <v>#N/A</v>
      </c>
    </row>
    <row r="1936" spans="2:20" x14ac:dyDescent="0.25">
      <c r="B1936" s="74" t="e">
        <f t="shared" ca="1" si="420"/>
        <v>#N/A</v>
      </c>
      <c r="C1936" s="78">
        <f>Кабельный_журнал!P1902</f>
        <v>0</v>
      </c>
      <c r="D1936" s="74" t="e">
        <f t="shared" ca="1" si="421"/>
        <v>#N/A</v>
      </c>
      <c r="E1936" s="80" t="s">
        <v>280</v>
      </c>
      <c r="F1936" s="74" t="e">
        <f t="shared" ca="1" si="417"/>
        <v>#N/A</v>
      </c>
      <c r="G1936" s="74" t="e">
        <f t="shared" si="418"/>
        <v>#N/A</v>
      </c>
      <c r="H1936" s="80" t="s">
        <v>273</v>
      </c>
      <c r="I1936" s="74" t="e">
        <f t="shared" si="419"/>
        <v>#N/A</v>
      </c>
      <c r="J1936" s="74" t="e">
        <f t="shared" si="422"/>
        <v>#N/A</v>
      </c>
      <c r="K1936" s="80" t="s">
        <v>281</v>
      </c>
      <c r="L1936" s="74">
        <f t="shared" si="423"/>
        <v>1.7500000000000002E-2</v>
      </c>
      <c r="M1936" s="74" t="e">
        <f t="shared" ca="1" si="424"/>
        <v>#N/A</v>
      </c>
      <c r="N1936" s="74" t="e">
        <f ca="1">VLOOKUP(B1936,$C$7:$T1934,13,FALSE)</f>
        <v>#N/A</v>
      </c>
      <c r="O1936" s="74" t="e">
        <f t="shared" ca="1" si="425"/>
        <v>#N/A</v>
      </c>
      <c r="P1936" s="74" t="e">
        <f t="shared" ca="1" si="426"/>
        <v>#N/A</v>
      </c>
      <c r="Q1936" s="74" t="e">
        <f t="shared" ca="1" si="427"/>
        <v>#N/A</v>
      </c>
      <c r="R1936" s="74">
        <f t="shared" si="428"/>
        <v>6000</v>
      </c>
      <c r="S1936" s="74" t="e">
        <f t="shared" ca="1" si="429"/>
        <v>#N/A</v>
      </c>
      <c r="T1936" s="74" t="e">
        <f t="shared" si="430"/>
        <v>#N/A</v>
      </c>
    </row>
    <row r="1937" spans="2:20" x14ac:dyDescent="0.25">
      <c r="B1937" s="74" t="e">
        <f t="shared" ca="1" si="420"/>
        <v>#N/A</v>
      </c>
      <c r="C1937" s="78">
        <f>Кабельный_журнал!P1903</f>
        <v>0</v>
      </c>
      <c r="D1937" s="74" t="e">
        <f t="shared" ca="1" si="421"/>
        <v>#N/A</v>
      </c>
      <c r="E1937" s="80" t="s">
        <v>280</v>
      </c>
      <c r="F1937" s="74" t="e">
        <f t="shared" ca="1" si="417"/>
        <v>#N/A</v>
      </c>
      <c r="G1937" s="74" t="e">
        <f t="shared" si="418"/>
        <v>#N/A</v>
      </c>
      <c r="H1937" s="80" t="s">
        <v>273</v>
      </c>
      <c r="I1937" s="74" t="e">
        <f t="shared" si="419"/>
        <v>#N/A</v>
      </c>
      <c r="J1937" s="74" t="e">
        <f t="shared" si="422"/>
        <v>#N/A</v>
      </c>
      <c r="K1937" s="80" t="s">
        <v>281</v>
      </c>
      <c r="L1937" s="74">
        <f t="shared" si="423"/>
        <v>1.7500000000000002E-2</v>
      </c>
      <c r="M1937" s="74" t="e">
        <f t="shared" ca="1" si="424"/>
        <v>#N/A</v>
      </c>
      <c r="N1937" s="74" t="e">
        <f ca="1">VLOOKUP(B1937,$C$7:$T1935,13,FALSE)</f>
        <v>#N/A</v>
      </c>
      <c r="O1937" s="74" t="e">
        <f t="shared" ca="1" si="425"/>
        <v>#N/A</v>
      </c>
      <c r="P1937" s="74" t="e">
        <f t="shared" ca="1" si="426"/>
        <v>#N/A</v>
      </c>
      <c r="Q1937" s="74" t="e">
        <f t="shared" ca="1" si="427"/>
        <v>#N/A</v>
      </c>
      <c r="R1937" s="74">
        <f t="shared" si="428"/>
        <v>6000</v>
      </c>
      <c r="S1937" s="74" t="e">
        <f t="shared" ca="1" si="429"/>
        <v>#N/A</v>
      </c>
      <c r="T1937" s="74" t="e">
        <f t="shared" si="430"/>
        <v>#N/A</v>
      </c>
    </row>
    <row r="1938" spans="2:20" x14ac:dyDescent="0.25">
      <c r="B1938" s="74" t="e">
        <f t="shared" ca="1" si="420"/>
        <v>#N/A</v>
      </c>
      <c r="C1938" s="78">
        <f>Кабельный_журнал!P1904</f>
        <v>0</v>
      </c>
      <c r="D1938" s="74" t="e">
        <f t="shared" ca="1" si="421"/>
        <v>#N/A</v>
      </c>
      <c r="E1938" s="80" t="s">
        <v>280</v>
      </c>
      <c r="F1938" s="74" t="e">
        <f t="shared" ca="1" si="417"/>
        <v>#N/A</v>
      </c>
      <c r="G1938" s="74" t="e">
        <f t="shared" si="418"/>
        <v>#N/A</v>
      </c>
      <c r="H1938" s="80" t="s">
        <v>273</v>
      </c>
      <c r="I1938" s="74" t="e">
        <f t="shared" si="419"/>
        <v>#N/A</v>
      </c>
      <c r="J1938" s="74" t="e">
        <f t="shared" si="422"/>
        <v>#N/A</v>
      </c>
      <c r="K1938" s="80" t="s">
        <v>281</v>
      </c>
      <c r="L1938" s="74">
        <f t="shared" si="423"/>
        <v>1.7500000000000002E-2</v>
      </c>
      <c r="M1938" s="74" t="e">
        <f t="shared" ca="1" si="424"/>
        <v>#N/A</v>
      </c>
      <c r="N1938" s="74" t="e">
        <f ca="1">VLOOKUP(B1938,$C$7:$T1936,13,FALSE)</f>
        <v>#N/A</v>
      </c>
      <c r="O1938" s="74" t="e">
        <f t="shared" ca="1" si="425"/>
        <v>#N/A</v>
      </c>
      <c r="P1938" s="74" t="e">
        <f t="shared" ca="1" si="426"/>
        <v>#N/A</v>
      </c>
      <c r="Q1938" s="74" t="e">
        <f t="shared" ca="1" si="427"/>
        <v>#N/A</v>
      </c>
      <c r="R1938" s="74">
        <f t="shared" si="428"/>
        <v>6000</v>
      </c>
      <c r="S1938" s="74" t="e">
        <f t="shared" ca="1" si="429"/>
        <v>#N/A</v>
      </c>
      <c r="T1938" s="74" t="e">
        <f t="shared" si="430"/>
        <v>#N/A</v>
      </c>
    </row>
    <row r="1939" spans="2:20" x14ac:dyDescent="0.25">
      <c r="B1939" s="74" t="e">
        <f t="shared" ca="1" si="420"/>
        <v>#N/A</v>
      </c>
      <c r="C1939" s="78">
        <f>Кабельный_журнал!P1905</f>
        <v>0</v>
      </c>
      <c r="D1939" s="74" t="e">
        <f t="shared" ca="1" si="421"/>
        <v>#N/A</v>
      </c>
      <c r="E1939" s="80" t="s">
        <v>280</v>
      </c>
      <c r="F1939" s="74" t="e">
        <f t="shared" ca="1" si="417"/>
        <v>#N/A</v>
      </c>
      <c r="G1939" s="74" t="e">
        <f t="shared" si="418"/>
        <v>#N/A</v>
      </c>
      <c r="H1939" s="80" t="s">
        <v>273</v>
      </c>
      <c r="I1939" s="74" t="e">
        <f t="shared" si="419"/>
        <v>#N/A</v>
      </c>
      <c r="J1939" s="74" t="e">
        <f t="shared" si="422"/>
        <v>#N/A</v>
      </c>
      <c r="K1939" s="80" t="s">
        <v>281</v>
      </c>
      <c r="L1939" s="74">
        <f t="shared" si="423"/>
        <v>1.7500000000000002E-2</v>
      </c>
      <c r="M1939" s="74" t="e">
        <f t="shared" ca="1" si="424"/>
        <v>#N/A</v>
      </c>
      <c r="N1939" s="74" t="e">
        <f ca="1">VLOOKUP(B1939,$C$7:$T1937,13,FALSE)</f>
        <v>#N/A</v>
      </c>
      <c r="O1939" s="74" t="e">
        <f t="shared" ca="1" si="425"/>
        <v>#N/A</v>
      </c>
      <c r="P1939" s="74" t="e">
        <f t="shared" ca="1" si="426"/>
        <v>#N/A</v>
      </c>
      <c r="Q1939" s="74" t="e">
        <f t="shared" ca="1" si="427"/>
        <v>#N/A</v>
      </c>
      <c r="R1939" s="74">
        <f t="shared" si="428"/>
        <v>6000</v>
      </c>
      <c r="S1939" s="74" t="e">
        <f t="shared" ca="1" si="429"/>
        <v>#N/A</v>
      </c>
      <c r="T1939" s="74" t="e">
        <f t="shared" si="430"/>
        <v>#N/A</v>
      </c>
    </row>
    <row r="1940" spans="2:20" x14ac:dyDescent="0.25">
      <c r="B1940" s="74" t="e">
        <f t="shared" ca="1" si="420"/>
        <v>#N/A</v>
      </c>
      <c r="C1940" s="78">
        <f>Кабельный_журнал!P1906</f>
        <v>0</v>
      </c>
      <c r="D1940" s="74" t="e">
        <f t="shared" ca="1" si="421"/>
        <v>#N/A</v>
      </c>
      <c r="E1940" s="80" t="s">
        <v>280</v>
      </c>
      <c r="F1940" s="74" t="e">
        <f t="shared" ca="1" si="417"/>
        <v>#N/A</v>
      </c>
      <c r="G1940" s="74" t="e">
        <f t="shared" si="418"/>
        <v>#N/A</v>
      </c>
      <c r="H1940" s="80" t="s">
        <v>273</v>
      </c>
      <c r="I1940" s="74" t="e">
        <f t="shared" si="419"/>
        <v>#N/A</v>
      </c>
      <c r="J1940" s="74" t="e">
        <f t="shared" si="422"/>
        <v>#N/A</v>
      </c>
      <c r="K1940" s="80" t="s">
        <v>281</v>
      </c>
      <c r="L1940" s="74">
        <f t="shared" si="423"/>
        <v>1.7500000000000002E-2</v>
      </c>
      <c r="M1940" s="74" t="e">
        <f t="shared" ca="1" si="424"/>
        <v>#N/A</v>
      </c>
      <c r="N1940" s="74" t="e">
        <f ca="1">VLOOKUP(B1940,$C$7:$T1938,13,FALSE)</f>
        <v>#N/A</v>
      </c>
      <c r="O1940" s="74" t="e">
        <f t="shared" ca="1" si="425"/>
        <v>#N/A</v>
      </c>
      <c r="P1940" s="74" t="e">
        <f t="shared" ca="1" si="426"/>
        <v>#N/A</v>
      </c>
      <c r="Q1940" s="74" t="e">
        <f t="shared" ca="1" si="427"/>
        <v>#N/A</v>
      </c>
      <c r="R1940" s="74">
        <f t="shared" si="428"/>
        <v>6000</v>
      </c>
      <c r="S1940" s="74" t="e">
        <f t="shared" ca="1" si="429"/>
        <v>#N/A</v>
      </c>
      <c r="T1940" s="74" t="e">
        <f t="shared" si="430"/>
        <v>#N/A</v>
      </c>
    </row>
    <row r="1941" spans="2:20" x14ac:dyDescent="0.25">
      <c r="B1941" s="74" t="e">
        <f t="shared" ca="1" si="420"/>
        <v>#N/A</v>
      </c>
      <c r="C1941" s="78">
        <f>Кабельный_журнал!P1907</f>
        <v>0</v>
      </c>
      <c r="D1941" s="74" t="e">
        <f t="shared" ca="1" si="421"/>
        <v>#N/A</v>
      </c>
      <c r="E1941" s="80" t="s">
        <v>280</v>
      </c>
      <c r="F1941" s="74" t="e">
        <f t="shared" ca="1" si="417"/>
        <v>#N/A</v>
      </c>
      <c r="G1941" s="74" t="e">
        <f t="shared" si="418"/>
        <v>#N/A</v>
      </c>
      <c r="H1941" s="80" t="s">
        <v>273</v>
      </c>
      <c r="I1941" s="74" t="e">
        <f t="shared" si="419"/>
        <v>#N/A</v>
      </c>
      <c r="J1941" s="74" t="e">
        <f t="shared" si="422"/>
        <v>#N/A</v>
      </c>
      <c r="K1941" s="80" t="s">
        <v>281</v>
      </c>
      <c r="L1941" s="74">
        <f t="shared" si="423"/>
        <v>1.7500000000000002E-2</v>
      </c>
      <c r="M1941" s="74" t="e">
        <f t="shared" ca="1" si="424"/>
        <v>#N/A</v>
      </c>
      <c r="N1941" s="74" t="e">
        <f ca="1">VLOOKUP(B1941,$C$7:$T1939,13,FALSE)</f>
        <v>#N/A</v>
      </c>
      <c r="O1941" s="74" t="e">
        <f t="shared" ca="1" si="425"/>
        <v>#N/A</v>
      </c>
      <c r="P1941" s="74" t="e">
        <f t="shared" ca="1" si="426"/>
        <v>#N/A</v>
      </c>
      <c r="Q1941" s="74" t="e">
        <f t="shared" ca="1" si="427"/>
        <v>#N/A</v>
      </c>
      <c r="R1941" s="74">
        <f t="shared" si="428"/>
        <v>6000</v>
      </c>
      <c r="S1941" s="74" t="e">
        <f t="shared" ca="1" si="429"/>
        <v>#N/A</v>
      </c>
      <c r="T1941" s="74" t="e">
        <f t="shared" si="430"/>
        <v>#N/A</v>
      </c>
    </row>
    <row r="1942" spans="2:20" x14ac:dyDescent="0.25">
      <c r="B1942" s="74" t="e">
        <f t="shared" ca="1" si="420"/>
        <v>#N/A</v>
      </c>
      <c r="C1942" s="78">
        <f>Кабельный_журнал!P1908</f>
        <v>0</v>
      </c>
      <c r="D1942" s="74" t="e">
        <f t="shared" ca="1" si="421"/>
        <v>#N/A</v>
      </c>
      <c r="E1942" s="80" t="s">
        <v>280</v>
      </c>
      <c r="F1942" s="74" t="e">
        <f t="shared" ca="1" si="417"/>
        <v>#N/A</v>
      </c>
      <c r="G1942" s="74" t="e">
        <f t="shared" si="418"/>
        <v>#N/A</v>
      </c>
      <c r="H1942" s="80" t="s">
        <v>273</v>
      </c>
      <c r="I1942" s="74" t="e">
        <f t="shared" si="419"/>
        <v>#N/A</v>
      </c>
      <c r="J1942" s="74" t="e">
        <f t="shared" si="422"/>
        <v>#N/A</v>
      </c>
      <c r="K1942" s="80" t="s">
        <v>281</v>
      </c>
      <c r="L1942" s="74">
        <f t="shared" si="423"/>
        <v>1.7500000000000002E-2</v>
      </c>
      <c r="M1942" s="74" t="e">
        <f t="shared" ca="1" si="424"/>
        <v>#N/A</v>
      </c>
      <c r="N1942" s="74" t="e">
        <f ca="1">VLOOKUP(B1942,$C$7:$T1940,13,FALSE)</f>
        <v>#N/A</v>
      </c>
      <c r="O1942" s="74" t="e">
        <f t="shared" ca="1" si="425"/>
        <v>#N/A</v>
      </c>
      <c r="P1942" s="74" t="e">
        <f t="shared" ca="1" si="426"/>
        <v>#N/A</v>
      </c>
      <c r="Q1942" s="74" t="e">
        <f t="shared" ca="1" si="427"/>
        <v>#N/A</v>
      </c>
      <c r="R1942" s="74">
        <f t="shared" si="428"/>
        <v>6000</v>
      </c>
      <c r="S1942" s="74" t="e">
        <f t="shared" ca="1" si="429"/>
        <v>#N/A</v>
      </c>
      <c r="T1942" s="74" t="e">
        <f t="shared" si="430"/>
        <v>#N/A</v>
      </c>
    </row>
    <row r="1943" spans="2:20" x14ac:dyDescent="0.25">
      <c r="B1943" s="74" t="e">
        <f t="shared" ca="1" si="420"/>
        <v>#N/A</v>
      </c>
      <c r="C1943" s="78">
        <f>Кабельный_журнал!P1909</f>
        <v>0</v>
      </c>
      <c r="D1943" s="74" t="e">
        <f t="shared" ca="1" si="421"/>
        <v>#N/A</v>
      </c>
      <c r="E1943" s="80" t="s">
        <v>280</v>
      </c>
      <c r="F1943" s="74" t="e">
        <f t="shared" ca="1" si="417"/>
        <v>#N/A</v>
      </c>
      <c r="G1943" s="74" t="e">
        <f t="shared" si="418"/>
        <v>#N/A</v>
      </c>
      <c r="H1943" s="80" t="s">
        <v>273</v>
      </c>
      <c r="I1943" s="74" t="e">
        <f t="shared" si="419"/>
        <v>#N/A</v>
      </c>
      <c r="J1943" s="74" t="e">
        <f t="shared" si="422"/>
        <v>#N/A</v>
      </c>
      <c r="K1943" s="80" t="s">
        <v>281</v>
      </c>
      <c r="L1943" s="74">
        <f t="shared" si="423"/>
        <v>1.7500000000000002E-2</v>
      </c>
      <c r="M1943" s="74" t="e">
        <f t="shared" ca="1" si="424"/>
        <v>#N/A</v>
      </c>
      <c r="N1943" s="74" t="e">
        <f ca="1">VLOOKUP(B1943,$C$7:$T1941,13,FALSE)</f>
        <v>#N/A</v>
      </c>
      <c r="O1943" s="74" t="e">
        <f t="shared" ca="1" si="425"/>
        <v>#N/A</v>
      </c>
      <c r="P1943" s="74" t="e">
        <f t="shared" ca="1" si="426"/>
        <v>#N/A</v>
      </c>
      <c r="Q1943" s="74" t="e">
        <f t="shared" ca="1" si="427"/>
        <v>#N/A</v>
      </c>
      <c r="R1943" s="74">
        <f t="shared" si="428"/>
        <v>6000</v>
      </c>
      <c r="S1943" s="74" t="e">
        <f t="shared" ca="1" si="429"/>
        <v>#N/A</v>
      </c>
      <c r="T1943" s="74" t="e">
        <f t="shared" si="430"/>
        <v>#N/A</v>
      </c>
    </row>
    <row r="1944" spans="2:20" x14ac:dyDescent="0.25">
      <c r="B1944" s="74" t="e">
        <f t="shared" ca="1" si="420"/>
        <v>#N/A</v>
      </c>
      <c r="C1944" s="78">
        <f>Кабельный_журнал!P1910</f>
        <v>0</v>
      </c>
      <c r="D1944" s="74" t="e">
        <f t="shared" ca="1" si="421"/>
        <v>#N/A</v>
      </c>
      <c r="E1944" s="80" t="s">
        <v>280</v>
      </c>
      <c r="F1944" s="74" t="e">
        <f t="shared" ca="1" si="417"/>
        <v>#N/A</v>
      </c>
      <c r="G1944" s="74" t="e">
        <f t="shared" si="418"/>
        <v>#N/A</v>
      </c>
      <c r="H1944" s="80" t="s">
        <v>273</v>
      </c>
      <c r="I1944" s="74" t="e">
        <f t="shared" si="419"/>
        <v>#N/A</v>
      </c>
      <c r="J1944" s="74" t="e">
        <f t="shared" si="422"/>
        <v>#N/A</v>
      </c>
      <c r="K1944" s="80" t="s">
        <v>281</v>
      </c>
      <c r="L1944" s="74">
        <f t="shared" si="423"/>
        <v>1.7500000000000002E-2</v>
      </c>
      <c r="M1944" s="74" t="e">
        <f t="shared" ca="1" si="424"/>
        <v>#N/A</v>
      </c>
      <c r="N1944" s="74" t="e">
        <f ca="1">VLOOKUP(B1944,$C$7:$T1942,13,FALSE)</f>
        <v>#N/A</v>
      </c>
      <c r="O1944" s="74" t="e">
        <f t="shared" ca="1" si="425"/>
        <v>#N/A</v>
      </c>
      <c r="P1944" s="74" t="e">
        <f t="shared" ca="1" si="426"/>
        <v>#N/A</v>
      </c>
      <c r="Q1944" s="74" t="e">
        <f t="shared" ca="1" si="427"/>
        <v>#N/A</v>
      </c>
      <c r="R1944" s="74">
        <f t="shared" si="428"/>
        <v>6000</v>
      </c>
      <c r="S1944" s="74" t="e">
        <f t="shared" ca="1" si="429"/>
        <v>#N/A</v>
      </c>
      <c r="T1944" s="74" t="e">
        <f t="shared" si="430"/>
        <v>#N/A</v>
      </c>
    </row>
    <row r="1945" spans="2:20" x14ac:dyDescent="0.25">
      <c r="B1945" s="74" t="e">
        <f t="shared" ca="1" si="420"/>
        <v>#N/A</v>
      </c>
      <c r="C1945" s="78">
        <f>Кабельный_журнал!P1911</f>
        <v>0</v>
      </c>
      <c r="D1945" s="74" t="e">
        <f t="shared" ca="1" si="421"/>
        <v>#N/A</v>
      </c>
      <c r="E1945" s="80" t="s">
        <v>280</v>
      </c>
      <c r="F1945" s="74" t="e">
        <f t="shared" ca="1" si="417"/>
        <v>#N/A</v>
      </c>
      <c r="G1945" s="74" t="e">
        <f t="shared" si="418"/>
        <v>#N/A</v>
      </c>
      <c r="H1945" s="80" t="s">
        <v>273</v>
      </c>
      <c r="I1945" s="74" t="e">
        <f t="shared" si="419"/>
        <v>#N/A</v>
      </c>
      <c r="J1945" s="74" t="e">
        <f t="shared" si="422"/>
        <v>#N/A</v>
      </c>
      <c r="K1945" s="80" t="s">
        <v>281</v>
      </c>
      <c r="L1945" s="74">
        <f t="shared" si="423"/>
        <v>1.7500000000000002E-2</v>
      </c>
      <c r="M1945" s="74" t="e">
        <f t="shared" ca="1" si="424"/>
        <v>#N/A</v>
      </c>
      <c r="N1945" s="74" t="e">
        <f ca="1">VLOOKUP(B1945,$C$7:$T1943,13,FALSE)</f>
        <v>#N/A</v>
      </c>
      <c r="O1945" s="74" t="e">
        <f t="shared" ca="1" si="425"/>
        <v>#N/A</v>
      </c>
      <c r="P1945" s="74" t="e">
        <f t="shared" ca="1" si="426"/>
        <v>#N/A</v>
      </c>
      <c r="Q1945" s="74" t="e">
        <f t="shared" ca="1" si="427"/>
        <v>#N/A</v>
      </c>
      <c r="R1945" s="74">
        <f t="shared" si="428"/>
        <v>6000</v>
      </c>
      <c r="S1945" s="74" t="e">
        <f t="shared" ca="1" si="429"/>
        <v>#N/A</v>
      </c>
      <c r="T1945" s="74" t="e">
        <f t="shared" si="430"/>
        <v>#N/A</v>
      </c>
    </row>
    <row r="1946" spans="2:20" x14ac:dyDescent="0.25">
      <c r="B1946" s="74" t="e">
        <f t="shared" ca="1" si="420"/>
        <v>#N/A</v>
      </c>
      <c r="C1946" s="78">
        <f>Кабельный_журнал!P1912</f>
        <v>0</v>
      </c>
      <c r="D1946" s="74" t="e">
        <f t="shared" ca="1" si="421"/>
        <v>#N/A</v>
      </c>
      <c r="E1946" s="80" t="s">
        <v>280</v>
      </c>
      <c r="F1946" s="74" t="e">
        <f t="shared" ca="1" si="417"/>
        <v>#N/A</v>
      </c>
      <c r="G1946" s="74" t="e">
        <f t="shared" si="418"/>
        <v>#N/A</v>
      </c>
      <c r="H1946" s="80" t="s">
        <v>273</v>
      </c>
      <c r="I1946" s="74" t="e">
        <f t="shared" si="419"/>
        <v>#N/A</v>
      </c>
      <c r="J1946" s="74" t="e">
        <f t="shared" si="422"/>
        <v>#N/A</v>
      </c>
      <c r="K1946" s="80" t="s">
        <v>281</v>
      </c>
      <c r="L1946" s="74">
        <f t="shared" si="423"/>
        <v>1.7500000000000002E-2</v>
      </c>
      <c r="M1946" s="74" t="e">
        <f t="shared" ca="1" si="424"/>
        <v>#N/A</v>
      </c>
      <c r="N1946" s="74" t="e">
        <f ca="1">VLOOKUP(B1946,$C$7:$T1944,13,FALSE)</f>
        <v>#N/A</v>
      </c>
      <c r="O1946" s="74" t="e">
        <f t="shared" ca="1" si="425"/>
        <v>#N/A</v>
      </c>
      <c r="P1946" s="74" t="e">
        <f t="shared" ca="1" si="426"/>
        <v>#N/A</v>
      </c>
      <c r="Q1946" s="74" t="e">
        <f t="shared" ca="1" si="427"/>
        <v>#N/A</v>
      </c>
      <c r="R1946" s="74">
        <f t="shared" si="428"/>
        <v>6000</v>
      </c>
      <c r="S1946" s="74" t="e">
        <f t="shared" ca="1" si="429"/>
        <v>#N/A</v>
      </c>
      <c r="T1946" s="74" t="e">
        <f t="shared" si="430"/>
        <v>#N/A</v>
      </c>
    </row>
    <row r="1947" spans="2:20" x14ac:dyDescent="0.25">
      <c r="B1947" s="74" t="e">
        <f t="shared" ca="1" si="420"/>
        <v>#N/A</v>
      </c>
      <c r="C1947" s="78">
        <f>Кабельный_журнал!P1913</f>
        <v>0</v>
      </c>
      <c r="D1947" s="74" t="e">
        <f t="shared" ca="1" si="421"/>
        <v>#N/A</v>
      </c>
      <c r="E1947" s="80" t="s">
        <v>280</v>
      </c>
      <c r="F1947" s="74" t="e">
        <f t="shared" ca="1" si="417"/>
        <v>#N/A</v>
      </c>
      <c r="G1947" s="74" t="e">
        <f t="shared" si="418"/>
        <v>#N/A</v>
      </c>
      <c r="H1947" s="80" t="s">
        <v>273</v>
      </c>
      <c r="I1947" s="74" t="e">
        <f t="shared" si="419"/>
        <v>#N/A</v>
      </c>
      <c r="J1947" s="74" t="e">
        <f t="shared" si="422"/>
        <v>#N/A</v>
      </c>
      <c r="K1947" s="80" t="s">
        <v>281</v>
      </c>
      <c r="L1947" s="74">
        <f t="shared" si="423"/>
        <v>1.7500000000000002E-2</v>
      </c>
      <c r="M1947" s="74" t="e">
        <f t="shared" ca="1" si="424"/>
        <v>#N/A</v>
      </c>
      <c r="N1947" s="74" t="e">
        <f ca="1">VLOOKUP(B1947,$C$7:$T1945,13,FALSE)</f>
        <v>#N/A</v>
      </c>
      <c r="O1947" s="74" t="e">
        <f t="shared" ca="1" si="425"/>
        <v>#N/A</v>
      </c>
      <c r="P1947" s="74" t="e">
        <f t="shared" ca="1" si="426"/>
        <v>#N/A</v>
      </c>
      <c r="Q1947" s="74" t="e">
        <f t="shared" ca="1" si="427"/>
        <v>#N/A</v>
      </c>
      <c r="R1947" s="74">
        <f t="shared" si="428"/>
        <v>6000</v>
      </c>
      <c r="S1947" s="74" t="e">
        <f t="shared" ca="1" si="429"/>
        <v>#N/A</v>
      </c>
      <c r="T1947" s="74" t="e">
        <f t="shared" si="430"/>
        <v>#N/A</v>
      </c>
    </row>
    <row r="1948" spans="2:20" x14ac:dyDescent="0.25">
      <c r="B1948" s="74" t="e">
        <f t="shared" ca="1" si="420"/>
        <v>#N/A</v>
      </c>
      <c r="C1948" s="78">
        <f>Кабельный_журнал!P1914</f>
        <v>0</v>
      </c>
      <c r="D1948" s="74" t="e">
        <f t="shared" ca="1" si="421"/>
        <v>#N/A</v>
      </c>
      <c r="E1948" s="80" t="s">
        <v>280</v>
      </c>
      <c r="F1948" s="74" t="e">
        <f t="shared" ca="1" si="417"/>
        <v>#N/A</v>
      </c>
      <c r="G1948" s="74" t="e">
        <f t="shared" si="418"/>
        <v>#N/A</v>
      </c>
      <c r="H1948" s="80" t="s">
        <v>273</v>
      </c>
      <c r="I1948" s="74" t="e">
        <f t="shared" si="419"/>
        <v>#N/A</v>
      </c>
      <c r="J1948" s="74" t="e">
        <f t="shared" si="422"/>
        <v>#N/A</v>
      </c>
      <c r="K1948" s="80" t="s">
        <v>281</v>
      </c>
      <c r="L1948" s="74">
        <f t="shared" si="423"/>
        <v>1.7500000000000002E-2</v>
      </c>
      <c r="M1948" s="74" t="e">
        <f t="shared" ca="1" si="424"/>
        <v>#N/A</v>
      </c>
      <c r="N1948" s="74" t="e">
        <f ca="1">VLOOKUP(B1948,$C$7:$T1946,13,FALSE)</f>
        <v>#N/A</v>
      </c>
      <c r="O1948" s="74" t="e">
        <f t="shared" ca="1" si="425"/>
        <v>#N/A</v>
      </c>
      <c r="P1948" s="74" t="e">
        <f t="shared" ca="1" si="426"/>
        <v>#N/A</v>
      </c>
      <c r="Q1948" s="74" t="e">
        <f t="shared" ca="1" si="427"/>
        <v>#N/A</v>
      </c>
      <c r="R1948" s="74">
        <f t="shared" si="428"/>
        <v>6000</v>
      </c>
      <c r="S1948" s="74" t="e">
        <f t="shared" ca="1" si="429"/>
        <v>#N/A</v>
      </c>
      <c r="T1948" s="74" t="e">
        <f t="shared" si="430"/>
        <v>#N/A</v>
      </c>
    </row>
    <row r="1949" spans="2:20" x14ac:dyDescent="0.25">
      <c r="B1949" s="74" t="e">
        <f t="shared" ca="1" si="420"/>
        <v>#N/A</v>
      </c>
      <c r="C1949" s="78">
        <f>Кабельный_журнал!P1915</f>
        <v>0</v>
      </c>
      <c r="D1949" s="74" t="e">
        <f t="shared" ca="1" si="421"/>
        <v>#N/A</v>
      </c>
      <c r="E1949" s="80" t="s">
        <v>280</v>
      </c>
      <c r="F1949" s="74" t="e">
        <f t="shared" ca="1" si="417"/>
        <v>#N/A</v>
      </c>
      <c r="G1949" s="74" t="e">
        <f t="shared" si="418"/>
        <v>#N/A</v>
      </c>
      <c r="H1949" s="80" t="s">
        <v>273</v>
      </c>
      <c r="I1949" s="74" t="e">
        <f t="shared" si="419"/>
        <v>#N/A</v>
      </c>
      <c r="J1949" s="74" t="e">
        <f t="shared" si="422"/>
        <v>#N/A</v>
      </c>
      <c r="K1949" s="80" t="s">
        <v>281</v>
      </c>
      <c r="L1949" s="74">
        <f t="shared" si="423"/>
        <v>1.7500000000000002E-2</v>
      </c>
      <c r="M1949" s="74" t="e">
        <f t="shared" ca="1" si="424"/>
        <v>#N/A</v>
      </c>
      <c r="N1949" s="74" t="e">
        <f ca="1">VLOOKUP(B1949,$C$7:$T1947,13,FALSE)</f>
        <v>#N/A</v>
      </c>
      <c r="O1949" s="74" t="e">
        <f t="shared" ca="1" si="425"/>
        <v>#N/A</v>
      </c>
      <c r="P1949" s="74" t="e">
        <f t="shared" ca="1" si="426"/>
        <v>#N/A</v>
      </c>
      <c r="Q1949" s="74" t="e">
        <f t="shared" ca="1" si="427"/>
        <v>#N/A</v>
      </c>
      <c r="R1949" s="74">
        <f t="shared" si="428"/>
        <v>6000</v>
      </c>
      <c r="S1949" s="74" t="e">
        <f t="shared" ca="1" si="429"/>
        <v>#N/A</v>
      </c>
      <c r="T1949" s="74" t="e">
        <f t="shared" si="430"/>
        <v>#N/A</v>
      </c>
    </row>
    <row r="1950" spans="2:20" x14ac:dyDescent="0.25">
      <c r="B1950" s="74" t="e">
        <f t="shared" ca="1" si="420"/>
        <v>#N/A</v>
      </c>
      <c r="C1950" s="78">
        <f>Кабельный_журнал!P1916</f>
        <v>0</v>
      </c>
      <c r="D1950" s="74" t="e">
        <f t="shared" ca="1" si="421"/>
        <v>#N/A</v>
      </c>
      <c r="E1950" s="80" t="s">
        <v>280</v>
      </c>
      <c r="F1950" s="74" t="e">
        <f t="shared" ca="1" si="417"/>
        <v>#N/A</v>
      </c>
      <c r="G1950" s="74" t="e">
        <f t="shared" si="418"/>
        <v>#N/A</v>
      </c>
      <c r="H1950" s="80" t="s">
        <v>273</v>
      </c>
      <c r="I1950" s="74" t="e">
        <f t="shared" si="419"/>
        <v>#N/A</v>
      </c>
      <c r="J1950" s="74" t="e">
        <f t="shared" si="422"/>
        <v>#N/A</v>
      </c>
      <c r="K1950" s="80" t="s">
        <v>281</v>
      </c>
      <c r="L1950" s="74">
        <f t="shared" si="423"/>
        <v>1.7500000000000002E-2</v>
      </c>
      <c r="M1950" s="74" t="e">
        <f t="shared" ca="1" si="424"/>
        <v>#N/A</v>
      </c>
      <c r="N1950" s="74" t="e">
        <f ca="1">VLOOKUP(B1950,$C$7:$T1948,13,FALSE)</f>
        <v>#N/A</v>
      </c>
      <c r="O1950" s="74" t="e">
        <f t="shared" ca="1" si="425"/>
        <v>#N/A</v>
      </c>
      <c r="P1950" s="74" t="e">
        <f t="shared" ca="1" si="426"/>
        <v>#N/A</v>
      </c>
      <c r="Q1950" s="74" t="e">
        <f t="shared" ca="1" si="427"/>
        <v>#N/A</v>
      </c>
      <c r="R1950" s="74">
        <f t="shared" si="428"/>
        <v>6000</v>
      </c>
      <c r="S1950" s="74" t="e">
        <f t="shared" ca="1" si="429"/>
        <v>#N/A</v>
      </c>
      <c r="T1950" s="74" t="e">
        <f t="shared" si="430"/>
        <v>#N/A</v>
      </c>
    </row>
    <row r="1951" spans="2:20" x14ac:dyDescent="0.25">
      <c r="B1951" s="74" t="e">
        <f t="shared" ca="1" si="420"/>
        <v>#N/A</v>
      </c>
      <c r="C1951" s="78">
        <f>Кабельный_журнал!P1917</f>
        <v>0</v>
      </c>
      <c r="D1951" s="74" t="e">
        <f t="shared" ca="1" si="421"/>
        <v>#N/A</v>
      </c>
      <c r="E1951" s="80" t="s">
        <v>280</v>
      </c>
      <c r="F1951" s="74" t="e">
        <f t="shared" ca="1" si="417"/>
        <v>#N/A</v>
      </c>
      <c r="G1951" s="74" t="e">
        <f t="shared" si="418"/>
        <v>#N/A</v>
      </c>
      <c r="H1951" s="80" t="s">
        <v>273</v>
      </c>
      <c r="I1951" s="74" t="e">
        <f t="shared" si="419"/>
        <v>#N/A</v>
      </c>
      <c r="J1951" s="74" t="e">
        <f t="shared" si="422"/>
        <v>#N/A</v>
      </c>
      <c r="K1951" s="80" t="s">
        <v>281</v>
      </c>
      <c r="L1951" s="74">
        <f t="shared" si="423"/>
        <v>1.7500000000000002E-2</v>
      </c>
      <c r="M1951" s="74" t="e">
        <f t="shared" ca="1" si="424"/>
        <v>#N/A</v>
      </c>
      <c r="N1951" s="74" t="e">
        <f ca="1">VLOOKUP(B1951,$C$7:$T1949,13,FALSE)</f>
        <v>#N/A</v>
      </c>
      <c r="O1951" s="74" t="e">
        <f t="shared" ca="1" si="425"/>
        <v>#N/A</v>
      </c>
      <c r="P1951" s="74" t="e">
        <f t="shared" ca="1" si="426"/>
        <v>#N/A</v>
      </c>
      <c r="Q1951" s="74" t="e">
        <f t="shared" ca="1" si="427"/>
        <v>#N/A</v>
      </c>
      <c r="R1951" s="74">
        <f t="shared" si="428"/>
        <v>6000</v>
      </c>
      <c r="S1951" s="74" t="e">
        <f t="shared" ca="1" si="429"/>
        <v>#N/A</v>
      </c>
      <c r="T1951" s="74" t="e">
        <f t="shared" si="430"/>
        <v>#N/A</v>
      </c>
    </row>
    <row r="1952" spans="2:20" x14ac:dyDescent="0.25">
      <c r="B1952" s="74" t="e">
        <f t="shared" ca="1" si="420"/>
        <v>#N/A</v>
      </c>
      <c r="C1952" s="78">
        <f>Кабельный_журнал!P1918</f>
        <v>0</v>
      </c>
      <c r="D1952" s="74" t="e">
        <f t="shared" ca="1" si="421"/>
        <v>#N/A</v>
      </c>
      <c r="E1952" s="80" t="s">
        <v>280</v>
      </c>
      <c r="F1952" s="74" t="e">
        <f t="shared" ca="1" si="417"/>
        <v>#N/A</v>
      </c>
      <c r="G1952" s="74" t="e">
        <f t="shared" si="418"/>
        <v>#N/A</v>
      </c>
      <c r="H1952" s="80" t="s">
        <v>273</v>
      </c>
      <c r="I1952" s="74" t="e">
        <f t="shared" si="419"/>
        <v>#N/A</v>
      </c>
      <c r="J1952" s="74" t="e">
        <f t="shared" si="422"/>
        <v>#N/A</v>
      </c>
      <c r="K1952" s="80" t="s">
        <v>281</v>
      </c>
      <c r="L1952" s="74">
        <f t="shared" si="423"/>
        <v>1.7500000000000002E-2</v>
      </c>
      <c r="M1952" s="74" t="e">
        <f t="shared" ca="1" si="424"/>
        <v>#N/A</v>
      </c>
      <c r="N1952" s="74" t="e">
        <f ca="1">VLOOKUP(B1952,$C$7:$T1950,13,FALSE)</f>
        <v>#N/A</v>
      </c>
      <c r="O1952" s="74" t="e">
        <f t="shared" ca="1" si="425"/>
        <v>#N/A</v>
      </c>
      <c r="P1952" s="74" t="e">
        <f t="shared" ca="1" si="426"/>
        <v>#N/A</v>
      </c>
      <c r="Q1952" s="74" t="e">
        <f t="shared" ca="1" si="427"/>
        <v>#N/A</v>
      </c>
      <c r="R1952" s="74">
        <f t="shared" si="428"/>
        <v>6000</v>
      </c>
      <c r="S1952" s="74" t="e">
        <f t="shared" ca="1" si="429"/>
        <v>#N/A</v>
      </c>
      <c r="T1952" s="74" t="e">
        <f t="shared" si="430"/>
        <v>#N/A</v>
      </c>
    </row>
    <row r="1953" spans="2:20" x14ac:dyDescent="0.25">
      <c r="B1953" s="74" t="e">
        <f t="shared" ca="1" si="420"/>
        <v>#N/A</v>
      </c>
      <c r="C1953" s="78">
        <f>Кабельный_журнал!P1919</f>
        <v>0</v>
      </c>
      <c r="D1953" s="74" t="e">
        <f t="shared" ca="1" si="421"/>
        <v>#N/A</v>
      </c>
      <c r="E1953" s="80" t="s">
        <v>280</v>
      </c>
      <c r="F1953" s="74" t="e">
        <f t="shared" ca="1" si="417"/>
        <v>#N/A</v>
      </c>
      <c r="G1953" s="74" t="e">
        <f t="shared" si="418"/>
        <v>#N/A</v>
      </c>
      <c r="H1953" s="80" t="s">
        <v>273</v>
      </c>
      <c r="I1953" s="74" t="e">
        <f t="shared" si="419"/>
        <v>#N/A</v>
      </c>
      <c r="J1953" s="74" t="e">
        <f t="shared" si="422"/>
        <v>#N/A</v>
      </c>
      <c r="K1953" s="80" t="s">
        <v>281</v>
      </c>
      <c r="L1953" s="74">
        <f t="shared" si="423"/>
        <v>1.7500000000000002E-2</v>
      </c>
      <c r="M1953" s="74" t="e">
        <f t="shared" ca="1" si="424"/>
        <v>#N/A</v>
      </c>
      <c r="N1953" s="74" t="e">
        <f ca="1">VLOOKUP(B1953,$C$7:$T1951,13,FALSE)</f>
        <v>#N/A</v>
      </c>
      <c r="O1953" s="74" t="e">
        <f t="shared" ca="1" si="425"/>
        <v>#N/A</v>
      </c>
      <c r="P1953" s="74" t="e">
        <f t="shared" ca="1" si="426"/>
        <v>#N/A</v>
      </c>
      <c r="Q1953" s="74" t="e">
        <f t="shared" ca="1" si="427"/>
        <v>#N/A</v>
      </c>
      <c r="R1953" s="74">
        <f t="shared" si="428"/>
        <v>6000</v>
      </c>
      <c r="S1953" s="74" t="e">
        <f t="shared" ca="1" si="429"/>
        <v>#N/A</v>
      </c>
      <c r="T1953" s="74" t="e">
        <f t="shared" si="430"/>
        <v>#N/A</v>
      </c>
    </row>
    <row r="1954" spans="2:20" x14ac:dyDescent="0.25">
      <c r="B1954" s="74" t="e">
        <f t="shared" ca="1" si="420"/>
        <v>#N/A</v>
      </c>
      <c r="C1954" s="78">
        <f>Кабельный_журнал!P1920</f>
        <v>0</v>
      </c>
      <c r="D1954" s="74" t="e">
        <f t="shared" ca="1" si="421"/>
        <v>#N/A</v>
      </c>
      <c r="E1954" s="80" t="s">
        <v>280</v>
      </c>
      <c r="F1954" s="74" t="e">
        <f t="shared" ca="1" si="417"/>
        <v>#N/A</v>
      </c>
      <c r="G1954" s="74" t="e">
        <f t="shared" si="418"/>
        <v>#N/A</v>
      </c>
      <c r="H1954" s="80" t="s">
        <v>273</v>
      </c>
      <c r="I1954" s="74" t="e">
        <f t="shared" si="419"/>
        <v>#N/A</v>
      </c>
      <c r="J1954" s="74" t="e">
        <f t="shared" si="422"/>
        <v>#N/A</v>
      </c>
      <c r="K1954" s="80" t="s">
        <v>281</v>
      </c>
      <c r="L1954" s="74">
        <f t="shared" si="423"/>
        <v>1.7500000000000002E-2</v>
      </c>
      <c r="M1954" s="74" t="e">
        <f t="shared" ca="1" si="424"/>
        <v>#N/A</v>
      </c>
      <c r="N1954" s="74" t="e">
        <f ca="1">VLOOKUP(B1954,$C$7:$T1952,13,FALSE)</f>
        <v>#N/A</v>
      </c>
      <c r="O1954" s="74" t="e">
        <f t="shared" ca="1" si="425"/>
        <v>#N/A</v>
      </c>
      <c r="P1954" s="74" t="e">
        <f t="shared" ca="1" si="426"/>
        <v>#N/A</v>
      </c>
      <c r="Q1954" s="74" t="e">
        <f t="shared" ca="1" si="427"/>
        <v>#N/A</v>
      </c>
      <c r="R1954" s="74">
        <f t="shared" si="428"/>
        <v>6000</v>
      </c>
      <c r="S1954" s="74" t="e">
        <f t="shared" ca="1" si="429"/>
        <v>#N/A</v>
      </c>
      <c r="T1954" s="74" t="e">
        <f t="shared" si="430"/>
        <v>#N/A</v>
      </c>
    </row>
    <row r="1955" spans="2:20" x14ac:dyDescent="0.25">
      <c r="B1955" s="74" t="e">
        <f t="shared" ca="1" si="420"/>
        <v>#N/A</v>
      </c>
      <c r="C1955" s="78">
        <f>Кабельный_журнал!P1921</f>
        <v>0</v>
      </c>
      <c r="D1955" s="74" t="e">
        <f t="shared" ca="1" si="421"/>
        <v>#N/A</v>
      </c>
      <c r="E1955" s="80" t="s">
        <v>280</v>
      </c>
      <c r="F1955" s="74" t="e">
        <f t="shared" ca="1" si="417"/>
        <v>#N/A</v>
      </c>
      <c r="G1955" s="74" t="e">
        <f t="shared" si="418"/>
        <v>#N/A</v>
      </c>
      <c r="H1955" s="80" t="s">
        <v>273</v>
      </c>
      <c r="I1955" s="74" t="e">
        <f t="shared" si="419"/>
        <v>#N/A</v>
      </c>
      <c r="J1955" s="74" t="e">
        <f t="shared" si="422"/>
        <v>#N/A</v>
      </c>
      <c r="K1955" s="80" t="s">
        <v>281</v>
      </c>
      <c r="L1955" s="74">
        <f t="shared" si="423"/>
        <v>1.7500000000000002E-2</v>
      </c>
      <c r="M1955" s="74" t="e">
        <f t="shared" ca="1" si="424"/>
        <v>#N/A</v>
      </c>
      <c r="N1955" s="74" t="e">
        <f ca="1">VLOOKUP(B1955,$C$7:$T1953,13,FALSE)</f>
        <v>#N/A</v>
      </c>
      <c r="O1955" s="74" t="e">
        <f t="shared" ca="1" si="425"/>
        <v>#N/A</v>
      </c>
      <c r="P1955" s="74" t="e">
        <f t="shared" ca="1" si="426"/>
        <v>#N/A</v>
      </c>
      <c r="Q1955" s="74" t="e">
        <f t="shared" ca="1" si="427"/>
        <v>#N/A</v>
      </c>
      <c r="R1955" s="74">
        <f t="shared" si="428"/>
        <v>6000</v>
      </c>
      <c r="S1955" s="74" t="e">
        <f t="shared" ca="1" si="429"/>
        <v>#N/A</v>
      </c>
      <c r="T1955" s="74" t="e">
        <f t="shared" si="430"/>
        <v>#N/A</v>
      </c>
    </row>
    <row r="1956" spans="2:20" x14ac:dyDescent="0.25">
      <c r="B1956" s="74" t="e">
        <f t="shared" ca="1" si="420"/>
        <v>#N/A</v>
      </c>
      <c r="C1956" s="78">
        <f>Кабельный_журнал!P1922</f>
        <v>0</v>
      </c>
      <c r="D1956" s="74" t="e">
        <f t="shared" ca="1" si="421"/>
        <v>#N/A</v>
      </c>
      <c r="E1956" s="80" t="s">
        <v>280</v>
      </c>
      <c r="F1956" s="74" t="e">
        <f t="shared" ca="1" si="417"/>
        <v>#N/A</v>
      </c>
      <c r="G1956" s="74" t="e">
        <f t="shared" si="418"/>
        <v>#N/A</v>
      </c>
      <c r="H1956" s="80" t="s">
        <v>273</v>
      </c>
      <c r="I1956" s="74" t="e">
        <f t="shared" si="419"/>
        <v>#N/A</v>
      </c>
      <c r="J1956" s="74" t="e">
        <f t="shared" si="422"/>
        <v>#N/A</v>
      </c>
      <c r="K1956" s="80" t="s">
        <v>281</v>
      </c>
      <c r="L1956" s="74">
        <f t="shared" si="423"/>
        <v>1.7500000000000002E-2</v>
      </c>
      <c r="M1956" s="74" t="e">
        <f t="shared" ca="1" si="424"/>
        <v>#N/A</v>
      </c>
      <c r="N1956" s="74" t="e">
        <f ca="1">VLOOKUP(B1956,$C$7:$T1954,13,FALSE)</f>
        <v>#N/A</v>
      </c>
      <c r="O1956" s="74" t="e">
        <f t="shared" ca="1" si="425"/>
        <v>#N/A</v>
      </c>
      <c r="P1956" s="74" t="e">
        <f t="shared" ca="1" si="426"/>
        <v>#N/A</v>
      </c>
      <c r="Q1956" s="74" t="e">
        <f t="shared" ca="1" si="427"/>
        <v>#N/A</v>
      </c>
      <c r="R1956" s="74">
        <f t="shared" si="428"/>
        <v>6000</v>
      </c>
      <c r="S1956" s="74" t="e">
        <f t="shared" ca="1" si="429"/>
        <v>#N/A</v>
      </c>
      <c r="T1956" s="74" t="e">
        <f t="shared" si="430"/>
        <v>#N/A</v>
      </c>
    </row>
    <row r="1957" spans="2:20" x14ac:dyDescent="0.25">
      <c r="B1957" s="74" t="e">
        <f t="shared" ca="1" si="420"/>
        <v>#N/A</v>
      </c>
      <c r="C1957" s="78">
        <f>Кабельный_журнал!P1923</f>
        <v>0</v>
      </c>
      <c r="D1957" s="74" t="e">
        <f t="shared" ca="1" si="421"/>
        <v>#N/A</v>
      </c>
      <c r="E1957" s="80" t="s">
        <v>280</v>
      </c>
      <c r="F1957" s="74" t="e">
        <f t="shared" ca="1" si="417"/>
        <v>#N/A</v>
      </c>
      <c r="G1957" s="74" t="e">
        <f t="shared" si="418"/>
        <v>#N/A</v>
      </c>
      <c r="H1957" s="80" t="s">
        <v>273</v>
      </c>
      <c r="I1957" s="74" t="e">
        <f t="shared" si="419"/>
        <v>#N/A</v>
      </c>
      <c r="J1957" s="74" t="e">
        <f t="shared" si="422"/>
        <v>#N/A</v>
      </c>
      <c r="K1957" s="80" t="s">
        <v>281</v>
      </c>
      <c r="L1957" s="74">
        <f t="shared" si="423"/>
        <v>1.7500000000000002E-2</v>
      </c>
      <c r="M1957" s="74" t="e">
        <f t="shared" ca="1" si="424"/>
        <v>#N/A</v>
      </c>
      <c r="N1957" s="74" t="e">
        <f ca="1">VLOOKUP(B1957,$C$7:$T1955,13,FALSE)</f>
        <v>#N/A</v>
      </c>
      <c r="O1957" s="74" t="e">
        <f t="shared" ca="1" si="425"/>
        <v>#N/A</v>
      </c>
      <c r="P1957" s="74" t="e">
        <f t="shared" ca="1" si="426"/>
        <v>#N/A</v>
      </c>
      <c r="Q1957" s="74" t="e">
        <f t="shared" ca="1" si="427"/>
        <v>#N/A</v>
      </c>
      <c r="R1957" s="74">
        <f t="shared" si="428"/>
        <v>6000</v>
      </c>
      <c r="S1957" s="74" t="e">
        <f t="shared" ca="1" si="429"/>
        <v>#N/A</v>
      </c>
      <c r="T1957" s="74" t="e">
        <f t="shared" si="430"/>
        <v>#N/A</v>
      </c>
    </row>
    <row r="1958" spans="2:20" x14ac:dyDescent="0.25">
      <c r="B1958" s="74" t="e">
        <f t="shared" ca="1" si="420"/>
        <v>#N/A</v>
      </c>
      <c r="C1958" s="78">
        <f>Кабельный_журнал!P1924</f>
        <v>0</v>
      </c>
      <c r="D1958" s="74" t="e">
        <f t="shared" ca="1" si="421"/>
        <v>#N/A</v>
      </c>
      <c r="E1958" s="80" t="s">
        <v>280</v>
      </c>
      <c r="F1958" s="74" t="e">
        <f t="shared" ca="1" si="417"/>
        <v>#N/A</v>
      </c>
      <c r="G1958" s="74" t="e">
        <f t="shared" si="418"/>
        <v>#N/A</v>
      </c>
      <c r="H1958" s="80" t="s">
        <v>273</v>
      </c>
      <c r="I1958" s="74" t="e">
        <f t="shared" si="419"/>
        <v>#N/A</v>
      </c>
      <c r="J1958" s="74" t="e">
        <f t="shared" si="422"/>
        <v>#N/A</v>
      </c>
      <c r="K1958" s="80" t="s">
        <v>281</v>
      </c>
      <c r="L1958" s="74">
        <f t="shared" si="423"/>
        <v>1.7500000000000002E-2</v>
      </c>
      <c r="M1958" s="74" t="e">
        <f t="shared" ca="1" si="424"/>
        <v>#N/A</v>
      </c>
      <c r="N1958" s="74" t="e">
        <f ca="1">VLOOKUP(B1958,$C$7:$T1956,13,FALSE)</f>
        <v>#N/A</v>
      </c>
      <c r="O1958" s="74" t="e">
        <f t="shared" ca="1" si="425"/>
        <v>#N/A</v>
      </c>
      <c r="P1958" s="74" t="e">
        <f t="shared" ca="1" si="426"/>
        <v>#N/A</v>
      </c>
      <c r="Q1958" s="74" t="e">
        <f t="shared" ca="1" si="427"/>
        <v>#N/A</v>
      </c>
      <c r="R1958" s="74">
        <f t="shared" si="428"/>
        <v>6000</v>
      </c>
      <c r="S1958" s="74" t="e">
        <f t="shared" ca="1" si="429"/>
        <v>#N/A</v>
      </c>
      <c r="T1958" s="74" t="e">
        <f t="shared" si="430"/>
        <v>#N/A</v>
      </c>
    </row>
    <row r="1959" spans="2:20" x14ac:dyDescent="0.25">
      <c r="B1959" s="74" t="e">
        <f t="shared" ca="1" si="420"/>
        <v>#N/A</v>
      </c>
      <c r="C1959" s="78">
        <f>Кабельный_журнал!P1925</f>
        <v>0</v>
      </c>
      <c r="D1959" s="74" t="e">
        <f t="shared" ca="1" si="421"/>
        <v>#N/A</v>
      </c>
      <c r="E1959" s="80" t="s">
        <v>280</v>
      </c>
      <c r="F1959" s="74" t="e">
        <f t="shared" ref="F1959:F2000" ca="1" si="431">VLOOKUP(C1959,Кабельный_журнал,8,FALSE)</f>
        <v>#N/A</v>
      </c>
      <c r="G1959" s="74" t="e">
        <f t="shared" ref="G1959:G2000" si="432">VLOOKUP(C1959,Исходные_данные,21,FALSE)</f>
        <v>#N/A</v>
      </c>
      <c r="H1959" s="80" t="s">
        <v>273</v>
      </c>
      <c r="I1959" s="74" t="e">
        <f t="shared" ref="I1959:I2000" si="433">VLOOKUP(C1959,Исходные_данные,22,FALSE)</f>
        <v>#N/A</v>
      </c>
      <c r="J1959" s="74" t="e">
        <f t="shared" si="422"/>
        <v>#N/A</v>
      </c>
      <c r="K1959" s="80" t="s">
        <v>281</v>
      </c>
      <c r="L1959" s="74">
        <f t="shared" si="423"/>
        <v>1.7500000000000002E-2</v>
      </c>
      <c r="M1959" s="74" t="e">
        <f t="shared" ca="1" si="424"/>
        <v>#N/A</v>
      </c>
      <c r="N1959" s="74" t="e">
        <f ca="1">VLOOKUP(B1959,$C$7:$T1957,13,FALSE)</f>
        <v>#N/A</v>
      </c>
      <c r="O1959" s="74" t="e">
        <f t="shared" ca="1" si="425"/>
        <v>#N/A</v>
      </c>
      <c r="P1959" s="74" t="e">
        <f t="shared" ca="1" si="426"/>
        <v>#N/A</v>
      </c>
      <c r="Q1959" s="74" t="e">
        <f t="shared" ca="1" si="427"/>
        <v>#N/A</v>
      </c>
      <c r="R1959" s="74">
        <f t="shared" si="428"/>
        <v>6000</v>
      </c>
      <c r="S1959" s="74" t="e">
        <f t="shared" ca="1" si="429"/>
        <v>#N/A</v>
      </c>
      <c r="T1959" s="74" t="e">
        <f t="shared" si="430"/>
        <v>#N/A</v>
      </c>
    </row>
    <row r="1960" spans="2:20" x14ac:dyDescent="0.25">
      <c r="B1960" s="74" t="e">
        <f t="shared" ref="B1960:B2000" ca="1" si="434">VLOOKUP(C1960,Кабельный_журнал,2,FALSE)</f>
        <v>#N/A</v>
      </c>
      <c r="C1960" s="78">
        <f>Кабельный_журнал!P1926</f>
        <v>0</v>
      </c>
      <c r="D1960" s="74" t="e">
        <f t="shared" ref="D1960:D2000" ca="1" si="435">B1960&amp;"-"&amp;C1960</f>
        <v>#N/A</v>
      </c>
      <c r="E1960" s="80" t="s">
        <v>280</v>
      </c>
      <c r="F1960" s="74" t="e">
        <f t="shared" ca="1" si="431"/>
        <v>#N/A</v>
      </c>
      <c r="G1960" s="74" t="e">
        <f t="shared" si="432"/>
        <v>#N/A</v>
      </c>
      <c r="H1960" s="80" t="s">
        <v>273</v>
      </c>
      <c r="I1960" s="74" t="e">
        <f t="shared" si="433"/>
        <v>#N/A</v>
      </c>
      <c r="J1960" s="74" t="e">
        <f t="shared" ref="J1960:J2000" si="436">I1960</f>
        <v>#N/A</v>
      </c>
      <c r="K1960" s="80" t="s">
        <v>281</v>
      </c>
      <c r="L1960" s="74">
        <f t="shared" ref="L1960:L2000" si="437">VLOOKUP(K1960,$K$2:$L$3,2,FALSE)</f>
        <v>1.7500000000000002E-2</v>
      </c>
      <c r="M1960" s="74" t="e">
        <f t="shared" ref="M1960:M2000" ca="1" si="438">L1960*F1960*(1/I1960+1/J1960)</f>
        <v>#N/A</v>
      </c>
      <c r="N1960" s="74" t="e">
        <f ca="1">VLOOKUP(B1960,$C$7:$T1958,13,FALSE)</f>
        <v>#N/A</v>
      </c>
      <c r="O1960" s="74" t="e">
        <f t="shared" ref="O1960:O2000" ca="1" si="439">L1960+M1960</f>
        <v>#N/A</v>
      </c>
      <c r="P1960" s="74" t="e">
        <f t="shared" ref="P1960:P2000" ca="1" si="440">220/O1960</f>
        <v>#N/A</v>
      </c>
      <c r="Q1960" s="74" t="e">
        <f t="shared" ref="Q1960:Q2000" ca="1" si="441">O1960/G1960</f>
        <v>#N/A</v>
      </c>
      <c r="R1960" s="74">
        <f t="shared" ref="R1960:R2000" si="442">VLOOKUP(H1960,$W$2:$Y$12,3,FALSE)</f>
        <v>6000</v>
      </c>
      <c r="S1960" s="74" t="e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  <v>#N/A</v>
      </c>
      <c r="T1960" s="74" t="e">
        <f t="shared" ref="T1960:T2000" si="444">G1960*VLOOKUP(H1960,$W$2:$Y$12,2,FALSE)</f>
        <v>#N/A</v>
      </c>
    </row>
    <row r="1961" spans="2:20" x14ac:dyDescent="0.25">
      <c r="B1961" s="74" t="e">
        <f t="shared" ca="1" si="434"/>
        <v>#N/A</v>
      </c>
      <c r="C1961" s="78">
        <f>Кабельный_журнал!P1927</f>
        <v>0</v>
      </c>
      <c r="D1961" s="74" t="e">
        <f t="shared" ca="1" si="435"/>
        <v>#N/A</v>
      </c>
      <c r="E1961" s="80" t="s">
        <v>280</v>
      </c>
      <c r="F1961" s="74" t="e">
        <f t="shared" ca="1" si="431"/>
        <v>#N/A</v>
      </c>
      <c r="G1961" s="74" t="e">
        <f t="shared" si="432"/>
        <v>#N/A</v>
      </c>
      <c r="H1961" s="80" t="s">
        <v>273</v>
      </c>
      <c r="I1961" s="74" t="e">
        <f t="shared" si="433"/>
        <v>#N/A</v>
      </c>
      <c r="J1961" s="74" t="e">
        <f t="shared" si="436"/>
        <v>#N/A</v>
      </c>
      <c r="K1961" s="80" t="s">
        <v>281</v>
      </c>
      <c r="L1961" s="74">
        <f t="shared" si="437"/>
        <v>1.7500000000000002E-2</v>
      </c>
      <c r="M1961" s="74" t="e">
        <f t="shared" ca="1" si="438"/>
        <v>#N/A</v>
      </c>
      <c r="N1961" s="74" t="e">
        <f ca="1">VLOOKUP(B1961,$C$7:$T1959,13,FALSE)</f>
        <v>#N/A</v>
      </c>
      <c r="O1961" s="74" t="e">
        <f t="shared" ca="1" si="439"/>
        <v>#N/A</v>
      </c>
      <c r="P1961" s="74" t="e">
        <f t="shared" ca="1" si="440"/>
        <v>#N/A</v>
      </c>
      <c r="Q1961" s="74" t="e">
        <f t="shared" ca="1" si="441"/>
        <v>#N/A</v>
      </c>
      <c r="R1961" s="74">
        <f t="shared" si="442"/>
        <v>6000</v>
      </c>
      <c r="S1961" s="74" t="e">
        <f t="shared" ca="1" si="443"/>
        <v>#N/A</v>
      </c>
      <c r="T1961" s="74" t="e">
        <f t="shared" si="444"/>
        <v>#N/A</v>
      </c>
    </row>
    <row r="1962" spans="2:20" x14ac:dyDescent="0.25">
      <c r="B1962" s="74" t="e">
        <f t="shared" ca="1" si="434"/>
        <v>#N/A</v>
      </c>
      <c r="C1962" s="78">
        <f>Кабельный_журнал!P1928</f>
        <v>0</v>
      </c>
      <c r="D1962" s="74" t="e">
        <f t="shared" ca="1" si="435"/>
        <v>#N/A</v>
      </c>
      <c r="E1962" s="80" t="s">
        <v>280</v>
      </c>
      <c r="F1962" s="74" t="e">
        <f t="shared" ca="1" si="431"/>
        <v>#N/A</v>
      </c>
      <c r="G1962" s="74" t="e">
        <f t="shared" si="432"/>
        <v>#N/A</v>
      </c>
      <c r="H1962" s="80" t="s">
        <v>273</v>
      </c>
      <c r="I1962" s="74" t="e">
        <f t="shared" si="433"/>
        <v>#N/A</v>
      </c>
      <c r="J1962" s="74" t="e">
        <f t="shared" si="436"/>
        <v>#N/A</v>
      </c>
      <c r="K1962" s="80" t="s">
        <v>281</v>
      </c>
      <c r="L1962" s="74">
        <f t="shared" si="437"/>
        <v>1.7500000000000002E-2</v>
      </c>
      <c r="M1962" s="74" t="e">
        <f t="shared" ca="1" si="438"/>
        <v>#N/A</v>
      </c>
      <c r="N1962" s="74" t="e">
        <f ca="1">VLOOKUP(B1962,$C$7:$T1960,13,FALSE)</f>
        <v>#N/A</v>
      </c>
      <c r="O1962" s="74" t="e">
        <f t="shared" ca="1" si="439"/>
        <v>#N/A</v>
      </c>
      <c r="P1962" s="74" t="e">
        <f t="shared" ca="1" si="440"/>
        <v>#N/A</v>
      </c>
      <c r="Q1962" s="74" t="e">
        <f t="shared" ca="1" si="441"/>
        <v>#N/A</v>
      </c>
      <c r="R1962" s="74">
        <f t="shared" si="442"/>
        <v>6000</v>
      </c>
      <c r="S1962" s="74" t="e">
        <f t="shared" ca="1" si="443"/>
        <v>#N/A</v>
      </c>
      <c r="T1962" s="74" t="e">
        <f t="shared" si="444"/>
        <v>#N/A</v>
      </c>
    </row>
    <row r="1963" spans="2:20" x14ac:dyDescent="0.25">
      <c r="B1963" s="74" t="e">
        <f t="shared" ca="1" si="434"/>
        <v>#N/A</v>
      </c>
      <c r="C1963" s="78">
        <f>Кабельный_журнал!P1929</f>
        <v>0</v>
      </c>
      <c r="D1963" s="74" t="e">
        <f t="shared" ca="1" si="435"/>
        <v>#N/A</v>
      </c>
      <c r="E1963" s="80" t="s">
        <v>280</v>
      </c>
      <c r="F1963" s="74" t="e">
        <f t="shared" ca="1" si="431"/>
        <v>#N/A</v>
      </c>
      <c r="G1963" s="74" t="e">
        <f t="shared" si="432"/>
        <v>#N/A</v>
      </c>
      <c r="H1963" s="80" t="s">
        <v>273</v>
      </c>
      <c r="I1963" s="74" t="e">
        <f t="shared" si="433"/>
        <v>#N/A</v>
      </c>
      <c r="J1963" s="74" t="e">
        <f t="shared" si="436"/>
        <v>#N/A</v>
      </c>
      <c r="K1963" s="80" t="s">
        <v>281</v>
      </c>
      <c r="L1963" s="74">
        <f t="shared" si="437"/>
        <v>1.7500000000000002E-2</v>
      </c>
      <c r="M1963" s="74" t="e">
        <f t="shared" ca="1" si="438"/>
        <v>#N/A</v>
      </c>
      <c r="N1963" s="74" t="e">
        <f ca="1">VLOOKUP(B1963,$C$7:$T1961,13,FALSE)</f>
        <v>#N/A</v>
      </c>
      <c r="O1963" s="74" t="e">
        <f t="shared" ca="1" si="439"/>
        <v>#N/A</v>
      </c>
      <c r="P1963" s="74" t="e">
        <f t="shared" ca="1" si="440"/>
        <v>#N/A</v>
      </c>
      <c r="Q1963" s="74" t="e">
        <f t="shared" ca="1" si="441"/>
        <v>#N/A</v>
      </c>
      <c r="R1963" s="74">
        <f t="shared" si="442"/>
        <v>6000</v>
      </c>
      <c r="S1963" s="74" t="e">
        <f t="shared" ca="1" si="443"/>
        <v>#N/A</v>
      </c>
      <c r="T1963" s="74" t="e">
        <f t="shared" si="444"/>
        <v>#N/A</v>
      </c>
    </row>
    <row r="1964" spans="2:20" x14ac:dyDescent="0.25">
      <c r="B1964" s="74" t="e">
        <f t="shared" ca="1" si="434"/>
        <v>#N/A</v>
      </c>
      <c r="C1964" s="78">
        <f>Кабельный_журнал!P1930</f>
        <v>0</v>
      </c>
      <c r="D1964" s="74" t="e">
        <f t="shared" ca="1" si="435"/>
        <v>#N/A</v>
      </c>
      <c r="E1964" s="80" t="s">
        <v>280</v>
      </c>
      <c r="F1964" s="74" t="e">
        <f t="shared" ca="1" si="431"/>
        <v>#N/A</v>
      </c>
      <c r="G1964" s="74" t="e">
        <f t="shared" si="432"/>
        <v>#N/A</v>
      </c>
      <c r="H1964" s="80" t="s">
        <v>273</v>
      </c>
      <c r="I1964" s="74" t="e">
        <f t="shared" si="433"/>
        <v>#N/A</v>
      </c>
      <c r="J1964" s="74" t="e">
        <f t="shared" si="436"/>
        <v>#N/A</v>
      </c>
      <c r="K1964" s="80" t="s">
        <v>281</v>
      </c>
      <c r="L1964" s="74">
        <f t="shared" si="437"/>
        <v>1.7500000000000002E-2</v>
      </c>
      <c r="M1964" s="74" t="e">
        <f t="shared" ca="1" si="438"/>
        <v>#N/A</v>
      </c>
      <c r="N1964" s="74" t="e">
        <f ca="1">VLOOKUP(B1964,$C$7:$T1962,13,FALSE)</f>
        <v>#N/A</v>
      </c>
      <c r="O1964" s="74" t="e">
        <f t="shared" ca="1" si="439"/>
        <v>#N/A</v>
      </c>
      <c r="P1964" s="74" t="e">
        <f t="shared" ca="1" si="440"/>
        <v>#N/A</v>
      </c>
      <c r="Q1964" s="74" t="e">
        <f t="shared" ca="1" si="441"/>
        <v>#N/A</v>
      </c>
      <c r="R1964" s="74">
        <f t="shared" si="442"/>
        <v>6000</v>
      </c>
      <c r="S1964" s="74" t="e">
        <f t="shared" ca="1" si="443"/>
        <v>#N/A</v>
      </c>
      <c r="T1964" s="74" t="e">
        <f t="shared" si="444"/>
        <v>#N/A</v>
      </c>
    </row>
    <row r="1965" spans="2:20" x14ac:dyDescent="0.25">
      <c r="B1965" s="74" t="e">
        <f t="shared" ca="1" si="434"/>
        <v>#N/A</v>
      </c>
      <c r="C1965" s="78">
        <f>Кабельный_журнал!P1931</f>
        <v>0</v>
      </c>
      <c r="D1965" s="74" t="e">
        <f t="shared" ca="1" si="435"/>
        <v>#N/A</v>
      </c>
      <c r="E1965" s="80" t="s">
        <v>280</v>
      </c>
      <c r="F1965" s="74" t="e">
        <f t="shared" ca="1" si="431"/>
        <v>#N/A</v>
      </c>
      <c r="G1965" s="74" t="e">
        <f t="shared" si="432"/>
        <v>#N/A</v>
      </c>
      <c r="H1965" s="80" t="s">
        <v>273</v>
      </c>
      <c r="I1965" s="74" t="e">
        <f t="shared" si="433"/>
        <v>#N/A</v>
      </c>
      <c r="J1965" s="74" t="e">
        <f t="shared" si="436"/>
        <v>#N/A</v>
      </c>
      <c r="K1965" s="80" t="s">
        <v>281</v>
      </c>
      <c r="L1965" s="74">
        <f t="shared" si="437"/>
        <v>1.7500000000000002E-2</v>
      </c>
      <c r="M1965" s="74" t="e">
        <f t="shared" ca="1" si="438"/>
        <v>#N/A</v>
      </c>
      <c r="N1965" s="74" t="e">
        <f ca="1">VLOOKUP(B1965,$C$7:$T1963,13,FALSE)</f>
        <v>#N/A</v>
      </c>
      <c r="O1965" s="74" t="e">
        <f t="shared" ca="1" si="439"/>
        <v>#N/A</v>
      </c>
      <c r="P1965" s="74" t="e">
        <f t="shared" ca="1" si="440"/>
        <v>#N/A</v>
      </c>
      <c r="Q1965" s="74" t="e">
        <f t="shared" ca="1" si="441"/>
        <v>#N/A</v>
      </c>
      <c r="R1965" s="74">
        <f t="shared" si="442"/>
        <v>6000</v>
      </c>
      <c r="S1965" s="74" t="e">
        <f t="shared" ca="1" si="443"/>
        <v>#N/A</v>
      </c>
      <c r="T1965" s="74" t="e">
        <f t="shared" si="444"/>
        <v>#N/A</v>
      </c>
    </row>
    <row r="1966" spans="2:20" x14ac:dyDescent="0.25">
      <c r="B1966" s="74" t="e">
        <f t="shared" ca="1" si="434"/>
        <v>#N/A</v>
      </c>
      <c r="C1966" s="78">
        <f>Кабельный_журнал!P1932</f>
        <v>0</v>
      </c>
      <c r="D1966" s="74" t="e">
        <f t="shared" ca="1" si="435"/>
        <v>#N/A</v>
      </c>
      <c r="E1966" s="80" t="s">
        <v>280</v>
      </c>
      <c r="F1966" s="74" t="e">
        <f t="shared" ca="1" si="431"/>
        <v>#N/A</v>
      </c>
      <c r="G1966" s="74" t="e">
        <f t="shared" si="432"/>
        <v>#N/A</v>
      </c>
      <c r="H1966" s="80" t="s">
        <v>273</v>
      </c>
      <c r="I1966" s="74" t="e">
        <f t="shared" si="433"/>
        <v>#N/A</v>
      </c>
      <c r="J1966" s="74" t="e">
        <f t="shared" si="436"/>
        <v>#N/A</v>
      </c>
      <c r="K1966" s="80" t="s">
        <v>281</v>
      </c>
      <c r="L1966" s="74">
        <f t="shared" si="437"/>
        <v>1.7500000000000002E-2</v>
      </c>
      <c r="M1966" s="74" t="e">
        <f t="shared" ca="1" si="438"/>
        <v>#N/A</v>
      </c>
      <c r="N1966" s="74" t="e">
        <f ca="1">VLOOKUP(B1966,$C$7:$T1964,13,FALSE)</f>
        <v>#N/A</v>
      </c>
      <c r="O1966" s="74" t="e">
        <f t="shared" ca="1" si="439"/>
        <v>#N/A</v>
      </c>
      <c r="P1966" s="74" t="e">
        <f t="shared" ca="1" si="440"/>
        <v>#N/A</v>
      </c>
      <c r="Q1966" s="74" t="e">
        <f t="shared" ca="1" si="441"/>
        <v>#N/A</v>
      </c>
      <c r="R1966" s="74">
        <f t="shared" si="442"/>
        <v>6000</v>
      </c>
      <c r="S1966" s="74" t="e">
        <f t="shared" ca="1" si="443"/>
        <v>#N/A</v>
      </c>
      <c r="T1966" s="74" t="e">
        <f t="shared" si="444"/>
        <v>#N/A</v>
      </c>
    </row>
    <row r="1967" spans="2:20" x14ac:dyDescent="0.25">
      <c r="B1967" s="74" t="e">
        <f t="shared" ca="1" si="434"/>
        <v>#N/A</v>
      </c>
      <c r="C1967" s="78">
        <f>Кабельный_журнал!P1933</f>
        <v>0</v>
      </c>
      <c r="D1967" s="74" t="e">
        <f t="shared" ca="1" si="435"/>
        <v>#N/A</v>
      </c>
      <c r="E1967" s="80" t="s">
        <v>280</v>
      </c>
      <c r="F1967" s="74" t="e">
        <f t="shared" ca="1" si="431"/>
        <v>#N/A</v>
      </c>
      <c r="G1967" s="74" t="e">
        <f t="shared" si="432"/>
        <v>#N/A</v>
      </c>
      <c r="H1967" s="80" t="s">
        <v>273</v>
      </c>
      <c r="I1967" s="74" t="e">
        <f t="shared" si="433"/>
        <v>#N/A</v>
      </c>
      <c r="J1967" s="74" t="e">
        <f t="shared" si="436"/>
        <v>#N/A</v>
      </c>
      <c r="K1967" s="80" t="s">
        <v>281</v>
      </c>
      <c r="L1967" s="74">
        <f t="shared" si="437"/>
        <v>1.7500000000000002E-2</v>
      </c>
      <c r="M1967" s="74" t="e">
        <f t="shared" ca="1" si="438"/>
        <v>#N/A</v>
      </c>
      <c r="N1967" s="74" t="e">
        <f ca="1">VLOOKUP(B1967,$C$7:$T1965,13,FALSE)</f>
        <v>#N/A</v>
      </c>
      <c r="O1967" s="74" t="e">
        <f t="shared" ca="1" si="439"/>
        <v>#N/A</v>
      </c>
      <c r="P1967" s="74" t="e">
        <f t="shared" ca="1" si="440"/>
        <v>#N/A</v>
      </c>
      <c r="Q1967" s="74" t="e">
        <f t="shared" ca="1" si="441"/>
        <v>#N/A</v>
      </c>
      <c r="R1967" s="74">
        <f t="shared" si="442"/>
        <v>6000</v>
      </c>
      <c r="S1967" s="74" t="e">
        <f t="shared" ca="1" si="443"/>
        <v>#N/A</v>
      </c>
      <c r="T1967" s="74" t="e">
        <f t="shared" si="444"/>
        <v>#N/A</v>
      </c>
    </row>
    <row r="1968" spans="2:20" x14ac:dyDescent="0.25">
      <c r="B1968" s="74" t="e">
        <f t="shared" ca="1" si="434"/>
        <v>#N/A</v>
      </c>
      <c r="C1968" s="78">
        <f>Кабельный_журнал!P1934</f>
        <v>0</v>
      </c>
      <c r="D1968" s="74" t="e">
        <f t="shared" ca="1" si="435"/>
        <v>#N/A</v>
      </c>
      <c r="E1968" s="80" t="s">
        <v>280</v>
      </c>
      <c r="F1968" s="74" t="e">
        <f t="shared" ca="1" si="431"/>
        <v>#N/A</v>
      </c>
      <c r="G1968" s="74" t="e">
        <f t="shared" si="432"/>
        <v>#N/A</v>
      </c>
      <c r="H1968" s="80" t="s">
        <v>273</v>
      </c>
      <c r="I1968" s="74" t="e">
        <f t="shared" si="433"/>
        <v>#N/A</v>
      </c>
      <c r="J1968" s="74" t="e">
        <f t="shared" si="436"/>
        <v>#N/A</v>
      </c>
      <c r="K1968" s="80" t="s">
        <v>281</v>
      </c>
      <c r="L1968" s="74">
        <f t="shared" si="437"/>
        <v>1.7500000000000002E-2</v>
      </c>
      <c r="M1968" s="74" t="e">
        <f t="shared" ca="1" si="438"/>
        <v>#N/A</v>
      </c>
      <c r="N1968" s="74" t="e">
        <f ca="1">VLOOKUP(B1968,$C$7:$T1966,13,FALSE)</f>
        <v>#N/A</v>
      </c>
      <c r="O1968" s="74" t="e">
        <f t="shared" ca="1" si="439"/>
        <v>#N/A</v>
      </c>
      <c r="P1968" s="74" t="e">
        <f t="shared" ca="1" si="440"/>
        <v>#N/A</v>
      </c>
      <c r="Q1968" s="74" t="e">
        <f t="shared" ca="1" si="441"/>
        <v>#N/A</v>
      </c>
      <c r="R1968" s="74">
        <f t="shared" si="442"/>
        <v>6000</v>
      </c>
      <c r="S1968" s="74" t="e">
        <f t="shared" ca="1" si="443"/>
        <v>#N/A</v>
      </c>
      <c r="T1968" s="74" t="e">
        <f t="shared" si="444"/>
        <v>#N/A</v>
      </c>
    </row>
    <row r="1969" spans="2:20" x14ac:dyDescent="0.25">
      <c r="B1969" s="74" t="e">
        <f t="shared" ca="1" si="434"/>
        <v>#N/A</v>
      </c>
      <c r="C1969" s="78">
        <f>Кабельный_журнал!P1935</f>
        <v>0</v>
      </c>
      <c r="D1969" s="74" t="e">
        <f t="shared" ca="1" si="435"/>
        <v>#N/A</v>
      </c>
      <c r="E1969" s="80" t="s">
        <v>280</v>
      </c>
      <c r="F1969" s="74" t="e">
        <f t="shared" ca="1" si="431"/>
        <v>#N/A</v>
      </c>
      <c r="G1969" s="74" t="e">
        <f t="shared" si="432"/>
        <v>#N/A</v>
      </c>
      <c r="H1969" s="80" t="s">
        <v>273</v>
      </c>
      <c r="I1969" s="74" t="e">
        <f t="shared" si="433"/>
        <v>#N/A</v>
      </c>
      <c r="J1969" s="74" t="e">
        <f t="shared" si="436"/>
        <v>#N/A</v>
      </c>
      <c r="K1969" s="80" t="s">
        <v>281</v>
      </c>
      <c r="L1969" s="74">
        <f t="shared" si="437"/>
        <v>1.7500000000000002E-2</v>
      </c>
      <c r="M1969" s="74" t="e">
        <f t="shared" ca="1" si="438"/>
        <v>#N/A</v>
      </c>
      <c r="N1969" s="74" t="e">
        <f ca="1">VLOOKUP(B1969,$C$7:$T1967,13,FALSE)</f>
        <v>#N/A</v>
      </c>
      <c r="O1969" s="74" t="e">
        <f t="shared" ca="1" si="439"/>
        <v>#N/A</v>
      </c>
      <c r="P1969" s="74" t="e">
        <f t="shared" ca="1" si="440"/>
        <v>#N/A</v>
      </c>
      <c r="Q1969" s="74" t="e">
        <f t="shared" ca="1" si="441"/>
        <v>#N/A</v>
      </c>
      <c r="R1969" s="74">
        <f t="shared" si="442"/>
        <v>6000</v>
      </c>
      <c r="S1969" s="74" t="e">
        <f t="shared" ca="1" si="443"/>
        <v>#N/A</v>
      </c>
      <c r="T1969" s="74" t="e">
        <f t="shared" si="444"/>
        <v>#N/A</v>
      </c>
    </row>
    <row r="1970" spans="2:20" x14ac:dyDescent="0.25">
      <c r="B1970" s="74" t="e">
        <f t="shared" ca="1" si="434"/>
        <v>#N/A</v>
      </c>
      <c r="C1970" s="78">
        <f>Кабельный_журнал!P1936</f>
        <v>0</v>
      </c>
      <c r="D1970" s="74" t="e">
        <f t="shared" ca="1" si="435"/>
        <v>#N/A</v>
      </c>
      <c r="E1970" s="80" t="s">
        <v>280</v>
      </c>
      <c r="F1970" s="74" t="e">
        <f t="shared" ca="1" si="431"/>
        <v>#N/A</v>
      </c>
      <c r="G1970" s="74" t="e">
        <f t="shared" si="432"/>
        <v>#N/A</v>
      </c>
      <c r="H1970" s="80" t="s">
        <v>273</v>
      </c>
      <c r="I1970" s="74" t="e">
        <f t="shared" si="433"/>
        <v>#N/A</v>
      </c>
      <c r="J1970" s="74" t="e">
        <f t="shared" si="436"/>
        <v>#N/A</v>
      </c>
      <c r="K1970" s="80" t="s">
        <v>281</v>
      </c>
      <c r="L1970" s="74">
        <f t="shared" si="437"/>
        <v>1.7500000000000002E-2</v>
      </c>
      <c r="M1970" s="74" t="e">
        <f t="shared" ca="1" si="438"/>
        <v>#N/A</v>
      </c>
      <c r="N1970" s="74" t="e">
        <f ca="1">VLOOKUP(B1970,$C$7:$T1968,13,FALSE)</f>
        <v>#N/A</v>
      </c>
      <c r="O1970" s="74" t="e">
        <f t="shared" ca="1" si="439"/>
        <v>#N/A</v>
      </c>
      <c r="P1970" s="74" t="e">
        <f t="shared" ca="1" si="440"/>
        <v>#N/A</v>
      </c>
      <c r="Q1970" s="74" t="e">
        <f t="shared" ca="1" si="441"/>
        <v>#N/A</v>
      </c>
      <c r="R1970" s="74">
        <f t="shared" si="442"/>
        <v>6000</v>
      </c>
      <c r="S1970" s="74" t="e">
        <f t="shared" ca="1" si="443"/>
        <v>#N/A</v>
      </c>
      <c r="T1970" s="74" t="e">
        <f t="shared" si="444"/>
        <v>#N/A</v>
      </c>
    </row>
    <row r="1971" spans="2:20" x14ac:dyDescent="0.25">
      <c r="B1971" s="74" t="e">
        <f t="shared" ca="1" si="434"/>
        <v>#N/A</v>
      </c>
      <c r="C1971" s="78">
        <f>Кабельный_журнал!P1937</f>
        <v>0</v>
      </c>
      <c r="D1971" s="74" t="e">
        <f t="shared" ca="1" si="435"/>
        <v>#N/A</v>
      </c>
      <c r="E1971" s="80" t="s">
        <v>280</v>
      </c>
      <c r="F1971" s="74" t="e">
        <f t="shared" ca="1" si="431"/>
        <v>#N/A</v>
      </c>
      <c r="G1971" s="74" t="e">
        <f t="shared" si="432"/>
        <v>#N/A</v>
      </c>
      <c r="H1971" s="80" t="s">
        <v>273</v>
      </c>
      <c r="I1971" s="74" t="e">
        <f t="shared" si="433"/>
        <v>#N/A</v>
      </c>
      <c r="J1971" s="74" t="e">
        <f t="shared" si="436"/>
        <v>#N/A</v>
      </c>
      <c r="K1971" s="80" t="s">
        <v>281</v>
      </c>
      <c r="L1971" s="74">
        <f t="shared" si="437"/>
        <v>1.7500000000000002E-2</v>
      </c>
      <c r="M1971" s="74" t="e">
        <f t="shared" ca="1" si="438"/>
        <v>#N/A</v>
      </c>
      <c r="N1971" s="74" t="e">
        <f ca="1">VLOOKUP(B1971,$C$7:$T1969,13,FALSE)</f>
        <v>#N/A</v>
      </c>
      <c r="O1971" s="74" t="e">
        <f t="shared" ca="1" si="439"/>
        <v>#N/A</v>
      </c>
      <c r="P1971" s="74" t="e">
        <f t="shared" ca="1" si="440"/>
        <v>#N/A</v>
      </c>
      <c r="Q1971" s="74" t="e">
        <f t="shared" ca="1" si="441"/>
        <v>#N/A</v>
      </c>
      <c r="R1971" s="74">
        <f t="shared" si="442"/>
        <v>6000</v>
      </c>
      <c r="S1971" s="74" t="e">
        <f t="shared" ca="1" si="443"/>
        <v>#N/A</v>
      </c>
      <c r="T1971" s="74" t="e">
        <f t="shared" si="444"/>
        <v>#N/A</v>
      </c>
    </row>
    <row r="1972" spans="2:20" x14ac:dyDescent="0.25">
      <c r="B1972" s="74" t="e">
        <f t="shared" ca="1" si="434"/>
        <v>#N/A</v>
      </c>
      <c r="C1972" s="78">
        <f>Кабельный_журнал!P1938</f>
        <v>0</v>
      </c>
      <c r="D1972" s="74" t="e">
        <f t="shared" ca="1" si="435"/>
        <v>#N/A</v>
      </c>
      <c r="E1972" s="80" t="s">
        <v>280</v>
      </c>
      <c r="F1972" s="74" t="e">
        <f t="shared" ca="1" si="431"/>
        <v>#N/A</v>
      </c>
      <c r="G1972" s="74" t="e">
        <f t="shared" si="432"/>
        <v>#N/A</v>
      </c>
      <c r="H1972" s="80" t="s">
        <v>273</v>
      </c>
      <c r="I1972" s="74" t="e">
        <f t="shared" si="433"/>
        <v>#N/A</v>
      </c>
      <c r="J1972" s="74" t="e">
        <f t="shared" si="436"/>
        <v>#N/A</v>
      </c>
      <c r="K1972" s="80" t="s">
        <v>281</v>
      </c>
      <c r="L1972" s="74">
        <f t="shared" si="437"/>
        <v>1.7500000000000002E-2</v>
      </c>
      <c r="M1972" s="74" t="e">
        <f t="shared" ca="1" si="438"/>
        <v>#N/A</v>
      </c>
      <c r="N1972" s="74" t="e">
        <f ca="1">VLOOKUP(B1972,$C$7:$T1970,13,FALSE)</f>
        <v>#N/A</v>
      </c>
      <c r="O1972" s="74" t="e">
        <f t="shared" ca="1" si="439"/>
        <v>#N/A</v>
      </c>
      <c r="P1972" s="74" t="e">
        <f t="shared" ca="1" si="440"/>
        <v>#N/A</v>
      </c>
      <c r="Q1972" s="74" t="e">
        <f t="shared" ca="1" si="441"/>
        <v>#N/A</v>
      </c>
      <c r="R1972" s="74">
        <f t="shared" si="442"/>
        <v>6000</v>
      </c>
      <c r="S1972" s="74" t="e">
        <f t="shared" ca="1" si="443"/>
        <v>#N/A</v>
      </c>
      <c r="T1972" s="74" t="e">
        <f t="shared" si="444"/>
        <v>#N/A</v>
      </c>
    </row>
    <row r="1973" spans="2:20" x14ac:dyDescent="0.25">
      <c r="B1973" s="74" t="e">
        <f t="shared" ca="1" si="434"/>
        <v>#N/A</v>
      </c>
      <c r="C1973" s="78">
        <f>Кабельный_журнал!P1939</f>
        <v>0</v>
      </c>
      <c r="D1973" s="74" t="e">
        <f t="shared" ca="1" si="435"/>
        <v>#N/A</v>
      </c>
      <c r="E1973" s="80" t="s">
        <v>280</v>
      </c>
      <c r="F1973" s="74" t="e">
        <f t="shared" ca="1" si="431"/>
        <v>#N/A</v>
      </c>
      <c r="G1973" s="74" t="e">
        <f t="shared" si="432"/>
        <v>#N/A</v>
      </c>
      <c r="H1973" s="80" t="s">
        <v>273</v>
      </c>
      <c r="I1973" s="74" t="e">
        <f t="shared" si="433"/>
        <v>#N/A</v>
      </c>
      <c r="J1973" s="74" t="e">
        <f t="shared" si="436"/>
        <v>#N/A</v>
      </c>
      <c r="K1973" s="80" t="s">
        <v>281</v>
      </c>
      <c r="L1973" s="74">
        <f t="shared" si="437"/>
        <v>1.7500000000000002E-2</v>
      </c>
      <c r="M1973" s="74" t="e">
        <f t="shared" ca="1" si="438"/>
        <v>#N/A</v>
      </c>
      <c r="N1973" s="74" t="e">
        <f ca="1">VLOOKUP(B1973,$C$7:$T1971,13,FALSE)</f>
        <v>#N/A</v>
      </c>
      <c r="O1973" s="74" t="e">
        <f t="shared" ca="1" si="439"/>
        <v>#N/A</v>
      </c>
      <c r="P1973" s="74" t="e">
        <f t="shared" ca="1" si="440"/>
        <v>#N/A</v>
      </c>
      <c r="Q1973" s="74" t="e">
        <f t="shared" ca="1" si="441"/>
        <v>#N/A</v>
      </c>
      <c r="R1973" s="74">
        <f t="shared" si="442"/>
        <v>6000</v>
      </c>
      <c r="S1973" s="74" t="e">
        <f t="shared" ca="1" si="443"/>
        <v>#N/A</v>
      </c>
      <c r="T1973" s="74" t="e">
        <f t="shared" si="444"/>
        <v>#N/A</v>
      </c>
    </row>
    <row r="1974" spans="2:20" x14ac:dyDescent="0.25">
      <c r="B1974" s="74" t="e">
        <f t="shared" ca="1" si="434"/>
        <v>#N/A</v>
      </c>
      <c r="C1974" s="78">
        <f>Кабельный_журнал!P1940</f>
        <v>0</v>
      </c>
      <c r="D1974" s="74" t="e">
        <f t="shared" ca="1" si="435"/>
        <v>#N/A</v>
      </c>
      <c r="E1974" s="80" t="s">
        <v>280</v>
      </c>
      <c r="F1974" s="74" t="e">
        <f t="shared" ca="1" si="431"/>
        <v>#N/A</v>
      </c>
      <c r="G1974" s="74" t="e">
        <f t="shared" si="432"/>
        <v>#N/A</v>
      </c>
      <c r="H1974" s="80" t="s">
        <v>273</v>
      </c>
      <c r="I1974" s="74" t="e">
        <f t="shared" si="433"/>
        <v>#N/A</v>
      </c>
      <c r="J1974" s="74" t="e">
        <f t="shared" si="436"/>
        <v>#N/A</v>
      </c>
      <c r="K1974" s="80" t="s">
        <v>281</v>
      </c>
      <c r="L1974" s="74">
        <f t="shared" si="437"/>
        <v>1.7500000000000002E-2</v>
      </c>
      <c r="M1974" s="74" t="e">
        <f t="shared" ca="1" si="438"/>
        <v>#N/A</v>
      </c>
      <c r="N1974" s="74" t="e">
        <f ca="1">VLOOKUP(B1974,$C$7:$T1972,13,FALSE)</f>
        <v>#N/A</v>
      </c>
      <c r="O1974" s="74" t="e">
        <f t="shared" ca="1" si="439"/>
        <v>#N/A</v>
      </c>
      <c r="P1974" s="74" t="e">
        <f t="shared" ca="1" si="440"/>
        <v>#N/A</v>
      </c>
      <c r="Q1974" s="74" t="e">
        <f t="shared" ca="1" si="441"/>
        <v>#N/A</v>
      </c>
      <c r="R1974" s="74">
        <f t="shared" si="442"/>
        <v>6000</v>
      </c>
      <c r="S1974" s="74" t="e">
        <f t="shared" ca="1" si="443"/>
        <v>#N/A</v>
      </c>
      <c r="T1974" s="74" t="e">
        <f t="shared" si="444"/>
        <v>#N/A</v>
      </c>
    </row>
    <row r="1975" spans="2:20" x14ac:dyDescent="0.25">
      <c r="B1975" s="74" t="e">
        <f t="shared" ca="1" si="434"/>
        <v>#N/A</v>
      </c>
      <c r="C1975" s="78">
        <f>Кабельный_журнал!P1941</f>
        <v>0</v>
      </c>
      <c r="D1975" s="74" t="e">
        <f t="shared" ca="1" si="435"/>
        <v>#N/A</v>
      </c>
      <c r="E1975" s="80" t="s">
        <v>280</v>
      </c>
      <c r="F1975" s="74" t="e">
        <f t="shared" ca="1" si="431"/>
        <v>#N/A</v>
      </c>
      <c r="G1975" s="74" t="e">
        <f t="shared" si="432"/>
        <v>#N/A</v>
      </c>
      <c r="H1975" s="80" t="s">
        <v>273</v>
      </c>
      <c r="I1975" s="74" t="e">
        <f t="shared" si="433"/>
        <v>#N/A</v>
      </c>
      <c r="J1975" s="74" t="e">
        <f t="shared" si="436"/>
        <v>#N/A</v>
      </c>
      <c r="K1975" s="80" t="s">
        <v>281</v>
      </c>
      <c r="L1975" s="74">
        <f t="shared" si="437"/>
        <v>1.7500000000000002E-2</v>
      </c>
      <c r="M1975" s="74" t="e">
        <f t="shared" ca="1" si="438"/>
        <v>#N/A</v>
      </c>
      <c r="N1975" s="74" t="e">
        <f ca="1">VLOOKUP(B1975,$C$7:$T1973,13,FALSE)</f>
        <v>#N/A</v>
      </c>
      <c r="O1975" s="74" t="e">
        <f t="shared" ca="1" si="439"/>
        <v>#N/A</v>
      </c>
      <c r="P1975" s="74" t="e">
        <f t="shared" ca="1" si="440"/>
        <v>#N/A</v>
      </c>
      <c r="Q1975" s="74" t="e">
        <f t="shared" ca="1" si="441"/>
        <v>#N/A</v>
      </c>
      <c r="R1975" s="74">
        <f t="shared" si="442"/>
        <v>6000</v>
      </c>
      <c r="S1975" s="74" t="e">
        <f t="shared" ca="1" si="443"/>
        <v>#N/A</v>
      </c>
      <c r="T1975" s="74" t="e">
        <f t="shared" si="444"/>
        <v>#N/A</v>
      </c>
    </row>
    <row r="1976" spans="2:20" x14ac:dyDescent="0.25">
      <c r="B1976" s="74" t="e">
        <f t="shared" ca="1" si="434"/>
        <v>#N/A</v>
      </c>
      <c r="C1976" s="78">
        <f>Кабельный_журнал!P1942</f>
        <v>0</v>
      </c>
      <c r="D1976" s="74" t="e">
        <f t="shared" ca="1" si="435"/>
        <v>#N/A</v>
      </c>
      <c r="E1976" s="80" t="s">
        <v>280</v>
      </c>
      <c r="F1976" s="74" t="e">
        <f t="shared" ca="1" si="431"/>
        <v>#N/A</v>
      </c>
      <c r="G1976" s="74" t="e">
        <f t="shared" si="432"/>
        <v>#N/A</v>
      </c>
      <c r="H1976" s="80" t="s">
        <v>273</v>
      </c>
      <c r="I1976" s="74" t="e">
        <f t="shared" si="433"/>
        <v>#N/A</v>
      </c>
      <c r="J1976" s="74" t="e">
        <f t="shared" si="436"/>
        <v>#N/A</v>
      </c>
      <c r="K1976" s="80" t="s">
        <v>281</v>
      </c>
      <c r="L1976" s="74">
        <f t="shared" si="437"/>
        <v>1.7500000000000002E-2</v>
      </c>
      <c r="M1976" s="74" t="e">
        <f t="shared" ca="1" si="438"/>
        <v>#N/A</v>
      </c>
      <c r="N1976" s="74" t="e">
        <f ca="1">VLOOKUP(B1976,$C$7:$T1974,13,FALSE)</f>
        <v>#N/A</v>
      </c>
      <c r="O1976" s="74" t="e">
        <f t="shared" ca="1" si="439"/>
        <v>#N/A</v>
      </c>
      <c r="P1976" s="74" t="e">
        <f t="shared" ca="1" si="440"/>
        <v>#N/A</v>
      </c>
      <c r="Q1976" s="74" t="e">
        <f t="shared" ca="1" si="441"/>
        <v>#N/A</v>
      </c>
      <c r="R1976" s="74">
        <f t="shared" si="442"/>
        <v>6000</v>
      </c>
      <c r="S1976" s="74" t="e">
        <f t="shared" ca="1" si="443"/>
        <v>#N/A</v>
      </c>
      <c r="T1976" s="74" t="e">
        <f t="shared" si="444"/>
        <v>#N/A</v>
      </c>
    </row>
    <row r="1977" spans="2:20" x14ac:dyDescent="0.25">
      <c r="B1977" s="74" t="e">
        <f t="shared" ca="1" si="434"/>
        <v>#N/A</v>
      </c>
      <c r="C1977" s="78">
        <f>Кабельный_журнал!P1943</f>
        <v>0</v>
      </c>
      <c r="D1977" s="74" t="e">
        <f t="shared" ca="1" si="435"/>
        <v>#N/A</v>
      </c>
      <c r="E1977" s="80" t="s">
        <v>280</v>
      </c>
      <c r="F1977" s="74" t="e">
        <f t="shared" ca="1" si="431"/>
        <v>#N/A</v>
      </c>
      <c r="G1977" s="74" t="e">
        <f t="shared" si="432"/>
        <v>#N/A</v>
      </c>
      <c r="H1977" s="80" t="s">
        <v>273</v>
      </c>
      <c r="I1977" s="74" t="e">
        <f t="shared" si="433"/>
        <v>#N/A</v>
      </c>
      <c r="J1977" s="74" t="e">
        <f t="shared" si="436"/>
        <v>#N/A</v>
      </c>
      <c r="K1977" s="80" t="s">
        <v>281</v>
      </c>
      <c r="L1977" s="74">
        <f t="shared" si="437"/>
        <v>1.7500000000000002E-2</v>
      </c>
      <c r="M1977" s="74" t="e">
        <f t="shared" ca="1" si="438"/>
        <v>#N/A</v>
      </c>
      <c r="N1977" s="74" t="e">
        <f ca="1">VLOOKUP(B1977,$C$7:$T1975,13,FALSE)</f>
        <v>#N/A</v>
      </c>
      <c r="O1977" s="74" t="e">
        <f t="shared" ca="1" si="439"/>
        <v>#N/A</v>
      </c>
      <c r="P1977" s="74" t="e">
        <f t="shared" ca="1" si="440"/>
        <v>#N/A</v>
      </c>
      <c r="Q1977" s="74" t="e">
        <f t="shared" ca="1" si="441"/>
        <v>#N/A</v>
      </c>
      <c r="R1977" s="74">
        <f t="shared" si="442"/>
        <v>6000</v>
      </c>
      <c r="S1977" s="74" t="e">
        <f t="shared" ca="1" si="443"/>
        <v>#N/A</v>
      </c>
      <c r="T1977" s="74" t="e">
        <f t="shared" si="444"/>
        <v>#N/A</v>
      </c>
    </row>
    <row r="1978" spans="2:20" x14ac:dyDescent="0.25">
      <c r="B1978" s="74" t="e">
        <f t="shared" ca="1" si="434"/>
        <v>#N/A</v>
      </c>
      <c r="C1978" s="78">
        <f>Кабельный_журнал!P1944</f>
        <v>0</v>
      </c>
      <c r="D1978" s="74" t="e">
        <f t="shared" ca="1" si="435"/>
        <v>#N/A</v>
      </c>
      <c r="E1978" s="80" t="s">
        <v>280</v>
      </c>
      <c r="F1978" s="74" t="e">
        <f t="shared" ca="1" si="431"/>
        <v>#N/A</v>
      </c>
      <c r="G1978" s="74" t="e">
        <f t="shared" si="432"/>
        <v>#N/A</v>
      </c>
      <c r="H1978" s="80" t="s">
        <v>273</v>
      </c>
      <c r="I1978" s="74" t="e">
        <f t="shared" si="433"/>
        <v>#N/A</v>
      </c>
      <c r="J1978" s="74" t="e">
        <f t="shared" si="436"/>
        <v>#N/A</v>
      </c>
      <c r="K1978" s="80" t="s">
        <v>281</v>
      </c>
      <c r="L1978" s="74">
        <f t="shared" si="437"/>
        <v>1.7500000000000002E-2</v>
      </c>
      <c r="M1978" s="74" t="e">
        <f t="shared" ca="1" si="438"/>
        <v>#N/A</v>
      </c>
      <c r="N1978" s="74" t="e">
        <f ca="1">VLOOKUP(B1978,$C$7:$T1976,13,FALSE)</f>
        <v>#N/A</v>
      </c>
      <c r="O1978" s="74" t="e">
        <f t="shared" ca="1" si="439"/>
        <v>#N/A</v>
      </c>
      <c r="P1978" s="74" t="e">
        <f t="shared" ca="1" si="440"/>
        <v>#N/A</v>
      </c>
      <c r="Q1978" s="74" t="e">
        <f t="shared" ca="1" si="441"/>
        <v>#N/A</v>
      </c>
      <c r="R1978" s="74">
        <f t="shared" si="442"/>
        <v>6000</v>
      </c>
      <c r="S1978" s="74" t="e">
        <f t="shared" ca="1" si="443"/>
        <v>#N/A</v>
      </c>
      <c r="T1978" s="74" t="e">
        <f t="shared" si="444"/>
        <v>#N/A</v>
      </c>
    </row>
    <row r="1979" spans="2:20" x14ac:dyDescent="0.25">
      <c r="B1979" s="74" t="e">
        <f t="shared" ca="1" si="434"/>
        <v>#N/A</v>
      </c>
      <c r="C1979" s="78">
        <f>Кабельный_журнал!P1945</f>
        <v>0</v>
      </c>
      <c r="D1979" s="74" t="e">
        <f t="shared" ca="1" si="435"/>
        <v>#N/A</v>
      </c>
      <c r="E1979" s="80" t="s">
        <v>280</v>
      </c>
      <c r="F1979" s="74" t="e">
        <f t="shared" ca="1" si="431"/>
        <v>#N/A</v>
      </c>
      <c r="G1979" s="74" t="e">
        <f t="shared" si="432"/>
        <v>#N/A</v>
      </c>
      <c r="H1979" s="80" t="s">
        <v>273</v>
      </c>
      <c r="I1979" s="74" t="e">
        <f t="shared" si="433"/>
        <v>#N/A</v>
      </c>
      <c r="J1979" s="74" t="e">
        <f t="shared" si="436"/>
        <v>#N/A</v>
      </c>
      <c r="K1979" s="80" t="s">
        <v>281</v>
      </c>
      <c r="L1979" s="74">
        <f t="shared" si="437"/>
        <v>1.7500000000000002E-2</v>
      </c>
      <c r="M1979" s="74" t="e">
        <f t="shared" ca="1" si="438"/>
        <v>#N/A</v>
      </c>
      <c r="N1979" s="74" t="e">
        <f ca="1">VLOOKUP(B1979,$C$7:$T1977,13,FALSE)</f>
        <v>#N/A</v>
      </c>
      <c r="O1979" s="74" t="e">
        <f t="shared" ca="1" si="439"/>
        <v>#N/A</v>
      </c>
      <c r="P1979" s="74" t="e">
        <f t="shared" ca="1" si="440"/>
        <v>#N/A</v>
      </c>
      <c r="Q1979" s="74" t="e">
        <f t="shared" ca="1" si="441"/>
        <v>#N/A</v>
      </c>
      <c r="R1979" s="74">
        <f t="shared" si="442"/>
        <v>6000</v>
      </c>
      <c r="S1979" s="74" t="e">
        <f t="shared" ca="1" si="443"/>
        <v>#N/A</v>
      </c>
      <c r="T1979" s="74" t="e">
        <f t="shared" si="444"/>
        <v>#N/A</v>
      </c>
    </row>
    <row r="1980" spans="2:20" x14ac:dyDescent="0.25">
      <c r="B1980" s="74" t="e">
        <f t="shared" ca="1" si="434"/>
        <v>#N/A</v>
      </c>
      <c r="C1980" s="78">
        <f>Кабельный_журнал!P1946</f>
        <v>0</v>
      </c>
      <c r="D1980" s="74" t="e">
        <f t="shared" ca="1" si="435"/>
        <v>#N/A</v>
      </c>
      <c r="E1980" s="80" t="s">
        <v>280</v>
      </c>
      <c r="F1980" s="74" t="e">
        <f t="shared" ca="1" si="431"/>
        <v>#N/A</v>
      </c>
      <c r="G1980" s="74" t="e">
        <f t="shared" si="432"/>
        <v>#N/A</v>
      </c>
      <c r="H1980" s="80" t="s">
        <v>273</v>
      </c>
      <c r="I1980" s="74" t="e">
        <f t="shared" si="433"/>
        <v>#N/A</v>
      </c>
      <c r="J1980" s="74" t="e">
        <f t="shared" si="436"/>
        <v>#N/A</v>
      </c>
      <c r="K1980" s="80" t="s">
        <v>281</v>
      </c>
      <c r="L1980" s="74">
        <f t="shared" si="437"/>
        <v>1.7500000000000002E-2</v>
      </c>
      <c r="M1980" s="74" t="e">
        <f t="shared" ca="1" si="438"/>
        <v>#N/A</v>
      </c>
      <c r="N1980" s="74" t="e">
        <f ca="1">VLOOKUP(B1980,$C$7:$T1978,13,FALSE)</f>
        <v>#N/A</v>
      </c>
      <c r="O1980" s="74" t="e">
        <f t="shared" ca="1" si="439"/>
        <v>#N/A</v>
      </c>
      <c r="P1980" s="74" t="e">
        <f t="shared" ca="1" si="440"/>
        <v>#N/A</v>
      </c>
      <c r="Q1980" s="74" t="e">
        <f t="shared" ca="1" si="441"/>
        <v>#N/A</v>
      </c>
      <c r="R1980" s="74">
        <f t="shared" si="442"/>
        <v>6000</v>
      </c>
      <c r="S1980" s="74" t="e">
        <f t="shared" ca="1" si="443"/>
        <v>#N/A</v>
      </c>
      <c r="T1980" s="74" t="e">
        <f t="shared" si="444"/>
        <v>#N/A</v>
      </c>
    </row>
    <row r="1981" spans="2:20" x14ac:dyDescent="0.25">
      <c r="B1981" s="74" t="e">
        <f t="shared" ca="1" si="434"/>
        <v>#N/A</v>
      </c>
      <c r="C1981" s="78">
        <f>Кабельный_журнал!P1947</f>
        <v>0</v>
      </c>
      <c r="D1981" s="74" t="e">
        <f t="shared" ca="1" si="435"/>
        <v>#N/A</v>
      </c>
      <c r="E1981" s="80" t="s">
        <v>280</v>
      </c>
      <c r="F1981" s="74" t="e">
        <f t="shared" ca="1" si="431"/>
        <v>#N/A</v>
      </c>
      <c r="G1981" s="74" t="e">
        <f t="shared" si="432"/>
        <v>#N/A</v>
      </c>
      <c r="H1981" s="80" t="s">
        <v>273</v>
      </c>
      <c r="I1981" s="74" t="e">
        <f t="shared" si="433"/>
        <v>#N/A</v>
      </c>
      <c r="J1981" s="74" t="e">
        <f t="shared" si="436"/>
        <v>#N/A</v>
      </c>
      <c r="K1981" s="80" t="s">
        <v>281</v>
      </c>
      <c r="L1981" s="74">
        <f t="shared" si="437"/>
        <v>1.7500000000000002E-2</v>
      </c>
      <c r="M1981" s="74" t="e">
        <f t="shared" ca="1" si="438"/>
        <v>#N/A</v>
      </c>
      <c r="N1981" s="74" t="e">
        <f ca="1">VLOOKUP(B1981,$C$7:$T1979,13,FALSE)</f>
        <v>#N/A</v>
      </c>
      <c r="O1981" s="74" t="e">
        <f t="shared" ca="1" si="439"/>
        <v>#N/A</v>
      </c>
      <c r="P1981" s="74" t="e">
        <f t="shared" ca="1" si="440"/>
        <v>#N/A</v>
      </c>
      <c r="Q1981" s="74" t="e">
        <f t="shared" ca="1" si="441"/>
        <v>#N/A</v>
      </c>
      <c r="R1981" s="74">
        <f t="shared" si="442"/>
        <v>6000</v>
      </c>
      <c r="S1981" s="74" t="e">
        <f t="shared" ca="1" si="443"/>
        <v>#N/A</v>
      </c>
      <c r="T1981" s="74" t="e">
        <f t="shared" si="444"/>
        <v>#N/A</v>
      </c>
    </row>
    <row r="1982" spans="2:20" x14ac:dyDescent="0.25">
      <c r="B1982" s="74" t="e">
        <f t="shared" ca="1" si="434"/>
        <v>#N/A</v>
      </c>
      <c r="C1982" s="78">
        <f>Кабельный_журнал!P1948</f>
        <v>0</v>
      </c>
      <c r="D1982" s="74" t="e">
        <f t="shared" ca="1" si="435"/>
        <v>#N/A</v>
      </c>
      <c r="E1982" s="80" t="s">
        <v>280</v>
      </c>
      <c r="F1982" s="74" t="e">
        <f t="shared" ca="1" si="431"/>
        <v>#N/A</v>
      </c>
      <c r="G1982" s="74" t="e">
        <f t="shared" si="432"/>
        <v>#N/A</v>
      </c>
      <c r="H1982" s="80" t="s">
        <v>273</v>
      </c>
      <c r="I1982" s="74" t="e">
        <f t="shared" si="433"/>
        <v>#N/A</v>
      </c>
      <c r="J1982" s="74" t="e">
        <f t="shared" si="436"/>
        <v>#N/A</v>
      </c>
      <c r="K1982" s="80" t="s">
        <v>281</v>
      </c>
      <c r="L1982" s="74">
        <f t="shared" si="437"/>
        <v>1.7500000000000002E-2</v>
      </c>
      <c r="M1982" s="74" t="e">
        <f t="shared" ca="1" si="438"/>
        <v>#N/A</v>
      </c>
      <c r="N1982" s="74" t="e">
        <f ca="1">VLOOKUP(B1982,$C$7:$T1980,13,FALSE)</f>
        <v>#N/A</v>
      </c>
      <c r="O1982" s="74" t="e">
        <f t="shared" ca="1" si="439"/>
        <v>#N/A</v>
      </c>
      <c r="P1982" s="74" t="e">
        <f t="shared" ca="1" si="440"/>
        <v>#N/A</v>
      </c>
      <c r="Q1982" s="74" t="e">
        <f t="shared" ca="1" si="441"/>
        <v>#N/A</v>
      </c>
      <c r="R1982" s="74">
        <f t="shared" si="442"/>
        <v>6000</v>
      </c>
      <c r="S1982" s="74" t="e">
        <f t="shared" ca="1" si="443"/>
        <v>#N/A</v>
      </c>
      <c r="T1982" s="74" t="e">
        <f t="shared" si="444"/>
        <v>#N/A</v>
      </c>
    </row>
    <row r="1983" spans="2:20" x14ac:dyDescent="0.25">
      <c r="B1983" s="74" t="e">
        <f t="shared" ca="1" si="434"/>
        <v>#N/A</v>
      </c>
      <c r="C1983" s="78">
        <f>Кабельный_журнал!P1949</f>
        <v>0</v>
      </c>
      <c r="D1983" s="74" t="e">
        <f t="shared" ca="1" si="435"/>
        <v>#N/A</v>
      </c>
      <c r="E1983" s="80" t="s">
        <v>280</v>
      </c>
      <c r="F1983" s="74" t="e">
        <f t="shared" ca="1" si="431"/>
        <v>#N/A</v>
      </c>
      <c r="G1983" s="74" t="e">
        <f t="shared" si="432"/>
        <v>#N/A</v>
      </c>
      <c r="H1983" s="80" t="s">
        <v>273</v>
      </c>
      <c r="I1983" s="74" t="e">
        <f t="shared" si="433"/>
        <v>#N/A</v>
      </c>
      <c r="J1983" s="74" t="e">
        <f t="shared" si="436"/>
        <v>#N/A</v>
      </c>
      <c r="K1983" s="80" t="s">
        <v>281</v>
      </c>
      <c r="L1983" s="74">
        <f t="shared" si="437"/>
        <v>1.7500000000000002E-2</v>
      </c>
      <c r="M1983" s="74" t="e">
        <f t="shared" ca="1" si="438"/>
        <v>#N/A</v>
      </c>
      <c r="N1983" s="74" t="e">
        <f ca="1">VLOOKUP(B1983,$C$7:$T1981,13,FALSE)</f>
        <v>#N/A</v>
      </c>
      <c r="O1983" s="74" t="e">
        <f t="shared" ca="1" si="439"/>
        <v>#N/A</v>
      </c>
      <c r="P1983" s="74" t="e">
        <f t="shared" ca="1" si="440"/>
        <v>#N/A</v>
      </c>
      <c r="Q1983" s="74" t="e">
        <f t="shared" ca="1" si="441"/>
        <v>#N/A</v>
      </c>
      <c r="R1983" s="74">
        <f t="shared" si="442"/>
        <v>6000</v>
      </c>
      <c r="S1983" s="74" t="e">
        <f t="shared" ca="1" si="443"/>
        <v>#N/A</v>
      </c>
      <c r="T1983" s="74" t="e">
        <f t="shared" si="444"/>
        <v>#N/A</v>
      </c>
    </row>
    <row r="1984" spans="2:20" x14ac:dyDescent="0.25">
      <c r="B1984" s="74" t="e">
        <f t="shared" ca="1" si="434"/>
        <v>#N/A</v>
      </c>
      <c r="C1984" s="78">
        <f>Кабельный_журнал!P1950</f>
        <v>0</v>
      </c>
      <c r="D1984" s="74" t="e">
        <f t="shared" ca="1" si="435"/>
        <v>#N/A</v>
      </c>
      <c r="E1984" s="80" t="s">
        <v>280</v>
      </c>
      <c r="F1984" s="74" t="e">
        <f t="shared" ca="1" si="431"/>
        <v>#N/A</v>
      </c>
      <c r="G1984" s="74" t="e">
        <f t="shared" si="432"/>
        <v>#N/A</v>
      </c>
      <c r="H1984" s="80" t="s">
        <v>273</v>
      </c>
      <c r="I1984" s="74" t="e">
        <f t="shared" si="433"/>
        <v>#N/A</v>
      </c>
      <c r="J1984" s="74" t="e">
        <f t="shared" si="436"/>
        <v>#N/A</v>
      </c>
      <c r="K1984" s="80" t="s">
        <v>281</v>
      </c>
      <c r="L1984" s="74">
        <f t="shared" si="437"/>
        <v>1.7500000000000002E-2</v>
      </c>
      <c r="M1984" s="74" t="e">
        <f t="shared" ca="1" si="438"/>
        <v>#N/A</v>
      </c>
      <c r="N1984" s="74" t="e">
        <f ca="1">VLOOKUP(B1984,$C$7:$T1982,13,FALSE)</f>
        <v>#N/A</v>
      </c>
      <c r="O1984" s="74" t="e">
        <f t="shared" ca="1" si="439"/>
        <v>#N/A</v>
      </c>
      <c r="P1984" s="74" t="e">
        <f t="shared" ca="1" si="440"/>
        <v>#N/A</v>
      </c>
      <c r="Q1984" s="74" t="e">
        <f t="shared" ca="1" si="441"/>
        <v>#N/A</v>
      </c>
      <c r="R1984" s="74">
        <f t="shared" si="442"/>
        <v>6000</v>
      </c>
      <c r="S1984" s="74" t="e">
        <f t="shared" ca="1" si="443"/>
        <v>#N/A</v>
      </c>
      <c r="T1984" s="74" t="e">
        <f t="shared" si="444"/>
        <v>#N/A</v>
      </c>
    </row>
    <row r="1985" spans="2:20" x14ac:dyDescent="0.25">
      <c r="B1985" s="74" t="e">
        <f t="shared" ca="1" si="434"/>
        <v>#N/A</v>
      </c>
      <c r="C1985" s="78">
        <f>Кабельный_журнал!P1951</f>
        <v>0</v>
      </c>
      <c r="D1985" s="74" t="e">
        <f t="shared" ca="1" si="435"/>
        <v>#N/A</v>
      </c>
      <c r="E1985" s="80" t="s">
        <v>280</v>
      </c>
      <c r="F1985" s="74" t="e">
        <f t="shared" ca="1" si="431"/>
        <v>#N/A</v>
      </c>
      <c r="G1985" s="74" t="e">
        <f t="shared" si="432"/>
        <v>#N/A</v>
      </c>
      <c r="H1985" s="80" t="s">
        <v>273</v>
      </c>
      <c r="I1985" s="74" t="e">
        <f t="shared" si="433"/>
        <v>#N/A</v>
      </c>
      <c r="J1985" s="74" t="e">
        <f t="shared" si="436"/>
        <v>#N/A</v>
      </c>
      <c r="K1985" s="80" t="s">
        <v>281</v>
      </c>
      <c r="L1985" s="74">
        <f t="shared" si="437"/>
        <v>1.7500000000000002E-2</v>
      </c>
      <c r="M1985" s="74" t="e">
        <f t="shared" ca="1" si="438"/>
        <v>#N/A</v>
      </c>
      <c r="N1985" s="74" t="e">
        <f ca="1">VLOOKUP(B1985,$C$7:$T1983,13,FALSE)</f>
        <v>#N/A</v>
      </c>
      <c r="O1985" s="74" t="e">
        <f t="shared" ca="1" si="439"/>
        <v>#N/A</v>
      </c>
      <c r="P1985" s="74" t="e">
        <f t="shared" ca="1" si="440"/>
        <v>#N/A</v>
      </c>
      <c r="Q1985" s="74" t="e">
        <f t="shared" ca="1" si="441"/>
        <v>#N/A</v>
      </c>
      <c r="R1985" s="74">
        <f t="shared" si="442"/>
        <v>6000</v>
      </c>
      <c r="S1985" s="74" t="e">
        <f t="shared" ca="1" si="443"/>
        <v>#N/A</v>
      </c>
      <c r="T1985" s="74" t="e">
        <f t="shared" si="444"/>
        <v>#N/A</v>
      </c>
    </row>
    <row r="1986" spans="2:20" x14ac:dyDescent="0.25">
      <c r="B1986" s="74" t="e">
        <f t="shared" ca="1" si="434"/>
        <v>#N/A</v>
      </c>
      <c r="C1986" s="78">
        <f>Кабельный_журнал!P1952</f>
        <v>0</v>
      </c>
      <c r="D1986" s="74" t="e">
        <f t="shared" ca="1" si="435"/>
        <v>#N/A</v>
      </c>
      <c r="E1986" s="80" t="s">
        <v>280</v>
      </c>
      <c r="F1986" s="74" t="e">
        <f t="shared" ca="1" si="431"/>
        <v>#N/A</v>
      </c>
      <c r="G1986" s="74" t="e">
        <f t="shared" si="432"/>
        <v>#N/A</v>
      </c>
      <c r="H1986" s="80" t="s">
        <v>273</v>
      </c>
      <c r="I1986" s="74" t="e">
        <f t="shared" si="433"/>
        <v>#N/A</v>
      </c>
      <c r="J1986" s="74" t="e">
        <f t="shared" si="436"/>
        <v>#N/A</v>
      </c>
      <c r="K1986" s="80" t="s">
        <v>281</v>
      </c>
      <c r="L1986" s="74">
        <f t="shared" si="437"/>
        <v>1.7500000000000002E-2</v>
      </c>
      <c r="M1986" s="74" t="e">
        <f t="shared" ca="1" si="438"/>
        <v>#N/A</v>
      </c>
      <c r="N1986" s="74" t="e">
        <f ca="1">VLOOKUP(B1986,$C$7:$T1984,13,FALSE)</f>
        <v>#N/A</v>
      </c>
      <c r="O1986" s="74" t="e">
        <f t="shared" ca="1" si="439"/>
        <v>#N/A</v>
      </c>
      <c r="P1986" s="74" t="e">
        <f t="shared" ca="1" si="440"/>
        <v>#N/A</v>
      </c>
      <c r="Q1986" s="74" t="e">
        <f t="shared" ca="1" si="441"/>
        <v>#N/A</v>
      </c>
      <c r="R1986" s="74">
        <f t="shared" si="442"/>
        <v>6000</v>
      </c>
      <c r="S1986" s="74" t="e">
        <f t="shared" ca="1" si="443"/>
        <v>#N/A</v>
      </c>
      <c r="T1986" s="74" t="e">
        <f t="shared" si="444"/>
        <v>#N/A</v>
      </c>
    </row>
    <row r="1987" spans="2:20" x14ac:dyDescent="0.25">
      <c r="B1987" s="74" t="e">
        <f t="shared" ca="1" si="434"/>
        <v>#N/A</v>
      </c>
      <c r="C1987" s="78">
        <f>Кабельный_журнал!P1953</f>
        <v>0</v>
      </c>
      <c r="D1987" s="74" t="e">
        <f t="shared" ca="1" si="435"/>
        <v>#N/A</v>
      </c>
      <c r="E1987" s="80" t="s">
        <v>280</v>
      </c>
      <c r="F1987" s="74" t="e">
        <f t="shared" ca="1" si="431"/>
        <v>#N/A</v>
      </c>
      <c r="G1987" s="74" t="e">
        <f t="shared" si="432"/>
        <v>#N/A</v>
      </c>
      <c r="H1987" s="80" t="s">
        <v>273</v>
      </c>
      <c r="I1987" s="74" t="e">
        <f t="shared" si="433"/>
        <v>#N/A</v>
      </c>
      <c r="J1987" s="74" t="e">
        <f t="shared" si="436"/>
        <v>#N/A</v>
      </c>
      <c r="K1987" s="80" t="s">
        <v>281</v>
      </c>
      <c r="L1987" s="74">
        <f t="shared" si="437"/>
        <v>1.7500000000000002E-2</v>
      </c>
      <c r="M1987" s="74" t="e">
        <f t="shared" ca="1" si="438"/>
        <v>#N/A</v>
      </c>
      <c r="N1987" s="74" t="e">
        <f ca="1">VLOOKUP(B1987,$C$7:$T1985,13,FALSE)</f>
        <v>#N/A</v>
      </c>
      <c r="O1987" s="74" t="e">
        <f t="shared" ca="1" si="439"/>
        <v>#N/A</v>
      </c>
      <c r="P1987" s="74" t="e">
        <f t="shared" ca="1" si="440"/>
        <v>#N/A</v>
      </c>
      <c r="Q1987" s="74" t="e">
        <f t="shared" ca="1" si="441"/>
        <v>#N/A</v>
      </c>
      <c r="R1987" s="74">
        <f t="shared" si="442"/>
        <v>6000</v>
      </c>
      <c r="S1987" s="74" t="e">
        <f t="shared" ca="1" si="443"/>
        <v>#N/A</v>
      </c>
      <c r="T1987" s="74" t="e">
        <f t="shared" si="444"/>
        <v>#N/A</v>
      </c>
    </row>
    <row r="1988" spans="2:20" x14ac:dyDescent="0.25">
      <c r="B1988" s="74" t="e">
        <f t="shared" ca="1" si="434"/>
        <v>#N/A</v>
      </c>
      <c r="C1988" s="78">
        <f>Кабельный_журнал!P1954</f>
        <v>0</v>
      </c>
      <c r="D1988" s="74" t="e">
        <f t="shared" ca="1" si="435"/>
        <v>#N/A</v>
      </c>
      <c r="E1988" s="80" t="s">
        <v>280</v>
      </c>
      <c r="F1988" s="74" t="e">
        <f t="shared" ca="1" si="431"/>
        <v>#N/A</v>
      </c>
      <c r="G1988" s="74" t="e">
        <f t="shared" si="432"/>
        <v>#N/A</v>
      </c>
      <c r="H1988" s="80" t="s">
        <v>273</v>
      </c>
      <c r="I1988" s="74" t="e">
        <f t="shared" si="433"/>
        <v>#N/A</v>
      </c>
      <c r="J1988" s="74" t="e">
        <f t="shared" si="436"/>
        <v>#N/A</v>
      </c>
      <c r="K1988" s="80" t="s">
        <v>281</v>
      </c>
      <c r="L1988" s="74">
        <f t="shared" si="437"/>
        <v>1.7500000000000002E-2</v>
      </c>
      <c r="M1988" s="74" t="e">
        <f t="shared" ca="1" si="438"/>
        <v>#N/A</v>
      </c>
      <c r="N1988" s="74" t="e">
        <f ca="1">VLOOKUP(B1988,$C$7:$T1986,13,FALSE)</f>
        <v>#N/A</v>
      </c>
      <c r="O1988" s="74" t="e">
        <f t="shared" ca="1" si="439"/>
        <v>#N/A</v>
      </c>
      <c r="P1988" s="74" t="e">
        <f t="shared" ca="1" si="440"/>
        <v>#N/A</v>
      </c>
      <c r="Q1988" s="74" t="e">
        <f t="shared" ca="1" si="441"/>
        <v>#N/A</v>
      </c>
      <c r="R1988" s="74">
        <f t="shared" si="442"/>
        <v>6000</v>
      </c>
      <c r="S1988" s="74" t="e">
        <f t="shared" ca="1" si="443"/>
        <v>#N/A</v>
      </c>
      <c r="T1988" s="74" t="e">
        <f t="shared" si="444"/>
        <v>#N/A</v>
      </c>
    </row>
    <row r="1989" spans="2:20" x14ac:dyDescent="0.25">
      <c r="B1989" s="74" t="e">
        <f t="shared" ca="1" si="434"/>
        <v>#N/A</v>
      </c>
      <c r="C1989" s="78">
        <f>Кабельный_журнал!P1955</f>
        <v>0</v>
      </c>
      <c r="D1989" s="74" t="e">
        <f t="shared" ca="1" si="435"/>
        <v>#N/A</v>
      </c>
      <c r="E1989" s="80" t="s">
        <v>280</v>
      </c>
      <c r="F1989" s="74" t="e">
        <f t="shared" ca="1" si="431"/>
        <v>#N/A</v>
      </c>
      <c r="G1989" s="74" t="e">
        <f t="shared" si="432"/>
        <v>#N/A</v>
      </c>
      <c r="H1989" s="80" t="s">
        <v>273</v>
      </c>
      <c r="I1989" s="74" t="e">
        <f t="shared" si="433"/>
        <v>#N/A</v>
      </c>
      <c r="J1989" s="74" t="e">
        <f t="shared" si="436"/>
        <v>#N/A</v>
      </c>
      <c r="K1989" s="80" t="s">
        <v>281</v>
      </c>
      <c r="L1989" s="74">
        <f t="shared" si="437"/>
        <v>1.7500000000000002E-2</v>
      </c>
      <c r="M1989" s="74" t="e">
        <f t="shared" ca="1" si="438"/>
        <v>#N/A</v>
      </c>
      <c r="N1989" s="74" t="e">
        <f ca="1">VLOOKUP(B1989,$C$7:$T1987,13,FALSE)</f>
        <v>#N/A</v>
      </c>
      <c r="O1989" s="74" t="e">
        <f t="shared" ca="1" si="439"/>
        <v>#N/A</v>
      </c>
      <c r="P1989" s="74" t="e">
        <f t="shared" ca="1" si="440"/>
        <v>#N/A</v>
      </c>
      <c r="Q1989" s="74" t="e">
        <f t="shared" ca="1" si="441"/>
        <v>#N/A</v>
      </c>
      <c r="R1989" s="74">
        <f t="shared" si="442"/>
        <v>6000</v>
      </c>
      <c r="S1989" s="74" t="e">
        <f t="shared" ca="1" si="443"/>
        <v>#N/A</v>
      </c>
      <c r="T1989" s="74" t="e">
        <f t="shared" si="444"/>
        <v>#N/A</v>
      </c>
    </row>
    <row r="1990" spans="2:20" x14ac:dyDescent="0.25">
      <c r="B1990" s="74" t="e">
        <f t="shared" ca="1" si="434"/>
        <v>#N/A</v>
      </c>
      <c r="C1990" s="78">
        <f>Кабельный_журнал!P1956</f>
        <v>0</v>
      </c>
      <c r="D1990" s="74" t="e">
        <f t="shared" ca="1" si="435"/>
        <v>#N/A</v>
      </c>
      <c r="E1990" s="80" t="s">
        <v>280</v>
      </c>
      <c r="F1990" s="74" t="e">
        <f t="shared" ca="1" si="431"/>
        <v>#N/A</v>
      </c>
      <c r="G1990" s="74" t="e">
        <f t="shared" si="432"/>
        <v>#N/A</v>
      </c>
      <c r="H1990" s="80" t="s">
        <v>273</v>
      </c>
      <c r="I1990" s="74" t="e">
        <f t="shared" si="433"/>
        <v>#N/A</v>
      </c>
      <c r="J1990" s="74" t="e">
        <f t="shared" si="436"/>
        <v>#N/A</v>
      </c>
      <c r="K1990" s="80" t="s">
        <v>281</v>
      </c>
      <c r="L1990" s="74">
        <f t="shared" si="437"/>
        <v>1.7500000000000002E-2</v>
      </c>
      <c r="M1990" s="74" t="e">
        <f t="shared" ca="1" si="438"/>
        <v>#N/A</v>
      </c>
      <c r="N1990" s="74" t="e">
        <f ca="1">VLOOKUP(B1990,$C$7:$T1988,13,FALSE)</f>
        <v>#N/A</v>
      </c>
      <c r="O1990" s="74" t="e">
        <f t="shared" ca="1" si="439"/>
        <v>#N/A</v>
      </c>
      <c r="P1990" s="74" t="e">
        <f t="shared" ca="1" si="440"/>
        <v>#N/A</v>
      </c>
      <c r="Q1990" s="74" t="e">
        <f t="shared" ca="1" si="441"/>
        <v>#N/A</v>
      </c>
      <c r="R1990" s="74">
        <f t="shared" si="442"/>
        <v>6000</v>
      </c>
      <c r="S1990" s="74" t="e">
        <f t="shared" ca="1" si="443"/>
        <v>#N/A</v>
      </c>
      <c r="T1990" s="74" t="e">
        <f t="shared" si="444"/>
        <v>#N/A</v>
      </c>
    </row>
    <row r="1991" spans="2:20" x14ac:dyDescent="0.25">
      <c r="B1991" s="74" t="e">
        <f t="shared" ca="1" si="434"/>
        <v>#N/A</v>
      </c>
      <c r="C1991" s="78">
        <f>Кабельный_журнал!P1957</f>
        <v>0</v>
      </c>
      <c r="D1991" s="74" t="e">
        <f t="shared" ca="1" si="435"/>
        <v>#N/A</v>
      </c>
      <c r="E1991" s="80" t="s">
        <v>280</v>
      </c>
      <c r="F1991" s="74" t="e">
        <f t="shared" ca="1" si="431"/>
        <v>#N/A</v>
      </c>
      <c r="G1991" s="74" t="e">
        <f t="shared" si="432"/>
        <v>#N/A</v>
      </c>
      <c r="H1991" s="80" t="s">
        <v>273</v>
      </c>
      <c r="I1991" s="74" t="e">
        <f t="shared" si="433"/>
        <v>#N/A</v>
      </c>
      <c r="J1991" s="74" t="e">
        <f t="shared" si="436"/>
        <v>#N/A</v>
      </c>
      <c r="K1991" s="80" t="s">
        <v>281</v>
      </c>
      <c r="L1991" s="74">
        <f t="shared" si="437"/>
        <v>1.7500000000000002E-2</v>
      </c>
      <c r="M1991" s="74" t="e">
        <f t="shared" ca="1" si="438"/>
        <v>#N/A</v>
      </c>
      <c r="N1991" s="74" t="e">
        <f ca="1">VLOOKUP(B1991,$C$7:$T1989,13,FALSE)</f>
        <v>#N/A</v>
      </c>
      <c r="O1991" s="74" t="e">
        <f t="shared" ca="1" si="439"/>
        <v>#N/A</v>
      </c>
      <c r="P1991" s="74" t="e">
        <f t="shared" ca="1" si="440"/>
        <v>#N/A</v>
      </c>
      <c r="Q1991" s="74" t="e">
        <f t="shared" ca="1" si="441"/>
        <v>#N/A</v>
      </c>
      <c r="R1991" s="74">
        <f t="shared" si="442"/>
        <v>6000</v>
      </c>
      <c r="S1991" s="74" t="e">
        <f t="shared" ca="1" si="443"/>
        <v>#N/A</v>
      </c>
      <c r="T1991" s="74" t="e">
        <f t="shared" si="444"/>
        <v>#N/A</v>
      </c>
    </row>
    <row r="1992" spans="2:20" x14ac:dyDescent="0.25">
      <c r="B1992" s="74" t="e">
        <f t="shared" ca="1" si="434"/>
        <v>#N/A</v>
      </c>
      <c r="C1992" s="78">
        <f>Кабельный_журнал!P1958</f>
        <v>0</v>
      </c>
      <c r="D1992" s="74" t="e">
        <f t="shared" ca="1" si="435"/>
        <v>#N/A</v>
      </c>
      <c r="E1992" s="80" t="s">
        <v>280</v>
      </c>
      <c r="F1992" s="74" t="e">
        <f t="shared" ca="1" si="431"/>
        <v>#N/A</v>
      </c>
      <c r="G1992" s="74" t="e">
        <f t="shared" si="432"/>
        <v>#N/A</v>
      </c>
      <c r="H1992" s="80" t="s">
        <v>273</v>
      </c>
      <c r="I1992" s="74" t="e">
        <f t="shared" si="433"/>
        <v>#N/A</v>
      </c>
      <c r="J1992" s="74" t="e">
        <f t="shared" si="436"/>
        <v>#N/A</v>
      </c>
      <c r="K1992" s="80" t="s">
        <v>281</v>
      </c>
      <c r="L1992" s="74">
        <f t="shared" si="437"/>
        <v>1.7500000000000002E-2</v>
      </c>
      <c r="M1992" s="74" t="e">
        <f t="shared" ca="1" si="438"/>
        <v>#N/A</v>
      </c>
      <c r="N1992" s="74" t="e">
        <f ca="1">VLOOKUP(B1992,$C$7:$T1990,13,FALSE)</f>
        <v>#N/A</v>
      </c>
      <c r="O1992" s="74" t="e">
        <f t="shared" ca="1" si="439"/>
        <v>#N/A</v>
      </c>
      <c r="P1992" s="74" t="e">
        <f t="shared" ca="1" si="440"/>
        <v>#N/A</v>
      </c>
      <c r="Q1992" s="74" t="e">
        <f t="shared" ca="1" si="441"/>
        <v>#N/A</v>
      </c>
      <c r="R1992" s="74">
        <f t="shared" si="442"/>
        <v>6000</v>
      </c>
      <c r="S1992" s="74" t="e">
        <f t="shared" ca="1" si="443"/>
        <v>#N/A</v>
      </c>
      <c r="T1992" s="74" t="e">
        <f t="shared" si="444"/>
        <v>#N/A</v>
      </c>
    </row>
    <row r="1993" spans="2:20" x14ac:dyDescent="0.25">
      <c r="B1993" s="74" t="e">
        <f t="shared" ca="1" si="434"/>
        <v>#N/A</v>
      </c>
      <c r="C1993" s="78">
        <f>Кабельный_журнал!P1959</f>
        <v>0</v>
      </c>
      <c r="D1993" s="74" t="e">
        <f t="shared" ca="1" si="435"/>
        <v>#N/A</v>
      </c>
      <c r="E1993" s="80" t="s">
        <v>280</v>
      </c>
      <c r="F1993" s="74" t="e">
        <f t="shared" ca="1" si="431"/>
        <v>#N/A</v>
      </c>
      <c r="G1993" s="74" t="e">
        <f t="shared" si="432"/>
        <v>#N/A</v>
      </c>
      <c r="H1993" s="80" t="s">
        <v>273</v>
      </c>
      <c r="I1993" s="74" t="e">
        <f t="shared" si="433"/>
        <v>#N/A</v>
      </c>
      <c r="J1993" s="74" t="e">
        <f t="shared" si="436"/>
        <v>#N/A</v>
      </c>
      <c r="K1993" s="80" t="s">
        <v>281</v>
      </c>
      <c r="L1993" s="74">
        <f t="shared" si="437"/>
        <v>1.7500000000000002E-2</v>
      </c>
      <c r="M1993" s="74" t="e">
        <f t="shared" ca="1" si="438"/>
        <v>#N/A</v>
      </c>
      <c r="N1993" s="74" t="e">
        <f ca="1">VLOOKUP(B1993,$C$7:$T1991,13,FALSE)</f>
        <v>#N/A</v>
      </c>
      <c r="O1993" s="74" t="e">
        <f t="shared" ca="1" si="439"/>
        <v>#N/A</v>
      </c>
      <c r="P1993" s="74" t="e">
        <f t="shared" ca="1" si="440"/>
        <v>#N/A</v>
      </c>
      <c r="Q1993" s="74" t="e">
        <f t="shared" ca="1" si="441"/>
        <v>#N/A</v>
      </c>
      <c r="R1993" s="74">
        <f t="shared" si="442"/>
        <v>6000</v>
      </c>
      <c r="S1993" s="74" t="e">
        <f t="shared" ca="1" si="443"/>
        <v>#N/A</v>
      </c>
      <c r="T1993" s="74" t="e">
        <f t="shared" si="444"/>
        <v>#N/A</v>
      </c>
    </row>
    <row r="1994" spans="2:20" x14ac:dyDescent="0.25">
      <c r="B1994" s="74" t="e">
        <f t="shared" ca="1" si="434"/>
        <v>#N/A</v>
      </c>
      <c r="C1994" s="78">
        <f>Кабельный_журнал!P1960</f>
        <v>0</v>
      </c>
      <c r="D1994" s="74" t="e">
        <f t="shared" ca="1" si="435"/>
        <v>#N/A</v>
      </c>
      <c r="E1994" s="80" t="s">
        <v>280</v>
      </c>
      <c r="F1994" s="74" t="e">
        <f t="shared" ca="1" si="431"/>
        <v>#N/A</v>
      </c>
      <c r="G1994" s="74" t="e">
        <f t="shared" si="432"/>
        <v>#N/A</v>
      </c>
      <c r="H1994" s="80" t="s">
        <v>273</v>
      </c>
      <c r="I1994" s="74" t="e">
        <f t="shared" si="433"/>
        <v>#N/A</v>
      </c>
      <c r="J1994" s="74" t="e">
        <f t="shared" si="436"/>
        <v>#N/A</v>
      </c>
      <c r="K1994" s="80" t="s">
        <v>281</v>
      </c>
      <c r="L1994" s="74">
        <f t="shared" si="437"/>
        <v>1.7500000000000002E-2</v>
      </c>
      <c r="M1994" s="74" t="e">
        <f t="shared" ca="1" si="438"/>
        <v>#N/A</v>
      </c>
      <c r="N1994" s="74" t="e">
        <f ca="1">VLOOKUP(B1994,$C$7:$T1992,13,FALSE)</f>
        <v>#N/A</v>
      </c>
      <c r="O1994" s="74" t="e">
        <f t="shared" ca="1" si="439"/>
        <v>#N/A</v>
      </c>
      <c r="P1994" s="74" t="e">
        <f t="shared" ca="1" si="440"/>
        <v>#N/A</v>
      </c>
      <c r="Q1994" s="74" t="e">
        <f t="shared" ca="1" si="441"/>
        <v>#N/A</v>
      </c>
      <c r="R1994" s="74">
        <f t="shared" si="442"/>
        <v>6000</v>
      </c>
      <c r="S1994" s="74" t="e">
        <f t="shared" ca="1" si="443"/>
        <v>#N/A</v>
      </c>
      <c r="T1994" s="74" t="e">
        <f t="shared" si="444"/>
        <v>#N/A</v>
      </c>
    </row>
    <row r="1995" spans="2:20" x14ac:dyDescent="0.25">
      <c r="B1995" s="74" t="e">
        <f t="shared" ca="1" si="434"/>
        <v>#N/A</v>
      </c>
      <c r="C1995" s="78">
        <f>Кабельный_журнал!P1961</f>
        <v>0</v>
      </c>
      <c r="D1995" s="74" t="e">
        <f t="shared" ca="1" si="435"/>
        <v>#N/A</v>
      </c>
      <c r="E1995" s="80" t="s">
        <v>280</v>
      </c>
      <c r="F1995" s="74" t="e">
        <f t="shared" ca="1" si="431"/>
        <v>#N/A</v>
      </c>
      <c r="G1995" s="74" t="e">
        <f t="shared" si="432"/>
        <v>#N/A</v>
      </c>
      <c r="H1995" s="80" t="s">
        <v>273</v>
      </c>
      <c r="I1995" s="74" t="e">
        <f t="shared" si="433"/>
        <v>#N/A</v>
      </c>
      <c r="J1995" s="74" t="e">
        <f t="shared" si="436"/>
        <v>#N/A</v>
      </c>
      <c r="K1995" s="80" t="s">
        <v>281</v>
      </c>
      <c r="L1995" s="74">
        <f t="shared" si="437"/>
        <v>1.7500000000000002E-2</v>
      </c>
      <c r="M1995" s="74" t="e">
        <f t="shared" ca="1" si="438"/>
        <v>#N/A</v>
      </c>
      <c r="N1995" s="74" t="e">
        <f ca="1">VLOOKUP(B1995,$C$7:$T1993,13,FALSE)</f>
        <v>#N/A</v>
      </c>
      <c r="O1995" s="74" t="e">
        <f t="shared" ca="1" si="439"/>
        <v>#N/A</v>
      </c>
      <c r="P1995" s="74" t="e">
        <f t="shared" ca="1" si="440"/>
        <v>#N/A</v>
      </c>
      <c r="Q1995" s="74" t="e">
        <f t="shared" ca="1" si="441"/>
        <v>#N/A</v>
      </c>
      <c r="R1995" s="74">
        <f t="shared" si="442"/>
        <v>6000</v>
      </c>
      <c r="S1995" s="74" t="e">
        <f t="shared" ca="1" si="443"/>
        <v>#N/A</v>
      </c>
      <c r="T1995" s="74" t="e">
        <f t="shared" si="444"/>
        <v>#N/A</v>
      </c>
    </row>
    <row r="1996" spans="2:20" x14ac:dyDescent="0.25">
      <c r="B1996" s="74" t="e">
        <f t="shared" ca="1" si="434"/>
        <v>#N/A</v>
      </c>
      <c r="C1996" s="78">
        <f>Кабельный_журнал!P1962</f>
        <v>0</v>
      </c>
      <c r="D1996" s="74" t="e">
        <f t="shared" ca="1" si="435"/>
        <v>#N/A</v>
      </c>
      <c r="E1996" s="80" t="s">
        <v>280</v>
      </c>
      <c r="F1996" s="74" t="e">
        <f t="shared" ca="1" si="431"/>
        <v>#N/A</v>
      </c>
      <c r="G1996" s="74" t="e">
        <f t="shared" si="432"/>
        <v>#N/A</v>
      </c>
      <c r="H1996" s="80" t="s">
        <v>273</v>
      </c>
      <c r="I1996" s="74" t="e">
        <f t="shared" si="433"/>
        <v>#N/A</v>
      </c>
      <c r="J1996" s="74" t="e">
        <f t="shared" si="436"/>
        <v>#N/A</v>
      </c>
      <c r="K1996" s="80" t="s">
        <v>281</v>
      </c>
      <c r="L1996" s="74">
        <f t="shared" si="437"/>
        <v>1.7500000000000002E-2</v>
      </c>
      <c r="M1996" s="74" t="e">
        <f t="shared" ca="1" si="438"/>
        <v>#N/A</v>
      </c>
      <c r="N1996" s="74" t="e">
        <f ca="1">VLOOKUP(B1996,$C$7:$T1994,13,FALSE)</f>
        <v>#N/A</v>
      </c>
      <c r="O1996" s="74" t="e">
        <f t="shared" ca="1" si="439"/>
        <v>#N/A</v>
      </c>
      <c r="P1996" s="74" t="e">
        <f t="shared" ca="1" si="440"/>
        <v>#N/A</v>
      </c>
      <c r="Q1996" s="74" t="e">
        <f t="shared" ca="1" si="441"/>
        <v>#N/A</v>
      </c>
      <c r="R1996" s="74">
        <f t="shared" si="442"/>
        <v>6000</v>
      </c>
      <c r="S1996" s="74" t="e">
        <f t="shared" ca="1" si="443"/>
        <v>#N/A</v>
      </c>
      <c r="T1996" s="74" t="e">
        <f t="shared" si="444"/>
        <v>#N/A</v>
      </c>
    </row>
    <row r="1997" spans="2:20" x14ac:dyDescent="0.25">
      <c r="B1997" s="74" t="e">
        <f t="shared" ca="1" si="434"/>
        <v>#N/A</v>
      </c>
      <c r="C1997" s="78">
        <f>Кабельный_журнал!P1963</f>
        <v>0</v>
      </c>
      <c r="D1997" s="74" t="e">
        <f t="shared" ca="1" si="435"/>
        <v>#N/A</v>
      </c>
      <c r="E1997" s="80" t="s">
        <v>280</v>
      </c>
      <c r="F1997" s="74" t="e">
        <f t="shared" ca="1" si="431"/>
        <v>#N/A</v>
      </c>
      <c r="G1997" s="74" t="e">
        <f t="shared" si="432"/>
        <v>#N/A</v>
      </c>
      <c r="H1997" s="80" t="s">
        <v>273</v>
      </c>
      <c r="I1997" s="74" t="e">
        <f t="shared" si="433"/>
        <v>#N/A</v>
      </c>
      <c r="J1997" s="74" t="e">
        <f t="shared" si="436"/>
        <v>#N/A</v>
      </c>
      <c r="K1997" s="80" t="s">
        <v>281</v>
      </c>
      <c r="L1997" s="74">
        <f t="shared" si="437"/>
        <v>1.7500000000000002E-2</v>
      </c>
      <c r="M1997" s="74" t="e">
        <f t="shared" ca="1" si="438"/>
        <v>#N/A</v>
      </c>
      <c r="N1997" s="74" t="e">
        <f ca="1">VLOOKUP(B1997,$C$7:$T1995,13,FALSE)</f>
        <v>#N/A</v>
      </c>
      <c r="O1997" s="74" t="e">
        <f t="shared" ca="1" si="439"/>
        <v>#N/A</v>
      </c>
      <c r="P1997" s="74" t="e">
        <f t="shared" ca="1" si="440"/>
        <v>#N/A</v>
      </c>
      <c r="Q1997" s="74" t="e">
        <f t="shared" ca="1" si="441"/>
        <v>#N/A</v>
      </c>
      <c r="R1997" s="74">
        <f t="shared" si="442"/>
        <v>6000</v>
      </c>
      <c r="S1997" s="74" t="e">
        <f t="shared" ca="1" si="443"/>
        <v>#N/A</v>
      </c>
      <c r="T1997" s="74" t="e">
        <f t="shared" si="444"/>
        <v>#N/A</v>
      </c>
    </row>
    <row r="1998" spans="2:20" x14ac:dyDescent="0.25">
      <c r="B1998" s="74" t="e">
        <f t="shared" ca="1" si="434"/>
        <v>#N/A</v>
      </c>
      <c r="C1998" s="78">
        <f>Кабельный_журнал!P1964</f>
        <v>0</v>
      </c>
      <c r="D1998" s="74" t="e">
        <f t="shared" ca="1" si="435"/>
        <v>#N/A</v>
      </c>
      <c r="E1998" s="80" t="s">
        <v>280</v>
      </c>
      <c r="F1998" s="74" t="e">
        <f t="shared" ca="1" si="431"/>
        <v>#N/A</v>
      </c>
      <c r="G1998" s="74" t="e">
        <f t="shared" si="432"/>
        <v>#N/A</v>
      </c>
      <c r="H1998" s="80" t="s">
        <v>273</v>
      </c>
      <c r="I1998" s="74" t="e">
        <f t="shared" si="433"/>
        <v>#N/A</v>
      </c>
      <c r="J1998" s="74" t="e">
        <f t="shared" si="436"/>
        <v>#N/A</v>
      </c>
      <c r="K1998" s="80" t="s">
        <v>281</v>
      </c>
      <c r="L1998" s="74">
        <f t="shared" si="437"/>
        <v>1.7500000000000002E-2</v>
      </c>
      <c r="M1998" s="74" t="e">
        <f t="shared" ca="1" si="438"/>
        <v>#N/A</v>
      </c>
      <c r="N1998" s="74" t="e">
        <f ca="1">VLOOKUP(B1998,$C$7:$T1996,13,FALSE)</f>
        <v>#N/A</v>
      </c>
      <c r="O1998" s="74" t="e">
        <f t="shared" ca="1" si="439"/>
        <v>#N/A</v>
      </c>
      <c r="P1998" s="74" t="e">
        <f t="shared" ca="1" si="440"/>
        <v>#N/A</v>
      </c>
      <c r="Q1998" s="74" t="e">
        <f t="shared" ca="1" si="441"/>
        <v>#N/A</v>
      </c>
      <c r="R1998" s="74">
        <f t="shared" si="442"/>
        <v>6000</v>
      </c>
      <c r="S1998" s="74" t="e">
        <f t="shared" ca="1" si="443"/>
        <v>#N/A</v>
      </c>
      <c r="T1998" s="74" t="e">
        <f t="shared" si="444"/>
        <v>#N/A</v>
      </c>
    </row>
    <row r="1999" spans="2:20" x14ac:dyDescent="0.25">
      <c r="B1999" s="74" t="e">
        <f t="shared" ca="1" si="434"/>
        <v>#N/A</v>
      </c>
      <c r="C1999" s="78">
        <f>Кабельный_журнал!P1965</f>
        <v>0</v>
      </c>
      <c r="D1999" s="74" t="e">
        <f t="shared" ca="1" si="435"/>
        <v>#N/A</v>
      </c>
      <c r="E1999" s="80" t="s">
        <v>280</v>
      </c>
      <c r="F1999" s="74" t="e">
        <f t="shared" ca="1" si="431"/>
        <v>#N/A</v>
      </c>
      <c r="G1999" s="74" t="e">
        <f t="shared" si="432"/>
        <v>#N/A</v>
      </c>
      <c r="H1999" s="80" t="s">
        <v>273</v>
      </c>
      <c r="I1999" s="74" t="e">
        <f t="shared" si="433"/>
        <v>#N/A</v>
      </c>
      <c r="J1999" s="74" t="e">
        <f t="shared" si="436"/>
        <v>#N/A</v>
      </c>
      <c r="K1999" s="80" t="s">
        <v>281</v>
      </c>
      <c r="L1999" s="74">
        <f t="shared" si="437"/>
        <v>1.7500000000000002E-2</v>
      </c>
      <c r="M1999" s="74" t="e">
        <f t="shared" ca="1" si="438"/>
        <v>#N/A</v>
      </c>
      <c r="N1999" s="74" t="e">
        <f ca="1">VLOOKUP(B1999,$C$7:$T1997,13,FALSE)</f>
        <v>#N/A</v>
      </c>
      <c r="O1999" s="74" t="e">
        <f t="shared" ca="1" si="439"/>
        <v>#N/A</v>
      </c>
      <c r="P1999" s="74" t="e">
        <f t="shared" ca="1" si="440"/>
        <v>#N/A</v>
      </c>
      <c r="Q1999" s="74" t="e">
        <f t="shared" ca="1" si="441"/>
        <v>#N/A</v>
      </c>
      <c r="R1999" s="74">
        <f t="shared" si="442"/>
        <v>6000</v>
      </c>
      <c r="S1999" s="74" t="e">
        <f t="shared" ca="1" si="443"/>
        <v>#N/A</v>
      </c>
      <c r="T1999" s="74" t="e">
        <f t="shared" si="444"/>
        <v>#N/A</v>
      </c>
    </row>
    <row r="2000" spans="2:20" x14ac:dyDescent="0.25">
      <c r="B2000" s="74" t="e">
        <f t="shared" ca="1" si="434"/>
        <v>#N/A</v>
      </c>
      <c r="C2000" s="78">
        <f>Кабельный_журнал!P1966</f>
        <v>0</v>
      </c>
      <c r="D2000" s="74" t="e">
        <f t="shared" ca="1" si="435"/>
        <v>#N/A</v>
      </c>
      <c r="E2000" s="80" t="s">
        <v>280</v>
      </c>
      <c r="F2000" s="74" t="e">
        <f t="shared" ca="1" si="431"/>
        <v>#N/A</v>
      </c>
      <c r="G2000" s="74" t="e">
        <f t="shared" si="432"/>
        <v>#N/A</v>
      </c>
      <c r="H2000" s="80" t="s">
        <v>273</v>
      </c>
      <c r="I2000" s="74" t="e">
        <f t="shared" si="433"/>
        <v>#N/A</v>
      </c>
      <c r="J2000" s="74" t="e">
        <f t="shared" si="436"/>
        <v>#N/A</v>
      </c>
      <c r="K2000" s="80" t="s">
        <v>281</v>
      </c>
      <c r="L2000" s="74">
        <f t="shared" si="437"/>
        <v>1.7500000000000002E-2</v>
      </c>
      <c r="M2000" s="74" t="e">
        <f t="shared" ca="1" si="438"/>
        <v>#N/A</v>
      </c>
      <c r="N2000" s="74" t="e">
        <f ca="1">VLOOKUP(B2000,$C$7:$T1998,13,FALSE)</f>
        <v>#N/A</v>
      </c>
      <c r="O2000" s="74" t="e">
        <f t="shared" ca="1" si="439"/>
        <v>#N/A</v>
      </c>
      <c r="P2000" s="74" t="e">
        <f t="shared" ca="1" si="440"/>
        <v>#N/A</v>
      </c>
      <c r="Q2000" s="74" t="e">
        <f t="shared" ca="1" si="441"/>
        <v>#N/A</v>
      </c>
      <c r="R2000" s="74">
        <f t="shared" si="442"/>
        <v>6000</v>
      </c>
      <c r="S2000" s="74" t="e">
        <f t="shared" ca="1" si="443"/>
        <v>#N/A</v>
      </c>
      <c r="T2000" s="74" t="e">
        <f t="shared" si="444"/>
        <v>#N/A</v>
      </c>
    </row>
  </sheetData>
  <mergeCells count="18">
    <mergeCell ref="V2:V4"/>
    <mergeCell ref="V8:V12"/>
    <mergeCell ref="R5:R6"/>
    <mergeCell ref="V5:V7"/>
    <mergeCell ref="T5:T6"/>
    <mergeCell ref="S5:S6"/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</mergeCells>
  <phoneticPr fontId="3" type="noConversion"/>
  <conditionalFormatting sqref="B7:T2000">
    <cfRule type="expression" dxfId="6355" priority="6">
      <formula>_xlfn.ISFORMULA(B7)=TRUE</formula>
    </cfRule>
  </conditionalFormatting>
  <conditionalFormatting sqref="S5:S6">
    <cfRule type="expression" dxfId="6354" priority="4">
      <formula>IF(VLOOKUP("Увел сеч",$S$7:$S$2000,1,FALSE)="#Н/Д","ЛОЖЬ","Истина")</formula>
    </cfRule>
  </conditionalFormatting>
  <conditionalFormatting sqref="S7:S2000">
    <cfRule type="expression" dxfId="6353" priority="1">
      <formula>IF($S7="Увел сеч","ИСТИНА","ЛОЖЬ")</formula>
    </cfRule>
  </conditionalFormatting>
  <conditionalFormatting sqref="S98">
    <cfRule type="expression" dxfId="6352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dimension ref="B1:J94"/>
  <sheetViews>
    <sheetView topLeftCell="A52" workbookViewId="0">
      <selection activeCell="C11" sqref="C11"/>
    </sheetView>
  </sheetViews>
  <sheetFormatPr defaultRowHeight="15" x14ac:dyDescent="0.25"/>
  <cols>
    <col min="2" max="2" width="9.7109375" customWidth="1"/>
    <col min="3" max="3" width="115.85546875" customWidth="1"/>
    <col min="4" max="6" width="20.7109375" customWidth="1"/>
    <col min="7" max="9" width="9.7109375" customWidth="1"/>
    <col min="10" max="10" width="20.7109375" customWidth="1"/>
  </cols>
  <sheetData>
    <row r="1" spans="2:10" ht="15.75" thickBot="1" x14ac:dyDescent="0.3"/>
    <row r="2" spans="2:10" ht="45.75" thickBot="1" x14ac:dyDescent="0.3">
      <c r="B2" s="28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110</v>
      </c>
      <c r="H2" s="2" t="s">
        <v>107</v>
      </c>
      <c r="I2" s="2" t="s">
        <v>108</v>
      </c>
      <c r="J2" s="29" t="s">
        <v>109</v>
      </c>
    </row>
    <row r="3" spans="2:10" x14ac:dyDescent="0.25">
      <c r="B3" s="120"/>
      <c r="C3" s="118"/>
      <c r="D3" s="27"/>
      <c r="E3" s="27"/>
      <c r="F3" s="27"/>
      <c r="G3" s="27"/>
      <c r="H3" s="27"/>
      <c r="I3" s="27"/>
      <c r="J3" s="27"/>
    </row>
    <row r="4" spans="2:10" x14ac:dyDescent="0.25">
      <c r="B4" s="121"/>
      <c r="C4" s="134"/>
      <c r="D4" s="134"/>
      <c r="E4" s="135"/>
      <c r="F4" s="136"/>
      <c r="G4" s="136"/>
      <c r="H4" s="136"/>
      <c r="I4" s="10"/>
      <c r="J4" s="10"/>
    </row>
    <row r="5" spans="2:10" x14ac:dyDescent="0.25">
      <c r="B5" s="121"/>
      <c r="C5" s="134"/>
      <c r="D5" s="134"/>
      <c r="E5" s="135"/>
      <c r="F5" s="136"/>
      <c r="G5" s="136"/>
      <c r="H5" s="136"/>
      <c r="I5" s="10"/>
      <c r="J5" s="10"/>
    </row>
    <row r="6" spans="2:10" x14ac:dyDescent="0.25">
      <c r="B6" s="121"/>
      <c r="C6" s="134"/>
      <c r="D6" s="134"/>
      <c r="E6" s="135"/>
      <c r="F6" s="136"/>
      <c r="G6" s="136"/>
      <c r="H6" s="136"/>
      <c r="I6" s="10"/>
      <c r="J6" s="10"/>
    </row>
    <row r="7" spans="2:10" x14ac:dyDescent="0.25">
      <c r="B7" s="121"/>
      <c r="C7" s="134"/>
      <c r="D7" s="134"/>
      <c r="E7" s="135"/>
      <c r="F7" s="136"/>
      <c r="G7" s="136"/>
      <c r="H7" s="136"/>
      <c r="I7" s="10"/>
      <c r="J7" s="10"/>
    </row>
    <row r="8" spans="2:10" x14ac:dyDescent="0.25">
      <c r="B8" s="121"/>
      <c r="C8" s="134"/>
      <c r="D8" s="134"/>
      <c r="E8" s="135"/>
      <c r="F8" s="136"/>
      <c r="G8" s="136"/>
      <c r="H8" s="136"/>
      <c r="I8" s="10"/>
      <c r="J8" s="10"/>
    </row>
    <row r="9" spans="2:10" x14ac:dyDescent="0.25">
      <c r="B9" s="121"/>
      <c r="C9" s="134"/>
      <c r="D9" s="134"/>
      <c r="E9" s="135"/>
      <c r="F9" s="136"/>
      <c r="G9" s="136"/>
      <c r="H9" s="136"/>
      <c r="I9" s="10"/>
      <c r="J9" s="10"/>
    </row>
    <row r="10" spans="2:10" x14ac:dyDescent="0.25">
      <c r="B10" s="121"/>
      <c r="C10" s="134"/>
      <c r="D10" s="134"/>
      <c r="E10" s="135"/>
      <c r="F10" s="136"/>
      <c r="G10" s="136"/>
      <c r="H10" s="136"/>
      <c r="I10" s="10"/>
      <c r="J10" s="10"/>
    </row>
    <row r="11" spans="2:10" x14ac:dyDescent="0.25">
      <c r="B11" s="121"/>
      <c r="C11" s="134"/>
      <c r="D11" s="134"/>
      <c r="E11" s="135"/>
      <c r="F11" s="136"/>
      <c r="G11" s="136"/>
      <c r="H11" s="136"/>
      <c r="I11" s="10"/>
      <c r="J11" s="10"/>
    </row>
    <row r="12" spans="2:10" x14ac:dyDescent="0.25">
      <c r="B12" s="121"/>
      <c r="C12" s="134"/>
      <c r="D12" s="134"/>
      <c r="E12" s="135"/>
      <c r="F12" s="136"/>
      <c r="G12" s="136"/>
      <c r="H12" s="136"/>
      <c r="I12" s="10"/>
      <c r="J12" s="10"/>
    </row>
    <row r="13" spans="2:10" x14ac:dyDescent="0.25">
      <c r="B13" s="121"/>
      <c r="C13" s="134"/>
      <c r="D13" s="134"/>
      <c r="E13" s="135"/>
      <c r="F13" s="136"/>
      <c r="G13" s="136"/>
      <c r="H13" s="136"/>
      <c r="I13" s="10"/>
      <c r="J13" s="10"/>
    </row>
    <row r="14" spans="2:10" x14ac:dyDescent="0.25">
      <c r="B14" s="121"/>
      <c r="C14" s="134"/>
      <c r="D14" s="134"/>
      <c r="E14" s="135"/>
      <c r="F14" s="136"/>
      <c r="G14" s="136"/>
      <c r="H14" s="136"/>
      <c r="I14" s="10"/>
      <c r="J14" s="10"/>
    </row>
    <row r="15" spans="2:10" x14ac:dyDescent="0.25">
      <c r="B15" s="121"/>
      <c r="C15" s="134"/>
      <c r="D15" s="134"/>
      <c r="E15" s="135"/>
      <c r="F15" s="136"/>
      <c r="G15" s="136"/>
      <c r="H15" s="136"/>
      <c r="I15" s="10"/>
      <c r="J15" s="10"/>
    </row>
    <row r="16" spans="2:10" ht="18" customHeight="1" x14ac:dyDescent="0.25">
      <c r="B16" s="121"/>
      <c r="C16" s="134"/>
      <c r="D16" s="135"/>
      <c r="E16" s="135"/>
      <c r="F16" s="136"/>
      <c r="G16" s="136"/>
      <c r="H16" s="136"/>
      <c r="I16" s="10"/>
      <c r="J16" s="10"/>
    </row>
    <row r="17" spans="2:10" x14ac:dyDescent="0.25">
      <c r="B17" s="121"/>
      <c r="C17" s="134"/>
      <c r="D17" s="135"/>
      <c r="E17" s="135"/>
      <c r="F17" s="135"/>
      <c r="G17" s="136"/>
      <c r="H17" s="136"/>
      <c r="I17" s="10"/>
      <c r="J17" s="10"/>
    </row>
    <row r="18" spans="2:10" x14ac:dyDescent="0.25">
      <c r="B18" s="121"/>
      <c r="C18" s="134"/>
      <c r="D18" s="135"/>
      <c r="E18" s="135"/>
      <c r="F18" s="135"/>
      <c r="G18" s="136"/>
      <c r="H18" s="136"/>
      <c r="I18" s="10"/>
      <c r="J18" s="10"/>
    </row>
    <row r="19" spans="2:10" x14ac:dyDescent="0.25">
      <c r="B19" s="121"/>
      <c r="C19" s="134"/>
      <c r="D19" s="135"/>
      <c r="E19" s="135"/>
      <c r="F19" s="135"/>
      <c r="G19" s="136"/>
      <c r="H19" s="136"/>
      <c r="I19" s="10"/>
      <c r="J19" s="10"/>
    </row>
    <row r="20" spans="2:10" x14ac:dyDescent="0.25">
      <c r="B20" s="121"/>
      <c r="C20" s="134"/>
      <c r="D20" s="137"/>
      <c r="E20" s="135"/>
      <c r="F20" s="136"/>
      <c r="G20" s="136"/>
      <c r="H20" s="136"/>
      <c r="I20" s="10"/>
      <c r="J20" s="10"/>
    </row>
    <row r="21" spans="2:10" x14ac:dyDescent="0.25">
      <c r="B21" s="121"/>
      <c r="C21" s="134"/>
      <c r="D21" s="136"/>
      <c r="E21" s="136"/>
      <c r="F21" s="136"/>
      <c r="G21" s="136"/>
      <c r="H21" s="136"/>
      <c r="I21" s="10"/>
      <c r="J21" s="10"/>
    </row>
    <row r="22" spans="2:10" x14ac:dyDescent="0.25">
      <c r="B22" s="121"/>
      <c r="C22" s="134"/>
      <c r="D22" s="136"/>
      <c r="E22" s="136"/>
      <c r="F22" s="136"/>
      <c r="G22" s="136"/>
      <c r="H22" s="136"/>
      <c r="I22" s="10"/>
      <c r="J22" s="10"/>
    </row>
    <row r="23" spans="2:10" x14ac:dyDescent="0.25">
      <c r="B23" s="121"/>
      <c r="C23" s="134"/>
      <c r="D23" s="136"/>
      <c r="E23" s="136"/>
      <c r="F23" s="136"/>
      <c r="G23" s="136"/>
      <c r="H23" s="136"/>
      <c r="I23" s="10"/>
      <c r="J23" s="10"/>
    </row>
    <row r="24" spans="2:10" x14ac:dyDescent="0.25">
      <c r="B24" s="121"/>
      <c r="C24" s="134"/>
      <c r="D24" s="136"/>
      <c r="E24" s="136"/>
      <c r="F24" s="136"/>
      <c r="G24" s="136"/>
      <c r="H24" s="136"/>
      <c r="I24" s="10"/>
      <c r="J24" s="10"/>
    </row>
    <row r="25" spans="2:10" x14ac:dyDescent="0.25">
      <c r="B25" s="121"/>
      <c r="C25" s="134"/>
      <c r="D25" s="136"/>
      <c r="E25" s="136"/>
      <c r="F25" s="136"/>
      <c r="G25" s="136"/>
      <c r="H25" s="136"/>
      <c r="I25" s="10"/>
      <c r="J25" s="10"/>
    </row>
    <row r="26" spans="2:10" x14ac:dyDescent="0.25">
      <c r="B26" s="121"/>
      <c r="C26" s="134"/>
      <c r="D26" s="136"/>
      <c r="E26" s="136"/>
      <c r="F26" s="136"/>
      <c r="G26" s="136"/>
      <c r="H26" s="136"/>
      <c r="I26" s="10"/>
      <c r="J26" s="10"/>
    </row>
    <row r="27" spans="2:10" x14ac:dyDescent="0.25">
      <c r="B27" s="121"/>
      <c r="C27" s="134"/>
      <c r="D27" s="136"/>
      <c r="E27" s="136"/>
      <c r="F27" s="136"/>
      <c r="G27" s="136"/>
      <c r="H27" s="136"/>
      <c r="I27" s="10"/>
      <c r="J27" s="10"/>
    </row>
    <row r="28" spans="2:10" x14ac:dyDescent="0.25">
      <c r="B28" s="121"/>
      <c r="C28" s="134"/>
      <c r="D28" s="136"/>
      <c r="E28" s="136"/>
      <c r="F28" s="136"/>
      <c r="G28" s="136"/>
      <c r="H28" s="136"/>
      <c r="I28" s="10"/>
      <c r="J28" s="10"/>
    </row>
    <row r="29" spans="2:10" x14ac:dyDescent="0.25">
      <c r="B29" s="121"/>
      <c r="C29" s="134"/>
      <c r="D29" s="136"/>
      <c r="E29" s="136"/>
      <c r="F29" s="136"/>
      <c r="G29" s="136"/>
      <c r="H29" s="136"/>
      <c r="I29" s="10"/>
      <c r="J29" s="10"/>
    </row>
    <row r="30" spans="2:10" x14ac:dyDescent="0.25">
      <c r="B30" s="121"/>
      <c r="C30" s="134"/>
      <c r="D30" s="136"/>
      <c r="E30" s="136"/>
      <c r="F30" s="136"/>
      <c r="G30" s="136"/>
      <c r="H30" s="136"/>
      <c r="I30" s="10"/>
      <c r="J30" s="10"/>
    </row>
    <row r="31" spans="2:10" x14ac:dyDescent="0.25">
      <c r="B31" s="121"/>
      <c r="C31" s="134"/>
      <c r="D31" s="136"/>
      <c r="E31" s="136"/>
      <c r="F31" s="136"/>
      <c r="G31" s="136"/>
      <c r="H31" s="136"/>
      <c r="I31" s="10"/>
      <c r="J31" s="10"/>
    </row>
    <row r="32" spans="2:10" x14ac:dyDescent="0.25">
      <c r="B32" s="121"/>
      <c r="C32" s="134"/>
      <c r="D32" s="136"/>
      <c r="E32" s="136"/>
      <c r="F32" s="136"/>
      <c r="G32" s="136"/>
      <c r="H32" s="136"/>
      <c r="I32" s="10"/>
      <c r="J32" s="10"/>
    </row>
    <row r="33" spans="2:10" x14ac:dyDescent="0.25">
      <c r="B33" s="121"/>
      <c r="C33" s="134"/>
      <c r="D33" s="136"/>
      <c r="E33" s="136"/>
      <c r="F33" s="136"/>
      <c r="G33" s="136"/>
      <c r="H33" s="136"/>
      <c r="I33" s="10"/>
      <c r="J33" s="10"/>
    </row>
    <row r="34" spans="2:10" x14ac:dyDescent="0.25">
      <c r="B34" s="121"/>
      <c r="C34" s="134"/>
      <c r="D34" s="136"/>
      <c r="E34" s="136"/>
      <c r="F34" s="136"/>
      <c r="G34" s="136"/>
      <c r="H34" s="136"/>
      <c r="I34" s="10"/>
      <c r="J34" s="10"/>
    </row>
    <row r="35" spans="2:10" x14ac:dyDescent="0.25">
      <c r="B35" s="121"/>
      <c r="C35" s="134"/>
      <c r="D35" s="136"/>
      <c r="E35" s="136"/>
      <c r="F35" s="136"/>
      <c r="G35" s="136"/>
      <c r="H35" s="136"/>
      <c r="I35" s="10"/>
      <c r="J35" s="10"/>
    </row>
    <row r="36" spans="2:10" x14ac:dyDescent="0.25">
      <c r="B36" s="121"/>
      <c r="C36" s="134"/>
      <c r="D36" s="136"/>
      <c r="E36" s="136"/>
      <c r="F36" s="136"/>
      <c r="G36" s="136"/>
      <c r="H36" s="136"/>
      <c r="I36" s="10"/>
      <c r="J36" s="10"/>
    </row>
    <row r="37" spans="2:10" x14ac:dyDescent="0.25">
      <c r="B37" s="121"/>
      <c r="C37" s="134"/>
      <c r="D37" s="136"/>
      <c r="E37" s="136"/>
      <c r="F37" s="136"/>
      <c r="G37" s="136"/>
      <c r="H37" s="136"/>
      <c r="I37" s="10"/>
      <c r="J37" s="10"/>
    </row>
    <row r="38" spans="2:10" x14ac:dyDescent="0.25">
      <c r="B38" s="121"/>
      <c r="C38" s="134"/>
      <c r="D38" s="136"/>
      <c r="E38" s="136"/>
      <c r="F38" s="136"/>
      <c r="G38" s="136"/>
      <c r="H38" s="136"/>
      <c r="I38" s="10"/>
      <c r="J38" s="10"/>
    </row>
    <row r="39" spans="2:10" x14ac:dyDescent="0.25">
      <c r="B39" s="121"/>
      <c r="C39" s="134"/>
      <c r="D39" s="136"/>
      <c r="E39" s="136"/>
      <c r="F39" s="136"/>
      <c r="G39" s="136"/>
      <c r="H39" s="136"/>
      <c r="I39" s="10"/>
      <c r="J39" s="10"/>
    </row>
    <row r="40" spans="2:10" x14ac:dyDescent="0.25">
      <c r="B40" s="121"/>
      <c r="C40" s="134"/>
      <c r="D40" s="136"/>
      <c r="E40" s="136"/>
      <c r="F40" s="136"/>
      <c r="G40" s="136"/>
      <c r="H40" s="136"/>
      <c r="I40" s="10"/>
      <c r="J40" s="10"/>
    </row>
    <row r="41" spans="2:10" x14ac:dyDescent="0.25">
      <c r="B41" s="121"/>
      <c r="C41" s="134"/>
      <c r="D41" s="136"/>
      <c r="E41" s="136"/>
      <c r="F41" s="136"/>
      <c r="G41" s="136"/>
      <c r="H41" s="136"/>
      <c r="I41" s="10"/>
      <c r="J41" s="10"/>
    </row>
    <row r="42" spans="2:10" x14ac:dyDescent="0.25">
      <c r="B42" s="121"/>
      <c r="C42" s="134"/>
      <c r="D42" s="136"/>
      <c r="E42" s="136"/>
      <c r="F42" s="136"/>
      <c r="G42" s="136"/>
      <c r="H42" s="136"/>
      <c r="I42" s="10"/>
      <c r="J42" s="10"/>
    </row>
    <row r="43" spans="2:10" x14ac:dyDescent="0.25">
      <c r="B43" s="121"/>
      <c r="C43" s="138"/>
      <c r="D43" s="136"/>
      <c r="E43" s="136"/>
      <c r="F43" s="136"/>
      <c r="G43" s="136"/>
      <c r="H43" s="136"/>
      <c r="I43" s="10"/>
      <c r="J43" s="10"/>
    </row>
    <row r="44" spans="2:10" x14ac:dyDescent="0.25">
      <c r="B44" s="121"/>
      <c r="C44" s="138"/>
      <c r="D44" s="136"/>
      <c r="E44" s="136"/>
      <c r="F44" s="136"/>
      <c r="G44" s="136"/>
      <c r="H44" s="136"/>
      <c r="I44" s="10"/>
      <c r="J44" s="10"/>
    </row>
    <row r="45" spans="2:10" x14ac:dyDescent="0.25">
      <c r="B45" s="121"/>
      <c r="C45" s="134"/>
      <c r="D45" s="136"/>
      <c r="E45" s="136"/>
      <c r="F45" s="136"/>
      <c r="G45" s="136"/>
      <c r="H45" s="136"/>
      <c r="I45" s="10"/>
      <c r="J45" s="10"/>
    </row>
    <row r="46" spans="2:10" x14ac:dyDescent="0.25">
      <c r="B46" s="121"/>
      <c r="C46" s="134"/>
      <c r="D46" s="136"/>
      <c r="E46" s="136"/>
      <c r="F46" s="136"/>
      <c r="G46" s="136"/>
      <c r="H46" s="136"/>
      <c r="I46" s="10"/>
      <c r="J46" s="10"/>
    </row>
    <row r="47" spans="2:10" x14ac:dyDescent="0.25">
      <c r="B47" s="121"/>
      <c r="C47" s="134"/>
      <c r="D47" s="136"/>
      <c r="E47" s="136"/>
      <c r="F47" s="136"/>
      <c r="G47" s="136"/>
      <c r="H47" s="136"/>
      <c r="I47" s="10"/>
      <c r="J47" s="10"/>
    </row>
    <row r="48" spans="2:10" x14ac:dyDescent="0.25">
      <c r="B48" s="121"/>
      <c r="C48" s="134"/>
      <c r="D48" s="136"/>
      <c r="E48" s="136"/>
      <c r="F48" s="136"/>
      <c r="G48" s="136"/>
      <c r="H48" s="136"/>
      <c r="I48" s="10"/>
      <c r="J48" s="10"/>
    </row>
    <row r="49" spans="2:10" x14ac:dyDescent="0.25">
      <c r="B49" s="121"/>
      <c r="C49" s="134"/>
      <c r="D49" s="136"/>
      <c r="E49" s="136"/>
      <c r="F49" s="136"/>
      <c r="G49" s="136"/>
      <c r="H49" s="136"/>
      <c r="I49" s="10"/>
      <c r="J49" s="10"/>
    </row>
    <row r="50" spans="2:10" x14ac:dyDescent="0.25">
      <c r="B50" s="121"/>
      <c r="C50" s="134"/>
      <c r="D50" s="136"/>
      <c r="E50" s="136"/>
      <c r="F50" s="136"/>
      <c r="G50" s="136"/>
      <c r="H50" s="136"/>
      <c r="I50" s="10"/>
      <c r="J50" s="10"/>
    </row>
    <row r="51" spans="2:10" x14ac:dyDescent="0.25">
      <c r="B51" s="121"/>
      <c r="C51" s="134"/>
      <c r="D51" s="136"/>
      <c r="E51" s="136"/>
      <c r="F51" s="136"/>
      <c r="G51" s="136"/>
      <c r="H51" s="136"/>
      <c r="I51" s="10"/>
      <c r="J51" s="10"/>
    </row>
    <row r="52" spans="2:10" x14ac:dyDescent="0.25">
      <c r="B52" s="121"/>
      <c r="C52" s="134"/>
      <c r="D52" s="136"/>
      <c r="E52" s="136"/>
      <c r="F52" s="136"/>
      <c r="G52" s="136"/>
      <c r="H52" s="136"/>
      <c r="I52" s="10"/>
      <c r="J52" s="10"/>
    </row>
    <row r="53" spans="2:10" x14ac:dyDescent="0.25">
      <c r="B53" s="121"/>
      <c r="C53" s="134"/>
      <c r="D53" s="136"/>
      <c r="E53" s="136"/>
      <c r="F53" s="136"/>
      <c r="G53" s="136"/>
      <c r="H53" s="136"/>
      <c r="I53" s="10"/>
      <c r="J53" s="10"/>
    </row>
    <row r="54" spans="2:10" x14ac:dyDescent="0.25">
      <c r="B54" s="121"/>
      <c r="C54" s="134"/>
      <c r="D54" s="136"/>
      <c r="E54" s="136"/>
      <c r="F54" s="136"/>
      <c r="G54" s="136"/>
      <c r="H54" s="136"/>
      <c r="I54" s="10"/>
      <c r="J54" s="10"/>
    </row>
    <row r="55" spans="2:10" x14ac:dyDescent="0.25">
      <c r="B55" s="121"/>
      <c r="C55" s="134"/>
      <c r="D55" s="136"/>
      <c r="E55" s="136"/>
      <c r="F55" s="136"/>
      <c r="G55" s="136"/>
      <c r="H55" s="136"/>
      <c r="I55" s="10"/>
      <c r="J55" s="10"/>
    </row>
    <row r="56" spans="2:10" x14ac:dyDescent="0.25">
      <c r="B56" s="121"/>
      <c r="C56" s="134"/>
      <c r="D56" s="136"/>
      <c r="E56" s="136"/>
      <c r="F56" s="136"/>
      <c r="G56" s="136"/>
      <c r="H56" s="136"/>
      <c r="I56" s="10"/>
      <c r="J56" s="10"/>
    </row>
    <row r="57" spans="2:10" x14ac:dyDescent="0.25">
      <c r="B57" s="121"/>
      <c r="C57" s="134"/>
      <c r="D57" s="136"/>
      <c r="E57" s="136"/>
      <c r="F57" s="136"/>
      <c r="G57" s="136"/>
      <c r="H57" s="136"/>
      <c r="I57" s="10"/>
      <c r="J57" s="10"/>
    </row>
    <row r="58" spans="2:10" x14ac:dyDescent="0.25">
      <c r="B58" s="121"/>
      <c r="C58" s="134"/>
      <c r="D58" s="136"/>
      <c r="E58" s="136"/>
      <c r="F58" s="136"/>
      <c r="G58" s="136"/>
      <c r="H58" s="136"/>
      <c r="I58" s="10"/>
      <c r="J58" s="10"/>
    </row>
    <row r="59" spans="2:10" x14ac:dyDescent="0.25">
      <c r="B59" s="121"/>
      <c r="C59" s="134"/>
      <c r="D59" s="136"/>
      <c r="E59" s="136"/>
      <c r="F59" s="136"/>
      <c r="G59" s="136"/>
      <c r="H59" s="133"/>
      <c r="I59" s="10"/>
      <c r="J59" s="10"/>
    </row>
    <row r="60" spans="2:10" x14ac:dyDescent="0.25">
      <c r="B60" s="121"/>
      <c r="C60" s="119"/>
      <c r="D60" s="121"/>
      <c r="E60" s="121"/>
      <c r="F60" s="121"/>
      <c r="G60" s="121"/>
      <c r="H60" s="121"/>
      <c r="I60" s="10"/>
      <c r="J60" s="10"/>
    </row>
    <row r="61" spans="2:10" x14ac:dyDescent="0.25">
      <c r="B61" s="121"/>
      <c r="C61" s="119"/>
      <c r="D61" s="121"/>
      <c r="E61" s="121"/>
      <c r="F61" s="121"/>
      <c r="G61" s="121"/>
      <c r="H61" s="121"/>
      <c r="I61" s="10"/>
      <c r="J61" s="10"/>
    </row>
    <row r="62" spans="2:10" x14ac:dyDescent="0.25">
      <c r="B62" s="121"/>
      <c r="C62" s="119"/>
      <c r="D62" s="121"/>
      <c r="E62" s="121"/>
      <c r="F62" s="121"/>
      <c r="G62" s="121"/>
      <c r="H62" s="121"/>
      <c r="I62" s="10"/>
      <c r="J62" s="10"/>
    </row>
    <row r="63" spans="2:10" x14ac:dyDescent="0.25">
      <c r="B63" s="121"/>
      <c r="C63" s="119"/>
      <c r="D63" s="121"/>
      <c r="E63" s="121"/>
      <c r="F63" s="121"/>
      <c r="G63" s="121"/>
      <c r="H63" s="121"/>
      <c r="I63" s="10"/>
      <c r="J63" s="10"/>
    </row>
    <row r="64" spans="2:10" x14ac:dyDescent="0.25">
      <c r="B64" s="121"/>
      <c r="C64" s="119"/>
      <c r="D64" s="121"/>
      <c r="E64" s="121"/>
      <c r="F64" s="121"/>
      <c r="G64" s="121"/>
      <c r="H64" s="121"/>
      <c r="I64" s="10"/>
      <c r="J64" s="10"/>
    </row>
    <row r="65" spans="2:10" x14ac:dyDescent="0.25">
      <c r="B65" s="121"/>
      <c r="C65" s="119"/>
      <c r="D65" s="121"/>
      <c r="E65" s="121"/>
      <c r="F65" s="121"/>
      <c r="G65" s="121"/>
      <c r="H65" s="121"/>
      <c r="I65" s="10"/>
      <c r="J65" s="10"/>
    </row>
    <row r="66" spans="2:10" x14ac:dyDescent="0.25">
      <c r="B66" s="121"/>
      <c r="C66" s="119"/>
      <c r="D66" s="121"/>
      <c r="E66" s="121"/>
      <c r="F66" s="121"/>
      <c r="G66" s="121"/>
      <c r="H66" s="121"/>
      <c r="I66" s="10"/>
      <c r="J66" s="10"/>
    </row>
    <row r="67" spans="2:10" x14ac:dyDescent="0.25">
      <c r="B67" s="121"/>
      <c r="C67" s="122"/>
      <c r="D67" s="121"/>
      <c r="E67" s="123"/>
      <c r="F67" s="123"/>
      <c r="G67" s="121"/>
      <c r="H67" s="121"/>
      <c r="I67" s="10"/>
      <c r="J67" s="10"/>
    </row>
    <row r="68" spans="2:10" x14ac:dyDescent="0.25">
      <c r="B68" s="121"/>
      <c r="C68" s="122"/>
      <c r="D68" s="121"/>
      <c r="E68" s="123"/>
      <c r="F68" s="123"/>
      <c r="G68" s="121"/>
      <c r="H68" s="121"/>
      <c r="I68" s="10"/>
      <c r="J68" s="10"/>
    </row>
    <row r="69" spans="2:10" x14ac:dyDescent="0.25">
      <c r="B69" s="121"/>
      <c r="C69" s="122"/>
      <c r="D69" s="121"/>
      <c r="E69" s="123"/>
      <c r="F69" s="123"/>
      <c r="G69" s="121"/>
      <c r="H69" s="121"/>
      <c r="I69" s="10"/>
      <c r="J69" s="10"/>
    </row>
    <row r="70" spans="2:10" x14ac:dyDescent="0.25">
      <c r="B70" s="121"/>
      <c r="C70" s="122"/>
      <c r="D70" s="121"/>
      <c r="E70" s="123"/>
      <c r="F70" s="123"/>
      <c r="G70" s="121"/>
      <c r="H70" s="121"/>
      <c r="I70" s="10"/>
      <c r="J70" s="10"/>
    </row>
    <row r="71" spans="2:10" x14ac:dyDescent="0.25">
      <c r="B71" s="121"/>
      <c r="C71" s="122"/>
      <c r="D71" s="121"/>
      <c r="E71" s="123"/>
      <c r="F71" s="123"/>
      <c r="G71" s="121"/>
      <c r="H71" s="121"/>
      <c r="I71" s="10"/>
      <c r="J71" s="10"/>
    </row>
    <row r="72" spans="2:10" x14ac:dyDescent="0.25">
      <c r="B72" s="121"/>
      <c r="C72" s="122"/>
      <c r="D72" s="121"/>
      <c r="E72" s="123"/>
      <c r="F72" s="123"/>
      <c r="G72" s="121"/>
      <c r="H72" s="121"/>
      <c r="I72" s="10"/>
      <c r="J72" s="10"/>
    </row>
    <row r="73" spans="2:10" x14ac:dyDescent="0.25">
      <c r="B73" s="121"/>
      <c r="C73" s="122"/>
      <c r="D73" s="121"/>
      <c r="E73" s="123"/>
      <c r="F73" s="123"/>
      <c r="G73" s="121"/>
      <c r="H73" s="121"/>
      <c r="I73" s="10"/>
      <c r="J73" s="10"/>
    </row>
    <row r="74" spans="2:10" x14ac:dyDescent="0.25">
      <c r="B74" s="121"/>
      <c r="C74" s="122"/>
      <c r="D74" s="121"/>
      <c r="E74" s="123"/>
      <c r="F74" s="123"/>
      <c r="G74" s="121"/>
      <c r="H74" s="121"/>
      <c r="I74" s="10"/>
      <c r="J74" s="10"/>
    </row>
    <row r="75" spans="2:10" x14ac:dyDescent="0.25">
      <c r="B75" s="121"/>
      <c r="C75" s="122"/>
      <c r="D75" s="121"/>
      <c r="E75" s="123"/>
      <c r="F75" s="123"/>
      <c r="G75" s="121"/>
      <c r="H75" s="121"/>
      <c r="I75" s="10"/>
      <c r="J75" s="10"/>
    </row>
    <row r="76" spans="2:10" x14ac:dyDescent="0.25">
      <c r="B76" s="121"/>
      <c r="C76" s="122"/>
      <c r="D76" s="121"/>
      <c r="E76" s="123"/>
      <c r="F76" s="123"/>
      <c r="G76" s="121"/>
      <c r="H76" s="121"/>
      <c r="I76" s="10"/>
      <c r="J76" s="10"/>
    </row>
    <row r="77" spans="2:10" x14ac:dyDescent="0.25">
      <c r="B77" s="121"/>
      <c r="C77" s="122"/>
      <c r="D77" s="121"/>
      <c r="E77" s="123"/>
      <c r="F77" s="123"/>
      <c r="G77" s="121"/>
      <c r="H77" s="121"/>
      <c r="I77" s="10"/>
      <c r="J77" s="10"/>
    </row>
    <row r="78" spans="2:10" x14ac:dyDescent="0.25">
      <c r="B78" s="121"/>
      <c r="C78" s="122"/>
      <c r="D78" s="121"/>
      <c r="E78" s="123"/>
      <c r="F78" s="123"/>
      <c r="G78" s="121"/>
      <c r="H78" s="121"/>
      <c r="I78" s="10"/>
      <c r="J78" s="10"/>
    </row>
    <row r="79" spans="2:10" x14ac:dyDescent="0.25">
      <c r="B79" s="121"/>
      <c r="C79" s="122"/>
      <c r="D79" s="121"/>
      <c r="E79" s="123"/>
      <c r="F79" s="123"/>
      <c r="G79" s="121"/>
      <c r="H79" s="121"/>
      <c r="I79" s="10"/>
      <c r="J79" s="10"/>
    </row>
    <row r="80" spans="2:10" x14ac:dyDescent="0.25">
      <c r="B80" s="121"/>
      <c r="C80" s="122"/>
      <c r="D80" s="121"/>
      <c r="E80" s="123"/>
      <c r="F80" s="123"/>
      <c r="G80" s="121"/>
      <c r="H80" s="121"/>
      <c r="I80" s="10"/>
      <c r="J80" s="10"/>
    </row>
    <row r="81" spans="2:10" x14ac:dyDescent="0.25">
      <c r="B81" s="121"/>
      <c r="C81" s="122"/>
      <c r="D81" s="121"/>
      <c r="E81" s="123"/>
      <c r="F81" s="123"/>
      <c r="G81" s="121"/>
      <c r="H81" s="121"/>
      <c r="I81" s="10"/>
      <c r="J81" s="10"/>
    </row>
    <row r="82" spans="2:10" x14ac:dyDescent="0.25">
      <c r="B82" s="121"/>
      <c r="C82" s="122"/>
      <c r="D82" s="121"/>
      <c r="E82" s="123"/>
      <c r="F82" s="123"/>
      <c r="G82" s="121"/>
      <c r="H82" s="121"/>
      <c r="I82" s="10"/>
      <c r="J82" s="10"/>
    </row>
    <row r="83" spans="2:10" x14ac:dyDescent="0.25">
      <c r="B83" s="121"/>
      <c r="C83" s="122"/>
      <c r="D83" s="121"/>
      <c r="E83" s="123"/>
      <c r="F83" s="123"/>
      <c r="G83" s="121"/>
      <c r="H83" s="121"/>
      <c r="I83" s="10"/>
      <c r="J83" s="10"/>
    </row>
    <row r="84" spans="2:10" x14ac:dyDescent="0.25">
      <c r="B84" s="121"/>
      <c r="C84" s="122"/>
      <c r="D84" s="121"/>
      <c r="E84" s="123"/>
      <c r="F84" s="123"/>
      <c r="G84" s="121"/>
      <c r="H84" s="121"/>
      <c r="I84" s="10"/>
      <c r="J84" s="10"/>
    </row>
    <row r="85" spans="2:10" x14ac:dyDescent="0.25">
      <c r="B85" s="121"/>
      <c r="C85" s="122"/>
      <c r="D85" s="121"/>
      <c r="E85" s="123"/>
      <c r="F85" s="123"/>
      <c r="G85" s="121"/>
      <c r="H85" s="121"/>
      <c r="I85" s="10"/>
      <c r="J85" s="10"/>
    </row>
    <row r="86" spans="2:10" x14ac:dyDescent="0.25">
      <c r="B86" s="121"/>
      <c r="C86" s="119"/>
      <c r="D86" s="121"/>
      <c r="E86" s="121"/>
      <c r="F86" s="123"/>
      <c r="G86" s="121"/>
      <c r="H86" s="121"/>
      <c r="I86" s="10"/>
      <c r="J86" s="10"/>
    </row>
    <row r="87" spans="2:10" x14ac:dyDescent="0.25">
      <c r="B87" s="121"/>
      <c r="C87" s="119"/>
      <c r="D87" s="121"/>
      <c r="E87" s="121"/>
      <c r="F87" s="123"/>
      <c r="G87" s="121"/>
      <c r="H87" s="121"/>
      <c r="I87" s="10"/>
      <c r="J87" s="10"/>
    </row>
    <row r="88" spans="2:10" x14ac:dyDescent="0.25">
      <c r="B88" s="121"/>
      <c r="C88" s="119"/>
      <c r="D88" s="121"/>
      <c r="E88" s="121"/>
      <c r="F88" s="123"/>
      <c r="G88" s="121"/>
      <c r="H88" s="121"/>
      <c r="I88" s="10"/>
      <c r="J88" s="10"/>
    </row>
    <row r="89" spans="2:10" x14ac:dyDescent="0.25">
      <c r="B89" s="121"/>
      <c r="C89" s="119"/>
      <c r="D89" s="121"/>
      <c r="E89" s="123"/>
      <c r="F89" s="123"/>
      <c r="G89" s="121"/>
      <c r="H89" s="121"/>
      <c r="I89" s="10"/>
      <c r="J89" s="10"/>
    </row>
    <row r="90" spans="2:10" x14ac:dyDescent="0.25">
      <c r="B90" s="121"/>
      <c r="C90" s="122"/>
      <c r="D90" s="121"/>
      <c r="E90" s="123"/>
      <c r="F90" s="123"/>
      <c r="G90" s="121"/>
      <c r="H90" s="121"/>
      <c r="I90" s="10"/>
      <c r="J90" s="10"/>
    </row>
    <row r="91" spans="2:10" x14ac:dyDescent="0.25">
      <c r="B91" s="121"/>
      <c r="C91" s="122"/>
      <c r="D91" s="121"/>
      <c r="E91" s="123"/>
      <c r="F91" s="121"/>
      <c r="G91" s="121"/>
      <c r="H91" s="121"/>
      <c r="I91" s="10"/>
      <c r="J91" s="10"/>
    </row>
    <row r="92" spans="2:10" x14ac:dyDescent="0.25">
      <c r="B92" s="121"/>
      <c r="C92" s="122"/>
      <c r="D92" s="121"/>
      <c r="E92" s="123"/>
      <c r="F92" s="121"/>
      <c r="G92" s="121"/>
      <c r="H92" s="121"/>
      <c r="I92" s="10"/>
      <c r="J92" s="10"/>
    </row>
    <row r="93" spans="2:10" x14ac:dyDescent="0.25">
      <c r="B93" s="121"/>
      <c r="C93" s="122"/>
      <c r="D93" s="121"/>
      <c r="E93" s="123"/>
      <c r="F93" s="121"/>
      <c r="G93" s="121"/>
      <c r="H93" s="121"/>
      <c r="I93" s="10"/>
      <c r="J93" s="10"/>
    </row>
    <row r="94" spans="2:10" x14ac:dyDescent="0.25">
      <c r="B94" s="121"/>
      <c r="C94" s="124"/>
      <c r="D94" s="125"/>
      <c r="E94" s="125"/>
      <c r="F94" s="125"/>
      <c r="G94" s="121"/>
      <c r="H94" s="121"/>
      <c r="I94" s="10"/>
      <c r="J94" s="1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dimension ref="B1:AI1000"/>
  <sheetViews>
    <sheetView topLeftCell="E1" workbookViewId="0">
      <selection activeCell="R7" sqref="R7"/>
    </sheetView>
  </sheetViews>
  <sheetFormatPr defaultRowHeight="15" x14ac:dyDescent="0.25"/>
  <cols>
    <col min="2" max="2" width="26" customWidth="1"/>
    <col min="3" max="3" width="20.85546875" customWidth="1"/>
    <col min="8" max="8" width="9.140625" customWidth="1"/>
    <col min="12" max="12" width="9.140625" style="25"/>
    <col min="13" max="15" width="9.140625" customWidth="1"/>
    <col min="16" max="16" width="20.42578125" style="21" customWidth="1"/>
    <col min="17" max="17" width="8.7109375" style="21" customWidth="1"/>
    <col min="18" max="18" width="45.7109375" style="21" customWidth="1"/>
    <col min="19" max="19" width="20.85546875" style="21" customWidth="1"/>
    <col min="20" max="22" width="13.7109375" style="21" customWidth="1"/>
    <col min="23" max="23" width="14.7109375" style="21" customWidth="1"/>
    <col min="24" max="24" width="13.42578125" style="82" customWidth="1"/>
    <col min="25" max="25" width="17.5703125" style="82" customWidth="1"/>
    <col min="26" max="28" width="9.140625" style="82"/>
    <col min="30" max="30" width="21.5703125" customWidth="1"/>
  </cols>
  <sheetData>
    <row r="1" spans="2:35" x14ac:dyDescent="0.25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2:35" x14ac:dyDescent="0.25">
      <c r="P2" s="170" t="s">
        <v>64</v>
      </c>
      <c r="Q2" s="170" t="s">
        <v>65</v>
      </c>
      <c r="R2" s="170"/>
      <c r="S2" s="170" t="s">
        <v>18</v>
      </c>
      <c r="T2" s="170"/>
      <c r="U2" s="170"/>
      <c r="V2" s="170"/>
      <c r="W2" s="170"/>
      <c r="X2" s="171" t="s">
        <v>18</v>
      </c>
      <c r="Y2" s="171"/>
      <c r="Z2" s="171"/>
      <c r="AA2" s="169" t="s">
        <v>66</v>
      </c>
      <c r="AB2" s="169" t="s">
        <v>75</v>
      </c>
    </row>
    <row r="3" spans="2:35" x14ac:dyDescent="0.25">
      <c r="C3" s="23" t="s">
        <v>124</v>
      </c>
      <c r="D3" s="35">
        <v>0.2</v>
      </c>
      <c r="P3" s="170"/>
      <c r="Q3" s="170" t="s">
        <v>67</v>
      </c>
      <c r="R3" s="170" t="s">
        <v>68</v>
      </c>
      <c r="S3" s="170" t="s">
        <v>69</v>
      </c>
      <c r="T3" s="170"/>
      <c r="U3" s="170"/>
      <c r="V3" s="170"/>
      <c r="W3" s="170"/>
      <c r="X3" s="172" t="s">
        <v>70</v>
      </c>
      <c r="Y3" s="173"/>
      <c r="Z3" s="174"/>
      <c r="AA3" s="169"/>
      <c r="AB3" s="169"/>
    </row>
    <row r="4" spans="2:35" ht="68.25" customHeight="1" x14ac:dyDescent="0.25">
      <c r="C4" s="23" t="s">
        <v>18</v>
      </c>
      <c r="D4" s="23" t="s">
        <v>111</v>
      </c>
      <c r="E4" s="54"/>
      <c r="F4" s="23"/>
      <c r="G4" s="23"/>
      <c r="H4" s="23"/>
      <c r="I4" s="23"/>
      <c r="J4" s="23"/>
      <c r="K4" s="23" t="s">
        <v>135</v>
      </c>
      <c r="L4" s="23"/>
      <c r="M4" s="23"/>
      <c r="N4" s="23"/>
      <c r="P4" s="170"/>
      <c r="Q4" s="170"/>
      <c r="R4" s="170"/>
      <c r="S4" s="84" t="s">
        <v>73</v>
      </c>
      <c r="T4" s="84" t="s">
        <v>336</v>
      </c>
      <c r="U4" s="84" t="s">
        <v>331</v>
      </c>
      <c r="V4" s="84" t="s">
        <v>333</v>
      </c>
      <c r="W4" s="84" t="s">
        <v>71</v>
      </c>
      <c r="X4" s="83" t="s">
        <v>72</v>
      </c>
      <c r="Y4" s="85" t="s">
        <v>73</v>
      </c>
      <c r="Z4" s="83" t="s">
        <v>74</v>
      </c>
      <c r="AA4" s="169"/>
      <c r="AB4" s="169"/>
      <c r="AD4" s="84" t="s">
        <v>344</v>
      </c>
      <c r="AE4" s="84" t="s">
        <v>343</v>
      </c>
      <c r="AG4" s="84" t="s">
        <v>336</v>
      </c>
      <c r="AH4" s="84" t="s">
        <v>345</v>
      </c>
      <c r="AI4" s="84" t="s">
        <v>348</v>
      </c>
    </row>
    <row r="5" spans="2:35" x14ac:dyDescent="0.25">
      <c r="B5" s="139"/>
      <c r="C5" s="30" t="str">
        <f t="shared" ref="C5:C27" si="0">VLOOKUP(ROW(1:1),Для_расчета_кабелей,11,FALSE)</f>
        <v>ВВГнг(А)-LS (5х16)</v>
      </c>
      <c r="D5" s="30">
        <f t="shared" ref="D5:D19" si="1">SUMIF($S$5:$S$1000,C5,$W$5:$W$1000)+SUMIF($S$5:$S$1000,C5,$W$5:$W$1000)*$D$3</f>
        <v>22.8</v>
      </c>
      <c r="E5" s="55"/>
      <c r="F5" s="26">
        <f>IF(G5=1,MAX($F$4:F4)+1,"")</f>
        <v>1</v>
      </c>
      <c r="G5" s="26">
        <f>COUNTIF($H$5:H5,H5)</f>
        <v>1</v>
      </c>
      <c r="H5" s="26" t="str">
        <f>S5&amp;" "&amp;K5</f>
        <v>ВВГнг(А)-LS (5х16) 2</v>
      </c>
      <c r="I5" s="26">
        <f>COUNTIF($J$4:$J5,1)</f>
        <v>1</v>
      </c>
      <c r="J5" s="26">
        <f>COUNTIF($S$5:$S5,S5)</f>
        <v>1</v>
      </c>
      <c r="K5" s="26">
        <f>VLOOKUP(P5,Исходные_данные,19,FALSE)</f>
        <v>2</v>
      </c>
      <c r="L5" s="26">
        <f>IFERROR(IF(P5=0,0,MAX($L$4:L4)+1),0)</f>
        <v>1</v>
      </c>
      <c r="M5" s="5" t="str">
        <f>LEFT(P5,SEARCH(".",P5)-1)</f>
        <v>Ввод</v>
      </c>
      <c r="N5" s="5" t="str">
        <f>LEFT(RIGHT(P5,LEN(P5)-LEN(M5)-1),SEARCH(".",P5)-1)</f>
        <v>1</v>
      </c>
      <c r="P5" s="86" t="str">
        <f t="shared" ref="P5:P68" si="2">VLOOKUP(ROW(1:1),Разбивка_нумерация_5,4,FALSE)</f>
        <v>Ввод.1</v>
      </c>
      <c r="Q5" s="86" t="str">
        <f t="shared" ref="Q5:Q68" si="3">IF(VLOOKUP(ROW(1:1),Разбивка_нумерация_5,3,FALSE)=0,VLOOKUP(ROW(1:1),Разбивка_нумерация_5,2,FALSE),VLOOKUP(ROW(1:1),Разбивка_нумерация_5,3,FALSE))</f>
        <v>ЩР</v>
      </c>
      <c r="R5" s="86" t="str">
        <f t="shared" ref="R5:R68" si="4">VLOOKUP(ROW(1:1),Разбивка_нумерация_5,6,FALSE)</f>
        <v xml:space="preserve">Основной ввод </v>
      </c>
      <c r="S5" s="86" t="str">
        <f t="shared" ref="S5:S68" si="5">VLOOKUP(ROW(1:1),Разбивка_нумерация_5,17,FALSE)</f>
        <v>ВВГнг(А)-LS (5х16)</v>
      </c>
      <c r="T5" s="86" t="str">
        <f>IF(AG5=0,"","L="&amp;AG5)</f>
        <v/>
      </c>
      <c r="U5" s="86" t="str">
        <f>IF(AH5=0,"",AD5&amp;" L="&amp;AH5)</f>
        <v/>
      </c>
      <c r="V5" s="86" t="str">
        <f>IF(AI5=0,"",AE5&amp;" L="&amp;AI5)</f>
        <v/>
      </c>
      <c r="W5" s="87">
        <f t="shared" ref="W5:W68" si="6">VLOOKUP(P5,Исходные_данные,13,FALSE)</f>
        <v>19</v>
      </c>
      <c r="X5" s="88"/>
      <c r="Y5" s="88"/>
      <c r="Z5" s="88"/>
      <c r="AA5" s="88"/>
      <c r="AB5" s="88"/>
      <c r="AD5" s="86" t="e">
        <f t="shared" ref="AD5:AD68" si="7">VLOOKUP(S5,Кабель_диаметр,4,FALSE)</f>
        <v>#N/A</v>
      </c>
      <c r="AE5" s="86" t="e">
        <f t="shared" ref="AE5:AE68" si="8">VLOOKUP(S5,Кабель_диаметр,5,FALSE)</f>
        <v>#N/A</v>
      </c>
      <c r="AG5" s="86">
        <f t="shared" ref="AG5:AG68" si="9">IFERROR(VLOOKUP(P5,Исходные_данные,10,FALSE),0)</f>
        <v>0</v>
      </c>
      <c r="AH5" s="86">
        <f t="shared" ref="AH5:AH68" si="10">IFERROR(VLOOKUP(P5,Исходные_данные,11,FALSE),0)</f>
        <v>0</v>
      </c>
      <c r="AI5" s="86">
        <f t="shared" ref="AI5:AI68" si="11">IFERROR(VLOOKUP(P5,Исходные_данные,12,FALSE),0)</f>
        <v>0</v>
      </c>
    </row>
    <row r="6" spans="2:35" x14ac:dyDescent="0.25">
      <c r="B6" s="139"/>
      <c r="C6" s="30" t="e">
        <f t="shared" si="0"/>
        <v>#N/A</v>
      </c>
      <c r="D6" s="30" t="e">
        <f t="shared" si="1"/>
        <v>#N/A</v>
      </c>
      <c r="E6" s="55"/>
      <c r="F6" s="26">
        <f>IF(G6=1,MAX($F$4:F5)+1,"")</f>
        <v>2</v>
      </c>
      <c r="G6" s="26">
        <f>COUNTIF($H$5:H6,H6)</f>
        <v>1</v>
      </c>
      <c r="H6" s="26" t="e">
        <f t="shared" ref="H6:H69" si="12">S6&amp;" "&amp;K6</f>
        <v>#N/A</v>
      </c>
      <c r="I6" s="26">
        <f>COUNTIF($J$4:$J6,1)</f>
        <v>2</v>
      </c>
      <c r="J6" s="26">
        <f>COUNTIF($S$5:$S6,S6)</f>
        <v>1</v>
      </c>
      <c r="K6" s="26">
        <f t="shared" ref="K6:K68" si="13">VLOOKUP(P6,Исходные_данные,19,FALSE)</f>
        <v>1</v>
      </c>
      <c r="L6" s="26">
        <f>IFERROR(IF(P6=0,0,MAX($L$4:L5)+1),0)</f>
        <v>2</v>
      </c>
      <c r="M6" s="5" t="e">
        <f t="shared" ref="M6:M69" si="14">LEFT(P6,SEARCH(".",P6)-1)</f>
        <v>#VALUE!</v>
      </c>
      <c r="N6" s="5" t="e">
        <f t="shared" ref="N6:N69" si="15">LEFT(RIGHT(P6,LEN(P6)-LEN(M6)-1),SEARCH(".",P6)-1)</f>
        <v>#VALUE!</v>
      </c>
      <c r="P6" s="86" t="str">
        <f t="shared" si="2"/>
        <v>KV-1</v>
      </c>
      <c r="Q6" s="86" t="str">
        <f t="shared" si="3"/>
        <v>ЩР</v>
      </c>
      <c r="R6" s="86" t="str">
        <f t="shared" si="4"/>
        <v>Реле напряжения</v>
      </c>
      <c r="S6" s="86" t="e">
        <f t="shared" si="5"/>
        <v>#N/A</v>
      </c>
      <c r="T6" s="86" t="str">
        <f t="shared" ref="T6:T69" si="16">IF(AG6=0,"","L="&amp;AG6)</f>
        <v/>
      </c>
      <c r="U6" s="86" t="str">
        <f t="shared" ref="U6:U69" si="17">IF(AH6=0,"",AD6&amp;" L="&amp;AH6)</f>
        <v/>
      </c>
      <c r="V6" s="86" t="str">
        <f t="shared" ref="V6:V69" si="18">IF(AI6=0,"",AE6&amp;" L="&amp;AI6)</f>
        <v/>
      </c>
      <c r="W6" s="87">
        <f t="shared" si="6"/>
        <v>0</v>
      </c>
      <c r="X6" s="88"/>
      <c r="Y6" s="88"/>
      <c r="Z6" s="88"/>
      <c r="AA6" s="88"/>
      <c r="AB6" s="88"/>
      <c r="AD6" s="86" t="e">
        <f t="shared" si="7"/>
        <v>#N/A</v>
      </c>
      <c r="AE6" s="86" t="e">
        <f t="shared" si="8"/>
        <v>#N/A</v>
      </c>
      <c r="AG6" s="86">
        <f t="shared" si="9"/>
        <v>0</v>
      </c>
      <c r="AH6" s="86">
        <f t="shared" si="10"/>
        <v>0</v>
      </c>
      <c r="AI6" s="86">
        <f t="shared" si="11"/>
        <v>0</v>
      </c>
    </row>
    <row r="7" spans="2:35" x14ac:dyDescent="0.25">
      <c r="B7" s="139"/>
      <c r="C7" s="30" t="str">
        <f t="shared" si="0"/>
        <v>ВВГнг(А)-LS (3х2,5)</v>
      </c>
      <c r="D7" s="30">
        <f t="shared" si="1"/>
        <v>1834.8</v>
      </c>
      <c r="E7" s="55"/>
      <c r="F7" s="26">
        <f>IF(G7=1,MAX($F$4:F6)+1,"")</f>
        <v>3</v>
      </c>
      <c r="G7" s="26">
        <f>COUNTIF($H$5:H7,H7)</f>
        <v>1</v>
      </c>
      <c r="H7" s="26" t="str">
        <f t="shared" si="12"/>
        <v>ВВГнг(А)-LS (3х2,5) 1</v>
      </c>
      <c r="I7" s="26">
        <f>COUNTIF($J$4:$J7,1)</f>
        <v>3</v>
      </c>
      <c r="J7" s="26">
        <f>COUNTIF($S$5:$S7,S7)</f>
        <v>1</v>
      </c>
      <c r="K7" s="26">
        <f t="shared" si="13"/>
        <v>1</v>
      </c>
      <c r="L7" s="26">
        <f>IFERROR(IF(P7=0,0,MAX($L$4:L6)+1),0)</f>
        <v>3</v>
      </c>
      <c r="M7" s="5" t="e">
        <f t="shared" si="14"/>
        <v>#VALUE!</v>
      </c>
      <c r="N7" s="5" t="e">
        <f t="shared" si="15"/>
        <v>#VALUE!</v>
      </c>
      <c r="P7" s="86" t="str">
        <f t="shared" si="2"/>
        <v>На ИБП</v>
      </c>
      <c r="Q7" s="86" t="str">
        <f t="shared" si="3"/>
        <v>ЩР</v>
      </c>
      <c r="R7" s="86" t="str">
        <f t="shared" si="4"/>
        <v>Питание на ИБП</v>
      </c>
      <c r="S7" s="86" t="str">
        <f t="shared" si="5"/>
        <v>ВВГнг(А)-LS (3х2,5)</v>
      </c>
      <c r="T7" s="86" t="str">
        <f t="shared" si="16"/>
        <v/>
      </c>
      <c r="U7" s="86" t="str">
        <f t="shared" si="17"/>
        <v/>
      </c>
      <c r="V7" s="86" t="str">
        <f t="shared" si="18"/>
        <v/>
      </c>
      <c r="W7" s="87">
        <f t="shared" si="6"/>
        <v>22</v>
      </c>
      <c r="X7" s="88"/>
      <c r="Y7" s="88"/>
      <c r="Z7" s="88"/>
      <c r="AA7" s="88"/>
      <c r="AB7" s="88"/>
      <c r="AD7" s="86" t="str">
        <f t="shared" si="7"/>
        <v>Ø20</v>
      </c>
      <c r="AE7" s="86" t="str">
        <f t="shared" si="8"/>
        <v>Ø20</v>
      </c>
      <c r="AG7" s="86">
        <f t="shared" si="9"/>
        <v>0</v>
      </c>
      <c r="AH7" s="86">
        <f t="shared" si="10"/>
        <v>0</v>
      </c>
      <c r="AI7" s="86">
        <f t="shared" si="11"/>
        <v>0</v>
      </c>
    </row>
    <row r="8" spans="2:35" x14ac:dyDescent="0.25">
      <c r="B8" s="139"/>
      <c r="C8" s="30" t="str">
        <f t="shared" si="0"/>
        <v>ВВГнг(А)-LS (3х4)</v>
      </c>
      <c r="D8" s="30">
        <f t="shared" si="1"/>
        <v>43.2</v>
      </c>
      <c r="E8" s="55"/>
      <c r="F8" s="26" t="str">
        <f>IF(G8=1,MAX($F$4:F7)+1,"")</f>
        <v/>
      </c>
      <c r="G8" s="26">
        <f>COUNTIF($H$5:H8,H8)</f>
        <v>2</v>
      </c>
      <c r="H8" s="26" t="str">
        <f t="shared" si="12"/>
        <v>ВВГнг(А)-LS (3х2,5) 1</v>
      </c>
      <c r="I8" s="26">
        <f>COUNTIF($J$4:$J8,1)</f>
        <v>3</v>
      </c>
      <c r="J8" s="26">
        <f>COUNTIF($S$5:$S8,S8)</f>
        <v>2</v>
      </c>
      <c r="K8" s="26">
        <f t="shared" si="13"/>
        <v>1</v>
      </c>
      <c r="L8" s="26">
        <f>IFERROR(IF(P8=0,0,MAX($L$4:L7)+1),0)</f>
        <v>4</v>
      </c>
      <c r="M8" s="5" t="e">
        <f t="shared" si="14"/>
        <v>#VALUE!</v>
      </c>
      <c r="N8" s="5" t="e">
        <f t="shared" si="15"/>
        <v>#VALUE!</v>
      </c>
      <c r="P8" s="86" t="str">
        <f t="shared" si="2"/>
        <v>От ИБП</v>
      </c>
      <c r="Q8" s="86" t="str">
        <f t="shared" si="3"/>
        <v>ЩР</v>
      </c>
      <c r="R8" s="86" t="str">
        <f t="shared" si="4"/>
        <v>Питание от ИБП</v>
      </c>
      <c r="S8" s="86" t="str">
        <f t="shared" si="5"/>
        <v>ВВГнг(А)-LS (3х2,5)</v>
      </c>
      <c r="T8" s="86" t="str">
        <f t="shared" si="16"/>
        <v/>
      </c>
      <c r="U8" s="86" t="str">
        <f t="shared" si="17"/>
        <v/>
      </c>
      <c r="V8" s="86" t="str">
        <f t="shared" si="18"/>
        <v/>
      </c>
      <c r="W8" s="87">
        <f t="shared" si="6"/>
        <v>22</v>
      </c>
      <c r="X8" s="88"/>
      <c r="Y8" s="88"/>
      <c r="Z8" s="88"/>
      <c r="AA8" s="88"/>
      <c r="AB8" s="88"/>
      <c r="AD8" s="86" t="str">
        <f t="shared" si="7"/>
        <v>Ø20</v>
      </c>
      <c r="AE8" s="86" t="str">
        <f t="shared" si="8"/>
        <v>Ø20</v>
      </c>
      <c r="AG8" s="86">
        <f t="shared" si="9"/>
        <v>0</v>
      </c>
      <c r="AH8" s="86">
        <f t="shared" si="10"/>
        <v>0</v>
      </c>
      <c r="AI8" s="86">
        <f t="shared" si="11"/>
        <v>0</v>
      </c>
    </row>
    <row r="9" spans="2:35" x14ac:dyDescent="0.25">
      <c r="C9" s="30" t="str">
        <f t="shared" si="0"/>
        <v>ПуГВ (1х2,5)</v>
      </c>
      <c r="D9" s="30">
        <f t="shared" si="1"/>
        <v>230.4</v>
      </c>
      <c r="E9" s="55"/>
      <c r="F9" s="26">
        <f>IF(G9=1,MAX($F$4:F8)+1,"")</f>
        <v>4</v>
      </c>
      <c r="G9" s="26">
        <f>COUNTIF($H$5:H9,H9)</f>
        <v>1</v>
      </c>
      <c r="H9" s="26" t="str">
        <f t="shared" si="12"/>
        <v>ВВГнг(А)-LS (3х2,5) 2</v>
      </c>
      <c r="I9" s="26">
        <f>COUNTIF($J$4:$J9,1)</f>
        <v>3</v>
      </c>
      <c r="J9" s="26">
        <f>COUNTIF($S$5:$S9,S9)</f>
        <v>3</v>
      </c>
      <c r="K9" s="26">
        <f t="shared" si="13"/>
        <v>2</v>
      </c>
      <c r="L9" s="26">
        <f>IFERROR(IF(P9=0,0,MAX($L$4:L8)+1),0)</f>
        <v>5</v>
      </c>
      <c r="M9" s="5" t="str">
        <f t="shared" si="14"/>
        <v>R</v>
      </c>
      <c r="N9" s="5" t="str">
        <f t="shared" si="15"/>
        <v>1</v>
      </c>
      <c r="P9" s="86" t="str">
        <f t="shared" si="2"/>
        <v>R.1.01.1</v>
      </c>
      <c r="Q9" s="86" t="str">
        <f t="shared" si="3"/>
        <v>ЩР</v>
      </c>
      <c r="R9" s="86" t="str">
        <f t="shared" si="4"/>
        <v>Розеточная группа  Пом. №01</v>
      </c>
      <c r="S9" s="86" t="str">
        <f t="shared" si="5"/>
        <v>ВВГнг(А)-LS (3х2,5)</v>
      </c>
      <c r="T9" s="86" t="str">
        <f t="shared" si="16"/>
        <v/>
      </c>
      <c r="U9" s="86" t="str">
        <f t="shared" si="17"/>
        <v/>
      </c>
      <c r="V9" s="86" t="str">
        <f t="shared" si="18"/>
        <v>Ø20 L=16</v>
      </c>
      <c r="W9" s="87">
        <f t="shared" si="6"/>
        <v>20</v>
      </c>
      <c r="X9" s="88"/>
      <c r="Y9" s="88"/>
      <c r="Z9" s="88"/>
      <c r="AA9" s="88"/>
      <c r="AB9" s="88"/>
      <c r="AD9" s="86" t="str">
        <f t="shared" si="7"/>
        <v>Ø20</v>
      </c>
      <c r="AE9" s="86" t="str">
        <f t="shared" si="8"/>
        <v>Ø20</v>
      </c>
      <c r="AG9" s="86">
        <f t="shared" si="9"/>
        <v>0</v>
      </c>
      <c r="AH9" s="86">
        <f t="shared" si="10"/>
        <v>0</v>
      </c>
      <c r="AI9" s="86">
        <f t="shared" si="11"/>
        <v>16</v>
      </c>
    </row>
    <row r="10" spans="2:35" x14ac:dyDescent="0.25">
      <c r="B10" s="139"/>
      <c r="C10" s="30" t="str">
        <f t="shared" si="0"/>
        <v>ВВГнг(А)-LS (3х1,5)</v>
      </c>
      <c r="D10" s="30">
        <f t="shared" si="1"/>
        <v>3468</v>
      </c>
      <c r="E10" s="55"/>
      <c r="F10" s="26" t="str">
        <f>IF(G10=1,MAX($F$4:F9)+1,"")</f>
        <v/>
      </c>
      <c r="G10" s="26">
        <f>COUNTIF($H$5:H10,H10)</f>
        <v>2</v>
      </c>
      <c r="H10" s="26" t="str">
        <f t="shared" si="12"/>
        <v>ВВГнг(А)-LS (3х2,5) 2</v>
      </c>
      <c r="I10" s="26">
        <f>COUNTIF($J$4:$J10,1)</f>
        <v>3</v>
      </c>
      <c r="J10" s="26">
        <f>COUNTIF($S$5:$S10,S10)</f>
        <v>4</v>
      </c>
      <c r="K10" s="26">
        <f t="shared" si="13"/>
        <v>2</v>
      </c>
      <c r="L10" s="26">
        <f>IFERROR(IF(P10=0,0,MAX($L$4:L9)+1),0)</f>
        <v>6</v>
      </c>
      <c r="M10" s="5" t="str">
        <f t="shared" si="14"/>
        <v>R</v>
      </c>
      <c r="N10" s="5" t="str">
        <f t="shared" si="15"/>
        <v>1</v>
      </c>
      <c r="P10" s="86" t="str">
        <f t="shared" si="2"/>
        <v>R.1.03.1</v>
      </c>
      <c r="Q10" s="86" t="str">
        <f t="shared" si="3"/>
        <v>ЩР</v>
      </c>
      <c r="R10" s="86" t="str">
        <f t="shared" si="4"/>
        <v>Розеточная группа  Пом. №03</v>
      </c>
      <c r="S10" s="86" t="str">
        <f t="shared" si="5"/>
        <v>ВВГнг(А)-LS (3х2,5)</v>
      </c>
      <c r="T10" s="86" t="str">
        <f t="shared" si="16"/>
        <v/>
      </c>
      <c r="U10" s="86" t="str">
        <f t="shared" si="17"/>
        <v/>
      </c>
      <c r="V10" s="86" t="str">
        <f t="shared" si="18"/>
        <v>Ø20 L=21</v>
      </c>
      <c r="W10" s="87">
        <f t="shared" si="6"/>
        <v>25</v>
      </c>
      <c r="X10" s="88"/>
      <c r="Y10" s="88"/>
      <c r="Z10" s="88"/>
      <c r="AA10" s="88"/>
      <c r="AB10" s="88"/>
      <c r="AD10" s="86" t="str">
        <f t="shared" si="7"/>
        <v>Ø20</v>
      </c>
      <c r="AE10" s="86" t="str">
        <f t="shared" si="8"/>
        <v>Ø20</v>
      </c>
      <c r="AG10" s="86">
        <f t="shared" si="9"/>
        <v>0</v>
      </c>
      <c r="AH10" s="86">
        <f t="shared" si="10"/>
        <v>0</v>
      </c>
      <c r="AI10" s="86">
        <f t="shared" si="11"/>
        <v>21</v>
      </c>
    </row>
    <row r="11" spans="2:35" x14ac:dyDescent="0.25">
      <c r="B11" s="139"/>
      <c r="C11" s="30" t="str">
        <f t="shared" si="0"/>
        <v>ВВГнг(А)-LS (5х1,5)</v>
      </c>
      <c r="D11" s="30">
        <f t="shared" si="1"/>
        <v>243.6</v>
      </c>
      <c r="E11" s="55"/>
      <c r="F11" s="26" t="str">
        <f>IF(G11=1,MAX($F$4:F10)+1,"")</f>
        <v/>
      </c>
      <c r="G11" s="26">
        <f>COUNTIF($H$5:H11,H11)</f>
        <v>3</v>
      </c>
      <c r="H11" s="26" t="str">
        <f t="shared" si="12"/>
        <v>ВВГнг(А)-LS (3х2,5) 2</v>
      </c>
      <c r="I11" s="26">
        <f>COUNTIF($J$4:$J11,1)</f>
        <v>3</v>
      </c>
      <c r="J11" s="26">
        <f>COUNTIF($S$5:$S11,S11)</f>
        <v>5</v>
      </c>
      <c r="K11" s="26">
        <f t="shared" si="13"/>
        <v>2</v>
      </c>
      <c r="L11" s="26">
        <f>IFERROR(IF(P11=0,0,MAX($L$4:L10)+1),0)</f>
        <v>7</v>
      </c>
      <c r="M11" s="5" t="str">
        <f t="shared" si="14"/>
        <v>R</v>
      </c>
      <c r="N11" s="5" t="str">
        <f t="shared" si="15"/>
        <v>1</v>
      </c>
      <c r="P11" s="86" t="str">
        <f t="shared" si="2"/>
        <v>R.1.04.1</v>
      </c>
      <c r="Q11" s="86" t="str">
        <f t="shared" si="3"/>
        <v>ЩР</v>
      </c>
      <c r="R11" s="86" t="str">
        <f t="shared" si="4"/>
        <v>Розеточная группа  Пом. №04</v>
      </c>
      <c r="S11" s="86" t="str">
        <f t="shared" si="5"/>
        <v>ВВГнг(А)-LS (3х2,5)</v>
      </c>
      <c r="T11" s="86" t="str">
        <f t="shared" si="16"/>
        <v/>
      </c>
      <c r="U11" s="86" t="str">
        <f t="shared" si="17"/>
        <v/>
      </c>
      <c r="V11" s="86" t="str">
        <f t="shared" si="18"/>
        <v>Ø20 L=18</v>
      </c>
      <c r="W11" s="87">
        <f t="shared" si="6"/>
        <v>22</v>
      </c>
      <c r="X11" s="88"/>
      <c r="Y11" s="88"/>
      <c r="Z11" s="88"/>
      <c r="AA11" s="88"/>
      <c r="AB11" s="88"/>
      <c r="AD11" s="86" t="str">
        <f t="shared" si="7"/>
        <v>Ø20</v>
      </c>
      <c r="AE11" s="86" t="str">
        <f t="shared" si="8"/>
        <v>Ø20</v>
      </c>
      <c r="AG11" s="86">
        <f t="shared" si="9"/>
        <v>0</v>
      </c>
      <c r="AH11" s="86">
        <f t="shared" si="10"/>
        <v>0</v>
      </c>
      <c r="AI11" s="86">
        <f t="shared" si="11"/>
        <v>18</v>
      </c>
    </row>
    <row r="12" spans="2:35" x14ac:dyDescent="0.25">
      <c r="B12" s="139"/>
      <c r="C12" s="30" t="str">
        <f t="shared" si="0"/>
        <v>КГВВнг(А)-LS (7х0,75)</v>
      </c>
      <c r="D12" s="30">
        <f>SUMIF($S$5:$S$1000,C12,$W$5:$W$1000)+SUMIF($S$5:$S$1000,C12,$W$5:$W$1000)*$D$3</f>
        <v>529.20000000000005</v>
      </c>
      <c r="E12" s="55"/>
      <c r="F12" s="26" t="str">
        <f>IF(G12=1,MAX($F$4:F11)+1,"")</f>
        <v/>
      </c>
      <c r="G12" s="26">
        <f>COUNTIF($H$5:H12,H12)</f>
        <v>4</v>
      </c>
      <c r="H12" s="26" t="str">
        <f t="shared" si="12"/>
        <v>ВВГнг(А)-LS (3х2,5) 2</v>
      </c>
      <c r="I12" s="26">
        <f>COUNTIF($J$4:$J12,1)</f>
        <v>3</v>
      </c>
      <c r="J12" s="26">
        <f>COUNTIF($S$5:$S12,S12)</f>
        <v>6</v>
      </c>
      <c r="K12" s="26">
        <f t="shared" si="13"/>
        <v>2</v>
      </c>
      <c r="L12" s="26">
        <f>IFERROR(IF(P12=0,0,MAX($L$4:L11)+1),0)</f>
        <v>8</v>
      </c>
      <c r="M12" s="5" t="str">
        <f t="shared" si="14"/>
        <v>R</v>
      </c>
      <c r="N12" s="5" t="str">
        <f t="shared" si="15"/>
        <v>1</v>
      </c>
      <c r="P12" s="86" t="str">
        <f t="shared" si="2"/>
        <v>R.1.05.1</v>
      </c>
      <c r="Q12" s="86" t="str">
        <f t="shared" si="3"/>
        <v>ЩР</v>
      </c>
      <c r="R12" s="86" t="str">
        <f t="shared" si="4"/>
        <v>Розеточная группа  Пом. №05</v>
      </c>
      <c r="S12" s="86" t="str">
        <f t="shared" si="5"/>
        <v>ВВГнг(А)-LS (3х2,5)</v>
      </c>
      <c r="T12" s="86" t="str">
        <f t="shared" si="16"/>
        <v/>
      </c>
      <c r="U12" s="86" t="str">
        <f t="shared" si="17"/>
        <v/>
      </c>
      <c r="V12" s="86" t="str">
        <f t="shared" si="18"/>
        <v>Ø20 L=16</v>
      </c>
      <c r="W12" s="87">
        <f t="shared" si="6"/>
        <v>20</v>
      </c>
      <c r="X12" s="88"/>
      <c r="Y12" s="88"/>
      <c r="Z12" s="88"/>
      <c r="AA12" s="88"/>
      <c r="AB12" s="88"/>
      <c r="AD12" s="86" t="str">
        <f t="shared" si="7"/>
        <v>Ø20</v>
      </c>
      <c r="AE12" s="86" t="str">
        <f t="shared" si="8"/>
        <v>Ø20</v>
      </c>
      <c r="AG12" s="86">
        <f t="shared" si="9"/>
        <v>0</v>
      </c>
      <c r="AH12" s="86">
        <f t="shared" si="10"/>
        <v>0</v>
      </c>
      <c r="AI12" s="86">
        <f t="shared" si="11"/>
        <v>16</v>
      </c>
    </row>
    <row r="13" spans="2:35" x14ac:dyDescent="0.25">
      <c r="B13" s="139"/>
      <c r="C13" s="30" t="str">
        <f t="shared" si="0"/>
        <v>КГВВнг(А)-LS (5х1,5)</v>
      </c>
      <c r="D13" s="30">
        <f t="shared" si="1"/>
        <v>614.4</v>
      </c>
      <c r="E13" s="55"/>
      <c r="F13" s="26" t="str">
        <f>IF(G13=1,MAX($F$4:F12)+1,"")</f>
        <v/>
      </c>
      <c r="G13" s="26">
        <f>COUNTIF($H$5:H13,H13)</f>
        <v>5</v>
      </c>
      <c r="H13" s="26" t="str">
        <f t="shared" si="12"/>
        <v>ВВГнг(А)-LS (3х2,5) 2</v>
      </c>
      <c r="I13" s="26">
        <f>COUNTIF($J$4:$J13,1)</f>
        <v>3</v>
      </c>
      <c r="J13" s="26">
        <f>COUNTIF($S$5:$S13,S13)</f>
        <v>7</v>
      </c>
      <c r="K13" s="26">
        <f t="shared" si="13"/>
        <v>2</v>
      </c>
      <c r="L13" s="26">
        <f>IFERROR(IF(P13=0,0,MAX($L$4:L12)+1),0)</f>
        <v>9</v>
      </c>
      <c r="M13" s="5" t="str">
        <f t="shared" si="14"/>
        <v>R</v>
      </c>
      <c r="N13" s="5" t="str">
        <f t="shared" si="15"/>
        <v>1</v>
      </c>
      <c r="P13" s="86" t="str">
        <f t="shared" si="2"/>
        <v>R.1.06.1</v>
      </c>
      <c r="Q13" s="86" t="str">
        <f t="shared" si="3"/>
        <v>ЩР</v>
      </c>
      <c r="R13" s="86" t="str">
        <f t="shared" si="4"/>
        <v>Розеточная группа  Пом. №06</v>
      </c>
      <c r="S13" s="86" t="str">
        <f t="shared" si="5"/>
        <v>ВВГнг(А)-LS (3х2,5)</v>
      </c>
      <c r="T13" s="86" t="str">
        <f t="shared" si="16"/>
        <v/>
      </c>
      <c r="U13" s="86" t="str">
        <f t="shared" si="17"/>
        <v/>
      </c>
      <c r="V13" s="86" t="str">
        <f t="shared" si="18"/>
        <v>Ø20 L=19</v>
      </c>
      <c r="W13" s="87">
        <f t="shared" si="6"/>
        <v>23</v>
      </c>
      <c r="X13" s="88"/>
      <c r="Y13" s="88"/>
      <c r="Z13" s="88"/>
      <c r="AA13" s="88"/>
      <c r="AB13" s="88"/>
      <c r="AD13" s="86" t="str">
        <f t="shared" si="7"/>
        <v>Ø20</v>
      </c>
      <c r="AE13" s="86" t="str">
        <f t="shared" si="8"/>
        <v>Ø20</v>
      </c>
      <c r="AG13" s="86">
        <f t="shared" si="9"/>
        <v>0</v>
      </c>
      <c r="AH13" s="86">
        <f t="shared" si="10"/>
        <v>0</v>
      </c>
      <c r="AI13" s="86">
        <f t="shared" si="11"/>
        <v>19</v>
      </c>
    </row>
    <row r="14" spans="2:35" x14ac:dyDescent="0.25">
      <c r="B14" s="139"/>
      <c r="C14" s="30" t="str">
        <f t="shared" si="0"/>
        <v>КГВВнг(А)-LS (2х1,5)</v>
      </c>
      <c r="D14" s="30">
        <f t="shared" si="1"/>
        <v>378</v>
      </c>
      <c r="E14" s="55"/>
      <c r="F14" s="26" t="str">
        <f>IF(G14=1,MAX($F$4:F13)+1,"")</f>
        <v/>
      </c>
      <c r="G14" s="26">
        <f>COUNTIF($H$5:H14,H14)</f>
        <v>6</v>
      </c>
      <c r="H14" s="26" t="str">
        <f t="shared" si="12"/>
        <v>ВВГнг(А)-LS (3х2,5) 2</v>
      </c>
      <c r="I14" s="26">
        <f>COUNTIF($J$4:$J14,1)</f>
        <v>3</v>
      </c>
      <c r="J14" s="26">
        <f>COUNTIF($S$5:$S14,S14)</f>
        <v>8</v>
      </c>
      <c r="K14" s="26">
        <f t="shared" si="13"/>
        <v>2</v>
      </c>
      <c r="L14" s="26">
        <f>IFERROR(IF(P14=0,0,MAX($L$4:L13)+1),0)</f>
        <v>10</v>
      </c>
      <c r="M14" s="5" t="str">
        <f t="shared" si="14"/>
        <v>R</v>
      </c>
      <c r="N14" s="5" t="str">
        <f t="shared" si="15"/>
        <v>1</v>
      </c>
      <c r="P14" s="86" t="str">
        <f t="shared" si="2"/>
        <v>R.1.07.1</v>
      </c>
      <c r="Q14" s="86" t="str">
        <f t="shared" si="3"/>
        <v>ЩР</v>
      </c>
      <c r="R14" s="86" t="str">
        <f t="shared" si="4"/>
        <v>Розеточная группа  Пом. №07</v>
      </c>
      <c r="S14" s="86" t="str">
        <f t="shared" si="5"/>
        <v>ВВГнг(А)-LS (3х2,5)</v>
      </c>
      <c r="T14" s="86" t="str">
        <f t="shared" si="16"/>
        <v/>
      </c>
      <c r="U14" s="86" t="str">
        <f t="shared" si="17"/>
        <v/>
      </c>
      <c r="V14" s="86" t="str">
        <f t="shared" si="18"/>
        <v>Ø20 L=30</v>
      </c>
      <c r="W14" s="87">
        <f t="shared" si="6"/>
        <v>34</v>
      </c>
      <c r="X14" s="88"/>
      <c r="Y14" s="88"/>
      <c r="Z14" s="88"/>
      <c r="AA14" s="88"/>
      <c r="AB14" s="88"/>
      <c r="AD14" s="86" t="str">
        <f t="shared" si="7"/>
        <v>Ø20</v>
      </c>
      <c r="AE14" s="86" t="str">
        <f t="shared" si="8"/>
        <v>Ø20</v>
      </c>
      <c r="AG14" s="86">
        <f t="shared" si="9"/>
        <v>0</v>
      </c>
      <c r="AH14" s="86">
        <f t="shared" si="10"/>
        <v>0</v>
      </c>
      <c r="AI14" s="86">
        <f t="shared" si="11"/>
        <v>30</v>
      </c>
    </row>
    <row r="15" spans="2:35" x14ac:dyDescent="0.25">
      <c r="B15" s="139"/>
      <c r="C15" s="30" t="str">
        <f t="shared" si="0"/>
        <v>КГВВнг(А)-LS (2х2,5)</v>
      </c>
      <c r="D15" s="30">
        <f t="shared" si="1"/>
        <v>133.19999999999999</v>
      </c>
      <c r="E15" s="55"/>
      <c r="F15" s="26" t="str">
        <f>IF(G15=1,MAX($F$4:F14)+1,"")</f>
        <v/>
      </c>
      <c r="G15" s="26">
        <f>COUNTIF($H$5:H15,H15)</f>
        <v>7</v>
      </c>
      <c r="H15" s="26" t="str">
        <f t="shared" si="12"/>
        <v>ВВГнг(А)-LS (3х2,5) 2</v>
      </c>
      <c r="I15" s="26">
        <f>COUNTIF($J$4:$J15,1)</f>
        <v>3</v>
      </c>
      <c r="J15" s="26">
        <f>COUNTIF($S$5:$S15,S15)</f>
        <v>9</v>
      </c>
      <c r="K15" s="26">
        <f t="shared" si="13"/>
        <v>2</v>
      </c>
      <c r="L15" s="26">
        <f>IFERROR(IF(P15=0,0,MAX($L$4:L14)+1),0)</f>
        <v>11</v>
      </c>
      <c r="M15" s="5" t="str">
        <f t="shared" si="14"/>
        <v>R</v>
      </c>
      <c r="N15" s="5" t="str">
        <f t="shared" si="15"/>
        <v>1</v>
      </c>
      <c r="P15" s="86" t="str">
        <f t="shared" si="2"/>
        <v>R.1.07.2</v>
      </c>
      <c r="Q15" s="86" t="str">
        <f t="shared" si="3"/>
        <v>ЩР</v>
      </c>
      <c r="R15" s="86" t="str">
        <f t="shared" si="4"/>
        <v>Розеточная группа  Пом. №07</v>
      </c>
      <c r="S15" s="86" t="str">
        <f t="shared" si="5"/>
        <v>ВВГнг(А)-LS (3х2,5)</v>
      </c>
      <c r="T15" s="86" t="str">
        <f t="shared" si="16"/>
        <v/>
      </c>
      <c r="U15" s="86" t="str">
        <f t="shared" si="17"/>
        <v/>
      </c>
      <c r="V15" s="86" t="str">
        <f t="shared" si="18"/>
        <v>Ø20 L=27</v>
      </c>
      <c r="W15" s="87">
        <f t="shared" si="6"/>
        <v>31</v>
      </c>
      <c r="X15" s="88"/>
      <c r="Y15" s="88" t="s">
        <v>363</v>
      </c>
      <c r="Z15" s="88"/>
      <c r="AA15" s="88"/>
      <c r="AB15" s="88"/>
      <c r="AD15" s="86" t="str">
        <f t="shared" si="7"/>
        <v>Ø20</v>
      </c>
      <c r="AE15" s="86" t="str">
        <f t="shared" si="8"/>
        <v>Ø20</v>
      </c>
      <c r="AG15" s="86">
        <f t="shared" si="9"/>
        <v>0</v>
      </c>
      <c r="AH15" s="86">
        <f t="shared" si="10"/>
        <v>0</v>
      </c>
      <c r="AI15" s="86">
        <f t="shared" si="11"/>
        <v>27</v>
      </c>
    </row>
    <row r="16" spans="2:35" x14ac:dyDescent="0.25">
      <c r="B16" s="139"/>
      <c r="C16" s="30" t="str">
        <f t="shared" si="0"/>
        <v>ВВГнг(А)-FRLS (3х1,5)</v>
      </c>
      <c r="D16" s="30">
        <f t="shared" si="1"/>
        <v>26.4</v>
      </c>
      <c r="E16" s="55"/>
      <c r="F16" s="26" t="str">
        <f>IF(G16=1,MAX($F$4:F15)+1,"")</f>
        <v/>
      </c>
      <c r="G16" s="26">
        <f>COUNTIF($H$5:H16,H16)</f>
        <v>8</v>
      </c>
      <c r="H16" s="26" t="str">
        <f t="shared" si="12"/>
        <v>ВВГнг(А)-LS (3х2,5) 2</v>
      </c>
      <c r="I16" s="26">
        <f>COUNTIF($J$4:$J16,1)</f>
        <v>3</v>
      </c>
      <c r="J16" s="26">
        <f>COUNTIF($S$5:$S16,S16)</f>
        <v>10</v>
      </c>
      <c r="K16" s="26">
        <f t="shared" si="13"/>
        <v>2</v>
      </c>
      <c r="L16" s="26">
        <f>IFERROR(IF(P16=0,0,MAX($L$4:L15)+1),0)</f>
        <v>12</v>
      </c>
      <c r="M16" s="5" t="str">
        <f t="shared" si="14"/>
        <v>R</v>
      </c>
      <c r="N16" s="5" t="str">
        <f t="shared" si="15"/>
        <v>1</v>
      </c>
      <c r="P16" s="86" t="str">
        <f t="shared" si="2"/>
        <v>R.1.07.3</v>
      </c>
      <c r="Q16" s="86" t="str">
        <f t="shared" si="3"/>
        <v>ЩР</v>
      </c>
      <c r="R16" s="86" t="str">
        <f t="shared" si="4"/>
        <v>Розеточная группа  Пом. №07</v>
      </c>
      <c r="S16" s="86" t="str">
        <f t="shared" si="5"/>
        <v>ВВГнг(А)-LS (3х2,5)</v>
      </c>
      <c r="T16" s="86" t="str">
        <f t="shared" si="16"/>
        <v/>
      </c>
      <c r="U16" s="86" t="str">
        <f t="shared" si="17"/>
        <v/>
      </c>
      <c r="V16" s="86" t="str">
        <f t="shared" si="18"/>
        <v>Ø20 L=29</v>
      </c>
      <c r="W16" s="87">
        <f t="shared" si="6"/>
        <v>33</v>
      </c>
      <c r="X16" s="88"/>
      <c r="Y16" s="88"/>
      <c r="Z16" s="88"/>
      <c r="AA16" s="88"/>
      <c r="AB16" s="88"/>
      <c r="AD16" s="86" t="str">
        <f t="shared" si="7"/>
        <v>Ø20</v>
      </c>
      <c r="AE16" s="86" t="str">
        <f t="shared" si="8"/>
        <v>Ø20</v>
      </c>
      <c r="AG16" s="86">
        <f t="shared" si="9"/>
        <v>0</v>
      </c>
      <c r="AH16" s="86">
        <f t="shared" si="10"/>
        <v>0</v>
      </c>
      <c r="AI16" s="86">
        <f t="shared" si="11"/>
        <v>29</v>
      </c>
    </row>
    <row r="17" spans="2:35" x14ac:dyDescent="0.25">
      <c r="B17" s="139"/>
      <c r="C17" s="30" t="str">
        <f t="shared" si="0"/>
        <v>ВВГнг(А)-LS (5х4)</v>
      </c>
      <c r="D17" s="30">
        <f t="shared" si="1"/>
        <v>45.6</v>
      </c>
      <c r="E17" s="55"/>
      <c r="F17" s="26" t="str">
        <f>IF(G17=1,MAX($F$4:F16)+1,"")</f>
        <v/>
      </c>
      <c r="G17" s="26">
        <f>COUNTIF($H$5:H17,H17)</f>
        <v>9</v>
      </c>
      <c r="H17" s="26" t="str">
        <f t="shared" si="12"/>
        <v>ВВГнг(А)-LS (3х2,5) 2</v>
      </c>
      <c r="I17" s="26">
        <f>COUNTIF($J$4:$J17,1)</f>
        <v>3</v>
      </c>
      <c r="J17" s="26">
        <f>COUNTIF($S$5:$S17,S17)</f>
        <v>11</v>
      </c>
      <c r="K17" s="26">
        <f t="shared" si="13"/>
        <v>2</v>
      </c>
      <c r="L17" s="26">
        <f>IFERROR(IF(P17=0,0,MAX($L$4:L16)+1),0)</f>
        <v>13</v>
      </c>
      <c r="M17" s="5" t="str">
        <f t="shared" si="14"/>
        <v>R</v>
      </c>
      <c r="N17" s="5" t="str">
        <f t="shared" si="15"/>
        <v>1</v>
      </c>
      <c r="P17" s="86" t="str">
        <f t="shared" si="2"/>
        <v>R.1.08.1</v>
      </c>
      <c r="Q17" s="86" t="str">
        <f t="shared" si="3"/>
        <v>ЩР</v>
      </c>
      <c r="R17" s="86" t="str">
        <f t="shared" si="4"/>
        <v>Розеточная группа  Пом. №08</v>
      </c>
      <c r="S17" s="86" t="str">
        <f t="shared" si="5"/>
        <v>ВВГнг(А)-LS (3х2,5)</v>
      </c>
      <c r="T17" s="86" t="str">
        <f t="shared" si="16"/>
        <v/>
      </c>
      <c r="U17" s="86" t="str">
        <f t="shared" si="17"/>
        <v/>
      </c>
      <c r="V17" s="86" t="str">
        <f t="shared" si="18"/>
        <v>Ø20 L=70</v>
      </c>
      <c r="W17" s="87">
        <f t="shared" si="6"/>
        <v>74</v>
      </c>
      <c r="X17" s="88"/>
      <c r="Y17" s="88"/>
      <c r="Z17" s="88"/>
      <c r="AA17" s="88"/>
      <c r="AB17" s="88"/>
      <c r="AD17" s="86" t="str">
        <f t="shared" si="7"/>
        <v>Ø20</v>
      </c>
      <c r="AE17" s="86" t="str">
        <f t="shared" si="8"/>
        <v>Ø20</v>
      </c>
      <c r="AG17" s="86">
        <f t="shared" si="9"/>
        <v>0</v>
      </c>
      <c r="AH17" s="86">
        <f t="shared" si="10"/>
        <v>0</v>
      </c>
      <c r="AI17" s="86">
        <f t="shared" si="11"/>
        <v>70</v>
      </c>
    </row>
    <row r="18" spans="2:35" x14ac:dyDescent="0.25">
      <c r="B18" s="139"/>
      <c r="C18" s="30" t="str">
        <f t="shared" si="0"/>
        <v>ВВГнг(А)-LS (3х6)</v>
      </c>
      <c r="D18" s="30">
        <f t="shared" si="1"/>
        <v>182.4</v>
      </c>
      <c r="E18" s="55"/>
      <c r="F18" s="26" t="str">
        <f>IF(G18=1,MAX($F$4:F17)+1,"")</f>
        <v/>
      </c>
      <c r="G18" s="26">
        <f>COUNTIF($H$5:H18,H18)</f>
        <v>10</v>
      </c>
      <c r="H18" s="26" t="str">
        <f t="shared" si="12"/>
        <v>ВВГнг(А)-LS (3х2,5) 2</v>
      </c>
      <c r="I18" s="26">
        <f>COUNTIF($J$4:$J18,1)</f>
        <v>3</v>
      </c>
      <c r="J18" s="26">
        <f>COUNTIF($S$5:$S18,S18)</f>
        <v>12</v>
      </c>
      <c r="K18" s="26">
        <f t="shared" si="13"/>
        <v>2</v>
      </c>
      <c r="L18" s="26">
        <f>IFERROR(IF(P18=0,0,MAX($L$4:L17)+1),0)</f>
        <v>14</v>
      </c>
      <c r="M18" s="5" t="str">
        <f t="shared" si="14"/>
        <v>R</v>
      </c>
      <c r="N18" s="5" t="str">
        <f t="shared" si="15"/>
        <v>1</v>
      </c>
      <c r="P18" s="86" t="str">
        <f t="shared" si="2"/>
        <v>R.1.08.2</v>
      </c>
      <c r="Q18" s="86" t="str">
        <f t="shared" si="3"/>
        <v>ЩР</v>
      </c>
      <c r="R18" s="86" t="str">
        <f t="shared" si="4"/>
        <v>Розеточная группа  Пом. №08</v>
      </c>
      <c r="S18" s="86" t="str">
        <f t="shared" si="5"/>
        <v>ВВГнг(А)-LS (3х2,5)</v>
      </c>
      <c r="T18" s="86" t="str">
        <f t="shared" si="16"/>
        <v/>
      </c>
      <c r="U18" s="86" t="str">
        <f t="shared" si="17"/>
        <v/>
      </c>
      <c r="V18" s="86" t="str">
        <f t="shared" si="18"/>
        <v>Ø20 L=39</v>
      </c>
      <c r="W18" s="87">
        <f t="shared" si="6"/>
        <v>43</v>
      </c>
      <c r="X18" s="88"/>
      <c r="Y18" s="88"/>
      <c r="Z18" s="88"/>
      <c r="AA18" s="88"/>
      <c r="AB18" s="88"/>
      <c r="AD18" s="86" t="str">
        <f t="shared" si="7"/>
        <v>Ø20</v>
      </c>
      <c r="AE18" s="86" t="str">
        <f t="shared" si="8"/>
        <v>Ø20</v>
      </c>
      <c r="AG18" s="86">
        <f t="shared" si="9"/>
        <v>0</v>
      </c>
      <c r="AH18" s="86">
        <f t="shared" si="10"/>
        <v>0</v>
      </c>
      <c r="AI18" s="86">
        <f t="shared" si="11"/>
        <v>39</v>
      </c>
    </row>
    <row r="19" spans="2:35" x14ac:dyDescent="0.25">
      <c r="B19" s="139"/>
      <c r="C19" s="30" t="str">
        <f t="shared" si="0"/>
        <v>ВВГнг(А)-LS (5х10)</v>
      </c>
      <c r="D19" s="30">
        <f t="shared" si="1"/>
        <v>56.4</v>
      </c>
      <c r="E19" s="55"/>
      <c r="F19" s="26" t="str">
        <f>IF(G19=1,MAX($F$4:F18)+1,"")</f>
        <v/>
      </c>
      <c r="G19" s="26">
        <f>COUNTIF($H$5:H19,H19)</f>
        <v>3</v>
      </c>
      <c r="H19" s="26" t="str">
        <f t="shared" si="12"/>
        <v>ВВГнг(А)-LS (3х2,5) 1</v>
      </c>
      <c r="I19" s="26">
        <f>COUNTIF($J$4:$J19,1)</f>
        <v>3</v>
      </c>
      <c r="J19" s="26">
        <f>COUNTIF($S$5:$S19,S19)</f>
        <v>13</v>
      </c>
      <c r="K19" s="26">
        <f t="shared" si="13"/>
        <v>1</v>
      </c>
      <c r="L19" s="26">
        <f>IFERROR(IF(P19=0,0,MAX($L$4:L18)+1),0)</f>
        <v>15</v>
      </c>
      <c r="M19" s="5" t="str">
        <f t="shared" si="14"/>
        <v>R</v>
      </c>
      <c r="N19" s="5" t="str">
        <f t="shared" si="15"/>
        <v>1</v>
      </c>
      <c r="P19" s="86" t="str">
        <f t="shared" si="2"/>
        <v>R.1.08.4</v>
      </c>
      <c r="Q19" s="86" t="str">
        <f t="shared" si="3"/>
        <v>ЩР</v>
      </c>
      <c r="R19" s="86" t="str">
        <f t="shared" si="4"/>
        <v>Розеточная группа  Пом. №08 Проектор</v>
      </c>
      <c r="S19" s="86" t="str">
        <f t="shared" si="5"/>
        <v>ВВГнг(А)-LS (3х2,5)</v>
      </c>
      <c r="T19" s="86" t="str">
        <f t="shared" si="16"/>
        <v>L=5</v>
      </c>
      <c r="U19" s="86" t="str">
        <f t="shared" si="17"/>
        <v>Ø20 L=22</v>
      </c>
      <c r="V19" s="86" t="str">
        <f t="shared" si="18"/>
        <v/>
      </c>
      <c r="W19" s="87">
        <f t="shared" si="6"/>
        <v>31</v>
      </c>
      <c r="X19" s="88"/>
      <c r="Y19" s="88"/>
      <c r="Z19" s="88"/>
      <c r="AA19" s="88"/>
      <c r="AB19" s="88"/>
      <c r="AD19" s="86" t="str">
        <f t="shared" si="7"/>
        <v>Ø20</v>
      </c>
      <c r="AE19" s="86" t="str">
        <f t="shared" si="8"/>
        <v>Ø20</v>
      </c>
      <c r="AG19" s="86">
        <f t="shared" si="9"/>
        <v>5</v>
      </c>
      <c r="AH19" s="86">
        <f t="shared" si="10"/>
        <v>22</v>
      </c>
      <c r="AI19" s="86">
        <f t="shared" si="11"/>
        <v>0</v>
      </c>
    </row>
    <row r="20" spans="2:35" x14ac:dyDescent="0.25">
      <c r="B20" s="139"/>
      <c r="C20" s="30" t="str">
        <f t="shared" si="0"/>
        <v>ПуГВ (1х6)</v>
      </c>
      <c r="D20" s="30">
        <f t="shared" ref="D20:D24" si="19">SUMIF($S$5:$S$1000,C20,$W$5:$W$1000)+SUMIF($S$5:$S$1000,C20,$W$5:$W$1000)*$D$3</f>
        <v>152.4</v>
      </c>
      <c r="F20" s="26" t="str">
        <f>IF(G20=1,MAX($F$4:F19)+1,"")</f>
        <v/>
      </c>
      <c r="G20" s="26">
        <f>COUNTIF($H$5:H20,H20)</f>
        <v>4</v>
      </c>
      <c r="H20" s="26" t="str">
        <f t="shared" si="12"/>
        <v>ВВГнг(А)-LS (3х2,5) 1</v>
      </c>
      <c r="I20" s="26">
        <f>COUNTIF($J$4:$J20,1)</f>
        <v>3</v>
      </c>
      <c r="J20" s="26">
        <f>COUNTIF($S$5:$S20,S20)</f>
        <v>14</v>
      </c>
      <c r="K20" s="26">
        <f t="shared" si="13"/>
        <v>1</v>
      </c>
      <c r="L20" s="26">
        <f>IFERROR(IF(P20=0,0,MAX($L$4:L19)+1),0)</f>
        <v>16</v>
      </c>
      <c r="M20" s="5" t="str">
        <f t="shared" si="14"/>
        <v>R</v>
      </c>
      <c r="N20" s="5" t="str">
        <f t="shared" si="15"/>
        <v>1</v>
      </c>
      <c r="P20" s="86" t="str">
        <f t="shared" si="2"/>
        <v>R.1.08.5</v>
      </c>
      <c r="Q20" s="86" t="str">
        <f t="shared" si="3"/>
        <v>ЩР</v>
      </c>
      <c r="R20" s="86" t="str">
        <f t="shared" si="4"/>
        <v>Резерв</v>
      </c>
      <c r="S20" s="86" t="str">
        <f t="shared" si="5"/>
        <v>ВВГнг(А)-LS (3х2,5)</v>
      </c>
      <c r="T20" s="86" t="str">
        <f t="shared" si="16"/>
        <v>L=5</v>
      </c>
      <c r="U20" s="86" t="str">
        <f t="shared" si="17"/>
        <v>Ø20 L=19</v>
      </c>
      <c r="V20" s="86" t="str">
        <f t="shared" si="18"/>
        <v/>
      </c>
      <c r="W20" s="87">
        <f t="shared" si="6"/>
        <v>28</v>
      </c>
      <c r="X20" s="88"/>
      <c r="Y20" s="88"/>
      <c r="Z20" s="88"/>
      <c r="AA20" s="88"/>
      <c r="AB20" s="88"/>
      <c r="AD20" s="86" t="str">
        <f t="shared" si="7"/>
        <v>Ø20</v>
      </c>
      <c r="AE20" s="86" t="str">
        <f t="shared" si="8"/>
        <v>Ø20</v>
      </c>
      <c r="AG20" s="86">
        <f t="shared" si="9"/>
        <v>5</v>
      </c>
      <c r="AH20" s="86">
        <f t="shared" si="10"/>
        <v>19</v>
      </c>
      <c r="AI20" s="86">
        <f t="shared" si="11"/>
        <v>0</v>
      </c>
    </row>
    <row r="21" spans="2:35" x14ac:dyDescent="0.25">
      <c r="C21" s="30" t="e">
        <f t="shared" si="0"/>
        <v>#N/A</v>
      </c>
      <c r="D21" s="30" t="e">
        <f t="shared" si="19"/>
        <v>#N/A</v>
      </c>
      <c r="F21" s="26" t="str">
        <f>IF(G21=1,MAX($F$4:F20)+1,"")</f>
        <v/>
      </c>
      <c r="G21" s="26">
        <f>COUNTIF($H$5:H21,H21)</f>
        <v>5</v>
      </c>
      <c r="H21" s="26" t="str">
        <f t="shared" si="12"/>
        <v>ВВГнг(А)-LS (3х2,5) 1</v>
      </c>
      <c r="I21" s="26">
        <f>COUNTIF($J$4:$J21,1)</f>
        <v>3</v>
      </c>
      <c r="J21" s="26">
        <f>COUNTIF($S$5:$S21,S21)</f>
        <v>15</v>
      </c>
      <c r="K21" s="26">
        <f t="shared" si="13"/>
        <v>1</v>
      </c>
      <c r="L21" s="26">
        <f>IFERROR(IF(P21=0,0,MAX($L$4:L20)+1),0)</f>
        <v>17</v>
      </c>
      <c r="M21" s="5" t="str">
        <f t="shared" si="14"/>
        <v>R</v>
      </c>
      <c r="N21" s="5" t="str">
        <f t="shared" si="15"/>
        <v>1</v>
      </c>
      <c r="P21" s="86" t="str">
        <f t="shared" si="2"/>
        <v>R.1.08.6</v>
      </c>
      <c r="Q21" s="86" t="str">
        <f t="shared" si="3"/>
        <v>ЩР</v>
      </c>
      <c r="R21" s="86" t="str">
        <f t="shared" si="4"/>
        <v>Розеточная группа  Пом. №08</v>
      </c>
      <c r="S21" s="86" t="str">
        <f t="shared" si="5"/>
        <v>ВВГнг(А)-LS (3х2,5)</v>
      </c>
      <c r="T21" s="86" t="str">
        <f t="shared" si="16"/>
        <v>L=5</v>
      </c>
      <c r="U21" s="86" t="str">
        <f t="shared" si="17"/>
        <v>Ø20 L=22</v>
      </c>
      <c r="V21" s="86" t="str">
        <f t="shared" si="18"/>
        <v/>
      </c>
      <c r="W21" s="87">
        <f t="shared" si="6"/>
        <v>31</v>
      </c>
      <c r="X21" s="88"/>
      <c r="Y21" s="88"/>
      <c r="Z21" s="88"/>
      <c r="AA21" s="88"/>
      <c r="AB21" s="88"/>
      <c r="AD21" s="86" t="str">
        <f t="shared" si="7"/>
        <v>Ø20</v>
      </c>
      <c r="AE21" s="86" t="str">
        <f t="shared" si="8"/>
        <v>Ø20</v>
      </c>
      <c r="AG21" s="86">
        <f t="shared" si="9"/>
        <v>5</v>
      </c>
      <c r="AH21" s="86">
        <f t="shared" si="10"/>
        <v>22</v>
      </c>
      <c r="AI21" s="86">
        <f t="shared" si="11"/>
        <v>0</v>
      </c>
    </row>
    <row r="22" spans="2:35" x14ac:dyDescent="0.25">
      <c r="C22" s="30" t="e">
        <f t="shared" si="0"/>
        <v>#N/A</v>
      </c>
      <c r="D22" s="30" t="e">
        <f t="shared" si="19"/>
        <v>#N/A</v>
      </c>
      <c r="F22" s="26" t="str">
        <f>IF(G22=1,MAX($F$4:F21)+1,"")</f>
        <v/>
      </c>
      <c r="G22" s="26">
        <f>COUNTIF($H$5:H22,H22)</f>
        <v>11</v>
      </c>
      <c r="H22" s="26" t="str">
        <f t="shared" si="12"/>
        <v>ВВГнг(А)-LS (3х2,5) 2</v>
      </c>
      <c r="I22" s="26">
        <f>COUNTIF($J$4:$J22,1)</f>
        <v>3</v>
      </c>
      <c r="J22" s="26">
        <f>COUNTIF($S$5:$S22,S22)</f>
        <v>16</v>
      </c>
      <c r="K22" s="26">
        <f t="shared" si="13"/>
        <v>2</v>
      </c>
      <c r="L22" s="26">
        <f>IFERROR(IF(P22=0,0,MAX($L$4:L21)+1),0)</f>
        <v>18</v>
      </c>
      <c r="M22" s="5" t="str">
        <f t="shared" si="14"/>
        <v>R</v>
      </c>
      <c r="N22" s="5" t="str">
        <f t="shared" si="15"/>
        <v>1</v>
      </c>
      <c r="P22" s="86" t="str">
        <f t="shared" si="2"/>
        <v>R.1.11.1</v>
      </c>
      <c r="Q22" s="86" t="str">
        <f t="shared" si="3"/>
        <v>ЩР</v>
      </c>
      <c r="R22" s="86" t="str">
        <f t="shared" si="4"/>
        <v>Розеточная группа  Пом. №11</v>
      </c>
      <c r="S22" s="86" t="str">
        <f t="shared" si="5"/>
        <v>ВВГнг(А)-LS (3х2,5)</v>
      </c>
      <c r="T22" s="86" t="str">
        <f t="shared" si="16"/>
        <v/>
      </c>
      <c r="U22" s="86" t="str">
        <f t="shared" si="17"/>
        <v/>
      </c>
      <c r="V22" s="86" t="str">
        <f t="shared" si="18"/>
        <v>Ø20 L=33</v>
      </c>
      <c r="W22" s="87">
        <f t="shared" si="6"/>
        <v>37</v>
      </c>
      <c r="X22" s="88"/>
      <c r="Y22" s="88"/>
      <c r="Z22" s="88"/>
      <c r="AA22" s="88"/>
      <c r="AB22" s="88"/>
      <c r="AD22" s="86" t="str">
        <f t="shared" si="7"/>
        <v>Ø20</v>
      </c>
      <c r="AE22" s="86" t="str">
        <f t="shared" si="8"/>
        <v>Ø20</v>
      </c>
      <c r="AG22" s="86">
        <f t="shared" si="9"/>
        <v>0</v>
      </c>
      <c r="AH22" s="86">
        <f t="shared" si="10"/>
        <v>0</v>
      </c>
      <c r="AI22" s="86">
        <f t="shared" si="11"/>
        <v>33</v>
      </c>
    </row>
    <row r="23" spans="2:35" x14ac:dyDescent="0.25">
      <c r="C23" s="30" t="e">
        <f t="shared" si="0"/>
        <v>#N/A</v>
      </c>
      <c r="D23" s="30" t="e">
        <f t="shared" si="19"/>
        <v>#N/A</v>
      </c>
      <c r="F23" s="26" t="str">
        <f>IF(G23=1,MAX($F$4:F22)+1,"")</f>
        <v/>
      </c>
      <c r="G23" s="26">
        <f>COUNTIF($H$5:H23,H23)</f>
        <v>12</v>
      </c>
      <c r="H23" s="26" t="str">
        <f t="shared" si="12"/>
        <v>ВВГнг(А)-LS (3х2,5) 2</v>
      </c>
      <c r="I23" s="26">
        <f>COUNTIF($J$4:$J23,1)</f>
        <v>3</v>
      </c>
      <c r="J23" s="26">
        <f>COUNTIF($S$5:$S23,S23)</f>
        <v>17</v>
      </c>
      <c r="K23" s="26">
        <f t="shared" si="13"/>
        <v>2</v>
      </c>
      <c r="L23" s="26">
        <f>IFERROR(IF(P23=0,0,MAX($L$4:L22)+1),0)</f>
        <v>19</v>
      </c>
      <c r="M23" s="5" t="str">
        <f t="shared" si="14"/>
        <v>R</v>
      </c>
      <c r="N23" s="5" t="str">
        <f t="shared" si="15"/>
        <v>1</v>
      </c>
      <c r="P23" s="86" t="str">
        <f t="shared" si="2"/>
        <v>R.1.11.3</v>
      </c>
      <c r="Q23" s="86" t="str">
        <f t="shared" si="3"/>
        <v>ЩР</v>
      </c>
      <c r="R23" s="86" t="str">
        <f t="shared" si="4"/>
        <v>Розеточная группа  Пом. №11</v>
      </c>
      <c r="S23" s="86" t="str">
        <f t="shared" si="5"/>
        <v>ВВГнг(А)-LS (3х2,5)</v>
      </c>
      <c r="T23" s="86" t="str">
        <f t="shared" si="16"/>
        <v/>
      </c>
      <c r="U23" s="86" t="str">
        <f t="shared" si="17"/>
        <v/>
      </c>
      <c r="V23" s="86" t="str">
        <f t="shared" si="18"/>
        <v>Ø20 L=32</v>
      </c>
      <c r="W23" s="87">
        <f t="shared" si="6"/>
        <v>36</v>
      </c>
      <c r="X23" s="88"/>
      <c r="Y23" s="88"/>
      <c r="Z23" s="88"/>
      <c r="AA23" s="88"/>
      <c r="AB23" s="88"/>
      <c r="AD23" s="86" t="str">
        <f t="shared" si="7"/>
        <v>Ø20</v>
      </c>
      <c r="AE23" s="86" t="str">
        <f t="shared" si="8"/>
        <v>Ø20</v>
      </c>
      <c r="AG23" s="86">
        <f t="shared" si="9"/>
        <v>0</v>
      </c>
      <c r="AH23" s="86">
        <f t="shared" si="10"/>
        <v>0</v>
      </c>
      <c r="AI23" s="86">
        <f t="shared" si="11"/>
        <v>32</v>
      </c>
    </row>
    <row r="24" spans="2:35" x14ac:dyDescent="0.25">
      <c r="C24" s="30" t="e">
        <f t="shared" si="0"/>
        <v>#N/A</v>
      </c>
      <c r="D24" s="30" t="e">
        <f t="shared" si="19"/>
        <v>#N/A</v>
      </c>
      <c r="F24" s="26" t="str">
        <f>IF(G24=1,MAX($F$4:F23)+1,"")</f>
        <v/>
      </c>
      <c r="G24" s="26">
        <f>COUNTIF($H$5:H24,H24)</f>
        <v>13</v>
      </c>
      <c r="H24" s="26" t="str">
        <f t="shared" si="12"/>
        <v>ВВГнг(А)-LS (3х2,5) 2</v>
      </c>
      <c r="I24" s="26">
        <f>COUNTIF($J$4:$J24,1)</f>
        <v>3</v>
      </c>
      <c r="J24" s="26">
        <f>COUNTIF($S$5:$S24,S24)</f>
        <v>18</v>
      </c>
      <c r="K24" s="26">
        <f t="shared" si="13"/>
        <v>2</v>
      </c>
      <c r="L24" s="26">
        <f>IFERROR(IF(P24=0,0,MAX($L$4:L23)+1),0)</f>
        <v>20</v>
      </c>
      <c r="M24" s="5" t="str">
        <f t="shared" si="14"/>
        <v>R</v>
      </c>
      <c r="N24" s="5" t="str">
        <f t="shared" si="15"/>
        <v>1</v>
      </c>
      <c r="P24" s="86" t="str">
        <f t="shared" si="2"/>
        <v>R.1.12.1</v>
      </c>
      <c r="Q24" s="86" t="str">
        <f t="shared" si="3"/>
        <v>ЩР</v>
      </c>
      <c r="R24" s="86" t="str">
        <f t="shared" si="4"/>
        <v>Розеточная группа  Пом. №12</v>
      </c>
      <c r="S24" s="86" t="str">
        <f t="shared" si="5"/>
        <v>ВВГнг(А)-LS (3х2,5)</v>
      </c>
      <c r="T24" s="86" t="str">
        <f t="shared" si="16"/>
        <v/>
      </c>
      <c r="U24" s="86" t="str">
        <f t="shared" si="17"/>
        <v/>
      </c>
      <c r="V24" s="86" t="str">
        <f t="shared" si="18"/>
        <v>Ø20 L=21</v>
      </c>
      <c r="W24" s="87">
        <f t="shared" si="6"/>
        <v>25</v>
      </c>
      <c r="X24" s="88"/>
      <c r="Y24" s="88"/>
      <c r="Z24" s="88"/>
      <c r="AA24" s="88"/>
      <c r="AB24" s="88"/>
      <c r="AD24" s="86" t="str">
        <f t="shared" si="7"/>
        <v>Ø20</v>
      </c>
      <c r="AE24" s="86" t="str">
        <f t="shared" si="8"/>
        <v>Ø20</v>
      </c>
      <c r="AG24" s="86">
        <f t="shared" si="9"/>
        <v>0</v>
      </c>
      <c r="AH24" s="86">
        <f t="shared" si="10"/>
        <v>0</v>
      </c>
      <c r="AI24" s="86">
        <f t="shared" si="11"/>
        <v>21</v>
      </c>
    </row>
    <row r="25" spans="2:35" x14ac:dyDescent="0.25">
      <c r="C25" s="30" t="e">
        <f t="shared" si="0"/>
        <v>#N/A</v>
      </c>
      <c r="D25" s="30" t="e">
        <f t="shared" ref="D25:D27" si="20">SUMIF($S$5:$S$1000,C25,$W$5:$W$1000)+SUMIF($S$5:$S$1000,C25,$W$5:$W$1000)*$D$3</f>
        <v>#N/A</v>
      </c>
      <c r="F25" s="26" t="str">
        <f>IF(G25=1,MAX($F$4:F24)+1,"")</f>
        <v/>
      </c>
      <c r="G25" s="26">
        <f>COUNTIF($H$5:H25,H25)</f>
        <v>14</v>
      </c>
      <c r="H25" s="26" t="str">
        <f t="shared" si="12"/>
        <v>ВВГнг(А)-LS (3х2,5) 2</v>
      </c>
      <c r="I25" s="26">
        <f>COUNTIF($J$4:$J25,1)</f>
        <v>3</v>
      </c>
      <c r="J25" s="26">
        <f>COUNTIF($S$5:$S25,S25)</f>
        <v>19</v>
      </c>
      <c r="K25" s="26">
        <f t="shared" si="13"/>
        <v>2</v>
      </c>
      <c r="L25" s="26">
        <f>IFERROR(IF(P25=0,0,MAX($L$4:L24)+1),0)</f>
        <v>21</v>
      </c>
      <c r="M25" s="5" t="str">
        <f t="shared" si="14"/>
        <v>R</v>
      </c>
      <c r="N25" s="5" t="str">
        <f t="shared" si="15"/>
        <v>1</v>
      </c>
      <c r="P25" s="86" t="str">
        <f t="shared" si="2"/>
        <v>R.1.12.2</v>
      </c>
      <c r="Q25" s="86" t="str">
        <f t="shared" si="3"/>
        <v>ЩР</v>
      </c>
      <c r="R25" s="86" t="str">
        <f t="shared" si="4"/>
        <v>Розеточная группа  Пом. №12</v>
      </c>
      <c r="S25" s="86" t="str">
        <f t="shared" si="5"/>
        <v>ВВГнг(А)-LS (3х2,5)</v>
      </c>
      <c r="T25" s="86" t="str">
        <f t="shared" si="16"/>
        <v/>
      </c>
      <c r="U25" s="86" t="str">
        <f t="shared" si="17"/>
        <v/>
      </c>
      <c r="V25" s="86" t="str">
        <f t="shared" si="18"/>
        <v>Ø20 L=34</v>
      </c>
      <c r="W25" s="87">
        <f t="shared" si="6"/>
        <v>38</v>
      </c>
      <c r="X25" s="88"/>
      <c r="Y25" s="88"/>
      <c r="Z25" s="88"/>
      <c r="AA25" s="88"/>
      <c r="AB25" s="88"/>
      <c r="AD25" s="86" t="str">
        <f t="shared" si="7"/>
        <v>Ø20</v>
      </c>
      <c r="AE25" s="86" t="str">
        <f t="shared" si="8"/>
        <v>Ø20</v>
      </c>
      <c r="AG25" s="86">
        <f t="shared" si="9"/>
        <v>0</v>
      </c>
      <c r="AH25" s="86">
        <f t="shared" si="10"/>
        <v>0</v>
      </c>
      <c r="AI25" s="86">
        <f t="shared" si="11"/>
        <v>34</v>
      </c>
    </row>
    <row r="26" spans="2:35" x14ac:dyDescent="0.25">
      <c r="C26" s="30" t="e">
        <f t="shared" si="0"/>
        <v>#N/A</v>
      </c>
      <c r="D26" s="30" t="e">
        <f t="shared" si="20"/>
        <v>#N/A</v>
      </c>
      <c r="F26" s="26" t="str">
        <f>IF(G26=1,MAX($F$4:F25)+1,"")</f>
        <v/>
      </c>
      <c r="G26" s="26">
        <f>COUNTIF($H$5:H26,H26)</f>
        <v>15</v>
      </c>
      <c r="H26" s="26" t="str">
        <f t="shared" si="12"/>
        <v>ВВГнг(А)-LS (3х2,5) 2</v>
      </c>
      <c r="I26" s="26">
        <f>COUNTIF($J$4:$J26,1)</f>
        <v>3</v>
      </c>
      <c r="J26" s="26">
        <f>COUNTIF($S$5:$S26,S26)</f>
        <v>20</v>
      </c>
      <c r="K26" s="26">
        <f t="shared" si="13"/>
        <v>2</v>
      </c>
      <c r="L26" s="26">
        <f>IFERROR(IF(P26=0,0,MAX($L$4:L25)+1),0)</f>
        <v>22</v>
      </c>
      <c r="M26" s="5" t="str">
        <f t="shared" si="14"/>
        <v>R</v>
      </c>
      <c r="N26" s="5" t="str">
        <f t="shared" si="15"/>
        <v>1</v>
      </c>
      <c r="P26" s="86" t="str">
        <f t="shared" si="2"/>
        <v>R.1.13.1</v>
      </c>
      <c r="Q26" s="86" t="str">
        <f t="shared" si="3"/>
        <v>ЩР</v>
      </c>
      <c r="R26" s="86" t="str">
        <f t="shared" si="4"/>
        <v>Розеточная группа  Пом. №13</v>
      </c>
      <c r="S26" s="86" t="str">
        <f t="shared" si="5"/>
        <v>ВВГнг(А)-LS (3х2,5)</v>
      </c>
      <c r="T26" s="86" t="str">
        <f t="shared" si="16"/>
        <v/>
      </c>
      <c r="U26" s="86" t="str">
        <f t="shared" si="17"/>
        <v/>
      </c>
      <c r="V26" s="86" t="str">
        <f t="shared" si="18"/>
        <v>Ø20 L=26</v>
      </c>
      <c r="W26" s="87">
        <f t="shared" si="6"/>
        <v>30</v>
      </c>
      <c r="X26" s="88"/>
      <c r="Y26" s="88"/>
      <c r="Z26" s="88"/>
      <c r="AA26" s="88"/>
      <c r="AB26" s="88"/>
      <c r="AD26" s="86" t="str">
        <f t="shared" si="7"/>
        <v>Ø20</v>
      </c>
      <c r="AE26" s="86" t="str">
        <f t="shared" si="8"/>
        <v>Ø20</v>
      </c>
      <c r="AG26" s="86">
        <f t="shared" si="9"/>
        <v>0</v>
      </c>
      <c r="AH26" s="86">
        <f t="shared" si="10"/>
        <v>0</v>
      </c>
      <c r="AI26" s="86">
        <f t="shared" si="11"/>
        <v>26</v>
      </c>
    </row>
    <row r="27" spans="2:35" x14ac:dyDescent="0.25">
      <c r="C27" s="30" t="e">
        <f t="shared" si="0"/>
        <v>#N/A</v>
      </c>
      <c r="D27" s="30" t="e">
        <f t="shared" si="20"/>
        <v>#N/A</v>
      </c>
      <c r="F27" s="26" t="str">
        <f>IF(G27=1,MAX($F$4:F26)+1,"")</f>
        <v/>
      </c>
      <c r="G27" s="26">
        <f>COUNTIF($H$5:H27,H27)</f>
        <v>16</v>
      </c>
      <c r="H27" s="26" t="str">
        <f t="shared" si="12"/>
        <v>ВВГнг(А)-LS (3х2,5) 2</v>
      </c>
      <c r="I27" s="26">
        <f>COUNTIF($J$4:$J27,1)</f>
        <v>3</v>
      </c>
      <c r="J27" s="26">
        <f>COUNTIF($S$5:$S27,S27)</f>
        <v>21</v>
      </c>
      <c r="K27" s="26">
        <f t="shared" si="13"/>
        <v>2</v>
      </c>
      <c r="L27" s="26">
        <f>IFERROR(IF(P27=0,0,MAX($L$4:L26)+1),0)</f>
        <v>23</v>
      </c>
      <c r="M27" s="5" t="str">
        <f t="shared" si="14"/>
        <v>R</v>
      </c>
      <c r="N27" s="5" t="str">
        <f t="shared" si="15"/>
        <v>1</v>
      </c>
      <c r="P27" s="86" t="str">
        <f t="shared" si="2"/>
        <v>R.1.14.1</v>
      </c>
      <c r="Q27" s="86" t="str">
        <f t="shared" si="3"/>
        <v>ЩР</v>
      </c>
      <c r="R27" s="86" t="str">
        <f t="shared" si="4"/>
        <v>Розеточная группа  Пом. №14</v>
      </c>
      <c r="S27" s="86" t="str">
        <f t="shared" si="5"/>
        <v>ВВГнг(А)-LS (3х2,5)</v>
      </c>
      <c r="T27" s="86" t="str">
        <f t="shared" si="16"/>
        <v/>
      </c>
      <c r="U27" s="86" t="str">
        <f t="shared" si="17"/>
        <v/>
      </c>
      <c r="V27" s="86" t="str">
        <f t="shared" si="18"/>
        <v>Ø20 L=66</v>
      </c>
      <c r="W27" s="87">
        <f t="shared" si="6"/>
        <v>70</v>
      </c>
      <c r="X27" s="88"/>
      <c r="Y27" s="88"/>
      <c r="Z27" s="88"/>
      <c r="AA27" s="88"/>
      <c r="AB27" s="88"/>
      <c r="AD27" s="86" t="str">
        <f t="shared" si="7"/>
        <v>Ø20</v>
      </c>
      <c r="AE27" s="86" t="str">
        <f t="shared" si="8"/>
        <v>Ø20</v>
      </c>
      <c r="AG27" s="86">
        <f t="shared" si="9"/>
        <v>0</v>
      </c>
      <c r="AH27" s="86">
        <f t="shared" si="10"/>
        <v>0</v>
      </c>
      <c r="AI27" s="86">
        <f t="shared" si="11"/>
        <v>66</v>
      </c>
    </row>
    <row r="28" spans="2:35" x14ac:dyDescent="0.25">
      <c r="F28" s="26" t="str">
        <f>IF(G28=1,MAX($F$4:F27)+1,"")</f>
        <v/>
      </c>
      <c r="G28" s="26">
        <f>COUNTIF($H$5:H28,H28)</f>
        <v>17</v>
      </c>
      <c r="H28" s="26" t="str">
        <f t="shared" si="12"/>
        <v>ВВГнг(А)-LS (3х2,5) 2</v>
      </c>
      <c r="I28" s="26">
        <f>COUNTIF($J$4:$J28,1)</f>
        <v>3</v>
      </c>
      <c r="J28" s="26">
        <f>COUNTIF($S$5:$S28,S28)</f>
        <v>22</v>
      </c>
      <c r="K28" s="26">
        <f t="shared" si="13"/>
        <v>2</v>
      </c>
      <c r="L28" s="26">
        <f>IFERROR(IF(P28=0,0,MAX($L$4:L27)+1),0)</f>
        <v>24</v>
      </c>
      <c r="M28" s="5" t="str">
        <f t="shared" si="14"/>
        <v>R</v>
      </c>
      <c r="N28" s="5" t="str">
        <f t="shared" si="15"/>
        <v>1</v>
      </c>
      <c r="P28" s="86" t="str">
        <f t="shared" si="2"/>
        <v>R.1.14.10</v>
      </c>
      <c r="Q28" s="86" t="str">
        <f t="shared" si="3"/>
        <v>ЩР</v>
      </c>
      <c r="R28" s="86" t="str">
        <f t="shared" si="4"/>
        <v>Розеточная группа  Пом. №14</v>
      </c>
      <c r="S28" s="86" t="str">
        <f t="shared" si="5"/>
        <v>ВВГнг(А)-LS (3х2,5)</v>
      </c>
      <c r="T28" s="86" t="str">
        <f t="shared" si="16"/>
        <v/>
      </c>
      <c r="U28" s="86" t="str">
        <f t="shared" si="17"/>
        <v/>
      </c>
      <c r="V28" s="86" t="str">
        <f t="shared" si="18"/>
        <v>Ø20 L=55</v>
      </c>
      <c r="W28" s="87">
        <f t="shared" si="6"/>
        <v>59</v>
      </c>
      <c r="X28" s="88"/>
      <c r="Y28" s="88"/>
      <c r="Z28" s="88"/>
      <c r="AA28" s="88"/>
      <c r="AB28" s="88"/>
      <c r="AD28" s="86" t="str">
        <f t="shared" si="7"/>
        <v>Ø20</v>
      </c>
      <c r="AE28" s="86" t="str">
        <f t="shared" si="8"/>
        <v>Ø20</v>
      </c>
      <c r="AG28" s="86">
        <f t="shared" si="9"/>
        <v>0</v>
      </c>
      <c r="AH28" s="86">
        <f t="shared" si="10"/>
        <v>0</v>
      </c>
      <c r="AI28" s="86">
        <f t="shared" si="11"/>
        <v>55</v>
      </c>
    </row>
    <row r="29" spans="2:35" x14ac:dyDescent="0.25">
      <c r="B29" s="23" t="s">
        <v>222</v>
      </c>
      <c r="C29" s="23" t="s">
        <v>221</v>
      </c>
      <c r="D29" s="23" t="s">
        <v>111</v>
      </c>
      <c r="F29" s="26" t="str">
        <f>IF(G29=1,MAX($F$4:F28)+1,"")</f>
        <v/>
      </c>
      <c r="G29" s="26">
        <f>COUNTIF($H$5:H29,H29)</f>
        <v>18</v>
      </c>
      <c r="H29" s="26" t="str">
        <f t="shared" si="12"/>
        <v>ВВГнг(А)-LS (3х2,5) 2</v>
      </c>
      <c r="I29" s="26">
        <f>COUNTIF($J$4:$J29,1)</f>
        <v>3</v>
      </c>
      <c r="J29" s="26">
        <f>COUNTIF($S$5:$S29,S29)</f>
        <v>23</v>
      </c>
      <c r="K29" s="26">
        <f t="shared" si="13"/>
        <v>2</v>
      </c>
      <c r="L29" s="26">
        <f>IFERROR(IF(P29=0,0,MAX($L$4:L28)+1),0)</f>
        <v>25</v>
      </c>
      <c r="M29" s="5" t="str">
        <f t="shared" si="14"/>
        <v>R</v>
      </c>
      <c r="N29" s="5" t="str">
        <f t="shared" si="15"/>
        <v>1</v>
      </c>
      <c r="P29" s="86" t="str">
        <f t="shared" si="2"/>
        <v>R.1.14.11</v>
      </c>
      <c r="Q29" s="86" t="str">
        <f t="shared" si="3"/>
        <v>ЩР</v>
      </c>
      <c r="R29" s="86" t="str">
        <f t="shared" si="4"/>
        <v>Розеточная группа  Пом. №14</v>
      </c>
      <c r="S29" s="86" t="str">
        <f t="shared" si="5"/>
        <v>ВВГнг(А)-LS (3х2,5)</v>
      </c>
      <c r="T29" s="86" t="str">
        <f t="shared" si="16"/>
        <v/>
      </c>
      <c r="U29" s="86" t="str">
        <f t="shared" si="17"/>
        <v/>
      </c>
      <c r="V29" s="86" t="str">
        <f t="shared" si="18"/>
        <v>Ø20 L=17</v>
      </c>
      <c r="W29" s="87">
        <f t="shared" si="6"/>
        <v>21</v>
      </c>
      <c r="X29" s="88"/>
      <c r="Y29" s="88"/>
      <c r="Z29" s="88"/>
      <c r="AA29" s="88"/>
      <c r="AB29" s="88"/>
      <c r="AD29" s="86" t="str">
        <f t="shared" si="7"/>
        <v>Ø20</v>
      </c>
      <c r="AE29" s="86" t="str">
        <f t="shared" si="8"/>
        <v>Ø20</v>
      </c>
      <c r="AG29" s="86">
        <f t="shared" si="9"/>
        <v>0</v>
      </c>
      <c r="AH29" s="86">
        <f t="shared" si="10"/>
        <v>0</v>
      </c>
      <c r="AI29" s="86">
        <f t="shared" si="11"/>
        <v>17</v>
      </c>
    </row>
    <row r="30" spans="2:35" x14ac:dyDescent="0.25">
      <c r="B30" s="30" t="str">
        <f t="shared" ref="B30:B53" si="21">VLOOKUP(ROW(1:1),$F$5:$H$1000,3,FALSE)</f>
        <v>ВВГнг(А)-LS (5х16) 2</v>
      </c>
      <c r="C30" s="30" t="str">
        <f t="shared" ref="C30:C53" si="22">VLOOKUP(B30,Справочная_ПТО,2,FALSE)</f>
        <v>МСК024</v>
      </c>
      <c r="D30" s="30">
        <f t="shared" ref="D30:D53" si="23">SUMIF($H$5:$H$1000,B30,$W$5:$W$1000)</f>
        <v>19</v>
      </c>
      <c r="F30" s="26" t="str">
        <f>IF(G30=1,MAX($F$4:F29)+1,"")</f>
        <v/>
      </c>
      <c r="G30" s="26">
        <f>COUNTIF($H$5:H30,H30)</f>
        <v>19</v>
      </c>
      <c r="H30" s="26" t="str">
        <f t="shared" si="12"/>
        <v>ВВГнг(А)-LS (3х2,5) 2</v>
      </c>
      <c r="I30" s="26">
        <f>COUNTIF($J$4:$J30,1)</f>
        <v>3</v>
      </c>
      <c r="J30" s="26">
        <f>COUNTIF($S$5:$S30,S30)</f>
        <v>24</v>
      </c>
      <c r="K30" s="26">
        <f t="shared" si="13"/>
        <v>2</v>
      </c>
      <c r="L30" s="26">
        <f>IFERROR(IF(P30=0,0,MAX($L$4:L29)+1),0)</f>
        <v>26</v>
      </c>
      <c r="M30" s="5" t="str">
        <f t="shared" si="14"/>
        <v>R</v>
      </c>
      <c r="N30" s="5" t="str">
        <f t="shared" si="15"/>
        <v>1</v>
      </c>
      <c r="P30" s="86" t="str">
        <f t="shared" si="2"/>
        <v>R.1.14.12</v>
      </c>
      <c r="Q30" s="86" t="str">
        <f t="shared" si="3"/>
        <v>ЩР</v>
      </c>
      <c r="R30" s="86" t="str">
        <f t="shared" si="4"/>
        <v>Розеточная группа  Пом. №14</v>
      </c>
      <c r="S30" s="86" t="str">
        <f t="shared" si="5"/>
        <v>ВВГнг(А)-LS (3х2,5)</v>
      </c>
      <c r="T30" s="86" t="str">
        <f t="shared" si="16"/>
        <v/>
      </c>
      <c r="U30" s="86" t="str">
        <f t="shared" si="17"/>
        <v/>
      </c>
      <c r="V30" s="86" t="str">
        <f t="shared" si="18"/>
        <v>Ø20 L=18</v>
      </c>
      <c r="W30" s="87">
        <f t="shared" si="6"/>
        <v>22</v>
      </c>
      <c r="X30" s="88"/>
      <c r="Y30" s="88"/>
      <c r="Z30" s="88"/>
      <c r="AA30" s="88"/>
      <c r="AB30" s="88"/>
      <c r="AD30" s="86" t="str">
        <f t="shared" si="7"/>
        <v>Ø20</v>
      </c>
      <c r="AE30" s="86" t="str">
        <f t="shared" si="8"/>
        <v>Ø20</v>
      </c>
      <c r="AG30" s="86">
        <f t="shared" si="9"/>
        <v>0</v>
      </c>
      <c r="AH30" s="86">
        <f t="shared" si="10"/>
        <v>0</v>
      </c>
      <c r="AI30" s="86">
        <f t="shared" si="11"/>
        <v>18</v>
      </c>
    </row>
    <row r="31" spans="2:35" x14ac:dyDescent="0.25">
      <c r="B31" s="30" t="e">
        <f t="shared" si="21"/>
        <v>#N/A</v>
      </c>
      <c r="C31" s="30" t="e">
        <f t="shared" si="22"/>
        <v>#N/A</v>
      </c>
      <c r="D31" s="30" t="e">
        <f t="shared" si="23"/>
        <v>#N/A</v>
      </c>
      <c r="F31" s="26" t="str">
        <f>IF(G31=1,MAX($F$4:F30)+1,"")</f>
        <v/>
      </c>
      <c r="G31" s="26">
        <f>COUNTIF($H$5:H31,H31)</f>
        <v>20</v>
      </c>
      <c r="H31" s="26" t="str">
        <f t="shared" si="12"/>
        <v>ВВГнг(А)-LS (3х2,5) 2</v>
      </c>
      <c r="I31" s="26">
        <f>COUNTIF($J$4:$J31,1)</f>
        <v>3</v>
      </c>
      <c r="J31" s="26">
        <f>COUNTIF($S$5:$S31,S31)</f>
        <v>25</v>
      </c>
      <c r="K31" s="26">
        <f t="shared" si="13"/>
        <v>2</v>
      </c>
      <c r="L31" s="26">
        <f>IFERROR(IF(P31=0,0,MAX($L$4:L30)+1),0)</f>
        <v>27</v>
      </c>
      <c r="M31" s="5" t="str">
        <f t="shared" si="14"/>
        <v>R</v>
      </c>
      <c r="N31" s="5" t="str">
        <f t="shared" si="15"/>
        <v>1</v>
      </c>
      <c r="P31" s="86" t="str">
        <f t="shared" si="2"/>
        <v>R.1.14.3</v>
      </c>
      <c r="Q31" s="86" t="str">
        <f t="shared" si="3"/>
        <v>ЩР</v>
      </c>
      <c r="R31" s="86" t="str">
        <f t="shared" si="4"/>
        <v>Розеточная группа  Пом. №14</v>
      </c>
      <c r="S31" s="86" t="str">
        <f t="shared" si="5"/>
        <v>ВВГнг(А)-LS (3х2,5)</v>
      </c>
      <c r="T31" s="86" t="str">
        <f t="shared" si="16"/>
        <v/>
      </c>
      <c r="U31" s="86" t="str">
        <f t="shared" si="17"/>
        <v/>
      </c>
      <c r="V31" s="86" t="str">
        <f t="shared" si="18"/>
        <v>Ø20 L=32</v>
      </c>
      <c r="W31" s="87">
        <f t="shared" si="6"/>
        <v>36</v>
      </c>
      <c r="X31" s="88"/>
      <c r="Y31" s="88"/>
      <c r="Z31" s="88"/>
      <c r="AA31" s="88"/>
      <c r="AB31" s="88"/>
      <c r="AD31" s="86" t="str">
        <f t="shared" si="7"/>
        <v>Ø20</v>
      </c>
      <c r="AE31" s="86" t="str">
        <f t="shared" si="8"/>
        <v>Ø20</v>
      </c>
      <c r="AG31" s="86">
        <f t="shared" si="9"/>
        <v>0</v>
      </c>
      <c r="AH31" s="86">
        <f t="shared" si="10"/>
        <v>0</v>
      </c>
      <c r="AI31" s="86">
        <f t="shared" si="11"/>
        <v>32</v>
      </c>
    </row>
    <row r="32" spans="2:35" x14ac:dyDescent="0.25">
      <c r="B32" s="30" t="str">
        <f t="shared" si="21"/>
        <v>ВВГнг(А)-LS (3х2,5) 1</v>
      </c>
      <c r="C32" s="30" t="str">
        <f t="shared" si="22"/>
        <v>МСК007</v>
      </c>
      <c r="D32" s="30">
        <f t="shared" si="23"/>
        <v>146</v>
      </c>
      <c r="F32" s="26" t="str">
        <f>IF(G32=1,MAX($F$4:F31)+1,"")</f>
        <v/>
      </c>
      <c r="G32" s="26">
        <f>COUNTIF($H$5:H32,H32)</f>
        <v>21</v>
      </c>
      <c r="H32" s="26" t="str">
        <f t="shared" si="12"/>
        <v>ВВГнг(А)-LS (3х2,5) 2</v>
      </c>
      <c r="I32" s="26">
        <f>COUNTIF($J$4:$J32,1)</f>
        <v>3</v>
      </c>
      <c r="J32" s="26">
        <f>COUNTIF($S$5:$S32,S32)</f>
        <v>26</v>
      </c>
      <c r="K32" s="26">
        <f t="shared" si="13"/>
        <v>2</v>
      </c>
      <c r="L32" s="26">
        <f>IFERROR(IF(P32=0,0,MAX($L$4:L31)+1),0)</f>
        <v>28</v>
      </c>
      <c r="M32" s="5" t="str">
        <f t="shared" si="14"/>
        <v>R</v>
      </c>
      <c r="N32" s="5" t="str">
        <f t="shared" si="15"/>
        <v>1</v>
      </c>
      <c r="P32" s="86" t="str">
        <f t="shared" si="2"/>
        <v>R.1.14.4</v>
      </c>
      <c r="Q32" s="86" t="str">
        <f t="shared" si="3"/>
        <v>ЩР</v>
      </c>
      <c r="R32" s="86" t="str">
        <f t="shared" si="4"/>
        <v>Розеточная группа  Пом. №14 Холодильник, морозильник</v>
      </c>
      <c r="S32" s="86" t="str">
        <f t="shared" si="5"/>
        <v>ВВГнг(А)-LS (3х2,5)</v>
      </c>
      <c r="T32" s="86" t="str">
        <f t="shared" si="16"/>
        <v/>
      </c>
      <c r="U32" s="86" t="str">
        <f t="shared" si="17"/>
        <v/>
      </c>
      <c r="V32" s="86" t="str">
        <f t="shared" si="18"/>
        <v>Ø20 L=16</v>
      </c>
      <c r="W32" s="87">
        <f t="shared" si="6"/>
        <v>20</v>
      </c>
      <c r="X32" s="88"/>
      <c r="Y32" s="88"/>
      <c r="Z32" s="88"/>
      <c r="AA32" s="88"/>
      <c r="AB32" s="88"/>
      <c r="AD32" s="86" t="str">
        <f t="shared" si="7"/>
        <v>Ø20</v>
      </c>
      <c r="AE32" s="86" t="str">
        <f t="shared" si="8"/>
        <v>Ø20</v>
      </c>
      <c r="AG32" s="86">
        <f t="shared" si="9"/>
        <v>0</v>
      </c>
      <c r="AH32" s="86">
        <f t="shared" si="10"/>
        <v>0</v>
      </c>
      <c r="AI32" s="86">
        <f t="shared" si="11"/>
        <v>16</v>
      </c>
    </row>
    <row r="33" spans="2:35" x14ac:dyDescent="0.25">
      <c r="B33" s="30" t="str">
        <f t="shared" si="21"/>
        <v>ВВГнг(А)-LS (3х2,5) 2</v>
      </c>
      <c r="C33" s="30" t="str">
        <f t="shared" si="22"/>
        <v>МСК008</v>
      </c>
      <c r="D33" s="30">
        <f t="shared" si="23"/>
        <v>1383</v>
      </c>
      <c r="F33" s="26" t="str">
        <f>IF(G33=1,MAX($F$4:F32)+1,"")</f>
        <v/>
      </c>
      <c r="G33" s="26">
        <f>COUNTIF($H$5:H33,H33)</f>
        <v>22</v>
      </c>
      <c r="H33" s="26" t="str">
        <f t="shared" si="12"/>
        <v>ВВГнг(А)-LS (3х2,5) 2</v>
      </c>
      <c r="I33" s="26">
        <f>COUNTIF($J$4:$J33,1)</f>
        <v>3</v>
      </c>
      <c r="J33" s="26">
        <f>COUNTIF($S$5:$S33,S33)</f>
        <v>27</v>
      </c>
      <c r="K33" s="26">
        <f t="shared" si="13"/>
        <v>2</v>
      </c>
      <c r="L33" s="26">
        <f>IFERROR(IF(P33=0,0,MAX($L$4:L32)+1),0)</f>
        <v>29</v>
      </c>
      <c r="M33" s="5" t="str">
        <f t="shared" si="14"/>
        <v>R</v>
      </c>
      <c r="N33" s="5" t="str">
        <f t="shared" si="15"/>
        <v>1</v>
      </c>
      <c r="P33" s="86" t="str">
        <f t="shared" si="2"/>
        <v>R.1.14.5</v>
      </c>
      <c r="Q33" s="86" t="str">
        <f t="shared" si="3"/>
        <v>ЩР</v>
      </c>
      <c r="R33" s="86" t="str">
        <f t="shared" si="4"/>
        <v>Розеточная группа  Пом. №14 Вытяжка</v>
      </c>
      <c r="S33" s="86" t="str">
        <f t="shared" si="5"/>
        <v>ВВГнг(А)-LS (3х2,5)</v>
      </c>
      <c r="T33" s="86" t="str">
        <f t="shared" si="16"/>
        <v/>
      </c>
      <c r="U33" s="86" t="str">
        <f t="shared" si="17"/>
        <v/>
      </c>
      <c r="V33" s="86" t="str">
        <f t="shared" si="18"/>
        <v>Ø20 L=15</v>
      </c>
      <c r="W33" s="87">
        <f t="shared" si="6"/>
        <v>19</v>
      </c>
      <c r="X33" s="88"/>
      <c r="Y33" s="88"/>
      <c r="Z33" s="88"/>
      <c r="AA33" s="88"/>
      <c r="AB33" s="88"/>
      <c r="AD33" s="86" t="str">
        <f t="shared" si="7"/>
        <v>Ø20</v>
      </c>
      <c r="AE33" s="86" t="str">
        <f t="shared" si="8"/>
        <v>Ø20</v>
      </c>
      <c r="AG33" s="86">
        <f t="shared" si="9"/>
        <v>0</v>
      </c>
      <c r="AH33" s="86">
        <f t="shared" si="10"/>
        <v>0</v>
      </c>
      <c r="AI33" s="86">
        <f t="shared" si="11"/>
        <v>15</v>
      </c>
    </row>
    <row r="34" spans="2:35" x14ac:dyDescent="0.25">
      <c r="B34" s="30" t="str">
        <f t="shared" si="21"/>
        <v>ВВГнг(А)-LS (3х4) 2</v>
      </c>
      <c r="C34" s="30" t="str">
        <f t="shared" si="22"/>
        <v>МСК010</v>
      </c>
      <c r="D34" s="30">
        <f t="shared" si="23"/>
        <v>36</v>
      </c>
      <c r="F34" s="26" t="str">
        <f>IF(G34=1,MAX($F$4:F33)+1,"")</f>
        <v/>
      </c>
      <c r="G34" s="26">
        <f>COUNTIF($H$5:H34,H34)</f>
        <v>23</v>
      </c>
      <c r="H34" s="26" t="str">
        <f t="shared" si="12"/>
        <v>ВВГнг(А)-LS (3х2,5) 2</v>
      </c>
      <c r="I34" s="26">
        <f>COUNTIF($J$4:$J34,1)</f>
        <v>3</v>
      </c>
      <c r="J34" s="26">
        <f>COUNTIF($S$5:$S34,S34)</f>
        <v>28</v>
      </c>
      <c r="K34" s="26">
        <f t="shared" si="13"/>
        <v>2</v>
      </c>
      <c r="L34" s="26">
        <f>IFERROR(IF(P34=0,0,MAX($L$4:L33)+1),0)</f>
        <v>30</v>
      </c>
      <c r="M34" s="5" t="str">
        <f t="shared" si="14"/>
        <v>R</v>
      </c>
      <c r="N34" s="5" t="str">
        <f t="shared" si="15"/>
        <v>1</v>
      </c>
      <c r="P34" s="86" t="str">
        <f t="shared" si="2"/>
        <v>R.1.14.6</v>
      </c>
      <c r="Q34" s="86" t="str">
        <f t="shared" si="3"/>
        <v>ЩР</v>
      </c>
      <c r="R34" s="86" t="str">
        <f t="shared" si="4"/>
        <v>Розеточная группа  Пом. №14</v>
      </c>
      <c r="S34" s="86" t="str">
        <f t="shared" si="5"/>
        <v>ВВГнг(А)-LS (3х2,5)</v>
      </c>
      <c r="T34" s="86" t="str">
        <f t="shared" si="16"/>
        <v/>
      </c>
      <c r="U34" s="86" t="str">
        <f t="shared" si="17"/>
        <v/>
      </c>
      <c r="V34" s="86" t="str">
        <f t="shared" si="18"/>
        <v>Ø20 L=20</v>
      </c>
      <c r="W34" s="87">
        <f t="shared" si="6"/>
        <v>24</v>
      </c>
      <c r="X34" s="88"/>
      <c r="Y34" s="88"/>
      <c r="Z34" s="88"/>
      <c r="AA34" s="88"/>
      <c r="AB34" s="88"/>
      <c r="AD34" s="86" t="str">
        <f t="shared" si="7"/>
        <v>Ø20</v>
      </c>
      <c r="AE34" s="86" t="str">
        <f t="shared" si="8"/>
        <v>Ø20</v>
      </c>
      <c r="AG34" s="86">
        <f t="shared" si="9"/>
        <v>0</v>
      </c>
      <c r="AH34" s="86">
        <f t="shared" si="10"/>
        <v>0</v>
      </c>
      <c r="AI34" s="86">
        <f t="shared" si="11"/>
        <v>20</v>
      </c>
    </row>
    <row r="35" spans="2:35" x14ac:dyDescent="0.25">
      <c r="B35" s="30" t="str">
        <f t="shared" si="21"/>
        <v>ПуГВ (1х2,5) 1</v>
      </c>
      <c r="C35" s="30" t="str">
        <f t="shared" si="22"/>
        <v>МСК072</v>
      </c>
      <c r="D35" s="30">
        <f t="shared" si="23"/>
        <v>4</v>
      </c>
      <c r="F35" s="26" t="str">
        <f>IF(G35=1,MAX($F$4:F34)+1,"")</f>
        <v/>
      </c>
      <c r="G35" s="26">
        <f>COUNTIF($H$5:H35,H35)</f>
        <v>24</v>
      </c>
      <c r="H35" s="26" t="str">
        <f t="shared" si="12"/>
        <v>ВВГнг(А)-LS (3х2,5) 2</v>
      </c>
      <c r="I35" s="26">
        <f>COUNTIF($J$4:$J35,1)</f>
        <v>3</v>
      </c>
      <c r="J35" s="26">
        <f>COUNTIF($S$5:$S35,S35)</f>
        <v>29</v>
      </c>
      <c r="K35" s="26">
        <f t="shared" si="13"/>
        <v>2</v>
      </c>
      <c r="L35" s="26">
        <f>IFERROR(IF(P35=0,0,MAX($L$4:L34)+1),0)</f>
        <v>31</v>
      </c>
      <c r="M35" s="5" t="str">
        <f t="shared" si="14"/>
        <v>R</v>
      </c>
      <c r="N35" s="5" t="str">
        <f t="shared" si="15"/>
        <v>1</v>
      </c>
      <c r="P35" s="86" t="str">
        <f t="shared" si="2"/>
        <v>R.1.14.7</v>
      </c>
      <c r="Q35" s="86" t="str">
        <f t="shared" si="3"/>
        <v>ЩР</v>
      </c>
      <c r="R35" s="86" t="str">
        <f t="shared" si="4"/>
        <v>Розеточная группа  Пом. №14 ПММ</v>
      </c>
      <c r="S35" s="86" t="str">
        <f t="shared" si="5"/>
        <v>ВВГнг(А)-LS (3х2,5)</v>
      </c>
      <c r="T35" s="86" t="str">
        <f t="shared" si="16"/>
        <v/>
      </c>
      <c r="U35" s="86" t="str">
        <f t="shared" si="17"/>
        <v/>
      </c>
      <c r="V35" s="86" t="str">
        <f t="shared" si="18"/>
        <v>Ø20 L=15</v>
      </c>
      <c r="W35" s="87">
        <f t="shared" si="6"/>
        <v>19</v>
      </c>
      <c r="X35" s="88"/>
      <c r="Y35" s="88"/>
      <c r="Z35" s="88"/>
      <c r="AA35" s="88"/>
      <c r="AB35" s="88"/>
      <c r="AD35" s="86" t="str">
        <f t="shared" si="7"/>
        <v>Ø20</v>
      </c>
      <c r="AE35" s="86" t="str">
        <f t="shared" si="8"/>
        <v>Ø20</v>
      </c>
      <c r="AG35" s="86">
        <f t="shared" si="9"/>
        <v>0</v>
      </c>
      <c r="AH35" s="86">
        <f t="shared" si="10"/>
        <v>0</v>
      </c>
      <c r="AI35" s="86">
        <f t="shared" si="11"/>
        <v>15</v>
      </c>
    </row>
    <row r="36" spans="2:35" x14ac:dyDescent="0.25">
      <c r="B36" s="30" t="str">
        <f t="shared" si="21"/>
        <v>ВВГнг(А)-LS (3х1,5) 1</v>
      </c>
      <c r="C36" s="30" t="str">
        <f t="shared" si="22"/>
        <v>МСК005</v>
      </c>
      <c r="D36" s="30">
        <f t="shared" si="23"/>
        <v>2834</v>
      </c>
      <c r="F36" s="26" t="str">
        <f>IF(G36=1,MAX($F$4:F35)+1,"")</f>
        <v/>
      </c>
      <c r="G36" s="26">
        <f>COUNTIF($H$5:H36,H36)</f>
        <v>25</v>
      </c>
      <c r="H36" s="26" t="str">
        <f t="shared" si="12"/>
        <v>ВВГнг(А)-LS (3х2,5) 2</v>
      </c>
      <c r="I36" s="26">
        <f>COUNTIF($J$4:$J36,1)</f>
        <v>3</v>
      </c>
      <c r="J36" s="26">
        <f>COUNTIF($S$5:$S36,S36)</f>
        <v>30</v>
      </c>
      <c r="K36" s="26">
        <f t="shared" si="13"/>
        <v>2</v>
      </c>
      <c r="L36" s="26">
        <f>IFERROR(IF(P36=0,0,MAX($L$4:L35)+1),0)</f>
        <v>32</v>
      </c>
      <c r="M36" s="5" t="str">
        <f t="shared" si="14"/>
        <v>R</v>
      </c>
      <c r="N36" s="5" t="str">
        <f t="shared" si="15"/>
        <v>1</v>
      </c>
      <c r="P36" s="86" t="str">
        <f t="shared" si="2"/>
        <v>R.1.14.13</v>
      </c>
      <c r="Q36" s="86" t="str">
        <f t="shared" si="3"/>
        <v>ЩР</v>
      </c>
      <c r="R36" s="86" t="str">
        <f t="shared" si="4"/>
        <v>Розеточная группа  Пом. №14 Духовка с СВЧ</v>
      </c>
      <c r="S36" s="86" t="str">
        <f t="shared" si="5"/>
        <v>ВВГнг(А)-LS (3х2,5)</v>
      </c>
      <c r="T36" s="86" t="str">
        <f t="shared" si="16"/>
        <v/>
      </c>
      <c r="U36" s="86" t="str">
        <f t="shared" si="17"/>
        <v/>
      </c>
      <c r="V36" s="86" t="str">
        <f t="shared" si="18"/>
        <v>Ø20 L=12</v>
      </c>
      <c r="W36" s="87">
        <f t="shared" si="6"/>
        <v>16</v>
      </c>
      <c r="X36" s="88"/>
      <c r="Y36" s="88"/>
      <c r="Z36" s="88"/>
      <c r="AA36" s="88"/>
      <c r="AB36" s="88"/>
      <c r="AD36" s="86" t="str">
        <f t="shared" si="7"/>
        <v>Ø20</v>
      </c>
      <c r="AE36" s="86" t="str">
        <f t="shared" si="8"/>
        <v>Ø20</v>
      </c>
      <c r="AG36" s="86">
        <f t="shared" si="9"/>
        <v>0</v>
      </c>
      <c r="AH36" s="86">
        <f t="shared" si="10"/>
        <v>0</v>
      </c>
      <c r="AI36" s="86">
        <f t="shared" si="11"/>
        <v>12</v>
      </c>
    </row>
    <row r="37" spans="2:35" x14ac:dyDescent="0.25">
      <c r="B37" s="30" t="str">
        <f t="shared" si="21"/>
        <v>ВВГнг(А)-LS (5х1,5) 1</v>
      </c>
      <c r="C37" s="30" t="str">
        <f t="shared" si="22"/>
        <v>МСК013</v>
      </c>
      <c r="D37" s="30">
        <f t="shared" si="23"/>
        <v>203</v>
      </c>
      <c r="F37" s="26">
        <f>IF(G37=1,MAX($F$4:F36)+1,"")</f>
        <v>5</v>
      </c>
      <c r="G37" s="26">
        <f>COUNTIF($H$5:H37,H37)</f>
        <v>1</v>
      </c>
      <c r="H37" s="26" t="str">
        <f t="shared" si="12"/>
        <v>ВВГнг(А)-LS (3х4) 2</v>
      </c>
      <c r="I37" s="26">
        <f>COUNTIF($J$4:$J37,1)</f>
        <v>4</v>
      </c>
      <c r="J37" s="26">
        <f>COUNTIF($S$5:$S37,S37)</f>
        <v>1</v>
      </c>
      <c r="K37" s="26">
        <f t="shared" si="13"/>
        <v>2</v>
      </c>
      <c r="L37" s="26">
        <f>IFERROR(IF(P37=0,0,MAX($L$4:L36)+1),0)</f>
        <v>33</v>
      </c>
      <c r="M37" s="5" t="str">
        <f t="shared" si="14"/>
        <v>R</v>
      </c>
      <c r="N37" s="5" t="str">
        <f t="shared" si="15"/>
        <v>1</v>
      </c>
      <c r="P37" s="86" t="str">
        <f t="shared" si="2"/>
        <v>R.1.14.14</v>
      </c>
      <c r="Q37" s="86" t="str">
        <f t="shared" si="3"/>
        <v>ЩР</v>
      </c>
      <c r="R37" s="86" t="str">
        <f t="shared" si="4"/>
        <v>Розеточная группа  Пом. №14 Варочная панель 2</v>
      </c>
      <c r="S37" s="86" t="str">
        <f t="shared" si="5"/>
        <v>ВВГнг(А)-LS (3х4)</v>
      </c>
      <c r="T37" s="86" t="str">
        <f t="shared" si="16"/>
        <v/>
      </c>
      <c r="U37" s="86" t="str">
        <f t="shared" si="17"/>
        <v/>
      </c>
      <c r="V37" s="86" t="str">
        <f t="shared" si="18"/>
        <v>Ø25 L=14</v>
      </c>
      <c r="W37" s="87">
        <f t="shared" si="6"/>
        <v>18</v>
      </c>
      <c r="X37" s="88"/>
      <c r="Y37" s="88"/>
      <c r="Z37" s="88"/>
      <c r="AA37" s="88"/>
      <c r="AB37" s="88"/>
      <c r="AD37" s="86" t="str">
        <f t="shared" si="7"/>
        <v>Ø20</v>
      </c>
      <c r="AE37" s="86" t="str">
        <f t="shared" si="8"/>
        <v>Ø25</v>
      </c>
      <c r="AG37" s="86">
        <f t="shared" si="9"/>
        <v>0</v>
      </c>
      <c r="AH37" s="86">
        <f t="shared" si="10"/>
        <v>0</v>
      </c>
      <c r="AI37" s="86">
        <f t="shared" si="11"/>
        <v>14</v>
      </c>
    </row>
    <row r="38" spans="2:35" x14ac:dyDescent="0.25">
      <c r="B38" s="30" t="str">
        <f t="shared" si="21"/>
        <v>КГВВнг(А)-LS (7х0,75) 2</v>
      </c>
      <c r="C38" s="30" t="e">
        <f t="shared" si="22"/>
        <v>#N/A</v>
      </c>
      <c r="D38" s="30">
        <f t="shared" si="23"/>
        <v>441</v>
      </c>
      <c r="F38" s="26" t="str">
        <f>IF(G38=1,MAX($F$4:F37)+1,"")</f>
        <v/>
      </c>
      <c r="G38" s="26">
        <f>COUNTIF($H$5:H38,H38)</f>
        <v>26</v>
      </c>
      <c r="H38" s="26" t="str">
        <f t="shared" si="12"/>
        <v>ВВГнг(А)-LS (3х2,5) 2</v>
      </c>
      <c r="I38" s="26">
        <f>COUNTIF($J$4:$J38,1)</f>
        <v>4</v>
      </c>
      <c r="J38" s="26">
        <f>COUNTIF($S$5:$S38,S38)</f>
        <v>31</v>
      </c>
      <c r="K38" s="26">
        <f t="shared" si="13"/>
        <v>2</v>
      </c>
      <c r="L38" s="26">
        <f>IFERROR(IF(P38=0,0,MAX($L$4:L37)+1),0)</f>
        <v>34</v>
      </c>
      <c r="M38" s="5" t="str">
        <f t="shared" si="14"/>
        <v>R</v>
      </c>
      <c r="N38" s="5" t="str">
        <f t="shared" si="15"/>
        <v>1</v>
      </c>
      <c r="P38" s="86" t="str">
        <f t="shared" si="2"/>
        <v>R.1.14.8</v>
      </c>
      <c r="Q38" s="86" t="str">
        <f t="shared" si="3"/>
        <v>ЩР</v>
      </c>
      <c r="R38" s="86" t="str">
        <f t="shared" si="4"/>
        <v>Розеточная группа  Пом. №14 Кофемашина</v>
      </c>
      <c r="S38" s="86" t="str">
        <f t="shared" si="5"/>
        <v>ВВГнг(А)-LS (3х2,5)</v>
      </c>
      <c r="T38" s="86" t="str">
        <f t="shared" si="16"/>
        <v/>
      </c>
      <c r="U38" s="86" t="str">
        <f t="shared" si="17"/>
        <v/>
      </c>
      <c r="V38" s="86" t="str">
        <f t="shared" si="18"/>
        <v>Ø20 L=12</v>
      </c>
      <c r="W38" s="87">
        <f t="shared" si="6"/>
        <v>16</v>
      </c>
      <c r="X38" s="88"/>
      <c r="Y38" s="88"/>
      <c r="Z38" s="88"/>
      <c r="AA38" s="88"/>
      <c r="AB38" s="88"/>
      <c r="AD38" s="86" t="str">
        <f t="shared" si="7"/>
        <v>Ø20</v>
      </c>
      <c r="AE38" s="86" t="str">
        <f t="shared" si="8"/>
        <v>Ø20</v>
      </c>
      <c r="AG38" s="86">
        <f t="shared" si="9"/>
        <v>0</v>
      </c>
      <c r="AH38" s="86">
        <f t="shared" si="10"/>
        <v>0</v>
      </c>
      <c r="AI38" s="86">
        <f t="shared" si="11"/>
        <v>12</v>
      </c>
    </row>
    <row r="39" spans="2:35" x14ac:dyDescent="0.25">
      <c r="B39" s="30" t="str">
        <f t="shared" si="21"/>
        <v>КГВВнг(А)-LS (5х1,5) 1</v>
      </c>
      <c r="C39" s="30" t="str">
        <f t="shared" si="22"/>
        <v>МСК062</v>
      </c>
      <c r="D39" s="30">
        <f t="shared" si="23"/>
        <v>512</v>
      </c>
      <c r="F39" s="26" t="str">
        <f>IF(G39=1,MAX($F$4:F38)+1,"")</f>
        <v/>
      </c>
      <c r="G39" s="26">
        <f>COUNTIF($H$5:H39,H39)</f>
        <v>2</v>
      </c>
      <c r="H39" s="26" t="str">
        <f t="shared" si="12"/>
        <v>ВВГнг(А)-LS (3х4) 2</v>
      </c>
      <c r="I39" s="26">
        <f>COUNTIF($J$4:$J39,1)</f>
        <v>4</v>
      </c>
      <c r="J39" s="26">
        <f>COUNTIF($S$5:$S39,S39)</f>
        <v>2</v>
      </c>
      <c r="K39" s="26">
        <f t="shared" si="13"/>
        <v>2</v>
      </c>
      <c r="L39" s="26">
        <f>IFERROR(IF(P39=0,0,MAX($L$4:L38)+1),0)</f>
        <v>35</v>
      </c>
      <c r="M39" s="5" t="str">
        <f t="shared" si="14"/>
        <v>R</v>
      </c>
      <c r="N39" s="5" t="str">
        <f t="shared" si="15"/>
        <v>1</v>
      </c>
      <c r="P39" s="86" t="str">
        <f t="shared" si="2"/>
        <v>R.1.14.9</v>
      </c>
      <c r="Q39" s="86" t="str">
        <f t="shared" si="3"/>
        <v>ЩР</v>
      </c>
      <c r="R39" s="86" t="str">
        <f t="shared" si="4"/>
        <v>Розеточная группа  Пом. №14 Варочная панель 1</v>
      </c>
      <c r="S39" s="86" t="str">
        <f t="shared" si="5"/>
        <v>ВВГнг(А)-LS (3х4)</v>
      </c>
      <c r="T39" s="86" t="str">
        <f t="shared" si="16"/>
        <v/>
      </c>
      <c r="U39" s="86" t="str">
        <f t="shared" si="17"/>
        <v/>
      </c>
      <c r="V39" s="86" t="str">
        <f t="shared" si="18"/>
        <v>Ø25 L=14</v>
      </c>
      <c r="W39" s="87">
        <f t="shared" si="6"/>
        <v>18</v>
      </c>
      <c r="X39" s="88"/>
      <c r="Y39" s="88"/>
      <c r="Z39" s="88"/>
      <c r="AA39" s="88"/>
      <c r="AB39" s="88"/>
      <c r="AD39" s="86" t="str">
        <f t="shared" si="7"/>
        <v>Ø20</v>
      </c>
      <c r="AE39" s="86" t="str">
        <f t="shared" si="8"/>
        <v>Ø25</v>
      </c>
      <c r="AG39" s="86">
        <f t="shared" si="9"/>
        <v>0</v>
      </c>
      <c r="AH39" s="86">
        <f t="shared" si="10"/>
        <v>0</v>
      </c>
      <c r="AI39" s="86">
        <f t="shared" si="11"/>
        <v>14</v>
      </c>
    </row>
    <row r="40" spans="2:35" x14ac:dyDescent="0.25">
      <c r="B40" s="30" t="str">
        <f t="shared" si="21"/>
        <v>ВВГнг(А)-LS (3х1,5) 2</v>
      </c>
      <c r="C40" s="30" t="str">
        <f t="shared" si="22"/>
        <v>МСК006</v>
      </c>
      <c r="D40" s="30">
        <f t="shared" si="23"/>
        <v>56</v>
      </c>
      <c r="F40" s="26" t="str">
        <f>IF(G40=1,MAX($F$4:F39)+1,"")</f>
        <v/>
      </c>
      <c r="G40" s="26">
        <f>COUNTIF($H$5:H40,H40)</f>
        <v>27</v>
      </c>
      <c r="H40" s="26" t="str">
        <f t="shared" si="12"/>
        <v>ВВГнг(А)-LS (3х2,5) 2</v>
      </c>
      <c r="I40" s="26">
        <f>COUNTIF($J$4:$J40,1)</f>
        <v>4</v>
      </c>
      <c r="J40" s="26">
        <f>COUNTIF($S$5:$S40,S40)</f>
        <v>32</v>
      </c>
      <c r="K40" s="26">
        <f t="shared" si="13"/>
        <v>2</v>
      </c>
      <c r="L40" s="26">
        <f>IFERROR(IF(P40=0,0,MAX($L$4:L39)+1),0)</f>
        <v>36</v>
      </c>
      <c r="M40" s="5" t="str">
        <f t="shared" si="14"/>
        <v>R</v>
      </c>
      <c r="N40" s="5" t="str">
        <f t="shared" si="15"/>
        <v>1</v>
      </c>
      <c r="P40" s="86" t="str">
        <f t="shared" si="2"/>
        <v>R.1.15.1</v>
      </c>
      <c r="Q40" s="86" t="str">
        <f t="shared" si="3"/>
        <v>ЩР</v>
      </c>
      <c r="R40" s="86" t="str">
        <f t="shared" si="4"/>
        <v>Розеточная группа  Пом. №15 Стиральная машина</v>
      </c>
      <c r="S40" s="86" t="str">
        <f t="shared" si="5"/>
        <v>ВВГнг(А)-LS (3х2,5)</v>
      </c>
      <c r="T40" s="86" t="str">
        <f t="shared" si="16"/>
        <v/>
      </c>
      <c r="U40" s="86" t="str">
        <f t="shared" si="17"/>
        <v/>
      </c>
      <c r="V40" s="86" t="str">
        <f t="shared" si="18"/>
        <v>Ø20 L=23</v>
      </c>
      <c r="W40" s="87">
        <f t="shared" si="6"/>
        <v>27</v>
      </c>
      <c r="X40" s="88"/>
      <c r="Y40" s="88"/>
      <c r="Z40" s="88"/>
      <c r="AA40" s="88"/>
      <c r="AB40" s="88"/>
      <c r="AD40" s="86" t="str">
        <f t="shared" si="7"/>
        <v>Ø20</v>
      </c>
      <c r="AE40" s="86" t="str">
        <f t="shared" si="8"/>
        <v>Ø20</v>
      </c>
      <c r="AG40" s="86">
        <f t="shared" si="9"/>
        <v>0</v>
      </c>
      <c r="AH40" s="86">
        <f t="shared" si="10"/>
        <v>0</v>
      </c>
      <c r="AI40" s="86">
        <f t="shared" si="11"/>
        <v>23</v>
      </c>
    </row>
    <row r="41" spans="2:35" x14ac:dyDescent="0.25">
      <c r="B41" s="30" t="str">
        <f t="shared" si="21"/>
        <v>КГВВнг(А)-LS (2х1,5) 1</v>
      </c>
      <c r="C41" s="30" t="str">
        <f t="shared" si="22"/>
        <v>МСК054</v>
      </c>
      <c r="D41" s="30">
        <f t="shared" si="23"/>
        <v>315</v>
      </c>
      <c r="F41" s="26" t="str">
        <f>IF(G41=1,MAX($F$4:F40)+1,"")</f>
        <v/>
      </c>
      <c r="G41" s="26">
        <f>COUNTIF($H$5:H41,H41)</f>
        <v>28</v>
      </c>
      <c r="H41" s="26" t="str">
        <f t="shared" si="12"/>
        <v>ВВГнг(А)-LS (3х2,5) 2</v>
      </c>
      <c r="I41" s="26">
        <f>COUNTIF($J$4:$J41,1)</f>
        <v>4</v>
      </c>
      <c r="J41" s="26">
        <f>COUNTIF($S$5:$S41,S41)</f>
        <v>33</v>
      </c>
      <c r="K41" s="26">
        <f t="shared" si="13"/>
        <v>2</v>
      </c>
      <c r="L41" s="26">
        <f>IFERROR(IF(P41=0,0,MAX($L$4:L40)+1),0)</f>
        <v>37</v>
      </c>
      <c r="M41" s="5" t="str">
        <f t="shared" si="14"/>
        <v>R</v>
      </c>
      <c r="N41" s="5" t="str">
        <f t="shared" si="15"/>
        <v>1</v>
      </c>
      <c r="P41" s="86" t="str">
        <f t="shared" si="2"/>
        <v>R.1.15.2</v>
      </c>
      <c r="Q41" s="86" t="str">
        <f t="shared" si="3"/>
        <v>ЩР</v>
      </c>
      <c r="R41" s="86" t="str">
        <f t="shared" si="4"/>
        <v>Розеточная группа  Пом. №15 Сушильная машина</v>
      </c>
      <c r="S41" s="86" t="str">
        <f t="shared" si="5"/>
        <v>ВВГнг(А)-LS (3х2,5)</v>
      </c>
      <c r="T41" s="86" t="str">
        <f t="shared" si="16"/>
        <v/>
      </c>
      <c r="U41" s="86" t="str">
        <f t="shared" si="17"/>
        <v/>
      </c>
      <c r="V41" s="86" t="str">
        <f t="shared" si="18"/>
        <v>Ø20 L=23</v>
      </c>
      <c r="W41" s="87">
        <f t="shared" si="6"/>
        <v>27</v>
      </c>
      <c r="X41" s="88"/>
      <c r="Y41" s="88"/>
      <c r="Z41" s="88"/>
      <c r="AA41" s="88"/>
      <c r="AB41" s="88"/>
      <c r="AD41" s="86" t="str">
        <f t="shared" si="7"/>
        <v>Ø20</v>
      </c>
      <c r="AE41" s="86" t="str">
        <f t="shared" si="8"/>
        <v>Ø20</v>
      </c>
      <c r="AG41" s="86">
        <f t="shared" si="9"/>
        <v>0</v>
      </c>
      <c r="AH41" s="86">
        <f t="shared" si="10"/>
        <v>0</v>
      </c>
      <c r="AI41" s="86">
        <f t="shared" si="11"/>
        <v>23</v>
      </c>
    </row>
    <row r="42" spans="2:35" x14ac:dyDescent="0.25">
      <c r="B42" s="30" t="str">
        <f t="shared" si="21"/>
        <v>КГВВнг(А)-LS (2х2,5) 1</v>
      </c>
      <c r="C42" s="30" t="str">
        <f t="shared" si="22"/>
        <v>МСК056</v>
      </c>
      <c r="D42" s="30">
        <f t="shared" si="23"/>
        <v>111</v>
      </c>
      <c r="F42" s="26" t="str">
        <f>IF(G42=1,MAX($F$4:F41)+1,"")</f>
        <v/>
      </c>
      <c r="G42" s="26">
        <f>COUNTIF($H$5:H42,H42)</f>
        <v>29</v>
      </c>
      <c r="H42" s="26" t="str">
        <f t="shared" si="12"/>
        <v>ВВГнг(А)-LS (3х2,5) 2</v>
      </c>
      <c r="I42" s="26">
        <f>COUNTIF($J$4:$J42,1)</f>
        <v>4</v>
      </c>
      <c r="J42" s="26">
        <f>COUNTIF($S$5:$S42,S42)</f>
        <v>34</v>
      </c>
      <c r="K42" s="26">
        <f t="shared" si="13"/>
        <v>2</v>
      </c>
      <c r="L42" s="26">
        <f>IFERROR(IF(P42=0,0,MAX($L$4:L41)+1),0)</f>
        <v>38</v>
      </c>
      <c r="M42" s="5" t="str">
        <f t="shared" si="14"/>
        <v>R</v>
      </c>
      <c r="N42" s="5" t="str">
        <f t="shared" si="15"/>
        <v>1</v>
      </c>
      <c r="P42" s="86" t="str">
        <f t="shared" si="2"/>
        <v>R.1.15.3</v>
      </c>
      <c r="Q42" s="86" t="str">
        <f t="shared" si="3"/>
        <v>ЩР</v>
      </c>
      <c r="R42" s="86" t="str">
        <f t="shared" si="4"/>
        <v>Розеточная группа  Пом. №15</v>
      </c>
      <c r="S42" s="86" t="str">
        <f t="shared" si="5"/>
        <v>ВВГнг(А)-LS (3х2,5)</v>
      </c>
      <c r="T42" s="86" t="str">
        <f t="shared" si="16"/>
        <v/>
      </c>
      <c r="U42" s="86" t="str">
        <f t="shared" si="17"/>
        <v/>
      </c>
      <c r="V42" s="86" t="str">
        <f t="shared" si="18"/>
        <v>Ø20 L=40</v>
      </c>
      <c r="W42" s="87">
        <f t="shared" si="6"/>
        <v>44</v>
      </c>
      <c r="X42" s="88"/>
      <c r="Y42" s="88"/>
      <c r="Z42" s="88"/>
      <c r="AA42" s="88"/>
      <c r="AB42" s="88"/>
      <c r="AD42" s="86" t="str">
        <f t="shared" si="7"/>
        <v>Ø20</v>
      </c>
      <c r="AE42" s="86" t="str">
        <f t="shared" si="8"/>
        <v>Ø20</v>
      </c>
      <c r="AG42" s="86">
        <f t="shared" si="9"/>
        <v>0</v>
      </c>
      <c r="AH42" s="86">
        <f t="shared" si="10"/>
        <v>0</v>
      </c>
      <c r="AI42" s="86">
        <f t="shared" si="11"/>
        <v>40</v>
      </c>
    </row>
    <row r="43" spans="2:35" x14ac:dyDescent="0.25">
      <c r="B43" s="30" t="str">
        <f t="shared" si="21"/>
        <v>ВВГнг(А)-FRLS (3х1,5) 1</v>
      </c>
      <c r="C43" s="30" t="str">
        <f t="shared" si="22"/>
        <v>МСК005</v>
      </c>
      <c r="D43" s="30">
        <f t="shared" si="23"/>
        <v>22</v>
      </c>
      <c r="F43" s="26" t="str">
        <f>IF(G43=1,MAX($F$4:F42)+1,"")</f>
        <v/>
      </c>
      <c r="G43" s="26">
        <f>COUNTIF($H$5:H43,H43)</f>
        <v>30</v>
      </c>
      <c r="H43" s="26" t="str">
        <f t="shared" si="12"/>
        <v>ВВГнг(А)-LS (3х2,5) 2</v>
      </c>
      <c r="I43" s="26">
        <f>COUNTIF($J$4:$J43,1)</f>
        <v>4</v>
      </c>
      <c r="J43" s="26">
        <f>COUNTIF($S$5:$S43,S43)</f>
        <v>35</v>
      </c>
      <c r="K43" s="26">
        <f t="shared" si="13"/>
        <v>2</v>
      </c>
      <c r="L43" s="26">
        <f>IFERROR(IF(P43=0,0,MAX($L$4:L42)+1),0)</f>
        <v>39</v>
      </c>
      <c r="M43" s="5" t="str">
        <f t="shared" si="14"/>
        <v>R</v>
      </c>
      <c r="N43" s="5" t="str">
        <f t="shared" si="15"/>
        <v>1</v>
      </c>
      <c r="P43" s="86" t="str">
        <f t="shared" si="2"/>
        <v>R.1.16.1</v>
      </c>
      <c r="Q43" s="86" t="str">
        <f t="shared" si="3"/>
        <v>ЩР</v>
      </c>
      <c r="R43" s="86" t="str">
        <f t="shared" si="4"/>
        <v>Розеточная группа  Пом. №16</v>
      </c>
      <c r="S43" s="86" t="str">
        <f t="shared" si="5"/>
        <v>ВВГнг(А)-LS (3х2,5)</v>
      </c>
      <c r="T43" s="86" t="str">
        <f t="shared" si="16"/>
        <v/>
      </c>
      <c r="U43" s="86" t="str">
        <f t="shared" si="17"/>
        <v/>
      </c>
      <c r="V43" s="86" t="str">
        <f t="shared" si="18"/>
        <v>Ø20 L=23</v>
      </c>
      <c r="W43" s="87">
        <f t="shared" si="6"/>
        <v>27</v>
      </c>
      <c r="X43" s="88"/>
      <c r="Y43" s="88"/>
      <c r="Z43" s="88"/>
      <c r="AA43" s="88"/>
      <c r="AB43" s="88"/>
      <c r="AD43" s="86" t="str">
        <f t="shared" si="7"/>
        <v>Ø20</v>
      </c>
      <c r="AE43" s="86" t="str">
        <f t="shared" si="8"/>
        <v>Ø20</v>
      </c>
      <c r="AG43" s="86">
        <f t="shared" si="9"/>
        <v>0</v>
      </c>
      <c r="AH43" s="86">
        <f t="shared" si="10"/>
        <v>0</v>
      </c>
      <c r="AI43" s="86">
        <f t="shared" si="11"/>
        <v>23</v>
      </c>
    </row>
    <row r="44" spans="2:35" x14ac:dyDescent="0.25">
      <c r="B44" s="30" t="str">
        <f t="shared" si="21"/>
        <v>ВВГнг(А)-LS (5х4) 1</v>
      </c>
      <c r="C44" s="30" t="str">
        <f t="shared" si="22"/>
        <v>МСК017</v>
      </c>
      <c r="D44" s="30">
        <f t="shared" si="23"/>
        <v>38</v>
      </c>
      <c r="F44" s="26" t="str">
        <f>IF(G44=1,MAX($F$4:F43)+1,"")</f>
        <v/>
      </c>
      <c r="G44" s="26">
        <f>COUNTIF($H$5:H44,H44)</f>
        <v>31</v>
      </c>
      <c r="H44" s="26" t="str">
        <f t="shared" si="12"/>
        <v>ВВГнг(А)-LS (3х2,5) 2</v>
      </c>
      <c r="I44" s="26">
        <f>COUNTIF($J$4:$J44,1)</f>
        <v>4</v>
      </c>
      <c r="J44" s="26">
        <f>COUNTIF($S$5:$S44,S44)</f>
        <v>36</v>
      </c>
      <c r="K44" s="26">
        <f t="shared" si="13"/>
        <v>2</v>
      </c>
      <c r="L44" s="26">
        <f>IFERROR(IF(P44=0,0,MAX($L$4:L43)+1),0)</f>
        <v>40</v>
      </c>
      <c r="M44" s="5" t="str">
        <f t="shared" si="14"/>
        <v>R</v>
      </c>
      <c r="N44" s="5" t="str">
        <f t="shared" si="15"/>
        <v>1</v>
      </c>
      <c r="P44" s="86" t="str">
        <f t="shared" si="2"/>
        <v>R.1.17.1</v>
      </c>
      <c r="Q44" s="86" t="str">
        <f t="shared" si="3"/>
        <v>ЩР</v>
      </c>
      <c r="R44" s="86" t="str">
        <f t="shared" si="4"/>
        <v>Розеточная группа  Пом. №17</v>
      </c>
      <c r="S44" s="86" t="str">
        <f t="shared" si="5"/>
        <v>ВВГнг(А)-LS (3х2,5)</v>
      </c>
      <c r="T44" s="86" t="str">
        <f t="shared" si="16"/>
        <v/>
      </c>
      <c r="U44" s="86" t="str">
        <f t="shared" si="17"/>
        <v/>
      </c>
      <c r="V44" s="86" t="str">
        <f t="shared" si="18"/>
        <v>Ø20 L=26</v>
      </c>
      <c r="W44" s="87">
        <f t="shared" si="6"/>
        <v>30</v>
      </c>
      <c r="X44" s="88"/>
      <c r="Y44" s="88"/>
      <c r="Z44" s="88"/>
      <c r="AA44" s="88"/>
      <c r="AB44" s="88"/>
      <c r="AD44" s="86" t="str">
        <f t="shared" si="7"/>
        <v>Ø20</v>
      </c>
      <c r="AE44" s="86" t="str">
        <f t="shared" si="8"/>
        <v>Ø20</v>
      </c>
      <c r="AG44" s="86">
        <f t="shared" si="9"/>
        <v>0</v>
      </c>
      <c r="AH44" s="86">
        <f t="shared" si="10"/>
        <v>0</v>
      </c>
      <c r="AI44" s="86">
        <f t="shared" si="11"/>
        <v>26</v>
      </c>
    </row>
    <row r="45" spans="2:35" x14ac:dyDescent="0.25">
      <c r="B45" s="30" t="str">
        <f t="shared" si="21"/>
        <v>ВВГнг(А)-LS (3х6) 1</v>
      </c>
      <c r="C45" s="30" t="str">
        <f t="shared" si="22"/>
        <v>МСК011</v>
      </c>
      <c r="D45" s="30">
        <f t="shared" si="23"/>
        <v>42</v>
      </c>
      <c r="F45" s="26" t="str">
        <f>IF(G45=1,MAX($F$4:F44)+1,"")</f>
        <v/>
      </c>
      <c r="G45" s="26">
        <f>COUNTIF($H$5:H45,H45)</f>
        <v>32</v>
      </c>
      <c r="H45" s="26" t="str">
        <f t="shared" si="12"/>
        <v>ВВГнг(А)-LS (3х2,5) 2</v>
      </c>
      <c r="I45" s="26">
        <f>COUNTIF($J$4:$J45,1)</f>
        <v>4</v>
      </c>
      <c r="J45" s="26">
        <f>COUNTIF($S$5:$S45,S45)</f>
        <v>37</v>
      </c>
      <c r="K45" s="26">
        <f t="shared" si="13"/>
        <v>2</v>
      </c>
      <c r="L45" s="26">
        <f>IFERROR(IF(P45=0,0,MAX($L$4:L44)+1),0)</f>
        <v>41</v>
      </c>
      <c r="M45" s="5" t="str">
        <f t="shared" si="14"/>
        <v>R</v>
      </c>
      <c r="N45" s="5" t="str">
        <f t="shared" si="15"/>
        <v>1</v>
      </c>
      <c r="P45" s="86" t="str">
        <f t="shared" si="2"/>
        <v>R.1.18.1</v>
      </c>
      <c r="Q45" s="86" t="str">
        <f t="shared" si="3"/>
        <v>ЩР</v>
      </c>
      <c r="R45" s="86" t="str">
        <f t="shared" si="4"/>
        <v>Розеточная группа  Пом. №18</v>
      </c>
      <c r="S45" s="86" t="str">
        <f t="shared" si="5"/>
        <v>ВВГнг(А)-LS (3х2,5)</v>
      </c>
      <c r="T45" s="86" t="str">
        <f t="shared" si="16"/>
        <v/>
      </c>
      <c r="U45" s="86" t="str">
        <f t="shared" si="17"/>
        <v/>
      </c>
      <c r="V45" s="86" t="str">
        <f t="shared" si="18"/>
        <v>Ø20 L=22</v>
      </c>
      <c r="W45" s="87">
        <f t="shared" si="6"/>
        <v>26</v>
      </c>
      <c r="X45" s="88"/>
      <c r="Y45" s="88"/>
      <c r="Z45" s="88"/>
      <c r="AA45" s="88"/>
      <c r="AB45" s="88"/>
      <c r="AD45" s="86" t="str">
        <f t="shared" si="7"/>
        <v>Ø20</v>
      </c>
      <c r="AE45" s="86" t="str">
        <f t="shared" si="8"/>
        <v>Ø20</v>
      </c>
      <c r="AG45" s="86">
        <f t="shared" si="9"/>
        <v>0</v>
      </c>
      <c r="AH45" s="86">
        <f t="shared" si="10"/>
        <v>0</v>
      </c>
      <c r="AI45" s="86">
        <f t="shared" si="11"/>
        <v>22</v>
      </c>
    </row>
    <row r="46" spans="2:35" x14ac:dyDescent="0.25">
      <c r="B46" s="30" t="str">
        <f t="shared" si="21"/>
        <v>ВВГнг(А)-LS (3х6) 2</v>
      </c>
      <c r="C46" s="30" t="str">
        <f t="shared" si="22"/>
        <v>МСК012</v>
      </c>
      <c r="D46" s="30">
        <f t="shared" si="23"/>
        <v>110</v>
      </c>
      <c r="F46" s="26" t="str">
        <f>IF(G46=1,MAX($F$4:F45)+1,"")</f>
        <v/>
      </c>
      <c r="G46" s="26">
        <f>COUNTIF($H$5:H46,H46)</f>
        <v>33</v>
      </c>
      <c r="H46" s="26" t="str">
        <f t="shared" si="12"/>
        <v>ВВГнг(А)-LS (3х2,5) 2</v>
      </c>
      <c r="I46" s="26">
        <f>COUNTIF($J$4:$J46,1)</f>
        <v>4</v>
      </c>
      <c r="J46" s="26">
        <f>COUNTIF($S$5:$S46,S46)</f>
        <v>38</v>
      </c>
      <c r="K46" s="26">
        <f t="shared" si="13"/>
        <v>2</v>
      </c>
      <c r="L46" s="26">
        <f>IFERROR(IF(P46=0,0,MAX($L$4:L45)+1),0)</f>
        <v>42</v>
      </c>
      <c r="M46" s="5" t="str">
        <f t="shared" si="14"/>
        <v>R</v>
      </c>
      <c r="N46" s="5" t="str">
        <f t="shared" si="15"/>
        <v>1</v>
      </c>
      <c r="P46" s="86" t="str">
        <f t="shared" si="2"/>
        <v>R.1.19.1</v>
      </c>
      <c r="Q46" s="86" t="str">
        <f t="shared" si="3"/>
        <v>ЩР</v>
      </c>
      <c r="R46" s="86" t="str">
        <f t="shared" si="4"/>
        <v>Розеточная группа  Пом. №19</v>
      </c>
      <c r="S46" s="86" t="str">
        <f t="shared" si="5"/>
        <v>ВВГнг(А)-LS (3х2,5)</v>
      </c>
      <c r="T46" s="86" t="str">
        <f t="shared" si="16"/>
        <v/>
      </c>
      <c r="U46" s="86" t="str">
        <f t="shared" si="17"/>
        <v/>
      </c>
      <c r="V46" s="86" t="str">
        <f t="shared" si="18"/>
        <v>Ø20 L=51</v>
      </c>
      <c r="W46" s="87">
        <f t="shared" si="6"/>
        <v>55</v>
      </c>
      <c r="X46" s="88"/>
      <c r="Y46" s="88"/>
      <c r="Z46" s="88"/>
      <c r="AA46" s="88"/>
      <c r="AB46" s="88"/>
      <c r="AD46" s="86" t="str">
        <f t="shared" si="7"/>
        <v>Ø20</v>
      </c>
      <c r="AE46" s="86" t="str">
        <f t="shared" si="8"/>
        <v>Ø20</v>
      </c>
      <c r="AG46" s="86">
        <f t="shared" si="9"/>
        <v>0</v>
      </c>
      <c r="AH46" s="86">
        <f t="shared" si="10"/>
        <v>0</v>
      </c>
      <c r="AI46" s="86">
        <f t="shared" si="11"/>
        <v>51</v>
      </c>
    </row>
    <row r="47" spans="2:35" x14ac:dyDescent="0.25">
      <c r="B47" s="30" t="str">
        <f t="shared" si="21"/>
        <v>ВВГнг(А)-LS (5х10) 2</v>
      </c>
      <c r="C47" s="30" t="str">
        <f t="shared" si="22"/>
        <v>МСК022</v>
      </c>
      <c r="D47" s="30">
        <f t="shared" si="23"/>
        <v>47</v>
      </c>
      <c r="F47" s="26" t="str">
        <f>IF(G47=1,MAX($F$4:F46)+1,"")</f>
        <v/>
      </c>
      <c r="G47" s="26">
        <f>COUNTIF($H$5:H47,H47)</f>
        <v>34</v>
      </c>
      <c r="H47" s="26" t="str">
        <f t="shared" si="12"/>
        <v>ВВГнг(А)-LS (3х2,5) 2</v>
      </c>
      <c r="I47" s="26">
        <f>COUNTIF($J$4:$J47,1)</f>
        <v>4</v>
      </c>
      <c r="J47" s="26">
        <f>COUNTIF($S$5:$S47,S47)</f>
        <v>39</v>
      </c>
      <c r="K47" s="26">
        <f t="shared" si="13"/>
        <v>2</v>
      </c>
      <c r="L47" s="26">
        <f>IFERROR(IF(P47=0,0,MAX($L$4:L46)+1),0)</f>
        <v>43</v>
      </c>
      <c r="M47" s="5" t="str">
        <f t="shared" si="14"/>
        <v>R</v>
      </c>
      <c r="N47" s="5" t="str">
        <f t="shared" si="15"/>
        <v>1</v>
      </c>
      <c r="P47" s="86" t="str">
        <f t="shared" si="2"/>
        <v>R.1.20.1</v>
      </c>
      <c r="Q47" s="86" t="str">
        <f t="shared" si="3"/>
        <v>ЩР</v>
      </c>
      <c r="R47" s="86" t="str">
        <f t="shared" si="4"/>
        <v>Розеточная группа  Пом. №20</v>
      </c>
      <c r="S47" s="86" t="str">
        <f t="shared" si="5"/>
        <v>ВВГнг(А)-LS (3х2,5)</v>
      </c>
      <c r="T47" s="86" t="str">
        <f t="shared" si="16"/>
        <v/>
      </c>
      <c r="U47" s="86" t="str">
        <f t="shared" si="17"/>
        <v/>
      </c>
      <c r="V47" s="86" t="str">
        <f t="shared" si="18"/>
        <v>Ø20 L=50</v>
      </c>
      <c r="W47" s="87">
        <f t="shared" si="6"/>
        <v>54</v>
      </c>
      <c r="X47" s="88"/>
      <c r="Y47" s="88"/>
      <c r="Z47" s="88"/>
      <c r="AA47" s="88"/>
      <c r="AB47" s="88"/>
      <c r="AD47" s="86" t="str">
        <f t="shared" si="7"/>
        <v>Ø20</v>
      </c>
      <c r="AE47" s="86" t="str">
        <f t="shared" si="8"/>
        <v>Ø20</v>
      </c>
      <c r="AG47" s="86">
        <f t="shared" si="9"/>
        <v>0</v>
      </c>
      <c r="AH47" s="86">
        <f t="shared" si="10"/>
        <v>0</v>
      </c>
      <c r="AI47" s="86">
        <f t="shared" si="11"/>
        <v>50</v>
      </c>
    </row>
    <row r="48" spans="2:35" x14ac:dyDescent="0.25">
      <c r="B48" s="30" t="str">
        <f t="shared" si="21"/>
        <v>ПуГВ (1х6) 2</v>
      </c>
      <c r="C48" s="30" t="str">
        <f t="shared" si="22"/>
        <v>МСК073</v>
      </c>
      <c r="D48" s="30">
        <f t="shared" si="23"/>
        <v>127</v>
      </c>
      <c r="F48" s="26" t="str">
        <f>IF(G48=1,MAX($F$4:F47)+1,"")</f>
        <v/>
      </c>
      <c r="G48" s="26">
        <f>COUNTIF($H$5:H48,H48)</f>
        <v>35</v>
      </c>
      <c r="H48" s="26" t="str">
        <f t="shared" si="12"/>
        <v>ВВГнг(А)-LS (3х2,5) 2</v>
      </c>
      <c r="I48" s="26">
        <f>COUNTIF($J$4:$J48,1)</f>
        <v>4</v>
      </c>
      <c r="J48" s="26">
        <f>COUNTIF($S$5:$S48,S48)</f>
        <v>40</v>
      </c>
      <c r="K48" s="26">
        <f t="shared" si="13"/>
        <v>2</v>
      </c>
      <c r="L48" s="26">
        <f>IFERROR(IF(P48=0,0,MAX($L$4:L47)+1),0)</f>
        <v>44</v>
      </c>
      <c r="M48" s="5" t="str">
        <f t="shared" si="14"/>
        <v>R</v>
      </c>
      <c r="N48" s="5" t="str">
        <f t="shared" si="15"/>
        <v>1</v>
      </c>
      <c r="P48" s="86" t="str">
        <f t="shared" si="2"/>
        <v>R.1.21.1</v>
      </c>
      <c r="Q48" s="86" t="str">
        <f t="shared" si="3"/>
        <v>ЩР</v>
      </c>
      <c r="R48" s="86" t="str">
        <f t="shared" si="4"/>
        <v>Розеточная группа  Пом. №21</v>
      </c>
      <c r="S48" s="86" t="str">
        <f t="shared" si="5"/>
        <v>ВВГнг(А)-LS (3х2,5)</v>
      </c>
      <c r="T48" s="86" t="str">
        <f t="shared" si="16"/>
        <v/>
      </c>
      <c r="U48" s="86" t="str">
        <f t="shared" si="17"/>
        <v/>
      </c>
      <c r="V48" s="86" t="str">
        <f t="shared" si="18"/>
        <v>Ø20 L=34</v>
      </c>
      <c r="W48" s="87">
        <f t="shared" si="6"/>
        <v>38</v>
      </c>
      <c r="X48" s="88"/>
      <c r="Y48" s="88"/>
      <c r="Z48" s="88"/>
      <c r="AA48" s="88"/>
      <c r="AB48" s="88"/>
      <c r="AD48" s="86" t="str">
        <f t="shared" si="7"/>
        <v>Ø20</v>
      </c>
      <c r="AE48" s="86" t="str">
        <f t="shared" si="8"/>
        <v>Ø20</v>
      </c>
      <c r="AG48" s="86">
        <f t="shared" si="9"/>
        <v>0</v>
      </c>
      <c r="AH48" s="86">
        <f t="shared" si="10"/>
        <v>0</v>
      </c>
      <c r="AI48" s="86">
        <f t="shared" si="11"/>
        <v>34</v>
      </c>
    </row>
    <row r="49" spans="2:35" x14ac:dyDescent="0.25">
      <c r="B49" s="30" t="str">
        <f t="shared" si="21"/>
        <v>ПуГВ (1х2,5) 2</v>
      </c>
      <c r="C49" s="30" t="str">
        <f t="shared" si="22"/>
        <v>МСК073</v>
      </c>
      <c r="D49" s="30">
        <f t="shared" si="23"/>
        <v>188</v>
      </c>
      <c r="F49" s="26" t="str">
        <f>IF(G49=1,MAX($F$4:F48)+1,"")</f>
        <v/>
      </c>
      <c r="G49" s="26">
        <f>COUNTIF($H$5:H49,H49)</f>
        <v>6</v>
      </c>
      <c r="H49" s="26" t="str">
        <f t="shared" si="12"/>
        <v>ВВГнг(А)-LS (3х2,5) 1</v>
      </c>
      <c r="I49" s="26">
        <f>COUNTIF($J$4:$J49,1)</f>
        <v>4</v>
      </c>
      <c r="J49" s="26">
        <f>COUNTIF($S$5:$S49,S49)</f>
        <v>41</v>
      </c>
      <c r="K49" s="26">
        <f t="shared" si="13"/>
        <v>1</v>
      </c>
      <c r="L49" s="26">
        <f>IFERROR(IF(P49=0,0,MAX($L$4:L48)+1),0)</f>
        <v>45</v>
      </c>
      <c r="M49" s="5" t="str">
        <f t="shared" si="14"/>
        <v>R</v>
      </c>
      <c r="N49" s="5" t="str">
        <f t="shared" si="15"/>
        <v>G</v>
      </c>
      <c r="P49" s="86" t="str">
        <f t="shared" si="2"/>
        <v>R.GSM</v>
      </c>
      <c r="Q49" s="86" t="str">
        <f t="shared" si="3"/>
        <v>ЩР</v>
      </c>
      <c r="R49" s="86" t="str">
        <f t="shared" si="4"/>
        <v>Щит усиления соловой связи</v>
      </c>
      <c r="S49" s="86" t="str">
        <f t="shared" si="5"/>
        <v>ВВГнг(А)-LS (3х2,5)</v>
      </c>
      <c r="T49" s="86" t="str">
        <f t="shared" si="16"/>
        <v/>
      </c>
      <c r="U49" s="86" t="str">
        <f t="shared" si="17"/>
        <v/>
      </c>
      <c r="V49" s="86" t="str">
        <f t="shared" si="18"/>
        <v/>
      </c>
      <c r="W49" s="87">
        <f t="shared" si="6"/>
        <v>4</v>
      </c>
      <c r="X49" s="88"/>
      <c r="Y49" s="88"/>
      <c r="Z49" s="88"/>
      <c r="AA49" s="88"/>
      <c r="AB49" s="88"/>
      <c r="AD49" s="86" t="str">
        <f t="shared" si="7"/>
        <v>Ø20</v>
      </c>
      <c r="AE49" s="86" t="str">
        <f t="shared" si="8"/>
        <v>Ø20</v>
      </c>
      <c r="AG49" s="86">
        <f t="shared" si="9"/>
        <v>0</v>
      </c>
      <c r="AH49" s="86">
        <f t="shared" si="10"/>
        <v>0</v>
      </c>
      <c r="AI49" s="86">
        <f t="shared" si="11"/>
        <v>0</v>
      </c>
    </row>
    <row r="50" spans="2:35" x14ac:dyDescent="0.25">
      <c r="B50" s="30" t="e">
        <f t="shared" si="21"/>
        <v>#N/A</v>
      </c>
      <c r="C50" s="30" t="e">
        <f t="shared" si="22"/>
        <v>#N/A</v>
      </c>
      <c r="D50" s="30" t="e">
        <f t="shared" si="23"/>
        <v>#N/A</v>
      </c>
      <c r="F50" s="26" t="str">
        <f>IF(G50=1,MAX($F$4:F49)+1,"")</f>
        <v/>
      </c>
      <c r="G50" s="26">
        <f>COUNTIF($H$5:H50,H50)</f>
        <v>7</v>
      </c>
      <c r="H50" s="26" t="str">
        <f t="shared" si="12"/>
        <v>ВВГнг(А)-LS (3х2,5) 1</v>
      </c>
      <c r="I50" s="26">
        <f>COUNTIF($J$4:$J50,1)</f>
        <v>4</v>
      </c>
      <c r="J50" s="26">
        <f>COUNTIF($S$5:$S50,S50)</f>
        <v>42</v>
      </c>
      <c r="K50" s="26">
        <f t="shared" si="13"/>
        <v>1</v>
      </c>
      <c r="L50" s="26">
        <f>IFERROR(IF(P50=0,0,MAX($L$4:L49)+1),0)</f>
        <v>46</v>
      </c>
      <c r="M50" s="5" t="str">
        <f t="shared" si="14"/>
        <v>R</v>
      </c>
      <c r="N50" s="5" t="str">
        <f t="shared" si="15"/>
        <v>Щ</v>
      </c>
      <c r="P50" s="86" t="str">
        <f t="shared" si="2"/>
        <v>R.ЩОПС</v>
      </c>
      <c r="Q50" s="86" t="str">
        <f t="shared" si="3"/>
        <v>ЩР</v>
      </c>
      <c r="R50" s="86" t="str">
        <f t="shared" si="4"/>
        <v>Щит охранно-пожарной сигнализации</v>
      </c>
      <c r="S50" s="86" t="str">
        <f t="shared" si="5"/>
        <v>ВВГнг(А)-LS (3х2,5)</v>
      </c>
      <c r="T50" s="86" t="str">
        <f t="shared" si="16"/>
        <v/>
      </c>
      <c r="U50" s="86" t="str">
        <f t="shared" si="17"/>
        <v/>
      </c>
      <c r="V50" s="86" t="str">
        <f t="shared" si="18"/>
        <v/>
      </c>
      <c r="W50" s="87">
        <f t="shared" si="6"/>
        <v>4</v>
      </c>
      <c r="X50" s="88"/>
      <c r="Y50" s="88"/>
      <c r="Z50" s="88"/>
      <c r="AA50" s="88"/>
      <c r="AB50" s="88"/>
      <c r="AD50" s="86" t="str">
        <f t="shared" si="7"/>
        <v>Ø20</v>
      </c>
      <c r="AE50" s="86" t="str">
        <f t="shared" si="8"/>
        <v>Ø20</v>
      </c>
      <c r="AG50" s="86">
        <f t="shared" si="9"/>
        <v>0</v>
      </c>
      <c r="AH50" s="86">
        <f t="shared" si="10"/>
        <v>0</v>
      </c>
      <c r="AI50" s="86">
        <f t="shared" si="11"/>
        <v>0</v>
      </c>
    </row>
    <row r="51" spans="2:35" x14ac:dyDescent="0.25">
      <c r="B51" s="30" t="e">
        <f t="shared" si="21"/>
        <v>#N/A</v>
      </c>
      <c r="C51" s="30" t="e">
        <f t="shared" si="22"/>
        <v>#N/A</v>
      </c>
      <c r="D51" s="30" t="e">
        <f t="shared" si="23"/>
        <v>#N/A</v>
      </c>
      <c r="F51" s="26" t="str">
        <f>IF(G51=1,MAX($F$4:F50)+1,"")</f>
        <v/>
      </c>
      <c r="G51" s="26">
        <f>COUNTIF($H$5:H51,H51)</f>
        <v>36</v>
      </c>
      <c r="H51" s="26" t="str">
        <f t="shared" si="12"/>
        <v>ВВГнг(А)-LS (3х2,5) 2</v>
      </c>
      <c r="I51" s="26">
        <f>COUNTIF($J$4:$J51,1)</f>
        <v>4</v>
      </c>
      <c r="J51" s="26">
        <f>COUNTIF($S$5:$S51,S51)</f>
        <v>43</v>
      </c>
      <c r="K51" s="26">
        <f t="shared" si="13"/>
        <v>2</v>
      </c>
      <c r="L51" s="26">
        <f>IFERROR(IF(P51=0,0,MAX($L$4:L50)+1),0)</f>
        <v>47</v>
      </c>
      <c r="M51" s="5" t="str">
        <f t="shared" si="14"/>
        <v>R</v>
      </c>
      <c r="N51" s="5" t="str">
        <f t="shared" si="15"/>
        <v>1</v>
      </c>
      <c r="P51" s="86" t="str">
        <f t="shared" si="2"/>
        <v>R.1.14.15</v>
      </c>
      <c r="Q51" s="86" t="str">
        <f t="shared" si="3"/>
        <v>ЩР</v>
      </c>
      <c r="R51" s="86" t="str">
        <f t="shared" si="4"/>
        <v>Розеточная группа  Пом. №14 Измельчитель</v>
      </c>
      <c r="S51" s="86" t="str">
        <f t="shared" si="5"/>
        <v>ВВГнг(А)-LS (3х2,5)</v>
      </c>
      <c r="T51" s="86" t="str">
        <f t="shared" si="16"/>
        <v/>
      </c>
      <c r="U51" s="86" t="str">
        <f t="shared" si="17"/>
        <v/>
      </c>
      <c r="V51" s="86" t="str">
        <f t="shared" si="18"/>
        <v>Ø20 L=15</v>
      </c>
      <c r="W51" s="87">
        <f t="shared" si="6"/>
        <v>19</v>
      </c>
      <c r="X51" s="88"/>
      <c r="Y51" s="88"/>
      <c r="Z51" s="88"/>
      <c r="AA51" s="88"/>
      <c r="AB51" s="88"/>
      <c r="AD51" s="86" t="str">
        <f t="shared" si="7"/>
        <v>Ø20</v>
      </c>
      <c r="AE51" s="86" t="str">
        <f t="shared" si="8"/>
        <v>Ø20</v>
      </c>
      <c r="AG51" s="86">
        <f t="shared" si="9"/>
        <v>0</v>
      </c>
      <c r="AH51" s="86">
        <f t="shared" si="10"/>
        <v>0</v>
      </c>
      <c r="AI51" s="86">
        <f t="shared" si="11"/>
        <v>15</v>
      </c>
    </row>
    <row r="52" spans="2:35" x14ac:dyDescent="0.25">
      <c r="B52" s="30" t="e">
        <f t="shared" si="21"/>
        <v>#N/A</v>
      </c>
      <c r="C52" s="30" t="e">
        <f t="shared" si="22"/>
        <v>#N/A</v>
      </c>
      <c r="D52" s="30" t="e">
        <f t="shared" si="23"/>
        <v>#N/A</v>
      </c>
      <c r="F52" s="26" t="str">
        <f>IF(G52=1,MAX($F$4:F51)+1,"")</f>
        <v/>
      </c>
      <c r="G52" s="26">
        <f>COUNTIF($H$5:H52,H52)</f>
        <v>8</v>
      </c>
      <c r="H52" s="26" t="str">
        <f t="shared" si="12"/>
        <v>ВВГнг(А)-LS (3х2,5) 1</v>
      </c>
      <c r="I52" s="26">
        <f>COUNTIF($J$4:$J52,1)</f>
        <v>4</v>
      </c>
      <c r="J52" s="26">
        <f>COUNTIF($S$5:$S52,S52)</f>
        <v>44</v>
      </c>
      <c r="K52" s="26">
        <f t="shared" si="13"/>
        <v>1</v>
      </c>
      <c r="L52" s="26">
        <f>IFERROR(IF(P52=0,0,MAX($L$4:L51)+1),0)</f>
        <v>48</v>
      </c>
      <c r="M52" s="5" t="str">
        <f t="shared" si="14"/>
        <v>R</v>
      </c>
      <c r="N52" s="5" t="str">
        <f t="shared" si="15"/>
        <v>Ш</v>
      </c>
      <c r="P52" s="86" t="str">
        <f t="shared" si="2"/>
        <v>R.ШТК</v>
      </c>
      <c r="Q52" s="86" t="str">
        <f t="shared" si="3"/>
        <v>ЩР</v>
      </c>
      <c r="R52" s="86" t="str">
        <f t="shared" si="4"/>
        <v>Шкаф слаботочных систем</v>
      </c>
      <c r="S52" s="86" t="str">
        <f t="shared" si="5"/>
        <v>ВВГнг(А)-LS (3х2,5)</v>
      </c>
      <c r="T52" s="86" t="str">
        <f t="shared" si="16"/>
        <v/>
      </c>
      <c r="U52" s="86" t="str">
        <f t="shared" si="17"/>
        <v/>
      </c>
      <c r="V52" s="86" t="str">
        <f t="shared" si="18"/>
        <v/>
      </c>
      <c r="W52" s="87">
        <f t="shared" si="6"/>
        <v>4</v>
      </c>
      <c r="X52" s="88"/>
      <c r="Y52" s="88"/>
      <c r="Z52" s="88"/>
      <c r="AA52" s="88"/>
      <c r="AB52" s="88"/>
      <c r="AD52" s="86" t="str">
        <f t="shared" si="7"/>
        <v>Ø20</v>
      </c>
      <c r="AE52" s="86" t="str">
        <f t="shared" si="8"/>
        <v>Ø20</v>
      </c>
      <c r="AG52" s="86">
        <f t="shared" si="9"/>
        <v>0</v>
      </c>
      <c r="AH52" s="86">
        <f t="shared" si="10"/>
        <v>0</v>
      </c>
      <c r="AI52" s="86">
        <f t="shared" si="11"/>
        <v>0</v>
      </c>
    </row>
    <row r="53" spans="2:35" x14ac:dyDescent="0.25">
      <c r="B53" s="30" t="e">
        <f t="shared" si="21"/>
        <v>#N/A</v>
      </c>
      <c r="C53" s="30" t="e">
        <f t="shared" si="22"/>
        <v>#N/A</v>
      </c>
      <c r="D53" s="30" t="e">
        <f t="shared" si="23"/>
        <v>#N/A</v>
      </c>
      <c r="F53" s="26">
        <f>IF(G53=1,MAX($F$4:F52)+1,"")</f>
        <v>6</v>
      </c>
      <c r="G53" s="26">
        <f>COUNTIF($H$5:H53,H53)</f>
        <v>1</v>
      </c>
      <c r="H53" s="26" t="str">
        <f t="shared" si="12"/>
        <v>ПуГВ (1х2,5) 1</v>
      </c>
      <c r="I53" s="26">
        <f>COUNTIF($J$4:$J53,1)</f>
        <v>5</v>
      </c>
      <c r="J53" s="26">
        <f>COUNTIF($S$5:$S53,S53)</f>
        <v>1</v>
      </c>
      <c r="K53" s="26">
        <f t="shared" si="13"/>
        <v>1</v>
      </c>
      <c r="L53" s="26">
        <f>IFERROR(IF(P53=0,0,MAX($L$4:L52)+1),0)</f>
        <v>49</v>
      </c>
      <c r="M53" s="5" t="e">
        <f t="shared" si="14"/>
        <v>#VALUE!</v>
      </c>
      <c r="N53" s="5" t="e">
        <f t="shared" si="15"/>
        <v>#VALUE!</v>
      </c>
      <c r="P53" s="86" t="str">
        <f t="shared" si="2"/>
        <v>АСУ</v>
      </c>
      <c r="Q53" s="86" t="str">
        <f t="shared" si="3"/>
        <v>ЩР</v>
      </c>
      <c r="R53" s="86" t="str">
        <f t="shared" si="4"/>
        <v>Питание системы автоматизации</v>
      </c>
      <c r="S53" s="86" t="str">
        <f t="shared" si="5"/>
        <v>ПуГВ (1х2,5)</v>
      </c>
      <c r="T53" s="86" t="str">
        <f t="shared" si="16"/>
        <v/>
      </c>
      <c r="U53" s="86" t="str">
        <f t="shared" si="17"/>
        <v/>
      </c>
      <c r="V53" s="86" t="str">
        <f t="shared" si="18"/>
        <v/>
      </c>
      <c r="W53" s="87">
        <f t="shared" si="6"/>
        <v>4</v>
      </c>
      <c r="X53" s="88"/>
      <c r="Y53" s="88"/>
      <c r="Z53" s="88"/>
      <c r="AA53" s="88"/>
      <c r="AB53" s="88"/>
      <c r="AD53" s="86" t="str">
        <f t="shared" si="7"/>
        <v>Ø20</v>
      </c>
      <c r="AE53" s="86" t="str">
        <f t="shared" si="8"/>
        <v>Ø20</v>
      </c>
      <c r="AG53" s="86">
        <f t="shared" si="9"/>
        <v>0</v>
      </c>
      <c r="AH53" s="86">
        <f t="shared" si="10"/>
        <v>0</v>
      </c>
      <c r="AI53" s="86">
        <f t="shared" si="11"/>
        <v>0</v>
      </c>
    </row>
    <row r="54" spans="2:35" x14ac:dyDescent="0.25">
      <c r="F54" s="26" t="str">
        <f>IF(G54=1,MAX($F$4:F53)+1,"")</f>
        <v/>
      </c>
      <c r="G54" s="26">
        <f>COUNTIF($H$5:H54,H54)</f>
        <v>2</v>
      </c>
      <c r="H54" s="26" t="e">
        <f t="shared" si="12"/>
        <v>#N/A</v>
      </c>
      <c r="I54" s="26">
        <f>COUNTIF($J$4:$J54,1)</f>
        <v>5</v>
      </c>
      <c r="J54" s="26">
        <f>COUNTIF($S$5:$S54,S54)</f>
        <v>2</v>
      </c>
      <c r="K54" s="26">
        <f t="shared" si="13"/>
        <v>0</v>
      </c>
      <c r="L54" s="26">
        <f>IFERROR(IF(P54=0,0,MAX($L$4:L53)+1),0)</f>
        <v>50</v>
      </c>
      <c r="M54" s="5" t="str">
        <f t="shared" si="14"/>
        <v>PS-KNX</v>
      </c>
      <c r="N54" s="5" t="str">
        <f t="shared" si="15"/>
        <v>1</v>
      </c>
      <c r="P54" s="86" t="str">
        <f t="shared" si="2"/>
        <v>PS-KNX.1</v>
      </c>
      <c r="Q54" s="86" t="str">
        <f t="shared" si="3"/>
        <v>ЩР</v>
      </c>
      <c r="R54" s="86" t="str">
        <f t="shared" si="4"/>
        <v xml:space="preserve">Блок питания шины KNX </v>
      </c>
      <c r="S54" s="86" t="e">
        <f t="shared" si="5"/>
        <v>#N/A</v>
      </c>
      <c r="T54" s="86" t="str">
        <f t="shared" si="16"/>
        <v/>
      </c>
      <c r="U54" s="86" t="str">
        <f t="shared" si="17"/>
        <v/>
      </c>
      <c r="V54" s="86" t="str">
        <f t="shared" si="18"/>
        <v/>
      </c>
      <c r="W54" s="87">
        <f t="shared" si="6"/>
        <v>5</v>
      </c>
      <c r="X54" s="88"/>
      <c r="Y54" s="88"/>
      <c r="Z54" s="88"/>
      <c r="AA54" s="88"/>
      <c r="AB54" s="88"/>
      <c r="AD54" s="86" t="e">
        <f t="shared" si="7"/>
        <v>#N/A</v>
      </c>
      <c r="AE54" s="86" t="e">
        <f t="shared" si="8"/>
        <v>#N/A</v>
      </c>
      <c r="AG54" s="86">
        <f t="shared" si="9"/>
        <v>0</v>
      </c>
      <c r="AH54" s="86">
        <f t="shared" si="10"/>
        <v>0</v>
      </c>
      <c r="AI54" s="86">
        <f t="shared" si="11"/>
        <v>0</v>
      </c>
    </row>
    <row r="55" spans="2:35" x14ac:dyDescent="0.25">
      <c r="C55" s="23" t="s">
        <v>124</v>
      </c>
      <c r="D55" s="35">
        <v>0.2</v>
      </c>
      <c r="F55" s="26" t="str">
        <f>IF(G55=1,MAX($F$4:F54)+1,"")</f>
        <v/>
      </c>
      <c r="G55" s="26">
        <f>COUNTIF($H$5:H55,H55)</f>
        <v>3</v>
      </c>
      <c r="H55" s="26" t="e">
        <f t="shared" si="12"/>
        <v>#N/A</v>
      </c>
      <c r="I55" s="26">
        <f>COUNTIF($J$4:$J55,1)</f>
        <v>5</v>
      </c>
      <c r="J55" s="26">
        <f>COUNTIF($S$5:$S55,S55)</f>
        <v>3</v>
      </c>
      <c r="K55" s="26">
        <f t="shared" si="13"/>
        <v>0</v>
      </c>
      <c r="L55" s="26">
        <f>IFERROR(IF(P55=0,0,MAX($L$4:L54)+1),0)</f>
        <v>51</v>
      </c>
      <c r="M55" s="5" t="str">
        <f t="shared" si="14"/>
        <v>LC</v>
      </c>
      <c r="N55" s="5" t="str">
        <f t="shared" si="15"/>
        <v>1</v>
      </c>
      <c r="P55" s="86" t="str">
        <f t="shared" si="2"/>
        <v>LC.1</v>
      </c>
      <c r="Q55" s="86" t="str">
        <f t="shared" si="3"/>
        <v>ЩР</v>
      </c>
      <c r="R55" s="86" t="str">
        <f t="shared" si="4"/>
        <v xml:space="preserve">Процессор </v>
      </c>
      <c r="S55" s="86" t="e">
        <f t="shared" si="5"/>
        <v>#N/A</v>
      </c>
      <c r="T55" s="86" t="str">
        <f t="shared" si="16"/>
        <v/>
      </c>
      <c r="U55" s="86" t="str">
        <f t="shared" si="17"/>
        <v/>
      </c>
      <c r="V55" s="86" t="str">
        <f t="shared" si="18"/>
        <v/>
      </c>
      <c r="W55" s="87">
        <f t="shared" si="6"/>
        <v>4</v>
      </c>
      <c r="X55" s="88"/>
      <c r="Y55" s="88"/>
      <c r="Z55" s="88"/>
      <c r="AA55" s="88"/>
      <c r="AB55" s="88"/>
      <c r="AD55" s="86" t="e">
        <f t="shared" si="7"/>
        <v>#N/A</v>
      </c>
      <c r="AE55" s="86" t="e">
        <f t="shared" si="8"/>
        <v>#N/A</v>
      </c>
      <c r="AG55" s="86">
        <f t="shared" si="9"/>
        <v>0</v>
      </c>
      <c r="AH55" s="86">
        <f t="shared" si="10"/>
        <v>0</v>
      </c>
      <c r="AI55" s="86">
        <f t="shared" si="11"/>
        <v>0</v>
      </c>
    </row>
    <row r="56" spans="2:35" x14ac:dyDescent="0.25">
      <c r="C56" s="23" t="s">
        <v>344</v>
      </c>
      <c r="D56" s="23" t="s">
        <v>111</v>
      </c>
      <c r="F56" s="26">
        <f>IF(G56=1,MAX($F$4:F55)+1,"")</f>
        <v>7</v>
      </c>
      <c r="G56" s="26">
        <f>COUNTIF($H$5:H56,H56)</f>
        <v>1</v>
      </c>
      <c r="H56" s="26" t="str">
        <f t="shared" si="12"/>
        <v>ВВГнг(А)-LS (3х1,5) 1</v>
      </c>
      <c r="I56" s="26">
        <f>COUNTIF($J$4:$J56,1)</f>
        <v>6</v>
      </c>
      <c r="J56" s="26">
        <f>COUNTIF($S$5:$S56,S56)</f>
        <v>1</v>
      </c>
      <c r="K56" s="26">
        <f t="shared" si="13"/>
        <v>1</v>
      </c>
      <c r="L56" s="26">
        <f>IFERROR(IF(P56=0,0,MAX($L$4:L55)+1),0)</f>
        <v>52</v>
      </c>
      <c r="M56" s="5" t="str">
        <f t="shared" si="14"/>
        <v>В</v>
      </c>
      <c r="N56" s="5" t="str">
        <f t="shared" si="15"/>
        <v>1</v>
      </c>
      <c r="P56" s="86" t="str">
        <f t="shared" si="2"/>
        <v>В.1.03.1-(В.6)</v>
      </c>
      <c r="Q56" s="86" t="str">
        <f t="shared" si="3"/>
        <v>ЩР</v>
      </c>
      <c r="R56" s="86" t="str">
        <f t="shared" si="4"/>
        <v>Вытяжной вентилятор  Пом. №03</v>
      </c>
      <c r="S56" s="86" t="str">
        <f t="shared" si="5"/>
        <v>ВВГнг(А)-LS (3х1,5)</v>
      </c>
      <c r="T56" s="86" t="str">
        <f t="shared" si="16"/>
        <v/>
      </c>
      <c r="U56" s="86" t="str">
        <f t="shared" si="17"/>
        <v>Ø20 L=9</v>
      </c>
      <c r="V56" s="86" t="str">
        <f t="shared" si="18"/>
        <v/>
      </c>
      <c r="W56" s="87">
        <f t="shared" si="6"/>
        <v>17</v>
      </c>
      <c r="X56" s="88"/>
      <c r="Y56" s="88"/>
      <c r="Z56" s="88"/>
      <c r="AA56" s="88"/>
      <c r="AB56" s="88"/>
      <c r="AD56" s="86" t="str">
        <f t="shared" si="7"/>
        <v>Ø20</v>
      </c>
      <c r="AE56" s="86" t="str">
        <f t="shared" si="8"/>
        <v>Ø20</v>
      </c>
      <c r="AG56" s="86">
        <f t="shared" si="9"/>
        <v>0</v>
      </c>
      <c r="AH56" s="86">
        <f t="shared" si="10"/>
        <v>9</v>
      </c>
      <c r="AI56" s="86">
        <f t="shared" si="11"/>
        <v>0</v>
      </c>
    </row>
    <row r="57" spans="2:35" x14ac:dyDescent="0.25">
      <c r="C57" s="30" t="s">
        <v>349</v>
      </c>
      <c r="D57" s="30">
        <f>SUMIF($AD$5:$AD$1000,C57,$AH$5:$AH$1000)*(1+$D$55)</f>
        <v>0</v>
      </c>
      <c r="F57" s="26" t="str">
        <f>IF(G57=1,MAX($F$4:F56)+1,"")</f>
        <v/>
      </c>
      <c r="G57" s="26">
        <f>COUNTIF($H$5:H57,H57)</f>
        <v>2</v>
      </c>
      <c r="H57" s="26" t="str">
        <f t="shared" si="12"/>
        <v>ВВГнг(А)-LS (3х1,5) 1</v>
      </c>
      <c r="I57" s="26">
        <f>COUNTIF($J$4:$J57,1)</f>
        <v>6</v>
      </c>
      <c r="J57" s="26">
        <f>COUNTIF($S$5:$S57,S57)</f>
        <v>2</v>
      </c>
      <c r="K57" s="26">
        <f t="shared" si="13"/>
        <v>1</v>
      </c>
      <c r="L57" s="26">
        <f>IFERROR(IF(P57=0,0,MAX($L$4:L56)+1),0)</f>
        <v>53</v>
      </c>
      <c r="M57" s="5" t="str">
        <f t="shared" si="14"/>
        <v>В</v>
      </c>
      <c r="N57" s="5" t="str">
        <f t="shared" si="15"/>
        <v>1</v>
      </c>
      <c r="P57" s="86" t="str">
        <f t="shared" si="2"/>
        <v>В.1.03.2-(В.7)</v>
      </c>
      <c r="Q57" s="86" t="str">
        <f t="shared" si="3"/>
        <v>ЩР</v>
      </c>
      <c r="R57" s="86" t="str">
        <f t="shared" si="4"/>
        <v>Вытяжной вентилятор  Пом. №03</v>
      </c>
      <c r="S57" s="86" t="str">
        <f t="shared" si="5"/>
        <v>ВВГнг(А)-LS (3х1,5)</v>
      </c>
      <c r="T57" s="86" t="str">
        <f t="shared" si="16"/>
        <v/>
      </c>
      <c r="U57" s="86" t="str">
        <f t="shared" si="17"/>
        <v>Ø20 L=10</v>
      </c>
      <c r="V57" s="86" t="str">
        <f t="shared" si="18"/>
        <v/>
      </c>
      <c r="W57" s="87">
        <f t="shared" si="6"/>
        <v>18</v>
      </c>
      <c r="X57" s="88"/>
      <c r="Y57" s="88"/>
      <c r="Z57" s="88"/>
      <c r="AA57" s="88"/>
      <c r="AB57" s="88"/>
      <c r="AD57" s="86" t="str">
        <f t="shared" si="7"/>
        <v>Ø20</v>
      </c>
      <c r="AE57" s="86" t="str">
        <f t="shared" si="8"/>
        <v>Ø20</v>
      </c>
      <c r="AG57" s="86">
        <f t="shared" si="9"/>
        <v>0</v>
      </c>
      <c r="AH57" s="86">
        <f t="shared" si="10"/>
        <v>10</v>
      </c>
      <c r="AI57" s="86">
        <f t="shared" si="11"/>
        <v>0</v>
      </c>
    </row>
    <row r="58" spans="2:35" x14ac:dyDescent="0.25">
      <c r="C58" s="30" t="s">
        <v>350</v>
      </c>
      <c r="D58" s="30">
        <f t="shared" ref="D58:D62" si="24">SUMIF($AD$5:$AD$1000,C58,$AH$5:$AH$1000)*(1+$D$55)</f>
        <v>3507.6</v>
      </c>
      <c r="F58" s="26" t="str">
        <f>IF(G58=1,MAX($F$4:F57)+1,"")</f>
        <v/>
      </c>
      <c r="G58" s="26">
        <f>COUNTIF($H$5:H58,H58)</f>
        <v>3</v>
      </c>
      <c r="H58" s="26" t="str">
        <f t="shared" si="12"/>
        <v>ВВГнг(А)-LS (3х1,5) 1</v>
      </c>
      <c r="I58" s="26">
        <f>COUNTIF($J$4:$J58,1)</f>
        <v>6</v>
      </c>
      <c r="J58" s="26">
        <f>COUNTIF($S$5:$S58,S58)</f>
        <v>3</v>
      </c>
      <c r="K58" s="26">
        <f t="shared" si="13"/>
        <v>1</v>
      </c>
      <c r="L58" s="26">
        <f>IFERROR(IF(P58=0,0,MAX($L$4:L57)+1),0)</f>
        <v>54</v>
      </c>
      <c r="M58" s="5" t="str">
        <f t="shared" si="14"/>
        <v>В</v>
      </c>
      <c r="N58" s="5" t="str">
        <f t="shared" si="15"/>
        <v>1</v>
      </c>
      <c r="P58" s="86" t="str">
        <f t="shared" si="2"/>
        <v>В.1.03.3-(В.8)</v>
      </c>
      <c r="Q58" s="86" t="str">
        <f t="shared" si="3"/>
        <v>ЩР</v>
      </c>
      <c r="R58" s="86" t="str">
        <f t="shared" si="4"/>
        <v>Вытяжной вентилятор  Пом. №03</v>
      </c>
      <c r="S58" s="86" t="str">
        <f t="shared" si="5"/>
        <v>ВВГнг(А)-LS (3х1,5)</v>
      </c>
      <c r="T58" s="86" t="str">
        <f t="shared" si="16"/>
        <v/>
      </c>
      <c r="U58" s="86" t="str">
        <f t="shared" si="17"/>
        <v>Ø20 L=10</v>
      </c>
      <c r="V58" s="86" t="str">
        <f t="shared" si="18"/>
        <v/>
      </c>
      <c r="W58" s="87">
        <f t="shared" si="6"/>
        <v>18</v>
      </c>
      <c r="X58" s="88"/>
      <c r="Y58" s="88"/>
      <c r="Z58" s="88"/>
      <c r="AA58" s="88"/>
      <c r="AB58" s="88"/>
      <c r="AD58" s="86" t="str">
        <f t="shared" si="7"/>
        <v>Ø20</v>
      </c>
      <c r="AE58" s="86" t="str">
        <f t="shared" si="8"/>
        <v>Ø20</v>
      </c>
      <c r="AG58" s="86">
        <f t="shared" si="9"/>
        <v>0</v>
      </c>
      <c r="AH58" s="86">
        <f t="shared" si="10"/>
        <v>10</v>
      </c>
      <c r="AI58" s="86">
        <f t="shared" si="11"/>
        <v>0</v>
      </c>
    </row>
    <row r="59" spans="2:35" x14ac:dyDescent="0.25">
      <c r="C59" s="30" t="s">
        <v>351</v>
      </c>
      <c r="D59" s="30">
        <f t="shared" si="24"/>
        <v>55.199999999999996</v>
      </c>
      <c r="F59" s="26" t="str">
        <f>IF(G59=1,MAX($F$4:F58)+1,"")</f>
        <v/>
      </c>
      <c r="G59" s="26">
        <f>COUNTIF($H$5:H59,H59)</f>
        <v>4</v>
      </c>
      <c r="H59" s="26" t="str">
        <f t="shared" si="12"/>
        <v>ВВГнг(А)-LS (3х1,5) 1</v>
      </c>
      <c r="I59" s="26">
        <f>COUNTIF($J$4:$J59,1)</f>
        <v>6</v>
      </c>
      <c r="J59" s="26">
        <f>COUNTIF($S$5:$S59,S59)</f>
        <v>4</v>
      </c>
      <c r="K59" s="26">
        <f t="shared" si="13"/>
        <v>1</v>
      </c>
      <c r="L59" s="26">
        <f>IFERROR(IF(P59=0,0,MAX($L$4:L58)+1),0)</f>
        <v>55</v>
      </c>
      <c r="M59" s="5" t="str">
        <f t="shared" si="14"/>
        <v>В</v>
      </c>
      <c r="N59" s="5" t="str">
        <f t="shared" si="15"/>
        <v>1</v>
      </c>
      <c r="P59" s="86" t="str">
        <f t="shared" si="2"/>
        <v>В.1.04.1-(В.4)</v>
      </c>
      <c r="Q59" s="86" t="str">
        <f t="shared" si="3"/>
        <v>ЩР</v>
      </c>
      <c r="R59" s="86" t="str">
        <f t="shared" si="4"/>
        <v>Вытяжной вентилятор  Пом. №04</v>
      </c>
      <c r="S59" s="86" t="str">
        <f t="shared" si="5"/>
        <v>ВВГнг(А)-LS (3х1,5)</v>
      </c>
      <c r="T59" s="86" t="str">
        <f t="shared" si="16"/>
        <v>L=5</v>
      </c>
      <c r="U59" s="86" t="str">
        <f t="shared" si="17"/>
        <v>Ø20 L=14</v>
      </c>
      <c r="V59" s="86" t="str">
        <f t="shared" si="18"/>
        <v/>
      </c>
      <c r="W59" s="87">
        <f t="shared" si="6"/>
        <v>23</v>
      </c>
      <c r="X59" s="88"/>
      <c r="Y59" s="88"/>
      <c r="Z59" s="88"/>
      <c r="AA59" s="88"/>
      <c r="AB59" s="88"/>
      <c r="AD59" s="86" t="str">
        <f t="shared" si="7"/>
        <v>Ø20</v>
      </c>
      <c r="AE59" s="86" t="str">
        <f t="shared" si="8"/>
        <v>Ø20</v>
      </c>
      <c r="AG59" s="86">
        <f t="shared" si="9"/>
        <v>5</v>
      </c>
      <c r="AH59" s="86">
        <f t="shared" si="10"/>
        <v>14</v>
      </c>
      <c r="AI59" s="86">
        <f t="shared" si="11"/>
        <v>0</v>
      </c>
    </row>
    <row r="60" spans="2:35" x14ac:dyDescent="0.25">
      <c r="C60" s="30" t="s">
        <v>352</v>
      </c>
      <c r="D60" s="30">
        <f t="shared" si="24"/>
        <v>0</v>
      </c>
      <c r="F60" s="26" t="str">
        <f>IF(G60=1,MAX($F$4:F59)+1,"")</f>
        <v/>
      </c>
      <c r="G60" s="26">
        <f>COUNTIF($H$5:H60,H60)</f>
        <v>5</v>
      </c>
      <c r="H60" s="26" t="str">
        <f t="shared" si="12"/>
        <v>ВВГнг(А)-LS (3х1,5) 1</v>
      </c>
      <c r="I60" s="26">
        <f>COUNTIF($J$4:$J60,1)</f>
        <v>6</v>
      </c>
      <c r="J60" s="26">
        <f>COUNTIF($S$5:$S60,S60)</f>
        <v>5</v>
      </c>
      <c r="K60" s="26">
        <f t="shared" si="13"/>
        <v>1</v>
      </c>
      <c r="L60" s="26">
        <f>IFERROR(IF(P60=0,0,MAX($L$4:L59)+1),0)</f>
        <v>56</v>
      </c>
      <c r="M60" s="5" t="str">
        <f t="shared" si="14"/>
        <v>В</v>
      </c>
      <c r="N60" s="5" t="str">
        <f t="shared" si="15"/>
        <v>1</v>
      </c>
      <c r="P60" s="86" t="str">
        <f t="shared" si="2"/>
        <v>В.1.05.1-(В.5)</v>
      </c>
      <c r="Q60" s="86" t="str">
        <f t="shared" si="3"/>
        <v>ЩР</v>
      </c>
      <c r="R60" s="86" t="str">
        <f t="shared" si="4"/>
        <v>Вытяжной вентилятор  Пом. №05</v>
      </c>
      <c r="S60" s="86" t="str">
        <f t="shared" si="5"/>
        <v>ВВГнг(А)-LS (3х1,5)</v>
      </c>
      <c r="T60" s="86" t="str">
        <f t="shared" si="16"/>
        <v>L=5</v>
      </c>
      <c r="U60" s="86" t="str">
        <f t="shared" si="17"/>
        <v>Ø20 L=13</v>
      </c>
      <c r="V60" s="86" t="str">
        <f t="shared" si="18"/>
        <v/>
      </c>
      <c r="W60" s="87">
        <f t="shared" si="6"/>
        <v>22</v>
      </c>
      <c r="X60" s="88"/>
      <c r="Y60" s="88"/>
      <c r="Z60" s="88"/>
      <c r="AA60" s="88"/>
      <c r="AB60" s="88"/>
      <c r="AD60" s="86" t="str">
        <f t="shared" si="7"/>
        <v>Ø20</v>
      </c>
      <c r="AE60" s="86" t="str">
        <f t="shared" si="8"/>
        <v>Ø20</v>
      </c>
      <c r="AG60" s="86">
        <f t="shared" si="9"/>
        <v>5</v>
      </c>
      <c r="AH60" s="86">
        <f t="shared" si="10"/>
        <v>13</v>
      </c>
      <c r="AI60" s="86">
        <f t="shared" si="11"/>
        <v>0</v>
      </c>
    </row>
    <row r="61" spans="2:35" x14ac:dyDescent="0.25">
      <c r="C61" s="30" t="s">
        <v>353</v>
      </c>
      <c r="D61" s="30">
        <f t="shared" si="24"/>
        <v>0</v>
      </c>
      <c r="F61" s="26" t="str">
        <f>IF(G61=1,MAX($F$4:F60)+1,"")</f>
        <v/>
      </c>
      <c r="G61" s="26">
        <f>COUNTIF($H$5:H61,H61)</f>
        <v>6</v>
      </c>
      <c r="H61" s="26" t="str">
        <f t="shared" si="12"/>
        <v>ВВГнг(А)-LS (3х1,5) 1</v>
      </c>
      <c r="I61" s="26">
        <f>COUNTIF($J$4:$J61,1)</f>
        <v>6</v>
      </c>
      <c r="J61" s="26">
        <f>COUNTIF($S$5:$S61,S61)</f>
        <v>6</v>
      </c>
      <c r="K61" s="26">
        <f t="shared" si="13"/>
        <v>1</v>
      </c>
      <c r="L61" s="26">
        <f>IFERROR(IF(P61=0,0,MAX($L$4:L60)+1),0)</f>
        <v>57</v>
      </c>
      <c r="M61" s="5" t="str">
        <f t="shared" si="14"/>
        <v>В</v>
      </c>
      <c r="N61" s="5" t="str">
        <f t="shared" si="15"/>
        <v>1</v>
      </c>
      <c r="P61" s="86" t="str">
        <f t="shared" si="2"/>
        <v>В.1.11.1-(В.9)</v>
      </c>
      <c r="Q61" s="86" t="str">
        <f t="shared" si="3"/>
        <v>ЩР</v>
      </c>
      <c r="R61" s="86" t="str">
        <f t="shared" si="4"/>
        <v>Вытяжной вентилятор  Пом. №11</v>
      </c>
      <c r="S61" s="86" t="str">
        <f t="shared" si="5"/>
        <v>ВВГнг(А)-LS (3х1,5)</v>
      </c>
      <c r="T61" s="86" t="str">
        <f t="shared" si="16"/>
        <v>L=5</v>
      </c>
      <c r="U61" s="86" t="str">
        <f t="shared" si="17"/>
        <v>Ø20 L=12</v>
      </c>
      <c r="V61" s="86" t="str">
        <f t="shared" si="18"/>
        <v/>
      </c>
      <c r="W61" s="87">
        <f t="shared" si="6"/>
        <v>21</v>
      </c>
      <c r="X61" s="88"/>
      <c r="Y61" s="88"/>
      <c r="Z61" s="88"/>
      <c r="AA61" s="88"/>
      <c r="AB61" s="88"/>
      <c r="AD61" s="86" t="str">
        <f t="shared" si="7"/>
        <v>Ø20</v>
      </c>
      <c r="AE61" s="86" t="str">
        <f t="shared" si="8"/>
        <v>Ø20</v>
      </c>
      <c r="AG61" s="86">
        <f t="shared" si="9"/>
        <v>5</v>
      </c>
      <c r="AH61" s="86">
        <f t="shared" si="10"/>
        <v>12</v>
      </c>
      <c r="AI61" s="86">
        <f t="shared" si="11"/>
        <v>0</v>
      </c>
    </row>
    <row r="62" spans="2:35" x14ac:dyDescent="0.25">
      <c r="C62" s="30" t="s">
        <v>354</v>
      </c>
      <c r="D62" s="30">
        <f t="shared" si="24"/>
        <v>0</v>
      </c>
      <c r="F62" s="26" t="str">
        <f>IF(G62=1,MAX($F$4:F61)+1,"")</f>
        <v/>
      </c>
      <c r="G62" s="26">
        <f>COUNTIF($H$5:H62,H62)</f>
        <v>7</v>
      </c>
      <c r="H62" s="26" t="str">
        <f t="shared" si="12"/>
        <v>ВВГнг(А)-LS (3х1,5) 1</v>
      </c>
      <c r="I62" s="26">
        <f>COUNTIF($J$4:$J62,1)</f>
        <v>6</v>
      </c>
      <c r="J62" s="26">
        <f>COUNTIF($S$5:$S62,S62)</f>
        <v>7</v>
      </c>
      <c r="K62" s="26">
        <f t="shared" si="13"/>
        <v>1</v>
      </c>
      <c r="L62" s="26">
        <f>IFERROR(IF(P62=0,0,MAX($L$4:L61)+1),0)</f>
        <v>58</v>
      </c>
      <c r="M62" s="5" t="str">
        <f t="shared" si="14"/>
        <v>В</v>
      </c>
      <c r="N62" s="5" t="str">
        <f t="shared" si="15"/>
        <v>1</v>
      </c>
      <c r="P62" s="86" t="str">
        <f t="shared" si="2"/>
        <v>В.1.11.2-(В.10)</v>
      </c>
      <c r="Q62" s="86" t="str">
        <f t="shared" si="3"/>
        <v>ЩР</v>
      </c>
      <c r="R62" s="86" t="str">
        <f t="shared" si="4"/>
        <v>Вытяжной вентилятор  Пом. №11</v>
      </c>
      <c r="S62" s="86" t="str">
        <f t="shared" si="5"/>
        <v>ВВГнг(А)-LS (3х1,5)</v>
      </c>
      <c r="T62" s="86" t="str">
        <f t="shared" si="16"/>
        <v>L=5</v>
      </c>
      <c r="U62" s="86" t="str">
        <f t="shared" si="17"/>
        <v>Ø20 L=12</v>
      </c>
      <c r="V62" s="86" t="str">
        <f t="shared" si="18"/>
        <v/>
      </c>
      <c r="W62" s="87">
        <f t="shared" si="6"/>
        <v>21</v>
      </c>
      <c r="X62" s="88"/>
      <c r="Y62" s="88"/>
      <c r="Z62" s="88"/>
      <c r="AA62" s="88"/>
      <c r="AB62" s="88"/>
      <c r="AD62" s="86" t="str">
        <f t="shared" si="7"/>
        <v>Ø20</v>
      </c>
      <c r="AE62" s="86" t="str">
        <f t="shared" si="8"/>
        <v>Ø20</v>
      </c>
      <c r="AG62" s="86">
        <f t="shared" si="9"/>
        <v>5</v>
      </c>
      <c r="AH62" s="86">
        <f t="shared" si="10"/>
        <v>12</v>
      </c>
      <c r="AI62" s="86">
        <f t="shared" si="11"/>
        <v>0</v>
      </c>
    </row>
    <row r="63" spans="2:35" x14ac:dyDescent="0.25">
      <c r="C63" s="30"/>
      <c r="D63" s="30"/>
      <c r="F63" s="26" t="str">
        <f>IF(G63=1,MAX($F$4:F62)+1,"")</f>
        <v/>
      </c>
      <c r="G63" s="26">
        <f>COUNTIF($H$5:H63,H63)</f>
        <v>8</v>
      </c>
      <c r="H63" s="26" t="str">
        <f t="shared" si="12"/>
        <v>ВВГнг(А)-LS (3х1,5) 1</v>
      </c>
      <c r="I63" s="26">
        <f>COUNTIF($J$4:$J63,1)</f>
        <v>6</v>
      </c>
      <c r="J63" s="26">
        <f>COUNTIF($S$5:$S63,S63)</f>
        <v>8</v>
      </c>
      <c r="K63" s="26">
        <f t="shared" si="13"/>
        <v>1</v>
      </c>
      <c r="L63" s="26">
        <f>IFERROR(IF(P63=0,0,MAX($L$4:L62)+1),0)</f>
        <v>59</v>
      </c>
      <c r="M63" s="5" t="str">
        <f t="shared" si="14"/>
        <v>В</v>
      </c>
      <c r="N63" s="5" t="str">
        <f t="shared" si="15"/>
        <v>1</v>
      </c>
      <c r="P63" s="86" t="str">
        <f t="shared" si="2"/>
        <v>В.1.11.3-(В.11)</v>
      </c>
      <c r="Q63" s="86" t="str">
        <f t="shared" si="3"/>
        <v>ЩР</v>
      </c>
      <c r="R63" s="86" t="str">
        <f t="shared" si="4"/>
        <v>Вытяжной вентилятор  Пом. №11</v>
      </c>
      <c r="S63" s="86" t="str">
        <f t="shared" si="5"/>
        <v>ВВГнг(А)-LS (3х1,5)</v>
      </c>
      <c r="T63" s="86" t="str">
        <f t="shared" si="16"/>
        <v>L=5</v>
      </c>
      <c r="U63" s="86" t="str">
        <f t="shared" si="17"/>
        <v>Ø20 L=12</v>
      </c>
      <c r="V63" s="86" t="str">
        <f t="shared" si="18"/>
        <v/>
      </c>
      <c r="W63" s="87">
        <f t="shared" si="6"/>
        <v>21</v>
      </c>
      <c r="X63" s="88"/>
      <c r="Y63" s="88"/>
      <c r="Z63" s="88"/>
      <c r="AA63" s="88"/>
      <c r="AB63" s="88"/>
      <c r="AD63" s="86" t="str">
        <f t="shared" si="7"/>
        <v>Ø20</v>
      </c>
      <c r="AE63" s="86" t="str">
        <f t="shared" si="8"/>
        <v>Ø20</v>
      </c>
      <c r="AG63" s="86">
        <f t="shared" si="9"/>
        <v>5</v>
      </c>
      <c r="AH63" s="86">
        <f t="shared" si="10"/>
        <v>12</v>
      </c>
      <c r="AI63" s="86">
        <f t="shared" si="11"/>
        <v>0</v>
      </c>
    </row>
    <row r="64" spans="2:35" x14ac:dyDescent="0.25">
      <c r="C64" s="30"/>
      <c r="D64" s="30"/>
      <c r="F64" s="26" t="str">
        <f>IF(G64=1,MAX($F$4:F63)+1,"")</f>
        <v/>
      </c>
      <c r="G64" s="26">
        <f>COUNTIF($H$5:H64,H64)</f>
        <v>9</v>
      </c>
      <c r="H64" s="26" t="str">
        <f t="shared" si="12"/>
        <v>ВВГнг(А)-LS (3х1,5) 1</v>
      </c>
      <c r="I64" s="26">
        <f>COUNTIF($J$4:$J64,1)</f>
        <v>6</v>
      </c>
      <c r="J64" s="26">
        <f>COUNTIF($S$5:$S64,S64)</f>
        <v>9</v>
      </c>
      <c r="K64" s="26">
        <f t="shared" si="13"/>
        <v>1</v>
      </c>
      <c r="L64" s="26">
        <f>IFERROR(IF(P64=0,0,MAX($L$4:L63)+1),0)</f>
        <v>60</v>
      </c>
      <c r="M64" s="5" t="str">
        <f t="shared" si="14"/>
        <v>В</v>
      </c>
      <c r="N64" s="5" t="str">
        <f t="shared" si="15"/>
        <v>1</v>
      </c>
      <c r="P64" s="86" t="str">
        <f t="shared" si="2"/>
        <v>В.1.15.1-(В.3)</v>
      </c>
      <c r="Q64" s="86" t="str">
        <f t="shared" si="3"/>
        <v>ЩР</v>
      </c>
      <c r="R64" s="86" t="str">
        <f t="shared" si="4"/>
        <v>Вытяжной вентилятор  Пом. №15</v>
      </c>
      <c r="S64" s="86" t="str">
        <f t="shared" si="5"/>
        <v>ВВГнг(А)-LS (3х1,5)</v>
      </c>
      <c r="T64" s="86" t="str">
        <f t="shared" si="16"/>
        <v>L=5</v>
      </c>
      <c r="U64" s="86" t="str">
        <f t="shared" si="17"/>
        <v>Ø20 L=29</v>
      </c>
      <c r="V64" s="86" t="str">
        <f t="shared" si="18"/>
        <v/>
      </c>
      <c r="W64" s="87">
        <f t="shared" si="6"/>
        <v>38</v>
      </c>
      <c r="X64" s="88"/>
      <c r="Y64" s="88"/>
      <c r="Z64" s="88"/>
      <c r="AA64" s="88"/>
      <c r="AB64" s="88"/>
      <c r="AD64" s="86" t="str">
        <f t="shared" si="7"/>
        <v>Ø20</v>
      </c>
      <c r="AE64" s="86" t="str">
        <f t="shared" si="8"/>
        <v>Ø20</v>
      </c>
      <c r="AG64" s="86">
        <f t="shared" si="9"/>
        <v>5</v>
      </c>
      <c r="AH64" s="86">
        <f t="shared" si="10"/>
        <v>29</v>
      </c>
      <c r="AI64" s="86">
        <f t="shared" si="11"/>
        <v>0</v>
      </c>
    </row>
    <row r="65" spans="3:35" x14ac:dyDescent="0.25">
      <c r="C65" s="30"/>
      <c r="D65" s="30"/>
      <c r="F65" s="26" t="str">
        <f>IF(G65=1,MAX($F$4:F64)+1,"")</f>
        <v/>
      </c>
      <c r="G65" s="26">
        <f>COUNTIF($H$5:H65,H65)</f>
        <v>10</v>
      </c>
      <c r="H65" s="26" t="str">
        <f t="shared" si="12"/>
        <v>ВВГнг(А)-LS (3х1,5) 1</v>
      </c>
      <c r="I65" s="26">
        <f>COUNTIF($J$4:$J65,1)</f>
        <v>6</v>
      </c>
      <c r="J65" s="26">
        <f>COUNTIF($S$5:$S65,S65)</f>
        <v>10</v>
      </c>
      <c r="K65" s="26">
        <f t="shared" si="13"/>
        <v>1</v>
      </c>
      <c r="L65" s="26">
        <f>IFERROR(IF(P65=0,0,MAX($L$4:L64)+1),0)</f>
        <v>61</v>
      </c>
      <c r="M65" s="5" t="str">
        <f t="shared" si="14"/>
        <v>В</v>
      </c>
      <c r="N65" s="5" t="str">
        <f t="shared" si="15"/>
        <v>1</v>
      </c>
      <c r="P65" s="86" t="str">
        <f t="shared" si="2"/>
        <v>В.1.17.1-(В.1)</v>
      </c>
      <c r="Q65" s="86" t="str">
        <f t="shared" si="3"/>
        <v>ЩР</v>
      </c>
      <c r="R65" s="86" t="str">
        <f t="shared" si="4"/>
        <v>Вытяжной вентилятор  Пом. №17</v>
      </c>
      <c r="S65" s="86" t="str">
        <f t="shared" si="5"/>
        <v>ВВГнг(А)-LS (3х1,5)</v>
      </c>
      <c r="T65" s="86" t="str">
        <f t="shared" si="16"/>
        <v>L=5</v>
      </c>
      <c r="U65" s="86" t="str">
        <f t="shared" si="17"/>
        <v>Ø20 L=35</v>
      </c>
      <c r="V65" s="86" t="str">
        <f t="shared" si="18"/>
        <v/>
      </c>
      <c r="W65" s="87">
        <f t="shared" si="6"/>
        <v>44</v>
      </c>
      <c r="X65" s="88"/>
      <c r="Y65" s="88"/>
      <c r="Z65" s="88"/>
      <c r="AA65" s="88"/>
      <c r="AB65" s="88"/>
      <c r="AD65" s="86" t="str">
        <f t="shared" si="7"/>
        <v>Ø20</v>
      </c>
      <c r="AE65" s="86" t="str">
        <f t="shared" si="8"/>
        <v>Ø20</v>
      </c>
      <c r="AG65" s="86">
        <f t="shared" si="9"/>
        <v>5</v>
      </c>
      <c r="AH65" s="86">
        <f t="shared" si="10"/>
        <v>35</v>
      </c>
      <c r="AI65" s="86">
        <f t="shared" si="11"/>
        <v>0</v>
      </c>
    </row>
    <row r="66" spans="3:35" x14ac:dyDescent="0.25">
      <c r="C66" s="30"/>
      <c r="D66" s="30"/>
      <c r="F66" s="26" t="str">
        <f>IF(G66=1,MAX($F$4:F65)+1,"")</f>
        <v/>
      </c>
      <c r="G66" s="26">
        <f>COUNTIF($H$5:H66,H66)</f>
        <v>11</v>
      </c>
      <c r="H66" s="26" t="str">
        <f t="shared" si="12"/>
        <v>ВВГнг(А)-LS (3х1,5) 1</v>
      </c>
      <c r="I66" s="26">
        <f>COUNTIF($J$4:$J66,1)</f>
        <v>6</v>
      </c>
      <c r="J66" s="26">
        <f>COUNTIF($S$5:$S66,S66)</f>
        <v>11</v>
      </c>
      <c r="K66" s="26">
        <f t="shared" si="13"/>
        <v>1</v>
      </c>
      <c r="L66" s="26">
        <f>IFERROR(IF(P66=0,0,MAX($L$4:L65)+1),0)</f>
        <v>62</v>
      </c>
      <c r="M66" s="5" t="str">
        <f t="shared" si="14"/>
        <v>В</v>
      </c>
      <c r="N66" s="5" t="str">
        <f t="shared" si="15"/>
        <v>1</v>
      </c>
      <c r="P66" s="86" t="str">
        <f t="shared" si="2"/>
        <v>В.1.17.2-(В.2)</v>
      </c>
      <c r="Q66" s="86" t="str">
        <f t="shared" si="3"/>
        <v>ЩР</v>
      </c>
      <c r="R66" s="86" t="str">
        <f t="shared" si="4"/>
        <v>Вытяжной вентилятор  Пом. №17</v>
      </c>
      <c r="S66" s="86" t="str">
        <f t="shared" si="5"/>
        <v>ВВГнг(А)-LS (3х1,5)</v>
      </c>
      <c r="T66" s="86" t="str">
        <f t="shared" si="16"/>
        <v>L=5</v>
      </c>
      <c r="U66" s="86" t="str">
        <f t="shared" si="17"/>
        <v>Ø20 L=35</v>
      </c>
      <c r="V66" s="86" t="str">
        <f t="shared" si="18"/>
        <v/>
      </c>
      <c r="W66" s="87">
        <f t="shared" si="6"/>
        <v>44</v>
      </c>
      <c r="X66" s="88"/>
      <c r="Y66" s="88"/>
      <c r="Z66" s="88"/>
      <c r="AA66" s="88"/>
      <c r="AB66" s="88"/>
      <c r="AD66" s="86" t="str">
        <f t="shared" si="7"/>
        <v>Ø20</v>
      </c>
      <c r="AE66" s="86" t="str">
        <f t="shared" si="8"/>
        <v>Ø20</v>
      </c>
      <c r="AG66" s="86">
        <f t="shared" si="9"/>
        <v>5</v>
      </c>
      <c r="AH66" s="86">
        <f t="shared" si="10"/>
        <v>35</v>
      </c>
      <c r="AI66" s="86">
        <f t="shared" si="11"/>
        <v>0</v>
      </c>
    </row>
    <row r="67" spans="3:35" x14ac:dyDescent="0.25">
      <c r="C67" s="30"/>
      <c r="D67" s="30"/>
      <c r="F67" s="26">
        <f>IF(G67=1,MAX($F$4:F66)+1,"")</f>
        <v>8</v>
      </c>
      <c r="G67" s="26">
        <f>COUNTIF($H$5:H67,H67)</f>
        <v>1</v>
      </c>
      <c r="H67" s="26" t="str">
        <f t="shared" si="12"/>
        <v>ВВГнг(А)-LS (5х1,5) 1</v>
      </c>
      <c r="I67" s="26">
        <f>COUNTIF($J$4:$J67,1)</f>
        <v>7</v>
      </c>
      <c r="J67" s="26">
        <f>COUNTIF($S$5:$S67,S67)</f>
        <v>1</v>
      </c>
      <c r="K67" s="26">
        <f t="shared" si="13"/>
        <v>1</v>
      </c>
      <c r="L67" s="26">
        <f>IFERROR(IF(P67=0,0,MAX($L$4:L66)+1),0)</f>
        <v>63</v>
      </c>
      <c r="M67" s="5" t="str">
        <f t="shared" si="14"/>
        <v>ЭK</v>
      </c>
      <c r="N67" s="5" t="str">
        <f t="shared" si="15"/>
        <v>1.</v>
      </c>
      <c r="P67" s="86" t="str">
        <f t="shared" si="2"/>
        <v>ЭK.1.03.1</v>
      </c>
      <c r="Q67" s="86" t="str">
        <f t="shared" si="3"/>
        <v>ЩР</v>
      </c>
      <c r="R67" s="86" t="str">
        <f t="shared" si="4"/>
        <v>Шаровый электрокран  Пом. №03</v>
      </c>
      <c r="S67" s="86" t="str">
        <f t="shared" si="5"/>
        <v>ВВГнг(А)-LS (5х1,5)</v>
      </c>
      <c r="T67" s="86" t="str">
        <f t="shared" si="16"/>
        <v/>
      </c>
      <c r="U67" s="86" t="str">
        <f t="shared" si="17"/>
        <v>Ø20 L=10</v>
      </c>
      <c r="V67" s="86" t="str">
        <f t="shared" si="18"/>
        <v/>
      </c>
      <c r="W67" s="87">
        <f t="shared" si="6"/>
        <v>18</v>
      </c>
      <c r="X67" s="88"/>
      <c r="Y67" s="88"/>
      <c r="Z67" s="88"/>
      <c r="AA67" s="88"/>
      <c r="AB67" s="88"/>
      <c r="AD67" s="86" t="str">
        <f t="shared" si="7"/>
        <v>Ø20</v>
      </c>
      <c r="AE67" s="86" t="str">
        <f t="shared" si="8"/>
        <v>Ø20</v>
      </c>
      <c r="AG67" s="86">
        <f t="shared" si="9"/>
        <v>0</v>
      </c>
      <c r="AH67" s="86">
        <f t="shared" si="10"/>
        <v>10</v>
      </c>
      <c r="AI67" s="86">
        <f t="shared" si="11"/>
        <v>0</v>
      </c>
    </row>
    <row r="68" spans="3:35" x14ac:dyDescent="0.25">
      <c r="C68" s="30"/>
      <c r="D68" s="30"/>
      <c r="F68" s="26" t="str">
        <f>IF(G68=1,MAX($F$4:F67)+1,"")</f>
        <v/>
      </c>
      <c r="G68" s="26">
        <f>COUNTIF($H$5:H68,H68)</f>
        <v>2</v>
      </c>
      <c r="H68" s="26" t="str">
        <f t="shared" si="12"/>
        <v>ВВГнг(А)-LS (5х1,5) 1</v>
      </c>
      <c r="I68" s="26">
        <f>COUNTIF($J$4:$J68,1)</f>
        <v>7</v>
      </c>
      <c r="J68" s="26">
        <f>COUNTIF($S$5:$S68,S68)</f>
        <v>2</v>
      </c>
      <c r="K68" s="26">
        <f t="shared" si="13"/>
        <v>1</v>
      </c>
      <c r="L68" s="26">
        <f>IFERROR(IF(P68=0,0,MAX($L$4:L67)+1),0)</f>
        <v>64</v>
      </c>
      <c r="M68" s="5" t="str">
        <f t="shared" si="14"/>
        <v>ЭK</v>
      </c>
      <c r="N68" s="5" t="str">
        <f t="shared" si="15"/>
        <v>1.</v>
      </c>
      <c r="P68" s="86" t="str">
        <f t="shared" si="2"/>
        <v>ЭK.1.04.1</v>
      </c>
      <c r="Q68" s="86" t="str">
        <f t="shared" si="3"/>
        <v>ЩР</v>
      </c>
      <c r="R68" s="86" t="str">
        <f t="shared" si="4"/>
        <v>Шаровый электрокран  Пом. №04</v>
      </c>
      <c r="S68" s="86" t="str">
        <f t="shared" si="5"/>
        <v>ВВГнг(А)-LS (5х1,5)</v>
      </c>
      <c r="T68" s="86" t="str">
        <f t="shared" si="16"/>
        <v/>
      </c>
      <c r="U68" s="86" t="str">
        <f t="shared" si="17"/>
        <v>Ø20 L=17</v>
      </c>
      <c r="V68" s="86" t="str">
        <f t="shared" si="18"/>
        <v/>
      </c>
      <c r="W68" s="87">
        <f t="shared" si="6"/>
        <v>25</v>
      </c>
      <c r="X68" s="88"/>
      <c r="Y68" s="88"/>
      <c r="Z68" s="88"/>
      <c r="AA68" s="88"/>
      <c r="AB68" s="88"/>
      <c r="AD68" s="86" t="str">
        <f t="shared" si="7"/>
        <v>Ø20</v>
      </c>
      <c r="AE68" s="86" t="str">
        <f t="shared" si="8"/>
        <v>Ø20</v>
      </c>
      <c r="AG68" s="86">
        <f t="shared" si="9"/>
        <v>0</v>
      </c>
      <c r="AH68" s="86">
        <f t="shared" si="10"/>
        <v>17</v>
      </c>
      <c r="AI68" s="86">
        <f t="shared" si="11"/>
        <v>0</v>
      </c>
    </row>
    <row r="69" spans="3:35" x14ac:dyDescent="0.25">
      <c r="C69" s="30"/>
      <c r="D69" s="30"/>
      <c r="F69" s="26" t="str">
        <f>IF(G69=1,MAX($F$4:F68)+1,"")</f>
        <v/>
      </c>
      <c r="G69" s="26">
        <f>COUNTIF($H$5:H69,H69)</f>
        <v>3</v>
      </c>
      <c r="H69" s="26" t="str">
        <f t="shared" si="12"/>
        <v>ВВГнг(А)-LS (5х1,5) 1</v>
      </c>
      <c r="I69" s="26">
        <f>COUNTIF($J$4:$J69,1)</f>
        <v>7</v>
      </c>
      <c r="J69" s="26">
        <f>COUNTIF($S$5:$S69,S69)</f>
        <v>3</v>
      </c>
      <c r="K69" s="26">
        <f t="shared" ref="K69:K132" si="25">VLOOKUP(P69,Исходные_данные,19,FALSE)</f>
        <v>1</v>
      </c>
      <c r="L69" s="26">
        <f>IFERROR(IF(P69=0,0,MAX($L$4:L68)+1),0)</f>
        <v>65</v>
      </c>
      <c r="M69" s="5" t="str">
        <f t="shared" si="14"/>
        <v>ЭK</v>
      </c>
      <c r="N69" s="5" t="str">
        <f t="shared" si="15"/>
        <v>1.</v>
      </c>
      <c r="P69" s="86" t="str">
        <f t="shared" ref="P69:P132" si="26">VLOOKUP(ROW(65:65),Разбивка_нумерация_5,4,FALSE)</f>
        <v>ЭK.1.11.1</v>
      </c>
      <c r="Q69" s="86" t="str">
        <f t="shared" ref="Q69:Q132" si="27">IF(VLOOKUP(ROW(65:65),Разбивка_нумерация_5,3,FALSE)=0,VLOOKUP(ROW(65:65),Разбивка_нумерация_5,2,FALSE),VLOOKUP(ROW(65:65),Разбивка_нумерация_5,3,FALSE))</f>
        <v>ЩР</v>
      </c>
      <c r="R69" s="86" t="str">
        <f t="shared" ref="R69:R132" si="28">VLOOKUP(ROW(65:65),Разбивка_нумерация_5,6,FALSE)</f>
        <v>Шаровый электрокран  Пом. №11</v>
      </c>
      <c r="S69" s="86" t="str">
        <f t="shared" ref="S69:S132" si="29">VLOOKUP(ROW(65:65),Разбивка_нумерация_5,17,FALSE)</f>
        <v>ВВГнг(А)-LS (5х1,5)</v>
      </c>
      <c r="T69" s="86" t="str">
        <f t="shared" si="16"/>
        <v>L=5</v>
      </c>
      <c r="U69" s="86" t="str">
        <f t="shared" si="17"/>
        <v>Ø20 L=14</v>
      </c>
      <c r="V69" s="86" t="str">
        <f t="shared" si="18"/>
        <v/>
      </c>
      <c r="W69" s="87">
        <f t="shared" ref="W69:W132" si="30">VLOOKUP(P69,Исходные_данные,13,FALSE)</f>
        <v>23</v>
      </c>
      <c r="X69" s="88"/>
      <c r="Y69" s="88"/>
      <c r="Z69" s="88"/>
      <c r="AA69" s="88"/>
      <c r="AB69" s="88"/>
      <c r="AD69" s="86" t="str">
        <f t="shared" ref="AD69:AD132" si="31">VLOOKUP(S69,Кабель_диаметр,4,FALSE)</f>
        <v>Ø20</v>
      </c>
      <c r="AE69" s="86" t="str">
        <f t="shared" ref="AE69:AE132" si="32">VLOOKUP(S69,Кабель_диаметр,5,FALSE)</f>
        <v>Ø20</v>
      </c>
      <c r="AG69" s="86">
        <f t="shared" ref="AG69:AG132" si="33">IFERROR(VLOOKUP(P69,Исходные_данные,10,FALSE),0)</f>
        <v>5</v>
      </c>
      <c r="AH69" s="86">
        <f t="shared" ref="AH69:AH132" si="34">IFERROR(VLOOKUP(P69,Исходные_данные,11,FALSE),0)</f>
        <v>14</v>
      </c>
      <c r="AI69" s="86">
        <f t="shared" ref="AI69:AI132" si="35">IFERROR(VLOOKUP(P69,Исходные_данные,12,FALSE),0)</f>
        <v>0</v>
      </c>
    </row>
    <row r="70" spans="3:35" x14ac:dyDescent="0.25">
      <c r="C70" s="30"/>
      <c r="D70" s="30"/>
      <c r="F70" s="26" t="str">
        <f>IF(G70=1,MAX($F$4:F69)+1,"")</f>
        <v/>
      </c>
      <c r="G70" s="26">
        <f>COUNTIF($H$5:H70,H70)</f>
        <v>4</v>
      </c>
      <c r="H70" s="26" t="str">
        <f t="shared" ref="H70:H133" si="36">S70&amp;" "&amp;K70</f>
        <v>ВВГнг(А)-LS (5х1,5) 1</v>
      </c>
      <c r="I70" s="26">
        <f>COUNTIF($J$4:$J70,1)</f>
        <v>7</v>
      </c>
      <c r="J70" s="26">
        <f>COUNTIF($S$5:$S70,S70)</f>
        <v>4</v>
      </c>
      <c r="K70" s="26">
        <f t="shared" si="25"/>
        <v>1</v>
      </c>
      <c r="L70" s="26">
        <f>IFERROR(IF(P70=0,0,MAX($L$4:L69)+1),0)</f>
        <v>66</v>
      </c>
      <c r="M70" s="5" t="str">
        <f t="shared" ref="M70:M133" si="37">LEFT(P70,SEARCH(".",P70)-1)</f>
        <v>ЭK</v>
      </c>
      <c r="N70" s="5" t="str">
        <f t="shared" ref="N70:N133" si="38">LEFT(RIGHT(P70,LEN(P70)-LEN(M70)-1),SEARCH(".",P70)-1)</f>
        <v>1.</v>
      </c>
      <c r="P70" s="86" t="str">
        <f t="shared" si="26"/>
        <v>ЭK.1.05.1</v>
      </c>
      <c r="Q70" s="86" t="str">
        <f t="shared" si="27"/>
        <v>ЩР</v>
      </c>
      <c r="R70" s="86" t="str">
        <f t="shared" si="28"/>
        <v>Шаровый электрокран  Пом. №05</v>
      </c>
      <c r="S70" s="86" t="str">
        <f t="shared" si="29"/>
        <v>ВВГнг(А)-LS (5х1,5)</v>
      </c>
      <c r="T70" s="86" t="str">
        <f t="shared" ref="T70:T133" si="39">IF(AG70=0,"","L="&amp;AG70)</f>
        <v>L=5</v>
      </c>
      <c r="U70" s="86" t="str">
        <f t="shared" ref="U70:U133" si="40">IF(AH70=0,"",AD70&amp;" L="&amp;AH70)</f>
        <v>Ø20 L=16</v>
      </c>
      <c r="V70" s="86" t="str">
        <f t="shared" ref="V70:V133" si="41">IF(AI70=0,"",AE70&amp;" L="&amp;AI70)</f>
        <v/>
      </c>
      <c r="W70" s="87">
        <f t="shared" si="30"/>
        <v>25</v>
      </c>
      <c r="X70" s="88"/>
      <c r="Y70" s="88"/>
      <c r="Z70" s="88"/>
      <c r="AA70" s="88"/>
      <c r="AB70" s="88"/>
      <c r="AD70" s="86" t="str">
        <f t="shared" si="31"/>
        <v>Ø20</v>
      </c>
      <c r="AE70" s="86" t="str">
        <f t="shared" si="32"/>
        <v>Ø20</v>
      </c>
      <c r="AG70" s="86">
        <f t="shared" si="33"/>
        <v>5</v>
      </c>
      <c r="AH70" s="86">
        <f t="shared" si="34"/>
        <v>16</v>
      </c>
      <c r="AI70" s="86">
        <f t="shared" si="35"/>
        <v>0</v>
      </c>
    </row>
    <row r="71" spans="3:35" x14ac:dyDescent="0.25">
      <c r="C71" s="30"/>
      <c r="D71" s="30"/>
      <c r="F71" s="26" t="str">
        <f>IF(G71=1,MAX($F$4:F70)+1,"")</f>
        <v/>
      </c>
      <c r="G71" s="26">
        <f>COUNTIF($H$5:H71,H71)</f>
        <v>5</v>
      </c>
      <c r="H71" s="26" t="str">
        <f t="shared" si="36"/>
        <v>ВВГнг(А)-LS (5х1,5) 1</v>
      </c>
      <c r="I71" s="26">
        <f>COUNTIF($J$4:$J71,1)</f>
        <v>7</v>
      </c>
      <c r="J71" s="26">
        <f>COUNTIF($S$5:$S71,S71)</f>
        <v>5</v>
      </c>
      <c r="K71" s="26">
        <f t="shared" si="25"/>
        <v>1</v>
      </c>
      <c r="L71" s="26">
        <f>IFERROR(IF(P71=0,0,MAX($L$4:L70)+1),0)</f>
        <v>67</v>
      </c>
      <c r="M71" s="5" t="str">
        <f t="shared" si="37"/>
        <v>ЭK</v>
      </c>
      <c r="N71" s="5" t="str">
        <f t="shared" si="38"/>
        <v>1.</v>
      </c>
      <c r="P71" s="86" t="str">
        <f t="shared" si="26"/>
        <v>ЭK.1.15.1</v>
      </c>
      <c r="Q71" s="86" t="str">
        <f t="shared" si="27"/>
        <v>ЩР</v>
      </c>
      <c r="R71" s="86" t="str">
        <f t="shared" si="28"/>
        <v>Шаровый электрокран  Пом. №15</v>
      </c>
      <c r="S71" s="86" t="str">
        <f t="shared" si="29"/>
        <v>ВВГнг(А)-LS (5х1,5)</v>
      </c>
      <c r="T71" s="86" t="str">
        <f t="shared" si="39"/>
        <v>L=5</v>
      </c>
      <c r="U71" s="86" t="str">
        <f t="shared" si="40"/>
        <v>Ø20 L=30</v>
      </c>
      <c r="V71" s="86" t="str">
        <f t="shared" si="41"/>
        <v/>
      </c>
      <c r="W71" s="87">
        <f t="shared" si="30"/>
        <v>39</v>
      </c>
      <c r="X71" s="88"/>
      <c r="Y71" s="88"/>
      <c r="Z71" s="88"/>
      <c r="AA71" s="88"/>
      <c r="AB71" s="88"/>
      <c r="AD71" s="86" t="str">
        <f t="shared" si="31"/>
        <v>Ø20</v>
      </c>
      <c r="AE71" s="86" t="str">
        <f t="shared" si="32"/>
        <v>Ø20</v>
      </c>
      <c r="AG71" s="86">
        <f t="shared" si="33"/>
        <v>5</v>
      </c>
      <c r="AH71" s="86">
        <f t="shared" si="34"/>
        <v>30</v>
      </c>
      <c r="AI71" s="86">
        <f t="shared" si="35"/>
        <v>0</v>
      </c>
    </row>
    <row r="72" spans="3:35" x14ac:dyDescent="0.25">
      <c r="F72" s="26" t="str">
        <f>IF(G72=1,MAX($F$4:F71)+1,"")</f>
        <v/>
      </c>
      <c r="G72" s="26">
        <f>COUNTIF($H$5:H72,H72)</f>
        <v>6</v>
      </c>
      <c r="H72" s="26" t="str">
        <f t="shared" si="36"/>
        <v>ВВГнг(А)-LS (5х1,5) 1</v>
      </c>
      <c r="I72" s="26">
        <f>COUNTIF($J$4:$J72,1)</f>
        <v>7</v>
      </c>
      <c r="J72" s="26">
        <f>COUNTIF($S$5:$S72,S72)</f>
        <v>6</v>
      </c>
      <c r="K72" s="26">
        <f t="shared" si="25"/>
        <v>1</v>
      </c>
      <c r="L72" s="26">
        <f>IFERROR(IF(P72=0,0,MAX($L$4:L71)+1),0)</f>
        <v>68</v>
      </c>
      <c r="M72" s="5" t="str">
        <f t="shared" si="37"/>
        <v>ЭK</v>
      </c>
      <c r="N72" s="5" t="str">
        <f t="shared" si="38"/>
        <v>1.</v>
      </c>
      <c r="P72" s="86" t="str">
        <f t="shared" si="26"/>
        <v>ЭK.1.17.1</v>
      </c>
      <c r="Q72" s="86" t="str">
        <f t="shared" si="27"/>
        <v>ЩР</v>
      </c>
      <c r="R72" s="86" t="str">
        <f t="shared" si="28"/>
        <v>Шаровый электрокран  Пом. №17</v>
      </c>
      <c r="S72" s="86" t="str">
        <f t="shared" si="29"/>
        <v>ВВГнг(А)-LS (5х1,5)</v>
      </c>
      <c r="T72" s="86" t="str">
        <f t="shared" si="39"/>
        <v>L=5</v>
      </c>
      <c r="U72" s="86" t="str">
        <f t="shared" si="40"/>
        <v>Ø20 L=36</v>
      </c>
      <c r="V72" s="86" t="str">
        <f t="shared" si="41"/>
        <v/>
      </c>
      <c r="W72" s="87">
        <f t="shared" si="30"/>
        <v>45</v>
      </c>
      <c r="X72" s="88"/>
      <c r="Y72" s="88"/>
      <c r="Z72" s="88"/>
      <c r="AA72" s="88"/>
      <c r="AB72" s="88"/>
      <c r="AD72" s="86" t="str">
        <f t="shared" si="31"/>
        <v>Ø20</v>
      </c>
      <c r="AE72" s="86" t="str">
        <f t="shared" si="32"/>
        <v>Ø20</v>
      </c>
      <c r="AG72" s="86">
        <f t="shared" si="33"/>
        <v>5</v>
      </c>
      <c r="AH72" s="86">
        <f t="shared" si="34"/>
        <v>36</v>
      </c>
      <c r="AI72" s="86">
        <f t="shared" si="35"/>
        <v>0</v>
      </c>
    </row>
    <row r="73" spans="3:35" x14ac:dyDescent="0.25">
      <c r="F73" s="26">
        <f>IF(G73=1,MAX($F$4:F72)+1,"")</f>
        <v>9</v>
      </c>
      <c r="G73" s="26">
        <f>COUNTIF($H$5:H73,H73)</f>
        <v>1</v>
      </c>
      <c r="H73" s="26" t="str">
        <f t="shared" si="36"/>
        <v>КГВВнг(А)-LS (7х0,75) 2</v>
      </c>
      <c r="I73" s="26">
        <f>COUNTIF($J$4:$J73,1)</f>
        <v>8</v>
      </c>
      <c r="J73" s="26">
        <f>COUNTIF($S$5:$S73,S73)</f>
        <v>1</v>
      </c>
      <c r="K73" s="26">
        <f t="shared" si="25"/>
        <v>2</v>
      </c>
      <c r="L73" s="26">
        <f>IFERROR(IF(P73=0,0,MAX($L$4:L72)+1),0)</f>
        <v>69</v>
      </c>
      <c r="M73" s="5" t="str">
        <f t="shared" si="37"/>
        <v>TE-O</v>
      </c>
      <c r="N73" s="5" t="str">
        <f t="shared" si="38"/>
        <v>1.05</v>
      </c>
      <c r="P73" s="86" t="str">
        <f t="shared" si="26"/>
        <v>TE-O.1.05.1(К1)</v>
      </c>
      <c r="Q73" s="86" t="str">
        <f t="shared" si="27"/>
        <v>ЩР</v>
      </c>
      <c r="R73" s="86" t="str">
        <f t="shared" si="28"/>
        <v>Управление сервоприводом отопления   Пом. №05</v>
      </c>
      <c r="S73" s="86" t="str">
        <f t="shared" si="29"/>
        <v>КГВВнг(А)-LS (7х0,75)</v>
      </c>
      <c r="T73" s="86" t="str">
        <f t="shared" si="39"/>
        <v/>
      </c>
      <c r="U73" s="86" t="str">
        <f t="shared" si="40"/>
        <v/>
      </c>
      <c r="V73" s="86" t="str">
        <f t="shared" si="41"/>
        <v>Ø20 L=21</v>
      </c>
      <c r="W73" s="87">
        <f t="shared" si="30"/>
        <v>25</v>
      </c>
      <c r="X73" s="88"/>
      <c r="Y73" s="88"/>
      <c r="Z73" s="88"/>
      <c r="AA73" s="88"/>
      <c r="AB73" s="88"/>
      <c r="AD73" s="86" t="str">
        <f t="shared" si="31"/>
        <v>Ø20</v>
      </c>
      <c r="AE73" s="86" t="str">
        <f t="shared" si="32"/>
        <v>Ø20</v>
      </c>
      <c r="AG73" s="86">
        <f t="shared" si="33"/>
        <v>0</v>
      </c>
      <c r="AH73" s="86">
        <f t="shared" si="34"/>
        <v>0</v>
      </c>
      <c r="AI73" s="86">
        <f t="shared" si="35"/>
        <v>21</v>
      </c>
    </row>
    <row r="74" spans="3:35" x14ac:dyDescent="0.25">
      <c r="C74" s="23" t="s">
        <v>124</v>
      </c>
      <c r="D74" s="35">
        <v>0.2</v>
      </c>
      <c r="F74" s="26" t="str">
        <f>IF(G74=1,MAX($F$4:F73)+1,"")</f>
        <v/>
      </c>
      <c r="G74" s="26">
        <f>COUNTIF($H$5:H74,H74)</f>
        <v>2</v>
      </c>
      <c r="H74" s="26" t="str">
        <f t="shared" si="36"/>
        <v>КГВВнг(А)-LS (7х0,75) 2</v>
      </c>
      <c r="I74" s="26">
        <f>COUNTIF($J$4:$J74,1)</f>
        <v>8</v>
      </c>
      <c r="J74" s="26">
        <f>COUNTIF($S$5:$S74,S74)</f>
        <v>2</v>
      </c>
      <c r="K74" s="26">
        <f t="shared" si="25"/>
        <v>2</v>
      </c>
      <c r="L74" s="26">
        <f>IFERROR(IF(P74=0,0,MAX($L$4:L73)+1),0)</f>
        <v>70</v>
      </c>
      <c r="M74" s="5" t="str">
        <f t="shared" si="37"/>
        <v>TE-O</v>
      </c>
      <c r="N74" s="5" t="str">
        <f t="shared" si="38"/>
        <v>1.05</v>
      </c>
      <c r="P74" s="86" t="str">
        <f t="shared" si="26"/>
        <v>TE-O.1.05.1(К1)</v>
      </c>
      <c r="Q74" s="86" t="str">
        <f t="shared" si="27"/>
        <v>ЩР</v>
      </c>
      <c r="R74" s="86" t="str">
        <f t="shared" si="28"/>
        <v>Управление сервоприводом отопления   Пом. №05</v>
      </c>
      <c r="S74" s="86" t="str">
        <f t="shared" si="29"/>
        <v>КГВВнг(А)-LS (7х0,75)</v>
      </c>
      <c r="T74" s="86" t="str">
        <f t="shared" si="39"/>
        <v/>
      </c>
      <c r="U74" s="86" t="str">
        <f t="shared" si="40"/>
        <v/>
      </c>
      <c r="V74" s="86" t="str">
        <f t="shared" si="41"/>
        <v>Ø20 L=21</v>
      </c>
      <c r="W74" s="87">
        <f t="shared" si="30"/>
        <v>25</v>
      </c>
      <c r="X74" s="88"/>
      <c r="Y74" s="88"/>
      <c r="Z74" s="88"/>
      <c r="AA74" s="88"/>
      <c r="AB74" s="88"/>
      <c r="AD74" s="86" t="str">
        <f t="shared" si="31"/>
        <v>Ø20</v>
      </c>
      <c r="AE74" s="86" t="str">
        <f t="shared" si="32"/>
        <v>Ø20</v>
      </c>
      <c r="AG74" s="86">
        <f t="shared" si="33"/>
        <v>0</v>
      </c>
      <c r="AH74" s="86">
        <f t="shared" si="34"/>
        <v>0</v>
      </c>
      <c r="AI74" s="86">
        <f t="shared" si="35"/>
        <v>21</v>
      </c>
    </row>
    <row r="75" spans="3:35" x14ac:dyDescent="0.25">
      <c r="C75" s="23" t="s">
        <v>343</v>
      </c>
      <c r="D75" s="23" t="s">
        <v>111</v>
      </c>
      <c r="F75" s="26" t="str">
        <f>IF(G75=1,MAX($F$4:F74)+1,"")</f>
        <v/>
      </c>
      <c r="G75" s="26">
        <f>COUNTIF($H$5:H75,H75)</f>
        <v>3</v>
      </c>
      <c r="H75" s="26" t="str">
        <f t="shared" si="36"/>
        <v>КГВВнг(А)-LS (7х0,75) 2</v>
      </c>
      <c r="I75" s="26">
        <f>COUNTIF($J$4:$J75,1)</f>
        <v>8</v>
      </c>
      <c r="J75" s="26">
        <f>COUNTIF($S$5:$S75,S75)</f>
        <v>3</v>
      </c>
      <c r="K75" s="26">
        <f t="shared" si="25"/>
        <v>2</v>
      </c>
      <c r="L75" s="26">
        <f>IFERROR(IF(P75=0,0,MAX($L$4:L74)+1),0)</f>
        <v>71</v>
      </c>
      <c r="M75" s="5" t="str">
        <f t="shared" si="37"/>
        <v>TE-O</v>
      </c>
      <c r="N75" s="5" t="str">
        <f t="shared" si="38"/>
        <v>1.05</v>
      </c>
      <c r="P75" s="86" t="str">
        <f t="shared" si="26"/>
        <v>TE-O.1.05.1(К1)</v>
      </c>
      <c r="Q75" s="86" t="str">
        <f t="shared" si="27"/>
        <v>ЩР</v>
      </c>
      <c r="R75" s="86" t="str">
        <f t="shared" si="28"/>
        <v>Управление сервоприводом отопления   Пом. №05</v>
      </c>
      <c r="S75" s="86" t="str">
        <f t="shared" si="29"/>
        <v>КГВВнг(А)-LS (7х0,75)</v>
      </c>
      <c r="T75" s="86" t="str">
        <f t="shared" si="39"/>
        <v/>
      </c>
      <c r="U75" s="86" t="str">
        <f t="shared" si="40"/>
        <v/>
      </c>
      <c r="V75" s="86" t="str">
        <f t="shared" si="41"/>
        <v>Ø20 L=21</v>
      </c>
      <c r="W75" s="87">
        <f t="shared" si="30"/>
        <v>25</v>
      </c>
      <c r="X75" s="88"/>
      <c r="Y75" s="88"/>
      <c r="Z75" s="88"/>
      <c r="AA75" s="88"/>
      <c r="AB75" s="88"/>
      <c r="AD75" s="86" t="str">
        <f t="shared" si="31"/>
        <v>Ø20</v>
      </c>
      <c r="AE75" s="86" t="str">
        <f t="shared" si="32"/>
        <v>Ø20</v>
      </c>
      <c r="AG75" s="86">
        <f t="shared" si="33"/>
        <v>0</v>
      </c>
      <c r="AH75" s="86">
        <f t="shared" si="34"/>
        <v>0</v>
      </c>
      <c r="AI75" s="86">
        <f t="shared" si="35"/>
        <v>21</v>
      </c>
    </row>
    <row r="76" spans="3:35" x14ac:dyDescent="0.25">
      <c r="C76" s="30" t="s">
        <v>349</v>
      </c>
      <c r="D76" s="30">
        <f>SUMIF($AE$5:$AE$1000,C76,$AI$5:$AI$1000)*(1+$D$55)</f>
        <v>0</v>
      </c>
      <c r="F76" s="26" t="str">
        <f>IF(G76=1,MAX($F$4:F75)+1,"")</f>
        <v/>
      </c>
      <c r="G76" s="26">
        <f>COUNTIF($H$5:H76,H76)</f>
        <v>4</v>
      </c>
      <c r="H76" s="26" t="str">
        <f t="shared" si="36"/>
        <v>КГВВнг(А)-LS (7х0,75) 2</v>
      </c>
      <c r="I76" s="26">
        <f>COUNTIF($J$4:$J76,1)</f>
        <v>8</v>
      </c>
      <c r="J76" s="26">
        <f>COUNTIF($S$5:$S76,S76)</f>
        <v>4</v>
      </c>
      <c r="K76" s="26">
        <f t="shared" si="25"/>
        <v>2</v>
      </c>
      <c r="L76" s="26">
        <f>IFERROR(IF(P76=0,0,MAX($L$4:L75)+1),0)</f>
        <v>72</v>
      </c>
      <c r="M76" s="5" t="str">
        <f t="shared" si="37"/>
        <v>TE-O</v>
      </c>
      <c r="N76" s="5" t="str">
        <f t="shared" si="38"/>
        <v>1.05</v>
      </c>
      <c r="P76" s="86" t="str">
        <f t="shared" si="26"/>
        <v>TE-O.1.05.2(К2)</v>
      </c>
      <c r="Q76" s="86" t="str">
        <f t="shared" si="27"/>
        <v>ЩР</v>
      </c>
      <c r="R76" s="86" t="str">
        <f t="shared" si="28"/>
        <v>Управление сервоприводом отопления   Пом. №05</v>
      </c>
      <c r="S76" s="86" t="str">
        <f t="shared" si="29"/>
        <v>КГВВнг(А)-LS (7х0,75)</v>
      </c>
      <c r="T76" s="86" t="str">
        <f t="shared" si="39"/>
        <v/>
      </c>
      <c r="U76" s="86" t="str">
        <f t="shared" si="40"/>
        <v/>
      </c>
      <c r="V76" s="86" t="str">
        <f t="shared" si="41"/>
        <v>Ø20 L=21</v>
      </c>
      <c r="W76" s="87">
        <f t="shared" si="30"/>
        <v>25</v>
      </c>
      <c r="X76" s="88"/>
      <c r="Y76" s="88"/>
      <c r="Z76" s="88"/>
      <c r="AA76" s="88"/>
      <c r="AB76" s="88"/>
      <c r="AD76" s="86" t="str">
        <f t="shared" si="31"/>
        <v>Ø20</v>
      </c>
      <c r="AE76" s="86" t="str">
        <f t="shared" si="32"/>
        <v>Ø20</v>
      </c>
      <c r="AG76" s="86">
        <f t="shared" si="33"/>
        <v>0</v>
      </c>
      <c r="AH76" s="86">
        <f t="shared" si="34"/>
        <v>0</v>
      </c>
      <c r="AI76" s="86">
        <f t="shared" si="35"/>
        <v>21</v>
      </c>
    </row>
    <row r="77" spans="3:35" x14ac:dyDescent="0.25">
      <c r="C77" s="30" t="s">
        <v>350</v>
      </c>
      <c r="D77" s="30">
        <f t="shared" ref="D77:D81" si="42">SUMIF($AE$5:$AE$1000,C77,$AI$5:$AI$1000)*(1+$D$55)</f>
        <v>2312.4</v>
      </c>
      <c r="F77" s="26" t="str">
        <f>IF(G77=1,MAX($F$4:F76)+1,"")</f>
        <v/>
      </c>
      <c r="G77" s="26">
        <f>COUNTIF($H$5:H77,H77)</f>
        <v>5</v>
      </c>
      <c r="H77" s="26" t="str">
        <f t="shared" si="36"/>
        <v>КГВВнг(А)-LS (7х0,75) 2</v>
      </c>
      <c r="I77" s="26">
        <f>COUNTIF($J$4:$J77,1)</f>
        <v>8</v>
      </c>
      <c r="J77" s="26">
        <f>COUNTIF($S$5:$S77,S77)</f>
        <v>5</v>
      </c>
      <c r="K77" s="26">
        <f t="shared" si="25"/>
        <v>2</v>
      </c>
      <c r="L77" s="26">
        <f>IFERROR(IF(P77=0,0,MAX($L$4:L76)+1),0)</f>
        <v>73</v>
      </c>
      <c r="M77" s="5" t="str">
        <f t="shared" si="37"/>
        <v>TE-O</v>
      </c>
      <c r="N77" s="5" t="str">
        <f t="shared" si="38"/>
        <v>1.15</v>
      </c>
      <c r="P77" s="86" t="str">
        <f t="shared" si="26"/>
        <v>TE-O.1.15.1(К3)</v>
      </c>
      <c r="Q77" s="86" t="str">
        <f t="shared" si="27"/>
        <v>ЩР</v>
      </c>
      <c r="R77" s="86" t="str">
        <f t="shared" si="28"/>
        <v>Управление сервоприводом отопления   Пом. №15</v>
      </c>
      <c r="S77" s="86" t="str">
        <f t="shared" si="29"/>
        <v>КГВВнг(А)-LS (7х0,75)</v>
      </c>
      <c r="T77" s="86" t="str">
        <f t="shared" si="39"/>
        <v/>
      </c>
      <c r="U77" s="86" t="str">
        <f t="shared" si="40"/>
        <v/>
      </c>
      <c r="V77" s="86" t="str">
        <f t="shared" si="41"/>
        <v>Ø20 L=31</v>
      </c>
      <c r="W77" s="87">
        <f t="shared" si="30"/>
        <v>35</v>
      </c>
      <c r="X77" s="88"/>
      <c r="Y77" s="88"/>
      <c r="Z77" s="88"/>
      <c r="AA77" s="88"/>
      <c r="AB77" s="88"/>
      <c r="AD77" s="86" t="str">
        <f t="shared" si="31"/>
        <v>Ø20</v>
      </c>
      <c r="AE77" s="86" t="str">
        <f t="shared" si="32"/>
        <v>Ø20</v>
      </c>
      <c r="AG77" s="86">
        <f t="shared" si="33"/>
        <v>0</v>
      </c>
      <c r="AH77" s="86">
        <f t="shared" si="34"/>
        <v>0</v>
      </c>
      <c r="AI77" s="86">
        <f t="shared" si="35"/>
        <v>31</v>
      </c>
    </row>
    <row r="78" spans="3:35" x14ac:dyDescent="0.25">
      <c r="C78" s="30" t="s">
        <v>351</v>
      </c>
      <c r="D78" s="30">
        <f t="shared" si="42"/>
        <v>146.4</v>
      </c>
      <c r="F78" s="26" t="str">
        <f>IF(G78=1,MAX($F$4:F77)+1,"")</f>
        <v/>
      </c>
      <c r="G78" s="26">
        <f>COUNTIF($H$5:H78,H78)</f>
        <v>6</v>
      </c>
      <c r="H78" s="26" t="str">
        <f t="shared" si="36"/>
        <v>КГВВнг(А)-LS (7х0,75) 2</v>
      </c>
      <c r="I78" s="26">
        <f>COUNTIF($J$4:$J78,1)</f>
        <v>8</v>
      </c>
      <c r="J78" s="26">
        <f>COUNTIF($S$5:$S78,S78)</f>
        <v>6</v>
      </c>
      <c r="K78" s="26">
        <f t="shared" si="25"/>
        <v>2</v>
      </c>
      <c r="L78" s="26">
        <f>IFERROR(IF(P78=0,0,MAX($L$4:L77)+1),0)</f>
        <v>74</v>
      </c>
      <c r="M78" s="5" t="str">
        <f t="shared" si="37"/>
        <v>TE-O</v>
      </c>
      <c r="N78" s="5" t="str">
        <f t="shared" si="38"/>
        <v>1.15</v>
      </c>
      <c r="P78" s="86" t="str">
        <f t="shared" si="26"/>
        <v>TE-O.1.15.1(К3)</v>
      </c>
      <c r="Q78" s="86" t="str">
        <f t="shared" si="27"/>
        <v>ЩР</v>
      </c>
      <c r="R78" s="86" t="str">
        <f t="shared" si="28"/>
        <v>Управление сервоприводом отопления   Пом. №15</v>
      </c>
      <c r="S78" s="86" t="str">
        <f t="shared" si="29"/>
        <v>КГВВнг(А)-LS (7х0,75)</v>
      </c>
      <c r="T78" s="86" t="str">
        <f t="shared" si="39"/>
        <v/>
      </c>
      <c r="U78" s="86" t="str">
        <f t="shared" si="40"/>
        <v/>
      </c>
      <c r="V78" s="86" t="str">
        <f t="shared" si="41"/>
        <v>Ø20 L=31</v>
      </c>
      <c r="W78" s="87">
        <f t="shared" si="30"/>
        <v>35</v>
      </c>
      <c r="X78" s="88"/>
      <c r="Y78" s="88"/>
      <c r="Z78" s="88"/>
      <c r="AA78" s="88"/>
      <c r="AB78" s="88"/>
      <c r="AD78" s="86" t="str">
        <f t="shared" si="31"/>
        <v>Ø20</v>
      </c>
      <c r="AE78" s="86" t="str">
        <f t="shared" si="32"/>
        <v>Ø20</v>
      </c>
      <c r="AG78" s="86">
        <f t="shared" si="33"/>
        <v>0</v>
      </c>
      <c r="AH78" s="86">
        <f t="shared" si="34"/>
        <v>0</v>
      </c>
      <c r="AI78" s="86">
        <f t="shared" si="35"/>
        <v>31</v>
      </c>
    </row>
    <row r="79" spans="3:35" x14ac:dyDescent="0.25">
      <c r="C79" s="30" t="s">
        <v>352</v>
      </c>
      <c r="D79" s="30">
        <f t="shared" si="42"/>
        <v>0</v>
      </c>
      <c r="F79" s="26" t="str">
        <f>IF(G79=1,MAX($F$4:F78)+1,"")</f>
        <v/>
      </c>
      <c r="G79" s="26">
        <f>COUNTIF($H$5:H79,H79)</f>
        <v>7</v>
      </c>
      <c r="H79" s="26" t="str">
        <f t="shared" si="36"/>
        <v>КГВВнг(А)-LS (7х0,75) 2</v>
      </c>
      <c r="I79" s="26">
        <f>COUNTIF($J$4:$J79,1)</f>
        <v>8</v>
      </c>
      <c r="J79" s="26">
        <f>COUNTIF($S$5:$S79,S79)</f>
        <v>7</v>
      </c>
      <c r="K79" s="26">
        <f t="shared" si="25"/>
        <v>2</v>
      </c>
      <c r="L79" s="26">
        <f>IFERROR(IF(P79=0,0,MAX($L$4:L78)+1),0)</f>
        <v>75</v>
      </c>
      <c r="M79" s="5" t="str">
        <f t="shared" si="37"/>
        <v>TE-O</v>
      </c>
      <c r="N79" s="5" t="str">
        <f t="shared" si="38"/>
        <v>1.15</v>
      </c>
      <c r="P79" s="86" t="str">
        <f t="shared" si="26"/>
        <v>TE-O.1.15.1(К3)</v>
      </c>
      <c r="Q79" s="86" t="str">
        <f t="shared" si="27"/>
        <v>ЩР</v>
      </c>
      <c r="R79" s="86" t="str">
        <f t="shared" si="28"/>
        <v>Управление сервоприводом отопления   Пом. №15</v>
      </c>
      <c r="S79" s="86" t="str">
        <f t="shared" si="29"/>
        <v>КГВВнг(А)-LS (7х0,75)</v>
      </c>
      <c r="T79" s="86" t="str">
        <f t="shared" si="39"/>
        <v/>
      </c>
      <c r="U79" s="86" t="str">
        <f t="shared" si="40"/>
        <v/>
      </c>
      <c r="V79" s="86" t="str">
        <f t="shared" si="41"/>
        <v>Ø20 L=31</v>
      </c>
      <c r="W79" s="87">
        <f t="shared" si="30"/>
        <v>35</v>
      </c>
      <c r="X79" s="88"/>
      <c r="Y79" s="88"/>
      <c r="Z79" s="88"/>
      <c r="AA79" s="88"/>
      <c r="AB79" s="88"/>
      <c r="AD79" s="86" t="str">
        <f t="shared" si="31"/>
        <v>Ø20</v>
      </c>
      <c r="AE79" s="86" t="str">
        <f t="shared" si="32"/>
        <v>Ø20</v>
      </c>
      <c r="AG79" s="86">
        <f t="shared" si="33"/>
        <v>0</v>
      </c>
      <c r="AH79" s="86">
        <f t="shared" si="34"/>
        <v>0</v>
      </c>
      <c r="AI79" s="86">
        <f t="shared" si="35"/>
        <v>31</v>
      </c>
    </row>
    <row r="80" spans="3:35" x14ac:dyDescent="0.25">
      <c r="C80" s="30" t="s">
        <v>353</v>
      </c>
      <c r="D80" s="30">
        <f t="shared" si="42"/>
        <v>0</v>
      </c>
      <c r="F80" s="26" t="str">
        <f>IF(G80=1,MAX($F$4:F79)+1,"")</f>
        <v/>
      </c>
      <c r="G80" s="26">
        <f>COUNTIF($H$5:H80,H80)</f>
        <v>8</v>
      </c>
      <c r="H80" s="26" t="str">
        <f t="shared" si="36"/>
        <v>КГВВнг(А)-LS (7х0,75) 2</v>
      </c>
      <c r="I80" s="26">
        <f>COUNTIF($J$4:$J80,1)</f>
        <v>8</v>
      </c>
      <c r="J80" s="26">
        <f>COUNTIF($S$5:$S80,S80)</f>
        <v>8</v>
      </c>
      <c r="K80" s="26">
        <f t="shared" si="25"/>
        <v>2</v>
      </c>
      <c r="L80" s="26">
        <f>IFERROR(IF(P80=0,0,MAX($L$4:L79)+1),0)</f>
        <v>76</v>
      </c>
      <c r="M80" s="5" t="str">
        <f t="shared" si="37"/>
        <v>TE-ТП</v>
      </c>
      <c r="N80" s="5" t="str">
        <f t="shared" si="38"/>
        <v>1.05.</v>
      </c>
      <c r="P80" s="86" t="str">
        <f t="shared" si="26"/>
        <v>TE-ТП.1.05.1(К4)</v>
      </c>
      <c r="Q80" s="86" t="str">
        <f t="shared" si="27"/>
        <v>ЩР</v>
      </c>
      <c r="R80" s="86" t="str">
        <f t="shared" si="28"/>
        <v>Управление сервоприводом теплого пола  Пом. №05</v>
      </c>
      <c r="S80" s="86" t="str">
        <f t="shared" si="29"/>
        <v>КГВВнг(А)-LS (7х0,75)</v>
      </c>
      <c r="T80" s="86" t="str">
        <f t="shared" si="39"/>
        <v/>
      </c>
      <c r="U80" s="86" t="str">
        <f t="shared" si="40"/>
        <v/>
      </c>
      <c r="V80" s="86" t="str">
        <f t="shared" si="41"/>
        <v>Ø20 L=21</v>
      </c>
      <c r="W80" s="87">
        <f t="shared" si="30"/>
        <v>25</v>
      </c>
      <c r="X80" s="88"/>
      <c r="Y80" s="88"/>
      <c r="Z80" s="88"/>
      <c r="AA80" s="88"/>
      <c r="AB80" s="88"/>
      <c r="AD80" s="86" t="str">
        <f t="shared" si="31"/>
        <v>Ø20</v>
      </c>
      <c r="AE80" s="86" t="str">
        <f t="shared" si="32"/>
        <v>Ø20</v>
      </c>
      <c r="AG80" s="86">
        <f t="shared" si="33"/>
        <v>0</v>
      </c>
      <c r="AH80" s="86">
        <f t="shared" si="34"/>
        <v>0</v>
      </c>
      <c r="AI80" s="86">
        <f t="shared" si="35"/>
        <v>21</v>
      </c>
    </row>
    <row r="81" spans="3:35" x14ac:dyDescent="0.25">
      <c r="C81" s="30" t="s">
        <v>354</v>
      </c>
      <c r="D81" s="30">
        <f t="shared" si="42"/>
        <v>0</v>
      </c>
      <c r="F81" s="26" t="str">
        <f>IF(G81=1,MAX($F$4:F80)+1,"")</f>
        <v/>
      </c>
      <c r="G81" s="26">
        <f>COUNTIF($H$5:H81,H81)</f>
        <v>9</v>
      </c>
      <c r="H81" s="26" t="str">
        <f t="shared" si="36"/>
        <v>КГВВнг(А)-LS (7х0,75) 2</v>
      </c>
      <c r="I81" s="26">
        <f>COUNTIF($J$4:$J81,1)</f>
        <v>8</v>
      </c>
      <c r="J81" s="26">
        <f>COUNTIF($S$5:$S81,S81)</f>
        <v>9</v>
      </c>
      <c r="K81" s="26">
        <f t="shared" si="25"/>
        <v>2</v>
      </c>
      <c r="L81" s="26">
        <f>IFERROR(IF(P81=0,0,MAX($L$4:L80)+1),0)</f>
        <v>77</v>
      </c>
      <c r="M81" s="5" t="str">
        <f t="shared" si="37"/>
        <v>TE-ТП</v>
      </c>
      <c r="N81" s="5" t="str">
        <f t="shared" si="38"/>
        <v>1.05.</v>
      </c>
      <c r="P81" s="86" t="str">
        <f t="shared" si="26"/>
        <v>TE-ТП.1.05.1(К4)</v>
      </c>
      <c r="Q81" s="86" t="str">
        <f t="shared" si="27"/>
        <v>ЩР</v>
      </c>
      <c r="R81" s="86" t="str">
        <f t="shared" si="28"/>
        <v>Управление сервоприводом теплого пола  Пом. №05</v>
      </c>
      <c r="S81" s="86" t="str">
        <f t="shared" si="29"/>
        <v>КГВВнг(А)-LS (7х0,75)</v>
      </c>
      <c r="T81" s="86" t="str">
        <f t="shared" si="39"/>
        <v/>
      </c>
      <c r="U81" s="86" t="str">
        <f t="shared" si="40"/>
        <v/>
      </c>
      <c r="V81" s="86" t="str">
        <f t="shared" si="41"/>
        <v>Ø20 L=21</v>
      </c>
      <c r="W81" s="87">
        <f t="shared" si="30"/>
        <v>25</v>
      </c>
      <c r="X81" s="88"/>
      <c r="Y81" s="88"/>
      <c r="Z81" s="88"/>
      <c r="AA81" s="88"/>
      <c r="AB81" s="88"/>
      <c r="AD81" s="86" t="str">
        <f t="shared" si="31"/>
        <v>Ø20</v>
      </c>
      <c r="AE81" s="86" t="str">
        <f t="shared" si="32"/>
        <v>Ø20</v>
      </c>
      <c r="AG81" s="86">
        <f t="shared" si="33"/>
        <v>0</v>
      </c>
      <c r="AH81" s="86">
        <f t="shared" si="34"/>
        <v>0</v>
      </c>
      <c r="AI81" s="86">
        <f t="shared" si="35"/>
        <v>21</v>
      </c>
    </row>
    <row r="82" spans="3:35" x14ac:dyDescent="0.25">
      <c r="C82" s="30"/>
      <c r="D82" s="30"/>
      <c r="F82" s="26" t="str">
        <f>IF(G82=1,MAX($F$4:F81)+1,"")</f>
        <v/>
      </c>
      <c r="G82" s="26">
        <f>COUNTIF($H$5:H82,H82)</f>
        <v>10</v>
      </c>
      <c r="H82" s="26" t="str">
        <f t="shared" si="36"/>
        <v>КГВВнг(А)-LS (7х0,75) 2</v>
      </c>
      <c r="I82" s="26">
        <f>COUNTIF($J$4:$J82,1)</f>
        <v>8</v>
      </c>
      <c r="J82" s="26">
        <f>COUNTIF($S$5:$S82,S82)</f>
        <v>10</v>
      </c>
      <c r="K82" s="26">
        <f t="shared" si="25"/>
        <v>2</v>
      </c>
      <c r="L82" s="26">
        <f>IFERROR(IF(P82=0,0,MAX($L$4:L81)+1),0)</f>
        <v>78</v>
      </c>
      <c r="M82" s="5" t="str">
        <f t="shared" si="37"/>
        <v>TE-ТП</v>
      </c>
      <c r="N82" s="5" t="str">
        <f t="shared" si="38"/>
        <v>1.05.</v>
      </c>
      <c r="P82" s="86" t="str">
        <f t="shared" si="26"/>
        <v>TE-ТП.1.05.1(К4)</v>
      </c>
      <c r="Q82" s="86" t="str">
        <f t="shared" si="27"/>
        <v>ЩР</v>
      </c>
      <c r="R82" s="86" t="str">
        <f t="shared" si="28"/>
        <v>Управление сервоприводом теплого пола  Пом. №05</v>
      </c>
      <c r="S82" s="86" t="str">
        <f t="shared" si="29"/>
        <v>КГВВнг(А)-LS (7х0,75)</v>
      </c>
      <c r="T82" s="86" t="str">
        <f t="shared" si="39"/>
        <v/>
      </c>
      <c r="U82" s="86" t="str">
        <f t="shared" si="40"/>
        <v/>
      </c>
      <c r="V82" s="86" t="str">
        <f t="shared" si="41"/>
        <v>Ø20 L=21</v>
      </c>
      <c r="W82" s="87">
        <f t="shared" si="30"/>
        <v>25</v>
      </c>
      <c r="X82" s="88"/>
      <c r="Y82" s="88"/>
      <c r="Z82" s="88"/>
      <c r="AA82" s="88"/>
      <c r="AB82" s="88"/>
      <c r="AD82" s="86" t="str">
        <f t="shared" si="31"/>
        <v>Ø20</v>
      </c>
      <c r="AE82" s="86" t="str">
        <f t="shared" si="32"/>
        <v>Ø20</v>
      </c>
      <c r="AG82" s="86">
        <f t="shared" si="33"/>
        <v>0</v>
      </c>
      <c r="AH82" s="86">
        <f t="shared" si="34"/>
        <v>0</v>
      </c>
      <c r="AI82" s="86">
        <f t="shared" si="35"/>
        <v>21</v>
      </c>
    </row>
    <row r="83" spans="3:35" x14ac:dyDescent="0.25">
      <c r="C83" s="30"/>
      <c r="D83" s="30"/>
      <c r="F83" s="26" t="str">
        <f>IF(G83=1,MAX($F$4:F82)+1,"")</f>
        <v/>
      </c>
      <c r="G83" s="26">
        <f>COUNTIF($H$5:H83,H83)</f>
        <v>11</v>
      </c>
      <c r="H83" s="26" t="str">
        <f t="shared" si="36"/>
        <v>КГВВнг(А)-LS (7х0,75) 2</v>
      </c>
      <c r="I83" s="26">
        <f>COUNTIF($J$4:$J83,1)</f>
        <v>8</v>
      </c>
      <c r="J83" s="26">
        <f>COUNTIF($S$5:$S83,S83)</f>
        <v>11</v>
      </c>
      <c r="K83" s="26">
        <f t="shared" si="25"/>
        <v>2</v>
      </c>
      <c r="L83" s="26">
        <f>IFERROR(IF(P83=0,0,MAX($L$4:L82)+1),0)</f>
        <v>79</v>
      </c>
      <c r="M83" s="5" t="str">
        <f t="shared" si="37"/>
        <v>TE-ТП</v>
      </c>
      <c r="N83" s="5" t="str">
        <f t="shared" si="38"/>
        <v>1.05.</v>
      </c>
      <c r="P83" s="86" t="str">
        <f t="shared" si="26"/>
        <v>TE-ТП.1.05.1(К4)</v>
      </c>
      <c r="Q83" s="86" t="str">
        <f t="shared" si="27"/>
        <v>ЩР</v>
      </c>
      <c r="R83" s="86" t="str">
        <f t="shared" si="28"/>
        <v>Управление сервоприводом теплого пола  Пом. №05</v>
      </c>
      <c r="S83" s="86" t="str">
        <f t="shared" si="29"/>
        <v>КГВВнг(А)-LS (7х0,75)</v>
      </c>
      <c r="T83" s="86" t="str">
        <f t="shared" si="39"/>
        <v/>
      </c>
      <c r="U83" s="86" t="str">
        <f t="shared" si="40"/>
        <v/>
      </c>
      <c r="V83" s="86" t="str">
        <f t="shared" si="41"/>
        <v>Ø20 L=21</v>
      </c>
      <c r="W83" s="87">
        <f t="shared" si="30"/>
        <v>25</v>
      </c>
      <c r="X83" s="88"/>
      <c r="Y83" s="88"/>
      <c r="Z83" s="88"/>
      <c r="AA83" s="88"/>
      <c r="AB83" s="88"/>
      <c r="AD83" s="86" t="str">
        <f t="shared" si="31"/>
        <v>Ø20</v>
      </c>
      <c r="AE83" s="86" t="str">
        <f t="shared" si="32"/>
        <v>Ø20</v>
      </c>
      <c r="AG83" s="86">
        <f t="shared" si="33"/>
        <v>0</v>
      </c>
      <c r="AH83" s="86">
        <f t="shared" si="34"/>
        <v>0</v>
      </c>
      <c r="AI83" s="86">
        <f t="shared" si="35"/>
        <v>21</v>
      </c>
    </row>
    <row r="84" spans="3:35" x14ac:dyDescent="0.25">
      <c r="C84" s="30"/>
      <c r="D84" s="30"/>
      <c r="F84" s="26" t="str">
        <f>IF(G84=1,MAX($F$4:F83)+1,"")</f>
        <v/>
      </c>
      <c r="G84" s="26">
        <f>COUNTIF($H$5:H84,H84)</f>
        <v>12</v>
      </c>
      <c r="H84" s="26" t="str">
        <f t="shared" si="36"/>
        <v>КГВВнг(А)-LS (7х0,75) 2</v>
      </c>
      <c r="I84" s="26">
        <f>COUNTIF($J$4:$J84,1)</f>
        <v>8</v>
      </c>
      <c r="J84" s="26">
        <f>COUNTIF($S$5:$S84,S84)</f>
        <v>12</v>
      </c>
      <c r="K84" s="26">
        <f t="shared" si="25"/>
        <v>2</v>
      </c>
      <c r="L84" s="26">
        <f>IFERROR(IF(P84=0,0,MAX($L$4:L83)+1),0)</f>
        <v>80</v>
      </c>
      <c r="M84" s="5" t="str">
        <f t="shared" si="37"/>
        <v>TE-ТП</v>
      </c>
      <c r="N84" s="5" t="str">
        <f t="shared" si="38"/>
        <v>1.05.</v>
      </c>
      <c r="P84" s="86" t="str">
        <f t="shared" si="26"/>
        <v>TE-ТП.1.05.1(К4)</v>
      </c>
      <c r="Q84" s="86" t="str">
        <f t="shared" si="27"/>
        <v>ЩР</v>
      </c>
      <c r="R84" s="86" t="str">
        <f t="shared" si="28"/>
        <v>Управление сервоприводом теплого пола  Пом. №05</v>
      </c>
      <c r="S84" s="86" t="str">
        <f t="shared" si="29"/>
        <v>КГВВнг(А)-LS (7х0,75)</v>
      </c>
      <c r="T84" s="86" t="str">
        <f t="shared" si="39"/>
        <v/>
      </c>
      <c r="U84" s="86" t="str">
        <f t="shared" si="40"/>
        <v/>
      </c>
      <c r="V84" s="86" t="str">
        <f t="shared" si="41"/>
        <v>Ø20 L=21</v>
      </c>
      <c r="W84" s="87">
        <f t="shared" si="30"/>
        <v>25</v>
      </c>
      <c r="X84" s="88"/>
      <c r="Y84" s="88"/>
      <c r="Z84" s="88"/>
      <c r="AA84" s="88"/>
      <c r="AB84" s="88"/>
      <c r="AD84" s="86" t="str">
        <f t="shared" si="31"/>
        <v>Ø20</v>
      </c>
      <c r="AE84" s="86" t="str">
        <f t="shared" si="32"/>
        <v>Ø20</v>
      </c>
      <c r="AG84" s="86">
        <f t="shared" si="33"/>
        <v>0</v>
      </c>
      <c r="AH84" s="86">
        <f t="shared" si="34"/>
        <v>0</v>
      </c>
      <c r="AI84" s="86">
        <f t="shared" si="35"/>
        <v>21</v>
      </c>
    </row>
    <row r="85" spans="3:35" x14ac:dyDescent="0.25">
      <c r="C85" s="30"/>
      <c r="D85" s="30"/>
      <c r="F85" s="26" t="str">
        <f>IF(G85=1,MAX($F$4:F84)+1,"")</f>
        <v/>
      </c>
      <c r="G85" s="26">
        <f>COUNTIF($H$5:H85,H85)</f>
        <v>13</v>
      </c>
      <c r="H85" s="26" t="str">
        <f t="shared" si="36"/>
        <v>КГВВнг(А)-LS (7х0,75) 2</v>
      </c>
      <c r="I85" s="26">
        <f>COUNTIF($J$4:$J85,1)</f>
        <v>8</v>
      </c>
      <c r="J85" s="26">
        <f>COUNTIF($S$5:$S85,S85)</f>
        <v>13</v>
      </c>
      <c r="K85" s="26">
        <f t="shared" si="25"/>
        <v>2</v>
      </c>
      <c r="L85" s="26">
        <f>IFERROR(IF(P85=0,0,MAX($L$4:L84)+1),0)</f>
        <v>81</v>
      </c>
      <c r="M85" s="5" t="str">
        <f t="shared" si="37"/>
        <v>TE-ТП</v>
      </c>
      <c r="N85" s="5" t="str">
        <f t="shared" si="38"/>
        <v>1.15.</v>
      </c>
      <c r="P85" s="86" t="str">
        <f t="shared" si="26"/>
        <v>TE-ТП.1.15.1(К5)</v>
      </c>
      <c r="Q85" s="86" t="str">
        <f t="shared" si="27"/>
        <v>ЩР</v>
      </c>
      <c r="R85" s="86" t="str">
        <f t="shared" si="28"/>
        <v>Управление сервоприводом теплого пола  Пом. №15</v>
      </c>
      <c r="S85" s="86" t="str">
        <f t="shared" si="29"/>
        <v>КГВВнг(А)-LS (7х0,75)</v>
      </c>
      <c r="T85" s="86" t="str">
        <f t="shared" si="39"/>
        <v/>
      </c>
      <c r="U85" s="86" t="str">
        <f t="shared" si="40"/>
        <v/>
      </c>
      <c r="V85" s="86" t="str">
        <f t="shared" si="41"/>
        <v>Ø20 L=33</v>
      </c>
      <c r="W85" s="87">
        <f t="shared" si="30"/>
        <v>37</v>
      </c>
      <c r="X85" s="88"/>
      <c r="Y85" s="88"/>
      <c r="Z85" s="88"/>
      <c r="AA85" s="88"/>
      <c r="AB85" s="88"/>
      <c r="AD85" s="86" t="str">
        <f t="shared" si="31"/>
        <v>Ø20</v>
      </c>
      <c r="AE85" s="86" t="str">
        <f t="shared" si="32"/>
        <v>Ø20</v>
      </c>
      <c r="AG85" s="86">
        <f t="shared" si="33"/>
        <v>0</v>
      </c>
      <c r="AH85" s="86">
        <f t="shared" si="34"/>
        <v>0</v>
      </c>
      <c r="AI85" s="86">
        <f t="shared" si="35"/>
        <v>33</v>
      </c>
    </row>
    <row r="86" spans="3:35" x14ac:dyDescent="0.25">
      <c r="C86" s="30"/>
      <c r="D86" s="30"/>
      <c r="F86" s="26" t="str">
        <f>IF(G86=1,MAX($F$4:F85)+1,"")</f>
        <v/>
      </c>
      <c r="G86" s="26">
        <f>COUNTIF($H$5:H86,H86)</f>
        <v>14</v>
      </c>
      <c r="H86" s="26" t="str">
        <f t="shared" si="36"/>
        <v>КГВВнг(А)-LS (7х0,75) 2</v>
      </c>
      <c r="I86" s="26">
        <f>COUNTIF($J$4:$J86,1)</f>
        <v>8</v>
      </c>
      <c r="J86" s="26">
        <f>COUNTIF($S$5:$S86,S86)</f>
        <v>14</v>
      </c>
      <c r="K86" s="26">
        <f t="shared" si="25"/>
        <v>2</v>
      </c>
      <c r="L86" s="26">
        <f>IFERROR(IF(P86=0,0,MAX($L$4:L85)+1),0)</f>
        <v>82</v>
      </c>
      <c r="M86" s="5" t="str">
        <f t="shared" si="37"/>
        <v>TE-ТП</v>
      </c>
      <c r="N86" s="5" t="str">
        <f t="shared" si="38"/>
        <v>1.15.</v>
      </c>
      <c r="P86" s="86" t="str">
        <f t="shared" si="26"/>
        <v>TE-ТП.1.15.1(К5)</v>
      </c>
      <c r="Q86" s="86" t="str">
        <f t="shared" si="27"/>
        <v>ЩР</v>
      </c>
      <c r="R86" s="86" t="str">
        <f t="shared" si="28"/>
        <v>Управление сервоприводом теплого пола  Пом. №15</v>
      </c>
      <c r="S86" s="86" t="str">
        <f t="shared" si="29"/>
        <v>КГВВнг(А)-LS (7х0,75)</v>
      </c>
      <c r="T86" s="86" t="str">
        <f t="shared" si="39"/>
        <v/>
      </c>
      <c r="U86" s="86" t="str">
        <f t="shared" si="40"/>
        <v/>
      </c>
      <c r="V86" s="86" t="str">
        <f t="shared" si="41"/>
        <v>Ø20 L=33</v>
      </c>
      <c r="W86" s="87">
        <f t="shared" si="30"/>
        <v>37</v>
      </c>
      <c r="X86" s="88"/>
      <c r="Y86" s="88"/>
      <c r="Z86" s="88"/>
      <c r="AA86" s="88"/>
      <c r="AB86" s="88"/>
      <c r="AD86" s="86" t="str">
        <f t="shared" si="31"/>
        <v>Ø20</v>
      </c>
      <c r="AE86" s="86" t="str">
        <f t="shared" si="32"/>
        <v>Ø20</v>
      </c>
      <c r="AG86" s="86">
        <f t="shared" si="33"/>
        <v>0</v>
      </c>
      <c r="AH86" s="86">
        <f t="shared" si="34"/>
        <v>0</v>
      </c>
      <c r="AI86" s="86">
        <f t="shared" si="35"/>
        <v>33</v>
      </c>
    </row>
    <row r="87" spans="3:35" x14ac:dyDescent="0.25">
      <c r="C87" s="30"/>
      <c r="D87" s="30"/>
      <c r="F87" s="26" t="str">
        <f>IF(G87=1,MAX($F$4:F86)+1,"")</f>
        <v/>
      </c>
      <c r="G87" s="26">
        <f>COUNTIF($H$5:H87,H87)</f>
        <v>15</v>
      </c>
      <c r="H87" s="26" t="str">
        <f t="shared" si="36"/>
        <v>КГВВнг(А)-LS (7х0,75) 2</v>
      </c>
      <c r="I87" s="26">
        <f>COUNTIF($J$4:$J87,1)</f>
        <v>8</v>
      </c>
      <c r="J87" s="26">
        <f>COUNTIF($S$5:$S87,S87)</f>
        <v>15</v>
      </c>
      <c r="K87" s="26">
        <f t="shared" si="25"/>
        <v>2</v>
      </c>
      <c r="L87" s="26">
        <f>IFERROR(IF(P87=0,0,MAX($L$4:L86)+1),0)</f>
        <v>83</v>
      </c>
      <c r="M87" s="5" t="str">
        <f t="shared" si="37"/>
        <v>TE-ТП</v>
      </c>
      <c r="N87" s="5" t="str">
        <f t="shared" si="38"/>
        <v>1.15.</v>
      </c>
      <c r="P87" s="86" t="str">
        <f t="shared" si="26"/>
        <v>TE-ТП.1.15.1(К5)</v>
      </c>
      <c r="Q87" s="86" t="str">
        <f t="shared" si="27"/>
        <v>ЩР</v>
      </c>
      <c r="R87" s="86" t="str">
        <f t="shared" si="28"/>
        <v>Управление сервоприводом теплого пола  Пом. №15</v>
      </c>
      <c r="S87" s="86" t="str">
        <f t="shared" si="29"/>
        <v>КГВВнг(А)-LS (7х0,75)</v>
      </c>
      <c r="T87" s="86" t="str">
        <f t="shared" si="39"/>
        <v/>
      </c>
      <c r="U87" s="86" t="str">
        <f t="shared" si="40"/>
        <v/>
      </c>
      <c r="V87" s="86" t="str">
        <f t="shared" si="41"/>
        <v>Ø20 L=33</v>
      </c>
      <c r="W87" s="87">
        <f t="shared" si="30"/>
        <v>37</v>
      </c>
      <c r="X87" s="88"/>
      <c r="Y87" s="88"/>
      <c r="Z87" s="88"/>
      <c r="AA87" s="88"/>
      <c r="AB87" s="88"/>
      <c r="AD87" s="86" t="str">
        <f t="shared" si="31"/>
        <v>Ø20</v>
      </c>
      <c r="AE87" s="86" t="str">
        <f t="shared" si="32"/>
        <v>Ø20</v>
      </c>
      <c r="AG87" s="86">
        <f t="shared" si="33"/>
        <v>0</v>
      </c>
      <c r="AH87" s="86">
        <f t="shared" si="34"/>
        <v>0</v>
      </c>
      <c r="AI87" s="86">
        <f t="shared" si="35"/>
        <v>33</v>
      </c>
    </row>
    <row r="88" spans="3:35" x14ac:dyDescent="0.25">
      <c r="C88" s="30"/>
      <c r="D88" s="30"/>
      <c r="F88" s="26" t="str">
        <f>IF(G88=1,MAX($F$4:F87)+1,"")</f>
        <v/>
      </c>
      <c r="G88" s="26">
        <f>COUNTIF($H$5:H88,H88)</f>
        <v>37</v>
      </c>
      <c r="H88" s="26" t="str">
        <f t="shared" si="36"/>
        <v>ВВГнг(А)-LS (3х2,5) 2</v>
      </c>
      <c r="I88" s="26">
        <f>COUNTIF($J$4:$J88,1)</f>
        <v>8</v>
      </c>
      <c r="J88" s="26">
        <f>COUNTIF($S$5:$S88,S88)</f>
        <v>45</v>
      </c>
      <c r="K88" s="26">
        <f t="shared" si="25"/>
        <v>2</v>
      </c>
      <c r="L88" s="26">
        <f>IFERROR(IF(P88=0,0,MAX($L$4:L87)+1),0)</f>
        <v>84</v>
      </c>
      <c r="M88" s="5" t="str">
        <f t="shared" si="37"/>
        <v>ТП</v>
      </c>
      <c r="N88" s="5" t="str">
        <f t="shared" si="38"/>
        <v>1.</v>
      </c>
      <c r="P88" s="86" t="str">
        <f t="shared" si="26"/>
        <v>ТП.1.13.1</v>
      </c>
      <c r="Q88" s="86" t="str">
        <f t="shared" si="27"/>
        <v>ЩР</v>
      </c>
      <c r="R88" s="86" t="str">
        <f t="shared" si="28"/>
        <v>Теплый пол  Пом. №13</v>
      </c>
      <c r="S88" s="86" t="str">
        <f t="shared" si="29"/>
        <v>ВВГнг(А)-LS (3х2,5)</v>
      </c>
      <c r="T88" s="86" t="str">
        <f t="shared" si="39"/>
        <v/>
      </c>
      <c r="U88" s="86" t="str">
        <f t="shared" si="40"/>
        <v/>
      </c>
      <c r="V88" s="86" t="str">
        <f t="shared" si="41"/>
        <v>Ø20 L=29</v>
      </c>
      <c r="W88" s="87">
        <f t="shared" si="30"/>
        <v>33</v>
      </c>
      <c r="X88" s="88"/>
      <c r="Y88" s="88"/>
      <c r="Z88" s="88"/>
      <c r="AA88" s="88"/>
      <c r="AB88" s="88"/>
      <c r="AD88" s="86" t="str">
        <f t="shared" si="31"/>
        <v>Ø20</v>
      </c>
      <c r="AE88" s="86" t="str">
        <f t="shared" si="32"/>
        <v>Ø20</v>
      </c>
      <c r="AG88" s="86">
        <f t="shared" si="33"/>
        <v>0</v>
      </c>
      <c r="AH88" s="86">
        <f t="shared" si="34"/>
        <v>0</v>
      </c>
      <c r="AI88" s="86">
        <f t="shared" si="35"/>
        <v>29</v>
      </c>
    </row>
    <row r="89" spans="3:35" x14ac:dyDescent="0.25">
      <c r="C89" s="30"/>
      <c r="D89" s="30"/>
      <c r="F89" s="26" t="str">
        <f>IF(G89=1,MAX($F$4:F88)+1,"")</f>
        <v/>
      </c>
      <c r="G89" s="26">
        <f>COUNTIF($H$5:H89,H89)</f>
        <v>38</v>
      </c>
      <c r="H89" s="26" t="str">
        <f t="shared" si="36"/>
        <v>ВВГнг(А)-LS (3х2,5) 2</v>
      </c>
      <c r="I89" s="26">
        <f>COUNTIF($J$4:$J89,1)</f>
        <v>8</v>
      </c>
      <c r="J89" s="26">
        <f>COUNTIF($S$5:$S89,S89)</f>
        <v>46</v>
      </c>
      <c r="K89" s="26">
        <f t="shared" si="25"/>
        <v>2</v>
      </c>
      <c r="L89" s="26">
        <f>IFERROR(IF(P89=0,0,MAX($L$4:L88)+1),0)</f>
        <v>85</v>
      </c>
      <c r="M89" s="5" t="str">
        <f t="shared" si="37"/>
        <v>ТП</v>
      </c>
      <c r="N89" s="5" t="str">
        <f t="shared" si="38"/>
        <v>1.</v>
      </c>
      <c r="P89" s="86" t="str">
        <f t="shared" si="26"/>
        <v>ТП.1.21.1</v>
      </c>
      <c r="Q89" s="86" t="str">
        <f t="shared" si="27"/>
        <v>ЩР</v>
      </c>
      <c r="R89" s="86" t="str">
        <f t="shared" si="28"/>
        <v>Теплый пол  Пом. №21</v>
      </c>
      <c r="S89" s="86" t="str">
        <f t="shared" si="29"/>
        <v>ВВГнг(А)-LS (3х2,5)</v>
      </c>
      <c r="T89" s="86" t="str">
        <f t="shared" si="39"/>
        <v/>
      </c>
      <c r="U89" s="86" t="str">
        <f t="shared" si="40"/>
        <v/>
      </c>
      <c r="V89" s="86" t="str">
        <f t="shared" si="41"/>
        <v>Ø20 L=30</v>
      </c>
      <c r="W89" s="87">
        <f t="shared" si="30"/>
        <v>34</v>
      </c>
      <c r="X89" s="88"/>
      <c r="Y89" s="88"/>
      <c r="Z89" s="88"/>
      <c r="AA89" s="88"/>
      <c r="AB89" s="88"/>
      <c r="AD89" s="86" t="str">
        <f t="shared" si="31"/>
        <v>Ø20</v>
      </c>
      <c r="AE89" s="86" t="str">
        <f t="shared" si="32"/>
        <v>Ø20</v>
      </c>
      <c r="AG89" s="86">
        <f t="shared" si="33"/>
        <v>0</v>
      </c>
      <c r="AH89" s="86">
        <f t="shared" si="34"/>
        <v>0</v>
      </c>
      <c r="AI89" s="86">
        <f t="shared" si="35"/>
        <v>30</v>
      </c>
    </row>
    <row r="90" spans="3:35" x14ac:dyDescent="0.25">
      <c r="C90" s="30"/>
      <c r="D90" s="30"/>
      <c r="F90" s="26">
        <f>IF(G90=1,MAX($F$4:F89)+1,"")</f>
        <v>10</v>
      </c>
      <c r="G90" s="26">
        <f>COUNTIF($H$5:H90,H90)</f>
        <v>1</v>
      </c>
      <c r="H90" s="26" t="str">
        <f t="shared" si="36"/>
        <v>КГВВнг(А)-LS (5х1,5) 1</v>
      </c>
      <c r="I90" s="26">
        <f>COUNTIF($J$4:$J90,1)</f>
        <v>9</v>
      </c>
      <c r="J90" s="26">
        <f>COUNTIF($S$5:$S90,S90)</f>
        <v>1</v>
      </c>
      <c r="K90" s="26">
        <f t="shared" si="25"/>
        <v>1</v>
      </c>
      <c r="L90" s="26">
        <f>IFERROR(IF(P90=0,0,MAX($L$4:L89)+1),0)</f>
        <v>86</v>
      </c>
      <c r="M90" s="5" t="str">
        <f t="shared" si="37"/>
        <v>SH</v>
      </c>
      <c r="N90" s="5" t="str">
        <f t="shared" si="38"/>
        <v>1.</v>
      </c>
      <c r="P90" s="86" t="str">
        <f t="shared" si="26"/>
        <v>SH.1.07.1</v>
      </c>
      <c r="Q90" s="86" t="str">
        <f t="shared" si="27"/>
        <v>ЩР</v>
      </c>
      <c r="R90" s="86" t="str">
        <f t="shared" si="28"/>
        <v>Моторзированная нагрузка   Пом. №07</v>
      </c>
      <c r="S90" s="86" t="str">
        <f t="shared" si="29"/>
        <v>КГВВнг(А)-LS (5х1,5)</v>
      </c>
      <c r="T90" s="86" t="str">
        <f t="shared" si="39"/>
        <v>L=5</v>
      </c>
      <c r="U90" s="86" t="str">
        <f t="shared" si="40"/>
        <v>Ø20 L=18</v>
      </c>
      <c r="V90" s="86" t="str">
        <f t="shared" si="41"/>
        <v/>
      </c>
      <c r="W90" s="87">
        <f t="shared" si="30"/>
        <v>27</v>
      </c>
      <c r="X90" s="88"/>
      <c r="Y90" s="88"/>
      <c r="Z90" s="88"/>
      <c r="AA90" s="88"/>
      <c r="AB90" s="88"/>
      <c r="AD90" s="86" t="str">
        <f t="shared" si="31"/>
        <v>Ø20</v>
      </c>
      <c r="AE90" s="86" t="str">
        <f t="shared" si="32"/>
        <v>Ø20</v>
      </c>
      <c r="AG90" s="86">
        <f t="shared" si="33"/>
        <v>5</v>
      </c>
      <c r="AH90" s="86">
        <f t="shared" si="34"/>
        <v>18</v>
      </c>
      <c r="AI90" s="86">
        <f t="shared" si="35"/>
        <v>0</v>
      </c>
    </row>
    <row r="91" spans="3:35" x14ac:dyDescent="0.25">
      <c r="F91" s="26" t="str">
        <f>IF(G91=1,MAX($F$4:F90)+1,"")</f>
        <v/>
      </c>
      <c r="G91" s="26">
        <f>COUNTIF($H$5:H91,H91)</f>
        <v>2</v>
      </c>
      <c r="H91" s="26" t="str">
        <f t="shared" si="36"/>
        <v>КГВВнг(А)-LS (5х1,5) 1</v>
      </c>
      <c r="I91" s="26">
        <f>COUNTIF($J$4:$J91,1)</f>
        <v>9</v>
      </c>
      <c r="J91" s="26">
        <f>COUNTIF($S$5:$S91,S91)</f>
        <v>2</v>
      </c>
      <c r="K91" s="26">
        <f t="shared" si="25"/>
        <v>1</v>
      </c>
      <c r="L91" s="26">
        <f>IFERROR(IF(P91=0,0,MAX($L$4:L90)+1),0)</f>
        <v>87</v>
      </c>
      <c r="M91" s="5" t="str">
        <f t="shared" si="37"/>
        <v>SH</v>
      </c>
      <c r="N91" s="5" t="str">
        <f t="shared" si="38"/>
        <v>1.</v>
      </c>
      <c r="P91" s="86" t="str">
        <f t="shared" si="26"/>
        <v>SH.1.08.1</v>
      </c>
      <c r="Q91" s="86" t="str">
        <f t="shared" si="27"/>
        <v>ЩР</v>
      </c>
      <c r="R91" s="86" t="str">
        <f t="shared" si="28"/>
        <v>Моторзированная нагрузка   Пом. №08</v>
      </c>
      <c r="S91" s="86" t="str">
        <f t="shared" si="29"/>
        <v>КГВВнг(А)-LS (5х1,5)</v>
      </c>
      <c r="T91" s="86" t="str">
        <f t="shared" si="39"/>
        <v>L=5</v>
      </c>
      <c r="U91" s="86" t="str">
        <f t="shared" si="40"/>
        <v>Ø20 L=15</v>
      </c>
      <c r="V91" s="86" t="str">
        <f t="shared" si="41"/>
        <v/>
      </c>
      <c r="W91" s="87">
        <f t="shared" si="30"/>
        <v>24</v>
      </c>
      <c r="X91" s="88"/>
      <c r="Y91" s="88"/>
      <c r="Z91" s="88"/>
      <c r="AA91" s="88"/>
      <c r="AB91" s="88"/>
      <c r="AD91" s="86" t="str">
        <f t="shared" si="31"/>
        <v>Ø20</v>
      </c>
      <c r="AE91" s="86" t="str">
        <f t="shared" si="32"/>
        <v>Ø20</v>
      </c>
      <c r="AG91" s="86">
        <f t="shared" si="33"/>
        <v>5</v>
      </c>
      <c r="AH91" s="86">
        <f t="shared" si="34"/>
        <v>15</v>
      </c>
      <c r="AI91" s="86">
        <f t="shared" si="35"/>
        <v>0</v>
      </c>
    </row>
    <row r="92" spans="3:35" x14ac:dyDescent="0.25">
      <c r="F92" s="26" t="str">
        <f>IF(G92=1,MAX($F$4:F91)+1,"")</f>
        <v/>
      </c>
      <c r="G92" s="26">
        <f>COUNTIF($H$5:H92,H92)</f>
        <v>3</v>
      </c>
      <c r="H92" s="26" t="str">
        <f t="shared" si="36"/>
        <v>КГВВнг(А)-LS (5х1,5) 1</v>
      </c>
      <c r="I92" s="26">
        <f>COUNTIF($J$4:$J92,1)</f>
        <v>9</v>
      </c>
      <c r="J92" s="26">
        <f>COUNTIF($S$5:$S92,S92)</f>
        <v>3</v>
      </c>
      <c r="K92" s="26">
        <f t="shared" si="25"/>
        <v>1</v>
      </c>
      <c r="L92" s="26">
        <f>IFERROR(IF(P92=0,0,MAX($L$4:L91)+1),0)</f>
        <v>88</v>
      </c>
      <c r="M92" s="5" t="str">
        <f t="shared" si="37"/>
        <v>SH</v>
      </c>
      <c r="N92" s="5" t="str">
        <f t="shared" si="38"/>
        <v>1.</v>
      </c>
      <c r="P92" s="86" t="str">
        <f t="shared" si="26"/>
        <v>SH.1.08.2</v>
      </c>
      <c r="Q92" s="86" t="str">
        <f t="shared" si="27"/>
        <v>ЩР</v>
      </c>
      <c r="R92" s="86" t="str">
        <f t="shared" si="28"/>
        <v>Моторзированная нагрузка   Пом. №08</v>
      </c>
      <c r="S92" s="86" t="str">
        <f t="shared" si="29"/>
        <v>КГВВнг(А)-LS (5х1,5)</v>
      </c>
      <c r="T92" s="86" t="str">
        <f t="shared" si="39"/>
        <v>L=5</v>
      </c>
      <c r="U92" s="86" t="str">
        <f t="shared" si="40"/>
        <v>Ø20 L=19</v>
      </c>
      <c r="V92" s="86" t="str">
        <f t="shared" si="41"/>
        <v/>
      </c>
      <c r="W92" s="87">
        <f t="shared" si="30"/>
        <v>28</v>
      </c>
      <c r="X92" s="88"/>
      <c r="Y92" s="88"/>
      <c r="Z92" s="88"/>
      <c r="AA92" s="88"/>
      <c r="AB92" s="88"/>
      <c r="AD92" s="86" t="str">
        <f t="shared" si="31"/>
        <v>Ø20</v>
      </c>
      <c r="AE92" s="86" t="str">
        <f t="shared" si="32"/>
        <v>Ø20</v>
      </c>
      <c r="AG92" s="86">
        <f t="shared" si="33"/>
        <v>5</v>
      </c>
      <c r="AH92" s="86">
        <f t="shared" si="34"/>
        <v>19</v>
      </c>
      <c r="AI92" s="86">
        <f t="shared" si="35"/>
        <v>0</v>
      </c>
    </row>
    <row r="93" spans="3:35" x14ac:dyDescent="0.25">
      <c r="F93" s="26" t="str">
        <f>IF(G93=1,MAX($F$4:F92)+1,"")</f>
        <v/>
      </c>
      <c r="G93" s="26">
        <f>COUNTIF($H$5:H93,H93)</f>
        <v>4</v>
      </c>
      <c r="H93" s="26" t="str">
        <f t="shared" si="36"/>
        <v>КГВВнг(А)-LS (5х1,5) 1</v>
      </c>
      <c r="I93" s="26">
        <f>COUNTIF($J$4:$J93,1)</f>
        <v>9</v>
      </c>
      <c r="J93" s="26">
        <f>COUNTIF($S$5:$S93,S93)</f>
        <v>4</v>
      </c>
      <c r="K93" s="26">
        <f t="shared" si="25"/>
        <v>1</v>
      </c>
      <c r="L93" s="26">
        <f>IFERROR(IF(P93=0,0,MAX($L$4:L92)+1),0)</f>
        <v>89</v>
      </c>
      <c r="M93" s="5" t="str">
        <f t="shared" si="37"/>
        <v>SH</v>
      </c>
      <c r="N93" s="5" t="str">
        <f t="shared" si="38"/>
        <v>1.</v>
      </c>
      <c r="P93" s="86" t="str">
        <f t="shared" si="26"/>
        <v>SH.1.08.3</v>
      </c>
      <c r="Q93" s="86" t="str">
        <f t="shared" si="27"/>
        <v>ЩР</v>
      </c>
      <c r="R93" s="86" t="str">
        <f t="shared" si="28"/>
        <v>Моторзированная нагрузка   Пом. №08</v>
      </c>
      <c r="S93" s="86" t="str">
        <f t="shared" si="29"/>
        <v>КГВВнг(А)-LS (5х1,5)</v>
      </c>
      <c r="T93" s="86" t="str">
        <f t="shared" si="39"/>
        <v>L=5</v>
      </c>
      <c r="U93" s="86" t="str">
        <f t="shared" si="40"/>
        <v>Ø20 L=20</v>
      </c>
      <c r="V93" s="86" t="str">
        <f t="shared" si="41"/>
        <v/>
      </c>
      <c r="W93" s="87">
        <f t="shared" si="30"/>
        <v>29</v>
      </c>
      <c r="X93" s="88"/>
      <c r="Y93" s="88"/>
      <c r="Z93" s="88"/>
      <c r="AA93" s="88"/>
      <c r="AB93" s="88"/>
      <c r="AD93" s="86" t="str">
        <f t="shared" si="31"/>
        <v>Ø20</v>
      </c>
      <c r="AE93" s="86" t="str">
        <f t="shared" si="32"/>
        <v>Ø20</v>
      </c>
      <c r="AG93" s="86">
        <f t="shared" si="33"/>
        <v>5</v>
      </c>
      <c r="AH93" s="86">
        <f t="shared" si="34"/>
        <v>20</v>
      </c>
      <c r="AI93" s="86">
        <f t="shared" si="35"/>
        <v>0</v>
      </c>
    </row>
    <row r="94" spans="3:35" x14ac:dyDescent="0.25">
      <c r="F94" s="26" t="str">
        <f>IF(G94=1,MAX($F$4:F93)+1,"")</f>
        <v/>
      </c>
      <c r="G94" s="26">
        <f>COUNTIF($H$5:H94,H94)</f>
        <v>5</v>
      </c>
      <c r="H94" s="26" t="str">
        <f t="shared" si="36"/>
        <v>КГВВнг(А)-LS (5х1,5) 1</v>
      </c>
      <c r="I94" s="26">
        <f>COUNTIF($J$4:$J94,1)</f>
        <v>9</v>
      </c>
      <c r="J94" s="26">
        <f>COUNTIF($S$5:$S94,S94)</f>
        <v>5</v>
      </c>
      <c r="K94" s="26">
        <f t="shared" si="25"/>
        <v>1</v>
      </c>
      <c r="L94" s="26">
        <f>IFERROR(IF(P94=0,0,MAX($L$4:L93)+1),0)</f>
        <v>90</v>
      </c>
      <c r="M94" s="5" t="str">
        <f t="shared" si="37"/>
        <v>SH</v>
      </c>
      <c r="N94" s="5" t="str">
        <f t="shared" si="38"/>
        <v>1.</v>
      </c>
      <c r="P94" s="86" t="str">
        <f t="shared" si="26"/>
        <v>SH.1.08.4</v>
      </c>
      <c r="Q94" s="86" t="str">
        <f t="shared" si="27"/>
        <v>ЩР</v>
      </c>
      <c r="R94" s="86" t="str">
        <f t="shared" si="28"/>
        <v>Моторзированная нагрузка   Пом. №08</v>
      </c>
      <c r="S94" s="86" t="str">
        <f t="shared" si="29"/>
        <v>КГВВнг(А)-LS (5х1,5)</v>
      </c>
      <c r="T94" s="86" t="str">
        <f t="shared" si="39"/>
        <v>L=5</v>
      </c>
      <c r="U94" s="86" t="str">
        <f t="shared" si="40"/>
        <v>Ø20 L=23</v>
      </c>
      <c r="V94" s="86" t="str">
        <f t="shared" si="41"/>
        <v/>
      </c>
      <c r="W94" s="87">
        <f t="shared" si="30"/>
        <v>32</v>
      </c>
      <c r="X94" s="88"/>
      <c r="Y94" s="88"/>
      <c r="Z94" s="88"/>
      <c r="AA94" s="88"/>
      <c r="AB94" s="88"/>
      <c r="AD94" s="86" t="str">
        <f t="shared" si="31"/>
        <v>Ø20</v>
      </c>
      <c r="AE94" s="86" t="str">
        <f t="shared" si="32"/>
        <v>Ø20</v>
      </c>
      <c r="AG94" s="86">
        <f t="shared" si="33"/>
        <v>5</v>
      </c>
      <c r="AH94" s="86">
        <f t="shared" si="34"/>
        <v>23</v>
      </c>
      <c r="AI94" s="86">
        <f t="shared" si="35"/>
        <v>0</v>
      </c>
    </row>
    <row r="95" spans="3:35" x14ac:dyDescent="0.25">
      <c r="F95" s="26" t="str">
        <f>IF(G95=1,MAX($F$4:F94)+1,"")</f>
        <v/>
      </c>
      <c r="G95" s="26">
        <f>COUNTIF($H$5:H95,H95)</f>
        <v>6</v>
      </c>
      <c r="H95" s="26" t="str">
        <f t="shared" si="36"/>
        <v>КГВВнг(А)-LS (5х1,5) 1</v>
      </c>
      <c r="I95" s="26">
        <f>COUNTIF($J$4:$J95,1)</f>
        <v>9</v>
      </c>
      <c r="J95" s="26">
        <f>COUNTIF($S$5:$S95,S95)</f>
        <v>6</v>
      </c>
      <c r="K95" s="26">
        <f t="shared" si="25"/>
        <v>1</v>
      </c>
      <c r="L95" s="26">
        <f>IFERROR(IF(P95=0,0,MAX($L$4:L94)+1),0)</f>
        <v>91</v>
      </c>
      <c r="M95" s="5" t="str">
        <f t="shared" si="37"/>
        <v>SH</v>
      </c>
      <c r="N95" s="5" t="str">
        <f t="shared" si="38"/>
        <v>1.</v>
      </c>
      <c r="P95" s="86" t="str">
        <f t="shared" si="26"/>
        <v>SH.1.12.1</v>
      </c>
      <c r="Q95" s="86" t="str">
        <f t="shared" si="27"/>
        <v>ЩР</v>
      </c>
      <c r="R95" s="86" t="str">
        <f t="shared" si="28"/>
        <v>Моторзированная нагрузка   Пом. №12</v>
      </c>
      <c r="S95" s="86" t="str">
        <f t="shared" si="29"/>
        <v>КГВВнг(А)-LS (5х1,5)</v>
      </c>
      <c r="T95" s="86" t="str">
        <f t="shared" si="39"/>
        <v>L=5</v>
      </c>
      <c r="U95" s="86" t="str">
        <f t="shared" si="40"/>
        <v>Ø20 L=19</v>
      </c>
      <c r="V95" s="86" t="str">
        <f t="shared" si="41"/>
        <v/>
      </c>
      <c r="W95" s="87">
        <f t="shared" si="30"/>
        <v>28</v>
      </c>
      <c r="X95" s="88"/>
      <c r="Y95" s="88"/>
      <c r="Z95" s="88"/>
      <c r="AA95" s="88"/>
      <c r="AB95" s="88"/>
      <c r="AD95" s="86" t="str">
        <f t="shared" si="31"/>
        <v>Ø20</v>
      </c>
      <c r="AE95" s="86" t="str">
        <f t="shared" si="32"/>
        <v>Ø20</v>
      </c>
      <c r="AG95" s="86">
        <f t="shared" si="33"/>
        <v>5</v>
      </c>
      <c r="AH95" s="86">
        <f t="shared" si="34"/>
        <v>19</v>
      </c>
      <c r="AI95" s="86">
        <f t="shared" si="35"/>
        <v>0</v>
      </c>
    </row>
    <row r="96" spans="3:35" x14ac:dyDescent="0.25">
      <c r="F96" s="26" t="str">
        <f>IF(G96=1,MAX($F$4:F95)+1,"")</f>
        <v/>
      </c>
      <c r="G96" s="26">
        <f>COUNTIF($H$5:H96,H96)</f>
        <v>7</v>
      </c>
      <c r="H96" s="26" t="str">
        <f t="shared" si="36"/>
        <v>КГВВнг(А)-LS (5х1,5) 1</v>
      </c>
      <c r="I96" s="26">
        <f>COUNTIF($J$4:$J96,1)</f>
        <v>9</v>
      </c>
      <c r="J96" s="26">
        <f>COUNTIF($S$5:$S96,S96)</f>
        <v>7</v>
      </c>
      <c r="K96" s="26">
        <f t="shared" si="25"/>
        <v>1</v>
      </c>
      <c r="L96" s="26">
        <f>IFERROR(IF(P96=0,0,MAX($L$4:L95)+1),0)</f>
        <v>92</v>
      </c>
      <c r="M96" s="5" t="str">
        <f t="shared" si="37"/>
        <v>SH</v>
      </c>
      <c r="N96" s="5" t="str">
        <f t="shared" si="38"/>
        <v>1.</v>
      </c>
      <c r="P96" s="86" t="str">
        <f t="shared" si="26"/>
        <v>SH.1.13.1</v>
      </c>
      <c r="Q96" s="86" t="str">
        <f t="shared" si="27"/>
        <v>ЩР</v>
      </c>
      <c r="R96" s="86" t="str">
        <f t="shared" si="28"/>
        <v>Моторзированная нагрузка   Пом. №13</v>
      </c>
      <c r="S96" s="86" t="str">
        <f t="shared" si="29"/>
        <v>КГВВнг(А)-LS (5х1,5)</v>
      </c>
      <c r="T96" s="86" t="str">
        <f t="shared" si="39"/>
        <v>L=5</v>
      </c>
      <c r="U96" s="86" t="str">
        <f t="shared" si="40"/>
        <v>Ø20 L=22</v>
      </c>
      <c r="V96" s="86" t="str">
        <f t="shared" si="41"/>
        <v/>
      </c>
      <c r="W96" s="87">
        <f t="shared" si="30"/>
        <v>31</v>
      </c>
      <c r="X96" s="88"/>
      <c r="Y96" s="88"/>
      <c r="Z96" s="88"/>
      <c r="AA96" s="88"/>
      <c r="AB96" s="88"/>
      <c r="AD96" s="86" t="str">
        <f t="shared" si="31"/>
        <v>Ø20</v>
      </c>
      <c r="AE96" s="86" t="str">
        <f t="shared" si="32"/>
        <v>Ø20</v>
      </c>
      <c r="AG96" s="86">
        <f t="shared" si="33"/>
        <v>5</v>
      </c>
      <c r="AH96" s="86">
        <f t="shared" si="34"/>
        <v>22</v>
      </c>
      <c r="AI96" s="86">
        <f t="shared" si="35"/>
        <v>0</v>
      </c>
    </row>
    <row r="97" spans="6:35" x14ac:dyDescent="0.25">
      <c r="F97" s="26" t="str">
        <f>IF(G97=1,MAX($F$4:F96)+1,"")</f>
        <v/>
      </c>
      <c r="G97" s="26">
        <f>COUNTIF($H$5:H97,H97)</f>
        <v>8</v>
      </c>
      <c r="H97" s="26" t="str">
        <f t="shared" si="36"/>
        <v>КГВВнг(А)-LS (5х1,5) 1</v>
      </c>
      <c r="I97" s="26">
        <f>COUNTIF($J$4:$J97,1)</f>
        <v>9</v>
      </c>
      <c r="J97" s="26">
        <f>COUNTIF($S$5:$S97,S97)</f>
        <v>8</v>
      </c>
      <c r="K97" s="26">
        <f t="shared" si="25"/>
        <v>1</v>
      </c>
      <c r="L97" s="26">
        <f>IFERROR(IF(P97=0,0,MAX($L$4:L96)+1),0)</f>
        <v>93</v>
      </c>
      <c r="M97" s="5" t="str">
        <f t="shared" si="37"/>
        <v>SH</v>
      </c>
      <c r="N97" s="5" t="str">
        <f t="shared" si="38"/>
        <v>1.</v>
      </c>
      <c r="P97" s="86" t="str">
        <f t="shared" si="26"/>
        <v>SH.1.14.1</v>
      </c>
      <c r="Q97" s="86" t="str">
        <f t="shared" si="27"/>
        <v>ЩР</v>
      </c>
      <c r="R97" s="86" t="str">
        <f t="shared" si="28"/>
        <v>Моторзированная нагрузка   Пом. №14</v>
      </c>
      <c r="S97" s="86" t="str">
        <f t="shared" si="29"/>
        <v>КГВВнг(А)-LS (5х1,5)</v>
      </c>
      <c r="T97" s="86" t="str">
        <f t="shared" si="39"/>
        <v>L=5</v>
      </c>
      <c r="U97" s="86" t="str">
        <f t="shared" si="40"/>
        <v>Ø20 L=15</v>
      </c>
      <c r="V97" s="86" t="str">
        <f t="shared" si="41"/>
        <v/>
      </c>
      <c r="W97" s="87">
        <f t="shared" si="30"/>
        <v>24</v>
      </c>
      <c r="X97" s="88"/>
      <c r="Y97" s="88"/>
      <c r="Z97" s="88"/>
      <c r="AA97" s="88"/>
      <c r="AB97" s="88"/>
      <c r="AD97" s="86" t="str">
        <f t="shared" si="31"/>
        <v>Ø20</v>
      </c>
      <c r="AE97" s="86" t="str">
        <f t="shared" si="32"/>
        <v>Ø20</v>
      </c>
      <c r="AG97" s="86">
        <f t="shared" si="33"/>
        <v>5</v>
      </c>
      <c r="AH97" s="86">
        <f t="shared" si="34"/>
        <v>15</v>
      </c>
      <c r="AI97" s="86">
        <f t="shared" si="35"/>
        <v>0</v>
      </c>
    </row>
    <row r="98" spans="6:35" x14ac:dyDescent="0.25">
      <c r="F98" s="26" t="str">
        <f>IF(G98=1,MAX($F$4:F97)+1,"")</f>
        <v/>
      </c>
      <c r="G98" s="26">
        <f>COUNTIF($H$5:H98,H98)</f>
        <v>9</v>
      </c>
      <c r="H98" s="26" t="str">
        <f t="shared" si="36"/>
        <v>КГВВнг(А)-LS (5х1,5) 1</v>
      </c>
      <c r="I98" s="26">
        <f>COUNTIF($J$4:$J98,1)</f>
        <v>9</v>
      </c>
      <c r="J98" s="26">
        <f>COUNTIF($S$5:$S98,S98)</f>
        <v>9</v>
      </c>
      <c r="K98" s="26">
        <f t="shared" si="25"/>
        <v>1</v>
      </c>
      <c r="L98" s="26">
        <f>IFERROR(IF(P98=0,0,MAX($L$4:L97)+1),0)</f>
        <v>94</v>
      </c>
      <c r="M98" s="5" t="str">
        <f t="shared" si="37"/>
        <v>SH</v>
      </c>
      <c r="N98" s="5" t="str">
        <f t="shared" si="38"/>
        <v>1.</v>
      </c>
      <c r="P98" s="86" t="str">
        <f t="shared" si="26"/>
        <v>SH.1.14.2</v>
      </c>
      <c r="Q98" s="86" t="str">
        <f t="shared" si="27"/>
        <v>ЩР</v>
      </c>
      <c r="R98" s="86" t="str">
        <f t="shared" si="28"/>
        <v>Моторзированная нагрузка   Пом. №14</v>
      </c>
      <c r="S98" s="86" t="str">
        <f t="shared" si="29"/>
        <v>КГВВнг(А)-LS (5х1,5)</v>
      </c>
      <c r="T98" s="86" t="str">
        <f t="shared" si="39"/>
        <v>L=5</v>
      </c>
      <c r="U98" s="86" t="str">
        <f t="shared" si="40"/>
        <v>Ø20 L=17</v>
      </c>
      <c r="V98" s="86" t="str">
        <f t="shared" si="41"/>
        <v/>
      </c>
      <c r="W98" s="87">
        <f t="shared" si="30"/>
        <v>26</v>
      </c>
      <c r="X98" s="88"/>
      <c r="Y98" s="88"/>
      <c r="Z98" s="88"/>
      <c r="AA98" s="88"/>
      <c r="AB98" s="88"/>
      <c r="AD98" s="86" t="str">
        <f t="shared" si="31"/>
        <v>Ø20</v>
      </c>
      <c r="AE98" s="86" t="str">
        <f t="shared" si="32"/>
        <v>Ø20</v>
      </c>
      <c r="AG98" s="86">
        <f t="shared" si="33"/>
        <v>5</v>
      </c>
      <c r="AH98" s="86">
        <f t="shared" si="34"/>
        <v>17</v>
      </c>
      <c r="AI98" s="86">
        <f t="shared" si="35"/>
        <v>0</v>
      </c>
    </row>
    <row r="99" spans="6:35" x14ac:dyDescent="0.25">
      <c r="F99" s="26" t="str">
        <f>IF(G99=1,MAX($F$4:F98)+1,"")</f>
        <v/>
      </c>
      <c r="G99" s="26">
        <f>COUNTIF($H$5:H99,H99)</f>
        <v>10</v>
      </c>
      <c r="H99" s="26" t="str">
        <f t="shared" si="36"/>
        <v>КГВВнг(А)-LS (5х1,5) 1</v>
      </c>
      <c r="I99" s="26">
        <f>COUNTIF($J$4:$J99,1)</f>
        <v>9</v>
      </c>
      <c r="J99" s="26">
        <f>COUNTIF($S$5:$S99,S99)</f>
        <v>10</v>
      </c>
      <c r="K99" s="26">
        <f t="shared" si="25"/>
        <v>1</v>
      </c>
      <c r="L99" s="26">
        <f>IFERROR(IF(P99=0,0,MAX($L$4:L98)+1),0)</f>
        <v>95</v>
      </c>
      <c r="M99" s="5" t="str">
        <f t="shared" si="37"/>
        <v>SH</v>
      </c>
      <c r="N99" s="5" t="str">
        <f t="shared" si="38"/>
        <v>1.</v>
      </c>
      <c r="P99" s="86" t="str">
        <f t="shared" si="26"/>
        <v>SH.1.19.1</v>
      </c>
      <c r="Q99" s="86" t="str">
        <f t="shared" si="27"/>
        <v>ЩР</v>
      </c>
      <c r="R99" s="86" t="str">
        <f t="shared" si="28"/>
        <v>Моторзированная нагрузка   Пом. №19</v>
      </c>
      <c r="S99" s="86" t="str">
        <f t="shared" si="29"/>
        <v>КГВВнг(А)-LS (5х1,5)</v>
      </c>
      <c r="T99" s="86" t="str">
        <f t="shared" si="39"/>
        <v>L=5</v>
      </c>
      <c r="U99" s="86" t="str">
        <f t="shared" si="40"/>
        <v>Ø20 L=31</v>
      </c>
      <c r="V99" s="86" t="str">
        <f t="shared" si="41"/>
        <v/>
      </c>
      <c r="W99" s="87">
        <f t="shared" si="30"/>
        <v>40</v>
      </c>
      <c r="X99" s="88"/>
      <c r="Y99" s="88"/>
      <c r="Z99" s="88"/>
      <c r="AA99" s="88"/>
      <c r="AB99" s="88"/>
      <c r="AD99" s="86" t="str">
        <f t="shared" si="31"/>
        <v>Ø20</v>
      </c>
      <c r="AE99" s="86" t="str">
        <f t="shared" si="32"/>
        <v>Ø20</v>
      </c>
      <c r="AG99" s="86">
        <f t="shared" si="33"/>
        <v>5</v>
      </c>
      <c r="AH99" s="86">
        <f t="shared" si="34"/>
        <v>31</v>
      </c>
      <c r="AI99" s="86">
        <f t="shared" si="35"/>
        <v>0</v>
      </c>
    </row>
    <row r="100" spans="6:35" x14ac:dyDescent="0.25">
      <c r="F100" s="26" t="str">
        <f>IF(G100=1,MAX($F$4:F99)+1,"")</f>
        <v/>
      </c>
      <c r="G100" s="26">
        <f>COUNTIF($H$5:H100,H100)</f>
        <v>11</v>
      </c>
      <c r="H100" s="26" t="str">
        <f t="shared" si="36"/>
        <v>КГВВнг(А)-LS (5х1,5) 1</v>
      </c>
      <c r="I100" s="26">
        <f>COUNTIF($J$4:$J100,1)</f>
        <v>9</v>
      </c>
      <c r="J100" s="26">
        <f>COUNTIF($S$5:$S100,S100)</f>
        <v>11</v>
      </c>
      <c r="K100" s="26">
        <f t="shared" si="25"/>
        <v>1</v>
      </c>
      <c r="L100" s="26">
        <f>IFERROR(IF(P100=0,0,MAX($L$4:L99)+1),0)</f>
        <v>96</v>
      </c>
      <c r="M100" s="5" t="str">
        <f t="shared" si="37"/>
        <v>SH</v>
      </c>
      <c r="N100" s="5" t="str">
        <f t="shared" si="38"/>
        <v>1.</v>
      </c>
      <c r="P100" s="86" t="str">
        <f t="shared" si="26"/>
        <v>SH.1.19.2</v>
      </c>
      <c r="Q100" s="86" t="str">
        <f t="shared" si="27"/>
        <v>ЩР</v>
      </c>
      <c r="R100" s="86" t="str">
        <f t="shared" si="28"/>
        <v>Моторзированная нагрузка   Пом. №19</v>
      </c>
      <c r="S100" s="86" t="str">
        <f t="shared" si="29"/>
        <v>КГВВнг(А)-LS (5х1,5)</v>
      </c>
      <c r="T100" s="86" t="str">
        <f t="shared" si="39"/>
        <v>L=5</v>
      </c>
      <c r="U100" s="86" t="str">
        <f t="shared" si="40"/>
        <v>Ø20 L=31</v>
      </c>
      <c r="V100" s="86" t="str">
        <f t="shared" si="41"/>
        <v/>
      </c>
      <c r="W100" s="87">
        <f t="shared" si="30"/>
        <v>40</v>
      </c>
      <c r="X100" s="88"/>
      <c r="Y100" s="88"/>
      <c r="Z100" s="88"/>
      <c r="AA100" s="88"/>
      <c r="AB100" s="88"/>
      <c r="AD100" s="86" t="str">
        <f t="shared" si="31"/>
        <v>Ø20</v>
      </c>
      <c r="AE100" s="86" t="str">
        <f t="shared" si="32"/>
        <v>Ø20</v>
      </c>
      <c r="AG100" s="86">
        <f t="shared" si="33"/>
        <v>5</v>
      </c>
      <c r="AH100" s="86">
        <f t="shared" si="34"/>
        <v>31</v>
      </c>
      <c r="AI100" s="86">
        <f t="shared" si="35"/>
        <v>0</v>
      </c>
    </row>
    <row r="101" spans="6:35" x14ac:dyDescent="0.25">
      <c r="F101" s="26" t="str">
        <f>IF(G101=1,MAX($F$4:F100)+1,"")</f>
        <v/>
      </c>
      <c r="G101" s="26">
        <f>COUNTIF($H$5:H101,H101)</f>
        <v>12</v>
      </c>
      <c r="H101" s="26" t="str">
        <f t="shared" si="36"/>
        <v>КГВВнг(А)-LS (5х1,5) 1</v>
      </c>
      <c r="I101" s="26">
        <f>COUNTIF($J$4:$J101,1)</f>
        <v>9</v>
      </c>
      <c r="J101" s="26">
        <f>COUNTIF($S$5:$S101,S101)</f>
        <v>12</v>
      </c>
      <c r="K101" s="26">
        <f t="shared" si="25"/>
        <v>1</v>
      </c>
      <c r="L101" s="26">
        <f>IFERROR(IF(P101=0,0,MAX($L$4:L100)+1),0)</f>
        <v>97</v>
      </c>
      <c r="M101" s="5" t="str">
        <f t="shared" si="37"/>
        <v>SH</v>
      </c>
      <c r="N101" s="5" t="str">
        <f t="shared" si="38"/>
        <v>1.</v>
      </c>
      <c r="P101" s="86" t="str">
        <f t="shared" si="26"/>
        <v>SH.1.20.1</v>
      </c>
      <c r="Q101" s="86" t="str">
        <f t="shared" si="27"/>
        <v>ЩР</v>
      </c>
      <c r="R101" s="86" t="str">
        <f t="shared" si="28"/>
        <v>Моторзированная нагрузка   Пом. №20</v>
      </c>
      <c r="S101" s="86" t="str">
        <f t="shared" si="29"/>
        <v>КГВВнг(А)-LS (5х1,5)</v>
      </c>
      <c r="T101" s="86" t="str">
        <f t="shared" si="39"/>
        <v>L=5</v>
      </c>
      <c r="U101" s="86" t="str">
        <f t="shared" si="40"/>
        <v>Ø20 L=27</v>
      </c>
      <c r="V101" s="86" t="str">
        <f t="shared" si="41"/>
        <v/>
      </c>
      <c r="W101" s="87">
        <f t="shared" si="30"/>
        <v>36</v>
      </c>
      <c r="X101" s="88"/>
      <c r="Y101" s="88"/>
      <c r="Z101" s="88"/>
      <c r="AA101" s="88"/>
      <c r="AB101" s="88"/>
      <c r="AD101" s="86" t="str">
        <f t="shared" si="31"/>
        <v>Ø20</v>
      </c>
      <c r="AE101" s="86" t="str">
        <f t="shared" si="32"/>
        <v>Ø20</v>
      </c>
      <c r="AG101" s="86">
        <f t="shared" si="33"/>
        <v>5</v>
      </c>
      <c r="AH101" s="86">
        <f t="shared" si="34"/>
        <v>27</v>
      </c>
      <c r="AI101" s="86">
        <f t="shared" si="35"/>
        <v>0</v>
      </c>
    </row>
    <row r="102" spans="6:35" x14ac:dyDescent="0.25">
      <c r="F102" s="26" t="str">
        <f>IF(G102=1,MAX($F$4:F101)+1,"")</f>
        <v/>
      </c>
      <c r="G102" s="26">
        <f>COUNTIF($H$5:H102,H102)</f>
        <v>13</v>
      </c>
      <c r="H102" s="26" t="str">
        <f t="shared" si="36"/>
        <v>КГВВнг(А)-LS (5х1,5) 1</v>
      </c>
      <c r="I102" s="26">
        <f>COUNTIF($J$4:$J102,1)</f>
        <v>9</v>
      </c>
      <c r="J102" s="26">
        <f>COUNTIF($S$5:$S102,S102)</f>
        <v>13</v>
      </c>
      <c r="K102" s="26">
        <f t="shared" si="25"/>
        <v>1</v>
      </c>
      <c r="L102" s="26">
        <f>IFERROR(IF(P102=0,0,MAX($L$4:L101)+1),0)</f>
        <v>98</v>
      </c>
      <c r="M102" s="5" t="str">
        <f t="shared" si="37"/>
        <v>SH</v>
      </c>
      <c r="N102" s="5" t="str">
        <f t="shared" si="38"/>
        <v>1.</v>
      </c>
      <c r="P102" s="86" t="str">
        <f t="shared" si="26"/>
        <v>SH.1.20.2</v>
      </c>
      <c r="Q102" s="86" t="str">
        <f t="shared" si="27"/>
        <v>ЩР</v>
      </c>
      <c r="R102" s="86" t="str">
        <f t="shared" si="28"/>
        <v>Моторзированная нагрузка   Пом. №20</v>
      </c>
      <c r="S102" s="86" t="str">
        <f t="shared" si="29"/>
        <v>КГВВнг(А)-LS (5х1,5)</v>
      </c>
      <c r="T102" s="86" t="str">
        <f t="shared" si="39"/>
        <v>L=5</v>
      </c>
      <c r="U102" s="86" t="str">
        <f t="shared" si="40"/>
        <v>Ø20 L=27</v>
      </c>
      <c r="V102" s="86" t="str">
        <f t="shared" si="41"/>
        <v/>
      </c>
      <c r="W102" s="87">
        <f t="shared" si="30"/>
        <v>36</v>
      </c>
      <c r="X102" s="88"/>
      <c r="Y102" s="88"/>
      <c r="Z102" s="88"/>
      <c r="AA102" s="88"/>
      <c r="AB102" s="88"/>
      <c r="AD102" s="86" t="str">
        <f t="shared" si="31"/>
        <v>Ø20</v>
      </c>
      <c r="AE102" s="86" t="str">
        <f t="shared" si="32"/>
        <v>Ø20</v>
      </c>
      <c r="AG102" s="86">
        <f t="shared" si="33"/>
        <v>5</v>
      </c>
      <c r="AH102" s="86">
        <f t="shared" si="34"/>
        <v>27</v>
      </c>
      <c r="AI102" s="86">
        <f t="shared" si="35"/>
        <v>0</v>
      </c>
    </row>
    <row r="103" spans="6:35" x14ac:dyDescent="0.25">
      <c r="F103" s="26" t="str">
        <f>IF(G103=1,MAX($F$4:F102)+1,"")</f>
        <v/>
      </c>
      <c r="G103" s="26">
        <f>COUNTIF($H$5:H103,H103)</f>
        <v>14</v>
      </c>
      <c r="H103" s="26" t="str">
        <f t="shared" si="36"/>
        <v>КГВВнг(А)-LS (5х1,5) 1</v>
      </c>
      <c r="I103" s="26">
        <f>COUNTIF($J$4:$J103,1)</f>
        <v>9</v>
      </c>
      <c r="J103" s="26">
        <f>COUNTIF($S$5:$S103,S103)</f>
        <v>14</v>
      </c>
      <c r="K103" s="26">
        <f t="shared" si="25"/>
        <v>1</v>
      </c>
      <c r="L103" s="26">
        <f>IFERROR(IF(P103=0,0,MAX($L$4:L102)+1),0)</f>
        <v>99</v>
      </c>
      <c r="M103" s="5" t="str">
        <f t="shared" si="37"/>
        <v>SH</v>
      </c>
      <c r="N103" s="5" t="str">
        <f t="shared" si="38"/>
        <v>1.</v>
      </c>
      <c r="P103" s="86" t="str">
        <f t="shared" si="26"/>
        <v>SH.1.21.1</v>
      </c>
      <c r="Q103" s="86" t="str">
        <f t="shared" si="27"/>
        <v>ЩР</v>
      </c>
      <c r="R103" s="86" t="str">
        <f t="shared" si="28"/>
        <v>Моторзированная нагрузка   Пом. №21</v>
      </c>
      <c r="S103" s="86" t="str">
        <f t="shared" si="29"/>
        <v>КГВВнг(А)-LS (5х1,5)</v>
      </c>
      <c r="T103" s="86" t="str">
        <f t="shared" si="39"/>
        <v>L=5</v>
      </c>
      <c r="U103" s="86" t="str">
        <f t="shared" si="40"/>
        <v>Ø20 L=23</v>
      </c>
      <c r="V103" s="86" t="str">
        <f t="shared" si="41"/>
        <v/>
      </c>
      <c r="W103" s="87">
        <f t="shared" si="30"/>
        <v>32</v>
      </c>
      <c r="X103" s="88"/>
      <c r="Y103" s="88"/>
      <c r="Z103" s="88"/>
      <c r="AA103" s="88"/>
      <c r="AB103" s="88"/>
      <c r="AD103" s="86" t="str">
        <f t="shared" si="31"/>
        <v>Ø20</v>
      </c>
      <c r="AE103" s="86" t="str">
        <f t="shared" si="32"/>
        <v>Ø20</v>
      </c>
      <c r="AG103" s="86">
        <f t="shared" si="33"/>
        <v>5</v>
      </c>
      <c r="AH103" s="86">
        <f t="shared" si="34"/>
        <v>23</v>
      </c>
      <c r="AI103" s="86">
        <f t="shared" si="35"/>
        <v>0</v>
      </c>
    </row>
    <row r="104" spans="6:35" x14ac:dyDescent="0.25">
      <c r="F104" s="26" t="str">
        <f>IF(G104=1,MAX($F$4:F103)+1,"")</f>
        <v/>
      </c>
      <c r="G104" s="26">
        <f>COUNTIF($H$5:H104,H104)</f>
        <v>15</v>
      </c>
      <c r="H104" s="26" t="str">
        <f t="shared" si="36"/>
        <v>КГВВнг(А)-LS (5х1,5) 1</v>
      </c>
      <c r="I104" s="26">
        <f>COUNTIF($J$4:$J104,1)</f>
        <v>9</v>
      </c>
      <c r="J104" s="26">
        <f>COUNTIF($S$5:$S104,S104)</f>
        <v>15</v>
      </c>
      <c r="K104" s="26">
        <f t="shared" si="25"/>
        <v>1</v>
      </c>
      <c r="L104" s="26">
        <f>IFERROR(IF(P104=0,0,MAX($L$4:L103)+1),0)</f>
        <v>100</v>
      </c>
      <c r="M104" s="5" t="str">
        <f t="shared" si="37"/>
        <v>SH</v>
      </c>
      <c r="N104" s="5" t="str">
        <f t="shared" si="38"/>
        <v>1.</v>
      </c>
      <c r="P104" s="86" t="str">
        <f t="shared" si="26"/>
        <v>SH.1.21.2</v>
      </c>
      <c r="Q104" s="86" t="str">
        <f t="shared" si="27"/>
        <v>ЩР</v>
      </c>
      <c r="R104" s="86" t="str">
        <f t="shared" si="28"/>
        <v>Моторзированная нагрузка   Пом. №21</v>
      </c>
      <c r="S104" s="86" t="str">
        <f t="shared" si="29"/>
        <v>КГВВнг(А)-LS (5х1,5)</v>
      </c>
      <c r="T104" s="86" t="str">
        <f t="shared" si="39"/>
        <v>L=5</v>
      </c>
      <c r="U104" s="86" t="str">
        <f t="shared" si="40"/>
        <v>Ø20 L=20</v>
      </c>
      <c r="V104" s="86" t="str">
        <f t="shared" si="41"/>
        <v/>
      </c>
      <c r="W104" s="87">
        <f t="shared" si="30"/>
        <v>29</v>
      </c>
      <c r="X104" s="88"/>
      <c r="Y104" s="88"/>
      <c r="Z104" s="88"/>
      <c r="AA104" s="88"/>
      <c r="AB104" s="88"/>
      <c r="AD104" s="86" t="str">
        <f t="shared" si="31"/>
        <v>Ø20</v>
      </c>
      <c r="AE104" s="86" t="str">
        <f t="shared" si="32"/>
        <v>Ø20</v>
      </c>
      <c r="AG104" s="86">
        <f t="shared" si="33"/>
        <v>5</v>
      </c>
      <c r="AH104" s="86">
        <f t="shared" si="34"/>
        <v>20</v>
      </c>
      <c r="AI104" s="86">
        <f t="shared" si="35"/>
        <v>0</v>
      </c>
    </row>
    <row r="105" spans="6:35" x14ac:dyDescent="0.25">
      <c r="F105" s="26" t="str">
        <f>IF(G105=1,MAX($F$4:F104)+1,"")</f>
        <v/>
      </c>
      <c r="G105" s="26">
        <f>COUNTIF($H$5:H105,H105)</f>
        <v>16</v>
      </c>
      <c r="H105" s="26" t="str">
        <f t="shared" si="36"/>
        <v>КГВВнг(А)-LS (5х1,5) 1</v>
      </c>
      <c r="I105" s="26">
        <f>COUNTIF($J$4:$J105,1)</f>
        <v>9</v>
      </c>
      <c r="J105" s="26">
        <f>COUNTIF($S$5:$S105,S105)</f>
        <v>16</v>
      </c>
      <c r="K105" s="26">
        <f t="shared" si="25"/>
        <v>1</v>
      </c>
      <c r="L105" s="26">
        <f>IFERROR(IF(P105=0,0,MAX($L$4:L104)+1),0)</f>
        <v>101</v>
      </c>
      <c r="M105" s="5" t="str">
        <f t="shared" si="37"/>
        <v>SH</v>
      </c>
      <c r="N105" s="5" t="str">
        <f t="shared" si="38"/>
        <v>1.</v>
      </c>
      <c r="P105" s="86" t="str">
        <f t="shared" si="26"/>
        <v>SH.1.14.3</v>
      </c>
      <c r="Q105" s="86" t="str">
        <f t="shared" si="27"/>
        <v>ЩР</v>
      </c>
      <c r="R105" s="86" t="str">
        <f t="shared" si="28"/>
        <v>Моторзированная нагрузка   Пом. №14</v>
      </c>
      <c r="S105" s="86" t="str">
        <f t="shared" si="29"/>
        <v>КГВВнг(А)-LS (5х1,5)</v>
      </c>
      <c r="T105" s="86" t="str">
        <f t="shared" si="39"/>
        <v>L=5</v>
      </c>
      <c r="U105" s="86" t="str">
        <f t="shared" si="40"/>
        <v>Ø20 L=15</v>
      </c>
      <c r="V105" s="86" t="str">
        <f t="shared" si="41"/>
        <v/>
      </c>
      <c r="W105" s="87">
        <f t="shared" si="30"/>
        <v>24</v>
      </c>
      <c r="X105" s="88"/>
      <c r="Y105" s="88"/>
      <c r="Z105" s="88"/>
      <c r="AA105" s="88"/>
      <c r="AB105" s="88"/>
      <c r="AD105" s="86" t="str">
        <f t="shared" si="31"/>
        <v>Ø20</v>
      </c>
      <c r="AE105" s="86" t="str">
        <f t="shared" si="32"/>
        <v>Ø20</v>
      </c>
      <c r="AG105" s="86">
        <f t="shared" si="33"/>
        <v>5</v>
      </c>
      <c r="AH105" s="86">
        <f t="shared" si="34"/>
        <v>15</v>
      </c>
      <c r="AI105" s="86">
        <f t="shared" si="35"/>
        <v>0</v>
      </c>
    </row>
    <row r="106" spans="6:35" x14ac:dyDescent="0.25">
      <c r="F106" s="26" t="str">
        <f>IF(G106=1,MAX($F$4:F105)+1,"")</f>
        <v/>
      </c>
      <c r="G106" s="26">
        <f>COUNTIF($H$5:H106,H106)</f>
        <v>17</v>
      </c>
      <c r="H106" s="26" t="str">
        <f t="shared" si="36"/>
        <v>КГВВнг(А)-LS (5х1,5) 1</v>
      </c>
      <c r="I106" s="26">
        <f>COUNTIF($J$4:$J106,1)</f>
        <v>9</v>
      </c>
      <c r="J106" s="26">
        <f>COUNTIF($S$5:$S106,S106)</f>
        <v>17</v>
      </c>
      <c r="K106" s="26">
        <f t="shared" si="25"/>
        <v>1</v>
      </c>
      <c r="L106" s="26">
        <f>IFERROR(IF(P106=0,0,MAX($L$4:L105)+1),0)</f>
        <v>102</v>
      </c>
      <c r="M106" s="5" t="str">
        <f t="shared" si="37"/>
        <v>SH</v>
      </c>
      <c r="N106" s="5" t="str">
        <f t="shared" si="38"/>
        <v>1.</v>
      </c>
      <c r="P106" s="86" t="str">
        <f t="shared" si="26"/>
        <v>SH.1.14.4</v>
      </c>
      <c r="Q106" s="86" t="str">
        <f t="shared" si="27"/>
        <v>ЩР</v>
      </c>
      <c r="R106" s="86" t="str">
        <f t="shared" si="28"/>
        <v>Моторзированная нагрузка   Пом. №14</v>
      </c>
      <c r="S106" s="86" t="str">
        <f t="shared" si="29"/>
        <v>КГВВнг(А)-LS (5х1,5)</v>
      </c>
      <c r="T106" s="86" t="str">
        <f t="shared" si="39"/>
        <v>L=5</v>
      </c>
      <c r="U106" s="86" t="str">
        <f t="shared" si="40"/>
        <v>Ø20 L=17</v>
      </c>
      <c r="V106" s="86" t="str">
        <f t="shared" si="41"/>
        <v/>
      </c>
      <c r="W106" s="87">
        <f t="shared" si="30"/>
        <v>26</v>
      </c>
      <c r="X106" s="88"/>
      <c r="Y106" s="88"/>
      <c r="Z106" s="88"/>
      <c r="AA106" s="88"/>
      <c r="AB106" s="88"/>
      <c r="AD106" s="86" t="str">
        <f t="shared" si="31"/>
        <v>Ø20</v>
      </c>
      <c r="AE106" s="86" t="str">
        <f t="shared" si="32"/>
        <v>Ø20</v>
      </c>
      <c r="AG106" s="86">
        <f t="shared" si="33"/>
        <v>5</v>
      </c>
      <c r="AH106" s="86">
        <f t="shared" si="34"/>
        <v>17</v>
      </c>
      <c r="AI106" s="86">
        <f t="shared" si="35"/>
        <v>0</v>
      </c>
    </row>
    <row r="107" spans="6:35" x14ac:dyDescent="0.25">
      <c r="F107" s="26" t="str">
        <f>IF(G107=1,MAX($F$4:F106)+1,"")</f>
        <v/>
      </c>
      <c r="G107" s="26">
        <f>COUNTIF($H$5:H107,H107)</f>
        <v>12</v>
      </c>
      <c r="H107" s="26" t="str">
        <f t="shared" si="36"/>
        <v>ВВГнг(А)-LS (3х1,5) 1</v>
      </c>
      <c r="I107" s="26">
        <f>COUNTIF($J$4:$J107,1)</f>
        <v>9</v>
      </c>
      <c r="J107" s="26">
        <f>COUNTIF($S$5:$S107,S107)</f>
        <v>12</v>
      </c>
      <c r="K107" s="26">
        <f t="shared" si="25"/>
        <v>1</v>
      </c>
      <c r="L107" s="26">
        <f>IFERROR(IF(P107=0,0,MAX($L$4:L106)+1),0)</f>
        <v>103</v>
      </c>
      <c r="M107" s="5" t="str">
        <f t="shared" si="37"/>
        <v>L</v>
      </c>
      <c r="N107" s="5" t="str">
        <f t="shared" si="38"/>
        <v>1</v>
      </c>
      <c r="P107" s="86" t="str">
        <f t="shared" si="26"/>
        <v>L.1.01.1</v>
      </c>
      <c r="Q107" s="86" t="str">
        <f t="shared" si="27"/>
        <v>ЩР</v>
      </c>
      <c r="R107" s="86" t="str">
        <f t="shared" si="28"/>
        <v>Группа освещения  Пом. №01</v>
      </c>
      <c r="S107" s="86" t="str">
        <f t="shared" si="29"/>
        <v>ВВГнг(А)-LS (3х1,5)</v>
      </c>
      <c r="T107" s="86" t="str">
        <f t="shared" si="39"/>
        <v/>
      </c>
      <c r="U107" s="86" t="str">
        <f t="shared" si="40"/>
        <v>Ø20 L=16</v>
      </c>
      <c r="V107" s="86" t="str">
        <f t="shared" si="41"/>
        <v/>
      </c>
      <c r="W107" s="87">
        <f t="shared" si="30"/>
        <v>24</v>
      </c>
      <c r="X107" s="88"/>
      <c r="Y107" s="88"/>
      <c r="Z107" s="88"/>
      <c r="AA107" s="88"/>
      <c r="AB107" s="88"/>
      <c r="AD107" s="86" t="str">
        <f t="shared" si="31"/>
        <v>Ø20</v>
      </c>
      <c r="AE107" s="86" t="str">
        <f t="shared" si="32"/>
        <v>Ø20</v>
      </c>
      <c r="AG107" s="86">
        <f t="shared" si="33"/>
        <v>0</v>
      </c>
      <c r="AH107" s="86">
        <f t="shared" si="34"/>
        <v>16</v>
      </c>
      <c r="AI107" s="86">
        <f t="shared" si="35"/>
        <v>0</v>
      </c>
    </row>
    <row r="108" spans="6:35" x14ac:dyDescent="0.25">
      <c r="F108" s="26">
        <f>IF(G108=1,MAX($F$4:F107)+1,"")</f>
        <v>11</v>
      </c>
      <c r="G108" s="26">
        <f>COUNTIF($H$5:H108,H108)</f>
        <v>1</v>
      </c>
      <c r="H108" s="26" t="str">
        <f t="shared" si="36"/>
        <v>ВВГнг(А)-LS (3х1,5) 2</v>
      </c>
      <c r="I108" s="26">
        <f>COUNTIF($J$4:$J108,1)</f>
        <v>9</v>
      </c>
      <c r="J108" s="26">
        <f>COUNTIF($S$5:$S108,S108)</f>
        <v>13</v>
      </c>
      <c r="K108" s="26">
        <f t="shared" si="25"/>
        <v>2</v>
      </c>
      <c r="L108" s="26">
        <f>IFERROR(IF(P108=0,0,MAX($L$4:L107)+1),0)</f>
        <v>104</v>
      </c>
      <c r="M108" s="5" t="str">
        <f t="shared" si="37"/>
        <v>L</v>
      </c>
      <c r="N108" s="5" t="str">
        <f t="shared" si="38"/>
        <v>1</v>
      </c>
      <c r="P108" s="86" t="str">
        <f t="shared" si="26"/>
        <v>L.1.06.2</v>
      </c>
      <c r="Q108" s="86" t="str">
        <f t="shared" si="27"/>
        <v>ЩР</v>
      </c>
      <c r="R108" s="86" t="str">
        <f t="shared" si="28"/>
        <v>Группа освещения  Пом. №06</v>
      </c>
      <c r="S108" s="86" t="str">
        <f t="shared" si="29"/>
        <v>ВВГнг(А)-LS (3х1,5)</v>
      </c>
      <c r="T108" s="86" t="str">
        <f t="shared" si="39"/>
        <v/>
      </c>
      <c r="U108" s="86" t="str">
        <f t="shared" si="40"/>
        <v/>
      </c>
      <c r="V108" s="86" t="str">
        <f t="shared" si="41"/>
        <v>Ø20 L=29</v>
      </c>
      <c r="W108" s="87">
        <f t="shared" si="30"/>
        <v>33</v>
      </c>
      <c r="X108" s="88"/>
      <c r="Y108" s="88"/>
      <c r="Z108" s="88"/>
      <c r="AA108" s="88"/>
      <c r="AB108" s="88"/>
      <c r="AD108" s="86" t="str">
        <f t="shared" si="31"/>
        <v>Ø20</v>
      </c>
      <c r="AE108" s="86" t="str">
        <f t="shared" si="32"/>
        <v>Ø20</v>
      </c>
      <c r="AG108" s="86">
        <f t="shared" si="33"/>
        <v>0</v>
      </c>
      <c r="AH108" s="86">
        <f t="shared" si="34"/>
        <v>0</v>
      </c>
      <c r="AI108" s="86">
        <f t="shared" si="35"/>
        <v>29</v>
      </c>
    </row>
    <row r="109" spans="6:35" x14ac:dyDescent="0.25">
      <c r="F109" s="26" t="str">
        <f>IF(G109=1,MAX($F$4:F108)+1,"")</f>
        <v/>
      </c>
      <c r="G109" s="26">
        <f>COUNTIF($H$5:H109,H109)</f>
        <v>2</v>
      </c>
      <c r="H109" s="26" t="str">
        <f t="shared" si="36"/>
        <v>ВВГнг(А)-LS (3х1,5) 2</v>
      </c>
      <c r="I109" s="26">
        <f>COUNTIF($J$4:$J109,1)</f>
        <v>9</v>
      </c>
      <c r="J109" s="26">
        <f>COUNTIF($S$5:$S109,S109)</f>
        <v>14</v>
      </c>
      <c r="K109" s="26">
        <f t="shared" si="25"/>
        <v>2</v>
      </c>
      <c r="L109" s="26">
        <f>IFERROR(IF(P109=0,0,MAX($L$4:L108)+1),0)</f>
        <v>105</v>
      </c>
      <c r="M109" s="5" t="str">
        <f t="shared" si="37"/>
        <v>L</v>
      </c>
      <c r="N109" s="5" t="str">
        <f t="shared" si="38"/>
        <v>1</v>
      </c>
      <c r="P109" s="86" t="str">
        <f t="shared" si="26"/>
        <v>L.1.11.3</v>
      </c>
      <c r="Q109" s="86" t="str">
        <f t="shared" si="27"/>
        <v>ЩР</v>
      </c>
      <c r="R109" s="86" t="str">
        <f t="shared" si="28"/>
        <v>Группа освещения  Пом. №11</v>
      </c>
      <c r="S109" s="86" t="str">
        <f t="shared" si="29"/>
        <v>ВВГнг(А)-LS (3х1,5)</v>
      </c>
      <c r="T109" s="86" t="str">
        <f t="shared" si="39"/>
        <v/>
      </c>
      <c r="U109" s="86" t="str">
        <f t="shared" si="40"/>
        <v/>
      </c>
      <c r="V109" s="86" t="str">
        <f t="shared" si="41"/>
        <v>Ø20 L=19</v>
      </c>
      <c r="W109" s="87">
        <f t="shared" si="30"/>
        <v>23</v>
      </c>
      <c r="X109" s="88"/>
      <c r="Y109" s="88"/>
      <c r="Z109" s="88"/>
      <c r="AA109" s="88"/>
      <c r="AB109" s="88"/>
      <c r="AD109" s="86" t="str">
        <f t="shared" si="31"/>
        <v>Ø20</v>
      </c>
      <c r="AE109" s="86" t="str">
        <f t="shared" si="32"/>
        <v>Ø20</v>
      </c>
      <c r="AG109" s="86">
        <f t="shared" si="33"/>
        <v>0</v>
      </c>
      <c r="AH109" s="86">
        <f t="shared" si="34"/>
        <v>0</v>
      </c>
      <c r="AI109" s="86">
        <f t="shared" si="35"/>
        <v>19</v>
      </c>
    </row>
    <row r="110" spans="6:35" x14ac:dyDescent="0.25">
      <c r="F110" s="26" t="str">
        <f>IF(G110=1,MAX($F$4:F109)+1,"")</f>
        <v/>
      </c>
      <c r="G110" s="26">
        <f>COUNTIF($H$5:H110,H110)</f>
        <v>13</v>
      </c>
      <c r="H110" s="26" t="str">
        <f t="shared" si="36"/>
        <v>ВВГнг(А)-LS (3х1,5) 1</v>
      </c>
      <c r="I110" s="26">
        <f>COUNTIF($J$4:$J110,1)</f>
        <v>9</v>
      </c>
      <c r="J110" s="26">
        <f>COUNTIF($S$5:$S110,S110)</f>
        <v>15</v>
      </c>
      <c r="K110" s="26">
        <f t="shared" si="25"/>
        <v>1</v>
      </c>
      <c r="L110" s="26">
        <f>IFERROR(IF(P110=0,0,MAX($L$4:L109)+1),0)</f>
        <v>106</v>
      </c>
      <c r="M110" s="5" t="str">
        <f t="shared" si="37"/>
        <v>L</v>
      </c>
      <c r="N110" s="5" t="str">
        <f t="shared" si="38"/>
        <v>1</v>
      </c>
      <c r="P110" s="86" t="str">
        <f t="shared" si="26"/>
        <v>L.1.11.7</v>
      </c>
      <c r="Q110" s="86" t="str">
        <f t="shared" si="27"/>
        <v>ЩР</v>
      </c>
      <c r="R110" s="86" t="str">
        <f t="shared" si="28"/>
        <v>Группа освещения  Пом. №11</v>
      </c>
      <c r="S110" s="86" t="str">
        <f t="shared" si="29"/>
        <v>ВВГнг(А)-LS (3х1,5)</v>
      </c>
      <c r="T110" s="86" t="str">
        <f t="shared" si="39"/>
        <v/>
      </c>
      <c r="U110" s="86" t="str">
        <f t="shared" si="40"/>
        <v>Ø20 L=10</v>
      </c>
      <c r="V110" s="86" t="str">
        <f t="shared" si="41"/>
        <v/>
      </c>
      <c r="W110" s="87">
        <f t="shared" si="30"/>
        <v>18</v>
      </c>
      <c r="X110" s="88"/>
      <c r="Y110" s="88"/>
      <c r="Z110" s="88"/>
      <c r="AA110" s="88"/>
      <c r="AB110" s="88"/>
      <c r="AD110" s="86" t="str">
        <f t="shared" si="31"/>
        <v>Ø20</v>
      </c>
      <c r="AE110" s="86" t="str">
        <f t="shared" si="32"/>
        <v>Ø20</v>
      </c>
      <c r="AG110" s="86">
        <f t="shared" si="33"/>
        <v>0</v>
      </c>
      <c r="AH110" s="86">
        <f t="shared" si="34"/>
        <v>10</v>
      </c>
      <c r="AI110" s="86">
        <f t="shared" si="35"/>
        <v>0</v>
      </c>
    </row>
    <row r="111" spans="6:35" x14ac:dyDescent="0.25">
      <c r="F111" s="26" t="str">
        <f>IF(G111=1,MAX($F$4:F110)+1,"")</f>
        <v/>
      </c>
      <c r="G111" s="26">
        <f>COUNTIF($H$5:H111,H111)</f>
        <v>14</v>
      </c>
      <c r="H111" s="26" t="str">
        <f t="shared" si="36"/>
        <v>ВВГнг(А)-LS (3х1,5) 1</v>
      </c>
      <c r="I111" s="26">
        <f>COUNTIF($J$4:$J111,1)</f>
        <v>9</v>
      </c>
      <c r="J111" s="26">
        <f>COUNTIF($S$5:$S111,S111)</f>
        <v>16</v>
      </c>
      <c r="K111" s="26">
        <f t="shared" si="25"/>
        <v>1</v>
      </c>
      <c r="L111" s="26">
        <f>IFERROR(IF(P111=0,0,MAX($L$4:L110)+1),0)</f>
        <v>107</v>
      </c>
      <c r="M111" s="5" t="str">
        <f t="shared" si="37"/>
        <v>L</v>
      </c>
      <c r="N111" s="5" t="str">
        <f t="shared" si="38"/>
        <v>1</v>
      </c>
      <c r="P111" s="86" t="str">
        <f t="shared" si="26"/>
        <v>L.1.16.2</v>
      </c>
      <c r="Q111" s="86" t="str">
        <f t="shared" si="27"/>
        <v>ЩР</v>
      </c>
      <c r="R111" s="86" t="str">
        <f t="shared" si="28"/>
        <v>Группа освещения  Пом. №16</v>
      </c>
      <c r="S111" s="86" t="str">
        <f t="shared" si="29"/>
        <v>ВВГнг(А)-LS (3х1,5)</v>
      </c>
      <c r="T111" s="86" t="str">
        <f t="shared" si="39"/>
        <v>L=5</v>
      </c>
      <c r="U111" s="86" t="str">
        <f t="shared" si="40"/>
        <v>Ø20 L=36</v>
      </c>
      <c r="V111" s="86" t="str">
        <f t="shared" si="41"/>
        <v/>
      </c>
      <c r="W111" s="87">
        <f t="shared" si="30"/>
        <v>45</v>
      </c>
      <c r="X111" s="88"/>
      <c r="Y111" s="88"/>
      <c r="Z111" s="88"/>
      <c r="AA111" s="88"/>
      <c r="AB111" s="88"/>
      <c r="AD111" s="86" t="str">
        <f t="shared" si="31"/>
        <v>Ø20</v>
      </c>
      <c r="AE111" s="86" t="str">
        <f t="shared" si="32"/>
        <v>Ø20</v>
      </c>
      <c r="AG111" s="86">
        <f t="shared" si="33"/>
        <v>5</v>
      </c>
      <c r="AH111" s="86">
        <f t="shared" si="34"/>
        <v>36</v>
      </c>
      <c r="AI111" s="86">
        <f t="shared" si="35"/>
        <v>0</v>
      </c>
    </row>
    <row r="112" spans="6:35" x14ac:dyDescent="0.25">
      <c r="F112" s="26" t="str">
        <f>IF(G112=1,MAX($F$4:F111)+1,"")</f>
        <v/>
      </c>
      <c r="G112" s="26">
        <f>COUNTIF($H$5:H112,H112)</f>
        <v>15</v>
      </c>
      <c r="H112" s="26" t="str">
        <f t="shared" si="36"/>
        <v>ВВГнг(А)-LS (3х1,5) 1</v>
      </c>
      <c r="I112" s="26">
        <f>COUNTIF($J$4:$J112,1)</f>
        <v>9</v>
      </c>
      <c r="J112" s="26">
        <f>COUNTIF($S$5:$S112,S112)</f>
        <v>17</v>
      </c>
      <c r="K112" s="26">
        <f t="shared" si="25"/>
        <v>1</v>
      </c>
      <c r="L112" s="26">
        <f>IFERROR(IF(P112=0,0,MAX($L$4:L111)+1),0)</f>
        <v>108</v>
      </c>
      <c r="M112" s="5" t="str">
        <f t="shared" si="37"/>
        <v>L</v>
      </c>
      <c r="N112" s="5" t="str">
        <f t="shared" si="38"/>
        <v>1</v>
      </c>
      <c r="P112" s="86" t="str">
        <f t="shared" si="26"/>
        <v>L.1.01.3</v>
      </c>
      <c r="Q112" s="86" t="str">
        <f t="shared" si="27"/>
        <v>ЩР</v>
      </c>
      <c r="R112" s="86" t="str">
        <f t="shared" si="28"/>
        <v>Группа освещения  Пом. №01</v>
      </c>
      <c r="S112" s="86" t="str">
        <f t="shared" si="29"/>
        <v>ВВГнг(А)-LS (3х1,5)</v>
      </c>
      <c r="T112" s="86" t="str">
        <f t="shared" si="39"/>
        <v>L=5</v>
      </c>
      <c r="U112" s="86" t="str">
        <f t="shared" si="40"/>
        <v>Ø20 L=11</v>
      </c>
      <c r="V112" s="86" t="str">
        <f t="shared" si="41"/>
        <v/>
      </c>
      <c r="W112" s="87">
        <f t="shared" si="30"/>
        <v>20</v>
      </c>
      <c r="X112" s="88"/>
      <c r="Y112" s="88"/>
      <c r="Z112" s="88"/>
      <c r="AA112" s="88"/>
      <c r="AB112" s="88"/>
      <c r="AD112" s="86" t="str">
        <f t="shared" si="31"/>
        <v>Ø20</v>
      </c>
      <c r="AE112" s="86" t="str">
        <f t="shared" si="32"/>
        <v>Ø20</v>
      </c>
      <c r="AG112" s="86">
        <f t="shared" si="33"/>
        <v>5</v>
      </c>
      <c r="AH112" s="86">
        <f t="shared" si="34"/>
        <v>11</v>
      </c>
      <c r="AI112" s="86">
        <f t="shared" si="35"/>
        <v>0</v>
      </c>
    </row>
    <row r="113" spans="6:35" x14ac:dyDescent="0.25">
      <c r="F113" s="26" t="str">
        <f>IF(G113=1,MAX($F$4:F112)+1,"")</f>
        <v/>
      </c>
      <c r="G113" s="26">
        <f>COUNTIF($H$5:H113,H113)</f>
        <v>16</v>
      </c>
      <c r="H113" s="26" t="str">
        <f t="shared" si="36"/>
        <v>ВВГнг(А)-LS (3х1,5) 1</v>
      </c>
      <c r="I113" s="26">
        <f>COUNTIF($J$4:$J113,1)</f>
        <v>9</v>
      </c>
      <c r="J113" s="26">
        <f>COUNTIF($S$5:$S113,S113)</f>
        <v>18</v>
      </c>
      <c r="K113" s="26">
        <f t="shared" si="25"/>
        <v>1</v>
      </c>
      <c r="L113" s="26">
        <f>IFERROR(IF(P113=0,0,MAX($L$4:L112)+1),0)</f>
        <v>109</v>
      </c>
      <c r="M113" s="5" t="str">
        <f t="shared" si="37"/>
        <v>L</v>
      </c>
      <c r="N113" s="5" t="str">
        <f t="shared" si="38"/>
        <v>1</v>
      </c>
      <c r="P113" s="86" t="str">
        <f t="shared" si="26"/>
        <v>L.1.02.1</v>
      </c>
      <c r="Q113" s="86" t="str">
        <f t="shared" si="27"/>
        <v>ЩР</v>
      </c>
      <c r="R113" s="86" t="str">
        <f t="shared" si="28"/>
        <v>Группа освещения  Пом. №02</v>
      </c>
      <c r="S113" s="86" t="str">
        <f t="shared" si="29"/>
        <v>ВВГнг(А)-LS (3х1,5)</v>
      </c>
      <c r="T113" s="86" t="str">
        <f t="shared" si="39"/>
        <v>L=5</v>
      </c>
      <c r="U113" s="86" t="str">
        <f t="shared" si="40"/>
        <v>Ø20 L=7</v>
      </c>
      <c r="V113" s="86" t="str">
        <f t="shared" si="41"/>
        <v/>
      </c>
      <c r="W113" s="87">
        <f t="shared" si="30"/>
        <v>16</v>
      </c>
      <c r="X113" s="88"/>
      <c r="Y113" s="88"/>
      <c r="Z113" s="88"/>
      <c r="AA113" s="88"/>
      <c r="AB113" s="88"/>
      <c r="AD113" s="86" t="str">
        <f t="shared" si="31"/>
        <v>Ø20</v>
      </c>
      <c r="AE113" s="86" t="str">
        <f t="shared" si="32"/>
        <v>Ø20</v>
      </c>
      <c r="AG113" s="86">
        <f t="shared" si="33"/>
        <v>5</v>
      </c>
      <c r="AH113" s="86">
        <f t="shared" si="34"/>
        <v>7</v>
      </c>
      <c r="AI113" s="86">
        <f t="shared" si="35"/>
        <v>0</v>
      </c>
    </row>
    <row r="114" spans="6:35" x14ac:dyDescent="0.25">
      <c r="F114" s="26" t="str">
        <f>IF(G114=1,MAX($F$4:F113)+1,"")</f>
        <v/>
      </c>
      <c r="G114" s="26">
        <f>COUNTIF($H$5:H114,H114)</f>
        <v>17</v>
      </c>
      <c r="H114" s="26" t="str">
        <f t="shared" si="36"/>
        <v>ВВГнг(А)-LS (3х1,5) 1</v>
      </c>
      <c r="I114" s="26">
        <f>COUNTIF($J$4:$J114,1)</f>
        <v>9</v>
      </c>
      <c r="J114" s="26">
        <f>COUNTIF($S$5:$S114,S114)</f>
        <v>19</v>
      </c>
      <c r="K114" s="26">
        <f t="shared" si="25"/>
        <v>1</v>
      </c>
      <c r="L114" s="26">
        <f>IFERROR(IF(P114=0,0,MAX($L$4:L113)+1),0)</f>
        <v>110</v>
      </c>
      <c r="M114" s="5" t="str">
        <f t="shared" si="37"/>
        <v>LD</v>
      </c>
      <c r="N114" s="5" t="str">
        <f t="shared" si="38"/>
        <v>1.</v>
      </c>
      <c r="P114" s="86" t="str">
        <f t="shared" si="26"/>
        <v>LD.1.17.1</v>
      </c>
      <c r="Q114" s="86" t="str">
        <f t="shared" si="27"/>
        <v>ЩР</v>
      </c>
      <c r="R114" s="86" t="str">
        <f t="shared" si="28"/>
        <v>Питание подсветок  Пом. №17 Зеркало</v>
      </c>
      <c r="S114" s="86" t="str">
        <f t="shared" si="29"/>
        <v>ВВГнг(А)-LS (3х1,5)</v>
      </c>
      <c r="T114" s="86" t="str">
        <f t="shared" si="39"/>
        <v>L=5</v>
      </c>
      <c r="U114" s="86" t="str">
        <f t="shared" si="40"/>
        <v>Ø20 L=36</v>
      </c>
      <c r="V114" s="86" t="str">
        <f t="shared" si="41"/>
        <v/>
      </c>
      <c r="W114" s="87">
        <f t="shared" si="30"/>
        <v>45</v>
      </c>
      <c r="X114" s="88"/>
      <c r="Y114" s="88"/>
      <c r="Z114" s="88"/>
      <c r="AA114" s="88"/>
      <c r="AB114" s="88"/>
      <c r="AD114" s="86" t="str">
        <f t="shared" si="31"/>
        <v>Ø20</v>
      </c>
      <c r="AE114" s="86" t="str">
        <f t="shared" si="32"/>
        <v>Ø20</v>
      </c>
      <c r="AG114" s="86">
        <f t="shared" si="33"/>
        <v>5</v>
      </c>
      <c r="AH114" s="86">
        <f t="shared" si="34"/>
        <v>36</v>
      </c>
      <c r="AI114" s="86">
        <f t="shared" si="35"/>
        <v>0</v>
      </c>
    </row>
    <row r="115" spans="6:35" x14ac:dyDescent="0.25">
      <c r="F115" s="26" t="str">
        <f>IF(G115=1,MAX($F$4:F114)+1,"")</f>
        <v/>
      </c>
      <c r="G115" s="26">
        <f>COUNTIF($H$5:H115,H115)</f>
        <v>18</v>
      </c>
      <c r="H115" s="26" t="str">
        <f t="shared" si="36"/>
        <v>ВВГнг(А)-LS (3х1,5) 1</v>
      </c>
      <c r="I115" s="26">
        <f>COUNTIF($J$4:$J115,1)</f>
        <v>9</v>
      </c>
      <c r="J115" s="26">
        <f>COUNTIF($S$5:$S115,S115)</f>
        <v>20</v>
      </c>
      <c r="K115" s="26">
        <f t="shared" si="25"/>
        <v>1</v>
      </c>
      <c r="L115" s="26">
        <f>IFERROR(IF(P115=0,0,MAX($L$4:L114)+1),0)</f>
        <v>111</v>
      </c>
      <c r="M115" s="5" t="str">
        <f t="shared" si="37"/>
        <v>LD</v>
      </c>
      <c r="N115" s="5" t="str">
        <f t="shared" si="38"/>
        <v>1.</v>
      </c>
      <c r="P115" s="86" t="str">
        <f t="shared" si="26"/>
        <v>LD.1.11.2</v>
      </c>
      <c r="Q115" s="86" t="str">
        <f t="shared" si="27"/>
        <v>ЩР</v>
      </c>
      <c r="R115" s="86" t="str">
        <f t="shared" si="28"/>
        <v>Питание подсветок  Пом. №11 Зеркало</v>
      </c>
      <c r="S115" s="86" t="str">
        <f t="shared" si="29"/>
        <v>ВВГнг(А)-LS (3х1,5)</v>
      </c>
      <c r="T115" s="86" t="str">
        <f t="shared" si="39"/>
        <v>L=5</v>
      </c>
      <c r="U115" s="86" t="str">
        <f t="shared" si="40"/>
        <v>Ø20 L=18</v>
      </c>
      <c r="V115" s="86" t="str">
        <f t="shared" si="41"/>
        <v/>
      </c>
      <c r="W115" s="87">
        <f t="shared" si="30"/>
        <v>27</v>
      </c>
      <c r="X115" s="88"/>
      <c r="Y115" s="88"/>
      <c r="Z115" s="88"/>
      <c r="AA115" s="88"/>
      <c r="AB115" s="88"/>
      <c r="AD115" s="86" t="str">
        <f t="shared" si="31"/>
        <v>Ø20</v>
      </c>
      <c r="AE115" s="86" t="str">
        <f t="shared" si="32"/>
        <v>Ø20</v>
      </c>
      <c r="AG115" s="86">
        <f t="shared" si="33"/>
        <v>5</v>
      </c>
      <c r="AH115" s="86">
        <f t="shared" si="34"/>
        <v>18</v>
      </c>
      <c r="AI115" s="86">
        <f t="shared" si="35"/>
        <v>0</v>
      </c>
    </row>
    <row r="116" spans="6:35" x14ac:dyDescent="0.25">
      <c r="F116" s="26" t="str">
        <f>IF(G116=1,MAX($F$4:F115)+1,"")</f>
        <v/>
      </c>
      <c r="G116" s="26">
        <f>COUNTIF($H$5:H116,H116)</f>
        <v>19</v>
      </c>
      <c r="H116" s="26" t="str">
        <f t="shared" si="36"/>
        <v>ВВГнг(А)-LS (3х1,5) 1</v>
      </c>
      <c r="I116" s="26">
        <f>COUNTIF($J$4:$J116,1)</f>
        <v>9</v>
      </c>
      <c r="J116" s="26">
        <f>COUNTIF($S$5:$S116,S116)</f>
        <v>21</v>
      </c>
      <c r="K116" s="26">
        <f t="shared" si="25"/>
        <v>1</v>
      </c>
      <c r="L116" s="26">
        <f>IFERROR(IF(P116=0,0,MAX($L$4:L115)+1),0)</f>
        <v>112</v>
      </c>
      <c r="M116" s="5" t="str">
        <f t="shared" si="37"/>
        <v>LD</v>
      </c>
      <c r="N116" s="5" t="str">
        <f t="shared" si="38"/>
        <v>1.</v>
      </c>
      <c r="P116" s="86" t="str">
        <f t="shared" si="26"/>
        <v>LD.1.04.1</v>
      </c>
      <c r="Q116" s="86" t="str">
        <f t="shared" si="27"/>
        <v>ЩР</v>
      </c>
      <c r="R116" s="86" t="str">
        <f t="shared" si="28"/>
        <v>Питание подсветок  Пом. №04 Зеркало</v>
      </c>
      <c r="S116" s="86" t="str">
        <f t="shared" si="29"/>
        <v>ВВГнг(А)-LS (3х1,5)</v>
      </c>
      <c r="T116" s="86" t="str">
        <f t="shared" si="39"/>
        <v>L=5</v>
      </c>
      <c r="U116" s="86" t="str">
        <f t="shared" si="40"/>
        <v>Ø20 L=8</v>
      </c>
      <c r="V116" s="86" t="str">
        <f t="shared" si="41"/>
        <v/>
      </c>
      <c r="W116" s="87">
        <f t="shared" si="30"/>
        <v>17</v>
      </c>
      <c r="X116" s="88"/>
      <c r="Y116" s="88"/>
      <c r="Z116" s="88"/>
      <c r="AA116" s="88"/>
      <c r="AB116" s="88"/>
      <c r="AD116" s="86" t="str">
        <f t="shared" si="31"/>
        <v>Ø20</v>
      </c>
      <c r="AE116" s="86" t="str">
        <f t="shared" si="32"/>
        <v>Ø20</v>
      </c>
      <c r="AG116" s="86">
        <f t="shared" si="33"/>
        <v>5</v>
      </c>
      <c r="AH116" s="86">
        <f t="shared" si="34"/>
        <v>8</v>
      </c>
      <c r="AI116" s="86">
        <f t="shared" si="35"/>
        <v>0</v>
      </c>
    </row>
    <row r="117" spans="6:35" x14ac:dyDescent="0.25">
      <c r="F117" s="26" t="str">
        <f>IF(G117=1,MAX($F$4:F116)+1,"")</f>
        <v/>
      </c>
      <c r="G117" s="26">
        <f>COUNTIF($H$5:H117,H117)</f>
        <v>20</v>
      </c>
      <c r="H117" s="26" t="str">
        <f t="shared" si="36"/>
        <v>ВВГнг(А)-LS (3х1,5) 1</v>
      </c>
      <c r="I117" s="26">
        <f>COUNTIF($J$4:$J117,1)</f>
        <v>9</v>
      </c>
      <c r="J117" s="26">
        <f>COUNTIF($S$5:$S117,S117)</f>
        <v>22</v>
      </c>
      <c r="K117" s="26">
        <f t="shared" si="25"/>
        <v>1</v>
      </c>
      <c r="L117" s="26">
        <f>IFERROR(IF(P117=0,0,MAX($L$4:L116)+1),0)</f>
        <v>113</v>
      </c>
      <c r="M117" s="5" t="str">
        <f t="shared" si="37"/>
        <v>LD</v>
      </c>
      <c r="N117" s="5" t="str">
        <f t="shared" si="38"/>
        <v>1.</v>
      </c>
      <c r="P117" s="86" t="str">
        <f t="shared" si="26"/>
        <v>LD.1.05.1</v>
      </c>
      <c r="Q117" s="86" t="str">
        <f t="shared" si="27"/>
        <v>ЩР</v>
      </c>
      <c r="R117" s="86" t="str">
        <f t="shared" si="28"/>
        <v>Питание подсветок  Пом. №05 Зеркало</v>
      </c>
      <c r="S117" s="86" t="str">
        <f t="shared" si="29"/>
        <v>ВВГнг(А)-LS (3х1,5)</v>
      </c>
      <c r="T117" s="86" t="str">
        <f t="shared" si="39"/>
        <v>L=5</v>
      </c>
      <c r="U117" s="86" t="str">
        <f t="shared" si="40"/>
        <v>Ø20 L=8</v>
      </c>
      <c r="V117" s="86" t="str">
        <f t="shared" si="41"/>
        <v/>
      </c>
      <c r="W117" s="87">
        <f t="shared" si="30"/>
        <v>17</v>
      </c>
      <c r="X117" s="88"/>
      <c r="Y117" s="88"/>
      <c r="Z117" s="88"/>
      <c r="AA117" s="88"/>
      <c r="AB117" s="88"/>
      <c r="AD117" s="86" t="str">
        <f t="shared" si="31"/>
        <v>Ø20</v>
      </c>
      <c r="AE117" s="86" t="str">
        <f t="shared" si="32"/>
        <v>Ø20</v>
      </c>
      <c r="AG117" s="86">
        <f t="shared" si="33"/>
        <v>5</v>
      </c>
      <c r="AH117" s="86">
        <f t="shared" si="34"/>
        <v>8</v>
      </c>
      <c r="AI117" s="86">
        <f t="shared" si="35"/>
        <v>0</v>
      </c>
    </row>
    <row r="118" spans="6:35" x14ac:dyDescent="0.25">
      <c r="F118" s="26" t="str">
        <f>IF(G118=1,MAX($F$4:F117)+1,"")</f>
        <v/>
      </c>
      <c r="G118" s="26">
        <f>COUNTIF($H$5:H118,H118)</f>
        <v>21</v>
      </c>
      <c r="H118" s="26" t="str">
        <f t="shared" si="36"/>
        <v>ВВГнг(А)-LS (3х1,5) 1</v>
      </c>
      <c r="I118" s="26">
        <f>COUNTIF($J$4:$J118,1)</f>
        <v>9</v>
      </c>
      <c r="J118" s="26">
        <f>COUNTIF($S$5:$S118,S118)</f>
        <v>23</v>
      </c>
      <c r="K118" s="26">
        <f t="shared" si="25"/>
        <v>1</v>
      </c>
      <c r="L118" s="26">
        <f>IFERROR(IF(P118=0,0,MAX($L$4:L117)+1),0)</f>
        <v>114</v>
      </c>
      <c r="M118" s="5" t="str">
        <f t="shared" si="37"/>
        <v>LD</v>
      </c>
      <c r="N118" s="5" t="str">
        <f t="shared" si="38"/>
        <v>1.</v>
      </c>
      <c r="P118" s="86" t="str">
        <f t="shared" si="26"/>
        <v>LD.1.18.1</v>
      </c>
      <c r="Q118" s="86" t="str">
        <f t="shared" si="27"/>
        <v>ЩР</v>
      </c>
      <c r="R118" s="86" t="str">
        <f t="shared" si="28"/>
        <v>Питание подсветок  Пом. №18 Зеркало</v>
      </c>
      <c r="S118" s="86" t="str">
        <f t="shared" si="29"/>
        <v>ВВГнг(А)-LS (3х1,5)</v>
      </c>
      <c r="T118" s="86" t="str">
        <f t="shared" si="39"/>
        <v>L=5</v>
      </c>
      <c r="U118" s="86" t="str">
        <f t="shared" si="40"/>
        <v>Ø20 L=32</v>
      </c>
      <c r="V118" s="86" t="str">
        <f t="shared" si="41"/>
        <v/>
      </c>
      <c r="W118" s="87">
        <f t="shared" si="30"/>
        <v>41</v>
      </c>
      <c r="X118" s="88"/>
      <c r="Y118" s="88"/>
      <c r="Z118" s="88"/>
      <c r="AA118" s="88"/>
      <c r="AB118" s="88"/>
      <c r="AD118" s="86" t="str">
        <f t="shared" si="31"/>
        <v>Ø20</v>
      </c>
      <c r="AE118" s="86" t="str">
        <f t="shared" si="32"/>
        <v>Ø20</v>
      </c>
      <c r="AG118" s="86">
        <f t="shared" si="33"/>
        <v>5</v>
      </c>
      <c r="AH118" s="86">
        <f t="shared" si="34"/>
        <v>32</v>
      </c>
      <c r="AI118" s="86">
        <f t="shared" si="35"/>
        <v>0</v>
      </c>
    </row>
    <row r="119" spans="6:35" x14ac:dyDescent="0.25">
      <c r="F119" s="26" t="str">
        <f>IF(G119=1,MAX($F$4:F118)+1,"")</f>
        <v/>
      </c>
      <c r="G119" s="26">
        <f>COUNTIF($H$5:H119,H119)</f>
        <v>22</v>
      </c>
      <c r="H119" s="26" t="str">
        <f t="shared" si="36"/>
        <v>ВВГнг(А)-LS (3х1,5) 1</v>
      </c>
      <c r="I119" s="26">
        <f>COUNTIF($J$4:$J119,1)</f>
        <v>9</v>
      </c>
      <c r="J119" s="26">
        <f>COUNTIF($S$5:$S119,S119)</f>
        <v>24</v>
      </c>
      <c r="K119" s="26">
        <f t="shared" si="25"/>
        <v>1</v>
      </c>
      <c r="L119" s="26">
        <f>IFERROR(IF(P119=0,0,MAX($L$4:L118)+1),0)</f>
        <v>115</v>
      </c>
      <c r="M119" s="5" t="str">
        <f t="shared" si="37"/>
        <v>L</v>
      </c>
      <c r="N119" s="5" t="str">
        <f t="shared" si="38"/>
        <v>1</v>
      </c>
      <c r="P119" s="86" t="str">
        <f t="shared" si="26"/>
        <v>L.1.03.3</v>
      </c>
      <c r="Q119" s="86" t="str">
        <f t="shared" si="27"/>
        <v>ЩР</v>
      </c>
      <c r="R119" s="86" t="str">
        <f t="shared" si="28"/>
        <v>Группа освещения  Пом. №03</v>
      </c>
      <c r="S119" s="86" t="str">
        <f t="shared" si="29"/>
        <v>ВВГнг(А)-LS (3х1,5)</v>
      </c>
      <c r="T119" s="86" t="str">
        <f t="shared" si="39"/>
        <v/>
      </c>
      <c r="U119" s="86" t="str">
        <f t="shared" si="40"/>
        <v>Ø20 L=10</v>
      </c>
      <c r="V119" s="86" t="str">
        <f t="shared" si="41"/>
        <v/>
      </c>
      <c r="W119" s="87">
        <f t="shared" si="30"/>
        <v>18</v>
      </c>
      <c r="X119" s="88"/>
      <c r="Y119" s="88"/>
      <c r="Z119" s="88"/>
      <c r="AA119" s="88"/>
      <c r="AB119" s="88"/>
      <c r="AD119" s="86" t="str">
        <f t="shared" si="31"/>
        <v>Ø20</v>
      </c>
      <c r="AE119" s="86" t="str">
        <f t="shared" si="32"/>
        <v>Ø20</v>
      </c>
      <c r="AG119" s="86">
        <f t="shared" si="33"/>
        <v>0</v>
      </c>
      <c r="AH119" s="86">
        <f t="shared" si="34"/>
        <v>10</v>
      </c>
      <c r="AI119" s="86">
        <f t="shared" si="35"/>
        <v>0</v>
      </c>
    </row>
    <row r="120" spans="6:35" x14ac:dyDescent="0.25">
      <c r="F120" s="26" t="str">
        <f>IF(G120=1,MAX($F$4:F119)+1,"")</f>
        <v/>
      </c>
      <c r="G120" s="26">
        <f>COUNTIF($H$5:H120,H120)</f>
        <v>23</v>
      </c>
      <c r="H120" s="26" t="str">
        <f t="shared" si="36"/>
        <v>ВВГнг(А)-LS (3х1,5) 1</v>
      </c>
      <c r="I120" s="26">
        <f>COUNTIF($J$4:$J120,1)</f>
        <v>9</v>
      </c>
      <c r="J120" s="26">
        <f>COUNTIF($S$5:$S120,S120)</f>
        <v>25</v>
      </c>
      <c r="K120" s="26">
        <f t="shared" si="25"/>
        <v>1</v>
      </c>
      <c r="L120" s="26">
        <f>IFERROR(IF(P120=0,0,MAX($L$4:L119)+1),0)</f>
        <v>116</v>
      </c>
      <c r="M120" s="5" t="str">
        <f t="shared" si="37"/>
        <v>L</v>
      </c>
      <c r="N120" s="5" t="str">
        <f t="shared" si="38"/>
        <v>1</v>
      </c>
      <c r="P120" s="86" t="str">
        <f t="shared" si="26"/>
        <v>L.1.04.2</v>
      </c>
      <c r="Q120" s="86" t="str">
        <f t="shared" si="27"/>
        <v>ЩР</v>
      </c>
      <c r="R120" s="86" t="str">
        <f t="shared" si="28"/>
        <v>Группа освещения  Пом. №04</v>
      </c>
      <c r="S120" s="86" t="str">
        <f t="shared" si="29"/>
        <v>ВВГнг(А)-LS (3х1,5)</v>
      </c>
      <c r="T120" s="86" t="str">
        <f t="shared" si="39"/>
        <v>L=5</v>
      </c>
      <c r="U120" s="86" t="str">
        <f t="shared" si="40"/>
        <v>Ø20 L=15</v>
      </c>
      <c r="V120" s="86" t="str">
        <f t="shared" si="41"/>
        <v/>
      </c>
      <c r="W120" s="87">
        <f t="shared" si="30"/>
        <v>24</v>
      </c>
      <c r="X120" s="88"/>
      <c r="Y120" s="88"/>
      <c r="Z120" s="88"/>
      <c r="AA120" s="88"/>
      <c r="AB120" s="88"/>
      <c r="AD120" s="86" t="str">
        <f t="shared" si="31"/>
        <v>Ø20</v>
      </c>
      <c r="AE120" s="86" t="str">
        <f t="shared" si="32"/>
        <v>Ø20</v>
      </c>
      <c r="AG120" s="86">
        <f t="shared" si="33"/>
        <v>5</v>
      </c>
      <c r="AH120" s="86">
        <f t="shared" si="34"/>
        <v>15</v>
      </c>
      <c r="AI120" s="86">
        <f t="shared" si="35"/>
        <v>0</v>
      </c>
    </row>
    <row r="121" spans="6:35" x14ac:dyDescent="0.25">
      <c r="F121" s="26" t="str">
        <f>IF(G121=1,MAX($F$4:F120)+1,"")</f>
        <v/>
      </c>
      <c r="G121" s="26">
        <f>COUNTIF($H$5:H121,H121)</f>
        <v>24</v>
      </c>
      <c r="H121" s="26" t="str">
        <f t="shared" si="36"/>
        <v>ВВГнг(А)-LS (3х1,5) 1</v>
      </c>
      <c r="I121" s="26">
        <f>COUNTIF($J$4:$J121,1)</f>
        <v>9</v>
      </c>
      <c r="J121" s="26">
        <f>COUNTIF($S$5:$S121,S121)</f>
        <v>26</v>
      </c>
      <c r="K121" s="26">
        <f t="shared" si="25"/>
        <v>1</v>
      </c>
      <c r="L121" s="26">
        <f>IFERROR(IF(P121=0,0,MAX($L$4:L120)+1),0)</f>
        <v>117</v>
      </c>
      <c r="M121" s="5" t="str">
        <f t="shared" si="37"/>
        <v>L</v>
      </c>
      <c r="N121" s="5" t="str">
        <f t="shared" si="38"/>
        <v>1</v>
      </c>
      <c r="P121" s="86" t="str">
        <f t="shared" si="26"/>
        <v>L.1.05.2</v>
      </c>
      <c r="Q121" s="86" t="str">
        <f t="shared" si="27"/>
        <v>ЩР</v>
      </c>
      <c r="R121" s="86" t="str">
        <f t="shared" si="28"/>
        <v>Группа освещения  Пом. №05</v>
      </c>
      <c r="S121" s="86" t="str">
        <f t="shared" si="29"/>
        <v>ВВГнг(А)-LS (3х1,5)</v>
      </c>
      <c r="T121" s="86" t="str">
        <f t="shared" si="39"/>
        <v>L=5</v>
      </c>
      <c r="U121" s="86" t="str">
        <f t="shared" si="40"/>
        <v>Ø20 L=12</v>
      </c>
      <c r="V121" s="86" t="str">
        <f t="shared" si="41"/>
        <v/>
      </c>
      <c r="W121" s="87">
        <f t="shared" si="30"/>
        <v>21</v>
      </c>
      <c r="X121" s="88"/>
      <c r="Y121" s="88"/>
      <c r="Z121" s="88"/>
      <c r="AA121" s="88"/>
      <c r="AB121" s="88"/>
      <c r="AD121" s="86" t="str">
        <f t="shared" si="31"/>
        <v>Ø20</v>
      </c>
      <c r="AE121" s="86" t="str">
        <f t="shared" si="32"/>
        <v>Ø20</v>
      </c>
      <c r="AG121" s="86">
        <f t="shared" si="33"/>
        <v>5</v>
      </c>
      <c r="AH121" s="86">
        <f t="shared" si="34"/>
        <v>12</v>
      </c>
      <c r="AI121" s="86">
        <f t="shared" si="35"/>
        <v>0</v>
      </c>
    </row>
    <row r="122" spans="6:35" x14ac:dyDescent="0.25">
      <c r="F122" s="26" t="str">
        <f>IF(G122=1,MAX($F$4:F121)+1,"")</f>
        <v/>
      </c>
      <c r="G122" s="26">
        <f>COUNTIF($H$5:H122,H122)</f>
        <v>25</v>
      </c>
      <c r="H122" s="26" t="str">
        <f t="shared" si="36"/>
        <v>ВВГнг(А)-LS (3х1,5) 1</v>
      </c>
      <c r="I122" s="26">
        <f>COUNTIF($J$4:$J122,1)</f>
        <v>9</v>
      </c>
      <c r="J122" s="26">
        <f>COUNTIF($S$5:$S122,S122)</f>
        <v>27</v>
      </c>
      <c r="K122" s="26">
        <f t="shared" si="25"/>
        <v>1</v>
      </c>
      <c r="L122" s="26">
        <f>IFERROR(IF(P122=0,0,MAX($L$4:L121)+1),0)</f>
        <v>118</v>
      </c>
      <c r="M122" s="5" t="str">
        <f t="shared" si="37"/>
        <v>L</v>
      </c>
      <c r="N122" s="5" t="str">
        <f t="shared" si="38"/>
        <v>1</v>
      </c>
      <c r="P122" s="86" t="str">
        <f t="shared" si="26"/>
        <v>L.1.05.3</v>
      </c>
      <c r="Q122" s="86" t="str">
        <f t="shared" si="27"/>
        <v>ЩР</v>
      </c>
      <c r="R122" s="86" t="str">
        <f t="shared" si="28"/>
        <v>Группа освещения  Пом. №05</v>
      </c>
      <c r="S122" s="86" t="str">
        <f t="shared" si="29"/>
        <v>ВВГнг(А)-LS (3х1,5)</v>
      </c>
      <c r="T122" s="86" t="str">
        <f t="shared" si="39"/>
        <v>L=5</v>
      </c>
      <c r="U122" s="86" t="str">
        <f t="shared" si="40"/>
        <v>Ø20 L=12</v>
      </c>
      <c r="V122" s="86" t="str">
        <f t="shared" si="41"/>
        <v/>
      </c>
      <c r="W122" s="87">
        <f t="shared" si="30"/>
        <v>21</v>
      </c>
      <c r="X122" s="88"/>
      <c r="Y122" s="88"/>
      <c r="Z122" s="88"/>
      <c r="AA122" s="88"/>
      <c r="AB122" s="88"/>
      <c r="AD122" s="86" t="str">
        <f t="shared" si="31"/>
        <v>Ø20</v>
      </c>
      <c r="AE122" s="86" t="str">
        <f t="shared" si="32"/>
        <v>Ø20</v>
      </c>
      <c r="AG122" s="86">
        <f t="shared" si="33"/>
        <v>5</v>
      </c>
      <c r="AH122" s="86">
        <f t="shared" si="34"/>
        <v>12</v>
      </c>
      <c r="AI122" s="86">
        <f t="shared" si="35"/>
        <v>0</v>
      </c>
    </row>
    <row r="123" spans="6:35" x14ac:dyDescent="0.25">
      <c r="F123" s="26" t="str">
        <f>IF(G123=1,MAX($F$4:F122)+1,"")</f>
        <v/>
      </c>
      <c r="G123" s="26">
        <f>COUNTIF($H$5:H123,H123)</f>
        <v>26</v>
      </c>
      <c r="H123" s="26" t="str">
        <f t="shared" si="36"/>
        <v>ВВГнг(А)-LS (3х1,5) 1</v>
      </c>
      <c r="I123" s="26">
        <f>COUNTIF($J$4:$J123,1)</f>
        <v>9</v>
      </c>
      <c r="J123" s="26">
        <f>COUNTIF($S$5:$S123,S123)</f>
        <v>28</v>
      </c>
      <c r="K123" s="26">
        <f t="shared" si="25"/>
        <v>1</v>
      </c>
      <c r="L123" s="26">
        <f>IFERROR(IF(P123=0,0,MAX($L$4:L122)+1),0)</f>
        <v>119</v>
      </c>
      <c r="M123" s="5" t="str">
        <f t="shared" si="37"/>
        <v>L</v>
      </c>
      <c r="N123" s="5" t="str">
        <f t="shared" si="38"/>
        <v>1</v>
      </c>
      <c r="P123" s="86" t="str">
        <f t="shared" si="26"/>
        <v>L.1.06.1</v>
      </c>
      <c r="Q123" s="86" t="str">
        <f t="shared" si="27"/>
        <v>ЩР</v>
      </c>
      <c r="R123" s="86" t="str">
        <f t="shared" si="28"/>
        <v>Группа освещения  Пом. №06</v>
      </c>
      <c r="S123" s="86" t="str">
        <f t="shared" si="29"/>
        <v>ВВГнг(А)-LS (3х1,5)</v>
      </c>
      <c r="T123" s="86" t="str">
        <f t="shared" si="39"/>
        <v>L=5</v>
      </c>
      <c r="U123" s="86" t="str">
        <f t="shared" si="40"/>
        <v>Ø20 L=34</v>
      </c>
      <c r="V123" s="86" t="str">
        <f t="shared" si="41"/>
        <v/>
      </c>
      <c r="W123" s="87">
        <f t="shared" si="30"/>
        <v>43</v>
      </c>
      <c r="X123" s="88"/>
      <c r="Y123" s="88"/>
      <c r="Z123" s="88"/>
      <c r="AA123" s="88"/>
      <c r="AB123" s="88"/>
      <c r="AD123" s="86" t="str">
        <f t="shared" si="31"/>
        <v>Ø20</v>
      </c>
      <c r="AE123" s="86" t="str">
        <f t="shared" si="32"/>
        <v>Ø20</v>
      </c>
      <c r="AG123" s="86">
        <f t="shared" si="33"/>
        <v>5</v>
      </c>
      <c r="AH123" s="86">
        <f t="shared" si="34"/>
        <v>34</v>
      </c>
      <c r="AI123" s="86">
        <f t="shared" si="35"/>
        <v>0</v>
      </c>
    </row>
    <row r="124" spans="6:35" x14ac:dyDescent="0.25">
      <c r="F124" s="26" t="str">
        <f>IF(G124=1,MAX($F$4:F123)+1,"")</f>
        <v/>
      </c>
      <c r="G124" s="26">
        <f>COUNTIF($H$5:H124,H124)</f>
        <v>27</v>
      </c>
      <c r="H124" s="26" t="str">
        <f t="shared" si="36"/>
        <v>ВВГнг(А)-LS (3х1,5) 1</v>
      </c>
      <c r="I124" s="26">
        <f>COUNTIF($J$4:$J124,1)</f>
        <v>9</v>
      </c>
      <c r="J124" s="26">
        <f>COUNTIF($S$5:$S124,S124)</f>
        <v>29</v>
      </c>
      <c r="K124" s="26">
        <f t="shared" si="25"/>
        <v>1</v>
      </c>
      <c r="L124" s="26">
        <f>IFERROR(IF(P124=0,0,MAX($L$4:L123)+1),0)</f>
        <v>120</v>
      </c>
      <c r="M124" s="5" t="str">
        <f t="shared" si="37"/>
        <v>L</v>
      </c>
      <c r="N124" s="5" t="str">
        <f t="shared" si="38"/>
        <v>1</v>
      </c>
      <c r="P124" s="86" t="str">
        <f t="shared" si="26"/>
        <v>L.1.07.1</v>
      </c>
      <c r="Q124" s="86" t="str">
        <f t="shared" si="27"/>
        <v>ЩР</v>
      </c>
      <c r="R124" s="86" t="str">
        <f t="shared" si="28"/>
        <v>Группа освещения  Пом. №07</v>
      </c>
      <c r="S124" s="86" t="str">
        <f t="shared" si="29"/>
        <v>ВВГнг(А)-LS (3х1,5)</v>
      </c>
      <c r="T124" s="86" t="str">
        <f t="shared" si="39"/>
        <v>L=5</v>
      </c>
      <c r="U124" s="86" t="str">
        <f t="shared" si="40"/>
        <v>Ø20 L=16</v>
      </c>
      <c r="V124" s="86" t="str">
        <f t="shared" si="41"/>
        <v/>
      </c>
      <c r="W124" s="87">
        <f t="shared" si="30"/>
        <v>25</v>
      </c>
      <c r="X124" s="88"/>
      <c r="Y124" s="88"/>
      <c r="Z124" s="88"/>
      <c r="AA124" s="88"/>
      <c r="AB124" s="88"/>
      <c r="AD124" s="86" t="str">
        <f t="shared" si="31"/>
        <v>Ø20</v>
      </c>
      <c r="AE124" s="86" t="str">
        <f t="shared" si="32"/>
        <v>Ø20</v>
      </c>
      <c r="AG124" s="86">
        <f t="shared" si="33"/>
        <v>5</v>
      </c>
      <c r="AH124" s="86">
        <f t="shared" si="34"/>
        <v>16</v>
      </c>
      <c r="AI124" s="86">
        <f t="shared" si="35"/>
        <v>0</v>
      </c>
    </row>
    <row r="125" spans="6:35" x14ac:dyDescent="0.25">
      <c r="F125" s="26" t="str">
        <f>IF(G125=1,MAX($F$4:F124)+1,"")</f>
        <v/>
      </c>
      <c r="G125" s="26">
        <f>COUNTIF($H$5:H125,H125)</f>
        <v>28</v>
      </c>
      <c r="H125" s="26" t="str">
        <f t="shared" si="36"/>
        <v>ВВГнг(А)-LS (3х1,5) 1</v>
      </c>
      <c r="I125" s="26">
        <f>COUNTIF($J$4:$J125,1)</f>
        <v>9</v>
      </c>
      <c r="J125" s="26">
        <f>COUNTIF($S$5:$S125,S125)</f>
        <v>30</v>
      </c>
      <c r="K125" s="26">
        <f t="shared" si="25"/>
        <v>1</v>
      </c>
      <c r="L125" s="26">
        <f>IFERROR(IF(P125=0,0,MAX($L$4:L124)+1),0)</f>
        <v>121</v>
      </c>
      <c r="M125" s="5" t="str">
        <f t="shared" si="37"/>
        <v>L</v>
      </c>
      <c r="N125" s="5" t="str">
        <f t="shared" si="38"/>
        <v>1</v>
      </c>
      <c r="P125" s="86" t="str">
        <f t="shared" si="26"/>
        <v>L.1.08.2</v>
      </c>
      <c r="Q125" s="86" t="str">
        <f t="shared" si="27"/>
        <v>ЩР</v>
      </c>
      <c r="R125" s="86" t="str">
        <f t="shared" si="28"/>
        <v>Группа освещения  Пом. №08</v>
      </c>
      <c r="S125" s="86" t="str">
        <f t="shared" si="29"/>
        <v>ВВГнг(А)-LS (3х1,5)</v>
      </c>
      <c r="T125" s="86" t="str">
        <f t="shared" si="39"/>
        <v>L=5</v>
      </c>
      <c r="U125" s="86" t="str">
        <f t="shared" si="40"/>
        <v>Ø20 L=19</v>
      </c>
      <c r="V125" s="86" t="str">
        <f t="shared" si="41"/>
        <v/>
      </c>
      <c r="W125" s="87">
        <f t="shared" si="30"/>
        <v>28</v>
      </c>
      <c r="X125" s="88"/>
      <c r="Y125" s="88"/>
      <c r="Z125" s="88"/>
      <c r="AA125" s="88"/>
      <c r="AB125" s="88"/>
      <c r="AD125" s="86" t="str">
        <f t="shared" si="31"/>
        <v>Ø20</v>
      </c>
      <c r="AE125" s="86" t="str">
        <f t="shared" si="32"/>
        <v>Ø20</v>
      </c>
      <c r="AG125" s="86">
        <f t="shared" si="33"/>
        <v>5</v>
      </c>
      <c r="AH125" s="86">
        <f t="shared" si="34"/>
        <v>19</v>
      </c>
      <c r="AI125" s="86">
        <f t="shared" si="35"/>
        <v>0</v>
      </c>
    </row>
    <row r="126" spans="6:35" x14ac:dyDescent="0.25">
      <c r="F126" s="26" t="str">
        <f>IF(G126=1,MAX($F$4:F125)+1,"")</f>
        <v/>
      </c>
      <c r="G126" s="26">
        <f>COUNTIF($H$5:H126,H126)</f>
        <v>29</v>
      </c>
      <c r="H126" s="26" t="str">
        <f t="shared" si="36"/>
        <v>ВВГнг(А)-LS (3х1,5) 1</v>
      </c>
      <c r="I126" s="26">
        <f>COUNTIF($J$4:$J126,1)</f>
        <v>9</v>
      </c>
      <c r="J126" s="26">
        <f>COUNTIF($S$5:$S126,S126)</f>
        <v>31</v>
      </c>
      <c r="K126" s="26">
        <f t="shared" si="25"/>
        <v>1</v>
      </c>
      <c r="L126" s="26">
        <f>IFERROR(IF(P126=0,0,MAX($L$4:L125)+1),0)</f>
        <v>122</v>
      </c>
      <c r="M126" s="5" t="str">
        <f t="shared" si="37"/>
        <v>L</v>
      </c>
      <c r="N126" s="5" t="str">
        <f t="shared" si="38"/>
        <v>1</v>
      </c>
      <c r="P126" s="86" t="str">
        <f t="shared" si="26"/>
        <v>L.1.12.1</v>
      </c>
      <c r="Q126" s="86" t="str">
        <f t="shared" si="27"/>
        <v>ЩР</v>
      </c>
      <c r="R126" s="86" t="str">
        <f t="shared" si="28"/>
        <v>Группа освещения  Пом. №12</v>
      </c>
      <c r="S126" s="86" t="str">
        <f t="shared" si="29"/>
        <v>ВВГнг(А)-LS (3х1,5)</v>
      </c>
      <c r="T126" s="86" t="str">
        <f t="shared" si="39"/>
        <v>L=5</v>
      </c>
      <c r="U126" s="86" t="str">
        <f t="shared" si="40"/>
        <v>Ø20 L=17</v>
      </c>
      <c r="V126" s="86" t="str">
        <f t="shared" si="41"/>
        <v/>
      </c>
      <c r="W126" s="87">
        <f t="shared" si="30"/>
        <v>26</v>
      </c>
      <c r="X126" s="88"/>
      <c r="Y126" s="88"/>
      <c r="Z126" s="88"/>
      <c r="AA126" s="88"/>
      <c r="AB126" s="88"/>
      <c r="AD126" s="86" t="str">
        <f t="shared" si="31"/>
        <v>Ø20</v>
      </c>
      <c r="AE126" s="86" t="str">
        <f t="shared" si="32"/>
        <v>Ø20</v>
      </c>
      <c r="AG126" s="86">
        <f t="shared" si="33"/>
        <v>5</v>
      </c>
      <c r="AH126" s="86">
        <f t="shared" si="34"/>
        <v>17</v>
      </c>
      <c r="AI126" s="86">
        <f t="shared" si="35"/>
        <v>0</v>
      </c>
    </row>
    <row r="127" spans="6:35" x14ac:dyDescent="0.25">
      <c r="F127" s="26" t="str">
        <f>IF(G127=1,MAX($F$4:F126)+1,"")</f>
        <v/>
      </c>
      <c r="G127" s="26">
        <f>COUNTIF($H$5:H127,H127)</f>
        <v>30</v>
      </c>
      <c r="H127" s="26" t="str">
        <f t="shared" si="36"/>
        <v>ВВГнг(А)-LS (3х1,5) 1</v>
      </c>
      <c r="I127" s="26">
        <f>COUNTIF($J$4:$J127,1)</f>
        <v>9</v>
      </c>
      <c r="J127" s="26">
        <f>COUNTIF($S$5:$S127,S127)</f>
        <v>32</v>
      </c>
      <c r="K127" s="26">
        <f t="shared" si="25"/>
        <v>1</v>
      </c>
      <c r="L127" s="26">
        <f>IFERROR(IF(P127=0,0,MAX($L$4:L126)+1),0)</f>
        <v>123</v>
      </c>
      <c r="M127" s="5" t="str">
        <f t="shared" si="37"/>
        <v>L</v>
      </c>
      <c r="N127" s="5" t="str">
        <f t="shared" si="38"/>
        <v>1</v>
      </c>
      <c r="P127" s="86" t="str">
        <f t="shared" si="26"/>
        <v>L.1.12.3</v>
      </c>
      <c r="Q127" s="86" t="str">
        <f t="shared" si="27"/>
        <v>ЩР</v>
      </c>
      <c r="R127" s="86" t="str">
        <f t="shared" si="28"/>
        <v>Группа освещения  Пом. №12</v>
      </c>
      <c r="S127" s="86" t="str">
        <f t="shared" si="29"/>
        <v>ВВГнг(А)-LS (3х1,5)</v>
      </c>
      <c r="T127" s="86" t="str">
        <f t="shared" si="39"/>
        <v/>
      </c>
      <c r="U127" s="86" t="str">
        <f t="shared" si="40"/>
        <v>Ø20 L=15</v>
      </c>
      <c r="V127" s="86" t="str">
        <f t="shared" si="41"/>
        <v/>
      </c>
      <c r="W127" s="87">
        <f t="shared" si="30"/>
        <v>23</v>
      </c>
      <c r="X127" s="88"/>
      <c r="Y127" s="88"/>
      <c r="Z127" s="88"/>
      <c r="AA127" s="88"/>
      <c r="AB127" s="88"/>
      <c r="AD127" s="86" t="str">
        <f t="shared" si="31"/>
        <v>Ø20</v>
      </c>
      <c r="AE127" s="86" t="str">
        <f t="shared" si="32"/>
        <v>Ø20</v>
      </c>
      <c r="AG127" s="86">
        <f t="shared" si="33"/>
        <v>0</v>
      </c>
      <c r="AH127" s="86">
        <f t="shared" si="34"/>
        <v>15</v>
      </c>
      <c r="AI127" s="86">
        <f t="shared" si="35"/>
        <v>0</v>
      </c>
    </row>
    <row r="128" spans="6:35" x14ac:dyDescent="0.25">
      <c r="F128" s="26" t="str">
        <f>IF(G128=1,MAX($F$4:F127)+1,"")</f>
        <v/>
      </c>
      <c r="G128" s="26">
        <f>COUNTIF($H$5:H128,H128)</f>
        <v>31</v>
      </c>
      <c r="H128" s="26" t="str">
        <f t="shared" si="36"/>
        <v>ВВГнг(А)-LS (3х1,5) 1</v>
      </c>
      <c r="I128" s="26">
        <f>COUNTIF($J$4:$J128,1)</f>
        <v>9</v>
      </c>
      <c r="J128" s="26">
        <f>COUNTIF($S$5:$S128,S128)</f>
        <v>33</v>
      </c>
      <c r="K128" s="26">
        <f t="shared" si="25"/>
        <v>1</v>
      </c>
      <c r="L128" s="26">
        <f>IFERROR(IF(P128=0,0,MAX($L$4:L127)+1),0)</f>
        <v>124</v>
      </c>
      <c r="M128" s="5" t="str">
        <f t="shared" si="37"/>
        <v>L</v>
      </c>
      <c r="N128" s="5" t="str">
        <f t="shared" si="38"/>
        <v>1</v>
      </c>
      <c r="P128" s="86" t="str">
        <f t="shared" si="26"/>
        <v>L.1.11.8</v>
      </c>
      <c r="Q128" s="86" t="str">
        <f t="shared" si="27"/>
        <v>ЩР</v>
      </c>
      <c r="R128" s="86" t="str">
        <f t="shared" si="28"/>
        <v>Группа освещения  Пом. №11</v>
      </c>
      <c r="S128" s="86" t="str">
        <f t="shared" si="29"/>
        <v>ВВГнг(А)-LS (3х1,5)</v>
      </c>
      <c r="T128" s="86" t="str">
        <f t="shared" si="39"/>
        <v/>
      </c>
      <c r="U128" s="86" t="str">
        <f t="shared" si="40"/>
        <v>Ø20 L=9</v>
      </c>
      <c r="V128" s="86" t="str">
        <f t="shared" si="41"/>
        <v/>
      </c>
      <c r="W128" s="87">
        <f t="shared" si="30"/>
        <v>17</v>
      </c>
      <c r="X128" s="88"/>
      <c r="Y128" s="88"/>
      <c r="Z128" s="88"/>
      <c r="AA128" s="88"/>
      <c r="AB128" s="88"/>
      <c r="AD128" s="86" t="str">
        <f t="shared" si="31"/>
        <v>Ø20</v>
      </c>
      <c r="AE128" s="86" t="str">
        <f t="shared" si="32"/>
        <v>Ø20</v>
      </c>
      <c r="AG128" s="86">
        <f t="shared" si="33"/>
        <v>0</v>
      </c>
      <c r="AH128" s="86">
        <f t="shared" si="34"/>
        <v>9</v>
      </c>
      <c r="AI128" s="86">
        <f t="shared" si="35"/>
        <v>0</v>
      </c>
    </row>
    <row r="129" spans="6:35" x14ac:dyDescent="0.25">
      <c r="F129" s="26" t="str">
        <f>IF(G129=1,MAX($F$4:F128)+1,"")</f>
        <v/>
      </c>
      <c r="G129" s="26">
        <f>COUNTIF($H$5:H129,H129)</f>
        <v>32</v>
      </c>
      <c r="H129" s="26" t="str">
        <f t="shared" si="36"/>
        <v>ВВГнг(А)-LS (3х1,5) 1</v>
      </c>
      <c r="I129" s="26">
        <f>COUNTIF($J$4:$J129,1)</f>
        <v>9</v>
      </c>
      <c r="J129" s="26">
        <f>COUNTIF($S$5:$S129,S129)</f>
        <v>34</v>
      </c>
      <c r="K129" s="26">
        <f t="shared" si="25"/>
        <v>1</v>
      </c>
      <c r="L129" s="26">
        <f>IFERROR(IF(P129=0,0,MAX($L$4:L128)+1),0)</f>
        <v>125</v>
      </c>
      <c r="M129" s="5" t="str">
        <f t="shared" si="37"/>
        <v>LD</v>
      </c>
      <c r="N129" s="5" t="str">
        <f t="shared" si="38"/>
        <v>1.</v>
      </c>
      <c r="P129" s="86" t="str">
        <f t="shared" si="26"/>
        <v>LD.1.11.1</v>
      </c>
      <c r="Q129" s="86" t="str">
        <f t="shared" si="27"/>
        <v>ЩР</v>
      </c>
      <c r="R129" s="86" t="str">
        <f t="shared" si="28"/>
        <v>Питание подсветок  Пом. №11</v>
      </c>
      <c r="S129" s="86" t="str">
        <f t="shared" si="29"/>
        <v>ВВГнг(А)-LS (3х1,5)</v>
      </c>
      <c r="T129" s="86" t="str">
        <f t="shared" si="39"/>
        <v/>
      </c>
      <c r="U129" s="86" t="str">
        <f t="shared" si="40"/>
        <v>Ø20 L=13</v>
      </c>
      <c r="V129" s="86" t="str">
        <f t="shared" si="41"/>
        <v/>
      </c>
      <c r="W129" s="87">
        <f t="shared" si="30"/>
        <v>21</v>
      </c>
      <c r="X129" s="88"/>
      <c r="Y129" s="88"/>
      <c r="Z129" s="88"/>
      <c r="AA129" s="88"/>
      <c r="AB129" s="88"/>
      <c r="AD129" s="86" t="str">
        <f t="shared" si="31"/>
        <v>Ø20</v>
      </c>
      <c r="AE129" s="86" t="str">
        <f t="shared" si="32"/>
        <v>Ø20</v>
      </c>
      <c r="AG129" s="86">
        <f t="shared" si="33"/>
        <v>0</v>
      </c>
      <c r="AH129" s="86">
        <f t="shared" si="34"/>
        <v>13</v>
      </c>
      <c r="AI129" s="86">
        <f t="shared" si="35"/>
        <v>0</v>
      </c>
    </row>
    <row r="130" spans="6:35" x14ac:dyDescent="0.25">
      <c r="F130" s="26" t="str">
        <f>IF(G130=1,MAX($F$4:F129)+1,"")</f>
        <v/>
      </c>
      <c r="G130" s="26">
        <f>COUNTIF($H$5:H130,H130)</f>
        <v>33</v>
      </c>
      <c r="H130" s="26" t="str">
        <f t="shared" si="36"/>
        <v>ВВГнг(А)-LS (3х1,5) 1</v>
      </c>
      <c r="I130" s="26">
        <f>COUNTIF($J$4:$J130,1)</f>
        <v>9</v>
      </c>
      <c r="J130" s="26">
        <f>COUNTIF($S$5:$S130,S130)</f>
        <v>35</v>
      </c>
      <c r="K130" s="26">
        <f t="shared" si="25"/>
        <v>1</v>
      </c>
      <c r="L130" s="26">
        <f>IFERROR(IF(P130=0,0,MAX($L$4:L129)+1),0)</f>
        <v>126</v>
      </c>
      <c r="M130" s="5" t="str">
        <f t="shared" si="37"/>
        <v>L</v>
      </c>
      <c r="N130" s="5" t="str">
        <f t="shared" si="38"/>
        <v>1</v>
      </c>
      <c r="P130" s="86" t="str">
        <f t="shared" si="26"/>
        <v>L.1.09.1</v>
      </c>
      <c r="Q130" s="86" t="str">
        <f t="shared" si="27"/>
        <v>ЩР</v>
      </c>
      <c r="R130" s="86" t="str">
        <f t="shared" si="28"/>
        <v>Группа освещения  Пом. №09</v>
      </c>
      <c r="S130" s="86" t="str">
        <f t="shared" si="29"/>
        <v>ВВГнг(А)-LS (3х1,5)</v>
      </c>
      <c r="T130" s="86" t="str">
        <f t="shared" si="39"/>
        <v>L=5</v>
      </c>
      <c r="U130" s="86" t="str">
        <f t="shared" si="40"/>
        <v>Ø20 L=14</v>
      </c>
      <c r="V130" s="86" t="str">
        <f t="shared" si="41"/>
        <v/>
      </c>
      <c r="W130" s="87">
        <f t="shared" si="30"/>
        <v>23</v>
      </c>
      <c r="X130" s="88"/>
      <c r="Y130" s="88"/>
      <c r="Z130" s="88"/>
      <c r="AA130" s="88"/>
      <c r="AB130" s="88"/>
      <c r="AD130" s="86" t="str">
        <f t="shared" si="31"/>
        <v>Ø20</v>
      </c>
      <c r="AE130" s="86" t="str">
        <f t="shared" si="32"/>
        <v>Ø20</v>
      </c>
      <c r="AG130" s="86">
        <f t="shared" si="33"/>
        <v>5</v>
      </c>
      <c r="AH130" s="86">
        <f t="shared" si="34"/>
        <v>14</v>
      </c>
      <c r="AI130" s="86">
        <f t="shared" si="35"/>
        <v>0</v>
      </c>
    </row>
    <row r="131" spans="6:35" x14ac:dyDescent="0.25">
      <c r="F131" s="26" t="str">
        <f>IF(G131=1,MAX($F$4:F130)+1,"")</f>
        <v/>
      </c>
      <c r="G131" s="26">
        <f>COUNTIF($H$5:H131,H131)</f>
        <v>34</v>
      </c>
      <c r="H131" s="26" t="str">
        <f t="shared" si="36"/>
        <v>ВВГнг(А)-LS (3х1,5) 1</v>
      </c>
      <c r="I131" s="26">
        <f>COUNTIF($J$4:$J131,1)</f>
        <v>9</v>
      </c>
      <c r="J131" s="26">
        <f>COUNTIF($S$5:$S131,S131)</f>
        <v>36</v>
      </c>
      <c r="K131" s="26">
        <f t="shared" si="25"/>
        <v>1</v>
      </c>
      <c r="L131" s="26">
        <f>IFERROR(IF(P131=0,0,MAX($L$4:L130)+1),0)</f>
        <v>127</v>
      </c>
      <c r="M131" s="5" t="str">
        <f t="shared" si="37"/>
        <v>L</v>
      </c>
      <c r="N131" s="5" t="str">
        <f t="shared" si="38"/>
        <v>1</v>
      </c>
      <c r="P131" s="86" t="str">
        <f t="shared" si="26"/>
        <v>L.1.10.1</v>
      </c>
      <c r="Q131" s="86" t="str">
        <f t="shared" si="27"/>
        <v>ЩР</v>
      </c>
      <c r="R131" s="86" t="str">
        <f t="shared" si="28"/>
        <v>Группа освещения  Пом. №10</v>
      </c>
      <c r="S131" s="86" t="str">
        <f t="shared" si="29"/>
        <v>ВВГнг(А)-LS (3х1,5)</v>
      </c>
      <c r="T131" s="86" t="str">
        <f t="shared" si="39"/>
        <v>L=5</v>
      </c>
      <c r="U131" s="86" t="str">
        <f t="shared" si="40"/>
        <v>Ø20 L=10</v>
      </c>
      <c r="V131" s="86" t="str">
        <f t="shared" si="41"/>
        <v/>
      </c>
      <c r="W131" s="87">
        <f t="shared" si="30"/>
        <v>19</v>
      </c>
      <c r="X131" s="88"/>
      <c r="Y131" s="88"/>
      <c r="Z131" s="88"/>
      <c r="AA131" s="88"/>
      <c r="AB131" s="88"/>
      <c r="AD131" s="86" t="str">
        <f t="shared" si="31"/>
        <v>Ø20</v>
      </c>
      <c r="AE131" s="86" t="str">
        <f t="shared" si="32"/>
        <v>Ø20</v>
      </c>
      <c r="AG131" s="86">
        <f t="shared" si="33"/>
        <v>5</v>
      </c>
      <c r="AH131" s="86">
        <f t="shared" si="34"/>
        <v>10</v>
      </c>
      <c r="AI131" s="86">
        <f t="shared" si="35"/>
        <v>0</v>
      </c>
    </row>
    <row r="132" spans="6:35" x14ac:dyDescent="0.25">
      <c r="F132" s="26" t="str">
        <f>IF(G132=1,MAX($F$4:F131)+1,"")</f>
        <v/>
      </c>
      <c r="G132" s="26">
        <f>COUNTIF($H$5:H132,H132)</f>
        <v>35</v>
      </c>
      <c r="H132" s="26" t="str">
        <f t="shared" si="36"/>
        <v>ВВГнг(А)-LS (3х1,5) 1</v>
      </c>
      <c r="I132" s="26">
        <f>COUNTIF($J$4:$J132,1)</f>
        <v>9</v>
      </c>
      <c r="J132" s="26">
        <f>COUNTIF($S$5:$S132,S132)</f>
        <v>37</v>
      </c>
      <c r="K132" s="26">
        <f t="shared" si="25"/>
        <v>1</v>
      </c>
      <c r="L132" s="26">
        <f>IFERROR(IF(P132=0,0,MAX($L$4:L131)+1),0)</f>
        <v>128</v>
      </c>
      <c r="M132" s="5" t="str">
        <f t="shared" si="37"/>
        <v>L</v>
      </c>
      <c r="N132" s="5" t="str">
        <f t="shared" si="38"/>
        <v>1</v>
      </c>
      <c r="P132" s="86" t="str">
        <f t="shared" si="26"/>
        <v>L.1.11.2</v>
      </c>
      <c r="Q132" s="86" t="str">
        <f t="shared" si="27"/>
        <v>ЩР</v>
      </c>
      <c r="R132" s="86" t="str">
        <f t="shared" si="28"/>
        <v>Группа освещения  Пом. №11</v>
      </c>
      <c r="S132" s="86" t="str">
        <f t="shared" si="29"/>
        <v>ВВГнг(А)-LS (3х1,5)</v>
      </c>
      <c r="T132" s="86" t="str">
        <f t="shared" si="39"/>
        <v/>
      </c>
      <c r="U132" s="86" t="str">
        <f t="shared" si="40"/>
        <v>Ø20 L=15</v>
      </c>
      <c r="V132" s="86" t="str">
        <f t="shared" si="41"/>
        <v/>
      </c>
      <c r="W132" s="87">
        <f t="shared" si="30"/>
        <v>23</v>
      </c>
      <c r="X132" s="88"/>
      <c r="Y132" s="88"/>
      <c r="Z132" s="88"/>
      <c r="AA132" s="88"/>
      <c r="AB132" s="88"/>
      <c r="AD132" s="86" t="str">
        <f t="shared" si="31"/>
        <v>Ø20</v>
      </c>
      <c r="AE132" s="86" t="str">
        <f t="shared" si="32"/>
        <v>Ø20</v>
      </c>
      <c r="AG132" s="86">
        <f t="shared" si="33"/>
        <v>0</v>
      </c>
      <c r="AH132" s="86">
        <f t="shared" si="34"/>
        <v>15</v>
      </c>
      <c r="AI132" s="86">
        <f t="shared" si="35"/>
        <v>0</v>
      </c>
    </row>
    <row r="133" spans="6:35" x14ac:dyDescent="0.25">
      <c r="F133" s="26" t="str">
        <f>IF(G133=1,MAX($F$4:F132)+1,"")</f>
        <v/>
      </c>
      <c r="G133" s="26">
        <f>COUNTIF($H$5:H133,H133)</f>
        <v>36</v>
      </c>
      <c r="H133" s="26" t="str">
        <f t="shared" si="36"/>
        <v>ВВГнг(А)-LS (3х1,5) 1</v>
      </c>
      <c r="I133" s="26">
        <f>COUNTIF($J$4:$J133,1)</f>
        <v>9</v>
      </c>
      <c r="J133" s="26">
        <f>COUNTIF($S$5:$S133,S133)</f>
        <v>38</v>
      </c>
      <c r="K133" s="26">
        <f t="shared" ref="K133:K196" si="43">VLOOKUP(P133,Исходные_данные,19,FALSE)</f>
        <v>1</v>
      </c>
      <c r="L133" s="26">
        <f>IFERROR(IF(P133=0,0,MAX($L$4:L132)+1),0)</f>
        <v>129</v>
      </c>
      <c r="M133" s="5" t="str">
        <f t="shared" si="37"/>
        <v>L</v>
      </c>
      <c r="N133" s="5" t="str">
        <f t="shared" si="38"/>
        <v>1</v>
      </c>
      <c r="P133" s="86" t="str">
        <f t="shared" ref="P133:P196" si="44">VLOOKUP(ROW(129:129),Разбивка_нумерация_5,4,FALSE)</f>
        <v>L.1.11.6</v>
      </c>
      <c r="Q133" s="86" t="str">
        <f t="shared" ref="Q133:Q196" si="45">IF(VLOOKUP(ROW(129:129),Разбивка_нумерация_5,3,FALSE)=0,VLOOKUP(ROW(129:129),Разбивка_нумерация_5,2,FALSE),VLOOKUP(ROW(129:129),Разбивка_нумерация_5,3,FALSE))</f>
        <v>ЩР</v>
      </c>
      <c r="R133" s="86" t="str">
        <f t="shared" ref="R133:R196" si="46">VLOOKUP(ROW(129:129),Разбивка_нумерация_5,6,FALSE)</f>
        <v>Группа освещения  Пом. №11</v>
      </c>
      <c r="S133" s="86" t="str">
        <f t="shared" ref="S133:S196" si="47">VLOOKUP(ROW(129:129),Разбивка_нумерация_5,17,FALSE)</f>
        <v>ВВГнг(А)-LS (3х1,5)</v>
      </c>
      <c r="T133" s="86" t="str">
        <f t="shared" si="39"/>
        <v>L=5</v>
      </c>
      <c r="U133" s="86" t="str">
        <f t="shared" si="40"/>
        <v>Ø20 L=19</v>
      </c>
      <c r="V133" s="86" t="str">
        <f t="shared" si="41"/>
        <v/>
      </c>
      <c r="W133" s="87">
        <f t="shared" ref="W133:W196" si="48">VLOOKUP(P133,Исходные_данные,13,FALSE)</f>
        <v>28</v>
      </c>
      <c r="X133" s="88"/>
      <c r="Y133" s="88"/>
      <c r="Z133" s="88"/>
      <c r="AA133" s="88"/>
      <c r="AB133" s="88"/>
      <c r="AD133" s="86" t="str">
        <f t="shared" ref="AD133:AD196" si="49">VLOOKUP(S133,Кабель_диаметр,4,FALSE)</f>
        <v>Ø20</v>
      </c>
      <c r="AE133" s="86" t="str">
        <f t="shared" ref="AE133:AE196" si="50">VLOOKUP(S133,Кабель_диаметр,5,FALSE)</f>
        <v>Ø20</v>
      </c>
      <c r="AG133" s="86">
        <f t="shared" ref="AG133:AG196" si="51">IFERROR(VLOOKUP(P133,Исходные_данные,10,FALSE),0)</f>
        <v>5</v>
      </c>
      <c r="AH133" s="86">
        <f t="shared" ref="AH133:AH196" si="52">IFERROR(VLOOKUP(P133,Исходные_данные,11,FALSE),0)</f>
        <v>19</v>
      </c>
      <c r="AI133" s="86">
        <f t="shared" ref="AI133:AI196" si="53">IFERROR(VLOOKUP(P133,Исходные_данные,12,FALSE),0)</f>
        <v>0</v>
      </c>
    </row>
    <row r="134" spans="6:35" x14ac:dyDescent="0.25">
      <c r="F134" s="26" t="str">
        <f>IF(G134=1,MAX($F$4:F133)+1,"")</f>
        <v/>
      </c>
      <c r="G134" s="26">
        <f>COUNTIF($H$5:H134,H134)</f>
        <v>37</v>
      </c>
      <c r="H134" s="26" t="str">
        <f t="shared" ref="H134:H197" si="54">S134&amp;" "&amp;K134</f>
        <v>ВВГнг(А)-LS (3х1,5) 1</v>
      </c>
      <c r="I134" s="26">
        <f>COUNTIF($J$4:$J134,1)</f>
        <v>9</v>
      </c>
      <c r="J134" s="26">
        <f>COUNTIF($S$5:$S134,S134)</f>
        <v>39</v>
      </c>
      <c r="K134" s="26">
        <f t="shared" si="43"/>
        <v>1</v>
      </c>
      <c r="L134" s="26">
        <f>IFERROR(IF(P134=0,0,MAX($L$4:L133)+1),0)</f>
        <v>130</v>
      </c>
      <c r="M134" s="5" t="str">
        <f t="shared" ref="M134:M197" si="55">LEFT(P134,SEARCH(".",P134)-1)</f>
        <v>L</v>
      </c>
      <c r="N134" s="5" t="str">
        <f t="shared" ref="N134:N197" si="56">LEFT(RIGHT(P134,LEN(P134)-LEN(M134)-1),SEARCH(".",P134)-1)</f>
        <v>1</v>
      </c>
      <c r="P134" s="86" t="str">
        <f t="shared" si="44"/>
        <v>L.1.13.1</v>
      </c>
      <c r="Q134" s="86" t="str">
        <f t="shared" si="45"/>
        <v>ЩР</v>
      </c>
      <c r="R134" s="86" t="str">
        <f t="shared" si="46"/>
        <v>Группа освещения  Пом. №13</v>
      </c>
      <c r="S134" s="86" t="str">
        <f t="shared" si="47"/>
        <v>ВВГнг(А)-LS (3х1,5)</v>
      </c>
      <c r="T134" s="86" t="str">
        <f t="shared" ref="T134:T197" si="57">IF(AG134=0,"","L="&amp;AG134)</f>
        <v>L=5</v>
      </c>
      <c r="U134" s="86" t="str">
        <f t="shared" ref="U134:U197" si="58">IF(AH134=0,"",AD134&amp;" L="&amp;AH134)</f>
        <v>Ø20 L=20</v>
      </c>
      <c r="V134" s="86" t="str">
        <f t="shared" ref="V134:V197" si="59">IF(AI134=0,"",AE134&amp;" L="&amp;AI134)</f>
        <v/>
      </c>
      <c r="W134" s="87">
        <f t="shared" si="48"/>
        <v>29</v>
      </c>
      <c r="X134" s="88"/>
      <c r="Y134" s="88"/>
      <c r="Z134" s="88"/>
      <c r="AA134" s="88"/>
      <c r="AB134" s="88"/>
      <c r="AD134" s="86" t="str">
        <f t="shared" si="49"/>
        <v>Ø20</v>
      </c>
      <c r="AE134" s="86" t="str">
        <f t="shared" si="50"/>
        <v>Ø20</v>
      </c>
      <c r="AG134" s="86">
        <f t="shared" si="51"/>
        <v>5</v>
      </c>
      <c r="AH134" s="86">
        <f t="shared" si="52"/>
        <v>20</v>
      </c>
      <c r="AI134" s="86">
        <f t="shared" si="53"/>
        <v>0</v>
      </c>
    </row>
    <row r="135" spans="6:35" x14ac:dyDescent="0.25">
      <c r="F135" s="26" t="str">
        <f>IF(G135=1,MAX($F$4:F134)+1,"")</f>
        <v/>
      </c>
      <c r="G135" s="26">
        <f>COUNTIF($H$5:H135,H135)</f>
        <v>38</v>
      </c>
      <c r="H135" s="26" t="str">
        <f t="shared" si="54"/>
        <v>ВВГнг(А)-LS (3х1,5) 1</v>
      </c>
      <c r="I135" s="26">
        <f>COUNTIF($J$4:$J135,1)</f>
        <v>9</v>
      </c>
      <c r="J135" s="26">
        <f>COUNTIF($S$5:$S135,S135)</f>
        <v>40</v>
      </c>
      <c r="K135" s="26">
        <f t="shared" si="43"/>
        <v>1</v>
      </c>
      <c r="L135" s="26">
        <f>IFERROR(IF(P135=0,0,MAX($L$4:L134)+1),0)</f>
        <v>131</v>
      </c>
      <c r="M135" s="5" t="str">
        <f t="shared" si="55"/>
        <v>L</v>
      </c>
      <c r="N135" s="5" t="str">
        <f t="shared" si="56"/>
        <v>1</v>
      </c>
      <c r="P135" s="86" t="str">
        <f t="shared" si="44"/>
        <v>L.1.14.1</v>
      </c>
      <c r="Q135" s="86" t="str">
        <f t="shared" si="45"/>
        <v>ЩР</v>
      </c>
      <c r="R135" s="86" t="str">
        <f t="shared" si="46"/>
        <v>Группа освещения  Пом. №14</v>
      </c>
      <c r="S135" s="86" t="str">
        <f t="shared" si="47"/>
        <v>ВВГнг(А)-LS (3х1,5)</v>
      </c>
      <c r="T135" s="86" t="str">
        <f t="shared" si="57"/>
        <v>L=5</v>
      </c>
      <c r="U135" s="86" t="str">
        <f t="shared" si="58"/>
        <v>Ø20 L=28</v>
      </c>
      <c r="V135" s="86" t="str">
        <f t="shared" si="59"/>
        <v/>
      </c>
      <c r="W135" s="87">
        <f t="shared" si="48"/>
        <v>37</v>
      </c>
      <c r="X135" s="88"/>
      <c r="Y135" s="88"/>
      <c r="Z135" s="88"/>
      <c r="AA135" s="88"/>
      <c r="AB135" s="88"/>
      <c r="AD135" s="86" t="str">
        <f t="shared" si="49"/>
        <v>Ø20</v>
      </c>
      <c r="AE135" s="86" t="str">
        <f t="shared" si="50"/>
        <v>Ø20</v>
      </c>
      <c r="AG135" s="86">
        <f t="shared" si="51"/>
        <v>5</v>
      </c>
      <c r="AH135" s="86">
        <f t="shared" si="52"/>
        <v>28</v>
      </c>
      <c r="AI135" s="86">
        <f t="shared" si="53"/>
        <v>0</v>
      </c>
    </row>
    <row r="136" spans="6:35" x14ac:dyDescent="0.25">
      <c r="F136" s="26" t="str">
        <f>IF(G136=1,MAX($F$4:F135)+1,"")</f>
        <v/>
      </c>
      <c r="G136" s="26">
        <f>COUNTIF($H$5:H136,H136)</f>
        <v>39</v>
      </c>
      <c r="H136" s="26" t="str">
        <f t="shared" si="54"/>
        <v>ВВГнг(А)-LS (3х1,5) 1</v>
      </c>
      <c r="I136" s="26">
        <f>COUNTIF($J$4:$J136,1)</f>
        <v>9</v>
      </c>
      <c r="J136" s="26">
        <f>COUNTIF($S$5:$S136,S136)</f>
        <v>41</v>
      </c>
      <c r="K136" s="26">
        <f t="shared" si="43"/>
        <v>1</v>
      </c>
      <c r="L136" s="26">
        <f>IFERROR(IF(P136=0,0,MAX($L$4:L135)+1),0)</f>
        <v>132</v>
      </c>
      <c r="M136" s="5" t="str">
        <f t="shared" si="55"/>
        <v>L</v>
      </c>
      <c r="N136" s="5" t="str">
        <f t="shared" si="56"/>
        <v>1</v>
      </c>
      <c r="P136" s="86" t="str">
        <f t="shared" si="44"/>
        <v>L.1.14.2</v>
      </c>
      <c r="Q136" s="86" t="str">
        <f t="shared" si="45"/>
        <v>ЩР</v>
      </c>
      <c r="R136" s="86" t="str">
        <f t="shared" si="46"/>
        <v>Группа освещения  Пом. №14</v>
      </c>
      <c r="S136" s="86" t="str">
        <f t="shared" si="47"/>
        <v>ВВГнг(А)-LS (3х1,5)</v>
      </c>
      <c r="T136" s="86" t="str">
        <f t="shared" si="57"/>
        <v>L=5</v>
      </c>
      <c r="U136" s="86" t="str">
        <f t="shared" si="58"/>
        <v>Ø20 L=23</v>
      </c>
      <c r="V136" s="86" t="str">
        <f t="shared" si="59"/>
        <v/>
      </c>
      <c r="W136" s="87">
        <f t="shared" si="48"/>
        <v>32</v>
      </c>
      <c r="X136" s="88"/>
      <c r="Y136" s="88"/>
      <c r="Z136" s="88"/>
      <c r="AA136" s="88"/>
      <c r="AB136" s="88"/>
      <c r="AD136" s="86" t="str">
        <f t="shared" si="49"/>
        <v>Ø20</v>
      </c>
      <c r="AE136" s="86" t="str">
        <f t="shared" si="50"/>
        <v>Ø20</v>
      </c>
      <c r="AG136" s="86">
        <f t="shared" si="51"/>
        <v>5</v>
      </c>
      <c r="AH136" s="86">
        <f t="shared" si="52"/>
        <v>23</v>
      </c>
      <c r="AI136" s="86">
        <f t="shared" si="53"/>
        <v>0</v>
      </c>
    </row>
    <row r="137" spans="6:35" x14ac:dyDescent="0.25">
      <c r="F137" s="26" t="str">
        <f>IF(G137=1,MAX($F$4:F136)+1,"")</f>
        <v/>
      </c>
      <c r="G137" s="26">
        <f>COUNTIF($H$5:H137,H137)</f>
        <v>40</v>
      </c>
      <c r="H137" s="26" t="str">
        <f t="shared" si="54"/>
        <v>ВВГнг(А)-LS (3х1,5) 1</v>
      </c>
      <c r="I137" s="26">
        <f>COUNTIF($J$4:$J137,1)</f>
        <v>9</v>
      </c>
      <c r="J137" s="26">
        <f>COUNTIF($S$5:$S137,S137)</f>
        <v>42</v>
      </c>
      <c r="K137" s="26">
        <f t="shared" si="43"/>
        <v>1</v>
      </c>
      <c r="L137" s="26">
        <f>IFERROR(IF(P137=0,0,MAX($L$4:L136)+1),0)</f>
        <v>133</v>
      </c>
      <c r="M137" s="5" t="str">
        <f t="shared" si="55"/>
        <v>L</v>
      </c>
      <c r="N137" s="5" t="str">
        <f t="shared" si="56"/>
        <v>1</v>
      </c>
      <c r="P137" s="86" t="str">
        <f t="shared" si="44"/>
        <v>L.1.14.6</v>
      </c>
      <c r="Q137" s="86" t="str">
        <f t="shared" si="45"/>
        <v>ЩР</v>
      </c>
      <c r="R137" s="86" t="str">
        <f t="shared" si="46"/>
        <v>Группа освещения  Пом. №14</v>
      </c>
      <c r="S137" s="86" t="str">
        <f t="shared" si="47"/>
        <v>ВВГнг(А)-LS (3х1,5)</v>
      </c>
      <c r="T137" s="86" t="str">
        <f t="shared" si="57"/>
        <v>L=5</v>
      </c>
      <c r="U137" s="86" t="str">
        <f t="shared" si="58"/>
        <v>Ø20 L=14</v>
      </c>
      <c r="V137" s="86" t="str">
        <f t="shared" si="59"/>
        <v/>
      </c>
      <c r="W137" s="87">
        <f t="shared" si="48"/>
        <v>23</v>
      </c>
      <c r="X137" s="88"/>
      <c r="Y137" s="88"/>
      <c r="Z137" s="88"/>
      <c r="AA137" s="88"/>
      <c r="AB137" s="88"/>
      <c r="AD137" s="86" t="str">
        <f t="shared" si="49"/>
        <v>Ø20</v>
      </c>
      <c r="AE137" s="86" t="str">
        <f t="shared" si="50"/>
        <v>Ø20</v>
      </c>
      <c r="AG137" s="86">
        <f t="shared" si="51"/>
        <v>5</v>
      </c>
      <c r="AH137" s="86">
        <f t="shared" si="52"/>
        <v>14</v>
      </c>
      <c r="AI137" s="86">
        <f t="shared" si="53"/>
        <v>0</v>
      </c>
    </row>
    <row r="138" spans="6:35" x14ac:dyDescent="0.25">
      <c r="F138" s="26" t="str">
        <f>IF(G138=1,MAX($F$4:F137)+1,"")</f>
        <v/>
      </c>
      <c r="G138" s="26">
        <f>COUNTIF($H$5:H138,H138)</f>
        <v>41</v>
      </c>
      <c r="H138" s="26" t="str">
        <f t="shared" si="54"/>
        <v>ВВГнг(А)-LS (3х1,5) 1</v>
      </c>
      <c r="I138" s="26">
        <f>COUNTIF($J$4:$J138,1)</f>
        <v>9</v>
      </c>
      <c r="J138" s="26">
        <f>COUNTIF($S$5:$S138,S138)</f>
        <v>43</v>
      </c>
      <c r="K138" s="26">
        <f t="shared" si="43"/>
        <v>1</v>
      </c>
      <c r="L138" s="26">
        <f>IFERROR(IF(P138=0,0,MAX($L$4:L137)+1),0)</f>
        <v>134</v>
      </c>
      <c r="M138" s="5" t="str">
        <f t="shared" si="55"/>
        <v>L</v>
      </c>
      <c r="N138" s="5" t="str">
        <f t="shared" si="56"/>
        <v>1</v>
      </c>
      <c r="P138" s="86" t="str">
        <f t="shared" si="44"/>
        <v>L.1.14.8</v>
      </c>
      <c r="Q138" s="86" t="str">
        <f t="shared" si="45"/>
        <v>ЩР</v>
      </c>
      <c r="R138" s="86" t="str">
        <f t="shared" si="46"/>
        <v>Группа освещения  Пом. №14</v>
      </c>
      <c r="S138" s="86" t="str">
        <f t="shared" si="47"/>
        <v>ВВГнг(А)-LS (3х1,5)</v>
      </c>
      <c r="T138" s="86" t="str">
        <f t="shared" si="57"/>
        <v>L=5</v>
      </c>
      <c r="U138" s="86" t="str">
        <f t="shared" si="58"/>
        <v>Ø20 L=17</v>
      </c>
      <c r="V138" s="86" t="str">
        <f t="shared" si="59"/>
        <v/>
      </c>
      <c r="W138" s="87">
        <f t="shared" si="48"/>
        <v>26</v>
      </c>
      <c r="X138" s="88"/>
      <c r="Y138" s="88"/>
      <c r="Z138" s="88"/>
      <c r="AA138" s="88"/>
      <c r="AB138" s="88"/>
      <c r="AD138" s="86" t="str">
        <f t="shared" si="49"/>
        <v>Ø20</v>
      </c>
      <c r="AE138" s="86" t="str">
        <f t="shared" si="50"/>
        <v>Ø20</v>
      </c>
      <c r="AG138" s="86">
        <f t="shared" si="51"/>
        <v>5</v>
      </c>
      <c r="AH138" s="86">
        <f t="shared" si="52"/>
        <v>17</v>
      </c>
      <c r="AI138" s="86">
        <f t="shared" si="53"/>
        <v>0</v>
      </c>
    </row>
    <row r="139" spans="6:35" x14ac:dyDescent="0.25">
      <c r="F139" s="26" t="str">
        <f>IF(G139=1,MAX($F$4:F138)+1,"")</f>
        <v/>
      </c>
      <c r="G139" s="26">
        <f>COUNTIF($H$5:H139,H139)</f>
        <v>42</v>
      </c>
      <c r="H139" s="26" t="str">
        <f t="shared" si="54"/>
        <v>ВВГнг(А)-LS (3х1,5) 1</v>
      </c>
      <c r="I139" s="26">
        <f>COUNTIF($J$4:$J139,1)</f>
        <v>9</v>
      </c>
      <c r="J139" s="26">
        <f>COUNTIF($S$5:$S139,S139)</f>
        <v>44</v>
      </c>
      <c r="K139" s="26">
        <f t="shared" si="43"/>
        <v>1</v>
      </c>
      <c r="L139" s="26">
        <f>IFERROR(IF(P139=0,0,MAX($L$4:L138)+1),0)</f>
        <v>135</v>
      </c>
      <c r="M139" s="5" t="str">
        <f t="shared" si="55"/>
        <v>L</v>
      </c>
      <c r="N139" s="5" t="str">
        <f t="shared" si="56"/>
        <v>1</v>
      </c>
      <c r="P139" s="86" t="str">
        <f t="shared" si="44"/>
        <v>L.1.14.9</v>
      </c>
      <c r="Q139" s="86" t="str">
        <f t="shared" si="45"/>
        <v>ЩР</v>
      </c>
      <c r="R139" s="86" t="str">
        <f t="shared" si="46"/>
        <v>Группа освещения  Пом. №14</v>
      </c>
      <c r="S139" s="86" t="str">
        <f t="shared" si="47"/>
        <v>ВВГнг(А)-LS (3х1,5)</v>
      </c>
      <c r="T139" s="86" t="str">
        <f t="shared" si="57"/>
        <v>L=5</v>
      </c>
      <c r="U139" s="86" t="str">
        <f t="shared" si="58"/>
        <v>Ø20 L=13</v>
      </c>
      <c r="V139" s="86" t="str">
        <f t="shared" si="59"/>
        <v/>
      </c>
      <c r="W139" s="87">
        <f t="shared" si="48"/>
        <v>22</v>
      </c>
      <c r="X139" s="88"/>
      <c r="Y139" s="88"/>
      <c r="Z139" s="88"/>
      <c r="AA139" s="88"/>
      <c r="AB139" s="88"/>
      <c r="AD139" s="86" t="str">
        <f t="shared" si="49"/>
        <v>Ø20</v>
      </c>
      <c r="AE139" s="86" t="str">
        <f t="shared" si="50"/>
        <v>Ø20</v>
      </c>
      <c r="AG139" s="86">
        <f t="shared" si="51"/>
        <v>5</v>
      </c>
      <c r="AH139" s="86">
        <f t="shared" si="52"/>
        <v>13</v>
      </c>
      <c r="AI139" s="86">
        <f t="shared" si="53"/>
        <v>0</v>
      </c>
    </row>
    <row r="140" spans="6:35" x14ac:dyDescent="0.25">
      <c r="F140" s="26" t="str">
        <f>IF(G140=1,MAX($F$4:F139)+1,"")</f>
        <v/>
      </c>
      <c r="G140" s="26">
        <f>COUNTIF($H$5:H140,H140)</f>
        <v>43</v>
      </c>
      <c r="H140" s="26" t="str">
        <f t="shared" si="54"/>
        <v>ВВГнг(А)-LS (3х1,5) 1</v>
      </c>
      <c r="I140" s="26">
        <f>COUNTIF($J$4:$J140,1)</f>
        <v>9</v>
      </c>
      <c r="J140" s="26">
        <f>COUNTIF($S$5:$S140,S140)</f>
        <v>45</v>
      </c>
      <c r="K140" s="26">
        <f t="shared" si="43"/>
        <v>1</v>
      </c>
      <c r="L140" s="26">
        <f>IFERROR(IF(P140=0,0,MAX($L$4:L139)+1),0)</f>
        <v>136</v>
      </c>
      <c r="M140" s="5" t="str">
        <f t="shared" si="55"/>
        <v>L</v>
      </c>
      <c r="N140" s="5" t="str">
        <f t="shared" si="56"/>
        <v>1</v>
      </c>
      <c r="P140" s="86" t="str">
        <f t="shared" si="44"/>
        <v>L.1.15.2</v>
      </c>
      <c r="Q140" s="86" t="str">
        <f t="shared" si="45"/>
        <v>ЩР</v>
      </c>
      <c r="R140" s="86" t="str">
        <f t="shared" si="46"/>
        <v>Группа освещения  Пом. №15</v>
      </c>
      <c r="S140" s="86" t="str">
        <f t="shared" si="47"/>
        <v>ВВГнг(А)-LS (3х1,5)</v>
      </c>
      <c r="T140" s="86" t="str">
        <f t="shared" si="57"/>
        <v>L=5</v>
      </c>
      <c r="U140" s="86" t="str">
        <f t="shared" si="58"/>
        <v>Ø20 L=28</v>
      </c>
      <c r="V140" s="86" t="str">
        <f t="shared" si="59"/>
        <v/>
      </c>
      <c r="W140" s="87">
        <f t="shared" si="48"/>
        <v>37</v>
      </c>
      <c r="X140" s="88"/>
      <c r="Y140" s="88"/>
      <c r="Z140" s="88"/>
      <c r="AA140" s="88"/>
      <c r="AB140" s="88"/>
      <c r="AD140" s="86" t="str">
        <f t="shared" si="49"/>
        <v>Ø20</v>
      </c>
      <c r="AE140" s="86" t="str">
        <f t="shared" si="50"/>
        <v>Ø20</v>
      </c>
      <c r="AG140" s="86">
        <f t="shared" si="51"/>
        <v>5</v>
      </c>
      <c r="AH140" s="86">
        <f t="shared" si="52"/>
        <v>28</v>
      </c>
      <c r="AI140" s="86">
        <f t="shared" si="53"/>
        <v>0</v>
      </c>
    </row>
    <row r="141" spans="6:35" x14ac:dyDescent="0.25">
      <c r="F141" s="26" t="str">
        <f>IF(G141=1,MAX($F$4:F140)+1,"")</f>
        <v/>
      </c>
      <c r="G141" s="26">
        <f>COUNTIF($H$5:H141,H141)</f>
        <v>44</v>
      </c>
      <c r="H141" s="26" t="str">
        <f t="shared" si="54"/>
        <v>ВВГнг(А)-LS (3х1,5) 1</v>
      </c>
      <c r="I141" s="26">
        <f>COUNTIF($J$4:$J141,1)</f>
        <v>9</v>
      </c>
      <c r="J141" s="26">
        <f>COUNTIF($S$5:$S141,S141)</f>
        <v>46</v>
      </c>
      <c r="K141" s="26">
        <f t="shared" si="43"/>
        <v>1</v>
      </c>
      <c r="L141" s="26">
        <f>IFERROR(IF(P141=0,0,MAX($L$4:L140)+1),0)</f>
        <v>137</v>
      </c>
      <c r="M141" s="5" t="str">
        <f t="shared" si="55"/>
        <v>L</v>
      </c>
      <c r="N141" s="5" t="str">
        <f t="shared" si="56"/>
        <v>1</v>
      </c>
      <c r="P141" s="86" t="str">
        <f t="shared" si="44"/>
        <v>L.1.16.1</v>
      </c>
      <c r="Q141" s="86" t="str">
        <f t="shared" si="45"/>
        <v>ЩР</v>
      </c>
      <c r="R141" s="86" t="str">
        <f t="shared" si="46"/>
        <v>Группа освещения  Пом. №16</v>
      </c>
      <c r="S141" s="86" t="str">
        <f t="shared" si="47"/>
        <v>ВВГнг(А)-LS (3х1,5)</v>
      </c>
      <c r="T141" s="86" t="str">
        <f t="shared" si="57"/>
        <v>L=5</v>
      </c>
      <c r="U141" s="86" t="str">
        <f t="shared" si="58"/>
        <v>Ø20 L=33</v>
      </c>
      <c r="V141" s="86" t="str">
        <f t="shared" si="59"/>
        <v/>
      </c>
      <c r="W141" s="87">
        <f t="shared" si="48"/>
        <v>42</v>
      </c>
      <c r="X141" s="88"/>
      <c r="Y141" s="88"/>
      <c r="Z141" s="88"/>
      <c r="AA141" s="88"/>
      <c r="AB141" s="88"/>
      <c r="AD141" s="86" t="str">
        <f t="shared" si="49"/>
        <v>Ø20</v>
      </c>
      <c r="AE141" s="86" t="str">
        <f t="shared" si="50"/>
        <v>Ø20</v>
      </c>
      <c r="AG141" s="86">
        <f t="shared" si="51"/>
        <v>5</v>
      </c>
      <c r="AH141" s="86">
        <f t="shared" si="52"/>
        <v>33</v>
      </c>
      <c r="AI141" s="86">
        <f t="shared" si="53"/>
        <v>0</v>
      </c>
    </row>
    <row r="142" spans="6:35" x14ac:dyDescent="0.25">
      <c r="F142" s="26" t="str">
        <f>IF(G142=1,MAX($F$4:F141)+1,"")</f>
        <v/>
      </c>
      <c r="G142" s="26">
        <f>COUNTIF($H$5:H142,H142)</f>
        <v>45</v>
      </c>
      <c r="H142" s="26" t="str">
        <f t="shared" si="54"/>
        <v>ВВГнг(А)-LS (3х1,5) 1</v>
      </c>
      <c r="I142" s="26">
        <f>COUNTIF($J$4:$J142,1)</f>
        <v>9</v>
      </c>
      <c r="J142" s="26">
        <f>COUNTIF($S$5:$S142,S142)</f>
        <v>47</v>
      </c>
      <c r="K142" s="26">
        <f t="shared" si="43"/>
        <v>1</v>
      </c>
      <c r="L142" s="26">
        <f>IFERROR(IF(P142=0,0,MAX($L$4:L141)+1),0)</f>
        <v>138</v>
      </c>
      <c r="M142" s="5" t="str">
        <f t="shared" si="55"/>
        <v>L</v>
      </c>
      <c r="N142" s="5" t="str">
        <f t="shared" si="56"/>
        <v>1</v>
      </c>
      <c r="P142" s="86" t="str">
        <f t="shared" si="44"/>
        <v>L.1.17.1</v>
      </c>
      <c r="Q142" s="86" t="str">
        <f t="shared" si="45"/>
        <v>ЩР</v>
      </c>
      <c r="R142" s="86" t="str">
        <f t="shared" si="46"/>
        <v>Группа освещения  Пом. №17</v>
      </c>
      <c r="S142" s="86" t="str">
        <f t="shared" si="47"/>
        <v>ВВГнг(А)-LS (3х1,5)</v>
      </c>
      <c r="T142" s="86" t="str">
        <f t="shared" si="57"/>
        <v>L=5</v>
      </c>
      <c r="U142" s="86" t="str">
        <f t="shared" si="58"/>
        <v>Ø20 L=37</v>
      </c>
      <c r="V142" s="86" t="str">
        <f t="shared" si="59"/>
        <v/>
      </c>
      <c r="W142" s="87">
        <f t="shared" si="48"/>
        <v>46</v>
      </c>
      <c r="X142" s="88"/>
      <c r="Y142" s="88"/>
      <c r="Z142" s="88"/>
      <c r="AA142" s="88"/>
      <c r="AB142" s="88"/>
      <c r="AD142" s="86" t="str">
        <f t="shared" si="49"/>
        <v>Ø20</v>
      </c>
      <c r="AE142" s="86" t="str">
        <f t="shared" si="50"/>
        <v>Ø20</v>
      </c>
      <c r="AG142" s="86">
        <f t="shared" si="51"/>
        <v>5</v>
      </c>
      <c r="AH142" s="86">
        <f t="shared" si="52"/>
        <v>37</v>
      </c>
      <c r="AI142" s="86">
        <f t="shared" si="53"/>
        <v>0</v>
      </c>
    </row>
    <row r="143" spans="6:35" x14ac:dyDescent="0.25">
      <c r="F143" s="26" t="str">
        <f>IF(G143=1,MAX($F$4:F142)+1,"")</f>
        <v/>
      </c>
      <c r="G143" s="26">
        <f>COUNTIF($H$5:H143,H143)</f>
        <v>46</v>
      </c>
      <c r="H143" s="26" t="str">
        <f t="shared" si="54"/>
        <v>ВВГнг(А)-LS (3х1,5) 1</v>
      </c>
      <c r="I143" s="26">
        <f>COUNTIF($J$4:$J143,1)</f>
        <v>9</v>
      </c>
      <c r="J143" s="26">
        <f>COUNTIF($S$5:$S143,S143)</f>
        <v>48</v>
      </c>
      <c r="K143" s="26">
        <f t="shared" si="43"/>
        <v>1</v>
      </c>
      <c r="L143" s="26">
        <f>IFERROR(IF(P143=0,0,MAX($L$4:L142)+1),0)</f>
        <v>139</v>
      </c>
      <c r="M143" s="5" t="str">
        <f t="shared" si="55"/>
        <v>L</v>
      </c>
      <c r="N143" s="5" t="str">
        <f t="shared" si="56"/>
        <v>1</v>
      </c>
      <c r="P143" s="86" t="str">
        <f t="shared" si="44"/>
        <v>L.1.17.2</v>
      </c>
      <c r="Q143" s="86" t="str">
        <f t="shared" si="45"/>
        <v>ЩР</v>
      </c>
      <c r="R143" s="86" t="str">
        <f t="shared" si="46"/>
        <v>Группа освещения  Пом. №17</v>
      </c>
      <c r="S143" s="86" t="str">
        <f t="shared" si="47"/>
        <v>ВВГнг(А)-LS (3х1,5)</v>
      </c>
      <c r="T143" s="86" t="str">
        <f t="shared" si="57"/>
        <v>L=5</v>
      </c>
      <c r="U143" s="86" t="str">
        <f t="shared" si="58"/>
        <v>Ø20 L=39</v>
      </c>
      <c r="V143" s="86" t="str">
        <f t="shared" si="59"/>
        <v/>
      </c>
      <c r="W143" s="87">
        <f t="shared" si="48"/>
        <v>48</v>
      </c>
      <c r="X143" s="88"/>
      <c r="Y143" s="88"/>
      <c r="Z143" s="88"/>
      <c r="AA143" s="88"/>
      <c r="AB143" s="88"/>
      <c r="AD143" s="86" t="str">
        <f t="shared" si="49"/>
        <v>Ø20</v>
      </c>
      <c r="AE143" s="86" t="str">
        <f t="shared" si="50"/>
        <v>Ø20</v>
      </c>
      <c r="AG143" s="86">
        <f t="shared" si="51"/>
        <v>5</v>
      </c>
      <c r="AH143" s="86">
        <f t="shared" si="52"/>
        <v>39</v>
      </c>
      <c r="AI143" s="86">
        <f t="shared" si="53"/>
        <v>0</v>
      </c>
    </row>
    <row r="144" spans="6:35" x14ac:dyDescent="0.25">
      <c r="F144" s="26" t="str">
        <f>IF(G144=1,MAX($F$4:F143)+1,"")</f>
        <v/>
      </c>
      <c r="G144" s="26">
        <f>COUNTIF($H$5:H144,H144)</f>
        <v>47</v>
      </c>
      <c r="H144" s="26" t="str">
        <f t="shared" si="54"/>
        <v>ВВГнг(А)-LS (3х1,5) 1</v>
      </c>
      <c r="I144" s="26">
        <f>COUNTIF($J$4:$J144,1)</f>
        <v>9</v>
      </c>
      <c r="J144" s="26">
        <f>COUNTIF($S$5:$S144,S144)</f>
        <v>49</v>
      </c>
      <c r="K144" s="26">
        <f t="shared" si="43"/>
        <v>1</v>
      </c>
      <c r="L144" s="26">
        <f>IFERROR(IF(P144=0,0,MAX($L$4:L143)+1),0)</f>
        <v>140</v>
      </c>
      <c r="M144" s="5" t="str">
        <f t="shared" si="55"/>
        <v>L</v>
      </c>
      <c r="N144" s="5" t="str">
        <f t="shared" si="56"/>
        <v>1</v>
      </c>
      <c r="P144" s="86" t="str">
        <f t="shared" si="44"/>
        <v>L.1.08.4</v>
      </c>
      <c r="Q144" s="86" t="str">
        <f t="shared" si="45"/>
        <v>ЩР</v>
      </c>
      <c r="R144" s="86" t="str">
        <f t="shared" si="46"/>
        <v>Группа освещения  Пом. №08</v>
      </c>
      <c r="S144" s="86" t="str">
        <f t="shared" si="47"/>
        <v>ВВГнг(А)-LS (3х1,5)</v>
      </c>
      <c r="T144" s="86" t="str">
        <f t="shared" si="57"/>
        <v>L=5</v>
      </c>
      <c r="U144" s="86" t="str">
        <f t="shared" si="58"/>
        <v>Ø20 L=20</v>
      </c>
      <c r="V144" s="86" t="str">
        <f t="shared" si="59"/>
        <v/>
      </c>
      <c r="W144" s="87">
        <f t="shared" si="48"/>
        <v>29</v>
      </c>
      <c r="X144" s="88"/>
      <c r="Y144" s="88"/>
      <c r="Z144" s="88"/>
      <c r="AA144" s="88"/>
      <c r="AB144" s="88"/>
      <c r="AD144" s="86" t="str">
        <f t="shared" si="49"/>
        <v>Ø20</v>
      </c>
      <c r="AE144" s="86" t="str">
        <f t="shared" si="50"/>
        <v>Ø20</v>
      </c>
      <c r="AG144" s="86">
        <f t="shared" si="51"/>
        <v>5</v>
      </c>
      <c r="AH144" s="86">
        <f t="shared" si="52"/>
        <v>20</v>
      </c>
      <c r="AI144" s="86">
        <f t="shared" si="53"/>
        <v>0</v>
      </c>
    </row>
    <row r="145" spans="6:35" x14ac:dyDescent="0.25">
      <c r="F145" s="26" t="str">
        <f>IF(G145=1,MAX($F$4:F144)+1,"")</f>
        <v/>
      </c>
      <c r="G145" s="26">
        <f>COUNTIF($H$5:H145,H145)</f>
        <v>48</v>
      </c>
      <c r="H145" s="26" t="str">
        <f t="shared" si="54"/>
        <v>ВВГнг(А)-LS (3х1,5) 1</v>
      </c>
      <c r="I145" s="26">
        <f>COUNTIF($J$4:$J145,1)</f>
        <v>9</v>
      </c>
      <c r="J145" s="26">
        <f>COUNTIF($S$5:$S145,S145)</f>
        <v>50</v>
      </c>
      <c r="K145" s="26">
        <f t="shared" si="43"/>
        <v>1</v>
      </c>
      <c r="L145" s="26">
        <f>IFERROR(IF(P145=0,0,MAX($L$4:L144)+1),0)</f>
        <v>141</v>
      </c>
      <c r="M145" s="5" t="str">
        <f t="shared" si="55"/>
        <v>L</v>
      </c>
      <c r="N145" s="5" t="str">
        <f t="shared" si="56"/>
        <v>1</v>
      </c>
      <c r="P145" s="86" t="str">
        <f t="shared" si="44"/>
        <v>L.1.18.1</v>
      </c>
      <c r="Q145" s="86" t="str">
        <f t="shared" si="45"/>
        <v>ЩР</v>
      </c>
      <c r="R145" s="86" t="str">
        <f t="shared" si="46"/>
        <v>Группа освещения  Пом. №18</v>
      </c>
      <c r="S145" s="86" t="str">
        <f t="shared" si="47"/>
        <v>ВВГнг(А)-LS (3х1,5)</v>
      </c>
      <c r="T145" s="86" t="str">
        <f t="shared" si="57"/>
        <v>L=5</v>
      </c>
      <c r="U145" s="86" t="str">
        <f t="shared" si="58"/>
        <v>Ø20 L=31</v>
      </c>
      <c r="V145" s="86" t="str">
        <f t="shared" si="59"/>
        <v/>
      </c>
      <c r="W145" s="87">
        <f t="shared" si="48"/>
        <v>40</v>
      </c>
      <c r="X145" s="88"/>
      <c r="Y145" s="88"/>
      <c r="Z145" s="88"/>
      <c r="AA145" s="88"/>
      <c r="AB145" s="88"/>
      <c r="AD145" s="86" t="str">
        <f t="shared" si="49"/>
        <v>Ø20</v>
      </c>
      <c r="AE145" s="86" t="str">
        <f t="shared" si="50"/>
        <v>Ø20</v>
      </c>
      <c r="AG145" s="86">
        <f t="shared" si="51"/>
        <v>5</v>
      </c>
      <c r="AH145" s="86">
        <f t="shared" si="52"/>
        <v>31</v>
      </c>
      <c r="AI145" s="86">
        <f t="shared" si="53"/>
        <v>0</v>
      </c>
    </row>
    <row r="146" spans="6:35" x14ac:dyDescent="0.25">
      <c r="F146" s="26" t="str">
        <f>IF(G146=1,MAX($F$4:F145)+1,"")</f>
        <v/>
      </c>
      <c r="G146" s="26">
        <f>COUNTIF($H$5:H146,H146)</f>
        <v>49</v>
      </c>
      <c r="H146" s="26" t="str">
        <f t="shared" si="54"/>
        <v>ВВГнг(А)-LS (3х1,5) 1</v>
      </c>
      <c r="I146" s="26">
        <f>COUNTIF($J$4:$J146,1)</f>
        <v>9</v>
      </c>
      <c r="J146" s="26">
        <f>COUNTIF($S$5:$S146,S146)</f>
        <v>51</v>
      </c>
      <c r="K146" s="26">
        <f t="shared" si="43"/>
        <v>1</v>
      </c>
      <c r="L146" s="26">
        <f>IFERROR(IF(P146=0,0,MAX($L$4:L145)+1),0)</f>
        <v>142</v>
      </c>
      <c r="M146" s="5" t="str">
        <f t="shared" si="55"/>
        <v>L</v>
      </c>
      <c r="N146" s="5" t="str">
        <f t="shared" si="56"/>
        <v>1</v>
      </c>
      <c r="P146" s="86" t="str">
        <f t="shared" si="44"/>
        <v>L.1.18.2</v>
      </c>
      <c r="Q146" s="86" t="str">
        <f t="shared" si="45"/>
        <v>ЩР</v>
      </c>
      <c r="R146" s="86" t="str">
        <f t="shared" si="46"/>
        <v>Группа освещения  Пом. №18</v>
      </c>
      <c r="S146" s="86" t="str">
        <f t="shared" si="47"/>
        <v>ВВГнг(А)-LS (3х1,5)</v>
      </c>
      <c r="T146" s="86" t="str">
        <f t="shared" si="57"/>
        <v>L=5</v>
      </c>
      <c r="U146" s="86" t="str">
        <f t="shared" si="58"/>
        <v>Ø20 L=35</v>
      </c>
      <c r="V146" s="86" t="str">
        <f t="shared" si="59"/>
        <v/>
      </c>
      <c r="W146" s="87">
        <f t="shared" si="48"/>
        <v>44</v>
      </c>
      <c r="X146" s="88"/>
      <c r="Y146" s="88"/>
      <c r="Z146" s="88"/>
      <c r="AA146" s="88"/>
      <c r="AB146" s="88"/>
      <c r="AD146" s="86" t="str">
        <f t="shared" si="49"/>
        <v>Ø20</v>
      </c>
      <c r="AE146" s="86" t="str">
        <f t="shared" si="50"/>
        <v>Ø20</v>
      </c>
      <c r="AG146" s="86">
        <f t="shared" si="51"/>
        <v>5</v>
      </c>
      <c r="AH146" s="86">
        <f t="shared" si="52"/>
        <v>35</v>
      </c>
      <c r="AI146" s="86">
        <f t="shared" si="53"/>
        <v>0</v>
      </c>
    </row>
    <row r="147" spans="6:35" x14ac:dyDescent="0.25">
      <c r="F147" s="26" t="str">
        <f>IF(G147=1,MAX($F$4:F146)+1,"")</f>
        <v/>
      </c>
      <c r="G147" s="26">
        <f>COUNTIF($H$5:H147,H147)</f>
        <v>50</v>
      </c>
      <c r="H147" s="26" t="str">
        <f t="shared" si="54"/>
        <v>ВВГнг(А)-LS (3х1,5) 1</v>
      </c>
      <c r="I147" s="26">
        <f>COUNTIF($J$4:$J147,1)</f>
        <v>9</v>
      </c>
      <c r="J147" s="26">
        <f>COUNTIF($S$5:$S147,S147)</f>
        <v>52</v>
      </c>
      <c r="K147" s="26">
        <f t="shared" si="43"/>
        <v>1</v>
      </c>
      <c r="L147" s="26">
        <f>IFERROR(IF(P147=0,0,MAX($L$4:L146)+1),0)</f>
        <v>143</v>
      </c>
      <c r="M147" s="5" t="str">
        <f t="shared" si="55"/>
        <v>L</v>
      </c>
      <c r="N147" s="5" t="str">
        <f t="shared" si="56"/>
        <v>1</v>
      </c>
      <c r="P147" s="86" t="str">
        <f t="shared" si="44"/>
        <v>L.1.19.1</v>
      </c>
      <c r="Q147" s="86" t="str">
        <f t="shared" si="45"/>
        <v>ЩР</v>
      </c>
      <c r="R147" s="86" t="str">
        <f t="shared" si="46"/>
        <v>Группа освещения  Пом. №19</v>
      </c>
      <c r="S147" s="86" t="str">
        <f t="shared" si="47"/>
        <v>ВВГнг(А)-LS (3х1,5)</v>
      </c>
      <c r="T147" s="86" t="str">
        <f t="shared" si="57"/>
        <v>L=5</v>
      </c>
      <c r="U147" s="86" t="str">
        <f t="shared" si="58"/>
        <v>Ø20 L=30</v>
      </c>
      <c r="V147" s="86" t="str">
        <f t="shared" si="59"/>
        <v/>
      </c>
      <c r="W147" s="87">
        <f t="shared" si="48"/>
        <v>39</v>
      </c>
      <c r="X147" s="88"/>
      <c r="Y147" s="88"/>
      <c r="Z147" s="88"/>
      <c r="AA147" s="88"/>
      <c r="AB147" s="88"/>
      <c r="AD147" s="86" t="str">
        <f t="shared" si="49"/>
        <v>Ø20</v>
      </c>
      <c r="AE147" s="86" t="str">
        <f t="shared" si="50"/>
        <v>Ø20</v>
      </c>
      <c r="AG147" s="86">
        <f t="shared" si="51"/>
        <v>5</v>
      </c>
      <c r="AH147" s="86">
        <f t="shared" si="52"/>
        <v>30</v>
      </c>
      <c r="AI147" s="86">
        <f t="shared" si="53"/>
        <v>0</v>
      </c>
    </row>
    <row r="148" spans="6:35" x14ac:dyDescent="0.25">
      <c r="F148" s="26" t="str">
        <f>IF(G148=1,MAX($F$4:F147)+1,"")</f>
        <v/>
      </c>
      <c r="G148" s="26">
        <f>COUNTIF($H$5:H148,H148)</f>
        <v>51</v>
      </c>
      <c r="H148" s="26" t="str">
        <f t="shared" si="54"/>
        <v>ВВГнг(А)-LS (3х1,5) 1</v>
      </c>
      <c r="I148" s="26">
        <f>COUNTIF($J$4:$J148,1)</f>
        <v>9</v>
      </c>
      <c r="J148" s="26">
        <f>COUNTIF($S$5:$S148,S148)</f>
        <v>53</v>
      </c>
      <c r="K148" s="26">
        <f t="shared" si="43"/>
        <v>1</v>
      </c>
      <c r="L148" s="26">
        <f>IFERROR(IF(P148=0,0,MAX($L$4:L147)+1),0)</f>
        <v>144</v>
      </c>
      <c r="M148" s="5" t="str">
        <f t="shared" si="55"/>
        <v>L</v>
      </c>
      <c r="N148" s="5" t="str">
        <f t="shared" si="56"/>
        <v>1</v>
      </c>
      <c r="P148" s="86" t="str">
        <f t="shared" si="44"/>
        <v>L.1.08.5</v>
      </c>
      <c r="Q148" s="86" t="str">
        <f t="shared" si="45"/>
        <v>ЩР</v>
      </c>
      <c r="R148" s="86" t="str">
        <f t="shared" si="46"/>
        <v>Группа освещения  Пом. №08</v>
      </c>
      <c r="S148" s="86" t="str">
        <f t="shared" si="47"/>
        <v>ВВГнг(А)-LS (3х1,5)</v>
      </c>
      <c r="T148" s="86" t="str">
        <f t="shared" si="57"/>
        <v>L=5</v>
      </c>
      <c r="U148" s="86" t="str">
        <f t="shared" si="58"/>
        <v>Ø20 L=21</v>
      </c>
      <c r="V148" s="86" t="str">
        <f t="shared" si="59"/>
        <v/>
      </c>
      <c r="W148" s="87">
        <f t="shared" si="48"/>
        <v>30</v>
      </c>
      <c r="X148" s="88"/>
      <c r="Y148" s="88"/>
      <c r="Z148" s="88"/>
      <c r="AA148" s="88"/>
      <c r="AB148" s="88"/>
      <c r="AD148" s="86" t="str">
        <f t="shared" si="49"/>
        <v>Ø20</v>
      </c>
      <c r="AE148" s="86" t="str">
        <f t="shared" si="50"/>
        <v>Ø20</v>
      </c>
      <c r="AG148" s="86">
        <f t="shared" si="51"/>
        <v>5</v>
      </c>
      <c r="AH148" s="86">
        <f t="shared" si="52"/>
        <v>21</v>
      </c>
      <c r="AI148" s="86">
        <f t="shared" si="53"/>
        <v>0</v>
      </c>
    </row>
    <row r="149" spans="6:35" x14ac:dyDescent="0.25">
      <c r="F149" s="26" t="str">
        <f>IF(G149=1,MAX($F$4:F148)+1,"")</f>
        <v/>
      </c>
      <c r="G149" s="26">
        <f>COUNTIF($H$5:H149,H149)</f>
        <v>52</v>
      </c>
      <c r="H149" s="26" t="str">
        <f t="shared" si="54"/>
        <v>ВВГнг(А)-LS (3х1,5) 1</v>
      </c>
      <c r="I149" s="26">
        <f>COUNTIF($J$4:$J149,1)</f>
        <v>9</v>
      </c>
      <c r="J149" s="26">
        <f>COUNTIF($S$5:$S149,S149)</f>
        <v>54</v>
      </c>
      <c r="K149" s="26">
        <f t="shared" si="43"/>
        <v>1</v>
      </c>
      <c r="L149" s="26">
        <f>IFERROR(IF(P149=0,0,MAX($L$4:L148)+1),0)</f>
        <v>145</v>
      </c>
      <c r="M149" s="5" t="str">
        <f t="shared" si="55"/>
        <v>L</v>
      </c>
      <c r="N149" s="5" t="str">
        <f t="shared" si="56"/>
        <v>1</v>
      </c>
      <c r="P149" s="86" t="str">
        <f t="shared" si="44"/>
        <v>L.1.20.1</v>
      </c>
      <c r="Q149" s="86" t="str">
        <f t="shared" si="45"/>
        <v>ЩР</v>
      </c>
      <c r="R149" s="86" t="str">
        <f t="shared" si="46"/>
        <v>Группа освещения  Пом. №20</v>
      </c>
      <c r="S149" s="86" t="str">
        <f t="shared" si="47"/>
        <v>ВВГнг(А)-LS (3х1,5)</v>
      </c>
      <c r="T149" s="86" t="str">
        <f t="shared" si="57"/>
        <v>L=5</v>
      </c>
      <c r="U149" s="86" t="str">
        <f t="shared" si="58"/>
        <v>Ø20 L=26</v>
      </c>
      <c r="V149" s="86" t="str">
        <f t="shared" si="59"/>
        <v/>
      </c>
      <c r="W149" s="87">
        <f t="shared" si="48"/>
        <v>35</v>
      </c>
      <c r="X149" s="88"/>
      <c r="Y149" s="88"/>
      <c r="Z149" s="88"/>
      <c r="AA149" s="88"/>
      <c r="AB149" s="88"/>
      <c r="AD149" s="86" t="str">
        <f t="shared" si="49"/>
        <v>Ø20</v>
      </c>
      <c r="AE149" s="86" t="str">
        <f t="shared" si="50"/>
        <v>Ø20</v>
      </c>
      <c r="AG149" s="86">
        <f t="shared" si="51"/>
        <v>5</v>
      </c>
      <c r="AH149" s="86">
        <f t="shared" si="52"/>
        <v>26</v>
      </c>
      <c r="AI149" s="86">
        <f t="shared" si="53"/>
        <v>0</v>
      </c>
    </row>
    <row r="150" spans="6:35" x14ac:dyDescent="0.25">
      <c r="F150" s="26" t="str">
        <f>IF(G150=1,MAX($F$4:F149)+1,"")</f>
        <v/>
      </c>
      <c r="G150" s="26">
        <f>COUNTIF($H$5:H150,H150)</f>
        <v>53</v>
      </c>
      <c r="H150" s="26" t="str">
        <f t="shared" si="54"/>
        <v>ВВГнг(А)-LS (3х1,5) 1</v>
      </c>
      <c r="I150" s="26">
        <f>COUNTIF($J$4:$J150,1)</f>
        <v>9</v>
      </c>
      <c r="J150" s="26">
        <f>COUNTIF($S$5:$S150,S150)</f>
        <v>55</v>
      </c>
      <c r="K150" s="26">
        <f t="shared" si="43"/>
        <v>1</v>
      </c>
      <c r="L150" s="26">
        <f>IFERROR(IF(P150=0,0,MAX($L$4:L149)+1),0)</f>
        <v>146</v>
      </c>
      <c r="M150" s="5" t="str">
        <f t="shared" si="55"/>
        <v>L</v>
      </c>
      <c r="N150" s="5" t="str">
        <f t="shared" si="56"/>
        <v>1</v>
      </c>
      <c r="P150" s="86" t="str">
        <f t="shared" si="44"/>
        <v>L.1.21.1</v>
      </c>
      <c r="Q150" s="86" t="str">
        <f t="shared" si="45"/>
        <v>ЩР</v>
      </c>
      <c r="R150" s="86" t="str">
        <f t="shared" si="46"/>
        <v>Группа освещения  Пом. №21</v>
      </c>
      <c r="S150" s="86" t="str">
        <f t="shared" si="47"/>
        <v>ВВГнг(А)-LS (3х1,5)</v>
      </c>
      <c r="T150" s="86" t="str">
        <f t="shared" si="57"/>
        <v>L=5</v>
      </c>
      <c r="U150" s="86" t="str">
        <f t="shared" si="58"/>
        <v>Ø20 L=28</v>
      </c>
      <c r="V150" s="86" t="str">
        <f t="shared" si="59"/>
        <v/>
      </c>
      <c r="W150" s="87">
        <f t="shared" si="48"/>
        <v>37</v>
      </c>
      <c r="X150" s="88"/>
      <c r="Y150" s="88"/>
      <c r="Z150" s="88"/>
      <c r="AA150" s="88"/>
      <c r="AB150" s="88"/>
      <c r="AD150" s="86" t="str">
        <f t="shared" si="49"/>
        <v>Ø20</v>
      </c>
      <c r="AE150" s="86" t="str">
        <f t="shared" si="50"/>
        <v>Ø20</v>
      </c>
      <c r="AG150" s="86">
        <f t="shared" si="51"/>
        <v>5</v>
      </c>
      <c r="AH150" s="86">
        <f t="shared" si="52"/>
        <v>28</v>
      </c>
      <c r="AI150" s="86">
        <f t="shared" si="53"/>
        <v>0</v>
      </c>
    </row>
    <row r="151" spans="6:35" x14ac:dyDescent="0.25">
      <c r="F151" s="26" t="str">
        <f>IF(G151=1,MAX($F$4:F150)+1,"")</f>
        <v/>
      </c>
      <c r="G151" s="26">
        <f>COUNTIF($H$5:H151,H151)</f>
        <v>54</v>
      </c>
      <c r="H151" s="26" t="str">
        <f t="shared" si="54"/>
        <v>ВВГнг(А)-LS (3х1,5) 1</v>
      </c>
      <c r="I151" s="26">
        <f>COUNTIF($J$4:$J151,1)</f>
        <v>9</v>
      </c>
      <c r="J151" s="26">
        <f>COUNTIF($S$5:$S151,S151)</f>
        <v>56</v>
      </c>
      <c r="K151" s="26">
        <f t="shared" si="43"/>
        <v>1</v>
      </c>
      <c r="L151" s="26">
        <f>IFERROR(IF(P151=0,0,MAX($L$4:L150)+1),0)</f>
        <v>147</v>
      </c>
      <c r="M151" s="5" t="str">
        <f t="shared" si="55"/>
        <v>L</v>
      </c>
      <c r="N151" s="5" t="str">
        <f t="shared" si="56"/>
        <v>1</v>
      </c>
      <c r="P151" s="86" t="str">
        <f t="shared" si="44"/>
        <v>L.1.21.2</v>
      </c>
      <c r="Q151" s="86" t="str">
        <f t="shared" si="45"/>
        <v>ЩР</v>
      </c>
      <c r="R151" s="86" t="str">
        <f t="shared" si="46"/>
        <v>Группа освещения  Пом. №21</v>
      </c>
      <c r="S151" s="86" t="str">
        <f t="shared" si="47"/>
        <v>ВВГнг(А)-LS (3х1,5)</v>
      </c>
      <c r="T151" s="86" t="str">
        <f t="shared" si="57"/>
        <v>L=5</v>
      </c>
      <c r="U151" s="86" t="str">
        <f t="shared" si="58"/>
        <v>Ø20 L=24</v>
      </c>
      <c r="V151" s="86" t="str">
        <f t="shared" si="59"/>
        <v/>
      </c>
      <c r="W151" s="87">
        <f t="shared" si="48"/>
        <v>33</v>
      </c>
      <c r="X151" s="88"/>
      <c r="Y151" s="88"/>
      <c r="Z151" s="88"/>
      <c r="AA151" s="88"/>
      <c r="AB151" s="88"/>
      <c r="AD151" s="86" t="str">
        <f t="shared" si="49"/>
        <v>Ø20</v>
      </c>
      <c r="AE151" s="86" t="str">
        <f t="shared" si="50"/>
        <v>Ø20</v>
      </c>
      <c r="AG151" s="86">
        <f t="shared" si="51"/>
        <v>5</v>
      </c>
      <c r="AH151" s="86">
        <f t="shared" si="52"/>
        <v>24</v>
      </c>
      <c r="AI151" s="86">
        <f t="shared" si="53"/>
        <v>0</v>
      </c>
    </row>
    <row r="152" spans="6:35" x14ac:dyDescent="0.25">
      <c r="F152" s="26" t="str">
        <f>IF(G152=1,MAX($F$4:F151)+1,"")</f>
        <v/>
      </c>
      <c r="G152" s="26">
        <f>COUNTIF($H$5:H152,H152)</f>
        <v>7</v>
      </c>
      <c r="H152" s="26" t="str">
        <f t="shared" si="54"/>
        <v>ВВГнг(А)-LS (5х1,5) 1</v>
      </c>
      <c r="I152" s="26">
        <f>COUNTIF($J$4:$J152,1)</f>
        <v>9</v>
      </c>
      <c r="J152" s="26">
        <f>COUNTIF($S$5:$S152,S152)</f>
        <v>7</v>
      </c>
      <c r="K152" s="26">
        <f t="shared" si="43"/>
        <v>1</v>
      </c>
      <c r="L152" s="26">
        <f>IFERROR(IF(P152=0,0,MAX($L$4:L151)+1),0)</f>
        <v>148</v>
      </c>
      <c r="M152" s="5" t="str">
        <f t="shared" si="55"/>
        <v>R</v>
      </c>
      <c r="N152" s="5" t="str">
        <f t="shared" si="56"/>
        <v>1</v>
      </c>
      <c r="P152" s="86" t="str">
        <f t="shared" si="44"/>
        <v>R.1.08.3</v>
      </c>
      <c r="Q152" s="86" t="str">
        <f t="shared" si="45"/>
        <v>ЩР</v>
      </c>
      <c r="R152" s="86" t="str">
        <f t="shared" si="46"/>
        <v>Розеточная группа  Пом. №08 Экран</v>
      </c>
      <c r="S152" s="86" t="str">
        <f t="shared" si="47"/>
        <v>ВВГнг(А)-LS (5х1,5)</v>
      </c>
      <c r="T152" s="86" t="str">
        <f t="shared" si="57"/>
        <v>L=5</v>
      </c>
      <c r="U152" s="86" t="str">
        <f t="shared" si="58"/>
        <v>Ø20 L=19</v>
      </c>
      <c r="V152" s="86" t="str">
        <f t="shared" si="59"/>
        <v/>
      </c>
      <c r="W152" s="87">
        <f t="shared" si="48"/>
        <v>28</v>
      </c>
      <c r="X152" s="88"/>
      <c r="Y152" s="88"/>
      <c r="Z152" s="88"/>
      <c r="AA152" s="88"/>
      <c r="AB152" s="88"/>
      <c r="AD152" s="86" t="str">
        <f t="shared" si="49"/>
        <v>Ø20</v>
      </c>
      <c r="AE152" s="86" t="str">
        <f t="shared" si="50"/>
        <v>Ø20</v>
      </c>
      <c r="AG152" s="86">
        <f t="shared" si="51"/>
        <v>5</v>
      </c>
      <c r="AH152" s="86">
        <f t="shared" si="52"/>
        <v>19</v>
      </c>
      <c r="AI152" s="86">
        <f t="shared" si="53"/>
        <v>0</v>
      </c>
    </row>
    <row r="153" spans="6:35" x14ac:dyDescent="0.25">
      <c r="F153" s="26" t="str">
        <f>IF(G153=1,MAX($F$4:F152)+1,"")</f>
        <v/>
      </c>
      <c r="G153" s="26">
        <f>COUNTIF($H$5:H153,H153)</f>
        <v>55</v>
      </c>
      <c r="H153" s="26" t="str">
        <f t="shared" si="54"/>
        <v>ВВГнг(А)-LS (3х1,5) 1</v>
      </c>
      <c r="I153" s="26">
        <f>COUNTIF($J$4:$J153,1)</f>
        <v>9</v>
      </c>
      <c r="J153" s="26">
        <f>COUNTIF($S$5:$S153,S153)</f>
        <v>57</v>
      </c>
      <c r="K153" s="26">
        <f t="shared" si="43"/>
        <v>1</v>
      </c>
      <c r="L153" s="26">
        <f>IFERROR(IF(P153=0,0,MAX($L$4:L152)+1),0)</f>
        <v>149</v>
      </c>
      <c r="M153" s="5" t="str">
        <f t="shared" si="55"/>
        <v>L</v>
      </c>
      <c r="N153" s="5" t="str">
        <f t="shared" si="56"/>
        <v>1</v>
      </c>
      <c r="P153" s="86" t="str">
        <f t="shared" si="44"/>
        <v>L.1.01.2</v>
      </c>
      <c r="Q153" s="86" t="str">
        <f t="shared" si="45"/>
        <v>ЩР</v>
      </c>
      <c r="R153" s="86" t="str">
        <f t="shared" si="46"/>
        <v>Группа освещения  Пом. №01</v>
      </c>
      <c r="S153" s="86" t="str">
        <f t="shared" si="47"/>
        <v>ВВГнг(А)-LS (3х1,5)</v>
      </c>
      <c r="T153" s="86" t="str">
        <f t="shared" si="57"/>
        <v>L=5</v>
      </c>
      <c r="U153" s="86" t="str">
        <f t="shared" si="58"/>
        <v>Ø20 L=31</v>
      </c>
      <c r="V153" s="86" t="str">
        <f t="shared" si="59"/>
        <v/>
      </c>
      <c r="W153" s="87">
        <f t="shared" si="48"/>
        <v>40</v>
      </c>
      <c r="X153" s="88"/>
      <c r="Y153" s="88"/>
      <c r="Z153" s="88"/>
      <c r="AA153" s="88"/>
      <c r="AB153" s="88"/>
      <c r="AD153" s="86" t="str">
        <f t="shared" si="49"/>
        <v>Ø20</v>
      </c>
      <c r="AE153" s="86" t="str">
        <f t="shared" si="50"/>
        <v>Ø20</v>
      </c>
      <c r="AG153" s="86">
        <f t="shared" si="51"/>
        <v>5</v>
      </c>
      <c r="AH153" s="86">
        <f t="shared" si="52"/>
        <v>31</v>
      </c>
      <c r="AI153" s="86">
        <f t="shared" si="53"/>
        <v>0</v>
      </c>
    </row>
    <row r="154" spans="6:35" x14ac:dyDescent="0.25">
      <c r="F154" s="26" t="str">
        <f>IF(G154=1,MAX($F$4:F153)+1,"")</f>
        <v/>
      </c>
      <c r="G154" s="26">
        <f>COUNTIF($H$5:H154,H154)</f>
        <v>56</v>
      </c>
      <c r="H154" s="26" t="str">
        <f t="shared" si="54"/>
        <v>ВВГнг(А)-LS (3х1,5) 1</v>
      </c>
      <c r="I154" s="26">
        <f>COUNTIF($J$4:$J154,1)</f>
        <v>9</v>
      </c>
      <c r="J154" s="26">
        <f>COUNTIF($S$5:$S154,S154)</f>
        <v>58</v>
      </c>
      <c r="K154" s="26">
        <f t="shared" si="43"/>
        <v>1</v>
      </c>
      <c r="L154" s="26">
        <f>IFERROR(IF(P154=0,0,MAX($L$4:L153)+1),0)</f>
        <v>150</v>
      </c>
      <c r="M154" s="5" t="str">
        <f t="shared" si="55"/>
        <v>L</v>
      </c>
      <c r="N154" s="5" t="str">
        <f t="shared" si="56"/>
        <v>1</v>
      </c>
      <c r="P154" s="86" t="str">
        <f t="shared" si="44"/>
        <v>L.1.02.2</v>
      </c>
      <c r="Q154" s="86" t="str">
        <f t="shared" si="45"/>
        <v>ЩР</v>
      </c>
      <c r="R154" s="86" t="str">
        <f t="shared" si="46"/>
        <v>Группа освещения  Пом. №02</v>
      </c>
      <c r="S154" s="86" t="str">
        <f t="shared" si="47"/>
        <v>ВВГнг(А)-LS (3х1,5)</v>
      </c>
      <c r="T154" s="86" t="str">
        <f t="shared" si="57"/>
        <v>L=5</v>
      </c>
      <c r="U154" s="86" t="str">
        <f t="shared" si="58"/>
        <v>Ø20 L=10</v>
      </c>
      <c r="V154" s="86" t="str">
        <f t="shared" si="59"/>
        <v/>
      </c>
      <c r="W154" s="87">
        <f t="shared" si="48"/>
        <v>19</v>
      </c>
      <c r="X154" s="88"/>
      <c r="Y154" s="88"/>
      <c r="Z154" s="88"/>
      <c r="AA154" s="88"/>
      <c r="AB154" s="88"/>
      <c r="AD154" s="86" t="str">
        <f t="shared" si="49"/>
        <v>Ø20</v>
      </c>
      <c r="AE154" s="86" t="str">
        <f t="shared" si="50"/>
        <v>Ø20</v>
      </c>
      <c r="AG154" s="86">
        <f t="shared" si="51"/>
        <v>5</v>
      </c>
      <c r="AH154" s="86">
        <f t="shared" si="52"/>
        <v>10</v>
      </c>
      <c r="AI154" s="86">
        <f t="shared" si="53"/>
        <v>0</v>
      </c>
    </row>
    <row r="155" spans="6:35" x14ac:dyDescent="0.25">
      <c r="F155" s="26" t="str">
        <f>IF(G155=1,MAX($F$4:F154)+1,"")</f>
        <v/>
      </c>
      <c r="G155" s="26">
        <f>COUNTIF($H$5:H155,H155)</f>
        <v>57</v>
      </c>
      <c r="H155" s="26" t="str">
        <f t="shared" si="54"/>
        <v>ВВГнг(А)-LS (3х1,5) 1</v>
      </c>
      <c r="I155" s="26">
        <f>COUNTIF($J$4:$J155,1)</f>
        <v>9</v>
      </c>
      <c r="J155" s="26">
        <f>COUNTIF($S$5:$S155,S155)</f>
        <v>59</v>
      </c>
      <c r="K155" s="26">
        <f t="shared" si="43"/>
        <v>1</v>
      </c>
      <c r="L155" s="26">
        <f>IFERROR(IF(P155=0,0,MAX($L$4:L154)+1),0)</f>
        <v>151</v>
      </c>
      <c r="M155" s="5" t="str">
        <f t="shared" si="55"/>
        <v>L</v>
      </c>
      <c r="N155" s="5" t="str">
        <f t="shared" si="56"/>
        <v>1</v>
      </c>
      <c r="P155" s="86" t="str">
        <f t="shared" si="44"/>
        <v>L.1.04.1</v>
      </c>
      <c r="Q155" s="86" t="str">
        <f t="shared" si="45"/>
        <v>ЩР</v>
      </c>
      <c r="R155" s="86" t="str">
        <f t="shared" si="46"/>
        <v>Группа освещения  Пом. №04</v>
      </c>
      <c r="S155" s="86" t="str">
        <f t="shared" si="47"/>
        <v>ВВГнг(А)-LS (3х1,5)</v>
      </c>
      <c r="T155" s="86" t="str">
        <f t="shared" si="57"/>
        <v>L=5</v>
      </c>
      <c r="U155" s="86" t="str">
        <f t="shared" si="58"/>
        <v>Ø20 L=23</v>
      </c>
      <c r="V155" s="86" t="str">
        <f t="shared" si="59"/>
        <v/>
      </c>
      <c r="W155" s="87">
        <f t="shared" si="48"/>
        <v>32</v>
      </c>
      <c r="X155" s="88"/>
      <c r="Y155" s="88"/>
      <c r="Z155" s="88"/>
      <c r="AA155" s="88"/>
      <c r="AB155" s="88"/>
      <c r="AD155" s="86" t="str">
        <f t="shared" si="49"/>
        <v>Ø20</v>
      </c>
      <c r="AE155" s="86" t="str">
        <f t="shared" si="50"/>
        <v>Ø20</v>
      </c>
      <c r="AG155" s="86">
        <f t="shared" si="51"/>
        <v>5</v>
      </c>
      <c r="AH155" s="86">
        <f t="shared" si="52"/>
        <v>23</v>
      </c>
      <c r="AI155" s="86">
        <f t="shared" si="53"/>
        <v>0</v>
      </c>
    </row>
    <row r="156" spans="6:35" x14ac:dyDescent="0.25">
      <c r="F156" s="26" t="str">
        <f>IF(G156=1,MAX($F$4:F155)+1,"")</f>
        <v/>
      </c>
      <c r="G156" s="26">
        <f>COUNTIF($H$5:H156,H156)</f>
        <v>58</v>
      </c>
      <c r="H156" s="26" t="str">
        <f t="shared" si="54"/>
        <v>ВВГнг(А)-LS (3х1,5) 1</v>
      </c>
      <c r="I156" s="26">
        <f>COUNTIF($J$4:$J156,1)</f>
        <v>9</v>
      </c>
      <c r="J156" s="26">
        <f>COUNTIF($S$5:$S156,S156)</f>
        <v>60</v>
      </c>
      <c r="K156" s="26">
        <f t="shared" si="43"/>
        <v>1</v>
      </c>
      <c r="L156" s="26">
        <f>IFERROR(IF(P156=0,0,MAX($L$4:L155)+1),0)</f>
        <v>152</v>
      </c>
      <c r="M156" s="5" t="str">
        <f t="shared" si="55"/>
        <v>L</v>
      </c>
      <c r="N156" s="5" t="str">
        <f t="shared" si="56"/>
        <v>1</v>
      </c>
      <c r="P156" s="86" t="str">
        <f t="shared" si="44"/>
        <v>L.1.05.1</v>
      </c>
      <c r="Q156" s="86" t="str">
        <f t="shared" si="45"/>
        <v>ЩР</v>
      </c>
      <c r="R156" s="86" t="str">
        <f t="shared" si="46"/>
        <v>Группа освещения  Пом. №05</v>
      </c>
      <c r="S156" s="86" t="str">
        <f t="shared" si="47"/>
        <v>ВВГнг(А)-LS (3х1,5)</v>
      </c>
      <c r="T156" s="86" t="str">
        <f t="shared" si="57"/>
        <v>L=5</v>
      </c>
      <c r="U156" s="86" t="str">
        <f t="shared" si="58"/>
        <v>Ø20 L=21</v>
      </c>
      <c r="V156" s="86" t="str">
        <f t="shared" si="59"/>
        <v/>
      </c>
      <c r="W156" s="87">
        <f t="shared" si="48"/>
        <v>30</v>
      </c>
      <c r="X156" s="88"/>
      <c r="Y156" s="88"/>
      <c r="Z156" s="88"/>
      <c r="AA156" s="88"/>
      <c r="AB156" s="88"/>
      <c r="AD156" s="86" t="str">
        <f t="shared" si="49"/>
        <v>Ø20</v>
      </c>
      <c r="AE156" s="86" t="str">
        <f t="shared" si="50"/>
        <v>Ø20</v>
      </c>
      <c r="AG156" s="86">
        <f t="shared" si="51"/>
        <v>5</v>
      </c>
      <c r="AH156" s="86">
        <f t="shared" si="52"/>
        <v>21</v>
      </c>
      <c r="AI156" s="86">
        <f t="shared" si="53"/>
        <v>0</v>
      </c>
    </row>
    <row r="157" spans="6:35" x14ac:dyDescent="0.25">
      <c r="F157" s="26" t="str">
        <f>IF(G157=1,MAX($F$4:F156)+1,"")</f>
        <v/>
      </c>
      <c r="G157" s="26">
        <f>COUNTIF($H$5:H157,H157)</f>
        <v>59</v>
      </c>
      <c r="H157" s="26" t="str">
        <f t="shared" si="54"/>
        <v>ВВГнг(А)-LS (3х1,5) 1</v>
      </c>
      <c r="I157" s="26">
        <f>COUNTIF($J$4:$J157,1)</f>
        <v>9</v>
      </c>
      <c r="J157" s="26">
        <f>COUNTIF($S$5:$S157,S157)</f>
        <v>61</v>
      </c>
      <c r="K157" s="26">
        <f t="shared" si="43"/>
        <v>1</v>
      </c>
      <c r="L157" s="26">
        <f>IFERROR(IF(P157=0,0,MAX($L$4:L156)+1),0)</f>
        <v>153</v>
      </c>
      <c r="M157" s="5" t="str">
        <f t="shared" si="55"/>
        <v>L</v>
      </c>
      <c r="N157" s="5" t="str">
        <f t="shared" si="56"/>
        <v>1</v>
      </c>
      <c r="P157" s="86" t="str">
        <f t="shared" si="44"/>
        <v>L.1.08.3</v>
      </c>
      <c r="Q157" s="86" t="str">
        <f t="shared" si="45"/>
        <v>ЩР</v>
      </c>
      <c r="R157" s="86" t="str">
        <f t="shared" si="46"/>
        <v>Группа освещения  Пом. №08</v>
      </c>
      <c r="S157" s="86" t="str">
        <f t="shared" si="47"/>
        <v>ВВГнг(А)-LS (3х1,5)</v>
      </c>
      <c r="T157" s="86" t="str">
        <f t="shared" si="57"/>
        <v>L=5</v>
      </c>
      <c r="U157" s="86" t="str">
        <f t="shared" si="58"/>
        <v>Ø20 L=46</v>
      </c>
      <c r="V157" s="86" t="str">
        <f t="shared" si="59"/>
        <v/>
      </c>
      <c r="W157" s="87">
        <f t="shared" si="48"/>
        <v>55</v>
      </c>
      <c r="X157" s="88"/>
      <c r="Y157" s="88"/>
      <c r="Z157" s="88"/>
      <c r="AA157" s="88"/>
      <c r="AB157" s="88"/>
      <c r="AD157" s="86" t="str">
        <f t="shared" si="49"/>
        <v>Ø20</v>
      </c>
      <c r="AE157" s="86" t="str">
        <f t="shared" si="50"/>
        <v>Ø20</v>
      </c>
      <c r="AG157" s="86">
        <f t="shared" si="51"/>
        <v>5</v>
      </c>
      <c r="AH157" s="86">
        <f t="shared" si="52"/>
        <v>46</v>
      </c>
      <c r="AI157" s="86">
        <f t="shared" si="53"/>
        <v>0</v>
      </c>
    </row>
    <row r="158" spans="6:35" x14ac:dyDescent="0.25">
      <c r="F158" s="26" t="str">
        <f>IF(G158=1,MAX($F$4:F157)+1,"")</f>
        <v/>
      </c>
      <c r="G158" s="26">
        <f>COUNTIF($H$5:H158,H158)</f>
        <v>60</v>
      </c>
      <c r="H158" s="26" t="str">
        <f t="shared" si="54"/>
        <v>ВВГнг(А)-LS (3х1,5) 1</v>
      </c>
      <c r="I158" s="26">
        <f>COUNTIF($J$4:$J158,1)</f>
        <v>9</v>
      </c>
      <c r="J158" s="26">
        <f>COUNTIF($S$5:$S158,S158)</f>
        <v>62</v>
      </c>
      <c r="K158" s="26">
        <f t="shared" si="43"/>
        <v>1</v>
      </c>
      <c r="L158" s="26">
        <f>IFERROR(IF(P158=0,0,MAX($L$4:L157)+1),0)</f>
        <v>154</v>
      </c>
      <c r="M158" s="5" t="str">
        <f t="shared" si="55"/>
        <v>L</v>
      </c>
      <c r="N158" s="5" t="str">
        <f t="shared" si="56"/>
        <v>1</v>
      </c>
      <c r="P158" s="86" t="str">
        <f t="shared" si="44"/>
        <v>L.1.10.2</v>
      </c>
      <c r="Q158" s="86" t="str">
        <f t="shared" si="45"/>
        <v>ЩР</v>
      </c>
      <c r="R158" s="86" t="str">
        <f t="shared" si="46"/>
        <v>Группа освещения  Пом. №10</v>
      </c>
      <c r="S158" s="86" t="str">
        <f t="shared" si="47"/>
        <v>ВВГнг(А)-LS (3х1,5)</v>
      </c>
      <c r="T158" s="86" t="str">
        <f t="shared" si="57"/>
        <v>L=5</v>
      </c>
      <c r="U158" s="86" t="str">
        <f t="shared" si="58"/>
        <v>Ø20 L=21</v>
      </c>
      <c r="V158" s="86" t="str">
        <f t="shared" si="59"/>
        <v/>
      </c>
      <c r="W158" s="87">
        <f t="shared" si="48"/>
        <v>30</v>
      </c>
      <c r="X158" s="88"/>
      <c r="Y158" s="88"/>
      <c r="Z158" s="88"/>
      <c r="AA158" s="88"/>
      <c r="AB158" s="88"/>
      <c r="AD158" s="86" t="str">
        <f t="shared" si="49"/>
        <v>Ø20</v>
      </c>
      <c r="AE158" s="86" t="str">
        <f t="shared" si="50"/>
        <v>Ø20</v>
      </c>
      <c r="AG158" s="86">
        <f t="shared" si="51"/>
        <v>5</v>
      </c>
      <c r="AH158" s="86">
        <f t="shared" si="52"/>
        <v>21</v>
      </c>
      <c r="AI158" s="86">
        <f t="shared" si="53"/>
        <v>0</v>
      </c>
    </row>
    <row r="159" spans="6:35" x14ac:dyDescent="0.25">
      <c r="F159" s="26" t="str">
        <f>IF(G159=1,MAX($F$4:F158)+1,"")</f>
        <v/>
      </c>
      <c r="G159" s="26">
        <f>COUNTIF($H$5:H159,H159)</f>
        <v>61</v>
      </c>
      <c r="H159" s="26" t="str">
        <f t="shared" si="54"/>
        <v>ВВГнг(А)-LS (3х1,5) 1</v>
      </c>
      <c r="I159" s="26">
        <f>COUNTIF($J$4:$J159,1)</f>
        <v>9</v>
      </c>
      <c r="J159" s="26">
        <f>COUNTIF($S$5:$S159,S159)</f>
        <v>63</v>
      </c>
      <c r="K159" s="26">
        <f t="shared" si="43"/>
        <v>1</v>
      </c>
      <c r="L159" s="26">
        <f>IFERROR(IF(P159=0,0,MAX($L$4:L158)+1),0)</f>
        <v>155</v>
      </c>
      <c r="M159" s="5" t="str">
        <f t="shared" si="55"/>
        <v>L</v>
      </c>
      <c r="N159" s="5" t="str">
        <f t="shared" si="56"/>
        <v>1</v>
      </c>
      <c r="P159" s="86" t="str">
        <f t="shared" si="44"/>
        <v>L.1.11.4</v>
      </c>
      <c r="Q159" s="86" t="str">
        <f t="shared" si="45"/>
        <v>ЩР</v>
      </c>
      <c r="R159" s="86" t="str">
        <f t="shared" si="46"/>
        <v>Группа освещения  Пом. №11</v>
      </c>
      <c r="S159" s="86" t="str">
        <f t="shared" si="47"/>
        <v>ВВГнг(А)-LS (3х1,5)</v>
      </c>
      <c r="T159" s="86" t="str">
        <f t="shared" si="57"/>
        <v>L=5</v>
      </c>
      <c r="U159" s="86" t="str">
        <f t="shared" si="58"/>
        <v>Ø20 L=21</v>
      </c>
      <c r="V159" s="86" t="str">
        <f t="shared" si="59"/>
        <v/>
      </c>
      <c r="W159" s="87">
        <f t="shared" si="48"/>
        <v>30</v>
      </c>
      <c r="X159" s="88"/>
      <c r="Y159" s="88"/>
      <c r="Z159" s="88"/>
      <c r="AA159" s="88"/>
      <c r="AB159" s="88"/>
      <c r="AD159" s="86" t="str">
        <f t="shared" si="49"/>
        <v>Ø20</v>
      </c>
      <c r="AE159" s="86" t="str">
        <f t="shared" si="50"/>
        <v>Ø20</v>
      </c>
      <c r="AG159" s="86">
        <f t="shared" si="51"/>
        <v>5</v>
      </c>
      <c r="AH159" s="86">
        <f t="shared" si="52"/>
        <v>21</v>
      </c>
      <c r="AI159" s="86">
        <f t="shared" si="53"/>
        <v>0</v>
      </c>
    </row>
    <row r="160" spans="6:35" x14ac:dyDescent="0.25">
      <c r="F160" s="26" t="str">
        <f>IF(G160=1,MAX($F$4:F159)+1,"")</f>
        <v/>
      </c>
      <c r="G160" s="26">
        <f>COUNTIF($H$5:H160,H160)</f>
        <v>62</v>
      </c>
      <c r="H160" s="26" t="str">
        <f t="shared" si="54"/>
        <v>ВВГнг(А)-LS (3х1,5) 1</v>
      </c>
      <c r="I160" s="26">
        <f>COUNTIF($J$4:$J160,1)</f>
        <v>9</v>
      </c>
      <c r="J160" s="26">
        <f>COUNTIF($S$5:$S160,S160)</f>
        <v>64</v>
      </c>
      <c r="K160" s="26">
        <f t="shared" si="43"/>
        <v>1</v>
      </c>
      <c r="L160" s="26">
        <f>IFERROR(IF(P160=0,0,MAX($L$4:L159)+1),0)</f>
        <v>156</v>
      </c>
      <c r="M160" s="5" t="str">
        <f t="shared" si="55"/>
        <v>L</v>
      </c>
      <c r="N160" s="5" t="str">
        <f t="shared" si="56"/>
        <v>1</v>
      </c>
      <c r="P160" s="86" t="str">
        <f t="shared" si="44"/>
        <v>L.1.12.2</v>
      </c>
      <c r="Q160" s="86" t="str">
        <f t="shared" si="45"/>
        <v>ЩР</v>
      </c>
      <c r="R160" s="86" t="str">
        <f t="shared" si="46"/>
        <v>Группа освещения  Пом. №12</v>
      </c>
      <c r="S160" s="86" t="str">
        <f t="shared" si="47"/>
        <v>ВВГнг(А)-LS (3х1,5)</v>
      </c>
      <c r="T160" s="86" t="str">
        <f t="shared" si="57"/>
        <v>L=5</v>
      </c>
      <c r="U160" s="86" t="str">
        <f t="shared" si="58"/>
        <v>Ø20 L=22</v>
      </c>
      <c r="V160" s="86" t="str">
        <f t="shared" si="59"/>
        <v/>
      </c>
      <c r="W160" s="87">
        <f t="shared" si="48"/>
        <v>31</v>
      </c>
      <c r="X160" s="88"/>
      <c r="Y160" s="88"/>
      <c r="Z160" s="88"/>
      <c r="AA160" s="88"/>
      <c r="AB160" s="88"/>
      <c r="AD160" s="86" t="str">
        <f t="shared" si="49"/>
        <v>Ø20</v>
      </c>
      <c r="AE160" s="86" t="str">
        <f t="shared" si="50"/>
        <v>Ø20</v>
      </c>
      <c r="AG160" s="86">
        <f t="shared" si="51"/>
        <v>5</v>
      </c>
      <c r="AH160" s="86">
        <f t="shared" si="52"/>
        <v>22</v>
      </c>
      <c r="AI160" s="86">
        <f t="shared" si="53"/>
        <v>0</v>
      </c>
    </row>
    <row r="161" spans="6:35" x14ac:dyDescent="0.25">
      <c r="F161" s="26" t="str">
        <f>IF(G161=1,MAX($F$4:F160)+1,"")</f>
        <v/>
      </c>
      <c r="G161" s="26">
        <f>COUNTIF($H$5:H161,H161)</f>
        <v>63</v>
      </c>
      <c r="H161" s="26" t="str">
        <f t="shared" si="54"/>
        <v>ВВГнг(А)-LS (3х1,5) 1</v>
      </c>
      <c r="I161" s="26">
        <f>COUNTIF($J$4:$J161,1)</f>
        <v>9</v>
      </c>
      <c r="J161" s="26">
        <f>COUNTIF($S$5:$S161,S161)</f>
        <v>65</v>
      </c>
      <c r="K161" s="26">
        <f t="shared" si="43"/>
        <v>1</v>
      </c>
      <c r="L161" s="26">
        <f>IFERROR(IF(P161=0,0,MAX($L$4:L160)+1),0)</f>
        <v>157</v>
      </c>
      <c r="M161" s="5" t="str">
        <f t="shared" si="55"/>
        <v>L</v>
      </c>
      <c r="N161" s="5" t="str">
        <f t="shared" si="56"/>
        <v>1</v>
      </c>
      <c r="P161" s="86" t="str">
        <f t="shared" si="44"/>
        <v>L.1.14.3</v>
      </c>
      <c r="Q161" s="86" t="str">
        <f t="shared" si="45"/>
        <v>ЩР</v>
      </c>
      <c r="R161" s="86" t="str">
        <f t="shared" si="46"/>
        <v>Группа освещения  Пом. №14</v>
      </c>
      <c r="S161" s="86" t="str">
        <f t="shared" si="47"/>
        <v>ВВГнг(А)-LS (3х1,5)</v>
      </c>
      <c r="T161" s="86" t="str">
        <f t="shared" si="57"/>
        <v>L=5</v>
      </c>
      <c r="U161" s="86" t="str">
        <f t="shared" si="58"/>
        <v>Ø20 L=44</v>
      </c>
      <c r="V161" s="86" t="str">
        <f t="shared" si="59"/>
        <v/>
      </c>
      <c r="W161" s="87">
        <f t="shared" si="48"/>
        <v>53</v>
      </c>
      <c r="X161" s="88"/>
      <c r="Y161" s="88"/>
      <c r="Z161" s="88"/>
      <c r="AA161" s="88"/>
      <c r="AB161" s="88"/>
      <c r="AD161" s="86" t="str">
        <f t="shared" si="49"/>
        <v>Ø20</v>
      </c>
      <c r="AE161" s="86" t="str">
        <f t="shared" si="50"/>
        <v>Ø20</v>
      </c>
      <c r="AG161" s="86">
        <f t="shared" si="51"/>
        <v>5</v>
      </c>
      <c r="AH161" s="86">
        <f t="shared" si="52"/>
        <v>44</v>
      </c>
      <c r="AI161" s="86">
        <f t="shared" si="53"/>
        <v>0</v>
      </c>
    </row>
    <row r="162" spans="6:35" x14ac:dyDescent="0.25">
      <c r="F162" s="26" t="str">
        <f>IF(G162=1,MAX($F$4:F161)+1,"")</f>
        <v/>
      </c>
      <c r="G162" s="26">
        <f>COUNTIF($H$5:H162,H162)</f>
        <v>64</v>
      </c>
      <c r="H162" s="26" t="str">
        <f t="shared" si="54"/>
        <v>ВВГнг(А)-LS (3х1,5) 1</v>
      </c>
      <c r="I162" s="26">
        <f>COUNTIF($J$4:$J162,1)</f>
        <v>9</v>
      </c>
      <c r="J162" s="26">
        <f>COUNTIF($S$5:$S162,S162)</f>
        <v>66</v>
      </c>
      <c r="K162" s="26">
        <f t="shared" si="43"/>
        <v>1</v>
      </c>
      <c r="L162" s="26">
        <f>IFERROR(IF(P162=0,0,MAX($L$4:L161)+1),0)</f>
        <v>158</v>
      </c>
      <c r="M162" s="5" t="str">
        <f t="shared" si="55"/>
        <v>L</v>
      </c>
      <c r="N162" s="5" t="str">
        <f t="shared" si="56"/>
        <v>1</v>
      </c>
      <c r="P162" s="86" t="str">
        <f t="shared" si="44"/>
        <v>L.1.14.4</v>
      </c>
      <c r="Q162" s="86" t="str">
        <f t="shared" si="45"/>
        <v>ЩР</v>
      </c>
      <c r="R162" s="86" t="str">
        <f t="shared" si="46"/>
        <v>Группа освещения  Пом. №14</v>
      </c>
      <c r="S162" s="86" t="str">
        <f t="shared" si="47"/>
        <v>ВВГнг(А)-LS (3х1,5)</v>
      </c>
      <c r="T162" s="86" t="str">
        <f t="shared" si="57"/>
        <v>L=5</v>
      </c>
      <c r="U162" s="86" t="str">
        <f t="shared" si="58"/>
        <v>Ø20 L=24</v>
      </c>
      <c r="V162" s="86" t="str">
        <f t="shared" si="59"/>
        <v/>
      </c>
      <c r="W162" s="87">
        <f t="shared" si="48"/>
        <v>33</v>
      </c>
      <c r="X162" s="88"/>
      <c r="Y162" s="88"/>
      <c r="Z162" s="88"/>
      <c r="AA162" s="88"/>
      <c r="AB162" s="88"/>
      <c r="AD162" s="86" t="str">
        <f t="shared" si="49"/>
        <v>Ø20</v>
      </c>
      <c r="AE162" s="86" t="str">
        <f t="shared" si="50"/>
        <v>Ø20</v>
      </c>
      <c r="AG162" s="86">
        <f t="shared" si="51"/>
        <v>5</v>
      </c>
      <c r="AH162" s="86">
        <f t="shared" si="52"/>
        <v>24</v>
      </c>
      <c r="AI162" s="86">
        <f t="shared" si="53"/>
        <v>0</v>
      </c>
    </row>
    <row r="163" spans="6:35" x14ac:dyDescent="0.25">
      <c r="F163" s="26" t="str">
        <f>IF(G163=1,MAX($F$4:F162)+1,"")</f>
        <v/>
      </c>
      <c r="G163" s="26">
        <f>COUNTIF($H$5:H163,H163)</f>
        <v>65</v>
      </c>
      <c r="H163" s="26" t="str">
        <f t="shared" si="54"/>
        <v>ВВГнг(А)-LS (3х1,5) 1</v>
      </c>
      <c r="I163" s="26">
        <f>COUNTIF($J$4:$J163,1)</f>
        <v>9</v>
      </c>
      <c r="J163" s="26">
        <f>COUNTIF($S$5:$S163,S163)</f>
        <v>67</v>
      </c>
      <c r="K163" s="26">
        <f t="shared" si="43"/>
        <v>1</v>
      </c>
      <c r="L163" s="26">
        <f>IFERROR(IF(P163=0,0,MAX($L$4:L162)+1),0)</f>
        <v>159</v>
      </c>
      <c r="M163" s="5" t="str">
        <f t="shared" si="55"/>
        <v>L</v>
      </c>
      <c r="N163" s="5" t="str">
        <f t="shared" si="56"/>
        <v>1</v>
      </c>
      <c r="P163" s="86" t="str">
        <f t="shared" si="44"/>
        <v>L.1.14.5</v>
      </c>
      <c r="Q163" s="86" t="str">
        <f t="shared" si="45"/>
        <v>ЩР</v>
      </c>
      <c r="R163" s="86" t="str">
        <f t="shared" si="46"/>
        <v>Группа освещения  Пом. №14</v>
      </c>
      <c r="S163" s="86" t="str">
        <f t="shared" si="47"/>
        <v>ВВГнг(А)-LS (3х1,5)</v>
      </c>
      <c r="T163" s="86" t="str">
        <f t="shared" si="57"/>
        <v>L=5</v>
      </c>
      <c r="U163" s="86" t="str">
        <f t="shared" si="58"/>
        <v>Ø20 L=26</v>
      </c>
      <c r="V163" s="86" t="str">
        <f t="shared" si="59"/>
        <v/>
      </c>
      <c r="W163" s="87">
        <f t="shared" si="48"/>
        <v>35</v>
      </c>
      <c r="X163" s="88"/>
      <c r="Y163" s="88"/>
      <c r="Z163" s="88"/>
      <c r="AA163" s="88"/>
      <c r="AB163" s="88"/>
      <c r="AD163" s="86" t="str">
        <f t="shared" si="49"/>
        <v>Ø20</v>
      </c>
      <c r="AE163" s="86" t="str">
        <f t="shared" si="50"/>
        <v>Ø20</v>
      </c>
      <c r="AG163" s="86">
        <f t="shared" si="51"/>
        <v>5</v>
      </c>
      <c r="AH163" s="86">
        <f t="shared" si="52"/>
        <v>26</v>
      </c>
      <c r="AI163" s="86">
        <f t="shared" si="53"/>
        <v>0</v>
      </c>
    </row>
    <row r="164" spans="6:35" x14ac:dyDescent="0.25">
      <c r="F164" s="26" t="str">
        <f>IF(G164=1,MAX($F$4:F163)+1,"")</f>
        <v/>
      </c>
      <c r="G164" s="26">
        <f>COUNTIF($H$5:H164,H164)</f>
        <v>66</v>
      </c>
      <c r="H164" s="26" t="str">
        <f t="shared" si="54"/>
        <v>ВВГнг(А)-LS (3х1,5) 1</v>
      </c>
      <c r="I164" s="26">
        <f>COUNTIF($J$4:$J164,1)</f>
        <v>9</v>
      </c>
      <c r="J164" s="26">
        <f>COUNTIF($S$5:$S164,S164)</f>
        <v>68</v>
      </c>
      <c r="K164" s="26">
        <f t="shared" si="43"/>
        <v>1</v>
      </c>
      <c r="L164" s="26">
        <f>IFERROR(IF(P164=0,0,MAX($L$4:L163)+1),0)</f>
        <v>160</v>
      </c>
      <c r="M164" s="5" t="str">
        <f t="shared" si="55"/>
        <v>L</v>
      </c>
      <c r="N164" s="5" t="str">
        <f t="shared" si="56"/>
        <v>1</v>
      </c>
      <c r="P164" s="86" t="str">
        <f t="shared" si="44"/>
        <v>L.1.14.7</v>
      </c>
      <c r="Q164" s="86" t="str">
        <f t="shared" si="45"/>
        <v>ЩР</v>
      </c>
      <c r="R164" s="86" t="str">
        <f t="shared" si="46"/>
        <v>Группа освещения  Пом. №14</v>
      </c>
      <c r="S164" s="86" t="str">
        <f t="shared" si="47"/>
        <v>ВВГнг(А)-LS (3х1,5)</v>
      </c>
      <c r="T164" s="86" t="str">
        <f t="shared" si="57"/>
        <v>L=5</v>
      </c>
      <c r="U164" s="86" t="str">
        <f t="shared" si="58"/>
        <v>Ø20 L=59</v>
      </c>
      <c r="V164" s="86" t="str">
        <f t="shared" si="59"/>
        <v/>
      </c>
      <c r="W164" s="87">
        <f t="shared" si="48"/>
        <v>68</v>
      </c>
      <c r="X164" s="88"/>
      <c r="Y164" s="88"/>
      <c r="Z164" s="88"/>
      <c r="AA164" s="88"/>
      <c r="AB164" s="88"/>
      <c r="AD164" s="86" t="str">
        <f t="shared" si="49"/>
        <v>Ø20</v>
      </c>
      <c r="AE164" s="86" t="str">
        <f t="shared" si="50"/>
        <v>Ø20</v>
      </c>
      <c r="AG164" s="86">
        <f t="shared" si="51"/>
        <v>5</v>
      </c>
      <c r="AH164" s="86">
        <f t="shared" si="52"/>
        <v>59</v>
      </c>
      <c r="AI164" s="86">
        <f t="shared" si="53"/>
        <v>0</v>
      </c>
    </row>
    <row r="165" spans="6:35" x14ac:dyDescent="0.25">
      <c r="F165" s="26" t="str">
        <f>IF(G165=1,MAX($F$4:F164)+1,"")</f>
        <v/>
      </c>
      <c r="G165" s="26">
        <f>COUNTIF($H$5:H165,H165)</f>
        <v>67</v>
      </c>
      <c r="H165" s="26" t="str">
        <f t="shared" si="54"/>
        <v>ВВГнг(А)-LS (3х1,5) 1</v>
      </c>
      <c r="I165" s="26">
        <f>COUNTIF($J$4:$J165,1)</f>
        <v>9</v>
      </c>
      <c r="J165" s="26">
        <f>COUNTIF($S$5:$S165,S165)</f>
        <v>69</v>
      </c>
      <c r="K165" s="26">
        <f t="shared" si="43"/>
        <v>1</v>
      </c>
      <c r="L165" s="26">
        <f>IFERROR(IF(P165=0,0,MAX($L$4:L164)+1),0)</f>
        <v>161</v>
      </c>
      <c r="M165" s="5" t="str">
        <f t="shared" si="55"/>
        <v>L</v>
      </c>
      <c r="N165" s="5" t="str">
        <f t="shared" si="56"/>
        <v>1</v>
      </c>
      <c r="P165" s="86" t="str">
        <f t="shared" si="44"/>
        <v>L.1.15.1</v>
      </c>
      <c r="Q165" s="86" t="str">
        <f t="shared" si="45"/>
        <v>ЩР</v>
      </c>
      <c r="R165" s="86" t="str">
        <f t="shared" si="46"/>
        <v>Группа освещения  Пом. №15</v>
      </c>
      <c r="S165" s="86" t="str">
        <f t="shared" si="47"/>
        <v>ВВГнг(А)-LS (3х1,5)</v>
      </c>
      <c r="T165" s="86" t="str">
        <f t="shared" si="57"/>
        <v>L=5</v>
      </c>
      <c r="U165" s="86" t="str">
        <f t="shared" si="58"/>
        <v>Ø20 L=37</v>
      </c>
      <c r="V165" s="86" t="str">
        <f t="shared" si="59"/>
        <v/>
      </c>
      <c r="W165" s="87">
        <f t="shared" si="48"/>
        <v>46</v>
      </c>
      <c r="X165" s="88"/>
      <c r="Y165" s="88"/>
      <c r="Z165" s="88"/>
      <c r="AA165" s="88"/>
      <c r="AB165" s="88"/>
      <c r="AD165" s="86" t="str">
        <f t="shared" si="49"/>
        <v>Ø20</v>
      </c>
      <c r="AE165" s="86" t="str">
        <f t="shared" si="50"/>
        <v>Ø20</v>
      </c>
      <c r="AG165" s="86">
        <f t="shared" si="51"/>
        <v>5</v>
      </c>
      <c r="AH165" s="86">
        <f t="shared" si="52"/>
        <v>37</v>
      </c>
      <c r="AI165" s="86">
        <f t="shared" si="53"/>
        <v>0</v>
      </c>
    </row>
    <row r="166" spans="6:35" x14ac:dyDescent="0.25">
      <c r="F166" s="26" t="str">
        <f>IF(G166=1,MAX($F$4:F165)+1,"")</f>
        <v/>
      </c>
      <c r="G166" s="26">
        <f>COUNTIF($H$5:H166,H166)</f>
        <v>68</v>
      </c>
      <c r="H166" s="26" t="str">
        <f t="shared" si="54"/>
        <v>ВВГнг(А)-LS (3х1,5) 1</v>
      </c>
      <c r="I166" s="26">
        <f>COUNTIF($J$4:$J166,1)</f>
        <v>9</v>
      </c>
      <c r="J166" s="26">
        <f>COUNTIF($S$5:$S166,S166)</f>
        <v>70</v>
      </c>
      <c r="K166" s="26">
        <f t="shared" si="43"/>
        <v>1</v>
      </c>
      <c r="L166" s="26">
        <f>IFERROR(IF(P166=0,0,MAX($L$4:L165)+1),0)</f>
        <v>162</v>
      </c>
      <c r="M166" s="5" t="str">
        <f t="shared" si="55"/>
        <v>L</v>
      </c>
      <c r="N166" s="5" t="str">
        <f t="shared" si="56"/>
        <v>1</v>
      </c>
      <c r="P166" s="86" t="str">
        <f t="shared" si="44"/>
        <v>L.1.17.3</v>
      </c>
      <c r="Q166" s="86" t="str">
        <f t="shared" si="45"/>
        <v>ЩР</v>
      </c>
      <c r="R166" s="86" t="str">
        <f t="shared" si="46"/>
        <v>Группа освещения  Пом. №17</v>
      </c>
      <c r="S166" s="86" t="str">
        <f t="shared" si="47"/>
        <v>ВВГнг(А)-LS (3х1,5)</v>
      </c>
      <c r="T166" s="86" t="str">
        <f t="shared" si="57"/>
        <v>L=5</v>
      </c>
      <c r="U166" s="86" t="str">
        <f t="shared" si="58"/>
        <v>Ø20 L=41</v>
      </c>
      <c r="V166" s="86" t="str">
        <f t="shared" si="59"/>
        <v/>
      </c>
      <c r="W166" s="87">
        <f t="shared" si="48"/>
        <v>50</v>
      </c>
      <c r="X166" s="88"/>
      <c r="Y166" s="88"/>
      <c r="Z166" s="88"/>
      <c r="AA166" s="88"/>
      <c r="AB166" s="88"/>
      <c r="AD166" s="86" t="str">
        <f t="shared" si="49"/>
        <v>Ø20</v>
      </c>
      <c r="AE166" s="86" t="str">
        <f t="shared" si="50"/>
        <v>Ø20</v>
      </c>
      <c r="AG166" s="86">
        <f t="shared" si="51"/>
        <v>5</v>
      </c>
      <c r="AH166" s="86">
        <f t="shared" si="52"/>
        <v>41</v>
      </c>
      <c r="AI166" s="86">
        <f t="shared" si="53"/>
        <v>0</v>
      </c>
    </row>
    <row r="167" spans="6:35" x14ac:dyDescent="0.25">
      <c r="F167" s="26" t="str">
        <f>IF(G167=1,MAX($F$4:F166)+1,"")</f>
        <v/>
      </c>
      <c r="G167" s="26">
        <f>COUNTIF($H$5:H167,H167)</f>
        <v>69</v>
      </c>
      <c r="H167" s="26" t="str">
        <f t="shared" si="54"/>
        <v>ВВГнг(А)-LS (3х1,5) 1</v>
      </c>
      <c r="I167" s="26">
        <f>COUNTIF($J$4:$J167,1)</f>
        <v>9</v>
      </c>
      <c r="J167" s="26">
        <f>COUNTIF($S$5:$S167,S167)</f>
        <v>71</v>
      </c>
      <c r="K167" s="26">
        <f t="shared" si="43"/>
        <v>1</v>
      </c>
      <c r="L167" s="26">
        <f>IFERROR(IF(P167=0,0,MAX($L$4:L166)+1),0)</f>
        <v>163</v>
      </c>
      <c r="M167" s="5" t="str">
        <f t="shared" si="55"/>
        <v>L</v>
      </c>
      <c r="N167" s="5" t="str">
        <f t="shared" si="56"/>
        <v>1</v>
      </c>
      <c r="P167" s="86" t="str">
        <f t="shared" si="44"/>
        <v>L.1.18.3</v>
      </c>
      <c r="Q167" s="86" t="str">
        <f t="shared" si="45"/>
        <v>ЩР</v>
      </c>
      <c r="R167" s="86" t="str">
        <f t="shared" si="46"/>
        <v>Группа освещения  Пом. №18</v>
      </c>
      <c r="S167" s="86" t="str">
        <f t="shared" si="47"/>
        <v>ВВГнг(А)-LS (3х1,5)</v>
      </c>
      <c r="T167" s="86" t="str">
        <f t="shared" si="57"/>
        <v>L=5</v>
      </c>
      <c r="U167" s="86" t="str">
        <f t="shared" si="58"/>
        <v>Ø20 L=37</v>
      </c>
      <c r="V167" s="86" t="str">
        <f t="shared" si="59"/>
        <v/>
      </c>
      <c r="W167" s="87">
        <f t="shared" si="48"/>
        <v>46</v>
      </c>
      <c r="X167" s="88"/>
      <c r="Y167" s="88"/>
      <c r="Z167" s="88"/>
      <c r="AA167" s="88"/>
      <c r="AB167" s="88"/>
      <c r="AD167" s="86" t="str">
        <f t="shared" si="49"/>
        <v>Ø20</v>
      </c>
      <c r="AE167" s="86" t="str">
        <f t="shared" si="50"/>
        <v>Ø20</v>
      </c>
      <c r="AG167" s="86">
        <f t="shared" si="51"/>
        <v>5</v>
      </c>
      <c r="AH167" s="86">
        <f t="shared" si="52"/>
        <v>37</v>
      </c>
      <c r="AI167" s="86">
        <f t="shared" si="53"/>
        <v>0</v>
      </c>
    </row>
    <row r="168" spans="6:35" x14ac:dyDescent="0.25">
      <c r="F168" s="26" t="str">
        <f>IF(G168=1,MAX($F$4:F167)+1,"")</f>
        <v/>
      </c>
      <c r="G168" s="26">
        <f>COUNTIF($H$5:H168,H168)</f>
        <v>70</v>
      </c>
      <c r="H168" s="26" t="str">
        <f t="shared" si="54"/>
        <v>ВВГнг(А)-LS (3х1,5) 1</v>
      </c>
      <c r="I168" s="26">
        <f>COUNTIF($J$4:$J168,1)</f>
        <v>9</v>
      </c>
      <c r="J168" s="26">
        <f>COUNTIF($S$5:$S168,S168)</f>
        <v>72</v>
      </c>
      <c r="K168" s="26">
        <f t="shared" si="43"/>
        <v>1</v>
      </c>
      <c r="L168" s="26">
        <f>IFERROR(IF(P168=0,0,MAX($L$4:L167)+1),0)</f>
        <v>164</v>
      </c>
      <c r="M168" s="5" t="str">
        <f t="shared" si="55"/>
        <v>L</v>
      </c>
      <c r="N168" s="5" t="str">
        <f t="shared" si="56"/>
        <v>1</v>
      </c>
      <c r="P168" s="86" t="str">
        <f t="shared" si="44"/>
        <v>L.1.11.1</v>
      </c>
      <c r="Q168" s="86" t="str">
        <f t="shared" si="45"/>
        <v>ЩР</v>
      </c>
      <c r="R168" s="86" t="str">
        <f t="shared" si="46"/>
        <v>Группа освещения  Пом. №11</v>
      </c>
      <c r="S168" s="86" t="str">
        <f t="shared" si="47"/>
        <v>ВВГнг(А)-LS (3х1,5)</v>
      </c>
      <c r="T168" s="86" t="str">
        <f t="shared" si="57"/>
        <v/>
      </c>
      <c r="U168" s="86" t="str">
        <f t="shared" si="58"/>
        <v>Ø20 L=13</v>
      </c>
      <c r="V168" s="86" t="str">
        <f t="shared" si="59"/>
        <v/>
      </c>
      <c r="W168" s="87">
        <f t="shared" si="48"/>
        <v>21</v>
      </c>
      <c r="X168" s="88"/>
      <c r="Y168" s="88"/>
      <c r="Z168" s="88"/>
      <c r="AA168" s="88"/>
      <c r="AB168" s="88"/>
      <c r="AD168" s="86" t="str">
        <f t="shared" si="49"/>
        <v>Ø20</v>
      </c>
      <c r="AE168" s="86" t="str">
        <f t="shared" si="50"/>
        <v>Ø20</v>
      </c>
      <c r="AG168" s="86">
        <f t="shared" si="51"/>
        <v>0</v>
      </c>
      <c r="AH168" s="86">
        <f t="shared" si="52"/>
        <v>13</v>
      </c>
      <c r="AI168" s="86">
        <f t="shared" si="53"/>
        <v>0</v>
      </c>
    </row>
    <row r="169" spans="6:35" x14ac:dyDescent="0.25">
      <c r="F169" s="26" t="str">
        <f>IF(G169=1,MAX($F$4:F168)+1,"")</f>
        <v/>
      </c>
      <c r="G169" s="26">
        <f>COUNTIF($H$5:H169,H169)</f>
        <v>71</v>
      </c>
      <c r="H169" s="26" t="str">
        <f t="shared" si="54"/>
        <v>ВВГнг(А)-LS (3х1,5) 1</v>
      </c>
      <c r="I169" s="26">
        <f>COUNTIF($J$4:$J169,1)</f>
        <v>9</v>
      </c>
      <c r="J169" s="26">
        <f>COUNTIF($S$5:$S169,S169)</f>
        <v>73</v>
      </c>
      <c r="K169" s="26">
        <f t="shared" si="43"/>
        <v>1</v>
      </c>
      <c r="L169" s="26">
        <f>IFERROR(IF(P169=0,0,MAX($L$4:L168)+1),0)</f>
        <v>165</v>
      </c>
      <c r="M169" s="5" t="str">
        <f t="shared" si="55"/>
        <v>L</v>
      </c>
      <c r="N169" s="5" t="str">
        <f t="shared" si="56"/>
        <v>1</v>
      </c>
      <c r="P169" s="86" t="str">
        <f t="shared" si="44"/>
        <v>L.1.11.5</v>
      </c>
      <c r="Q169" s="86" t="str">
        <f t="shared" si="45"/>
        <v>ЩР</v>
      </c>
      <c r="R169" s="86" t="str">
        <f t="shared" si="46"/>
        <v>Группа освещения  Пом. №11</v>
      </c>
      <c r="S169" s="86" t="str">
        <f t="shared" si="47"/>
        <v>ВВГнг(А)-LS (3х1,5)</v>
      </c>
      <c r="T169" s="86" t="str">
        <f t="shared" si="57"/>
        <v>L=5</v>
      </c>
      <c r="U169" s="86" t="str">
        <f t="shared" si="58"/>
        <v>Ø20 L=17</v>
      </c>
      <c r="V169" s="86" t="str">
        <f t="shared" si="59"/>
        <v/>
      </c>
      <c r="W169" s="87">
        <f t="shared" si="48"/>
        <v>26</v>
      </c>
      <c r="X169" s="88"/>
      <c r="Y169" s="88"/>
      <c r="Z169" s="88"/>
      <c r="AA169" s="88"/>
      <c r="AB169" s="88"/>
      <c r="AD169" s="86" t="str">
        <f t="shared" si="49"/>
        <v>Ø20</v>
      </c>
      <c r="AE169" s="86" t="str">
        <f t="shared" si="50"/>
        <v>Ø20</v>
      </c>
      <c r="AG169" s="86">
        <f t="shared" si="51"/>
        <v>5</v>
      </c>
      <c r="AH169" s="86">
        <f t="shared" si="52"/>
        <v>17</v>
      </c>
      <c r="AI169" s="86">
        <f t="shared" si="53"/>
        <v>0</v>
      </c>
    </row>
    <row r="170" spans="6:35" x14ac:dyDescent="0.25">
      <c r="F170" s="26" t="str">
        <f>IF(G170=1,MAX($F$4:F169)+1,"")</f>
        <v/>
      </c>
      <c r="G170" s="26">
        <f>COUNTIF($H$5:H170,H170)</f>
        <v>72</v>
      </c>
      <c r="H170" s="26" t="str">
        <f t="shared" si="54"/>
        <v>ВВГнг(А)-LS (3х1,5) 1</v>
      </c>
      <c r="I170" s="26">
        <f>COUNTIF($J$4:$J170,1)</f>
        <v>9</v>
      </c>
      <c r="J170" s="26">
        <f>COUNTIF($S$5:$S170,S170)</f>
        <v>74</v>
      </c>
      <c r="K170" s="26">
        <f t="shared" si="43"/>
        <v>1</v>
      </c>
      <c r="L170" s="26">
        <f>IFERROR(IF(P170=0,0,MAX($L$4:L169)+1),0)</f>
        <v>166</v>
      </c>
      <c r="M170" s="5" t="str">
        <f t="shared" si="55"/>
        <v>L</v>
      </c>
      <c r="N170" s="5" t="str">
        <f t="shared" si="56"/>
        <v>1</v>
      </c>
      <c r="P170" s="86" t="str">
        <f t="shared" si="44"/>
        <v>L.1.08.1</v>
      </c>
      <c r="Q170" s="86" t="str">
        <f t="shared" si="45"/>
        <v>ЩР</v>
      </c>
      <c r="R170" s="86" t="str">
        <f t="shared" si="46"/>
        <v>Группа освещения  Пом. №08</v>
      </c>
      <c r="S170" s="86" t="str">
        <f t="shared" si="47"/>
        <v>ВВГнг(А)-LS (3х1,5)</v>
      </c>
      <c r="T170" s="86" t="str">
        <f t="shared" si="57"/>
        <v>L=5</v>
      </c>
      <c r="U170" s="86" t="str">
        <f t="shared" si="58"/>
        <v>Ø20 L=15</v>
      </c>
      <c r="V170" s="86" t="str">
        <f t="shared" si="59"/>
        <v/>
      </c>
      <c r="W170" s="87">
        <f t="shared" si="48"/>
        <v>24</v>
      </c>
      <c r="X170" s="88"/>
      <c r="Y170" s="88"/>
      <c r="Z170" s="88"/>
      <c r="AA170" s="88"/>
      <c r="AB170" s="88"/>
      <c r="AD170" s="86" t="str">
        <f t="shared" si="49"/>
        <v>Ø20</v>
      </c>
      <c r="AE170" s="86" t="str">
        <f t="shared" si="50"/>
        <v>Ø20</v>
      </c>
      <c r="AG170" s="86">
        <f t="shared" si="51"/>
        <v>5</v>
      </c>
      <c r="AH170" s="86">
        <f t="shared" si="52"/>
        <v>15</v>
      </c>
      <c r="AI170" s="86">
        <f t="shared" si="53"/>
        <v>0</v>
      </c>
    </row>
    <row r="171" spans="6:35" x14ac:dyDescent="0.25">
      <c r="F171" s="26" t="str">
        <f>IF(G171=1,MAX($F$4:F170)+1,"")</f>
        <v/>
      </c>
      <c r="G171" s="26">
        <f>COUNTIF($H$5:H171,H171)</f>
        <v>73</v>
      </c>
      <c r="H171" s="26" t="str">
        <f t="shared" si="54"/>
        <v>ВВГнг(А)-LS (3х1,5) 1</v>
      </c>
      <c r="I171" s="26">
        <f>COUNTIF($J$4:$J171,1)</f>
        <v>9</v>
      </c>
      <c r="J171" s="26">
        <f>COUNTIF($S$5:$S171,S171)</f>
        <v>75</v>
      </c>
      <c r="K171" s="26">
        <f t="shared" si="43"/>
        <v>1</v>
      </c>
      <c r="L171" s="26">
        <f>IFERROR(IF(P171=0,0,MAX($L$4:L170)+1),0)</f>
        <v>167</v>
      </c>
      <c r="M171" s="5" t="str">
        <f t="shared" si="55"/>
        <v>L</v>
      </c>
      <c r="N171" s="5" t="str">
        <f t="shared" si="56"/>
        <v>1</v>
      </c>
      <c r="P171" s="86" t="str">
        <f t="shared" si="44"/>
        <v>L.1.05.4</v>
      </c>
      <c r="Q171" s="86" t="str">
        <f t="shared" si="45"/>
        <v>ЩР</v>
      </c>
      <c r="R171" s="86" t="str">
        <f t="shared" si="46"/>
        <v>Группа освещения  Пом. №05</v>
      </c>
      <c r="S171" s="86" t="str">
        <f t="shared" si="47"/>
        <v>ВВГнг(А)-LS (3х1,5)</v>
      </c>
      <c r="T171" s="86" t="str">
        <f t="shared" si="57"/>
        <v/>
      </c>
      <c r="U171" s="86" t="str">
        <f t="shared" si="58"/>
        <v>Ø20 L=8</v>
      </c>
      <c r="V171" s="86" t="str">
        <f t="shared" si="59"/>
        <v/>
      </c>
      <c r="W171" s="87">
        <f t="shared" si="48"/>
        <v>16</v>
      </c>
      <c r="X171" s="88"/>
      <c r="Y171" s="88"/>
      <c r="Z171" s="88"/>
      <c r="AA171" s="88"/>
      <c r="AB171" s="88"/>
      <c r="AD171" s="86" t="str">
        <f t="shared" si="49"/>
        <v>Ø20</v>
      </c>
      <c r="AE171" s="86" t="str">
        <f t="shared" si="50"/>
        <v>Ø20</v>
      </c>
      <c r="AG171" s="86">
        <f t="shared" si="51"/>
        <v>0</v>
      </c>
      <c r="AH171" s="86">
        <f t="shared" si="52"/>
        <v>8</v>
      </c>
      <c r="AI171" s="86">
        <f t="shared" si="53"/>
        <v>0</v>
      </c>
    </row>
    <row r="172" spans="6:35" x14ac:dyDescent="0.25">
      <c r="F172" s="26">
        <f>IF(G172=1,MAX($F$4:F171)+1,"")</f>
        <v>12</v>
      </c>
      <c r="G172" s="26">
        <f>COUNTIF($H$5:H172,H172)</f>
        <v>1</v>
      </c>
      <c r="H172" s="26" t="str">
        <f t="shared" si="54"/>
        <v>КГВВнг(А)-LS (2х1,5) 1</v>
      </c>
      <c r="I172" s="26">
        <f>COUNTIF($J$4:$J172,1)</f>
        <v>10</v>
      </c>
      <c r="J172" s="26">
        <f>COUNTIF($S$5:$S172,S172)</f>
        <v>1</v>
      </c>
      <c r="K172" s="26">
        <f t="shared" si="43"/>
        <v>1</v>
      </c>
      <c r="L172" s="26">
        <f>IFERROR(IF(P172=0,0,MAX($L$4:L171)+1),0)</f>
        <v>168</v>
      </c>
      <c r="M172" s="5" t="str">
        <f t="shared" si="55"/>
        <v>DALI</v>
      </c>
      <c r="N172" s="5" t="str">
        <f t="shared" si="56"/>
        <v>1.1</v>
      </c>
      <c r="P172" s="86" t="str">
        <f t="shared" si="44"/>
        <v>DALI.1.1</v>
      </c>
      <c r="Q172" s="86" t="str">
        <f t="shared" si="45"/>
        <v>ЩР</v>
      </c>
      <c r="R172" s="86" t="str">
        <f t="shared" si="46"/>
        <v>Шина DALI шлейф №1, 33 балласта</v>
      </c>
      <c r="S172" s="86" t="str">
        <f t="shared" si="47"/>
        <v>КГВВнг(А)-LS (2х1,5)</v>
      </c>
      <c r="T172" s="86" t="str">
        <f t="shared" si="57"/>
        <v>L=5</v>
      </c>
      <c r="U172" s="86" t="str">
        <f t="shared" si="58"/>
        <v>Ø20 L=136</v>
      </c>
      <c r="V172" s="86" t="str">
        <f t="shared" si="59"/>
        <v/>
      </c>
      <c r="W172" s="87">
        <f t="shared" si="48"/>
        <v>145</v>
      </c>
      <c r="X172" s="88"/>
      <c r="Y172" s="88"/>
      <c r="Z172" s="88"/>
      <c r="AA172" s="88"/>
      <c r="AB172" s="88"/>
      <c r="AD172" s="86" t="str">
        <f t="shared" si="49"/>
        <v>Ø20</v>
      </c>
      <c r="AE172" s="86" t="str">
        <f t="shared" si="50"/>
        <v>Ø20</v>
      </c>
      <c r="AG172" s="86">
        <f t="shared" si="51"/>
        <v>5</v>
      </c>
      <c r="AH172" s="86">
        <f t="shared" si="52"/>
        <v>136</v>
      </c>
      <c r="AI172" s="86">
        <f t="shared" si="53"/>
        <v>0</v>
      </c>
    </row>
    <row r="173" spans="6:35" x14ac:dyDescent="0.25">
      <c r="F173" s="26" t="str">
        <f>IF(G173=1,MAX($F$4:F172)+1,"")</f>
        <v/>
      </c>
      <c r="G173" s="26">
        <f>COUNTIF($H$5:H173,H173)</f>
        <v>2</v>
      </c>
      <c r="H173" s="26" t="str">
        <f t="shared" si="54"/>
        <v>КГВВнг(А)-LS (2х1,5) 1</v>
      </c>
      <c r="I173" s="26">
        <f>COUNTIF($J$4:$J173,1)</f>
        <v>10</v>
      </c>
      <c r="J173" s="26">
        <f>COUNTIF($S$5:$S173,S173)</f>
        <v>2</v>
      </c>
      <c r="K173" s="26">
        <f t="shared" si="43"/>
        <v>1</v>
      </c>
      <c r="L173" s="26">
        <f>IFERROR(IF(P173=0,0,MAX($L$4:L172)+1),0)</f>
        <v>169</v>
      </c>
      <c r="M173" s="5" t="str">
        <f t="shared" si="55"/>
        <v>DALI</v>
      </c>
      <c r="N173" s="5" t="str">
        <f t="shared" si="56"/>
        <v>1.2</v>
      </c>
      <c r="P173" s="86" t="str">
        <f t="shared" si="44"/>
        <v>DALI.1.2</v>
      </c>
      <c r="Q173" s="86" t="str">
        <f t="shared" si="45"/>
        <v>ЩР</v>
      </c>
      <c r="R173" s="86" t="str">
        <f t="shared" si="46"/>
        <v>Шина DALI шлейф №2, 39 балластов</v>
      </c>
      <c r="S173" s="86" t="str">
        <f t="shared" si="47"/>
        <v>КГВВнг(А)-LS (2х1,5)</v>
      </c>
      <c r="T173" s="86" t="str">
        <f t="shared" si="57"/>
        <v>L=5</v>
      </c>
      <c r="U173" s="86" t="str">
        <f t="shared" si="58"/>
        <v>Ø20 L=161</v>
      </c>
      <c r="V173" s="86" t="str">
        <f t="shared" si="59"/>
        <v/>
      </c>
      <c r="W173" s="87">
        <f t="shared" si="48"/>
        <v>170</v>
      </c>
      <c r="X173" s="88"/>
      <c r="Y173" s="88"/>
      <c r="Z173" s="88"/>
      <c r="AA173" s="88"/>
      <c r="AB173" s="88"/>
      <c r="AD173" s="86" t="str">
        <f t="shared" si="49"/>
        <v>Ø20</v>
      </c>
      <c r="AE173" s="86" t="str">
        <f t="shared" si="50"/>
        <v>Ø20</v>
      </c>
      <c r="AG173" s="86">
        <f t="shared" si="51"/>
        <v>5</v>
      </c>
      <c r="AH173" s="86">
        <f t="shared" si="52"/>
        <v>161</v>
      </c>
      <c r="AI173" s="86">
        <f t="shared" si="53"/>
        <v>0</v>
      </c>
    </row>
    <row r="174" spans="6:35" x14ac:dyDescent="0.25">
      <c r="F174" s="26" t="str">
        <f>IF(G174=1,MAX($F$4:F173)+1,"")</f>
        <v/>
      </c>
      <c r="G174" s="26">
        <f>COUNTIF($H$5:H174,H174)</f>
        <v>74</v>
      </c>
      <c r="H174" s="26" t="str">
        <f t="shared" si="54"/>
        <v>ВВГнг(А)-LS (3х1,5) 1</v>
      </c>
      <c r="I174" s="26">
        <f>COUNTIF($J$4:$J174,1)</f>
        <v>10</v>
      </c>
      <c r="J174" s="26">
        <f>COUNTIF($S$5:$S174,S174)</f>
        <v>76</v>
      </c>
      <c r="K174" s="26">
        <f t="shared" si="43"/>
        <v>1</v>
      </c>
      <c r="L174" s="26">
        <f>IFERROR(IF(P174=0,0,MAX($L$4:L173)+1),0)</f>
        <v>170</v>
      </c>
      <c r="M174" s="5" t="str">
        <f t="shared" si="55"/>
        <v>LD</v>
      </c>
      <c r="N174" s="5" t="str">
        <f t="shared" si="56"/>
        <v>1.</v>
      </c>
      <c r="P174" s="86" t="str">
        <f t="shared" si="44"/>
        <v>LD.1.02.1</v>
      </c>
      <c r="Q174" s="86" t="str">
        <f t="shared" si="45"/>
        <v>ЩР</v>
      </c>
      <c r="R174" s="86" t="str">
        <f t="shared" si="46"/>
        <v>Питание подсветок  Пом. №02</v>
      </c>
      <c r="S174" s="86" t="str">
        <f t="shared" si="47"/>
        <v>ВВГнг(А)-LS (3х1,5)</v>
      </c>
      <c r="T174" s="86" t="str">
        <f t="shared" si="57"/>
        <v>L=5</v>
      </c>
      <c r="U174" s="86" t="str">
        <f t="shared" si="58"/>
        <v>Ø20 L=10</v>
      </c>
      <c r="V174" s="86" t="str">
        <f t="shared" si="59"/>
        <v/>
      </c>
      <c r="W174" s="87">
        <f t="shared" si="48"/>
        <v>19</v>
      </c>
      <c r="X174" s="88"/>
      <c r="Y174" s="88"/>
      <c r="Z174" s="88"/>
      <c r="AA174" s="88"/>
      <c r="AB174" s="88"/>
      <c r="AD174" s="86" t="str">
        <f t="shared" si="49"/>
        <v>Ø20</v>
      </c>
      <c r="AE174" s="86" t="str">
        <f t="shared" si="50"/>
        <v>Ø20</v>
      </c>
      <c r="AG174" s="86">
        <f t="shared" si="51"/>
        <v>5</v>
      </c>
      <c r="AH174" s="86">
        <f t="shared" si="52"/>
        <v>10</v>
      </c>
      <c r="AI174" s="86">
        <f t="shared" si="53"/>
        <v>0</v>
      </c>
    </row>
    <row r="175" spans="6:35" x14ac:dyDescent="0.25">
      <c r="F175" s="26" t="str">
        <f>IF(G175=1,MAX($F$4:F174)+1,"")</f>
        <v/>
      </c>
      <c r="G175" s="26">
        <f>COUNTIF($H$5:H175,H175)</f>
        <v>75</v>
      </c>
      <c r="H175" s="26" t="str">
        <f t="shared" si="54"/>
        <v>ВВГнг(А)-LS (3х1,5) 1</v>
      </c>
      <c r="I175" s="26">
        <f>COUNTIF($J$4:$J175,1)</f>
        <v>10</v>
      </c>
      <c r="J175" s="26">
        <f>COUNTIF($S$5:$S175,S175)</f>
        <v>77</v>
      </c>
      <c r="K175" s="26">
        <f t="shared" si="43"/>
        <v>1</v>
      </c>
      <c r="L175" s="26">
        <f>IFERROR(IF(P175=0,0,MAX($L$4:L174)+1),0)</f>
        <v>171</v>
      </c>
      <c r="M175" s="5" t="str">
        <f t="shared" si="55"/>
        <v>LD</v>
      </c>
      <c r="N175" s="5" t="str">
        <f t="shared" si="56"/>
        <v>1.</v>
      </c>
      <c r="P175" s="86" t="str">
        <f t="shared" si="44"/>
        <v>LD.1.02.2</v>
      </c>
      <c r="Q175" s="86" t="str">
        <f t="shared" si="45"/>
        <v>ЩР</v>
      </c>
      <c r="R175" s="86" t="str">
        <f t="shared" si="46"/>
        <v>Питание подсветок  Пом. №02</v>
      </c>
      <c r="S175" s="86" t="str">
        <f t="shared" si="47"/>
        <v>ВВГнг(А)-LS (3х1,5)</v>
      </c>
      <c r="T175" s="86" t="str">
        <f t="shared" si="57"/>
        <v>L=5</v>
      </c>
      <c r="U175" s="86" t="str">
        <f t="shared" si="58"/>
        <v>Ø20 L=12</v>
      </c>
      <c r="V175" s="86" t="str">
        <f t="shared" si="59"/>
        <v/>
      </c>
      <c r="W175" s="87">
        <f t="shared" si="48"/>
        <v>21</v>
      </c>
      <c r="X175" s="88"/>
      <c r="Y175" s="88"/>
      <c r="Z175" s="88"/>
      <c r="AA175" s="88"/>
      <c r="AB175" s="88"/>
      <c r="AD175" s="86" t="str">
        <f t="shared" si="49"/>
        <v>Ø20</v>
      </c>
      <c r="AE175" s="86" t="str">
        <f t="shared" si="50"/>
        <v>Ø20</v>
      </c>
      <c r="AG175" s="86">
        <f t="shared" si="51"/>
        <v>5</v>
      </c>
      <c r="AH175" s="86">
        <f t="shared" si="52"/>
        <v>12</v>
      </c>
      <c r="AI175" s="86">
        <f t="shared" si="53"/>
        <v>0</v>
      </c>
    </row>
    <row r="176" spans="6:35" x14ac:dyDescent="0.25">
      <c r="F176" s="26" t="str">
        <f>IF(G176=1,MAX($F$4:F175)+1,"")</f>
        <v/>
      </c>
      <c r="G176" s="26">
        <f>COUNTIF($H$5:H176,H176)</f>
        <v>76</v>
      </c>
      <c r="H176" s="26" t="str">
        <f t="shared" si="54"/>
        <v>ВВГнг(А)-LS (3х1,5) 1</v>
      </c>
      <c r="I176" s="26">
        <f>COUNTIF($J$4:$J176,1)</f>
        <v>10</v>
      </c>
      <c r="J176" s="26">
        <f>COUNTIF($S$5:$S176,S176)</f>
        <v>78</v>
      </c>
      <c r="K176" s="26">
        <f t="shared" si="43"/>
        <v>1</v>
      </c>
      <c r="L176" s="26">
        <f>IFERROR(IF(P176=0,0,MAX($L$4:L175)+1),0)</f>
        <v>172</v>
      </c>
      <c r="M176" s="5" t="str">
        <f t="shared" si="55"/>
        <v>LD</v>
      </c>
      <c r="N176" s="5" t="str">
        <f t="shared" si="56"/>
        <v>1.</v>
      </c>
      <c r="P176" s="86" t="str">
        <f t="shared" si="44"/>
        <v>LD.1.02.3</v>
      </c>
      <c r="Q176" s="86" t="str">
        <f t="shared" si="45"/>
        <v>ЩР</v>
      </c>
      <c r="R176" s="86" t="str">
        <f t="shared" si="46"/>
        <v>Питание подсветок  Пом. №02</v>
      </c>
      <c r="S176" s="86" t="str">
        <f t="shared" si="47"/>
        <v>ВВГнг(А)-LS (3х1,5)</v>
      </c>
      <c r="T176" s="86" t="str">
        <f t="shared" si="57"/>
        <v/>
      </c>
      <c r="U176" s="86" t="str">
        <f t="shared" si="58"/>
        <v>Ø20 L=9</v>
      </c>
      <c r="V176" s="86" t="str">
        <f t="shared" si="59"/>
        <v/>
      </c>
      <c r="W176" s="87">
        <f t="shared" si="48"/>
        <v>17</v>
      </c>
      <c r="X176" s="88"/>
      <c r="Y176" s="88"/>
      <c r="Z176" s="88"/>
      <c r="AA176" s="88"/>
      <c r="AB176" s="88"/>
      <c r="AD176" s="86" t="str">
        <f t="shared" si="49"/>
        <v>Ø20</v>
      </c>
      <c r="AE176" s="86" t="str">
        <f t="shared" si="50"/>
        <v>Ø20</v>
      </c>
      <c r="AG176" s="86">
        <f t="shared" si="51"/>
        <v>0</v>
      </c>
      <c r="AH176" s="86">
        <f t="shared" si="52"/>
        <v>9</v>
      </c>
      <c r="AI176" s="86">
        <f t="shared" si="53"/>
        <v>0</v>
      </c>
    </row>
    <row r="177" spans="6:35" x14ac:dyDescent="0.25">
      <c r="F177" s="26" t="str">
        <f>IF(G177=1,MAX($F$4:F176)+1,"")</f>
        <v/>
      </c>
      <c r="G177" s="26">
        <f>COUNTIF($H$5:H177,H177)</f>
        <v>77</v>
      </c>
      <c r="H177" s="26" t="str">
        <f t="shared" si="54"/>
        <v>ВВГнг(А)-LS (3х1,5) 1</v>
      </c>
      <c r="I177" s="26">
        <f>COUNTIF($J$4:$J177,1)</f>
        <v>10</v>
      </c>
      <c r="J177" s="26">
        <f>COUNTIF($S$5:$S177,S177)</f>
        <v>79</v>
      </c>
      <c r="K177" s="26">
        <f t="shared" si="43"/>
        <v>1</v>
      </c>
      <c r="L177" s="26">
        <f>IFERROR(IF(P177=0,0,MAX($L$4:L176)+1),0)</f>
        <v>173</v>
      </c>
      <c r="M177" s="5" t="str">
        <f t="shared" si="55"/>
        <v>LD</v>
      </c>
      <c r="N177" s="5" t="str">
        <f t="shared" si="56"/>
        <v>1.</v>
      </c>
      <c r="P177" s="86" t="str">
        <f t="shared" si="44"/>
        <v>LD.1.07.1</v>
      </c>
      <c r="Q177" s="86" t="str">
        <f t="shared" si="45"/>
        <v>ЩР</v>
      </c>
      <c r="R177" s="86" t="str">
        <f t="shared" si="46"/>
        <v>Питание подсветок  Пом. №07</v>
      </c>
      <c r="S177" s="86" t="str">
        <f t="shared" si="47"/>
        <v>ВВГнг(А)-LS (3х1,5)</v>
      </c>
      <c r="T177" s="86" t="str">
        <f t="shared" si="57"/>
        <v>L=5</v>
      </c>
      <c r="U177" s="86" t="str">
        <f t="shared" si="58"/>
        <v>Ø20 L=18</v>
      </c>
      <c r="V177" s="86" t="str">
        <f t="shared" si="59"/>
        <v/>
      </c>
      <c r="W177" s="87">
        <f t="shared" si="48"/>
        <v>27</v>
      </c>
      <c r="X177" s="88"/>
      <c r="Y177" s="88"/>
      <c r="Z177" s="88"/>
      <c r="AA177" s="88"/>
      <c r="AB177" s="88"/>
      <c r="AD177" s="86" t="str">
        <f t="shared" si="49"/>
        <v>Ø20</v>
      </c>
      <c r="AE177" s="86" t="str">
        <f t="shared" si="50"/>
        <v>Ø20</v>
      </c>
      <c r="AG177" s="86">
        <f t="shared" si="51"/>
        <v>5</v>
      </c>
      <c r="AH177" s="86">
        <f t="shared" si="52"/>
        <v>18</v>
      </c>
      <c r="AI177" s="86">
        <f t="shared" si="53"/>
        <v>0</v>
      </c>
    </row>
    <row r="178" spans="6:35" x14ac:dyDescent="0.25">
      <c r="F178" s="26" t="str">
        <f>IF(G178=1,MAX($F$4:F177)+1,"")</f>
        <v/>
      </c>
      <c r="G178" s="26">
        <f>COUNTIF($H$5:H178,H178)</f>
        <v>78</v>
      </c>
      <c r="H178" s="26" t="str">
        <f t="shared" si="54"/>
        <v>ВВГнг(А)-LS (3х1,5) 1</v>
      </c>
      <c r="I178" s="26">
        <f>COUNTIF($J$4:$J178,1)</f>
        <v>10</v>
      </c>
      <c r="J178" s="26">
        <f>COUNTIF($S$5:$S178,S178)</f>
        <v>80</v>
      </c>
      <c r="K178" s="26">
        <f t="shared" si="43"/>
        <v>1</v>
      </c>
      <c r="L178" s="26">
        <f>IFERROR(IF(P178=0,0,MAX($L$4:L177)+1),0)</f>
        <v>174</v>
      </c>
      <c r="M178" s="5" t="str">
        <f t="shared" si="55"/>
        <v>LD</v>
      </c>
      <c r="N178" s="5" t="str">
        <f t="shared" si="56"/>
        <v>1.</v>
      </c>
      <c r="P178" s="86" t="str">
        <f t="shared" si="44"/>
        <v>LD.1.10.1</v>
      </c>
      <c r="Q178" s="86" t="str">
        <f t="shared" si="45"/>
        <v>ЩР</v>
      </c>
      <c r="R178" s="86" t="str">
        <f t="shared" si="46"/>
        <v>Питание подсветок  Пом. №10</v>
      </c>
      <c r="S178" s="86" t="str">
        <f t="shared" si="47"/>
        <v>ВВГнг(А)-LS (3х1,5)</v>
      </c>
      <c r="T178" s="86" t="str">
        <f t="shared" si="57"/>
        <v>L=5</v>
      </c>
      <c r="U178" s="86" t="str">
        <f t="shared" si="58"/>
        <v>Ø20 L=16</v>
      </c>
      <c r="V178" s="86" t="str">
        <f t="shared" si="59"/>
        <v/>
      </c>
      <c r="W178" s="87">
        <f t="shared" si="48"/>
        <v>25</v>
      </c>
      <c r="X178" s="88"/>
      <c r="Y178" s="88"/>
      <c r="Z178" s="88"/>
      <c r="AA178" s="88"/>
      <c r="AB178" s="88"/>
      <c r="AD178" s="86" t="str">
        <f t="shared" si="49"/>
        <v>Ø20</v>
      </c>
      <c r="AE178" s="86" t="str">
        <f t="shared" si="50"/>
        <v>Ø20</v>
      </c>
      <c r="AG178" s="86">
        <f t="shared" si="51"/>
        <v>5</v>
      </c>
      <c r="AH178" s="86">
        <f t="shared" si="52"/>
        <v>16</v>
      </c>
      <c r="AI178" s="86">
        <f t="shared" si="53"/>
        <v>0</v>
      </c>
    </row>
    <row r="179" spans="6:35" x14ac:dyDescent="0.25">
      <c r="F179" s="26" t="str">
        <f>IF(G179=1,MAX($F$4:F178)+1,"")</f>
        <v/>
      </c>
      <c r="G179" s="26">
        <f>COUNTIF($H$5:H179,H179)</f>
        <v>79</v>
      </c>
      <c r="H179" s="26" t="str">
        <f t="shared" si="54"/>
        <v>ВВГнг(А)-LS (3х1,5) 1</v>
      </c>
      <c r="I179" s="26">
        <f>COUNTIF($J$4:$J179,1)</f>
        <v>10</v>
      </c>
      <c r="J179" s="26">
        <f>COUNTIF($S$5:$S179,S179)</f>
        <v>81</v>
      </c>
      <c r="K179" s="26">
        <f t="shared" si="43"/>
        <v>1</v>
      </c>
      <c r="L179" s="26">
        <f>IFERROR(IF(P179=0,0,MAX($L$4:L178)+1),0)</f>
        <v>175</v>
      </c>
      <c r="M179" s="5" t="str">
        <f t="shared" si="55"/>
        <v>LD</v>
      </c>
      <c r="N179" s="5" t="str">
        <f t="shared" si="56"/>
        <v>1.</v>
      </c>
      <c r="P179" s="86" t="str">
        <f t="shared" si="44"/>
        <v>LD.1.10.2</v>
      </c>
      <c r="Q179" s="86" t="str">
        <f t="shared" si="45"/>
        <v>ЩР</v>
      </c>
      <c r="R179" s="86" t="str">
        <f t="shared" si="46"/>
        <v>Питание подсветок  Пом. №10</v>
      </c>
      <c r="S179" s="86" t="str">
        <f t="shared" si="47"/>
        <v>ВВГнг(А)-LS (3х1,5)</v>
      </c>
      <c r="T179" s="86" t="str">
        <f t="shared" si="57"/>
        <v>L=5</v>
      </c>
      <c r="U179" s="86" t="str">
        <f t="shared" si="58"/>
        <v>Ø20 L=12</v>
      </c>
      <c r="V179" s="86" t="str">
        <f t="shared" si="59"/>
        <v/>
      </c>
      <c r="W179" s="87">
        <f t="shared" si="48"/>
        <v>21</v>
      </c>
      <c r="X179" s="88"/>
      <c r="Y179" s="88"/>
      <c r="Z179" s="88"/>
      <c r="AA179" s="88"/>
      <c r="AB179" s="88"/>
      <c r="AD179" s="86" t="str">
        <f t="shared" si="49"/>
        <v>Ø20</v>
      </c>
      <c r="AE179" s="86" t="str">
        <f t="shared" si="50"/>
        <v>Ø20</v>
      </c>
      <c r="AG179" s="86">
        <f t="shared" si="51"/>
        <v>5</v>
      </c>
      <c r="AH179" s="86">
        <f t="shared" si="52"/>
        <v>12</v>
      </c>
      <c r="AI179" s="86">
        <f t="shared" si="53"/>
        <v>0</v>
      </c>
    </row>
    <row r="180" spans="6:35" x14ac:dyDescent="0.25">
      <c r="F180" s="26" t="str">
        <f>IF(G180=1,MAX($F$4:F179)+1,"")</f>
        <v/>
      </c>
      <c r="G180" s="26">
        <f>COUNTIF($H$5:H180,H180)</f>
        <v>80</v>
      </c>
      <c r="H180" s="26" t="str">
        <f t="shared" si="54"/>
        <v>ВВГнг(А)-LS (3х1,5) 1</v>
      </c>
      <c r="I180" s="26">
        <f>COUNTIF($J$4:$J180,1)</f>
        <v>10</v>
      </c>
      <c r="J180" s="26">
        <f>COUNTIF($S$5:$S180,S180)</f>
        <v>82</v>
      </c>
      <c r="K180" s="26">
        <f t="shared" si="43"/>
        <v>1</v>
      </c>
      <c r="L180" s="26">
        <f>IFERROR(IF(P180=0,0,MAX($L$4:L179)+1),0)</f>
        <v>176</v>
      </c>
      <c r="M180" s="5" t="str">
        <f t="shared" si="55"/>
        <v>LD</v>
      </c>
      <c r="N180" s="5" t="str">
        <f t="shared" si="56"/>
        <v>1.</v>
      </c>
      <c r="P180" s="86" t="str">
        <f t="shared" si="44"/>
        <v>LD.1.14.1</v>
      </c>
      <c r="Q180" s="86" t="str">
        <f t="shared" si="45"/>
        <v>ЩР</v>
      </c>
      <c r="R180" s="86" t="str">
        <f t="shared" si="46"/>
        <v>Питание подсветок  Пом. №14</v>
      </c>
      <c r="S180" s="86" t="str">
        <f t="shared" si="47"/>
        <v>ВВГнг(А)-LS (3х1,5)</v>
      </c>
      <c r="T180" s="86" t="str">
        <f t="shared" si="57"/>
        <v>L=5</v>
      </c>
      <c r="U180" s="86" t="str">
        <f t="shared" si="58"/>
        <v>Ø20 L=26</v>
      </c>
      <c r="V180" s="86" t="str">
        <f t="shared" si="59"/>
        <v/>
      </c>
      <c r="W180" s="87">
        <f t="shared" si="48"/>
        <v>35</v>
      </c>
      <c r="X180" s="88"/>
      <c r="Y180" s="88"/>
      <c r="Z180" s="88"/>
      <c r="AA180" s="88"/>
      <c r="AB180" s="88"/>
      <c r="AD180" s="86" t="str">
        <f t="shared" si="49"/>
        <v>Ø20</v>
      </c>
      <c r="AE180" s="86" t="str">
        <f t="shared" si="50"/>
        <v>Ø20</v>
      </c>
      <c r="AG180" s="86">
        <f t="shared" si="51"/>
        <v>5</v>
      </c>
      <c r="AH180" s="86">
        <f t="shared" si="52"/>
        <v>26</v>
      </c>
      <c r="AI180" s="86">
        <f t="shared" si="53"/>
        <v>0</v>
      </c>
    </row>
    <row r="181" spans="6:35" x14ac:dyDescent="0.25">
      <c r="F181" s="26" t="str">
        <f>IF(G181=1,MAX($F$4:F180)+1,"")</f>
        <v/>
      </c>
      <c r="G181" s="26">
        <f>COUNTIF($H$5:H181,H181)</f>
        <v>81</v>
      </c>
      <c r="H181" s="26" t="str">
        <f t="shared" si="54"/>
        <v>ВВГнг(А)-LS (3х1,5) 1</v>
      </c>
      <c r="I181" s="26">
        <f>COUNTIF($J$4:$J181,1)</f>
        <v>10</v>
      </c>
      <c r="J181" s="26">
        <f>COUNTIF($S$5:$S181,S181)</f>
        <v>83</v>
      </c>
      <c r="K181" s="26">
        <f t="shared" si="43"/>
        <v>1</v>
      </c>
      <c r="L181" s="26">
        <f>IFERROR(IF(P181=0,0,MAX($L$4:L180)+1),0)</f>
        <v>177</v>
      </c>
      <c r="M181" s="5" t="str">
        <f t="shared" si="55"/>
        <v>LD</v>
      </c>
      <c r="N181" s="5" t="str">
        <f t="shared" si="56"/>
        <v>1.</v>
      </c>
      <c r="P181" s="86" t="str">
        <f t="shared" si="44"/>
        <v>LD.1.14.2</v>
      </c>
      <c r="Q181" s="86" t="str">
        <f t="shared" si="45"/>
        <v>ЩР</v>
      </c>
      <c r="R181" s="86" t="str">
        <f t="shared" si="46"/>
        <v>Питание подсветок  Пом. №14</v>
      </c>
      <c r="S181" s="86" t="str">
        <f t="shared" si="47"/>
        <v>ВВГнг(А)-LS (3х1,5)</v>
      </c>
      <c r="T181" s="86" t="str">
        <f t="shared" si="57"/>
        <v>L=5</v>
      </c>
      <c r="U181" s="86" t="str">
        <f t="shared" si="58"/>
        <v>Ø20 L=24</v>
      </c>
      <c r="V181" s="86" t="str">
        <f t="shared" si="59"/>
        <v/>
      </c>
      <c r="W181" s="87">
        <f t="shared" si="48"/>
        <v>33</v>
      </c>
      <c r="X181" s="88"/>
      <c r="Y181" s="88"/>
      <c r="Z181" s="88"/>
      <c r="AA181" s="88"/>
      <c r="AB181" s="88"/>
      <c r="AD181" s="86" t="str">
        <f t="shared" si="49"/>
        <v>Ø20</v>
      </c>
      <c r="AE181" s="86" t="str">
        <f t="shared" si="50"/>
        <v>Ø20</v>
      </c>
      <c r="AG181" s="86">
        <f t="shared" si="51"/>
        <v>5</v>
      </c>
      <c r="AH181" s="86">
        <f t="shared" si="52"/>
        <v>24</v>
      </c>
      <c r="AI181" s="86">
        <f t="shared" si="53"/>
        <v>0</v>
      </c>
    </row>
    <row r="182" spans="6:35" x14ac:dyDescent="0.25">
      <c r="F182" s="26" t="str">
        <f>IF(G182=1,MAX($F$4:F181)+1,"")</f>
        <v/>
      </c>
      <c r="G182" s="26">
        <f>COUNTIF($H$5:H182,H182)</f>
        <v>82</v>
      </c>
      <c r="H182" s="26" t="str">
        <f t="shared" si="54"/>
        <v>ВВГнг(А)-LS (3х1,5) 1</v>
      </c>
      <c r="I182" s="26">
        <f>COUNTIF($J$4:$J182,1)</f>
        <v>10</v>
      </c>
      <c r="J182" s="26">
        <f>COUNTIF($S$5:$S182,S182)</f>
        <v>84</v>
      </c>
      <c r="K182" s="26">
        <f t="shared" si="43"/>
        <v>1</v>
      </c>
      <c r="L182" s="26">
        <f>IFERROR(IF(P182=0,0,MAX($L$4:L181)+1),0)</f>
        <v>178</v>
      </c>
      <c r="M182" s="5" t="str">
        <f t="shared" si="55"/>
        <v>LD</v>
      </c>
      <c r="N182" s="5" t="str">
        <f t="shared" si="56"/>
        <v>1.</v>
      </c>
      <c r="P182" s="86" t="str">
        <f t="shared" si="44"/>
        <v>LD.1.14.3</v>
      </c>
      <c r="Q182" s="86" t="str">
        <f t="shared" si="45"/>
        <v>ЩР</v>
      </c>
      <c r="R182" s="86" t="str">
        <f t="shared" si="46"/>
        <v>Питание подсветок  Пом. №14</v>
      </c>
      <c r="S182" s="86" t="str">
        <f t="shared" si="47"/>
        <v>ВВГнг(А)-LS (3х1,5)</v>
      </c>
      <c r="T182" s="86" t="str">
        <f t="shared" si="57"/>
        <v>L=5</v>
      </c>
      <c r="U182" s="86" t="str">
        <f t="shared" si="58"/>
        <v>Ø20 L=18</v>
      </c>
      <c r="V182" s="86" t="str">
        <f t="shared" si="59"/>
        <v/>
      </c>
      <c r="W182" s="87">
        <f t="shared" si="48"/>
        <v>27</v>
      </c>
      <c r="X182" s="88"/>
      <c r="Y182" s="88"/>
      <c r="Z182" s="88"/>
      <c r="AA182" s="88"/>
      <c r="AB182" s="88"/>
      <c r="AD182" s="86" t="str">
        <f t="shared" si="49"/>
        <v>Ø20</v>
      </c>
      <c r="AE182" s="86" t="str">
        <f t="shared" si="50"/>
        <v>Ø20</v>
      </c>
      <c r="AG182" s="86">
        <f t="shared" si="51"/>
        <v>5</v>
      </c>
      <c r="AH182" s="86">
        <f t="shared" si="52"/>
        <v>18</v>
      </c>
      <c r="AI182" s="86">
        <f t="shared" si="53"/>
        <v>0</v>
      </c>
    </row>
    <row r="183" spans="6:35" x14ac:dyDescent="0.25">
      <c r="F183" s="26" t="str">
        <f>IF(G183=1,MAX($F$4:F182)+1,"")</f>
        <v/>
      </c>
      <c r="G183" s="26">
        <f>COUNTIF($H$5:H183,H183)</f>
        <v>83</v>
      </c>
      <c r="H183" s="26" t="str">
        <f t="shared" si="54"/>
        <v>ВВГнг(А)-LS (3х1,5) 1</v>
      </c>
      <c r="I183" s="26">
        <f>COUNTIF($J$4:$J183,1)</f>
        <v>10</v>
      </c>
      <c r="J183" s="26">
        <f>COUNTIF($S$5:$S183,S183)</f>
        <v>85</v>
      </c>
      <c r="K183" s="26">
        <f t="shared" si="43"/>
        <v>1</v>
      </c>
      <c r="L183" s="26">
        <f>IFERROR(IF(P183=0,0,MAX($L$4:L182)+1),0)</f>
        <v>179</v>
      </c>
      <c r="M183" s="5" t="str">
        <f t="shared" si="55"/>
        <v>LD</v>
      </c>
      <c r="N183" s="5" t="str">
        <f t="shared" si="56"/>
        <v>1.</v>
      </c>
      <c r="P183" s="86" t="str">
        <f t="shared" si="44"/>
        <v>LD.1.15.1</v>
      </c>
      <c r="Q183" s="86" t="str">
        <f t="shared" si="45"/>
        <v>ЩР</v>
      </c>
      <c r="R183" s="86" t="str">
        <f t="shared" si="46"/>
        <v>Питание подсветок  Пом. №15</v>
      </c>
      <c r="S183" s="86" t="str">
        <f t="shared" si="47"/>
        <v>ВВГнг(А)-LS (3х1,5)</v>
      </c>
      <c r="T183" s="86" t="str">
        <f t="shared" si="57"/>
        <v>L=5</v>
      </c>
      <c r="U183" s="86" t="str">
        <f t="shared" si="58"/>
        <v>Ø20 L=32</v>
      </c>
      <c r="V183" s="86" t="str">
        <f t="shared" si="59"/>
        <v/>
      </c>
      <c r="W183" s="87">
        <f t="shared" si="48"/>
        <v>41</v>
      </c>
      <c r="X183" s="88"/>
      <c r="Y183" s="88"/>
      <c r="Z183" s="88"/>
      <c r="AA183" s="88"/>
      <c r="AB183" s="88"/>
      <c r="AD183" s="86" t="str">
        <f t="shared" si="49"/>
        <v>Ø20</v>
      </c>
      <c r="AE183" s="86" t="str">
        <f t="shared" si="50"/>
        <v>Ø20</v>
      </c>
      <c r="AG183" s="86">
        <f t="shared" si="51"/>
        <v>5</v>
      </c>
      <c r="AH183" s="86">
        <f t="shared" si="52"/>
        <v>32</v>
      </c>
      <c r="AI183" s="86">
        <f t="shared" si="53"/>
        <v>0</v>
      </c>
    </row>
    <row r="184" spans="6:35" x14ac:dyDescent="0.25">
      <c r="F184" s="26" t="str">
        <f>IF(G184=1,MAX($F$4:F183)+1,"")</f>
        <v/>
      </c>
      <c r="G184" s="26">
        <f>COUNTIF($H$5:H184,H184)</f>
        <v>84</v>
      </c>
      <c r="H184" s="26" t="str">
        <f t="shared" si="54"/>
        <v>ВВГнг(А)-LS (3х1,5) 1</v>
      </c>
      <c r="I184" s="26">
        <f>COUNTIF($J$4:$J184,1)</f>
        <v>10</v>
      </c>
      <c r="J184" s="26">
        <f>COUNTIF($S$5:$S184,S184)</f>
        <v>86</v>
      </c>
      <c r="K184" s="26">
        <f t="shared" si="43"/>
        <v>1</v>
      </c>
      <c r="L184" s="26">
        <f>IFERROR(IF(P184=0,0,MAX($L$4:L183)+1),0)</f>
        <v>180</v>
      </c>
      <c r="M184" s="5" t="str">
        <f t="shared" si="55"/>
        <v>LD</v>
      </c>
      <c r="N184" s="5" t="str">
        <f t="shared" si="56"/>
        <v>1.</v>
      </c>
      <c r="P184" s="86" t="str">
        <f t="shared" si="44"/>
        <v>LD.1.03.1</v>
      </c>
      <c r="Q184" s="86" t="str">
        <f t="shared" si="45"/>
        <v>ЩР</v>
      </c>
      <c r="R184" s="86" t="str">
        <f t="shared" si="46"/>
        <v>Питание подсветок  Пом. №03</v>
      </c>
      <c r="S184" s="86" t="str">
        <f t="shared" si="47"/>
        <v>ВВГнг(А)-LS (3х1,5)</v>
      </c>
      <c r="T184" s="86" t="str">
        <f t="shared" si="57"/>
        <v/>
      </c>
      <c r="U184" s="86" t="str">
        <f t="shared" si="58"/>
        <v>Ø20 L=13</v>
      </c>
      <c r="V184" s="86" t="str">
        <f t="shared" si="59"/>
        <v/>
      </c>
      <c r="W184" s="87">
        <f t="shared" si="48"/>
        <v>21</v>
      </c>
      <c r="X184" s="88"/>
      <c r="Y184" s="88"/>
      <c r="Z184" s="88"/>
      <c r="AA184" s="88"/>
      <c r="AB184" s="88"/>
      <c r="AD184" s="86" t="str">
        <f t="shared" si="49"/>
        <v>Ø20</v>
      </c>
      <c r="AE184" s="86" t="str">
        <f t="shared" si="50"/>
        <v>Ø20</v>
      </c>
      <c r="AG184" s="86">
        <f t="shared" si="51"/>
        <v>0</v>
      </c>
      <c r="AH184" s="86">
        <f t="shared" si="52"/>
        <v>13</v>
      </c>
      <c r="AI184" s="86">
        <f t="shared" si="53"/>
        <v>0</v>
      </c>
    </row>
    <row r="185" spans="6:35" x14ac:dyDescent="0.25">
      <c r="F185" s="26" t="str">
        <f>IF(G185=1,MAX($F$4:F184)+1,"")</f>
        <v/>
      </c>
      <c r="G185" s="26">
        <f>COUNTIF($H$5:H185,H185)</f>
        <v>85</v>
      </c>
      <c r="H185" s="26" t="str">
        <f t="shared" si="54"/>
        <v>ВВГнг(А)-LS (3х1,5) 1</v>
      </c>
      <c r="I185" s="26">
        <f>COUNTIF($J$4:$J185,1)</f>
        <v>10</v>
      </c>
      <c r="J185" s="26">
        <f>COUNTIF($S$5:$S185,S185)</f>
        <v>87</v>
      </c>
      <c r="K185" s="26">
        <f t="shared" si="43"/>
        <v>1</v>
      </c>
      <c r="L185" s="26">
        <f>IFERROR(IF(P185=0,0,MAX($L$4:L184)+1),0)</f>
        <v>181</v>
      </c>
      <c r="M185" s="5" t="str">
        <f t="shared" si="55"/>
        <v>LD</v>
      </c>
      <c r="N185" s="5" t="str">
        <f t="shared" si="56"/>
        <v>1.</v>
      </c>
      <c r="P185" s="86" t="str">
        <f t="shared" si="44"/>
        <v>LD.1.19.1</v>
      </c>
      <c r="Q185" s="86" t="str">
        <f t="shared" si="45"/>
        <v>ЩР</v>
      </c>
      <c r="R185" s="86" t="str">
        <f t="shared" si="46"/>
        <v>Питание подсветок  Пом. №19</v>
      </c>
      <c r="S185" s="86" t="str">
        <f t="shared" si="47"/>
        <v>ВВГнг(А)-LS (3х1,5)</v>
      </c>
      <c r="T185" s="86" t="str">
        <f t="shared" si="57"/>
        <v>L=5</v>
      </c>
      <c r="U185" s="86" t="str">
        <f t="shared" si="58"/>
        <v>Ø20 L=33</v>
      </c>
      <c r="V185" s="86" t="str">
        <f t="shared" si="59"/>
        <v/>
      </c>
      <c r="W185" s="87">
        <f t="shared" si="48"/>
        <v>42</v>
      </c>
      <c r="X185" s="88"/>
      <c r="Y185" s="88"/>
      <c r="Z185" s="88"/>
      <c r="AA185" s="88"/>
      <c r="AB185" s="88"/>
      <c r="AD185" s="86" t="str">
        <f t="shared" si="49"/>
        <v>Ø20</v>
      </c>
      <c r="AE185" s="86" t="str">
        <f t="shared" si="50"/>
        <v>Ø20</v>
      </c>
      <c r="AG185" s="86">
        <f t="shared" si="51"/>
        <v>5</v>
      </c>
      <c r="AH185" s="86">
        <f t="shared" si="52"/>
        <v>33</v>
      </c>
      <c r="AI185" s="86">
        <f t="shared" si="53"/>
        <v>0</v>
      </c>
    </row>
    <row r="186" spans="6:35" x14ac:dyDescent="0.25">
      <c r="F186" s="26" t="str">
        <f>IF(G186=1,MAX($F$4:F185)+1,"")</f>
        <v/>
      </c>
      <c r="G186" s="26">
        <f>COUNTIF($H$5:H186,H186)</f>
        <v>86</v>
      </c>
      <c r="H186" s="26" t="str">
        <f t="shared" si="54"/>
        <v>ВВГнг(А)-LS (3х1,5) 1</v>
      </c>
      <c r="I186" s="26">
        <f>COUNTIF($J$4:$J186,1)</f>
        <v>10</v>
      </c>
      <c r="J186" s="26">
        <f>COUNTIF($S$5:$S186,S186)</f>
        <v>88</v>
      </c>
      <c r="K186" s="26">
        <f t="shared" si="43"/>
        <v>1</v>
      </c>
      <c r="L186" s="26">
        <f>IFERROR(IF(P186=0,0,MAX($L$4:L185)+1),0)</f>
        <v>182</v>
      </c>
      <c r="M186" s="5" t="str">
        <f t="shared" si="55"/>
        <v>LD</v>
      </c>
      <c r="N186" s="5" t="str">
        <f t="shared" si="56"/>
        <v>1.</v>
      </c>
      <c r="P186" s="86" t="str">
        <f t="shared" si="44"/>
        <v>LD.1.20.1</v>
      </c>
      <c r="Q186" s="86" t="str">
        <f t="shared" si="45"/>
        <v>ЩР</v>
      </c>
      <c r="R186" s="86" t="str">
        <f t="shared" si="46"/>
        <v>Питание подсветок  Пом. №20</v>
      </c>
      <c r="S186" s="86" t="str">
        <f t="shared" si="47"/>
        <v>ВВГнг(А)-LS (3х1,5)</v>
      </c>
      <c r="T186" s="86" t="str">
        <f t="shared" si="57"/>
        <v>L=5</v>
      </c>
      <c r="U186" s="86" t="str">
        <f t="shared" si="58"/>
        <v>Ø20 L=28</v>
      </c>
      <c r="V186" s="86" t="str">
        <f t="shared" si="59"/>
        <v/>
      </c>
      <c r="W186" s="87">
        <f t="shared" si="48"/>
        <v>37</v>
      </c>
      <c r="X186" s="88"/>
      <c r="Y186" s="88"/>
      <c r="Z186" s="88"/>
      <c r="AA186" s="88"/>
      <c r="AB186" s="88"/>
      <c r="AD186" s="86" t="str">
        <f t="shared" si="49"/>
        <v>Ø20</v>
      </c>
      <c r="AE186" s="86" t="str">
        <f t="shared" si="50"/>
        <v>Ø20</v>
      </c>
      <c r="AG186" s="86">
        <f t="shared" si="51"/>
        <v>5</v>
      </c>
      <c r="AH186" s="86">
        <f t="shared" si="52"/>
        <v>28</v>
      </c>
      <c r="AI186" s="86">
        <f t="shared" si="53"/>
        <v>0</v>
      </c>
    </row>
    <row r="187" spans="6:35" x14ac:dyDescent="0.25">
      <c r="F187" s="26">
        <f>IF(G187=1,MAX($F$4:F186)+1,"")</f>
        <v>13</v>
      </c>
      <c r="G187" s="26">
        <f>COUNTIF($H$5:H187,H187)</f>
        <v>1</v>
      </c>
      <c r="H187" s="26" t="str">
        <f t="shared" si="54"/>
        <v>КГВВнг(А)-LS (2х2,5) 1</v>
      </c>
      <c r="I187" s="26">
        <f>COUNTIF($J$4:$J187,1)</f>
        <v>11</v>
      </c>
      <c r="J187" s="26">
        <f>COUNTIF($S$5:$S187,S187)</f>
        <v>1</v>
      </c>
      <c r="K187" s="26">
        <f t="shared" si="43"/>
        <v>1</v>
      </c>
      <c r="L187" s="26">
        <f>IFERROR(IF(P187=0,0,MAX($L$4:L186)+1),0)</f>
        <v>183</v>
      </c>
      <c r="M187" s="5" t="str">
        <f t="shared" si="55"/>
        <v>LED</v>
      </c>
      <c r="N187" s="5" t="str">
        <f t="shared" si="56"/>
        <v>1.0</v>
      </c>
      <c r="P187" s="86" t="str">
        <f t="shared" si="44"/>
        <v>LED.1.08.1</v>
      </c>
      <c r="Q187" s="86" t="str">
        <f t="shared" si="45"/>
        <v>ЩР</v>
      </c>
      <c r="R187" s="86" t="str">
        <f t="shared" si="46"/>
        <v>Светодиодное освещение  Пом. №08</v>
      </c>
      <c r="S187" s="86" t="str">
        <f t="shared" si="47"/>
        <v>КГВВнг(А)-LS (2х2,5)</v>
      </c>
      <c r="T187" s="86" t="str">
        <f t="shared" si="57"/>
        <v>L=5</v>
      </c>
      <c r="U187" s="86" t="str">
        <f t="shared" si="58"/>
        <v>Ø20 L=11</v>
      </c>
      <c r="V187" s="86" t="str">
        <f t="shared" si="59"/>
        <v/>
      </c>
      <c r="W187" s="87">
        <f t="shared" si="48"/>
        <v>20</v>
      </c>
      <c r="X187" s="88"/>
      <c r="Y187" s="88"/>
      <c r="Z187" s="88"/>
      <c r="AA187" s="88"/>
      <c r="AB187" s="88"/>
      <c r="AD187" s="86" t="str">
        <f t="shared" si="49"/>
        <v>Ø20</v>
      </c>
      <c r="AE187" s="86" t="str">
        <f t="shared" si="50"/>
        <v>Ø20</v>
      </c>
      <c r="AG187" s="86">
        <f t="shared" si="51"/>
        <v>5</v>
      </c>
      <c r="AH187" s="86">
        <f t="shared" si="52"/>
        <v>11</v>
      </c>
      <c r="AI187" s="86">
        <f t="shared" si="53"/>
        <v>0</v>
      </c>
    </row>
    <row r="188" spans="6:35" x14ac:dyDescent="0.25">
      <c r="F188" s="26" t="str">
        <f>IF(G188=1,MAX($F$4:F187)+1,"")</f>
        <v/>
      </c>
      <c r="G188" s="26">
        <f>COUNTIF($H$5:H188,H188)</f>
        <v>2</v>
      </c>
      <c r="H188" s="26" t="str">
        <f t="shared" si="54"/>
        <v>КГВВнг(А)-LS (2х2,5) 1</v>
      </c>
      <c r="I188" s="26">
        <f>COUNTIF($J$4:$J188,1)</f>
        <v>11</v>
      </c>
      <c r="J188" s="26">
        <f>COUNTIF($S$5:$S188,S188)</f>
        <v>2</v>
      </c>
      <c r="K188" s="26">
        <f t="shared" si="43"/>
        <v>1</v>
      </c>
      <c r="L188" s="26">
        <f>IFERROR(IF(P188=0,0,MAX($L$4:L187)+1),0)</f>
        <v>184</v>
      </c>
      <c r="M188" s="5" t="str">
        <f t="shared" si="55"/>
        <v>LED</v>
      </c>
      <c r="N188" s="5" t="str">
        <f t="shared" si="56"/>
        <v>1.0</v>
      </c>
      <c r="P188" s="86" t="str">
        <f t="shared" si="44"/>
        <v>LED.1.08.2</v>
      </c>
      <c r="Q188" s="86" t="str">
        <f t="shared" si="45"/>
        <v>ЩР</v>
      </c>
      <c r="R188" s="86" t="str">
        <f t="shared" si="46"/>
        <v>Светодиодное освещение  Пом. №08</v>
      </c>
      <c r="S188" s="86" t="str">
        <f t="shared" si="47"/>
        <v>КГВВнг(А)-LS (2х2,5)</v>
      </c>
      <c r="T188" s="86" t="str">
        <f t="shared" si="57"/>
        <v>L=5</v>
      </c>
      <c r="U188" s="86" t="str">
        <f t="shared" si="58"/>
        <v>Ø20 L=19</v>
      </c>
      <c r="V188" s="86" t="str">
        <f t="shared" si="59"/>
        <v/>
      </c>
      <c r="W188" s="87">
        <f t="shared" si="48"/>
        <v>28</v>
      </c>
      <c r="X188" s="88"/>
      <c r="Y188" s="88"/>
      <c r="Z188" s="88"/>
      <c r="AA188" s="88"/>
      <c r="AB188" s="88"/>
      <c r="AD188" s="86" t="str">
        <f t="shared" si="49"/>
        <v>Ø20</v>
      </c>
      <c r="AE188" s="86" t="str">
        <f t="shared" si="50"/>
        <v>Ø20</v>
      </c>
      <c r="AG188" s="86">
        <f t="shared" si="51"/>
        <v>5</v>
      </c>
      <c r="AH188" s="86">
        <f t="shared" si="52"/>
        <v>19</v>
      </c>
      <c r="AI188" s="86">
        <f t="shared" si="53"/>
        <v>0</v>
      </c>
    </row>
    <row r="189" spans="6:35" x14ac:dyDescent="0.25">
      <c r="F189" s="26" t="str">
        <f>IF(G189=1,MAX($F$4:F188)+1,"")</f>
        <v/>
      </c>
      <c r="G189" s="26">
        <f>COUNTIF($H$5:H189,H189)</f>
        <v>3</v>
      </c>
      <c r="H189" s="26" t="str">
        <f t="shared" si="54"/>
        <v>КГВВнг(А)-LS (2х2,5) 1</v>
      </c>
      <c r="I189" s="26">
        <f>COUNTIF($J$4:$J189,1)</f>
        <v>11</v>
      </c>
      <c r="J189" s="26">
        <f>COUNTIF($S$5:$S189,S189)</f>
        <v>3</v>
      </c>
      <c r="K189" s="26">
        <f t="shared" si="43"/>
        <v>1</v>
      </c>
      <c r="L189" s="26">
        <f>IFERROR(IF(P189=0,0,MAX($L$4:L188)+1),0)</f>
        <v>185</v>
      </c>
      <c r="M189" s="5" t="str">
        <f t="shared" si="55"/>
        <v>LED</v>
      </c>
      <c r="N189" s="5" t="str">
        <f t="shared" si="56"/>
        <v>1.0</v>
      </c>
      <c r="P189" s="86" t="str">
        <f t="shared" si="44"/>
        <v>LED.1.08.3</v>
      </c>
      <c r="Q189" s="86" t="str">
        <f t="shared" si="45"/>
        <v>ЩР</v>
      </c>
      <c r="R189" s="86" t="str">
        <f t="shared" si="46"/>
        <v>Светодиодное освещение  Пом. №08</v>
      </c>
      <c r="S189" s="86" t="str">
        <f t="shared" si="47"/>
        <v>КГВВнг(А)-LS (2х2,5)</v>
      </c>
      <c r="T189" s="86" t="str">
        <f t="shared" si="57"/>
        <v>L=5</v>
      </c>
      <c r="U189" s="86" t="str">
        <f t="shared" si="58"/>
        <v>Ø20 L=22</v>
      </c>
      <c r="V189" s="86" t="str">
        <f t="shared" si="59"/>
        <v/>
      </c>
      <c r="W189" s="87">
        <f t="shared" si="48"/>
        <v>31</v>
      </c>
      <c r="X189" s="88"/>
      <c r="Y189" s="88"/>
      <c r="Z189" s="88"/>
      <c r="AA189" s="88"/>
      <c r="AB189" s="88"/>
      <c r="AD189" s="86" t="str">
        <f t="shared" si="49"/>
        <v>Ø20</v>
      </c>
      <c r="AE189" s="86" t="str">
        <f t="shared" si="50"/>
        <v>Ø20</v>
      </c>
      <c r="AG189" s="86">
        <f t="shared" si="51"/>
        <v>5</v>
      </c>
      <c r="AH189" s="86">
        <f t="shared" si="52"/>
        <v>22</v>
      </c>
      <c r="AI189" s="86">
        <f t="shared" si="53"/>
        <v>0</v>
      </c>
    </row>
    <row r="190" spans="6:35" x14ac:dyDescent="0.25">
      <c r="F190" s="26" t="str">
        <f>IF(G190=1,MAX($F$4:F189)+1,"")</f>
        <v/>
      </c>
      <c r="G190" s="26">
        <f>COUNTIF($H$5:H190,H190)</f>
        <v>4</v>
      </c>
      <c r="H190" s="26" t="str">
        <f t="shared" si="54"/>
        <v>КГВВнг(А)-LS (2х2,5) 1</v>
      </c>
      <c r="I190" s="26">
        <f>COUNTIF($J$4:$J190,1)</f>
        <v>11</v>
      </c>
      <c r="J190" s="26">
        <f>COUNTIF($S$5:$S190,S190)</f>
        <v>4</v>
      </c>
      <c r="K190" s="26">
        <f t="shared" si="43"/>
        <v>1</v>
      </c>
      <c r="L190" s="26">
        <f>IFERROR(IF(P190=0,0,MAX($L$4:L189)+1),0)</f>
        <v>186</v>
      </c>
      <c r="M190" s="5" t="str">
        <f t="shared" si="55"/>
        <v>LED</v>
      </c>
      <c r="N190" s="5" t="str">
        <f t="shared" si="56"/>
        <v>1.0</v>
      </c>
      <c r="P190" s="86" t="str">
        <f t="shared" si="44"/>
        <v>LED.1.08.4</v>
      </c>
      <c r="Q190" s="86" t="str">
        <f t="shared" si="45"/>
        <v>ЩР</v>
      </c>
      <c r="R190" s="86" t="str">
        <f t="shared" si="46"/>
        <v>Светодиодное освещение  Пом. №08</v>
      </c>
      <c r="S190" s="86" t="str">
        <f t="shared" si="47"/>
        <v>КГВВнг(А)-LS (2х2,5)</v>
      </c>
      <c r="T190" s="86" t="str">
        <f t="shared" si="57"/>
        <v>L=5</v>
      </c>
      <c r="U190" s="86" t="str">
        <f t="shared" si="58"/>
        <v>Ø20 L=23</v>
      </c>
      <c r="V190" s="86" t="str">
        <f t="shared" si="59"/>
        <v/>
      </c>
      <c r="W190" s="87">
        <f t="shared" si="48"/>
        <v>32</v>
      </c>
      <c r="X190" s="88"/>
      <c r="Y190" s="88"/>
      <c r="Z190" s="88"/>
      <c r="AA190" s="88"/>
      <c r="AB190" s="88"/>
      <c r="AD190" s="86" t="str">
        <f t="shared" si="49"/>
        <v>Ø20</v>
      </c>
      <c r="AE190" s="86" t="str">
        <f t="shared" si="50"/>
        <v>Ø20</v>
      </c>
      <c r="AG190" s="86">
        <f t="shared" si="51"/>
        <v>5</v>
      </c>
      <c r="AH190" s="86">
        <f t="shared" si="52"/>
        <v>23</v>
      </c>
      <c r="AI190" s="86">
        <f t="shared" si="53"/>
        <v>0</v>
      </c>
    </row>
    <row r="191" spans="6:35" x14ac:dyDescent="0.25">
      <c r="F191" s="26">
        <f>IF(G191=1,MAX($F$4:F190)+1,"")</f>
        <v>14</v>
      </c>
      <c r="G191" s="26">
        <f>COUNTIF($H$5:H191,H191)</f>
        <v>1</v>
      </c>
      <c r="H191" s="26" t="str">
        <f t="shared" si="54"/>
        <v>ВВГнг(А)-FRLS (3х1,5) 1</v>
      </c>
      <c r="I191" s="26">
        <f>COUNTIF($J$4:$J191,1)</f>
        <v>12</v>
      </c>
      <c r="J191" s="26">
        <f>COUNTIF($S$5:$S191,S191)</f>
        <v>1</v>
      </c>
      <c r="K191" s="26">
        <f t="shared" si="43"/>
        <v>1</v>
      </c>
      <c r="L191" s="26">
        <f>IFERROR(IF(P191=0,0,MAX($L$4:L190)+1),0)</f>
        <v>187</v>
      </c>
      <c r="M191" s="5" t="e">
        <f t="shared" si="55"/>
        <v>#VALUE!</v>
      </c>
      <c r="N191" s="5" t="e">
        <f t="shared" si="56"/>
        <v>#VALUE!</v>
      </c>
      <c r="P191" s="86" t="str">
        <f t="shared" si="44"/>
        <v>АПС</v>
      </c>
      <c r="Q191" s="86" t="str">
        <f t="shared" si="45"/>
        <v>ЩР</v>
      </c>
      <c r="R191" s="86" t="str">
        <f t="shared" si="46"/>
        <v>Питание реле контактора АПС</v>
      </c>
      <c r="S191" s="86" t="str">
        <f t="shared" si="47"/>
        <v>ВВГнг(А)-FRLS (3х1,5)</v>
      </c>
      <c r="T191" s="86" t="str">
        <f t="shared" si="57"/>
        <v/>
      </c>
      <c r="U191" s="86" t="str">
        <f t="shared" si="58"/>
        <v/>
      </c>
      <c r="V191" s="86" t="str">
        <f t="shared" si="59"/>
        <v/>
      </c>
      <c r="W191" s="87">
        <f t="shared" si="48"/>
        <v>22</v>
      </c>
      <c r="X191" s="88"/>
      <c r="Y191" s="88"/>
      <c r="Z191" s="88"/>
      <c r="AA191" s="88"/>
      <c r="AB191" s="88"/>
      <c r="AD191" s="86" t="str">
        <f t="shared" si="49"/>
        <v>Ø25</v>
      </c>
      <c r="AE191" s="86" t="str">
        <f t="shared" si="50"/>
        <v>Ø25</v>
      </c>
      <c r="AG191" s="86">
        <f t="shared" si="51"/>
        <v>0</v>
      </c>
      <c r="AH191" s="86">
        <f t="shared" si="52"/>
        <v>0</v>
      </c>
      <c r="AI191" s="86">
        <f t="shared" si="53"/>
        <v>0</v>
      </c>
    </row>
    <row r="192" spans="6:35" x14ac:dyDescent="0.25">
      <c r="F192" s="26" t="str">
        <f>IF(G192=1,MAX($F$4:F191)+1,"")</f>
        <v/>
      </c>
      <c r="G192" s="26">
        <f>COUNTIF($H$5:H192,H192)</f>
        <v>4</v>
      </c>
      <c r="H192" s="26" t="e">
        <f t="shared" si="54"/>
        <v>#N/A</v>
      </c>
      <c r="I192" s="26">
        <f>COUNTIF($J$4:$J192,1)</f>
        <v>12</v>
      </c>
      <c r="J192" s="26">
        <f>COUNTIF($S$5:$S192,S192)</f>
        <v>4</v>
      </c>
      <c r="K192" s="26">
        <f t="shared" si="43"/>
        <v>0</v>
      </c>
      <c r="L192" s="26">
        <f>IFERROR(IF(P192=0,0,MAX($L$4:L191)+1),0)</f>
        <v>188</v>
      </c>
      <c r="M192" s="5" t="e">
        <f t="shared" si="55"/>
        <v>#VALUE!</v>
      </c>
      <c r="N192" s="5" t="e">
        <f t="shared" si="56"/>
        <v>#VALUE!</v>
      </c>
      <c r="P192" s="86" t="str">
        <f t="shared" si="44"/>
        <v>РЕЛЕ</v>
      </c>
      <c r="Q192" s="86" t="str">
        <f t="shared" si="45"/>
        <v>ЩР</v>
      </c>
      <c r="R192" s="86" t="str">
        <f t="shared" si="46"/>
        <v>Реле АПС</v>
      </c>
      <c r="S192" s="86" t="e">
        <f t="shared" si="47"/>
        <v>#N/A</v>
      </c>
      <c r="T192" s="86" t="str">
        <f t="shared" si="57"/>
        <v/>
      </c>
      <c r="U192" s="86" t="str">
        <f t="shared" si="58"/>
        <v/>
      </c>
      <c r="V192" s="86" t="str">
        <f t="shared" si="59"/>
        <v/>
      </c>
      <c r="W192" s="87">
        <f t="shared" si="48"/>
        <v>0</v>
      </c>
      <c r="X192" s="88"/>
      <c r="Y192" s="88"/>
      <c r="Z192" s="88"/>
      <c r="AA192" s="88"/>
      <c r="AB192" s="88"/>
      <c r="AD192" s="86" t="e">
        <f t="shared" si="49"/>
        <v>#N/A</v>
      </c>
      <c r="AE192" s="86" t="e">
        <f t="shared" si="50"/>
        <v>#N/A</v>
      </c>
      <c r="AG192" s="86">
        <f t="shared" si="51"/>
        <v>0</v>
      </c>
      <c r="AH192" s="86">
        <f t="shared" si="52"/>
        <v>0</v>
      </c>
      <c r="AI192" s="86">
        <f t="shared" si="53"/>
        <v>0</v>
      </c>
    </row>
    <row r="193" spans="6:35" x14ac:dyDescent="0.25">
      <c r="F193" s="26" t="str">
        <f>IF(G193=1,MAX($F$4:F192)+1,"")</f>
        <v/>
      </c>
      <c r="G193" s="26">
        <f>COUNTIF($H$5:H193,H193)</f>
        <v>5</v>
      </c>
      <c r="H193" s="26" t="e">
        <f t="shared" si="54"/>
        <v>#N/A</v>
      </c>
      <c r="I193" s="26">
        <f>COUNTIF($J$4:$J193,1)</f>
        <v>12</v>
      </c>
      <c r="J193" s="26">
        <f>COUNTIF($S$5:$S193,S193)</f>
        <v>5</v>
      </c>
      <c r="K193" s="26">
        <f t="shared" si="43"/>
        <v>0</v>
      </c>
      <c r="L193" s="26">
        <f>IFERROR(IF(P193=0,0,MAX($L$4:L192)+1),0)</f>
        <v>189</v>
      </c>
      <c r="M193" s="5" t="str">
        <f t="shared" si="55"/>
        <v>КМ</v>
      </c>
      <c r="N193" s="5" t="str">
        <f t="shared" si="56"/>
        <v>1</v>
      </c>
      <c r="P193" s="86" t="str">
        <f t="shared" si="44"/>
        <v>КМ.1</v>
      </c>
      <c r="Q193" s="86" t="str">
        <f t="shared" si="45"/>
        <v>ЩР</v>
      </c>
      <c r="R193" s="86" t="str">
        <f t="shared" si="46"/>
        <v>Контактор модульный</v>
      </c>
      <c r="S193" s="86" t="e">
        <f t="shared" si="47"/>
        <v>#N/A</v>
      </c>
      <c r="T193" s="86" t="str">
        <f t="shared" si="57"/>
        <v/>
      </c>
      <c r="U193" s="86" t="str">
        <f t="shared" si="58"/>
        <v/>
      </c>
      <c r="V193" s="86" t="str">
        <f t="shared" si="59"/>
        <v/>
      </c>
      <c r="W193" s="87">
        <f t="shared" si="48"/>
        <v>12</v>
      </c>
      <c r="X193" s="88"/>
      <c r="Y193" s="88"/>
      <c r="Z193" s="88"/>
      <c r="AA193" s="88"/>
      <c r="AB193" s="88"/>
      <c r="AD193" s="86" t="e">
        <f t="shared" si="49"/>
        <v>#N/A</v>
      </c>
      <c r="AE193" s="86" t="e">
        <f t="shared" si="50"/>
        <v>#N/A</v>
      </c>
      <c r="AG193" s="86">
        <f t="shared" si="51"/>
        <v>0</v>
      </c>
      <c r="AH193" s="86">
        <f t="shared" si="52"/>
        <v>0</v>
      </c>
      <c r="AI193" s="86">
        <f t="shared" si="53"/>
        <v>0</v>
      </c>
    </row>
    <row r="194" spans="6:35" x14ac:dyDescent="0.25">
      <c r="F194" s="26" t="str">
        <f>IF(G194=1,MAX($F$4:F193)+1,"")</f>
        <v/>
      </c>
      <c r="G194" s="26">
        <f>COUNTIF($H$5:H194,H194)</f>
        <v>87</v>
      </c>
      <c r="H194" s="26" t="str">
        <f t="shared" si="54"/>
        <v>ВВГнг(А)-LS (3х1,5) 1</v>
      </c>
      <c r="I194" s="26">
        <f>COUNTIF($J$4:$J194,1)</f>
        <v>12</v>
      </c>
      <c r="J194" s="26">
        <f>COUNTIF($S$5:$S194,S194)</f>
        <v>89</v>
      </c>
      <c r="K194" s="26">
        <f t="shared" si="43"/>
        <v>1</v>
      </c>
      <c r="L194" s="26">
        <f>IFERROR(IF(P194=0,0,MAX($L$4:L193)+1),0)</f>
        <v>190</v>
      </c>
      <c r="M194" s="5" t="str">
        <f t="shared" si="55"/>
        <v>K</v>
      </c>
      <c r="N194" s="5" t="str">
        <f t="shared" si="56"/>
        <v>1</v>
      </c>
      <c r="P194" s="86" t="str">
        <f t="shared" si="44"/>
        <v>K.1.02.1-(К.1.5)</v>
      </c>
      <c r="Q194" s="86" t="str">
        <f t="shared" si="45"/>
        <v>ЩР</v>
      </c>
      <c r="R194" s="86" t="str">
        <f t="shared" si="46"/>
        <v>Внутренний блок кондиционера  Пом. №02</v>
      </c>
      <c r="S194" s="86" t="str">
        <f t="shared" si="47"/>
        <v>ВВГнг(А)-LS (3х1,5)</v>
      </c>
      <c r="T194" s="86" t="str">
        <f t="shared" si="57"/>
        <v>L=5</v>
      </c>
      <c r="U194" s="86" t="str">
        <f t="shared" si="58"/>
        <v>Ø20 L=9</v>
      </c>
      <c r="V194" s="86" t="str">
        <f t="shared" si="59"/>
        <v/>
      </c>
      <c r="W194" s="87">
        <f t="shared" si="48"/>
        <v>18</v>
      </c>
      <c r="X194" s="88"/>
      <c r="Y194" s="88"/>
      <c r="Z194" s="88"/>
      <c r="AA194" s="88"/>
      <c r="AB194" s="88"/>
      <c r="AD194" s="86" t="str">
        <f t="shared" si="49"/>
        <v>Ø20</v>
      </c>
      <c r="AE194" s="86" t="str">
        <f t="shared" si="50"/>
        <v>Ø20</v>
      </c>
      <c r="AG194" s="86">
        <f t="shared" si="51"/>
        <v>5</v>
      </c>
      <c r="AH194" s="86">
        <f t="shared" si="52"/>
        <v>9</v>
      </c>
      <c r="AI194" s="86">
        <f t="shared" si="53"/>
        <v>0</v>
      </c>
    </row>
    <row r="195" spans="6:35" x14ac:dyDescent="0.25">
      <c r="F195" s="26" t="str">
        <f>IF(G195=1,MAX($F$4:F194)+1,"")</f>
        <v/>
      </c>
      <c r="G195" s="26">
        <f>COUNTIF($H$5:H195,H195)</f>
        <v>88</v>
      </c>
      <c r="H195" s="26" t="str">
        <f t="shared" si="54"/>
        <v>ВВГнг(А)-LS (3х1,5) 1</v>
      </c>
      <c r="I195" s="26">
        <f>COUNTIF($J$4:$J195,1)</f>
        <v>12</v>
      </c>
      <c r="J195" s="26">
        <f>COUNTIF($S$5:$S195,S195)</f>
        <v>90</v>
      </c>
      <c r="K195" s="26">
        <f t="shared" si="43"/>
        <v>1</v>
      </c>
      <c r="L195" s="26">
        <f>IFERROR(IF(P195=0,0,MAX($L$4:L194)+1),0)</f>
        <v>191</v>
      </c>
      <c r="M195" s="5" t="str">
        <f t="shared" si="55"/>
        <v>K</v>
      </c>
      <c r="N195" s="5" t="str">
        <f t="shared" si="56"/>
        <v>1</v>
      </c>
      <c r="P195" s="86" t="str">
        <f t="shared" si="44"/>
        <v>K.1.04.1-(К.1.4)</v>
      </c>
      <c r="Q195" s="86" t="str">
        <f t="shared" si="45"/>
        <v>ЩР</v>
      </c>
      <c r="R195" s="86" t="str">
        <f t="shared" si="46"/>
        <v>Внутренний блок кондиционера  Пом. №04</v>
      </c>
      <c r="S195" s="86" t="str">
        <f t="shared" si="47"/>
        <v>ВВГнг(А)-LS (3х1,5)</v>
      </c>
      <c r="T195" s="86" t="str">
        <f t="shared" si="57"/>
        <v>L=5</v>
      </c>
      <c r="U195" s="86" t="str">
        <f t="shared" si="58"/>
        <v>Ø20 L=15</v>
      </c>
      <c r="V195" s="86" t="str">
        <f t="shared" si="59"/>
        <v/>
      </c>
      <c r="W195" s="87">
        <f t="shared" si="48"/>
        <v>24</v>
      </c>
      <c r="X195" s="88"/>
      <c r="Y195" s="88"/>
      <c r="Z195" s="88"/>
      <c r="AA195" s="88"/>
      <c r="AB195" s="88"/>
      <c r="AD195" s="86" t="str">
        <f t="shared" si="49"/>
        <v>Ø20</v>
      </c>
      <c r="AE195" s="86" t="str">
        <f t="shared" si="50"/>
        <v>Ø20</v>
      </c>
      <c r="AG195" s="86">
        <f t="shared" si="51"/>
        <v>5</v>
      </c>
      <c r="AH195" s="86">
        <f t="shared" si="52"/>
        <v>15</v>
      </c>
      <c r="AI195" s="86">
        <f t="shared" si="53"/>
        <v>0</v>
      </c>
    </row>
    <row r="196" spans="6:35" x14ac:dyDescent="0.25">
      <c r="F196" s="26" t="str">
        <f>IF(G196=1,MAX($F$4:F195)+1,"")</f>
        <v/>
      </c>
      <c r="G196" s="26">
        <f>COUNTIF($H$5:H196,H196)</f>
        <v>89</v>
      </c>
      <c r="H196" s="26" t="str">
        <f t="shared" si="54"/>
        <v>ВВГнг(А)-LS (3х1,5) 1</v>
      </c>
      <c r="I196" s="26">
        <f>COUNTIF($J$4:$J196,1)</f>
        <v>12</v>
      </c>
      <c r="J196" s="26">
        <f>COUNTIF($S$5:$S196,S196)</f>
        <v>91</v>
      </c>
      <c r="K196" s="26">
        <f t="shared" si="43"/>
        <v>1</v>
      </c>
      <c r="L196" s="26">
        <f>IFERROR(IF(P196=0,0,MAX($L$4:L195)+1),0)</f>
        <v>192</v>
      </c>
      <c r="M196" s="5" t="str">
        <f t="shared" si="55"/>
        <v>K</v>
      </c>
      <c r="N196" s="5" t="str">
        <f t="shared" si="56"/>
        <v>1</v>
      </c>
      <c r="P196" s="86" t="str">
        <f t="shared" si="44"/>
        <v>K.1.07.1-(К.1.8)</v>
      </c>
      <c r="Q196" s="86" t="str">
        <f t="shared" si="45"/>
        <v>ЩР</v>
      </c>
      <c r="R196" s="86" t="str">
        <f t="shared" si="46"/>
        <v>Внутренний блок кондиционера  Пом. №07</v>
      </c>
      <c r="S196" s="86" t="str">
        <f t="shared" si="47"/>
        <v>ВВГнг(А)-LS (3х1,5)</v>
      </c>
      <c r="T196" s="86" t="str">
        <f t="shared" si="57"/>
        <v>L=5</v>
      </c>
      <c r="U196" s="86" t="str">
        <f t="shared" si="58"/>
        <v>Ø20 L=14</v>
      </c>
      <c r="V196" s="86" t="str">
        <f t="shared" si="59"/>
        <v/>
      </c>
      <c r="W196" s="87">
        <f t="shared" si="48"/>
        <v>23</v>
      </c>
      <c r="X196" s="88"/>
      <c r="Y196" s="88"/>
      <c r="Z196" s="88"/>
      <c r="AA196" s="88"/>
      <c r="AB196" s="88"/>
      <c r="AD196" s="86" t="str">
        <f t="shared" si="49"/>
        <v>Ø20</v>
      </c>
      <c r="AE196" s="86" t="str">
        <f t="shared" si="50"/>
        <v>Ø20</v>
      </c>
      <c r="AG196" s="86">
        <f t="shared" si="51"/>
        <v>5</v>
      </c>
      <c r="AH196" s="86">
        <f t="shared" si="52"/>
        <v>14</v>
      </c>
      <c r="AI196" s="86">
        <f t="shared" si="53"/>
        <v>0</v>
      </c>
    </row>
    <row r="197" spans="6:35" x14ac:dyDescent="0.25">
      <c r="F197" s="26" t="str">
        <f>IF(G197=1,MAX($F$4:F196)+1,"")</f>
        <v/>
      </c>
      <c r="G197" s="26">
        <f>COUNTIF($H$5:H197,H197)</f>
        <v>90</v>
      </c>
      <c r="H197" s="26" t="str">
        <f t="shared" si="54"/>
        <v>ВВГнг(А)-LS (3х1,5) 1</v>
      </c>
      <c r="I197" s="26">
        <f>COUNTIF($J$4:$J197,1)</f>
        <v>12</v>
      </c>
      <c r="J197" s="26">
        <f>COUNTIF($S$5:$S197,S197)</f>
        <v>92</v>
      </c>
      <c r="K197" s="26">
        <f t="shared" ref="K197:K260" si="60">VLOOKUP(P197,Исходные_данные,19,FALSE)</f>
        <v>1</v>
      </c>
      <c r="L197" s="26">
        <f>IFERROR(IF(P197=0,0,MAX($L$4:L196)+1),0)</f>
        <v>193</v>
      </c>
      <c r="M197" s="5" t="str">
        <f t="shared" si="55"/>
        <v>K</v>
      </c>
      <c r="N197" s="5" t="str">
        <f t="shared" si="56"/>
        <v>1</v>
      </c>
      <c r="P197" s="86" t="str">
        <f t="shared" ref="P197:P260" si="61">VLOOKUP(ROW(193:193),Разбивка_нумерация_5,4,FALSE)</f>
        <v>K.1.10.1-(К.1.7)</v>
      </c>
      <c r="Q197" s="86" t="str">
        <f t="shared" ref="Q197:Q260" si="62">IF(VLOOKUP(ROW(193:193),Разбивка_нумерация_5,3,FALSE)=0,VLOOKUP(ROW(193:193),Разбивка_нумерация_5,2,FALSE),VLOOKUP(ROW(193:193),Разбивка_нумерация_5,3,FALSE))</f>
        <v>ЩР</v>
      </c>
      <c r="R197" s="86" t="str">
        <f t="shared" ref="R197:R260" si="63">VLOOKUP(ROW(193:193),Разбивка_нумерация_5,6,FALSE)</f>
        <v>Внутренний блок кондиционера  Пом. №10</v>
      </c>
      <c r="S197" s="86" t="str">
        <f t="shared" ref="S197:S260" si="64">VLOOKUP(ROW(193:193),Разбивка_нумерация_5,17,FALSE)</f>
        <v>ВВГнг(А)-LS (3х1,5)</v>
      </c>
      <c r="T197" s="86" t="str">
        <f t="shared" si="57"/>
        <v>L=5</v>
      </c>
      <c r="U197" s="86" t="str">
        <f t="shared" si="58"/>
        <v>Ø20 L=10</v>
      </c>
      <c r="V197" s="86" t="str">
        <f t="shared" si="59"/>
        <v/>
      </c>
      <c r="W197" s="87">
        <f t="shared" ref="W197:W260" si="65">VLOOKUP(P197,Исходные_данные,13,FALSE)</f>
        <v>19</v>
      </c>
      <c r="X197" s="88"/>
      <c r="Y197" s="88"/>
      <c r="Z197" s="88"/>
      <c r="AA197" s="88"/>
      <c r="AB197" s="88"/>
      <c r="AD197" s="86" t="str">
        <f t="shared" ref="AD197:AD260" si="66">VLOOKUP(S197,Кабель_диаметр,4,FALSE)</f>
        <v>Ø20</v>
      </c>
      <c r="AE197" s="86" t="str">
        <f t="shared" ref="AE197:AE260" si="67">VLOOKUP(S197,Кабель_диаметр,5,FALSE)</f>
        <v>Ø20</v>
      </c>
      <c r="AG197" s="86">
        <f t="shared" ref="AG197:AG260" si="68">IFERROR(VLOOKUP(P197,Исходные_данные,10,FALSE),0)</f>
        <v>5</v>
      </c>
      <c r="AH197" s="86">
        <f t="shared" ref="AH197:AH260" si="69">IFERROR(VLOOKUP(P197,Исходные_данные,11,FALSE),0)</f>
        <v>10</v>
      </c>
      <c r="AI197" s="86">
        <f t="shared" ref="AI197:AI260" si="70">IFERROR(VLOOKUP(P197,Исходные_данные,12,FALSE),0)</f>
        <v>0</v>
      </c>
    </row>
    <row r="198" spans="6:35" x14ac:dyDescent="0.25">
      <c r="F198" s="26" t="str">
        <f>IF(G198=1,MAX($F$4:F197)+1,"")</f>
        <v/>
      </c>
      <c r="G198" s="26">
        <f>COUNTIF($H$5:H198,H198)</f>
        <v>91</v>
      </c>
      <c r="H198" s="26" t="str">
        <f t="shared" ref="H198:H261" si="71">S198&amp;" "&amp;K198</f>
        <v>ВВГнг(А)-LS (3х1,5) 1</v>
      </c>
      <c r="I198" s="26">
        <f>COUNTIF($J$4:$J198,1)</f>
        <v>12</v>
      </c>
      <c r="J198" s="26">
        <f>COUNTIF($S$5:$S198,S198)</f>
        <v>93</v>
      </c>
      <c r="K198" s="26">
        <f t="shared" si="60"/>
        <v>1</v>
      </c>
      <c r="L198" s="26">
        <f>IFERROR(IF(P198=0,0,MAX($L$4:L197)+1),0)</f>
        <v>194</v>
      </c>
      <c r="M198" s="5" t="str">
        <f t="shared" ref="M198:M261" si="72">LEFT(P198,SEARCH(".",P198)-1)</f>
        <v>K</v>
      </c>
      <c r="N198" s="5" t="str">
        <f t="shared" ref="N198:N261" si="73">LEFT(RIGHT(P198,LEN(P198)-LEN(M198)-1),SEARCH(".",P198)-1)</f>
        <v>1</v>
      </c>
      <c r="P198" s="86" t="str">
        <f t="shared" si="61"/>
        <v>K.1.11.1-(К.1.6)</v>
      </c>
      <c r="Q198" s="86" t="str">
        <f t="shared" si="62"/>
        <v>ЩР</v>
      </c>
      <c r="R198" s="86" t="str">
        <f t="shared" si="63"/>
        <v>Внутренний блок кондиционера  Пом. №11</v>
      </c>
      <c r="S198" s="86" t="str">
        <f t="shared" si="64"/>
        <v>ВВГнг(А)-LS (3х1,5)</v>
      </c>
      <c r="T198" s="86" t="str">
        <f t="shared" ref="T198:T261" si="74">IF(AG198=0,"","L="&amp;AG198)</f>
        <v/>
      </c>
      <c r="U198" s="86" t="str">
        <f t="shared" ref="U198:U261" si="75">IF(AH198=0,"",AD198&amp;" L="&amp;AH198)</f>
        <v>Ø20 L=12</v>
      </c>
      <c r="V198" s="86" t="str">
        <f t="shared" ref="V198:V261" si="76">IF(AI198=0,"",AE198&amp;" L="&amp;AI198)</f>
        <v/>
      </c>
      <c r="W198" s="87">
        <f t="shared" si="65"/>
        <v>20</v>
      </c>
      <c r="X198" s="88"/>
      <c r="Y198" s="88"/>
      <c r="Z198" s="88"/>
      <c r="AA198" s="88"/>
      <c r="AB198" s="88"/>
      <c r="AD198" s="86" t="str">
        <f t="shared" si="66"/>
        <v>Ø20</v>
      </c>
      <c r="AE198" s="86" t="str">
        <f t="shared" si="67"/>
        <v>Ø20</v>
      </c>
      <c r="AG198" s="86">
        <f t="shared" si="68"/>
        <v>0</v>
      </c>
      <c r="AH198" s="86">
        <f t="shared" si="69"/>
        <v>12</v>
      </c>
      <c r="AI198" s="86">
        <f t="shared" si="70"/>
        <v>0</v>
      </c>
    </row>
    <row r="199" spans="6:35" x14ac:dyDescent="0.25">
      <c r="F199" s="26" t="str">
        <f>IF(G199=1,MAX($F$4:F198)+1,"")</f>
        <v/>
      </c>
      <c r="G199" s="26">
        <f>COUNTIF($H$5:H199,H199)</f>
        <v>92</v>
      </c>
      <c r="H199" s="26" t="str">
        <f t="shared" si="71"/>
        <v>ВВГнг(А)-LS (3х1,5) 1</v>
      </c>
      <c r="I199" s="26">
        <f>COUNTIF($J$4:$J199,1)</f>
        <v>12</v>
      </c>
      <c r="J199" s="26">
        <f>COUNTIF($S$5:$S199,S199)</f>
        <v>94</v>
      </c>
      <c r="K199" s="26">
        <f t="shared" si="60"/>
        <v>1</v>
      </c>
      <c r="L199" s="26">
        <f>IFERROR(IF(P199=0,0,MAX($L$4:L198)+1),0)</f>
        <v>195</v>
      </c>
      <c r="M199" s="5" t="str">
        <f t="shared" si="72"/>
        <v>K</v>
      </c>
      <c r="N199" s="5" t="str">
        <f t="shared" si="73"/>
        <v>1</v>
      </c>
      <c r="P199" s="86" t="str">
        <f t="shared" si="61"/>
        <v>K.1.15.1-(К.1.3)</v>
      </c>
      <c r="Q199" s="86" t="str">
        <f t="shared" si="62"/>
        <v>ЩР</v>
      </c>
      <c r="R199" s="86" t="str">
        <f t="shared" si="63"/>
        <v>Внутренний блок кондиционера  Пом. №15</v>
      </c>
      <c r="S199" s="86" t="str">
        <f t="shared" si="64"/>
        <v>ВВГнг(А)-LS (3х1,5)</v>
      </c>
      <c r="T199" s="86" t="str">
        <f t="shared" si="74"/>
        <v>L=5</v>
      </c>
      <c r="U199" s="86" t="str">
        <f t="shared" si="75"/>
        <v>Ø20 L=28</v>
      </c>
      <c r="V199" s="86" t="str">
        <f t="shared" si="76"/>
        <v/>
      </c>
      <c r="W199" s="87">
        <f t="shared" si="65"/>
        <v>37</v>
      </c>
      <c r="X199" s="88"/>
      <c r="Y199" s="88"/>
      <c r="Z199" s="88"/>
      <c r="AA199" s="88"/>
      <c r="AB199" s="88"/>
      <c r="AD199" s="86" t="str">
        <f t="shared" si="66"/>
        <v>Ø20</v>
      </c>
      <c r="AE199" s="86" t="str">
        <f t="shared" si="67"/>
        <v>Ø20</v>
      </c>
      <c r="AG199" s="86">
        <f t="shared" si="68"/>
        <v>5</v>
      </c>
      <c r="AH199" s="86">
        <f t="shared" si="69"/>
        <v>28</v>
      </c>
      <c r="AI199" s="86">
        <f t="shared" si="70"/>
        <v>0</v>
      </c>
    </row>
    <row r="200" spans="6:35" x14ac:dyDescent="0.25">
      <c r="F200" s="26" t="str">
        <f>IF(G200=1,MAX($F$4:F199)+1,"")</f>
        <v/>
      </c>
      <c r="G200" s="26">
        <f>COUNTIF($H$5:H200,H200)</f>
        <v>93</v>
      </c>
      <c r="H200" s="26" t="str">
        <f t="shared" si="71"/>
        <v>ВВГнг(А)-LS (3х1,5) 1</v>
      </c>
      <c r="I200" s="26">
        <f>COUNTIF($J$4:$J200,1)</f>
        <v>12</v>
      </c>
      <c r="J200" s="26">
        <f>COUNTIF($S$5:$S200,S200)</f>
        <v>95</v>
      </c>
      <c r="K200" s="26">
        <f t="shared" si="60"/>
        <v>1</v>
      </c>
      <c r="L200" s="26">
        <f>IFERROR(IF(P200=0,0,MAX($L$4:L199)+1),0)</f>
        <v>196</v>
      </c>
      <c r="M200" s="5" t="str">
        <f t="shared" si="72"/>
        <v>K</v>
      </c>
      <c r="N200" s="5" t="str">
        <f t="shared" si="73"/>
        <v>1</v>
      </c>
      <c r="P200" s="86" t="str">
        <f t="shared" si="61"/>
        <v>K.1.17.1-(К.1.1)</v>
      </c>
      <c r="Q200" s="86" t="str">
        <f t="shared" si="62"/>
        <v>ЩР</v>
      </c>
      <c r="R200" s="86" t="str">
        <f t="shared" si="63"/>
        <v>Внутренний блок кондиционера  Пом. №17</v>
      </c>
      <c r="S200" s="86" t="str">
        <f t="shared" si="64"/>
        <v>ВВГнг(А)-LS (3х1,5)</v>
      </c>
      <c r="T200" s="86" t="str">
        <f t="shared" si="74"/>
        <v>L=5</v>
      </c>
      <c r="U200" s="86" t="str">
        <f t="shared" si="75"/>
        <v>Ø20 L=33</v>
      </c>
      <c r="V200" s="86" t="str">
        <f t="shared" si="76"/>
        <v/>
      </c>
      <c r="W200" s="87">
        <f t="shared" si="65"/>
        <v>42</v>
      </c>
      <c r="X200" s="88"/>
      <c r="Y200" s="88"/>
      <c r="Z200" s="88"/>
      <c r="AA200" s="88"/>
      <c r="AB200" s="88"/>
      <c r="AD200" s="86" t="str">
        <f t="shared" si="66"/>
        <v>Ø20</v>
      </c>
      <c r="AE200" s="86" t="str">
        <f t="shared" si="67"/>
        <v>Ø20</v>
      </c>
      <c r="AG200" s="86">
        <f t="shared" si="68"/>
        <v>5</v>
      </c>
      <c r="AH200" s="86">
        <f t="shared" si="69"/>
        <v>33</v>
      </c>
      <c r="AI200" s="86">
        <f t="shared" si="70"/>
        <v>0</v>
      </c>
    </row>
    <row r="201" spans="6:35" x14ac:dyDescent="0.25">
      <c r="F201" s="26" t="str">
        <f>IF(G201=1,MAX($F$4:F200)+1,"")</f>
        <v/>
      </c>
      <c r="G201" s="26">
        <f>COUNTIF($H$5:H201,H201)</f>
        <v>94</v>
      </c>
      <c r="H201" s="26" t="str">
        <f t="shared" si="71"/>
        <v>ВВГнг(А)-LS (3х1,5) 1</v>
      </c>
      <c r="I201" s="26">
        <f>COUNTIF($J$4:$J201,1)</f>
        <v>12</v>
      </c>
      <c r="J201" s="26">
        <f>COUNTIF($S$5:$S201,S201)</f>
        <v>96</v>
      </c>
      <c r="K201" s="26">
        <f t="shared" si="60"/>
        <v>1</v>
      </c>
      <c r="L201" s="26">
        <f>IFERROR(IF(P201=0,0,MAX($L$4:L200)+1),0)</f>
        <v>197</v>
      </c>
      <c r="M201" s="5" t="str">
        <f t="shared" si="72"/>
        <v>K</v>
      </c>
      <c r="N201" s="5" t="str">
        <f t="shared" si="73"/>
        <v>1</v>
      </c>
      <c r="P201" s="86" t="str">
        <f t="shared" si="61"/>
        <v>K.1.18.1-(К.1.2)</v>
      </c>
      <c r="Q201" s="86" t="str">
        <f t="shared" si="62"/>
        <v>ЩР</v>
      </c>
      <c r="R201" s="86" t="str">
        <f t="shared" si="63"/>
        <v>Внутренний блок кондиционера  Пом. №18</v>
      </c>
      <c r="S201" s="86" t="str">
        <f t="shared" si="64"/>
        <v>ВВГнг(А)-LS (3х1,5)</v>
      </c>
      <c r="T201" s="86" t="str">
        <f t="shared" si="74"/>
        <v>L=5</v>
      </c>
      <c r="U201" s="86" t="str">
        <f t="shared" si="75"/>
        <v>Ø20 L=29</v>
      </c>
      <c r="V201" s="86" t="str">
        <f t="shared" si="76"/>
        <v/>
      </c>
      <c r="W201" s="87">
        <f t="shared" si="65"/>
        <v>38</v>
      </c>
      <c r="X201" s="88"/>
      <c r="Y201" s="88"/>
      <c r="Z201" s="88"/>
      <c r="AA201" s="88"/>
      <c r="AB201" s="88"/>
      <c r="AD201" s="86" t="str">
        <f t="shared" si="66"/>
        <v>Ø20</v>
      </c>
      <c r="AE201" s="86" t="str">
        <f t="shared" si="67"/>
        <v>Ø20</v>
      </c>
      <c r="AG201" s="86">
        <f t="shared" si="68"/>
        <v>5</v>
      </c>
      <c r="AH201" s="86">
        <f t="shared" si="69"/>
        <v>29</v>
      </c>
      <c r="AI201" s="86">
        <f t="shared" si="70"/>
        <v>0</v>
      </c>
    </row>
    <row r="202" spans="6:35" x14ac:dyDescent="0.25">
      <c r="F202" s="26">
        <f>IF(G202=1,MAX($F$4:F201)+1,"")</f>
        <v>15</v>
      </c>
      <c r="G202" s="26">
        <f>COUNTIF($H$5:H202,H202)</f>
        <v>1</v>
      </c>
      <c r="H202" s="26" t="str">
        <f t="shared" si="71"/>
        <v>ВВГнг(А)-LS (5х4) 1</v>
      </c>
      <c r="I202" s="26">
        <f>COUNTIF($J$4:$J202,1)</f>
        <v>13</v>
      </c>
      <c r="J202" s="26">
        <f>COUNTIF($S$5:$S202,S202)</f>
        <v>1</v>
      </c>
      <c r="K202" s="26">
        <f t="shared" si="60"/>
        <v>1</v>
      </c>
      <c r="L202" s="26">
        <f>IFERROR(IF(P202=0,0,MAX($L$4:L201)+1),0)</f>
        <v>198</v>
      </c>
      <c r="M202" s="5" t="str">
        <f t="shared" si="72"/>
        <v>ПУ</v>
      </c>
      <c r="N202" s="5" t="str">
        <f t="shared" si="73"/>
        <v>1.</v>
      </c>
      <c r="P202" s="86" t="str">
        <f t="shared" si="61"/>
        <v>ПУ.1.01.1-(ПУ.1)</v>
      </c>
      <c r="Q202" s="86" t="str">
        <f t="shared" si="62"/>
        <v>ЩР</v>
      </c>
      <c r="R202" s="86" t="str">
        <f t="shared" si="63"/>
        <v>Приточная установка  Пом. №01</v>
      </c>
      <c r="S202" s="86" t="str">
        <f t="shared" si="64"/>
        <v>ВВГнг(А)-LS (5х4)</v>
      </c>
      <c r="T202" s="86" t="str">
        <f t="shared" si="74"/>
        <v>L=5</v>
      </c>
      <c r="U202" s="86" t="str">
        <f t="shared" si="75"/>
        <v>Ø25 L=11</v>
      </c>
      <c r="V202" s="86" t="str">
        <f t="shared" si="76"/>
        <v/>
      </c>
      <c r="W202" s="87">
        <f t="shared" si="65"/>
        <v>20</v>
      </c>
      <c r="X202" s="88"/>
      <c r="Y202" s="88"/>
      <c r="Z202" s="88"/>
      <c r="AA202" s="88"/>
      <c r="AB202" s="88"/>
      <c r="AD202" s="86" t="str">
        <f t="shared" si="66"/>
        <v>Ø25</v>
      </c>
      <c r="AE202" s="86" t="str">
        <f t="shared" si="67"/>
        <v>Ø25</v>
      </c>
      <c r="AG202" s="86">
        <f t="shared" si="68"/>
        <v>5</v>
      </c>
      <c r="AH202" s="86">
        <f t="shared" si="69"/>
        <v>11</v>
      </c>
      <c r="AI202" s="86">
        <f t="shared" si="70"/>
        <v>0</v>
      </c>
    </row>
    <row r="203" spans="6:35" x14ac:dyDescent="0.25">
      <c r="F203" s="26" t="str">
        <f>IF(G203=1,MAX($F$4:F202)+1,"")</f>
        <v/>
      </c>
      <c r="G203" s="26">
        <f>COUNTIF($H$5:H203,H203)</f>
        <v>2</v>
      </c>
      <c r="H203" s="26" t="str">
        <f t="shared" si="71"/>
        <v>ВВГнг(А)-LS (5х4) 1</v>
      </c>
      <c r="I203" s="26">
        <f>COUNTIF($J$4:$J203,1)</f>
        <v>13</v>
      </c>
      <c r="J203" s="26">
        <f>COUNTIF($S$5:$S203,S203)</f>
        <v>2</v>
      </c>
      <c r="K203" s="26">
        <f t="shared" si="60"/>
        <v>1</v>
      </c>
      <c r="L203" s="26">
        <f>IFERROR(IF(P203=0,0,MAX($L$4:L202)+1),0)</f>
        <v>199</v>
      </c>
      <c r="M203" s="5" t="str">
        <f t="shared" si="72"/>
        <v>УВ</v>
      </c>
      <c r="N203" s="5" t="str">
        <f t="shared" si="73"/>
        <v>1.</v>
      </c>
      <c r="P203" s="86" t="str">
        <f t="shared" si="61"/>
        <v>УВ.1.06.1-(УЧ1)</v>
      </c>
      <c r="Q203" s="86" t="str">
        <f t="shared" si="62"/>
        <v>ЩР</v>
      </c>
      <c r="R203" s="86" t="str">
        <f t="shared" si="63"/>
        <v>Увлажнитель  Пом. №06</v>
      </c>
      <c r="S203" s="86" t="str">
        <f t="shared" si="64"/>
        <v>ВВГнг(А)-LS (5х4)</v>
      </c>
      <c r="T203" s="86" t="str">
        <f t="shared" si="74"/>
        <v>L=5</v>
      </c>
      <c r="U203" s="86" t="str">
        <f t="shared" si="75"/>
        <v>Ø25 L=9</v>
      </c>
      <c r="V203" s="86" t="str">
        <f t="shared" si="76"/>
        <v/>
      </c>
      <c r="W203" s="87">
        <f t="shared" si="65"/>
        <v>18</v>
      </c>
      <c r="X203" s="88"/>
      <c r="Y203" s="88"/>
      <c r="Z203" s="88"/>
      <c r="AA203" s="88"/>
      <c r="AB203" s="88"/>
      <c r="AD203" s="86" t="str">
        <f t="shared" si="66"/>
        <v>Ø25</v>
      </c>
      <c r="AE203" s="86" t="str">
        <f t="shared" si="67"/>
        <v>Ø25</v>
      </c>
      <c r="AG203" s="86">
        <f t="shared" si="68"/>
        <v>5</v>
      </c>
      <c r="AH203" s="86">
        <f t="shared" si="69"/>
        <v>9</v>
      </c>
      <c r="AI203" s="86">
        <f t="shared" si="70"/>
        <v>0</v>
      </c>
    </row>
    <row r="204" spans="6:35" x14ac:dyDescent="0.25">
      <c r="F204" s="26" t="str">
        <f>IF(G204=1,MAX($F$4:F203)+1,"")</f>
        <v/>
      </c>
      <c r="G204" s="26">
        <f>COUNTIF($H$5:H204,H204)</f>
        <v>95</v>
      </c>
      <c r="H204" s="26" t="str">
        <f t="shared" si="71"/>
        <v>ВВГнг(А)-LS (3х1,5) 1</v>
      </c>
      <c r="I204" s="26">
        <f>COUNTIF($J$4:$J204,1)</f>
        <v>13</v>
      </c>
      <c r="J204" s="26">
        <f>COUNTIF($S$5:$S204,S204)</f>
        <v>97</v>
      </c>
      <c r="K204" s="26">
        <f t="shared" si="60"/>
        <v>1</v>
      </c>
      <c r="L204" s="26">
        <f>IFERROR(IF(P204=0,0,MAX($L$4:L203)+1),0)</f>
        <v>200</v>
      </c>
      <c r="M204" s="5" t="str">
        <f t="shared" si="72"/>
        <v>КМН</v>
      </c>
      <c r="N204" s="5" t="str">
        <f t="shared" si="73"/>
        <v>1.1</v>
      </c>
      <c r="P204" s="86" t="str">
        <f t="shared" si="61"/>
        <v>КМН.1.14.1</v>
      </c>
      <c r="Q204" s="86" t="str">
        <f t="shared" si="62"/>
        <v>ЩР</v>
      </c>
      <c r="R204" s="86" t="str">
        <f t="shared" si="63"/>
        <v>Электрокамин  Пом. №14</v>
      </c>
      <c r="S204" s="86" t="str">
        <f t="shared" si="64"/>
        <v>ВВГнг(А)-LS (3х1,5)</v>
      </c>
      <c r="T204" s="86" t="str">
        <f t="shared" si="74"/>
        <v>L=3</v>
      </c>
      <c r="U204" s="86" t="str">
        <f t="shared" si="75"/>
        <v/>
      </c>
      <c r="V204" s="86" t="str">
        <f t="shared" si="76"/>
        <v/>
      </c>
      <c r="W204" s="87">
        <f t="shared" si="65"/>
        <v>16</v>
      </c>
      <c r="X204" s="88"/>
      <c r="Y204" s="88"/>
      <c r="Z204" s="88"/>
      <c r="AA204" s="88"/>
      <c r="AB204" s="88"/>
      <c r="AD204" s="86" t="str">
        <f t="shared" si="66"/>
        <v>Ø20</v>
      </c>
      <c r="AE204" s="86" t="str">
        <f t="shared" si="67"/>
        <v>Ø20</v>
      </c>
      <c r="AG204" s="86">
        <f t="shared" si="68"/>
        <v>3</v>
      </c>
      <c r="AH204" s="86">
        <f t="shared" si="69"/>
        <v>0</v>
      </c>
      <c r="AI204" s="86">
        <f t="shared" si="70"/>
        <v>0</v>
      </c>
    </row>
    <row r="205" spans="6:35" x14ac:dyDescent="0.25">
      <c r="F205" s="26">
        <f>IF(G205=1,MAX($F$4:F204)+1,"")</f>
        <v>16</v>
      </c>
      <c r="G205" s="26">
        <f>COUNTIF($H$5:H205,H205)</f>
        <v>1</v>
      </c>
      <c r="H205" s="26" t="str">
        <f t="shared" si="71"/>
        <v>ВВГнг(А)-LS (3х6) 1</v>
      </c>
      <c r="I205" s="26">
        <f>COUNTIF($J$4:$J205,1)</f>
        <v>14</v>
      </c>
      <c r="J205" s="26">
        <f>COUNTIF($S$5:$S205,S205)</f>
        <v>1</v>
      </c>
      <c r="K205" s="26">
        <f t="shared" si="60"/>
        <v>1</v>
      </c>
      <c r="L205" s="26">
        <f>IFERROR(IF(P205=0,0,MAX($L$4:L204)+1),0)</f>
        <v>201</v>
      </c>
      <c r="M205" s="5" t="str">
        <f t="shared" si="72"/>
        <v>ПН</v>
      </c>
      <c r="N205" s="5" t="str">
        <f t="shared" si="73"/>
        <v>1.</v>
      </c>
      <c r="P205" s="86" t="str">
        <f t="shared" si="61"/>
        <v>ПН.1.03.1</v>
      </c>
      <c r="Q205" s="86" t="str">
        <f t="shared" si="62"/>
        <v>ЩР</v>
      </c>
      <c r="R205" s="86" t="str">
        <f t="shared" si="63"/>
        <v>Проточный водонагреватель  Пом. №03</v>
      </c>
      <c r="S205" s="86" t="str">
        <f t="shared" si="64"/>
        <v>ВВГнг(А)-LS (3х6)</v>
      </c>
      <c r="T205" s="86" t="str">
        <f t="shared" si="74"/>
        <v/>
      </c>
      <c r="U205" s="86" t="str">
        <f t="shared" si="75"/>
        <v>Ø25 L=11</v>
      </c>
      <c r="V205" s="86" t="str">
        <f t="shared" si="76"/>
        <v/>
      </c>
      <c r="W205" s="87">
        <f t="shared" si="65"/>
        <v>19</v>
      </c>
      <c r="X205" s="88"/>
      <c r="Y205" s="88"/>
      <c r="Z205" s="88"/>
      <c r="AA205" s="88"/>
      <c r="AB205" s="88"/>
      <c r="AD205" s="86" t="str">
        <f t="shared" si="66"/>
        <v>Ø25</v>
      </c>
      <c r="AE205" s="86" t="str">
        <f t="shared" si="67"/>
        <v>Ø25</v>
      </c>
      <c r="AG205" s="86">
        <f t="shared" si="68"/>
        <v>0</v>
      </c>
      <c r="AH205" s="86">
        <f t="shared" si="69"/>
        <v>11</v>
      </c>
      <c r="AI205" s="86">
        <f t="shared" si="70"/>
        <v>0</v>
      </c>
    </row>
    <row r="206" spans="6:35" x14ac:dyDescent="0.25">
      <c r="F206" s="26">
        <f>IF(G206=1,MAX($F$4:F205)+1,"")</f>
        <v>17</v>
      </c>
      <c r="G206" s="26">
        <f>COUNTIF($H$5:H206,H206)</f>
        <v>1</v>
      </c>
      <c r="H206" s="26" t="str">
        <f t="shared" si="71"/>
        <v>ВВГнг(А)-LS (3х6) 2</v>
      </c>
      <c r="I206" s="26">
        <f>COUNTIF($J$4:$J206,1)</f>
        <v>14</v>
      </c>
      <c r="J206" s="26">
        <f>COUNTIF($S$5:$S206,S206)</f>
        <v>2</v>
      </c>
      <c r="K206" s="26">
        <f t="shared" si="60"/>
        <v>2</v>
      </c>
      <c r="L206" s="26">
        <f>IFERROR(IF(P206=0,0,MAX($L$4:L205)+1),0)</f>
        <v>202</v>
      </c>
      <c r="M206" s="5" t="str">
        <f t="shared" si="72"/>
        <v>ПН</v>
      </c>
      <c r="N206" s="5" t="str">
        <f t="shared" si="73"/>
        <v>1.</v>
      </c>
      <c r="P206" s="86" t="str">
        <f t="shared" si="61"/>
        <v>ПН.1.04.1</v>
      </c>
      <c r="Q206" s="86" t="str">
        <f t="shared" si="62"/>
        <v>ЩР</v>
      </c>
      <c r="R206" s="86" t="str">
        <f t="shared" si="63"/>
        <v>Проточный водонагреватель  Пом. №04</v>
      </c>
      <c r="S206" s="86" t="str">
        <f t="shared" si="64"/>
        <v>ВВГнг(А)-LS (3х6)</v>
      </c>
      <c r="T206" s="86" t="str">
        <f t="shared" si="74"/>
        <v/>
      </c>
      <c r="U206" s="86" t="str">
        <f t="shared" si="75"/>
        <v/>
      </c>
      <c r="V206" s="86" t="str">
        <f t="shared" si="76"/>
        <v>Ø25 L=22</v>
      </c>
      <c r="W206" s="87">
        <f t="shared" si="65"/>
        <v>26</v>
      </c>
      <c r="X206" s="88"/>
      <c r="Y206" s="88"/>
      <c r="Z206" s="88"/>
      <c r="AA206" s="88"/>
      <c r="AB206" s="88"/>
      <c r="AD206" s="86" t="str">
        <f t="shared" si="66"/>
        <v>Ø25</v>
      </c>
      <c r="AE206" s="86" t="str">
        <f t="shared" si="67"/>
        <v>Ø25</v>
      </c>
      <c r="AG206" s="86">
        <f t="shared" si="68"/>
        <v>0</v>
      </c>
      <c r="AH206" s="86">
        <f t="shared" si="69"/>
        <v>0</v>
      </c>
      <c r="AI206" s="86">
        <f t="shared" si="70"/>
        <v>22</v>
      </c>
    </row>
    <row r="207" spans="6:35" x14ac:dyDescent="0.25">
      <c r="F207" s="26" t="str">
        <f>IF(G207=1,MAX($F$4:F206)+1,"")</f>
        <v/>
      </c>
      <c r="G207" s="26">
        <f>COUNTIF($H$5:H207,H207)</f>
        <v>2</v>
      </c>
      <c r="H207" s="26" t="str">
        <f t="shared" si="71"/>
        <v>ВВГнг(А)-LS (3х6) 2</v>
      </c>
      <c r="I207" s="26">
        <f>COUNTIF($J$4:$J207,1)</f>
        <v>14</v>
      </c>
      <c r="J207" s="26">
        <f>COUNTIF($S$5:$S207,S207)</f>
        <v>3</v>
      </c>
      <c r="K207" s="26">
        <f t="shared" si="60"/>
        <v>2</v>
      </c>
      <c r="L207" s="26">
        <f>IFERROR(IF(P207=0,0,MAX($L$4:L206)+1),0)</f>
        <v>203</v>
      </c>
      <c r="M207" s="5" t="str">
        <f t="shared" si="72"/>
        <v>ПН</v>
      </c>
      <c r="N207" s="5" t="str">
        <f t="shared" si="73"/>
        <v>1.</v>
      </c>
      <c r="P207" s="86" t="str">
        <f t="shared" si="61"/>
        <v>ПН.1.05.1</v>
      </c>
      <c r="Q207" s="86" t="str">
        <f t="shared" si="62"/>
        <v>ЩР</v>
      </c>
      <c r="R207" s="86" t="str">
        <f t="shared" si="63"/>
        <v>Проточный водонагреватель  Пом. №05</v>
      </c>
      <c r="S207" s="86" t="str">
        <f t="shared" si="64"/>
        <v>ВВГнг(А)-LS (3х6)</v>
      </c>
      <c r="T207" s="86" t="str">
        <f t="shared" si="74"/>
        <v/>
      </c>
      <c r="U207" s="86" t="str">
        <f t="shared" si="75"/>
        <v/>
      </c>
      <c r="V207" s="86" t="str">
        <f t="shared" si="76"/>
        <v>Ø25 L=21</v>
      </c>
      <c r="W207" s="87">
        <f t="shared" si="65"/>
        <v>25</v>
      </c>
      <c r="X207" s="88"/>
      <c r="Y207" s="88"/>
      <c r="Z207" s="88"/>
      <c r="AA207" s="88"/>
      <c r="AB207" s="88"/>
      <c r="AD207" s="86" t="str">
        <f t="shared" si="66"/>
        <v>Ø25</v>
      </c>
      <c r="AE207" s="86" t="str">
        <f t="shared" si="67"/>
        <v>Ø25</v>
      </c>
      <c r="AG207" s="86">
        <f t="shared" si="68"/>
        <v>0</v>
      </c>
      <c r="AH207" s="86">
        <f t="shared" si="69"/>
        <v>0</v>
      </c>
      <c r="AI207" s="86">
        <f t="shared" si="70"/>
        <v>21</v>
      </c>
    </row>
    <row r="208" spans="6:35" x14ac:dyDescent="0.25">
      <c r="F208" s="26" t="str">
        <f>IF(G208=1,MAX($F$4:F207)+1,"")</f>
        <v/>
      </c>
      <c r="G208" s="26">
        <f>COUNTIF($H$5:H208,H208)</f>
        <v>2</v>
      </c>
      <c r="H208" s="26" t="str">
        <f t="shared" si="71"/>
        <v>ВВГнг(А)-LS (3х6) 1</v>
      </c>
      <c r="I208" s="26">
        <f>COUNTIF($J$4:$J208,1)</f>
        <v>14</v>
      </c>
      <c r="J208" s="26">
        <f>COUNTIF($S$5:$S208,S208)</f>
        <v>4</v>
      </c>
      <c r="K208" s="26">
        <f t="shared" si="60"/>
        <v>1</v>
      </c>
      <c r="L208" s="26">
        <f>IFERROR(IF(P208=0,0,MAX($L$4:L207)+1),0)</f>
        <v>204</v>
      </c>
      <c r="M208" s="5" t="str">
        <f t="shared" si="72"/>
        <v>ПН</v>
      </c>
      <c r="N208" s="5" t="str">
        <f t="shared" si="73"/>
        <v>1.</v>
      </c>
      <c r="P208" s="86" t="str">
        <f t="shared" si="61"/>
        <v>ПН.1.11.1</v>
      </c>
      <c r="Q208" s="86" t="str">
        <f t="shared" si="62"/>
        <v>ЩР</v>
      </c>
      <c r="R208" s="86" t="str">
        <f t="shared" si="63"/>
        <v>Проточный водонагреватель  Пом. №11</v>
      </c>
      <c r="S208" s="86" t="str">
        <f t="shared" si="64"/>
        <v>ВВГнг(А)-LS (3х6)</v>
      </c>
      <c r="T208" s="86" t="str">
        <f t="shared" si="74"/>
        <v/>
      </c>
      <c r="U208" s="86" t="str">
        <f t="shared" si="75"/>
        <v>Ø25 L=15</v>
      </c>
      <c r="V208" s="86" t="str">
        <f t="shared" si="76"/>
        <v/>
      </c>
      <c r="W208" s="87">
        <f t="shared" si="65"/>
        <v>23</v>
      </c>
      <c r="X208" s="88"/>
      <c r="Y208" s="88"/>
      <c r="Z208" s="88"/>
      <c r="AA208" s="88"/>
      <c r="AB208" s="88"/>
      <c r="AD208" s="86" t="str">
        <f t="shared" si="66"/>
        <v>Ø25</v>
      </c>
      <c r="AE208" s="86" t="str">
        <f t="shared" si="67"/>
        <v>Ø25</v>
      </c>
      <c r="AG208" s="86">
        <f t="shared" si="68"/>
        <v>0</v>
      </c>
      <c r="AH208" s="86">
        <f t="shared" si="69"/>
        <v>15</v>
      </c>
      <c r="AI208" s="86">
        <f t="shared" si="70"/>
        <v>0</v>
      </c>
    </row>
    <row r="209" spans="6:35" x14ac:dyDescent="0.25">
      <c r="F209" s="26" t="str">
        <f>IF(G209=1,MAX($F$4:F208)+1,"")</f>
        <v/>
      </c>
      <c r="G209" s="26">
        <f>COUNTIF($H$5:H209,H209)</f>
        <v>3</v>
      </c>
      <c r="H209" s="26" t="str">
        <f t="shared" si="71"/>
        <v>ВВГнг(А)-LS (3х6) 2</v>
      </c>
      <c r="I209" s="26">
        <f>COUNTIF($J$4:$J209,1)</f>
        <v>14</v>
      </c>
      <c r="J209" s="26">
        <f>COUNTIF($S$5:$S209,S209)</f>
        <v>5</v>
      </c>
      <c r="K209" s="26">
        <f t="shared" si="60"/>
        <v>2</v>
      </c>
      <c r="L209" s="26">
        <f>IFERROR(IF(P209=0,0,MAX($L$4:L208)+1),0)</f>
        <v>205</v>
      </c>
      <c r="M209" s="5" t="str">
        <f t="shared" si="72"/>
        <v>ПН</v>
      </c>
      <c r="N209" s="5" t="str">
        <f t="shared" si="73"/>
        <v>1.</v>
      </c>
      <c r="P209" s="86" t="str">
        <f t="shared" si="61"/>
        <v>ПН.1.15.1</v>
      </c>
      <c r="Q209" s="86" t="str">
        <f t="shared" si="62"/>
        <v>ЩР</v>
      </c>
      <c r="R209" s="86" t="str">
        <f t="shared" si="63"/>
        <v>Проточный водонагреватель  Пом. №15</v>
      </c>
      <c r="S209" s="86" t="str">
        <f t="shared" si="64"/>
        <v>ВВГнг(А)-LS (3х6)</v>
      </c>
      <c r="T209" s="86" t="str">
        <f t="shared" si="74"/>
        <v/>
      </c>
      <c r="U209" s="86" t="str">
        <f t="shared" si="75"/>
        <v/>
      </c>
      <c r="V209" s="86" t="str">
        <f t="shared" si="76"/>
        <v>Ø25 L=23</v>
      </c>
      <c r="W209" s="87">
        <f t="shared" si="65"/>
        <v>27</v>
      </c>
      <c r="X209" s="88"/>
      <c r="Y209" s="88"/>
      <c r="Z209" s="88"/>
      <c r="AA209" s="88"/>
      <c r="AB209" s="88"/>
      <c r="AD209" s="86" t="str">
        <f t="shared" si="66"/>
        <v>Ø25</v>
      </c>
      <c r="AE209" s="86" t="str">
        <f t="shared" si="67"/>
        <v>Ø25</v>
      </c>
      <c r="AG209" s="86">
        <f t="shared" si="68"/>
        <v>0</v>
      </c>
      <c r="AH209" s="86">
        <f t="shared" si="69"/>
        <v>0</v>
      </c>
      <c r="AI209" s="86">
        <f t="shared" si="70"/>
        <v>23</v>
      </c>
    </row>
    <row r="210" spans="6:35" x14ac:dyDescent="0.25">
      <c r="F210" s="26" t="str">
        <f>IF(G210=1,MAX($F$4:F209)+1,"")</f>
        <v/>
      </c>
      <c r="G210" s="26">
        <f>COUNTIF($H$5:H210,H210)</f>
        <v>4</v>
      </c>
      <c r="H210" s="26" t="str">
        <f t="shared" si="71"/>
        <v>ВВГнг(А)-LS (3х6) 2</v>
      </c>
      <c r="I210" s="26">
        <f>COUNTIF($J$4:$J210,1)</f>
        <v>14</v>
      </c>
      <c r="J210" s="26">
        <f>COUNTIF($S$5:$S210,S210)</f>
        <v>6</v>
      </c>
      <c r="K210" s="26">
        <f t="shared" si="60"/>
        <v>2</v>
      </c>
      <c r="L210" s="26">
        <f>IFERROR(IF(P210=0,0,MAX($L$4:L209)+1),0)</f>
        <v>206</v>
      </c>
      <c r="M210" s="5" t="str">
        <f t="shared" si="72"/>
        <v>ПН</v>
      </c>
      <c r="N210" s="5" t="str">
        <f t="shared" si="73"/>
        <v>1.</v>
      </c>
      <c r="P210" s="86" t="str">
        <f t="shared" si="61"/>
        <v>ПН.1.17.1</v>
      </c>
      <c r="Q210" s="86" t="str">
        <f t="shared" si="62"/>
        <v>ЩР</v>
      </c>
      <c r="R210" s="86" t="str">
        <f t="shared" si="63"/>
        <v>Проточный водонагреватель  Пом. №17</v>
      </c>
      <c r="S210" s="86" t="str">
        <f t="shared" si="64"/>
        <v>ВВГнг(А)-LS (3х6)</v>
      </c>
      <c r="T210" s="86" t="str">
        <f t="shared" si="74"/>
        <v/>
      </c>
      <c r="U210" s="86" t="str">
        <f t="shared" si="75"/>
        <v/>
      </c>
      <c r="V210" s="86" t="str">
        <f t="shared" si="76"/>
        <v>Ø25 L=28</v>
      </c>
      <c r="W210" s="87">
        <f t="shared" si="65"/>
        <v>32</v>
      </c>
      <c r="X210" s="88"/>
      <c r="Y210" s="88"/>
      <c r="Z210" s="88"/>
      <c r="AA210" s="88"/>
      <c r="AB210" s="88"/>
      <c r="AD210" s="86" t="str">
        <f t="shared" si="66"/>
        <v>Ø25</v>
      </c>
      <c r="AE210" s="86" t="str">
        <f t="shared" si="67"/>
        <v>Ø25</v>
      </c>
      <c r="AG210" s="86">
        <f t="shared" si="68"/>
        <v>0</v>
      </c>
      <c r="AH210" s="86">
        <f t="shared" si="69"/>
        <v>0</v>
      </c>
      <c r="AI210" s="86">
        <f t="shared" si="70"/>
        <v>28</v>
      </c>
    </row>
    <row r="211" spans="6:35" x14ac:dyDescent="0.25">
      <c r="F211" s="26">
        <f>IF(G211=1,MAX($F$4:F210)+1,"")</f>
        <v>18</v>
      </c>
      <c r="G211" s="26">
        <f>COUNTIF($H$5:H211,H211)</f>
        <v>1</v>
      </c>
      <c r="H211" s="26" t="str">
        <f t="shared" si="71"/>
        <v>ВВГнг(А)-LS (5х10) 2</v>
      </c>
      <c r="I211" s="26">
        <f>COUNTIF($J$4:$J211,1)</f>
        <v>15</v>
      </c>
      <c r="J211" s="26">
        <f>COUNTIF($S$5:$S211,S211)</f>
        <v>1</v>
      </c>
      <c r="K211" s="26">
        <f t="shared" si="60"/>
        <v>2</v>
      </c>
      <c r="L211" s="26">
        <f>IFERROR(IF(P211=0,0,MAX($L$4:L210)+1),0)</f>
        <v>207</v>
      </c>
      <c r="M211" s="5" t="str">
        <f t="shared" si="72"/>
        <v>Ввод</v>
      </c>
      <c r="N211" s="5" t="str">
        <f t="shared" si="73"/>
        <v>2</v>
      </c>
      <c r="P211" s="86" t="str">
        <f t="shared" si="61"/>
        <v>Ввод.2</v>
      </c>
      <c r="Q211" s="86" t="str">
        <f t="shared" si="62"/>
        <v>ЩР</v>
      </c>
      <c r="R211" s="86" t="str">
        <f t="shared" si="63"/>
        <v>Дополнительный ввод</v>
      </c>
      <c r="S211" s="86" t="str">
        <f t="shared" si="64"/>
        <v>ВВГнг(А)-LS (5х10)</v>
      </c>
      <c r="T211" s="86" t="str">
        <f t="shared" si="74"/>
        <v/>
      </c>
      <c r="U211" s="86" t="str">
        <f t="shared" si="75"/>
        <v/>
      </c>
      <c r="V211" s="86" t="str">
        <f t="shared" si="76"/>
        <v/>
      </c>
      <c r="W211" s="87">
        <f t="shared" si="65"/>
        <v>18</v>
      </c>
      <c r="X211" s="88"/>
      <c r="Y211" s="88"/>
      <c r="Z211" s="88"/>
      <c r="AA211" s="88"/>
      <c r="AB211" s="88"/>
      <c r="AD211" s="86" t="e">
        <f t="shared" si="66"/>
        <v>#N/A</v>
      </c>
      <c r="AE211" s="86" t="e">
        <f t="shared" si="67"/>
        <v>#N/A</v>
      </c>
      <c r="AG211" s="86">
        <f t="shared" si="68"/>
        <v>0</v>
      </c>
      <c r="AH211" s="86">
        <f t="shared" si="69"/>
        <v>0</v>
      </c>
      <c r="AI211" s="86">
        <f t="shared" si="70"/>
        <v>0</v>
      </c>
    </row>
    <row r="212" spans="6:35" x14ac:dyDescent="0.25">
      <c r="F212" s="26" t="str">
        <f>IF(G212=1,MAX($F$4:F211)+1,"")</f>
        <v/>
      </c>
      <c r="G212" s="26">
        <f>COUNTIF($H$5:H212,H212)</f>
        <v>2</v>
      </c>
      <c r="H212" s="26" t="str">
        <f t="shared" si="71"/>
        <v>ВВГнг(А)-LS (5х10) 2</v>
      </c>
      <c r="I212" s="26">
        <f>COUNTIF($J$4:$J212,1)</f>
        <v>15</v>
      </c>
      <c r="J212" s="26">
        <f>COUNTIF($S$5:$S212,S212)</f>
        <v>2</v>
      </c>
      <c r="K212" s="26">
        <f t="shared" si="60"/>
        <v>2</v>
      </c>
      <c r="L212" s="26">
        <f>IFERROR(IF(P212=0,0,MAX($L$4:L211)+1),0)</f>
        <v>208</v>
      </c>
      <c r="M212" s="5" t="str">
        <f t="shared" si="72"/>
        <v>Ввод</v>
      </c>
      <c r="N212" s="5" t="str">
        <f t="shared" si="73"/>
        <v>3</v>
      </c>
      <c r="P212" s="86" t="str">
        <f t="shared" si="61"/>
        <v>Ввод.3</v>
      </c>
      <c r="Q212" s="86" t="str">
        <f t="shared" si="62"/>
        <v>ЩР</v>
      </c>
      <c r="R212" s="86" t="str">
        <f t="shared" si="63"/>
        <v>Дополнительный ввод</v>
      </c>
      <c r="S212" s="86" t="str">
        <f t="shared" si="64"/>
        <v>ВВГнг(А)-LS (5х10)</v>
      </c>
      <c r="T212" s="86" t="str">
        <f t="shared" si="74"/>
        <v/>
      </c>
      <c r="U212" s="86" t="str">
        <f t="shared" si="75"/>
        <v/>
      </c>
      <c r="V212" s="86" t="str">
        <f t="shared" si="76"/>
        <v/>
      </c>
      <c r="W212" s="87">
        <f t="shared" si="65"/>
        <v>29</v>
      </c>
      <c r="X212" s="88"/>
      <c r="Y212" s="88"/>
      <c r="Z212" s="88"/>
      <c r="AA212" s="88"/>
      <c r="AB212" s="88"/>
      <c r="AD212" s="86" t="e">
        <f t="shared" si="66"/>
        <v>#N/A</v>
      </c>
      <c r="AE212" s="86" t="e">
        <f t="shared" si="67"/>
        <v>#N/A</v>
      </c>
      <c r="AG212" s="86">
        <f t="shared" si="68"/>
        <v>0</v>
      </c>
      <c r="AH212" s="86">
        <f t="shared" si="69"/>
        <v>0</v>
      </c>
      <c r="AI212" s="86">
        <f t="shared" si="70"/>
        <v>0</v>
      </c>
    </row>
    <row r="213" spans="6:35" x14ac:dyDescent="0.25">
      <c r="F213" s="26" t="str">
        <f>IF(G213=1,MAX($F$4:F212)+1,"")</f>
        <v/>
      </c>
      <c r="G213" s="26">
        <f>COUNTIF($H$5:H213,H213)</f>
        <v>6</v>
      </c>
      <c r="H213" s="26" t="e">
        <f t="shared" si="71"/>
        <v>#N/A</v>
      </c>
      <c r="I213" s="26">
        <f>COUNTIF($J$4:$J213,1)</f>
        <v>15</v>
      </c>
      <c r="J213" s="26">
        <f>COUNTIF($S$5:$S213,S213)</f>
        <v>6</v>
      </c>
      <c r="K213" s="26">
        <f t="shared" si="60"/>
        <v>0</v>
      </c>
      <c r="L213" s="26">
        <f>IFERROR(IF(P213=0,0,MAX($L$4:L212)+1),0)</f>
        <v>209</v>
      </c>
      <c r="M213" s="5" t="str">
        <f t="shared" si="72"/>
        <v>WD</v>
      </c>
      <c r="N213" s="5" t="str">
        <f t="shared" si="73"/>
        <v>1.</v>
      </c>
      <c r="P213" s="86" t="str">
        <f t="shared" si="61"/>
        <v>WD.1.04.1-2</v>
      </c>
      <c r="Q213" s="86" t="str">
        <f t="shared" si="62"/>
        <v>ЩР</v>
      </c>
      <c r="R213" s="86" t="str">
        <f t="shared" si="63"/>
        <v>Датчик протечки  Пом. №04</v>
      </c>
      <c r="S213" s="86" t="e">
        <f t="shared" si="64"/>
        <v>#N/A</v>
      </c>
      <c r="T213" s="86" t="str">
        <f t="shared" si="74"/>
        <v/>
      </c>
      <c r="U213" s="86" t="str">
        <f t="shared" si="75"/>
        <v/>
      </c>
      <c r="V213" s="86" t="str">
        <f t="shared" si="76"/>
        <v/>
      </c>
      <c r="W213" s="87">
        <f t="shared" si="65"/>
        <v>0</v>
      </c>
      <c r="X213" s="88"/>
      <c r="Y213" s="88"/>
      <c r="Z213" s="88"/>
      <c r="AA213" s="88"/>
      <c r="AB213" s="88"/>
      <c r="AD213" s="86" t="e">
        <f t="shared" si="66"/>
        <v>#N/A</v>
      </c>
      <c r="AE213" s="86" t="e">
        <f t="shared" si="67"/>
        <v>#N/A</v>
      </c>
      <c r="AG213" s="86">
        <f t="shared" si="68"/>
        <v>0</v>
      </c>
      <c r="AH213" s="86">
        <f t="shared" si="69"/>
        <v>0</v>
      </c>
      <c r="AI213" s="86">
        <f t="shared" si="70"/>
        <v>0</v>
      </c>
    </row>
    <row r="214" spans="6:35" x14ac:dyDescent="0.25">
      <c r="F214" s="26" t="str">
        <f>IF(G214=1,MAX($F$4:F213)+1,"")</f>
        <v/>
      </c>
      <c r="G214" s="26">
        <f>COUNTIF($H$5:H214,H214)</f>
        <v>7</v>
      </c>
      <c r="H214" s="26" t="e">
        <f t="shared" si="71"/>
        <v>#N/A</v>
      </c>
      <c r="I214" s="26">
        <f>COUNTIF($J$4:$J214,1)</f>
        <v>15</v>
      </c>
      <c r="J214" s="26">
        <f>COUNTIF($S$5:$S214,S214)</f>
        <v>7</v>
      </c>
      <c r="K214" s="26">
        <f t="shared" si="60"/>
        <v>0</v>
      </c>
      <c r="L214" s="26">
        <f>IFERROR(IF(P214=0,0,MAX($L$4:L213)+1),0)</f>
        <v>210</v>
      </c>
      <c r="M214" s="5" t="str">
        <f t="shared" si="72"/>
        <v>WD</v>
      </c>
      <c r="N214" s="5" t="str">
        <f t="shared" si="73"/>
        <v>1.</v>
      </c>
      <c r="P214" s="86" t="str">
        <f t="shared" si="61"/>
        <v>WD.1.05.1-2</v>
      </c>
      <c r="Q214" s="86" t="str">
        <f t="shared" si="62"/>
        <v>ЩР</v>
      </c>
      <c r="R214" s="86" t="str">
        <f t="shared" si="63"/>
        <v>Датчик протечки  Пом. №05</v>
      </c>
      <c r="S214" s="86" t="e">
        <f t="shared" si="64"/>
        <v>#N/A</v>
      </c>
      <c r="T214" s="86" t="str">
        <f t="shared" si="74"/>
        <v/>
      </c>
      <c r="U214" s="86" t="str">
        <f t="shared" si="75"/>
        <v/>
      </c>
      <c r="V214" s="86" t="str">
        <f t="shared" si="76"/>
        <v/>
      </c>
      <c r="W214" s="87">
        <f t="shared" si="65"/>
        <v>0</v>
      </c>
      <c r="X214" s="88"/>
      <c r="Y214" s="88"/>
      <c r="Z214" s="88"/>
      <c r="AA214" s="88"/>
      <c r="AB214" s="88"/>
      <c r="AD214" s="86" t="e">
        <f t="shared" si="66"/>
        <v>#N/A</v>
      </c>
      <c r="AE214" s="86" t="e">
        <f t="shared" si="67"/>
        <v>#N/A</v>
      </c>
      <c r="AG214" s="86">
        <f t="shared" si="68"/>
        <v>0</v>
      </c>
      <c r="AH214" s="86">
        <f t="shared" si="69"/>
        <v>0</v>
      </c>
      <c r="AI214" s="86">
        <f t="shared" si="70"/>
        <v>0</v>
      </c>
    </row>
    <row r="215" spans="6:35" x14ac:dyDescent="0.25">
      <c r="F215" s="26" t="str">
        <f>IF(G215=1,MAX($F$4:F214)+1,"")</f>
        <v/>
      </c>
      <c r="G215" s="26">
        <f>COUNTIF($H$5:H215,H215)</f>
        <v>8</v>
      </c>
      <c r="H215" s="26" t="e">
        <f t="shared" si="71"/>
        <v>#N/A</v>
      </c>
      <c r="I215" s="26">
        <f>COUNTIF($J$4:$J215,1)</f>
        <v>15</v>
      </c>
      <c r="J215" s="26">
        <f>COUNTIF($S$5:$S215,S215)</f>
        <v>8</v>
      </c>
      <c r="K215" s="26">
        <f t="shared" si="60"/>
        <v>0</v>
      </c>
      <c r="L215" s="26">
        <f>IFERROR(IF(P215=0,0,MAX($L$4:L214)+1),0)</f>
        <v>211</v>
      </c>
      <c r="M215" s="5" t="str">
        <f t="shared" si="72"/>
        <v>WD</v>
      </c>
      <c r="N215" s="5" t="str">
        <f t="shared" si="73"/>
        <v>1.</v>
      </c>
      <c r="P215" s="86" t="str">
        <f t="shared" si="61"/>
        <v>WD.1.11.1-3</v>
      </c>
      <c r="Q215" s="86" t="str">
        <f t="shared" si="62"/>
        <v>ЩР</v>
      </c>
      <c r="R215" s="86" t="str">
        <f t="shared" si="63"/>
        <v>Датчик протечки  Пом. №11</v>
      </c>
      <c r="S215" s="86" t="e">
        <f t="shared" si="64"/>
        <v>#N/A</v>
      </c>
      <c r="T215" s="86" t="str">
        <f t="shared" si="74"/>
        <v/>
      </c>
      <c r="U215" s="86" t="str">
        <f t="shared" si="75"/>
        <v/>
      </c>
      <c r="V215" s="86" t="str">
        <f t="shared" si="76"/>
        <v/>
      </c>
      <c r="W215" s="87">
        <f t="shared" si="65"/>
        <v>0</v>
      </c>
      <c r="X215" s="88"/>
      <c r="Y215" s="88"/>
      <c r="Z215" s="88"/>
      <c r="AA215" s="88"/>
      <c r="AB215" s="88"/>
      <c r="AD215" s="86" t="e">
        <f t="shared" si="66"/>
        <v>#N/A</v>
      </c>
      <c r="AE215" s="86" t="e">
        <f t="shared" si="67"/>
        <v>#N/A</v>
      </c>
      <c r="AG215" s="86">
        <f t="shared" si="68"/>
        <v>0</v>
      </c>
      <c r="AH215" s="86">
        <f t="shared" si="69"/>
        <v>0</v>
      </c>
      <c r="AI215" s="86">
        <f t="shared" si="70"/>
        <v>0</v>
      </c>
    </row>
    <row r="216" spans="6:35" x14ac:dyDescent="0.25">
      <c r="F216" s="26" t="str">
        <f>IF(G216=1,MAX($F$4:F215)+1,"")</f>
        <v/>
      </c>
      <c r="G216" s="26">
        <f>COUNTIF($H$5:H216,H216)</f>
        <v>9</v>
      </c>
      <c r="H216" s="26" t="e">
        <f t="shared" si="71"/>
        <v>#N/A</v>
      </c>
      <c r="I216" s="26">
        <f>COUNTIF($J$4:$J216,1)</f>
        <v>15</v>
      </c>
      <c r="J216" s="26">
        <f>COUNTIF($S$5:$S216,S216)</f>
        <v>9</v>
      </c>
      <c r="K216" s="26">
        <f t="shared" si="60"/>
        <v>0</v>
      </c>
      <c r="L216" s="26">
        <f>IFERROR(IF(P216=0,0,MAX($L$4:L215)+1),0)</f>
        <v>212</v>
      </c>
      <c r="M216" s="5" t="str">
        <f t="shared" si="72"/>
        <v>WD</v>
      </c>
      <c r="N216" s="5" t="str">
        <f t="shared" si="73"/>
        <v>1.</v>
      </c>
      <c r="P216" s="86" t="str">
        <f t="shared" si="61"/>
        <v>WD.1.14.1</v>
      </c>
      <c r="Q216" s="86" t="str">
        <f t="shared" si="62"/>
        <v>ЩР</v>
      </c>
      <c r="R216" s="86" t="str">
        <f t="shared" si="63"/>
        <v>Датчик протечки  Пом. №14</v>
      </c>
      <c r="S216" s="86" t="e">
        <f t="shared" si="64"/>
        <v>#N/A</v>
      </c>
      <c r="T216" s="86" t="str">
        <f t="shared" si="74"/>
        <v/>
      </c>
      <c r="U216" s="86" t="str">
        <f t="shared" si="75"/>
        <v/>
      </c>
      <c r="V216" s="86" t="str">
        <f t="shared" si="76"/>
        <v/>
      </c>
      <c r="W216" s="87">
        <f t="shared" si="65"/>
        <v>0</v>
      </c>
      <c r="X216" s="88"/>
      <c r="Y216" s="88"/>
      <c r="Z216" s="88"/>
      <c r="AA216" s="88"/>
      <c r="AB216" s="88"/>
      <c r="AD216" s="86" t="e">
        <f t="shared" si="66"/>
        <v>#N/A</v>
      </c>
      <c r="AE216" s="86" t="e">
        <f t="shared" si="67"/>
        <v>#N/A</v>
      </c>
      <c r="AG216" s="86">
        <f t="shared" si="68"/>
        <v>0</v>
      </c>
      <c r="AH216" s="86">
        <f t="shared" si="69"/>
        <v>0</v>
      </c>
      <c r="AI216" s="86">
        <f t="shared" si="70"/>
        <v>0</v>
      </c>
    </row>
    <row r="217" spans="6:35" x14ac:dyDescent="0.25">
      <c r="F217" s="26" t="str">
        <f>IF(G217=1,MAX($F$4:F216)+1,"")</f>
        <v/>
      </c>
      <c r="G217" s="26">
        <f>COUNTIF($H$5:H217,H217)</f>
        <v>10</v>
      </c>
      <c r="H217" s="26" t="e">
        <f t="shared" si="71"/>
        <v>#N/A</v>
      </c>
      <c r="I217" s="26">
        <f>COUNTIF($J$4:$J217,1)</f>
        <v>15</v>
      </c>
      <c r="J217" s="26">
        <f>COUNTIF($S$5:$S217,S217)</f>
        <v>10</v>
      </c>
      <c r="K217" s="26">
        <f t="shared" si="60"/>
        <v>0</v>
      </c>
      <c r="L217" s="26">
        <f>IFERROR(IF(P217=0,0,MAX($L$4:L216)+1),0)</f>
        <v>213</v>
      </c>
      <c r="M217" s="5" t="str">
        <f t="shared" si="72"/>
        <v>WD</v>
      </c>
      <c r="N217" s="5" t="str">
        <f t="shared" si="73"/>
        <v>1.</v>
      </c>
      <c r="P217" s="86" t="str">
        <f t="shared" si="61"/>
        <v>WD.1.15.1-2</v>
      </c>
      <c r="Q217" s="86" t="str">
        <f t="shared" si="62"/>
        <v>ЩР</v>
      </c>
      <c r="R217" s="86" t="str">
        <f t="shared" si="63"/>
        <v>Датчик протечки  Пом. №15</v>
      </c>
      <c r="S217" s="86" t="e">
        <f t="shared" si="64"/>
        <v>#N/A</v>
      </c>
      <c r="T217" s="86" t="str">
        <f t="shared" si="74"/>
        <v/>
      </c>
      <c r="U217" s="86" t="str">
        <f t="shared" si="75"/>
        <v/>
      </c>
      <c r="V217" s="86" t="str">
        <f t="shared" si="76"/>
        <v/>
      </c>
      <c r="W217" s="87">
        <f t="shared" si="65"/>
        <v>0</v>
      </c>
      <c r="X217" s="88"/>
      <c r="Y217" s="88"/>
      <c r="Z217" s="88"/>
      <c r="AA217" s="88"/>
      <c r="AB217" s="88"/>
      <c r="AD217" s="86" t="e">
        <f t="shared" si="66"/>
        <v>#N/A</v>
      </c>
      <c r="AE217" s="86" t="e">
        <f t="shared" si="67"/>
        <v>#N/A</v>
      </c>
      <c r="AG217" s="86">
        <f t="shared" si="68"/>
        <v>0</v>
      </c>
      <c r="AH217" s="86">
        <f t="shared" si="69"/>
        <v>0</v>
      </c>
      <c r="AI217" s="86">
        <f t="shared" si="70"/>
        <v>0</v>
      </c>
    </row>
    <row r="218" spans="6:35" x14ac:dyDescent="0.25">
      <c r="F218" s="26" t="str">
        <f>IF(G218=1,MAX($F$4:F217)+1,"")</f>
        <v/>
      </c>
      <c r="G218" s="26">
        <f>COUNTIF($H$5:H218,H218)</f>
        <v>11</v>
      </c>
      <c r="H218" s="26" t="e">
        <f t="shared" si="71"/>
        <v>#N/A</v>
      </c>
      <c r="I218" s="26">
        <f>COUNTIF($J$4:$J218,1)</f>
        <v>15</v>
      </c>
      <c r="J218" s="26">
        <f>COUNTIF($S$5:$S218,S218)</f>
        <v>11</v>
      </c>
      <c r="K218" s="26">
        <f t="shared" si="60"/>
        <v>0</v>
      </c>
      <c r="L218" s="26">
        <f>IFERROR(IF(P218=0,0,MAX($L$4:L217)+1),0)</f>
        <v>214</v>
      </c>
      <c r="M218" s="5" t="str">
        <f t="shared" si="72"/>
        <v>WD</v>
      </c>
      <c r="N218" s="5" t="str">
        <f t="shared" si="73"/>
        <v>1.</v>
      </c>
      <c r="P218" s="86" t="str">
        <f t="shared" si="61"/>
        <v>WD.1.17.1-3</v>
      </c>
      <c r="Q218" s="86" t="str">
        <f t="shared" si="62"/>
        <v>ЩР</v>
      </c>
      <c r="R218" s="86" t="str">
        <f t="shared" si="63"/>
        <v>Датчик протечки  Пом. №17</v>
      </c>
      <c r="S218" s="86" t="e">
        <f t="shared" si="64"/>
        <v>#N/A</v>
      </c>
      <c r="T218" s="86" t="str">
        <f t="shared" si="74"/>
        <v/>
      </c>
      <c r="U218" s="86" t="str">
        <f t="shared" si="75"/>
        <v/>
      </c>
      <c r="V218" s="86" t="str">
        <f t="shared" si="76"/>
        <v/>
      </c>
      <c r="W218" s="87">
        <f t="shared" si="65"/>
        <v>0</v>
      </c>
      <c r="X218" s="88"/>
      <c r="Y218" s="88"/>
      <c r="Z218" s="88"/>
      <c r="AA218" s="88"/>
      <c r="AB218" s="88"/>
      <c r="AD218" s="86" t="e">
        <f t="shared" si="66"/>
        <v>#N/A</v>
      </c>
      <c r="AE218" s="86" t="e">
        <f t="shared" si="67"/>
        <v>#N/A</v>
      </c>
      <c r="AG218" s="86">
        <f t="shared" si="68"/>
        <v>0</v>
      </c>
      <c r="AH218" s="86">
        <f t="shared" si="69"/>
        <v>0</v>
      </c>
      <c r="AI218" s="86">
        <f t="shared" si="70"/>
        <v>0</v>
      </c>
    </row>
    <row r="219" spans="6:35" x14ac:dyDescent="0.25">
      <c r="F219" s="26" t="str">
        <f>IF(G219=1,MAX($F$4:F218)+1,"")</f>
        <v/>
      </c>
      <c r="G219" s="26">
        <f>COUNTIF($H$5:H219,H219)</f>
        <v>12</v>
      </c>
      <c r="H219" s="26" t="e">
        <f t="shared" si="71"/>
        <v>#N/A</v>
      </c>
      <c r="I219" s="26">
        <f>COUNTIF($J$4:$J219,1)</f>
        <v>15</v>
      </c>
      <c r="J219" s="26">
        <f>COUNTIF($S$5:$S219,S219)</f>
        <v>12</v>
      </c>
      <c r="K219" s="26">
        <f t="shared" si="60"/>
        <v>0</v>
      </c>
      <c r="L219" s="26">
        <f>IFERROR(IF(P219=0,0,MAX($L$4:L218)+1),0)</f>
        <v>215</v>
      </c>
      <c r="M219" s="5" t="str">
        <f t="shared" si="72"/>
        <v>WD</v>
      </c>
      <c r="N219" s="5" t="str">
        <f t="shared" si="73"/>
        <v>1.</v>
      </c>
      <c r="P219" s="86" t="str">
        <f t="shared" si="61"/>
        <v>WD.1.18.1-3</v>
      </c>
      <c r="Q219" s="86" t="str">
        <f t="shared" si="62"/>
        <v>ЩР</v>
      </c>
      <c r="R219" s="86" t="str">
        <f t="shared" si="63"/>
        <v>Датчик протечки  Пом. №18</v>
      </c>
      <c r="S219" s="86" t="e">
        <f t="shared" si="64"/>
        <v>#N/A</v>
      </c>
      <c r="T219" s="86" t="str">
        <f t="shared" si="74"/>
        <v/>
      </c>
      <c r="U219" s="86" t="str">
        <f t="shared" si="75"/>
        <v/>
      </c>
      <c r="V219" s="86" t="str">
        <f t="shared" si="76"/>
        <v/>
      </c>
      <c r="W219" s="87">
        <f t="shared" si="65"/>
        <v>0</v>
      </c>
      <c r="X219" s="88"/>
      <c r="Y219" s="88"/>
      <c r="Z219" s="88"/>
      <c r="AA219" s="88"/>
      <c r="AB219" s="88"/>
      <c r="AD219" s="86" t="e">
        <f t="shared" si="66"/>
        <v>#N/A</v>
      </c>
      <c r="AE219" s="86" t="e">
        <f t="shared" si="67"/>
        <v>#N/A</v>
      </c>
      <c r="AG219" s="86">
        <f t="shared" si="68"/>
        <v>0</v>
      </c>
      <c r="AH219" s="86">
        <f t="shared" si="69"/>
        <v>0</v>
      </c>
      <c r="AI219" s="86">
        <f t="shared" si="70"/>
        <v>0</v>
      </c>
    </row>
    <row r="220" spans="6:35" x14ac:dyDescent="0.25">
      <c r="F220" s="26" t="str">
        <f>IF(G220=1,MAX($F$4:F219)+1,"")</f>
        <v/>
      </c>
      <c r="G220" s="26">
        <f>COUNTIF($H$5:H220,H220)</f>
        <v>13</v>
      </c>
      <c r="H220" s="26" t="e">
        <f t="shared" si="71"/>
        <v>#N/A</v>
      </c>
      <c r="I220" s="26">
        <f>COUNTIF($J$4:$J220,1)</f>
        <v>15</v>
      </c>
      <c r="J220" s="26">
        <f>COUNTIF($S$5:$S220,S220)</f>
        <v>13</v>
      </c>
      <c r="K220" s="26">
        <f t="shared" si="60"/>
        <v>0</v>
      </c>
      <c r="L220" s="26">
        <f>IFERROR(IF(P220=0,0,MAX($L$4:L219)+1),0)</f>
        <v>216</v>
      </c>
      <c r="M220" s="5" t="str">
        <f t="shared" si="72"/>
        <v>WD</v>
      </c>
      <c r="N220" s="5" t="str">
        <f t="shared" si="73"/>
        <v>1.</v>
      </c>
      <c r="P220" s="86" t="str">
        <f t="shared" si="61"/>
        <v>WD.1.11.4-5</v>
      </c>
      <c r="Q220" s="86" t="str">
        <f t="shared" si="62"/>
        <v>ЩР</v>
      </c>
      <c r="R220" s="86" t="str">
        <f t="shared" si="63"/>
        <v>Датчик протечки  Пом. №11</v>
      </c>
      <c r="S220" s="86" t="e">
        <f t="shared" si="64"/>
        <v>#N/A</v>
      </c>
      <c r="T220" s="86" t="str">
        <f t="shared" si="74"/>
        <v/>
      </c>
      <c r="U220" s="86" t="str">
        <f t="shared" si="75"/>
        <v/>
      </c>
      <c r="V220" s="86" t="str">
        <f t="shared" si="76"/>
        <v/>
      </c>
      <c r="W220" s="87">
        <f t="shared" si="65"/>
        <v>0</v>
      </c>
      <c r="X220" s="88"/>
      <c r="Y220" s="88"/>
      <c r="Z220" s="88"/>
      <c r="AA220" s="88"/>
      <c r="AB220" s="88"/>
      <c r="AD220" s="86" t="e">
        <f t="shared" si="66"/>
        <v>#N/A</v>
      </c>
      <c r="AE220" s="86" t="e">
        <f t="shared" si="67"/>
        <v>#N/A</v>
      </c>
      <c r="AG220" s="86">
        <f t="shared" si="68"/>
        <v>0</v>
      </c>
      <c r="AH220" s="86">
        <f t="shared" si="69"/>
        <v>0</v>
      </c>
      <c r="AI220" s="86">
        <f t="shared" si="70"/>
        <v>0</v>
      </c>
    </row>
    <row r="221" spans="6:35" x14ac:dyDescent="0.25">
      <c r="F221" s="26" t="str">
        <f>IF(G221=1,MAX($F$4:F220)+1,"")</f>
        <v/>
      </c>
      <c r="G221" s="26">
        <f>COUNTIF($H$5:H221,H221)</f>
        <v>39</v>
      </c>
      <c r="H221" s="26" t="str">
        <f t="shared" si="71"/>
        <v>ВВГнг(А)-LS (3х2,5) 2</v>
      </c>
      <c r="I221" s="26">
        <f>COUNTIF($J$4:$J221,1)</f>
        <v>15</v>
      </c>
      <c r="J221" s="26">
        <f>COUNTIF($S$5:$S221,S221)</f>
        <v>47</v>
      </c>
      <c r="K221" s="26">
        <f t="shared" si="60"/>
        <v>2</v>
      </c>
      <c r="L221" s="26">
        <f>IFERROR(IF(P221=0,0,MAX($L$4:L220)+1),0)</f>
        <v>217</v>
      </c>
      <c r="M221" s="5" t="str">
        <f t="shared" si="72"/>
        <v>R</v>
      </c>
      <c r="N221" s="5" t="str">
        <f t="shared" si="73"/>
        <v>1</v>
      </c>
      <c r="P221" s="86" t="str">
        <f t="shared" si="61"/>
        <v>R.1.05.2</v>
      </c>
      <c r="Q221" s="86" t="str">
        <f t="shared" si="62"/>
        <v>ЩР</v>
      </c>
      <c r="R221" s="86" t="str">
        <f t="shared" si="63"/>
        <v>Розеточная группа  Пом. №05 Полотенцесушитель</v>
      </c>
      <c r="S221" s="86" t="str">
        <f t="shared" si="64"/>
        <v>ВВГнг(А)-LS (3х2,5)</v>
      </c>
      <c r="T221" s="86" t="str">
        <f t="shared" si="74"/>
        <v/>
      </c>
      <c r="U221" s="86" t="str">
        <f t="shared" si="75"/>
        <v/>
      </c>
      <c r="V221" s="86" t="str">
        <f t="shared" si="76"/>
        <v>Ø20 L=13</v>
      </c>
      <c r="W221" s="87">
        <f t="shared" si="65"/>
        <v>17</v>
      </c>
      <c r="X221" s="88"/>
      <c r="Y221" s="88"/>
      <c r="Z221" s="88"/>
      <c r="AA221" s="88"/>
      <c r="AB221" s="88"/>
      <c r="AD221" s="86" t="str">
        <f t="shared" si="66"/>
        <v>Ø20</v>
      </c>
      <c r="AE221" s="86" t="str">
        <f t="shared" si="67"/>
        <v>Ø20</v>
      </c>
      <c r="AG221" s="86">
        <f t="shared" si="68"/>
        <v>0</v>
      </c>
      <c r="AH221" s="86">
        <f t="shared" si="69"/>
        <v>0</v>
      </c>
      <c r="AI221" s="86">
        <f t="shared" si="70"/>
        <v>13</v>
      </c>
    </row>
    <row r="222" spans="6:35" x14ac:dyDescent="0.25">
      <c r="F222" s="26" t="str">
        <f>IF(G222=1,MAX($F$4:F221)+1,"")</f>
        <v/>
      </c>
      <c r="G222" s="26">
        <f>COUNTIF($H$5:H222,H222)</f>
        <v>40</v>
      </c>
      <c r="H222" s="26" t="str">
        <f t="shared" si="71"/>
        <v>ВВГнг(А)-LS (3х2,5) 2</v>
      </c>
      <c r="I222" s="26">
        <f>COUNTIF($J$4:$J222,1)</f>
        <v>15</v>
      </c>
      <c r="J222" s="26">
        <f>COUNTIF($S$5:$S222,S222)</f>
        <v>48</v>
      </c>
      <c r="K222" s="26">
        <f t="shared" si="60"/>
        <v>2</v>
      </c>
      <c r="L222" s="26">
        <f>IFERROR(IF(P222=0,0,MAX($L$4:L221)+1),0)</f>
        <v>218</v>
      </c>
      <c r="M222" s="5" t="str">
        <f t="shared" si="72"/>
        <v>R</v>
      </c>
      <c r="N222" s="5" t="str">
        <f t="shared" si="73"/>
        <v>1</v>
      </c>
      <c r="P222" s="86" t="str">
        <f t="shared" si="61"/>
        <v>R.1.11.2</v>
      </c>
      <c r="Q222" s="86" t="str">
        <f t="shared" si="62"/>
        <v>ЩР</v>
      </c>
      <c r="R222" s="86" t="str">
        <f t="shared" si="63"/>
        <v>Розеточная группа  Пом. №11 Полотенцесушитель</v>
      </c>
      <c r="S222" s="86" t="str">
        <f t="shared" si="64"/>
        <v>ВВГнг(А)-LS (3х2,5)</v>
      </c>
      <c r="T222" s="86" t="str">
        <f t="shared" si="74"/>
        <v/>
      </c>
      <c r="U222" s="86" t="str">
        <f t="shared" si="75"/>
        <v/>
      </c>
      <c r="V222" s="86" t="str">
        <f t="shared" si="76"/>
        <v>Ø20 L=24</v>
      </c>
      <c r="W222" s="87">
        <f t="shared" si="65"/>
        <v>28</v>
      </c>
      <c r="X222" s="88"/>
      <c r="Y222" s="88"/>
      <c r="Z222" s="88"/>
      <c r="AA222" s="88"/>
      <c r="AB222" s="88"/>
      <c r="AD222" s="86" t="str">
        <f t="shared" si="66"/>
        <v>Ø20</v>
      </c>
      <c r="AE222" s="86" t="str">
        <f t="shared" si="67"/>
        <v>Ø20</v>
      </c>
      <c r="AG222" s="86">
        <f t="shared" si="68"/>
        <v>0</v>
      </c>
      <c r="AH222" s="86">
        <f t="shared" si="69"/>
        <v>0</v>
      </c>
      <c r="AI222" s="86">
        <f t="shared" si="70"/>
        <v>24</v>
      </c>
    </row>
    <row r="223" spans="6:35" x14ac:dyDescent="0.25">
      <c r="F223" s="26" t="str">
        <f>IF(G223=1,MAX($F$4:F222)+1,"")</f>
        <v/>
      </c>
      <c r="G223" s="26">
        <f>COUNTIF($H$5:H223,H223)</f>
        <v>41</v>
      </c>
      <c r="H223" s="26" t="str">
        <f t="shared" si="71"/>
        <v>ВВГнг(А)-LS (3х2,5) 2</v>
      </c>
      <c r="I223" s="26">
        <f>COUNTIF($J$4:$J223,1)</f>
        <v>15</v>
      </c>
      <c r="J223" s="26">
        <f>COUNTIF($S$5:$S223,S223)</f>
        <v>49</v>
      </c>
      <c r="K223" s="26">
        <f t="shared" si="60"/>
        <v>2</v>
      </c>
      <c r="L223" s="26">
        <f>IFERROR(IF(P223=0,0,MAX($L$4:L222)+1),0)</f>
        <v>219</v>
      </c>
      <c r="M223" s="5" t="str">
        <f t="shared" si="72"/>
        <v>R</v>
      </c>
      <c r="N223" s="5" t="str">
        <f t="shared" si="73"/>
        <v>1</v>
      </c>
      <c r="P223" s="86" t="str">
        <f t="shared" si="61"/>
        <v>R.1.11.4</v>
      </c>
      <c r="Q223" s="86" t="str">
        <f t="shared" si="62"/>
        <v>ЩР</v>
      </c>
      <c r="R223" s="86" t="str">
        <f t="shared" si="63"/>
        <v>Розеточная группа  Пом. №11 Полотенцесушитель</v>
      </c>
      <c r="S223" s="86" t="str">
        <f t="shared" si="64"/>
        <v>ВВГнг(А)-LS (3х2,5)</v>
      </c>
      <c r="T223" s="86" t="str">
        <f t="shared" si="74"/>
        <v/>
      </c>
      <c r="U223" s="86" t="str">
        <f t="shared" si="75"/>
        <v/>
      </c>
      <c r="V223" s="86" t="str">
        <f t="shared" si="76"/>
        <v>Ø20 L=25</v>
      </c>
      <c r="W223" s="87">
        <f t="shared" si="65"/>
        <v>29</v>
      </c>
      <c r="X223" s="88"/>
      <c r="Y223" s="88"/>
      <c r="Z223" s="88"/>
      <c r="AA223" s="88"/>
      <c r="AB223" s="88"/>
      <c r="AD223" s="86" t="str">
        <f t="shared" si="66"/>
        <v>Ø20</v>
      </c>
      <c r="AE223" s="86" t="str">
        <f t="shared" si="67"/>
        <v>Ø20</v>
      </c>
      <c r="AG223" s="86">
        <f t="shared" si="68"/>
        <v>0</v>
      </c>
      <c r="AH223" s="86">
        <f t="shared" si="69"/>
        <v>0</v>
      </c>
      <c r="AI223" s="86">
        <f t="shared" si="70"/>
        <v>25</v>
      </c>
    </row>
    <row r="224" spans="6:35" x14ac:dyDescent="0.25">
      <c r="F224" s="26" t="str">
        <f>IF(G224=1,MAX($F$4:F223)+1,"")</f>
        <v/>
      </c>
      <c r="G224" s="26">
        <f>COUNTIF($H$5:H224,H224)</f>
        <v>42</v>
      </c>
      <c r="H224" s="26" t="str">
        <f t="shared" si="71"/>
        <v>ВВГнг(А)-LS (3х2,5) 2</v>
      </c>
      <c r="I224" s="26">
        <f>COUNTIF($J$4:$J224,1)</f>
        <v>15</v>
      </c>
      <c r="J224" s="26">
        <f>COUNTIF($S$5:$S224,S224)</f>
        <v>50</v>
      </c>
      <c r="K224" s="26">
        <f t="shared" si="60"/>
        <v>2</v>
      </c>
      <c r="L224" s="26">
        <f>IFERROR(IF(P224=0,0,MAX($L$4:L223)+1),0)</f>
        <v>220</v>
      </c>
      <c r="M224" s="5" t="str">
        <f t="shared" si="72"/>
        <v>R</v>
      </c>
      <c r="N224" s="5" t="str">
        <f t="shared" si="73"/>
        <v>1</v>
      </c>
      <c r="P224" s="86" t="str">
        <f t="shared" si="61"/>
        <v>R.1.17.2</v>
      </c>
      <c r="Q224" s="86" t="str">
        <f t="shared" si="62"/>
        <v>ЩР</v>
      </c>
      <c r="R224" s="86" t="str">
        <f t="shared" si="63"/>
        <v>Розеточная группа  Пом. №17 Полотенцесушитель</v>
      </c>
      <c r="S224" s="86" t="str">
        <f t="shared" si="64"/>
        <v>ВВГнг(А)-LS (3х2,5)</v>
      </c>
      <c r="T224" s="86" t="str">
        <f t="shared" si="74"/>
        <v/>
      </c>
      <c r="U224" s="86" t="str">
        <f t="shared" si="75"/>
        <v/>
      </c>
      <c r="V224" s="86" t="str">
        <f t="shared" si="76"/>
        <v>Ø20 L=28</v>
      </c>
      <c r="W224" s="87">
        <f t="shared" si="65"/>
        <v>32</v>
      </c>
      <c r="X224" s="88"/>
      <c r="Y224" s="88"/>
      <c r="Z224" s="88"/>
      <c r="AA224" s="88"/>
      <c r="AB224" s="88"/>
      <c r="AD224" s="86" t="str">
        <f t="shared" si="66"/>
        <v>Ø20</v>
      </c>
      <c r="AE224" s="86" t="str">
        <f t="shared" si="67"/>
        <v>Ø20</v>
      </c>
      <c r="AG224" s="86">
        <f t="shared" si="68"/>
        <v>0</v>
      </c>
      <c r="AH224" s="86">
        <f t="shared" si="69"/>
        <v>0</v>
      </c>
      <c r="AI224" s="86">
        <f t="shared" si="70"/>
        <v>28</v>
      </c>
    </row>
    <row r="225" spans="6:35" x14ac:dyDescent="0.25">
      <c r="F225" s="26" t="str">
        <f>IF(G225=1,MAX($F$4:F224)+1,"")</f>
        <v/>
      </c>
      <c r="G225" s="26">
        <f>COUNTIF($H$5:H225,H225)</f>
        <v>43</v>
      </c>
      <c r="H225" s="26" t="str">
        <f t="shared" si="71"/>
        <v>ВВГнг(А)-LS (3х2,5) 2</v>
      </c>
      <c r="I225" s="26">
        <f>COUNTIF($J$4:$J225,1)</f>
        <v>15</v>
      </c>
      <c r="J225" s="26">
        <f>COUNTIF($S$5:$S225,S225)</f>
        <v>51</v>
      </c>
      <c r="K225" s="26">
        <f t="shared" si="60"/>
        <v>2</v>
      </c>
      <c r="L225" s="26">
        <f>IFERROR(IF(P225=0,0,MAX($L$4:L224)+1),0)</f>
        <v>221</v>
      </c>
      <c r="M225" s="5" t="str">
        <f t="shared" si="72"/>
        <v>R</v>
      </c>
      <c r="N225" s="5" t="str">
        <f t="shared" si="73"/>
        <v>1</v>
      </c>
      <c r="P225" s="86" t="str">
        <f t="shared" si="61"/>
        <v>R.1.18.2</v>
      </c>
      <c r="Q225" s="86" t="str">
        <f t="shared" si="62"/>
        <v>ЩР</v>
      </c>
      <c r="R225" s="86" t="str">
        <f t="shared" si="63"/>
        <v>Розеточная группа  Пом. №18 Полотенцесушитель</v>
      </c>
      <c r="S225" s="86" t="str">
        <f t="shared" si="64"/>
        <v>ВВГнг(А)-LS (3х2,5)</v>
      </c>
      <c r="T225" s="86" t="str">
        <f t="shared" si="74"/>
        <v/>
      </c>
      <c r="U225" s="86" t="str">
        <f t="shared" si="75"/>
        <v/>
      </c>
      <c r="V225" s="86" t="str">
        <f t="shared" si="76"/>
        <v>Ø20 L=24</v>
      </c>
      <c r="W225" s="87">
        <f t="shared" si="65"/>
        <v>28</v>
      </c>
      <c r="X225" s="88"/>
      <c r="Y225" s="88"/>
      <c r="Z225" s="88"/>
      <c r="AA225" s="88"/>
      <c r="AB225" s="88"/>
      <c r="AD225" s="86" t="str">
        <f t="shared" si="66"/>
        <v>Ø20</v>
      </c>
      <c r="AE225" s="86" t="str">
        <f t="shared" si="67"/>
        <v>Ø20</v>
      </c>
      <c r="AG225" s="86">
        <f t="shared" si="68"/>
        <v>0</v>
      </c>
      <c r="AH225" s="86">
        <f t="shared" si="69"/>
        <v>0</v>
      </c>
      <c r="AI225" s="86">
        <f t="shared" si="70"/>
        <v>24</v>
      </c>
    </row>
    <row r="226" spans="6:35" x14ac:dyDescent="0.25">
      <c r="F226" s="26" t="str">
        <f>IF(G226=1,MAX($F$4:F225)+1,"")</f>
        <v/>
      </c>
      <c r="G226" s="26">
        <f>COUNTIF($H$5:H226,H226)</f>
        <v>44</v>
      </c>
      <c r="H226" s="26" t="str">
        <f t="shared" si="71"/>
        <v>ВВГнг(А)-LS (3х2,5) 2</v>
      </c>
      <c r="I226" s="26">
        <f>COUNTIF($J$4:$J226,1)</f>
        <v>15</v>
      </c>
      <c r="J226" s="26">
        <f>COUNTIF($S$5:$S226,S226)</f>
        <v>52</v>
      </c>
      <c r="K226" s="26">
        <f t="shared" si="60"/>
        <v>2</v>
      </c>
      <c r="L226" s="26">
        <f>IFERROR(IF(P226=0,0,MAX($L$4:L225)+1),0)</f>
        <v>222</v>
      </c>
      <c r="M226" s="5" t="str">
        <f t="shared" si="72"/>
        <v>ТП</v>
      </c>
      <c r="N226" s="5" t="str">
        <f t="shared" si="73"/>
        <v>1.</v>
      </c>
      <c r="P226" s="86" t="str">
        <f t="shared" si="61"/>
        <v>ТП.1.11.1</v>
      </c>
      <c r="Q226" s="86" t="str">
        <f t="shared" si="62"/>
        <v>ЩР</v>
      </c>
      <c r="R226" s="86" t="str">
        <f t="shared" si="63"/>
        <v>Теплый пол  Пом. №11</v>
      </c>
      <c r="S226" s="86" t="str">
        <f t="shared" si="64"/>
        <v>ВВГнг(А)-LS (3х2,5)</v>
      </c>
      <c r="T226" s="86" t="str">
        <f t="shared" si="74"/>
        <v/>
      </c>
      <c r="U226" s="86" t="str">
        <f t="shared" si="75"/>
        <v/>
      </c>
      <c r="V226" s="86" t="str">
        <f t="shared" si="76"/>
        <v>Ø20 L=18</v>
      </c>
      <c r="W226" s="87">
        <f t="shared" si="65"/>
        <v>22</v>
      </c>
      <c r="X226" s="88"/>
      <c r="Y226" s="88"/>
      <c r="Z226" s="88"/>
      <c r="AA226" s="88"/>
      <c r="AB226" s="88"/>
      <c r="AD226" s="86" t="str">
        <f t="shared" si="66"/>
        <v>Ø20</v>
      </c>
      <c r="AE226" s="86" t="str">
        <f t="shared" si="67"/>
        <v>Ø20</v>
      </c>
      <c r="AG226" s="86">
        <f t="shared" si="68"/>
        <v>0</v>
      </c>
      <c r="AH226" s="86">
        <f t="shared" si="69"/>
        <v>0</v>
      </c>
      <c r="AI226" s="86">
        <f t="shared" si="70"/>
        <v>18</v>
      </c>
    </row>
    <row r="227" spans="6:35" x14ac:dyDescent="0.25">
      <c r="F227" s="26">
        <f>IF(G227=1,MAX($F$4:F226)+1,"")</f>
        <v>19</v>
      </c>
      <c r="G227" s="26">
        <f>COUNTIF($H$5:H227,H227)</f>
        <v>1</v>
      </c>
      <c r="H227" s="26" t="str">
        <f t="shared" si="71"/>
        <v>ПуГВ (1х6) 2</v>
      </c>
      <c r="I227" s="26">
        <f>COUNTIF($J$4:$J227,1)</f>
        <v>16</v>
      </c>
      <c r="J227" s="26">
        <f>COUNTIF($S$5:$S227,S227)</f>
        <v>1</v>
      </c>
      <c r="K227" s="26">
        <f t="shared" si="60"/>
        <v>2</v>
      </c>
      <c r="L227" s="26">
        <f>IFERROR(IF(P227=0,0,MAX($L$4:L226)+1),0)</f>
        <v>223</v>
      </c>
      <c r="M227" s="5" t="str">
        <f t="shared" si="72"/>
        <v>КУП</v>
      </c>
      <c r="N227" s="5" t="str">
        <f t="shared" si="73"/>
        <v>1.0</v>
      </c>
      <c r="P227" s="86" t="str">
        <f t="shared" si="61"/>
        <v>КУП.1.03.1</v>
      </c>
      <c r="Q227" s="86" t="str">
        <f t="shared" si="62"/>
        <v>ЩР</v>
      </c>
      <c r="R227" s="86" t="str">
        <f t="shared" si="63"/>
        <v>Коробка уравнивания потенциалов  Пом. №03</v>
      </c>
      <c r="S227" s="86" t="str">
        <f t="shared" si="64"/>
        <v>ПуГВ (1х6)</v>
      </c>
      <c r="T227" s="86" t="str">
        <f t="shared" si="74"/>
        <v/>
      </c>
      <c r="U227" s="86" t="str">
        <f t="shared" si="75"/>
        <v/>
      </c>
      <c r="V227" s="86" t="str">
        <f t="shared" si="76"/>
        <v>Ø20 L=6</v>
      </c>
      <c r="W227" s="87">
        <f t="shared" si="65"/>
        <v>10</v>
      </c>
      <c r="X227" s="88"/>
      <c r="Y227" s="88"/>
      <c r="Z227" s="88"/>
      <c r="AA227" s="88"/>
      <c r="AB227" s="88"/>
      <c r="AD227" s="86" t="str">
        <f t="shared" si="66"/>
        <v>Ø20</v>
      </c>
      <c r="AE227" s="86" t="str">
        <f t="shared" si="67"/>
        <v>Ø20</v>
      </c>
      <c r="AG227" s="86">
        <f t="shared" si="68"/>
        <v>0</v>
      </c>
      <c r="AH227" s="86">
        <f t="shared" si="69"/>
        <v>0</v>
      </c>
      <c r="AI227" s="86">
        <f t="shared" si="70"/>
        <v>6</v>
      </c>
    </row>
    <row r="228" spans="6:35" x14ac:dyDescent="0.25">
      <c r="F228" s="26">
        <f>IF(G228=1,MAX($F$4:F227)+1,"")</f>
        <v>20</v>
      </c>
      <c r="G228" s="26">
        <f>COUNTIF($H$5:H228,H228)</f>
        <v>1</v>
      </c>
      <c r="H228" s="26" t="str">
        <f t="shared" si="71"/>
        <v>ПуГВ (1х2,5) 2</v>
      </c>
      <c r="I228" s="26">
        <f>COUNTIF($J$4:$J228,1)</f>
        <v>16</v>
      </c>
      <c r="J228" s="26">
        <f>COUNTIF($S$5:$S228,S228)</f>
        <v>2</v>
      </c>
      <c r="K228" s="26">
        <f t="shared" si="60"/>
        <v>2</v>
      </c>
      <c r="L228" s="26">
        <f>IFERROR(IF(P228=0,0,MAX($L$4:L227)+1),0)</f>
        <v>224</v>
      </c>
      <c r="M228" s="5" t="str">
        <f t="shared" si="72"/>
        <v>PE</v>
      </c>
      <c r="N228" s="5" t="str">
        <f t="shared" si="73"/>
        <v>1.</v>
      </c>
      <c r="P228" s="86" t="str">
        <f t="shared" si="61"/>
        <v>PE.1.03.1</v>
      </c>
      <c r="Q228" s="86" t="str">
        <f t="shared" si="62"/>
        <v>ЩР</v>
      </c>
      <c r="R228" s="86" t="str">
        <f t="shared" si="63"/>
        <v>Заземляющая шина  Пом. №03</v>
      </c>
      <c r="S228" s="86" t="str">
        <f t="shared" si="64"/>
        <v>ПуГВ (1х2,5)</v>
      </c>
      <c r="T228" s="86" t="str">
        <f t="shared" si="74"/>
        <v/>
      </c>
      <c r="U228" s="86" t="str">
        <f t="shared" si="75"/>
        <v/>
      </c>
      <c r="V228" s="86" t="str">
        <f t="shared" si="76"/>
        <v>Ø20 L=4</v>
      </c>
      <c r="W228" s="87">
        <f t="shared" si="65"/>
        <v>4</v>
      </c>
      <c r="X228" s="88"/>
      <c r="Y228" s="88"/>
      <c r="Z228" s="88"/>
      <c r="AA228" s="88"/>
      <c r="AB228" s="88"/>
      <c r="AD228" s="86" t="str">
        <f t="shared" si="66"/>
        <v>Ø20</v>
      </c>
      <c r="AE228" s="86" t="str">
        <f t="shared" si="67"/>
        <v>Ø20</v>
      </c>
      <c r="AG228" s="86">
        <f t="shared" si="68"/>
        <v>0</v>
      </c>
      <c r="AH228" s="86">
        <f t="shared" si="69"/>
        <v>0</v>
      </c>
      <c r="AI228" s="86">
        <f t="shared" si="70"/>
        <v>4</v>
      </c>
    </row>
    <row r="229" spans="6:35" x14ac:dyDescent="0.25">
      <c r="F229" s="26" t="str">
        <f>IF(G229=1,MAX($F$4:F228)+1,"")</f>
        <v/>
      </c>
      <c r="G229" s="26">
        <f>COUNTIF($H$5:H229,H229)</f>
        <v>2</v>
      </c>
      <c r="H229" s="26" t="str">
        <f t="shared" si="71"/>
        <v>ПуГВ (1х2,5) 2</v>
      </c>
      <c r="I229" s="26">
        <f>COUNTIF($J$4:$J229,1)</f>
        <v>16</v>
      </c>
      <c r="J229" s="26">
        <f>COUNTIF($S$5:$S229,S229)</f>
        <v>3</v>
      </c>
      <c r="K229" s="26">
        <f t="shared" si="60"/>
        <v>2</v>
      </c>
      <c r="L229" s="26">
        <f>IFERROR(IF(P229=0,0,MAX($L$4:L228)+1),0)</f>
        <v>225</v>
      </c>
      <c r="M229" s="5" t="str">
        <f t="shared" si="72"/>
        <v>PE</v>
      </c>
      <c r="N229" s="5" t="str">
        <f t="shared" si="73"/>
        <v>1.</v>
      </c>
      <c r="P229" s="86" t="str">
        <f t="shared" si="61"/>
        <v>PE.1.03.2</v>
      </c>
      <c r="Q229" s="86" t="str">
        <f t="shared" si="62"/>
        <v>ЩР</v>
      </c>
      <c r="R229" s="86" t="str">
        <f t="shared" si="63"/>
        <v>Заземляющая шина  Пом. №03</v>
      </c>
      <c r="S229" s="86" t="str">
        <f t="shared" si="64"/>
        <v>ПуГВ (1х2,5)</v>
      </c>
      <c r="T229" s="86" t="str">
        <f t="shared" si="74"/>
        <v/>
      </c>
      <c r="U229" s="86" t="str">
        <f t="shared" si="75"/>
        <v/>
      </c>
      <c r="V229" s="86" t="str">
        <f t="shared" si="76"/>
        <v>Ø20 L=4</v>
      </c>
      <c r="W229" s="87">
        <f t="shared" si="65"/>
        <v>4</v>
      </c>
      <c r="X229" s="88"/>
      <c r="Y229" s="88"/>
      <c r="Z229" s="88"/>
      <c r="AA229" s="88"/>
      <c r="AB229" s="88"/>
      <c r="AD229" s="86" t="str">
        <f t="shared" si="66"/>
        <v>Ø20</v>
      </c>
      <c r="AE229" s="86" t="str">
        <f t="shared" si="67"/>
        <v>Ø20</v>
      </c>
      <c r="AG229" s="86">
        <f t="shared" si="68"/>
        <v>0</v>
      </c>
      <c r="AH229" s="86">
        <f t="shared" si="69"/>
        <v>0</v>
      </c>
      <c r="AI229" s="86">
        <f t="shared" si="70"/>
        <v>4</v>
      </c>
    </row>
    <row r="230" spans="6:35" x14ac:dyDescent="0.25">
      <c r="F230" s="26" t="str">
        <f>IF(G230=1,MAX($F$4:F229)+1,"")</f>
        <v/>
      </c>
      <c r="G230" s="26">
        <f>COUNTIF($H$5:H230,H230)</f>
        <v>3</v>
      </c>
      <c r="H230" s="26" t="str">
        <f t="shared" si="71"/>
        <v>ПуГВ (1х2,5) 2</v>
      </c>
      <c r="I230" s="26">
        <f>COUNTIF($J$4:$J230,1)</f>
        <v>16</v>
      </c>
      <c r="J230" s="26">
        <f>COUNTIF($S$5:$S230,S230)</f>
        <v>4</v>
      </c>
      <c r="K230" s="26">
        <f t="shared" si="60"/>
        <v>2</v>
      </c>
      <c r="L230" s="26">
        <f>IFERROR(IF(P230=0,0,MAX($L$4:L229)+1),0)</f>
        <v>226</v>
      </c>
      <c r="M230" s="5" t="str">
        <f t="shared" si="72"/>
        <v>PE</v>
      </c>
      <c r="N230" s="5" t="str">
        <f t="shared" si="73"/>
        <v>1.</v>
      </c>
      <c r="P230" s="86" t="str">
        <f t="shared" si="61"/>
        <v>PE.1.03.3</v>
      </c>
      <c r="Q230" s="86" t="str">
        <f t="shared" si="62"/>
        <v>ЩР</v>
      </c>
      <c r="R230" s="86" t="str">
        <f t="shared" si="63"/>
        <v>Заземляющая шина  Пом. №03</v>
      </c>
      <c r="S230" s="86" t="str">
        <f t="shared" si="64"/>
        <v>ПуГВ (1х2,5)</v>
      </c>
      <c r="T230" s="86" t="str">
        <f t="shared" si="74"/>
        <v/>
      </c>
      <c r="U230" s="86" t="str">
        <f t="shared" si="75"/>
        <v/>
      </c>
      <c r="V230" s="86" t="str">
        <f t="shared" si="76"/>
        <v>Ø20 L=4</v>
      </c>
      <c r="W230" s="87">
        <f t="shared" si="65"/>
        <v>4</v>
      </c>
      <c r="X230" s="88"/>
      <c r="Y230" s="88"/>
      <c r="Z230" s="88"/>
      <c r="AA230" s="88"/>
      <c r="AB230" s="88"/>
      <c r="AD230" s="86" t="str">
        <f t="shared" si="66"/>
        <v>Ø20</v>
      </c>
      <c r="AE230" s="86" t="str">
        <f t="shared" si="67"/>
        <v>Ø20</v>
      </c>
      <c r="AG230" s="86">
        <f t="shared" si="68"/>
        <v>0</v>
      </c>
      <c r="AH230" s="86">
        <f t="shared" si="69"/>
        <v>0</v>
      </c>
      <c r="AI230" s="86">
        <f t="shared" si="70"/>
        <v>4</v>
      </c>
    </row>
    <row r="231" spans="6:35" x14ac:dyDescent="0.25">
      <c r="F231" s="26" t="str">
        <f>IF(G231=1,MAX($F$4:F230)+1,"")</f>
        <v/>
      </c>
      <c r="G231" s="26">
        <f>COUNTIF($H$5:H231,H231)</f>
        <v>4</v>
      </c>
      <c r="H231" s="26" t="str">
        <f t="shared" si="71"/>
        <v>ПуГВ (1х2,5) 2</v>
      </c>
      <c r="I231" s="26">
        <f>COUNTIF($J$4:$J231,1)</f>
        <v>16</v>
      </c>
      <c r="J231" s="26">
        <f>COUNTIF($S$5:$S231,S231)</f>
        <v>5</v>
      </c>
      <c r="K231" s="26">
        <f t="shared" si="60"/>
        <v>2</v>
      </c>
      <c r="L231" s="26">
        <f>IFERROR(IF(P231=0,0,MAX($L$4:L230)+1),0)</f>
        <v>227</v>
      </c>
      <c r="M231" s="5" t="str">
        <f t="shared" si="72"/>
        <v>PE</v>
      </c>
      <c r="N231" s="5" t="str">
        <f t="shared" si="73"/>
        <v>1.</v>
      </c>
      <c r="P231" s="86" t="str">
        <f t="shared" si="61"/>
        <v>PE.1.03.4</v>
      </c>
      <c r="Q231" s="86" t="str">
        <f t="shared" si="62"/>
        <v>ЩР</v>
      </c>
      <c r="R231" s="86" t="str">
        <f t="shared" si="63"/>
        <v>Заземляющая шина  Пом. №03</v>
      </c>
      <c r="S231" s="86" t="str">
        <f t="shared" si="64"/>
        <v>ПуГВ (1х2,5)</v>
      </c>
      <c r="T231" s="86" t="str">
        <f t="shared" si="74"/>
        <v/>
      </c>
      <c r="U231" s="86" t="str">
        <f t="shared" si="75"/>
        <v/>
      </c>
      <c r="V231" s="86" t="str">
        <f t="shared" si="76"/>
        <v>Ø20 L=4</v>
      </c>
      <c r="W231" s="87">
        <f t="shared" si="65"/>
        <v>4</v>
      </c>
      <c r="X231" s="88"/>
      <c r="Y231" s="88"/>
      <c r="Z231" s="88"/>
      <c r="AA231" s="88"/>
      <c r="AB231" s="88"/>
      <c r="AD231" s="86" t="str">
        <f t="shared" si="66"/>
        <v>Ø20</v>
      </c>
      <c r="AE231" s="86" t="str">
        <f t="shared" si="67"/>
        <v>Ø20</v>
      </c>
      <c r="AG231" s="86">
        <f t="shared" si="68"/>
        <v>0</v>
      </c>
      <c r="AH231" s="86">
        <f t="shared" si="69"/>
        <v>0</v>
      </c>
      <c r="AI231" s="86">
        <f t="shared" si="70"/>
        <v>4</v>
      </c>
    </row>
    <row r="232" spans="6:35" x14ac:dyDescent="0.25">
      <c r="F232" s="26" t="str">
        <f>IF(G232=1,MAX($F$4:F231)+1,"")</f>
        <v/>
      </c>
      <c r="G232" s="26">
        <f>COUNTIF($H$5:H232,H232)</f>
        <v>2</v>
      </c>
      <c r="H232" s="26" t="str">
        <f t="shared" si="71"/>
        <v>ПуГВ (1х6) 2</v>
      </c>
      <c r="I232" s="26">
        <f>COUNTIF($J$4:$J232,1)</f>
        <v>16</v>
      </c>
      <c r="J232" s="26">
        <f>COUNTIF($S$5:$S232,S232)</f>
        <v>2</v>
      </c>
      <c r="K232" s="26">
        <f t="shared" si="60"/>
        <v>2</v>
      </c>
      <c r="L232" s="26">
        <f>IFERROR(IF(P232=0,0,MAX($L$4:L231)+1),0)</f>
        <v>228</v>
      </c>
      <c r="M232" s="5" t="str">
        <f t="shared" si="72"/>
        <v>КУП</v>
      </c>
      <c r="N232" s="5" t="str">
        <f t="shared" si="73"/>
        <v>1.0</v>
      </c>
      <c r="P232" s="86" t="str">
        <f t="shared" si="61"/>
        <v>КУП.1.04.1</v>
      </c>
      <c r="Q232" s="86" t="str">
        <f t="shared" si="62"/>
        <v>ЩР</v>
      </c>
      <c r="R232" s="86" t="str">
        <f t="shared" si="63"/>
        <v>Коробка уравнивания потенциалов  Пом. №04</v>
      </c>
      <c r="S232" s="86" t="str">
        <f t="shared" si="64"/>
        <v>ПуГВ (1х6)</v>
      </c>
      <c r="T232" s="86" t="str">
        <f t="shared" si="74"/>
        <v/>
      </c>
      <c r="U232" s="86" t="str">
        <f t="shared" si="75"/>
        <v/>
      </c>
      <c r="V232" s="86" t="str">
        <f t="shared" si="76"/>
        <v>Ø20 L=14</v>
      </c>
      <c r="W232" s="87">
        <f t="shared" si="65"/>
        <v>18</v>
      </c>
      <c r="X232" s="88"/>
      <c r="Y232" s="88"/>
      <c r="Z232" s="88"/>
      <c r="AA232" s="88"/>
      <c r="AB232" s="88"/>
      <c r="AD232" s="86" t="str">
        <f t="shared" si="66"/>
        <v>Ø20</v>
      </c>
      <c r="AE232" s="86" t="str">
        <f t="shared" si="67"/>
        <v>Ø20</v>
      </c>
      <c r="AG232" s="86">
        <f t="shared" si="68"/>
        <v>0</v>
      </c>
      <c r="AH232" s="86">
        <f t="shared" si="69"/>
        <v>0</v>
      </c>
      <c r="AI232" s="86">
        <f t="shared" si="70"/>
        <v>14</v>
      </c>
    </row>
    <row r="233" spans="6:35" x14ac:dyDescent="0.25">
      <c r="F233" s="26" t="str">
        <f>IF(G233=1,MAX($F$4:F232)+1,"")</f>
        <v/>
      </c>
      <c r="G233" s="26">
        <f>COUNTIF($H$5:H233,H233)</f>
        <v>5</v>
      </c>
      <c r="H233" s="26" t="str">
        <f t="shared" si="71"/>
        <v>ПуГВ (1х2,5) 2</v>
      </c>
      <c r="I233" s="26">
        <f>COUNTIF($J$4:$J233,1)</f>
        <v>16</v>
      </c>
      <c r="J233" s="26">
        <f>COUNTIF($S$5:$S233,S233)</f>
        <v>6</v>
      </c>
      <c r="K233" s="26">
        <f t="shared" si="60"/>
        <v>2</v>
      </c>
      <c r="L233" s="26">
        <f>IFERROR(IF(P233=0,0,MAX($L$4:L232)+1),0)</f>
        <v>229</v>
      </c>
      <c r="M233" s="5" t="str">
        <f t="shared" si="72"/>
        <v>PE</v>
      </c>
      <c r="N233" s="5" t="str">
        <f t="shared" si="73"/>
        <v>1.</v>
      </c>
      <c r="P233" s="86" t="str">
        <f t="shared" si="61"/>
        <v>PE.1.04.1</v>
      </c>
      <c r="Q233" s="86" t="str">
        <f t="shared" si="62"/>
        <v>ЩР</v>
      </c>
      <c r="R233" s="86" t="str">
        <f t="shared" si="63"/>
        <v>Заземляющая шина  Пом. №04</v>
      </c>
      <c r="S233" s="86" t="str">
        <f t="shared" si="64"/>
        <v>ПуГВ (1х2,5)</v>
      </c>
      <c r="T233" s="86" t="str">
        <f t="shared" si="74"/>
        <v/>
      </c>
      <c r="U233" s="86" t="str">
        <f t="shared" si="75"/>
        <v/>
      </c>
      <c r="V233" s="86" t="str">
        <f t="shared" si="76"/>
        <v>Ø20 L=4</v>
      </c>
      <c r="W233" s="87">
        <f t="shared" si="65"/>
        <v>4</v>
      </c>
      <c r="X233" s="88"/>
      <c r="Y233" s="88"/>
      <c r="Z233" s="88"/>
      <c r="AA233" s="88"/>
      <c r="AB233" s="88"/>
      <c r="AD233" s="86" t="str">
        <f t="shared" si="66"/>
        <v>Ø20</v>
      </c>
      <c r="AE233" s="86" t="str">
        <f t="shared" si="67"/>
        <v>Ø20</v>
      </c>
      <c r="AG233" s="86">
        <f t="shared" si="68"/>
        <v>0</v>
      </c>
      <c r="AH233" s="86">
        <f t="shared" si="69"/>
        <v>0</v>
      </c>
      <c r="AI233" s="86">
        <f t="shared" si="70"/>
        <v>4</v>
      </c>
    </row>
    <row r="234" spans="6:35" x14ac:dyDescent="0.25">
      <c r="F234" s="26" t="str">
        <f>IF(G234=1,MAX($F$4:F233)+1,"")</f>
        <v/>
      </c>
      <c r="G234" s="26">
        <f>COUNTIF($H$5:H234,H234)</f>
        <v>6</v>
      </c>
      <c r="H234" s="26" t="str">
        <f t="shared" si="71"/>
        <v>ПуГВ (1х2,5) 2</v>
      </c>
      <c r="I234" s="26">
        <f>COUNTIF($J$4:$J234,1)</f>
        <v>16</v>
      </c>
      <c r="J234" s="26">
        <f>COUNTIF($S$5:$S234,S234)</f>
        <v>7</v>
      </c>
      <c r="K234" s="26">
        <f t="shared" si="60"/>
        <v>2</v>
      </c>
      <c r="L234" s="26">
        <f>IFERROR(IF(P234=0,0,MAX($L$4:L233)+1),0)</f>
        <v>230</v>
      </c>
      <c r="M234" s="5" t="str">
        <f t="shared" si="72"/>
        <v>КУП</v>
      </c>
      <c r="N234" s="5" t="str">
        <f t="shared" si="73"/>
        <v>1.0</v>
      </c>
      <c r="P234" s="86" t="str">
        <f t="shared" si="61"/>
        <v>КУП.1.05.1</v>
      </c>
      <c r="Q234" s="86" t="str">
        <f t="shared" si="62"/>
        <v>ЩР</v>
      </c>
      <c r="R234" s="86" t="str">
        <f t="shared" si="63"/>
        <v>Коробка уравнивания потенциалов  Пом. №05</v>
      </c>
      <c r="S234" s="86" t="str">
        <f t="shared" si="64"/>
        <v>ПуГВ (1х2,5)</v>
      </c>
      <c r="T234" s="86" t="str">
        <f t="shared" si="74"/>
        <v/>
      </c>
      <c r="U234" s="86" t="str">
        <f t="shared" si="75"/>
        <v/>
      </c>
      <c r="V234" s="86" t="str">
        <f t="shared" si="76"/>
        <v>Ø20 L=14</v>
      </c>
      <c r="W234" s="87">
        <f t="shared" si="65"/>
        <v>14</v>
      </c>
      <c r="X234" s="88"/>
      <c r="Y234" s="88"/>
      <c r="Z234" s="88"/>
      <c r="AA234" s="88"/>
      <c r="AB234" s="88"/>
      <c r="AD234" s="86" t="str">
        <f t="shared" si="66"/>
        <v>Ø20</v>
      </c>
      <c r="AE234" s="86" t="str">
        <f t="shared" si="67"/>
        <v>Ø20</v>
      </c>
      <c r="AG234" s="86">
        <f t="shared" si="68"/>
        <v>0</v>
      </c>
      <c r="AH234" s="86">
        <f t="shared" si="69"/>
        <v>0</v>
      </c>
      <c r="AI234" s="86">
        <f t="shared" si="70"/>
        <v>14</v>
      </c>
    </row>
    <row r="235" spans="6:35" x14ac:dyDescent="0.25">
      <c r="F235" s="26" t="str">
        <f>IF(G235=1,MAX($F$4:F234)+1,"")</f>
        <v/>
      </c>
      <c r="G235" s="26">
        <f>COUNTIF($H$5:H235,H235)</f>
        <v>7</v>
      </c>
      <c r="H235" s="26" t="str">
        <f t="shared" si="71"/>
        <v>ПуГВ (1х2,5) 2</v>
      </c>
      <c r="I235" s="26">
        <f>COUNTIF($J$4:$J235,1)</f>
        <v>16</v>
      </c>
      <c r="J235" s="26">
        <f>COUNTIF($S$5:$S235,S235)</f>
        <v>8</v>
      </c>
      <c r="K235" s="26">
        <f t="shared" si="60"/>
        <v>2</v>
      </c>
      <c r="L235" s="26">
        <f>IFERROR(IF(P235=0,0,MAX($L$4:L234)+1),0)</f>
        <v>231</v>
      </c>
      <c r="M235" s="5" t="str">
        <f t="shared" si="72"/>
        <v>PE</v>
      </c>
      <c r="N235" s="5" t="str">
        <f t="shared" si="73"/>
        <v>1.</v>
      </c>
      <c r="P235" s="86" t="str">
        <f t="shared" si="61"/>
        <v>PE.1.05.1</v>
      </c>
      <c r="Q235" s="86" t="str">
        <f t="shared" si="62"/>
        <v>ЩР</v>
      </c>
      <c r="R235" s="86" t="str">
        <f t="shared" si="63"/>
        <v>Заземляющая шина  Пом. №05</v>
      </c>
      <c r="S235" s="86" t="str">
        <f t="shared" si="64"/>
        <v>ПуГВ (1х2,5)</v>
      </c>
      <c r="T235" s="86" t="str">
        <f t="shared" si="74"/>
        <v/>
      </c>
      <c r="U235" s="86" t="str">
        <f t="shared" si="75"/>
        <v/>
      </c>
      <c r="V235" s="86" t="str">
        <f t="shared" si="76"/>
        <v>Ø20 L=5</v>
      </c>
      <c r="W235" s="87">
        <f t="shared" si="65"/>
        <v>5</v>
      </c>
      <c r="X235" s="88"/>
      <c r="Y235" s="88"/>
      <c r="Z235" s="88"/>
      <c r="AA235" s="88"/>
      <c r="AB235" s="88"/>
      <c r="AD235" s="86" t="str">
        <f t="shared" si="66"/>
        <v>Ø20</v>
      </c>
      <c r="AE235" s="86" t="str">
        <f t="shared" si="67"/>
        <v>Ø20</v>
      </c>
      <c r="AG235" s="86">
        <f t="shared" si="68"/>
        <v>0</v>
      </c>
      <c r="AH235" s="86">
        <f t="shared" si="69"/>
        <v>0</v>
      </c>
      <c r="AI235" s="86">
        <f t="shared" si="70"/>
        <v>5</v>
      </c>
    </row>
    <row r="236" spans="6:35" x14ac:dyDescent="0.25">
      <c r="F236" s="26" t="str">
        <f>IF(G236=1,MAX($F$4:F235)+1,"")</f>
        <v/>
      </c>
      <c r="G236" s="26">
        <f>COUNTIF($H$5:H236,H236)</f>
        <v>8</v>
      </c>
      <c r="H236" s="26" t="str">
        <f t="shared" si="71"/>
        <v>ПуГВ (1х2,5) 2</v>
      </c>
      <c r="I236" s="26">
        <f>COUNTIF($J$4:$J236,1)</f>
        <v>16</v>
      </c>
      <c r="J236" s="26">
        <f>COUNTIF($S$5:$S236,S236)</f>
        <v>9</v>
      </c>
      <c r="K236" s="26">
        <f t="shared" si="60"/>
        <v>2</v>
      </c>
      <c r="L236" s="26">
        <f>IFERROR(IF(P236=0,0,MAX($L$4:L235)+1),0)</f>
        <v>232</v>
      </c>
      <c r="M236" s="5" t="str">
        <f t="shared" si="72"/>
        <v>PE</v>
      </c>
      <c r="N236" s="5" t="str">
        <f t="shared" si="73"/>
        <v>1.</v>
      </c>
      <c r="P236" s="86" t="str">
        <f t="shared" si="61"/>
        <v>PE.1.05.2</v>
      </c>
      <c r="Q236" s="86" t="str">
        <f t="shared" si="62"/>
        <v>ЩР</v>
      </c>
      <c r="R236" s="86" t="str">
        <f t="shared" si="63"/>
        <v>Заземляющая шина  Пом. №05</v>
      </c>
      <c r="S236" s="86" t="str">
        <f t="shared" si="64"/>
        <v>ПуГВ (1х2,5)</v>
      </c>
      <c r="T236" s="86" t="str">
        <f t="shared" si="74"/>
        <v/>
      </c>
      <c r="U236" s="86" t="str">
        <f t="shared" si="75"/>
        <v/>
      </c>
      <c r="V236" s="86" t="str">
        <f t="shared" si="76"/>
        <v>Ø20 L=3</v>
      </c>
      <c r="W236" s="87">
        <f t="shared" si="65"/>
        <v>3</v>
      </c>
      <c r="X236" s="88"/>
      <c r="Y236" s="88"/>
      <c r="Z236" s="88"/>
      <c r="AA236" s="88"/>
      <c r="AB236" s="88"/>
      <c r="AD236" s="86" t="str">
        <f t="shared" si="66"/>
        <v>Ø20</v>
      </c>
      <c r="AE236" s="86" t="str">
        <f t="shared" si="67"/>
        <v>Ø20</v>
      </c>
      <c r="AG236" s="86">
        <f t="shared" si="68"/>
        <v>0</v>
      </c>
      <c r="AH236" s="86">
        <f t="shared" si="69"/>
        <v>0</v>
      </c>
      <c r="AI236" s="86">
        <f t="shared" si="70"/>
        <v>3</v>
      </c>
    </row>
    <row r="237" spans="6:35" x14ac:dyDescent="0.25">
      <c r="F237" s="26" t="str">
        <f>IF(G237=1,MAX($F$4:F236)+1,"")</f>
        <v/>
      </c>
      <c r="G237" s="26">
        <f>COUNTIF($H$5:H237,H237)</f>
        <v>3</v>
      </c>
      <c r="H237" s="26" t="str">
        <f t="shared" si="71"/>
        <v>ПуГВ (1х6) 2</v>
      </c>
      <c r="I237" s="26">
        <f>COUNTIF($J$4:$J237,1)</f>
        <v>16</v>
      </c>
      <c r="J237" s="26">
        <f>COUNTIF($S$5:$S237,S237)</f>
        <v>3</v>
      </c>
      <c r="K237" s="26">
        <f t="shared" si="60"/>
        <v>2</v>
      </c>
      <c r="L237" s="26">
        <f>IFERROR(IF(P237=0,0,MAX($L$4:L236)+1),0)</f>
        <v>233</v>
      </c>
      <c r="M237" s="5" t="str">
        <f t="shared" si="72"/>
        <v>КУП</v>
      </c>
      <c r="N237" s="5" t="str">
        <f t="shared" si="73"/>
        <v>1.1</v>
      </c>
      <c r="P237" s="86" t="str">
        <f t="shared" si="61"/>
        <v>КУП.1.11.1</v>
      </c>
      <c r="Q237" s="86" t="str">
        <f t="shared" si="62"/>
        <v>ЩР</v>
      </c>
      <c r="R237" s="86" t="str">
        <f t="shared" si="63"/>
        <v>Коробка уравнивания потенциалов  Пом. №11</v>
      </c>
      <c r="S237" s="86" t="str">
        <f t="shared" si="64"/>
        <v>ПуГВ (1х6)</v>
      </c>
      <c r="T237" s="86" t="str">
        <f t="shared" si="74"/>
        <v/>
      </c>
      <c r="U237" s="86" t="str">
        <f t="shared" si="75"/>
        <v/>
      </c>
      <c r="V237" s="86" t="str">
        <f t="shared" si="76"/>
        <v>Ø20 L=21</v>
      </c>
      <c r="W237" s="87">
        <f t="shared" si="65"/>
        <v>25</v>
      </c>
      <c r="X237" s="88"/>
      <c r="Y237" s="88"/>
      <c r="Z237" s="88"/>
      <c r="AA237" s="88"/>
      <c r="AB237" s="88"/>
      <c r="AD237" s="86" t="str">
        <f t="shared" si="66"/>
        <v>Ø20</v>
      </c>
      <c r="AE237" s="86" t="str">
        <f t="shared" si="67"/>
        <v>Ø20</v>
      </c>
      <c r="AG237" s="86">
        <f t="shared" si="68"/>
        <v>0</v>
      </c>
      <c r="AH237" s="86">
        <f t="shared" si="69"/>
        <v>0</v>
      </c>
      <c r="AI237" s="86">
        <f t="shared" si="70"/>
        <v>21</v>
      </c>
    </row>
    <row r="238" spans="6:35" x14ac:dyDescent="0.25">
      <c r="F238" s="26" t="str">
        <f>IF(G238=1,MAX($F$4:F237)+1,"")</f>
        <v/>
      </c>
      <c r="G238" s="26">
        <f>COUNTIF($H$5:H238,H238)</f>
        <v>9</v>
      </c>
      <c r="H238" s="26" t="str">
        <f t="shared" si="71"/>
        <v>ПуГВ (1х2,5) 2</v>
      </c>
      <c r="I238" s="26">
        <f>COUNTIF($J$4:$J238,1)</f>
        <v>16</v>
      </c>
      <c r="J238" s="26">
        <f>COUNTIF($S$5:$S238,S238)</f>
        <v>10</v>
      </c>
      <c r="K238" s="26">
        <f t="shared" si="60"/>
        <v>2</v>
      </c>
      <c r="L238" s="26">
        <f>IFERROR(IF(P238=0,0,MAX($L$4:L237)+1),0)</f>
        <v>234</v>
      </c>
      <c r="M238" s="5" t="str">
        <f t="shared" si="72"/>
        <v>PE</v>
      </c>
      <c r="N238" s="5" t="str">
        <f t="shared" si="73"/>
        <v>1.</v>
      </c>
      <c r="P238" s="86" t="str">
        <f t="shared" si="61"/>
        <v>PE.1.11.1</v>
      </c>
      <c r="Q238" s="86" t="str">
        <f t="shared" si="62"/>
        <v>ЩР</v>
      </c>
      <c r="R238" s="86" t="str">
        <f t="shared" si="63"/>
        <v>Заземляющая шина  Пом. №11</v>
      </c>
      <c r="S238" s="86" t="str">
        <f t="shared" si="64"/>
        <v>ПуГВ (1х2,5)</v>
      </c>
      <c r="T238" s="86" t="str">
        <f t="shared" si="74"/>
        <v/>
      </c>
      <c r="U238" s="86" t="str">
        <f t="shared" si="75"/>
        <v/>
      </c>
      <c r="V238" s="86" t="str">
        <f t="shared" si="76"/>
        <v>Ø20 L=5</v>
      </c>
      <c r="W238" s="87">
        <f t="shared" si="65"/>
        <v>5</v>
      </c>
      <c r="X238" s="88"/>
      <c r="Y238" s="88"/>
      <c r="Z238" s="88"/>
      <c r="AA238" s="88"/>
      <c r="AB238" s="88"/>
      <c r="AD238" s="86" t="str">
        <f t="shared" si="66"/>
        <v>Ø20</v>
      </c>
      <c r="AE238" s="86" t="str">
        <f t="shared" si="67"/>
        <v>Ø20</v>
      </c>
      <c r="AG238" s="86">
        <f t="shared" si="68"/>
        <v>0</v>
      </c>
      <c r="AH238" s="86">
        <f t="shared" si="69"/>
        <v>0</v>
      </c>
      <c r="AI238" s="86">
        <f t="shared" si="70"/>
        <v>5</v>
      </c>
    </row>
    <row r="239" spans="6:35" x14ac:dyDescent="0.25">
      <c r="F239" s="26" t="str">
        <f>IF(G239=1,MAX($F$4:F238)+1,"")</f>
        <v/>
      </c>
      <c r="G239" s="26">
        <f>COUNTIF($H$5:H239,H239)</f>
        <v>10</v>
      </c>
      <c r="H239" s="26" t="str">
        <f t="shared" si="71"/>
        <v>ПуГВ (1х2,5) 2</v>
      </c>
      <c r="I239" s="26">
        <f>COUNTIF($J$4:$J239,1)</f>
        <v>16</v>
      </c>
      <c r="J239" s="26">
        <f>COUNTIF($S$5:$S239,S239)</f>
        <v>11</v>
      </c>
      <c r="K239" s="26">
        <f t="shared" si="60"/>
        <v>2</v>
      </c>
      <c r="L239" s="26">
        <f>IFERROR(IF(P239=0,0,MAX($L$4:L238)+1),0)</f>
        <v>235</v>
      </c>
      <c r="M239" s="5" t="str">
        <f t="shared" si="72"/>
        <v>PE</v>
      </c>
      <c r="N239" s="5" t="str">
        <f t="shared" si="73"/>
        <v>1.</v>
      </c>
      <c r="P239" s="86" t="str">
        <f t="shared" si="61"/>
        <v>PE.1.11.2</v>
      </c>
      <c r="Q239" s="86" t="str">
        <f t="shared" si="62"/>
        <v>ЩР</v>
      </c>
      <c r="R239" s="86" t="str">
        <f t="shared" si="63"/>
        <v>Заземляющая шина  Пом. №11</v>
      </c>
      <c r="S239" s="86" t="str">
        <f t="shared" si="64"/>
        <v>ПуГВ (1х2,5)</v>
      </c>
      <c r="T239" s="86" t="str">
        <f t="shared" si="74"/>
        <v/>
      </c>
      <c r="U239" s="86" t="str">
        <f t="shared" si="75"/>
        <v/>
      </c>
      <c r="V239" s="86" t="str">
        <f t="shared" si="76"/>
        <v>Ø20 L=5</v>
      </c>
      <c r="W239" s="87">
        <f t="shared" si="65"/>
        <v>5</v>
      </c>
      <c r="X239" s="88"/>
      <c r="Y239" s="88"/>
      <c r="Z239" s="88"/>
      <c r="AA239" s="88"/>
      <c r="AB239" s="88"/>
      <c r="AD239" s="86" t="str">
        <f t="shared" si="66"/>
        <v>Ø20</v>
      </c>
      <c r="AE239" s="86" t="str">
        <f t="shared" si="67"/>
        <v>Ø20</v>
      </c>
      <c r="AG239" s="86">
        <f t="shared" si="68"/>
        <v>0</v>
      </c>
      <c r="AH239" s="86">
        <f t="shared" si="69"/>
        <v>0</v>
      </c>
      <c r="AI239" s="86">
        <f t="shared" si="70"/>
        <v>5</v>
      </c>
    </row>
    <row r="240" spans="6:35" x14ac:dyDescent="0.25">
      <c r="F240" s="26" t="str">
        <f>IF(G240=1,MAX($F$4:F239)+1,"")</f>
        <v/>
      </c>
      <c r="G240" s="26">
        <f>COUNTIF($H$5:H240,H240)</f>
        <v>11</v>
      </c>
      <c r="H240" s="26" t="str">
        <f t="shared" si="71"/>
        <v>ПуГВ (1х2,5) 2</v>
      </c>
      <c r="I240" s="26">
        <f>COUNTIF($J$4:$J240,1)</f>
        <v>16</v>
      </c>
      <c r="J240" s="26">
        <f>COUNTIF($S$5:$S240,S240)</f>
        <v>12</v>
      </c>
      <c r="K240" s="26">
        <f t="shared" si="60"/>
        <v>2</v>
      </c>
      <c r="L240" s="26">
        <f>IFERROR(IF(P240=0,0,MAX($L$4:L239)+1),0)</f>
        <v>236</v>
      </c>
      <c r="M240" s="5" t="str">
        <f t="shared" si="72"/>
        <v>PE</v>
      </c>
      <c r="N240" s="5" t="str">
        <f t="shared" si="73"/>
        <v>1.</v>
      </c>
      <c r="P240" s="86" t="str">
        <f t="shared" si="61"/>
        <v>PE.1.11.3</v>
      </c>
      <c r="Q240" s="86" t="str">
        <f t="shared" si="62"/>
        <v>ЩР</v>
      </c>
      <c r="R240" s="86" t="str">
        <f t="shared" si="63"/>
        <v>Заземляющая шина  Пом. №11</v>
      </c>
      <c r="S240" s="86" t="str">
        <f t="shared" si="64"/>
        <v>ПуГВ (1х2,5)</v>
      </c>
      <c r="T240" s="86" t="str">
        <f t="shared" si="74"/>
        <v/>
      </c>
      <c r="U240" s="86" t="str">
        <f t="shared" si="75"/>
        <v/>
      </c>
      <c r="V240" s="86" t="str">
        <f t="shared" si="76"/>
        <v>Ø20 L=4</v>
      </c>
      <c r="W240" s="87">
        <f t="shared" si="65"/>
        <v>4</v>
      </c>
      <c r="X240" s="88"/>
      <c r="Y240" s="88"/>
      <c r="Z240" s="88"/>
      <c r="AA240" s="88"/>
      <c r="AB240" s="88"/>
      <c r="AD240" s="86" t="str">
        <f t="shared" si="66"/>
        <v>Ø20</v>
      </c>
      <c r="AE240" s="86" t="str">
        <f t="shared" si="67"/>
        <v>Ø20</v>
      </c>
      <c r="AG240" s="86">
        <f t="shared" si="68"/>
        <v>0</v>
      </c>
      <c r="AH240" s="86">
        <f t="shared" si="69"/>
        <v>0</v>
      </c>
      <c r="AI240" s="86">
        <f t="shared" si="70"/>
        <v>4</v>
      </c>
    </row>
    <row r="241" spans="6:35" x14ac:dyDescent="0.25">
      <c r="F241" s="26" t="str">
        <f>IF(G241=1,MAX($F$4:F240)+1,"")</f>
        <v/>
      </c>
      <c r="G241" s="26">
        <f>COUNTIF($H$5:H241,H241)</f>
        <v>12</v>
      </c>
      <c r="H241" s="26" t="str">
        <f t="shared" si="71"/>
        <v>ПуГВ (1х2,5) 2</v>
      </c>
      <c r="I241" s="26">
        <f>COUNTIF($J$4:$J241,1)</f>
        <v>16</v>
      </c>
      <c r="J241" s="26">
        <f>COUNTIF($S$5:$S241,S241)</f>
        <v>13</v>
      </c>
      <c r="K241" s="26">
        <f t="shared" si="60"/>
        <v>2</v>
      </c>
      <c r="L241" s="26">
        <f>IFERROR(IF(P241=0,0,MAX($L$4:L240)+1),0)</f>
        <v>237</v>
      </c>
      <c r="M241" s="5" t="str">
        <f t="shared" si="72"/>
        <v>PE</v>
      </c>
      <c r="N241" s="5" t="str">
        <f t="shared" si="73"/>
        <v>1.</v>
      </c>
      <c r="P241" s="86" t="str">
        <f t="shared" si="61"/>
        <v>PE.1.11.4</v>
      </c>
      <c r="Q241" s="86" t="str">
        <f t="shared" si="62"/>
        <v>ЩР</v>
      </c>
      <c r="R241" s="86" t="str">
        <f t="shared" si="63"/>
        <v>Заземляющая шина  Пом. №11</v>
      </c>
      <c r="S241" s="86" t="str">
        <f t="shared" si="64"/>
        <v>ПуГВ (1х2,5)</v>
      </c>
      <c r="T241" s="86" t="str">
        <f t="shared" si="74"/>
        <v/>
      </c>
      <c r="U241" s="86" t="str">
        <f t="shared" si="75"/>
        <v/>
      </c>
      <c r="V241" s="86" t="str">
        <f t="shared" si="76"/>
        <v>Ø20 L=5</v>
      </c>
      <c r="W241" s="87">
        <f t="shared" si="65"/>
        <v>5</v>
      </c>
      <c r="X241" s="88"/>
      <c r="Y241" s="88"/>
      <c r="Z241" s="88"/>
      <c r="AA241" s="88"/>
      <c r="AB241" s="88"/>
      <c r="AD241" s="86" t="str">
        <f t="shared" si="66"/>
        <v>Ø20</v>
      </c>
      <c r="AE241" s="86" t="str">
        <f t="shared" si="67"/>
        <v>Ø20</v>
      </c>
      <c r="AG241" s="86">
        <f t="shared" si="68"/>
        <v>0</v>
      </c>
      <c r="AH241" s="86">
        <f t="shared" si="69"/>
        <v>0</v>
      </c>
      <c r="AI241" s="86">
        <f t="shared" si="70"/>
        <v>5</v>
      </c>
    </row>
    <row r="242" spans="6:35" x14ac:dyDescent="0.25">
      <c r="F242" s="26" t="str">
        <f>IF(G242=1,MAX($F$4:F241)+1,"")</f>
        <v/>
      </c>
      <c r="G242" s="26">
        <f>COUNTIF($H$5:H242,H242)</f>
        <v>13</v>
      </c>
      <c r="H242" s="26" t="str">
        <f t="shared" si="71"/>
        <v>ПуГВ (1х2,5) 2</v>
      </c>
      <c r="I242" s="26">
        <f>COUNTIF($J$4:$J242,1)</f>
        <v>16</v>
      </c>
      <c r="J242" s="26">
        <f>COUNTIF($S$5:$S242,S242)</f>
        <v>14</v>
      </c>
      <c r="K242" s="26">
        <f t="shared" si="60"/>
        <v>2</v>
      </c>
      <c r="L242" s="26">
        <f>IFERROR(IF(P242=0,0,MAX($L$4:L241)+1),0)</f>
        <v>238</v>
      </c>
      <c r="M242" s="5" t="str">
        <f t="shared" si="72"/>
        <v>PE</v>
      </c>
      <c r="N242" s="5" t="str">
        <f t="shared" si="73"/>
        <v>1.</v>
      </c>
      <c r="P242" s="86" t="str">
        <f t="shared" si="61"/>
        <v>PE.1.11.5</v>
      </c>
      <c r="Q242" s="86" t="str">
        <f t="shared" si="62"/>
        <v>ЩР</v>
      </c>
      <c r="R242" s="86" t="str">
        <f t="shared" si="63"/>
        <v>Заземляющая шина  Пом. №11</v>
      </c>
      <c r="S242" s="86" t="str">
        <f t="shared" si="64"/>
        <v>ПуГВ (1х2,5)</v>
      </c>
      <c r="T242" s="86" t="str">
        <f t="shared" si="74"/>
        <v/>
      </c>
      <c r="U242" s="86" t="str">
        <f t="shared" si="75"/>
        <v/>
      </c>
      <c r="V242" s="86" t="str">
        <f t="shared" si="76"/>
        <v>Ø20 L=6</v>
      </c>
      <c r="W242" s="87">
        <f t="shared" si="65"/>
        <v>6</v>
      </c>
      <c r="X242" s="88"/>
      <c r="Y242" s="88"/>
      <c r="Z242" s="88"/>
      <c r="AA242" s="88"/>
      <c r="AB242" s="88"/>
      <c r="AD242" s="86" t="str">
        <f t="shared" si="66"/>
        <v>Ø20</v>
      </c>
      <c r="AE242" s="86" t="str">
        <f t="shared" si="67"/>
        <v>Ø20</v>
      </c>
      <c r="AG242" s="86">
        <f t="shared" si="68"/>
        <v>0</v>
      </c>
      <c r="AH242" s="86">
        <f t="shared" si="69"/>
        <v>0</v>
      </c>
      <c r="AI242" s="86">
        <f t="shared" si="70"/>
        <v>6</v>
      </c>
    </row>
    <row r="243" spans="6:35" x14ac:dyDescent="0.25">
      <c r="F243" s="26" t="str">
        <f>IF(G243=1,MAX($F$4:F242)+1,"")</f>
        <v/>
      </c>
      <c r="G243" s="26">
        <f>COUNTIF($H$5:H243,H243)</f>
        <v>14</v>
      </c>
      <c r="H243" s="26" t="str">
        <f t="shared" si="71"/>
        <v>ПуГВ (1х2,5) 2</v>
      </c>
      <c r="I243" s="26">
        <f>COUNTIF($J$4:$J243,1)</f>
        <v>16</v>
      </c>
      <c r="J243" s="26">
        <f>COUNTIF($S$5:$S243,S243)</f>
        <v>15</v>
      </c>
      <c r="K243" s="26">
        <f t="shared" si="60"/>
        <v>2</v>
      </c>
      <c r="L243" s="26">
        <f>IFERROR(IF(P243=0,0,MAX($L$4:L242)+1),0)</f>
        <v>239</v>
      </c>
      <c r="M243" s="5" t="str">
        <f t="shared" si="72"/>
        <v>PE</v>
      </c>
      <c r="N243" s="5" t="str">
        <f t="shared" si="73"/>
        <v>1.</v>
      </c>
      <c r="P243" s="86" t="str">
        <f t="shared" si="61"/>
        <v>PE.1.11.6</v>
      </c>
      <c r="Q243" s="86" t="str">
        <f t="shared" si="62"/>
        <v>ЩР</v>
      </c>
      <c r="R243" s="86" t="str">
        <f t="shared" si="63"/>
        <v>Заземляющая шина  Пом. №11</v>
      </c>
      <c r="S243" s="86" t="str">
        <f t="shared" si="64"/>
        <v>ПуГВ (1х2,5)</v>
      </c>
      <c r="T243" s="86" t="str">
        <f t="shared" si="74"/>
        <v/>
      </c>
      <c r="U243" s="86" t="str">
        <f t="shared" si="75"/>
        <v/>
      </c>
      <c r="V243" s="86" t="str">
        <f t="shared" si="76"/>
        <v>Ø20 L=9</v>
      </c>
      <c r="W243" s="87">
        <f t="shared" si="65"/>
        <v>9</v>
      </c>
      <c r="X243" s="88"/>
      <c r="Y243" s="88"/>
      <c r="Z243" s="88"/>
      <c r="AA243" s="88"/>
      <c r="AB243" s="88"/>
      <c r="AD243" s="86" t="str">
        <f t="shared" si="66"/>
        <v>Ø20</v>
      </c>
      <c r="AE243" s="86" t="str">
        <f t="shared" si="67"/>
        <v>Ø20</v>
      </c>
      <c r="AG243" s="86">
        <f t="shared" si="68"/>
        <v>0</v>
      </c>
      <c r="AH243" s="86">
        <f t="shared" si="69"/>
        <v>0</v>
      </c>
      <c r="AI243" s="86">
        <f t="shared" si="70"/>
        <v>9</v>
      </c>
    </row>
    <row r="244" spans="6:35" x14ac:dyDescent="0.25">
      <c r="F244" s="26" t="str">
        <f>IF(G244=1,MAX($F$4:F243)+1,"")</f>
        <v/>
      </c>
      <c r="G244" s="26">
        <f>COUNTIF($H$5:H244,H244)</f>
        <v>15</v>
      </c>
      <c r="H244" s="26" t="str">
        <f t="shared" si="71"/>
        <v>ПуГВ (1х2,5) 2</v>
      </c>
      <c r="I244" s="26">
        <f>COUNTIF($J$4:$J244,1)</f>
        <v>16</v>
      </c>
      <c r="J244" s="26">
        <f>COUNTIF($S$5:$S244,S244)</f>
        <v>16</v>
      </c>
      <c r="K244" s="26">
        <f t="shared" si="60"/>
        <v>2</v>
      </c>
      <c r="L244" s="26">
        <f>IFERROR(IF(P244=0,0,MAX($L$4:L243)+1),0)</f>
        <v>240</v>
      </c>
      <c r="M244" s="5" t="str">
        <f t="shared" si="72"/>
        <v>PE</v>
      </c>
      <c r="N244" s="5" t="str">
        <f t="shared" si="73"/>
        <v>1.</v>
      </c>
      <c r="P244" s="86" t="str">
        <f t="shared" si="61"/>
        <v>PE.1.11.7</v>
      </c>
      <c r="Q244" s="86" t="str">
        <f t="shared" si="62"/>
        <v>ЩР</v>
      </c>
      <c r="R244" s="86" t="str">
        <f t="shared" si="63"/>
        <v>Заземляющая шина  Пом. №11</v>
      </c>
      <c r="S244" s="86" t="str">
        <f t="shared" si="64"/>
        <v>ПуГВ (1х2,5)</v>
      </c>
      <c r="T244" s="86" t="str">
        <f t="shared" si="74"/>
        <v/>
      </c>
      <c r="U244" s="86" t="str">
        <f t="shared" si="75"/>
        <v/>
      </c>
      <c r="V244" s="86" t="str">
        <f t="shared" si="76"/>
        <v>Ø20 L=9</v>
      </c>
      <c r="W244" s="87">
        <f t="shared" si="65"/>
        <v>9</v>
      </c>
      <c r="X244" s="88"/>
      <c r="Y244" s="88"/>
      <c r="Z244" s="88"/>
      <c r="AA244" s="88"/>
      <c r="AB244" s="88"/>
      <c r="AD244" s="86" t="str">
        <f t="shared" si="66"/>
        <v>Ø20</v>
      </c>
      <c r="AE244" s="86" t="str">
        <f t="shared" si="67"/>
        <v>Ø20</v>
      </c>
      <c r="AG244" s="86">
        <f t="shared" si="68"/>
        <v>0</v>
      </c>
      <c r="AH244" s="86">
        <f t="shared" si="69"/>
        <v>0</v>
      </c>
      <c r="AI244" s="86">
        <f t="shared" si="70"/>
        <v>9</v>
      </c>
    </row>
    <row r="245" spans="6:35" x14ac:dyDescent="0.25">
      <c r="F245" s="26" t="str">
        <f>IF(G245=1,MAX($F$4:F244)+1,"")</f>
        <v/>
      </c>
      <c r="G245" s="26">
        <f>COUNTIF($H$5:H245,H245)</f>
        <v>16</v>
      </c>
      <c r="H245" s="26" t="str">
        <f t="shared" si="71"/>
        <v>ПуГВ (1х2,5) 2</v>
      </c>
      <c r="I245" s="26">
        <f>COUNTIF($J$4:$J245,1)</f>
        <v>16</v>
      </c>
      <c r="J245" s="26">
        <f>COUNTIF($S$5:$S245,S245)</f>
        <v>17</v>
      </c>
      <c r="K245" s="26">
        <f t="shared" si="60"/>
        <v>2</v>
      </c>
      <c r="L245" s="26">
        <f>IFERROR(IF(P245=0,0,MAX($L$4:L244)+1),0)</f>
        <v>241</v>
      </c>
      <c r="M245" s="5" t="str">
        <f t="shared" si="72"/>
        <v>PE</v>
      </c>
      <c r="N245" s="5" t="str">
        <f t="shared" si="73"/>
        <v>1.</v>
      </c>
      <c r="P245" s="86" t="str">
        <f t="shared" si="61"/>
        <v>PE.1.11.8</v>
      </c>
      <c r="Q245" s="86" t="str">
        <f t="shared" si="62"/>
        <v>ЩР</v>
      </c>
      <c r="R245" s="86" t="str">
        <f t="shared" si="63"/>
        <v>Заземляющая шина  Пом. №11</v>
      </c>
      <c r="S245" s="86" t="str">
        <f t="shared" si="64"/>
        <v>ПуГВ (1х2,5)</v>
      </c>
      <c r="T245" s="86" t="str">
        <f t="shared" si="74"/>
        <v/>
      </c>
      <c r="U245" s="86" t="str">
        <f t="shared" si="75"/>
        <v/>
      </c>
      <c r="V245" s="86" t="str">
        <f t="shared" si="76"/>
        <v>Ø20 L=9</v>
      </c>
      <c r="W245" s="87">
        <f t="shared" si="65"/>
        <v>9</v>
      </c>
      <c r="X245" s="88"/>
      <c r="Y245" s="88"/>
      <c r="Z245" s="88"/>
      <c r="AA245" s="88"/>
      <c r="AB245" s="88"/>
      <c r="AD245" s="86" t="str">
        <f t="shared" si="66"/>
        <v>Ø20</v>
      </c>
      <c r="AE245" s="86" t="str">
        <f t="shared" si="67"/>
        <v>Ø20</v>
      </c>
      <c r="AG245" s="86">
        <f t="shared" si="68"/>
        <v>0</v>
      </c>
      <c r="AH245" s="86">
        <f t="shared" si="69"/>
        <v>0</v>
      </c>
      <c r="AI245" s="86">
        <f t="shared" si="70"/>
        <v>9</v>
      </c>
    </row>
    <row r="246" spans="6:35" x14ac:dyDescent="0.25">
      <c r="F246" s="26" t="str">
        <f>IF(G246=1,MAX($F$4:F245)+1,"")</f>
        <v/>
      </c>
      <c r="G246" s="26">
        <f>COUNTIF($H$5:H246,H246)</f>
        <v>4</v>
      </c>
      <c r="H246" s="26" t="str">
        <f t="shared" si="71"/>
        <v>ПуГВ (1х6) 2</v>
      </c>
      <c r="I246" s="26">
        <f>COUNTIF($J$4:$J246,1)</f>
        <v>16</v>
      </c>
      <c r="J246" s="26">
        <f>COUNTIF($S$5:$S246,S246)</f>
        <v>4</v>
      </c>
      <c r="K246" s="26">
        <f t="shared" si="60"/>
        <v>2</v>
      </c>
      <c r="L246" s="26">
        <f>IFERROR(IF(P246=0,0,MAX($L$4:L245)+1),0)</f>
        <v>242</v>
      </c>
      <c r="M246" s="5" t="str">
        <f t="shared" si="72"/>
        <v>КУП</v>
      </c>
      <c r="N246" s="5" t="str">
        <f t="shared" si="73"/>
        <v>1.1</v>
      </c>
      <c r="P246" s="86" t="str">
        <f t="shared" si="61"/>
        <v>КУП.1.14.1</v>
      </c>
      <c r="Q246" s="86" t="str">
        <f t="shared" si="62"/>
        <v>ЩР</v>
      </c>
      <c r="R246" s="86" t="str">
        <f t="shared" si="63"/>
        <v>Коробка уравнивания потенциалов  Пом. №14</v>
      </c>
      <c r="S246" s="86" t="str">
        <f t="shared" si="64"/>
        <v>ПуГВ (1х6)</v>
      </c>
      <c r="T246" s="86" t="str">
        <f t="shared" si="74"/>
        <v/>
      </c>
      <c r="U246" s="86" t="str">
        <f t="shared" si="75"/>
        <v/>
      </c>
      <c r="V246" s="86" t="str">
        <f t="shared" si="76"/>
        <v>Ø20 L=13</v>
      </c>
      <c r="W246" s="87">
        <f t="shared" si="65"/>
        <v>17</v>
      </c>
      <c r="X246" s="88"/>
      <c r="Y246" s="88"/>
      <c r="Z246" s="88"/>
      <c r="AA246" s="88"/>
      <c r="AB246" s="88"/>
      <c r="AD246" s="86" t="str">
        <f t="shared" si="66"/>
        <v>Ø20</v>
      </c>
      <c r="AE246" s="86" t="str">
        <f t="shared" si="67"/>
        <v>Ø20</v>
      </c>
      <c r="AG246" s="86">
        <f t="shared" si="68"/>
        <v>0</v>
      </c>
      <c r="AH246" s="86">
        <f t="shared" si="69"/>
        <v>0</v>
      </c>
      <c r="AI246" s="86">
        <f t="shared" si="70"/>
        <v>13</v>
      </c>
    </row>
    <row r="247" spans="6:35" x14ac:dyDescent="0.25">
      <c r="F247" s="26" t="str">
        <f>IF(G247=1,MAX($F$4:F246)+1,"")</f>
        <v/>
      </c>
      <c r="G247" s="26">
        <f>COUNTIF($H$5:H247,H247)</f>
        <v>17</v>
      </c>
      <c r="H247" s="26" t="str">
        <f t="shared" si="71"/>
        <v>ПуГВ (1х2,5) 2</v>
      </c>
      <c r="I247" s="26">
        <f>COUNTIF($J$4:$J247,1)</f>
        <v>16</v>
      </c>
      <c r="J247" s="26">
        <f>COUNTIF($S$5:$S247,S247)</f>
        <v>18</v>
      </c>
      <c r="K247" s="26">
        <f t="shared" si="60"/>
        <v>2</v>
      </c>
      <c r="L247" s="26">
        <f>IFERROR(IF(P247=0,0,MAX($L$4:L246)+1),0)</f>
        <v>243</v>
      </c>
      <c r="M247" s="5" t="str">
        <f t="shared" si="72"/>
        <v>PE</v>
      </c>
      <c r="N247" s="5" t="str">
        <f t="shared" si="73"/>
        <v>1.</v>
      </c>
      <c r="P247" s="86" t="str">
        <f t="shared" si="61"/>
        <v>PE.1.14.1</v>
      </c>
      <c r="Q247" s="86" t="str">
        <f t="shared" si="62"/>
        <v>ЩР</v>
      </c>
      <c r="R247" s="86" t="str">
        <f t="shared" si="63"/>
        <v>Заземляющая шина  Пом. №14</v>
      </c>
      <c r="S247" s="86" t="str">
        <f t="shared" si="64"/>
        <v>ПуГВ (1х2,5)</v>
      </c>
      <c r="T247" s="86" t="str">
        <f t="shared" si="74"/>
        <v/>
      </c>
      <c r="U247" s="86" t="str">
        <f t="shared" si="75"/>
        <v/>
      </c>
      <c r="V247" s="86" t="str">
        <f t="shared" si="76"/>
        <v>Ø20 L=4</v>
      </c>
      <c r="W247" s="87">
        <f t="shared" si="65"/>
        <v>4</v>
      </c>
      <c r="X247" s="88"/>
      <c r="Y247" s="88"/>
      <c r="Z247" s="88"/>
      <c r="AA247" s="88"/>
      <c r="AB247" s="88"/>
      <c r="AD247" s="86" t="str">
        <f t="shared" si="66"/>
        <v>Ø20</v>
      </c>
      <c r="AE247" s="86" t="str">
        <f t="shared" si="67"/>
        <v>Ø20</v>
      </c>
      <c r="AG247" s="86">
        <f t="shared" si="68"/>
        <v>0</v>
      </c>
      <c r="AH247" s="86">
        <f t="shared" si="69"/>
        <v>0</v>
      </c>
      <c r="AI247" s="86">
        <f t="shared" si="70"/>
        <v>4</v>
      </c>
    </row>
    <row r="248" spans="6:35" x14ac:dyDescent="0.25">
      <c r="F248" s="26" t="str">
        <f>IF(G248=1,MAX($F$4:F247)+1,"")</f>
        <v/>
      </c>
      <c r="G248" s="26">
        <f>COUNTIF($H$5:H248,H248)</f>
        <v>18</v>
      </c>
      <c r="H248" s="26" t="str">
        <f t="shared" si="71"/>
        <v>ПуГВ (1х2,5) 2</v>
      </c>
      <c r="I248" s="26">
        <f>COUNTIF($J$4:$J248,1)</f>
        <v>16</v>
      </c>
      <c r="J248" s="26">
        <f>COUNTIF($S$5:$S248,S248)</f>
        <v>19</v>
      </c>
      <c r="K248" s="26">
        <f t="shared" si="60"/>
        <v>2</v>
      </c>
      <c r="L248" s="26">
        <f>IFERROR(IF(P248=0,0,MAX($L$4:L247)+1),0)</f>
        <v>244</v>
      </c>
      <c r="M248" s="5" t="str">
        <f t="shared" si="72"/>
        <v>PE</v>
      </c>
      <c r="N248" s="5" t="str">
        <f t="shared" si="73"/>
        <v>1.</v>
      </c>
      <c r="P248" s="86" t="str">
        <f t="shared" si="61"/>
        <v>PE.1.14.2</v>
      </c>
      <c r="Q248" s="86" t="str">
        <f t="shared" si="62"/>
        <v>ЩР</v>
      </c>
      <c r="R248" s="86" t="str">
        <f t="shared" si="63"/>
        <v>Заземляющая шина  Пом. №14</v>
      </c>
      <c r="S248" s="86" t="str">
        <f t="shared" si="64"/>
        <v>ПуГВ (1х2,5)</v>
      </c>
      <c r="T248" s="86" t="str">
        <f t="shared" si="74"/>
        <v/>
      </c>
      <c r="U248" s="86" t="str">
        <f t="shared" si="75"/>
        <v/>
      </c>
      <c r="V248" s="86" t="str">
        <f t="shared" si="76"/>
        <v>Ø20 L=3</v>
      </c>
      <c r="W248" s="87">
        <f t="shared" si="65"/>
        <v>3</v>
      </c>
      <c r="X248" s="88"/>
      <c r="Y248" s="88"/>
      <c r="Z248" s="88"/>
      <c r="AA248" s="88"/>
      <c r="AB248" s="88"/>
      <c r="AD248" s="86" t="str">
        <f t="shared" si="66"/>
        <v>Ø20</v>
      </c>
      <c r="AE248" s="86" t="str">
        <f t="shared" si="67"/>
        <v>Ø20</v>
      </c>
      <c r="AG248" s="86">
        <f t="shared" si="68"/>
        <v>0</v>
      </c>
      <c r="AH248" s="86">
        <f t="shared" si="69"/>
        <v>0</v>
      </c>
      <c r="AI248" s="86">
        <f t="shared" si="70"/>
        <v>3</v>
      </c>
    </row>
    <row r="249" spans="6:35" x14ac:dyDescent="0.25">
      <c r="F249" s="26" t="str">
        <f>IF(G249=1,MAX($F$4:F248)+1,"")</f>
        <v/>
      </c>
      <c r="G249" s="26">
        <f>COUNTIF($H$5:H249,H249)</f>
        <v>19</v>
      </c>
      <c r="H249" s="26" t="str">
        <f t="shared" si="71"/>
        <v>ПуГВ (1х2,5) 2</v>
      </c>
      <c r="I249" s="26">
        <f>COUNTIF($J$4:$J249,1)</f>
        <v>16</v>
      </c>
      <c r="J249" s="26">
        <f>COUNTIF($S$5:$S249,S249)</f>
        <v>20</v>
      </c>
      <c r="K249" s="26">
        <f t="shared" si="60"/>
        <v>2</v>
      </c>
      <c r="L249" s="26">
        <f>IFERROR(IF(P249=0,0,MAX($L$4:L248)+1),0)</f>
        <v>245</v>
      </c>
      <c r="M249" s="5" t="str">
        <f t="shared" si="72"/>
        <v>PE</v>
      </c>
      <c r="N249" s="5" t="str">
        <f t="shared" si="73"/>
        <v>1.</v>
      </c>
      <c r="P249" s="86" t="str">
        <f t="shared" si="61"/>
        <v>PE.1.14.3</v>
      </c>
      <c r="Q249" s="86" t="str">
        <f t="shared" si="62"/>
        <v>ЩР</v>
      </c>
      <c r="R249" s="86" t="str">
        <f t="shared" si="63"/>
        <v>Заземляющая шина  Пом. №14</v>
      </c>
      <c r="S249" s="86" t="str">
        <f t="shared" si="64"/>
        <v>ПуГВ (1х2,5)</v>
      </c>
      <c r="T249" s="86" t="str">
        <f t="shared" si="74"/>
        <v/>
      </c>
      <c r="U249" s="86" t="str">
        <f t="shared" si="75"/>
        <v/>
      </c>
      <c r="V249" s="86" t="str">
        <f t="shared" si="76"/>
        <v>Ø20 L=3</v>
      </c>
      <c r="W249" s="87">
        <f t="shared" si="65"/>
        <v>3</v>
      </c>
      <c r="X249" s="88"/>
      <c r="Y249" s="88"/>
      <c r="Z249" s="88"/>
      <c r="AA249" s="88"/>
      <c r="AB249" s="88"/>
      <c r="AD249" s="86" t="str">
        <f t="shared" si="66"/>
        <v>Ø20</v>
      </c>
      <c r="AE249" s="86" t="str">
        <f t="shared" si="67"/>
        <v>Ø20</v>
      </c>
      <c r="AG249" s="86">
        <f t="shared" si="68"/>
        <v>0</v>
      </c>
      <c r="AH249" s="86">
        <f t="shared" si="69"/>
        <v>0</v>
      </c>
      <c r="AI249" s="86">
        <f t="shared" si="70"/>
        <v>3</v>
      </c>
    </row>
    <row r="250" spans="6:35" x14ac:dyDescent="0.25">
      <c r="F250" s="26" t="str">
        <f>IF(G250=1,MAX($F$4:F249)+1,"")</f>
        <v/>
      </c>
      <c r="G250" s="26">
        <f>COUNTIF($H$5:H250,H250)</f>
        <v>20</v>
      </c>
      <c r="H250" s="26" t="str">
        <f t="shared" si="71"/>
        <v>ПуГВ (1х2,5) 2</v>
      </c>
      <c r="I250" s="26">
        <f>COUNTIF($J$4:$J250,1)</f>
        <v>16</v>
      </c>
      <c r="J250" s="26">
        <f>COUNTIF($S$5:$S250,S250)</f>
        <v>21</v>
      </c>
      <c r="K250" s="26">
        <f t="shared" si="60"/>
        <v>2</v>
      </c>
      <c r="L250" s="26">
        <f>IFERROR(IF(P250=0,0,MAX($L$4:L249)+1),0)</f>
        <v>246</v>
      </c>
      <c r="M250" s="5" t="str">
        <f t="shared" si="72"/>
        <v>PE</v>
      </c>
      <c r="N250" s="5" t="str">
        <f t="shared" si="73"/>
        <v>1.</v>
      </c>
      <c r="P250" s="86" t="str">
        <f t="shared" si="61"/>
        <v>PE.1.14.4</v>
      </c>
      <c r="Q250" s="86" t="str">
        <f t="shared" si="62"/>
        <v>ЩР</v>
      </c>
      <c r="R250" s="86" t="str">
        <f t="shared" si="63"/>
        <v>Заземляющая шина  Пом. №14</v>
      </c>
      <c r="S250" s="86" t="str">
        <f t="shared" si="64"/>
        <v>ПуГВ (1х2,5)</v>
      </c>
      <c r="T250" s="86" t="str">
        <f t="shared" si="74"/>
        <v/>
      </c>
      <c r="U250" s="86" t="str">
        <f t="shared" si="75"/>
        <v/>
      </c>
      <c r="V250" s="86" t="str">
        <f t="shared" si="76"/>
        <v>Ø20 L=3</v>
      </c>
      <c r="W250" s="87">
        <f t="shared" si="65"/>
        <v>3</v>
      </c>
      <c r="X250" s="88"/>
      <c r="Y250" s="88"/>
      <c r="Z250" s="88"/>
      <c r="AA250" s="88"/>
      <c r="AB250" s="88"/>
      <c r="AD250" s="86" t="str">
        <f t="shared" si="66"/>
        <v>Ø20</v>
      </c>
      <c r="AE250" s="86" t="str">
        <f t="shared" si="67"/>
        <v>Ø20</v>
      </c>
      <c r="AG250" s="86">
        <f t="shared" si="68"/>
        <v>0</v>
      </c>
      <c r="AH250" s="86">
        <f t="shared" si="69"/>
        <v>0</v>
      </c>
      <c r="AI250" s="86">
        <f t="shared" si="70"/>
        <v>3</v>
      </c>
    </row>
    <row r="251" spans="6:35" x14ac:dyDescent="0.25">
      <c r="F251" s="26" t="str">
        <f>IF(G251=1,MAX($F$4:F250)+1,"")</f>
        <v/>
      </c>
      <c r="G251" s="26">
        <f>COUNTIF($H$5:H251,H251)</f>
        <v>21</v>
      </c>
      <c r="H251" s="26" t="str">
        <f t="shared" si="71"/>
        <v>ПуГВ (1х2,5) 2</v>
      </c>
      <c r="I251" s="26">
        <f>COUNTIF($J$4:$J251,1)</f>
        <v>16</v>
      </c>
      <c r="J251" s="26">
        <f>COUNTIF($S$5:$S251,S251)</f>
        <v>22</v>
      </c>
      <c r="K251" s="26">
        <f t="shared" si="60"/>
        <v>2</v>
      </c>
      <c r="L251" s="26">
        <f>IFERROR(IF(P251=0,0,MAX($L$4:L250)+1),0)</f>
        <v>247</v>
      </c>
      <c r="M251" s="5" t="str">
        <f t="shared" si="72"/>
        <v>PE</v>
      </c>
      <c r="N251" s="5" t="str">
        <f t="shared" si="73"/>
        <v>1.</v>
      </c>
      <c r="P251" s="86" t="str">
        <f t="shared" si="61"/>
        <v>PE.1.14.5</v>
      </c>
      <c r="Q251" s="86" t="str">
        <f t="shared" si="62"/>
        <v>ЩР</v>
      </c>
      <c r="R251" s="86" t="str">
        <f t="shared" si="63"/>
        <v>Заземляющая шина  Пом. №14</v>
      </c>
      <c r="S251" s="86" t="str">
        <f t="shared" si="64"/>
        <v>ПуГВ (1х2,5)</v>
      </c>
      <c r="T251" s="86" t="str">
        <f t="shared" si="74"/>
        <v/>
      </c>
      <c r="U251" s="86" t="str">
        <f t="shared" si="75"/>
        <v/>
      </c>
      <c r="V251" s="86" t="str">
        <f t="shared" si="76"/>
        <v>Ø20 L=3</v>
      </c>
      <c r="W251" s="87">
        <f t="shared" si="65"/>
        <v>3</v>
      </c>
      <c r="X251" s="88"/>
      <c r="Y251" s="88"/>
      <c r="Z251" s="88"/>
      <c r="AA251" s="88"/>
      <c r="AB251" s="88"/>
      <c r="AD251" s="86" t="str">
        <f t="shared" si="66"/>
        <v>Ø20</v>
      </c>
      <c r="AE251" s="86" t="str">
        <f t="shared" si="67"/>
        <v>Ø20</v>
      </c>
      <c r="AG251" s="86">
        <f t="shared" si="68"/>
        <v>0</v>
      </c>
      <c r="AH251" s="86">
        <f t="shared" si="69"/>
        <v>0</v>
      </c>
      <c r="AI251" s="86">
        <f t="shared" si="70"/>
        <v>3</v>
      </c>
    </row>
    <row r="252" spans="6:35" x14ac:dyDescent="0.25">
      <c r="F252" s="26" t="str">
        <f>IF(G252=1,MAX($F$4:F251)+1,"")</f>
        <v/>
      </c>
      <c r="G252" s="26">
        <f>COUNTIF($H$5:H252,H252)</f>
        <v>5</v>
      </c>
      <c r="H252" s="26" t="str">
        <f t="shared" si="71"/>
        <v>ПуГВ (1х6) 2</v>
      </c>
      <c r="I252" s="26">
        <f>COUNTIF($J$4:$J252,1)</f>
        <v>16</v>
      </c>
      <c r="J252" s="26">
        <f>COUNTIF($S$5:$S252,S252)</f>
        <v>5</v>
      </c>
      <c r="K252" s="26">
        <f t="shared" si="60"/>
        <v>2</v>
      </c>
      <c r="L252" s="26">
        <f>IFERROR(IF(P252=0,0,MAX($L$4:L251)+1),0)</f>
        <v>248</v>
      </c>
      <c r="M252" s="5" t="str">
        <f t="shared" si="72"/>
        <v>КУП</v>
      </c>
      <c r="N252" s="5" t="str">
        <f t="shared" si="73"/>
        <v>1.1</v>
      </c>
      <c r="P252" s="86" t="str">
        <f t="shared" si="61"/>
        <v>КУП.1.15.1</v>
      </c>
      <c r="Q252" s="86" t="str">
        <f t="shared" si="62"/>
        <v>ЩР</v>
      </c>
      <c r="R252" s="86" t="str">
        <f t="shared" si="63"/>
        <v>Коробка уравнивания потенциалов  Пом. №15</v>
      </c>
      <c r="S252" s="86" t="str">
        <f t="shared" si="64"/>
        <v>ПуГВ (1х6)</v>
      </c>
      <c r="T252" s="86" t="str">
        <f t="shared" si="74"/>
        <v/>
      </c>
      <c r="U252" s="86" t="str">
        <f t="shared" si="75"/>
        <v/>
      </c>
      <c r="V252" s="86" t="str">
        <f t="shared" si="76"/>
        <v>Ø20 L=22</v>
      </c>
      <c r="W252" s="87">
        <f t="shared" si="65"/>
        <v>26</v>
      </c>
      <c r="X252" s="88"/>
      <c r="Y252" s="88"/>
      <c r="Z252" s="88"/>
      <c r="AA252" s="88"/>
      <c r="AB252" s="88"/>
      <c r="AD252" s="86" t="str">
        <f t="shared" si="66"/>
        <v>Ø20</v>
      </c>
      <c r="AE252" s="86" t="str">
        <f t="shared" si="67"/>
        <v>Ø20</v>
      </c>
      <c r="AG252" s="86">
        <f t="shared" si="68"/>
        <v>0</v>
      </c>
      <c r="AH252" s="86">
        <f t="shared" si="69"/>
        <v>0</v>
      </c>
      <c r="AI252" s="86">
        <f t="shared" si="70"/>
        <v>22</v>
      </c>
    </row>
    <row r="253" spans="6:35" x14ac:dyDescent="0.25">
      <c r="F253" s="26" t="str">
        <f>IF(G253=1,MAX($F$4:F252)+1,"")</f>
        <v/>
      </c>
      <c r="G253" s="26">
        <f>COUNTIF($H$5:H253,H253)</f>
        <v>22</v>
      </c>
      <c r="H253" s="26" t="str">
        <f t="shared" si="71"/>
        <v>ПуГВ (1х2,5) 2</v>
      </c>
      <c r="I253" s="26">
        <f>COUNTIF($J$4:$J253,1)</f>
        <v>16</v>
      </c>
      <c r="J253" s="26">
        <f>COUNTIF($S$5:$S253,S253)</f>
        <v>23</v>
      </c>
      <c r="K253" s="26">
        <f t="shared" si="60"/>
        <v>2</v>
      </c>
      <c r="L253" s="26">
        <f>IFERROR(IF(P253=0,0,MAX($L$4:L252)+1),0)</f>
        <v>249</v>
      </c>
      <c r="M253" s="5" t="str">
        <f t="shared" si="72"/>
        <v>PE</v>
      </c>
      <c r="N253" s="5" t="str">
        <f t="shared" si="73"/>
        <v>1.</v>
      </c>
      <c r="P253" s="86" t="str">
        <f t="shared" si="61"/>
        <v>PE.1.15.1</v>
      </c>
      <c r="Q253" s="86" t="str">
        <f t="shared" si="62"/>
        <v>ЩР</v>
      </c>
      <c r="R253" s="86" t="str">
        <f t="shared" si="63"/>
        <v>Заземляющая шина  Пом. №15</v>
      </c>
      <c r="S253" s="86" t="str">
        <f t="shared" si="64"/>
        <v>ПуГВ (1х2,5)</v>
      </c>
      <c r="T253" s="86" t="str">
        <f t="shared" si="74"/>
        <v/>
      </c>
      <c r="U253" s="86" t="str">
        <f t="shared" si="75"/>
        <v/>
      </c>
      <c r="V253" s="86" t="str">
        <f t="shared" si="76"/>
        <v>Ø20 L=6</v>
      </c>
      <c r="W253" s="87">
        <f t="shared" si="65"/>
        <v>6</v>
      </c>
      <c r="X253" s="88"/>
      <c r="Y253" s="88"/>
      <c r="Z253" s="88"/>
      <c r="AA253" s="88"/>
      <c r="AB253" s="88"/>
      <c r="AD253" s="86" t="str">
        <f t="shared" si="66"/>
        <v>Ø20</v>
      </c>
      <c r="AE253" s="86" t="str">
        <f t="shared" si="67"/>
        <v>Ø20</v>
      </c>
      <c r="AG253" s="86">
        <f t="shared" si="68"/>
        <v>0</v>
      </c>
      <c r="AH253" s="86">
        <f t="shared" si="69"/>
        <v>0</v>
      </c>
      <c r="AI253" s="86">
        <f t="shared" si="70"/>
        <v>6</v>
      </c>
    </row>
    <row r="254" spans="6:35" x14ac:dyDescent="0.25">
      <c r="F254" s="26" t="str">
        <f>IF(G254=1,MAX($F$4:F253)+1,"")</f>
        <v/>
      </c>
      <c r="G254" s="26">
        <f>COUNTIF($H$5:H254,H254)</f>
        <v>23</v>
      </c>
      <c r="H254" s="26" t="str">
        <f t="shared" si="71"/>
        <v>ПуГВ (1х2,5) 2</v>
      </c>
      <c r="I254" s="26">
        <f>COUNTIF($J$4:$J254,1)</f>
        <v>16</v>
      </c>
      <c r="J254" s="26">
        <f>COUNTIF($S$5:$S254,S254)</f>
        <v>24</v>
      </c>
      <c r="K254" s="26">
        <f t="shared" si="60"/>
        <v>2</v>
      </c>
      <c r="L254" s="26">
        <f>IFERROR(IF(P254=0,0,MAX($L$4:L253)+1),0)</f>
        <v>250</v>
      </c>
      <c r="M254" s="5" t="str">
        <f t="shared" si="72"/>
        <v>PE</v>
      </c>
      <c r="N254" s="5" t="str">
        <f t="shared" si="73"/>
        <v>1.</v>
      </c>
      <c r="P254" s="86" t="str">
        <f t="shared" si="61"/>
        <v>PE.1.15.2</v>
      </c>
      <c r="Q254" s="86" t="str">
        <f t="shared" si="62"/>
        <v>ЩР</v>
      </c>
      <c r="R254" s="86" t="str">
        <f t="shared" si="63"/>
        <v>Заземляющая шина  Пом. №15</v>
      </c>
      <c r="S254" s="86" t="str">
        <f t="shared" si="64"/>
        <v>ПуГВ (1х2,5)</v>
      </c>
      <c r="T254" s="86" t="str">
        <f t="shared" si="74"/>
        <v/>
      </c>
      <c r="U254" s="86" t="str">
        <f t="shared" si="75"/>
        <v/>
      </c>
      <c r="V254" s="86" t="str">
        <f t="shared" si="76"/>
        <v>Ø20 L=5</v>
      </c>
      <c r="W254" s="87">
        <f t="shared" si="65"/>
        <v>5</v>
      </c>
      <c r="X254" s="88"/>
      <c r="Y254" s="88"/>
      <c r="Z254" s="88"/>
      <c r="AA254" s="88"/>
      <c r="AB254" s="88"/>
      <c r="AD254" s="86" t="str">
        <f t="shared" si="66"/>
        <v>Ø20</v>
      </c>
      <c r="AE254" s="86" t="str">
        <f t="shared" si="67"/>
        <v>Ø20</v>
      </c>
      <c r="AG254" s="86">
        <f t="shared" si="68"/>
        <v>0</v>
      </c>
      <c r="AH254" s="86">
        <f t="shared" si="69"/>
        <v>0</v>
      </c>
      <c r="AI254" s="86">
        <f t="shared" si="70"/>
        <v>5</v>
      </c>
    </row>
    <row r="255" spans="6:35" x14ac:dyDescent="0.25">
      <c r="F255" s="26" t="str">
        <f>IF(G255=1,MAX($F$4:F254)+1,"")</f>
        <v/>
      </c>
      <c r="G255" s="26">
        <f>COUNTIF($H$5:H255,H255)</f>
        <v>24</v>
      </c>
      <c r="H255" s="26" t="str">
        <f t="shared" si="71"/>
        <v>ПуГВ (1х2,5) 2</v>
      </c>
      <c r="I255" s="26">
        <f>COUNTIF($J$4:$J255,1)</f>
        <v>16</v>
      </c>
      <c r="J255" s="26">
        <f>COUNTIF($S$5:$S255,S255)</f>
        <v>25</v>
      </c>
      <c r="K255" s="26">
        <f t="shared" si="60"/>
        <v>2</v>
      </c>
      <c r="L255" s="26">
        <f>IFERROR(IF(P255=0,0,MAX($L$4:L254)+1),0)</f>
        <v>251</v>
      </c>
      <c r="M255" s="5" t="str">
        <f t="shared" si="72"/>
        <v>PE</v>
      </c>
      <c r="N255" s="5" t="str">
        <f t="shared" si="73"/>
        <v>1.</v>
      </c>
      <c r="P255" s="86" t="str">
        <f t="shared" si="61"/>
        <v>PE.1.15.3</v>
      </c>
      <c r="Q255" s="86" t="str">
        <f t="shared" si="62"/>
        <v>ЩР</v>
      </c>
      <c r="R255" s="86" t="str">
        <f t="shared" si="63"/>
        <v>Заземляющая шина  Пом. №15</v>
      </c>
      <c r="S255" s="86" t="str">
        <f t="shared" si="64"/>
        <v>ПуГВ (1х2,5)</v>
      </c>
      <c r="T255" s="86" t="str">
        <f t="shared" si="74"/>
        <v/>
      </c>
      <c r="U255" s="86" t="str">
        <f t="shared" si="75"/>
        <v/>
      </c>
      <c r="V255" s="86" t="str">
        <f t="shared" si="76"/>
        <v>Ø20 L=4</v>
      </c>
      <c r="W255" s="87">
        <f t="shared" si="65"/>
        <v>4</v>
      </c>
      <c r="X255" s="88"/>
      <c r="Y255" s="88"/>
      <c r="Z255" s="88"/>
      <c r="AA255" s="88"/>
      <c r="AB255" s="88"/>
      <c r="AD255" s="86" t="str">
        <f t="shared" si="66"/>
        <v>Ø20</v>
      </c>
      <c r="AE255" s="86" t="str">
        <f t="shared" si="67"/>
        <v>Ø20</v>
      </c>
      <c r="AG255" s="86">
        <f t="shared" si="68"/>
        <v>0</v>
      </c>
      <c r="AH255" s="86">
        <f t="shared" si="69"/>
        <v>0</v>
      </c>
      <c r="AI255" s="86">
        <f t="shared" si="70"/>
        <v>4</v>
      </c>
    </row>
    <row r="256" spans="6:35" x14ac:dyDescent="0.25">
      <c r="F256" s="26" t="str">
        <f>IF(G256=1,MAX($F$4:F255)+1,"")</f>
        <v/>
      </c>
      <c r="G256" s="26">
        <f>COUNTIF($H$5:H256,H256)</f>
        <v>25</v>
      </c>
      <c r="H256" s="26" t="str">
        <f t="shared" si="71"/>
        <v>ПуГВ (1х2,5) 2</v>
      </c>
      <c r="I256" s="26">
        <f>COUNTIF($J$4:$J256,1)</f>
        <v>16</v>
      </c>
      <c r="J256" s="26">
        <f>COUNTIF($S$5:$S256,S256)</f>
        <v>26</v>
      </c>
      <c r="K256" s="26">
        <f t="shared" si="60"/>
        <v>2</v>
      </c>
      <c r="L256" s="26">
        <f>IFERROR(IF(P256=0,0,MAX($L$4:L255)+1),0)</f>
        <v>252</v>
      </c>
      <c r="M256" s="5" t="str">
        <f t="shared" si="72"/>
        <v>PE</v>
      </c>
      <c r="N256" s="5" t="str">
        <f t="shared" si="73"/>
        <v>1.</v>
      </c>
      <c r="P256" s="86" t="str">
        <f t="shared" si="61"/>
        <v>PE.1.15.4</v>
      </c>
      <c r="Q256" s="86" t="str">
        <f t="shared" si="62"/>
        <v>ЩР</v>
      </c>
      <c r="R256" s="86" t="str">
        <f t="shared" si="63"/>
        <v>Заземляющая шина  Пом. №15</v>
      </c>
      <c r="S256" s="86" t="str">
        <f t="shared" si="64"/>
        <v>ПуГВ (1х2,5)</v>
      </c>
      <c r="T256" s="86" t="str">
        <f t="shared" si="74"/>
        <v/>
      </c>
      <c r="U256" s="86" t="str">
        <f t="shared" si="75"/>
        <v/>
      </c>
      <c r="V256" s="86" t="str">
        <f t="shared" si="76"/>
        <v>Ø20 L=4</v>
      </c>
      <c r="W256" s="87">
        <f t="shared" si="65"/>
        <v>4</v>
      </c>
      <c r="X256" s="88"/>
      <c r="Y256" s="88"/>
      <c r="Z256" s="88"/>
      <c r="AA256" s="88"/>
      <c r="AB256" s="88"/>
      <c r="AD256" s="86" t="str">
        <f t="shared" si="66"/>
        <v>Ø20</v>
      </c>
      <c r="AE256" s="86" t="str">
        <f t="shared" si="67"/>
        <v>Ø20</v>
      </c>
      <c r="AG256" s="86">
        <f t="shared" si="68"/>
        <v>0</v>
      </c>
      <c r="AH256" s="86">
        <f t="shared" si="69"/>
        <v>0</v>
      </c>
      <c r="AI256" s="86">
        <f t="shared" si="70"/>
        <v>4</v>
      </c>
    </row>
    <row r="257" spans="6:35" x14ac:dyDescent="0.25">
      <c r="F257" s="26" t="str">
        <f>IF(G257=1,MAX($F$4:F256)+1,"")</f>
        <v/>
      </c>
      <c r="G257" s="26">
        <f>COUNTIF($H$5:H257,H257)</f>
        <v>26</v>
      </c>
      <c r="H257" s="26" t="str">
        <f t="shared" si="71"/>
        <v>ПуГВ (1х2,5) 2</v>
      </c>
      <c r="I257" s="26">
        <f>COUNTIF($J$4:$J257,1)</f>
        <v>16</v>
      </c>
      <c r="J257" s="26">
        <f>COUNTIF($S$5:$S257,S257)</f>
        <v>27</v>
      </c>
      <c r="K257" s="26">
        <f t="shared" si="60"/>
        <v>2</v>
      </c>
      <c r="L257" s="26">
        <f>IFERROR(IF(P257=0,0,MAX($L$4:L256)+1),0)</f>
        <v>253</v>
      </c>
      <c r="M257" s="5" t="str">
        <f t="shared" si="72"/>
        <v>PE</v>
      </c>
      <c r="N257" s="5" t="str">
        <f t="shared" si="73"/>
        <v>1.</v>
      </c>
      <c r="P257" s="86" t="str">
        <f t="shared" si="61"/>
        <v>PE.1.15.5</v>
      </c>
      <c r="Q257" s="86" t="str">
        <f t="shared" si="62"/>
        <v>ЩР</v>
      </c>
      <c r="R257" s="86" t="str">
        <f t="shared" si="63"/>
        <v>Заземляющая шина  Пом. №15</v>
      </c>
      <c r="S257" s="86" t="str">
        <f t="shared" si="64"/>
        <v>ПуГВ (1х2,5)</v>
      </c>
      <c r="T257" s="86" t="str">
        <f t="shared" si="74"/>
        <v/>
      </c>
      <c r="U257" s="86" t="str">
        <f t="shared" si="75"/>
        <v/>
      </c>
      <c r="V257" s="86" t="str">
        <f t="shared" si="76"/>
        <v>Ø20 L=3</v>
      </c>
      <c r="W257" s="87">
        <f t="shared" si="65"/>
        <v>3</v>
      </c>
      <c r="X257" s="88"/>
      <c r="Y257" s="88"/>
      <c r="Z257" s="88"/>
      <c r="AA257" s="88"/>
      <c r="AB257" s="88"/>
      <c r="AD257" s="86" t="str">
        <f t="shared" si="66"/>
        <v>Ø20</v>
      </c>
      <c r="AE257" s="86" t="str">
        <f t="shared" si="67"/>
        <v>Ø20</v>
      </c>
      <c r="AG257" s="86">
        <f t="shared" si="68"/>
        <v>0</v>
      </c>
      <c r="AH257" s="86">
        <f t="shared" si="69"/>
        <v>0</v>
      </c>
      <c r="AI257" s="86">
        <f t="shared" si="70"/>
        <v>3</v>
      </c>
    </row>
    <row r="258" spans="6:35" x14ac:dyDescent="0.25">
      <c r="F258" s="26" t="str">
        <f>IF(G258=1,MAX($F$4:F257)+1,"")</f>
        <v/>
      </c>
      <c r="G258" s="26">
        <f>COUNTIF($H$5:H258,H258)</f>
        <v>27</v>
      </c>
      <c r="H258" s="26" t="str">
        <f t="shared" si="71"/>
        <v>ПуГВ (1х2,5) 2</v>
      </c>
      <c r="I258" s="26">
        <f>COUNTIF($J$4:$J258,1)</f>
        <v>16</v>
      </c>
      <c r="J258" s="26">
        <f>COUNTIF($S$5:$S258,S258)</f>
        <v>28</v>
      </c>
      <c r="K258" s="26">
        <f t="shared" si="60"/>
        <v>2</v>
      </c>
      <c r="L258" s="26">
        <f>IFERROR(IF(P258=0,0,MAX($L$4:L257)+1),0)</f>
        <v>254</v>
      </c>
      <c r="M258" s="5" t="str">
        <f t="shared" si="72"/>
        <v>PE</v>
      </c>
      <c r="N258" s="5" t="str">
        <f t="shared" si="73"/>
        <v>1.</v>
      </c>
      <c r="P258" s="86" t="str">
        <f t="shared" si="61"/>
        <v>PE.1.16.3</v>
      </c>
      <c r="Q258" s="86" t="str">
        <f t="shared" si="62"/>
        <v>ЩР</v>
      </c>
      <c r="R258" s="86" t="str">
        <f t="shared" si="63"/>
        <v>Заземляющая шина  Пом. №16</v>
      </c>
      <c r="S258" s="86" t="str">
        <f t="shared" si="64"/>
        <v>ПуГВ (1х2,5)</v>
      </c>
      <c r="T258" s="86" t="str">
        <f t="shared" si="74"/>
        <v/>
      </c>
      <c r="U258" s="86" t="str">
        <f t="shared" si="75"/>
        <v/>
      </c>
      <c r="V258" s="86" t="str">
        <f t="shared" si="76"/>
        <v>Ø20 L=3</v>
      </c>
      <c r="W258" s="87">
        <f t="shared" si="65"/>
        <v>3</v>
      </c>
      <c r="X258" s="88"/>
      <c r="Y258" s="88"/>
      <c r="Z258" s="88"/>
      <c r="AA258" s="88"/>
      <c r="AB258" s="88"/>
      <c r="AD258" s="86" t="str">
        <f t="shared" si="66"/>
        <v>Ø20</v>
      </c>
      <c r="AE258" s="86" t="str">
        <f t="shared" si="67"/>
        <v>Ø20</v>
      </c>
      <c r="AG258" s="86">
        <f t="shared" si="68"/>
        <v>0</v>
      </c>
      <c r="AH258" s="86">
        <f t="shared" si="69"/>
        <v>0</v>
      </c>
      <c r="AI258" s="86">
        <f t="shared" si="70"/>
        <v>3</v>
      </c>
    </row>
    <row r="259" spans="6:35" x14ac:dyDescent="0.25">
      <c r="F259" s="26" t="str">
        <f>IF(G259=1,MAX($F$4:F258)+1,"")</f>
        <v/>
      </c>
      <c r="G259" s="26">
        <f>COUNTIF($H$5:H259,H259)</f>
        <v>6</v>
      </c>
      <c r="H259" s="26" t="str">
        <f t="shared" si="71"/>
        <v>ПуГВ (1х6) 2</v>
      </c>
      <c r="I259" s="26">
        <f>COUNTIF($J$4:$J259,1)</f>
        <v>16</v>
      </c>
      <c r="J259" s="26">
        <f>COUNTIF($S$5:$S259,S259)</f>
        <v>6</v>
      </c>
      <c r="K259" s="26">
        <f t="shared" si="60"/>
        <v>2</v>
      </c>
      <c r="L259" s="26">
        <f>IFERROR(IF(P259=0,0,MAX($L$4:L258)+1),0)</f>
        <v>255</v>
      </c>
      <c r="M259" s="5" t="str">
        <f t="shared" si="72"/>
        <v>КУП</v>
      </c>
      <c r="N259" s="5" t="str">
        <f t="shared" si="73"/>
        <v>1.1</v>
      </c>
      <c r="P259" s="86" t="str">
        <f t="shared" si="61"/>
        <v>КУП.1.17.1</v>
      </c>
      <c r="Q259" s="86" t="str">
        <f t="shared" si="62"/>
        <v>ЩР</v>
      </c>
      <c r="R259" s="86" t="str">
        <f t="shared" si="63"/>
        <v>Коробка уравнивания потенциалов  Пом. №17</v>
      </c>
      <c r="S259" s="86" t="str">
        <f t="shared" si="64"/>
        <v>ПуГВ (1х6)</v>
      </c>
      <c r="T259" s="86" t="str">
        <f t="shared" si="74"/>
        <v/>
      </c>
      <c r="U259" s="86" t="str">
        <f t="shared" si="75"/>
        <v/>
      </c>
      <c r="V259" s="86" t="str">
        <f t="shared" si="76"/>
        <v>Ø20 L=27</v>
      </c>
      <c r="W259" s="87">
        <f t="shared" si="65"/>
        <v>31</v>
      </c>
      <c r="X259" s="88"/>
      <c r="Y259" s="88"/>
      <c r="Z259" s="88"/>
      <c r="AA259" s="88"/>
      <c r="AB259" s="88"/>
      <c r="AD259" s="86" t="str">
        <f t="shared" si="66"/>
        <v>Ø20</v>
      </c>
      <c r="AE259" s="86" t="str">
        <f t="shared" si="67"/>
        <v>Ø20</v>
      </c>
      <c r="AG259" s="86">
        <f t="shared" si="68"/>
        <v>0</v>
      </c>
      <c r="AH259" s="86">
        <f t="shared" si="69"/>
        <v>0</v>
      </c>
      <c r="AI259" s="86">
        <f t="shared" si="70"/>
        <v>27</v>
      </c>
    </row>
    <row r="260" spans="6:35" x14ac:dyDescent="0.25">
      <c r="F260" s="26" t="str">
        <f>IF(G260=1,MAX($F$4:F259)+1,"")</f>
        <v/>
      </c>
      <c r="G260" s="26">
        <f>COUNTIF($H$5:H260,H260)</f>
        <v>28</v>
      </c>
      <c r="H260" s="26" t="str">
        <f t="shared" si="71"/>
        <v>ПуГВ (1х2,5) 2</v>
      </c>
      <c r="I260" s="26">
        <f>COUNTIF($J$4:$J260,1)</f>
        <v>16</v>
      </c>
      <c r="J260" s="26">
        <f>COUNTIF($S$5:$S260,S260)</f>
        <v>29</v>
      </c>
      <c r="K260" s="26">
        <f t="shared" si="60"/>
        <v>2</v>
      </c>
      <c r="L260" s="26">
        <f>IFERROR(IF(P260=0,0,MAX($L$4:L259)+1),0)</f>
        <v>256</v>
      </c>
      <c r="M260" s="5" t="str">
        <f t="shared" si="72"/>
        <v>PE</v>
      </c>
      <c r="N260" s="5" t="str">
        <f t="shared" si="73"/>
        <v>1.</v>
      </c>
      <c r="P260" s="86" t="str">
        <f t="shared" si="61"/>
        <v>PE.1.17.1</v>
      </c>
      <c r="Q260" s="86" t="str">
        <f t="shared" si="62"/>
        <v>ЩР</v>
      </c>
      <c r="R260" s="86" t="str">
        <f t="shared" si="63"/>
        <v>Заземляющая шина  Пом. №17</v>
      </c>
      <c r="S260" s="86" t="str">
        <f t="shared" si="64"/>
        <v>ПуГВ (1х2,5)</v>
      </c>
      <c r="T260" s="86" t="str">
        <f t="shared" si="74"/>
        <v/>
      </c>
      <c r="U260" s="86" t="str">
        <f t="shared" si="75"/>
        <v/>
      </c>
      <c r="V260" s="86" t="str">
        <f t="shared" si="76"/>
        <v>Ø20 L=3</v>
      </c>
      <c r="W260" s="87">
        <f t="shared" si="65"/>
        <v>3</v>
      </c>
      <c r="X260" s="88"/>
      <c r="Y260" s="88"/>
      <c r="Z260" s="88"/>
      <c r="AA260" s="88"/>
      <c r="AB260" s="88"/>
      <c r="AD260" s="86" t="str">
        <f t="shared" si="66"/>
        <v>Ø20</v>
      </c>
      <c r="AE260" s="86" t="str">
        <f t="shared" si="67"/>
        <v>Ø20</v>
      </c>
      <c r="AG260" s="86">
        <f t="shared" si="68"/>
        <v>0</v>
      </c>
      <c r="AH260" s="86">
        <f t="shared" si="69"/>
        <v>0</v>
      </c>
      <c r="AI260" s="86">
        <f t="shared" si="70"/>
        <v>3</v>
      </c>
    </row>
    <row r="261" spans="6:35" x14ac:dyDescent="0.25">
      <c r="F261" s="26" t="str">
        <f>IF(G261=1,MAX($F$4:F260)+1,"")</f>
        <v/>
      </c>
      <c r="G261" s="26">
        <f>COUNTIF($H$5:H261,H261)</f>
        <v>29</v>
      </c>
      <c r="H261" s="26" t="str">
        <f t="shared" si="71"/>
        <v>ПуГВ (1х2,5) 2</v>
      </c>
      <c r="I261" s="26">
        <f>COUNTIF($J$4:$J261,1)</f>
        <v>16</v>
      </c>
      <c r="J261" s="26">
        <f>COUNTIF($S$5:$S261,S261)</f>
        <v>30</v>
      </c>
      <c r="K261" s="26">
        <f t="shared" ref="K261:K324" si="77">VLOOKUP(P261,Исходные_данные,19,FALSE)</f>
        <v>2</v>
      </c>
      <c r="L261" s="26">
        <f>IFERROR(IF(P261=0,0,MAX($L$4:L260)+1),0)</f>
        <v>257</v>
      </c>
      <c r="M261" s="5" t="str">
        <f t="shared" si="72"/>
        <v>PE</v>
      </c>
      <c r="N261" s="5" t="str">
        <f t="shared" si="73"/>
        <v>1.</v>
      </c>
      <c r="P261" s="86" t="str">
        <f t="shared" ref="P261:P324" si="78">VLOOKUP(ROW(257:257),Разбивка_нумерация_5,4,FALSE)</f>
        <v>PE.1.17.2</v>
      </c>
      <c r="Q261" s="86" t="str">
        <f t="shared" ref="Q261:Q324" si="79">IF(VLOOKUP(ROW(257:257),Разбивка_нумерация_5,3,FALSE)=0,VLOOKUP(ROW(257:257),Разбивка_нумерация_5,2,FALSE),VLOOKUP(ROW(257:257),Разбивка_нумерация_5,3,FALSE))</f>
        <v>ЩР</v>
      </c>
      <c r="R261" s="86" t="str">
        <f t="shared" ref="R261:R324" si="80">VLOOKUP(ROW(257:257),Разбивка_нумерация_5,6,FALSE)</f>
        <v>Заземляющая шина  Пом. №17</v>
      </c>
      <c r="S261" s="86" t="str">
        <f t="shared" ref="S261:S324" si="81">VLOOKUP(ROW(257:257),Разбивка_нумерация_5,17,FALSE)</f>
        <v>ПуГВ (1х2,5)</v>
      </c>
      <c r="T261" s="86" t="str">
        <f t="shared" si="74"/>
        <v/>
      </c>
      <c r="U261" s="86" t="str">
        <f t="shared" si="75"/>
        <v/>
      </c>
      <c r="V261" s="86" t="str">
        <f t="shared" si="76"/>
        <v>Ø20 L=5</v>
      </c>
      <c r="W261" s="87">
        <f t="shared" ref="W261:W324" si="82">VLOOKUP(P261,Исходные_данные,13,FALSE)</f>
        <v>5</v>
      </c>
      <c r="X261" s="88"/>
      <c r="Y261" s="88"/>
      <c r="Z261" s="88"/>
      <c r="AA261" s="88"/>
      <c r="AB261" s="88"/>
      <c r="AD261" s="86" t="str">
        <f t="shared" ref="AD261:AD324" si="83">VLOOKUP(S261,Кабель_диаметр,4,FALSE)</f>
        <v>Ø20</v>
      </c>
      <c r="AE261" s="86" t="str">
        <f t="shared" ref="AE261:AE324" si="84">VLOOKUP(S261,Кабель_диаметр,5,FALSE)</f>
        <v>Ø20</v>
      </c>
      <c r="AG261" s="86">
        <f t="shared" ref="AG261:AG324" si="85">IFERROR(VLOOKUP(P261,Исходные_данные,10,FALSE),0)</f>
        <v>0</v>
      </c>
      <c r="AH261" s="86">
        <f t="shared" ref="AH261:AH324" si="86">IFERROR(VLOOKUP(P261,Исходные_данные,11,FALSE),0)</f>
        <v>0</v>
      </c>
      <c r="AI261" s="86">
        <f t="shared" ref="AI261:AI324" si="87">IFERROR(VLOOKUP(P261,Исходные_данные,12,FALSE),0)</f>
        <v>5</v>
      </c>
    </row>
    <row r="262" spans="6:35" x14ac:dyDescent="0.25">
      <c r="F262" s="26" t="str">
        <f>IF(G262=1,MAX($F$4:F261)+1,"")</f>
        <v/>
      </c>
      <c r="G262" s="26">
        <f>COUNTIF($H$5:H262,H262)</f>
        <v>30</v>
      </c>
      <c r="H262" s="26" t="str">
        <f t="shared" ref="H262:H325" si="88">S262&amp;" "&amp;K262</f>
        <v>ПуГВ (1х2,5) 2</v>
      </c>
      <c r="I262" s="26">
        <f>COUNTIF($J$4:$J262,1)</f>
        <v>16</v>
      </c>
      <c r="J262" s="26">
        <f>COUNTIF($S$5:$S262,S262)</f>
        <v>31</v>
      </c>
      <c r="K262" s="26">
        <f t="shared" si="77"/>
        <v>2</v>
      </c>
      <c r="L262" s="26">
        <f>IFERROR(IF(P262=0,0,MAX($L$4:L261)+1),0)</f>
        <v>258</v>
      </c>
      <c r="M262" s="5" t="str">
        <f t="shared" ref="M262:M325" si="89">LEFT(P262,SEARCH(".",P262)-1)</f>
        <v>PE</v>
      </c>
      <c r="N262" s="5" t="str">
        <f t="shared" ref="N262:N325" si="90">LEFT(RIGHT(P262,LEN(P262)-LEN(M262)-1),SEARCH(".",P262)-1)</f>
        <v>1.</v>
      </c>
      <c r="P262" s="86" t="str">
        <f t="shared" si="78"/>
        <v>PE.1.17.3</v>
      </c>
      <c r="Q262" s="86" t="str">
        <f t="shared" si="79"/>
        <v>ЩР</v>
      </c>
      <c r="R262" s="86" t="str">
        <f t="shared" si="80"/>
        <v>Заземляющая шина  Пом. №17</v>
      </c>
      <c r="S262" s="86" t="str">
        <f t="shared" si="81"/>
        <v>ПуГВ (1х2,5)</v>
      </c>
      <c r="T262" s="86" t="str">
        <f t="shared" ref="T262:T325" si="91">IF(AG262=0,"","L="&amp;AG262)</f>
        <v/>
      </c>
      <c r="U262" s="86" t="str">
        <f t="shared" ref="U262:U325" si="92">IF(AH262=0,"",AD262&amp;" L="&amp;AH262)</f>
        <v/>
      </c>
      <c r="V262" s="86" t="str">
        <f t="shared" ref="V262:V325" si="93">IF(AI262=0,"",AE262&amp;" L="&amp;AI262)</f>
        <v>Ø20 L=6</v>
      </c>
      <c r="W262" s="87">
        <f t="shared" si="82"/>
        <v>6</v>
      </c>
      <c r="X262" s="88"/>
      <c r="Y262" s="88"/>
      <c r="Z262" s="88"/>
      <c r="AA262" s="88"/>
      <c r="AB262" s="88"/>
      <c r="AD262" s="86" t="str">
        <f t="shared" si="83"/>
        <v>Ø20</v>
      </c>
      <c r="AE262" s="86" t="str">
        <f t="shared" si="84"/>
        <v>Ø20</v>
      </c>
      <c r="AG262" s="86">
        <f t="shared" si="85"/>
        <v>0</v>
      </c>
      <c r="AH262" s="86">
        <f t="shared" si="86"/>
        <v>0</v>
      </c>
      <c r="AI262" s="86">
        <f t="shared" si="87"/>
        <v>6</v>
      </c>
    </row>
    <row r="263" spans="6:35" x14ac:dyDescent="0.25">
      <c r="F263" s="26" t="str">
        <f>IF(G263=1,MAX($F$4:F262)+1,"")</f>
        <v/>
      </c>
      <c r="G263" s="26">
        <f>COUNTIF($H$5:H263,H263)</f>
        <v>31</v>
      </c>
      <c r="H263" s="26" t="str">
        <f t="shared" si="88"/>
        <v>ПуГВ (1х2,5) 2</v>
      </c>
      <c r="I263" s="26">
        <f>COUNTIF($J$4:$J263,1)</f>
        <v>16</v>
      </c>
      <c r="J263" s="26">
        <f>COUNTIF($S$5:$S263,S263)</f>
        <v>32</v>
      </c>
      <c r="K263" s="26">
        <f t="shared" si="77"/>
        <v>2</v>
      </c>
      <c r="L263" s="26">
        <f>IFERROR(IF(P263=0,0,MAX($L$4:L262)+1),0)</f>
        <v>259</v>
      </c>
      <c r="M263" s="5" t="str">
        <f t="shared" si="89"/>
        <v>PE</v>
      </c>
      <c r="N263" s="5" t="str">
        <f t="shared" si="90"/>
        <v>1.</v>
      </c>
      <c r="P263" s="86" t="str">
        <f t="shared" si="78"/>
        <v>PE.1.18.1</v>
      </c>
      <c r="Q263" s="86" t="str">
        <f t="shared" si="79"/>
        <v>ЩР</v>
      </c>
      <c r="R263" s="86" t="str">
        <f t="shared" si="80"/>
        <v>Заземляющая шина  Пом. №18</v>
      </c>
      <c r="S263" s="86" t="str">
        <f t="shared" si="81"/>
        <v>ПуГВ (1х2,5)</v>
      </c>
      <c r="T263" s="86" t="str">
        <f t="shared" si="91"/>
        <v/>
      </c>
      <c r="U263" s="86" t="str">
        <f t="shared" si="92"/>
        <v/>
      </c>
      <c r="V263" s="86" t="str">
        <f t="shared" si="93"/>
        <v>Ø20 L=14</v>
      </c>
      <c r="W263" s="87">
        <f t="shared" si="82"/>
        <v>14</v>
      </c>
      <c r="X263" s="88"/>
      <c r="Y263" s="88"/>
      <c r="Z263" s="88"/>
      <c r="AA263" s="88"/>
      <c r="AB263" s="88"/>
      <c r="AD263" s="86" t="str">
        <f t="shared" si="83"/>
        <v>Ø20</v>
      </c>
      <c r="AE263" s="86" t="str">
        <f t="shared" si="84"/>
        <v>Ø20</v>
      </c>
      <c r="AG263" s="86">
        <f t="shared" si="85"/>
        <v>0</v>
      </c>
      <c r="AH263" s="86">
        <f t="shared" si="86"/>
        <v>0</v>
      </c>
      <c r="AI263" s="86">
        <f t="shared" si="87"/>
        <v>14</v>
      </c>
    </row>
    <row r="264" spans="6:35" x14ac:dyDescent="0.25">
      <c r="F264" s="26" t="str">
        <f>IF(G264=1,MAX($F$4:F263)+1,"")</f>
        <v/>
      </c>
      <c r="G264" s="26">
        <f>COUNTIF($H$5:H264,H264)</f>
        <v>32</v>
      </c>
      <c r="H264" s="26" t="str">
        <f t="shared" si="88"/>
        <v>ПуГВ (1х2,5) 2</v>
      </c>
      <c r="I264" s="26">
        <f>COUNTIF($J$4:$J264,1)</f>
        <v>16</v>
      </c>
      <c r="J264" s="26">
        <f>COUNTIF($S$5:$S264,S264)</f>
        <v>33</v>
      </c>
      <c r="K264" s="26">
        <f t="shared" si="77"/>
        <v>2</v>
      </c>
      <c r="L264" s="26">
        <f>IFERROR(IF(P264=0,0,MAX($L$4:L263)+1),0)</f>
        <v>260</v>
      </c>
      <c r="M264" s="5" t="str">
        <f t="shared" si="89"/>
        <v>PE</v>
      </c>
      <c r="N264" s="5" t="str">
        <f t="shared" si="90"/>
        <v>1.</v>
      </c>
      <c r="P264" s="86" t="str">
        <f t="shared" si="78"/>
        <v>PE.1.18.2</v>
      </c>
      <c r="Q264" s="86" t="str">
        <f t="shared" si="79"/>
        <v>ЩР</v>
      </c>
      <c r="R264" s="86" t="str">
        <f t="shared" si="80"/>
        <v>Заземляющая шина  Пом. №18</v>
      </c>
      <c r="S264" s="86" t="str">
        <f t="shared" si="81"/>
        <v>ПуГВ (1х2,5)</v>
      </c>
      <c r="T264" s="86" t="str">
        <f t="shared" si="91"/>
        <v/>
      </c>
      <c r="U264" s="86" t="str">
        <f t="shared" si="92"/>
        <v/>
      </c>
      <c r="V264" s="86" t="str">
        <f t="shared" si="93"/>
        <v>Ø20 L=13</v>
      </c>
      <c r="W264" s="87">
        <f t="shared" si="82"/>
        <v>13</v>
      </c>
      <c r="X264" s="88"/>
      <c r="Y264" s="88"/>
      <c r="Z264" s="88"/>
      <c r="AA264" s="88"/>
      <c r="AB264" s="88"/>
      <c r="AD264" s="86" t="str">
        <f t="shared" si="83"/>
        <v>Ø20</v>
      </c>
      <c r="AE264" s="86" t="str">
        <f t="shared" si="84"/>
        <v>Ø20</v>
      </c>
      <c r="AG264" s="86">
        <f t="shared" si="85"/>
        <v>0</v>
      </c>
      <c r="AH264" s="86">
        <f t="shared" si="86"/>
        <v>0</v>
      </c>
      <c r="AI264" s="86">
        <f t="shared" si="87"/>
        <v>13</v>
      </c>
    </row>
    <row r="265" spans="6:35" x14ac:dyDescent="0.25">
      <c r="F265" s="26" t="str">
        <f>IF(G265=1,MAX($F$4:F264)+1,"")</f>
        <v/>
      </c>
      <c r="G265" s="26">
        <f>COUNTIF($H$5:H265,H265)</f>
        <v>33</v>
      </c>
      <c r="H265" s="26" t="str">
        <f t="shared" si="88"/>
        <v>ПуГВ (1х2,5) 2</v>
      </c>
      <c r="I265" s="26">
        <f>COUNTIF($J$4:$J265,1)</f>
        <v>16</v>
      </c>
      <c r="J265" s="26">
        <f>COUNTIF($S$5:$S265,S265)</f>
        <v>34</v>
      </c>
      <c r="K265" s="26">
        <f t="shared" si="77"/>
        <v>2</v>
      </c>
      <c r="L265" s="26">
        <f>IFERROR(IF(P265=0,0,MAX($L$4:L264)+1),0)</f>
        <v>261</v>
      </c>
      <c r="M265" s="5" t="str">
        <f t="shared" si="89"/>
        <v>PE</v>
      </c>
      <c r="N265" s="5" t="str">
        <f t="shared" si="90"/>
        <v>1.</v>
      </c>
      <c r="P265" s="86" t="str">
        <f t="shared" si="78"/>
        <v>PE.1.18.3</v>
      </c>
      <c r="Q265" s="86" t="str">
        <f t="shared" si="79"/>
        <v>ЩР</v>
      </c>
      <c r="R265" s="86" t="str">
        <f t="shared" si="80"/>
        <v>Заземляющая шина  Пом. №18</v>
      </c>
      <c r="S265" s="86" t="str">
        <f t="shared" si="81"/>
        <v>ПуГВ (1х2,5)</v>
      </c>
      <c r="T265" s="86" t="str">
        <f t="shared" si="91"/>
        <v/>
      </c>
      <c r="U265" s="86" t="str">
        <f t="shared" si="92"/>
        <v/>
      </c>
      <c r="V265" s="86" t="str">
        <f t="shared" si="93"/>
        <v>Ø20 L=12</v>
      </c>
      <c r="W265" s="87">
        <f t="shared" si="82"/>
        <v>12</v>
      </c>
      <c r="X265" s="88"/>
      <c r="Y265" s="88"/>
      <c r="Z265" s="88"/>
      <c r="AA265" s="88"/>
      <c r="AB265" s="88"/>
      <c r="AD265" s="86" t="str">
        <f t="shared" si="83"/>
        <v>Ø20</v>
      </c>
      <c r="AE265" s="86" t="str">
        <f t="shared" si="84"/>
        <v>Ø20</v>
      </c>
      <c r="AG265" s="86">
        <f t="shared" si="85"/>
        <v>0</v>
      </c>
      <c r="AH265" s="86">
        <f t="shared" si="86"/>
        <v>0</v>
      </c>
      <c r="AI265" s="86">
        <f t="shared" si="87"/>
        <v>12</v>
      </c>
    </row>
    <row r="266" spans="6:35" x14ac:dyDescent="0.25">
      <c r="F266" s="26" t="str">
        <f>IF(G266=1,MAX($F$4:F265)+1,"")</f>
        <v/>
      </c>
      <c r="G266" s="26">
        <f>COUNTIF($H$5:H266,H266)</f>
        <v>14</v>
      </c>
      <c r="H266" s="26" t="e">
        <f t="shared" si="88"/>
        <v>#N/A</v>
      </c>
      <c r="I266" s="26">
        <f>COUNTIF($J$4:$J266,1)</f>
        <v>16</v>
      </c>
      <c r="J266" s="26">
        <f>COUNTIF($S$5:$S266,S266)</f>
        <v>14</v>
      </c>
      <c r="K266" s="26" t="e">
        <f t="shared" si="77"/>
        <v>#N/A</v>
      </c>
      <c r="L266" s="26">
        <f>IFERROR(IF(P266=0,0,MAX($L$4:L265)+1),0)</f>
        <v>0</v>
      </c>
      <c r="M266" s="5" t="e">
        <f t="shared" si="89"/>
        <v>#N/A</v>
      </c>
      <c r="N266" s="5" t="e">
        <f t="shared" si="90"/>
        <v>#N/A</v>
      </c>
      <c r="P266" s="86" t="e">
        <f t="shared" si="78"/>
        <v>#N/A</v>
      </c>
      <c r="Q266" s="86" t="e">
        <f t="shared" si="79"/>
        <v>#N/A</v>
      </c>
      <c r="R266" s="86" t="e">
        <f t="shared" si="80"/>
        <v>#N/A</v>
      </c>
      <c r="S266" s="86" t="e">
        <f t="shared" si="81"/>
        <v>#N/A</v>
      </c>
      <c r="T266" s="86" t="str">
        <f t="shared" si="91"/>
        <v/>
      </c>
      <c r="U266" s="86" t="str">
        <f t="shared" si="92"/>
        <v/>
      </c>
      <c r="V266" s="86" t="str">
        <f t="shared" si="93"/>
        <v/>
      </c>
      <c r="W266" s="87" t="e">
        <f t="shared" si="82"/>
        <v>#N/A</v>
      </c>
      <c r="X266" s="88"/>
      <c r="Y266" s="88"/>
      <c r="Z266" s="88"/>
      <c r="AA266" s="88"/>
      <c r="AB266" s="88"/>
      <c r="AD266" s="86" t="e">
        <f t="shared" si="83"/>
        <v>#N/A</v>
      </c>
      <c r="AE266" s="86" t="e">
        <f t="shared" si="84"/>
        <v>#N/A</v>
      </c>
      <c r="AG266" s="86">
        <f t="shared" si="85"/>
        <v>0</v>
      </c>
      <c r="AH266" s="86">
        <f t="shared" si="86"/>
        <v>0</v>
      </c>
      <c r="AI266" s="86">
        <f t="shared" si="87"/>
        <v>0</v>
      </c>
    </row>
    <row r="267" spans="6:35" x14ac:dyDescent="0.25">
      <c r="F267" s="26" t="str">
        <f>IF(G267=1,MAX($F$4:F266)+1,"")</f>
        <v/>
      </c>
      <c r="G267" s="26">
        <f>COUNTIF($H$5:H267,H267)</f>
        <v>15</v>
      </c>
      <c r="H267" s="26" t="e">
        <f t="shared" si="88"/>
        <v>#N/A</v>
      </c>
      <c r="I267" s="26">
        <f>COUNTIF($J$4:$J267,1)</f>
        <v>16</v>
      </c>
      <c r="J267" s="26">
        <f>COUNTIF($S$5:$S267,S267)</f>
        <v>15</v>
      </c>
      <c r="K267" s="26" t="e">
        <f t="shared" si="77"/>
        <v>#N/A</v>
      </c>
      <c r="L267" s="26">
        <f>IFERROR(IF(P267=0,0,MAX($L$4:L266)+1),0)</f>
        <v>0</v>
      </c>
      <c r="M267" s="5" t="e">
        <f t="shared" si="89"/>
        <v>#N/A</v>
      </c>
      <c r="N267" s="5" t="e">
        <f t="shared" si="90"/>
        <v>#N/A</v>
      </c>
      <c r="P267" s="86" t="e">
        <f t="shared" si="78"/>
        <v>#N/A</v>
      </c>
      <c r="Q267" s="86" t="e">
        <f t="shared" si="79"/>
        <v>#N/A</v>
      </c>
      <c r="R267" s="86" t="e">
        <f t="shared" si="80"/>
        <v>#N/A</v>
      </c>
      <c r="S267" s="86" t="e">
        <f t="shared" si="81"/>
        <v>#N/A</v>
      </c>
      <c r="T267" s="86" t="str">
        <f t="shared" si="91"/>
        <v/>
      </c>
      <c r="U267" s="86" t="str">
        <f t="shared" si="92"/>
        <v/>
      </c>
      <c r="V267" s="86" t="str">
        <f t="shared" si="93"/>
        <v/>
      </c>
      <c r="W267" s="87" t="e">
        <f t="shared" si="82"/>
        <v>#N/A</v>
      </c>
      <c r="X267" s="88"/>
      <c r="Y267" s="88"/>
      <c r="Z267" s="88"/>
      <c r="AA267" s="88"/>
      <c r="AB267" s="88"/>
      <c r="AD267" s="86" t="e">
        <f t="shared" si="83"/>
        <v>#N/A</v>
      </c>
      <c r="AE267" s="86" t="e">
        <f t="shared" si="84"/>
        <v>#N/A</v>
      </c>
      <c r="AG267" s="86">
        <f t="shared" si="85"/>
        <v>0</v>
      </c>
      <c r="AH267" s="86">
        <f t="shared" si="86"/>
        <v>0</v>
      </c>
      <c r="AI267" s="86">
        <f t="shared" si="87"/>
        <v>0</v>
      </c>
    </row>
    <row r="268" spans="6:35" x14ac:dyDescent="0.25">
      <c r="F268" s="26" t="str">
        <f>IF(G268=1,MAX($F$4:F267)+1,"")</f>
        <v/>
      </c>
      <c r="G268" s="26">
        <f>COUNTIF($H$5:H268,H268)</f>
        <v>16</v>
      </c>
      <c r="H268" s="26" t="e">
        <f t="shared" si="88"/>
        <v>#N/A</v>
      </c>
      <c r="I268" s="26">
        <f>COUNTIF($J$4:$J268,1)</f>
        <v>16</v>
      </c>
      <c r="J268" s="26">
        <f>COUNTIF($S$5:$S268,S268)</f>
        <v>16</v>
      </c>
      <c r="K268" s="26" t="e">
        <f t="shared" si="77"/>
        <v>#N/A</v>
      </c>
      <c r="L268" s="26">
        <f>IFERROR(IF(P268=0,0,MAX($L$4:L267)+1),0)</f>
        <v>0</v>
      </c>
      <c r="M268" s="5" t="e">
        <f t="shared" si="89"/>
        <v>#N/A</v>
      </c>
      <c r="N268" s="5" t="e">
        <f t="shared" si="90"/>
        <v>#N/A</v>
      </c>
      <c r="P268" s="86" t="e">
        <f t="shared" si="78"/>
        <v>#N/A</v>
      </c>
      <c r="Q268" s="86" t="e">
        <f t="shared" si="79"/>
        <v>#N/A</v>
      </c>
      <c r="R268" s="86" t="e">
        <f t="shared" si="80"/>
        <v>#N/A</v>
      </c>
      <c r="S268" s="86" t="e">
        <f t="shared" si="81"/>
        <v>#N/A</v>
      </c>
      <c r="T268" s="86" t="str">
        <f t="shared" si="91"/>
        <v/>
      </c>
      <c r="U268" s="86" t="str">
        <f t="shared" si="92"/>
        <v/>
      </c>
      <c r="V268" s="86" t="str">
        <f t="shared" si="93"/>
        <v/>
      </c>
      <c r="W268" s="87" t="e">
        <f t="shared" si="82"/>
        <v>#N/A</v>
      </c>
      <c r="X268" s="88"/>
      <c r="Y268" s="88"/>
      <c r="Z268" s="88"/>
      <c r="AA268" s="88"/>
      <c r="AB268" s="88"/>
      <c r="AD268" s="86" t="e">
        <f t="shared" si="83"/>
        <v>#N/A</v>
      </c>
      <c r="AE268" s="86" t="e">
        <f t="shared" si="84"/>
        <v>#N/A</v>
      </c>
      <c r="AG268" s="86">
        <f t="shared" si="85"/>
        <v>0</v>
      </c>
      <c r="AH268" s="86">
        <f t="shared" si="86"/>
        <v>0</v>
      </c>
      <c r="AI268" s="86">
        <f t="shared" si="87"/>
        <v>0</v>
      </c>
    </row>
    <row r="269" spans="6:35" x14ac:dyDescent="0.25">
      <c r="F269" s="26" t="str">
        <f>IF(G269=1,MAX($F$4:F268)+1,"")</f>
        <v/>
      </c>
      <c r="G269" s="26">
        <f>COUNTIF($H$5:H269,H269)</f>
        <v>17</v>
      </c>
      <c r="H269" s="26" t="e">
        <f t="shared" si="88"/>
        <v>#N/A</v>
      </c>
      <c r="I269" s="26">
        <f>COUNTIF($J$4:$J269,1)</f>
        <v>16</v>
      </c>
      <c r="J269" s="26">
        <f>COUNTIF($S$5:$S269,S269)</f>
        <v>17</v>
      </c>
      <c r="K269" s="26" t="e">
        <f t="shared" si="77"/>
        <v>#N/A</v>
      </c>
      <c r="L269" s="26">
        <f>IFERROR(IF(P269=0,0,MAX($L$4:L268)+1),0)</f>
        <v>0</v>
      </c>
      <c r="M269" s="5" t="e">
        <f t="shared" si="89"/>
        <v>#N/A</v>
      </c>
      <c r="N269" s="5" t="e">
        <f t="shared" si="90"/>
        <v>#N/A</v>
      </c>
      <c r="P269" s="86" t="e">
        <f t="shared" si="78"/>
        <v>#N/A</v>
      </c>
      <c r="Q269" s="86" t="e">
        <f t="shared" si="79"/>
        <v>#N/A</v>
      </c>
      <c r="R269" s="86" t="e">
        <f t="shared" si="80"/>
        <v>#N/A</v>
      </c>
      <c r="S269" s="86" t="e">
        <f t="shared" si="81"/>
        <v>#N/A</v>
      </c>
      <c r="T269" s="86" t="str">
        <f t="shared" si="91"/>
        <v/>
      </c>
      <c r="U269" s="86" t="str">
        <f t="shared" si="92"/>
        <v/>
      </c>
      <c r="V269" s="86" t="str">
        <f t="shared" si="93"/>
        <v/>
      </c>
      <c r="W269" s="87" t="e">
        <f t="shared" si="82"/>
        <v>#N/A</v>
      </c>
      <c r="X269" s="88"/>
      <c r="Y269" s="88"/>
      <c r="Z269" s="88"/>
      <c r="AA269" s="88"/>
      <c r="AB269" s="88"/>
      <c r="AD269" s="86" t="e">
        <f t="shared" si="83"/>
        <v>#N/A</v>
      </c>
      <c r="AE269" s="86" t="e">
        <f t="shared" si="84"/>
        <v>#N/A</v>
      </c>
      <c r="AG269" s="86">
        <f t="shared" si="85"/>
        <v>0</v>
      </c>
      <c r="AH269" s="86">
        <f t="shared" si="86"/>
        <v>0</v>
      </c>
      <c r="AI269" s="86">
        <f t="shared" si="87"/>
        <v>0</v>
      </c>
    </row>
    <row r="270" spans="6:35" x14ac:dyDescent="0.25">
      <c r="F270" s="26" t="str">
        <f>IF(G270=1,MAX($F$4:F269)+1,"")</f>
        <v/>
      </c>
      <c r="G270" s="26">
        <f>COUNTIF($H$5:H270,H270)</f>
        <v>18</v>
      </c>
      <c r="H270" s="26" t="e">
        <f t="shared" si="88"/>
        <v>#N/A</v>
      </c>
      <c r="I270" s="26">
        <f>COUNTIF($J$4:$J270,1)</f>
        <v>16</v>
      </c>
      <c r="J270" s="26">
        <f>COUNTIF($S$5:$S270,S270)</f>
        <v>18</v>
      </c>
      <c r="K270" s="26" t="e">
        <f t="shared" si="77"/>
        <v>#N/A</v>
      </c>
      <c r="L270" s="26">
        <f>IFERROR(IF(P270=0,0,MAX($L$4:L269)+1),0)</f>
        <v>0</v>
      </c>
      <c r="M270" s="5" t="e">
        <f t="shared" si="89"/>
        <v>#N/A</v>
      </c>
      <c r="N270" s="5" t="e">
        <f t="shared" si="90"/>
        <v>#N/A</v>
      </c>
      <c r="P270" s="86" t="e">
        <f t="shared" si="78"/>
        <v>#N/A</v>
      </c>
      <c r="Q270" s="86" t="e">
        <f t="shared" si="79"/>
        <v>#N/A</v>
      </c>
      <c r="R270" s="86" t="e">
        <f t="shared" si="80"/>
        <v>#N/A</v>
      </c>
      <c r="S270" s="86" t="e">
        <f t="shared" si="81"/>
        <v>#N/A</v>
      </c>
      <c r="T270" s="86" t="str">
        <f t="shared" si="91"/>
        <v/>
      </c>
      <c r="U270" s="86" t="str">
        <f t="shared" si="92"/>
        <v/>
      </c>
      <c r="V270" s="86" t="str">
        <f t="shared" si="93"/>
        <v/>
      </c>
      <c r="W270" s="87" t="e">
        <f t="shared" si="82"/>
        <v>#N/A</v>
      </c>
      <c r="X270" s="88"/>
      <c r="Y270" s="88"/>
      <c r="Z270" s="88"/>
      <c r="AA270" s="88"/>
      <c r="AB270" s="88"/>
      <c r="AD270" s="86" t="e">
        <f t="shared" si="83"/>
        <v>#N/A</v>
      </c>
      <c r="AE270" s="86" t="e">
        <f t="shared" si="84"/>
        <v>#N/A</v>
      </c>
      <c r="AG270" s="86">
        <f t="shared" si="85"/>
        <v>0</v>
      </c>
      <c r="AH270" s="86">
        <f t="shared" si="86"/>
        <v>0</v>
      </c>
      <c r="AI270" s="86">
        <f t="shared" si="87"/>
        <v>0</v>
      </c>
    </row>
    <row r="271" spans="6:35" x14ac:dyDescent="0.25">
      <c r="F271" s="26" t="str">
        <f>IF(G271=1,MAX($F$4:F270)+1,"")</f>
        <v/>
      </c>
      <c r="G271" s="26">
        <f>COUNTIF($H$5:H271,H271)</f>
        <v>19</v>
      </c>
      <c r="H271" s="26" t="e">
        <f t="shared" si="88"/>
        <v>#N/A</v>
      </c>
      <c r="I271" s="26">
        <f>COUNTIF($J$4:$J271,1)</f>
        <v>16</v>
      </c>
      <c r="J271" s="26">
        <f>COUNTIF($S$5:$S271,S271)</f>
        <v>19</v>
      </c>
      <c r="K271" s="26" t="e">
        <f t="shared" si="77"/>
        <v>#N/A</v>
      </c>
      <c r="L271" s="26">
        <f>IFERROR(IF(P271=0,0,MAX($L$4:L270)+1),0)</f>
        <v>0</v>
      </c>
      <c r="M271" s="5" t="e">
        <f t="shared" si="89"/>
        <v>#N/A</v>
      </c>
      <c r="N271" s="5" t="e">
        <f t="shared" si="90"/>
        <v>#N/A</v>
      </c>
      <c r="P271" s="86" t="e">
        <f t="shared" si="78"/>
        <v>#N/A</v>
      </c>
      <c r="Q271" s="86" t="e">
        <f t="shared" si="79"/>
        <v>#N/A</v>
      </c>
      <c r="R271" s="86" t="e">
        <f t="shared" si="80"/>
        <v>#N/A</v>
      </c>
      <c r="S271" s="86" t="e">
        <f t="shared" si="81"/>
        <v>#N/A</v>
      </c>
      <c r="T271" s="86" t="str">
        <f t="shared" si="91"/>
        <v/>
      </c>
      <c r="U271" s="86" t="str">
        <f t="shared" si="92"/>
        <v/>
      </c>
      <c r="V271" s="86" t="str">
        <f t="shared" si="93"/>
        <v/>
      </c>
      <c r="W271" s="87" t="e">
        <f t="shared" si="82"/>
        <v>#N/A</v>
      </c>
      <c r="X271" s="88"/>
      <c r="Y271" s="88"/>
      <c r="Z271" s="88"/>
      <c r="AA271" s="88"/>
      <c r="AB271" s="88"/>
      <c r="AD271" s="86" t="e">
        <f t="shared" si="83"/>
        <v>#N/A</v>
      </c>
      <c r="AE271" s="86" t="e">
        <f t="shared" si="84"/>
        <v>#N/A</v>
      </c>
      <c r="AG271" s="86">
        <f t="shared" si="85"/>
        <v>0</v>
      </c>
      <c r="AH271" s="86">
        <f t="shared" si="86"/>
        <v>0</v>
      </c>
      <c r="AI271" s="86">
        <f t="shared" si="87"/>
        <v>0</v>
      </c>
    </row>
    <row r="272" spans="6:35" x14ac:dyDescent="0.25">
      <c r="F272" s="26" t="str">
        <f>IF(G272=1,MAX($F$4:F271)+1,"")</f>
        <v/>
      </c>
      <c r="G272" s="26">
        <f>COUNTIF($H$5:H272,H272)</f>
        <v>20</v>
      </c>
      <c r="H272" s="26" t="e">
        <f t="shared" si="88"/>
        <v>#N/A</v>
      </c>
      <c r="I272" s="26">
        <f>COUNTIF($J$4:$J272,1)</f>
        <v>16</v>
      </c>
      <c r="J272" s="26">
        <f>COUNTIF($S$5:$S272,S272)</f>
        <v>20</v>
      </c>
      <c r="K272" s="26" t="e">
        <f t="shared" si="77"/>
        <v>#N/A</v>
      </c>
      <c r="L272" s="26">
        <f>IFERROR(IF(P272=0,0,MAX($L$4:L271)+1),0)</f>
        <v>0</v>
      </c>
      <c r="M272" s="5" t="e">
        <f t="shared" si="89"/>
        <v>#N/A</v>
      </c>
      <c r="N272" s="5" t="e">
        <f t="shared" si="90"/>
        <v>#N/A</v>
      </c>
      <c r="P272" s="86" t="e">
        <f t="shared" si="78"/>
        <v>#N/A</v>
      </c>
      <c r="Q272" s="86" t="e">
        <f t="shared" si="79"/>
        <v>#N/A</v>
      </c>
      <c r="R272" s="86" t="e">
        <f t="shared" si="80"/>
        <v>#N/A</v>
      </c>
      <c r="S272" s="86" t="e">
        <f t="shared" si="81"/>
        <v>#N/A</v>
      </c>
      <c r="T272" s="86" t="str">
        <f t="shared" si="91"/>
        <v/>
      </c>
      <c r="U272" s="86" t="str">
        <f t="shared" si="92"/>
        <v/>
      </c>
      <c r="V272" s="86" t="str">
        <f t="shared" si="93"/>
        <v/>
      </c>
      <c r="W272" s="87" t="e">
        <f t="shared" si="82"/>
        <v>#N/A</v>
      </c>
      <c r="X272" s="88"/>
      <c r="Y272" s="88"/>
      <c r="Z272" s="88"/>
      <c r="AA272" s="88"/>
      <c r="AB272" s="88"/>
      <c r="AD272" s="86" t="e">
        <f t="shared" si="83"/>
        <v>#N/A</v>
      </c>
      <c r="AE272" s="86" t="e">
        <f t="shared" si="84"/>
        <v>#N/A</v>
      </c>
      <c r="AG272" s="86">
        <f t="shared" si="85"/>
        <v>0</v>
      </c>
      <c r="AH272" s="86">
        <f t="shared" si="86"/>
        <v>0</v>
      </c>
      <c r="AI272" s="86">
        <f t="shared" si="87"/>
        <v>0</v>
      </c>
    </row>
    <row r="273" spans="6:35" x14ac:dyDescent="0.25">
      <c r="F273" s="26" t="str">
        <f>IF(G273=1,MAX($F$4:F272)+1,"")</f>
        <v/>
      </c>
      <c r="G273" s="26">
        <f>COUNTIF($H$5:H273,H273)</f>
        <v>21</v>
      </c>
      <c r="H273" s="26" t="e">
        <f t="shared" si="88"/>
        <v>#N/A</v>
      </c>
      <c r="I273" s="26">
        <f>COUNTIF($J$4:$J273,1)</f>
        <v>16</v>
      </c>
      <c r="J273" s="26">
        <f>COUNTIF($S$5:$S273,S273)</f>
        <v>21</v>
      </c>
      <c r="K273" s="26" t="e">
        <f t="shared" si="77"/>
        <v>#N/A</v>
      </c>
      <c r="L273" s="26">
        <f>IFERROR(IF(P273=0,0,MAX($L$4:L272)+1),0)</f>
        <v>0</v>
      </c>
      <c r="M273" s="5" t="e">
        <f t="shared" si="89"/>
        <v>#N/A</v>
      </c>
      <c r="N273" s="5" t="e">
        <f t="shared" si="90"/>
        <v>#N/A</v>
      </c>
      <c r="P273" s="86" t="e">
        <f t="shared" si="78"/>
        <v>#N/A</v>
      </c>
      <c r="Q273" s="86" t="e">
        <f t="shared" si="79"/>
        <v>#N/A</v>
      </c>
      <c r="R273" s="86" t="e">
        <f t="shared" si="80"/>
        <v>#N/A</v>
      </c>
      <c r="S273" s="86" t="e">
        <f t="shared" si="81"/>
        <v>#N/A</v>
      </c>
      <c r="T273" s="86" t="str">
        <f t="shared" si="91"/>
        <v/>
      </c>
      <c r="U273" s="86" t="str">
        <f t="shared" si="92"/>
        <v/>
      </c>
      <c r="V273" s="86" t="str">
        <f t="shared" si="93"/>
        <v/>
      </c>
      <c r="W273" s="87" t="e">
        <f t="shared" si="82"/>
        <v>#N/A</v>
      </c>
      <c r="X273" s="88"/>
      <c r="Y273" s="88"/>
      <c r="Z273" s="88"/>
      <c r="AA273" s="88"/>
      <c r="AB273" s="88"/>
      <c r="AD273" s="86" t="e">
        <f t="shared" si="83"/>
        <v>#N/A</v>
      </c>
      <c r="AE273" s="86" t="e">
        <f t="shared" si="84"/>
        <v>#N/A</v>
      </c>
      <c r="AG273" s="86">
        <f t="shared" si="85"/>
        <v>0</v>
      </c>
      <c r="AH273" s="86">
        <f t="shared" si="86"/>
        <v>0</v>
      </c>
      <c r="AI273" s="86">
        <f t="shared" si="87"/>
        <v>0</v>
      </c>
    </row>
    <row r="274" spans="6:35" x14ac:dyDescent="0.25">
      <c r="F274" s="26" t="str">
        <f>IF(G274=1,MAX($F$4:F273)+1,"")</f>
        <v/>
      </c>
      <c r="G274" s="26">
        <f>COUNTIF($H$5:H274,H274)</f>
        <v>22</v>
      </c>
      <c r="H274" s="26" t="e">
        <f t="shared" si="88"/>
        <v>#N/A</v>
      </c>
      <c r="I274" s="26">
        <f>COUNTIF($J$4:$J274,1)</f>
        <v>16</v>
      </c>
      <c r="J274" s="26">
        <f>COUNTIF($S$5:$S274,S274)</f>
        <v>22</v>
      </c>
      <c r="K274" s="26" t="e">
        <f t="shared" si="77"/>
        <v>#N/A</v>
      </c>
      <c r="L274" s="26">
        <f>IFERROR(IF(P274=0,0,MAX($L$4:L273)+1),0)</f>
        <v>0</v>
      </c>
      <c r="M274" s="5" t="e">
        <f t="shared" si="89"/>
        <v>#N/A</v>
      </c>
      <c r="N274" s="5" t="e">
        <f t="shared" si="90"/>
        <v>#N/A</v>
      </c>
      <c r="P274" s="86" t="e">
        <f t="shared" si="78"/>
        <v>#N/A</v>
      </c>
      <c r="Q274" s="86" t="e">
        <f t="shared" si="79"/>
        <v>#N/A</v>
      </c>
      <c r="R274" s="86" t="e">
        <f t="shared" si="80"/>
        <v>#N/A</v>
      </c>
      <c r="S274" s="86" t="e">
        <f t="shared" si="81"/>
        <v>#N/A</v>
      </c>
      <c r="T274" s="86" t="str">
        <f t="shared" si="91"/>
        <v/>
      </c>
      <c r="U274" s="86" t="str">
        <f t="shared" si="92"/>
        <v/>
      </c>
      <c r="V274" s="86" t="str">
        <f t="shared" si="93"/>
        <v/>
      </c>
      <c r="W274" s="87" t="e">
        <f t="shared" si="82"/>
        <v>#N/A</v>
      </c>
      <c r="X274" s="88"/>
      <c r="Y274" s="88"/>
      <c r="Z274" s="88"/>
      <c r="AA274" s="88"/>
      <c r="AB274" s="88"/>
      <c r="AD274" s="86" t="e">
        <f t="shared" si="83"/>
        <v>#N/A</v>
      </c>
      <c r="AE274" s="86" t="e">
        <f t="shared" si="84"/>
        <v>#N/A</v>
      </c>
      <c r="AG274" s="86">
        <f t="shared" si="85"/>
        <v>0</v>
      </c>
      <c r="AH274" s="86">
        <f t="shared" si="86"/>
        <v>0</v>
      </c>
      <c r="AI274" s="86">
        <f t="shared" si="87"/>
        <v>0</v>
      </c>
    </row>
    <row r="275" spans="6:35" x14ac:dyDescent="0.25">
      <c r="F275" s="26" t="str">
        <f>IF(G275=1,MAX($F$4:F274)+1,"")</f>
        <v/>
      </c>
      <c r="G275" s="26">
        <f>COUNTIF($H$5:H275,H275)</f>
        <v>23</v>
      </c>
      <c r="H275" s="26" t="e">
        <f t="shared" si="88"/>
        <v>#N/A</v>
      </c>
      <c r="I275" s="26">
        <f>COUNTIF($J$4:$J275,1)</f>
        <v>16</v>
      </c>
      <c r="J275" s="26">
        <f>COUNTIF($S$5:$S275,S275)</f>
        <v>23</v>
      </c>
      <c r="K275" s="26" t="e">
        <f t="shared" si="77"/>
        <v>#N/A</v>
      </c>
      <c r="L275" s="26">
        <f>IFERROR(IF(P275=0,0,MAX($L$4:L274)+1),0)</f>
        <v>0</v>
      </c>
      <c r="M275" s="5" t="e">
        <f t="shared" si="89"/>
        <v>#N/A</v>
      </c>
      <c r="N275" s="5" t="e">
        <f t="shared" si="90"/>
        <v>#N/A</v>
      </c>
      <c r="P275" s="86" t="e">
        <f t="shared" si="78"/>
        <v>#N/A</v>
      </c>
      <c r="Q275" s="86" t="e">
        <f t="shared" si="79"/>
        <v>#N/A</v>
      </c>
      <c r="R275" s="86" t="e">
        <f t="shared" si="80"/>
        <v>#N/A</v>
      </c>
      <c r="S275" s="86" t="e">
        <f t="shared" si="81"/>
        <v>#N/A</v>
      </c>
      <c r="T275" s="86" t="str">
        <f t="shared" si="91"/>
        <v/>
      </c>
      <c r="U275" s="86" t="str">
        <f t="shared" si="92"/>
        <v/>
      </c>
      <c r="V275" s="86" t="str">
        <f t="shared" si="93"/>
        <v/>
      </c>
      <c r="W275" s="87" t="e">
        <f t="shared" si="82"/>
        <v>#N/A</v>
      </c>
      <c r="X275" s="88"/>
      <c r="Y275" s="88"/>
      <c r="Z275" s="88"/>
      <c r="AA275" s="88"/>
      <c r="AB275" s="88"/>
      <c r="AD275" s="86" t="e">
        <f t="shared" si="83"/>
        <v>#N/A</v>
      </c>
      <c r="AE275" s="86" t="e">
        <f t="shared" si="84"/>
        <v>#N/A</v>
      </c>
      <c r="AG275" s="86">
        <f t="shared" si="85"/>
        <v>0</v>
      </c>
      <c r="AH275" s="86">
        <f t="shared" si="86"/>
        <v>0</v>
      </c>
      <c r="AI275" s="86">
        <f t="shared" si="87"/>
        <v>0</v>
      </c>
    </row>
    <row r="276" spans="6:35" x14ac:dyDescent="0.25">
      <c r="F276" s="26" t="str">
        <f>IF(G276=1,MAX($F$4:F275)+1,"")</f>
        <v/>
      </c>
      <c r="G276" s="26">
        <f>COUNTIF($H$5:H276,H276)</f>
        <v>24</v>
      </c>
      <c r="H276" s="26" t="e">
        <f t="shared" si="88"/>
        <v>#N/A</v>
      </c>
      <c r="I276" s="26">
        <f>COUNTIF($J$4:$J276,1)</f>
        <v>16</v>
      </c>
      <c r="J276" s="26">
        <f>COUNTIF($S$5:$S276,S276)</f>
        <v>24</v>
      </c>
      <c r="K276" s="26" t="e">
        <f t="shared" si="77"/>
        <v>#N/A</v>
      </c>
      <c r="L276" s="26">
        <f>IFERROR(IF(P276=0,0,MAX($L$4:L275)+1),0)</f>
        <v>0</v>
      </c>
      <c r="M276" s="5" t="e">
        <f t="shared" si="89"/>
        <v>#N/A</v>
      </c>
      <c r="N276" s="5" t="e">
        <f t="shared" si="90"/>
        <v>#N/A</v>
      </c>
      <c r="P276" s="86" t="e">
        <f t="shared" si="78"/>
        <v>#N/A</v>
      </c>
      <c r="Q276" s="86" t="e">
        <f t="shared" si="79"/>
        <v>#N/A</v>
      </c>
      <c r="R276" s="86" t="e">
        <f t="shared" si="80"/>
        <v>#N/A</v>
      </c>
      <c r="S276" s="86" t="e">
        <f t="shared" si="81"/>
        <v>#N/A</v>
      </c>
      <c r="T276" s="86" t="str">
        <f t="shared" si="91"/>
        <v/>
      </c>
      <c r="U276" s="86" t="str">
        <f t="shared" si="92"/>
        <v/>
      </c>
      <c r="V276" s="86" t="str">
        <f t="shared" si="93"/>
        <v/>
      </c>
      <c r="W276" s="87" t="e">
        <f t="shared" si="82"/>
        <v>#N/A</v>
      </c>
      <c r="X276" s="88"/>
      <c r="Y276" s="88"/>
      <c r="Z276" s="88"/>
      <c r="AA276" s="88"/>
      <c r="AB276" s="88"/>
      <c r="AD276" s="86" t="e">
        <f t="shared" si="83"/>
        <v>#N/A</v>
      </c>
      <c r="AE276" s="86" t="e">
        <f t="shared" si="84"/>
        <v>#N/A</v>
      </c>
      <c r="AG276" s="86">
        <f t="shared" si="85"/>
        <v>0</v>
      </c>
      <c r="AH276" s="86">
        <f t="shared" si="86"/>
        <v>0</v>
      </c>
      <c r="AI276" s="86">
        <f t="shared" si="87"/>
        <v>0</v>
      </c>
    </row>
    <row r="277" spans="6:35" x14ac:dyDescent="0.25">
      <c r="F277" s="26" t="str">
        <f>IF(G277=1,MAX($F$4:F276)+1,"")</f>
        <v/>
      </c>
      <c r="G277" s="26">
        <f>COUNTIF($H$5:H277,H277)</f>
        <v>25</v>
      </c>
      <c r="H277" s="26" t="e">
        <f t="shared" si="88"/>
        <v>#N/A</v>
      </c>
      <c r="I277" s="26">
        <f>COUNTIF($J$4:$J277,1)</f>
        <v>16</v>
      </c>
      <c r="J277" s="26">
        <f>COUNTIF($S$5:$S277,S277)</f>
        <v>25</v>
      </c>
      <c r="K277" s="26" t="e">
        <f t="shared" si="77"/>
        <v>#N/A</v>
      </c>
      <c r="L277" s="26">
        <f>IFERROR(IF(P277=0,0,MAX($L$4:L276)+1),0)</f>
        <v>0</v>
      </c>
      <c r="M277" s="5" t="e">
        <f t="shared" si="89"/>
        <v>#N/A</v>
      </c>
      <c r="N277" s="5" t="e">
        <f t="shared" si="90"/>
        <v>#N/A</v>
      </c>
      <c r="P277" s="86" t="e">
        <f t="shared" si="78"/>
        <v>#N/A</v>
      </c>
      <c r="Q277" s="86" t="e">
        <f t="shared" si="79"/>
        <v>#N/A</v>
      </c>
      <c r="R277" s="86" t="e">
        <f t="shared" si="80"/>
        <v>#N/A</v>
      </c>
      <c r="S277" s="86" t="e">
        <f t="shared" si="81"/>
        <v>#N/A</v>
      </c>
      <c r="T277" s="86" t="str">
        <f t="shared" si="91"/>
        <v/>
      </c>
      <c r="U277" s="86" t="str">
        <f t="shared" si="92"/>
        <v/>
      </c>
      <c r="V277" s="86" t="str">
        <f t="shared" si="93"/>
        <v/>
      </c>
      <c r="W277" s="87" t="e">
        <f t="shared" si="82"/>
        <v>#N/A</v>
      </c>
      <c r="X277" s="88"/>
      <c r="Y277" s="88"/>
      <c r="Z277" s="88"/>
      <c r="AA277" s="88"/>
      <c r="AB277" s="88"/>
      <c r="AD277" s="86" t="e">
        <f t="shared" si="83"/>
        <v>#N/A</v>
      </c>
      <c r="AE277" s="86" t="e">
        <f t="shared" si="84"/>
        <v>#N/A</v>
      </c>
      <c r="AG277" s="86">
        <f t="shared" si="85"/>
        <v>0</v>
      </c>
      <c r="AH277" s="86">
        <f t="shared" si="86"/>
        <v>0</v>
      </c>
      <c r="AI277" s="86">
        <f t="shared" si="87"/>
        <v>0</v>
      </c>
    </row>
    <row r="278" spans="6:35" x14ac:dyDescent="0.25">
      <c r="F278" s="26" t="str">
        <f>IF(G278=1,MAX($F$4:F277)+1,"")</f>
        <v/>
      </c>
      <c r="G278" s="26">
        <f>COUNTIF($H$5:H278,H278)</f>
        <v>26</v>
      </c>
      <c r="H278" s="26" t="e">
        <f t="shared" si="88"/>
        <v>#N/A</v>
      </c>
      <c r="I278" s="26">
        <f>COUNTIF($J$4:$J278,1)</f>
        <v>16</v>
      </c>
      <c r="J278" s="26">
        <f>COUNTIF($S$5:$S278,S278)</f>
        <v>26</v>
      </c>
      <c r="K278" s="26" t="e">
        <f t="shared" si="77"/>
        <v>#N/A</v>
      </c>
      <c r="L278" s="26">
        <f>IFERROR(IF(P278=0,0,MAX($L$4:L277)+1),0)</f>
        <v>0</v>
      </c>
      <c r="M278" s="5" t="e">
        <f t="shared" si="89"/>
        <v>#N/A</v>
      </c>
      <c r="N278" s="5" t="e">
        <f t="shared" si="90"/>
        <v>#N/A</v>
      </c>
      <c r="P278" s="86" t="e">
        <f t="shared" si="78"/>
        <v>#N/A</v>
      </c>
      <c r="Q278" s="86" t="e">
        <f t="shared" si="79"/>
        <v>#N/A</v>
      </c>
      <c r="R278" s="86" t="e">
        <f t="shared" si="80"/>
        <v>#N/A</v>
      </c>
      <c r="S278" s="86" t="e">
        <f t="shared" si="81"/>
        <v>#N/A</v>
      </c>
      <c r="T278" s="86" t="str">
        <f t="shared" si="91"/>
        <v/>
      </c>
      <c r="U278" s="86" t="str">
        <f t="shared" si="92"/>
        <v/>
      </c>
      <c r="V278" s="86" t="str">
        <f t="shared" si="93"/>
        <v/>
      </c>
      <c r="W278" s="87" t="e">
        <f t="shared" si="82"/>
        <v>#N/A</v>
      </c>
      <c r="X278" s="88"/>
      <c r="Y278" s="88"/>
      <c r="Z278" s="88"/>
      <c r="AA278" s="88"/>
      <c r="AB278" s="88"/>
      <c r="AD278" s="86" t="e">
        <f t="shared" si="83"/>
        <v>#N/A</v>
      </c>
      <c r="AE278" s="86" t="e">
        <f t="shared" si="84"/>
        <v>#N/A</v>
      </c>
      <c r="AG278" s="86">
        <f t="shared" si="85"/>
        <v>0</v>
      </c>
      <c r="AH278" s="86">
        <f t="shared" si="86"/>
        <v>0</v>
      </c>
      <c r="AI278" s="86">
        <f t="shared" si="87"/>
        <v>0</v>
      </c>
    </row>
    <row r="279" spans="6:35" x14ac:dyDescent="0.25">
      <c r="F279" s="26" t="str">
        <f>IF(G279=1,MAX($F$4:F278)+1,"")</f>
        <v/>
      </c>
      <c r="G279" s="26">
        <f>COUNTIF($H$5:H279,H279)</f>
        <v>27</v>
      </c>
      <c r="H279" s="26" t="e">
        <f t="shared" si="88"/>
        <v>#N/A</v>
      </c>
      <c r="I279" s="26">
        <f>COUNTIF($J$4:$J279,1)</f>
        <v>16</v>
      </c>
      <c r="J279" s="26">
        <f>COUNTIF($S$5:$S279,S279)</f>
        <v>27</v>
      </c>
      <c r="K279" s="26" t="e">
        <f t="shared" si="77"/>
        <v>#N/A</v>
      </c>
      <c r="L279" s="26">
        <f>IFERROR(IF(P279=0,0,MAX($L$4:L278)+1),0)</f>
        <v>0</v>
      </c>
      <c r="M279" s="5" t="e">
        <f t="shared" si="89"/>
        <v>#N/A</v>
      </c>
      <c r="N279" s="5" t="e">
        <f t="shared" si="90"/>
        <v>#N/A</v>
      </c>
      <c r="P279" s="86" t="e">
        <f t="shared" si="78"/>
        <v>#N/A</v>
      </c>
      <c r="Q279" s="86" t="e">
        <f t="shared" si="79"/>
        <v>#N/A</v>
      </c>
      <c r="R279" s="86" t="e">
        <f t="shared" si="80"/>
        <v>#N/A</v>
      </c>
      <c r="S279" s="86" t="e">
        <f t="shared" si="81"/>
        <v>#N/A</v>
      </c>
      <c r="T279" s="86" t="str">
        <f t="shared" si="91"/>
        <v/>
      </c>
      <c r="U279" s="86" t="str">
        <f t="shared" si="92"/>
        <v/>
      </c>
      <c r="V279" s="86" t="str">
        <f t="shared" si="93"/>
        <v/>
      </c>
      <c r="W279" s="87" t="e">
        <f t="shared" si="82"/>
        <v>#N/A</v>
      </c>
      <c r="X279" s="88"/>
      <c r="Y279" s="88"/>
      <c r="Z279" s="88"/>
      <c r="AA279" s="88"/>
      <c r="AB279" s="88"/>
      <c r="AD279" s="86" t="e">
        <f t="shared" si="83"/>
        <v>#N/A</v>
      </c>
      <c r="AE279" s="86" t="e">
        <f t="shared" si="84"/>
        <v>#N/A</v>
      </c>
      <c r="AG279" s="86">
        <f t="shared" si="85"/>
        <v>0</v>
      </c>
      <c r="AH279" s="86">
        <f t="shared" si="86"/>
        <v>0</v>
      </c>
      <c r="AI279" s="86">
        <f t="shared" si="87"/>
        <v>0</v>
      </c>
    </row>
    <row r="280" spans="6:35" x14ac:dyDescent="0.25">
      <c r="F280" s="26" t="str">
        <f>IF(G280=1,MAX($F$4:F279)+1,"")</f>
        <v/>
      </c>
      <c r="G280" s="26">
        <f>COUNTIF($H$5:H280,H280)</f>
        <v>28</v>
      </c>
      <c r="H280" s="26" t="e">
        <f t="shared" si="88"/>
        <v>#N/A</v>
      </c>
      <c r="I280" s="26">
        <f>COUNTIF($J$4:$J280,1)</f>
        <v>16</v>
      </c>
      <c r="J280" s="26">
        <f>COUNTIF($S$5:$S280,S280)</f>
        <v>28</v>
      </c>
      <c r="K280" s="26" t="e">
        <f t="shared" si="77"/>
        <v>#N/A</v>
      </c>
      <c r="L280" s="26">
        <f>IFERROR(IF(P280=0,0,MAX($L$4:L279)+1),0)</f>
        <v>0</v>
      </c>
      <c r="M280" s="5" t="e">
        <f t="shared" si="89"/>
        <v>#N/A</v>
      </c>
      <c r="N280" s="5" t="e">
        <f t="shared" si="90"/>
        <v>#N/A</v>
      </c>
      <c r="P280" s="86" t="e">
        <f t="shared" si="78"/>
        <v>#N/A</v>
      </c>
      <c r="Q280" s="86" t="e">
        <f t="shared" si="79"/>
        <v>#N/A</v>
      </c>
      <c r="R280" s="86" t="e">
        <f t="shared" si="80"/>
        <v>#N/A</v>
      </c>
      <c r="S280" s="86" t="e">
        <f t="shared" si="81"/>
        <v>#N/A</v>
      </c>
      <c r="T280" s="86" t="str">
        <f t="shared" si="91"/>
        <v/>
      </c>
      <c r="U280" s="86" t="str">
        <f t="shared" si="92"/>
        <v/>
      </c>
      <c r="V280" s="86" t="str">
        <f t="shared" si="93"/>
        <v/>
      </c>
      <c r="W280" s="87" t="e">
        <f t="shared" si="82"/>
        <v>#N/A</v>
      </c>
      <c r="X280" s="88"/>
      <c r="Y280" s="88"/>
      <c r="Z280" s="88"/>
      <c r="AA280" s="88"/>
      <c r="AB280" s="88"/>
      <c r="AD280" s="86" t="e">
        <f t="shared" si="83"/>
        <v>#N/A</v>
      </c>
      <c r="AE280" s="86" t="e">
        <f t="shared" si="84"/>
        <v>#N/A</v>
      </c>
      <c r="AG280" s="86">
        <f t="shared" si="85"/>
        <v>0</v>
      </c>
      <c r="AH280" s="86">
        <f t="shared" si="86"/>
        <v>0</v>
      </c>
      <c r="AI280" s="86">
        <f t="shared" si="87"/>
        <v>0</v>
      </c>
    </row>
    <row r="281" spans="6:35" x14ac:dyDescent="0.25">
      <c r="F281" s="26" t="str">
        <f>IF(G281=1,MAX($F$4:F280)+1,"")</f>
        <v/>
      </c>
      <c r="G281" s="26">
        <f>COUNTIF($H$5:H281,H281)</f>
        <v>29</v>
      </c>
      <c r="H281" s="26" t="e">
        <f t="shared" si="88"/>
        <v>#N/A</v>
      </c>
      <c r="I281" s="26">
        <f>COUNTIF($J$4:$J281,1)</f>
        <v>16</v>
      </c>
      <c r="J281" s="26">
        <f>COUNTIF($S$5:$S281,S281)</f>
        <v>29</v>
      </c>
      <c r="K281" s="26" t="e">
        <f t="shared" si="77"/>
        <v>#N/A</v>
      </c>
      <c r="L281" s="26">
        <f>IFERROR(IF(P281=0,0,MAX($L$4:L280)+1),0)</f>
        <v>0</v>
      </c>
      <c r="M281" s="5" t="e">
        <f t="shared" si="89"/>
        <v>#N/A</v>
      </c>
      <c r="N281" s="5" t="e">
        <f t="shared" si="90"/>
        <v>#N/A</v>
      </c>
      <c r="P281" s="86" t="e">
        <f t="shared" si="78"/>
        <v>#N/A</v>
      </c>
      <c r="Q281" s="86" t="e">
        <f t="shared" si="79"/>
        <v>#N/A</v>
      </c>
      <c r="R281" s="86" t="e">
        <f t="shared" si="80"/>
        <v>#N/A</v>
      </c>
      <c r="S281" s="86" t="e">
        <f t="shared" si="81"/>
        <v>#N/A</v>
      </c>
      <c r="T281" s="86" t="str">
        <f t="shared" si="91"/>
        <v/>
      </c>
      <c r="U281" s="86" t="str">
        <f t="shared" si="92"/>
        <v/>
      </c>
      <c r="V281" s="86" t="str">
        <f t="shared" si="93"/>
        <v/>
      </c>
      <c r="W281" s="87" t="e">
        <f t="shared" si="82"/>
        <v>#N/A</v>
      </c>
      <c r="X281" s="88"/>
      <c r="Y281" s="88"/>
      <c r="Z281" s="88"/>
      <c r="AA281" s="88"/>
      <c r="AB281" s="88"/>
      <c r="AD281" s="86" t="e">
        <f t="shared" si="83"/>
        <v>#N/A</v>
      </c>
      <c r="AE281" s="86" t="e">
        <f t="shared" si="84"/>
        <v>#N/A</v>
      </c>
      <c r="AG281" s="86">
        <f t="shared" si="85"/>
        <v>0</v>
      </c>
      <c r="AH281" s="86">
        <f t="shared" si="86"/>
        <v>0</v>
      </c>
      <c r="AI281" s="86">
        <f t="shared" si="87"/>
        <v>0</v>
      </c>
    </row>
    <row r="282" spans="6:35" x14ac:dyDescent="0.25">
      <c r="F282" s="26" t="str">
        <f>IF(G282=1,MAX($F$4:F281)+1,"")</f>
        <v/>
      </c>
      <c r="G282" s="26">
        <f>COUNTIF($H$5:H282,H282)</f>
        <v>30</v>
      </c>
      <c r="H282" s="26" t="e">
        <f t="shared" si="88"/>
        <v>#N/A</v>
      </c>
      <c r="I282" s="26">
        <f>COUNTIF($J$4:$J282,1)</f>
        <v>16</v>
      </c>
      <c r="J282" s="26">
        <f>COUNTIF($S$5:$S282,S282)</f>
        <v>30</v>
      </c>
      <c r="K282" s="26" t="e">
        <f t="shared" si="77"/>
        <v>#N/A</v>
      </c>
      <c r="L282" s="26">
        <f>IFERROR(IF(P282=0,0,MAX($L$4:L281)+1),0)</f>
        <v>0</v>
      </c>
      <c r="M282" s="5" t="e">
        <f t="shared" si="89"/>
        <v>#N/A</v>
      </c>
      <c r="N282" s="5" t="e">
        <f t="shared" si="90"/>
        <v>#N/A</v>
      </c>
      <c r="P282" s="86" t="e">
        <f t="shared" si="78"/>
        <v>#N/A</v>
      </c>
      <c r="Q282" s="86" t="e">
        <f t="shared" si="79"/>
        <v>#N/A</v>
      </c>
      <c r="R282" s="86" t="e">
        <f t="shared" si="80"/>
        <v>#N/A</v>
      </c>
      <c r="S282" s="86" t="e">
        <f t="shared" si="81"/>
        <v>#N/A</v>
      </c>
      <c r="T282" s="86" t="str">
        <f t="shared" si="91"/>
        <v/>
      </c>
      <c r="U282" s="86" t="str">
        <f t="shared" si="92"/>
        <v/>
      </c>
      <c r="V282" s="86" t="str">
        <f t="shared" si="93"/>
        <v/>
      </c>
      <c r="W282" s="87" t="e">
        <f t="shared" si="82"/>
        <v>#N/A</v>
      </c>
      <c r="X282" s="88"/>
      <c r="Y282" s="88"/>
      <c r="Z282" s="88"/>
      <c r="AA282" s="88"/>
      <c r="AB282" s="88"/>
      <c r="AD282" s="86" t="e">
        <f t="shared" si="83"/>
        <v>#N/A</v>
      </c>
      <c r="AE282" s="86" t="e">
        <f t="shared" si="84"/>
        <v>#N/A</v>
      </c>
      <c r="AG282" s="86">
        <f t="shared" si="85"/>
        <v>0</v>
      </c>
      <c r="AH282" s="86">
        <f t="shared" si="86"/>
        <v>0</v>
      </c>
      <c r="AI282" s="86">
        <f t="shared" si="87"/>
        <v>0</v>
      </c>
    </row>
    <row r="283" spans="6:35" x14ac:dyDescent="0.25">
      <c r="F283" s="26" t="str">
        <f>IF(G283=1,MAX($F$4:F282)+1,"")</f>
        <v/>
      </c>
      <c r="G283" s="26">
        <f>COUNTIF($H$5:H283,H283)</f>
        <v>31</v>
      </c>
      <c r="H283" s="26" t="e">
        <f t="shared" si="88"/>
        <v>#N/A</v>
      </c>
      <c r="I283" s="26">
        <f>COUNTIF($J$4:$J283,1)</f>
        <v>16</v>
      </c>
      <c r="J283" s="26">
        <f>COUNTIF($S$5:$S283,S283)</f>
        <v>31</v>
      </c>
      <c r="K283" s="26" t="e">
        <f t="shared" si="77"/>
        <v>#N/A</v>
      </c>
      <c r="L283" s="26">
        <f>IFERROR(IF(P283=0,0,MAX($L$4:L282)+1),0)</f>
        <v>0</v>
      </c>
      <c r="M283" s="5" t="e">
        <f t="shared" si="89"/>
        <v>#N/A</v>
      </c>
      <c r="N283" s="5" t="e">
        <f t="shared" si="90"/>
        <v>#N/A</v>
      </c>
      <c r="P283" s="86" t="e">
        <f t="shared" si="78"/>
        <v>#N/A</v>
      </c>
      <c r="Q283" s="86" t="e">
        <f t="shared" si="79"/>
        <v>#N/A</v>
      </c>
      <c r="R283" s="86" t="e">
        <f t="shared" si="80"/>
        <v>#N/A</v>
      </c>
      <c r="S283" s="86" t="e">
        <f t="shared" si="81"/>
        <v>#N/A</v>
      </c>
      <c r="T283" s="86" t="str">
        <f t="shared" si="91"/>
        <v/>
      </c>
      <c r="U283" s="86" t="str">
        <f t="shared" si="92"/>
        <v/>
      </c>
      <c r="V283" s="86" t="str">
        <f t="shared" si="93"/>
        <v/>
      </c>
      <c r="W283" s="87" t="e">
        <f t="shared" si="82"/>
        <v>#N/A</v>
      </c>
      <c r="X283" s="88"/>
      <c r="Y283" s="88"/>
      <c r="Z283" s="88"/>
      <c r="AA283" s="88"/>
      <c r="AB283" s="88"/>
      <c r="AD283" s="86" t="e">
        <f t="shared" si="83"/>
        <v>#N/A</v>
      </c>
      <c r="AE283" s="86" t="e">
        <f t="shared" si="84"/>
        <v>#N/A</v>
      </c>
      <c r="AG283" s="86">
        <f t="shared" si="85"/>
        <v>0</v>
      </c>
      <c r="AH283" s="86">
        <f t="shared" si="86"/>
        <v>0</v>
      </c>
      <c r="AI283" s="86">
        <f t="shared" si="87"/>
        <v>0</v>
      </c>
    </row>
    <row r="284" spans="6:35" x14ac:dyDescent="0.25">
      <c r="F284" s="26" t="str">
        <f>IF(G284=1,MAX($F$4:F283)+1,"")</f>
        <v/>
      </c>
      <c r="G284" s="26">
        <f>COUNTIF($H$5:H284,H284)</f>
        <v>32</v>
      </c>
      <c r="H284" s="26" t="e">
        <f t="shared" si="88"/>
        <v>#N/A</v>
      </c>
      <c r="I284" s="26">
        <f>COUNTIF($J$4:$J284,1)</f>
        <v>16</v>
      </c>
      <c r="J284" s="26">
        <f>COUNTIF($S$5:$S284,S284)</f>
        <v>32</v>
      </c>
      <c r="K284" s="26" t="e">
        <f t="shared" si="77"/>
        <v>#N/A</v>
      </c>
      <c r="L284" s="26">
        <f>IFERROR(IF(P284=0,0,MAX($L$4:L283)+1),0)</f>
        <v>0</v>
      </c>
      <c r="M284" s="5" t="e">
        <f t="shared" si="89"/>
        <v>#N/A</v>
      </c>
      <c r="N284" s="5" t="e">
        <f t="shared" si="90"/>
        <v>#N/A</v>
      </c>
      <c r="P284" s="86" t="e">
        <f t="shared" si="78"/>
        <v>#N/A</v>
      </c>
      <c r="Q284" s="86" t="e">
        <f t="shared" si="79"/>
        <v>#N/A</v>
      </c>
      <c r="R284" s="86" t="e">
        <f t="shared" si="80"/>
        <v>#N/A</v>
      </c>
      <c r="S284" s="86" t="e">
        <f t="shared" si="81"/>
        <v>#N/A</v>
      </c>
      <c r="T284" s="86" t="str">
        <f t="shared" si="91"/>
        <v/>
      </c>
      <c r="U284" s="86" t="str">
        <f t="shared" si="92"/>
        <v/>
      </c>
      <c r="V284" s="86" t="str">
        <f t="shared" si="93"/>
        <v/>
      </c>
      <c r="W284" s="87" t="e">
        <f t="shared" si="82"/>
        <v>#N/A</v>
      </c>
      <c r="X284" s="88"/>
      <c r="Y284" s="88"/>
      <c r="Z284" s="88"/>
      <c r="AA284" s="88"/>
      <c r="AB284" s="88"/>
      <c r="AD284" s="86" t="e">
        <f t="shared" si="83"/>
        <v>#N/A</v>
      </c>
      <c r="AE284" s="86" t="e">
        <f t="shared" si="84"/>
        <v>#N/A</v>
      </c>
      <c r="AG284" s="86">
        <f t="shared" si="85"/>
        <v>0</v>
      </c>
      <c r="AH284" s="86">
        <f t="shared" si="86"/>
        <v>0</v>
      </c>
      <c r="AI284" s="86">
        <f t="shared" si="87"/>
        <v>0</v>
      </c>
    </row>
    <row r="285" spans="6:35" x14ac:dyDescent="0.25">
      <c r="F285" s="26" t="str">
        <f>IF(G285=1,MAX($F$4:F284)+1,"")</f>
        <v/>
      </c>
      <c r="G285" s="26">
        <f>COUNTIF($H$5:H285,H285)</f>
        <v>33</v>
      </c>
      <c r="H285" s="26" t="e">
        <f t="shared" si="88"/>
        <v>#N/A</v>
      </c>
      <c r="I285" s="26">
        <f>COUNTIF($J$4:$J285,1)</f>
        <v>16</v>
      </c>
      <c r="J285" s="26">
        <f>COUNTIF($S$5:$S285,S285)</f>
        <v>33</v>
      </c>
      <c r="K285" s="26" t="e">
        <f t="shared" si="77"/>
        <v>#N/A</v>
      </c>
      <c r="L285" s="26">
        <f>IFERROR(IF(P285=0,0,MAX($L$4:L284)+1),0)</f>
        <v>0</v>
      </c>
      <c r="M285" s="5" t="e">
        <f t="shared" si="89"/>
        <v>#N/A</v>
      </c>
      <c r="N285" s="5" t="e">
        <f t="shared" si="90"/>
        <v>#N/A</v>
      </c>
      <c r="P285" s="86" t="e">
        <f t="shared" si="78"/>
        <v>#N/A</v>
      </c>
      <c r="Q285" s="86" t="e">
        <f t="shared" si="79"/>
        <v>#N/A</v>
      </c>
      <c r="R285" s="86" t="e">
        <f t="shared" si="80"/>
        <v>#N/A</v>
      </c>
      <c r="S285" s="86" t="e">
        <f t="shared" si="81"/>
        <v>#N/A</v>
      </c>
      <c r="T285" s="86" t="str">
        <f t="shared" si="91"/>
        <v/>
      </c>
      <c r="U285" s="86" t="str">
        <f t="shared" si="92"/>
        <v/>
      </c>
      <c r="V285" s="86" t="str">
        <f t="shared" si="93"/>
        <v/>
      </c>
      <c r="W285" s="87" t="e">
        <f t="shared" si="82"/>
        <v>#N/A</v>
      </c>
      <c r="X285" s="88"/>
      <c r="Y285" s="88"/>
      <c r="Z285" s="88"/>
      <c r="AA285" s="88"/>
      <c r="AB285" s="88"/>
      <c r="AD285" s="86" t="e">
        <f t="shared" si="83"/>
        <v>#N/A</v>
      </c>
      <c r="AE285" s="86" t="e">
        <f t="shared" si="84"/>
        <v>#N/A</v>
      </c>
      <c r="AG285" s="86">
        <f t="shared" si="85"/>
        <v>0</v>
      </c>
      <c r="AH285" s="86">
        <f t="shared" si="86"/>
        <v>0</v>
      </c>
      <c r="AI285" s="86">
        <f t="shared" si="87"/>
        <v>0</v>
      </c>
    </row>
    <row r="286" spans="6:35" x14ac:dyDescent="0.25">
      <c r="F286" s="26" t="str">
        <f>IF(G286=1,MAX($F$4:F285)+1,"")</f>
        <v/>
      </c>
      <c r="G286" s="26">
        <f>COUNTIF($H$5:H286,H286)</f>
        <v>34</v>
      </c>
      <c r="H286" s="26" t="e">
        <f t="shared" si="88"/>
        <v>#N/A</v>
      </c>
      <c r="I286" s="26">
        <f>COUNTIF($J$4:$J286,1)</f>
        <v>16</v>
      </c>
      <c r="J286" s="26">
        <f>COUNTIF($S$5:$S286,S286)</f>
        <v>34</v>
      </c>
      <c r="K286" s="26" t="e">
        <f t="shared" si="77"/>
        <v>#N/A</v>
      </c>
      <c r="L286" s="26">
        <f>IFERROR(IF(P286=0,0,MAX($L$4:L285)+1),0)</f>
        <v>0</v>
      </c>
      <c r="M286" s="5" t="e">
        <f t="shared" si="89"/>
        <v>#N/A</v>
      </c>
      <c r="N286" s="5" t="e">
        <f t="shared" si="90"/>
        <v>#N/A</v>
      </c>
      <c r="P286" s="86" t="e">
        <f t="shared" si="78"/>
        <v>#N/A</v>
      </c>
      <c r="Q286" s="86" t="e">
        <f t="shared" si="79"/>
        <v>#N/A</v>
      </c>
      <c r="R286" s="86" t="e">
        <f t="shared" si="80"/>
        <v>#N/A</v>
      </c>
      <c r="S286" s="86" t="e">
        <f t="shared" si="81"/>
        <v>#N/A</v>
      </c>
      <c r="T286" s="86" t="str">
        <f t="shared" si="91"/>
        <v/>
      </c>
      <c r="U286" s="86" t="str">
        <f t="shared" si="92"/>
        <v/>
      </c>
      <c r="V286" s="86" t="str">
        <f t="shared" si="93"/>
        <v/>
      </c>
      <c r="W286" s="87" t="e">
        <f t="shared" si="82"/>
        <v>#N/A</v>
      </c>
      <c r="X286" s="88"/>
      <c r="Y286" s="88"/>
      <c r="Z286" s="88"/>
      <c r="AA286" s="88"/>
      <c r="AB286" s="88"/>
      <c r="AD286" s="86" t="e">
        <f t="shared" si="83"/>
        <v>#N/A</v>
      </c>
      <c r="AE286" s="86" t="e">
        <f t="shared" si="84"/>
        <v>#N/A</v>
      </c>
      <c r="AG286" s="86">
        <f t="shared" si="85"/>
        <v>0</v>
      </c>
      <c r="AH286" s="86">
        <f t="shared" si="86"/>
        <v>0</v>
      </c>
      <c r="AI286" s="86">
        <f t="shared" si="87"/>
        <v>0</v>
      </c>
    </row>
    <row r="287" spans="6:35" x14ac:dyDescent="0.25">
      <c r="F287" s="26" t="str">
        <f>IF(G287=1,MAX($F$4:F286)+1,"")</f>
        <v/>
      </c>
      <c r="G287" s="26">
        <f>COUNTIF($H$5:H287,H287)</f>
        <v>35</v>
      </c>
      <c r="H287" s="26" t="e">
        <f t="shared" si="88"/>
        <v>#N/A</v>
      </c>
      <c r="I287" s="26">
        <f>COUNTIF($J$4:$J287,1)</f>
        <v>16</v>
      </c>
      <c r="J287" s="26">
        <f>COUNTIF($S$5:$S287,S287)</f>
        <v>35</v>
      </c>
      <c r="K287" s="26" t="e">
        <f t="shared" si="77"/>
        <v>#N/A</v>
      </c>
      <c r="L287" s="26">
        <f>IFERROR(IF(P287=0,0,MAX($L$4:L286)+1),0)</f>
        <v>0</v>
      </c>
      <c r="M287" s="5" t="e">
        <f t="shared" si="89"/>
        <v>#N/A</v>
      </c>
      <c r="N287" s="5" t="e">
        <f t="shared" si="90"/>
        <v>#N/A</v>
      </c>
      <c r="P287" s="86" t="e">
        <f t="shared" si="78"/>
        <v>#N/A</v>
      </c>
      <c r="Q287" s="86" t="e">
        <f t="shared" si="79"/>
        <v>#N/A</v>
      </c>
      <c r="R287" s="86" t="e">
        <f t="shared" si="80"/>
        <v>#N/A</v>
      </c>
      <c r="S287" s="86" t="e">
        <f t="shared" si="81"/>
        <v>#N/A</v>
      </c>
      <c r="T287" s="86" t="str">
        <f t="shared" si="91"/>
        <v/>
      </c>
      <c r="U287" s="86" t="str">
        <f t="shared" si="92"/>
        <v/>
      </c>
      <c r="V287" s="86" t="str">
        <f t="shared" si="93"/>
        <v/>
      </c>
      <c r="W287" s="87" t="e">
        <f t="shared" si="82"/>
        <v>#N/A</v>
      </c>
      <c r="X287" s="88"/>
      <c r="Y287" s="88"/>
      <c r="Z287" s="88"/>
      <c r="AA287" s="88"/>
      <c r="AB287" s="88"/>
      <c r="AD287" s="86" t="e">
        <f t="shared" si="83"/>
        <v>#N/A</v>
      </c>
      <c r="AE287" s="86" t="e">
        <f t="shared" si="84"/>
        <v>#N/A</v>
      </c>
      <c r="AG287" s="86">
        <f t="shared" si="85"/>
        <v>0</v>
      </c>
      <c r="AH287" s="86">
        <f t="shared" si="86"/>
        <v>0</v>
      </c>
      <c r="AI287" s="86">
        <f t="shared" si="87"/>
        <v>0</v>
      </c>
    </row>
    <row r="288" spans="6:35" x14ac:dyDescent="0.25">
      <c r="F288" s="26" t="str">
        <f>IF(G288=1,MAX($F$4:F287)+1,"")</f>
        <v/>
      </c>
      <c r="G288" s="26">
        <f>COUNTIF($H$5:H288,H288)</f>
        <v>36</v>
      </c>
      <c r="H288" s="26" t="e">
        <f t="shared" si="88"/>
        <v>#N/A</v>
      </c>
      <c r="I288" s="26">
        <f>COUNTIF($J$4:$J288,1)</f>
        <v>16</v>
      </c>
      <c r="J288" s="26">
        <f>COUNTIF($S$5:$S288,S288)</f>
        <v>36</v>
      </c>
      <c r="K288" s="26" t="e">
        <f t="shared" si="77"/>
        <v>#N/A</v>
      </c>
      <c r="L288" s="26">
        <f>IFERROR(IF(P288=0,0,MAX($L$4:L287)+1),0)</f>
        <v>0</v>
      </c>
      <c r="M288" s="5" t="e">
        <f t="shared" si="89"/>
        <v>#N/A</v>
      </c>
      <c r="N288" s="5" t="e">
        <f t="shared" si="90"/>
        <v>#N/A</v>
      </c>
      <c r="P288" s="86" t="e">
        <f t="shared" si="78"/>
        <v>#N/A</v>
      </c>
      <c r="Q288" s="86" t="e">
        <f t="shared" si="79"/>
        <v>#N/A</v>
      </c>
      <c r="R288" s="86" t="e">
        <f t="shared" si="80"/>
        <v>#N/A</v>
      </c>
      <c r="S288" s="86" t="e">
        <f t="shared" si="81"/>
        <v>#N/A</v>
      </c>
      <c r="T288" s="86" t="str">
        <f t="shared" si="91"/>
        <v/>
      </c>
      <c r="U288" s="86" t="str">
        <f t="shared" si="92"/>
        <v/>
      </c>
      <c r="V288" s="86" t="str">
        <f t="shared" si="93"/>
        <v/>
      </c>
      <c r="W288" s="87" t="e">
        <f t="shared" si="82"/>
        <v>#N/A</v>
      </c>
      <c r="X288" s="88"/>
      <c r="Y288" s="88"/>
      <c r="Z288" s="88"/>
      <c r="AA288" s="88"/>
      <c r="AB288" s="88"/>
      <c r="AD288" s="86" t="e">
        <f t="shared" si="83"/>
        <v>#N/A</v>
      </c>
      <c r="AE288" s="86" t="e">
        <f t="shared" si="84"/>
        <v>#N/A</v>
      </c>
      <c r="AG288" s="86">
        <f t="shared" si="85"/>
        <v>0</v>
      </c>
      <c r="AH288" s="86">
        <f t="shared" si="86"/>
        <v>0</v>
      </c>
      <c r="AI288" s="86">
        <f t="shared" si="87"/>
        <v>0</v>
      </c>
    </row>
    <row r="289" spans="6:35" x14ac:dyDescent="0.25">
      <c r="F289" s="26" t="str">
        <f>IF(G289=1,MAX($F$4:F288)+1,"")</f>
        <v/>
      </c>
      <c r="G289" s="26">
        <f>COUNTIF($H$5:H289,H289)</f>
        <v>37</v>
      </c>
      <c r="H289" s="26" t="e">
        <f t="shared" si="88"/>
        <v>#N/A</v>
      </c>
      <c r="I289" s="26">
        <f>COUNTIF($J$4:$J289,1)</f>
        <v>16</v>
      </c>
      <c r="J289" s="26">
        <f>COUNTIF($S$5:$S289,S289)</f>
        <v>37</v>
      </c>
      <c r="K289" s="26" t="e">
        <f t="shared" si="77"/>
        <v>#N/A</v>
      </c>
      <c r="L289" s="26">
        <f>IFERROR(IF(P289=0,0,MAX($L$4:L288)+1),0)</f>
        <v>0</v>
      </c>
      <c r="M289" s="5" t="e">
        <f t="shared" si="89"/>
        <v>#N/A</v>
      </c>
      <c r="N289" s="5" t="e">
        <f t="shared" si="90"/>
        <v>#N/A</v>
      </c>
      <c r="P289" s="86" t="e">
        <f t="shared" si="78"/>
        <v>#N/A</v>
      </c>
      <c r="Q289" s="86" t="e">
        <f t="shared" si="79"/>
        <v>#N/A</v>
      </c>
      <c r="R289" s="86" t="e">
        <f t="shared" si="80"/>
        <v>#N/A</v>
      </c>
      <c r="S289" s="86" t="e">
        <f t="shared" si="81"/>
        <v>#N/A</v>
      </c>
      <c r="T289" s="86" t="str">
        <f t="shared" si="91"/>
        <v/>
      </c>
      <c r="U289" s="86" t="str">
        <f t="shared" si="92"/>
        <v/>
      </c>
      <c r="V289" s="86" t="str">
        <f t="shared" si="93"/>
        <v/>
      </c>
      <c r="W289" s="87" t="e">
        <f t="shared" si="82"/>
        <v>#N/A</v>
      </c>
      <c r="X289" s="88"/>
      <c r="Y289" s="88"/>
      <c r="Z289" s="88"/>
      <c r="AA289" s="88"/>
      <c r="AB289" s="88"/>
      <c r="AD289" s="86" t="e">
        <f t="shared" si="83"/>
        <v>#N/A</v>
      </c>
      <c r="AE289" s="86" t="e">
        <f t="shared" si="84"/>
        <v>#N/A</v>
      </c>
      <c r="AG289" s="86">
        <f t="shared" si="85"/>
        <v>0</v>
      </c>
      <c r="AH289" s="86">
        <f t="shared" si="86"/>
        <v>0</v>
      </c>
      <c r="AI289" s="86">
        <f t="shared" si="87"/>
        <v>0</v>
      </c>
    </row>
    <row r="290" spans="6:35" x14ac:dyDescent="0.25">
      <c r="F290" s="26" t="str">
        <f>IF(G290=1,MAX($F$4:F289)+1,"")</f>
        <v/>
      </c>
      <c r="G290" s="26">
        <f>COUNTIF($H$5:H290,H290)</f>
        <v>38</v>
      </c>
      <c r="H290" s="26" t="e">
        <f t="shared" si="88"/>
        <v>#N/A</v>
      </c>
      <c r="I290" s="26">
        <f>COUNTIF($J$4:$J290,1)</f>
        <v>16</v>
      </c>
      <c r="J290" s="26">
        <f>COUNTIF($S$5:$S290,S290)</f>
        <v>38</v>
      </c>
      <c r="K290" s="26" t="e">
        <f t="shared" si="77"/>
        <v>#N/A</v>
      </c>
      <c r="L290" s="26">
        <f>IFERROR(IF(P290=0,0,MAX($L$4:L289)+1),0)</f>
        <v>0</v>
      </c>
      <c r="M290" s="5" t="e">
        <f t="shared" si="89"/>
        <v>#N/A</v>
      </c>
      <c r="N290" s="5" t="e">
        <f t="shared" si="90"/>
        <v>#N/A</v>
      </c>
      <c r="P290" s="86" t="e">
        <f t="shared" si="78"/>
        <v>#N/A</v>
      </c>
      <c r="Q290" s="86" t="e">
        <f t="shared" si="79"/>
        <v>#N/A</v>
      </c>
      <c r="R290" s="86" t="e">
        <f t="shared" si="80"/>
        <v>#N/A</v>
      </c>
      <c r="S290" s="86" t="e">
        <f t="shared" si="81"/>
        <v>#N/A</v>
      </c>
      <c r="T290" s="86" t="str">
        <f t="shared" si="91"/>
        <v/>
      </c>
      <c r="U290" s="86" t="str">
        <f t="shared" si="92"/>
        <v/>
      </c>
      <c r="V290" s="86" t="str">
        <f t="shared" si="93"/>
        <v/>
      </c>
      <c r="W290" s="87" t="e">
        <f t="shared" si="82"/>
        <v>#N/A</v>
      </c>
      <c r="X290" s="88"/>
      <c r="Y290" s="88"/>
      <c r="Z290" s="88"/>
      <c r="AA290" s="88"/>
      <c r="AB290" s="88"/>
      <c r="AD290" s="86" t="e">
        <f t="shared" si="83"/>
        <v>#N/A</v>
      </c>
      <c r="AE290" s="86" t="e">
        <f t="shared" si="84"/>
        <v>#N/A</v>
      </c>
      <c r="AG290" s="86">
        <f t="shared" si="85"/>
        <v>0</v>
      </c>
      <c r="AH290" s="86">
        <f t="shared" si="86"/>
        <v>0</v>
      </c>
      <c r="AI290" s="86">
        <f t="shared" si="87"/>
        <v>0</v>
      </c>
    </row>
    <row r="291" spans="6:35" x14ac:dyDescent="0.25">
      <c r="F291" s="26" t="str">
        <f>IF(G291=1,MAX($F$4:F290)+1,"")</f>
        <v/>
      </c>
      <c r="G291" s="26">
        <f>COUNTIF($H$5:H291,H291)</f>
        <v>39</v>
      </c>
      <c r="H291" s="26" t="e">
        <f t="shared" si="88"/>
        <v>#N/A</v>
      </c>
      <c r="I291" s="26">
        <f>COUNTIF($J$4:$J291,1)</f>
        <v>16</v>
      </c>
      <c r="J291" s="26">
        <f>COUNTIF($S$5:$S291,S291)</f>
        <v>39</v>
      </c>
      <c r="K291" s="26" t="e">
        <f t="shared" si="77"/>
        <v>#N/A</v>
      </c>
      <c r="L291" s="26">
        <f>IFERROR(IF(P291=0,0,MAX($L$4:L290)+1),0)</f>
        <v>0</v>
      </c>
      <c r="M291" s="5" t="e">
        <f t="shared" si="89"/>
        <v>#N/A</v>
      </c>
      <c r="N291" s="5" t="e">
        <f t="shared" si="90"/>
        <v>#N/A</v>
      </c>
      <c r="P291" s="86" t="e">
        <f t="shared" si="78"/>
        <v>#N/A</v>
      </c>
      <c r="Q291" s="86" t="e">
        <f t="shared" si="79"/>
        <v>#N/A</v>
      </c>
      <c r="R291" s="86" t="e">
        <f t="shared" si="80"/>
        <v>#N/A</v>
      </c>
      <c r="S291" s="86" t="e">
        <f t="shared" si="81"/>
        <v>#N/A</v>
      </c>
      <c r="T291" s="86" t="str">
        <f t="shared" si="91"/>
        <v/>
      </c>
      <c r="U291" s="86" t="str">
        <f t="shared" si="92"/>
        <v/>
      </c>
      <c r="V291" s="86" t="str">
        <f t="shared" si="93"/>
        <v/>
      </c>
      <c r="W291" s="87" t="e">
        <f t="shared" si="82"/>
        <v>#N/A</v>
      </c>
      <c r="X291" s="88"/>
      <c r="Y291" s="88"/>
      <c r="Z291" s="88"/>
      <c r="AA291" s="88"/>
      <c r="AB291" s="88"/>
      <c r="AD291" s="86" t="e">
        <f t="shared" si="83"/>
        <v>#N/A</v>
      </c>
      <c r="AE291" s="86" t="e">
        <f t="shared" si="84"/>
        <v>#N/A</v>
      </c>
      <c r="AG291" s="86">
        <f t="shared" si="85"/>
        <v>0</v>
      </c>
      <c r="AH291" s="86">
        <f t="shared" si="86"/>
        <v>0</v>
      </c>
      <c r="AI291" s="86">
        <f t="shared" si="87"/>
        <v>0</v>
      </c>
    </row>
    <row r="292" spans="6:35" x14ac:dyDescent="0.25">
      <c r="F292" s="26" t="str">
        <f>IF(G292=1,MAX($F$4:F291)+1,"")</f>
        <v/>
      </c>
      <c r="G292" s="26">
        <f>COUNTIF($H$5:H292,H292)</f>
        <v>40</v>
      </c>
      <c r="H292" s="26" t="e">
        <f t="shared" si="88"/>
        <v>#N/A</v>
      </c>
      <c r="I292" s="26">
        <f>COUNTIF($J$4:$J292,1)</f>
        <v>16</v>
      </c>
      <c r="J292" s="26">
        <f>COUNTIF($S$5:$S292,S292)</f>
        <v>40</v>
      </c>
      <c r="K292" s="26" t="e">
        <f t="shared" si="77"/>
        <v>#N/A</v>
      </c>
      <c r="L292" s="26">
        <f>IFERROR(IF(P292=0,0,MAX($L$4:L291)+1),0)</f>
        <v>0</v>
      </c>
      <c r="M292" s="5" t="e">
        <f t="shared" si="89"/>
        <v>#N/A</v>
      </c>
      <c r="N292" s="5" t="e">
        <f t="shared" si="90"/>
        <v>#N/A</v>
      </c>
      <c r="P292" s="86" t="e">
        <f t="shared" si="78"/>
        <v>#N/A</v>
      </c>
      <c r="Q292" s="86" t="e">
        <f t="shared" si="79"/>
        <v>#N/A</v>
      </c>
      <c r="R292" s="86" t="e">
        <f t="shared" si="80"/>
        <v>#N/A</v>
      </c>
      <c r="S292" s="86" t="e">
        <f t="shared" si="81"/>
        <v>#N/A</v>
      </c>
      <c r="T292" s="86" t="str">
        <f t="shared" si="91"/>
        <v/>
      </c>
      <c r="U292" s="86" t="str">
        <f t="shared" si="92"/>
        <v/>
      </c>
      <c r="V292" s="86" t="str">
        <f t="shared" si="93"/>
        <v/>
      </c>
      <c r="W292" s="87" t="e">
        <f t="shared" si="82"/>
        <v>#N/A</v>
      </c>
      <c r="X292" s="88"/>
      <c r="Y292" s="88"/>
      <c r="Z292" s="88"/>
      <c r="AA292" s="88"/>
      <c r="AB292" s="88"/>
      <c r="AD292" s="86" t="e">
        <f t="shared" si="83"/>
        <v>#N/A</v>
      </c>
      <c r="AE292" s="86" t="e">
        <f t="shared" si="84"/>
        <v>#N/A</v>
      </c>
      <c r="AG292" s="86">
        <f t="shared" si="85"/>
        <v>0</v>
      </c>
      <c r="AH292" s="86">
        <f t="shared" si="86"/>
        <v>0</v>
      </c>
      <c r="AI292" s="86">
        <f t="shared" si="87"/>
        <v>0</v>
      </c>
    </row>
    <row r="293" spans="6:35" x14ac:dyDescent="0.25">
      <c r="F293" s="26" t="str">
        <f>IF(G293=1,MAX($F$4:F292)+1,"")</f>
        <v/>
      </c>
      <c r="G293" s="26">
        <f>COUNTIF($H$5:H293,H293)</f>
        <v>41</v>
      </c>
      <c r="H293" s="26" t="e">
        <f t="shared" si="88"/>
        <v>#N/A</v>
      </c>
      <c r="I293" s="26">
        <f>COUNTIF($J$4:$J293,1)</f>
        <v>16</v>
      </c>
      <c r="J293" s="26">
        <f>COUNTIF($S$5:$S293,S293)</f>
        <v>41</v>
      </c>
      <c r="K293" s="26" t="e">
        <f t="shared" si="77"/>
        <v>#N/A</v>
      </c>
      <c r="L293" s="26">
        <f>IFERROR(IF(P293=0,0,MAX($L$4:L292)+1),0)</f>
        <v>0</v>
      </c>
      <c r="M293" s="5" t="e">
        <f t="shared" si="89"/>
        <v>#N/A</v>
      </c>
      <c r="N293" s="5" t="e">
        <f t="shared" si="90"/>
        <v>#N/A</v>
      </c>
      <c r="P293" s="86" t="e">
        <f t="shared" si="78"/>
        <v>#N/A</v>
      </c>
      <c r="Q293" s="86" t="e">
        <f t="shared" si="79"/>
        <v>#N/A</v>
      </c>
      <c r="R293" s="86" t="e">
        <f t="shared" si="80"/>
        <v>#N/A</v>
      </c>
      <c r="S293" s="86" t="e">
        <f t="shared" si="81"/>
        <v>#N/A</v>
      </c>
      <c r="T293" s="86" t="str">
        <f t="shared" si="91"/>
        <v/>
      </c>
      <c r="U293" s="86" t="str">
        <f t="shared" si="92"/>
        <v/>
      </c>
      <c r="V293" s="86" t="str">
        <f t="shared" si="93"/>
        <v/>
      </c>
      <c r="W293" s="87" t="e">
        <f t="shared" si="82"/>
        <v>#N/A</v>
      </c>
      <c r="X293" s="88"/>
      <c r="Y293" s="88"/>
      <c r="Z293" s="88"/>
      <c r="AA293" s="88"/>
      <c r="AB293" s="88"/>
      <c r="AD293" s="86" t="e">
        <f t="shared" si="83"/>
        <v>#N/A</v>
      </c>
      <c r="AE293" s="86" t="e">
        <f t="shared" si="84"/>
        <v>#N/A</v>
      </c>
      <c r="AG293" s="86">
        <f t="shared" si="85"/>
        <v>0</v>
      </c>
      <c r="AH293" s="86">
        <f t="shared" si="86"/>
        <v>0</v>
      </c>
      <c r="AI293" s="86">
        <f t="shared" si="87"/>
        <v>0</v>
      </c>
    </row>
    <row r="294" spans="6:35" x14ac:dyDescent="0.25">
      <c r="F294" s="26" t="str">
        <f>IF(G294=1,MAX($F$4:F293)+1,"")</f>
        <v/>
      </c>
      <c r="G294" s="26">
        <f>COUNTIF($H$5:H294,H294)</f>
        <v>42</v>
      </c>
      <c r="H294" s="26" t="e">
        <f t="shared" si="88"/>
        <v>#N/A</v>
      </c>
      <c r="I294" s="26">
        <f>COUNTIF($J$4:$J294,1)</f>
        <v>16</v>
      </c>
      <c r="J294" s="26">
        <f>COUNTIF($S$5:$S294,S294)</f>
        <v>42</v>
      </c>
      <c r="K294" s="26" t="e">
        <f t="shared" si="77"/>
        <v>#N/A</v>
      </c>
      <c r="L294" s="26">
        <f>IFERROR(IF(P294=0,0,MAX($L$4:L293)+1),0)</f>
        <v>0</v>
      </c>
      <c r="M294" s="5" t="e">
        <f t="shared" si="89"/>
        <v>#N/A</v>
      </c>
      <c r="N294" s="5" t="e">
        <f t="shared" si="90"/>
        <v>#N/A</v>
      </c>
      <c r="P294" s="86" t="e">
        <f t="shared" si="78"/>
        <v>#N/A</v>
      </c>
      <c r="Q294" s="86" t="e">
        <f t="shared" si="79"/>
        <v>#N/A</v>
      </c>
      <c r="R294" s="86" t="e">
        <f t="shared" si="80"/>
        <v>#N/A</v>
      </c>
      <c r="S294" s="86" t="e">
        <f t="shared" si="81"/>
        <v>#N/A</v>
      </c>
      <c r="T294" s="86" t="str">
        <f t="shared" si="91"/>
        <v/>
      </c>
      <c r="U294" s="86" t="str">
        <f t="shared" si="92"/>
        <v/>
      </c>
      <c r="V294" s="86" t="str">
        <f t="shared" si="93"/>
        <v/>
      </c>
      <c r="W294" s="87" t="e">
        <f t="shared" si="82"/>
        <v>#N/A</v>
      </c>
      <c r="X294" s="88"/>
      <c r="Y294" s="88"/>
      <c r="Z294" s="88"/>
      <c r="AA294" s="88"/>
      <c r="AB294" s="88"/>
      <c r="AD294" s="86" t="e">
        <f t="shared" si="83"/>
        <v>#N/A</v>
      </c>
      <c r="AE294" s="86" t="e">
        <f t="shared" si="84"/>
        <v>#N/A</v>
      </c>
      <c r="AG294" s="86">
        <f t="shared" si="85"/>
        <v>0</v>
      </c>
      <c r="AH294" s="86">
        <f t="shared" si="86"/>
        <v>0</v>
      </c>
      <c r="AI294" s="86">
        <f t="shared" si="87"/>
        <v>0</v>
      </c>
    </row>
    <row r="295" spans="6:35" x14ac:dyDescent="0.25">
      <c r="F295" s="26" t="str">
        <f>IF(G295=1,MAX($F$4:F294)+1,"")</f>
        <v/>
      </c>
      <c r="G295" s="26">
        <f>COUNTIF($H$5:H295,H295)</f>
        <v>43</v>
      </c>
      <c r="H295" s="26" t="e">
        <f t="shared" si="88"/>
        <v>#N/A</v>
      </c>
      <c r="I295" s="26">
        <f>COUNTIF($J$4:$J295,1)</f>
        <v>16</v>
      </c>
      <c r="J295" s="26">
        <f>COUNTIF($S$5:$S295,S295)</f>
        <v>43</v>
      </c>
      <c r="K295" s="26" t="e">
        <f t="shared" si="77"/>
        <v>#N/A</v>
      </c>
      <c r="L295" s="26">
        <f>IFERROR(IF(P295=0,0,MAX($L$4:L294)+1),0)</f>
        <v>0</v>
      </c>
      <c r="M295" s="5" t="e">
        <f t="shared" si="89"/>
        <v>#N/A</v>
      </c>
      <c r="N295" s="5" t="e">
        <f t="shared" si="90"/>
        <v>#N/A</v>
      </c>
      <c r="P295" s="86" t="e">
        <f t="shared" si="78"/>
        <v>#N/A</v>
      </c>
      <c r="Q295" s="86" t="e">
        <f t="shared" si="79"/>
        <v>#N/A</v>
      </c>
      <c r="R295" s="86" t="e">
        <f t="shared" si="80"/>
        <v>#N/A</v>
      </c>
      <c r="S295" s="86" t="e">
        <f t="shared" si="81"/>
        <v>#N/A</v>
      </c>
      <c r="T295" s="86" t="str">
        <f t="shared" si="91"/>
        <v/>
      </c>
      <c r="U295" s="86" t="str">
        <f t="shared" si="92"/>
        <v/>
      </c>
      <c r="V295" s="86" t="str">
        <f t="shared" si="93"/>
        <v/>
      </c>
      <c r="W295" s="87" t="e">
        <f t="shared" si="82"/>
        <v>#N/A</v>
      </c>
      <c r="X295" s="88"/>
      <c r="Y295" s="88"/>
      <c r="Z295" s="88"/>
      <c r="AA295" s="88"/>
      <c r="AB295" s="88"/>
      <c r="AD295" s="86" t="e">
        <f t="shared" si="83"/>
        <v>#N/A</v>
      </c>
      <c r="AE295" s="86" t="e">
        <f t="shared" si="84"/>
        <v>#N/A</v>
      </c>
      <c r="AG295" s="86">
        <f t="shared" si="85"/>
        <v>0</v>
      </c>
      <c r="AH295" s="86">
        <f t="shared" si="86"/>
        <v>0</v>
      </c>
      <c r="AI295" s="86">
        <f t="shared" si="87"/>
        <v>0</v>
      </c>
    </row>
    <row r="296" spans="6:35" x14ac:dyDescent="0.25">
      <c r="F296" s="26" t="str">
        <f>IF(G296=1,MAX($F$4:F295)+1,"")</f>
        <v/>
      </c>
      <c r="G296" s="26">
        <f>COUNTIF($H$5:H296,H296)</f>
        <v>44</v>
      </c>
      <c r="H296" s="26" t="e">
        <f t="shared" si="88"/>
        <v>#N/A</v>
      </c>
      <c r="I296" s="26">
        <f>COUNTIF($J$4:$J296,1)</f>
        <v>16</v>
      </c>
      <c r="J296" s="26">
        <f>COUNTIF($S$5:$S296,S296)</f>
        <v>44</v>
      </c>
      <c r="K296" s="26" t="e">
        <f t="shared" si="77"/>
        <v>#N/A</v>
      </c>
      <c r="L296" s="26">
        <f>IFERROR(IF(P296=0,0,MAX($L$4:L295)+1),0)</f>
        <v>0</v>
      </c>
      <c r="M296" s="5" t="e">
        <f t="shared" si="89"/>
        <v>#N/A</v>
      </c>
      <c r="N296" s="5" t="e">
        <f t="shared" si="90"/>
        <v>#N/A</v>
      </c>
      <c r="P296" s="86" t="e">
        <f t="shared" si="78"/>
        <v>#N/A</v>
      </c>
      <c r="Q296" s="86" t="e">
        <f t="shared" si="79"/>
        <v>#N/A</v>
      </c>
      <c r="R296" s="86" t="e">
        <f t="shared" si="80"/>
        <v>#N/A</v>
      </c>
      <c r="S296" s="86" t="e">
        <f t="shared" si="81"/>
        <v>#N/A</v>
      </c>
      <c r="T296" s="86" t="str">
        <f t="shared" si="91"/>
        <v/>
      </c>
      <c r="U296" s="86" t="str">
        <f t="shared" si="92"/>
        <v/>
      </c>
      <c r="V296" s="86" t="str">
        <f t="shared" si="93"/>
        <v/>
      </c>
      <c r="W296" s="87" t="e">
        <f t="shared" si="82"/>
        <v>#N/A</v>
      </c>
      <c r="X296" s="88"/>
      <c r="Y296" s="88"/>
      <c r="Z296" s="88"/>
      <c r="AA296" s="88"/>
      <c r="AB296" s="88"/>
      <c r="AD296" s="86" t="e">
        <f t="shared" si="83"/>
        <v>#N/A</v>
      </c>
      <c r="AE296" s="86" t="e">
        <f t="shared" si="84"/>
        <v>#N/A</v>
      </c>
      <c r="AG296" s="86">
        <f t="shared" si="85"/>
        <v>0</v>
      </c>
      <c r="AH296" s="86">
        <f t="shared" si="86"/>
        <v>0</v>
      </c>
      <c r="AI296" s="86">
        <f t="shared" si="87"/>
        <v>0</v>
      </c>
    </row>
    <row r="297" spans="6:35" x14ac:dyDescent="0.25">
      <c r="F297" s="26" t="str">
        <f>IF(G297=1,MAX($F$4:F296)+1,"")</f>
        <v/>
      </c>
      <c r="G297" s="26">
        <f>COUNTIF($H$5:H297,H297)</f>
        <v>45</v>
      </c>
      <c r="H297" s="26" t="e">
        <f t="shared" si="88"/>
        <v>#N/A</v>
      </c>
      <c r="I297" s="26">
        <f>COUNTIF($J$4:$J297,1)</f>
        <v>16</v>
      </c>
      <c r="J297" s="26">
        <f>COUNTIF($S$5:$S297,S297)</f>
        <v>45</v>
      </c>
      <c r="K297" s="26" t="e">
        <f t="shared" si="77"/>
        <v>#N/A</v>
      </c>
      <c r="L297" s="26">
        <f>IFERROR(IF(P297=0,0,MAX($L$4:L296)+1),0)</f>
        <v>0</v>
      </c>
      <c r="M297" s="5" t="e">
        <f t="shared" si="89"/>
        <v>#N/A</v>
      </c>
      <c r="N297" s="5" t="e">
        <f t="shared" si="90"/>
        <v>#N/A</v>
      </c>
      <c r="P297" s="86" t="e">
        <f t="shared" si="78"/>
        <v>#N/A</v>
      </c>
      <c r="Q297" s="86" t="e">
        <f t="shared" si="79"/>
        <v>#N/A</v>
      </c>
      <c r="R297" s="86" t="e">
        <f t="shared" si="80"/>
        <v>#N/A</v>
      </c>
      <c r="S297" s="86" t="e">
        <f t="shared" si="81"/>
        <v>#N/A</v>
      </c>
      <c r="T297" s="86" t="str">
        <f t="shared" si="91"/>
        <v/>
      </c>
      <c r="U297" s="86" t="str">
        <f t="shared" si="92"/>
        <v/>
      </c>
      <c r="V297" s="86" t="str">
        <f t="shared" si="93"/>
        <v/>
      </c>
      <c r="W297" s="87" t="e">
        <f t="shared" si="82"/>
        <v>#N/A</v>
      </c>
      <c r="X297" s="88"/>
      <c r="Y297" s="88"/>
      <c r="Z297" s="88"/>
      <c r="AA297" s="88"/>
      <c r="AB297" s="88"/>
      <c r="AD297" s="86" t="e">
        <f t="shared" si="83"/>
        <v>#N/A</v>
      </c>
      <c r="AE297" s="86" t="e">
        <f t="shared" si="84"/>
        <v>#N/A</v>
      </c>
      <c r="AG297" s="86">
        <f t="shared" si="85"/>
        <v>0</v>
      </c>
      <c r="AH297" s="86">
        <f t="shared" si="86"/>
        <v>0</v>
      </c>
      <c r="AI297" s="86">
        <f t="shared" si="87"/>
        <v>0</v>
      </c>
    </row>
    <row r="298" spans="6:35" x14ac:dyDescent="0.25">
      <c r="F298" s="26" t="str">
        <f>IF(G298=1,MAX($F$4:F297)+1,"")</f>
        <v/>
      </c>
      <c r="G298" s="26">
        <f>COUNTIF($H$5:H298,H298)</f>
        <v>46</v>
      </c>
      <c r="H298" s="26" t="e">
        <f t="shared" si="88"/>
        <v>#N/A</v>
      </c>
      <c r="I298" s="26">
        <f>COUNTIF($J$4:$J298,1)</f>
        <v>16</v>
      </c>
      <c r="J298" s="26">
        <f>COUNTIF($S$5:$S298,S298)</f>
        <v>46</v>
      </c>
      <c r="K298" s="26" t="e">
        <f t="shared" si="77"/>
        <v>#N/A</v>
      </c>
      <c r="L298" s="26">
        <f>IFERROR(IF(P298=0,0,MAX($L$4:L297)+1),0)</f>
        <v>0</v>
      </c>
      <c r="M298" s="5" t="e">
        <f t="shared" si="89"/>
        <v>#N/A</v>
      </c>
      <c r="N298" s="5" t="e">
        <f t="shared" si="90"/>
        <v>#N/A</v>
      </c>
      <c r="P298" s="86" t="e">
        <f t="shared" si="78"/>
        <v>#N/A</v>
      </c>
      <c r="Q298" s="86" t="e">
        <f t="shared" si="79"/>
        <v>#N/A</v>
      </c>
      <c r="R298" s="86" t="e">
        <f t="shared" si="80"/>
        <v>#N/A</v>
      </c>
      <c r="S298" s="86" t="e">
        <f t="shared" si="81"/>
        <v>#N/A</v>
      </c>
      <c r="T298" s="86" t="str">
        <f t="shared" si="91"/>
        <v/>
      </c>
      <c r="U298" s="86" t="str">
        <f t="shared" si="92"/>
        <v/>
      </c>
      <c r="V298" s="86" t="str">
        <f t="shared" si="93"/>
        <v/>
      </c>
      <c r="W298" s="87" t="e">
        <f t="shared" si="82"/>
        <v>#N/A</v>
      </c>
      <c r="X298" s="88"/>
      <c r="Y298" s="88"/>
      <c r="Z298" s="88"/>
      <c r="AA298" s="88"/>
      <c r="AB298" s="88"/>
      <c r="AD298" s="86" t="e">
        <f t="shared" si="83"/>
        <v>#N/A</v>
      </c>
      <c r="AE298" s="86" t="e">
        <f t="shared" si="84"/>
        <v>#N/A</v>
      </c>
      <c r="AG298" s="86">
        <f t="shared" si="85"/>
        <v>0</v>
      </c>
      <c r="AH298" s="86">
        <f t="shared" si="86"/>
        <v>0</v>
      </c>
      <c r="AI298" s="86">
        <f t="shared" si="87"/>
        <v>0</v>
      </c>
    </row>
    <row r="299" spans="6:35" x14ac:dyDescent="0.25">
      <c r="F299" s="26" t="str">
        <f>IF(G299=1,MAX($F$4:F298)+1,"")</f>
        <v/>
      </c>
      <c r="G299" s="26">
        <f>COUNTIF($H$5:H299,H299)</f>
        <v>47</v>
      </c>
      <c r="H299" s="26" t="e">
        <f t="shared" si="88"/>
        <v>#N/A</v>
      </c>
      <c r="I299" s="26">
        <f>COUNTIF($J$4:$J299,1)</f>
        <v>16</v>
      </c>
      <c r="J299" s="26">
        <f>COUNTIF($S$5:$S299,S299)</f>
        <v>47</v>
      </c>
      <c r="K299" s="26" t="e">
        <f t="shared" si="77"/>
        <v>#N/A</v>
      </c>
      <c r="L299" s="26">
        <f>IFERROR(IF(P299=0,0,MAX($L$4:L298)+1),0)</f>
        <v>0</v>
      </c>
      <c r="M299" s="5" t="e">
        <f t="shared" si="89"/>
        <v>#N/A</v>
      </c>
      <c r="N299" s="5" t="e">
        <f t="shared" si="90"/>
        <v>#N/A</v>
      </c>
      <c r="P299" s="86" t="e">
        <f t="shared" si="78"/>
        <v>#N/A</v>
      </c>
      <c r="Q299" s="86" t="e">
        <f t="shared" si="79"/>
        <v>#N/A</v>
      </c>
      <c r="R299" s="86" t="e">
        <f t="shared" si="80"/>
        <v>#N/A</v>
      </c>
      <c r="S299" s="86" t="e">
        <f t="shared" si="81"/>
        <v>#N/A</v>
      </c>
      <c r="T299" s="86" t="str">
        <f t="shared" si="91"/>
        <v/>
      </c>
      <c r="U299" s="86" t="str">
        <f t="shared" si="92"/>
        <v/>
      </c>
      <c r="V299" s="86" t="str">
        <f t="shared" si="93"/>
        <v/>
      </c>
      <c r="W299" s="87" t="e">
        <f t="shared" si="82"/>
        <v>#N/A</v>
      </c>
      <c r="X299" s="88"/>
      <c r="Y299" s="88"/>
      <c r="Z299" s="88"/>
      <c r="AA299" s="88"/>
      <c r="AB299" s="88"/>
      <c r="AD299" s="86" t="e">
        <f t="shared" si="83"/>
        <v>#N/A</v>
      </c>
      <c r="AE299" s="86" t="e">
        <f t="shared" si="84"/>
        <v>#N/A</v>
      </c>
      <c r="AG299" s="86">
        <f t="shared" si="85"/>
        <v>0</v>
      </c>
      <c r="AH299" s="86">
        <f t="shared" si="86"/>
        <v>0</v>
      </c>
      <c r="AI299" s="86">
        <f t="shared" si="87"/>
        <v>0</v>
      </c>
    </row>
    <row r="300" spans="6:35" x14ac:dyDescent="0.25">
      <c r="F300" s="26" t="str">
        <f>IF(G300=1,MAX($F$4:F299)+1,"")</f>
        <v/>
      </c>
      <c r="G300" s="26">
        <f>COUNTIF($H$5:H300,H300)</f>
        <v>48</v>
      </c>
      <c r="H300" s="26" t="e">
        <f t="shared" si="88"/>
        <v>#N/A</v>
      </c>
      <c r="I300" s="26">
        <f>COUNTIF($J$4:$J300,1)</f>
        <v>16</v>
      </c>
      <c r="J300" s="26">
        <f>COUNTIF($S$5:$S300,S300)</f>
        <v>48</v>
      </c>
      <c r="K300" s="26" t="e">
        <f t="shared" si="77"/>
        <v>#N/A</v>
      </c>
      <c r="L300" s="26">
        <f>IFERROR(IF(P300=0,0,MAX($L$4:L299)+1),0)</f>
        <v>0</v>
      </c>
      <c r="M300" s="5" t="e">
        <f t="shared" si="89"/>
        <v>#N/A</v>
      </c>
      <c r="N300" s="5" t="e">
        <f t="shared" si="90"/>
        <v>#N/A</v>
      </c>
      <c r="P300" s="86" t="e">
        <f t="shared" si="78"/>
        <v>#N/A</v>
      </c>
      <c r="Q300" s="86" t="e">
        <f t="shared" si="79"/>
        <v>#N/A</v>
      </c>
      <c r="R300" s="86" t="e">
        <f t="shared" si="80"/>
        <v>#N/A</v>
      </c>
      <c r="S300" s="86" t="e">
        <f t="shared" si="81"/>
        <v>#N/A</v>
      </c>
      <c r="T300" s="86" t="str">
        <f t="shared" si="91"/>
        <v/>
      </c>
      <c r="U300" s="86" t="str">
        <f t="shared" si="92"/>
        <v/>
      </c>
      <c r="V300" s="86" t="str">
        <f t="shared" si="93"/>
        <v/>
      </c>
      <c r="W300" s="87" t="e">
        <f t="shared" si="82"/>
        <v>#N/A</v>
      </c>
      <c r="X300" s="88"/>
      <c r="Y300" s="88"/>
      <c r="Z300" s="88"/>
      <c r="AA300" s="88"/>
      <c r="AB300" s="88"/>
      <c r="AD300" s="86" t="e">
        <f t="shared" si="83"/>
        <v>#N/A</v>
      </c>
      <c r="AE300" s="86" t="e">
        <f t="shared" si="84"/>
        <v>#N/A</v>
      </c>
      <c r="AG300" s="86">
        <f t="shared" si="85"/>
        <v>0</v>
      </c>
      <c r="AH300" s="86">
        <f t="shared" si="86"/>
        <v>0</v>
      </c>
      <c r="AI300" s="86">
        <f t="shared" si="87"/>
        <v>0</v>
      </c>
    </row>
    <row r="301" spans="6:35" x14ac:dyDescent="0.25">
      <c r="F301" s="26" t="str">
        <f>IF(G301=1,MAX($F$4:F300)+1,"")</f>
        <v/>
      </c>
      <c r="G301" s="26">
        <f>COUNTIF($H$5:H301,H301)</f>
        <v>49</v>
      </c>
      <c r="H301" s="26" t="e">
        <f t="shared" si="88"/>
        <v>#N/A</v>
      </c>
      <c r="I301" s="26">
        <f>COUNTIF($J$4:$J301,1)</f>
        <v>16</v>
      </c>
      <c r="J301" s="26">
        <f>COUNTIF($S$5:$S301,S301)</f>
        <v>49</v>
      </c>
      <c r="K301" s="26" t="e">
        <f t="shared" si="77"/>
        <v>#N/A</v>
      </c>
      <c r="L301" s="26">
        <f>IFERROR(IF(P301=0,0,MAX($L$4:L300)+1),0)</f>
        <v>0</v>
      </c>
      <c r="M301" s="5" t="e">
        <f t="shared" si="89"/>
        <v>#N/A</v>
      </c>
      <c r="N301" s="5" t="e">
        <f t="shared" si="90"/>
        <v>#N/A</v>
      </c>
      <c r="P301" s="86" t="e">
        <f t="shared" si="78"/>
        <v>#N/A</v>
      </c>
      <c r="Q301" s="86" t="e">
        <f t="shared" si="79"/>
        <v>#N/A</v>
      </c>
      <c r="R301" s="86" t="e">
        <f t="shared" si="80"/>
        <v>#N/A</v>
      </c>
      <c r="S301" s="86" t="e">
        <f t="shared" si="81"/>
        <v>#N/A</v>
      </c>
      <c r="T301" s="86" t="str">
        <f t="shared" si="91"/>
        <v/>
      </c>
      <c r="U301" s="86" t="str">
        <f t="shared" si="92"/>
        <v/>
      </c>
      <c r="V301" s="86" t="str">
        <f t="shared" si="93"/>
        <v/>
      </c>
      <c r="W301" s="87" t="e">
        <f t="shared" si="82"/>
        <v>#N/A</v>
      </c>
      <c r="X301" s="88"/>
      <c r="Y301" s="88"/>
      <c r="Z301" s="88"/>
      <c r="AA301" s="88"/>
      <c r="AB301" s="88"/>
      <c r="AD301" s="86" t="e">
        <f t="shared" si="83"/>
        <v>#N/A</v>
      </c>
      <c r="AE301" s="86" t="e">
        <f t="shared" si="84"/>
        <v>#N/A</v>
      </c>
      <c r="AG301" s="86">
        <f t="shared" si="85"/>
        <v>0</v>
      </c>
      <c r="AH301" s="86">
        <f t="shared" si="86"/>
        <v>0</v>
      </c>
      <c r="AI301" s="86">
        <f t="shared" si="87"/>
        <v>0</v>
      </c>
    </row>
    <row r="302" spans="6:35" x14ac:dyDescent="0.25">
      <c r="F302" s="26" t="str">
        <f>IF(G302=1,MAX($F$4:F301)+1,"")</f>
        <v/>
      </c>
      <c r="G302" s="26">
        <f>COUNTIF($H$5:H302,H302)</f>
        <v>50</v>
      </c>
      <c r="H302" s="26" t="e">
        <f t="shared" si="88"/>
        <v>#N/A</v>
      </c>
      <c r="I302" s="26">
        <f>COUNTIF($J$4:$J302,1)</f>
        <v>16</v>
      </c>
      <c r="J302" s="26">
        <f>COUNTIF($S$5:$S302,S302)</f>
        <v>50</v>
      </c>
      <c r="K302" s="26" t="e">
        <f t="shared" si="77"/>
        <v>#N/A</v>
      </c>
      <c r="L302" s="26">
        <f>IFERROR(IF(P302=0,0,MAX($L$4:L301)+1),0)</f>
        <v>0</v>
      </c>
      <c r="M302" s="5" t="e">
        <f t="shared" si="89"/>
        <v>#N/A</v>
      </c>
      <c r="N302" s="5" t="e">
        <f t="shared" si="90"/>
        <v>#N/A</v>
      </c>
      <c r="P302" s="86" t="e">
        <f t="shared" si="78"/>
        <v>#N/A</v>
      </c>
      <c r="Q302" s="86" t="e">
        <f t="shared" si="79"/>
        <v>#N/A</v>
      </c>
      <c r="R302" s="86" t="e">
        <f t="shared" si="80"/>
        <v>#N/A</v>
      </c>
      <c r="S302" s="86" t="e">
        <f t="shared" si="81"/>
        <v>#N/A</v>
      </c>
      <c r="T302" s="86" t="str">
        <f t="shared" si="91"/>
        <v/>
      </c>
      <c r="U302" s="86" t="str">
        <f t="shared" si="92"/>
        <v/>
      </c>
      <c r="V302" s="86" t="str">
        <f t="shared" si="93"/>
        <v/>
      </c>
      <c r="W302" s="87" t="e">
        <f t="shared" si="82"/>
        <v>#N/A</v>
      </c>
      <c r="X302" s="88"/>
      <c r="Y302" s="88"/>
      <c r="Z302" s="88"/>
      <c r="AA302" s="88"/>
      <c r="AB302" s="88"/>
      <c r="AD302" s="86" t="e">
        <f t="shared" si="83"/>
        <v>#N/A</v>
      </c>
      <c r="AE302" s="86" t="e">
        <f t="shared" si="84"/>
        <v>#N/A</v>
      </c>
      <c r="AG302" s="86">
        <f t="shared" si="85"/>
        <v>0</v>
      </c>
      <c r="AH302" s="86">
        <f t="shared" si="86"/>
        <v>0</v>
      </c>
      <c r="AI302" s="86">
        <f t="shared" si="87"/>
        <v>0</v>
      </c>
    </row>
    <row r="303" spans="6:35" x14ac:dyDescent="0.25">
      <c r="F303" s="26" t="str">
        <f>IF(G303=1,MAX($F$4:F302)+1,"")</f>
        <v/>
      </c>
      <c r="G303" s="26">
        <f>COUNTIF($H$5:H303,H303)</f>
        <v>51</v>
      </c>
      <c r="H303" s="26" t="e">
        <f t="shared" si="88"/>
        <v>#N/A</v>
      </c>
      <c r="I303" s="26">
        <f>COUNTIF($J$4:$J303,1)</f>
        <v>16</v>
      </c>
      <c r="J303" s="26">
        <f>COUNTIF($S$5:$S303,S303)</f>
        <v>51</v>
      </c>
      <c r="K303" s="26" t="e">
        <f t="shared" si="77"/>
        <v>#N/A</v>
      </c>
      <c r="L303" s="26">
        <f>IFERROR(IF(P303=0,0,MAX($L$4:L302)+1),0)</f>
        <v>0</v>
      </c>
      <c r="M303" s="5" t="e">
        <f t="shared" si="89"/>
        <v>#N/A</v>
      </c>
      <c r="N303" s="5" t="e">
        <f t="shared" si="90"/>
        <v>#N/A</v>
      </c>
      <c r="P303" s="86" t="e">
        <f t="shared" si="78"/>
        <v>#N/A</v>
      </c>
      <c r="Q303" s="86" t="e">
        <f t="shared" si="79"/>
        <v>#N/A</v>
      </c>
      <c r="R303" s="86" t="e">
        <f t="shared" si="80"/>
        <v>#N/A</v>
      </c>
      <c r="S303" s="86" t="e">
        <f t="shared" si="81"/>
        <v>#N/A</v>
      </c>
      <c r="T303" s="86" t="str">
        <f t="shared" si="91"/>
        <v/>
      </c>
      <c r="U303" s="86" t="str">
        <f t="shared" si="92"/>
        <v/>
      </c>
      <c r="V303" s="86" t="str">
        <f t="shared" si="93"/>
        <v/>
      </c>
      <c r="W303" s="87" t="e">
        <f t="shared" si="82"/>
        <v>#N/A</v>
      </c>
      <c r="X303" s="88"/>
      <c r="Y303" s="88"/>
      <c r="Z303" s="88"/>
      <c r="AA303" s="88"/>
      <c r="AB303" s="88"/>
      <c r="AD303" s="86" t="e">
        <f t="shared" si="83"/>
        <v>#N/A</v>
      </c>
      <c r="AE303" s="86" t="e">
        <f t="shared" si="84"/>
        <v>#N/A</v>
      </c>
      <c r="AG303" s="86">
        <f t="shared" si="85"/>
        <v>0</v>
      </c>
      <c r="AH303" s="86">
        <f t="shared" si="86"/>
        <v>0</v>
      </c>
      <c r="AI303" s="86">
        <f t="shared" si="87"/>
        <v>0</v>
      </c>
    </row>
    <row r="304" spans="6:35" x14ac:dyDescent="0.25">
      <c r="F304" s="26" t="str">
        <f>IF(G304=1,MAX($F$4:F303)+1,"")</f>
        <v/>
      </c>
      <c r="G304" s="26">
        <f>COUNTIF($H$5:H304,H304)</f>
        <v>52</v>
      </c>
      <c r="H304" s="26" t="e">
        <f t="shared" si="88"/>
        <v>#N/A</v>
      </c>
      <c r="I304" s="26">
        <f>COUNTIF($J$4:$J304,1)</f>
        <v>16</v>
      </c>
      <c r="J304" s="26">
        <f>COUNTIF($S$5:$S304,S304)</f>
        <v>52</v>
      </c>
      <c r="K304" s="26" t="e">
        <f t="shared" si="77"/>
        <v>#N/A</v>
      </c>
      <c r="L304" s="26">
        <f>IFERROR(IF(P304=0,0,MAX($L$4:L303)+1),0)</f>
        <v>0</v>
      </c>
      <c r="M304" s="5" t="e">
        <f t="shared" si="89"/>
        <v>#N/A</v>
      </c>
      <c r="N304" s="5" t="e">
        <f t="shared" si="90"/>
        <v>#N/A</v>
      </c>
      <c r="P304" s="86" t="e">
        <f t="shared" si="78"/>
        <v>#N/A</v>
      </c>
      <c r="Q304" s="86" t="e">
        <f t="shared" si="79"/>
        <v>#N/A</v>
      </c>
      <c r="R304" s="86" t="e">
        <f t="shared" si="80"/>
        <v>#N/A</v>
      </c>
      <c r="S304" s="86" t="e">
        <f t="shared" si="81"/>
        <v>#N/A</v>
      </c>
      <c r="T304" s="86" t="str">
        <f t="shared" si="91"/>
        <v/>
      </c>
      <c r="U304" s="86" t="str">
        <f t="shared" si="92"/>
        <v/>
      </c>
      <c r="V304" s="86" t="str">
        <f t="shared" si="93"/>
        <v/>
      </c>
      <c r="W304" s="87" t="e">
        <f t="shared" si="82"/>
        <v>#N/A</v>
      </c>
      <c r="X304" s="88"/>
      <c r="Y304" s="88"/>
      <c r="Z304" s="88"/>
      <c r="AA304" s="88"/>
      <c r="AB304" s="88"/>
      <c r="AD304" s="86" t="e">
        <f t="shared" si="83"/>
        <v>#N/A</v>
      </c>
      <c r="AE304" s="86" t="e">
        <f t="shared" si="84"/>
        <v>#N/A</v>
      </c>
      <c r="AG304" s="86">
        <f t="shared" si="85"/>
        <v>0</v>
      </c>
      <c r="AH304" s="86">
        <f t="shared" si="86"/>
        <v>0</v>
      </c>
      <c r="AI304" s="86">
        <f t="shared" si="87"/>
        <v>0</v>
      </c>
    </row>
    <row r="305" spans="6:35" x14ac:dyDescent="0.25">
      <c r="F305" s="26" t="str">
        <f>IF(G305=1,MAX($F$4:F304)+1,"")</f>
        <v/>
      </c>
      <c r="G305" s="26">
        <f>COUNTIF($H$5:H305,H305)</f>
        <v>53</v>
      </c>
      <c r="H305" s="26" t="e">
        <f t="shared" si="88"/>
        <v>#N/A</v>
      </c>
      <c r="I305" s="26">
        <f>COUNTIF($J$4:$J305,1)</f>
        <v>16</v>
      </c>
      <c r="J305" s="26">
        <f>COUNTIF($S$5:$S305,S305)</f>
        <v>53</v>
      </c>
      <c r="K305" s="26" t="e">
        <f t="shared" si="77"/>
        <v>#N/A</v>
      </c>
      <c r="L305" s="26">
        <f>IFERROR(IF(P305=0,0,MAX($L$4:L304)+1),0)</f>
        <v>0</v>
      </c>
      <c r="M305" s="5" t="e">
        <f t="shared" si="89"/>
        <v>#N/A</v>
      </c>
      <c r="N305" s="5" t="e">
        <f t="shared" si="90"/>
        <v>#N/A</v>
      </c>
      <c r="P305" s="86" t="e">
        <f t="shared" si="78"/>
        <v>#N/A</v>
      </c>
      <c r="Q305" s="86" t="e">
        <f t="shared" si="79"/>
        <v>#N/A</v>
      </c>
      <c r="R305" s="86" t="e">
        <f t="shared" si="80"/>
        <v>#N/A</v>
      </c>
      <c r="S305" s="86" t="e">
        <f t="shared" si="81"/>
        <v>#N/A</v>
      </c>
      <c r="T305" s="86" t="str">
        <f t="shared" si="91"/>
        <v/>
      </c>
      <c r="U305" s="86" t="str">
        <f t="shared" si="92"/>
        <v/>
      </c>
      <c r="V305" s="86" t="str">
        <f t="shared" si="93"/>
        <v/>
      </c>
      <c r="W305" s="87" t="e">
        <f t="shared" si="82"/>
        <v>#N/A</v>
      </c>
      <c r="X305" s="88"/>
      <c r="Y305" s="88"/>
      <c r="Z305" s="88"/>
      <c r="AA305" s="88"/>
      <c r="AB305" s="88"/>
      <c r="AD305" s="86" t="e">
        <f t="shared" si="83"/>
        <v>#N/A</v>
      </c>
      <c r="AE305" s="86" t="e">
        <f t="shared" si="84"/>
        <v>#N/A</v>
      </c>
      <c r="AG305" s="86">
        <f t="shared" si="85"/>
        <v>0</v>
      </c>
      <c r="AH305" s="86">
        <f t="shared" si="86"/>
        <v>0</v>
      </c>
      <c r="AI305" s="86">
        <f t="shared" si="87"/>
        <v>0</v>
      </c>
    </row>
    <row r="306" spans="6:35" x14ac:dyDescent="0.25">
      <c r="F306" s="26" t="str">
        <f>IF(G306=1,MAX($F$4:F305)+1,"")</f>
        <v/>
      </c>
      <c r="G306" s="26">
        <f>COUNTIF($H$5:H306,H306)</f>
        <v>54</v>
      </c>
      <c r="H306" s="26" t="e">
        <f t="shared" si="88"/>
        <v>#N/A</v>
      </c>
      <c r="I306" s="26">
        <f>COUNTIF($J$4:$J306,1)</f>
        <v>16</v>
      </c>
      <c r="J306" s="26">
        <f>COUNTIF($S$5:$S306,S306)</f>
        <v>54</v>
      </c>
      <c r="K306" s="26" t="e">
        <f t="shared" si="77"/>
        <v>#N/A</v>
      </c>
      <c r="L306" s="26">
        <f>IFERROR(IF(P306=0,0,MAX($L$4:L305)+1),0)</f>
        <v>0</v>
      </c>
      <c r="M306" s="5" t="e">
        <f t="shared" si="89"/>
        <v>#N/A</v>
      </c>
      <c r="N306" s="5" t="e">
        <f t="shared" si="90"/>
        <v>#N/A</v>
      </c>
      <c r="P306" s="86" t="e">
        <f t="shared" si="78"/>
        <v>#N/A</v>
      </c>
      <c r="Q306" s="86" t="e">
        <f t="shared" si="79"/>
        <v>#N/A</v>
      </c>
      <c r="R306" s="86" t="e">
        <f t="shared" si="80"/>
        <v>#N/A</v>
      </c>
      <c r="S306" s="86" t="e">
        <f t="shared" si="81"/>
        <v>#N/A</v>
      </c>
      <c r="T306" s="86" t="str">
        <f t="shared" si="91"/>
        <v/>
      </c>
      <c r="U306" s="86" t="str">
        <f t="shared" si="92"/>
        <v/>
      </c>
      <c r="V306" s="86" t="str">
        <f t="shared" si="93"/>
        <v/>
      </c>
      <c r="W306" s="87" t="e">
        <f t="shared" si="82"/>
        <v>#N/A</v>
      </c>
      <c r="X306" s="88"/>
      <c r="Y306" s="88"/>
      <c r="Z306" s="88"/>
      <c r="AA306" s="88"/>
      <c r="AB306" s="88"/>
      <c r="AD306" s="86" t="e">
        <f t="shared" si="83"/>
        <v>#N/A</v>
      </c>
      <c r="AE306" s="86" t="e">
        <f t="shared" si="84"/>
        <v>#N/A</v>
      </c>
      <c r="AG306" s="86">
        <f t="shared" si="85"/>
        <v>0</v>
      </c>
      <c r="AH306" s="86">
        <f t="shared" si="86"/>
        <v>0</v>
      </c>
      <c r="AI306" s="86">
        <f t="shared" si="87"/>
        <v>0</v>
      </c>
    </row>
    <row r="307" spans="6:35" x14ac:dyDescent="0.25">
      <c r="F307" s="26" t="str">
        <f>IF(G307=1,MAX($F$4:F306)+1,"")</f>
        <v/>
      </c>
      <c r="G307" s="26">
        <f>COUNTIF($H$5:H307,H307)</f>
        <v>55</v>
      </c>
      <c r="H307" s="26" t="e">
        <f t="shared" si="88"/>
        <v>#N/A</v>
      </c>
      <c r="I307" s="26">
        <f>COUNTIF($J$4:$J307,1)</f>
        <v>16</v>
      </c>
      <c r="J307" s="26">
        <f>COUNTIF($S$5:$S307,S307)</f>
        <v>55</v>
      </c>
      <c r="K307" s="26" t="e">
        <f t="shared" si="77"/>
        <v>#N/A</v>
      </c>
      <c r="L307" s="26">
        <f>IFERROR(IF(P307=0,0,MAX($L$4:L306)+1),0)</f>
        <v>0</v>
      </c>
      <c r="M307" s="5" t="e">
        <f t="shared" si="89"/>
        <v>#N/A</v>
      </c>
      <c r="N307" s="5" t="e">
        <f t="shared" si="90"/>
        <v>#N/A</v>
      </c>
      <c r="P307" s="86" t="e">
        <f t="shared" si="78"/>
        <v>#N/A</v>
      </c>
      <c r="Q307" s="86" t="e">
        <f t="shared" si="79"/>
        <v>#N/A</v>
      </c>
      <c r="R307" s="86" t="e">
        <f t="shared" si="80"/>
        <v>#N/A</v>
      </c>
      <c r="S307" s="86" t="e">
        <f t="shared" si="81"/>
        <v>#N/A</v>
      </c>
      <c r="T307" s="86" t="str">
        <f t="shared" si="91"/>
        <v/>
      </c>
      <c r="U307" s="86" t="str">
        <f t="shared" si="92"/>
        <v/>
      </c>
      <c r="V307" s="86" t="str">
        <f t="shared" si="93"/>
        <v/>
      </c>
      <c r="W307" s="87" t="e">
        <f t="shared" si="82"/>
        <v>#N/A</v>
      </c>
      <c r="X307" s="88"/>
      <c r="Y307" s="88"/>
      <c r="Z307" s="88"/>
      <c r="AA307" s="88"/>
      <c r="AB307" s="88"/>
      <c r="AD307" s="86" t="e">
        <f t="shared" si="83"/>
        <v>#N/A</v>
      </c>
      <c r="AE307" s="86" t="e">
        <f t="shared" si="84"/>
        <v>#N/A</v>
      </c>
      <c r="AG307" s="86">
        <f t="shared" si="85"/>
        <v>0</v>
      </c>
      <c r="AH307" s="86">
        <f t="shared" si="86"/>
        <v>0</v>
      </c>
      <c r="AI307" s="86">
        <f t="shared" si="87"/>
        <v>0</v>
      </c>
    </row>
    <row r="308" spans="6:35" x14ac:dyDescent="0.25">
      <c r="F308" s="26" t="str">
        <f>IF(G308=1,MAX($F$4:F307)+1,"")</f>
        <v/>
      </c>
      <c r="G308" s="26">
        <f>COUNTIF($H$5:H308,H308)</f>
        <v>56</v>
      </c>
      <c r="H308" s="26" t="e">
        <f t="shared" si="88"/>
        <v>#N/A</v>
      </c>
      <c r="I308" s="26">
        <f>COUNTIF($J$4:$J308,1)</f>
        <v>16</v>
      </c>
      <c r="J308" s="26">
        <f>COUNTIF($S$5:$S308,S308)</f>
        <v>56</v>
      </c>
      <c r="K308" s="26" t="e">
        <f t="shared" si="77"/>
        <v>#N/A</v>
      </c>
      <c r="L308" s="26">
        <f>IFERROR(IF(P308=0,0,MAX($L$4:L307)+1),0)</f>
        <v>0</v>
      </c>
      <c r="M308" s="5" t="e">
        <f t="shared" si="89"/>
        <v>#N/A</v>
      </c>
      <c r="N308" s="5" t="e">
        <f t="shared" si="90"/>
        <v>#N/A</v>
      </c>
      <c r="P308" s="86" t="e">
        <f t="shared" si="78"/>
        <v>#N/A</v>
      </c>
      <c r="Q308" s="86" t="e">
        <f t="shared" si="79"/>
        <v>#N/A</v>
      </c>
      <c r="R308" s="86" t="e">
        <f t="shared" si="80"/>
        <v>#N/A</v>
      </c>
      <c r="S308" s="86" t="e">
        <f t="shared" si="81"/>
        <v>#N/A</v>
      </c>
      <c r="T308" s="86" t="str">
        <f t="shared" si="91"/>
        <v/>
      </c>
      <c r="U308" s="86" t="str">
        <f t="shared" si="92"/>
        <v/>
      </c>
      <c r="V308" s="86" t="str">
        <f t="shared" si="93"/>
        <v/>
      </c>
      <c r="W308" s="87" t="e">
        <f t="shared" si="82"/>
        <v>#N/A</v>
      </c>
      <c r="X308" s="88"/>
      <c r="Y308" s="88"/>
      <c r="Z308" s="88"/>
      <c r="AA308" s="88"/>
      <c r="AB308" s="88"/>
      <c r="AD308" s="86" t="e">
        <f t="shared" si="83"/>
        <v>#N/A</v>
      </c>
      <c r="AE308" s="86" t="e">
        <f t="shared" si="84"/>
        <v>#N/A</v>
      </c>
      <c r="AG308" s="86">
        <f t="shared" si="85"/>
        <v>0</v>
      </c>
      <c r="AH308" s="86">
        <f t="shared" si="86"/>
        <v>0</v>
      </c>
      <c r="AI308" s="86">
        <f t="shared" si="87"/>
        <v>0</v>
      </c>
    </row>
    <row r="309" spans="6:35" x14ac:dyDescent="0.25">
      <c r="F309" s="26" t="str">
        <f>IF(G309=1,MAX($F$4:F308)+1,"")</f>
        <v/>
      </c>
      <c r="G309" s="26">
        <f>COUNTIF($H$5:H309,H309)</f>
        <v>57</v>
      </c>
      <c r="H309" s="26" t="e">
        <f t="shared" si="88"/>
        <v>#N/A</v>
      </c>
      <c r="I309" s="26">
        <f>COUNTIF($J$4:$J309,1)</f>
        <v>16</v>
      </c>
      <c r="J309" s="26">
        <f>COUNTIF($S$5:$S309,S309)</f>
        <v>57</v>
      </c>
      <c r="K309" s="26" t="e">
        <f t="shared" si="77"/>
        <v>#N/A</v>
      </c>
      <c r="L309" s="26">
        <f>IFERROR(IF(P309=0,0,MAX($L$4:L308)+1),0)</f>
        <v>0</v>
      </c>
      <c r="M309" s="5" t="e">
        <f t="shared" si="89"/>
        <v>#N/A</v>
      </c>
      <c r="N309" s="5" t="e">
        <f t="shared" si="90"/>
        <v>#N/A</v>
      </c>
      <c r="P309" s="86" t="e">
        <f t="shared" si="78"/>
        <v>#N/A</v>
      </c>
      <c r="Q309" s="86" t="e">
        <f t="shared" si="79"/>
        <v>#N/A</v>
      </c>
      <c r="R309" s="86" t="e">
        <f t="shared" si="80"/>
        <v>#N/A</v>
      </c>
      <c r="S309" s="86" t="e">
        <f t="shared" si="81"/>
        <v>#N/A</v>
      </c>
      <c r="T309" s="86" t="str">
        <f t="shared" si="91"/>
        <v/>
      </c>
      <c r="U309" s="86" t="str">
        <f t="shared" si="92"/>
        <v/>
      </c>
      <c r="V309" s="86" t="str">
        <f t="shared" si="93"/>
        <v/>
      </c>
      <c r="W309" s="87" t="e">
        <f t="shared" si="82"/>
        <v>#N/A</v>
      </c>
      <c r="X309" s="88"/>
      <c r="Y309" s="88"/>
      <c r="Z309" s="88"/>
      <c r="AA309" s="88"/>
      <c r="AB309" s="88"/>
      <c r="AD309" s="86" t="e">
        <f t="shared" si="83"/>
        <v>#N/A</v>
      </c>
      <c r="AE309" s="86" t="e">
        <f t="shared" si="84"/>
        <v>#N/A</v>
      </c>
      <c r="AG309" s="86">
        <f t="shared" si="85"/>
        <v>0</v>
      </c>
      <c r="AH309" s="86">
        <f t="shared" si="86"/>
        <v>0</v>
      </c>
      <c r="AI309" s="86">
        <f t="shared" si="87"/>
        <v>0</v>
      </c>
    </row>
    <row r="310" spans="6:35" x14ac:dyDescent="0.25">
      <c r="F310" s="26" t="str">
        <f>IF(G310=1,MAX($F$4:F309)+1,"")</f>
        <v/>
      </c>
      <c r="G310" s="26">
        <f>COUNTIF($H$5:H310,H310)</f>
        <v>58</v>
      </c>
      <c r="H310" s="26" t="e">
        <f t="shared" si="88"/>
        <v>#N/A</v>
      </c>
      <c r="I310" s="26">
        <f>COUNTIF($J$4:$J310,1)</f>
        <v>16</v>
      </c>
      <c r="J310" s="26">
        <f>COUNTIF($S$5:$S310,S310)</f>
        <v>58</v>
      </c>
      <c r="K310" s="26" t="e">
        <f t="shared" si="77"/>
        <v>#N/A</v>
      </c>
      <c r="L310" s="26">
        <f>IFERROR(IF(P310=0,0,MAX($L$4:L309)+1),0)</f>
        <v>0</v>
      </c>
      <c r="M310" s="5" t="e">
        <f t="shared" si="89"/>
        <v>#N/A</v>
      </c>
      <c r="N310" s="5" t="e">
        <f t="shared" si="90"/>
        <v>#N/A</v>
      </c>
      <c r="P310" s="86" t="e">
        <f t="shared" si="78"/>
        <v>#N/A</v>
      </c>
      <c r="Q310" s="86" t="e">
        <f t="shared" si="79"/>
        <v>#N/A</v>
      </c>
      <c r="R310" s="86" t="e">
        <f t="shared" si="80"/>
        <v>#N/A</v>
      </c>
      <c r="S310" s="86" t="e">
        <f t="shared" si="81"/>
        <v>#N/A</v>
      </c>
      <c r="T310" s="86" t="str">
        <f t="shared" si="91"/>
        <v/>
      </c>
      <c r="U310" s="86" t="str">
        <f t="shared" si="92"/>
        <v/>
      </c>
      <c r="V310" s="86" t="str">
        <f t="shared" si="93"/>
        <v/>
      </c>
      <c r="W310" s="87" t="e">
        <f t="shared" si="82"/>
        <v>#N/A</v>
      </c>
      <c r="X310" s="88"/>
      <c r="Y310" s="88"/>
      <c r="Z310" s="88"/>
      <c r="AA310" s="88"/>
      <c r="AB310" s="88"/>
      <c r="AD310" s="86" t="e">
        <f t="shared" si="83"/>
        <v>#N/A</v>
      </c>
      <c r="AE310" s="86" t="e">
        <f t="shared" si="84"/>
        <v>#N/A</v>
      </c>
      <c r="AG310" s="86">
        <f t="shared" si="85"/>
        <v>0</v>
      </c>
      <c r="AH310" s="86">
        <f t="shared" si="86"/>
        <v>0</v>
      </c>
      <c r="AI310" s="86">
        <f t="shared" si="87"/>
        <v>0</v>
      </c>
    </row>
    <row r="311" spans="6:35" x14ac:dyDescent="0.25">
      <c r="F311" s="26" t="str">
        <f>IF(G311=1,MAX($F$4:F310)+1,"")</f>
        <v/>
      </c>
      <c r="G311" s="26">
        <f>COUNTIF($H$5:H311,H311)</f>
        <v>59</v>
      </c>
      <c r="H311" s="26" t="e">
        <f t="shared" si="88"/>
        <v>#N/A</v>
      </c>
      <c r="I311" s="26">
        <f>COUNTIF($J$4:$J311,1)</f>
        <v>16</v>
      </c>
      <c r="J311" s="26">
        <f>COUNTIF($S$5:$S311,S311)</f>
        <v>59</v>
      </c>
      <c r="K311" s="26" t="e">
        <f t="shared" si="77"/>
        <v>#N/A</v>
      </c>
      <c r="L311" s="26">
        <f>IFERROR(IF(P311=0,0,MAX($L$4:L310)+1),0)</f>
        <v>0</v>
      </c>
      <c r="M311" s="5" t="e">
        <f t="shared" si="89"/>
        <v>#N/A</v>
      </c>
      <c r="N311" s="5" t="e">
        <f t="shared" si="90"/>
        <v>#N/A</v>
      </c>
      <c r="P311" s="86" t="e">
        <f t="shared" si="78"/>
        <v>#N/A</v>
      </c>
      <c r="Q311" s="86" t="e">
        <f t="shared" si="79"/>
        <v>#N/A</v>
      </c>
      <c r="R311" s="86" t="e">
        <f t="shared" si="80"/>
        <v>#N/A</v>
      </c>
      <c r="S311" s="86" t="e">
        <f t="shared" si="81"/>
        <v>#N/A</v>
      </c>
      <c r="T311" s="86" t="str">
        <f t="shared" si="91"/>
        <v/>
      </c>
      <c r="U311" s="86" t="str">
        <f t="shared" si="92"/>
        <v/>
      </c>
      <c r="V311" s="86" t="str">
        <f t="shared" si="93"/>
        <v/>
      </c>
      <c r="W311" s="87" t="e">
        <f t="shared" si="82"/>
        <v>#N/A</v>
      </c>
      <c r="X311" s="88"/>
      <c r="Y311" s="88"/>
      <c r="Z311" s="88"/>
      <c r="AA311" s="88"/>
      <c r="AB311" s="88"/>
      <c r="AD311" s="86" t="e">
        <f t="shared" si="83"/>
        <v>#N/A</v>
      </c>
      <c r="AE311" s="86" t="e">
        <f t="shared" si="84"/>
        <v>#N/A</v>
      </c>
      <c r="AG311" s="86">
        <f t="shared" si="85"/>
        <v>0</v>
      </c>
      <c r="AH311" s="86">
        <f t="shared" si="86"/>
        <v>0</v>
      </c>
      <c r="AI311" s="86">
        <f t="shared" si="87"/>
        <v>0</v>
      </c>
    </row>
    <row r="312" spans="6:35" x14ac:dyDescent="0.25">
      <c r="F312" s="26" t="str">
        <f>IF(G312=1,MAX($F$4:F311)+1,"")</f>
        <v/>
      </c>
      <c r="G312" s="26">
        <f>COUNTIF($H$5:H312,H312)</f>
        <v>60</v>
      </c>
      <c r="H312" s="26" t="e">
        <f t="shared" si="88"/>
        <v>#N/A</v>
      </c>
      <c r="I312" s="26">
        <f>COUNTIF($J$4:$J312,1)</f>
        <v>16</v>
      </c>
      <c r="J312" s="26">
        <f>COUNTIF($S$5:$S312,S312)</f>
        <v>60</v>
      </c>
      <c r="K312" s="26" t="e">
        <f t="shared" si="77"/>
        <v>#N/A</v>
      </c>
      <c r="L312" s="26">
        <f>IFERROR(IF(P312=0,0,MAX($L$4:L311)+1),0)</f>
        <v>0</v>
      </c>
      <c r="M312" s="5" t="e">
        <f t="shared" si="89"/>
        <v>#N/A</v>
      </c>
      <c r="N312" s="5" t="e">
        <f t="shared" si="90"/>
        <v>#N/A</v>
      </c>
      <c r="P312" s="86" t="e">
        <f t="shared" si="78"/>
        <v>#N/A</v>
      </c>
      <c r="Q312" s="86" t="e">
        <f t="shared" si="79"/>
        <v>#N/A</v>
      </c>
      <c r="R312" s="86" t="e">
        <f t="shared" si="80"/>
        <v>#N/A</v>
      </c>
      <c r="S312" s="86" t="e">
        <f t="shared" si="81"/>
        <v>#N/A</v>
      </c>
      <c r="T312" s="86" t="str">
        <f t="shared" si="91"/>
        <v/>
      </c>
      <c r="U312" s="86" t="str">
        <f t="shared" si="92"/>
        <v/>
      </c>
      <c r="V312" s="86" t="str">
        <f t="shared" si="93"/>
        <v/>
      </c>
      <c r="W312" s="87" t="e">
        <f t="shared" si="82"/>
        <v>#N/A</v>
      </c>
      <c r="X312" s="88"/>
      <c r="Y312" s="88"/>
      <c r="Z312" s="88"/>
      <c r="AA312" s="88"/>
      <c r="AB312" s="88"/>
      <c r="AD312" s="86" t="e">
        <f t="shared" si="83"/>
        <v>#N/A</v>
      </c>
      <c r="AE312" s="86" t="e">
        <f t="shared" si="84"/>
        <v>#N/A</v>
      </c>
      <c r="AG312" s="86">
        <f t="shared" si="85"/>
        <v>0</v>
      </c>
      <c r="AH312" s="86">
        <f t="shared" si="86"/>
        <v>0</v>
      </c>
      <c r="AI312" s="86">
        <f t="shared" si="87"/>
        <v>0</v>
      </c>
    </row>
    <row r="313" spans="6:35" x14ac:dyDescent="0.25">
      <c r="F313" s="26" t="str">
        <f>IF(G313=1,MAX($F$4:F312)+1,"")</f>
        <v/>
      </c>
      <c r="G313" s="26">
        <f>COUNTIF($H$5:H313,H313)</f>
        <v>61</v>
      </c>
      <c r="H313" s="26" t="e">
        <f t="shared" si="88"/>
        <v>#N/A</v>
      </c>
      <c r="I313" s="26">
        <f>COUNTIF($J$4:$J313,1)</f>
        <v>16</v>
      </c>
      <c r="J313" s="26">
        <f>COUNTIF($S$5:$S313,S313)</f>
        <v>61</v>
      </c>
      <c r="K313" s="26" t="e">
        <f t="shared" si="77"/>
        <v>#N/A</v>
      </c>
      <c r="L313" s="26">
        <f>IFERROR(IF(P313=0,0,MAX($L$4:L312)+1),0)</f>
        <v>0</v>
      </c>
      <c r="M313" s="5" t="e">
        <f t="shared" si="89"/>
        <v>#N/A</v>
      </c>
      <c r="N313" s="5" t="e">
        <f t="shared" si="90"/>
        <v>#N/A</v>
      </c>
      <c r="P313" s="86" t="e">
        <f t="shared" si="78"/>
        <v>#N/A</v>
      </c>
      <c r="Q313" s="86" t="e">
        <f t="shared" si="79"/>
        <v>#N/A</v>
      </c>
      <c r="R313" s="86" t="e">
        <f t="shared" si="80"/>
        <v>#N/A</v>
      </c>
      <c r="S313" s="86" t="e">
        <f t="shared" si="81"/>
        <v>#N/A</v>
      </c>
      <c r="T313" s="86" t="str">
        <f t="shared" si="91"/>
        <v/>
      </c>
      <c r="U313" s="86" t="str">
        <f t="shared" si="92"/>
        <v/>
      </c>
      <c r="V313" s="86" t="str">
        <f t="shared" si="93"/>
        <v/>
      </c>
      <c r="W313" s="87" t="e">
        <f t="shared" si="82"/>
        <v>#N/A</v>
      </c>
      <c r="X313" s="88"/>
      <c r="Y313" s="88"/>
      <c r="Z313" s="88"/>
      <c r="AA313" s="88"/>
      <c r="AB313" s="88"/>
      <c r="AD313" s="86" t="e">
        <f t="shared" si="83"/>
        <v>#N/A</v>
      </c>
      <c r="AE313" s="86" t="e">
        <f t="shared" si="84"/>
        <v>#N/A</v>
      </c>
      <c r="AG313" s="86">
        <f t="shared" si="85"/>
        <v>0</v>
      </c>
      <c r="AH313" s="86">
        <f t="shared" si="86"/>
        <v>0</v>
      </c>
      <c r="AI313" s="86">
        <f t="shared" si="87"/>
        <v>0</v>
      </c>
    </row>
    <row r="314" spans="6:35" x14ac:dyDescent="0.25">
      <c r="F314" s="26" t="str">
        <f>IF(G314=1,MAX($F$4:F313)+1,"")</f>
        <v/>
      </c>
      <c r="G314" s="26">
        <f>COUNTIF($H$5:H314,H314)</f>
        <v>62</v>
      </c>
      <c r="H314" s="26" t="e">
        <f t="shared" si="88"/>
        <v>#N/A</v>
      </c>
      <c r="I314" s="26">
        <f>COUNTIF($J$4:$J314,1)</f>
        <v>16</v>
      </c>
      <c r="J314" s="26">
        <f>COUNTIF($S$5:$S314,S314)</f>
        <v>62</v>
      </c>
      <c r="K314" s="26" t="e">
        <f t="shared" si="77"/>
        <v>#N/A</v>
      </c>
      <c r="L314" s="26">
        <f>IFERROR(IF(P314=0,0,MAX($L$4:L313)+1),0)</f>
        <v>0</v>
      </c>
      <c r="M314" s="5" t="e">
        <f t="shared" si="89"/>
        <v>#N/A</v>
      </c>
      <c r="N314" s="5" t="e">
        <f t="shared" si="90"/>
        <v>#N/A</v>
      </c>
      <c r="P314" s="86" t="e">
        <f t="shared" si="78"/>
        <v>#N/A</v>
      </c>
      <c r="Q314" s="86" t="e">
        <f t="shared" si="79"/>
        <v>#N/A</v>
      </c>
      <c r="R314" s="86" t="e">
        <f t="shared" si="80"/>
        <v>#N/A</v>
      </c>
      <c r="S314" s="86" t="e">
        <f t="shared" si="81"/>
        <v>#N/A</v>
      </c>
      <c r="T314" s="86" t="str">
        <f t="shared" si="91"/>
        <v/>
      </c>
      <c r="U314" s="86" t="str">
        <f t="shared" si="92"/>
        <v/>
      </c>
      <c r="V314" s="86" t="str">
        <f t="shared" si="93"/>
        <v/>
      </c>
      <c r="W314" s="87" t="e">
        <f t="shared" si="82"/>
        <v>#N/A</v>
      </c>
      <c r="X314" s="88"/>
      <c r="Y314" s="88"/>
      <c r="Z314" s="88"/>
      <c r="AA314" s="88"/>
      <c r="AB314" s="88"/>
      <c r="AD314" s="86" t="e">
        <f t="shared" si="83"/>
        <v>#N/A</v>
      </c>
      <c r="AE314" s="86" t="e">
        <f t="shared" si="84"/>
        <v>#N/A</v>
      </c>
      <c r="AG314" s="86">
        <f t="shared" si="85"/>
        <v>0</v>
      </c>
      <c r="AH314" s="86">
        <f t="shared" si="86"/>
        <v>0</v>
      </c>
      <c r="AI314" s="86">
        <f t="shared" si="87"/>
        <v>0</v>
      </c>
    </row>
    <row r="315" spans="6:35" x14ac:dyDescent="0.25">
      <c r="F315" s="26" t="str">
        <f>IF(G315=1,MAX($F$4:F314)+1,"")</f>
        <v/>
      </c>
      <c r="G315" s="26">
        <f>COUNTIF($H$5:H315,H315)</f>
        <v>63</v>
      </c>
      <c r="H315" s="26" t="e">
        <f t="shared" si="88"/>
        <v>#N/A</v>
      </c>
      <c r="I315" s="26">
        <f>COUNTIF($J$4:$J315,1)</f>
        <v>16</v>
      </c>
      <c r="J315" s="26">
        <f>COUNTIF($S$5:$S315,S315)</f>
        <v>63</v>
      </c>
      <c r="K315" s="26" t="e">
        <f t="shared" si="77"/>
        <v>#N/A</v>
      </c>
      <c r="L315" s="26">
        <f>IFERROR(IF(P315=0,0,MAX($L$4:L314)+1),0)</f>
        <v>0</v>
      </c>
      <c r="M315" s="5" t="e">
        <f t="shared" si="89"/>
        <v>#N/A</v>
      </c>
      <c r="N315" s="5" t="e">
        <f t="shared" si="90"/>
        <v>#N/A</v>
      </c>
      <c r="P315" s="86" t="e">
        <f t="shared" si="78"/>
        <v>#N/A</v>
      </c>
      <c r="Q315" s="86" t="e">
        <f t="shared" si="79"/>
        <v>#N/A</v>
      </c>
      <c r="R315" s="86" t="e">
        <f t="shared" si="80"/>
        <v>#N/A</v>
      </c>
      <c r="S315" s="86" t="e">
        <f t="shared" si="81"/>
        <v>#N/A</v>
      </c>
      <c r="T315" s="86" t="str">
        <f t="shared" si="91"/>
        <v/>
      </c>
      <c r="U315" s="86" t="str">
        <f t="shared" si="92"/>
        <v/>
      </c>
      <c r="V315" s="86" t="str">
        <f t="shared" si="93"/>
        <v/>
      </c>
      <c r="W315" s="87" t="e">
        <f t="shared" si="82"/>
        <v>#N/A</v>
      </c>
      <c r="X315" s="88"/>
      <c r="Y315" s="88"/>
      <c r="Z315" s="88"/>
      <c r="AA315" s="88"/>
      <c r="AB315" s="88"/>
      <c r="AD315" s="86" t="e">
        <f t="shared" si="83"/>
        <v>#N/A</v>
      </c>
      <c r="AE315" s="86" t="e">
        <f t="shared" si="84"/>
        <v>#N/A</v>
      </c>
      <c r="AG315" s="86">
        <f t="shared" si="85"/>
        <v>0</v>
      </c>
      <c r="AH315" s="86">
        <f t="shared" si="86"/>
        <v>0</v>
      </c>
      <c r="AI315" s="86">
        <f t="shared" si="87"/>
        <v>0</v>
      </c>
    </row>
    <row r="316" spans="6:35" x14ac:dyDescent="0.25">
      <c r="F316" s="26" t="str">
        <f>IF(G316=1,MAX($F$4:F315)+1,"")</f>
        <v/>
      </c>
      <c r="G316" s="26">
        <f>COUNTIF($H$5:H316,H316)</f>
        <v>64</v>
      </c>
      <c r="H316" s="26" t="e">
        <f t="shared" si="88"/>
        <v>#N/A</v>
      </c>
      <c r="I316" s="26">
        <f>COUNTIF($J$4:$J316,1)</f>
        <v>16</v>
      </c>
      <c r="J316" s="26">
        <f>COUNTIF($S$5:$S316,S316)</f>
        <v>64</v>
      </c>
      <c r="K316" s="26" t="e">
        <f t="shared" si="77"/>
        <v>#N/A</v>
      </c>
      <c r="L316" s="26">
        <f>IFERROR(IF(P316=0,0,MAX($L$4:L315)+1),0)</f>
        <v>0</v>
      </c>
      <c r="M316" s="5" t="e">
        <f t="shared" si="89"/>
        <v>#N/A</v>
      </c>
      <c r="N316" s="5" t="e">
        <f t="shared" si="90"/>
        <v>#N/A</v>
      </c>
      <c r="P316" s="86" t="e">
        <f t="shared" si="78"/>
        <v>#N/A</v>
      </c>
      <c r="Q316" s="86" t="e">
        <f t="shared" si="79"/>
        <v>#N/A</v>
      </c>
      <c r="R316" s="86" t="e">
        <f t="shared" si="80"/>
        <v>#N/A</v>
      </c>
      <c r="S316" s="86" t="e">
        <f t="shared" si="81"/>
        <v>#N/A</v>
      </c>
      <c r="T316" s="86" t="str">
        <f t="shared" si="91"/>
        <v/>
      </c>
      <c r="U316" s="86" t="str">
        <f t="shared" si="92"/>
        <v/>
      </c>
      <c r="V316" s="86" t="str">
        <f t="shared" si="93"/>
        <v/>
      </c>
      <c r="W316" s="87" t="e">
        <f t="shared" si="82"/>
        <v>#N/A</v>
      </c>
      <c r="X316" s="88"/>
      <c r="Y316" s="88"/>
      <c r="Z316" s="88"/>
      <c r="AA316" s="88"/>
      <c r="AB316" s="88"/>
      <c r="AD316" s="86" t="e">
        <f t="shared" si="83"/>
        <v>#N/A</v>
      </c>
      <c r="AE316" s="86" t="e">
        <f t="shared" si="84"/>
        <v>#N/A</v>
      </c>
      <c r="AG316" s="86">
        <f t="shared" si="85"/>
        <v>0</v>
      </c>
      <c r="AH316" s="86">
        <f t="shared" si="86"/>
        <v>0</v>
      </c>
      <c r="AI316" s="86">
        <f t="shared" si="87"/>
        <v>0</v>
      </c>
    </row>
    <row r="317" spans="6:35" x14ac:dyDescent="0.25">
      <c r="F317" s="26" t="str">
        <f>IF(G317=1,MAX($F$4:F316)+1,"")</f>
        <v/>
      </c>
      <c r="G317" s="26">
        <f>COUNTIF($H$5:H317,H317)</f>
        <v>65</v>
      </c>
      <c r="H317" s="26" t="e">
        <f t="shared" si="88"/>
        <v>#N/A</v>
      </c>
      <c r="I317" s="26">
        <f>COUNTIF($J$4:$J317,1)</f>
        <v>16</v>
      </c>
      <c r="J317" s="26">
        <f>COUNTIF($S$5:$S317,S317)</f>
        <v>65</v>
      </c>
      <c r="K317" s="26" t="e">
        <f t="shared" si="77"/>
        <v>#N/A</v>
      </c>
      <c r="L317" s="26">
        <f>IFERROR(IF(P317=0,0,MAX($L$4:L316)+1),0)</f>
        <v>0</v>
      </c>
      <c r="M317" s="5" t="e">
        <f t="shared" si="89"/>
        <v>#N/A</v>
      </c>
      <c r="N317" s="5" t="e">
        <f t="shared" si="90"/>
        <v>#N/A</v>
      </c>
      <c r="P317" s="86" t="e">
        <f t="shared" si="78"/>
        <v>#N/A</v>
      </c>
      <c r="Q317" s="86" t="e">
        <f t="shared" si="79"/>
        <v>#N/A</v>
      </c>
      <c r="R317" s="86" t="e">
        <f t="shared" si="80"/>
        <v>#N/A</v>
      </c>
      <c r="S317" s="86" t="e">
        <f t="shared" si="81"/>
        <v>#N/A</v>
      </c>
      <c r="T317" s="86" t="str">
        <f t="shared" si="91"/>
        <v/>
      </c>
      <c r="U317" s="86" t="str">
        <f t="shared" si="92"/>
        <v/>
      </c>
      <c r="V317" s="86" t="str">
        <f t="shared" si="93"/>
        <v/>
      </c>
      <c r="W317" s="87" t="e">
        <f t="shared" si="82"/>
        <v>#N/A</v>
      </c>
      <c r="X317" s="88"/>
      <c r="Y317" s="88"/>
      <c r="Z317" s="88"/>
      <c r="AA317" s="88"/>
      <c r="AB317" s="88"/>
      <c r="AD317" s="86" t="e">
        <f t="shared" si="83"/>
        <v>#N/A</v>
      </c>
      <c r="AE317" s="86" t="e">
        <f t="shared" si="84"/>
        <v>#N/A</v>
      </c>
      <c r="AG317" s="86">
        <f t="shared" si="85"/>
        <v>0</v>
      </c>
      <c r="AH317" s="86">
        <f t="shared" si="86"/>
        <v>0</v>
      </c>
      <c r="AI317" s="86">
        <f t="shared" si="87"/>
        <v>0</v>
      </c>
    </row>
    <row r="318" spans="6:35" x14ac:dyDescent="0.25">
      <c r="F318" s="26" t="str">
        <f>IF(G318=1,MAX($F$4:F317)+1,"")</f>
        <v/>
      </c>
      <c r="G318" s="26">
        <f>COUNTIF($H$5:H318,H318)</f>
        <v>66</v>
      </c>
      <c r="H318" s="26" t="e">
        <f t="shared" si="88"/>
        <v>#N/A</v>
      </c>
      <c r="I318" s="26">
        <f>COUNTIF($J$4:$J318,1)</f>
        <v>16</v>
      </c>
      <c r="J318" s="26">
        <f>COUNTIF($S$5:$S318,S318)</f>
        <v>66</v>
      </c>
      <c r="K318" s="26" t="e">
        <f t="shared" si="77"/>
        <v>#N/A</v>
      </c>
      <c r="L318" s="26">
        <f>IFERROR(IF(P318=0,0,MAX($L$4:L317)+1),0)</f>
        <v>0</v>
      </c>
      <c r="M318" s="5" t="e">
        <f t="shared" si="89"/>
        <v>#N/A</v>
      </c>
      <c r="N318" s="5" t="e">
        <f t="shared" si="90"/>
        <v>#N/A</v>
      </c>
      <c r="P318" s="86" t="e">
        <f t="shared" si="78"/>
        <v>#N/A</v>
      </c>
      <c r="Q318" s="86" t="e">
        <f t="shared" si="79"/>
        <v>#N/A</v>
      </c>
      <c r="R318" s="86" t="e">
        <f t="shared" si="80"/>
        <v>#N/A</v>
      </c>
      <c r="S318" s="86" t="e">
        <f t="shared" si="81"/>
        <v>#N/A</v>
      </c>
      <c r="T318" s="86" t="str">
        <f t="shared" si="91"/>
        <v/>
      </c>
      <c r="U318" s="86" t="str">
        <f t="shared" si="92"/>
        <v/>
      </c>
      <c r="V318" s="86" t="str">
        <f t="shared" si="93"/>
        <v/>
      </c>
      <c r="W318" s="87" t="e">
        <f t="shared" si="82"/>
        <v>#N/A</v>
      </c>
      <c r="X318" s="88"/>
      <c r="Y318" s="88"/>
      <c r="Z318" s="88"/>
      <c r="AA318" s="88"/>
      <c r="AB318" s="88"/>
      <c r="AD318" s="86" t="e">
        <f t="shared" si="83"/>
        <v>#N/A</v>
      </c>
      <c r="AE318" s="86" t="e">
        <f t="shared" si="84"/>
        <v>#N/A</v>
      </c>
      <c r="AG318" s="86">
        <f t="shared" si="85"/>
        <v>0</v>
      </c>
      <c r="AH318" s="86">
        <f t="shared" si="86"/>
        <v>0</v>
      </c>
      <c r="AI318" s="86">
        <f t="shared" si="87"/>
        <v>0</v>
      </c>
    </row>
    <row r="319" spans="6:35" x14ac:dyDescent="0.25">
      <c r="F319" s="26" t="str">
        <f>IF(G319=1,MAX($F$4:F318)+1,"")</f>
        <v/>
      </c>
      <c r="G319" s="26">
        <f>COUNTIF($H$5:H319,H319)</f>
        <v>67</v>
      </c>
      <c r="H319" s="26" t="e">
        <f t="shared" si="88"/>
        <v>#N/A</v>
      </c>
      <c r="I319" s="26">
        <f>COUNTIF($J$4:$J319,1)</f>
        <v>16</v>
      </c>
      <c r="J319" s="26">
        <f>COUNTIF($S$5:$S319,S319)</f>
        <v>67</v>
      </c>
      <c r="K319" s="26" t="e">
        <f t="shared" si="77"/>
        <v>#N/A</v>
      </c>
      <c r="L319" s="26">
        <f>IFERROR(IF(P319=0,0,MAX($L$4:L318)+1),0)</f>
        <v>0</v>
      </c>
      <c r="M319" s="5" t="e">
        <f t="shared" si="89"/>
        <v>#N/A</v>
      </c>
      <c r="N319" s="5" t="e">
        <f t="shared" si="90"/>
        <v>#N/A</v>
      </c>
      <c r="P319" s="86" t="e">
        <f t="shared" si="78"/>
        <v>#N/A</v>
      </c>
      <c r="Q319" s="86" t="e">
        <f t="shared" si="79"/>
        <v>#N/A</v>
      </c>
      <c r="R319" s="86" t="e">
        <f t="shared" si="80"/>
        <v>#N/A</v>
      </c>
      <c r="S319" s="86" t="e">
        <f t="shared" si="81"/>
        <v>#N/A</v>
      </c>
      <c r="T319" s="86" t="str">
        <f t="shared" si="91"/>
        <v/>
      </c>
      <c r="U319" s="86" t="str">
        <f t="shared" si="92"/>
        <v/>
      </c>
      <c r="V319" s="86" t="str">
        <f t="shared" si="93"/>
        <v/>
      </c>
      <c r="W319" s="87" t="e">
        <f t="shared" si="82"/>
        <v>#N/A</v>
      </c>
      <c r="X319" s="88"/>
      <c r="Y319" s="88"/>
      <c r="Z319" s="88"/>
      <c r="AA319" s="88"/>
      <c r="AB319" s="88"/>
      <c r="AD319" s="86" t="e">
        <f t="shared" si="83"/>
        <v>#N/A</v>
      </c>
      <c r="AE319" s="86" t="e">
        <f t="shared" si="84"/>
        <v>#N/A</v>
      </c>
      <c r="AG319" s="86">
        <f t="shared" si="85"/>
        <v>0</v>
      </c>
      <c r="AH319" s="86">
        <f t="shared" si="86"/>
        <v>0</v>
      </c>
      <c r="AI319" s="86">
        <f t="shared" si="87"/>
        <v>0</v>
      </c>
    </row>
    <row r="320" spans="6:35" x14ac:dyDescent="0.25">
      <c r="F320" s="26" t="str">
        <f>IF(G320=1,MAX($F$4:F319)+1,"")</f>
        <v/>
      </c>
      <c r="G320" s="26">
        <f>COUNTIF($H$5:H320,H320)</f>
        <v>68</v>
      </c>
      <c r="H320" s="26" t="e">
        <f t="shared" si="88"/>
        <v>#N/A</v>
      </c>
      <c r="I320" s="26">
        <f>COUNTIF($J$4:$J320,1)</f>
        <v>16</v>
      </c>
      <c r="J320" s="26">
        <f>COUNTIF($S$5:$S320,S320)</f>
        <v>68</v>
      </c>
      <c r="K320" s="26" t="e">
        <f t="shared" si="77"/>
        <v>#N/A</v>
      </c>
      <c r="L320" s="26">
        <f>IFERROR(IF(P320=0,0,MAX($L$4:L319)+1),0)</f>
        <v>0</v>
      </c>
      <c r="M320" s="5" t="e">
        <f t="shared" si="89"/>
        <v>#N/A</v>
      </c>
      <c r="N320" s="5" t="e">
        <f t="shared" si="90"/>
        <v>#N/A</v>
      </c>
      <c r="P320" s="86" t="e">
        <f t="shared" si="78"/>
        <v>#N/A</v>
      </c>
      <c r="Q320" s="86" t="e">
        <f t="shared" si="79"/>
        <v>#N/A</v>
      </c>
      <c r="R320" s="86" t="e">
        <f t="shared" si="80"/>
        <v>#N/A</v>
      </c>
      <c r="S320" s="86" t="e">
        <f t="shared" si="81"/>
        <v>#N/A</v>
      </c>
      <c r="T320" s="86" t="str">
        <f t="shared" si="91"/>
        <v/>
      </c>
      <c r="U320" s="86" t="str">
        <f t="shared" si="92"/>
        <v/>
      </c>
      <c r="V320" s="86" t="str">
        <f t="shared" si="93"/>
        <v/>
      </c>
      <c r="W320" s="87" t="e">
        <f t="shared" si="82"/>
        <v>#N/A</v>
      </c>
      <c r="X320" s="88"/>
      <c r="Y320" s="88"/>
      <c r="Z320" s="88"/>
      <c r="AA320" s="88"/>
      <c r="AB320" s="88"/>
      <c r="AD320" s="86" t="e">
        <f t="shared" si="83"/>
        <v>#N/A</v>
      </c>
      <c r="AE320" s="86" t="e">
        <f t="shared" si="84"/>
        <v>#N/A</v>
      </c>
      <c r="AG320" s="86">
        <f t="shared" si="85"/>
        <v>0</v>
      </c>
      <c r="AH320" s="86">
        <f t="shared" si="86"/>
        <v>0</v>
      </c>
      <c r="AI320" s="86">
        <f t="shared" si="87"/>
        <v>0</v>
      </c>
    </row>
    <row r="321" spans="6:35" x14ac:dyDescent="0.25">
      <c r="F321" s="26" t="str">
        <f>IF(G321=1,MAX($F$4:F320)+1,"")</f>
        <v/>
      </c>
      <c r="G321" s="26">
        <f>COUNTIF($H$5:H321,H321)</f>
        <v>69</v>
      </c>
      <c r="H321" s="26" t="e">
        <f t="shared" si="88"/>
        <v>#N/A</v>
      </c>
      <c r="I321" s="26">
        <f>COUNTIF($J$4:$J321,1)</f>
        <v>16</v>
      </c>
      <c r="J321" s="26">
        <f>COUNTIF($S$5:$S321,S321)</f>
        <v>69</v>
      </c>
      <c r="K321" s="26" t="e">
        <f t="shared" si="77"/>
        <v>#N/A</v>
      </c>
      <c r="L321" s="26">
        <f>IFERROR(IF(P321=0,0,MAX($L$4:L320)+1),0)</f>
        <v>0</v>
      </c>
      <c r="M321" s="5" t="e">
        <f t="shared" si="89"/>
        <v>#N/A</v>
      </c>
      <c r="N321" s="5" t="e">
        <f t="shared" si="90"/>
        <v>#N/A</v>
      </c>
      <c r="P321" s="86" t="e">
        <f t="shared" si="78"/>
        <v>#N/A</v>
      </c>
      <c r="Q321" s="86" t="e">
        <f t="shared" si="79"/>
        <v>#N/A</v>
      </c>
      <c r="R321" s="86" t="e">
        <f t="shared" si="80"/>
        <v>#N/A</v>
      </c>
      <c r="S321" s="86" t="e">
        <f t="shared" si="81"/>
        <v>#N/A</v>
      </c>
      <c r="T321" s="86" t="str">
        <f t="shared" si="91"/>
        <v/>
      </c>
      <c r="U321" s="86" t="str">
        <f t="shared" si="92"/>
        <v/>
      </c>
      <c r="V321" s="86" t="str">
        <f t="shared" si="93"/>
        <v/>
      </c>
      <c r="W321" s="87" t="e">
        <f t="shared" si="82"/>
        <v>#N/A</v>
      </c>
      <c r="X321" s="88"/>
      <c r="Y321" s="88"/>
      <c r="Z321" s="88"/>
      <c r="AA321" s="88"/>
      <c r="AB321" s="88"/>
      <c r="AD321" s="86" t="e">
        <f t="shared" si="83"/>
        <v>#N/A</v>
      </c>
      <c r="AE321" s="86" t="e">
        <f t="shared" si="84"/>
        <v>#N/A</v>
      </c>
      <c r="AG321" s="86">
        <f t="shared" si="85"/>
        <v>0</v>
      </c>
      <c r="AH321" s="86">
        <f t="shared" si="86"/>
        <v>0</v>
      </c>
      <c r="AI321" s="86">
        <f t="shared" si="87"/>
        <v>0</v>
      </c>
    </row>
    <row r="322" spans="6:35" x14ac:dyDescent="0.25">
      <c r="F322" s="26" t="str">
        <f>IF(G322=1,MAX($F$4:F321)+1,"")</f>
        <v/>
      </c>
      <c r="G322" s="26">
        <f>COUNTIF($H$5:H322,H322)</f>
        <v>70</v>
      </c>
      <c r="H322" s="26" t="e">
        <f t="shared" si="88"/>
        <v>#N/A</v>
      </c>
      <c r="I322" s="26">
        <f>COUNTIF($J$4:$J322,1)</f>
        <v>16</v>
      </c>
      <c r="J322" s="26">
        <f>COUNTIF($S$5:$S322,S322)</f>
        <v>70</v>
      </c>
      <c r="K322" s="26" t="e">
        <f t="shared" si="77"/>
        <v>#N/A</v>
      </c>
      <c r="L322" s="26">
        <f>IFERROR(IF(P322=0,0,MAX($L$4:L321)+1),0)</f>
        <v>0</v>
      </c>
      <c r="M322" s="5" t="e">
        <f t="shared" si="89"/>
        <v>#N/A</v>
      </c>
      <c r="N322" s="5" t="e">
        <f t="shared" si="90"/>
        <v>#N/A</v>
      </c>
      <c r="P322" s="86" t="e">
        <f t="shared" si="78"/>
        <v>#N/A</v>
      </c>
      <c r="Q322" s="86" t="e">
        <f t="shared" si="79"/>
        <v>#N/A</v>
      </c>
      <c r="R322" s="86" t="e">
        <f t="shared" si="80"/>
        <v>#N/A</v>
      </c>
      <c r="S322" s="86" t="e">
        <f t="shared" si="81"/>
        <v>#N/A</v>
      </c>
      <c r="T322" s="86" t="str">
        <f t="shared" si="91"/>
        <v/>
      </c>
      <c r="U322" s="86" t="str">
        <f t="shared" si="92"/>
        <v/>
      </c>
      <c r="V322" s="86" t="str">
        <f t="shared" si="93"/>
        <v/>
      </c>
      <c r="W322" s="87" t="e">
        <f t="shared" si="82"/>
        <v>#N/A</v>
      </c>
      <c r="X322" s="88"/>
      <c r="Y322" s="88"/>
      <c r="Z322" s="88"/>
      <c r="AA322" s="88"/>
      <c r="AB322" s="88"/>
      <c r="AD322" s="86" t="e">
        <f t="shared" si="83"/>
        <v>#N/A</v>
      </c>
      <c r="AE322" s="86" t="e">
        <f t="shared" si="84"/>
        <v>#N/A</v>
      </c>
      <c r="AG322" s="86">
        <f t="shared" si="85"/>
        <v>0</v>
      </c>
      <c r="AH322" s="86">
        <f t="shared" si="86"/>
        <v>0</v>
      </c>
      <c r="AI322" s="86">
        <f t="shared" si="87"/>
        <v>0</v>
      </c>
    </row>
    <row r="323" spans="6:35" x14ac:dyDescent="0.25">
      <c r="F323" s="26" t="str">
        <f>IF(G323=1,MAX($F$4:F322)+1,"")</f>
        <v/>
      </c>
      <c r="G323" s="26">
        <f>COUNTIF($H$5:H323,H323)</f>
        <v>71</v>
      </c>
      <c r="H323" s="26" t="e">
        <f t="shared" si="88"/>
        <v>#N/A</v>
      </c>
      <c r="I323" s="26">
        <f>COUNTIF($J$4:$J323,1)</f>
        <v>16</v>
      </c>
      <c r="J323" s="26">
        <f>COUNTIF($S$5:$S323,S323)</f>
        <v>71</v>
      </c>
      <c r="K323" s="26" t="e">
        <f t="shared" si="77"/>
        <v>#N/A</v>
      </c>
      <c r="L323" s="26">
        <f>IFERROR(IF(P323=0,0,MAX($L$4:L322)+1),0)</f>
        <v>0</v>
      </c>
      <c r="M323" s="5" t="e">
        <f t="shared" si="89"/>
        <v>#N/A</v>
      </c>
      <c r="N323" s="5" t="e">
        <f t="shared" si="90"/>
        <v>#N/A</v>
      </c>
      <c r="P323" s="86" t="e">
        <f t="shared" si="78"/>
        <v>#N/A</v>
      </c>
      <c r="Q323" s="86" t="e">
        <f t="shared" si="79"/>
        <v>#N/A</v>
      </c>
      <c r="R323" s="86" t="e">
        <f t="shared" si="80"/>
        <v>#N/A</v>
      </c>
      <c r="S323" s="86" t="e">
        <f t="shared" si="81"/>
        <v>#N/A</v>
      </c>
      <c r="T323" s="86" t="str">
        <f t="shared" si="91"/>
        <v/>
      </c>
      <c r="U323" s="86" t="str">
        <f t="shared" si="92"/>
        <v/>
      </c>
      <c r="V323" s="86" t="str">
        <f t="shared" si="93"/>
        <v/>
      </c>
      <c r="W323" s="87" t="e">
        <f t="shared" si="82"/>
        <v>#N/A</v>
      </c>
      <c r="X323" s="88"/>
      <c r="Y323" s="88"/>
      <c r="Z323" s="88"/>
      <c r="AA323" s="88"/>
      <c r="AB323" s="88"/>
      <c r="AD323" s="86" t="e">
        <f t="shared" si="83"/>
        <v>#N/A</v>
      </c>
      <c r="AE323" s="86" t="e">
        <f t="shared" si="84"/>
        <v>#N/A</v>
      </c>
      <c r="AG323" s="86">
        <f t="shared" si="85"/>
        <v>0</v>
      </c>
      <c r="AH323" s="86">
        <f t="shared" si="86"/>
        <v>0</v>
      </c>
      <c r="AI323" s="86">
        <f t="shared" si="87"/>
        <v>0</v>
      </c>
    </row>
    <row r="324" spans="6:35" x14ac:dyDescent="0.25">
      <c r="F324" s="26" t="str">
        <f>IF(G324=1,MAX($F$4:F323)+1,"")</f>
        <v/>
      </c>
      <c r="G324" s="26">
        <f>COUNTIF($H$5:H324,H324)</f>
        <v>72</v>
      </c>
      <c r="H324" s="26" t="e">
        <f t="shared" si="88"/>
        <v>#N/A</v>
      </c>
      <c r="I324" s="26">
        <f>COUNTIF($J$4:$J324,1)</f>
        <v>16</v>
      </c>
      <c r="J324" s="26">
        <f>COUNTIF($S$5:$S324,S324)</f>
        <v>72</v>
      </c>
      <c r="K324" s="26" t="e">
        <f t="shared" si="77"/>
        <v>#N/A</v>
      </c>
      <c r="L324" s="26">
        <f>IFERROR(IF(P324=0,0,MAX($L$4:L323)+1),0)</f>
        <v>0</v>
      </c>
      <c r="M324" s="5" t="e">
        <f t="shared" si="89"/>
        <v>#N/A</v>
      </c>
      <c r="N324" s="5" t="e">
        <f t="shared" si="90"/>
        <v>#N/A</v>
      </c>
      <c r="P324" s="86" t="e">
        <f t="shared" si="78"/>
        <v>#N/A</v>
      </c>
      <c r="Q324" s="86" t="e">
        <f t="shared" si="79"/>
        <v>#N/A</v>
      </c>
      <c r="R324" s="86" t="e">
        <f t="shared" si="80"/>
        <v>#N/A</v>
      </c>
      <c r="S324" s="86" t="e">
        <f t="shared" si="81"/>
        <v>#N/A</v>
      </c>
      <c r="T324" s="86" t="str">
        <f t="shared" si="91"/>
        <v/>
      </c>
      <c r="U324" s="86" t="str">
        <f t="shared" si="92"/>
        <v/>
      </c>
      <c r="V324" s="86" t="str">
        <f t="shared" si="93"/>
        <v/>
      </c>
      <c r="W324" s="87" t="e">
        <f t="shared" si="82"/>
        <v>#N/A</v>
      </c>
      <c r="X324" s="88"/>
      <c r="Y324" s="88"/>
      <c r="Z324" s="88"/>
      <c r="AA324" s="88"/>
      <c r="AB324" s="88"/>
      <c r="AD324" s="86" t="e">
        <f t="shared" si="83"/>
        <v>#N/A</v>
      </c>
      <c r="AE324" s="86" t="e">
        <f t="shared" si="84"/>
        <v>#N/A</v>
      </c>
      <c r="AG324" s="86">
        <f t="shared" si="85"/>
        <v>0</v>
      </c>
      <c r="AH324" s="86">
        <f t="shared" si="86"/>
        <v>0</v>
      </c>
      <c r="AI324" s="86">
        <f t="shared" si="87"/>
        <v>0</v>
      </c>
    </row>
    <row r="325" spans="6:35" x14ac:dyDescent="0.25">
      <c r="F325" s="26" t="str">
        <f>IF(G325=1,MAX($F$4:F324)+1,"")</f>
        <v/>
      </c>
      <c r="G325" s="26">
        <f>COUNTIF($H$5:H325,H325)</f>
        <v>73</v>
      </c>
      <c r="H325" s="26" t="e">
        <f t="shared" si="88"/>
        <v>#N/A</v>
      </c>
      <c r="I325" s="26">
        <f>COUNTIF($J$4:$J325,1)</f>
        <v>16</v>
      </c>
      <c r="J325" s="26">
        <f>COUNTIF($S$5:$S325,S325)</f>
        <v>73</v>
      </c>
      <c r="K325" s="26" t="e">
        <f t="shared" ref="K325:K388" si="94">VLOOKUP(P325,Исходные_данные,19,FALSE)</f>
        <v>#N/A</v>
      </c>
      <c r="L325" s="26">
        <f>IFERROR(IF(P325=0,0,MAX($L$4:L324)+1),0)</f>
        <v>0</v>
      </c>
      <c r="M325" s="5" t="e">
        <f t="shared" si="89"/>
        <v>#N/A</v>
      </c>
      <c r="N325" s="5" t="e">
        <f t="shared" si="90"/>
        <v>#N/A</v>
      </c>
      <c r="P325" s="86" t="e">
        <f t="shared" ref="P325:P388" si="95">VLOOKUP(ROW(321:321),Разбивка_нумерация_5,4,FALSE)</f>
        <v>#N/A</v>
      </c>
      <c r="Q325" s="86" t="e">
        <f t="shared" ref="Q325:Q388" si="96">IF(VLOOKUP(ROW(321:321),Разбивка_нумерация_5,3,FALSE)=0,VLOOKUP(ROW(321:321),Разбивка_нумерация_5,2,FALSE),VLOOKUP(ROW(321:321),Разбивка_нумерация_5,3,FALSE))</f>
        <v>#N/A</v>
      </c>
      <c r="R325" s="86" t="e">
        <f t="shared" ref="R325:R388" si="97">VLOOKUP(ROW(321:321),Разбивка_нумерация_5,6,FALSE)</f>
        <v>#N/A</v>
      </c>
      <c r="S325" s="86" t="e">
        <f t="shared" ref="S325:S388" si="98">VLOOKUP(ROW(321:321),Разбивка_нумерация_5,17,FALSE)</f>
        <v>#N/A</v>
      </c>
      <c r="T325" s="86" t="str">
        <f t="shared" si="91"/>
        <v/>
      </c>
      <c r="U325" s="86" t="str">
        <f t="shared" si="92"/>
        <v/>
      </c>
      <c r="V325" s="86" t="str">
        <f t="shared" si="93"/>
        <v/>
      </c>
      <c r="W325" s="87" t="e">
        <f t="shared" ref="W325:W388" si="99">VLOOKUP(P325,Исходные_данные,13,FALSE)</f>
        <v>#N/A</v>
      </c>
      <c r="X325" s="88"/>
      <c r="Y325" s="88"/>
      <c r="Z325" s="88"/>
      <c r="AA325" s="88"/>
      <c r="AB325" s="88"/>
      <c r="AD325" s="86" t="e">
        <f t="shared" ref="AD325:AD388" si="100">VLOOKUP(S325,Кабель_диаметр,4,FALSE)</f>
        <v>#N/A</v>
      </c>
      <c r="AE325" s="86" t="e">
        <f t="shared" ref="AE325:AE388" si="101">VLOOKUP(S325,Кабель_диаметр,5,FALSE)</f>
        <v>#N/A</v>
      </c>
      <c r="AG325" s="86">
        <f t="shared" ref="AG325:AG388" si="102">IFERROR(VLOOKUP(P325,Исходные_данные,10,FALSE),0)</f>
        <v>0</v>
      </c>
      <c r="AH325" s="86">
        <f t="shared" ref="AH325:AH388" si="103">IFERROR(VLOOKUP(P325,Исходные_данные,11,FALSE),0)</f>
        <v>0</v>
      </c>
      <c r="AI325" s="86">
        <f t="shared" ref="AI325:AI388" si="104">IFERROR(VLOOKUP(P325,Исходные_данные,12,FALSE),0)</f>
        <v>0</v>
      </c>
    </row>
    <row r="326" spans="6:35" x14ac:dyDescent="0.25">
      <c r="F326" s="26" t="str">
        <f>IF(G326=1,MAX($F$4:F325)+1,"")</f>
        <v/>
      </c>
      <c r="G326" s="26">
        <f>COUNTIF($H$5:H326,H326)</f>
        <v>74</v>
      </c>
      <c r="H326" s="26" t="e">
        <f t="shared" ref="H326:H389" si="105">S326&amp;" "&amp;K326</f>
        <v>#N/A</v>
      </c>
      <c r="I326" s="26">
        <f>COUNTIF($J$4:$J326,1)</f>
        <v>16</v>
      </c>
      <c r="J326" s="26">
        <f>COUNTIF($S$5:$S326,S326)</f>
        <v>74</v>
      </c>
      <c r="K326" s="26" t="e">
        <f t="shared" si="94"/>
        <v>#N/A</v>
      </c>
      <c r="L326" s="26">
        <f>IFERROR(IF(P326=0,0,MAX($L$4:L325)+1),0)</f>
        <v>0</v>
      </c>
      <c r="M326" s="5" t="e">
        <f t="shared" ref="M326:M389" si="106">LEFT(P326,SEARCH(".",P326)-1)</f>
        <v>#N/A</v>
      </c>
      <c r="N326" s="5" t="e">
        <f t="shared" ref="N326:N389" si="107">LEFT(RIGHT(P326,LEN(P326)-LEN(M326)-1),SEARCH(".",P326)-1)</f>
        <v>#N/A</v>
      </c>
      <c r="P326" s="86" t="e">
        <f t="shared" si="95"/>
        <v>#N/A</v>
      </c>
      <c r="Q326" s="86" t="e">
        <f t="shared" si="96"/>
        <v>#N/A</v>
      </c>
      <c r="R326" s="86" t="e">
        <f t="shared" si="97"/>
        <v>#N/A</v>
      </c>
      <c r="S326" s="86" t="e">
        <f t="shared" si="98"/>
        <v>#N/A</v>
      </c>
      <c r="T326" s="86" t="str">
        <f t="shared" ref="T326:T389" si="108">IF(AG326=0,"","L="&amp;AG326)</f>
        <v/>
      </c>
      <c r="U326" s="86" t="str">
        <f t="shared" ref="U326:U389" si="109">IF(AH326=0,"",AD326&amp;" L="&amp;AH326)</f>
        <v/>
      </c>
      <c r="V326" s="86" t="str">
        <f t="shared" ref="V326:V389" si="110">IF(AI326=0,"",AE326&amp;" L="&amp;AI326)</f>
        <v/>
      </c>
      <c r="W326" s="87" t="e">
        <f t="shared" si="99"/>
        <v>#N/A</v>
      </c>
      <c r="X326" s="88"/>
      <c r="Y326" s="88"/>
      <c r="Z326" s="88"/>
      <c r="AA326" s="88"/>
      <c r="AB326" s="88"/>
      <c r="AD326" s="86" t="e">
        <f t="shared" si="100"/>
        <v>#N/A</v>
      </c>
      <c r="AE326" s="86" t="e">
        <f t="shared" si="101"/>
        <v>#N/A</v>
      </c>
      <c r="AG326" s="86">
        <f t="shared" si="102"/>
        <v>0</v>
      </c>
      <c r="AH326" s="86">
        <f t="shared" si="103"/>
        <v>0</v>
      </c>
      <c r="AI326" s="86">
        <f t="shared" si="104"/>
        <v>0</v>
      </c>
    </row>
    <row r="327" spans="6:35" x14ac:dyDescent="0.25">
      <c r="F327" s="26" t="str">
        <f>IF(G327=1,MAX($F$4:F326)+1,"")</f>
        <v/>
      </c>
      <c r="G327" s="26">
        <f>COUNTIF($H$5:H327,H327)</f>
        <v>75</v>
      </c>
      <c r="H327" s="26" t="e">
        <f t="shared" si="105"/>
        <v>#N/A</v>
      </c>
      <c r="I327" s="26">
        <f>COUNTIF($J$4:$J327,1)</f>
        <v>16</v>
      </c>
      <c r="J327" s="26">
        <f>COUNTIF($S$5:$S327,S327)</f>
        <v>75</v>
      </c>
      <c r="K327" s="26" t="e">
        <f t="shared" si="94"/>
        <v>#N/A</v>
      </c>
      <c r="L327" s="26">
        <f>IFERROR(IF(P327=0,0,MAX($L$4:L326)+1),0)</f>
        <v>0</v>
      </c>
      <c r="M327" s="5" t="e">
        <f t="shared" si="106"/>
        <v>#N/A</v>
      </c>
      <c r="N327" s="5" t="e">
        <f t="shared" si="107"/>
        <v>#N/A</v>
      </c>
      <c r="P327" s="86" t="e">
        <f t="shared" si="95"/>
        <v>#N/A</v>
      </c>
      <c r="Q327" s="86" t="e">
        <f t="shared" si="96"/>
        <v>#N/A</v>
      </c>
      <c r="R327" s="86" t="e">
        <f t="shared" si="97"/>
        <v>#N/A</v>
      </c>
      <c r="S327" s="86" t="e">
        <f t="shared" si="98"/>
        <v>#N/A</v>
      </c>
      <c r="T327" s="86" t="str">
        <f t="shared" si="108"/>
        <v/>
      </c>
      <c r="U327" s="86" t="str">
        <f t="shared" si="109"/>
        <v/>
      </c>
      <c r="V327" s="86" t="str">
        <f t="shared" si="110"/>
        <v/>
      </c>
      <c r="W327" s="87" t="e">
        <f t="shared" si="99"/>
        <v>#N/A</v>
      </c>
      <c r="X327" s="88"/>
      <c r="Y327" s="88"/>
      <c r="Z327" s="88"/>
      <c r="AA327" s="88"/>
      <c r="AB327" s="88"/>
      <c r="AD327" s="86" t="e">
        <f t="shared" si="100"/>
        <v>#N/A</v>
      </c>
      <c r="AE327" s="86" t="e">
        <f t="shared" si="101"/>
        <v>#N/A</v>
      </c>
      <c r="AG327" s="86">
        <f t="shared" si="102"/>
        <v>0</v>
      </c>
      <c r="AH327" s="86">
        <f t="shared" si="103"/>
        <v>0</v>
      </c>
      <c r="AI327" s="86">
        <f t="shared" si="104"/>
        <v>0</v>
      </c>
    </row>
    <row r="328" spans="6:35" x14ac:dyDescent="0.25">
      <c r="F328" s="26" t="str">
        <f>IF(G328=1,MAX($F$4:F327)+1,"")</f>
        <v/>
      </c>
      <c r="G328" s="26">
        <f>COUNTIF($H$5:H328,H328)</f>
        <v>76</v>
      </c>
      <c r="H328" s="26" t="e">
        <f t="shared" si="105"/>
        <v>#N/A</v>
      </c>
      <c r="I328" s="26">
        <f>COUNTIF($J$4:$J328,1)</f>
        <v>16</v>
      </c>
      <c r="J328" s="26">
        <f>COUNTIF($S$5:$S328,S328)</f>
        <v>76</v>
      </c>
      <c r="K328" s="26" t="e">
        <f t="shared" si="94"/>
        <v>#N/A</v>
      </c>
      <c r="L328" s="26">
        <f>IFERROR(IF(P328=0,0,MAX($L$4:L327)+1),0)</f>
        <v>0</v>
      </c>
      <c r="M328" s="5" t="e">
        <f t="shared" si="106"/>
        <v>#N/A</v>
      </c>
      <c r="N328" s="5" t="e">
        <f t="shared" si="107"/>
        <v>#N/A</v>
      </c>
      <c r="P328" s="86" t="e">
        <f t="shared" si="95"/>
        <v>#N/A</v>
      </c>
      <c r="Q328" s="86" t="e">
        <f t="shared" si="96"/>
        <v>#N/A</v>
      </c>
      <c r="R328" s="86" t="e">
        <f t="shared" si="97"/>
        <v>#N/A</v>
      </c>
      <c r="S328" s="86" t="e">
        <f t="shared" si="98"/>
        <v>#N/A</v>
      </c>
      <c r="T328" s="86" t="str">
        <f t="shared" si="108"/>
        <v/>
      </c>
      <c r="U328" s="86" t="str">
        <f t="shared" si="109"/>
        <v/>
      </c>
      <c r="V328" s="86" t="str">
        <f t="shared" si="110"/>
        <v/>
      </c>
      <c r="W328" s="87" t="e">
        <f t="shared" si="99"/>
        <v>#N/A</v>
      </c>
      <c r="X328" s="88"/>
      <c r="Y328" s="88"/>
      <c r="Z328" s="88"/>
      <c r="AA328" s="88"/>
      <c r="AB328" s="88"/>
      <c r="AD328" s="86" t="e">
        <f t="shared" si="100"/>
        <v>#N/A</v>
      </c>
      <c r="AE328" s="86" t="e">
        <f t="shared" si="101"/>
        <v>#N/A</v>
      </c>
      <c r="AG328" s="86">
        <f t="shared" si="102"/>
        <v>0</v>
      </c>
      <c r="AH328" s="86">
        <f t="shared" si="103"/>
        <v>0</v>
      </c>
      <c r="AI328" s="86">
        <f t="shared" si="104"/>
        <v>0</v>
      </c>
    </row>
    <row r="329" spans="6:35" x14ac:dyDescent="0.25">
      <c r="F329" s="26" t="str">
        <f>IF(G329=1,MAX($F$4:F328)+1,"")</f>
        <v/>
      </c>
      <c r="G329" s="26">
        <f>COUNTIF($H$5:H329,H329)</f>
        <v>77</v>
      </c>
      <c r="H329" s="26" t="e">
        <f t="shared" si="105"/>
        <v>#N/A</v>
      </c>
      <c r="I329" s="26">
        <f>COUNTIF($J$4:$J329,1)</f>
        <v>16</v>
      </c>
      <c r="J329" s="26">
        <f>COUNTIF($S$5:$S329,S329)</f>
        <v>77</v>
      </c>
      <c r="K329" s="26" t="e">
        <f t="shared" si="94"/>
        <v>#N/A</v>
      </c>
      <c r="L329" s="26">
        <f>IFERROR(IF(P329=0,0,MAX($L$4:L328)+1),0)</f>
        <v>0</v>
      </c>
      <c r="M329" s="5" t="e">
        <f t="shared" si="106"/>
        <v>#N/A</v>
      </c>
      <c r="N329" s="5" t="e">
        <f t="shared" si="107"/>
        <v>#N/A</v>
      </c>
      <c r="P329" s="86" t="e">
        <f t="shared" si="95"/>
        <v>#N/A</v>
      </c>
      <c r="Q329" s="86" t="e">
        <f t="shared" si="96"/>
        <v>#N/A</v>
      </c>
      <c r="R329" s="86" t="e">
        <f t="shared" si="97"/>
        <v>#N/A</v>
      </c>
      <c r="S329" s="86" t="e">
        <f t="shared" si="98"/>
        <v>#N/A</v>
      </c>
      <c r="T329" s="86" t="str">
        <f t="shared" si="108"/>
        <v/>
      </c>
      <c r="U329" s="86" t="str">
        <f t="shared" si="109"/>
        <v/>
      </c>
      <c r="V329" s="86" t="str">
        <f t="shared" si="110"/>
        <v/>
      </c>
      <c r="W329" s="87" t="e">
        <f t="shared" si="99"/>
        <v>#N/A</v>
      </c>
      <c r="X329" s="88"/>
      <c r="Y329" s="88"/>
      <c r="Z329" s="88"/>
      <c r="AA329" s="88"/>
      <c r="AB329" s="88"/>
      <c r="AD329" s="86" t="e">
        <f t="shared" si="100"/>
        <v>#N/A</v>
      </c>
      <c r="AE329" s="86" t="e">
        <f t="shared" si="101"/>
        <v>#N/A</v>
      </c>
      <c r="AG329" s="86">
        <f t="shared" si="102"/>
        <v>0</v>
      </c>
      <c r="AH329" s="86">
        <f t="shared" si="103"/>
        <v>0</v>
      </c>
      <c r="AI329" s="86">
        <f t="shared" si="104"/>
        <v>0</v>
      </c>
    </row>
    <row r="330" spans="6:35" x14ac:dyDescent="0.25">
      <c r="F330" s="26" t="str">
        <f>IF(G330=1,MAX($F$4:F329)+1,"")</f>
        <v/>
      </c>
      <c r="G330" s="26">
        <f>COUNTIF($H$5:H330,H330)</f>
        <v>78</v>
      </c>
      <c r="H330" s="26" t="e">
        <f t="shared" si="105"/>
        <v>#N/A</v>
      </c>
      <c r="I330" s="26">
        <f>COUNTIF($J$4:$J330,1)</f>
        <v>16</v>
      </c>
      <c r="J330" s="26">
        <f>COUNTIF($S$5:$S330,S330)</f>
        <v>78</v>
      </c>
      <c r="K330" s="26" t="e">
        <f t="shared" si="94"/>
        <v>#N/A</v>
      </c>
      <c r="L330" s="26">
        <f>IFERROR(IF(P330=0,0,MAX($L$4:L329)+1),0)</f>
        <v>0</v>
      </c>
      <c r="M330" s="5" t="e">
        <f t="shared" si="106"/>
        <v>#N/A</v>
      </c>
      <c r="N330" s="5" t="e">
        <f t="shared" si="107"/>
        <v>#N/A</v>
      </c>
      <c r="P330" s="86" t="e">
        <f t="shared" si="95"/>
        <v>#N/A</v>
      </c>
      <c r="Q330" s="86" t="e">
        <f t="shared" si="96"/>
        <v>#N/A</v>
      </c>
      <c r="R330" s="86" t="e">
        <f t="shared" si="97"/>
        <v>#N/A</v>
      </c>
      <c r="S330" s="86" t="e">
        <f t="shared" si="98"/>
        <v>#N/A</v>
      </c>
      <c r="T330" s="86" t="str">
        <f t="shared" si="108"/>
        <v/>
      </c>
      <c r="U330" s="86" t="str">
        <f t="shared" si="109"/>
        <v/>
      </c>
      <c r="V330" s="86" t="str">
        <f t="shared" si="110"/>
        <v/>
      </c>
      <c r="W330" s="87" t="e">
        <f t="shared" si="99"/>
        <v>#N/A</v>
      </c>
      <c r="X330" s="88"/>
      <c r="Y330" s="88"/>
      <c r="Z330" s="88"/>
      <c r="AA330" s="88"/>
      <c r="AB330" s="88"/>
      <c r="AD330" s="86" t="e">
        <f t="shared" si="100"/>
        <v>#N/A</v>
      </c>
      <c r="AE330" s="86" t="e">
        <f t="shared" si="101"/>
        <v>#N/A</v>
      </c>
      <c r="AG330" s="86">
        <f t="shared" si="102"/>
        <v>0</v>
      </c>
      <c r="AH330" s="86">
        <f t="shared" si="103"/>
        <v>0</v>
      </c>
      <c r="AI330" s="86">
        <f t="shared" si="104"/>
        <v>0</v>
      </c>
    </row>
    <row r="331" spans="6:35" x14ac:dyDescent="0.25">
      <c r="F331" s="26" t="str">
        <f>IF(G331=1,MAX($F$4:F330)+1,"")</f>
        <v/>
      </c>
      <c r="G331" s="26">
        <f>COUNTIF($H$5:H331,H331)</f>
        <v>79</v>
      </c>
      <c r="H331" s="26" t="e">
        <f t="shared" si="105"/>
        <v>#N/A</v>
      </c>
      <c r="I331" s="26">
        <f>COUNTIF($J$4:$J331,1)</f>
        <v>16</v>
      </c>
      <c r="J331" s="26">
        <f>COUNTIF($S$5:$S331,S331)</f>
        <v>79</v>
      </c>
      <c r="K331" s="26" t="e">
        <f t="shared" si="94"/>
        <v>#N/A</v>
      </c>
      <c r="L331" s="26">
        <f>IFERROR(IF(P331=0,0,MAX($L$4:L330)+1),0)</f>
        <v>0</v>
      </c>
      <c r="M331" s="5" t="e">
        <f t="shared" si="106"/>
        <v>#N/A</v>
      </c>
      <c r="N331" s="5" t="e">
        <f t="shared" si="107"/>
        <v>#N/A</v>
      </c>
      <c r="P331" s="86" t="e">
        <f t="shared" si="95"/>
        <v>#N/A</v>
      </c>
      <c r="Q331" s="86" t="e">
        <f t="shared" si="96"/>
        <v>#N/A</v>
      </c>
      <c r="R331" s="86" t="e">
        <f t="shared" si="97"/>
        <v>#N/A</v>
      </c>
      <c r="S331" s="86" t="e">
        <f t="shared" si="98"/>
        <v>#N/A</v>
      </c>
      <c r="T331" s="86" t="str">
        <f t="shared" si="108"/>
        <v/>
      </c>
      <c r="U331" s="86" t="str">
        <f t="shared" si="109"/>
        <v/>
      </c>
      <c r="V331" s="86" t="str">
        <f t="shared" si="110"/>
        <v/>
      </c>
      <c r="W331" s="87" t="e">
        <f t="shared" si="99"/>
        <v>#N/A</v>
      </c>
      <c r="X331" s="88"/>
      <c r="Y331" s="88"/>
      <c r="Z331" s="88"/>
      <c r="AA331" s="88"/>
      <c r="AB331" s="88"/>
      <c r="AD331" s="86" t="e">
        <f t="shared" si="100"/>
        <v>#N/A</v>
      </c>
      <c r="AE331" s="86" t="e">
        <f t="shared" si="101"/>
        <v>#N/A</v>
      </c>
      <c r="AG331" s="86">
        <f t="shared" si="102"/>
        <v>0</v>
      </c>
      <c r="AH331" s="86">
        <f t="shared" si="103"/>
        <v>0</v>
      </c>
      <c r="AI331" s="86">
        <f t="shared" si="104"/>
        <v>0</v>
      </c>
    </row>
    <row r="332" spans="6:35" x14ac:dyDescent="0.25">
      <c r="F332" s="26" t="str">
        <f>IF(G332=1,MAX($F$4:F331)+1,"")</f>
        <v/>
      </c>
      <c r="G332" s="26">
        <f>COUNTIF($H$5:H332,H332)</f>
        <v>80</v>
      </c>
      <c r="H332" s="26" t="e">
        <f t="shared" si="105"/>
        <v>#N/A</v>
      </c>
      <c r="I332" s="26">
        <f>COUNTIF($J$4:$J332,1)</f>
        <v>16</v>
      </c>
      <c r="J332" s="26">
        <f>COUNTIF($S$5:$S332,S332)</f>
        <v>80</v>
      </c>
      <c r="K332" s="26" t="e">
        <f t="shared" si="94"/>
        <v>#N/A</v>
      </c>
      <c r="L332" s="26">
        <f>IFERROR(IF(P332=0,0,MAX($L$4:L331)+1),0)</f>
        <v>0</v>
      </c>
      <c r="M332" s="5" t="e">
        <f t="shared" si="106"/>
        <v>#N/A</v>
      </c>
      <c r="N332" s="5" t="e">
        <f t="shared" si="107"/>
        <v>#N/A</v>
      </c>
      <c r="P332" s="86" t="e">
        <f t="shared" si="95"/>
        <v>#N/A</v>
      </c>
      <c r="Q332" s="86" t="e">
        <f t="shared" si="96"/>
        <v>#N/A</v>
      </c>
      <c r="R332" s="86" t="e">
        <f t="shared" si="97"/>
        <v>#N/A</v>
      </c>
      <c r="S332" s="86" t="e">
        <f t="shared" si="98"/>
        <v>#N/A</v>
      </c>
      <c r="T332" s="86" t="str">
        <f t="shared" si="108"/>
        <v/>
      </c>
      <c r="U332" s="86" t="str">
        <f t="shared" si="109"/>
        <v/>
      </c>
      <c r="V332" s="86" t="str">
        <f t="shared" si="110"/>
        <v/>
      </c>
      <c r="W332" s="87" t="e">
        <f t="shared" si="99"/>
        <v>#N/A</v>
      </c>
      <c r="X332" s="88"/>
      <c r="Y332" s="88"/>
      <c r="Z332" s="88"/>
      <c r="AA332" s="88"/>
      <c r="AB332" s="88"/>
      <c r="AD332" s="86" t="e">
        <f t="shared" si="100"/>
        <v>#N/A</v>
      </c>
      <c r="AE332" s="86" t="e">
        <f t="shared" si="101"/>
        <v>#N/A</v>
      </c>
      <c r="AG332" s="86">
        <f t="shared" si="102"/>
        <v>0</v>
      </c>
      <c r="AH332" s="86">
        <f t="shared" si="103"/>
        <v>0</v>
      </c>
      <c r="AI332" s="86">
        <f t="shared" si="104"/>
        <v>0</v>
      </c>
    </row>
    <row r="333" spans="6:35" x14ac:dyDescent="0.25">
      <c r="F333" s="26" t="str">
        <f>IF(G333=1,MAX($F$4:F332)+1,"")</f>
        <v/>
      </c>
      <c r="G333" s="26">
        <f>COUNTIF($H$5:H333,H333)</f>
        <v>81</v>
      </c>
      <c r="H333" s="26" t="e">
        <f t="shared" si="105"/>
        <v>#N/A</v>
      </c>
      <c r="I333" s="26">
        <f>COUNTIF($J$4:$J333,1)</f>
        <v>16</v>
      </c>
      <c r="J333" s="26">
        <f>COUNTIF($S$5:$S333,S333)</f>
        <v>81</v>
      </c>
      <c r="K333" s="26" t="e">
        <f t="shared" si="94"/>
        <v>#N/A</v>
      </c>
      <c r="L333" s="26">
        <f>IFERROR(IF(P333=0,0,MAX($L$4:L332)+1),0)</f>
        <v>0</v>
      </c>
      <c r="M333" s="5" t="e">
        <f t="shared" si="106"/>
        <v>#N/A</v>
      </c>
      <c r="N333" s="5" t="e">
        <f t="shared" si="107"/>
        <v>#N/A</v>
      </c>
      <c r="P333" s="86" t="e">
        <f t="shared" si="95"/>
        <v>#N/A</v>
      </c>
      <c r="Q333" s="86" t="e">
        <f t="shared" si="96"/>
        <v>#N/A</v>
      </c>
      <c r="R333" s="86" t="e">
        <f t="shared" si="97"/>
        <v>#N/A</v>
      </c>
      <c r="S333" s="86" t="e">
        <f t="shared" si="98"/>
        <v>#N/A</v>
      </c>
      <c r="T333" s="86" t="str">
        <f t="shared" si="108"/>
        <v/>
      </c>
      <c r="U333" s="86" t="str">
        <f t="shared" si="109"/>
        <v/>
      </c>
      <c r="V333" s="86" t="str">
        <f t="shared" si="110"/>
        <v/>
      </c>
      <c r="W333" s="87" t="e">
        <f t="shared" si="99"/>
        <v>#N/A</v>
      </c>
      <c r="X333" s="88"/>
      <c r="Y333" s="88"/>
      <c r="Z333" s="88"/>
      <c r="AA333" s="88"/>
      <c r="AB333" s="88"/>
      <c r="AD333" s="86" t="e">
        <f t="shared" si="100"/>
        <v>#N/A</v>
      </c>
      <c r="AE333" s="86" t="e">
        <f t="shared" si="101"/>
        <v>#N/A</v>
      </c>
      <c r="AG333" s="86">
        <f t="shared" si="102"/>
        <v>0</v>
      </c>
      <c r="AH333" s="86">
        <f t="shared" si="103"/>
        <v>0</v>
      </c>
      <c r="AI333" s="86">
        <f t="shared" si="104"/>
        <v>0</v>
      </c>
    </row>
    <row r="334" spans="6:35" x14ac:dyDescent="0.25">
      <c r="F334" s="26" t="str">
        <f>IF(G334=1,MAX($F$4:F333)+1,"")</f>
        <v/>
      </c>
      <c r="G334" s="26">
        <f>COUNTIF($H$5:H334,H334)</f>
        <v>82</v>
      </c>
      <c r="H334" s="26" t="e">
        <f t="shared" si="105"/>
        <v>#N/A</v>
      </c>
      <c r="I334" s="26">
        <f>COUNTIF($J$4:$J334,1)</f>
        <v>16</v>
      </c>
      <c r="J334" s="26">
        <f>COUNTIF($S$5:$S334,S334)</f>
        <v>82</v>
      </c>
      <c r="K334" s="26" t="e">
        <f t="shared" si="94"/>
        <v>#N/A</v>
      </c>
      <c r="L334" s="26">
        <f>IFERROR(IF(P334=0,0,MAX($L$4:L333)+1),0)</f>
        <v>0</v>
      </c>
      <c r="M334" s="5" t="e">
        <f t="shared" si="106"/>
        <v>#N/A</v>
      </c>
      <c r="N334" s="5" t="e">
        <f t="shared" si="107"/>
        <v>#N/A</v>
      </c>
      <c r="P334" s="86" t="e">
        <f t="shared" si="95"/>
        <v>#N/A</v>
      </c>
      <c r="Q334" s="86" t="e">
        <f t="shared" si="96"/>
        <v>#N/A</v>
      </c>
      <c r="R334" s="86" t="e">
        <f t="shared" si="97"/>
        <v>#N/A</v>
      </c>
      <c r="S334" s="86" t="e">
        <f t="shared" si="98"/>
        <v>#N/A</v>
      </c>
      <c r="T334" s="86" t="str">
        <f t="shared" si="108"/>
        <v/>
      </c>
      <c r="U334" s="86" t="str">
        <f t="shared" si="109"/>
        <v/>
      </c>
      <c r="V334" s="86" t="str">
        <f t="shared" si="110"/>
        <v/>
      </c>
      <c r="W334" s="87" t="e">
        <f t="shared" si="99"/>
        <v>#N/A</v>
      </c>
      <c r="X334" s="88"/>
      <c r="Y334" s="88"/>
      <c r="Z334" s="88"/>
      <c r="AA334" s="88"/>
      <c r="AB334" s="88"/>
      <c r="AD334" s="86" t="e">
        <f t="shared" si="100"/>
        <v>#N/A</v>
      </c>
      <c r="AE334" s="86" t="e">
        <f t="shared" si="101"/>
        <v>#N/A</v>
      </c>
      <c r="AG334" s="86">
        <f t="shared" si="102"/>
        <v>0</v>
      </c>
      <c r="AH334" s="86">
        <f t="shared" si="103"/>
        <v>0</v>
      </c>
      <c r="AI334" s="86">
        <f t="shared" si="104"/>
        <v>0</v>
      </c>
    </row>
    <row r="335" spans="6:35" x14ac:dyDescent="0.25">
      <c r="F335" s="26" t="str">
        <f>IF(G335=1,MAX($F$4:F334)+1,"")</f>
        <v/>
      </c>
      <c r="G335" s="26">
        <f>COUNTIF($H$5:H335,H335)</f>
        <v>83</v>
      </c>
      <c r="H335" s="26" t="e">
        <f t="shared" si="105"/>
        <v>#N/A</v>
      </c>
      <c r="I335" s="26">
        <f>COUNTIF($J$4:$J335,1)</f>
        <v>16</v>
      </c>
      <c r="J335" s="26">
        <f>COUNTIF($S$5:$S335,S335)</f>
        <v>83</v>
      </c>
      <c r="K335" s="26" t="e">
        <f t="shared" si="94"/>
        <v>#N/A</v>
      </c>
      <c r="L335" s="26">
        <f>IFERROR(IF(P335=0,0,MAX($L$4:L334)+1),0)</f>
        <v>0</v>
      </c>
      <c r="M335" s="5" t="e">
        <f t="shared" si="106"/>
        <v>#N/A</v>
      </c>
      <c r="N335" s="5" t="e">
        <f t="shared" si="107"/>
        <v>#N/A</v>
      </c>
      <c r="P335" s="86" t="e">
        <f t="shared" si="95"/>
        <v>#N/A</v>
      </c>
      <c r="Q335" s="86" t="e">
        <f t="shared" si="96"/>
        <v>#N/A</v>
      </c>
      <c r="R335" s="86" t="e">
        <f t="shared" si="97"/>
        <v>#N/A</v>
      </c>
      <c r="S335" s="86" t="e">
        <f t="shared" si="98"/>
        <v>#N/A</v>
      </c>
      <c r="T335" s="86" t="str">
        <f t="shared" si="108"/>
        <v/>
      </c>
      <c r="U335" s="86" t="str">
        <f t="shared" si="109"/>
        <v/>
      </c>
      <c r="V335" s="86" t="str">
        <f t="shared" si="110"/>
        <v/>
      </c>
      <c r="W335" s="87" t="e">
        <f t="shared" si="99"/>
        <v>#N/A</v>
      </c>
      <c r="X335" s="88"/>
      <c r="Y335" s="88"/>
      <c r="Z335" s="88"/>
      <c r="AA335" s="88"/>
      <c r="AB335" s="88"/>
      <c r="AD335" s="86" t="e">
        <f t="shared" si="100"/>
        <v>#N/A</v>
      </c>
      <c r="AE335" s="86" t="e">
        <f t="shared" si="101"/>
        <v>#N/A</v>
      </c>
      <c r="AG335" s="86">
        <f t="shared" si="102"/>
        <v>0</v>
      </c>
      <c r="AH335" s="86">
        <f t="shared" si="103"/>
        <v>0</v>
      </c>
      <c r="AI335" s="86">
        <f t="shared" si="104"/>
        <v>0</v>
      </c>
    </row>
    <row r="336" spans="6:35" x14ac:dyDescent="0.25">
      <c r="F336" s="26" t="str">
        <f>IF(G336=1,MAX($F$4:F335)+1,"")</f>
        <v/>
      </c>
      <c r="G336" s="26">
        <f>COUNTIF($H$5:H336,H336)</f>
        <v>84</v>
      </c>
      <c r="H336" s="26" t="e">
        <f t="shared" si="105"/>
        <v>#N/A</v>
      </c>
      <c r="I336" s="26">
        <f>COUNTIF($J$4:$J336,1)</f>
        <v>16</v>
      </c>
      <c r="J336" s="26">
        <f>COUNTIF($S$5:$S336,S336)</f>
        <v>84</v>
      </c>
      <c r="K336" s="26" t="e">
        <f t="shared" si="94"/>
        <v>#N/A</v>
      </c>
      <c r="L336" s="26">
        <f>IFERROR(IF(P336=0,0,MAX($L$4:L335)+1),0)</f>
        <v>0</v>
      </c>
      <c r="M336" s="5" t="e">
        <f t="shared" si="106"/>
        <v>#N/A</v>
      </c>
      <c r="N336" s="5" t="e">
        <f t="shared" si="107"/>
        <v>#N/A</v>
      </c>
      <c r="P336" s="86" t="e">
        <f t="shared" si="95"/>
        <v>#N/A</v>
      </c>
      <c r="Q336" s="86" t="e">
        <f t="shared" si="96"/>
        <v>#N/A</v>
      </c>
      <c r="R336" s="86" t="e">
        <f t="shared" si="97"/>
        <v>#N/A</v>
      </c>
      <c r="S336" s="86" t="e">
        <f t="shared" si="98"/>
        <v>#N/A</v>
      </c>
      <c r="T336" s="86" t="str">
        <f t="shared" si="108"/>
        <v/>
      </c>
      <c r="U336" s="86" t="str">
        <f t="shared" si="109"/>
        <v/>
      </c>
      <c r="V336" s="86" t="str">
        <f t="shared" si="110"/>
        <v/>
      </c>
      <c r="W336" s="87" t="e">
        <f t="shared" si="99"/>
        <v>#N/A</v>
      </c>
      <c r="X336" s="88"/>
      <c r="Y336" s="88"/>
      <c r="Z336" s="88"/>
      <c r="AA336" s="88"/>
      <c r="AB336" s="88"/>
      <c r="AD336" s="86" t="e">
        <f t="shared" si="100"/>
        <v>#N/A</v>
      </c>
      <c r="AE336" s="86" t="e">
        <f t="shared" si="101"/>
        <v>#N/A</v>
      </c>
      <c r="AG336" s="86">
        <f t="shared" si="102"/>
        <v>0</v>
      </c>
      <c r="AH336" s="86">
        <f t="shared" si="103"/>
        <v>0</v>
      </c>
      <c r="AI336" s="86">
        <f t="shared" si="104"/>
        <v>0</v>
      </c>
    </row>
    <row r="337" spans="6:35" x14ac:dyDescent="0.25">
      <c r="F337" s="26" t="str">
        <f>IF(G337=1,MAX($F$4:F336)+1,"")</f>
        <v/>
      </c>
      <c r="G337" s="26">
        <f>COUNTIF($H$5:H337,H337)</f>
        <v>85</v>
      </c>
      <c r="H337" s="26" t="e">
        <f t="shared" si="105"/>
        <v>#N/A</v>
      </c>
      <c r="I337" s="26">
        <f>COUNTIF($J$4:$J337,1)</f>
        <v>16</v>
      </c>
      <c r="J337" s="26">
        <f>COUNTIF($S$5:$S337,S337)</f>
        <v>85</v>
      </c>
      <c r="K337" s="26" t="e">
        <f t="shared" si="94"/>
        <v>#N/A</v>
      </c>
      <c r="L337" s="26">
        <f>IFERROR(IF(P337=0,0,MAX($L$4:L336)+1),0)</f>
        <v>0</v>
      </c>
      <c r="M337" s="5" t="e">
        <f t="shared" si="106"/>
        <v>#N/A</v>
      </c>
      <c r="N337" s="5" t="e">
        <f t="shared" si="107"/>
        <v>#N/A</v>
      </c>
      <c r="P337" s="86" t="e">
        <f t="shared" si="95"/>
        <v>#N/A</v>
      </c>
      <c r="Q337" s="86" t="e">
        <f t="shared" si="96"/>
        <v>#N/A</v>
      </c>
      <c r="R337" s="86" t="e">
        <f t="shared" si="97"/>
        <v>#N/A</v>
      </c>
      <c r="S337" s="86" t="e">
        <f t="shared" si="98"/>
        <v>#N/A</v>
      </c>
      <c r="T337" s="86" t="str">
        <f t="shared" si="108"/>
        <v/>
      </c>
      <c r="U337" s="86" t="str">
        <f t="shared" si="109"/>
        <v/>
      </c>
      <c r="V337" s="86" t="str">
        <f t="shared" si="110"/>
        <v/>
      </c>
      <c r="W337" s="87" t="e">
        <f t="shared" si="99"/>
        <v>#N/A</v>
      </c>
      <c r="X337" s="88"/>
      <c r="Y337" s="88"/>
      <c r="Z337" s="88"/>
      <c r="AA337" s="88"/>
      <c r="AB337" s="88"/>
      <c r="AD337" s="86" t="e">
        <f t="shared" si="100"/>
        <v>#N/A</v>
      </c>
      <c r="AE337" s="86" t="e">
        <f t="shared" si="101"/>
        <v>#N/A</v>
      </c>
      <c r="AG337" s="86">
        <f t="shared" si="102"/>
        <v>0</v>
      </c>
      <c r="AH337" s="86">
        <f t="shared" si="103"/>
        <v>0</v>
      </c>
      <c r="AI337" s="86">
        <f t="shared" si="104"/>
        <v>0</v>
      </c>
    </row>
    <row r="338" spans="6:35" x14ac:dyDescent="0.25">
      <c r="F338" s="26" t="str">
        <f>IF(G338=1,MAX($F$4:F337)+1,"")</f>
        <v/>
      </c>
      <c r="G338" s="26">
        <f>COUNTIF($H$5:H338,H338)</f>
        <v>86</v>
      </c>
      <c r="H338" s="26" t="e">
        <f t="shared" si="105"/>
        <v>#N/A</v>
      </c>
      <c r="I338" s="26">
        <f>COUNTIF($J$4:$J338,1)</f>
        <v>16</v>
      </c>
      <c r="J338" s="26">
        <f>COUNTIF($S$5:$S338,S338)</f>
        <v>86</v>
      </c>
      <c r="K338" s="26" t="e">
        <f t="shared" si="94"/>
        <v>#N/A</v>
      </c>
      <c r="L338" s="26">
        <f>IFERROR(IF(P338=0,0,MAX($L$4:L337)+1),0)</f>
        <v>0</v>
      </c>
      <c r="M338" s="5" t="e">
        <f t="shared" si="106"/>
        <v>#N/A</v>
      </c>
      <c r="N338" s="5" t="e">
        <f t="shared" si="107"/>
        <v>#N/A</v>
      </c>
      <c r="P338" s="86" t="e">
        <f t="shared" si="95"/>
        <v>#N/A</v>
      </c>
      <c r="Q338" s="86" t="e">
        <f t="shared" si="96"/>
        <v>#N/A</v>
      </c>
      <c r="R338" s="86" t="e">
        <f t="shared" si="97"/>
        <v>#N/A</v>
      </c>
      <c r="S338" s="86" t="e">
        <f t="shared" si="98"/>
        <v>#N/A</v>
      </c>
      <c r="T338" s="86" t="str">
        <f t="shared" si="108"/>
        <v/>
      </c>
      <c r="U338" s="86" t="str">
        <f t="shared" si="109"/>
        <v/>
      </c>
      <c r="V338" s="86" t="str">
        <f t="shared" si="110"/>
        <v/>
      </c>
      <c r="W338" s="87" t="e">
        <f t="shared" si="99"/>
        <v>#N/A</v>
      </c>
      <c r="X338" s="88"/>
      <c r="Y338" s="88"/>
      <c r="Z338" s="88"/>
      <c r="AA338" s="88"/>
      <c r="AB338" s="88"/>
      <c r="AD338" s="86" t="e">
        <f t="shared" si="100"/>
        <v>#N/A</v>
      </c>
      <c r="AE338" s="86" t="e">
        <f t="shared" si="101"/>
        <v>#N/A</v>
      </c>
      <c r="AG338" s="86">
        <f t="shared" si="102"/>
        <v>0</v>
      </c>
      <c r="AH338" s="86">
        <f t="shared" si="103"/>
        <v>0</v>
      </c>
      <c r="AI338" s="86">
        <f t="shared" si="104"/>
        <v>0</v>
      </c>
    </row>
    <row r="339" spans="6:35" x14ac:dyDescent="0.25">
      <c r="F339" s="26" t="str">
        <f>IF(G339=1,MAX($F$4:F338)+1,"")</f>
        <v/>
      </c>
      <c r="G339" s="26">
        <f>COUNTIF($H$5:H339,H339)</f>
        <v>87</v>
      </c>
      <c r="H339" s="26" t="e">
        <f t="shared" si="105"/>
        <v>#N/A</v>
      </c>
      <c r="I339" s="26">
        <f>COUNTIF($J$4:$J339,1)</f>
        <v>16</v>
      </c>
      <c r="J339" s="26">
        <f>COUNTIF($S$5:$S339,S339)</f>
        <v>87</v>
      </c>
      <c r="K339" s="26" t="e">
        <f t="shared" si="94"/>
        <v>#N/A</v>
      </c>
      <c r="L339" s="26">
        <f>IFERROR(IF(P339=0,0,MAX($L$4:L338)+1),0)</f>
        <v>0</v>
      </c>
      <c r="M339" s="5" t="e">
        <f t="shared" si="106"/>
        <v>#N/A</v>
      </c>
      <c r="N339" s="5" t="e">
        <f t="shared" si="107"/>
        <v>#N/A</v>
      </c>
      <c r="P339" s="86" t="e">
        <f t="shared" si="95"/>
        <v>#N/A</v>
      </c>
      <c r="Q339" s="86" t="e">
        <f t="shared" si="96"/>
        <v>#N/A</v>
      </c>
      <c r="R339" s="86" t="e">
        <f t="shared" si="97"/>
        <v>#N/A</v>
      </c>
      <c r="S339" s="86" t="e">
        <f t="shared" si="98"/>
        <v>#N/A</v>
      </c>
      <c r="T339" s="86" t="str">
        <f t="shared" si="108"/>
        <v/>
      </c>
      <c r="U339" s="86" t="str">
        <f t="shared" si="109"/>
        <v/>
      </c>
      <c r="V339" s="86" t="str">
        <f t="shared" si="110"/>
        <v/>
      </c>
      <c r="W339" s="87" t="e">
        <f t="shared" si="99"/>
        <v>#N/A</v>
      </c>
      <c r="X339" s="88"/>
      <c r="Y339" s="88"/>
      <c r="Z339" s="88"/>
      <c r="AA339" s="88"/>
      <c r="AB339" s="88"/>
      <c r="AD339" s="86" t="e">
        <f t="shared" si="100"/>
        <v>#N/A</v>
      </c>
      <c r="AE339" s="86" t="e">
        <f t="shared" si="101"/>
        <v>#N/A</v>
      </c>
      <c r="AG339" s="86">
        <f t="shared" si="102"/>
        <v>0</v>
      </c>
      <c r="AH339" s="86">
        <f t="shared" si="103"/>
        <v>0</v>
      </c>
      <c r="AI339" s="86">
        <f t="shared" si="104"/>
        <v>0</v>
      </c>
    </row>
    <row r="340" spans="6:35" x14ac:dyDescent="0.25">
      <c r="F340" s="26" t="str">
        <f>IF(G340=1,MAX($F$4:F339)+1,"")</f>
        <v/>
      </c>
      <c r="G340" s="26">
        <f>COUNTIF($H$5:H340,H340)</f>
        <v>88</v>
      </c>
      <c r="H340" s="26" t="e">
        <f t="shared" si="105"/>
        <v>#N/A</v>
      </c>
      <c r="I340" s="26">
        <f>COUNTIF($J$4:$J340,1)</f>
        <v>16</v>
      </c>
      <c r="J340" s="26">
        <f>COUNTIF($S$5:$S340,S340)</f>
        <v>88</v>
      </c>
      <c r="K340" s="26" t="e">
        <f t="shared" si="94"/>
        <v>#N/A</v>
      </c>
      <c r="L340" s="26">
        <f>IFERROR(IF(P340=0,0,MAX($L$4:L339)+1),0)</f>
        <v>0</v>
      </c>
      <c r="M340" s="5" t="e">
        <f t="shared" si="106"/>
        <v>#N/A</v>
      </c>
      <c r="N340" s="5" t="e">
        <f t="shared" si="107"/>
        <v>#N/A</v>
      </c>
      <c r="P340" s="86" t="e">
        <f t="shared" si="95"/>
        <v>#N/A</v>
      </c>
      <c r="Q340" s="86" t="e">
        <f t="shared" si="96"/>
        <v>#N/A</v>
      </c>
      <c r="R340" s="86" t="e">
        <f t="shared" si="97"/>
        <v>#N/A</v>
      </c>
      <c r="S340" s="86" t="e">
        <f t="shared" si="98"/>
        <v>#N/A</v>
      </c>
      <c r="T340" s="86" t="str">
        <f t="shared" si="108"/>
        <v/>
      </c>
      <c r="U340" s="86" t="str">
        <f t="shared" si="109"/>
        <v/>
      </c>
      <c r="V340" s="86" t="str">
        <f t="shared" si="110"/>
        <v/>
      </c>
      <c r="W340" s="87" t="e">
        <f t="shared" si="99"/>
        <v>#N/A</v>
      </c>
      <c r="X340" s="88"/>
      <c r="Y340" s="88"/>
      <c r="Z340" s="88"/>
      <c r="AA340" s="88"/>
      <c r="AB340" s="88"/>
      <c r="AD340" s="86" t="e">
        <f t="shared" si="100"/>
        <v>#N/A</v>
      </c>
      <c r="AE340" s="86" t="e">
        <f t="shared" si="101"/>
        <v>#N/A</v>
      </c>
      <c r="AG340" s="86">
        <f t="shared" si="102"/>
        <v>0</v>
      </c>
      <c r="AH340" s="86">
        <f t="shared" si="103"/>
        <v>0</v>
      </c>
      <c r="AI340" s="86">
        <f t="shared" si="104"/>
        <v>0</v>
      </c>
    </row>
    <row r="341" spans="6:35" x14ac:dyDescent="0.25">
      <c r="F341" s="26" t="str">
        <f>IF(G341=1,MAX($F$4:F340)+1,"")</f>
        <v/>
      </c>
      <c r="G341" s="26">
        <f>COUNTIF($H$5:H341,H341)</f>
        <v>89</v>
      </c>
      <c r="H341" s="26" t="e">
        <f t="shared" si="105"/>
        <v>#N/A</v>
      </c>
      <c r="I341" s="26">
        <f>COUNTIF($J$4:$J341,1)</f>
        <v>16</v>
      </c>
      <c r="J341" s="26">
        <f>COUNTIF($S$5:$S341,S341)</f>
        <v>89</v>
      </c>
      <c r="K341" s="26" t="e">
        <f t="shared" si="94"/>
        <v>#N/A</v>
      </c>
      <c r="L341" s="26">
        <f>IFERROR(IF(P341=0,0,MAX($L$4:L340)+1),0)</f>
        <v>0</v>
      </c>
      <c r="M341" s="5" t="e">
        <f t="shared" si="106"/>
        <v>#N/A</v>
      </c>
      <c r="N341" s="5" t="e">
        <f t="shared" si="107"/>
        <v>#N/A</v>
      </c>
      <c r="P341" s="86" t="e">
        <f t="shared" si="95"/>
        <v>#N/A</v>
      </c>
      <c r="Q341" s="86" t="e">
        <f t="shared" si="96"/>
        <v>#N/A</v>
      </c>
      <c r="R341" s="86" t="e">
        <f t="shared" si="97"/>
        <v>#N/A</v>
      </c>
      <c r="S341" s="86" t="e">
        <f t="shared" si="98"/>
        <v>#N/A</v>
      </c>
      <c r="T341" s="86" t="str">
        <f t="shared" si="108"/>
        <v/>
      </c>
      <c r="U341" s="86" t="str">
        <f t="shared" si="109"/>
        <v/>
      </c>
      <c r="V341" s="86" t="str">
        <f t="shared" si="110"/>
        <v/>
      </c>
      <c r="W341" s="87" t="e">
        <f t="shared" si="99"/>
        <v>#N/A</v>
      </c>
      <c r="X341" s="88"/>
      <c r="Y341" s="88"/>
      <c r="Z341" s="88"/>
      <c r="AA341" s="88"/>
      <c r="AB341" s="88"/>
      <c r="AD341" s="86" t="e">
        <f t="shared" si="100"/>
        <v>#N/A</v>
      </c>
      <c r="AE341" s="86" t="e">
        <f t="shared" si="101"/>
        <v>#N/A</v>
      </c>
      <c r="AG341" s="86">
        <f t="shared" si="102"/>
        <v>0</v>
      </c>
      <c r="AH341" s="86">
        <f t="shared" si="103"/>
        <v>0</v>
      </c>
      <c r="AI341" s="86">
        <f t="shared" si="104"/>
        <v>0</v>
      </c>
    </row>
    <row r="342" spans="6:35" x14ac:dyDescent="0.25">
      <c r="F342" s="26" t="str">
        <f>IF(G342=1,MAX($F$4:F341)+1,"")</f>
        <v/>
      </c>
      <c r="G342" s="26">
        <f>COUNTIF($H$5:H342,H342)</f>
        <v>90</v>
      </c>
      <c r="H342" s="26" t="e">
        <f t="shared" si="105"/>
        <v>#N/A</v>
      </c>
      <c r="I342" s="26">
        <f>COUNTIF($J$4:$J342,1)</f>
        <v>16</v>
      </c>
      <c r="J342" s="26">
        <f>COUNTIF($S$5:$S342,S342)</f>
        <v>90</v>
      </c>
      <c r="K342" s="26" t="e">
        <f t="shared" si="94"/>
        <v>#N/A</v>
      </c>
      <c r="L342" s="26">
        <f>IFERROR(IF(P342=0,0,MAX($L$4:L341)+1),0)</f>
        <v>0</v>
      </c>
      <c r="M342" s="5" t="e">
        <f t="shared" si="106"/>
        <v>#N/A</v>
      </c>
      <c r="N342" s="5" t="e">
        <f t="shared" si="107"/>
        <v>#N/A</v>
      </c>
      <c r="P342" s="86" t="e">
        <f t="shared" si="95"/>
        <v>#N/A</v>
      </c>
      <c r="Q342" s="86" t="e">
        <f t="shared" si="96"/>
        <v>#N/A</v>
      </c>
      <c r="R342" s="86" t="e">
        <f t="shared" si="97"/>
        <v>#N/A</v>
      </c>
      <c r="S342" s="86" t="e">
        <f t="shared" si="98"/>
        <v>#N/A</v>
      </c>
      <c r="T342" s="86" t="str">
        <f t="shared" si="108"/>
        <v/>
      </c>
      <c r="U342" s="86" t="str">
        <f t="shared" si="109"/>
        <v/>
      </c>
      <c r="V342" s="86" t="str">
        <f t="shared" si="110"/>
        <v/>
      </c>
      <c r="W342" s="87" t="e">
        <f t="shared" si="99"/>
        <v>#N/A</v>
      </c>
      <c r="X342" s="88"/>
      <c r="Y342" s="88"/>
      <c r="Z342" s="88"/>
      <c r="AA342" s="88"/>
      <c r="AB342" s="88"/>
      <c r="AD342" s="86" t="e">
        <f t="shared" si="100"/>
        <v>#N/A</v>
      </c>
      <c r="AE342" s="86" t="e">
        <f t="shared" si="101"/>
        <v>#N/A</v>
      </c>
      <c r="AG342" s="86">
        <f t="shared" si="102"/>
        <v>0</v>
      </c>
      <c r="AH342" s="86">
        <f t="shared" si="103"/>
        <v>0</v>
      </c>
      <c r="AI342" s="86">
        <f t="shared" si="104"/>
        <v>0</v>
      </c>
    </row>
    <row r="343" spans="6:35" x14ac:dyDescent="0.25">
      <c r="F343" s="26" t="str">
        <f>IF(G343=1,MAX($F$4:F342)+1,"")</f>
        <v/>
      </c>
      <c r="G343" s="26">
        <f>COUNTIF($H$5:H343,H343)</f>
        <v>91</v>
      </c>
      <c r="H343" s="26" t="e">
        <f t="shared" si="105"/>
        <v>#N/A</v>
      </c>
      <c r="I343" s="26">
        <f>COUNTIF($J$4:$J343,1)</f>
        <v>16</v>
      </c>
      <c r="J343" s="26">
        <f>COUNTIF($S$5:$S343,S343)</f>
        <v>91</v>
      </c>
      <c r="K343" s="26" t="e">
        <f t="shared" si="94"/>
        <v>#N/A</v>
      </c>
      <c r="L343" s="26">
        <f>IFERROR(IF(P343=0,0,MAX($L$4:L342)+1),0)</f>
        <v>0</v>
      </c>
      <c r="M343" s="5" t="e">
        <f t="shared" si="106"/>
        <v>#N/A</v>
      </c>
      <c r="N343" s="5" t="e">
        <f t="shared" si="107"/>
        <v>#N/A</v>
      </c>
      <c r="P343" s="86" t="e">
        <f t="shared" si="95"/>
        <v>#N/A</v>
      </c>
      <c r="Q343" s="86" t="e">
        <f t="shared" si="96"/>
        <v>#N/A</v>
      </c>
      <c r="R343" s="86" t="e">
        <f t="shared" si="97"/>
        <v>#N/A</v>
      </c>
      <c r="S343" s="86" t="e">
        <f t="shared" si="98"/>
        <v>#N/A</v>
      </c>
      <c r="T343" s="86" t="str">
        <f t="shared" si="108"/>
        <v/>
      </c>
      <c r="U343" s="86" t="str">
        <f t="shared" si="109"/>
        <v/>
      </c>
      <c r="V343" s="86" t="str">
        <f t="shared" si="110"/>
        <v/>
      </c>
      <c r="W343" s="87" t="e">
        <f t="shared" si="99"/>
        <v>#N/A</v>
      </c>
      <c r="X343" s="88"/>
      <c r="Y343" s="88"/>
      <c r="Z343" s="88"/>
      <c r="AA343" s="88"/>
      <c r="AB343" s="88"/>
      <c r="AD343" s="86" t="e">
        <f t="shared" si="100"/>
        <v>#N/A</v>
      </c>
      <c r="AE343" s="86" t="e">
        <f t="shared" si="101"/>
        <v>#N/A</v>
      </c>
      <c r="AG343" s="86">
        <f t="shared" si="102"/>
        <v>0</v>
      </c>
      <c r="AH343" s="86">
        <f t="shared" si="103"/>
        <v>0</v>
      </c>
      <c r="AI343" s="86">
        <f t="shared" si="104"/>
        <v>0</v>
      </c>
    </row>
    <row r="344" spans="6:35" x14ac:dyDescent="0.25">
      <c r="F344" s="26" t="str">
        <f>IF(G344=1,MAX($F$4:F343)+1,"")</f>
        <v/>
      </c>
      <c r="G344" s="26">
        <f>COUNTIF($H$5:H344,H344)</f>
        <v>92</v>
      </c>
      <c r="H344" s="26" t="e">
        <f t="shared" si="105"/>
        <v>#N/A</v>
      </c>
      <c r="I344" s="26">
        <f>COUNTIF($J$4:$J344,1)</f>
        <v>16</v>
      </c>
      <c r="J344" s="26">
        <f>COUNTIF($S$5:$S344,S344)</f>
        <v>92</v>
      </c>
      <c r="K344" s="26" t="e">
        <f t="shared" si="94"/>
        <v>#N/A</v>
      </c>
      <c r="L344" s="26">
        <f>IFERROR(IF(P344=0,0,MAX($L$4:L343)+1),0)</f>
        <v>0</v>
      </c>
      <c r="M344" s="5" t="e">
        <f t="shared" si="106"/>
        <v>#N/A</v>
      </c>
      <c r="N344" s="5" t="e">
        <f t="shared" si="107"/>
        <v>#N/A</v>
      </c>
      <c r="P344" s="86" t="e">
        <f t="shared" si="95"/>
        <v>#N/A</v>
      </c>
      <c r="Q344" s="86" t="e">
        <f t="shared" si="96"/>
        <v>#N/A</v>
      </c>
      <c r="R344" s="86" t="e">
        <f t="shared" si="97"/>
        <v>#N/A</v>
      </c>
      <c r="S344" s="86" t="e">
        <f t="shared" si="98"/>
        <v>#N/A</v>
      </c>
      <c r="T344" s="86" t="str">
        <f t="shared" si="108"/>
        <v/>
      </c>
      <c r="U344" s="86" t="str">
        <f t="shared" si="109"/>
        <v/>
      </c>
      <c r="V344" s="86" t="str">
        <f t="shared" si="110"/>
        <v/>
      </c>
      <c r="W344" s="87" t="e">
        <f t="shared" si="99"/>
        <v>#N/A</v>
      </c>
      <c r="X344" s="88"/>
      <c r="Y344" s="88"/>
      <c r="Z344" s="88"/>
      <c r="AA344" s="88"/>
      <c r="AB344" s="88"/>
      <c r="AD344" s="86" t="e">
        <f t="shared" si="100"/>
        <v>#N/A</v>
      </c>
      <c r="AE344" s="86" t="e">
        <f t="shared" si="101"/>
        <v>#N/A</v>
      </c>
      <c r="AG344" s="86">
        <f t="shared" si="102"/>
        <v>0</v>
      </c>
      <c r="AH344" s="86">
        <f t="shared" si="103"/>
        <v>0</v>
      </c>
      <c r="AI344" s="86">
        <f t="shared" si="104"/>
        <v>0</v>
      </c>
    </row>
    <row r="345" spans="6:35" x14ac:dyDescent="0.25">
      <c r="F345" s="26" t="str">
        <f>IF(G345=1,MAX($F$4:F344)+1,"")</f>
        <v/>
      </c>
      <c r="G345" s="26">
        <f>COUNTIF($H$5:H345,H345)</f>
        <v>93</v>
      </c>
      <c r="H345" s="26" t="e">
        <f t="shared" si="105"/>
        <v>#N/A</v>
      </c>
      <c r="I345" s="26">
        <f>COUNTIF($J$4:$J345,1)</f>
        <v>16</v>
      </c>
      <c r="J345" s="26">
        <f>COUNTIF($S$5:$S345,S345)</f>
        <v>93</v>
      </c>
      <c r="K345" s="26" t="e">
        <f t="shared" si="94"/>
        <v>#N/A</v>
      </c>
      <c r="L345" s="26">
        <f>IFERROR(IF(P345=0,0,MAX($L$4:L344)+1),0)</f>
        <v>0</v>
      </c>
      <c r="M345" s="5" t="e">
        <f t="shared" si="106"/>
        <v>#N/A</v>
      </c>
      <c r="N345" s="5" t="e">
        <f t="shared" si="107"/>
        <v>#N/A</v>
      </c>
      <c r="P345" s="86" t="e">
        <f t="shared" si="95"/>
        <v>#N/A</v>
      </c>
      <c r="Q345" s="86" t="e">
        <f t="shared" si="96"/>
        <v>#N/A</v>
      </c>
      <c r="R345" s="86" t="e">
        <f t="shared" si="97"/>
        <v>#N/A</v>
      </c>
      <c r="S345" s="86" t="e">
        <f t="shared" si="98"/>
        <v>#N/A</v>
      </c>
      <c r="T345" s="86" t="str">
        <f t="shared" si="108"/>
        <v/>
      </c>
      <c r="U345" s="86" t="str">
        <f t="shared" si="109"/>
        <v/>
      </c>
      <c r="V345" s="86" t="str">
        <f t="shared" si="110"/>
        <v/>
      </c>
      <c r="W345" s="87" t="e">
        <f t="shared" si="99"/>
        <v>#N/A</v>
      </c>
      <c r="X345" s="88"/>
      <c r="Y345" s="88"/>
      <c r="Z345" s="88"/>
      <c r="AA345" s="88"/>
      <c r="AB345" s="88"/>
      <c r="AD345" s="86" t="e">
        <f t="shared" si="100"/>
        <v>#N/A</v>
      </c>
      <c r="AE345" s="86" t="e">
        <f t="shared" si="101"/>
        <v>#N/A</v>
      </c>
      <c r="AG345" s="86">
        <f t="shared" si="102"/>
        <v>0</v>
      </c>
      <c r="AH345" s="86">
        <f t="shared" si="103"/>
        <v>0</v>
      </c>
      <c r="AI345" s="86">
        <f t="shared" si="104"/>
        <v>0</v>
      </c>
    </row>
    <row r="346" spans="6:35" x14ac:dyDescent="0.25">
      <c r="F346" s="26" t="str">
        <f>IF(G346=1,MAX($F$4:F345)+1,"")</f>
        <v/>
      </c>
      <c r="G346" s="26">
        <f>COUNTIF($H$5:H346,H346)</f>
        <v>94</v>
      </c>
      <c r="H346" s="26" t="e">
        <f t="shared" si="105"/>
        <v>#N/A</v>
      </c>
      <c r="I346" s="26">
        <f>COUNTIF($J$4:$J346,1)</f>
        <v>16</v>
      </c>
      <c r="J346" s="26">
        <f>COUNTIF($S$5:$S346,S346)</f>
        <v>94</v>
      </c>
      <c r="K346" s="26" t="e">
        <f t="shared" si="94"/>
        <v>#N/A</v>
      </c>
      <c r="L346" s="26">
        <f>IFERROR(IF(P346=0,0,MAX($L$4:L345)+1),0)</f>
        <v>0</v>
      </c>
      <c r="M346" s="5" t="e">
        <f t="shared" si="106"/>
        <v>#N/A</v>
      </c>
      <c r="N346" s="5" t="e">
        <f t="shared" si="107"/>
        <v>#N/A</v>
      </c>
      <c r="P346" s="86" t="e">
        <f t="shared" si="95"/>
        <v>#N/A</v>
      </c>
      <c r="Q346" s="86" t="e">
        <f t="shared" si="96"/>
        <v>#N/A</v>
      </c>
      <c r="R346" s="86" t="e">
        <f t="shared" si="97"/>
        <v>#N/A</v>
      </c>
      <c r="S346" s="86" t="e">
        <f t="shared" si="98"/>
        <v>#N/A</v>
      </c>
      <c r="T346" s="86" t="str">
        <f t="shared" si="108"/>
        <v/>
      </c>
      <c r="U346" s="86" t="str">
        <f t="shared" si="109"/>
        <v/>
      </c>
      <c r="V346" s="86" t="str">
        <f t="shared" si="110"/>
        <v/>
      </c>
      <c r="W346" s="87" t="e">
        <f t="shared" si="99"/>
        <v>#N/A</v>
      </c>
      <c r="X346" s="88"/>
      <c r="Y346" s="88"/>
      <c r="Z346" s="88"/>
      <c r="AA346" s="88"/>
      <c r="AB346" s="88"/>
      <c r="AD346" s="86" t="e">
        <f t="shared" si="100"/>
        <v>#N/A</v>
      </c>
      <c r="AE346" s="86" t="e">
        <f t="shared" si="101"/>
        <v>#N/A</v>
      </c>
      <c r="AG346" s="86">
        <f t="shared" si="102"/>
        <v>0</v>
      </c>
      <c r="AH346" s="86">
        <f t="shared" si="103"/>
        <v>0</v>
      </c>
      <c r="AI346" s="86">
        <f t="shared" si="104"/>
        <v>0</v>
      </c>
    </row>
    <row r="347" spans="6:35" x14ac:dyDescent="0.25">
      <c r="F347" s="26" t="str">
        <f>IF(G347=1,MAX($F$4:F346)+1,"")</f>
        <v/>
      </c>
      <c r="G347" s="26">
        <f>COUNTIF($H$5:H347,H347)</f>
        <v>95</v>
      </c>
      <c r="H347" s="26" t="e">
        <f t="shared" si="105"/>
        <v>#N/A</v>
      </c>
      <c r="I347" s="26">
        <f>COUNTIF($J$4:$J347,1)</f>
        <v>16</v>
      </c>
      <c r="J347" s="26">
        <f>COUNTIF($S$5:$S347,S347)</f>
        <v>95</v>
      </c>
      <c r="K347" s="26" t="e">
        <f t="shared" si="94"/>
        <v>#N/A</v>
      </c>
      <c r="L347" s="26">
        <f>IFERROR(IF(P347=0,0,MAX($L$4:L346)+1),0)</f>
        <v>0</v>
      </c>
      <c r="M347" s="5" t="e">
        <f t="shared" si="106"/>
        <v>#N/A</v>
      </c>
      <c r="N347" s="5" t="e">
        <f t="shared" si="107"/>
        <v>#N/A</v>
      </c>
      <c r="P347" s="86" t="e">
        <f t="shared" si="95"/>
        <v>#N/A</v>
      </c>
      <c r="Q347" s="86" t="e">
        <f t="shared" si="96"/>
        <v>#N/A</v>
      </c>
      <c r="R347" s="86" t="e">
        <f t="shared" si="97"/>
        <v>#N/A</v>
      </c>
      <c r="S347" s="86" t="e">
        <f t="shared" si="98"/>
        <v>#N/A</v>
      </c>
      <c r="T347" s="86" t="str">
        <f t="shared" si="108"/>
        <v/>
      </c>
      <c r="U347" s="86" t="str">
        <f t="shared" si="109"/>
        <v/>
      </c>
      <c r="V347" s="86" t="str">
        <f t="shared" si="110"/>
        <v/>
      </c>
      <c r="W347" s="87" t="e">
        <f t="shared" si="99"/>
        <v>#N/A</v>
      </c>
      <c r="X347" s="88"/>
      <c r="Y347" s="88"/>
      <c r="Z347" s="88"/>
      <c r="AA347" s="88"/>
      <c r="AB347" s="88"/>
      <c r="AD347" s="86" t="e">
        <f t="shared" si="100"/>
        <v>#N/A</v>
      </c>
      <c r="AE347" s="86" t="e">
        <f t="shared" si="101"/>
        <v>#N/A</v>
      </c>
      <c r="AG347" s="86">
        <f t="shared" si="102"/>
        <v>0</v>
      </c>
      <c r="AH347" s="86">
        <f t="shared" si="103"/>
        <v>0</v>
      </c>
      <c r="AI347" s="86">
        <f t="shared" si="104"/>
        <v>0</v>
      </c>
    </row>
    <row r="348" spans="6:35" x14ac:dyDescent="0.25">
      <c r="F348" s="26" t="str">
        <f>IF(G348=1,MAX($F$4:F347)+1,"")</f>
        <v/>
      </c>
      <c r="G348" s="26">
        <f>COUNTIF($H$5:H348,H348)</f>
        <v>96</v>
      </c>
      <c r="H348" s="26" t="e">
        <f t="shared" si="105"/>
        <v>#N/A</v>
      </c>
      <c r="I348" s="26">
        <f>COUNTIF($J$4:$J348,1)</f>
        <v>16</v>
      </c>
      <c r="J348" s="26">
        <f>COUNTIF($S$5:$S348,S348)</f>
        <v>96</v>
      </c>
      <c r="K348" s="26" t="e">
        <f t="shared" si="94"/>
        <v>#N/A</v>
      </c>
      <c r="L348" s="26">
        <f>IFERROR(IF(P348=0,0,MAX($L$4:L347)+1),0)</f>
        <v>0</v>
      </c>
      <c r="M348" s="5" t="e">
        <f t="shared" si="106"/>
        <v>#N/A</v>
      </c>
      <c r="N348" s="5" t="e">
        <f t="shared" si="107"/>
        <v>#N/A</v>
      </c>
      <c r="P348" s="86" t="e">
        <f t="shared" si="95"/>
        <v>#N/A</v>
      </c>
      <c r="Q348" s="86" t="e">
        <f t="shared" si="96"/>
        <v>#N/A</v>
      </c>
      <c r="R348" s="86" t="e">
        <f t="shared" si="97"/>
        <v>#N/A</v>
      </c>
      <c r="S348" s="86" t="e">
        <f t="shared" si="98"/>
        <v>#N/A</v>
      </c>
      <c r="T348" s="86" t="str">
        <f t="shared" si="108"/>
        <v/>
      </c>
      <c r="U348" s="86" t="str">
        <f t="shared" si="109"/>
        <v/>
      </c>
      <c r="V348" s="86" t="str">
        <f t="shared" si="110"/>
        <v/>
      </c>
      <c r="W348" s="87" t="e">
        <f t="shared" si="99"/>
        <v>#N/A</v>
      </c>
      <c r="X348" s="88"/>
      <c r="Y348" s="88"/>
      <c r="Z348" s="88"/>
      <c r="AA348" s="88"/>
      <c r="AB348" s="88"/>
      <c r="AD348" s="86" t="e">
        <f t="shared" si="100"/>
        <v>#N/A</v>
      </c>
      <c r="AE348" s="86" t="e">
        <f t="shared" si="101"/>
        <v>#N/A</v>
      </c>
      <c r="AG348" s="86">
        <f t="shared" si="102"/>
        <v>0</v>
      </c>
      <c r="AH348" s="86">
        <f t="shared" si="103"/>
        <v>0</v>
      </c>
      <c r="AI348" s="86">
        <f t="shared" si="104"/>
        <v>0</v>
      </c>
    </row>
    <row r="349" spans="6:35" x14ac:dyDescent="0.25">
      <c r="F349" s="26" t="str">
        <f>IF(G349=1,MAX($F$4:F348)+1,"")</f>
        <v/>
      </c>
      <c r="G349" s="26">
        <f>COUNTIF($H$5:H349,H349)</f>
        <v>97</v>
      </c>
      <c r="H349" s="26" t="e">
        <f t="shared" si="105"/>
        <v>#N/A</v>
      </c>
      <c r="I349" s="26">
        <f>COUNTIF($J$4:$J349,1)</f>
        <v>16</v>
      </c>
      <c r="J349" s="26">
        <f>COUNTIF($S$5:$S349,S349)</f>
        <v>97</v>
      </c>
      <c r="K349" s="26" t="e">
        <f t="shared" si="94"/>
        <v>#N/A</v>
      </c>
      <c r="L349" s="26">
        <f>IFERROR(IF(P349=0,0,MAX($L$4:L348)+1),0)</f>
        <v>0</v>
      </c>
      <c r="M349" s="5" t="e">
        <f t="shared" si="106"/>
        <v>#N/A</v>
      </c>
      <c r="N349" s="5" t="e">
        <f t="shared" si="107"/>
        <v>#N/A</v>
      </c>
      <c r="P349" s="86" t="e">
        <f t="shared" si="95"/>
        <v>#N/A</v>
      </c>
      <c r="Q349" s="86" t="e">
        <f t="shared" si="96"/>
        <v>#N/A</v>
      </c>
      <c r="R349" s="86" t="e">
        <f t="shared" si="97"/>
        <v>#N/A</v>
      </c>
      <c r="S349" s="86" t="e">
        <f t="shared" si="98"/>
        <v>#N/A</v>
      </c>
      <c r="T349" s="86" t="str">
        <f t="shared" si="108"/>
        <v/>
      </c>
      <c r="U349" s="86" t="str">
        <f t="shared" si="109"/>
        <v/>
      </c>
      <c r="V349" s="86" t="str">
        <f t="shared" si="110"/>
        <v/>
      </c>
      <c r="W349" s="87" t="e">
        <f t="shared" si="99"/>
        <v>#N/A</v>
      </c>
      <c r="X349" s="88"/>
      <c r="Y349" s="88"/>
      <c r="Z349" s="88"/>
      <c r="AA349" s="88"/>
      <c r="AB349" s="88"/>
      <c r="AD349" s="86" t="e">
        <f t="shared" si="100"/>
        <v>#N/A</v>
      </c>
      <c r="AE349" s="86" t="e">
        <f t="shared" si="101"/>
        <v>#N/A</v>
      </c>
      <c r="AG349" s="86">
        <f t="shared" si="102"/>
        <v>0</v>
      </c>
      <c r="AH349" s="86">
        <f t="shared" si="103"/>
        <v>0</v>
      </c>
      <c r="AI349" s="86">
        <f t="shared" si="104"/>
        <v>0</v>
      </c>
    </row>
    <row r="350" spans="6:35" x14ac:dyDescent="0.25">
      <c r="F350" s="26" t="str">
        <f>IF(G350=1,MAX($F$4:F349)+1,"")</f>
        <v/>
      </c>
      <c r="G350" s="26">
        <f>COUNTIF($H$5:H350,H350)</f>
        <v>98</v>
      </c>
      <c r="H350" s="26" t="e">
        <f t="shared" si="105"/>
        <v>#N/A</v>
      </c>
      <c r="I350" s="26">
        <f>COUNTIF($J$4:$J350,1)</f>
        <v>16</v>
      </c>
      <c r="J350" s="26">
        <f>COUNTIF($S$5:$S350,S350)</f>
        <v>98</v>
      </c>
      <c r="K350" s="26" t="e">
        <f t="shared" si="94"/>
        <v>#N/A</v>
      </c>
      <c r="L350" s="26">
        <f>IFERROR(IF(P350=0,0,MAX($L$4:L349)+1),0)</f>
        <v>0</v>
      </c>
      <c r="M350" s="5" t="e">
        <f t="shared" si="106"/>
        <v>#N/A</v>
      </c>
      <c r="N350" s="5" t="e">
        <f t="shared" si="107"/>
        <v>#N/A</v>
      </c>
      <c r="P350" s="86" t="e">
        <f t="shared" si="95"/>
        <v>#N/A</v>
      </c>
      <c r="Q350" s="86" t="e">
        <f t="shared" si="96"/>
        <v>#N/A</v>
      </c>
      <c r="R350" s="86" t="e">
        <f t="shared" si="97"/>
        <v>#N/A</v>
      </c>
      <c r="S350" s="86" t="e">
        <f t="shared" si="98"/>
        <v>#N/A</v>
      </c>
      <c r="T350" s="86" t="str">
        <f t="shared" si="108"/>
        <v/>
      </c>
      <c r="U350" s="86" t="str">
        <f t="shared" si="109"/>
        <v/>
      </c>
      <c r="V350" s="86" t="str">
        <f t="shared" si="110"/>
        <v/>
      </c>
      <c r="W350" s="87" t="e">
        <f t="shared" si="99"/>
        <v>#N/A</v>
      </c>
      <c r="X350" s="88"/>
      <c r="Y350" s="88"/>
      <c r="Z350" s="88"/>
      <c r="AA350" s="88"/>
      <c r="AB350" s="88"/>
      <c r="AD350" s="86" t="e">
        <f t="shared" si="100"/>
        <v>#N/A</v>
      </c>
      <c r="AE350" s="86" t="e">
        <f t="shared" si="101"/>
        <v>#N/A</v>
      </c>
      <c r="AG350" s="86">
        <f t="shared" si="102"/>
        <v>0</v>
      </c>
      <c r="AH350" s="86">
        <f t="shared" si="103"/>
        <v>0</v>
      </c>
      <c r="AI350" s="86">
        <f t="shared" si="104"/>
        <v>0</v>
      </c>
    </row>
    <row r="351" spans="6:35" x14ac:dyDescent="0.25">
      <c r="F351" s="26" t="str">
        <f>IF(G351=1,MAX($F$4:F350)+1,"")</f>
        <v/>
      </c>
      <c r="G351" s="26">
        <f>COUNTIF($H$5:H351,H351)</f>
        <v>99</v>
      </c>
      <c r="H351" s="26" t="e">
        <f t="shared" si="105"/>
        <v>#N/A</v>
      </c>
      <c r="I351" s="26">
        <f>COUNTIF($J$4:$J351,1)</f>
        <v>16</v>
      </c>
      <c r="J351" s="26">
        <f>COUNTIF($S$5:$S351,S351)</f>
        <v>99</v>
      </c>
      <c r="K351" s="26" t="e">
        <f t="shared" si="94"/>
        <v>#N/A</v>
      </c>
      <c r="L351" s="26">
        <f>IFERROR(IF(P351=0,0,MAX($L$4:L350)+1),0)</f>
        <v>0</v>
      </c>
      <c r="M351" s="5" t="e">
        <f t="shared" si="106"/>
        <v>#N/A</v>
      </c>
      <c r="N351" s="5" t="e">
        <f t="shared" si="107"/>
        <v>#N/A</v>
      </c>
      <c r="P351" s="86" t="e">
        <f t="shared" si="95"/>
        <v>#N/A</v>
      </c>
      <c r="Q351" s="86" t="e">
        <f t="shared" si="96"/>
        <v>#N/A</v>
      </c>
      <c r="R351" s="86" t="e">
        <f t="shared" si="97"/>
        <v>#N/A</v>
      </c>
      <c r="S351" s="86" t="e">
        <f t="shared" si="98"/>
        <v>#N/A</v>
      </c>
      <c r="T351" s="86" t="str">
        <f t="shared" si="108"/>
        <v/>
      </c>
      <c r="U351" s="86" t="str">
        <f t="shared" si="109"/>
        <v/>
      </c>
      <c r="V351" s="86" t="str">
        <f t="shared" si="110"/>
        <v/>
      </c>
      <c r="W351" s="87" t="e">
        <f t="shared" si="99"/>
        <v>#N/A</v>
      </c>
      <c r="X351" s="88"/>
      <c r="Y351" s="88"/>
      <c r="Z351" s="88"/>
      <c r="AA351" s="88"/>
      <c r="AB351" s="88"/>
      <c r="AD351" s="86" t="e">
        <f t="shared" si="100"/>
        <v>#N/A</v>
      </c>
      <c r="AE351" s="86" t="e">
        <f t="shared" si="101"/>
        <v>#N/A</v>
      </c>
      <c r="AG351" s="86">
        <f t="shared" si="102"/>
        <v>0</v>
      </c>
      <c r="AH351" s="86">
        <f t="shared" si="103"/>
        <v>0</v>
      </c>
      <c r="AI351" s="86">
        <f t="shared" si="104"/>
        <v>0</v>
      </c>
    </row>
    <row r="352" spans="6:35" x14ac:dyDescent="0.25">
      <c r="F352" s="26" t="str">
        <f>IF(G352=1,MAX($F$4:F351)+1,"")</f>
        <v/>
      </c>
      <c r="G352" s="26">
        <f>COUNTIF($H$5:H352,H352)</f>
        <v>100</v>
      </c>
      <c r="H352" s="26" t="e">
        <f t="shared" si="105"/>
        <v>#N/A</v>
      </c>
      <c r="I352" s="26">
        <f>COUNTIF($J$4:$J352,1)</f>
        <v>16</v>
      </c>
      <c r="J352" s="26">
        <f>COUNTIF($S$5:$S352,S352)</f>
        <v>100</v>
      </c>
      <c r="K352" s="26" t="e">
        <f t="shared" si="94"/>
        <v>#N/A</v>
      </c>
      <c r="L352" s="26">
        <f>IFERROR(IF(P352=0,0,MAX($L$4:L351)+1),0)</f>
        <v>0</v>
      </c>
      <c r="M352" s="5" t="e">
        <f t="shared" si="106"/>
        <v>#N/A</v>
      </c>
      <c r="N352" s="5" t="e">
        <f t="shared" si="107"/>
        <v>#N/A</v>
      </c>
      <c r="P352" s="86" t="e">
        <f t="shared" si="95"/>
        <v>#N/A</v>
      </c>
      <c r="Q352" s="86" t="e">
        <f t="shared" si="96"/>
        <v>#N/A</v>
      </c>
      <c r="R352" s="86" t="e">
        <f t="shared" si="97"/>
        <v>#N/A</v>
      </c>
      <c r="S352" s="86" t="e">
        <f t="shared" si="98"/>
        <v>#N/A</v>
      </c>
      <c r="T352" s="86" t="str">
        <f t="shared" si="108"/>
        <v/>
      </c>
      <c r="U352" s="86" t="str">
        <f t="shared" si="109"/>
        <v/>
      </c>
      <c r="V352" s="86" t="str">
        <f t="shared" si="110"/>
        <v/>
      </c>
      <c r="W352" s="87" t="e">
        <f t="shared" si="99"/>
        <v>#N/A</v>
      </c>
      <c r="X352" s="88"/>
      <c r="Y352" s="88"/>
      <c r="Z352" s="88"/>
      <c r="AA352" s="88"/>
      <c r="AB352" s="88"/>
      <c r="AD352" s="86" t="e">
        <f t="shared" si="100"/>
        <v>#N/A</v>
      </c>
      <c r="AE352" s="86" t="e">
        <f t="shared" si="101"/>
        <v>#N/A</v>
      </c>
      <c r="AG352" s="86">
        <f t="shared" si="102"/>
        <v>0</v>
      </c>
      <c r="AH352" s="86">
        <f t="shared" si="103"/>
        <v>0</v>
      </c>
      <c r="AI352" s="86">
        <f t="shared" si="104"/>
        <v>0</v>
      </c>
    </row>
    <row r="353" spans="6:35" x14ac:dyDescent="0.25">
      <c r="F353" s="26" t="str">
        <f>IF(G353=1,MAX($F$4:F352)+1,"")</f>
        <v/>
      </c>
      <c r="G353" s="26">
        <f>COUNTIF($H$5:H353,H353)</f>
        <v>101</v>
      </c>
      <c r="H353" s="26" t="e">
        <f t="shared" si="105"/>
        <v>#N/A</v>
      </c>
      <c r="I353" s="26">
        <f>COUNTIF($J$4:$J353,1)</f>
        <v>16</v>
      </c>
      <c r="J353" s="26">
        <f>COUNTIF($S$5:$S353,S353)</f>
        <v>101</v>
      </c>
      <c r="K353" s="26" t="e">
        <f t="shared" si="94"/>
        <v>#N/A</v>
      </c>
      <c r="L353" s="26">
        <f>IFERROR(IF(P353=0,0,MAX($L$4:L352)+1),0)</f>
        <v>0</v>
      </c>
      <c r="M353" s="5" t="e">
        <f t="shared" si="106"/>
        <v>#N/A</v>
      </c>
      <c r="N353" s="5" t="e">
        <f t="shared" si="107"/>
        <v>#N/A</v>
      </c>
      <c r="P353" s="86" t="e">
        <f t="shared" si="95"/>
        <v>#N/A</v>
      </c>
      <c r="Q353" s="86" t="e">
        <f t="shared" si="96"/>
        <v>#N/A</v>
      </c>
      <c r="R353" s="86" t="e">
        <f t="shared" si="97"/>
        <v>#N/A</v>
      </c>
      <c r="S353" s="86" t="e">
        <f t="shared" si="98"/>
        <v>#N/A</v>
      </c>
      <c r="T353" s="86" t="str">
        <f t="shared" si="108"/>
        <v/>
      </c>
      <c r="U353" s="86" t="str">
        <f t="shared" si="109"/>
        <v/>
      </c>
      <c r="V353" s="86" t="str">
        <f t="shared" si="110"/>
        <v/>
      </c>
      <c r="W353" s="87" t="e">
        <f t="shared" si="99"/>
        <v>#N/A</v>
      </c>
      <c r="X353" s="88"/>
      <c r="Y353" s="88"/>
      <c r="Z353" s="88"/>
      <c r="AA353" s="88"/>
      <c r="AB353" s="88"/>
      <c r="AD353" s="86" t="e">
        <f t="shared" si="100"/>
        <v>#N/A</v>
      </c>
      <c r="AE353" s="86" t="e">
        <f t="shared" si="101"/>
        <v>#N/A</v>
      </c>
      <c r="AG353" s="86">
        <f t="shared" si="102"/>
        <v>0</v>
      </c>
      <c r="AH353" s="86">
        <f t="shared" si="103"/>
        <v>0</v>
      </c>
      <c r="AI353" s="86">
        <f t="shared" si="104"/>
        <v>0</v>
      </c>
    </row>
    <row r="354" spans="6:35" x14ac:dyDescent="0.25">
      <c r="F354" s="26" t="str">
        <f>IF(G354=1,MAX($F$4:F353)+1,"")</f>
        <v/>
      </c>
      <c r="G354" s="26">
        <f>COUNTIF($H$5:H354,H354)</f>
        <v>102</v>
      </c>
      <c r="H354" s="26" t="e">
        <f t="shared" si="105"/>
        <v>#N/A</v>
      </c>
      <c r="I354" s="26">
        <f>COUNTIF($J$4:$J354,1)</f>
        <v>16</v>
      </c>
      <c r="J354" s="26">
        <f>COUNTIF($S$5:$S354,S354)</f>
        <v>102</v>
      </c>
      <c r="K354" s="26" t="e">
        <f t="shared" si="94"/>
        <v>#N/A</v>
      </c>
      <c r="L354" s="26">
        <f>IFERROR(IF(P354=0,0,MAX($L$4:L353)+1),0)</f>
        <v>0</v>
      </c>
      <c r="M354" s="5" t="e">
        <f t="shared" si="106"/>
        <v>#N/A</v>
      </c>
      <c r="N354" s="5" t="e">
        <f t="shared" si="107"/>
        <v>#N/A</v>
      </c>
      <c r="P354" s="86" t="e">
        <f t="shared" si="95"/>
        <v>#N/A</v>
      </c>
      <c r="Q354" s="86" t="e">
        <f t="shared" si="96"/>
        <v>#N/A</v>
      </c>
      <c r="R354" s="86" t="e">
        <f t="shared" si="97"/>
        <v>#N/A</v>
      </c>
      <c r="S354" s="86" t="e">
        <f t="shared" si="98"/>
        <v>#N/A</v>
      </c>
      <c r="T354" s="86" t="str">
        <f t="shared" si="108"/>
        <v/>
      </c>
      <c r="U354" s="86" t="str">
        <f t="shared" si="109"/>
        <v/>
      </c>
      <c r="V354" s="86" t="str">
        <f t="shared" si="110"/>
        <v/>
      </c>
      <c r="W354" s="87" t="e">
        <f t="shared" si="99"/>
        <v>#N/A</v>
      </c>
      <c r="X354" s="88"/>
      <c r="Y354" s="88"/>
      <c r="Z354" s="88"/>
      <c r="AA354" s="88"/>
      <c r="AB354" s="88"/>
      <c r="AD354" s="86" t="e">
        <f t="shared" si="100"/>
        <v>#N/A</v>
      </c>
      <c r="AE354" s="86" t="e">
        <f t="shared" si="101"/>
        <v>#N/A</v>
      </c>
      <c r="AG354" s="86">
        <f t="shared" si="102"/>
        <v>0</v>
      </c>
      <c r="AH354" s="86">
        <f t="shared" si="103"/>
        <v>0</v>
      </c>
      <c r="AI354" s="86">
        <f t="shared" si="104"/>
        <v>0</v>
      </c>
    </row>
    <row r="355" spans="6:35" x14ac:dyDescent="0.25">
      <c r="F355" s="26" t="str">
        <f>IF(G355=1,MAX($F$4:F354)+1,"")</f>
        <v/>
      </c>
      <c r="G355" s="26">
        <f>COUNTIF($H$5:H355,H355)</f>
        <v>103</v>
      </c>
      <c r="H355" s="26" t="e">
        <f t="shared" si="105"/>
        <v>#N/A</v>
      </c>
      <c r="I355" s="26">
        <f>COUNTIF($J$4:$J355,1)</f>
        <v>16</v>
      </c>
      <c r="J355" s="26">
        <f>COUNTIF($S$5:$S355,S355)</f>
        <v>103</v>
      </c>
      <c r="K355" s="26" t="e">
        <f t="shared" si="94"/>
        <v>#N/A</v>
      </c>
      <c r="L355" s="26">
        <f>IFERROR(IF(P355=0,0,MAX($L$4:L354)+1),0)</f>
        <v>0</v>
      </c>
      <c r="M355" s="5" t="e">
        <f t="shared" si="106"/>
        <v>#N/A</v>
      </c>
      <c r="N355" s="5" t="e">
        <f t="shared" si="107"/>
        <v>#N/A</v>
      </c>
      <c r="P355" s="86" t="e">
        <f t="shared" si="95"/>
        <v>#N/A</v>
      </c>
      <c r="Q355" s="86" t="e">
        <f t="shared" si="96"/>
        <v>#N/A</v>
      </c>
      <c r="R355" s="86" t="e">
        <f t="shared" si="97"/>
        <v>#N/A</v>
      </c>
      <c r="S355" s="86" t="e">
        <f t="shared" si="98"/>
        <v>#N/A</v>
      </c>
      <c r="T355" s="86" t="str">
        <f t="shared" si="108"/>
        <v/>
      </c>
      <c r="U355" s="86" t="str">
        <f t="shared" si="109"/>
        <v/>
      </c>
      <c r="V355" s="86" t="str">
        <f t="shared" si="110"/>
        <v/>
      </c>
      <c r="W355" s="87" t="e">
        <f t="shared" si="99"/>
        <v>#N/A</v>
      </c>
      <c r="X355" s="88"/>
      <c r="Y355" s="88"/>
      <c r="Z355" s="88"/>
      <c r="AA355" s="88"/>
      <c r="AB355" s="88"/>
      <c r="AD355" s="86" t="e">
        <f t="shared" si="100"/>
        <v>#N/A</v>
      </c>
      <c r="AE355" s="86" t="e">
        <f t="shared" si="101"/>
        <v>#N/A</v>
      </c>
      <c r="AG355" s="86">
        <f t="shared" si="102"/>
        <v>0</v>
      </c>
      <c r="AH355" s="86">
        <f t="shared" si="103"/>
        <v>0</v>
      </c>
      <c r="AI355" s="86">
        <f t="shared" si="104"/>
        <v>0</v>
      </c>
    </row>
    <row r="356" spans="6:35" x14ac:dyDescent="0.25">
      <c r="F356" s="26" t="str">
        <f>IF(G356=1,MAX($F$4:F355)+1,"")</f>
        <v/>
      </c>
      <c r="G356" s="26">
        <f>COUNTIF($H$5:H356,H356)</f>
        <v>104</v>
      </c>
      <c r="H356" s="26" t="e">
        <f t="shared" si="105"/>
        <v>#N/A</v>
      </c>
      <c r="I356" s="26">
        <f>COUNTIF($J$4:$J356,1)</f>
        <v>16</v>
      </c>
      <c r="J356" s="26">
        <f>COUNTIF($S$5:$S356,S356)</f>
        <v>104</v>
      </c>
      <c r="K356" s="26" t="e">
        <f t="shared" si="94"/>
        <v>#N/A</v>
      </c>
      <c r="L356" s="26">
        <f>IFERROR(IF(P356=0,0,MAX($L$4:L355)+1),0)</f>
        <v>0</v>
      </c>
      <c r="M356" s="5" t="e">
        <f t="shared" si="106"/>
        <v>#N/A</v>
      </c>
      <c r="N356" s="5" t="e">
        <f t="shared" si="107"/>
        <v>#N/A</v>
      </c>
      <c r="P356" s="86" t="e">
        <f t="shared" si="95"/>
        <v>#N/A</v>
      </c>
      <c r="Q356" s="86" t="e">
        <f t="shared" si="96"/>
        <v>#N/A</v>
      </c>
      <c r="R356" s="86" t="e">
        <f t="shared" si="97"/>
        <v>#N/A</v>
      </c>
      <c r="S356" s="86" t="e">
        <f t="shared" si="98"/>
        <v>#N/A</v>
      </c>
      <c r="T356" s="86" t="str">
        <f t="shared" si="108"/>
        <v/>
      </c>
      <c r="U356" s="86" t="str">
        <f t="shared" si="109"/>
        <v/>
      </c>
      <c r="V356" s="86" t="str">
        <f t="shared" si="110"/>
        <v/>
      </c>
      <c r="W356" s="87" t="e">
        <f t="shared" si="99"/>
        <v>#N/A</v>
      </c>
      <c r="X356" s="88"/>
      <c r="Y356" s="88"/>
      <c r="Z356" s="88"/>
      <c r="AA356" s="88"/>
      <c r="AB356" s="88"/>
      <c r="AD356" s="86" t="e">
        <f t="shared" si="100"/>
        <v>#N/A</v>
      </c>
      <c r="AE356" s="86" t="e">
        <f t="shared" si="101"/>
        <v>#N/A</v>
      </c>
      <c r="AG356" s="86">
        <f t="shared" si="102"/>
        <v>0</v>
      </c>
      <c r="AH356" s="86">
        <f t="shared" si="103"/>
        <v>0</v>
      </c>
      <c r="AI356" s="86">
        <f t="shared" si="104"/>
        <v>0</v>
      </c>
    </row>
    <row r="357" spans="6:35" x14ac:dyDescent="0.25">
      <c r="F357" s="26" t="str">
        <f>IF(G357=1,MAX($F$4:F356)+1,"")</f>
        <v/>
      </c>
      <c r="G357" s="26">
        <f>COUNTIF($H$5:H357,H357)</f>
        <v>105</v>
      </c>
      <c r="H357" s="26" t="e">
        <f t="shared" si="105"/>
        <v>#N/A</v>
      </c>
      <c r="I357" s="26">
        <f>COUNTIF($J$4:$J357,1)</f>
        <v>16</v>
      </c>
      <c r="J357" s="26">
        <f>COUNTIF($S$5:$S357,S357)</f>
        <v>105</v>
      </c>
      <c r="K357" s="26" t="e">
        <f t="shared" si="94"/>
        <v>#N/A</v>
      </c>
      <c r="L357" s="26">
        <f>IFERROR(IF(P357=0,0,MAX($L$4:L356)+1),0)</f>
        <v>0</v>
      </c>
      <c r="M357" s="5" t="e">
        <f t="shared" si="106"/>
        <v>#N/A</v>
      </c>
      <c r="N357" s="5" t="e">
        <f t="shared" si="107"/>
        <v>#N/A</v>
      </c>
      <c r="P357" s="86" t="e">
        <f t="shared" si="95"/>
        <v>#N/A</v>
      </c>
      <c r="Q357" s="86" t="e">
        <f t="shared" si="96"/>
        <v>#N/A</v>
      </c>
      <c r="R357" s="86" t="e">
        <f t="shared" si="97"/>
        <v>#N/A</v>
      </c>
      <c r="S357" s="86" t="e">
        <f t="shared" si="98"/>
        <v>#N/A</v>
      </c>
      <c r="T357" s="86" t="str">
        <f t="shared" si="108"/>
        <v/>
      </c>
      <c r="U357" s="86" t="str">
        <f t="shared" si="109"/>
        <v/>
      </c>
      <c r="V357" s="86" t="str">
        <f t="shared" si="110"/>
        <v/>
      </c>
      <c r="W357" s="87" t="e">
        <f t="shared" si="99"/>
        <v>#N/A</v>
      </c>
      <c r="X357" s="88"/>
      <c r="Y357" s="88"/>
      <c r="Z357" s="88"/>
      <c r="AA357" s="88"/>
      <c r="AB357" s="88"/>
      <c r="AD357" s="86" t="e">
        <f t="shared" si="100"/>
        <v>#N/A</v>
      </c>
      <c r="AE357" s="86" t="e">
        <f t="shared" si="101"/>
        <v>#N/A</v>
      </c>
      <c r="AG357" s="86">
        <f t="shared" si="102"/>
        <v>0</v>
      </c>
      <c r="AH357" s="86">
        <f t="shared" si="103"/>
        <v>0</v>
      </c>
      <c r="AI357" s="86">
        <f t="shared" si="104"/>
        <v>0</v>
      </c>
    </row>
    <row r="358" spans="6:35" x14ac:dyDescent="0.25">
      <c r="F358" s="26" t="str">
        <f>IF(G358=1,MAX($F$4:F357)+1,"")</f>
        <v/>
      </c>
      <c r="G358" s="26">
        <f>COUNTIF($H$5:H358,H358)</f>
        <v>106</v>
      </c>
      <c r="H358" s="26" t="e">
        <f t="shared" si="105"/>
        <v>#N/A</v>
      </c>
      <c r="I358" s="26">
        <f>COUNTIF($J$4:$J358,1)</f>
        <v>16</v>
      </c>
      <c r="J358" s="26">
        <f>COUNTIF($S$5:$S358,S358)</f>
        <v>106</v>
      </c>
      <c r="K358" s="26" t="e">
        <f t="shared" si="94"/>
        <v>#N/A</v>
      </c>
      <c r="L358" s="26">
        <f>IFERROR(IF(P358=0,0,MAX($L$4:L357)+1),0)</f>
        <v>0</v>
      </c>
      <c r="M358" s="5" t="e">
        <f t="shared" si="106"/>
        <v>#N/A</v>
      </c>
      <c r="N358" s="5" t="e">
        <f t="shared" si="107"/>
        <v>#N/A</v>
      </c>
      <c r="P358" s="86" t="e">
        <f t="shared" si="95"/>
        <v>#N/A</v>
      </c>
      <c r="Q358" s="86" t="e">
        <f t="shared" si="96"/>
        <v>#N/A</v>
      </c>
      <c r="R358" s="86" t="e">
        <f t="shared" si="97"/>
        <v>#N/A</v>
      </c>
      <c r="S358" s="86" t="e">
        <f t="shared" si="98"/>
        <v>#N/A</v>
      </c>
      <c r="T358" s="86" t="str">
        <f t="shared" si="108"/>
        <v/>
      </c>
      <c r="U358" s="86" t="str">
        <f t="shared" si="109"/>
        <v/>
      </c>
      <c r="V358" s="86" t="str">
        <f t="shared" si="110"/>
        <v/>
      </c>
      <c r="W358" s="87" t="e">
        <f t="shared" si="99"/>
        <v>#N/A</v>
      </c>
      <c r="X358" s="88"/>
      <c r="Y358" s="88"/>
      <c r="Z358" s="88"/>
      <c r="AA358" s="88"/>
      <c r="AB358" s="88"/>
      <c r="AD358" s="86" t="e">
        <f t="shared" si="100"/>
        <v>#N/A</v>
      </c>
      <c r="AE358" s="86" t="e">
        <f t="shared" si="101"/>
        <v>#N/A</v>
      </c>
      <c r="AG358" s="86">
        <f t="shared" si="102"/>
        <v>0</v>
      </c>
      <c r="AH358" s="86">
        <f t="shared" si="103"/>
        <v>0</v>
      </c>
      <c r="AI358" s="86">
        <f t="shared" si="104"/>
        <v>0</v>
      </c>
    </row>
    <row r="359" spans="6:35" x14ac:dyDescent="0.25">
      <c r="F359" s="26" t="str">
        <f>IF(G359=1,MAX($F$4:F358)+1,"")</f>
        <v/>
      </c>
      <c r="G359" s="26">
        <f>COUNTIF($H$5:H359,H359)</f>
        <v>107</v>
      </c>
      <c r="H359" s="26" t="e">
        <f t="shared" si="105"/>
        <v>#N/A</v>
      </c>
      <c r="I359" s="26">
        <f>COUNTIF($J$4:$J359,1)</f>
        <v>16</v>
      </c>
      <c r="J359" s="26">
        <f>COUNTIF($S$5:$S359,S359)</f>
        <v>107</v>
      </c>
      <c r="K359" s="26" t="e">
        <f t="shared" si="94"/>
        <v>#N/A</v>
      </c>
      <c r="L359" s="26">
        <f>IFERROR(IF(P359=0,0,MAX($L$4:L358)+1),0)</f>
        <v>0</v>
      </c>
      <c r="M359" s="5" t="e">
        <f t="shared" si="106"/>
        <v>#N/A</v>
      </c>
      <c r="N359" s="5" t="e">
        <f t="shared" si="107"/>
        <v>#N/A</v>
      </c>
      <c r="P359" s="86" t="e">
        <f t="shared" si="95"/>
        <v>#N/A</v>
      </c>
      <c r="Q359" s="86" t="e">
        <f t="shared" si="96"/>
        <v>#N/A</v>
      </c>
      <c r="R359" s="86" t="e">
        <f t="shared" si="97"/>
        <v>#N/A</v>
      </c>
      <c r="S359" s="86" t="e">
        <f t="shared" si="98"/>
        <v>#N/A</v>
      </c>
      <c r="T359" s="86" t="str">
        <f t="shared" si="108"/>
        <v/>
      </c>
      <c r="U359" s="86" t="str">
        <f t="shared" si="109"/>
        <v/>
      </c>
      <c r="V359" s="86" t="str">
        <f t="shared" si="110"/>
        <v/>
      </c>
      <c r="W359" s="87" t="e">
        <f t="shared" si="99"/>
        <v>#N/A</v>
      </c>
      <c r="X359" s="88"/>
      <c r="Y359" s="88"/>
      <c r="Z359" s="88"/>
      <c r="AA359" s="88"/>
      <c r="AB359" s="88"/>
      <c r="AD359" s="86" t="e">
        <f t="shared" si="100"/>
        <v>#N/A</v>
      </c>
      <c r="AE359" s="86" t="e">
        <f t="shared" si="101"/>
        <v>#N/A</v>
      </c>
      <c r="AG359" s="86">
        <f t="shared" si="102"/>
        <v>0</v>
      </c>
      <c r="AH359" s="86">
        <f t="shared" si="103"/>
        <v>0</v>
      </c>
      <c r="AI359" s="86">
        <f t="shared" si="104"/>
        <v>0</v>
      </c>
    </row>
    <row r="360" spans="6:35" x14ac:dyDescent="0.25">
      <c r="F360" s="26" t="str">
        <f>IF(G360=1,MAX($F$4:F359)+1,"")</f>
        <v/>
      </c>
      <c r="G360" s="26">
        <f>COUNTIF($H$5:H360,H360)</f>
        <v>108</v>
      </c>
      <c r="H360" s="26" t="e">
        <f t="shared" si="105"/>
        <v>#N/A</v>
      </c>
      <c r="I360" s="26">
        <f>COUNTIF($J$4:$J360,1)</f>
        <v>16</v>
      </c>
      <c r="J360" s="26">
        <f>COUNTIF($S$5:$S360,S360)</f>
        <v>108</v>
      </c>
      <c r="K360" s="26" t="e">
        <f t="shared" si="94"/>
        <v>#N/A</v>
      </c>
      <c r="L360" s="26">
        <f>IFERROR(IF(P360=0,0,MAX($L$4:L359)+1),0)</f>
        <v>0</v>
      </c>
      <c r="M360" s="5" t="e">
        <f t="shared" si="106"/>
        <v>#N/A</v>
      </c>
      <c r="N360" s="5" t="e">
        <f t="shared" si="107"/>
        <v>#N/A</v>
      </c>
      <c r="P360" s="86" t="e">
        <f t="shared" si="95"/>
        <v>#N/A</v>
      </c>
      <c r="Q360" s="86" t="e">
        <f t="shared" si="96"/>
        <v>#N/A</v>
      </c>
      <c r="R360" s="86" t="e">
        <f t="shared" si="97"/>
        <v>#N/A</v>
      </c>
      <c r="S360" s="86" t="e">
        <f t="shared" si="98"/>
        <v>#N/A</v>
      </c>
      <c r="T360" s="86" t="str">
        <f t="shared" si="108"/>
        <v/>
      </c>
      <c r="U360" s="86" t="str">
        <f t="shared" si="109"/>
        <v/>
      </c>
      <c r="V360" s="86" t="str">
        <f t="shared" si="110"/>
        <v/>
      </c>
      <c r="W360" s="87" t="e">
        <f t="shared" si="99"/>
        <v>#N/A</v>
      </c>
      <c r="X360" s="88"/>
      <c r="Y360" s="88"/>
      <c r="Z360" s="88"/>
      <c r="AA360" s="88"/>
      <c r="AB360" s="88"/>
      <c r="AD360" s="86" t="e">
        <f t="shared" si="100"/>
        <v>#N/A</v>
      </c>
      <c r="AE360" s="86" t="e">
        <f t="shared" si="101"/>
        <v>#N/A</v>
      </c>
      <c r="AG360" s="86">
        <f t="shared" si="102"/>
        <v>0</v>
      </c>
      <c r="AH360" s="86">
        <f t="shared" si="103"/>
        <v>0</v>
      </c>
      <c r="AI360" s="86">
        <f t="shared" si="104"/>
        <v>0</v>
      </c>
    </row>
    <row r="361" spans="6:35" x14ac:dyDescent="0.25">
      <c r="F361" s="26" t="str">
        <f>IF(G361=1,MAX($F$4:F360)+1,"")</f>
        <v/>
      </c>
      <c r="G361" s="26">
        <f>COUNTIF($H$5:H361,H361)</f>
        <v>109</v>
      </c>
      <c r="H361" s="26" t="e">
        <f t="shared" si="105"/>
        <v>#N/A</v>
      </c>
      <c r="I361" s="26">
        <f>COUNTIF($J$4:$J361,1)</f>
        <v>16</v>
      </c>
      <c r="J361" s="26">
        <f>COUNTIF($S$5:$S361,S361)</f>
        <v>109</v>
      </c>
      <c r="K361" s="26" t="e">
        <f t="shared" si="94"/>
        <v>#N/A</v>
      </c>
      <c r="L361" s="26">
        <f>IFERROR(IF(P361=0,0,MAX($L$4:L360)+1),0)</f>
        <v>0</v>
      </c>
      <c r="M361" s="5" t="e">
        <f t="shared" si="106"/>
        <v>#N/A</v>
      </c>
      <c r="N361" s="5" t="e">
        <f t="shared" si="107"/>
        <v>#N/A</v>
      </c>
      <c r="P361" s="86" t="e">
        <f t="shared" si="95"/>
        <v>#N/A</v>
      </c>
      <c r="Q361" s="86" t="e">
        <f t="shared" si="96"/>
        <v>#N/A</v>
      </c>
      <c r="R361" s="86" t="e">
        <f t="shared" si="97"/>
        <v>#N/A</v>
      </c>
      <c r="S361" s="86" t="e">
        <f t="shared" si="98"/>
        <v>#N/A</v>
      </c>
      <c r="T361" s="86" t="str">
        <f t="shared" si="108"/>
        <v/>
      </c>
      <c r="U361" s="86" t="str">
        <f t="shared" si="109"/>
        <v/>
      </c>
      <c r="V361" s="86" t="str">
        <f t="shared" si="110"/>
        <v/>
      </c>
      <c r="W361" s="87" t="e">
        <f t="shared" si="99"/>
        <v>#N/A</v>
      </c>
      <c r="X361" s="88"/>
      <c r="Y361" s="88"/>
      <c r="Z361" s="88"/>
      <c r="AA361" s="88"/>
      <c r="AB361" s="88"/>
      <c r="AD361" s="86" t="e">
        <f t="shared" si="100"/>
        <v>#N/A</v>
      </c>
      <c r="AE361" s="86" t="e">
        <f t="shared" si="101"/>
        <v>#N/A</v>
      </c>
      <c r="AG361" s="86">
        <f t="shared" si="102"/>
        <v>0</v>
      </c>
      <c r="AH361" s="86">
        <f t="shared" si="103"/>
        <v>0</v>
      </c>
      <c r="AI361" s="86">
        <f t="shared" si="104"/>
        <v>0</v>
      </c>
    </row>
    <row r="362" spans="6:35" x14ac:dyDescent="0.25">
      <c r="F362" s="26" t="str">
        <f>IF(G362=1,MAX($F$4:F361)+1,"")</f>
        <v/>
      </c>
      <c r="G362" s="26">
        <f>COUNTIF($H$5:H362,H362)</f>
        <v>110</v>
      </c>
      <c r="H362" s="26" t="e">
        <f t="shared" si="105"/>
        <v>#N/A</v>
      </c>
      <c r="I362" s="26">
        <f>COUNTIF($J$4:$J362,1)</f>
        <v>16</v>
      </c>
      <c r="J362" s="26">
        <f>COUNTIF($S$5:$S362,S362)</f>
        <v>110</v>
      </c>
      <c r="K362" s="26" t="e">
        <f t="shared" si="94"/>
        <v>#N/A</v>
      </c>
      <c r="L362" s="26">
        <f>IFERROR(IF(P362=0,0,MAX($L$4:L361)+1),0)</f>
        <v>0</v>
      </c>
      <c r="M362" s="5" t="e">
        <f t="shared" si="106"/>
        <v>#N/A</v>
      </c>
      <c r="N362" s="5" t="e">
        <f t="shared" si="107"/>
        <v>#N/A</v>
      </c>
      <c r="P362" s="86" t="e">
        <f t="shared" si="95"/>
        <v>#N/A</v>
      </c>
      <c r="Q362" s="86" t="e">
        <f t="shared" si="96"/>
        <v>#N/A</v>
      </c>
      <c r="R362" s="86" t="e">
        <f t="shared" si="97"/>
        <v>#N/A</v>
      </c>
      <c r="S362" s="86" t="e">
        <f t="shared" si="98"/>
        <v>#N/A</v>
      </c>
      <c r="T362" s="86" t="str">
        <f t="shared" si="108"/>
        <v/>
      </c>
      <c r="U362" s="86" t="str">
        <f t="shared" si="109"/>
        <v/>
      </c>
      <c r="V362" s="86" t="str">
        <f t="shared" si="110"/>
        <v/>
      </c>
      <c r="W362" s="87" t="e">
        <f t="shared" si="99"/>
        <v>#N/A</v>
      </c>
      <c r="X362" s="88"/>
      <c r="Y362" s="88"/>
      <c r="Z362" s="88"/>
      <c r="AA362" s="88"/>
      <c r="AB362" s="88"/>
      <c r="AD362" s="86" t="e">
        <f t="shared" si="100"/>
        <v>#N/A</v>
      </c>
      <c r="AE362" s="86" t="e">
        <f t="shared" si="101"/>
        <v>#N/A</v>
      </c>
      <c r="AG362" s="86">
        <f t="shared" si="102"/>
        <v>0</v>
      </c>
      <c r="AH362" s="86">
        <f t="shared" si="103"/>
        <v>0</v>
      </c>
      <c r="AI362" s="86">
        <f t="shared" si="104"/>
        <v>0</v>
      </c>
    </row>
    <row r="363" spans="6:35" x14ac:dyDescent="0.25">
      <c r="F363" s="26" t="str">
        <f>IF(G363=1,MAX($F$4:F362)+1,"")</f>
        <v/>
      </c>
      <c r="G363" s="26">
        <f>COUNTIF($H$5:H363,H363)</f>
        <v>111</v>
      </c>
      <c r="H363" s="26" t="e">
        <f t="shared" si="105"/>
        <v>#N/A</v>
      </c>
      <c r="I363" s="26">
        <f>COUNTIF($J$4:$J363,1)</f>
        <v>16</v>
      </c>
      <c r="J363" s="26">
        <f>COUNTIF($S$5:$S363,S363)</f>
        <v>111</v>
      </c>
      <c r="K363" s="26" t="e">
        <f t="shared" si="94"/>
        <v>#N/A</v>
      </c>
      <c r="L363" s="26">
        <f>IFERROR(IF(P363=0,0,MAX($L$4:L362)+1),0)</f>
        <v>0</v>
      </c>
      <c r="M363" s="5" t="e">
        <f t="shared" si="106"/>
        <v>#N/A</v>
      </c>
      <c r="N363" s="5" t="e">
        <f t="shared" si="107"/>
        <v>#N/A</v>
      </c>
      <c r="P363" s="86" t="e">
        <f t="shared" si="95"/>
        <v>#N/A</v>
      </c>
      <c r="Q363" s="86" t="e">
        <f t="shared" si="96"/>
        <v>#N/A</v>
      </c>
      <c r="R363" s="86" t="e">
        <f t="shared" si="97"/>
        <v>#N/A</v>
      </c>
      <c r="S363" s="86" t="e">
        <f t="shared" si="98"/>
        <v>#N/A</v>
      </c>
      <c r="T363" s="86" t="str">
        <f t="shared" si="108"/>
        <v/>
      </c>
      <c r="U363" s="86" t="str">
        <f t="shared" si="109"/>
        <v/>
      </c>
      <c r="V363" s="86" t="str">
        <f t="shared" si="110"/>
        <v/>
      </c>
      <c r="W363" s="87" t="e">
        <f t="shared" si="99"/>
        <v>#N/A</v>
      </c>
      <c r="X363" s="88"/>
      <c r="Y363" s="88"/>
      <c r="Z363" s="88"/>
      <c r="AA363" s="88"/>
      <c r="AB363" s="88"/>
      <c r="AD363" s="86" t="e">
        <f t="shared" si="100"/>
        <v>#N/A</v>
      </c>
      <c r="AE363" s="86" t="e">
        <f t="shared" si="101"/>
        <v>#N/A</v>
      </c>
      <c r="AG363" s="86">
        <f t="shared" si="102"/>
        <v>0</v>
      </c>
      <c r="AH363" s="86">
        <f t="shared" si="103"/>
        <v>0</v>
      </c>
      <c r="AI363" s="86">
        <f t="shared" si="104"/>
        <v>0</v>
      </c>
    </row>
    <row r="364" spans="6:35" x14ac:dyDescent="0.25">
      <c r="F364" s="26" t="str">
        <f>IF(G364=1,MAX($F$4:F363)+1,"")</f>
        <v/>
      </c>
      <c r="G364" s="26">
        <f>COUNTIF($H$5:H364,H364)</f>
        <v>112</v>
      </c>
      <c r="H364" s="26" t="e">
        <f t="shared" si="105"/>
        <v>#N/A</v>
      </c>
      <c r="I364" s="26">
        <f>COUNTIF($J$4:$J364,1)</f>
        <v>16</v>
      </c>
      <c r="J364" s="26">
        <f>COUNTIF($S$5:$S364,S364)</f>
        <v>112</v>
      </c>
      <c r="K364" s="26" t="e">
        <f t="shared" si="94"/>
        <v>#N/A</v>
      </c>
      <c r="L364" s="26">
        <f>IFERROR(IF(P364=0,0,MAX($L$4:L363)+1),0)</f>
        <v>0</v>
      </c>
      <c r="M364" s="5" t="e">
        <f t="shared" si="106"/>
        <v>#N/A</v>
      </c>
      <c r="N364" s="5" t="e">
        <f t="shared" si="107"/>
        <v>#N/A</v>
      </c>
      <c r="P364" s="86" t="e">
        <f t="shared" si="95"/>
        <v>#N/A</v>
      </c>
      <c r="Q364" s="86" t="e">
        <f t="shared" si="96"/>
        <v>#N/A</v>
      </c>
      <c r="R364" s="86" t="e">
        <f t="shared" si="97"/>
        <v>#N/A</v>
      </c>
      <c r="S364" s="86" t="e">
        <f t="shared" si="98"/>
        <v>#N/A</v>
      </c>
      <c r="T364" s="86" t="str">
        <f t="shared" si="108"/>
        <v/>
      </c>
      <c r="U364" s="86" t="str">
        <f t="shared" si="109"/>
        <v/>
      </c>
      <c r="V364" s="86" t="str">
        <f t="shared" si="110"/>
        <v/>
      </c>
      <c r="W364" s="87" t="e">
        <f t="shared" si="99"/>
        <v>#N/A</v>
      </c>
      <c r="X364" s="88"/>
      <c r="Y364" s="88"/>
      <c r="Z364" s="88"/>
      <c r="AA364" s="88"/>
      <c r="AB364" s="88"/>
      <c r="AD364" s="86" t="e">
        <f t="shared" si="100"/>
        <v>#N/A</v>
      </c>
      <c r="AE364" s="86" t="e">
        <f t="shared" si="101"/>
        <v>#N/A</v>
      </c>
      <c r="AG364" s="86">
        <f t="shared" si="102"/>
        <v>0</v>
      </c>
      <c r="AH364" s="86">
        <f t="shared" si="103"/>
        <v>0</v>
      </c>
      <c r="AI364" s="86">
        <f t="shared" si="104"/>
        <v>0</v>
      </c>
    </row>
    <row r="365" spans="6:35" x14ac:dyDescent="0.25">
      <c r="F365" s="26" t="str">
        <f>IF(G365=1,MAX($F$4:F364)+1,"")</f>
        <v/>
      </c>
      <c r="G365" s="26">
        <f>COUNTIF($H$5:H365,H365)</f>
        <v>113</v>
      </c>
      <c r="H365" s="26" t="e">
        <f t="shared" si="105"/>
        <v>#N/A</v>
      </c>
      <c r="I365" s="26">
        <f>COUNTIF($J$4:$J365,1)</f>
        <v>16</v>
      </c>
      <c r="J365" s="26">
        <f>COUNTIF($S$5:$S365,S365)</f>
        <v>113</v>
      </c>
      <c r="K365" s="26" t="e">
        <f t="shared" si="94"/>
        <v>#N/A</v>
      </c>
      <c r="L365" s="26">
        <f>IFERROR(IF(P365=0,0,MAX($L$4:L364)+1),0)</f>
        <v>0</v>
      </c>
      <c r="M365" s="5" t="e">
        <f t="shared" si="106"/>
        <v>#N/A</v>
      </c>
      <c r="N365" s="5" t="e">
        <f t="shared" si="107"/>
        <v>#N/A</v>
      </c>
      <c r="P365" s="86" t="e">
        <f t="shared" si="95"/>
        <v>#N/A</v>
      </c>
      <c r="Q365" s="86" t="e">
        <f t="shared" si="96"/>
        <v>#N/A</v>
      </c>
      <c r="R365" s="86" t="e">
        <f t="shared" si="97"/>
        <v>#N/A</v>
      </c>
      <c r="S365" s="86" t="e">
        <f t="shared" si="98"/>
        <v>#N/A</v>
      </c>
      <c r="T365" s="86" t="str">
        <f t="shared" si="108"/>
        <v/>
      </c>
      <c r="U365" s="86" t="str">
        <f t="shared" si="109"/>
        <v/>
      </c>
      <c r="V365" s="86" t="str">
        <f t="shared" si="110"/>
        <v/>
      </c>
      <c r="W365" s="87" t="e">
        <f t="shared" si="99"/>
        <v>#N/A</v>
      </c>
      <c r="X365" s="88"/>
      <c r="Y365" s="88"/>
      <c r="Z365" s="88"/>
      <c r="AA365" s="88"/>
      <c r="AB365" s="88"/>
      <c r="AD365" s="86" t="e">
        <f t="shared" si="100"/>
        <v>#N/A</v>
      </c>
      <c r="AE365" s="86" t="e">
        <f t="shared" si="101"/>
        <v>#N/A</v>
      </c>
      <c r="AG365" s="86">
        <f t="shared" si="102"/>
        <v>0</v>
      </c>
      <c r="AH365" s="86">
        <f t="shared" si="103"/>
        <v>0</v>
      </c>
      <c r="AI365" s="86">
        <f t="shared" si="104"/>
        <v>0</v>
      </c>
    </row>
    <row r="366" spans="6:35" x14ac:dyDescent="0.25">
      <c r="F366" s="26" t="str">
        <f>IF(G366=1,MAX($F$4:F365)+1,"")</f>
        <v/>
      </c>
      <c r="G366" s="26">
        <f>COUNTIF($H$5:H366,H366)</f>
        <v>114</v>
      </c>
      <c r="H366" s="26" t="e">
        <f t="shared" si="105"/>
        <v>#N/A</v>
      </c>
      <c r="I366" s="26">
        <f>COUNTIF($J$4:$J366,1)</f>
        <v>16</v>
      </c>
      <c r="J366" s="26">
        <f>COUNTIF($S$5:$S366,S366)</f>
        <v>114</v>
      </c>
      <c r="K366" s="26" t="e">
        <f t="shared" si="94"/>
        <v>#N/A</v>
      </c>
      <c r="L366" s="26">
        <f>IFERROR(IF(P366=0,0,MAX($L$4:L365)+1),0)</f>
        <v>0</v>
      </c>
      <c r="M366" s="5" t="e">
        <f t="shared" si="106"/>
        <v>#N/A</v>
      </c>
      <c r="N366" s="5" t="e">
        <f t="shared" si="107"/>
        <v>#N/A</v>
      </c>
      <c r="P366" s="86" t="e">
        <f t="shared" si="95"/>
        <v>#N/A</v>
      </c>
      <c r="Q366" s="86" t="e">
        <f t="shared" si="96"/>
        <v>#N/A</v>
      </c>
      <c r="R366" s="86" t="e">
        <f t="shared" si="97"/>
        <v>#N/A</v>
      </c>
      <c r="S366" s="86" t="e">
        <f t="shared" si="98"/>
        <v>#N/A</v>
      </c>
      <c r="T366" s="86" t="str">
        <f t="shared" si="108"/>
        <v/>
      </c>
      <c r="U366" s="86" t="str">
        <f t="shared" si="109"/>
        <v/>
      </c>
      <c r="V366" s="86" t="str">
        <f t="shared" si="110"/>
        <v/>
      </c>
      <c r="W366" s="87" t="e">
        <f t="shared" si="99"/>
        <v>#N/A</v>
      </c>
      <c r="X366" s="88"/>
      <c r="Y366" s="88"/>
      <c r="Z366" s="88"/>
      <c r="AA366" s="88"/>
      <c r="AB366" s="88"/>
      <c r="AD366" s="86" t="e">
        <f t="shared" si="100"/>
        <v>#N/A</v>
      </c>
      <c r="AE366" s="86" t="e">
        <f t="shared" si="101"/>
        <v>#N/A</v>
      </c>
      <c r="AG366" s="86">
        <f t="shared" si="102"/>
        <v>0</v>
      </c>
      <c r="AH366" s="86">
        <f t="shared" si="103"/>
        <v>0</v>
      </c>
      <c r="AI366" s="86">
        <f t="shared" si="104"/>
        <v>0</v>
      </c>
    </row>
    <row r="367" spans="6:35" x14ac:dyDescent="0.25">
      <c r="F367" s="26" t="str">
        <f>IF(G367=1,MAX($F$4:F366)+1,"")</f>
        <v/>
      </c>
      <c r="G367" s="26">
        <f>COUNTIF($H$5:H367,H367)</f>
        <v>115</v>
      </c>
      <c r="H367" s="26" t="e">
        <f t="shared" si="105"/>
        <v>#N/A</v>
      </c>
      <c r="I367" s="26">
        <f>COUNTIF($J$4:$J367,1)</f>
        <v>16</v>
      </c>
      <c r="J367" s="26">
        <f>COUNTIF($S$5:$S367,S367)</f>
        <v>115</v>
      </c>
      <c r="K367" s="26" t="e">
        <f t="shared" si="94"/>
        <v>#N/A</v>
      </c>
      <c r="L367" s="26">
        <f>IFERROR(IF(P367=0,0,MAX($L$4:L366)+1),0)</f>
        <v>0</v>
      </c>
      <c r="M367" s="5" t="e">
        <f t="shared" si="106"/>
        <v>#N/A</v>
      </c>
      <c r="N367" s="5" t="e">
        <f t="shared" si="107"/>
        <v>#N/A</v>
      </c>
      <c r="P367" s="86" t="e">
        <f t="shared" si="95"/>
        <v>#N/A</v>
      </c>
      <c r="Q367" s="86" t="e">
        <f t="shared" si="96"/>
        <v>#N/A</v>
      </c>
      <c r="R367" s="86" t="e">
        <f t="shared" si="97"/>
        <v>#N/A</v>
      </c>
      <c r="S367" s="86" t="e">
        <f t="shared" si="98"/>
        <v>#N/A</v>
      </c>
      <c r="T367" s="86" t="str">
        <f t="shared" si="108"/>
        <v/>
      </c>
      <c r="U367" s="86" t="str">
        <f t="shared" si="109"/>
        <v/>
      </c>
      <c r="V367" s="86" t="str">
        <f t="shared" si="110"/>
        <v/>
      </c>
      <c r="W367" s="87" t="e">
        <f t="shared" si="99"/>
        <v>#N/A</v>
      </c>
      <c r="X367" s="88"/>
      <c r="Y367" s="88"/>
      <c r="Z367" s="88"/>
      <c r="AA367" s="88"/>
      <c r="AB367" s="88"/>
      <c r="AD367" s="86" t="e">
        <f t="shared" si="100"/>
        <v>#N/A</v>
      </c>
      <c r="AE367" s="86" t="e">
        <f t="shared" si="101"/>
        <v>#N/A</v>
      </c>
      <c r="AG367" s="86">
        <f t="shared" si="102"/>
        <v>0</v>
      </c>
      <c r="AH367" s="86">
        <f t="shared" si="103"/>
        <v>0</v>
      </c>
      <c r="AI367" s="86">
        <f t="shared" si="104"/>
        <v>0</v>
      </c>
    </row>
    <row r="368" spans="6:35" x14ac:dyDescent="0.25">
      <c r="F368" s="26" t="str">
        <f>IF(G368=1,MAX($F$4:F367)+1,"")</f>
        <v/>
      </c>
      <c r="G368" s="26">
        <f>COUNTIF($H$5:H368,H368)</f>
        <v>116</v>
      </c>
      <c r="H368" s="26" t="e">
        <f t="shared" si="105"/>
        <v>#N/A</v>
      </c>
      <c r="I368" s="26">
        <f>COUNTIF($J$4:$J368,1)</f>
        <v>16</v>
      </c>
      <c r="J368" s="26">
        <f>COUNTIF($S$5:$S368,S368)</f>
        <v>116</v>
      </c>
      <c r="K368" s="26" t="e">
        <f t="shared" si="94"/>
        <v>#N/A</v>
      </c>
      <c r="L368" s="26">
        <f>IFERROR(IF(P368=0,0,MAX($L$4:L367)+1),0)</f>
        <v>0</v>
      </c>
      <c r="M368" s="5" t="e">
        <f t="shared" si="106"/>
        <v>#N/A</v>
      </c>
      <c r="N368" s="5" t="e">
        <f t="shared" si="107"/>
        <v>#N/A</v>
      </c>
      <c r="P368" s="86" t="e">
        <f t="shared" si="95"/>
        <v>#N/A</v>
      </c>
      <c r="Q368" s="86" t="e">
        <f t="shared" si="96"/>
        <v>#N/A</v>
      </c>
      <c r="R368" s="86" t="e">
        <f t="shared" si="97"/>
        <v>#N/A</v>
      </c>
      <c r="S368" s="86" t="e">
        <f t="shared" si="98"/>
        <v>#N/A</v>
      </c>
      <c r="T368" s="86" t="str">
        <f t="shared" si="108"/>
        <v/>
      </c>
      <c r="U368" s="86" t="str">
        <f t="shared" si="109"/>
        <v/>
      </c>
      <c r="V368" s="86" t="str">
        <f t="shared" si="110"/>
        <v/>
      </c>
      <c r="W368" s="87" t="e">
        <f t="shared" si="99"/>
        <v>#N/A</v>
      </c>
      <c r="X368" s="88"/>
      <c r="Y368" s="88"/>
      <c r="Z368" s="88"/>
      <c r="AA368" s="88"/>
      <c r="AB368" s="88"/>
      <c r="AD368" s="86" t="e">
        <f t="shared" si="100"/>
        <v>#N/A</v>
      </c>
      <c r="AE368" s="86" t="e">
        <f t="shared" si="101"/>
        <v>#N/A</v>
      </c>
      <c r="AG368" s="86">
        <f t="shared" si="102"/>
        <v>0</v>
      </c>
      <c r="AH368" s="86">
        <f t="shared" si="103"/>
        <v>0</v>
      </c>
      <c r="AI368" s="86">
        <f t="shared" si="104"/>
        <v>0</v>
      </c>
    </row>
    <row r="369" spans="6:35" x14ac:dyDescent="0.25">
      <c r="F369" s="26" t="str">
        <f>IF(G369=1,MAX($F$4:F368)+1,"")</f>
        <v/>
      </c>
      <c r="G369" s="26">
        <f>COUNTIF($H$5:H369,H369)</f>
        <v>117</v>
      </c>
      <c r="H369" s="26" t="e">
        <f t="shared" si="105"/>
        <v>#N/A</v>
      </c>
      <c r="I369" s="26">
        <f>COUNTIF($J$4:$J369,1)</f>
        <v>16</v>
      </c>
      <c r="J369" s="26">
        <f>COUNTIF($S$5:$S369,S369)</f>
        <v>117</v>
      </c>
      <c r="K369" s="26" t="e">
        <f t="shared" si="94"/>
        <v>#N/A</v>
      </c>
      <c r="L369" s="26">
        <f>IFERROR(IF(P369=0,0,MAX($L$4:L368)+1),0)</f>
        <v>0</v>
      </c>
      <c r="M369" s="5" t="e">
        <f t="shared" si="106"/>
        <v>#N/A</v>
      </c>
      <c r="N369" s="5" t="e">
        <f t="shared" si="107"/>
        <v>#N/A</v>
      </c>
      <c r="P369" s="86" t="e">
        <f t="shared" si="95"/>
        <v>#N/A</v>
      </c>
      <c r="Q369" s="86" t="e">
        <f t="shared" si="96"/>
        <v>#N/A</v>
      </c>
      <c r="R369" s="86" t="e">
        <f t="shared" si="97"/>
        <v>#N/A</v>
      </c>
      <c r="S369" s="86" t="e">
        <f t="shared" si="98"/>
        <v>#N/A</v>
      </c>
      <c r="T369" s="86" t="str">
        <f t="shared" si="108"/>
        <v/>
      </c>
      <c r="U369" s="86" t="str">
        <f t="shared" si="109"/>
        <v/>
      </c>
      <c r="V369" s="86" t="str">
        <f t="shared" si="110"/>
        <v/>
      </c>
      <c r="W369" s="87" t="e">
        <f t="shared" si="99"/>
        <v>#N/A</v>
      </c>
      <c r="X369" s="88"/>
      <c r="Y369" s="88"/>
      <c r="Z369" s="88"/>
      <c r="AA369" s="88"/>
      <c r="AB369" s="88"/>
      <c r="AD369" s="86" t="e">
        <f t="shared" si="100"/>
        <v>#N/A</v>
      </c>
      <c r="AE369" s="86" t="e">
        <f t="shared" si="101"/>
        <v>#N/A</v>
      </c>
      <c r="AG369" s="86">
        <f t="shared" si="102"/>
        <v>0</v>
      </c>
      <c r="AH369" s="86">
        <f t="shared" si="103"/>
        <v>0</v>
      </c>
      <c r="AI369" s="86">
        <f t="shared" si="104"/>
        <v>0</v>
      </c>
    </row>
    <row r="370" spans="6:35" x14ac:dyDescent="0.25">
      <c r="F370" s="26" t="str">
        <f>IF(G370=1,MAX($F$4:F369)+1,"")</f>
        <v/>
      </c>
      <c r="G370" s="26">
        <f>COUNTIF($H$5:H370,H370)</f>
        <v>118</v>
      </c>
      <c r="H370" s="26" t="e">
        <f t="shared" si="105"/>
        <v>#N/A</v>
      </c>
      <c r="I370" s="26">
        <f>COUNTIF($J$4:$J370,1)</f>
        <v>16</v>
      </c>
      <c r="J370" s="26">
        <f>COUNTIF($S$5:$S370,S370)</f>
        <v>118</v>
      </c>
      <c r="K370" s="26" t="e">
        <f t="shared" si="94"/>
        <v>#N/A</v>
      </c>
      <c r="L370" s="26">
        <f>IFERROR(IF(P370=0,0,MAX($L$4:L369)+1),0)</f>
        <v>0</v>
      </c>
      <c r="M370" s="5" t="e">
        <f t="shared" si="106"/>
        <v>#N/A</v>
      </c>
      <c r="N370" s="5" t="e">
        <f t="shared" si="107"/>
        <v>#N/A</v>
      </c>
      <c r="P370" s="86" t="e">
        <f t="shared" si="95"/>
        <v>#N/A</v>
      </c>
      <c r="Q370" s="86" t="e">
        <f t="shared" si="96"/>
        <v>#N/A</v>
      </c>
      <c r="R370" s="86" t="e">
        <f t="shared" si="97"/>
        <v>#N/A</v>
      </c>
      <c r="S370" s="86" t="e">
        <f t="shared" si="98"/>
        <v>#N/A</v>
      </c>
      <c r="T370" s="86" t="str">
        <f t="shared" si="108"/>
        <v/>
      </c>
      <c r="U370" s="86" t="str">
        <f t="shared" si="109"/>
        <v/>
      </c>
      <c r="V370" s="86" t="str">
        <f t="shared" si="110"/>
        <v/>
      </c>
      <c r="W370" s="87" t="e">
        <f t="shared" si="99"/>
        <v>#N/A</v>
      </c>
      <c r="X370" s="88"/>
      <c r="Y370" s="88"/>
      <c r="Z370" s="88"/>
      <c r="AA370" s="88"/>
      <c r="AB370" s="88"/>
      <c r="AD370" s="86" t="e">
        <f t="shared" si="100"/>
        <v>#N/A</v>
      </c>
      <c r="AE370" s="86" t="e">
        <f t="shared" si="101"/>
        <v>#N/A</v>
      </c>
      <c r="AG370" s="86">
        <f t="shared" si="102"/>
        <v>0</v>
      </c>
      <c r="AH370" s="86">
        <f t="shared" si="103"/>
        <v>0</v>
      </c>
      <c r="AI370" s="86">
        <f t="shared" si="104"/>
        <v>0</v>
      </c>
    </row>
    <row r="371" spans="6:35" x14ac:dyDescent="0.25">
      <c r="F371" s="26" t="str">
        <f>IF(G371=1,MAX($F$4:F370)+1,"")</f>
        <v/>
      </c>
      <c r="G371" s="26">
        <f>COUNTIF($H$5:H371,H371)</f>
        <v>119</v>
      </c>
      <c r="H371" s="26" t="e">
        <f t="shared" si="105"/>
        <v>#N/A</v>
      </c>
      <c r="I371" s="26">
        <f>COUNTIF($J$4:$J371,1)</f>
        <v>16</v>
      </c>
      <c r="J371" s="26">
        <f>COUNTIF($S$5:$S371,S371)</f>
        <v>119</v>
      </c>
      <c r="K371" s="26" t="e">
        <f t="shared" si="94"/>
        <v>#N/A</v>
      </c>
      <c r="L371" s="26">
        <f>IFERROR(IF(P371=0,0,MAX($L$4:L370)+1),0)</f>
        <v>0</v>
      </c>
      <c r="M371" s="5" t="e">
        <f t="shared" si="106"/>
        <v>#N/A</v>
      </c>
      <c r="N371" s="5" t="e">
        <f t="shared" si="107"/>
        <v>#N/A</v>
      </c>
      <c r="P371" s="86" t="e">
        <f t="shared" si="95"/>
        <v>#N/A</v>
      </c>
      <c r="Q371" s="86" t="e">
        <f t="shared" si="96"/>
        <v>#N/A</v>
      </c>
      <c r="R371" s="86" t="e">
        <f t="shared" si="97"/>
        <v>#N/A</v>
      </c>
      <c r="S371" s="86" t="e">
        <f t="shared" si="98"/>
        <v>#N/A</v>
      </c>
      <c r="T371" s="86" t="str">
        <f t="shared" si="108"/>
        <v/>
      </c>
      <c r="U371" s="86" t="str">
        <f t="shared" si="109"/>
        <v/>
      </c>
      <c r="V371" s="86" t="str">
        <f t="shared" si="110"/>
        <v/>
      </c>
      <c r="W371" s="87" t="e">
        <f t="shared" si="99"/>
        <v>#N/A</v>
      </c>
      <c r="X371" s="88"/>
      <c r="Y371" s="88"/>
      <c r="Z371" s="88"/>
      <c r="AA371" s="88"/>
      <c r="AB371" s="88"/>
      <c r="AD371" s="86" t="e">
        <f t="shared" si="100"/>
        <v>#N/A</v>
      </c>
      <c r="AE371" s="86" t="e">
        <f t="shared" si="101"/>
        <v>#N/A</v>
      </c>
      <c r="AG371" s="86">
        <f t="shared" si="102"/>
        <v>0</v>
      </c>
      <c r="AH371" s="86">
        <f t="shared" si="103"/>
        <v>0</v>
      </c>
      <c r="AI371" s="86">
        <f t="shared" si="104"/>
        <v>0</v>
      </c>
    </row>
    <row r="372" spans="6:35" x14ac:dyDescent="0.25">
      <c r="F372" s="26" t="str">
        <f>IF(G372=1,MAX($F$4:F371)+1,"")</f>
        <v/>
      </c>
      <c r="G372" s="26">
        <f>COUNTIF($H$5:H372,H372)</f>
        <v>120</v>
      </c>
      <c r="H372" s="26" t="e">
        <f t="shared" si="105"/>
        <v>#N/A</v>
      </c>
      <c r="I372" s="26">
        <f>COUNTIF($J$4:$J372,1)</f>
        <v>16</v>
      </c>
      <c r="J372" s="26">
        <f>COUNTIF($S$5:$S372,S372)</f>
        <v>120</v>
      </c>
      <c r="K372" s="26" t="e">
        <f t="shared" si="94"/>
        <v>#N/A</v>
      </c>
      <c r="L372" s="26">
        <f>IFERROR(IF(P372=0,0,MAX($L$4:L371)+1),0)</f>
        <v>0</v>
      </c>
      <c r="M372" s="5" t="e">
        <f t="shared" si="106"/>
        <v>#N/A</v>
      </c>
      <c r="N372" s="5" t="e">
        <f t="shared" si="107"/>
        <v>#N/A</v>
      </c>
      <c r="P372" s="86" t="e">
        <f t="shared" si="95"/>
        <v>#N/A</v>
      </c>
      <c r="Q372" s="86" t="e">
        <f t="shared" si="96"/>
        <v>#N/A</v>
      </c>
      <c r="R372" s="86" t="e">
        <f t="shared" si="97"/>
        <v>#N/A</v>
      </c>
      <c r="S372" s="86" t="e">
        <f t="shared" si="98"/>
        <v>#N/A</v>
      </c>
      <c r="T372" s="86" t="str">
        <f t="shared" si="108"/>
        <v/>
      </c>
      <c r="U372" s="86" t="str">
        <f t="shared" si="109"/>
        <v/>
      </c>
      <c r="V372" s="86" t="str">
        <f t="shared" si="110"/>
        <v/>
      </c>
      <c r="W372" s="87" t="e">
        <f t="shared" si="99"/>
        <v>#N/A</v>
      </c>
      <c r="X372" s="88"/>
      <c r="Y372" s="88"/>
      <c r="Z372" s="88"/>
      <c r="AA372" s="88"/>
      <c r="AB372" s="88"/>
      <c r="AD372" s="86" t="e">
        <f t="shared" si="100"/>
        <v>#N/A</v>
      </c>
      <c r="AE372" s="86" t="e">
        <f t="shared" si="101"/>
        <v>#N/A</v>
      </c>
      <c r="AG372" s="86">
        <f t="shared" si="102"/>
        <v>0</v>
      </c>
      <c r="AH372" s="86">
        <f t="shared" si="103"/>
        <v>0</v>
      </c>
      <c r="AI372" s="86">
        <f t="shared" si="104"/>
        <v>0</v>
      </c>
    </row>
    <row r="373" spans="6:35" x14ac:dyDescent="0.25">
      <c r="F373" s="26" t="str">
        <f>IF(G373=1,MAX($F$4:F372)+1,"")</f>
        <v/>
      </c>
      <c r="G373" s="26">
        <f>COUNTIF($H$5:H373,H373)</f>
        <v>121</v>
      </c>
      <c r="H373" s="26" t="e">
        <f t="shared" si="105"/>
        <v>#N/A</v>
      </c>
      <c r="I373" s="26">
        <f>COUNTIF($J$4:$J373,1)</f>
        <v>16</v>
      </c>
      <c r="J373" s="26">
        <f>COUNTIF($S$5:$S373,S373)</f>
        <v>121</v>
      </c>
      <c r="K373" s="26" t="e">
        <f t="shared" si="94"/>
        <v>#N/A</v>
      </c>
      <c r="L373" s="26">
        <f>IFERROR(IF(P373=0,0,MAX($L$4:L372)+1),0)</f>
        <v>0</v>
      </c>
      <c r="M373" s="5" t="e">
        <f t="shared" si="106"/>
        <v>#N/A</v>
      </c>
      <c r="N373" s="5" t="e">
        <f t="shared" si="107"/>
        <v>#N/A</v>
      </c>
      <c r="P373" s="86" t="e">
        <f t="shared" si="95"/>
        <v>#N/A</v>
      </c>
      <c r="Q373" s="86" t="e">
        <f t="shared" si="96"/>
        <v>#N/A</v>
      </c>
      <c r="R373" s="86" t="e">
        <f t="shared" si="97"/>
        <v>#N/A</v>
      </c>
      <c r="S373" s="86" t="e">
        <f t="shared" si="98"/>
        <v>#N/A</v>
      </c>
      <c r="T373" s="86" t="str">
        <f t="shared" si="108"/>
        <v/>
      </c>
      <c r="U373" s="86" t="str">
        <f t="shared" si="109"/>
        <v/>
      </c>
      <c r="V373" s="86" t="str">
        <f t="shared" si="110"/>
        <v/>
      </c>
      <c r="W373" s="87" t="e">
        <f t="shared" si="99"/>
        <v>#N/A</v>
      </c>
      <c r="X373" s="88"/>
      <c r="Y373" s="88"/>
      <c r="Z373" s="88"/>
      <c r="AA373" s="88"/>
      <c r="AB373" s="88"/>
      <c r="AD373" s="86" t="e">
        <f t="shared" si="100"/>
        <v>#N/A</v>
      </c>
      <c r="AE373" s="86" t="e">
        <f t="shared" si="101"/>
        <v>#N/A</v>
      </c>
      <c r="AG373" s="86">
        <f t="shared" si="102"/>
        <v>0</v>
      </c>
      <c r="AH373" s="86">
        <f t="shared" si="103"/>
        <v>0</v>
      </c>
      <c r="AI373" s="86">
        <f t="shared" si="104"/>
        <v>0</v>
      </c>
    </row>
    <row r="374" spans="6:35" x14ac:dyDescent="0.25">
      <c r="F374" s="26" t="str">
        <f>IF(G374=1,MAX($F$4:F373)+1,"")</f>
        <v/>
      </c>
      <c r="G374" s="26">
        <f>COUNTIF($H$5:H374,H374)</f>
        <v>122</v>
      </c>
      <c r="H374" s="26" t="e">
        <f t="shared" si="105"/>
        <v>#N/A</v>
      </c>
      <c r="I374" s="26">
        <f>COUNTIF($J$4:$J374,1)</f>
        <v>16</v>
      </c>
      <c r="J374" s="26">
        <f>COUNTIF($S$5:$S374,S374)</f>
        <v>122</v>
      </c>
      <c r="K374" s="26" t="e">
        <f t="shared" si="94"/>
        <v>#N/A</v>
      </c>
      <c r="L374" s="26">
        <f>IFERROR(IF(P374=0,0,MAX($L$4:L373)+1),0)</f>
        <v>0</v>
      </c>
      <c r="M374" s="5" t="e">
        <f t="shared" si="106"/>
        <v>#N/A</v>
      </c>
      <c r="N374" s="5" t="e">
        <f t="shared" si="107"/>
        <v>#N/A</v>
      </c>
      <c r="P374" s="86" t="e">
        <f t="shared" si="95"/>
        <v>#N/A</v>
      </c>
      <c r="Q374" s="86" t="e">
        <f t="shared" si="96"/>
        <v>#N/A</v>
      </c>
      <c r="R374" s="86" t="e">
        <f t="shared" si="97"/>
        <v>#N/A</v>
      </c>
      <c r="S374" s="86" t="e">
        <f t="shared" si="98"/>
        <v>#N/A</v>
      </c>
      <c r="T374" s="86" t="str">
        <f t="shared" si="108"/>
        <v/>
      </c>
      <c r="U374" s="86" t="str">
        <f t="shared" si="109"/>
        <v/>
      </c>
      <c r="V374" s="86" t="str">
        <f t="shared" si="110"/>
        <v/>
      </c>
      <c r="W374" s="87" t="e">
        <f t="shared" si="99"/>
        <v>#N/A</v>
      </c>
      <c r="X374" s="88"/>
      <c r="Y374" s="88"/>
      <c r="Z374" s="88"/>
      <c r="AA374" s="88"/>
      <c r="AB374" s="88"/>
      <c r="AD374" s="86" t="e">
        <f t="shared" si="100"/>
        <v>#N/A</v>
      </c>
      <c r="AE374" s="86" t="e">
        <f t="shared" si="101"/>
        <v>#N/A</v>
      </c>
      <c r="AG374" s="86">
        <f t="shared" si="102"/>
        <v>0</v>
      </c>
      <c r="AH374" s="86">
        <f t="shared" si="103"/>
        <v>0</v>
      </c>
      <c r="AI374" s="86">
        <f t="shared" si="104"/>
        <v>0</v>
      </c>
    </row>
    <row r="375" spans="6:35" x14ac:dyDescent="0.25">
      <c r="F375" s="26" t="str">
        <f>IF(G375=1,MAX($F$4:F374)+1,"")</f>
        <v/>
      </c>
      <c r="G375" s="26">
        <f>COUNTIF($H$5:H375,H375)</f>
        <v>123</v>
      </c>
      <c r="H375" s="26" t="e">
        <f t="shared" si="105"/>
        <v>#N/A</v>
      </c>
      <c r="I375" s="26">
        <f>COUNTIF($J$4:$J375,1)</f>
        <v>16</v>
      </c>
      <c r="J375" s="26">
        <f>COUNTIF($S$5:$S375,S375)</f>
        <v>123</v>
      </c>
      <c r="K375" s="26" t="e">
        <f t="shared" si="94"/>
        <v>#N/A</v>
      </c>
      <c r="L375" s="26">
        <f>IFERROR(IF(P375=0,0,MAX($L$4:L374)+1),0)</f>
        <v>0</v>
      </c>
      <c r="M375" s="5" t="e">
        <f t="shared" si="106"/>
        <v>#N/A</v>
      </c>
      <c r="N375" s="5" t="e">
        <f t="shared" si="107"/>
        <v>#N/A</v>
      </c>
      <c r="P375" s="86" t="e">
        <f t="shared" si="95"/>
        <v>#N/A</v>
      </c>
      <c r="Q375" s="86" t="e">
        <f t="shared" si="96"/>
        <v>#N/A</v>
      </c>
      <c r="R375" s="86" t="e">
        <f t="shared" si="97"/>
        <v>#N/A</v>
      </c>
      <c r="S375" s="86" t="e">
        <f t="shared" si="98"/>
        <v>#N/A</v>
      </c>
      <c r="T375" s="86" t="str">
        <f t="shared" si="108"/>
        <v/>
      </c>
      <c r="U375" s="86" t="str">
        <f t="shared" si="109"/>
        <v/>
      </c>
      <c r="V375" s="86" t="str">
        <f t="shared" si="110"/>
        <v/>
      </c>
      <c r="W375" s="87" t="e">
        <f t="shared" si="99"/>
        <v>#N/A</v>
      </c>
      <c r="X375" s="88"/>
      <c r="Y375" s="88"/>
      <c r="Z375" s="88"/>
      <c r="AA375" s="88"/>
      <c r="AB375" s="88"/>
      <c r="AD375" s="86" t="e">
        <f t="shared" si="100"/>
        <v>#N/A</v>
      </c>
      <c r="AE375" s="86" t="e">
        <f t="shared" si="101"/>
        <v>#N/A</v>
      </c>
      <c r="AG375" s="86">
        <f t="shared" si="102"/>
        <v>0</v>
      </c>
      <c r="AH375" s="86">
        <f t="shared" si="103"/>
        <v>0</v>
      </c>
      <c r="AI375" s="86">
        <f t="shared" si="104"/>
        <v>0</v>
      </c>
    </row>
    <row r="376" spans="6:35" x14ac:dyDescent="0.25">
      <c r="F376" s="26" t="str">
        <f>IF(G376=1,MAX($F$4:F375)+1,"")</f>
        <v/>
      </c>
      <c r="G376" s="26">
        <f>COUNTIF($H$5:H376,H376)</f>
        <v>124</v>
      </c>
      <c r="H376" s="26" t="e">
        <f t="shared" si="105"/>
        <v>#N/A</v>
      </c>
      <c r="I376" s="26">
        <f>COUNTIF($J$4:$J376,1)</f>
        <v>16</v>
      </c>
      <c r="J376" s="26">
        <f>COUNTIF($S$5:$S376,S376)</f>
        <v>124</v>
      </c>
      <c r="K376" s="26" t="e">
        <f t="shared" si="94"/>
        <v>#N/A</v>
      </c>
      <c r="L376" s="26">
        <f>IFERROR(IF(P376=0,0,MAX($L$4:L375)+1),0)</f>
        <v>0</v>
      </c>
      <c r="M376" s="5" t="e">
        <f t="shared" si="106"/>
        <v>#N/A</v>
      </c>
      <c r="N376" s="5" t="e">
        <f t="shared" si="107"/>
        <v>#N/A</v>
      </c>
      <c r="P376" s="86" t="e">
        <f t="shared" si="95"/>
        <v>#N/A</v>
      </c>
      <c r="Q376" s="86" t="e">
        <f t="shared" si="96"/>
        <v>#N/A</v>
      </c>
      <c r="R376" s="86" t="e">
        <f t="shared" si="97"/>
        <v>#N/A</v>
      </c>
      <c r="S376" s="86" t="e">
        <f t="shared" si="98"/>
        <v>#N/A</v>
      </c>
      <c r="T376" s="86" t="str">
        <f t="shared" si="108"/>
        <v/>
      </c>
      <c r="U376" s="86" t="str">
        <f t="shared" si="109"/>
        <v/>
      </c>
      <c r="V376" s="86" t="str">
        <f t="shared" si="110"/>
        <v/>
      </c>
      <c r="W376" s="87" t="e">
        <f t="shared" si="99"/>
        <v>#N/A</v>
      </c>
      <c r="X376" s="88"/>
      <c r="Y376" s="88"/>
      <c r="Z376" s="88"/>
      <c r="AA376" s="88"/>
      <c r="AB376" s="88"/>
      <c r="AD376" s="86" t="e">
        <f t="shared" si="100"/>
        <v>#N/A</v>
      </c>
      <c r="AE376" s="86" t="e">
        <f t="shared" si="101"/>
        <v>#N/A</v>
      </c>
      <c r="AG376" s="86">
        <f t="shared" si="102"/>
        <v>0</v>
      </c>
      <c r="AH376" s="86">
        <f t="shared" si="103"/>
        <v>0</v>
      </c>
      <c r="AI376" s="86">
        <f t="shared" si="104"/>
        <v>0</v>
      </c>
    </row>
    <row r="377" spans="6:35" x14ac:dyDescent="0.25">
      <c r="F377" s="26" t="str">
        <f>IF(G377=1,MAX($F$4:F376)+1,"")</f>
        <v/>
      </c>
      <c r="G377" s="26">
        <f>COUNTIF($H$5:H377,H377)</f>
        <v>125</v>
      </c>
      <c r="H377" s="26" t="e">
        <f t="shared" si="105"/>
        <v>#N/A</v>
      </c>
      <c r="I377" s="26">
        <f>COUNTIF($J$4:$J377,1)</f>
        <v>16</v>
      </c>
      <c r="J377" s="26">
        <f>COUNTIF($S$5:$S377,S377)</f>
        <v>125</v>
      </c>
      <c r="K377" s="26" t="e">
        <f t="shared" si="94"/>
        <v>#N/A</v>
      </c>
      <c r="L377" s="26">
        <f>IFERROR(IF(P377=0,0,MAX($L$4:L376)+1),0)</f>
        <v>0</v>
      </c>
      <c r="M377" s="5" t="e">
        <f t="shared" si="106"/>
        <v>#N/A</v>
      </c>
      <c r="N377" s="5" t="e">
        <f t="shared" si="107"/>
        <v>#N/A</v>
      </c>
      <c r="P377" s="86" t="e">
        <f t="shared" si="95"/>
        <v>#N/A</v>
      </c>
      <c r="Q377" s="86" t="e">
        <f t="shared" si="96"/>
        <v>#N/A</v>
      </c>
      <c r="R377" s="86" t="e">
        <f t="shared" si="97"/>
        <v>#N/A</v>
      </c>
      <c r="S377" s="86" t="e">
        <f t="shared" si="98"/>
        <v>#N/A</v>
      </c>
      <c r="T377" s="86" t="str">
        <f t="shared" si="108"/>
        <v/>
      </c>
      <c r="U377" s="86" t="str">
        <f t="shared" si="109"/>
        <v/>
      </c>
      <c r="V377" s="86" t="str">
        <f t="shared" si="110"/>
        <v/>
      </c>
      <c r="W377" s="87" t="e">
        <f t="shared" si="99"/>
        <v>#N/A</v>
      </c>
      <c r="X377" s="88"/>
      <c r="Y377" s="88"/>
      <c r="Z377" s="88"/>
      <c r="AA377" s="88"/>
      <c r="AB377" s="88"/>
      <c r="AD377" s="86" t="e">
        <f t="shared" si="100"/>
        <v>#N/A</v>
      </c>
      <c r="AE377" s="86" t="e">
        <f t="shared" si="101"/>
        <v>#N/A</v>
      </c>
      <c r="AG377" s="86">
        <f t="shared" si="102"/>
        <v>0</v>
      </c>
      <c r="AH377" s="86">
        <f t="shared" si="103"/>
        <v>0</v>
      </c>
      <c r="AI377" s="86">
        <f t="shared" si="104"/>
        <v>0</v>
      </c>
    </row>
    <row r="378" spans="6:35" x14ac:dyDescent="0.25">
      <c r="F378" s="26" t="str">
        <f>IF(G378=1,MAX($F$4:F377)+1,"")</f>
        <v/>
      </c>
      <c r="G378" s="26">
        <f>COUNTIF($H$5:H378,H378)</f>
        <v>126</v>
      </c>
      <c r="H378" s="26" t="e">
        <f t="shared" si="105"/>
        <v>#N/A</v>
      </c>
      <c r="I378" s="26">
        <f>COUNTIF($J$4:$J378,1)</f>
        <v>16</v>
      </c>
      <c r="J378" s="26">
        <f>COUNTIF($S$5:$S378,S378)</f>
        <v>126</v>
      </c>
      <c r="K378" s="26" t="e">
        <f t="shared" si="94"/>
        <v>#N/A</v>
      </c>
      <c r="L378" s="26">
        <f>IFERROR(IF(P378=0,0,MAX($L$4:L377)+1),0)</f>
        <v>0</v>
      </c>
      <c r="M378" s="5" t="e">
        <f t="shared" si="106"/>
        <v>#N/A</v>
      </c>
      <c r="N378" s="5" t="e">
        <f t="shared" si="107"/>
        <v>#N/A</v>
      </c>
      <c r="P378" s="86" t="e">
        <f t="shared" si="95"/>
        <v>#N/A</v>
      </c>
      <c r="Q378" s="86" t="e">
        <f t="shared" si="96"/>
        <v>#N/A</v>
      </c>
      <c r="R378" s="86" t="e">
        <f t="shared" si="97"/>
        <v>#N/A</v>
      </c>
      <c r="S378" s="86" t="e">
        <f t="shared" si="98"/>
        <v>#N/A</v>
      </c>
      <c r="T378" s="86" t="str">
        <f t="shared" si="108"/>
        <v/>
      </c>
      <c r="U378" s="86" t="str">
        <f t="shared" si="109"/>
        <v/>
      </c>
      <c r="V378" s="86" t="str">
        <f t="shared" si="110"/>
        <v/>
      </c>
      <c r="W378" s="87" t="e">
        <f t="shared" si="99"/>
        <v>#N/A</v>
      </c>
      <c r="X378" s="88"/>
      <c r="Y378" s="88"/>
      <c r="Z378" s="88"/>
      <c r="AA378" s="88"/>
      <c r="AB378" s="88"/>
      <c r="AD378" s="86" t="e">
        <f t="shared" si="100"/>
        <v>#N/A</v>
      </c>
      <c r="AE378" s="86" t="e">
        <f t="shared" si="101"/>
        <v>#N/A</v>
      </c>
      <c r="AG378" s="86">
        <f t="shared" si="102"/>
        <v>0</v>
      </c>
      <c r="AH378" s="86">
        <f t="shared" si="103"/>
        <v>0</v>
      </c>
      <c r="AI378" s="86">
        <f t="shared" si="104"/>
        <v>0</v>
      </c>
    </row>
    <row r="379" spans="6:35" x14ac:dyDescent="0.25">
      <c r="F379" s="26" t="str">
        <f>IF(G379=1,MAX($F$4:F378)+1,"")</f>
        <v/>
      </c>
      <c r="G379" s="26">
        <f>COUNTIF($H$5:H379,H379)</f>
        <v>127</v>
      </c>
      <c r="H379" s="26" t="e">
        <f t="shared" si="105"/>
        <v>#N/A</v>
      </c>
      <c r="I379" s="26">
        <f>COUNTIF($J$4:$J379,1)</f>
        <v>16</v>
      </c>
      <c r="J379" s="26">
        <f>COUNTIF($S$5:$S379,S379)</f>
        <v>127</v>
      </c>
      <c r="K379" s="26" t="e">
        <f t="shared" si="94"/>
        <v>#N/A</v>
      </c>
      <c r="L379" s="26">
        <f>IFERROR(IF(P379=0,0,MAX($L$4:L378)+1),0)</f>
        <v>0</v>
      </c>
      <c r="M379" s="5" t="e">
        <f t="shared" si="106"/>
        <v>#N/A</v>
      </c>
      <c r="N379" s="5" t="e">
        <f t="shared" si="107"/>
        <v>#N/A</v>
      </c>
      <c r="P379" s="86" t="e">
        <f t="shared" si="95"/>
        <v>#N/A</v>
      </c>
      <c r="Q379" s="86" t="e">
        <f t="shared" si="96"/>
        <v>#N/A</v>
      </c>
      <c r="R379" s="86" t="e">
        <f t="shared" si="97"/>
        <v>#N/A</v>
      </c>
      <c r="S379" s="86" t="e">
        <f t="shared" si="98"/>
        <v>#N/A</v>
      </c>
      <c r="T379" s="86" t="str">
        <f t="shared" si="108"/>
        <v/>
      </c>
      <c r="U379" s="86" t="str">
        <f t="shared" si="109"/>
        <v/>
      </c>
      <c r="V379" s="86" t="str">
        <f t="shared" si="110"/>
        <v/>
      </c>
      <c r="W379" s="87" t="e">
        <f t="shared" si="99"/>
        <v>#N/A</v>
      </c>
      <c r="X379" s="88"/>
      <c r="Y379" s="88"/>
      <c r="Z379" s="88"/>
      <c r="AA379" s="88"/>
      <c r="AB379" s="88"/>
      <c r="AD379" s="86" t="e">
        <f t="shared" si="100"/>
        <v>#N/A</v>
      </c>
      <c r="AE379" s="86" t="e">
        <f t="shared" si="101"/>
        <v>#N/A</v>
      </c>
      <c r="AG379" s="86">
        <f t="shared" si="102"/>
        <v>0</v>
      </c>
      <c r="AH379" s="86">
        <f t="shared" si="103"/>
        <v>0</v>
      </c>
      <c r="AI379" s="86">
        <f t="shared" si="104"/>
        <v>0</v>
      </c>
    </row>
    <row r="380" spans="6:35" x14ac:dyDescent="0.25">
      <c r="F380" s="26" t="str">
        <f>IF(G380=1,MAX($F$4:F379)+1,"")</f>
        <v/>
      </c>
      <c r="G380" s="26">
        <f>COUNTIF($H$5:H380,H380)</f>
        <v>128</v>
      </c>
      <c r="H380" s="26" t="e">
        <f t="shared" si="105"/>
        <v>#N/A</v>
      </c>
      <c r="I380" s="26">
        <f>COUNTIF($J$4:$J380,1)</f>
        <v>16</v>
      </c>
      <c r="J380" s="26">
        <f>COUNTIF($S$5:$S380,S380)</f>
        <v>128</v>
      </c>
      <c r="K380" s="26" t="e">
        <f t="shared" si="94"/>
        <v>#N/A</v>
      </c>
      <c r="L380" s="26">
        <f>IFERROR(IF(P380=0,0,MAX($L$4:L379)+1),0)</f>
        <v>0</v>
      </c>
      <c r="M380" s="5" t="e">
        <f t="shared" si="106"/>
        <v>#N/A</v>
      </c>
      <c r="N380" s="5" t="e">
        <f t="shared" si="107"/>
        <v>#N/A</v>
      </c>
      <c r="P380" s="86" t="e">
        <f t="shared" si="95"/>
        <v>#N/A</v>
      </c>
      <c r="Q380" s="86" t="e">
        <f t="shared" si="96"/>
        <v>#N/A</v>
      </c>
      <c r="R380" s="86" t="e">
        <f t="shared" si="97"/>
        <v>#N/A</v>
      </c>
      <c r="S380" s="86" t="e">
        <f t="shared" si="98"/>
        <v>#N/A</v>
      </c>
      <c r="T380" s="86" t="str">
        <f t="shared" si="108"/>
        <v/>
      </c>
      <c r="U380" s="86" t="str">
        <f t="shared" si="109"/>
        <v/>
      </c>
      <c r="V380" s="86" t="str">
        <f t="shared" si="110"/>
        <v/>
      </c>
      <c r="W380" s="87" t="e">
        <f t="shared" si="99"/>
        <v>#N/A</v>
      </c>
      <c r="X380" s="88"/>
      <c r="Y380" s="88"/>
      <c r="Z380" s="88"/>
      <c r="AA380" s="88"/>
      <c r="AB380" s="88"/>
      <c r="AD380" s="86" t="e">
        <f t="shared" si="100"/>
        <v>#N/A</v>
      </c>
      <c r="AE380" s="86" t="e">
        <f t="shared" si="101"/>
        <v>#N/A</v>
      </c>
      <c r="AG380" s="86">
        <f t="shared" si="102"/>
        <v>0</v>
      </c>
      <c r="AH380" s="86">
        <f t="shared" si="103"/>
        <v>0</v>
      </c>
      <c r="AI380" s="86">
        <f t="shared" si="104"/>
        <v>0</v>
      </c>
    </row>
    <row r="381" spans="6:35" x14ac:dyDescent="0.25">
      <c r="F381" s="26" t="str">
        <f>IF(G381=1,MAX($F$4:F380)+1,"")</f>
        <v/>
      </c>
      <c r="G381" s="26">
        <f>COUNTIF($H$5:H381,H381)</f>
        <v>129</v>
      </c>
      <c r="H381" s="26" t="e">
        <f t="shared" si="105"/>
        <v>#N/A</v>
      </c>
      <c r="I381" s="26">
        <f>COUNTIF($J$4:$J381,1)</f>
        <v>16</v>
      </c>
      <c r="J381" s="26">
        <f>COUNTIF($S$5:$S381,S381)</f>
        <v>129</v>
      </c>
      <c r="K381" s="26" t="e">
        <f t="shared" si="94"/>
        <v>#N/A</v>
      </c>
      <c r="L381" s="26">
        <f>IFERROR(IF(P381=0,0,MAX($L$4:L380)+1),0)</f>
        <v>0</v>
      </c>
      <c r="M381" s="5" t="e">
        <f t="shared" si="106"/>
        <v>#N/A</v>
      </c>
      <c r="N381" s="5" t="e">
        <f t="shared" si="107"/>
        <v>#N/A</v>
      </c>
      <c r="P381" s="86" t="e">
        <f t="shared" si="95"/>
        <v>#N/A</v>
      </c>
      <c r="Q381" s="86" t="e">
        <f t="shared" si="96"/>
        <v>#N/A</v>
      </c>
      <c r="R381" s="86" t="e">
        <f t="shared" si="97"/>
        <v>#N/A</v>
      </c>
      <c r="S381" s="86" t="e">
        <f t="shared" si="98"/>
        <v>#N/A</v>
      </c>
      <c r="T381" s="86" t="str">
        <f t="shared" si="108"/>
        <v/>
      </c>
      <c r="U381" s="86" t="str">
        <f t="shared" si="109"/>
        <v/>
      </c>
      <c r="V381" s="86" t="str">
        <f t="shared" si="110"/>
        <v/>
      </c>
      <c r="W381" s="87" t="e">
        <f t="shared" si="99"/>
        <v>#N/A</v>
      </c>
      <c r="X381" s="88"/>
      <c r="Y381" s="88"/>
      <c r="Z381" s="88"/>
      <c r="AA381" s="88"/>
      <c r="AB381" s="88"/>
      <c r="AD381" s="86" t="e">
        <f t="shared" si="100"/>
        <v>#N/A</v>
      </c>
      <c r="AE381" s="86" t="e">
        <f t="shared" si="101"/>
        <v>#N/A</v>
      </c>
      <c r="AG381" s="86">
        <f t="shared" si="102"/>
        <v>0</v>
      </c>
      <c r="AH381" s="86">
        <f t="shared" si="103"/>
        <v>0</v>
      </c>
      <c r="AI381" s="86">
        <f t="shared" si="104"/>
        <v>0</v>
      </c>
    </row>
    <row r="382" spans="6:35" x14ac:dyDescent="0.25">
      <c r="F382" s="26" t="str">
        <f>IF(G382=1,MAX($F$4:F381)+1,"")</f>
        <v/>
      </c>
      <c r="G382" s="26">
        <f>COUNTIF($H$5:H382,H382)</f>
        <v>130</v>
      </c>
      <c r="H382" s="26" t="e">
        <f t="shared" si="105"/>
        <v>#N/A</v>
      </c>
      <c r="I382" s="26">
        <f>COUNTIF($J$4:$J382,1)</f>
        <v>16</v>
      </c>
      <c r="J382" s="26">
        <f>COUNTIF($S$5:$S382,S382)</f>
        <v>130</v>
      </c>
      <c r="K382" s="26" t="e">
        <f t="shared" si="94"/>
        <v>#N/A</v>
      </c>
      <c r="L382" s="26">
        <f>IFERROR(IF(P382=0,0,MAX($L$4:L381)+1),0)</f>
        <v>0</v>
      </c>
      <c r="M382" s="5" t="e">
        <f t="shared" si="106"/>
        <v>#N/A</v>
      </c>
      <c r="N382" s="5" t="e">
        <f t="shared" si="107"/>
        <v>#N/A</v>
      </c>
      <c r="P382" s="86" t="e">
        <f t="shared" si="95"/>
        <v>#N/A</v>
      </c>
      <c r="Q382" s="86" t="e">
        <f t="shared" si="96"/>
        <v>#N/A</v>
      </c>
      <c r="R382" s="86" t="e">
        <f t="shared" si="97"/>
        <v>#N/A</v>
      </c>
      <c r="S382" s="86" t="e">
        <f t="shared" si="98"/>
        <v>#N/A</v>
      </c>
      <c r="T382" s="86" t="str">
        <f t="shared" si="108"/>
        <v/>
      </c>
      <c r="U382" s="86" t="str">
        <f t="shared" si="109"/>
        <v/>
      </c>
      <c r="V382" s="86" t="str">
        <f t="shared" si="110"/>
        <v/>
      </c>
      <c r="W382" s="87" t="e">
        <f t="shared" si="99"/>
        <v>#N/A</v>
      </c>
      <c r="X382" s="88"/>
      <c r="Y382" s="88"/>
      <c r="Z382" s="88"/>
      <c r="AA382" s="88"/>
      <c r="AB382" s="88"/>
      <c r="AD382" s="86" t="e">
        <f t="shared" si="100"/>
        <v>#N/A</v>
      </c>
      <c r="AE382" s="86" t="e">
        <f t="shared" si="101"/>
        <v>#N/A</v>
      </c>
      <c r="AG382" s="86">
        <f t="shared" si="102"/>
        <v>0</v>
      </c>
      <c r="AH382" s="86">
        <f t="shared" si="103"/>
        <v>0</v>
      </c>
      <c r="AI382" s="86">
        <f t="shared" si="104"/>
        <v>0</v>
      </c>
    </row>
    <row r="383" spans="6:35" x14ac:dyDescent="0.25">
      <c r="F383" s="26" t="str">
        <f>IF(G383=1,MAX($F$4:F382)+1,"")</f>
        <v/>
      </c>
      <c r="G383" s="26">
        <f>COUNTIF($H$5:H383,H383)</f>
        <v>131</v>
      </c>
      <c r="H383" s="26" t="e">
        <f t="shared" si="105"/>
        <v>#N/A</v>
      </c>
      <c r="I383" s="26">
        <f>COUNTIF($J$4:$J383,1)</f>
        <v>16</v>
      </c>
      <c r="J383" s="26">
        <f>COUNTIF($S$5:$S383,S383)</f>
        <v>131</v>
      </c>
      <c r="K383" s="26" t="e">
        <f t="shared" si="94"/>
        <v>#N/A</v>
      </c>
      <c r="L383" s="26">
        <f>IFERROR(IF(P383=0,0,MAX($L$4:L382)+1),0)</f>
        <v>0</v>
      </c>
      <c r="M383" s="5" t="e">
        <f t="shared" si="106"/>
        <v>#N/A</v>
      </c>
      <c r="N383" s="5" t="e">
        <f t="shared" si="107"/>
        <v>#N/A</v>
      </c>
      <c r="P383" s="86" t="e">
        <f t="shared" si="95"/>
        <v>#N/A</v>
      </c>
      <c r="Q383" s="86" t="e">
        <f t="shared" si="96"/>
        <v>#N/A</v>
      </c>
      <c r="R383" s="86" t="e">
        <f t="shared" si="97"/>
        <v>#N/A</v>
      </c>
      <c r="S383" s="86" t="e">
        <f t="shared" si="98"/>
        <v>#N/A</v>
      </c>
      <c r="T383" s="86" t="str">
        <f t="shared" si="108"/>
        <v/>
      </c>
      <c r="U383" s="86" t="str">
        <f t="shared" si="109"/>
        <v/>
      </c>
      <c r="V383" s="86" t="str">
        <f t="shared" si="110"/>
        <v/>
      </c>
      <c r="W383" s="87" t="e">
        <f t="shared" si="99"/>
        <v>#N/A</v>
      </c>
      <c r="X383" s="88"/>
      <c r="Y383" s="88"/>
      <c r="Z383" s="88"/>
      <c r="AA383" s="88"/>
      <c r="AB383" s="88"/>
      <c r="AD383" s="86" t="e">
        <f t="shared" si="100"/>
        <v>#N/A</v>
      </c>
      <c r="AE383" s="86" t="e">
        <f t="shared" si="101"/>
        <v>#N/A</v>
      </c>
      <c r="AG383" s="86">
        <f t="shared" si="102"/>
        <v>0</v>
      </c>
      <c r="AH383" s="86">
        <f t="shared" si="103"/>
        <v>0</v>
      </c>
      <c r="AI383" s="86">
        <f t="shared" si="104"/>
        <v>0</v>
      </c>
    </row>
    <row r="384" spans="6:35" x14ac:dyDescent="0.25">
      <c r="F384" s="26" t="str">
        <f>IF(G384=1,MAX($F$4:F383)+1,"")</f>
        <v/>
      </c>
      <c r="G384" s="26">
        <f>COUNTIF($H$5:H384,H384)</f>
        <v>132</v>
      </c>
      <c r="H384" s="26" t="e">
        <f t="shared" si="105"/>
        <v>#N/A</v>
      </c>
      <c r="I384" s="26">
        <f>COUNTIF($J$4:$J384,1)</f>
        <v>16</v>
      </c>
      <c r="J384" s="26">
        <f>COUNTIF($S$5:$S384,S384)</f>
        <v>132</v>
      </c>
      <c r="K384" s="26" t="e">
        <f t="shared" si="94"/>
        <v>#N/A</v>
      </c>
      <c r="L384" s="26">
        <f>IFERROR(IF(P384=0,0,MAX($L$4:L383)+1),0)</f>
        <v>0</v>
      </c>
      <c r="M384" s="5" t="e">
        <f t="shared" si="106"/>
        <v>#N/A</v>
      </c>
      <c r="N384" s="5" t="e">
        <f t="shared" si="107"/>
        <v>#N/A</v>
      </c>
      <c r="P384" s="86" t="e">
        <f t="shared" si="95"/>
        <v>#N/A</v>
      </c>
      <c r="Q384" s="86" t="e">
        <f t="shared" si="96"/>
        <v>#N/A</v>
      </c>
      <c r="R384" s="86" t="e">
        <f t="shared" si="97"/>
        <v>#N/A</v>
      </c>
      <c r="S384" s="86" t="e">
        <f t="shared" si="98"/>
        <v>#N/A</v>
      </c>
      <c r="T384" s="86" t="str">
        <f t="shared" si="108"/>
        <v/>
      </c>
      <c r="U384" s="86" t="str">
        <f t="shared" si="109"/>
        <v/>
      </c>
      <c r="V384" s="86" t="str">
        <f t="shared" si="110"/>
        <v/>
      </c>
      <c r="W384" s="87" t="e">
        <f t="shared" si="99"/>
        <v>#N/A</v>
      </c>
      <c r="X384" s="88"/>
      <c r="Y384" s="88"/>
      <c r="Z384" s="88"/>
      <c r="AA384" s="88"/>
      <c r="AB384" s="88"/>
      <c r="AD384" s="86" t="e">
        <f t="shared" si="100"/>
        <v>#N/A</v>
      </c>
      <c r="AE384" s="86" t="e">
        <f t="shared" si="101"/>
        <v>#N/A</v>
      </c>
      <c r="AG384" s="86">
        <f t="shared" si="102"/>
        <v>0</v>
      </c>
      <c r="AH384" s="86">
        <f t="shared" si="103"/>
        <v>0</v>
      </c>
      <c r="AI384" s="86">
        <f t="shared" si="104"/>
        <v>0</v>
      </c>
    </row>
    <row r="385" spans="6:35" x14ac:dyDescent="0.25">
      <c r="F385" s="26" t="str">
        <f>IF(G385=1,MAX($F$4:F384)+1,"")</f>
        <v/>
      </c>
      <c r="G385" s="26">
        <f>COUNTIF($H$5:H385,H385)</f>
        <v>133</v>
      </c>
      <c r="H385" s="26" t="e">
        <f t="shared" si="105"/>
        <v>#N/A</v>
      </c>
      <c r="I385" s="26">
        <f>COUNTIF($J$4:$J385,1)</f>
        <v>16</v>
      </c>
      <c r="J385" s="26">
        <f>COUNTIF($S$5:$S385,S385)</f>
        <v>133</v>
      </c>
      <c r="K385" s="26" t="e">
        <f t="shared" si="94"/>
        <v>#N/A</v>
      </c>
      <c r="L385" s="26">
        <f>IFERROR(IF(P385=0,0,MAX($L$4:L384)+1),0)</f>
        <v>0</v>
      </c>
      <c r="M385" s="5" t="e">
        <f t="shared" si="106"/>
        <v>#N/A</v>
      </c>
      <c r="N385" s="5" t="e">
        <f t="shared" si="107"/>
        <v>#N/A</v>
      </c>
      <c r="P385" s="86" t="e">
        <f t="shared" si="95"/>
        <v>#N/A</v>
      </c>
      <c r="Q385" s="86" t="e">
        <f t="shared" si="96"/>
        <v>#N/A</v>
      </c>
      <c r="R385" s="86" t="e">
        <f t="shared" si="97"/>
        <v>#N/A</v>
      </c>
      <c r="S385" s="86" t="e">
        <f t="shared" si="98"/>
        <v>#N/A</v>
      </c>
      <c r="T385" s="86" t="str">
        <f t="shared" si="108"/>
        <v/>
      </c>
      <c r="U385" s="86" t="str">
        <f t="shared" si="109"/>
        <v/>
      </c>
      <c r="V385" s="86" t="str">
        <f t="shared" si="110"/>
        <v/>
      </c>
      <c r="W385" s="87" t="e">
        <f t="shared" si="99"/>
        <v>#N/A</v>
      </c>
      <c r="X385" s="88"/>
      <c r="Y385" s="88"/>
      <c r="Z385" s="88"/>
      <c r="AA385" s="88"/>
      <c r="AB385" s="88"/>
      <c r="AD385" s="86" t="e">
        <f t="shared" si="100"/>
        <v>#N/A</v>
      </c>
      <c r="AE385" s="86" t="e">
        <f t="shared" si="101"/>
        <v>#N/A</v>
      </c>
      <c r="AG385" s="86">
        <f t="shared" si="102"/>
        <v>0</v>
      </c>
      <c r="AH385" s="86">
        <f t="shared" si="103"/>
        <v>0</v>
      </c>
      <c r="AI385" s="86">
        <f t="shared" si="104"/>
        <v>0</v>
      </c>
    </row>
    <row r="386" spans="6:35" x14ac:dyDescent="0.25">
      <c r="F386" s="26" t="str">
        <f>IF(G386=1,MAX($F$4:F385)+1,"")</f>
        <v/>
      </c>
      <c r="G386" s="26">
        <f>COUNTIF($H$5:H386,H386)</f>
        <v>134</v>
      </c>
      <c r="H386" s="26" t="e">
        <f t="shared" si="105"/>
        <v>#N/A</v>
      </c>
      <c r="I386" s="26">
        <f>COUNTIF($J$4:$J386,1)</f>
        <v>16</v>
      </c>
      <c r="J386" s="26">
        <f>COUNTIF($S$5:$S386,S386)</f>
        <v>134</v>
      </c>
      <c r="K386" s="26" t="e">
        <f t="shared" si="94"/>
        <v>#N/A</v>
      </c>
      <c r="L386" s="26">
        <f>IFERROR(IF(P386=0,0,MAX($L$4:L385)+1),0)</f>
        <v>0</v>
      </c>
      <c r="M386" s="5" t="e">
        <f t="shared" si="106"/>
        <v>#N/A</v>
      </c>
      <c r="N386" s="5" t="e">
        <f t="shared" si="107"/>
        <v>#N/A</v>
      </c>
      <c r="P386" s="86" t="e">
        <f t="shared" si="95"/>
        <v>#N/A</v>
      </c>
      <c r="Q386" s="86" t="e">
        <f t="shared" si="96"/>
        <v>#N/A</v>
      </c>
      <c r="R386" s="86" t="e">
        <f t="shared" si="97"/>
        <v>#N/A</v>
      </c>
      <c r="S386" s="86" t="e">
        <f t="shared" si="98"/>
        <v>#N/A</v>
      </c>
      <c r="T386" s="86" t="str">
        <f t="shared" si="108"/>
        <v/>
      </c>
      <c r="U386" s="86" t="str">
        <f t="shared" si="109"/>
        <v/>
      </c>
      <c r="V386" s="86" t="str">
        <f t="shared" si="110"/>
        <v/>
      </c>
      <c r="W386" s="87" t="e">
        <f t="shared" si="99"/>
        <v>#N/A</v>
      </c>
      <c r="X386" s="88"/>
      <c r="Y386" s="88"/>
      <c r="Z386" s="88"/>
      <c r="AA386" s="88"/>
      <c r="AB386" s="88"/>
      <c r="AD386" s="86" t="e">
        <f t="shared" si="100"/>
        <v>#N/A</v>
      </c>
      <c r="AE386" s="86" t="e">
        <f t="shared" si="101"/>
        <v>#N/A</v>
      </c>
      <c r="AG386" s="86">
        <f t="shared" si="102"/>
        <v>0</v>
      </c>
      <c r="AH386" s="86">
        <f t="shared" si="103"/>
        <v>0</v>
      </c>
      <c r="AI386" s="86">
        <f t="shared" si="104"/>
        <v>0</v>
      </c>
    </row>
    <row r="387" spans="6:35" x14ac:dyDescent="0.25">
      <c r="F387" s="26" t="str">
        <f>IF(G387=1,MAX($F$4:F386)+1,"")</f>
        <v/>
      </c>
      <c r="G387" s="26">
        <f>COUNTIF($H$5:H387,H387)</f>
        <v>135</v>
      </c>
      <c r="H387" s="26" t="e">
        <f t="shared" si="105"/>
        <v>#N/A</v>
      </c>
      <c r="I387" s="26">
        <f>COUNTIF($J$4:$J387,1)</f>
        <v>16</v>
      </c>
      <c r="J387" s="26">
        <f>COUNTIF($S$5:$S387,S387)</f>
        <v>135</v>
      </c>
      <c r="K387" s="26" t="e">
        <f t="shared" si="94"/>
        <v>#N/A</v>
      </c>
      <c r="L387" s="26">
        <f>IFERROR(IF(P387=0,0,MAX($L$4:L386)+1),0)</f>
        <v>0</v>
      </c>
      <c r="M387" s="5" t="e">
        <f t="shared" si="106"/>
        <v>#N/A</v>
      </c>
      <c r="N387" s="5" t="e">
        <f t="shared" si="107"/>
        <v>#N/A</v>
      </c>
      <c r="P387" s="86" t="e">
        <f t="shared" si="95"/>
        <v>#N/A</v>
      </c>
      <c r="Q387" s="86" t="e">
        <f t="shared" si="96"/>
        <v>#N/A</v>
      </c>
      <c r="R387" s="86" t="e">
        <f t="shared" si="97"/>
        <v>#N/A</v>
      </c>
      <c r="S387" s="86" t="e">
        <f t="shared" si="98"/>
        <v>#N/A</v>
      </c>
      <c r="T387" s="86" t="str">
        <f t="shared" si="108"/>
        <v/>
      </c>
      <c r="U387" s="86" t="str">
        <f t="shared" si="109"/>
        <v/>
      </c>
      <c r="V387" s="86" t="str">
        <f t="shared" si="110"/>
        <v/>
      </c>
      <c r="W387" s="87" t="e">
        <f t="shared" si="99"/>
        <v>#N/A</v>
      </c>
      <c r="X387" s="88"/>
      <c r="Y387" s="88"/>
      <c r="Z387" s="88"/>
      <c r="AA387" s="88"/>
      <c r="AB387" s="88"/>
      <c r="AD387" s="86" t="e">
        <f t="shared" si="100"/>
        <v>#N/A</v>
      </c>
      <c r="AE387" s="86" t="e">
        <f t="shared" si="101"/>
        <v>#N/A</v>
      </c>
      <c r="AG387" s="86">
        <f t="shared" si="102"/>
        <v>0</v>
      </c>
      <c r="AH387" s="86">
        <f t="shared" si="103"/>
        <v>0</v>
      </c>
      <c r="AI387" s="86">
        <f t="shared" si="104"/>
        <v>0</v>
      </c>
    </row>
    <row r="388" spans="6:35" x14ac:dyDescent="0.25">
      <c r="F388" s="26" t="str">
        <f>IF(G388=1,MAX($F$4:F387)+1,"")</f>
        <v/>
      </c>
      <c r="G388" s="26">
        <f>COUNTIF($H$5:H388,H388)</f>
        <v>136</v>
      </c>
      <c r="H388" s="26" t="e">
        <f t="shared" si="105"/>
        <v>#N/A</v>
      </c>
      <c r="I388" s="26">
        <f>COUNTIF($J$4:$J388,1)</f>
        <v>16</v>
      </c>
      <c r="J388" s="26">
        <f>COUNTIF($S$5:$S388,S388)</f>
        <v>136</v>
      </c>
      <c r="K388" s="26" t="e">
        <f t="shared" si="94"/>
        <v>#N/A</v>
      </c>
      <c r="L388" s="26">
        <f>IFERROR(IF(P388=0,0,MAX($L$4:L387)+1),0)</f>
        <v>0</v>
      </c>
      <c r="M388" s="5" t="e">
        <f t="shared" si="106"/>
        <v>#N/A</v>
      </c>
      <c r="N388" s="5" t="e">
        <f t="shared" si="107"/>
        <v>#N/A</v>
      </c>
      <c r="P388" s="86" t="e">
        <f t="shared" si="95"/>
        <v>#N/A</v>
      </c>
      <c r="Q388" s="86" t="e">
        <f t="shared" si="96"/>
        <v>#N/A</v>
      </c>
      <c r="R388" s="86" t="e">
        <f t="shared" si="97"/>
        <v>#N/A</v>
      </c>
      <c r="S388" s="86" t="e">
        <f t="shared" si="98"/>
        <v>#N/A</v>
      </c>
      <c r="T388" s="86" t="str">
        <f t="shared" si="108"/>
        <v/>
      </c>
      <c r="U388" s="86" t="str">
        <f t="shared" si="109"/>
        <v/>
      </c>
      <c r="V388" s="86" t="str">
        <f t="shared" si="110"/>
        <v/>
      </c>
      <c r="W388" s="87" t="e">
        <f t="shared" si="99"/>
        <v>#N/A</v>
      </c>
      <c r="X388" s="88"/>
      <c r="Y388" s="88"/>
      <c r="Z388" s="88"/>
      <c r="AA388" s="88"/>
      <c r="AB388" s="88"/>
      <c r="AD388" s="86" t="e">
        <f t="shared" si="100"/>
        <v>#N/A</v>
      </c>
      <c r="AE388" s="86" t="e">
        <f t="shared" si="101"/>
        <v>#N/A</v>
      </c>
      <c r="AG388" s="86">
        <f t="shared" si="102"/>
        <v>0</v>
      </c>
      <c r="AH388" s="86">
        <f t="shared" si="103"/>
        <v>0</v>
      </c>
      <c r="AI388" s="86">
        <f t="shared" si="104"/>
        <v>0</v>
      </c>
    </row>
    <row r="389" spans="6:35" x14ac:dyDescent="0.25">
      <c r="F389" s="26" t="str">
        <f>IF(G389=1,MAX($F$4:F388)+1,"")</f>
        <v/>
      </c>
      <c r="G389" s="26">
        <f>COUNTIF($H$5:H389,H389)</f>
        <v>137</v>
      </c>
      <c r="H389" s="26" t="e">
        <f t="shared" si="105"/>
        <v>#N/A</v>
      </c>
      <c r="I389" s="26">
        <f>COUNTIF($J$4:$J389,1)</f>
        <v>16</v>
      </c>
      <c r="J389" s="26">
        <f>COUNTIF($S$5:$S389,S389)</f>
        <v>137</v>
      </c>
      <c r="K389" s="26" t="e">
        <f t="shared" ref="K389:K452" si="111">VLOOKUP(P389,Исходные_данные,19,FALSE)</f>
        <v>#N/A</v>
      </c>
      <c r="L389" s="26">
        <f>IFERROR(IF(P389=0,0,MAX($L$4:L388)+1),0)</f>
        <v>0</v>
      </c>
      <c r="M389" s="5" t="e">
        <f t="shared" si="106"/>
        <v>#N/A</v>
      </c>
      <c r="N389" s="5" t="e">
        <f t="shared" si="107"/>
        <v>#N/A</v>
      </c>
      <c r="P389" s="86" t="e">
        <f t="shared" ref="P389:P452" si="112">VLOOKUP(ROW(385:385),Разбивка_нумерация_5,4,FALSE)</f>
        <v>#N/A</v>
      </c>
      <c r="Q389" s="86" t="e">
        <f t="shared" ref="Q389:Q452" si="113">IF(VLOOKUP(ROW(385:385),Разбивка_нумерация_5,3,FALSE)=0,VLOOKUP(ROW(385:385),Разбивка_нумерация_5,2,FALSE),VLOOKUP(ROW(385:385),Разбивка_нумерация_5,3,FALSE))</f>
        <v>#N/A</v>
      </c>
      <c r="R389" s="86" t="e">
        <f t="shared" ref="R389:R452" si="114">VLOOKUP(ROW(385:385),Разбивка_нумерация_5,6,FALSE)</f>
        <v>#N/A</v>
      </c>
      <c r="S389" s="86" t="e">
        <f t="shared" ref="S389:S452" si="115">VLOOKUP(ROW(385:385),Разбивка_нумерация_5,17,FALSE)</f>
        <v>#N/A</v>
      </c>
      <c r="T389" s="86" t="str">
        <f t="shared" si="108"/>
        <v/>
      </c>
      <c r="U389" s="86" t="str">
        <f t="shared" si="109"/>
        <v/>
      </c>
      <c r="V389" s="86" t="str">
        <f t="shared" si="110"/>
        <v/>
      </c>
      <c r="W389" s="87" t="e">
        <f t="shared" ref="W389:W452" si="116">VLOOKUP(P389,Исходные_данные,13,FALSE)</f>
        <v>#N/A</v>
      </c>
      <c r="X389" s="88"/>
      <c r="Y389" s="88"/>
      <c r="Z389" s="88"/>
      <c r="AA389" s="88"/>
      <c r="AB389" s="88"/>
      <c r="AD389" s="86" t="e">
        <f t="shared" ref="AD389:AD452" si="117">VLOOKUP(S389,Кабель_диаметр,4,FALSE)</f>
        <v>#N/A</v>
      </c>
      <c r="AE389" s="86" t="e">
        <f t="shared" ref="AE389:AE452" si="118">VLOOKUP(S389,Кабель_диаметр,5,FALSE)</f>
        <v>#N/A</v>
      </c>
      <c r="AG389" s="86">
        <f t="shared" ref="AG389:AG452" si="119">IFERROR(VLOOKUP(P389,Исходные_данные,10,FALSE),0)</f>
        <v>0</v>
      </c>
      <c r="AH389" s="86">
        <f t="shared" ref="AH389:AH452" si="120">IFERROR(VLOOKUP(P389,Исходные_данные,11,FALSE),0)</f>
        <v>0</v>
      </c>
      <c r="AI389" s="86">
        <f t="shared" ref="AI389:AI452" si="121">IFERROR(VLOOKUP(P389,Исходные_данные,12,FALSE),0)</f>
        <v>0</v>
      </c>
    </row>
    <row r="390" spans="6:35" x14ac:dyDescent="0.25">
      <c r="F390" s="26" t="str">
        <f>IF(G390=1,MAX($F$4:F389)+1,"")</f>
        <v/>
      </c>
      <c r="G390" s="26">
        <f>COUNTIF($H$5:H390,H390)</f>
        <v>138</v>
      </c>
      <c r="H390" s="26" t="e">
        <f t="shared" ref="H390:H453" si="122">S390&amp;" "&amp;K390</f>
        <v>#N/A</v>
      </c>
      <c r="I390" s="26">
        <f>COUNTIF($J$4:$J390,1)</f>
        <v>16</v>
      </c>
      <c r="J390" s="26">
        <f>COUNTIF($S$5:$S390,S390)</f>
        <v>138</v>
      </c>
      <c r="K390" s="26" t="e">
        <f t="shared" si="111"/>
        <v>#N/A</v>
      </c>
      <c r="L390" s="26">
        <f>IFERROR(IF(P390=0,0,MAX($L$4:L389)+1),0)</f>
        <v>0</v>
      </c>
      <c r="M390" s="5" t="e">
        <f t="shared" ref="M390:M453" si="123">LEFT(P390,SEARCH(".",P390)-1)</f>
        <v>#N/A</v>
      </c>
      <c r="N390" s="5" t="e">
        <f t="shared" ref="N390:N453" si="124">LEFT(RIGHT(P390,LEN(P390)-LEN(M390)-1),SEARCH(".",P390)-1)</f>
        <v>#N/A</v>
      </c>
      <c r="P390" s="86" t="e">
        <f t="shared" si="112"/>
        <v>#N/A</v>
      </c>
      <c r="Q390" s="86" t="e">
        <f t="shared" si="113"/>
        <v>#N/A</v>
      </c>
      <c r="R390" s="86" t="e">
        <f t="shared" si="114"/>
        <v>#N/A</v>
      </c>
      <c r="S390" s="86" t="e">
        <f t="shared" si="115"/>
        <v>#N/A</v>
      </c>
      <c r="T390" s="86" t="str">
        <f t="shared" ref="T390:T453" si="125">IF(AG390=0,"","L="&amp;AG390)</f>
        <v/>
      </c>
      <c r="U390" s="86" t="str">
        <f t="shared" ref="U390:U453" si="126">IF(AH390=0,"",AD390&amp;" L="&amp;AH390)</f>
        <v/>
      </c>
      <c r="V390" s="86" t="str">
        <f t="shared" ref="V390:V453" si="127">IF(AI390=0,"",AE390&amp;" L="&amp;AI390)</f>
        <v/>
      </c>
      <c r="W390" s="87" t="e">
        <f t="shared" si="116"/>
        <v>#N/A</v>
      </c>
      <c r="X390" s="88"/>
      <c r="Y390" s="88"/>
      <c r="Z390" s="88"/>
      <c r="AA390" s="88"/>
      <c r="AB390" s="88"/>
      <c r="AD390" s="86" t="e">
        <f t="shared" si="117"/>
        <v>#N/A</v>
      </c>
      <c r="AE390" s="86" t="e">
        <f t="shared" si="118"/>
        <v>#N/A</v>
      </c>
      <c r="AG390" s="86">
        <f t="shared" si="119"/>
        <v>0</v>
      </c>
      <c r="AH390" s="86">
        <f t="shared" si="120"/>
        <v>0</v>
      </c>
      <c r="AI390" s="86">
        <f t="shared" si="121"/>
        <v>0</v>
      </c>
    </row>
    <row r="391" spans="6:35" x14ac:dyDescent="0.25">
      <c r="F391" s="26" t="str">
        <f>IF(G391=1,MAX($F$4:F390)+1,"")</f>
        <v/>
      </c>
      <c r="G391" s="26">
        <f>COUNTIF($H$5:H391,H391)</f>
        <v>139</v>
      </c>
      <c r="H391" s="26" t="e">
        <f t="shared" si="122"/>
        <v>#N/A</v>
      </c>
      <c r="I391" s="26">
        <f>COUNTIF($J$4:$J391,1)</f>
        <v>16</v>
      </c>
      <c r="J391" s="26">
        <f>COUNTIF($S$5:$S391,S391)</f>
        <v>139</v>
      </c>
      <c r="K391" s="26" t="e">
        <f t="shared" si="111"/>
        <v>#N/A</v>
      </c>
      <c r="L391" s="26">
        <f>IFERROR(IF(P391=0,0,MAX($L$4:L390)+1),0)</f>
        <v>0</v>
      </c>
      <c r="M391" s="5" t="e">
        <f t="shared" si="123"/>
        <v>#N/A</v>
      </c>
      <c r="N391" s="5" t="e">
        <f t="shared" si="124"/>
        <v>#N/A</v>
      </c>
      <c r="P391" s="86" t="e">
        <f t="shared" si="112"/>
        <v>#N/A</v>
      </c>
      <c r="Q391" s="86" t="e">
        <f t="shared" si="113"/>
        <v>#N/A</v>
      </c>
      <c r="R391" s="86" t="e">
        <f t="shared" si="114"/>
        <v>#N/A</v>
      </c>
      <c r="S391" s="86" t="e">
        <f t="shared" si="115"/>
        <v>#N/A</v>
      </c>
      <c r="T391" s="86" t="str">
        <f t="shared" si="125"/>
        <v/>
      </c>
      <c r="U391" s="86" t="str">
        <f t="shared" si="126"/>
        <v/>
      </c>
      <c r="V391" s="86" t="str">
        <f t="shared" si="127"/>
        <v/>
      </c>
      <c r="W391" s="87" t="e">
        <f t="shared" si="116"/>
        <v>#N/A</v>
      </c>
      <c r="X391" s="88"/>
      <c r="Y391" s="88"/>
      <c r="Z391" s="88"/>
      <c r="AA391" s="88"/>
      <c r="AB391" s="88"/>
      <c r="AD391" s="86" t="e">
        <f t="shared" si="117"/>
        <v>#N/A</v>
      </c>
      <c r="AE391" s="86" t="e">
        <f t="shared" si="118"/>
        <v>#N/A</v>
      </c>
      <c r="AG391" s="86">
        <f t="shared" si="119"/>
        <v>0</v>
      </c>
      <c r="AH391" s="86">
        <f t="shared" si="120"/>
        <v>0</v>
      </c>
      <c r="AI391" s="86">
        <f t="shared" si="121"/>
        <v>0</v>
      </c>
    </row>
    <row r="392" spans="6:35" x14ac:dyDescent="0.25">
      <c r="F392" s="26" t="str">
        <f>IF(G392=1,MAX($F$4:F391)+1,"")</f>
        <v/>
      </c>
      <c r="G392" s="26">
        <f>COUNTIF($H$5:H392,H392)</f>
        <v>140</v>
      </c>
      <c r="H392" s="26" t="e">
        <f t="shared" si="122"/>
        <v>#N/A</v>
      </c>
      <c r="I392" s="26">
        <f>COUNTIF($J$4:$J392,1)</f>
        <v>16</v>
      </c>
      <c r="J392" s="26">
        <f>COUNTIF($S$5:$S392,S392)</f>
        <v>140</v>
      </c>
      <c r="K392" s="26" t="e">
        <f t="shared" si="111"/>
        <v>#N/A</v>
      </c>
      <c r="L392" s="26">
        <f>IFERROR(IF(P392=0,0,MAX($L$4:L391)+1),0)</f>
        <v>0</v>
      </c>
      <c r="M392" s="5" t="e">
        <f t="shared" si="123"/>
        <v>#N/A</v>
      </c>
      <c r="N392" s="5" t="e">
        <f t="shared" si="124"/>
        <v>#N/A</v>
      </c>
      <c r="P392" s="86" t="e">
        <f t="shared" si="112"/>
        <v>#N/A</v>
      </c>
      <c r="Q392" s="86" t="e">
        <f t="shared" si="113"/>
        <v>#N/A</v>
      </c>
      <c r="R392" s="86" t="e">
        <f t="shared" si="114"/>
        <v>#N/A</v>
      </c>
      <c r="S392" s="86" t="e">
        <f t="shared" si="115"/>
        <v>#N/A</v>
      </c>
      <c r="T392" s="86" t="str">
        <f t="shared" si="125"/>
        <v/>
      </c>
      <c r="U392" s="86" t="str">
        <f t="shared" si="126"/>
        <v/>
      </c>
      <c r="V392" s="86" t="str">
        <f t="shared" si="127"/>
        <v/>
      </c>
      <c r="W392" s="87" t="e">
        <f t="shared" si="116"/>
        <v>#N/A</v>
      </c>
      <c r="X392" s="88"/>
      <c r="Y392" s="88"/>
      <c r="Z392" s="88"/>
      <c r="AA392" s="88"/>
      <c r="AB392" s="88"/>
      <c r="AD392" s="86" t="e">
        <f t="shared" si="117"/>
        <v>#N/A</v>
      </c>
      <c r="AE392" s="86" t="e">
        <f t="shared" si="118"/>
        <v>#N/A</v>
      </c>
      <c r="AG392" s="86">
        <f t="shared" si="119"/>
        <v>0</v>
      </c>
      <c r="AH392" s="86">
        <f t="shared" si="120"/>
        <v>0</v>
      </c>
      <c r="AI392" s="86">
        <f t="shared" si="121"/>
        <v>0</v>
      </c>
    </row>
    <row r="393" spans="6:35" x14ac:dyDescent="0.25">
      <c r="F393" s="26" t="str">
        <f>IF(G393=1,MAX($F$4:F392)+1,"")</f>
        <v/>
      </c>
      <c r="G393" s="26">
        <f>COUNTIF($H$5:H393,H393)</f>
        <v>141</v>
      </c>
      <c r="H393" s="26" t="e">
        <f t="shared" si="122"/>
        <v>#N/A</v>
      </c>
      <c r="I393" s="26">
        <f>COUNTIF($J$4:$J393,1)</f>
        <v>16</v>
      </c>
      <c r="J393" s="26">
        <f>COUNTIF($S$5:$S393,S393)</f>
        <v>141</v>
      </c>
      <c r="K393" s="26" t="e">
        <f t="shared" si="111"/>
        <v>#N/A</v>
      </c>
      <c r="L393" s="26">
        <f>IFERROR(IF(P393=0,0,MAX($L$4:L392)+1),0)</f>
        <v>0</v>
      </c>
      <c r="M393" s="5" t="e">
        <f t="shared" si="123"/>
        <v>#N/A</v>
      </c>
      <c r="N393" s="5" t="e">
        <f t="shared" si="124"/>
        <v>#N/A</v>
      </c>
      <c r="P393" s="86" t="e">
        <f t="shared" si="112"/>
        <v>#N/A</v>
      </c>
      <c r="Q393" s="86" t="e">
        <f t="shared" si="113"/>
        <v>#N/A</v>
      </c>
      <c r="R393" s="86" t="e">
        <f t="shared" si="114"/>
        <v>#N/A</v>
      </c>
      <c r="S393" s="86" t="e">
        <f t="shared" si="115"/>
        <v>#N/A</v>
      </c>
      <c r="T393" s="86" t="str">
        <f t="shared" si="125"/>
        <v/>
      </c>
      <c r="U393" s="86" t="str">
        <f t="shared" si="126"/>
        <v/>
      </c>
      <c r="V393" s="86" t="str">
        <f t="shared" si="127"/>
        <v/>
      </c>
      <c r="W393" s="87" t="e">
        <f t="shared" si="116"/>
        <v>#N/A</v>
      </c>
      <c r="X393" s="88"/>
      <c r="Y393" s="88"/>
      <c r="Z393" s="88"/>
      <c r="AA393" s="88"/>
      <c r="AB393" s="88"/>
      <c r="AD393" s="86" t="e">
        <f t="shared" si="117"/>
        <v>#N/A</v>
      </c>
      <c r="AE393" s="86" t="e">
        <f t="shared" si="118"/>
        <v>#N/A</v>
      </c>
      <c r="AG393" s="86">
        <f t="shared" si="119"/>
        <v>0</v>
      </c>
      <c r="AH393" s="86">
        <f t="shared" si="120"/>
        <v>0</v>
      </c>
      <c r="AI393" s="86">
        <f t="shared" si="121"/>
        <v>0</v>
      </c>
    </row>
    <row r="394" spans="6:35" x14ac:dyDescent="0.25">
      <c r="F394" s="26" t="str">
        <f>IF(G394=1,MAX($F$4:F393)+1,"")</f>
        <v/>
      </c>
      <c r="G394" s="26">
        <f>COUNTIF($H$5:H394,H394)</f>
        <v>142</v>
      </c>
      <c r="H394" s="26" t="e">
        <f t="shared" si="122"/>
        <v>#N/A</v>
      </c>
      <c r="I394" s="26">
        <f>COUNTIF($J$4:$J394,1)</f>
        <v>16</v>
      </c>
      <c r="J394" s="26">
        <f>COUNTIF($S$5:$S394,S394)</f>
        <v>142</v>
      </c>
      <c r="K394" s="26" t="e">
        <f t="shared" si="111"/>
        <v>#N/A</v>
      </c>
      <c r="L394" s="26">
        <f>IFERROR(IF(P394=0,0,MAX($L$4:L393)+1),0)</f>
        <v>0</v>
      </c>
      <c r="M394" s="5" t="e">
        <f t="shared" si="123"/>
        <v>#N/A</v>
      </c>
      <c r="N394" s="5" t="e">
        <f t="shared" si="124"/>
        <v>#N/A</v>
      </c>
      <c r="P394" s="86" t="e">
        <f t="shared" si="112"/>
        <v>#N/A</v>
      </c>
      <c r="Q394" s="86" t="e">
        <f t="shared" si="113"/>
        <v>#N/A</v>
      </c>
      <c r="R394" s="86" t="e">
        <f t="shared" si="114"/>
        <v>#N/A</v>
      </c>
      <c r="S394" s="86" t="e">
        <f t="shared" si="115"/>
        <v>#N/A</v>
      </c>
      <c r="T394" s="86" t="str">
        <f t="shared" si="125"/>
        <v/>
      </c>
      <c r="U394" s="86" t="str">
        <f t="shared" si="126"/>
        <v/>
      </c>
      <c r="V394" s="86" t="str">
        <f t="shared" si="127"/>
        <v/>
      </c>
      <c r="W394" s="87" t="e">
        <f t="shared" si="116"/>
        <v>#N/A</v>
      </c>
      <c r="X394" s="88"/>
      <c r="Y394" s="88"/>
      <c r="Z394" s="88"/>
      <c r="AA394" s="88"/>
      <c r="AB394" s="88"/>
      <c r="AD394" s="86" t="e">
        <f t="shared" si="117"/>
        <v>#N/A</v>
      </c>
      <c r="AE394" s="86" t="e">
        <f t="shared" si="118"/>
        <v>#N/A</v>
      </c>
      <c r="AG394" s="86">
        <f t="shared" si="119"/>
        <v>0</v>
      </c>
      <c r="AH394" s="86">
        <f t="shared" si="120"/>
        <v>0</v>
      </c>
      <c r="AI394" s="86">
        <f t="shared" si="121"/>
        <v>0</v>
      </c>
    </row>
    <row r="395" spans="6:35" x14ac:dyDescent="0.25">
      <c r="F395" s="26" t="str">
        <f>IF(G395=1,MAX($F$4:F394)+1,"")</f>
        <v/>
      </c>
      <c r="G395" s="26">
        <f>COUNTIF($H$5:H395,H395)</f>
        <v>143</v>
      </c>
      <c r="H395" s="26" t="e">
        <f t="shared" si="122"/>
        <v>#N/A</v>
      </c>
      <c r="I395" s="26">
        <f>COUNTIF($J$4:$J395,1)</f>
        <v>16</v>
      </c>
      <c r="J395" s="26">
        <f>COUNTIF($S$5:$S395,S395)</f>
        <v>143</v>
      </c>
      <c r="K395" s="26" t="e">
        <f t="shared" si="111"/>
        <v>#N/A</v>
      </c>
      <c r="L395" s="26">
        <f>IFERROR(IF(P395=0,0,MAX($L$4:L394)+1),0)</f>
        <v>0</v>
      </c>
      <c r="M395" s="5" t="e">
        <f t="shared" si="123"/>
        <v>#N/A</v>
      </c>
      <c r="N395" s="5" t="e">
        <f t="shared" si="124"/>
        <v>#N/A</v>
      </c>
      <c r="P395" s="86" t="e">
        <f t="shared" si="112"/>
        <v>#N/A</v>
      </c>
      <c r="Q395" s="86" t="e">
        <f t="shared" si="113"/>
        <v>#N/A</v>
      </c>
      <c r="R395" s="86" t="e">
        <f t="shared" si="114"/>
        <v>#N/A</v>
      </c>
      <c r="S395" s="86" t="e">
        <f t="shared" si="115"/>
        <v>#N/A</v>
      </c>
      <c r="T395" s="86" t="str">
        <f t="shared" si="125"/>
        <v/>
      </c>
      <c r="U395" s="86" t="str">
        <f t="shared" si="126"/>
        <v/>
      </c>
      <c r="V395" s="86" t="str">
        <f t="shared" si="127"/>
        <v/>
      </c>
      <c r="W395" s="87" t="e">
        <f t="shared" si="116"/>
        <v>#N/A</v>
      </c>
      <c r="X395" s="88"/>
      <c r="Y395" s="88"/>
      <c r="Z395" s="88"/>
      <c r="AA395" s="88"/>
      <c r="AB395" s="88"/>
      <c r="AD395" s="86" t="e">
        <f t="shared" si="117"/>
        <v>#N/A</v>
      </c>
      <c r="AE395" s="86" t="e">
        <f t="shared" si="118"/>
        <v>#N/A</v>
      </c>
      <c r="AG395" s="86">
        <f t="shared" si="119"/>
        <v>0</v>
      </c>
      <c r="AH395" s="86">
        <f t="shared" si="120"/>
        <v>0</v>
      </c>
      <c r="AI395" s="86">
        <f t="shared" si="121"/>
        <v>0</v>
      </c>
    </row>
    <row r="396" spans="6:35" x14ac:dyDescent="0.25">
      <c r="F396" s="26" t="str">
        <f>IF(G396=1,MAX($F$4:F395)+1,"")</f>
        <v/>
      </c>
      <c r="G396" s="26">
        <f>COUNTIF($H$5:H396,H396)</f>
        <v>144</v>
      </c>
      <c r="H396" s="26" t="e">
        <f t="shared" si="122"/>
        <v>#N/A</v>
      </c>
      <c r="I396" s="26">
        <f>COUNTIF($J$4:$J396,1)</f>
        <v>16</v>
      </c>
      <c r="J396" s="26">
        <f>COUNTIF($S$5:$S396,S396)</f>
        <v>144</v>
      </c>
      <c r="K396" s="26" t="e">
        <f t="shared" si="111"/>
        <v>#N/A</v>
      </c>
      <c r="L396" s="26">
        <f>IFERROR(IF(P396=0,0,MAX($L$4:L395)+1),0)</f>
        <v>0</v>
      </c>
      <c r="M396" s="5" t="e">
        <f t="shared" si="123"/>
        <v>#N/A</v>
      </c>
      <c r="N396" s="5" t="e">
        <f t="shared" si="124"/>
        <v>#N/A</v>
      </c>
      <c r="P396" s="86" t="e">
        <f t="shared" si="112"/>
        <v>#N/A</v>
      </c>
      <c r="Q396" s="86" t="e">
        <f t="shared" si="113"/>
        <v>#N/A</v>
      </c>
      <c r="R396" s="86" t="e">
        <f t="shared" si="114"/>
        <v>#N/A</v>
      </c>
      <c r="S396" s="86" t="e">
        <f t="shared" si="115"/>
        <v>#N/A</v>
      </c>
      <c r="T396" s="86" t="str">
        <f t="shared" si="125"/>
        <v/>
      </c>
      <c r="U396" s="86" t="str">
        <f t="shared" si="126"/>
        <v/>
      </c>
      <c r="V396" s="86" t="str">
        <f t="shared" si="127"/>
        <v/>
      </c>
      <c r="W396" s="87" t="e">
        <f t="shared" si="116"/>
        <v>#N/A</v>
      </c>
      <c r="X396" s="88"/>
      <c r="Y396" s="88"/>
      <c r="Z396" s="88"/>
      <c r="AA396" s="88"/>
      <c r="AB396" s="88"/>
      <c r="AD396" s="86" t="e">
        <f t="shared" si="117"/>
        <v>#N/A</v>
      </c>
      <c r="AE396" s="86" t="e">
        <f t="shared" si="118"/>
        <v>#N/A</v>
      </c>
      <c r="AG396" s="86">
        <f t="shared" si="119"/>
        <v>0</v>
      </c>
      <c r="AH396" s="86">
        <f t="shared" si="120"/>
        <v>0</v>
      </c>
      <c r="AI396" s="86">
        <f t="shared" si="121"/>
        <v>0</v>
      </c>
    </row>
    <row r="397" spans="6:35" x14ac:dyDescent="0.25">
      <c r="F397" s="26" t="str">
        <f>IF(G397=1,MAX($F$4:F396)+1,"")</f>
        <v/>
      </c>
      <c r="G397" s="26">
        <f>COUNTIF($H$5:H397,H397)</f>
        <v>145</v>
      </c>
      <c r="H397" s="26" t="e">
        <f t="shared" si="122"/>
        <v>#N/A</v>
      </c>
      <c r="I397" s="26">
        <f>COUNTIF($J$4:$J397,1)</f>
        <v>16</v>
      </c>
      <c r="J397" s="26">
        <f>COUNTIF($S$5:$S397,S397)</f>
        <v>145</v>
      </c>
      <c r="K397" s="26" t="e">
        <f t="shared" si="111"/>
        <v>#N/A</v>
      </c>
      <c r="L397" s="26">
        <f>IFERROR(IF(P397=0,0,MAX($L$4:L396)+1),0)</f>
        <v>0</v>
      </c>
      <c r="M397" s="5" t="e">
        <f t="shared" si="123"/>
        <v>#N/A</v>
      </c>
      <c r="N397" s="5" t="e">
        <f t="shared" si="124"/>
        <v>#N/A</v>
      </c>
      <c r="P397" s="86" t="e">
        <f t="shared" si="112"/>
        <v>#N/A</v>
      </c>
      <c r="Q397" s="86" t="e">
        <f t="shared" si="113"/>
        <v>#N/A</v>
      </c>
      <c r="R397" s="86" t="e">
        <f t="shared" si="114"/>
        <v>#N/A</v>
      </c>
      <c r="S397" s="86" t="e">
        <f t="shared" si="115"/>
        <v>#N/A</v>
      </c>
      <c r="T397" s="86" t="str">
        <f t="shared" si="125"/>
        <v/>
      </c>
      <c r="U397" s="86" t="str">
        <f t="shared" si="126"/>
        <v/>
      </c>
      <c r="V397" s="86" t="str">
        <f t="shared" si="127"/>
        <v/>
      </c>
      <c r="W397" s="87" t="e">
        <f t="shared" si="116"/>
        <v>#N/A</v>
      </c>
      <c r="X397" s="88"/>
      <c r="Y397" s="88"/>
      <c r="Z397" s="88"/>
      <c r="AA397" s="88"/>
      <c r="AB397" s="88"/>
      <c r="AD397" s="86" t="e">
        <f t="shared" si="117"/>
        <v>#N/A</v>
      </c>
      <c r="AE397" s="86" t="e">
        <f t="shared" si="118"/>
        <v>#N/A</v>
      </c>
      <c r="AG397" s="86">
        <f t="shared" si="119"/>
        <v>0</v>
      </c>
      <c r="AH397" s="86">
        <f t="shared" si="120"/>
        <v>0</v>
      </c>
      <c r="AI397" s="86">
        <f t="shared" si="121"/>
        <v>0</v>
      </c>
    </row>
    <row r="398" spans="6:35" x14ac:dyDescent="0.25">
      <c r="F398" s="26" t="str">
        <f>IF(G398=1,MAX($F$4:F397)+1,"")</f>
        <v/>
      </c>
      <c r="G398" s="26">
        <f>COUNTIF($H$5:H398,H398)</f>
        <v>146</v>
      </c>
      <c r="H398" s="26" t="e">
        <f t="shared" si="122"/>
        <v>#N/A</v>
      </c>
      <c r="I398" s="26">
        <f>COUNTIF($J$4:$J398,1)</f>
        <v>16</v>
      </c>
      <c r="J398" s="26">
        <f>COUNTIF($S$5:$S398,S398)</f>
        <v>146</v>
      </c>
      <c r="K398" s="26" t="e">
        <f t="shared" si="111"/>
        <v>#N/A</v>
      </c>
      <c r="L398" s="26">
        <f>IFERROR(IF(P398=0,0,MAX($L$4:L397)+1),0)</f>
        <v>0</v>
      </c>
      <c r="M398" s="5" t="e">
        <f t="shared" si="123"/>
        <v>#N/A</v>
      </c>
      <c r="N398" s="5" t="e">
        <f t="shared" si="124"/>
        <v>#N/A</v>
      </c>
      <c r="P398" s="86" t="e">
        <f t="shared" si="112"/>
        <v>#N/A</v>
      </c>
      <c r="Q398" s="86" t="e">
        <f t="shared" si="113"/>
        <v>#N/A</v>
      </c>
      <c r="R398" s="86" t="e">
        <f t="shared" si="114"/>
        <v>#N/A</v>
      </c>
      <c r="S398" s="86" t="e">
        <f t="shared" si="115"/>
        <v>#N/A</v>
      </c>
      <c r="T398" s="86" t="str">
        <f t="shared" si="125"/>
        <v/>
      </c>
      <c r="U398" s="86" t="str">
        <f t="shared" si="126"/>
        <v/>
      </c>
      <c r="V398" s="86" t="str">
        <f t="shared" si="127"/>
        <v/>
      </c>
      <c r="W398" s="87" t="e">
        <f t="shared" si="116"/>
        <v>#N/A</v>
      </c>
      <c r="X398" s="88"/>
      <c r="Y398" s="88"/>
      <c r="Z398" s="88"/>
      <c r="AA398" s="88"/>
      <c r="AB398" s="88"/>
      <c r="AD398" s="86" t="e">
        <f t="shared" si="117"/>
        <v>#N/A</v>
      </c>
      <c r="AE398" s="86" t="e">
        <f t="shared" si="118"/>
        <v>#N/A</v>
      </c>
      <c r="AG398" s="86">
        <f t="shared" si="119"/>
        <v>0</v>
      </c>
      <c r="AH398" s="86">
        <f t="shared" si="120"/>
        <v>0</v>
      </c>
      <c r="AI398" s="86">
        <f t="shared" si="121"/>
        <v>0</v>
      </c>
    </row>
    <row r="399" spans="6:35" x14ac:dyDescent="0.25">
      <c r="F399" s="26" t="str">
        <f>IF(G399=1,MAX($F$4:F398)+1,"")</f>
        <v/>
      </c>
      <c r="G399" s="26">
        <f>COUNTIF($H$5:H399,H399)</f>
        <v>147</v>
      </c>
      <c r="H399" s="26" t="e">
        <f t="shared" si="122"/>
        <v>#N/A</v>
      </c>
      <c r="I399" s="26">
        <f>COUNTIF($J$4:$J399,1)</f>
        <v>16</v>
      </c>
      <c r="J399" s="26">
        <f>COUNTIF($S$5:$S399,S399)</f>
        <v>147</v>
      </c>
      <c r="K399" s="26" t="e">
        <f t="shared" si="111"/>
        <v>#N/A</v>
      </c>
      <c r="L399" s="26">
        <f>IFERROR(IF(P399=0,0,MAX($L$4:L398)+1),0)</f>
        <v>0</v>
      </c>
      <c r="M399" s="5" t="e">
        <f t="shared" si="123"/>
        <v>#N/A</v>
      </c>
      <c r="N399" s="5" t="e">
        <f t="shared" si="124"/>
        <v>#N/A</v>
      </c>
      <c r="P399" s="86" t="e">
        <f t="shared" si="112"/>
        <v>#N/A</v>
      </c>
      <c r="Q399" s="86" t="e">
        <f t="shared" si="113"/>
        <v>#N/A</v>
      </c>
      <c r="R399" s="86" t="e">
        <f t="shared" si="114"/>
        <v>#N/A</v>
      </c>
      <c r="S399" s="86" t="e">
        <f t="shared" si="115"/>
        <v>#N/A</v>
      </c>
      <c r="T399" s="86" t="str">
        <f t="shared" si="125"/>
        <v/>
      </c>
      <c r="U399" s="86" t="str">
        <f t="shared" si="126"/>
        <v/>
      </c>
      <c r="V399" s="86" t="str">
        <f t="shared" si="127"/>
        <v/>
      </c>
      <c r="W399" s="87" t="e">
        <f t="shared" si="116"/>
        <v>#N/A</v>
      </c>
      <c r="X399" s="88"/>
      <c r="Y399" s="88"/>
      <c r="Z399" s="88"/>
      <c r="AA399" s="88"/>
      <c r="AB399" s="88"/>
      <c r="AD399" s="86" t="e">
        <f t="shared" si="117"/>
        <v>#N/A</v>
      </c>
      <c r="AE399" s="86" t="e">
        <f t="shared" si="118"/>
        <v>#N/A</v>
      </c>
      <c r="AG399" s="86">
        <f t="shared" si="119"/>
        <v>0</v>
      </c>
      <c r="AH399" s="86">
        <f t="shared" si="120"/>
        <v>0</v>
      </c>
      <c r="AI399" s="86">
        <f t="shared" si="121"/>
        <v>0</v>
      </c>
    </row>
    <row r="400" spans="6:35" x14ac:dyDescent="0.25">
      <c r="F400" s="26" t="str">
        <f>IF(G400=1,MAX($F$4:F399)+1,"")</f>
        <v/>
      </c>
      <c r="G400" s="26">
        <f>COUNTIF($H$5:H400,H400)</f>
        <v>148</v>
      </c>
      <c r="H400" s="26" t="e">
        <f t="shared" si="122"/>
        <v>#N/A</v>
      </c>
      <c r="I400" s="26">
        <f>COUNTIF($J$4:$J400,1)</f>
        <v>16</v>
      </c>
      <c r="J400" s="26">
        <f>COUNTIF($S$5:$S400,S400)</f>
        <v>148</v>
      </c>
      <c r="K400" s="26" t="e">
        <f t="shared" si="111"/>
        <v>#N/A</v>
      </c>
      <c r="L400" s="26">
        <f>IFERROR(IF(P400=0,0,MAX($L$4:L399)+1),0)</f>
        <v>0</v>
      </c>
      <c r="M400" s="5" t="e">
        <f t="shared" si="123"/>
        <v>#N/A</v>
      </c>
      <c r="N400" s="5" t="e">
        <f t="shared" si="124"/>
        <v>#N/A</v>
      </c>
      <c r="P400" s="86" t="e">
        <f t="shared" si="112"/>
        <v>#N/A</v>
      </c>
      <c r="Q400" s="86" t="e">
        <f t="shared" si="113"/>
        <v>#N/A</v>
      </c>
      <c r="R400" s="86" t="e">
        <f t="shared" si="114"/>
        <v>#N/A</v>
      </c>
      <c r="S400" s="86" t="e">
        <f t="shared" si="115"/>
        <v>#N/A</v>
      </c>
      <c r="T400" s="86" t="str">
        <f t="shared" si="125"/>
        <v/>
      </c>
      <c r="U400" s="86" t="str">
        <f t="shared" si="126"/>
        <v/>
      </c>
      <c r="V400" s="86" t="str">
        <f t="shared" si="127"/>
        <v/>
      </c>
      <c r="W400" s="87" t="e">
        <f t="shared" si="116"/>
        <v>#N/A</v>
      </c>
      <c r="X400" s="88"/>
      <c r="Y400" s="88"/>
      <c r="Z400" s="88"/>
      <c r="AA400" s="88"/>
      <c r="AB400" s="88"/>
      <c r="AD400" s="86" t="e">
        <f t="shared" si="117"/>
        <v>#N/A</v>
      </c>
      <c r="AE400" s="86" t="e">
        <f t="shared" si="118"/>
        <v>#N/A</v>
      </c>
      <c r="AG400" s="86">
        <f t="shared" si="119"/>
        <v>0</v>
      </c>
      <c r="AH400" s="86">
        <f t="shared" si="120"/>
        <v>0</v>
      </c>
      <c r="AI400" s="86">
        <f t="shared" si="121"/>
        <v>0</v>
      </c>
    </row>
    <row r="401" spans="6:35" x14ac:dyDescent="0.25">
      <c r="F401" s="26" t="str">
        <f>IF(G401=1,MAX($F$4:F400)+1,"")</f>
        <v/>
      </c>
      <c r="G401" s="26">
        <f>COUNTIF($H$5:H401,H401)</f>
        <v>149</v>
      </c>
      <c r="H401" s="26" t="e">
        <f t="shared" si="122"/>
        <v>#N/A</v>
      </c>
      <c r="I401" s="26">
        <f>COUNTIF($J$4:$J401,1)</f>
        <v>16</v>
      </c>
      <c r="J401" s="26">
        <f>COUNTIF($S$5:$S401,S401)</f>
        <v>149</v>
      </c>
      <c r="K401" s="26" t="e">
        <f t="shared" si="111"/>
        <v>#N/A</v>
      </c>
      <c r="L401" s="26">
        <f>IFERROR(IF(P401=0,0,MAX($L$4:L400)+1),0)</f>
        <v>0</v>
      </c>
      <c r="M401" s="5" t="e">
        <f t="shared" si="123"/>
        <v>#N/A</v>
      </c>
      <c r="N401" s="5" t="e">
        <f t="shared" si="124"/>
        <v>#N/A</v>
      </c>
      <c r="P401" s="86" t="e">
        <f t="shared" si="112"/>
        <v>#N/A</v>
      </c>
      <c r="Q401" s="86" t="e">
        <f t="shared" si="113"/>
        <v>#N/A</v>
      </c>
      <c r="R401" s="86" t="e">
        <f t="shared" si="114"/>
        <v>#N/A</v>
      </c>
      <c r="S401" s="86" t="e">
        <f t="shared" si="115"/>
        <v>#N/A</v>
      </c>
      <c r="T401" s="86" t="str">
        <f t="shared" si="125"/>
        <v/>
      </c>
      <c r="U401" s="86" t="str">
        <f t="shared" si="126"/>
        <v/>
      </c>
      <c r="V401" s="86" t="str">
        <f t="shared" si="127"/>
        <v/>
      </c>
      <c r="W401" s="87" t="e">
        <f t="shared" si="116"/>
        <v>#N/A</v>
      </c>
      <c r="X401" s="88"/>
      <c r="Y401" s="88"/>
      <c r="Z401" s="88"/>
      <c r="AA401" s="88"/>
      <c r="AB401" s="88"/>
      <c r="AD401" s="86" t="e">
        <f t="shared" si="117"/>
        <v>#N/A</v>
      </c>
      <c r="AE401" s="86" t="e">
        <f t="shared" si="118"/>
        <v>#N/A</v>
      </c>
      <c r="AG401" s="86">
        <f t="shared" si="119"/>
        <v>0</v>
      </c>
      <c r="AH401" s="86">
        <f t="shared" si="120"/>
        <v>0</v>
      </c>
      <c r="AI401" s="86">
        <f t="shared" si="121"/>
        <v>0</v>
      </c>
    </row>
    <row r="402" spans="6:35" x14ac:dyDescent="0.25">
      <c r="F402" s="26" t="str">
        <f>IF(G402=1,MAX($F$4:F401)+1,"")</f>
        <v/>
      </c>
      <c r="G402" s="26">
        <f>COUNTIF($H$5:H402,H402)</f>
        <v>150</v>
      </c>
      <c r="H402" s="26" t="e">
        <f t="shared" si="122"/>
        <v>#N/A</v>
      </c>
      <c r="I402" s="26">
        <f>COUNTIF($J$4:$J402,1)</f>
        <v>16</v>
      </c>
      <c r="J402" s="26">
        <f>COUNTIF($S$5:$S402,S402)</f>
        <v>150</v>
      </c>
      <c r="K402" s="26" t="e">
        <f t="shared" si="111"/>
        <v>#N/A</v>
      </c>
      <c r="L402" s="26">
        <f>IFERROR(IF(P402=0,0,MAX($L$4:L401)+1),0)</f>
        <v>0</v>
      </c>
      <c r="M402" s="5" t="e">
        <f t="shared" si="123"/>
        <v>#N/A</v>
      </c>
      <c r="N402" s="5" t="e">
        <f t="shared" si="124"/>
        <v>#N/A</v>
      </c>
      <c r="P402" s="86" t="e">
        <f t="shared" si="112"/>
        <v>#N/A</v>
      </c>
      <c r="Q402" s="86" t="e">
        <f t="shared" si="113"/>
        <v>#N/A</v>
      </c>
      <c r="R402" s="86" t="e">
        <f t="shared" si="114"/>
        <v>#N/A</v>
      </c>
      <c r="S402" s="86" t="e">
        <f t="shared" si="115"/>
        <v>#N/A</v>
      </c>
      <c r="T402" s="86" t="str">
        <f t="shared" si="125"/>
        <v/>
      </c>
      <c r="U402" s="86" t="str">
        <f t="shared" si="126"/>
        <v/>
      </c>
      <c r="V402" s="86" t="str">
        <f t="shared" si="127"/>
        <v/>
      </c>
      <c r="W402" s="87" t="e">
        <f t="shared" si="116"/>
        <v>#N/A</v>
      </c>
      <c r="X402" s="88"/>
      <c r="Y402" s="88"/>
      <c r="Z402" s="88"/>
      <c r="AA402" s="88"/>
      <c r="AB402" s="88"/>
      <c r="AD402" s="86" t="e">
        <f t="shared" si="117"/>
        <v>#N/A</v>
      </c>
      <c r="AE402" s="86" t="e">
        <f t="shared" si="118"/>
        <v>#N/A</v>
      </c>
      <c r="AG402" s="86">
        <f t="shared" si="119"/>
        <v>0</v>
      </c>
      <c r="AH402" s="86">
        <f t="shared" si="120"/>
        <v>0</v>
      </c>
      <c r="AI402" s="86">
        <f t="shared" si="121"/>
        <v>0</v>
      </c>
    </row>
    <row r="403" spans="6:35" x14ac:dyDescent="0.25">
      <c r="F403" s="26" t="str">
        <f>IF(G403=1,MAX($F$4:F402)+1,"")</f>
        <v/>
      </c>
      <c r="G403" s="26">
        <f>COUNTIF($H$5:H403,H403)</f>
        <v>151</v>
      </c>
      <c r="H403" s="26" t="e">
        <f t="shared" si="122"/>
        <v>#N/A</v>
      </c>
      <c r="I403" s="26">
        <f>COUNTIF($J$4:$J403,1)</f>
        <v>16</v>
      </c>
      <c r="J403" s="26">
        <f>COUNTIF($S$5:$S403,S403)</f>
        <v>151</v>
      </c>
      <c r="K403" s="26" t="e">
        <f t="shared" si="111"/>
        <v>#N/A</v>
      </c>
      <c r="L403" s="26">
        <f>IFERROR(IF(P403=0,0,MAX($L$4:L402)+1),0)</f>
        <v>0</v>
      </c>
      <c r="M403" s="5" t="e">
        <f t="shared" si="123"/>
        <v>#N/A</v>
      </c>
      <c r="N403" s="5" t="e">
        <f t="shared" si="124"/>
        <v>#N/A</v>
      </c>
      <c r="P403" s="86" t="e">
        <f t="shared" si="112"/>
        <v>#N/A</v>
      </c>
      <c r="Q403" s="86" t="e">
        <f t="shared" si="113"/>
        <v>#N/A</v>
      </c>
      <c r="R403" s="86" t="e">
        <f t="shared" si="114"/>
        <v>#N/A</v>
      </c>
      <c r="S403" s="86" t="e">
        <f t="shared" si="115"/>
        <v>#N/A</v>
      </c>
      <c r="T403" s="86" t="str">
        <f t="shared" si="125"/>
        <v/>
      </c>
      <c r="U403" s="86" t="str">
        <f t="shared" si="126"/>
        <v/>
      </c>
      <c r="V403" s="86" t="str">
        <f t="shared" si="127"/>
        <v/>
      </c>
      <c r="W403" s="87" t="e">
        <f t="shared" si="116"/>
        <v>#N/A</v>
      </c>
      <c r="X403" s="88"/>
      <c r="Y403" s="88"/>
      <c r="Z403" s="88"/>
      <c r="AA403" s="88"/>
      <c r="AB403" s="88"/>
      <c r="AD403" s="86" t="e">
        <f t="shared" si="117"/>
        <v>#N/A</v>
      </c>
      <c r="AE403" s="86" t="e">
        <f t="shared" si="118"/>
        <v>#N/A</v>
      </c>
      <c r="AG403" s="86">
        <f t="shared" si="119"/>
        <v>0</v>
      </c>
      <c r="AH403" s="86">
        <f t="shared" si="120"/>
        <v>0</v>
      </c>
      <c r="AI403" s="86">
        <f t="shared" si="121"/>
        <v>0</v>
      </c>
    </row>
    <row r="404" spans="6:35" x14ac:dyDescent="0.25">
      <c r="F404" s="26" t="str">
        <f>IF(G404=1,MAX($F$4:F403)+1,"")</f>
        <v/>
      </c>
      <c r="G404" s="26">
        <f>COUNTIF($H$5:H404,H404)</f>
        <v>152</v>
      </c>
      <c r="H404" s="26" t="e">
        <f t="shared" si="122"/>
        <v>#N/A</v>
      </c>
      <c r="I404" s="26">
        <f>COUNTIF($J$4:$J404,1)</f>
        <v>16</v>
      </c>
      <c r="J404" s="26">
        <f>COUNTIF($S$5:$S404,S404)</f>
        <v>152</v>
      </c>
      <c r="K404" s="26" t="e">
        <f t="shared" si="111"/>
        <v>#N/A</v>
      </c>
      <c r="L404" s="26">
        <f>IFERROR(IF(P404=0,0,MAX($L$4:L403)+1),0)</f>
        <v>0</v>
      </c>
      <c r="M404" s="5" t="e">
        <f t="shared" si="123"/>
        <v>#N/A</v>
      </c>
      <c r="N404" s="5" t="e">
        <f t="shared" si="124"/>
        <v>#N/A</v>
      </c>
      <c r="P404" s="86" t="e">
        <f t="shared" si="112"/>
        <v>#N/A</v>
      </c>
      <c r="Q404" s="86" t="e">
        <f t="shared" si="113"/>
        <v>#N/A</v>
      </c>
      <c r="R404" s="86" t="e">
        <f t="shared" si="114"/>
        <v>#N/A</v>
      </c>
      <c r="S404" s="86" t="e">
        <f t="shared" si="115"/>
        <v>#N/A</v>
      </c>
      <c r="T404" s="86" t="str">
        <f t="shared" si="125"/>
        <v/>
      </c>
      <c r="U404" s="86" t="str">
        <f t="shared" si="126"/>
        <v/>
      </c>
      <c r="V404" s="86" t="str">
        <f t="shared" si="127"/>
        <v/>
      </c>
      <c r="W404" s="87" t="e">
        <f t="shared" si="116"/>
        <v>#N/A</v>
      </c>
      <c r="X404" s="88"/>
      <c r="Y404" s="88"/>
      <c r="Z404" s="88"/>
      <c r="AA404" s="88"/>
      <c r="AB404" s="88"/>
      <c r="AD404" s="86" t="e">
        <f t="shared" si="117"/>
        <v>#N/A</v>
      </c>
      <c r="AE404" s="86" t="e">
        <f t="shared" si="118"/>
        <v>#N/A</v>
      </c>
      <c r="AG404" s="86">
        <f t="shared" si="119"/>
        <v>0</v>
      </c>
      <c r="AH404" s="86">
        <f t="shared" si="120"/>
        <v>0</v>
      </c>
      <c r="AI404" s="86">
        <f t="shared" si="121"/>
        <v>0</v>
      </c>
    </row>
    <row r="405" spans="6:35" x14ac:dyDescent="0.25">
      <c r="F405" s="26" t="str">
        <f>IF(G405=1,MAX($F$4:F404)+1,"")</f>
        <v/>
      </c>
      <c r="G405" s="26">
        <f>COUNTIF($H$5:H405,H405)</f>
        <v>153</v>
      </c>
      <c r="H405" s="26" t="e">
        <f t="shared" si="122"/>
        <v>#N/A</v>
      </c>
      <c r="I405" s="26">
        <f>COUNTIF($J$4:$J405,1)</f>
        <v>16</v>
      </c>
      <c r="J405" s="26">
        <f>COUNTIF($S$5:$S405,S405)</f>
        <v>153</v>
      </c>
      <c r="K405" s="26" t="e">
        <f t="shared" si="111"/>
        <v>#N/A</v>
      </c>
      <c r="L405" s="26">
        <f>IFERROR(IF(P405=0,0,MAX($L$4:L404)+1),0)</f>
        <v>0</v>
      </c>
      <c r="M405" s="5" t="e">
        <f t="shared" si="123"/>
        <v>#N/A</v>
      </c>
      <c r="N405" s="5" t="e">
        <f t="shared" si="124"/>
        <v>#N/A</v>
      </c>
      <c r="P405" s="86" t="e">
        <f t="shared" si="112"/>
        <v>#N/A</v>
      </c>
      <c r="Q405" s="86" t="e">
        <f t="shared" si="113"/>
        <v>#N/A</v>
      </c>
      <c r="R405" s="86" t="e">
        <f t="shared" si="114"/>
        <v>#N/A</v>
      </c>
      <c r="S405" s="86" t="e">
        <f t="shared" si="115"/>
        <v>#N/A</v>
      </c>
      <c r="T405" s="86" t="str">
        <f t="shared" si="125"/>
        <v/>
      </c>
      <c r="U405" s="86" t="str">
        <f t="shared" si="126"/>
        <v/>
      </c>
      <c r="V405" s="86" t="str">
        <f t="shared" si="127"/>
        <v/>
      </c>
      <c r="W405" s="87" t="e">
        <f t="shared" si="116"/>
        <v>#N/A</v>
      </c>
      <c r="X405" s="88"/>
      <c r="Y405" s="88"/>
      <c r="Z405" s="88"/>
      <c r="AA405" s="88"/>
      <c r="AB405" s="88"/>
      <c r="AD405" s="86" t="e">
        <f t="shared" si="117"/>
        <v>#N/A</v>
      </c>
      <c r="AE405" s="86" t="e">
        <f t="shared" si="118"/>
        <v>#N/A</v>
      </c>
      <c r="AG405" s="86">
        <f t="shared" si="119"/>
        <v>0</v>
      </c>
      <c r="AH405" s="86">
        <f t="shared" si="120"/>
        <v>0</v>
      </c>
      <c r="AI405" s="86">
        <f t="shared" si="121"/>
        <v>0</v>
      </c>
    </row>
    <row r="406" spans="6:35" x14ac:dyDescent="0.25">
      <c r="F406" s="26" t="str">
        <f>IF(G406=1,MAX($F$4:F405)+1,"")</f>
        <v/>
      </c>
      <c r="G406" s="26">
        <f>COUNTIF($H$5:H406,H406)</f>
        <v>154</v>
      </c>
      <c r="H406" s="26" t="e">
        <f t="shared" si="122"/>
        <v>#N/A</v>
      </c>
      <c r="I406" s="26">
        <f>COUNTIF($J$4:$J406,1)</f>
        <v>16</v>
      </c>
      <c r="J406" s="26">
        <f>COUNTIF($S$5:$S406,S406)</f>
        <v>154</v>
      </c>
      <c r="K406" s="26" t="e">
        <f t="shared" si="111"/>
        <v>#N/A</v>
      </c>
      <c r="L406" s="26">
        <f>IFERROR(IF(P406=0,0,MAX($L$4:L405)+1),0)</f>
        <v>0</v>
      </c>
      <c r="M406" s="5" t="e">
        <f t="shared" si="123"/>
        <v>#N/A</v>
      </c>
      <c r="N406" s="5" t="e">
        <f t="shared" si="124"/>
        <v>#N/A</v>
      </c>
      <c r="P406" s="86" t="e">
        <f t="shared" si="112"/>
        <v>#N/A</v>
      </c>
      <c r="Q406" s="86" t="e">
        <f t="shared" si="113"/>
        <v>#N/A</v>
      </c>
      <c r="R406" s="86" t="e">
        <f t="shared" si="114"/>
        <v>#N/A</v>
      </c>
      <c r="S406" s="86" t="e">
        <f t="shared" si="115"/>
        <v>#N/A</v>
      </c>
      <c r="T406" s="86" t="str">
        <f t="shared" si="125"/>
        <v/>
      </c>
      <c r="U406" s="86" t="str">
        <f t="shared" si="126"/>
        <v/>
      </c>
      <c r="V406" s="86" t="str">
        <f t="shared" si="127"/>
        <v/>
      </c>
      <c r="W406" s="87" t="e">
        <f t="shared" si="116"/>
        <v>#N/A</v>
      </c>
      <c r="X406" s="88"/>
      <c r="Y406" s="88"/>
      <c r="Z406" s="88"/>
      <c r="AA406" s="88"/>
      <c r="AB406" s="88"/>
      <c r="AD406" s="86" t="e">
        <f t="shared" si="117"/>
        <v>#N/A</v>
      </c>
      <c r="AE406" s="86" t="e">
        <f t="shared" si="118"/>
        <v>#N/A</v>
      </c>
      <c r="AG406" s="86">
        <f t="shared" si="119"/>
        <v>0</v>
      </c>
      <c r="AH406" s="86">
        <f t="shared" si="120"/>
        <v>0</v>
      </c>
      <c r="AI406" s="86">
        <f t="shared" si="121"/>
        <v>0</v>
      </c>
    </row>
    <row r="407" spans="6:35" x14ac:dyDescent="0.25">
      <c r="F407" s="26" t="str">
        <f>IF(G407=1,MAX($F$4:F406)+1,"")</f>
        <v/>
      </c>
      <c r="G407" s="26">
        <f>COUNTIF($H$5:H407,H407)</f>
        <v>155</v>
      </c>
      <c r="H407" s="26" t="e">
        <f t="shared" si="122"/>
        <v>#N/A</v>
      </c>
      <c r="I407" s="26">
        <f>COUNTIF($J$4:$J407,1)</f>
        <v>16</v>
      </c>
      <c r="J407" s="26">
        <f>COUNTIF($S$5:$S407,S407)</f>
        <v>155</v>
      </c>
      <c r="K407" s="26" t="e">
        <f t="shared" si="111"/>
        <v>#N/A</v>
      </c>
      <c r="L407" s="26">
        <f>IFERROR(IF(P407=0,0,MAX($L$4:L406)+1),0)</f>
        <v>0</v>
      </c>
      <c r="M407" s="5" t="e">
        <f t="shared" si="123"/>
        <v>#N/A</v>
      </c>
      <c r="N407" s="5" t="e">
        <f t="shared" si="124"/>
        <v>#N/A</v>
      </c>
      <c r="P407" s="86" t="e">
        <f t="shared" si="112"/>
        <v>#N/A</v>
      </c>
      <c r="Q407" s="86" t="e">
        <f t="shared" si="113"/>
        <v>#N/A</v>
      </c>
      <c r="R407" s="86" t="e">
        <f t="shared" si="114"/>
        <v>#N/A</v>
      </c>
      <c r="S407" s="86" t="e">
        <f t="shared" si="115"/>
        <v>#N/A</v>
      </c>
      <c r="T407" s="86" t="str">
        <f t="shared" si="125"/>
        <v/>
      </c>
      <c r="U407" s="86" t="str">
        <f t="shared" si="126"/>
        <v/>
      </c>
      <c r="V407" s="86" t="str">
        <f t="shared" si="127"/>
        <v/>
      </c>
      <c r="W407" s="87" t="e">
        <f t="shared" si="116"/>
        <v>#N/A</v>
      </c>
      <c r="X407" s="88"/>
      <c r="Y407" s="88"/>
      <c r="Z407" s="88"/>
      <c r="AA407" s="88"/>
      <c r="AB407" s="88"/>
      <c r="AD407" s="86" t="e">
        <f t="shared" si="117"/>
        <v>#N/A</v>
      </c>
      <c r="AE407" s="86" t="e">
        <f t="shared" si="118"/>
        <v>#N/A</v>
      </c>
      <c r="AG407" s="86">
        <f t="shared" si="119"/>
        <v>0</v>
      </c>
      <c r="AH407" s="86">
        <f t="shared" si="120"/>
        <v>0</v>
      </c>
      <c r="AI407" s="86">
        <f t="shared" si="121"/>
        <v>0</v>
      </c>
    </row>
    <row r="408" spans="6:35" x14ac:dyDescent="0.25">
      <c r="F408" s="26" t="str">
        <f>IF(G408=1,MAX($F$4:F407)+1,"")</f>
        <v/>
      </c>
      <c r="G408" s="26">
        <f>COUNTIF($H$5:H408,H408)</f>
        <v>156</v>
      </c>
      <c r="H408" s="26" t="e">
        <f t="shared" si="122"/>
        <v>#N/A</v>
      </c>
      <c r="I408" s="26">
        <f>COUNTIF($J$4:$J408,1)</f>
        <v>16</v>
      </c>
      <c r="J408" s="26">
        <f>COUNTIF($S$5:$S408,S408)</f>
        <v>156</v>
      </c>
      <c r="K408" s="26" t="e">
        <f t="shared" si="111"/>
        <v>#N/A</v>
      </c>
      <c r="L408" s="26">
        <f>IFERROR(IF(P408=0,0,MAX($L$4:L407)+1),0)</f>
        <v>0</v>
      </c>
      <c r="M408" s="5" t="e">
        <f t="shared" si="123"/>
        <v>#N/A</v>
      </c>
      <c r="N408" s="5" t="e">
        <f t="shared" si="124"/>
        <v>#N/A</v>
      </c>
      <c r="P408" s="86" t="e">
        <f t="shared" si="112"/>
        <v>#N/A</v>
      </c>
      <c r="Q408" s="86" t="e">
        <f t="shared" si="113"/>
        <v>#N/A</v>
      </c>
      <c r="R408" s="86" t="e">
        <f t="shared" si="114"/>
        <v>#N/A</v>
      </c>
      <c r="S408" s="86" t="e">
        <f t="shared" si="115"/>
        <v>#N/A</v>
      </c>
      <c r="T408" s="86" t="str">
        <f t="shared" si="125"/>
        <v/>
      </c>
      <c r="U408" s="86" t="str">
        <f t="shared" si="126"/>
        <v/>
      </c>
      <c r="V408" s="86" t="str">
        <f t="shared" si="127"/>
        <v/>
      </c>
      <c r="W408" s="87" t="e">
        <f t="shared" si="116"/>
        <v>#N/A</v>
      </c>
      <c r="X408" s="88"/>
      <c r="Y408" s="88"/>
      <c r="Z408" s="88"/>
      <c r="AA408" s="88"/>
      <c r="AB408" s="88"/>
      <c r="AD408" s="86" t="e">
        <f t="shared" si="117"/>
        <v>#N/A</v>
      </c>
      <c r="AE408" s="86" t="e">
        <f t="shared" si="118"/>
        <v>#N/A</v>
      </c>
      <c r="AG408" s="86">
        <f t="shared" si="119"/>
        <v>0</v>
      </c>
      <c r="AH408" s="86">
        <f t="shared" si="120"/>
        <v>0</v>
      </c>
      <c r="AI408" s="86">
        <f t="shared" si="121"/>
        <v>0</v>
      </c>
    </row>
    <row r="409" spans="6:35" x14ac:dyDescent="0.25">
      <c r="F409" s="26" t="str">
        <f>IF(G409=1,MAX($F$4:F408)+1,"")</f>
        <v/>
      </c>
      <c r="G409" s="26">
        <f>COUNTIF($H$5:H409,H409)</f>
        <v>157</v>
      </c>
      <c r="H409" s="26" t="e">
        <f t="shared" si="122"/>
        <v>#N/A</v>
      </c>
      <c r="I409" s="26">
        <f>COUNTIF($J$4:$J409,1)</f>
        <v>16</v>
      </c>
      <c r="J409" s="26">
        <f>COUNTIF($S$5:$S409,S409)</f>
        <v>157</v>
      </c>
      <c r="K409" s="26" t="e">
        <f t="shared" si="111"/>
        <v>#N/A</v>
      </c>
      <c r="L409" s="26">
        <f>IFERROR(IF(P409=0,0,MAX($L$4:L408)+1),0)</f>
        <v>0</v>
      </c>
      <c r="M409" s="5" t="e">
        <f t="shared" si="123"/>
        <v>#N/A</v>
      </c>
      <c r="N409" s="5" t="e">
        <f t="shared" si="124"/>
        <v>#N/A</v>
      </c>
      <c r="P409" s="86" t="e">
        <f t="shared" si="112"/>
        <v>#N/A</v>
      </c>
      <c r="Q409" s="86" t="e">
        <f t="shared" si="113"/>
        <v>#N/A</v>
      </c>
      <c r="R409" s="86" t="e">
        <f t="shared" si="114"/>
        <v>#N/A</v>
      </c>
      <c r="S409" s="86" t="e">
        <f t="shared" si="115"/>
        <v>#N/A</v>
      </c>
      <c r="T409" s="86" t="str">
        <f t="shared" si="125"/>
        <v/>
      </c>
      <c r="U409" s="86" t="str">
        <f t="shared" si="126"/>
        <v/>
      </c>
      <c r="V409" s="86" t="str">
        <f t="shared" si="127"/>
        <v/>
      </c>
      <c r="W409" s="87" t="e">
        <f t="shared" si="116"/>
        <v>#N/A</v>
      </c>
      <c r="X409" s="88"/>
      <c r="Y409" s="88"/>
      <c r="Z409" s="88"/>
      <c r="AA409" s="88"/>
      <c r="AB409" s="88"/>
      <c r="AD409" s="86" t="e">
        <f t="shared" si="117"/>
        <v>#N/A</v>
      </c>
      <c r="AE409" s="86" t="e">
        <f t="shared" si="118"/>
        <v>#N/A</v>
      </c>
      <c r="AG409" s="86">
        <f t="shared" si="119"/>
        <v>0</v>
      </c>
      <c r="AH409" s="86">
        <f t="shared" si="120"/>
        <v>0</v>
      </c>
      <c r="AI409" s="86">
        <f t="shared" si="121"/>
        <v>0</v>
      </c>
    </row>
    <row r="410" spans="6:35" x14ac:dyDescent="0.25">
      <c r="F410" s="26" t="str">
        <f>IF(G410=1,MAX($F$4:F409)+1,"")</f>
        <v/>
      </c>
      <c r="G410" s="26">
        <f>COUNTIF($H$5:H410,H410)</f>
        <v>158</v>
      </c>
      <c r="H410" s="26" t="e">
        <f t="shared" si="122"/>
        <v>#N/A</v>
      </c>
      <c r="I410" s="26">
        <f>COUNTIF($J$4:$J410,1)</f>
        <v>16</v>
      </c>
      <c r="J410" s="26">
        <f>COUNTIF($S$5:$S410,S410)</f>
        <v>158</v>
      </c>
      <c r="K410" s="26" t="e">
        <f t="shared" si="111"/>
        <v>#N/A</v>
      </c>
      <c r="L410" s="26">
        <f>IFERROR(IF(P410=0,0,MAX($L$4:L409)+1),0)</f>
        <v>0</v>
      </c>
      <c r="M410" s="5" t="e">
        <f t="shared" si="123"/>
        <v>#N/A</v>
      </c>
      <c r="N410" s="5" t="e">
        <f t="shared" si="124"/>
        <v>#N/A</v>
      </c>
      <c r="P410" s="86" t="e">
        <f t="shared" si="112"/>
        <v>#N/A</v>
      </c>
      <c r="Q410" s="86" t="e">
        <f t="shared" si="113"/>
        <v>#N/A</v>
      </c>
      <c r="R410" s="86" t="e">
        <f t="shared" si="114"/>
        <v>#N/A</v>
      </c>
      <c r="S410" s="86" t="e">
        <f t="shared" si="115"/>
        <v>#N/A</v>
      </c>
      <c r="T410" s="86" t="str">
        <f t="shared" si="125"/>
        <v/>
      </c>
      <c r="U410" s="86" t="str">
        <f t="shared" si="126"/>
        <v/>
      </c>
      <c r="V410" s="86" t="str">
        <f t="shared" si="127"/>
        <v/>
      </c>
      <c r="W410" s="87" t="e">
        <f t="shared" si="116"/>
        <v>#N/A</v>
      </c>
      <c r="X410" s="88"/>
      <c r="Y410" s="88"/>
      <c r="Z410" s="88"/>
      <c r="AA410" s="88"/>
      <c r="AB410" s="88"/>
      <c r="AD410" s="86" t="e">
        <f t="shared" si="117"/>
        <v>#N/A</v>
      </c>
      <c r="AE410" s="86" t="e">
        <f t="shared" si="118"/>
        <v>#N/A</v>
      </c>
      <c r="AG410" s="86">
        <f t="shared" si="119"/>
        <v>0</v>
      </c>
      <c r="AH410" s="86">
        <f t="shared" si="120"/>
        <v>0</v>
      </c>
      <c r="AI410" s="86">
        <f t="shared" si="121"/>
        <v>0</v>
      </c>
    </row>
    <row r="411" spans="6:35" x14ac:dyDescent="0.25">
      <c r="F411" s="26" t="str">
        <f>IF(G411=1,MAX($F$4:F410)+1,"")</f>
        <v/>
      </c>
      <c r="G411" s="26">
        <f>COUNTIF($H$5:H411,H411)</f>
        <v>159</v>
      </c>
      <c r="H411" s="26" t="e">
        <f t="shared" si="122"/>
        <v>#N/A</v>
      </c>
      <c r="I411" s="26">
        <f>COUNTIF($J$4:$J411,1)</f>
        <v>16</v>
      </c>
      <c r="J411" s="26">
        <f>COUNTIF($S$5:$S411,S411)</f>
        <v>159</v>
      </c>
      <c r="K411" s="26" t="e">
        <f t="shared" si="111"/>
        <v>#N/A</v>
      </c>
      <c r="L411" s="26">
        <f>IFERROR(IF(P411=0,0,MAX($L$4:L410)+1),0)</f>
        <v>0</v>
      </c>
      <c r="M411" s="5" t="e">
        <f t="shared" si="123"/>
        <v>#N/A</v>
      </c>
      <c r="N411" s="5" t="e">
        <f t="shared" si="124"/>
        <v>#N/A</v>
      </c>
      <c r="P411" s="86" t="e">
        <f t="shared" si="112"/>
        <v>#N/A</v>
      </c>
      <c r="Q411" s="86" t="e">
        <f t="shared" si="113"/>
        <v>#N/A</v>
      </c>
      <c r="R411" s="86" t="e">
        <f t="shared" si="114"/>
        <v>#N/A</v>
      </c>
      <c r="S411" s="86" t="e">
        <f t="shared" si="115"/>
        <v>#N/A</v>
      </c>
      <c r="T411" s="86" t="str">
        <f t="shared" si="125"/>
        <v/>
      </c>
      <c r="U411" s="86" t="str">
        <f t="shared" si="126"/>
        <v/>
      </c>
      <c r="V411" s="86" t="str">
        <f t="shared" si="127"/>
        <v/>
      </c>
      <c r="W411" s="87" t="e">
        <f t="shared" si="116"/>
        <v>#N/A</v>
      </c>
      <c r="X411" s="88"/>
      <c r="Y411" s="88"/>
      <c r="Z411" s="88"/>
      <c r="AA411" s="88"/>
      <c r="AB411" s="88"/>
      <c r="AD411" s="86" t="e">
        <f t="shared" si="117"/>
        <v>#N/A</v>
      </c>
      <c r="AE411" s="86" t="e">
        <f t="shared" si="118"/>
        <v>#N/A</v>
      </c>
      <c r="AG411" s="86">
        <f t="shared" si="119"/>
        <v>0</v>
      </c>
      <c r="AH411" s="86">
        <f t="shared" si="120"/>
        <v>0</v>
      </c>
      <c r="AI411" s="86">
        <f t="shared" si="121"/>
        <v>0</v>
      </c>
    </row>
    <row r="412" spans="6:35" x14ac:dyDescent="0.25">
      <c r="F412" s="26" t="str">
        <f>IF(G412=1,MAX($F$4:F411)+1,"")</f>
        <v/>
      </c>
      <c r="G412" s="26">
        <f>COUNTIF($H$5:H412,H412)</f>
        <v>160</v>
      </c>
      <c r="H412" s="26" t="e">
        <f t="shared" si="122"/>
        <v>#N/A</v>
      </c>
      <c r="I412" s="26">
        <f>COUNTIF($J$4:$J412,1)</f>
        <v>16</v>
      </c>
      <c r="J412" s="26">
        <f>COUNTIF($S$5:$S412,S412)</f>
        <v>160</v>
      </c>
      <c r="K412" s="26" t="e">
        <f t="shared" si="111"/>
        <v>#N/A</v>
      </c>
      <c r="L412" s="26">
        <f>IFERROR(IF(P412=0,0,MAX($L$4:L411)+1),0)</f>
        <v>0</v>
      </c>
      <c r="M412" s="5" t="e">
        <f t="shared" si="123"/>
        <v>#N/A</v>
      </c>
      <c r="N412" s="5" t="e">
        <f t="shared" si="124"/>
        <v>#N/A</v>
      </c>
      <c r="P412" s="86" t="e">
        <f t="shared" si="112"/>
        <v>#N/A</v>
      </c>
      <c r="Q412" s="86" t="e">
        <f t="shared" si="113"/>
        <v>#N/A</v>
      </c>
      <c r="R412" s="86" t="e">
        <f t="shared" si="114"/>
        <v>#N/A</v>
      </c>
      <c r="S412" s="86" t="e">
        <f t="shared" si="115"/>
        <v>#N/A</v>
      </c>
      <c r="T412" s="86" t="str">
        <f t="shared" si="125"/>
        <v/>
      </c>
      <c r="U412" s="86" t="str">
        <f t="shared" si="126"/>
        <v/>
      </c>
      <c r="V412" s="86" t="str">
        <f t="shared" si="127"/>
        <v/>
      </c>
      <c r="W412" s="87" t="e">
        <f t="shared" si="116"/>
        <v>#N/A</v>
      </c>
      <c r="X412" s="88"/>
      <c r="Y412" s="88"/>
      <c r="Z412" s="88"/>
      <c r="AA412" s="88"/>
      <c r="AB412" s="88"/>
      <c r="AD412" s="86" t="e">
        <f t="shared" si="117"/>
        <v>#N/A</v>
      </c>
      <c r="AE412" s="86" t="e">
        <f t="shared" si="118"/>
        <v>#N/A</v>
      </c>
      <c r="AG412" s="86">
        <f t="shared" si="119"/>
        <v>0</v>
      </c>
      <c r="AH412" s="86">
        <f t="shared" si="120"/>
        <v>0</v>
      </c>
      <c r="AI412" s="86">
        <f t="shared" si="121"/>
        <v>0</v>
      </c>
    </row>
    <row r="413" spans="6:35" x14ac:dyDescent="0.25">
      <c r="F413" s="26" t="str">
        <f>IF(G413=1,MAX($F$4:F412)+1,"")</f>
        <v/>
      </c>
      <c r="G413" s="26">
        <f>COUNTIF($H$5:H413,H413)</f>
        <v>161</v>
      </c>
      <c r="H413" s="26" t="e">
        <f t="shared" si="122"/>
        <v>#N/A</v>
      </c>
      <c r="I413" s="26">
        <f>COUNTIF($J$4:$J413,1)</f>
        <v>16</v>
      </c>
      <c r="J413" s="26">
        <f>COUNTIF($S$5:$S413,S413)</f>
        <v>161</v>
      </c>
      <c r="K413" s="26" t="e">
        <f t="shared" si="111"/>
        <v>#N/A</v>
      </c>
      <c r="L413" s="26">
        <f>IFERROR(IF(P413=0,0,MAX($L$4:L412)+1),0)</f>
        <v>0</v>
      </c>
      <c r="M413" s="5" t="e">
        <f t="shared" si="123"/>
        <v>#N/A</v>
      </c>
      <c r="N413" s="5" t="e">
        <f t="shared" si="124"/>
        <v>#N/A</v>
      </c>
      <c r="P413" s="86" t="e">
        <f t="shared" si="112"/>
        <v>#N/A</v>
      </c>
      <c r="Q413" s="86" t="e">
        <f t="shared" si="113"/>
        <v>#N/A</v>
      </c>
      <c r="R413" s="86" t="e">
        <f t="shared" si="114"/>
        <v>#N/A</v>
      </c>
      <c r="S413" s="86" t="e">
        <f t="shared" si="115"/>
        <v>#N/A</v>
      </c>
      <c r="T413" s="86" t="str">
        <f t="shared" si="125"/>
        <v/>
      </c>
      <c r="U413" s="86" t="str">
        <f t="shared" si="126"/>
        <v/>
      </c>
      <c r="V413" s="86" t="str">
        <f t="shared" si="127"/>
        <v/>
      </c>
      <c r="W413" s="87" t="e">
        <f t="shared" si="116"/>
        <v>#N/A</v>
      </c>
      <c r="X413" s="88"/>
      <c r="Y413" s="88"/>
      <c r="Z413" s="88"/>
      <c r="AA413" s="88"/>
      <c r="AB413" s="88"/>
      <c r="AD413" s="86" t="e">
        <f t="shared" si="117"/>
        <v>#N/A</v>
      </c>
      <c r="AE413" s="86" t="e">
        <f t="shared" si="118"/>
        <v>#N/A</v>
      </c>
      <c r="AG413" s="86">
        <f t="shared" si="119"/>
        <v>0</v>
      </c>
      <c r="AH413" s="86">
        <f t="shared" si="120"/>
        <v>0</v>
      </c>
      <c r="AI413" s="86">
        <f t="shared" si="121"/>
        <v>0</v>
      </c>
    </row>
    <row r="414" spans="6:35" x14ac:dyDescent="0.25">
      <c r="F414" s="26" t="str">
        <f>IF(G414=1,MAX($F$4:F413)+1,"")</f>
        <v/>
      </c>
      <c r="G414" s="26">
        <f>COUNTIF($H$5:H414,H414)</f>
        <v>162</v>
      </c>
      <c r="H414" s="26" t="e">
        <f t="shared" si="122"/>
        <v>#N/A</v>
      </c>
      <c r="I414" s="26">
        <f>COUNTIF($J$4:$J414,1)</f>
        <v>16</v>
      </c>
      <c r="J414" s="26">
        <f>COUNTIF($S$5:$S414,S414)</f>
        <v>162</v>
      </c>
      <c r="K414" s="26" t="e">
        <f t="shared" si="111"/>
        <v>#N/A</v>
      </c>
      <c r="L414" s="26">
        <f>IFERROR(IF(P414=0,0,MAX($L$4:L413)+1),0)</f>
        <v>0</v>
      </c>
      <c r="M414" s="5" t="e">
        <f t="shared" si="123"/>
        <v>#N/A</v>
      </c>
      <c r="N414" s="5" t="e">
        <f t="shared" si="124"/>
        <v>#N/A</v>
      </c>
      <c r="P414" s="86" t="e">
        <f t="shared" si="112"/>
        <v>#N/A</v>
      </c>
      <c r="Q414" s="86" t="e">
        <f t="shared" si="113"/>
        <v>#N/A</v>
      </c>
      <c r="R414" s="86" t="e">
        <f t="shared" si="114"/>
        <v>#N/A</v>
      </c>
      <c r="S414" s="86" t="e">
        <f t="shared" si="115"/>
        <v>#N/A</v>
      </c>
      <c r="T414" s="86" t="str">
        <f t="shared" si="125"/>
        <v/>
      </c>
      <c r="U414" s="86" t="str">
        <f t="shared" si="126"/>
        <v/>
      </c>
      <c r="V414" s="86" t="str">
        <f t="shared" si="127"/>
        <v/>
      </c>
      <c r="W414" s="87" t="e">
        <f t="shared" si="116"/>
        <v>#N/A</v>
      </c>
      <c r="X414" s="88"/>
      <c r="Y414" s="88"/>
      <c r="Z414" s="88"/>
      <c r="AA414" s="88"/>
      <c r="AB414" s="88"/>
      <c r="AD414" s="86" t="e">
        <f t="shared" si="117"/>
        <v>#N/A</v>
      </c>
      <c r="AE414" s="86" t="e">
        <f t="shared" si="118"/>
        <v>#N/A</v>
      </c>
      <c r="AG414" s="86">
        <f t="shared" si="119"/>
        <v>0</v>
      </c>
      <c r="AH414" s="86">
        <f t="shared" si="120"/>
        <v>0</v>
      </c>
      <c r="AI414" s="86">
        <f t="shared" si="121"/>
        <v>0</v>
      </c>
    </row>
    <row r="415" spans="6:35" x14ac:dyDescent="0.25">
      <c r="F415" s="26" t="str">
        <f>IF(G415=1,MAX($F$4:F414)+1,"")</f>
        <v/>
      </c>
      <c r="G415" s="26">
        <f>COUNTIF($H$5:H415,H415)</f>
        <v>163</v>
      </c>
      <c r="H415" s="26" t="e">
        <f t="shared" si="122"/>
        <v>#N/A</v>
      </c>
      <c r="I415" s="26">
        <f>COUNTIF($J$4:$J415,1)</f>
        <v>16</v>
      </c>
      <c r="J415" s="26">
        <f>COUNTIF($S$5:$S415,S415)</f>
        <v>163</v>
      </c>
      <c r="K415" s="26" t="e">
        <f t="shared" si="111"/>
        <v>#N/A</v>
      </c>
      <c r="L415" s="26">
        <f>IFERROR(IF(P415=0,0,MAX($L$4:L414)+1),0)</f>
        <v>0</v>
      </c>
      <c r="M415" s="5" t="e">
        <f t="shared" si="123"/>
        <v>#N/A</v>
      </c>
      <c r="N415" s="5" t="e">
        <f t="shared" si="124"/>
        <v>#N/A</v>
      </c>
      <c r="P415" s="86" t="e">
        <f t="shared" si="112"/>
        <v>#N/A</v>
      </c>
      <c r="Q415" s="86" t="e">
        <f t="shared" si="113"/>
        <v>#N/A</v>
      </c>
      <c r="R415" s="86" t="e">
        <f t="shared" si="114"/>
        <v>#N/A</v>
      </c>
      <c r="S415" s="86" t="e">
        <f t="shared" si="115"/>
        <v>#N/A</v>
      </c>
      <c r="T415" s="86" t="str">
        <f t="shared" si="125"/>
        <v/>
      </c>
      <c r="U415" s="86" t="str">
        <f t="shared" si="126"/>
        <v/>
      </c>
      <c r="V415" s="86" t="str">
        <f t="shared" si="127"/>
        <v/>
      </c>
      <c r="W415" s="87" t="e">
        <f t="shared" si="116"/>
        <v>#N/A</v>
      </c>
      <c r="X415" s="88"/>
      <c r="Y415" s="88"/>
      <c r="Z415" s="88"/>
      <c r="AA415" s="88"/>
      <c r="AB415" s="88"/>
      <c r="AD415" s="86" t="e">
        <f t="shared" si="117"/>
        <v>#N/A</v>
      </c>
      <c r="AE415" s="86" t="e">
        <f t="shared" si="118"/>
        <v>#N/A</v>
      </c>
      <c r="AG415" s="86">
        <f t="shared" si="119"/>
        <v>0</v>
      </c>
      <c r="AH415" s="86">
        <f t="shared" si="120"/>
        <v>0</v>
      </c>
      <c r="AI415" s="86">
        <f t="shared" si="121"/>
        <v>0</v>
      </c>
    </row>
    <row r="416" spans="6:35" x14ac:dyDescent="0.25">
      <c r="F416" s="26" t="str">
        <f>IF(G416=1,MAX($F$4:F415)+1,"")</f>
        <v/>
      </c>
      <c r="G416" s="26">
        <f>COUNTIF($H$5:H416,H416)</f>
        <v>164</v>
      </c>
      <c r="H416" s="26" t="e">
        <f t="shared" si="122"/>
        <v>#N/A</v>
      </c>
      <c r="I416" s="26">
        <f>COUNTIF($J$4:$J416,1)</f>
        <v>16</v>
      </c>
      <c r="J416" s="26">
        <f>COUNTIF($S$5:$S416,S416)</f>
        <v>164</v>
      </c>
      <c r="K416" s="26" t="e">
        <f t="shared" si="111"/>
        <v>#N/A</v>
      </c>
      <c r="L416" s="26">
        <f>IFERROR(IF(P416=0,0,MAX($L$4:L415)+1),0)</f>
        <v>0</v>
      </c>
      <c r="M416" s="5" t="e">
        <f t="shared" si="123"/>
        <v>#N/A</v>
      </c>
      <c r="N416" s="5" t="e">
        <f t="shared" si="124"/>
        <v>#N/A</v>
      </c>
      <c r="P416" s="86" t="e">
        <f t="shared" si="112"/>
        <v>#N/A</v>
      </c>
      <c r="Q416" s="86" t="e">
        <f t="shared" si="113"/>
        <v>#N/A</v>
      </c>
      <c r="R416" s="86" t="e">
        <f t="shared" si="114"/>
        <v>#N/A</v>
      </c>
      <c r="S416" s="86" t="e">
        <f t="shared" si="115"/>
        <v>#N/A</v>
      </c>
      <c r="T416" s="86" t="str">
        <f t="shared" si="125"/>
        <v/>
      </c>
      <c r="U416" s="86" t="str">
        <f t="shared" si="126"/>
        <v/>
      </c>
      <c r="V416" s="86" t="str">
        <f t="shared" si="127"/>
        <v/>
      </c>
      <c r="W416" s="87" t="e">
        <f t="shared" si="116"/>
        <v>#N/A</v>
      </c>
      <c r="X416" s="88"/>
      <c r="Y416" s="88"/>
      <c r="Z416" s="88"/>
      <c r="AA416" s="88"/>
      <c r="AB416" s="88"/>
      <c r="AD416" s="86" t="e">
        <f t="shared" si="117"/>
        <v>#N/A</v>
      </c>
      <c r="AE416" s="86" t="e">
        <f t="shared" si="118"/>
        <v>#N/A</v>
      </c>
      <c r="AG416" s="86">
        <f t="shared" si="119"/>
        <v>0</v>
      </c>
      <c r="AH416" s="86">
        <f t="shared" si="120"/>
        <v>0</v>
      </c>
      <c r="AI416" s="86">
        <f t="shared" si="121"/>
        <v>0</v>
      </c>
    </row>
    <row r="417" spans="6:35" x14ac:dyDescent="0.25">
      <c r="F417" s="26" t="str">
        <f>IF(G417=1,MAX($F$4:F416)+1,"")</f>
        <v/>
      </c>
      <c r="G417" s="26">
        <f>COUNTIF($H$5:H417,H417)</f>
        <v>165</v>
      </c>
      <c r="H417" s="26" t="e">
        <f t="shared" si="122"/>
        <v>#N/A</v>
      </c>
      <c r="I417" s="26">
        <f>COUNTIF($J$4:$J417,1)</f>
        <v>16</v>
      </c>
      <c r="J417" s="26">
        <f>COUNTIF($S$5:$S417,S417)</f>
        <v>165</v>
      </c>
      <c r="K417" s="26" t="e">
        <f t="shared" si="111"/>
        <v>#N/A</v>
      </c>
      <c r="L417" s="26">
        <f>IFERROR(IF(P417=0,0,MAX($L$4:L416)+1),0)</f>
        <v>0</v>
      </c>
      <c r="M417" s="5" t="e">
        <f t="shared" si="123"/>
        <v>#N/A</v>
      </c>
      <c r="N417" s="5" t="e">
        <f t="shared" si="124"/>
        <v>#N/A</v>
      </c>
      <c r="P417" s="86" t="e">
        <f t="shared" si="112"/>
        <v>#N/A</v>
      </c>
      <c r="Q417" s="86" t="e">
        <f t="shared" si="113"/>
        <v>#N/A</v>
      </c>
      <c r="R417" s="86" t="e">
        <f t="shared" si="114"/>
        <v>#N/A</v>
      </c>
      <c r="S417" s="86" t="e">
        <f t="shared" si="115"/>
        <v>#N/A</v>
      </c>
      <c r="T417" s="86" t="str">
        <f t="shared" si="125"/>
        <v/>
      </c>
      <c r="U417" s="86" t="str">
        <f t="shared" si="126"/>
        <v/>
      </c>
      <c r="V417" s="86" t="str">
        <f t="shared" si="127"/>
        <v/>
      </c>
      <c r="W417" s="87" t="e">
        <f t="shared" si="116"/>
        <v>#N/A</v>
      </c>
      <c r="X417" s="88"/>
      <c r="Y417" s="88"/>
      <c r="Z417" s="88"/>
      <c r="AA417" s="88"/>
      <c r="AB417" s="88"/>
      <c r="AD417" s="86" t="e">
        <f t="shared" si="117"/>
        <v>#N/A</v>
      </c>
      <c r="AE417" s="86" t="e">
        <f t="shared" si="118"/>
        <v>#N/A</v>
      </c>
      <c r="AG417" s="86">
        <f t="shared" si="119"/>
        <v>0</v>
      </c>
      <c r="AH417" s="86">
        <f t="shared" si="120"/>
        <v>0</v>
      </c>
      <c r="AI417" s="86">
        <f t="shared" si="121"/>
        <v>0</v>
      </c>
    </row>
    <row r="418" spans="6:35" x14ac:dyDescent="0.25">
      <c r="F418" s="26" t="str">
        <f>IF(G418=1,MAX($F$4:F417)+1,"")</f>
        <v/>
      </c>
      <c r="G418" s="26">
        <f>COUNTIF($H$5:H418,H418)</f>
        <v>166</v>
      </c>
      <c r="H418" s="26" t="e">
        <f t="shared" si="122"/>
        <v>#N/A</v>
      </c>
      <c r="I418" s="26">
        <f>COUNTIF($J$4:$J418,1)</f>
        <v>16</v>
      </c>
      <c r="J418" s="26">
        <f>COUNTIF($S$5:$S418,S418)</f>
        <v>166</v>
      </c>
      <c r="K418" s="26" t="e">
        <f t="shared" si="111"/>
        <v>#N/A</v>
      </c>
      <c r="L418" s="26">
        <f>IFERROR(IF(P418=0,0,MAX($L$4:L417)+1),0)</f>
        <v>0</v>
      </c>
      <c r="M418" s="5" t="e">
        <f t="shared" si="123"/>
        <v>#N/A</v>
      </c>
      <c r="N418" s="5" t="e">
        <f t="shared" si="124"/>
        <v>#N/A</v>
      </c>
      <c r="P418" s="86" t="e">
        <f t="shared" si="112"/>
        <v>#N/A</v>
      </c>
      <c r="Q418" s="86" t="e">
        <f t="shared" si="113"/>
        <v>#N/A</v>
      </c>
      <c r="R418" s="86" t="e">
        <f t="shared" si="114"/>
        <v>#N/A</v>
      </c>
      <c r="S418" s="86" t="e">
        <f t="shared" si="115"/>
        <v>#N/A</v>
      </c>
      <c r="T418" s="86" t="str">
        <f t="shared" si="125"/>
        <v/>
      </c>
      <c r="U418" s="86" t="str">
        <f t="shared" si="126"/>
        <v/>
      </c>
      <c r="V418" s="86" t="str">
        <f t="shared" si="127"/>
        <v/>
      </c>
      <c r="W418" s="87" t="e">
        <f t="shared" si="116"/>
        <v>#N/A</v>
      </c>
      <c r="X418" s="88"/>
      <c r="Y418" s="88"/>
      <c r="Z418" s="88"/>
      <c r="AA418" s="88"/>
      <c r="AB418" s="88"/>
      <c r="AD418" s="86" t="e">
        <f t="shared" si="117"/>
        <v>#N/A</v>
      </c>
      <c r="AE418" s="86" t="e">
        <f t="shared" si="118"/>
        <v>#N/A</v>
      </c>
      <c r="AG418" s="86">
        <f t="shared" si="119"/>
        <v>0</v>
      </c>
      <c r="AH418" s="86">
        <f t="shared" si="120"/>
        <v>0</v>
      </c>
      <c r="AI418" s="86">
        <f t="shared" si="121"/>
        <v>0</v>
      </c>
    </row>
    <row r="419" spans="6:35" x14ac:dyDescent="0.25">
      <c r="F419" s="26" t="str">
        <f>IF(G419=1,MAX($F$4:F418)+1,"")</f>
        <v/>
      </c>
      <c r="G419" s="26">
        <f>COUNTIF($H$5:H419,H419)</f>
        <v>167</v>
      </c>
      <c r="H419" s="26" t="e">
        <f t="shared" si="122"/>
        <v>#N/A</v>
      </c>
      <c r="I419" s="26">
        <f>COUNTIF($J$4:$J419,1)</f>
        <v>16</v>
      </c>
      <c r="J419" s="26">
        <f>COUNTIF($S$5:$S419,S419)</f>
        <v>167</v>
      </c>
      <c r="K419" s="26" t="e">
        <f t="shared" si="111"/>
        <v>#N/A</v>
      </c>
      <c r="L419" s="26">
        <f>IFERROR(IF(P419=0,0,MAX($L$4:L418)+1),0)</f>
        <v>0</v>
      </c>
      <c r="M419" s="5" t="e">
        <f t="shared" si="123"/>
        <v>#N/A</v>
      </c>
      <c r="N419" s="5" t="e">
        <f t="shared" si="124"/>
        <v>#N/A</v>
      </c>
      <c r="P419" s="86" t="e">
        <f t="shared" si="112"/>
        <v>#N/A</v>
      </c>
      <c r="Q419" s="86" t="e">
        <f t="shared" si="113"/>
        <v>#N/A</v>
      </c>
      <c r="R419" s="86" t="e">
        <f t="shared" si="114"/>
        <v>#N/A</v>
      </c>
      <c r="S419" s="86" t="e">
        <f t="shared" si="115"/>
        <v>#N/A</v>
      </c>
      <c r="T419" s="86" t="str">
        <f t="shared" si="125"/>
        <v/>
      </c>
      <c r="U419" s="86" t="str">
        <f t="shared" si="126"/>
        <v/>
      </c>
      <c r="V419" s="86" t="str">
        <f t="shared" si="127"/>
        <v/>
      </c>
      <c r="W419" s="87" t="e">
        <f t="shared" si="116"/>
        <v>#N/A</v>
      </c>
      <c r="X419" s="88"/>
      <c r="Y419" s="88"/>
      <c r="Z419" s="88"/>
      <c r="AA419" s="88"/>
      <c r="AB419" s="88"/>
      <c r="AD419" s="86" t="e">
        <f t="shared" si="117"/>
        <v>#N/A</v>
      </c>
      <c r="AE419" s="86" t="e">
        <f t="shared" si="118"/>
        <v>#N/A</v>
      </c>
      <c r="AG419" s="86">
        <f t="shared" si="119"/>
        <v>0</v>
      </c>
      <c r="AH419" s="86">
        <f t="shared" si="120"/>
        <v>0</v>
      </c>
      <c r="AI419" s="86">
        <f t="shared" si="121"/>
        <v>0</v>
      </c>
    </row>
    <row r="420" spans="6:35" x14ac:dyDescent="0.25">
      <c r="F420" s="26" t="str">
        <f>IF(G420=1,MAX($F$4:F419)+1,"")</f>
        <v/>
      </c>
      <c r="G420" s="26">
        <f>COUNTIF($H$5:H420,H420)</f>
        <v>168</v>
      </c>
      <c r="H420" s="26" t="e">
        <f t="shared" si="122"/>
        <v>#N/A</v>
      </c>
      <c r="I420" s="26">
        <f>COUNTIF($J$4:$J420,1)</f>
        <v>16</v>
      </c>
      <c r="J420" s="26">
        <f>COUNTIF($S$5:$S420,S420)</f>
        <v>168</v>
      </c>
      <c r="K420" s="26" t="e">
        <f t="shared" si="111"/>
        <v>#N/A</v>
      </c>
      <c r="L420" s="26">
        <f>IFERROR(IF(P420=0,0,MAX($L$4:L419)+1),0)</f>
        <v>0</v>
      </c>
      <c r="M420" s="5" t="e">
        <f t="shared" si="123"/>
        <v>#N/A</v>
      </c>
      <c r="N420" s="5" t="e">
        <f t="shared" si="124"/>
        <v>#N/A</v>
      </c>
      <c r="P420" s="86" t="e">
        <f t="shared" si="112"/>
        <v>#N/A</v>
      </c>
      <c r="Q420" s="86" t="e">
        <f t="shared" si="113"/>
        <v>#N/A</v>
      </c>
      <c r="R420" s="86" t="e">
        <f t="shared" si="114"/>
        <v>#N/A</v>
      </c>
      <c r="S420" s="86" t="e">
        <f t="shared" si="115"/>
        <v>#N/A</v>
      </c>
      <c r="T420" s="86" t="str">
        <f t="shared" si="125"/>
        <v/>
      </c>
      <c r="U420" s="86" t="str">
        <f t="shared" si="126"/>
        <v/>
      </c>
      <c r="V420" s="86" t="str">
        <f t="shared" si="127"/>
        <v/>
      </c>
      <c r="W420" s="87" t="e">
        <f t="shared" si="116"/>
        <v>#N/A</v>
      </c>
      <c r="X420" s="88"/>
      <c r="Y420" s="88"/>
      <c r="Z420" s="88"/>
      <c r="AA420" s="88"/>
      <c r="AB420" s="88"/>
      <c r="AD420" s="86" t="e">
        <f t="shared" si="117"/>
        <v>#N/A</v>
      </c>
      <c r="AE420" s="86" t="e">
        <f t="shared" si="118"/>
        <v>#N/A</v>
      </c>
      <c r="AG420" s="86">
        <f t="shared" si="119"/>
        <v>0</v>
      </c>
      <c r="AH420" s="86">
        <f t="shared" si="120"/>
        <v>0</v>
      </c>
      <c r="AI420" s="86">
        <f t="shared" si="121"/>
        <v>0</v>
      </c>
    </row>
    <row r="421" spans="6:35" x14ac:dyDescent="0.25">
      <c r="F421" s="26" t="str">
        <f>IF(G421=1,MAX($F$4:F420)+1,"")</f>
        <v/>
      </c>
      <c r="G421" s="26">
        <f>COUNTIF($H$5:H421,H421)</f>
        <v>169</v>
      </c>
      <c r="H421" s="26" t="e">
        <f t="shared" si="122"/>
        <v>#N/A</v>
      </c>
      <c r="I421" s="26">
        <f>COUNTIF($J$4:$J421,1)</f>
        <v>16</v>
      </c>
      <c r="J421" s="26">
        <f>COUNTIF($S$5:$S421,S421)</f>
        <v>169</v>
      </c>
      <c r="K421" s="26" t="e">
        <f t="shared" si="111"/>
        <v>#N/A</v>
      </c>
      <c r="L421" s="26">
        <f>IFERROR(IF(P421=0,0,MAX($L$4:L420)+1),0)</f>
        <v>0</v>
      </c>
      <c r="M421" s="5" t="e">
        <f t="shared" si="123"/>
        <v>#N/A</v>
      </c>
      <c r="N421" s="5" t="e">
        <f t="shared" si="124"/>
        <v>#N/A</v>
      </c>
      <c r="P421" s="86" t="e">
        <f t="shared" si="112"/>
        <v>#N/A</v>
      </c>
      <c r="Q421" s="86" t="e">
        <f t="shared" si="113"/>
        <v>#N/A</v>
      </c>
      <c r="R421" s="86" t="e">
        <f t="shared" si="114"/>
        <v>#N/A</v>
      </c>
      <c r="S421" s="86" t="e">
        <f t="shared" si="115"/>
        <v>#N/A</v>
      </c>
      <c r="T421" s="86" t="str">
        <f t="shared" si="125"/>
        <v/>
      </c>
      <c r="U421" s="86" t="str">
        <f t="shared" si="126"/>
        <v/>
      </c>
      <c r="V421" s="86" t="str">
        <f t="shared" si="127"/>
        <v/>
      </c>
      <c r="W421" s="87" t="e">
        <f t="shared" si="116"/>
        <v>#N/A</v>
      </c>
      <c r="X421" s="88"/>
      <c r="Y421" s="88"/>
      <c r="Z421" s="88"/>
      <c r="AA421" s="88"/>
      <c r="AB421" s="88"/>
      <c r="AD421" s="86" t="e">
        <f t="shared" si="117"/>
        <v>#N/A</v>
      </c>
      <c r="AE421" s="86" t="e">
        <f t="shared" si="118"/>
        <v>#N/A</v>
      </c>
      <c r="AG421" s="86">
        <f t="shared" si="119"/>
        <v>0</v>
      </c>
      <c r="AH421" s="86">
        <f t="shared" si="120"/>
        <v>0</v>
      </c>
      <c r="AI421" s="86">
        <f t="shared" si="121"/>
        <v>0</v>
      </c>
    </row>
    <row r="422" spans="6:35" x14ac:dyDescent="0.25">
      <c r="F422" s="26" t="str">
        <f>IF(G422=1,MAX($F$4:F421)+1,"")</f>
        <v/>
      </c>
      <c r="G422" s="26">
        <f>COUNTIF($H$5:H422,H422)</f>
        <v>170</v>
      </c>
      <c r="H422" s="26" t="e">
        <f t="shared" si="122"/>
        <v>#N/A</v>
      </c>
      <c r="I422" s="26">
        <f>COUNTIF($J$4:$J422,1)</f>
        <v>16</v>
      </c>
      <c r="J422" s="26">
        <f>COUNTIF($S$5:$S422,S422)</f>
        <v>170</v>
      </c>
      <c r="K422" s="26" t="e">
        <f t="shared" si="111"/>
        <v>#N/A</v>
      </c>
      <c r="L422" s="26">
        <f>IFERROR(IF(P422=0,0,MAX($L$4:L421)+1),0)</f>
        <v>0</v>
      </c>
      <c r="M422" s="5" t="e">
        <f t="shared" si="123"/>
        <v>#N/A</v>
      </c>
      <c r="N422" s="5" t="e">
        <f t="shared" si="124"/>
        <v>#N/A</v>
      </c>
      <c r="P422" s="86" t="e">
        <f t="shared" si="112"/>
        <v>#N/A</v>
      </c>
      <c r="Q422" s="86" t="e">
        <f t="shared" si="113"/>
        <v>#N/A</v>
      </c>
      <c r="R422" s="86" t="e">
        <f t="shared" si="114"/>
        <v>#N/A</v>
      </c>
      <c r="S422" s="86" t="e">
        <f t="shared" si="115"/>
        <v>#N/A</v>
      </c>
      <c r="T422" s="86" t="str">
        <f t="shared" si="125"/>
        <v/>
      </c>
      <c r="U422" s="86" t="str">
        <f t="shared" si="126"/>
        <v/>
      </c>
      <c r="V422" s="86" t="str">
        <f t="shared" si="127"/>
        <v/>
      </c>
      <c r="W422" s="87" t="e">
        <f t="shared" si="116"/>
        <v>#N/A</v>
      </c>
      <c r="X422" s="88"/>
      <c r="Y422" s="88"/>
      <c r="Z422" s="88"/>
      <c r="AA422" s="88"/>
      <c r="AB422" s="88"/>
      <c r="AD422" s="86" t="e">
        <f t="shared" si="117"/>
        <v>#N/A</v>
      </c>
      <c r="AE422" s="86" t="e">
        <f t="shared" si="118"/>
        <v>#N/A</v>
      </c>
      <c r="AG422" s="86">
        <f t="shared" si="119"/>
        <v>0</v>
      </c>
      <c r="AH422" s="86">
        <f t="shared" si="120"/>
        <v>0</v>
      </c>
      <c r="AI422" s="86">
        <f t="shared" si="121"/>
        <v>0</v>
      </c>
    </row>
    <row r="423" spans="6:35" x14ac:dyDescent="0.25">
      <c r="F423" s="26" t="str">
        <f>IF(G423=1,MAX($F$4:F422)+1,"")</f>
        <v/>
      </c>
      <c r="G423" s="26">
        <f>COUNTIF($H$5:H423,H423)</f>
        <v>171</v>
      </c>
      <c r="H423" s="26" t="e">
        <f t="shared" si="122"/>
        <v>#N/A</v>
      </c>
      <c r="I423" s="26">
        <f>COUNTIF($J$4:$J423,1)</f>
        <v>16</v>
      </c>
      <c r="J423" s="26">
        <f>COUNTIF($S$5:$S423,S423)</f>
        <v>171</v>
      </c>
      <c r="K423" s="26" t="e">
        <f t="shared" si="111"/>
        <v>#N/A</v>
      </c>
      <c r="L423" s="26">
        <f>IFERROR(IF(P423=0,0,MAX($L$4:L422)+1),0)</f>
        <v>0</v>
      </c>
      <c r="M423" s="5" t="e">
        <f t="shared" si="123"/>
        <v>#N/A</v>
      </c>
      <c r="N423" s="5" t="e">
        <f t="shared" si="124"/>
        <v>#N/A</v>
      </c>
      <c r="P423" s="86" t="e">
        <f t="shared" si="112"/>
        <v>#N/A</v>
      </c>
      <c r="Q423" s="86" t="e">
        <f t="shared" si="113"/>
        <v>#N/A</v>
      </c>
      <c r="R423" s="86" t="e">
        <f t="shared" si="114"/>
        <v>#N/A</v>
      </c>
      <c r="S423" s="86" t="e">
        <f t="shared" si="115"/>
        <v>#N/A</v>
      </c>
      <c r="T423" s="86" t="str">
        <f t="shared" si="125"/>
        <v/>
      </c>
      <c r="U423" s="86" t="str">
        <f t="shared" si="126"/>
        <v/>
      </c>
      <c r="V423" s="86" t="str">
        <f t="shared" si="127"/>
        <v/>
      </c>
      <c r="W423" s="87" t="e">
        <f t="shared" si="116"/>
        <v>#N/A</v>
      </c>
      <c r="X423" s="88"/>
      <c r="Y423" s="88"/>
      <c r="Z423" s="88"/>
      <c r="AA423" s="88"/>
      <c r="AB423" s="88"/>
      <c r="AD423" s="86" t="e">
        <f t="shared" si="117"/>
        <v>#N/A</v>
      </c>
      <c r="AE423" s="86" t="e">
        <f t="shared" si="118"/>
        <v>#N/A</v>
      </c>
      <c r="AG423" s="86">
        <f t="shared" si="119"/>
        <v>0</v>
      </c>
      <c r="AH423" s="86">
        <f t="shared" si="120"/>
        <v>0</v>
      </c>
      <c r="AI423" s="86">
        <f t="shared" si="121"/>
        <v>0</v>
      </c>
    </row>
    <row r="424" spans="6:35" x14ac:dyDescent="0.25">
      <c r="F424" s="26" t="str">
        <f>IF(G424=1,MAX($F$4:F423)+1,"")</f>
        <v/>
      </c>
      <c r="G424" s="26">
        <f>COUNTIF($H$5:H424,H424)</f>
        <v>172</v>
      </c>
      <c r="H424" s="26" t="e">
        <f t="shared" si="122"/>
        <v>#N/A</v>
      </c>
      <c r="I424" s="26">
        <f>COUNTIF($J$4:$J424,1)</f>
        <v>16</v>
      </c>
      <c r="J424" s="26">
        <f>COUNTIF($S$5:$S424,S424)</f>
        <v>172</v>
      </c>
      <c r="K424" s="26" t="e">
        <f t="shared" si="111"/>
        <v>#N/A</v>
      </c>
      <c r="L424" s="26">
        <f>IFERROR(IF(P424=0,0,MAX($L$4:L423)+1),0)</f>
        <v>0</v>
      </c>
      <c r="M424" s="5" t="e">
        <f t="shared" si="123"/>
        <v>#N/A</v>
      </c>
      <c r="N424" s="5" t="e">
        <f t="shared" si="124"/>
        <v>#N/A</v>
      </c>
      <c r="P424" s="86" t="e">
        <f t="shared" si="112"/>
        <v>#N/A</v>
      </c>
      <c r="Q424" s="86" t="e">
        <f t="shared" si="113"/>
        <v>#N/A</v>
      </c>
      <c r="R424" s="86" t="e">
        <f t="shared" si="114"/>
        <v>#N/A</v>
      </c>
      <c r="S424" s="86" t="e">
        <f t="shared" si="115"/>
        <v>#N/A</v>
      </c>
      <c r="T424" s="86" t="str">
        <f t="shared" si="125"/>
        <v/>
      </c>
      <c r="U424" s="86" t="str">
        <f t="shared" si="126"/>
        <v/>
      </c>
      <c r="V424" s="86" t="str">
        <f t="shared" si="127"/>
        <v/>
      </c>
      <c r="W424" s="87" t="e">
        <f t="shared" si="116"/>
        <v>#N/A</v>
      </c>
      <c r="X424" s="88"/>
      <c r="Y424" s="88"/>
      <c r="Z424" s="88"/>
      <c r="AA424" s="88"/>
      <c r="AB424" s="88"/>
      <c r="AD424" s="86" t="e">
        <f t="shared" si="117"/>
        <v>#N/A</v>
      </c>
      <c r="AE424" s="86" t="e">
        <f t="shared" si="118"/>
        <v>#N/A</v>
      </c>
      <c r="AG424" s="86">
        <f t="shared" si="119"/>
        <v>0</v>
      </c>
      <c r="AH424" s="86">
        <f t="shared" si="120"/>
        <v>0</v>
      </c>
      <c r="AI424" s="86">
        <f t="shared" si="121"/>
        <v>0</v>
      </c>
    </row>
    <row r="425" spans="6:35" x14ac:dyDescent="0.25">
      <c r="F425" s="26" t="str">
        <f>IF(G425=1,MAX($F$4:F424)+1,"")</f>
        <v/>
      </c>
      <c r="G425" s="26">
        <f>COUNTIF($H$5:H425,H425)</f>
        <v>173</v>
      </c>
      <c r="H425" s="26" t="e">
        <f t="shared" si="122"/>
        <v>#N/A</v>
      </c>
      <c r="I425" s="26">
        <f>COUNTIF($J$4:$J425,1)</f>
        <v>16</v>
      </c>
      <c r="J425" s="26">
        <f>COUNTIF($S$5:$S425,S425)</f>
        <v>173</v>
      </c>
      <c r="K425" s="26" t="e">
        <f t="shared" si="111"/>
        <v>#N/A</v>
      </c>
      <c r="L425" s="26">
        <f>IFERROR(IF(P425=0,0,MAX($L$4:L424)+1),0)</f>
        <v>0</v>
      </c>
      <c r="M425" s="5" t="e">
        <f t="shared" si="123"/>
        <v>#N/A</v>
      </c>
      <c r="N425" s="5" t="e">
        <f t="shared" si="124"/>
        <v>#N/A</v>
      </c>
      <c r="P425" s="86" t="e">
        <f t="shared" si="112"/>
        <v>#N/A</v>
      </c>
      <c r="Q425" s="86" t="e">
        <f t="shared" si="113"/>
        <v>#N/A</v>
      </c>
      <c r="R425" s="86" t="e">
        <f t="shared" si="114"/>
        <v>#N/A</v>
      </c>
      <c r="S425" s="86" t="e">
        <f t="shared" si="115"/>
        <v>#N/A</v>
      </c>
      <c r="T425" s="86" t="str">
        <f t="shared" si="125"/>
        <v/>
      </c>
      <c r="U425" s="86" t="str">
        <f t="shared" si="126"/>
        <v/>
      </c>
      <c r="V425" s="86" t="str">
        <f t="shared" si="127"/>
        <v/>
      </c>
      <c r="W425" s="87" t="e">
        <f t="shared" si="116"/>
        <v>#N/A</v>
      </c>
      <c r="X425" s="88"/>
      <c r="Y425" s="88"/>
      <c r="Z425" s="88"/>
      <c r="AA425" s="88"/>
      <c r="AB425" s="88"/>
      <c r="AD425" s="86" t="e">
        <f t="shared" si="117"/>
        <v>#N/A</v>
      </c>
      <c r="AE425" s="86" t="e">
        <f t="shared" si="118"/>
        <v>#N/A</v>
      </c>
      <c r="AG425" s="86">
        <f t="shared" si="119"/>
        <v>0</v>
      </c>
      <c r="AH425" s="86">
        <f t="shared" si="120"/>
        <v>0</v>
      </c>
      <c r="AI425" s="86">
        <f t="shared" si="121"/>
        <v>0</v>
      </c>
    </row>
    <row r="426" spans="6:35" x14ac:dyDescent="0.25">
      <c r="F426" s="26" t="str">
        <f>IF(G426=1,MAX($F$4:F425)+1,"")</f>
        <v/>
      </c>
      <c r="G426" s="26">
        <f>COUNTIF($H$5:H426,H426)</f>
        <v>174</v>
      </c>
      <c r="H426" s="26" t="e">
        <f t="shared" si="122"/>
        <v>#N/A</v>
      </c>
      <c r="I426" s="26">
        <f>COUNTIF($J$4:$J426,1)</f>
        <v>16</v>
      </c>
      <c r="J426" s="26">
        <f>COUNTIF($S$5:$S426,S426)</f>
        <v>174</v>
      </c>
      <c r="K426" s="26" t="e">
        <f t="shared" si="111"/>
        <v>#N/A</v>
      </c>
      <c r="L426" s="26">
        <f>IFERROR(IF(P426=0,0,MAX($L$4:L425)+1),0)</f>
        <v>0</v>
      </c>
      <c r="M426" s="5" t="e">
        <f t="shared" si="123"/>
        <v>#N/A</v>
      </c>
      <c r="N426" s="5" t="e">
        <f t="shared" si="124"/>
        <v>#N/A</v>
      </c>
      <c r="P426" s="86" t="e">
        <f t="shared" si="112"/>
        <v>#N/A</v>
      </c>
      <c r="Q426" s="86" t="e">
        <f t="shared" si="113"/>
        <v>#N/A</v>
      </c>
      <c r="R426" s="86" t="e">
        <f t="shared" si="114"/>
        <v>#N/A</v>
      </c>
      <c r="S426" s="86" t="e">
        <f t="shared" si="115"/>
        <v>#N/A</v>
      </c>
      <c r="T426" s="86" t="str">
        <f t="shared" si="125"/>
        <v/>
      </c>
      <c r="U426" s="86" t="str">
        <f t="shared" si="126"/>
        <v/>
      </c>
      <c r="V426" s="86" t="str">
        <f t="shared" si="127"/>
        <v/>
      </c>
      <c r="W426" s="87" t="e">
        <f t="shared" si="116"/>
        <v>#N/A</v>
      </c>
      <c r="X426" s="88"/>
      <c r="Y426" s="88"/>
      <c r="Z426" s="88"/>
      <c r="AA426" s="88"/>
      <c r="AB426" s="88"/>
      <c r="AD426" s="86" t="e">
        <f t="shared" si="117"/>
        <v>#N/A</v>
      </c>
      <c r="AE426" s="86" t="e">
        <f t="shared" si="118"/>
        <v>#N/A</v>
      </c>
      <c r="AG426" s="86">
        <f t="shared" si="119"/>
        <v>0</v>
      </c>
      <c r="AH426" s="86">
        <f t="shared" si="120"/>
        <v>0</v>
      </c>
      <c r="AI426" s="86">
        <f t="shared" si="121"/>
        <v>0</v>
      </c>
    </row>
    <row r="427" spans="6:35" x14ac:dyDescent="0.25">
      <c r="F427" s="26" t="str">
        <f>IF(G427=1,MAX($F$4:F426)+1,"")</f>
        <v/>
      </c>
      <c r="G427" s="26">
        <f>COUNTIF($H$5:H427,H427)</f>
        <v>175</v>
      </c>
      <c r="H427" s="26" t="e">
        <f t="shared" si="122"/>
        <v>#N/A</v>
      </c>
      <c r="I427" s="26">
        <f>COUNTIF($J$4:$J427,1)</f>
        <v>16</v>
      </c>
      <c r="J427" s="26">
        <f>COUNTIF($S$5:$S427,S427)</f>
        <v>175</v>
      </c>
      <c r="K427" s="26" t="e">
        <f t="shared" si="111"/>
        <v>#N/A</v>
      </c>
      <c r="L427" s="26">
        <f>IFERROR(IF(P427=0,0,MAX($L$4:L426)+1),0)</f>
        <v>0</v>
      </c>
      <c r="M427" s="5" t="e">
        <f t="shared" si="123"/>
        <v>#N/A</v>
      </c>
      <c r="N427" s="5" t="e">
        <f t="shared" si="124"/>
        <v>#N/A</v>
      </c>
      <c r="P427" s="86" t="e">
        <f t="shared" si="112"/>
        <v>#N/A</v>
      </c>
      <c r="Q427" s="86" t="e">
        <f t="shared" si="113"/>
        <v>#N/A</v>
      </c>
      <c r="R427" s="86" t="e">
        <f t="shared" si="114"/>
        <v>#N/A</v>
      </c>
      <c r="S427" s="86" t="e">
        <f t="shared" si="115"/>
        <v>#N/A</v>
      </c>
      <c r="T427" s="86" t="str">
        <f t="shared" si="125"/>
        <v/>
      </c>
      <c r="U427" s="86" t="str">
        <f t="shared" si="126"/>
        <v/>
      </c>
      <c r="V427" s="86" t="str">
        <f t="shared" si="127"/>
        <v/>
      </c>
      <c r="W427" s="87" t="e">
        <f t="shared" si="116"/>
        <v>#N/A</v>
      </c>
      <c r="X427" s="88"/>
      <c r="Y427" s="88"/>
      <c r="Z427" s="88"/>
      <c r="AA427" s="88"/>
      <c r="AB427" s="88"/>
      <c r="AD427" s="86" t="e">
        <f t="shared" si="117"/>
        <v>#N/A</v>
      </c>
      <c r="AE427" s="86" t="e">
        <f t="shared" si="118"/>
        <v>#N/A</v>
      </c>
      <c r="AG427" s="86">
        <f t="shared" si="119"/>
        <v>0</v>
      </c>
      <c r="AH427" s="86">
        <f t="shared" si="120"/>
        <v>0</v>
      </c>
      <c r="AI427" s="86">
        <f t="shared" si="121"/>
        <v>0</v>
      </c>
    </row>
    <row r="428" spans="6:35" x14ac:dyDescent="0.25">
      <c r="F428" s="26" t="str">
        <f>IF(G428=1,MAX($F$4:F427)+1,"")</f>
        <v/>
      </c>
      <c r="G428" s="26">
        <f>COUNTIF($H$5:H428,H428)</f>
        <v>176</v>
      </c>
      <c r="H428" s="26" t="e">
        <f t="shared" si="122"/>
        <v>#N/A</v>
      </c>
      <c r="I428" s="26">
        <f>COUNTIF($J$4:$J428,1)</f>
        <v>16</v>
      </c>
      <c r="J428" s="26">
        <f>COUNTIF($S$5:$S428,S428)</f>
        <v>176</v>
      </c>
      <c r="K428" s="26" t="e">
        <f t="shared" si="111"/>
        <v>#N/A</v>
      </c>
      <c r="L428" s="26">
        <f>IFERROR(IF(P428=0,0,MAX($L$4:L427)+1),0)</f>
        <v>0</v>
      </c>
      <c r="M428" s="5" t="e">
        <f t="shared" si="123"/>
        <v>#N/A</v>
      </c>
      <c r="N428" s="5" t="e">
        <f t="shared" si="124"/>
        <v>#N/A</v>
      </c>
      <c r="P428" s="86" t="e">
        <f t="shared" si="112"/>
        <v>#N/A</v>
      </c>
      <c r="Q428" s="86" t="e">
        <f t="shared" si="113"/>
        <v>#N/A</v>
      </c>
      <c r="R428" s="86" t="e">
        <f t="shared" si="114"/>
        <v>#N/A</v>
      </c>
      <c r="S428" s="86" t="e">
        <f t="shared" si="115"/>
        <v>#N/A</v>
      </c>
      <c r="T428" s="86" t="str">
        <f t="shared" si="125"/>
        <v/>
      </c>
      <c r="U428" s="86" t="str">
        <f t="shared" si="126"/>
        <v/>
      </c>
      <c r="V428" s="86" t="str">
        <f t="shared" si="127"/>
        <v/>
      </c>
      <c r="W428" s="87" t="e">
        <f t="shared" si="116"/>
        <v>#N/A</v>
      </c>
      <c r="X428" s="88"/>
      <c r="Y428" s="88"/>
      <c r="Z428" s="88"/>
      <c r="AA428" s="88"/>
      <c r="AB428" s="88"/>
      <c r="AD428" s="86" t="e">
        <f t="shared" si="117"/>
        <v>#N/A</v>
      </c>
      <c r="AE428" s="86" t="e">
        <f t="shared" si="118"/>
        <v>#N/A</v>
      </c>
      <c r="AG428" s="86">
        <f t="shared" si="119"/>
        <v>0</v>
      </c>
      <c r="AH428" s="86">
        <f t="shared" si="120"/>
        <v>0</v>
      </c>
      <c r="AI428" s="86">
        <f t="shared" si="121"/>
        <v>0</v>
      </c>
    </row>
    <row r="429" spans="6:35" x14ac:dyDescent="0.25">
      <c r="F429" s="26" t="str">
        <f>IF(G429=1,MAX($F$4:F428)+1,"")</f>
        <v/>
      </c>
      <c r="G429" s="26">
        <f>COUNTIF($H$5:H429,H429)</f>
        <v>177</v>
      </c>
      <c r="H429" s="26" t="e">
        <f t="shared" si="122"/>
        <v>#N/A</v>
      </c>
      <c r="I429" s="26">
        <f>COUNTIF($J$4:$J429,1)</f>
        <v>16</v>
      </c>
      <c r="J429" s="26">
        <f>COUNTIF($S$5:$S429,S429)</f>
        <v>177</v>
      </c>
      <c r="K429" s="26" t="e">
        <f t="shared" si="111"/>
        <v>#N/A</v>
      </c>
      <c r="L429" s="26">
        <f>IFERROR(IF(P429=0,0,MAX($L$4:L428)+1),0)</f>
        <v>0</v>
      </c>
      <c r="M429" s="5" t="e">
        <f t="shared" si="123"/>
        <v>#N/A</v>
      </c>
      <c r="N429" s="5" t="e">
        <f t="shared" si="124"/>
        <v>#N/A</v>
      </c>
      <c r="P429" s="86" t="e">
        <f t="shared" si="112"/>
        <v>#N/A</v>
      </c>
      <c r="Q429" s="86" t="e">
        <f t="shared" si="113"/>
        <v>#N/A</v>
      </c>
      <c r="R429" s="86" t="e">
        <f t="shared" si="114"/>
        <v>#N/A</v>
      </c>
      <c r="S429" s="86" t="e">
        <f t="shared" si="115"/>
        <v>#N/A</v>
      </c>
      <c r="T429" s="86" t="str">
        <f t="shared" si="125"/>
        <v/>
      </c>
      <c r="U429" s="86" t="str">
        <f t="shared" si="126"/>
        <v/>
      </c>
      <c r="V429" s="86" t="str">
        <f t="shared" si="127"/>
        <v/>
      </c>
      <c r="W429" s="87" t="e">
        <f t="shared" si="116"/>
        <v>#N/A</v>
      </c>
      <c r="X429" s="88"/>
      <c r="Y429" s="88"/>
      <c r="Z429" s="88"/>
      <c r="AA429" s="88"/>
      <c r="AB429" s="88"/>
      <c r="AD429" s="86" t="e">
        <f t="shared" si="117"/>
        <v>#N/A</v>
      </c>
      <c r="AE429" s="86" t="e">
        <f t="shared" si="118"/>
        <v>#N/A</v>
      </c>
      <c r="AG429" s="86">
        <f t="shared" si="119"/>
        <v>0</v>
      </c>
      <c r="AH429" s="86">
        <f t="shared" si="120"/>
        <v>0</v>
      </c>
      <c r="AI429" s="86">
        <f t="shared" si="121"/>
        <v>0</v>
      </c>
    </row>
    <row r="430" spans="6:35" x14ac:dyDescent="0.25">
      <c r="F430" s="26" t="str">
        <f>IF(G430=1,MAX($F$4:F429)+1,"")</f>
        <v/>
      </c>
      <c r="G430" s="26">
        <f>COUNTIF($H$5:H430,H430)</f>
        <v>178</v>
      </c>
      <c r="H430" s="26" t="e">
        <f t="shared" si="122"/>
        <v>#N/A</v>
      </c>
      <c r="I430" s="26">
        <f>COUNTIF($J$4:$J430,1)</f>
        <v>16</v>
      </c>
      <c r="J430" s="26">
        <f>COUNTIF($S$5:$S430,S430)</f>
        <v>178</v>
      </c>
      <c r="K430" s="26" t="e">
        <f t="shared" si="111"/>
        <v>#N/A</v>
      </c>
      <c r="L430" s="26">
        <f>IFERROR(IF(P430=0,0,MAX($L$4:L429)+1),0)</f>
        <v>0</v>
      </c>
      <c r="M430" s="5" t="e">
        <f t="shared" si="123"/>
        <v>#N/A</v>
      </c>
      <c r="N430" s="5" t="e">
        <f t="shared" si="124"/>
        <v>#N/A</v>
      </c>
      <c r="P430" s="86" t="e">
        <f t="shared" si="112"/>
        <v>#N/A</v>
      </c>
      <c r="Q430" s="86" t="e">
        <f t="shared" si="113"/>
        <v>#N/A</v>
      </c>
      <c r="R430" s="86" t="e">
        <f t="shared" si="114"/>
        <v>#N/A</v>
      </c>
      <c r="S430" s="86" t="e">
        <f t="shared" si="115"/>
        <v>#N/A</v>
      </c>
      <c r="T430" s="86" t="str">
        <f t="shared" si="125"/>
        <v/>
      </c>
      <c r="U430" s="86" t="str">
        <f t="shared" si="126"/>
        <v/>
      </c>
      <c r="V430" s="86" t="str">
        <f t="shared" si="127"/>
        <v/>
      </c>
      <c r="W430" s="87" t="e">
        <f t="shared" si="116"/>
        <v>#N/A</v>
      </c>
      <c r="X430" s="88"/>
      <c r="Y430" s="88"/>
      <c r="Z430" s="88"/>
      <c r="AA430" s="88"/>
      <c r="AB430" s="88"/>
      <c r="AD430" s="86" t="e">
        <f t="shared" si="117"/>
        <v>#N/A</v>
      </c>
      <c r="AE430" s="86" t="e">
        <f t="shared" si="118"/>
        <v>#N/A</v>
      </c>
      <c r="AG430" s="86">
        <f t="shared" si="119"/>
        <v>0</v>
      </c>
      <c r="AH430" s="86">
        <f t="shared" si="120"/>
        <v>0</v>
      </c>
      <c r="AI430" s="86">
        <f t="shared" si="121"/>
        <v>0</v>
      </c>
    </row>
    <row r="431" spans="6:35" x14ac:dyDescent="0.25">
      <c r="F431" s="26" t="str">
        <f>IF(G431=1,MAX($F$4:F430)+1,"")</f>
        <v/>
      </c>
      <c r="G431" s="26">
        <f>COUNTIF($H$5:H431,H431)</f>
        <v>179</v>
      </c>
      <c r="H431" s="26" t="e">
        <f t="shared" si="122"/>
        <v>#N/A</v>
      </c>
      <c r="I431" s="26">
        <f>COUNTIF($J$4:$J431,1)</f>
        <v>16</v>
      </c>
      <c r="J431" s="26">
        <f>COUNTIF($S$5:$S431,S431)</f>
        <v>179</v>
      </c>
      <c r="K431" s="26" t="e">
        <f t="shared" si="111"/>
        <v>#N/A</v>
      </c>
      <c r="L431" s="26">
        <f>IFERROR(IF(P431=0,0,MAX($L$4:L430)+1),0)</f>
        <v>0</v>
      </c>
      <c r="M431" s="5" t="e">
        <f t="shared" si="123"/>
        <v>#N/A</v>
      </c>
      <c r="N431" s="5" t="e">
        <f t="shared" si="124"/>
        <v>#N/A</v>
      </c>
      <c r="P431" s="86" t="e">
        <f t="shared" si="112"/>
        <v>#N/A</v>
      </c>
      <c r="Q431" s="86" t="e">
        <f t="shared" si="113"/>
        <v>#N/A</v>
      </c>
      <c r="R431" s="86" t="e">
        <f t="shared" si="114"/>
        <v>#N/A</v>
      </c>
      <c r="S431" s="86" t="e">
        <f t="shared" si="115"/>
        <v>#N/A</v>
      </c>
      <c r="T431" s="86" t="str">
        <f t="shared" si="125"/>
        <v/>
      </c>
      <c r="U431" s="86" t="str">
        <f t="shared" si="126"/>
        <v/>
      </c>
      <c r="V431" s="86" t="str">
        <f t="shared" si="127"/>
        <v/>
      </c>
      <c r="W431" s="87" t="e">
        <f t="shared" si="116"/>
        <v>#N/A</v>
      </c>
      <c r="X431" s="88"/>
      <c r="Y431" s="88"/>
      <c r="Z431" s="88"/>
      <c r="AA431" s="88"/>
      <c r="AB431" s="88"/>
      <c r="AD431" s="86" t="e">
        <f t="shared" si="117"/>
        <v>#N/A</v>
      </c>
      <c r="AE431" s="86" t="e">
        <f t="shared" si="118"/>
        <v>#N/A</v>
      </c>
      <c r="AG431" s="86">
        <f t="shared" si="119"/>
        <v>0</v>
      </c>
      <c r="AH431" s="86">
        <f t="shared" si="120"/>
        <v>0</v>
      </c>
      <c r="AI431" s="86">
        <f t="shared" si="121"/>
        <v>0</v>
      </c>
    </row>
    <row r="432" spans="6:35" x14ac:dyDescent="0.25">
      <c r="F432" s="26" t="str">
        <f>IF(G432=1,MAX($F$4:F431)+1,"")</f>
        <v/>
      </c>
      <c r="G432" s="26">
        <f>COUNTIF($H$5:H432,H432)</f>
        <v>180</v>
      </c>
      <c r="H432" s="26" t="e">
        <f t="shared" si="122"/>
        <v>#N/A</v>
      </c>
      <c r="I432" s="26">
        <f>COUNTIF($J$4:$J432,1)</f>
        <v>16</v>
      </c>
      <c r="J432" s="26">
        <f>COUNTIF($S$5:$S432,S432)</f>
        <v>180</v>
      </c>
      <c r="K432" s="26" t="e">
        <f t="shared" si="111"/>
        <v>#N/A</v>
      </c>
      <c r="L432" s="26">
        <f>IFERROR(IF(P432=0,0,MAX($L$4:L431)+1),0)</f>
        <v>0</v>
      </c>
      <c r="M432" s="5" t="e">
        <f t="shared" si="123"/>
        <v>#N/A</v>
      </c>
      <c r="N432" s="5" t="e">
        <f t="shared" si="124"/>
        <v>#N/A</v>
      </c>
      <c r="P432" s="86" t="e">
        <f t="shared" si="112"/>
        <v>#N/A</v>
      </c>
      <c r="Q432" s="86" t="e">
        <f t="shared" si="113"/>
        <v>#N/A</v>
      </c>
      <c r="R432" s="86" t="e">
        <f t="shared" si="114"/>
        <v>#N/A</v>
      </c>
      <c r="S432" s="86" t="e">
        <f t="shared" si="115"/>
        <v>#N/A</v>
      </c>
      <c r="T432" s="86" t="str">
        <f t="shared" si="125"/>
        <v/>
      </c>
      <c r="U432" s="86" t="str">
        <f t="shared" si="126"/>
        <v/>
      </c>
      <c r="V432" s="86" t="str">
        <f t="shared" si="127"/>
        <v/>
      </c>
      <c r="W432" s="87" t="e">
        <f t="shared" si="116"/>
        <v>#N/A</v>
      </c>
      <c r="X432" s="88"/>
      <c r="Y432" s="88"/>
      <c r="Z432" s="88"/>
      <c r="AA432" s="88"/>
      <c r="AB432" s="88"/>
      <c r="AD432" s="86" t="e">
        <f t="shared" si="117"/>
        <v>#N/A</v>
      </c>
      <c r="AE432" s="86" t="e">
        <f t="shared" si="118"/>
        <v>#N/A</v>
      </c>
      <c r="AG432" s="86">
        <f t="shared" si="119"/>
        <v>0</v>
      </c>
      <c r="AH432" s="86">
        <f t="shared" si="120"/>
        <v>0</v>
      </c>
      <c r="AI432" s="86">
        <f t="shared" si="121"/>
        <v>0</v>
      </c>
    </row>
    <row r="433" spans="6:35" x14ac:dyDescent="0.25">
      <c r="F433" s="26" t="str">
        <f>IF(G433=1,MAX($F$4:F432)+1,"")</f>
        <v/>
      </c>
      <c r="G433" s="26">
        <f>COUNTIF($H$5:H433,H433)</f>
        <v>181</v>
      </c>
      <c r="H433" s="26" t="e">
        <f t="shared" si="122"/>
        <v>#N/A</v>
      </c>
      <c r="I433" s="26">
        <f>COUNTIF($J$4:$J433,1)</f>
        <v>16</v>
      </c>
      <c r="J433" s="26">
        <f>COUNTIF($S$5:$S433,S433)</f>
        <v>181</v>
      </c>
      <c r="K433" s="26" t="e">
        <f t="shared" si="111"/>
        <v>#N/A</v>
      </c>
      <c r="L433" s="26">
        <f>IFERROR(IF(P433=0,0,MAX($L$4:L432)+1),0)</f>
        <v>0</v>
      </c>
      <c r="M433" s="5" t="e">
        <f t="shared" si="123"/>
        <v>#N/A</v>
      </c>
      <c r="N433" s="5" t="e">
        <f t="shared" si="124"/>
        <v>#N/A</v>
      </c>
      <c r="P433" s="86" t="e">
        <f t="shared" si="112"/>
        <v>#N/A</v>
      </c>
      <c r="Q433" s="86" t="e">
        <f t="shared" si="113"/>
        <v>#N/A</v>
      </c>
      <c r="R433" s="86" t="e">
        <f t="shared" si="114"/>
        <v>#N/A</v>
      </c>
      <c r="S433" s="86" t="e">
        <f t="shared" si="115"/>
        <v>#N/A</v>
      </c>
      <c r="T433" s="86" t="str">
        <f t="shared" si="125"/>
        <v/>
      </c>
      <c r="U433" s="86" t="str">
        <f t="shared" si="126"/>
        <v/>
      </c>
      <c r="V433" s="86" t="str">
        <f t="shared" si="127"/>
        <v/>
      </c>
      <c r="W433" s="87" t="e">
        <f t="shared" si="116"/>
        <v>#N/A</v>
      </c>
      <c r="X433" s="88"/>
      <c r="Y433" s="88"/>
      <c r="Z433" s="88"/>
      <c r="AA433" s="88"/>
      <c r="AB433" s="88"/>
      <c r="AD433" s="86" t="e">
        <f t="shared" si="117"/>
        <v>#N/A</v>
      </c>
      <c r="AE433" s="86" t="e">
        <f t="shared" si="118"/>
        <v>#N/A</v>
      </c>
      <c r="AG433" s="86">
        <f t="shared" si="119"/>
        <v>0</v>
      </c>
      <c r="AH433" s="86">
        <f t="shared" si="120"/>
        <v>0</v>
      </c>
      <c r="AI433" s="86">
        <f t="shared" si="121"/>
        <v>0</v>
      </c>
    </row>
    <row r="434" spans="6:35" x14ac:dyDescent="0.25">
      <c r="F434" s="26" t="str">
        <f>IF(G434=1,MAX($F$4:F433)+1,"")</f>
        <v/>
      </c>
      <c r="G434" s="26">
        <f>COUNTIF($H$5:H434,H434)</f>
        <v>182</v>
      </c>
      <c r="H434" s="26" t="e">
        <f t="shared" si="122"/>
        <v>#N/A</v>
      </c>
      <c r="I434" s="26">
        <f>COUNTIF($J$4:$J434,1)</f>
        <v>16</v>
      </c>
      <c r="J434" s="26">
        <f>COUNTIF($S$5:$S434,S434)</f>
        <v>182</v>
      </c>
      <c r="K434" s="26" t="e">
        <f t="shared" si="111"/>
        <v>#N/A</v>
      </c>
      <c r="L434" s="26">
        <f>IFERROR(IF(P434=0,0,MAX($L$4:L433)+1),0)</f>
        <v>0</v>
      </c>
      <c r="M434" s="5" t="e">
        <f t="shared" si="123"/>
        <v>#N/A</v>
      </c>
      <c r="N434" s="5" t="e">
        <f t="shared" si="124"/>
        <v>#N/A</v>
      </c>
      <c r="P434" s="86" t="e">
        <f t="shared" si="112"/>
        <v>#N/A</v>
      </c>
      <c r="Q434" s="86" t="e">
        <f t="shared" si="113"/>
        <v>#N/A</v>
      </c>
      <c r="R434" s="86" t="e">
        <f t="shared" si="114"/>
        <v>#N/A</v>
      </c>
      <c r="S434" s="86" t="e">
        <f t="shared" si="115"/>
        <v>#N/A</v>
      </c>
      <c r="T434" s="86" t="str">
        <f t="shared" si="125"/>
        <v/>
      </c>
      <c r="U434" s="86" t="str">
        <f t="shared" si="126"/>
        <v/>
      </c>
      <c r="V434" s="86" t="str">
        <f t="shared" si="127"/>
        <v/>
      </c>
      <c r="W434" s="87" t="e">
        <f t="shared" si="116"/>
        <v>#N/A</v>
      </c>
      <c r="X434" s="88"/>
      <c r="Y434" s="88"/>
      <c r="Z434" s="88"/>
      <c r="AA434" s="88"/>
      <c r="AB434" s="88"/>
      <c r="AD434" s="86" t="e">
        <f t="shared" si="117"/>
        <v>#N/A</v>
      </c>
      <c r="AE434" s="86" t="e">
        <f t="shared" si="118"/>
        <v>#N/A</v>
      </c>
      <c r="AG434" s="86">
        <f t="shared" si="119"/>
        <v>0</v>
      </c>
      <c r="AH434" s="86">
        <f t="shared" si="120"/>
        <v>0</v>
      </c>
      <c r="AI434" s="86">
        <f t="shared" si="121"/>
        <v>0</v>
      </c>
    </row>
    <row r="435" spans="6:35" x14ac:dyDescent="0.25">
      <c r="F435" s="26" t="str">
        <f>IF(G435=1,MAX($F$4:F434)+1,"")</f>
        <v/>
      </c>
      <c r="G435" s="26">
        <f>COUNTIF($H$5:H435,H435)</f>
        <v>183</v>
      </c>
      <c r="H435" s="26" t="e">
        <f t="shared" si="122"/>
        <v>#N/A</v>
      </c>
      <c r="I435" s="26">
        <f>COUNTIF($J$4:$J435,1)</f>
        <v>16</v>
      </c>
      <c r="J435" s="26">
        <f>COUNTIF($S$5:$S435,S435)</f>
        <v>183</v>
      </c>
      <c r="K435" s="26" t="e">
        <f t="shared" si="111"/>
        <v>#N/A</v>
      </c>
      <c r="L435" s="26">
        <f>IFERROR(IF(P435=0,0,MAX($L$4:L434)+1),0)</f>
        <v>0</v>
      </c>
      <c r="M435" s="5" t="e">
        <f t="shared" si="123"/>
        <v>#N/A</v>
      </c>
      <c r="N435" s="5" t="e">
        <f t="shared" si="124"/>
        <v>#N/A</v>
      </c>
      <c r="P435" s="86" t="e">
        <f t="shared" si="112"/>
        <v>#N/A</v>
      </c>
      <c r="Q435" s="86" t="e">
        <f t="shared" si="113"/>
        <v>#N/A</v>
      </c>
      <c r="R435" s="86" t="e">
        <f t="shared" si="114"/>
        <v>#N/A</v>
      </c>
      <c r="S435" s="86" t="e">
        <f t="shared" si="115"/>
        <v>#N/A</v>
      </c>
      <c r="T435" s="86" t="str">
        <f t="shared" si="125"/>
        <v/>
      </c>
      <c r="U435" s="86" t="str">
        <f t="shared" si="126"/>
        <v/>
      </c>
      <c r="V435" s="86" t="str">
        <f t="shared" si="127"/>
        <v/>
      </c>
      <c r="W435" s="87" t="e">
        <f t="shared" si="116"/>
        <v>#N/A</v>
      </c>
      <c r="X435" s="88"/>
      <c r="Y435" s="88"/>
      <c r="Z435" s="88"/>
      <c r="AA435" s="88"/>
      <c r="AB435" s="88"/>
      <c r="AD435" s="86" t="e">
        <f t="shared" si="117"/>
        <v>#N/A</v>
      </c>
      <c r="AE435" s="86" t="e">
        <f t="shared" si="118"/>
        <v>#N/A</v>
      </c>
      <c r="AG435" s="86">
        <f t="shared" si="119"/>
        <v>0</v>
      </c>
      <c r="AH435" s="86">
        <f t="shared" si="120"/>
        <v>0</v>
      </c>
      <c r="AI435" s="86">
        <f t="shared" si="121"/>
        <v>0</v>
      </c>
    </row>
    <row r="436" spans="6:35" x14ac:dyDescent="0.25">
      <c r="F436" s="26" t="str">
        <f>IF(G436=1,MAX($F$4:F435)+1,"")</f>
        <v/>
      </c>
      <c r="G436" s="26">
        <f>COUNTIF($H$5:H436,H436)</f>
        <v>184</v>
      </c>
      <c r="H436" s="26" t="e">
        <f t="shared" si="122"/>
        <v>#N/A</v>
      </c>
      <c r="I436" s="26">
        <f>COUNTIF($J$4:$J436,1)</f>
        <v>16</v>
      </c>
      <c r="J436" s="26">
        <f>COUNTIF($S$5:$S436,S436)</f>
        <v>184</v>
      </c>
      <c r="K436" s="26" t="e">
        <f t="shared" si="111"/>
        <v>#N/A</v>
      </c>
      <c r="L436" s="26">
        <f>IFERROR(IF(P436=0,0,MAX($L$4:L435)+1),0)</f>
        <v>0</v>
      </c>
      <c r="M436" s="5" t="e">
        <f t="shared" si="123"/>
        <v>#N/A</v>
      </c>
      <c r="N436" s="5" t="e">
        <f t="shared" si="124"/>
        <v>#N/A</v>
      </c>
      <c r="P436" s="86" t="e">
        <f t="shared" si="112"/>
        <v>#N/A</v>
      </c>
      <c r="Q436" s="86" t="e">
        <f t="shared" si="113"/>
        <v>#N/A</v>
      </c>
      <c r="R436" s="86" t="e">
        <f t="shared" si="114"/>
        <v>#N/A</v>
      </c>
      <c r="S436" s="86" t="e">
        <f t="shared" si="115"/>
        <v>#N/A</v>
      </c>
      <c r="T436" s="86" t="str">
        <f t="shared" si="125"/>
        <v/>
      </c>
      <c r="U436" s="86" t="str">
        <f t="shared" si="126"/>
        <v/>
      </c>
      <c r="V436" s="86" t="str">
        <f t="shared" si="127"/>
        <v/>
      </c>
      <c r="W436" s="87" t="e">
        <f t="shared" si="116"/>
        <v>#N/A</v>
      </c>
      <c r="X436" s="88"/>
      <c r="Y436" s="88"/>
      <c r="Z436" s="88"/>
      <c r="AA436" s="88"/>
      <c r="AB436" s="88"/>
      <c r="AD436" s="86" t="e">
        <f t="shared" si="117"/>
        <v>#N/A</v>
      </c>
      <c r="AE436" s="86" t="e">
        <f t="shared" si="118"/>
        <v>#N/A</v>
      </c>
      <c r="AG436" s="86">
        <f t="shared" si="119"/>
        <v>0</v>
      </c>
      <c r="AH436" s="86">
        <f t="shared" si="120"/>
        <v>0</v>
      </c>
      <c r="AI436" s="86">
        <f t="shared" si="121"/>
        <v>0</v>
      </c>
    </row>
    <row r="437" spans="6:35" x14ac:dyDescent="0.25">
      <c r="F437" s="26" t="str">
        <f>IF(G437=1,MAX($F$4:F436)+1,"")</f>
        <v/>
      </c>
      <c r="G437" s="26">
        <f>COUNTIF($H$5:H437,H437)</f>
        <v>185</v>
      </c>
      <c r="H437" s="26" t="e">
        <f t="shared" si="122"/>
        <v>#N/A</v>
      </c>
      <c r="I437" s="26">
        <f>COUNTIF($J$4:$J437,1)</f>
        <v>16</v>
      </c>
      <c r="J437" s="26">
        <f>COUNTIF($S$5:$S437,S437)</f>
        <v>185</v>
      </c>
      <c r="K437" s="26" t="e">
        <f t="shared" si="111"/>
        <v>#N/A</v>
      </c>
      <c r="L437" s="26">
        <f>IFERROR(IF(P437=0,0,MAX($L$4:L436)+1),0)</f>
        <v>0</v>
      </c>
      <c r="M437" s="5" t="e">
        <f t="shared" si="123"/>
        <v>#N/A</v>
      </c>
      <c r="N437" s="5" t="e">
        <f t="shared" si="124"/>
        <v>#N/A</v>
      </c>
      <c r="P437" s="86" t="e">
        <f t="shared" si="112"/>
        <v>#N/A</v>
      </c>
      <c r="Q437" s="86" t="e">
        <f t="shared" si="113"/>
        <v>#N/A</v>
      </c>
      <c r="R437" s="86" t="e">
        <f t="shared" si="114"/>
        <v>#N/A</v>
      </c>
      <c r="S437" s="86" t="e">
        <f t="shared" si="115"/>
        <v>#N/A</v>
      </c>
      <c r="T437" s="86" t="str">
        <f t="shared" si="125"/>
        <v/>
      </c>
      <c r="U437" s="86" t="str">
        <f t="shared" si="126"/>
        <v/>
      </c>
      <c r="V437" s="86" t="str">
        <f t="shared" si="127"/>
        <v/>
      </c>
      <c r="W437" s="87" t="e">
        <f t="shared" si="116"/>
        <v>#N/A</v>
      </c>
      <c r="X437" s="88"/>
      <c r="Y437" s="88"/>
      <c r="Z437" s="88"/>
      <c r="AA437" s="88"/>
      <c r="AB437" s="88"/>
      <c r="AD437" s="86" t="e">
        <f t="shared" si="117"/>
        <v>#N/A</v>
      </c>
      <c r="AE437" s="86" t="e">
        <f t="shared" si="118"/>
        <v>#N/A</v>
      </c>
      <c r="AG437" s="86">
        <f t="shared" si="119"/>
        <v>0</v>
      </c>
      <c r="AH437" s="86">
        <f t="shared" si="120"/>
        <v>0</v>
      </c>
      <c r="AI437" s="86">
        <f t="shared" si="121"/>
        <v>0</v>
      </c>
    </row>
    <row r="438" spans="6:35" x14ac:dyDescent="0.25">
      <c r="F438" s="26" t="str">
        <f>IF(G438=1,MAX($F$4:F437)+1,"")</f>
        <v/>
      </c>
      <c r="G438" s="26">
        <f>COUNTIF($H$5:H438,H438)</f>
        <v>186</v>
      </c>
      <c r="H438" s="26" t="e">
        <f t="shared" si="122"/>
        <v>#N/A</v>
      </c>
      <c r="I438" s="26">
        <f>COUNTIF($J$4:$J438,1)</f>
        <v>16</v>
      </c>
      <c r="J438" s="26">
        <f>COUNTIF($S$5:$S438,S438)</f>
        <v>186</v>
      </c>
      <c r="K438" s="26" t="e">
        <f t="shared" si="111"/>
        <v>#N/A</v>
      </c>
      <c r="L438" s="26">
        <f>IFERROR(IF(P438=0,0,MAX($L$4:L437)+1),0)</f>
        <v>0</v>
      </c>
      <c r="M438" s="5" t="e">
        <f t="shared" si="123"/>
        <v>#N/A</v>
      </c>
      <c r="N438" s="5" t="e">
        <f t="shared" si="124"/>
        <v>#N/A</v>
      </c>
      <c r="P438" s="86" t="e">
        <f t="shared" si="112"/>
        <v>#N/A</v>
      </c>
      <c r="Q438" s="86" t="e">
        <f t="shared" si="113"/>
        <v>#N/A</v>
      </c>
      <c r="R438" s="86" t="e">
        <f t="shared" si="114"/>
        <v>#N/A</v>
      </c>
      <c r="S438" s="86" t="e">
        <f t="shared" si="115"/>
        <v>#N/A</v>
      </c>
      <c r="T438" s="86" t="str">
        <f t="shared" si="125"/>
        <v/>
      </c>
      <c r="U438" s="86" t="str">
        <f t="shared" si="126"/>
        <v/>
      </c>
      <c r="V438" s="86" t="str">
        <f t="shared" si="127"/>
        <v/>
      </c>
      <c r="W438" s="87" t="e">
        <f t="shared" si="116"/>
        <v>#N/A</v>
      </c>
      <c r="X438" s="88"/>
      <c r="Y438" s="88"/>
      <c r="Z438" s="88"/>
      <c r="AA438" s="88"/>
      <c r="AB438" s="88"/>
      <c r="AD438" s="86" t="e">
        <f t="shared" si="117"/>
        <v>#N/A</v>
      </c>
      <c r="AE438" s="86" t="e">
        <f t="shared" si="118"/>
        <v>#N/A</v>
      </c>
      <c r="AG438" s="86">
        <f t="shared" si="119"/>
        <v>0</v>
      </c>
      <c r="AH438" s="86">
        <f t="shared" si="120"/>
        <v>0</v>
      </c>
      <c r="AI438" s="86">
        <f t="shared" si="121"/>
        <v>0</v>
      </c>
    </row>
    <row r="439" spans="6:35" x14ac:dyDescent="0.25">
      <c r="F439" s="26" t="str">
        <f>IF(G439=1,MAX($F$4:F438)+1,"")</f>
        <v/>
      </c>
      <c r="G439" s="26">
        <f>COUNTIF($H$5:H439,H439)</f>
        <v>187</v>
      </c>
      <c r="H439" s="26" t="e">
        <f t="shared" si="122"/>
        <v>#N/A</v>
      </c>
      <c r="I439" s="26">
        <f>COUNTIF($J$4:$J439,1)</f>
        <v>16</v>
      </c>
      <c r="J439" s="26">
        <f>COUNTIF($S$5:$S439,S439)</f>
        <v>187</v>
      </c>
      <c r="K439" s="26" t="e">
        <f t="shared" si="111"/>
        <v>#N/A</v>
      </c>
      <c r="L439" s="26">
        <f>IFERROR(IF(P439=0,0,MAX($L$4:L438)+1),0)</f>
        <v>0</v>
      </c>
      <c r="M439" s="5" t="e">
        <f t="shared" si="123"/>
        <v>#N/A</v>
      </c>
      <c r="N439" s="5" t="e">
        <f t="shared" si="124"/>
        <v>#N/A</v>
      </c>
      <c r="P439" s="86" t="e">
        <f t="shared" si="112"/>
        <v>#N/A</v>
      </c>
      <c r="Q439" s="86" t="e">
        <f t="shared" si="113"/>
        <v>#N/A</v>
      </c>
      <c r="R439" s="86" t="e">
        <f t="shared" si="114"/>
        <v>#N/A</v>
      </c>
      <c r="S439" s="86" t="e">
        <f t="shared" si="115"/>
        <v>#N/A</v>
      </c>
      <c r="T439" s="86" t="str">
        <f t="shared" si="125"/>
        <v/>
      </c>
      <c r="U439" s="86" t="str">
        <f t="shared" si="126"/>
        <v/>
      </c>
      <c r="V439" s="86" t="str">
        <f t="shared" si="127"/>
        <v/>
      </c>
      <c r="W439" s="87" t="e">
        <f t="shared" si="116"/>
        <v>#N/A</v>
      </c>
      <c r="X439" s="88"/>
      <c r="Y439" s="88"/>
      <c r="Z439" s="88"/>
      <c r="AA439" s="88"/>
      <c r="AB439" s="88"/>
      <c r="AD439" s="86" t="e">
        <f t="shared" si="117"/>
        <v>#N/A</v>
      </c>
      <c r="AE439" s="86" t="e">
        <f t="shared" si="118"/>
        <v>#N/A</v>
      </c>
      <c r="AG439" s="86">
        <f t="shared" si="119"/>
        <v>0</v>
      </c>
      <c r="AH439" s="86">
        <f t="shared" si="120"/>
        <v>0</v>
      </c>
      <c r="AI439" s="86">
        <f t="shared" si="121"/>
        <v>0</v>
      </c>
    </row>
    <row r="440" spans="6:35" x14ac:dyDescent="0.25">
      <c r="F440" s="26" t="str">
        <f>IF(G440=1,MAX($F$4:F439)+1,"")</f>
        <v/>
      </c>
      <c r="G440" s="26">
        <f>COUNTIF($H$5:H440,H440)</f>
        <v>188</v>
      </c>
      <c r="H440" s="26" t="e">
        <f t="shared" si="122"/>
        <v>#N/A</v>
      </c>
      <c r="I440" s="26">
        <f>COUNTIF($J$4:$J440,1)</f>
        <v>16</v>
      </c>
      <c r="J440" s="26">
        <f>COUNTIF($S$5:$S440,S440)</f>
        <v>188</v>
      </c>
      <c r="K440" s="26" t="e">
        <f t="shared" si="111"/>
        <v>#N/A</v>
      </c>
      <c r="L440" s="26">
        <f>IFERROR(IF(P440=0,0,MAX($L$4:L439)+1),0)</f>
        <v>0</v>
      </c>
      <c r="M440" s="5" t="e">
        <f t="shared" si="123"/>
        <v>#N/A</v>
      </c>
      <c r="N440" s="5" t="e">
        <f t="shared" si="124"/>
        <v>#N/A</v>
      </c>
      <c r="P440" s="86" t="e">
        <f t="shared" si="112"/>
        <v>#N/A</v>
      </c>
      <c r="Q440" s="86" t="e">
        <f t="shared" si="113"/>
        <v>#N/A</v>
      </c>
      <c r="R440" s="86" t="e">
        <f t="shared" si="114"/>
        <v>#N/A</v>
      </c>
      <c r="S440" s="86" t="e">
        <f t="shared" si="115"/>
        <v>#N/A</v>
      </c>
      <c r="T440" s="86" t="str">
        <f t="shared" si="125"/>
        <v/>
      </c>
      <c r="U440" s="86" t="str">
        <f t="shared" si="126"/>
        <v/>
      </c>
      <c r="V440" s="86" t="str">
        <f t="shared" si="127"/>
        <v/>
      </c>
      <c r="W440" s="87" t="e">
        <f t="shared" si="116"/>
        <v>#N/A</v>
      </c>
      <c r="X440" s="88"/>
      <c r="Y440" s="88"/>
      <c r="Z440" s="88"/>
      <c r="AA440" s="88"/>
      <c r="AB440" s="88"/>
      <c r="AD440" s="86" t="e">
        <f t="shared" si="117"/>
        <v>#N/A</v>
      </c>
      <c r="AE440" s="86" t="e">
        <f t="shared" si="118"/>
        <v>#N/A</v>
      </c>
      <c r="AG440" s="86">
        <f t="shared" si="119"/>
        <v>0</v>
      </c>
      <c r="AH440" s="86">
        <f t="shared" si="120"/>
        <v>0</v>
      </c>
      <c r="AI440" s="86">
        <f t="shared" si="121"/>
        <v>0</v>
      </c>
    </row>
    <row r="441" spans="6:35" x14ac:dyDescent="0.25">
      <c r="F441" s="26" t="str">
        <f>IF(G441=1,MAX($F$4:F440)+1,"")</f>
        <v/>
      </c>
      <c r="G441" s="26">
        <f>COUNTIF($H$5:H441,H441)</f>
        <v>189</v>
      </c>
      <c r="H441" s="26" t="e">
        <f t="shared" si="122"/>
        <v>#N/A</v>
      </c>
      <c r="I441" s="26">
        <f>COUNTIF($J$4:$J441,1)</f>
        <v>16</v>
      </c>
      <c r="J441" s="26">
        <f>COUNTIF($S$5:$S441,S441)</f>
        <v>189</v>
      </c>
      <c r="K441" s="26" t="e">
        <f t="shared" si="111"/>
        <v>#N/A</v>
      </c>
      <c r="L441" s="26">
        <f>IFERROR(IF(P441=0,0,MAX($L$4:L440)+1),0)</f>
        <v>0</v>
      </c>
      <c r="M441" s="5" t="e">
        <f t="shared" si="123"/>
        <v>#N/A</v>
      </c>
      <c r="N441" s="5" t="e">
        <f t="shared" si="124"/>
        <v>#N/A</v>
      </c>
      <c r="P441" s="86" t="e">
        <f t="shared" si="112"/>
        <v>#N/A</v>
      </c>
      <c r="Q441" s="86" t="e">
        <f t="shared" si="113"/>
        <v>#N/A</v>
      </c>
      <c r="R441" s="86" t="e">
        <f t="shared" si="114"/>
        <v>#N/A</v>
      </c>
      <c r="S441" s="86" t="e">
        <f t="shared" si="115"/>
        <v>#N/A</v>
      </c>
      <c r="T441" s="86" t="str">
        <f t="shared" si="125"/>
        <v/>
      </c>
      <c r="U441" s="86" t="str">
        <f t="shared" si="126"/>
        <v/>
      </c>
      <c r="V441" s="86" t="str">
        <f t="shared" si="127"/>
        <v/>
      </c>
      <c r="W441" s="87" t="e">
        <f t="shared" si="116"/>
        <v>#N/A</v>
      </c>
      <c r="X441" s="88"/>
      <c r="Y441" s="88"/>
      <c r="Z441" s="88"/>
      <c r="AA441" s="88"/>
      <c r="AB441" s="88"/>
      <c r="AD441" s="86" t="e">
        <f t="shared" si="117"/>
        <v>#N/A</v>
      </c>
      <c r="AE441" s="86" t="e">
        <f t="shared" si="118"/>
        <v>#N/A</v>
      </c>
      <c r="AG441" s="86">
        <f t="shared" si="119"/>
        <v>0</v>
      </c>
      <c r="AH441" s="86">
        <f t="shared" si="120"/>
        <v>0</v>
      </c>
      <c r="AI441" s="86">
        <f t="shared" si="121"/>
        <v>0</v>
      </c>
    </row>
    <row r="442" spans="6:35" x14ac:dyDescent="0.25">
      <c r="F442" s="26" t="str">
        <f>IF(G442=1,MAX($F$4:F441)+1,"")</f>
        <v/>
      </c>
      <c r="G442" s="26">
        <f>COUNTIF($H$5:H442,H442)</f>
        <v>190</v>
      </c>
      <c r="H442" s="26" t="e">
        <f t="shared" si="122"/>
        <v>#N/A</v>
      </c>
      <c r="I442" s="26">
        <f>COUNTIF($J$4:$J442,1)</f>
        <v>16</v>
      </c>
      <c r="J442" s="26">
        <f>COUNTIF($S$5:$S442,S442)</f>
        <v>190</v>
      </c>
      <c r="K442" s="26" t="e">
        <f t="shared" si="111"/>
        <v>#N/A</v>
      </c>
      <c r="L442" s="26">
        <f>IFERROR(IF(P442=0,0,MAX($L$4:L441)+1),0)</f>
        <v>0</v>
      </c>
      <c r="M442" s="5" t="e">
        <f t="shared" si="123"/>
        <v>#N/A</v>
      </c>
      <c r="N442" s="5" t="e">
        <f t="shared" si="124"/>
        <v>#N/A</v>
      </c>
      <c r="P442" s="86" t="e">
        <f t="shared" si="112"/>
        <v>#N/A</v>
      </c>
      <c r="Q442" s="86" t="e">
        <f t="shared" si="113"/>
        <v>#N/A</v>
      </c>
      <c r="R442" s="86" t="e">
        <f t="shared" si="114"/>
        <v>#N/A</v>
      </c>
      <c r="S442" s="86" t="e">
        <f t="shared" si="115"/>
        <v>#N/A</v>
      </c>
      <c r="T442" s="86" t="str">
        <f t="shared" si="125"/>
        <v/>
      </c>
      <c r="U442" s="86" t="str">
        <f t="shared" si="126"/>
        <v/>
      </c>
      <c r="V442" s="86" t="str">
        <f t="shared" si="127"/>
        <v/>
      </c>
      <c r="W442" s="87" t="e">
        <f t="shared" si="116"/>
        <v>#N/A</v>
      </c>
      <c r="X442" s="88"/>
      <c r="Y442" s="88"/>
      <c r="Z442" s="88"/>
      <c r="AA442" s="88"/>
      <c r="AB442" s="88"/>
      <c r="AD442" s="86" t="e">
        <f t="shared" si="117"/>
        <v>#N/A</v>
      </c>
      <c r="AE442" s="86" t="e">
        <f t="shared" si="118"/>
        <v>#N/A</v>
      </c>
      <c r="AG442" s="86">
        <f t="shared" si="119"/>
        <v>0</v>
      </c>
      <c r="AH442" s="86">
        <f t="shared" si="120"/>
        <v>0</v>
      </c>
      <c r="AI442" s="86">
        <f t="shared" si="121"/>
        <v>0</v>
      </c>
    </row>
    <row r="443" spans="6:35" x14ac:dyDescent="0.25">
      <c r="F443" s="26" t="str">
        <f>IF(G443=1,MAX($F$4:F442)+1,"")</f>
        <v/>
      </c>
      <c r="G443" s="26">
        <f>COUNTIF($H$5:H443,H443)</f>
        <v>191</v>
      </c>
      <c r="H443" s="26" t="e">
        <f t="shared" si="122"/>
        <v>#N/A</v>
      </c>
      <c r="I443" s="26">
        <f>COUNTIF($J$4:$J443,1)</f>
        <v>16</v>
      </c>
      <c r="J443" s="26">
        <f>COUNTIF($S$5:$S443,S443)</f>
        <v>191</v>
      </c>
      <c r="K443" s="26" t="e">
        <f t="shared" si="111"/>
        <v>#N/A</v>
      </c>
      <c r="L443" s="26">
        <f>IFERROR(IF(P443=0,0,MAX($L$4:L442)+1),0)</f>
        <v>0</v>
      </c>
      <c r="M443" s="5" t="e">
        <f t="shared" si="123"/>
        <v>#N/A</v>
      </c>
      <c r="N443" s="5" t="e">
        <f t="shared" si="124"/>
        <v>#N/A</v>
      </c>
      <c r="P443" s="86" t="e">
        <f t="shared" si="112"/>
        <v>#N/A</v>
      </c>
      <c r="Q443" s="86" t="e">
        <f t="shared" si="113"/>
        <v>#N/A</v>
      </c>
      <c r="R443" s="86" t="e">
        <f t="shared" si="114"/>
        <v>#N/A</v>
      </c>
      <c r="S443" s="86" t="e">
        <f t="shared" si="115"/>
        <v>#N/A</v>
      </c>
      <c r="T443" s="86" t="str">
        <f t="shared" si="125"/>
        <v/>
      </c>
      <c r="U443" s="86" t="str">
        <f t="shared" si="126"/>
        <v/>
      </c>
      <c r="V443" s="86" t="str">
        <f t="shared" si="127"/>
        <v/>
      </c>
      <c r="W443" s="87" t="e">
        <f t="shared" si="116"/>
        <v>#N/A</v>
      </c>
      <c r="X443" s="88"/>
      <c r="Y443" s="88"/>
      <c r="Z443" s="88"/>
      <c r="AA443" s="88"/>
      <c r="AB443" s="88"/>
      <c r="AD443" s="86" t="e">
        <f t="shared" si="117"/>
        <v>#N/A</v>
      </c>
      <c r="AE443" s="86" t="e">
        <f t="shared" si="118"/>
        <v>#N/A</v>
      </c>
      <c r="AG443" s="86">
        <f t="shared" si="119"/>
        <v>0</v>
      </c>
      <c r="AH443" s="86">
        <f t="shared" si="120"/>
        <v>0</v>
      </c>
      <c r="AI443" s="86">
        <f t="shared" si="121"/>
        <v>0</v>
      </c>
    </row>
    <row r="444" spans="6:35" x14ac:dyDescent="0.25">
      <c r="F444" s="26" t="str">
        <f>IF(G444=1,MAX($F$4:F443)+1,"")</f>
        <v/>
      </c>
      <c r="G444" s="26">
        <f>COUNTIF($H$5:H444,H444)</f>
        <v>192</v>
      </c>
      <c r="H444" s="26" t="e">
        <f t="shared" si="122"/>
        <v>#N/A</v>
      </c>
      <c r="I444" s="26">
        <f>COUNTIF($J$4:$J444,1)</f>
        <v>16</v>
      </c>
      <c r="J444" s="26">
        <f>COUNTIF($S$5:$S444,S444)</f>
        <v>192</v>
      </c>
      <c r="K444" s="26" t="e">
        <f t="shared" si="111"/>
        <v>#N/A</v>
      </c>
      <c r="L444" s="26">
        <f>IFERROR(IF(P444=0,0,MAX($L$4:L443)+1),0)</f>
        <v>0</v>
      </c>
      <c r="M444" s="5" t="e">
        <f t="shared" si="123"/>
        <v>#N/A</v>
      </c>
      <c r="N444" s="5" t="e">
        <f t="shared" si="124"/>
        <v>#N/A</v>
      </c>
      <c r="P444" s="86" t="e">
        <f t="shared" si="112"/>
        <v>#N/A</v>
      </c>
      <c r="Q444" s="86" t="e">
        <f t="shared" si="113"/>
        <v>#N/A</v>
      </c>
      <c r="R444" s="86" t="e">
        <f t="shared" si="114"/>
        <v>#N/A</v>
      </c>
      <c r="S444" s="86" t="e">
        <f t="shared" si="115"/>
        <v>#N/A</v>
      </c>
      <c r="T444" s="86" t="str">
        <f t="shared" si="125"/>
        <v/>
      </c>
      <c r="U444" s="86" t="str">
        <f t="shared" si="126"/>
        <v/>
      </c>
      <c r="V444" s="86" t="str">
        <f t="shared" si="127"/>
        <v/>
      </c>
      <c r="W444" s="87" t="e">
        <f t="shared" si="116"/>
        <v>#N/A</v>
      </c>
      <c r="X444" s="88"/>
      <c r="Y444" s="88"/>
      <c r="Z444" s="88"/>
      <c r="AA444" s="88"/>
      <c r="AB444" s="88"/>
      <c r="AD444" s="86" t="e">
        <f t="shared" si="117"/>
        <v>#N/A</v>
      </c>
      <c r="AE444" s="86" t="e">
        <f t="shared" si="118"/>
        <v>#N/A</v>
      </c>
      <c r="AG444" s="86">
        <f t="shared" si="119"/>
        <v>0</v>
      </c>
      <c r="AH444" s="86">
        <f t="shared" si="120"/>
        <v>0</v>
      </c>
      <c r="AI444" s="86">
        <f t="shared" si="121"/>
        <v>0</v>
      </c>
    </row>
    <row r="445" spans="6:35" x14ac:dyDescent="0.25">
      <c r="F445" s="26" t="str">
        <f>IF(G445=1,MAX($F$4:F444)+1,"")</f>
        <v/>
      </c>
      <c r="G445" s="26">
        <f>COUNTIF($H$5:H445,H445)</f>
        <v>193</v>
      </c>
      <c r="H445" s="26" t="e">
        <f t="shared" si="122"/>
        <v>#N/A</v>
      </c>
      <c r="I445" s="26">
        <f>COUNTIF($J$4:$J445,1)</f>
        <v>16</v>
      </c>
      <c r="J445" s="26">
        <f>COUNTIF($S$5:$S445,S445)</f>
        <v>193</v>
      </c>
      <c r="K445" s="26" t="e">
        <f t="shared" si="111"/>
        <v>#N/A</v>
      </c>
      <c r="L445" s="26">
        <f>IFERROR(IF(P445=0,0,MAX($L$4:L444)+1),0)</f>
        <v>0</v>
      </c>
      <c r="M445" s="5" t="e">
        <f t="shared" si="123"/>
        <v>#N/A</v>
      </c>
      <c r="N445" s="5" t="e">
        <f t="shared" si="124"/>
        <v>#N/A</v>
      </c>
      <c r="P445" s="86" t="e">
        <f t="shared" si="112"/>
        <v>#N/A</v>
      </c>
      <c r="Q445" s="86" t="e">
        <f t="shared" si="113"/>
        <v>#N/A</v>
      </c>
      <c r="R445" s="86" t="e">
        <f t="shared" si="114"/>
        <v>#N/A</v>
      </c>
      <c r="S445" s="86" t="e">
        <f t="shared" si="115"/>
        <v>#N/A</v>
      </c>
      <c r="T445" s="86" t="str">
        <f t="shared" si="125"/>
        <v/>
      </c>
      <c r="U445" s="86" t="str">
        <f t="shared" si="126"/>
        <v/>
      </c>
      <c r="V445" s="86" t="str">
        <f t="shared" si="127"/>
        <v/>
      </c>
      <c r="W445" s="87" t="e">
        <f t="shared" si="116"/>
        <v>#N/A</v>
      </c>
      <c r="X445" s="88"/>
      <c r="Y445" s="88"/>
      <c r="Z445" s="88"/>
      <c r="AA445" s="88"/>
      <c r="AB445" s="88"/>
      <c r="AD445" s="86" t="e">
        <f t="shared" si="117"/>
        <v>#N/A</v>
      </c>
      <c r="AE445" s="86" t="e">
        <f t="shared" si="118"/>
        <v>#N/A</v>
      </c>
      <c r="AG445" s="86">
        <f t="shared" si="119"/>
        <v>0</v>
      </c>
      <c r="AH445" s="86">
        <f t="shared" si="120"/>
        <v>0</v>
      </c>
      <c r="AI445" s="86">
        <f t="shared" si="121"/>
        <v>0</v>
      </c>
    </row>
    <row r="446" spans="6:35" x14ac:dyDescent="0.25">
      <c r="F446" s="26" t="str">
        <f>IF(G446=1,MAX($F$4:F445)+1,"")</f>
        <v/>
      </c>
      <c r="G446" s="26">
        <f>COUNTIF($H$5:H446,H446)</f>
        <v>194</v>
      </c>
      <c r="H446" s="26" t="e">
        <f t="shared" si="122"/>
        <v>#N/A</v>
      </c>
      <c r="I446" s="26">
        <f>COUNTIF($J$4:$J446,1)</f>
        <v>16</v>
      </c>
      <c r="J446" s="26">
        <f>COUNTIF($S$5:$S446,S446)</f>
        <v>194</v>
      </c>
      <c r="K446" s="26" t="e">
        <f t="shared" si="111"/>
        <v>#N/A</v>
      </c>
      <c r="L446" s="26">
        <f>IFERROR(IF(P446=0,0,MAX($L$4:L445)+1),0)</f>
        <v>0</v>
      </c>
      <c r="M446" s="5" t="e">
        <f t="shared" si="123"/>
        <v>#N/A</v>
      </c>
      <c r="N446" s="5" t="e">
        <f t="shared" si="124"/>
        <v>#N/A</v>
      </c>
      <c r="P446" s="86" t="e">
        <f t="shared" si="112"/>
        <v>#N/A</v>
      </c>
      <c r="Q446" s="86" t="e">
        <f t="shared" si="113"/>
        <v>#N/A</v>
      </c>
      <c r="R446" s="86" t="e">
        <f t="shared" si="114"/>
        <v>#N/A</v>
      </c>
      <c r="S446" s="86" t="e">
        <f t="shared" si="115"/>
        <v>#N/A</v>
      </c>
      <c r="T446" s="86" t="str">
        <f t="shared" si="125"/>
        <v/>
      </c>
      <c r="U446" s="86" t="str">
        <f t="shared" si="126"/>
        <v/>
      </c>
      <c r="V446" s="86" t="str">
        <f t="shared" si="127"/>
        <v/>
      </c>
      <c r="W446" s="87" t="e">
        <f t="shared" si="116"/>
        <v>#N/A</v>
      </c>
      <c r="X446" s="88"/>
      <c r="Y446" s="88"/>
      <c r="Z446" s="88"/>
      <c r="AA446" s="88"/>
      <c r="AB446" s="88"/>
      <c r="AD446" s="86" t="e">
        <f t="shared" si="117"/>
        <v>#N/A</v>
      </c>
      <c r="AE446" s="86" t="e">
        <f t="shared" si="118"/>
        <v>#N/A</v>
      </c>
      <c r="AG446" s="86">
        <f t="shared" si="119"/>
        <v>0</v>
      </c>
      <c r="AH446" s="86">
        <f t="shared" si="120"/>
        <v>0</v>
      </c>
      <c r="AI446" s="86">
        <f t="shared" si="121"/>
        <v>0</v>
      </c>
    </row>
    <row r="447" spans="6:35" x14ac:dyDescent="0.25">
      <c r="F447" s="26" t="str">
        <f>IF(G447=1,MAX($F$4:F446)+1,"")</f>
        <v/>
      </c>
      <c r="G447" s="26">
        <f>COUNTIF($H$5:H447,H447)</f>
        <v>195</v>
      </c>
      <c r="H447" s="26" t="e">
        <f t="shared" si="122"/>
        <v>#N/A</v>
      </c>
      <c r="I447" s="26">
        <f>COUNTIF($J$4:$J447,1)</f>
        <v>16</v>
      </c>
      <c r="J447" s="26">
        <f>COUNTIF($S$5:$S447,S447)</f>
        <v>195</v>
      </c>
      <c r="K447" s="26" t="e">
        <f t="shared" si="111"/>
        <v>#N/A</v>
      </c>
      <c r="L447" s="26">
        <f>IFERROR(IF(P447=0,0,MAX($L$4:L446)+1),0)</f>
        <v>0</v>
      </c>
      <c r="M447" s="5" t="e">
        <f t="shared" si="123"/>
        <v>#N/A</v>
      </c>
      <c r="N447" s="5" t="e">
        <f t="shared" si="124"/>
        <v>#N/A</v>
      </c>
      <c r="P447" s="86" t="e">
        <f t="shared" si="112"/>
        <v>#N/A</v>
      </c>
      <c r="Q447" s="86" t="e">
        <f t="shared" si="113"/>
        <v>#N/A</v>
      </c>
      <c r="R447" s="86" t="e">
        <f t="shared" si="114"/>
        <v>#N/A</v>
      </c>
      <c r="S447" s="86" t="e">
        <f t="shared" si="115"/>
        <v>#N/A</v>
      </c>
      <c r="T447" s="86" t="str">
        <f t="shared" si="125"/>
        <v/>
      </c>
      <c r="U447" s="86" t="str">
        <f t="shared" si="126"/>
        <v/>
      </c>
      <c r="V447" s="86" t="str">
        <f t="shared" si="127"/>
        <v/>
      </c>
      <c r="W447" s="87" t="e">
        <f t="shared" si="116"/>
        <v>#N/A</v>
      </c>
      <c r="X447" s="88"/>
      <c r="Y447" s="88"/>
      <c r="Z447" s="88"/>
      <c r="AA447" s="88"/>
      <c r="AB447" s="88"/>
      <c r="AD447" s="86" t="e">
        <f t="shared" si="117"/>
        <v>#N/A</v>
      </c>
      <c r="AE447" s="86" t="e">
        <f t="shared" si="118"/>
        <v>#N/A</v>
      </c>
      <c r="AG447" s="86">
        <f t="shared" si="119"/>
        <v>0</v>
      </c>
      <c r="AH447" s="86">
        <f t="shared" si="120"/>
        <v>0</v>
      </c>
      <c r="AI447" s="86">
        <f t="shared" si="121"/>
        <v>0</v>
      </c>
    </row>
    <row r="448" spans="6:35" x14ac:dyDescent="0.25">
      <c r="F448" s="26" t="str">
        <f>IF(G448=1,MAX($F$4:F447)+1,"")</f>
        <v/>
      </c>
      <c r="G448" s="26">
        <f>COUNTIF($H$5:H448,H448)</f>
        <v>196</v>
      </c>
      <c r="H448" s="26" t="e">
        <f t="shared" si="122"/>
        <v>#N/A</v>
      </c>
      <c r="I448" s="26">
        <f>COUNTIF($J$4:$J448,1)</f>
        <v>16</v>
      </c>
      <c r="J448" s="26">
        <f>COUNTIF($S$5:$S448,S448)</f>
        <v>196</v>
      </c>
      <c r="K448" s="26" t="e">
        <f t="shared" si="111"/>
        <v>#N/A</v>
      </c>
      <c r="L448" s="26">
        <f>IFERROR(IF(P448=0,0,MAX($L$4:L447)+1),0)</f>
        <v>0</v>
      </c>
      <c r="M448" s="5" t="e">
        <f t="shared" si="123"/>
        <v>#N/A</v>
      </c>
      <c r="N448" s="5" t="e">
        <f t="shared" si="124"/>
        <v>#N/A</v>
      </c>
      <c r="P448" s="86" t="e">
        <f t="shared" si="112"/>
        <v>#N/A</v>
      </c>
      <c r="Q448" s="86" t="e">
        <f t="shared" si="113"/>
        <v>#N/A</v>
      </c>
      <c r="R448" s="86" t="e">
        <f t="shared" si="114"/>
        <v>#N/A</v>
      </c>
      <c r="S448" s="86" t="e">
        <f t="shared" si="115"/>
        <v>#N/A</v>
      </c>
      <c r="T448" s="86" t="str">
        <f t="shared" si="125"/>
        <v/>
      </c>
      <c r="U448" s="86" t="str">
        <f t="shared" si="126"/>
        <v/>
      </c>
      <c r="V448" s="86" t="str">
        <f t="shared" si="127"/>
        <v/>
      </c>
      <c r="W448" s="87" t="e">
        <f t="shared" si="116"/>
        <v>#N/A</v>
      </c>
      <c r="X448" s="88"/>
      <c r="Y448" s="88"/>
      <c r="Z448" s="88"/>
      <c r="AA448" s="88"/>
      <c r="AB448" s="88"/>
      <c r="AD448" s="86" t="e">
        <f t="shared" si="117"/>
        <v>#N/A</v>
      </c>
      <c r="AE448" s="86" t="e">
        <f t="shared" si="118"/>
        <v>#N/A</v>
      </c>
      <c r="AG448" s="86">
        <f t="shared" si="119"/>
        <v>0</v>
      </c>
      <c r="AH448" s="86">
        <f t="shared" si="120"/>
        <v>0</v>
      </c>
      <c r="AI448" s="86">
        <f t="shared" si="121"/>
        <v>0</v>
      </c>
    </row>
    <row r="449" spans="6:35" x14ac:dyDescent="0.25">
      <c r="F449" s="26" t="str">
        <f>IF(G449=1,MAX($F$4:F448)+1,"")</f>
        <v/>
      </c>
      <c r="G449" s="26">
        <f>COUNTIF($H$5:H449,H449)</f>
        <v>197</v>
      </c>
      <c r="H449" s="26" t="e">
        <f t="shared" si="122"/>
        <v>#N/A</v>
      </c>
      <c r="I449" s="26">
        <f>COUNTIF($J$4:$J449,1)</f>
        <v>16</v>
      </c>
      <c r="J449" s="26">
        <f>COUNTIF($S$5:$S449,S449)</f>
        <v>197</v>
      </c>
      <c r="K449" s="26" t="e">
        <f t="shared" si="111"/>
        <v>#N/A</v>
      </c>
      <c r="L449" s="26">
        <f>IFERROR(IF(P449=0,0,MAX($L$4:L448)+1),0)</f>
        <v>0</v>
      </c>
      <c r="M449" s="5" t="e">
        <f t="shared" si="123"/>
        <v>#N/A</v>
      </c>
      <c r="N449" s="5" t="e">
        <f t="shared" si="124"/>
        <v>#N/A</v>
      </c>
      <c r="P449" s="86" t="e">
        <f t="shared" si="112"/>
        <v>#N/A</v>
      </c>
      <c r="Q449" s="86" t="e">
        <f t="shared" si="113"/>
        <v>#N/A</v>
      </c>
      <c r="R449" s="86" t="e">
        <f t="shared" si="114"/>
        <v>#N/A</v>
      </c>
      <c r="S449" s="86" t="e">
        <f t="shared" si="115"/>
        <v>#N/A</v>
      </c>
      <c r="T449" s="86" t="str">
        <f t="shared" si="125"/>
        <v/>
      </c>
      <c r="U449" s="86" t="str">
        <f t="shared" si="126"/>
        <v/>
      </c>
      <c r="V449" s="86" t="str">
        <f t="shared" si="127"/>
        <v/>
      </c>
      <c r="W449" s="87" t="e">
        <f t="shared" si="116"/>
        <v>#N/A</v>
      </c>
      <c r="X449" s="88"/>
      <c r="Y449" s="88"/>
      <c r="Z449" s="88"/>
      <c r="AA449" s="88"/>
      <c r="AB449" s="88"/>
      <c r="AD449" s="86" t="e">
        <f t="shared" si="117"/>
        <v>#N/A</v>
      </c>
      <c r="AE449" s="86" t="e">
        <f t="shared" si="118"/>
        <v>#N/A</v>
      </c>
      <c r="AG449" s="86">
        <f t="shared" si="119"/>
        <v>0</v>
      </c>
      <c r="AH449" s="86">
        <f t="shared" si="120"/>
        <v>0</v>
      </c>
      <c r="AI449" s="86">
        <f t="shared" si="121"/>
        <v>0</v>
      </c>
    </row>
    <row r="450" spans="6:35" x14ac:dyDescent="0.25">
      <c r="F450" s="26" t="str">
        <f>IF(G450=1,MAX($F$4:F449)+1,"")</f>
        <v/>
      </c>
      <c r="G450" s="26">
        <f>COUNTIF($H$5:H450,H450)</f>
        <v>198</v>
      </c>
      <c r="H450" s="26" t="e">
        <f t="shared" si="122"/>
        <v>#N/A</v>
      </c>
      <c r="I450" s="26">
        <f>COUNTIF($J$4:$J450,1)</f>
        <v>16</v>
      </c>
      <c r="J450" s="26">
        <f>COUNTIF($S$5:$S450,S450)</f>
        <v>198</v>
      </c>
      <c r="K450" s="26" t="e">
        <f t="shared" si="111"/>
        <v>#N/A</v>
      </c>
      <c r="L450" s="26">
        <f>IFERROR(IF(P450=0,0,MAX($L$4:L449)+1),0)</f>
        <v>0</v>
      </c>
      <c r="M450" s="5" t="e">
        <f t="shared" si="123"/>
        <v>#N/A</v>
      </c>
      <c r="N450" s="5" t="e">
        <f t="shared" si="124"/>
        <v>#N/A</v>
      </c>
      <c r="P450" s="86" t="e">
        <f t="shared" si="112"/>
        <v>#N/A</v>
      </c>
      <c r="Q450" s="86" t="e">
        <f t="shared" si="113"/>
        <v>#N/A</v>
      </c>
      <c r="R450" s="86" t="e">
        <f t="shared" si="114"/>
        <v>#N/A</v>
      </c>
      <c r="S450" s="86" t="e">
        <f t="shared" si="115"/>
        <v>#N/A</v>
      </c>
      <c r="T450" s="86" t="str">
        <f t="shared" si="125"/>
        <v/>
      </c>
      <c r="U450" s="86" t="str">
        <f t="shared" si="126"/>
        <v/>
      </c>
      <c r="V450" s="86" t="str">
        <f t="shared" si="127"/>
        <v/>
      </c>
      <c r="W450" s="87" t="e">
        <f t="shared" si="116"/>
        <v>#N/A</v>
      </c>
      <c r="X450" s="88"/>
      <c r="Y450" s="88"/>
      <c r="Z450" s="88"/>
      <c r="AA450" s="88"/>
      <c r="AB450" s="88"/>
      <c r="AD450" s="86" t="e">
        <f t="shared" si="117"/>
        <v>#N/A</v>
      </c>
      <c r="AE450" s="86" t="e">
        <f t="shared" si="118"/>
        <v>#N/A</v>
      </c>
      <c r="AG450" s="86">
        <f t="shared" si="119"/>
        <v>0</v>
      </c>
      <c r="AH450" s="86">
        <f t="shared" si="120"/>
        <v>0</v>
      </c>
      <c r="AI450" s="86">
        <f t="shared" si="121"/>
        <v>0</v>
      </c>
    </row>
    <row r="451" spans="6:35" x14ac:dyDescent="0.25">
      <c r="F451" s="26" t="str">
        <f>IF(G451=1,MAX($F$4:F450)+1,"")</f>
        <v/>
      </c>
      <c r="G451" s="26">
        <f>COUNTIF($H$5:H451,H451)</f>
        <v>199</v>
      </c>
      <c r="H451" s="26" t="e">
        <f t="shared" si="122"/>
        <v>#N/A</v>
      </c>
      <c r="I451" s="26">
        <f>COUNTIF($J$4:$J451,1)</f>
        <v>16</v>
      </c>
      <c r="J451" s="26">
        <f>COUNTIF($S$5:$S451,S451)</f>
        <v>199</v>
      </c>
      <c r="K451" s="26" t="e">
        <f t="shared" si="111"/>
        <v>#N/A</v>
      </c>
      <c r="L451" s="26">
        <f>IFERROR(IF(P451=0,0,MAX($L$4:L450)+1),0)</f>
        <v>0</v>
      </c>
      <c r="M451" s="5" t="e">
        <f t="shared" si="123"/>
        <v>#N/A</v>
      </c>
      <c r="N451" s="5" t="e">
        <f t="shared" si="124"/>
        <v>#N/A</v>
      </c>
      <c r="P451" s="86" t="e">
        <f t="shared" si="112"/>
        <v>#N/A</v>
      </c>
      <c r="Q451" s="86" t="e">
        <f t="shared" si="113"/>
        <v>#N/A</v>
      </c>
      <c r="R451" s="86" t="e">
        <f t="shared" si="114"/>
        <v>#N/A</v>
      </c>
      <c r="S451" s="86" t="e">
        <f t="shared" si="115"/>
        <v>#N/A</v>
      </c>
      <c r="T451" s="86" t="str">
        <f t="shared" si="125"/>
        <v/>
      </c>
      <c r="U451" s="86" t="str">
        <f t="shared" si="126"/>
        <v/>
      </c>
      <c r="V451" s="86" t="str">
        <f t="shared" si="127"/>
        <v/>
      </c>
      <c r="W451" s="87" t="e">
        <f t="shared" si="116"/>
        <v>#N/A</v>
      </c>
      <c r="X451" s="88"/>
      <c r="Y451" s="88"/>
      <c r="Z451" s="88"/>
      <c r="AA451" s="88"/>
      <c r="AB451" s="88"/>
      <c r="AD451" s="86" t="e">
        <f t="shared" si="117"/>
        <v>#N/A</v>
      </c>
      <c r="AE451" s="86" t="e">
        <f t="shared" si="118"/>
        <v>#N/A</v>
      </c>
      <c r="AG451" s="86">
        <f t="shared" si="119"/>
        <v>0</v>
      </c>
      <c r="AH451" s="86">
        <f t="shared" si="120"/>
        <v>0</v>
      </c>
      <c r="AI451" s="86">
        <f t="shared" si="121"/>
        <v>0</v>
      </c>
    </row>
    <row r="452" spans="6:35" x14ac:dyDescent="0.25">
      <c r="F452" s="26" t="str">
        <f>IF(G452=1,MAX($F$4:F451)+1,"")</f>
        <v/>
      </c>
      <c r="G452" s="26">
        <f>COUNTIF($H$5:H452,H452)</f>
        <v>200</v>
      </c>
      <c r="H452" s="26" t="e">
        <f t="shared" si="122"/>
        <v>#N/A</v>
      </c>
      <c r="I452" s="26">
        <f>COUNTIF($J$4:$J452,1)</f>
        <v>16</v>
      </c>
      <c r="J452" s="26">
        <f>COUNTIF($S$5:$S452,S452)</f>
        <v>200</v>
      </c>
      <c r="K452" s="26" t="e">
        <f t="shared" si="111"/>
        <v>#N/A</v>
      </c>
      <c r="L452" s="26">
        <f>IFERROR(IF(P452=0,0,MAX($L$4:L451)+1),0)</f>
        <v>0</v>
      </c>
      <c r="M452" s="5" t="e">
        <f t="shared" si="123"/>
        <v>#N/A</v>
      </c>
      <c r="N452" s="5" t="e">
        <f t="shared" si="124"/>
        <v>#N/A</v>
      </c>
      <c r="P452" s="86" t="e">
        <f t="shared" si="112"/>
        <v>#N/A</v>
      </c>
      <c r="Q452" s="86" t="e">
        <f t="shared" si="113"/>
        <v>#N/A</v>
      </c>
      <c r="R452" s="86" t="e">
        <f t="shared" si="114"/>
        <v>#N/A</v>
      </c>
      <c r="S452" s="86" t="e">
        <f t="shared" si="115"/>
        <v>#N/A</v>
      </c>
      <c r="T452" s="86" t="str">
        <f t="shared" si="125"/>
        <v/>
      </c>
      <c r="U452" s="86" t="str">
        <f t="shared" si="126"/>
        <v/>
      </c>
      <c r="V452" s="86" t="str">
        <f t="shared" si="127"/>
        <v/>
      </c>
      <c r="W452" s="87" t="e">
        <f t="shared" si="116"/>
        <v>#N/A</v>
      </c>
      <c r="X452" s="88"/>
      <c r="Y452" s="88"/>
      <c r="Z452" s="88"/>
      <c r="AA452" s="88"/>
      <c r="AB452" s="88"/>
      <c r="AD452" s="86" t="e">
        <f t="shared" si="117"/>
        <v>#N/A</v>
      </c>
      <c r="AE452" s="86" t="e">
        <f t="shared" si="118"/>
        <v>#N/A</v>
      </c>
      <c r="AG452" s="86">
        <f t="shared" si="119"/>
        <v>0</v>
      </c>
      <c r="AH452" s="86">
        <f t="shared" si="120"/>
        <v>0</v>
      </c>
      <c r="AI452" s="86">
        <f t="shared" si="121"/>
        <v>0</v>
      </c>
    </row>
    <row r="453" spans="6:35" x14ac:dyDescent="0.25">
      <c r="F453" s="26" t="str">
        <f>IF(G453=1,MAX($F$4:F452)+1,"")</f>
        <v/>
      </c>
      <c r="G453" s="26">
        <f>COUNTIF($H$5:H453,H453)</f>
        <v>201</v>
      </c>
      <c r="H453" s="26" t="e">
        <f t="shared" si="122"/>
        <v>#N/A</v>
      </c>
      <c r="I453" s="26">
        <f>COUNTIF($J$4:$J453,1)</f>
        <v>16</v>
      </c>
      <c r="J453" s="26">
        <f>COUNTIF($S$5:$S453,S453)</f>
        <v>201</v>
      </c>
      <c r="K453" s="26" t="e">
        <f t="shared" ref="K453:K516" si="128">VLOOKUP(P453,Исходные_данные,19,FALSE)</f>
        <v>#N/A</v>
      </c>
      <c r="L453" s="26">
        <f>IFERROR(IF(P453=0,0,MAX($L$4:L452)+1),0)</f>
        <v>0</v>
      </c>
      <c r="M453" s="5" t="e">
        <f t="shared" si="123"/>
        <v>#N/A</v>
      </c>
      <c r="N453" s="5" t="e">
        <f t="shared" si="124"/>
        <v>#N/A</v>
      </c>
      <c r="P453" s="86" t="e">
        <f t="shared" ref="P453:P516" si="129">VLOOKUP(ROW(449:449),Разбивка_нумерация_5,4,FALSE)</f>
        <v>#N/A</v>
      </c>
      <c r="Q453" s="86" t="e">
        <f t="shared" ref="Q453:Q516" si="130">IF(VLOOKUP(ROW(449:449),Разбивка_нумерация_5,3,FALSE)=0,VLOOKUP(ROW(449:449),Разбивка_нумерация_5,2,FALSE),VLOOKUP(ROW(449:449),Разбивка_нумерация_5,3,FALSE))</f>
        <v>#N/A</v>
      </c>
      <c r="R453" s="86" t="e">
        <f t="shared" ref="R453:R516" si="131">VLOOKUP(ROW(449:449),Разбивка_нумерация_5,6,FALSE)</f>
        <v>#N/A</v>
      </c>
      <c r="S453" s="86" t="e">
        <f t="shared" ref="S453:S516" si="132">VLOOKUP(ROW(449:449),Разбивка_нумерация_5,17,FALSE)</f>
        <v>#N/A</v>
      </c>
      <c r="T453" s="86" t="str">
        <f t="shared" si="125"/>
        <v/>
      </c>
      <c r="U453" s="86" t="str">
        <f t="shared" si="126"/>
        <v/>
      </c>
      <c r="V453" s="86" t="str">
        <f t="shared" si="127"/>
        <v/>
      </c>
      <c r="W453" s="87" t="e">
        <f t="shared" ref="W453:W516" si="133">VLOOKUP(P453,Исходные_данные,13,FALSE)</f>
        <v>#N/A</v>
      </c>
      <c r="X453" s="88"/>
      <c r="Y453" s="88"/>
      <c r="Z453" s="88"/>
      <c r="AA453" s="88"/>
      <c r="AB453" s="88"/>
      <c r="AD453" s="86" t="e">
        <f t="shared" ref="AD453:AD516" si="134">VLOOKUP(S453,Кабель_диаметр,4,FALSE)</f>
        <v>#N/A</v>
      </c>
      <c r="AE453" s="86" t="e">
        <f t="shared" ref="AE453:AE516" si="135">VLOOKUP(S453,Кабель_диаметр,5,FALSE)</f>
        <v>#N/A</v>
      </c>
      <c r="AG453" s="86">
        <f t="shared" ref="AG453:AG516" si="136">IFERROR(VLOOKUP(P453,Исходные_данные,10,FALSE),0)</f>
        <v>0</v>
      </c>
      <c r="AH453" s="86">
        <f t="shared" ref="AH453:AH516" si="137">IFERROR(VLOOKUP(P453,Исходные_данные,11,FALSE),0)</f>
        <v>0</v>
      </c>
      <c r="AI453" s="86">
        <f t="shared" ref="AI453:AI516" si="138">IFERROR(VLOOKUP(P453,Исходные_данные,12,FALSE),0)</f>
        <v>0</v>
      </c>
    </row>
    <row r="454" spans="6:35" x14ac:dyDescent="0.25">
      <c r="F454" s="26" t="str">
        <f>IF(G454=1,MAX($F$4:F453)+1,"")</f>
        <v/>
      </c>
      <c r="G454" s="26">
        <f>COUNTIF($H$5:H454,H454)</f>
        <v>202</v>
      </c>
      <c r="H454" s="26" t="e">
        <f t="shared" ref="H454:H517" si="139">S454&amp;" "&amp;K454</f>
        <v>#N/A</v>
      </c>
      <c r="I454" s="26">
        <f>COUNTIF($J$4:$J454,1)</f>
        <v>16</v>
      </c>
      <c r="J454" s="26">
        <f>COUNTIF($S$5:$S454,S454)</f>
        <v>202</v>
      </c>
      <c r="K454" s="26" t="e">
        <f t="shared" si="128"/>
        <v>#N/A</v>
      </c>
      <c r="L454" s="26">
        <f>IFERROR(IF(P454=0,0,MAX($L$4:L453)+1),0)</f>
        <v>0</v>
      </c>
      <c r="M454" s="5" t="e">
        <f t="shared" ref="M454:M517" si="140">LEFT(P454,SEARCH(".",P454)-1)</f>
        <v>#N/A</v>
      </c>
      <c r="N454" s="5" t="e">
        <f t="shared" ref="N454:N517" si="141">LEFT(RIGHT(P454,LEN(P454)-LEN(M454)-1),SEARCH(".",P454)-1)</f>
        <v>#N/A</v>
      </c>
      <c r="P454" s="86" t="e">
        <f t="shared" si="129"/>
        <v>#N/A</v>
      </c>
      <c r="Q454" s="86" t="e">
        <f t="shared" si="130"/>
        <v>#N/A</v>
      </c>
      <c r="R454" s="86" t="e">
        <f t="shared" si="131"/>
        <v>#N/A</v>
      </c>
      <c r="S454" s="86" t="e">
        <f t="shared" si="132"/>
        <v>#N/A</v>
      </c>
      <c r="T454" s="86" t="str">
        <f t="shared" ref="T454:T517" si="142">IF(AG454=0,"","L="&amp;AG454)</f>
        <v/>
      </c>
      <c r="U454" s="86" t="str">
        <f t="shared" ref="U454:U517" si="143">IF(AH454=0,"",AD454&amp;" L="&amp;AH454)</f>
        <v/>
      </c>
      <c r="V454" s="86" t="str">
        <f t="shared" ref="V454:V517" si="144">IF(AI454=0,"",AE454&amp;" L="&amp;AI454)</f>
        <v/>
      </c>
      <c r="W454" s="87" t="e">
        <f t="shared" si="133"/>
        <v>#N/A</v>
      </c>
      <c r="X454" s="88"/>
      <c r="Y454" s="88"/>
      <c r="Z454" s="88"/>
      <c r="AA454" s="88"/>
      <c r="AB454" s="88"/>
      <c r="AD454" s="86" t="e">
        <f t="shared" si="134"/>
        <v>#N/A</v>
      </c>
      <c r="AE454" s="86" t="e">
        <f t="shared" si="135"/>
        <v>#N/A</v>
      </c>
      <c r="AG454" s="86">
        <f t="shared" si="136"/>
        <v>0</v>
      </c>
      <c r="AH454" s="86">
        <f t="shared" si="137"/>
        <v>0</v>
      </c>
      <c r="AI454" s="86">
        <f t="shared" si="138"/>
        <v>0</v>
      </c>
    </row>
    <row r="455" spans="6:35" x14ac:dyDescent="0.25">
      <c r="F455" s="26" t="str">
        <f>IF(G455=1,MAX($F$4:F454)+1,"")</f>
        <v/>
      </c>
      <c r="G455" s="26">
        <f>COUNTIF($H$5:H455,H455)</f>
        <v>203</v>
      </c>
      <c r="H455" s="26" t="e">
        <f t="shared" si="139"/>
        <v>#N/A</v>
      </c>
      <c r="I455" s="26">
        <f>COUNTIF($J$4:$J455,1)</f>
        <v>16</v>
      </c>
      <c r="J455" s="26">
        <f>COUNTIF($S$5:$S455,S455)</f>
        <v>203</v>
      </c>
      <c r="K455" s="26" t="e">
        <f t="shared" si="128"/>
        <v>#N/A</v>
      </c>
      <c r="L455" s="26">
        <f>IFERROR(IF(P455=0,0,MAX($L$4:L454)+1),0)</f>
        <v>0</v>
      </c>
      <c r="M455" s="5" t="e">
        <f t="shared" si="140"/>
        <v>#N/A</v>
      </c>
      <c r="N455" s="5" t="e">
        <f t="shared" si="141"/>
        <v>#N/A</v>
      </c>
      <c r="P455" s="86" t="e">
        <f t="shared" si="129"/>
        <v>#N/A</v>
      </c>
      <c r="Q455" s="86" t="e">
        <f t="shared" si="130"/>
        <v>#N/A</v>
      </c>
      <c r="R455" s="86" t="e">
        <f t="shared" si="131"/>
        <v>#N/A</v>
      </c>
      <c r="S455" s="86" t="e">
        <f t="shared" si="132"/>
        <v>#N/A</v>
      </c>
      <c r="T455" s="86" t="str">
        <f t="shared" si="142"/>
        <v/>
      </c>
      <c r="U455" s="86" t="str">
        <f t="shared" si="143"/>
        <v/>
      </c>
      <c r="V455" s="86" t="str">
        <f t="shared" si="144"/>
        <v/>
      </c>
      <c r="W455" s="87" t="e">
        <f t="shared" si="133"/>
        <v>#N/A</v>
      </c>
      <c r="X455" s="88"/>
      <c r="Y455" s="88"/>
      <c r="Z455" s="88"/>
      <c r="AA455" s="88"/>
      <c r="AB455" s="88"/>
      <c r="AD455" s="86" t="e">
        <f t="shared" si="134"/>
        <v>#N/A</v>
      </c>
      <c r="AE455" s="86" t="e">
        <f t="shared" si="135"/>
        <v>#N/A</v>
      </c>
      <c r="AG455" s="86">
        <f t="shared" si="136"/>
        <v>0</v>
      </c>
      <c r="AH455" s="86">
        <f t="shared" si="137"/>
        <v>0</v>
      </c>
      <c r="AI455" s="86">
        <f t="shared" si="138"/>
        <v>0</v>
      </c>
    </row>
    <row r="456" spans="6:35" x14ac:dyDescent="0.25">
      <c r="F456" s="26" t="str">
        <f>IF(G456=1,MAX($F$4:F455)+1,"")</f>
        <v/>
      </c>
      <c r="G456" s="26">
        <f>COUNTIF($H$5:H456,H456)</f>
        <v>204</v>
      </c>
      <c r="H456" s="26" t="e">
        <f t="shared" si="139"/>
        <v>#N/A</v>
      </c>
      <c r="I456" s="26">
        <f>COUNTIF($J$4:$J456,1)</f>
        <v>16</v>
      </c>
      <c r="J456" s="26">
        <f>COUNTIF($S$5:$S456,S456)</f>
        <v>204</v>
      </c>
      <c r="K456" s="26" t="e">
        <f t="shared" si="128"/>
        <v>#N/A</v>
      </c>
      <c r="L456" s="26">
        <f>IFERROR(IF(P456=0,0,MAX($L$4:L455)+1),0)</f>
        <v>0</v>
      </c>
      <c r="M456" s="5" t="e">
        <f t="shared" si="140"/>
        <v>#N/A</v>
      </c>
      <c r="N456" s="5" t="e">
        <f t="shared" si="141"/>
        <v>#N/A</v>
      </c>
      <c r="P456" s="86" t="e">
        <f t="shared" si="129"/>
        <v>#N/A</v>
      </c>
      <c r="Q456" s="86" t="e">
        <f t="shared" si="130"/>
        <v>#N/A</v>
      </c>
      <c r="R456" s="86" t="e">
        <f t="shared" si="131"/>
        <v>#N/A</v>
      </c>
      <c r="S456" s="86" t="e">
        <f t="shared" si="132"/>
        <v>#N/A</v>
      </c>
      <c r="T456" s="86" t="str">
        <f t="shared" si="142"/>
        <v/>
      </c>
      <c r="U456" s="86" t="str">
        <f t="shared" si="143"/>
        <v/>
      </c>
      <c r="V456" s="86" t="str">
        <f t="shared" si="144"/>
        <v/>
      </c>
      <c r="W456" s="87" t="e">
        <f t="shared" si="133"/>
        <v>#N/A</v>
      </c>
      <c r="X456" s="88"/>
      <c r="Y456" s="88"/>
      <c r="Z456" s="88"/>
      <c r="AA456" s="88"/>
      <c r="AB456" s="88"/>
      <c r="AD456" s="86" t="e">
        <f t="shared" si="134"/>
        <v>#N/A</v>
      </c>
      <c r="AE456" s="86" t="e">
        <f t="shared" si="135"/>
        <v>#N/A</v>
      </c>
      <c r="AG456" s="86">
        <f t="shared" si="136"/>
        <v>0</v>
      </c>
      <c r="AH456" s="86">
        <f t="shared" si="137"/>
        <v>0</v>
      </c>
      <c r="AI456" s="86">
        <f t="shared" si="138"/>
        <v>0</v>
      </c>
    </row>
    <row r="457" spans="6:35" x14ac:dyDescent="0.25">
      <c r="F457" s="26" t="str">
        <f>IF(G457=1,MAX($F$4:F456)+1,"")</f>
        <v/>
      </c>
      <c r="G457" s="26">
        <f>COUNTIF($H$5:H457,H457)</f>
        <v>205</v>
      </c>
      <c r="H457" s="26" t="e">
        <f t="shared" si="139"/>
        <v>#N/A</v>
      </c>
      <c r="I457" s="26">
        <f>COUNTIF($J$4:$J457,1)</f>
        <v>16</v>
      </c>
      <c r="J457" s="26">
        <f>COUNTIF($S$5:$S457,S457)</f>
        <v>205</v>
      </c>
      <c r="K457" s="26" t="e">
        <f t="shared" si="128"/>
        <v>#N/A</v>
      </c>
      <c r="L457" s="26">
        <f>IFERROR(IF(P457=0,0,MAX($L$4:L456)+1),0)</f>
        <v>0</v>
      </c>
      <c r="M457" s="5" t="e">
        <f t="shared" si="140"/>
        <v>#N/A</v>
      </c>
      <c r="N457" s="5" t="e">
        <f t="shared" si="141"/>
        <v>#N/A</v>
      </c>
      <c r="P457" s="86" t="e">
        <f t="shared" si="129"/>
        <v>#N/A</v>
      </c>
      <c r="Q457" s="86" t="e">
        <f t="shared" si="130"/>
        <v>#N/A</v>
      </c>
      <c r="R457" s="86" t="e">
        <f t="shared" si="131"/>
        <v>#N/A</v>
      </c>
      <c r="S457" s="86" t="e">
        <f t="shared" si="132"/>
        <v>#N/A</v>
      </c>
      <c r="T457" s="86" t="str">
        <f t="shared" si="142"/>
        <v/>
      </c>
      <c r="U457" s="86" t="str">
        <f t="shared" si="143"/>
        <v/>
      </c>
      <c r="V457" s="86" t="str">
        <f t="shared" si="144"/>
        <v/>
      </c>
      <c r="W457" s="87" t="e">
        <f t="shared" si="133"/>
        <v>#N/A</v>
      </c>
      <c r="X457" s="88"/>
      <c r="Y457" s="88"/>
      <c r="Z457" s="88"/>
      <c r="AA457" s="88"/>
      <c r="AB457" s="88"/>
      <c r="AD457" s="86" t="e">
        <f t="shared" si="134"/>
        <v>#N/A</v>
      </c>
      <c r="AE457" s="86" t="e">
        <f t="shared" si="135"/>
        <v>#N/A</v>
      </c>
      <c r="AG457" s="86">
        <f t="shared" si="136"/>
        <v>0</v>
      </c>
      <c r="AH457" s="86">
        <f t="shared" si="137"/>
        <v>0</v>
      </c>
      <c r="AI457" s="86">
        <f t="shared" si="138"/>
        <v>0</v>
      </c>
    </row>
    <row r="458" spans="6:35" x14ac:dyDescent="0.25">
      <c r="F458" s="26" t="str">
        <f>IF(G458=1,MAX($F$4:F457)+1,"")</f>
        <v/>
      </c>
      <c r="G458" s="26">
        <f>COUNTIF($H$5:H458,H458)</f>
        <v>206</v>
      </c>
      <c r="H458" s="26" t="e">
        <f t="shared" si="139"/>
        <v>#N/A</v>
      </c>
      <c r="I458" s="26">
        <f>COUNTIF($J$4:$J458,1)</f>
        <v>16</v>
      </c>
      <c r="J458" s="26">
        <f>COUNTIF($S$5:$S458,S458)</f>
        <v>206</v>
      </c>
      <c r="K458" s="26" t="e">
        <f t="shared" si="128"/>
        <v>#N/A</v>
      </c>
      <c r="L458" s="26">
        <f>IFERROR(IF(P458=0,0,MAX($L$4:L457)+1),0)</f>
        <v>0</v>
      </c>
      <c r="M458" s="5" t="e">
        <f t="shared" si="140"/>
        <v>#N/A</v>
      </c>
      <c r="N458" s="5" t="e">
        <f t="shared" si="141"/>
        <v>#N/A</v>
      </c>
      <c r="P458" s="86" t="e">
        <f t="shared" si="129"/>
        <v>#N/A</v>
      </c>
      <c r="Q458" s="86" t="e">
        <f t="shared" si="130"/>
        <v>#N/A</v>
      </c>
      <c r="R458" s="86" t="e">
        <f t="shared" si="131"/>
        <v>#N/A</v>
      </c>
      <c r="S458" s="86" t="e">
        <f t="shared" si="132"/>
        <v>#N/A</v>
      </c>
      <c r="T458" s="86" t="str">
        <f t="shared" si="142"/>
        <v/>
      </c>
      <c r="U458" s="86" t="str">
        <f t="shared" si="143"/>
        <v/>
      </c>
      <c r="V458" s="86" t="str">
        <f t="shared" si="144"/>
        <v/>
      </c>
      <c r="W458" s="87" t="e">
        <f t="shared" si="133"/>
        <v>#N/A</v>
      </c>
      <c r="X458" s="88"/>
      <c r="Y458" s="88"/>
      <c r="Z458" s="88"/>
      <c r="AA458" s="88"/>
      <c r="AB458" s="88"/>
      <c r="AD458" s="86" t="e">
        <f t="shared" si="134"/>
        <v>#N/A</v>
      </c>
      <c r="AE458" s="86" t="e">
        <f t="shared" si="135"/>
        <v>#N/A</v>
      </c>
      <c r="AG458" s="86">
        <f t="shared" si="136"/>
        <v>0</v>
      </c>
      <c r="AH458" s="86">
        <f t="shared" si="137"/>
        <v>0</v>
      </c>
      <c r="AI458" s="86">
        <f t="shared" si="138"/>
        <v>0</v>
      </c>
    </row>
    <row r="459" spans="6:35" x14ac:dyDescent="0.25">
      <c r="F459" s="26" t="str">
        <f>IF(G459=1,MAX($F$4:F458)+1,"")</f>
        <v/>
      </c>
      <c r="G459" s="26">
        <f>COUNTIF($H$5:H459,H459)</f>
        <v>207</v>
      </c>
      <c r="H459" s="26" t="e">
        <f t="shared" si="139"/>
        <v>#N/A</v>
      </c>
      <c r="I459" s="26">
        <f>COUNTIF($J$4:$J459,1)</f>
        <v>16</v>
      </c>
      <c r="J459" s="26">
        <f>COUNTIF($S$5:$S459,S459)</f>
        <v>207</v>
      </c>
      <c r="K459" s="26" t="e">
        <f t="shared" si="128"/>
        <v>#N/A</v>
      </c>
      <c r="L459" s="26">
        <f>IFERROR(IF(P459=0,0,MAX($L$4:L458)+1),0)</f>
        <v>0</v>
      </c>
      <c r="M459" s="5" t="e">
        <f t="shared" si="140"/>
        <v>#N/A</v>
      </c>
      <c r="N459" s="5" t="e">
        <f t="shared" si="141"/>
        <v>#N/A</v>
      </c>
      <c r="P459" s="86" t="e">
        <f t="shared" si="129"/>
        <v>#N/A</v>
      </c>
      <c r="Q459" s="86" t="e">
        <f t="shared" si="130"/>
        <v>#N/A</v>
      </c>
      <c r="R459" s="86" t="e">
        <f t="shared" si="131"/>
        <v>#N/A</v>
      </c>
      <c r="S459" s="86" t="e">
        <f t="shared" si="132"/>
        <v>#N/A</v>
      </c>
      <c r="T459" s="86" t="str">
        <f t="shared" si="142"/>
        <v/>
      </c>
      <c r="U459" s="86" t="str">
        <f t="shared" si="143"/>
        <v/>
      </c>
      <c r="V459" s="86" t="str">
        <f t="shared" si="144"/>
        <v/>
      </c>
      <c r="W459" s="87" t="e">
        <f t="shared" si="133"/>
        <v>#N/A</v>
      </c>
      <c r="X459" s="88"/>
      <c r="Y459" s="88"/>
      <c r="Z459" s="88"/>
      <c r="AA459" s="88"/>
      <c r="AB459" s="88"/>
      <c r="AD459" s="86" t="e">
        <f t="shared" si="134"/>
        <v>#N/A</v>
      </c>
      <c r="AE459" s="86" t="e">
        <f t="shared" si="135"/>
        <v>#N/A</v>
      </c>
      <c r="AG459" s="86">
        <f t="shared" si="136"/>
        <v>0</v>
      </c>
      <c r="AH459" s="86">
        <f t="shared" si="137"/>
        <v>0</v>
      </c>
      <c r="AI459" s="86">
        <f t="shared" si="138"/>
        <v>0</v>
      </c>
    </row>
    <row r="460" spans="6:35" x14ac:dyDescent="0.25">
      <c r="F460" s="26" t="str">
        <f>IF(G460=1,MAX($F$4:F459)+1,"")</f>
        <v/>
      </c>
      <c r="G460" s="26">
        <f>COUNTIF($H$5:H460,H460)</f>
        <v>208</v>
      </c>
      <c r="H460" s="26" t="e">
        <f t="shared" si="139"/>
        <v>#N/A</v>
      </c>
      <c r="I460" s="26">
        <f>COUNTIF($J$4:$J460,1)</f>
        <v>16</v>
      </c>
      <c r="J460" s="26">
        <f>COUNTIF($S$5:$S460,S460)</f>
        <v>208</v>
      </c>
      <c r="K460" s="26" t="e">
        <f t="shared" si="128"/>
        <v>#N/A</v>
      </c>
      <c r="L460" s="26">
        <f>IFERROR(IF(P460=0,0,MAX($L$4:L459)+1),0)</f>
        <v>0</v>
      </c>
      <c r="M460" s="5" t="e">
        <f t="shared" si="140"/>
        <v>#N/A</v>
      </c>
      <c r="N460" s="5" t="e">
        <f t="shared" si="141"/>
        <v>#N/A</v>
      </c>
      <c r="P460" s="86" t="e">
        <f t="shared" si="129"/>
        <v>#N/A</v>
      </c>
      <c r="Q460" s="86" t="e">
        <f t="shared" si="130"/>
        <v>#N/A</v>
      </c>
      <c r="R460" s="86" t="e">
        <f t="shared" si="131"/>
        <v>#N/A</v>
      </c>
      <c r="S460" s="86" t="e">
        <f t="shared" si="132"/>
        <v>#N/A</v>
      </c>
      <c r="T460" s="86" t="str">
        <f t="shared" si="142"/>
        <v/>
      </c>
      <c r="U460" s="86" t="str">
        <f t="shared" si="143"/>
        <v/>
      </c>
      <c r="V460" s="86" t="str">
        <f t="shared" si="144"/>
        <v/>
      </c>
      <c r="W460" s="87" t="e">
        <f t="shared" si="133"/>
        <v>#N/A</v>
      </c>
      <c r="X460" s="88"/>
      <c r="Y460" s="88"/>
      <c r="Z460" s="88"/>
      <c r="AA460" s="88"/>
      <c r="AB460" s="88"/>
      <c r="AD460" s="86" t="e">
        <f t="shared" si="134"/>
        <v>#N/A</v>
      </c>
      <c r="AE460" s="86" t="e">
        <f t="shared" si="135"/>
        <v>#N/A</v>
      </c>
      <c r="AG460" s="86">
        <f t="shared" si="136"/>
        <v>0</v>
      </c>
      <c r="AH460" s="86">
        <f t="shared" si="137"/>
        <v>0</v>
      </c>
      <c r="AI460" s="86">
        <f t="shared" si="138"/>
        <v>0</v>
      </c>
    </row>
    <row r="461" spans="6:35" x14ac:dyDescent="0.25">
      <c r="F461" s="26" t="str">
        <f>IF(G461=1,MAX($F$4:F460)+1,"")</f>
        <v/>
      </c>
      <c r="G461" s="26">
        <f>COUNTIF($H$5:H461,H461)</f>
        <v>209</v>
      </c>
      <c r="H461" s="26" t="e">
        <f t="shared" si="139"/>
        <v>#N/A</v>
      </c>
      <c r="I461" s="26">
        <f>COUNTIF($J$4:$J461,1)</f>
        <v>16</v>
      </c>
      <c r="J461" s="26">
        <f>COUNTIF($S$5:$S461,S461)</f>
        <v>209</v>
      </c>
      <c r="K461" s="26" t="e">
        <f t="shared" si="128"/>
        <v>#N/A</v>
      </c>
      <c r="L461" s="26">
        <f>IFERROR(IF(P461=0,0,MAX($L$4:L460)+1),0)</f>
        <v>0</v>
      </c>
      <c r="M461" s="5" t="e">
        <f t="shared" si="140"/>
        <v>#N/A</v>
      </c>
      <c r="N461" s="5" t="e">
        <f t="shared" si="141"/>
        <v>#N/A</v>
      </c>
      <c r="P461" s="86" t="e">
        <f t="shared" si="129"/>
        <v>#N/A</v>
      </c>
      <c r="Q461" s="86" t="e">
        <f t="shared" si="130"/>
        <v>#N/A</v>
      </c>
      <c r="R461" s="86" t="e">
        <f t="shared" si="131"/>
        <v>#N/A</v>
      </c>
      <c r="S461" s="86" t="e">
        <f t="shared" si="132"/>
        <v>#N/A</v>
      </c>
      <c r="T461" s="86" t="str">
        <f t="shared" si="142"/>
        <v/>
      </c>
      <c r="U461" s="86" t="str">
        <f t="shared" si="143"/>
        <v/>
      </c>
      <c r="V461" s="86" t="str">
        <f t="shared" si="144"/>
        <v/>
      </c>
      <c r="W461" s="87" t="e">
        <f t="shared" si="133"/>
        <v>#N/A</v>
      </c>
      <c r="X461" s="88"/>
      <c r="Y461" s="88"/>
      <c r="Z461" s="88"/>
      <c r="AA461" s="88"/>
      <c r="AB461" s="88"/>
      <c r="AD461" s="86" t="e">
        <f t="shared" si="134"/>
        <v>#N/A</v>
      </c>
      <c r="AE461" s="86" t="e">
        <f t="shared" si="135"/>
        <v>#N/A</v>
      </c>
      <c r="AG461" s="86">
        <f t="shared" si="136"/>
        <v>0</v>
      </c>
      <c r="AH461" s="86">
        <f t="shared" si="137"/>
        <v>0</v>
      </c>
      <c r="AI461" s="86">
        <f t="shared" si="138"/>
        <v>0</v>
      </c>
    </row>
    <row r="462" spans="6:35" x14ac:dyDescent="0.25">
      <c r="F462" s="26" t="str">
        <f>IF(G462=1,MAX($F$4:F461)+1,"")</f>
        <v/>
      </c>
      <c r="G462" s="26">
        <f>COUNTIF($H$5:H462,H462)</f>
        <v>210</v>
      </c>
      <c r="H462" s="26" t="e">
        <f t="shared" si="139"/>
        <v>#N/A</v>
      </c>
      <c r="I462" s="26">
        <f>COUNTIF($J$4:$J462,1)</f>
        <v>16</v>
      </c>
      <c r="J462" s="26">
        <f>COUNTIF($S$5:$S462,S462)</f>
        <v>210</v>
      </c>
      <c r="K462" s="26" t="e">
        <f t="shared" si="128"/>
        <v>#N/A</v>
      </c>
      <c r="L462" s="26">
        <f>IFERROR(IF(P462=0,0,MAX($L$4:L461)+1),0)</f>
        <v>0</v>
      </c>
      <c r="M462" s="5" t="e">
        <f t="shared" si="140"/>
        <v>#N/A</v>
      </c>
      <c r="N462" s="5" t="e">
        <f t="shared" si="141"/>
        <v>#N/A</v>
      </c>
      <c r="P462" s="86" t="e">
        <f t="shared" si="129"/>
        <v>#N/A</v>
      </c>
      <c r="Q462" s="86" t="e">
        <f t="shared" si="130"/>
        <v>#N/A</v>
      </c>
      <c r="R462" s="86" t="e">
        <f t="shared" si="131"/>
        <v>#N/A</v>
      </c>
      <c r="S462" s="86" t="e">
        <f t="shared" si="132"/>
        <v>#N/A</v>
      </c>
      <c r="T462" s="86" t="str">
        <f t="shared" si="142"/>
        <v/>
      </c>
      <c r="U462" s="86" t="str">
        <f t="shared" si="143"/>
        <v/>
      </c>
      <c r="V462" s="86" t="str">
        <f t="shared" si="144"/>
        <v/>
      </c>
      <c r="W462" s="87" t="e">
        <f t="shared" si="133"/>
        <v>#N/A</v>
      </c>
      <c r="X462" s="88"/>
      <c r="Y462" s="88"/>
      <c r="Z462" s="88"/>
      <c r="AA462" s="88"/>
      <c r="AB462" s="88"/>
      <c r="AD462" s="86" t="e">
        <f t="shared" si="134"/>
        <v>#N/A</v>
      </c>
      <c r="AE462" s="86" t="e">
        <f t="shared" si="135"/>
        <v>#N/A</v>
      </c>
      <c r="AG462" s="86">
        <f t="shared" si="136"/>
        <v>0</v>
      </c>
      <c r="AH462" s="86">
        <f t="shared" si="137"/>
        <v>0</v>
      </c>
      <c r="AI462" s="86">
        <f t="shared" si="138"/>
        <v>0</v>
      </c>
    </row>
    <row r="463" spans="6:35" x14ac:dyDescent="0.25">
      <c r="F463" s="26" t="str">
        <f>IF(G463=1,MAX($F$4:F462)+1,"")</f>
        <v/>
      </c>
      <c r="G463" s="26">
        <f>COUNTIF($H$5:H463,H463)</f>
        <v>211</v>
      </c>
      <c r="H463" s="26" t="e">
        <f t="shared" si="139"/>
        <v>#N/A</v>
      </c>
      <c r="I463" s="26">
        <f>COUNTIF($J$4:$J463,1)</f>
        <v>16</v>
      </c>
      <c r="J463" s="26">
        <f>COUNTIF($S$5:$S463,S463)</f>
        <v>211</v>
      </c>
      <c r="K463" s="26" t="e">
        <f t="shared" si="128"/>
        <v>#N/A</v>
      </c>
      <c r="L463" s="26">
        <f>IFERROR(IF(P463=0,0,MAX($L$4:L462)+1),0)</f>
        <v>0</v>
      </c>
      <c r="M463" s="5" t="e">
        <f t="shared" si="140"/>
        <v>#N/A</v>
      </c>
      <c r="N463" s="5" t="e">
        <f t="shared" si="141"/>
        <v>#N/A</v>
      </c>
      <c r="P463" s="86" t="e">
        <f t="shared" si="129"/>
        <v>#N/A</v>
      </c>
      <c r="Q463" s="86" t="e">
        <f t="shared" si="130"/>
        <v>#N/A</v>
      </c>
      <c r="R463" s="86" t="e">
        <f t="shared" si="131"/>
        <v>#N/A</v>
      </c>
      <c r="S463" s="86" t="e">
        <f t="shared" si="132"/>
        <v>#N/A</v>
      </c>
      <c r="T463" s="86" t="str">
        <f t="shared" si="142"/>
        <v/>
      </c>
      <c r="U463" s="86" t="str">
        <f t="shared" si="143"/>
        <v/>
      </c>
      <c r="V463" s="86" t="str">
        <f t="shared" si="144"/>
        <v/>
      </c>
      <c r="W463" s="87" t="e">
        <f t="shared" si="133"/>
        <v>#N/A</v>
      </c>
      <c r="X463" s="88"/>
      <c r="Y463" s="88"/>
      <c r="Z463" s="88"/>
      <c r="AA463" s="88"/>
      <c r="AB463" s="88"/>
      <c r="AD463" s="86" t="e">
        <f t="shared" si="134"/>
        <v>#N/A</v>
      </c>
      <c r="AE463" s="86" t="e">
        <f t="shared" si="135"/>
        <v>#N/A</v>
      </c>
      <c r="AG463" s="86">
        <f t="shared" si="136"/>
        <v>0</v>
      </c>
      <c r="AH463" s="86">
        <f t="shared" si="137"/>
        <v>0</v>
      </c>
      <c r="AI463" s="86">
        <f t="shared" si="138"/>
        <v>0</v>
      </c>
    </row>
    <row r="464" spans="6:35" x14ac:dyDescent="0.25">
      <c r="F464" s="26" t="str">
        <f>IF(G464=1,MAX($F$4:F463)+1,"")</f>
        <v/>
      </c>
      <c r="G464" s="26">
        <f>COUNTIF($H$5:H464,H464)</f>
        <v>212</v>
      </c>
      <c r="H464" s="26" t="e">
        <f t="shared" si="139"/>
        <v>#N/A</v>
      </c>
      <c r="I464" s="26">
        <f>COUNTIF($J$4:$J464,1)</f>
        <v>16</v>
      </c>
      <c r="J464" s="26">
        <f>COUNTIF($S$5:$S464,S464)</f>
        <v>212</v>
      </c>
      <c r="K464" s="26" t="e">
        <f t="shared" si="128"/>
        <v>#N/A</v>
      </c>
      <c r="L464" s="26">
        <f>IFERROR(IF(P464=0,0,MAX($L$4:L463)+1),0)</f>
        <v>0</v>
      </c>
      <c r="M464" s="5" t="e">
        <f t="shared" si="140"/>
        <v>#N/A</v>
      </c>
      <c r="N464" s="5" t="e">
        <f t="shared" si="141"/>
        <v>#N/A</v>
      </c>
      <c r="P464" s="86" t="e">
        <f t="shared" si="129"/>
        <v>#N/A</v>
      </c>
      <c r="Q464" s="86" t="e">
        <f t="shared" si="130"/>
        <v>#N/A</v>
      </c>
      <c r="R464" s="86" t="e">
        <f t="shared" si="131"/>
        <v>#N/A</v>
      </c>
      <c r="S464" s="86" t="e">
        <f t="shared" si="132"/>
        <v>#N/A</v>
      </c>
      <c r="T464" s="86" t="str">
        <f t="shared" si="142"/>
        <v/>
      </c>
      <c r="U464" s="86" t="str">
        <f t="shared" si="143"/>
        <v/>
      </c>
      <c r="V464" s="86" t="str">
        <f t="shared" si="144"/>
        <v/>
      </c>
      <c r="W464" s="87" t="e">
        <f t="shared" si="133"/>
        <v>#N/A</v>
      </c>
      <c r="X464" s="88"/>
      <c r="Y464" s="88"/>
      <c r="Z464" s="88"/>
      <c r="AA464" s="88"/>
      <c r="AB464" s="88"/>
      <c r="AD464" s="86" t="e">
        <f t="shared" si="134"/>
        <v>#N/A</v>
      </c>
      <c r="AE464" s="86" t="e">
        <f t="shared" si="135"/>
        <v>#N/A</v>
      </c>
      <c r="AG464" s="86">
        <f t="shared" si="136"/>
        <v>0</v>
      </c>
      <c r="AH464" s="86">
        <f t="shared" si="137"/>
        <v>0</v>
      </c>
      <c r="AI464" s="86">
        <f t="shared" si="138"/>
        <v>0</v>
      </c>
    </row>
    <row r="465" spans="6:35" x14ac:dyDescent="0.25">
      <c r="F465" s="26" t="str">
        <f>IF(G465=1,MAX($F$4:F464)+1,"")</f>
        <v/>
      </c>
      <c r="G465" s="26">
        <f>COUNTIF($H$5:H465,H465)</f>
        <v>213</v>
      </c>
      <c r="H465" s="26" t="e">
        <f t="shared" si="139"/>
        <v>#N/A</v>
      </c>
      <c r="I465" s="26">
        <f>COUNTIF($J$4:$J465,1)</f>
        <v>16</v>
      </c>
      <c r="J465" s="26">
        <f>COUNTIF($S$5:$S465,S465)</f>
        <v>213</v>
      </c>
      <c r="K465" s="26" t="e">
        <f t="shared" si="128"/>
        <v>#N/A</v>
      </c>
      <c r="L465" s="26">
        <f>IFERROR(IF(P465=0,0,MAX($L$4:L464)+1),0)</f>
        <v>0</v>
      </c>
      <c r="M465" s="5" t="e">
        <f t="shared" si="140"/>
        <v>#N/A</v>
      </c>
      <c r="N465" s="5" t="e">
        <f t="shared" si="141"/>
        <v>#N/A</v>
      </c>
      <c r="P465" s="86" t="e">
        <f t="shared" si="129"/>
        <v>#N/A</v>
      </c>
      <c r="Q465" s="86" t="e">
        <f t="shared" si="130"/>
        <v>#N/A</v>
      </c>
      <c r="R465" s="86" t="e">
        <f t="shared" si="131"/>
        <v>#N/A</v>
      </c>
      <c r="S465" s="86" t="e">
        <f t="shared" si="132"/>
        <v>#N/A</v>
      </c>
      <c r="T465" s="86" t="str">
        <f t="shared" si="142"/>
        <v/>
      </c>
      <c r="U465" s="86" t="str">
        <f t="shared" si="143"/>
        <v/>
      </c>
      <c r="V465" s="86" t="str">
        <f t="shared" si="144"/>
        <v/>
      </c>
      <c r="W465" s="87" t="e">
        <f t="shared" si="133"/>
        <v>#N/A</v>
      </c>
      <c r="X465" s="88"/>
      <c r="Y465" s="88"/>
      <c r="Z465" s="88"/>
      <c r="AA465" s="88"/>
      <c r="AB465" s="88"/>
      <c r="AD465" s="86" t="e">
        <f t="shared" si="134"/>
        <v>#N/A</v>
      </c>
      <c r="AE465" s="86" t="e">
        <f t="shared" si="135"/>
        <v>#N/A</v>
      </c>
      <c r="AG465" s="86">
        <f t="shared" si="136"/>
        <v>0</v>
      </c>
      <c r="AH465" s="86">
        <f t="shared" si="137"/>
        <v>0</v>
      </c>
      <c r="AI465" s="86">
        <f t="shared" si="138"/>
        <v>0</v>
      </c>
    </row>
    <row r="466" spans="6:35" x14ac:dyDescent="0.25">
      <c r="F466" s="26" t="str">
        <f>IF(G466=1,MAX($F$4:F465)+1,"")</f>
        <v/>
      </c>
      <c r="G466" s="26">
        <f>COUNTIF($H$5:H466,H466)</f>
        <v>214</v>
      </c>
      <c r="H466" s="26" t="e">
        <f t="shared" si="139"/>
        <v>#N/A</v>
      </c>
      <c r="I466" s="26">
        <f>COUNTIF($J$4:$J466,1)</f>
        <v>16</v>
      </c>
      <c r="J466" s="26">
        <f>COUNTIF($S$5:$S466,S466)</f>
        <v>214</v>
      </c>
      <c r="K466" s="26" t="e">
        <f t="shared" si="128"/>
        <v>#N/A</v>
      </c>
      <c r="L466" s="26">
        <f>IFERROR(IF(P466=0,0,MAX($L$4:L465)+1),0)</f>
        <v>0</v>
      </c>
      <c r="M466" s="5" t="e">
        <f t="shared" si="140"/>
        <v>#N/A</v>
      </c>
      <c r="N466" s="5" t="e">
        <f t="shared" si="141"/>
        <v>#N/A</v>
      </c>
      <c r="P466" s="86" t="e">
        <f t="shared" si="129"/>
        <v>#N/A</v>
      </c>
      <c r="Q466" s="86" t="e">
        <f t="shared" si="130"/>
        <v>#N/A</v>
      </c>
      <c r="R466" s="86" t="e">
        <f t="shared" si="131"/>
        <v>#N/A</v>
      </c>
      <c r="S466" s="86" t="e">
        <f t="shared" si="132"/>
        <v>#N/A</v>
      </c>
      <c r="T466" s="86" t="str">
        <f t="shared" si="142"/>
        <v/>
      </c>
      <c r="U466" s="86" t="str">
        <f t="shared" si="143"/>
        <v/>
      </c>
      <c r="V466" s="86" t="str">
        <f t="shared" si="144"/>
        <v/>
      </c>
      <c r="W466" s="87" t="e">
        <f t="shared" si="133"/>
        <v>#N/A</v>
      </c>
      <c r="X466" s="88"/>
      <c r="Y466" s="88"/>
      <c r="Z466" s="88"/>
      <c r="AA466" s="88"/>
      <c r="AB466" s="88"/>
      <c r="AD466" s="86" t="e">
        <f t="shared" si="134"/>
        <v>#N/A</v>
      </c>
      <c r="AE466" s="86" t="e">
        <f t="shared" si="135"/>
        <v>#N/A</v>
      </c>
      <c r="AG466" s="86">
        <f t="shared" si="136"/>
        <v>0</v>
      </c>
      <c r="AH466" s="86">
        <f t="shared" si="137"/>
        <v>0</v>
      </c>
      <c r="AI466" s="86">
        <f t="shared" si="138"/>
        <v>0</v>
      </c>
    </row>
    <row r="467" spans="6:35" x14ac:dyDescent="0.25">
      <c r="F467" s="26" t="str">
        <f>IF(G467=1,MAX($F$4:F466)+1,"")</f>
        <v/>
      </c>
      <c r="G467" s="26">
        <f>COUNTIF($H$5:H467,H467)</f>
        <v>215</v>
      </c>
      <c r="H467" s="26" t="e">
        <f t="shared" si="139"/>
        <v>#N/A</v>
      </c>
      <c r="I467" s="26">
        <f>COUNTIF($J$4:$J467,1)</f>
        <v>16</v>
      </c>
      <c r="J467" s="26">
        <f>COUNTIF($S$5:$S467,S467)</f>
        <v>215</v>
      </c>
      <c r="K467" s="26" t="e">
        <f t="shared" si="128"/>
        <v>#N/A</v>
      </c>
      <c r="L467" s="26">
        <f>IFERROR(IF(P467=0,0,MAX($L$4:L466)+1),0)</f>
        <v>0</v>
      </c>
      <c r="M467" s="5" t="e">
        <f t="shared" si="140"/>
        <v>#N/A</v>
      </c>
      <c r="N467" s="5" t="e">
        <f t="shared" si="141"/>
        <v>#N/A</v>
      </c>
      <c r="P467" s="86" t="e">
        <f t="shared" si="129"/>
        <v>#N/A</v>
      </c>
      <c r="Q467" s="86" t="e">
        <f t="shared" si="130"/>
        <v>#N/A</v>
      </c>
      <c r="R467" s="86" t="e">
        <f t="shared" si="131"/>
        <v>#N/A</v>
      </c>
      <c r="S467" s="86" t="e">
        <f t="shared" si="132"/>
        <v>#N/A</v>
      </c>
      <c r="T467" s="86" t="str">
        <f t="shared" si="142"/>
        <v/>
      </c>
      <c r="U467" s="86" t="str">
        <f t="shared" si="143"/>
        <v/>
      </c>
      <c r="V467" s="86" t="str">
        <f t="shared" si="144"/>
        <v/>
      </c>
      <c r="W467" s="87" t="e">
        <f t="shared" si="133"/>
        <v>#N/A</v>
      </c>
      <c r="X467" s="88"/>
      <c r="Y467" s="88"/>
      <c r="Z467" s="88"/>
      <c r="AA467" s="88"/>
      <c r="AB467" s="88"/>
      <c r="AD467" s="86" t="e">
        <f t="shared" si="134"/>
        <v>#N/A</v>
      </c>
      <c r="AE467" s="86" t="e">
        <f t="shared" si="135"/>
        <v>#N/A</v>
      </c>
      <c r="AG467" s="86">
        <f t="shared" si="136"/>
        <v>0</v>
      </c>
      <c r="AH467" s="86">
        <f t="shared" si="137"/>
        <v>0</v>
      </c>
      <c r="AI467" s="86">
        <f t="shared" si="138"/>
        <v>0</v>
      </c>
    </row>
    <row r="468" spans="6:35" x14ac:dyDescent="0.25">
      <c r="F468" s="26" t="str">
        <f>IF(G468=1,MAX($F$4:F467)+1,"")</f>
        <v/>
      </c>
      <c r="G468" s="26">
        <f>COUNTIF($H$5:H468,H468)</f>
        <v>216</v>
      </c>
      <c r="H468" s="26" t="e">
        <f t="shared" si="139"/>
        <v>#N/A</v>
      </c>
      <c r="I468" s="26">
        <f>COUNTIF($J$4:$J468,1)</f>
        <v>16</v>
      </c>
      <c r="J468" s="26">
        <f>COUNTIF($S$5:$S468,S468)</f>
        <v>216</v>
      </c>
      <c r="K468" s="26" t="e">
        <f t="shared" si="128"/>
        <v>#N/A</v>
      </c>
      <c r="L468" s="26">
        <f>IFERROR(IF(P468=0,0,MAX($L$4:L467)+1),0)</f>
        <v>0</v>
      </c>
      <c r="M468" s="5" t="e">
        <f t="shared" si="140"/>
        <v>#N/A</v>
      </c>
      <c r="N468" s="5" t="e">
        <f t="shared" si="141"/>
        <v>#N/A</v>
      </c>
      <c r="P468" s="86" t="e">
        <f t="shared" si="129"/>
        <v>#N/A</v>
      </c>
      <c r="Q468" s="86" t="e">
        <f t="shared" si="130"/>
        <v>#N/A</v>
      </c>
      <c r="R468" s="86" t="e">
        <f t="shared" si="131"/>
        <v>#N/A</v>
      </c>
      <c r="S468" s="86" t="e">
        <f t="shared" si="132"/>
        <v>#N/A</v>
      </c>
      <c r="T468" s="86" t="str">
        <f t="shared" si="142"/>
        <v/>
      </c>
      <c r="U468" s="86" t="str">
        <f t="shared" si="143"/>
        <v/>
      </c>
      <c r="V468" s="86" t="str">
        <f t="shared" si="144"/>
        <v/>
      </c>
      <c r="W468" s="87" t="e">
        <f t="shared" si="133"/>
        <v>#N/A</v>
      </c>
      <c r="X468" s="88"/>
      <c r="Y468" s="88"/>
      <c r="Z468" s="88"/>
      <c r="AA468" s="88"/>
      <c r="AB468" s="88"/>
      <c r="AD468" s="86" t="e">
        <f t="shared" si="134"/>
        <v>#N/A</v>
      </c>
      <c r="AE468" s="86" t="e">
        <f t="shared" si="135"/>
        <v>#N/A</v>
      </c>
      <c r="AG468" s="86">
        <f t="shared" si="136"/>
        <v>0</v>
      </c>
      <c r="AH468" s="86">
        <f t="shared" si="137"/>
        <v>0</v>
      </c>
      <c r="AI468" s="86">
        <f t="shared" si="138"/>
        <v>0</v>
      </c>
    </row>
    <row r="469" spans="6:35" x14ac:dyDescent="0.25">
      <c r="F469" s="26" t="str">
        <f>IF(G469=1,MAX($F$4:F468)+1,"")</f>
        <v/>
      </c>
      <c r="G469" s="26">
        <f>COUNTIF($H$5:H469,H469)</f>
        <v>217</v>
      </c>
      <c r="H469" s="26" t="e">
        <f t="shared" si="139"/>
        <v>#N/A</v>
      </c>
      <c r="I469" s="26">
        <f>COUNTIF($J$4:$J469,1)</f>
        <v>16</v>
      </c>
      <c r="J469" s="26">
        <f>COUNTIF($S$5:$S469,S469)</f>
        <v>217</v>
      </c>
      <c r="K469" s="26" t="e">
        <f t="shared" si="128"/>
        <v>#N/A</v>
      </c>
      <c r="L469" s="26">
        <f>IFERROR(IF(P469=0,0,MAX($L$4:L468)+1),0)</f>
        <v>0</v>
      </c>
      <c r="M469" s="5" t="e">
        <f t="shared" si="140"/>
        <v>#N/A</v>
      </c>
      <c r="N469" s="5" t="e">
        <f t="shared" si="141"/>
        <v>#N/A</v>
      </c>
      <c r="P469" s="86" t="e">
        <f t="shared" si="129"/>
        <v>#N/A</v>
      </c>
      <c r="Q469" s="86" t="e">
        <f t="shared" si="130"/>
        <v>#N/A</v>
      </c>
      <c r="R469" s="86" t="e">
        <f t="shared" si="131"/>
        <v>#N/A</v>
      </c>
      <c r="S469" s="86" t="e">
        <f t="shared" si="132"/>
        <v>#N/A</v>
      </c>
      <c r="T469" s="86" t="str">
        <f t="shared" si="142"/>
        <v/>
      </c>
      <c r="U469" s="86" t="str">
        <f t="shared" si="143"/>
        <v/>
      </c>
      <c r="V469" s="86" t="str">
        <f t="shared" si="144"/>
        <v/>
      </c>
      <c r="W469" s="87" t="e">
        <f t="shared" si="133"/>
        <v>#N/A</v>
      </c>
      <c r="X469" s="88"/>
      <c r="Y469" s="88"/>
      <c r="Z469" s="88"/>
      <c r="AA469" s="88"/>
      <c r="AB469" s="88"/>
      <c r="AD469" s="86" t="e">
        <f t="shared" si="134"/>
        <v>#N/A</v>
      </c>
      <c r="AE469" s="86" t="e">
        <f t="shared" si="135"/>
        <v>#N/A</v>
      </c>
      <c r="AG469" s="86">
        <f t="shared" si="136"/>
        <v>0</v>
      </c>
      <c r="AH469" s="86">
        <f t="shared" si="137"/>
        <v>0</v>
      </c>
      <c r="AI469" s="86">
        <f t="shared" si="138"/>
        <v>0</v>
      </c>
    </row>
    <row r="470" spans="6:35" x14ac:dyDescent="0.25">
      <c r="F470" s="26" t="str">
        <f>IF(G470=1,MAX($F$4:F469)+1,"")</f>
        <v/>
      </c>
      <c r="G470" s="26">
        <f>COUNTIF($H$5:H470,H470)</f>
        <v>218</v>
      </c>
      <c r="H470" s="26" t="e">
        <f t="shared" si="139"/>
        <v>#N/A</v>
      </c>
      <c r="I470" s="26">
        <f>COUNTIF($J$4:$J470,1)</f>
        <v>16</v>
      </c>
      <c r="J470" s="26">
        <f>COUNTIF($S$5:$S470,S470)</f>
        <v>218</v>
      </c>
      <c r="K470" s="26" t="e">
        <f t="shared" si="128"/>
        <v>#N/A</v>
      </c>
      <c r="L470" s="26">
        <f>IFERROR(IF(P470=0,0,MAX($L$4:L469)+1),0)</f>
        <v>0</v>
      </c>
      <c r="M470" s="5" t="e">
        <f t="shared" si="140"/>
        <v>#N/A</v>
      </c>
      <c r="N470" s="5" t="e">
        <f t="shared" si="141"/>
        <v>#N/A</v>
      </c>
      <c r="P470" s="86" t="e">
        <f t="shared" si="129"/>
        <v>#N/A</v>
      </c>
      <c r="Q470" s="86" t="e">
        <f t="shared" si="130"/>
        <v>#N/A</v>
      </c>
      <c r="R470" s="86" t="e">
        <f t="shared" si="131"/>
        <v>#N/A</v>
      </c>
      <c r="S470" s="86" t="e">
        <f t="shared" si="132"/>
        <v>#N/A</v>
      </c>
      <c r="T470" s="86" t="str">
        <f t="shared" si="142"/>
        <v/>
      </c>
      <c r="U470" s="86" t="str">
        <f t="shared" si="143"/>
        <v/>
      </c>
      <c r="V470" s="86" t="str">
        <f t="shared" si="144"/>
        <v/>
      </c>
      <c r="W470" s="87" t="e">
        <f t="shared" si="133"/>
        <v>#N/A</v>
      </c>
      <c r="X470" s="88"/>
      <c r="Y470" s="88"/>
      <c r="Z470" s="88"/>
      <c r="AA470" s="88"/>
      <c r="AB470" s="88"/>
      <c r="AD470" s="86" t="e">
        <f t="shared" si="134"/>
        <v>#N/A</v>
      </c>
      <c r="AE470" s="86" t="e">
        <f t="shared" si="135"/>
        <v>#N/A</v>
      </c>
      <c r="AG470" s="86">
        <f t="shared" si="136"/>
        <v>0</v>
      </c>
      <c r="AH470" s="86">
        <f t="shared" si="137"/>
        <v>0</v>
      </c>
      <c r="AI470" s="86">
        <f t="shared" si="138"/>
        <v>0</v>
      </c>
    </row>
    <row r="471" spans="6:35" x14ac:dyDescent="0.25">
      <c r="F471" s="26" t="str">
        <f>IF(G471=1,MAX($F$4:F470)+1,"")</f>
        <v/>
      </c>
      <c r="G471" s="26">
        <f>COUNTIF($H$5:H471,H471)</f>
        <v>219</v>
      </c>
      <c r="H471" s="26" t="e">
        <f t="shared" si="139"/>
        <v>#N/A</v>
      </c>
      <c r="I471" s="26">
        <f>COUNTIF($J$4:$J471,1)</f>
        <v>16</v>
      </c>
      <c r="J471" s="26">
        <f>COUNTIF($S$5:$S471,S471)</f>
        <v>219</v>
      </c>
      <c r="K471" s="26" t="e">
        <f t="shared" si="128"/>
        <v>#N/A</v>
      </c>
      <c r="L471" s="26">
        <f>IFERROR(IF(P471=0,0,MAX($L$4:L470)+1),0)</f>
        <v>0</v>
      </c>
      <c r="M471" s="5" t="e">
        <f t="shared" si="140"/>
        <v>#N/A</v>
      </c>
      <c r="N471" s="5" t="e">
        <f t="shared" si="141"/>
        <v>#N/A</v>
      </c>
      <c r="P471" s="86" t="e">
        <f t="shared" si="129"/>
        <v>#N/A</v>
      </c>
      <c r="Q471" s="86" t="e">
        <f t="shared" si="130"/>
        <v>#N/A</v>
      </c>
      <c r="R471" s="86" t="e">
        <f t="shared" si="131"/>
        <v>#N/A</v>
      </c>
      <c r="S471" s="86" t="e">
        <f t="shared" si="132"/>
        <v>#N/A</v>
      </c>
      <c r="T471" s="86" t="str">
        <f t="shared" si="142"/>
        <v/>
      </c>
      <c r="U471" s="86" t="str">
        <f t="shared" si="143"/>
        <v/>
      </c>
      <c r="V471" s="86" t="str">
        <f t="shared" si="144"/>
        <v/>
      </c>
      <c r="W471" s="87" t="e">
        <f t="shared" si="133"/>
        <v>#N/A</v>
      </c>
      <c r="X471" s="88"/>
      <c r="Y471" s="88"/>
      <c r="Z471" s="88"/>
      <c r="AA471" s="88"/>
      <c r="AB471" s="88"/>
      <c r="AD471" s="86" t="e">
        <f t="shared" si="134"/>
        <v>#N/A</v>
      </c>
      <c r="AE471" s="86" t="e">
        <f t="shared" si="135"/>
        <v>#N/A</v>
      </c>
      <c r="AG471" s="86">
        <f t="shared" si="136"/>
        <v>0</v>
      </c>
      <c r="AH471" s="86">
        <f t="shared" si="137"/>
        <v>0</v>
      </c>
      <c r="AI471" s="86">
        <f t="shared" si="138"/>
        <v>0</v>
      </c>
    </row>
    <row r="472" spans="6:35" x14ac:dyDescent="0.25">
      <c r="F472" s="26" t="str">
        <f>IF(G472=1,MAX($F$4:F471)+1,"")</f>
        <v/>
      </c>
      <c r="G472" s="26">
        <f>COUNTIF($H$5:H472,H472)</f>
        <v>220</v>
      </c>
      <c r="H472" s="26" t="e">
        <f t="shared" si="139"/>
        <v>#N/A</v>
      </c>
      <c r="I472" s="26">
        <f>COUNTIF($J$4:$J472,1)</f>
        <v>16</v>
      </c>
      <c r="J472" s="26">
        <f>COUNTIF($S$5:$S472,S472)</f>
        <v>220</v>
      </c>
      <c r="K472" s="26" t="e">
        <f t="shared" si="128"/>
        <v>#N/A</v>
      </c>
      <c r="L472" s="26">
        <f>IFERROR(IF(P472=0,0,MAX($L$4:L471)+1),0)</f>
        <v>0</v>
      </c>
      <c r="M472" s="5" t="e">
        <f t="shared" si="140"/>
        <v>#N/A</v>
      </c>
      <c r="N472" s="5" t="e">
        <f t="shared" si="141"/>
        <v>#N/A</v>
      </c>
      <c r="P472" s="86" t="e">
        <f t="shared" si="129"/>
        <v>#N/A</v>
      </c>
      <c r="Q472" s="86" t="e">
        <f t="shared" si="130"/>
        <v>#N/A</v>
      </c>
      <c r="R472" s="86" t="e">
        <f t="shared" si="131"/>
        <v>#N/A</v>
      </c>
      <c r="S472" s="86" t="e">
        <f t="shared" si="132"/>
        <v>#N/A</v>
      </c>
      <c r="T472" s="86" t="str">
        <f t="shared" si="142"/>
        <v/>
      </c>
      <c r="U472" s="86" t="str">
        <f t="shared" si="143"/>
        <v/>
      </c>
      <c r="V472" s="86" t="str">
        <f t="shared" si="144"/>
        <v/>
      </c>
      <c r="W472" s="87" t="e">
        <f t="shared" si="133"/>
        <v>#N/A</v>
      </c>
      <c r="X472" s="88"/>
      <c r="Y472" s="88"/>
      <c r="Z472" s="88"/>
      <c r="AA472" s="88"/>
      <c r="AB472" s="88"/>
      <c r="AD472" s="86" t="e">
        <f t="shared" si="134"/>
        <v>#N/A</v>
      </c>
      <c r="AE472" s="86" t="e">
        <f t="shared" si="135"/>
        <v>#N/A</v>
      </c>
      <c r="AG472" s="86">
        <f t="shared" si="136"/>
        <v>0</v>
      </c>
      <c r="AH472" s="86">
        <f t="shared" si="137"/>
        <v>0</v>
      </c>
      <c r="AI472" s="86">
        <f t="shared" si="138"/>
        <v>0</v>
      </c>
    </row>
    <row r="473" spans="6:35" x14ac:dyDescent="0.25">
      <c r="F473" s="26" t="str">
        <f>IF(G473=1,MAX($F$4:F472)+1,"")</f>
        <v/>
      </c>
      <c r="G473" s="26">
        <f>COUNTIF($H$5:H473,H473)</f>
        <v>221</v>
      </c>
      <c r="H473" s="26" t="e">
        <f t="shared" si="139"/>
        <v>#N/A</v>
      </c>
      <c r="I473" s="26">
        <f>COUNTIF($J$4:$J473,1)</f>
        <v>16</v>
      </c>
      <c r="J473" s="26">
        <f>COUNTIF($S$5:$S473,S473)</f>
        <v>221</v>
      </c>
      <c r="K473" s="26" t="e">
        <f t="shared" si="128"/>
        <v>#N/A</v>
      </c>
      <c r="L473" s="26">
        <f>IFERROR(IF(P473=0,0,MAX($L$4:L472)+1),0)</f>
        <v>0</v>
      </c>
      <c r="M473" s="5" t="e">
        <f t="shared" si="140"/>
        <v>#N/A</v>
      </c>
      <c r="N473" s="5" t="e">
        <f t="shared" si="141"/>
        <v>#N/A</v>
      </c>
      <c r="P473" s="86" t="e">
        <f t="shared" si="129"/>
        <v>#N/A</v>
      </c>
      <c r="Q473" s="86" t="e">
        <f t="shared" si="130"/>
        <v>#N/A</v>
      </c>
      <c r="R473" s="86" t="e">
        <f t="shared" si="131"/>
        <v>#N/A</v>
      </c>
      <c r="S473" s="86" t="e">
        <f t="shared" si="132"/>
        <v>#N/A</v>
      </c>
      <c r="T473" s="86" t="str">
        <f t="shared" si="142"/>
        <v/>
      </c>
      <c r="U473" s="86" t="str">
        <f t="shared" si="143"/>
        <v/>
      </c>
      <c r="V473" s="86" t="str">
        <f t="shared" si="144"/>
        <v/>
      </c>
      <c r="W473" s="87" t="e">
        <f t="shared" si="133"/>
        <v>#N/A</v>
      </c>
      <c r="X473" s="88"/>
      <c r="Y473" s="88"/>
      <c r="Z473" s="88"/>
      <c r="AA473" s="88"/>
      <c r="AB473" s="88"/>
      <c r="AD473" s="86" t="e">
        <f t="shared" si="134"/>
        <v>#N/A</v>
      </c>
      <c r="AE473" s="86" t="e">
        <f t="shared" si="135"/>
        <v>#N/A</v>
      </c>
      <c r="AG473" s="86">
        <f t="shared" si="136"/>
        <v>0</v>
      </c>
      <c r="AH473" s="86">
        <f t="shared" si="137"/>
        <v>0</v>
      </c>
      <c r="AI473" s="86">
        <f t="shared" si="138"/>
        <v>0</v>
      </c>
    </row>
    <row r="474" spans="6:35" x14ac:dyDescent="0.25">
      <c r="F474" s="26" t="str">
        <f>IF(G474=1,MAX($F$4:F473)+1,"")</f>
        <v/>
      </c>
      <c r="G474" s="26">
        <f>COUNTIF($H$5:H474,H474)</f>
        <v>222</v>
      </c>
      <c r="H474" s="26" t="e">
        <f t="shared" si="139"/>
        <v>#N/A</v>
      </c>
      <c r="I474" s="26">
        <f>COUNTIF($J$4:$J474,1)</f>
        <v>16</v>
      </c>
      <c r="J474" s="26">
        <f>COUNTIF($S$5:$S474,S474)</f>
        <v>222</v>
      </c>
      <c r="K474" s="26" t="e">
        <f t="shared" si="128"/>
        <v>#N/A</v>
      </c>
      <c r="L474" s="26">
        <f>IFERROR(IF(P474=0,0,MAX($L$4:L473)+1),0)</f>
        <v>0</v>
      </c>
      <c r="M474" s="5" t="e">
        <f t="shared" si="140"/>
        <v>#N/A</v>
      </c>
      <c r="N474" s="5" t="e">
        <f t="shared" si="141"/>
        <v>#N/A</v>
      </c>
      <c r="P474" s="86" t="e">
        <f t="shared" si="129"/>
        <v>#N/A</v>
      </c>
      <c r="Q474" s="86" t="e">
        <f t="shared" si="130"/>
        <v>#N/A</v>
      </c>
      <c r="R474" s="86" t="e">
        <f t="shared" si="131"/>
        <v>#N/A</v>
      </c>
      <c r="S474" s="86" t="e">
        <f t="shared" si="132"/>
        <v>#N/A</v>
      </c>
      <c r="T474" s="86" t="str">
        <f t="shared" si="142"/>
        <v/>
      </c>
      <c r="U474" s="86" t="str">
        <f t="shared" si="143"/>
        <v/>
      </c>
      <c r="V474" s="86" t="str">
        <f t="shared" si="144"/>
        <v/>
      </c>
      <c r="W474" s="87" t="e">
        <f t="shared" si="133"/>
        <v>#N/A</v>
      </c>
      <c r="X474" s="88"/>
      <c r="Y474" s="88"/>
      <c r="Z474" s="88"/>
      <c r="AA474" s="88"/>
      <c r="AB474" s="88"/>
      <c r="AD474" s="86" t="e">
        <f t="shared" si="134"/>
        <v>#N/A</v>
      </c>
      <c r="AE474" s="86" t="e">
        <f t="shared" si="135"/>
        <v>#N/A</v>
      </c>
      <c r="AG474" s="86">
        <f t="shared" si="136"/>
        <v>0</v>
      </c>
      <c r="AH474" s="86">
        <f t="shared" si="137"/>
        <v>0</v>
      </c>
      <c r="AI474" s="86">
        <f t="shared" si="138"/>
        <v>0</v>
      </c>
    </row>
    <row r="475" spans="6:35" x14ac:dyDescent="0.25">
      <c r="F475" s="26" t="str">
        <f>IF(G475=1,MAX($F$4:F474)+1,"")</f>
        <v/>
      </c>
      <c r="G475" s="26">
        <f>COUNTIF($H$5:H475,H475)</f>
        <v>223</v>
      </c>
      <c r="H475" s="26" t="e">
        <f t="shared" si="139"/>
        <v>#N/A</v>
      </c>
      <c r="I475" s="26">
        <f>COUNTIF($J$4:$J475,1)</f>
        <v>16</v>
      </c>
      <c r="J475" s="26">
        <f>COUNTIF($S$5:$S475,S475)</f>
        <v>223</v>
      </c>
      <c r="K475" s="26" t="e">
        <f t="shared" si="128"/>
        <v>#N/A</v>
      </c>
      <c r="L475" s="26">
        <f>IFERROR(IF(P475=0,0,MAX($L$4:L474)+1),0)</f>
        <v>0</v>
      </c>
      <c r="M475" s="5" t="e">
        <f t="shared" si="140"/>
        <v>#N/A</v>
      </c>
      <c r="N475" s="5" t="e">
        <f t="shared" si="141"/>
        <v>#N/A</v>
      </c>
      <c r="P475" s="86" t="e">
        <f t="shared" si="129"/>
        <v>#N/A</v>
      </c>
      <c r="Q475" s="86" t="e">
        <f t="shared" si="130"/>
        <v>#N/A</v>
      </c>
      <c r="R475" s="86" t="e">
        <f t="shared" si="131"/>
        <v>#N/A</v>
      </c>
      <c r="S475" s="86" t="e">
        <f t="shared" si="132"/>
        <v>#N/A</v>
      </c>
      <c r="T475" s="86" t="str">
        <f t="shared" si="142"/>
        <v/>
      </c>
      <c r="U475" s="86" t="str">
        <f t="shared" si="143"/>
        <v/>
      </c>
      <c r="V475" s="86" t="str">
        <f t="shared" si="144"/>
        <v/>
      </c>
      <c r="W475" s="87" t="e">
        <f t="shared" si="133"/>
        <v>#N/A</v>
      </c>
      <c r="X475" s="88"/>
      <c r="Y475" s="88"/>
      <c r="Z475" s="88"/>
      <c r="AA475" s="88"/>
      <c r="AB475" s="88"/>
      <c r="AD475" s="86" t="e">
        <f t="shared" si="134"/>
        <v>#N/A</v>
      </c>
      <c r="AE475" s="86" t="e">
        <f t="shared" si="135"/>
        <v>#N/A</v>
      </c>
      <c r="AG475" s="86">
        <f t="shared" si="136"/>
        <v>0</v>
      </c>
      <c r="AH475" s="86">
        <f t="shared" si="137"/>
        <v>0</v>
      </c>
      <c r="AI475" s="86">
        <f t="shared" si="138"/>
        <v>0</v>
      </c>
    </row>
    <row r="476" spans="6:35" x14ac:dyDescent="0.25">
      <c r="F476" s="26" t="str">
        <f>IF(G476=1,MAX($F$4:F475)+1,"")</f>
        <v/>
      </c>
      <c r="G476" s="26">
        <f>COUNTIF($H$5:H476,H476)</f>
        <v>224</v>
      </c>
      <c r="H476" s="26" t="e">
        <f t="shared" si="139"/>
        <v>#N/A</v>
      </c>
      <c r="I476" s="26">
        <f>COUNTIF($J$4:$J476,1)</f>
        <v>16</v>
      </c>
      <c r="J476" s="26">
        <f>COUNTIF($S$5:$S476,S476)</f>
        <v>224</v>
      </c>
      <c r="K476" s="26" t="e">
        <f t="shared" si="128"/>
        <v>#N/A</v>
      </c>
      <c r="L476" s="26">
        <f>IFERROR(IF(P476=0,0,MAX($L$4:L475)+1),0)</f>
        <v>0</v>
      </c>
      <c r="M476" s="5" t="e">
        <f t="shared" si="140"/>
        <v>#N/A</v>
      </c>
      <c r="N476" s="5" t="e">
        <f t="shared" si="141"/>
        <v>#N/A</v>
      </c>
      <c r="P476" s="86" t="e">
        <f t="shared" si="129"/>
        <v>#N/A</v>
      </c>
      <c r="Q476" s="86" t="e">
        <f t="shared" si="130"/>
        <v>#N/A</v>
      </c>
      <c r="R476" s="86" t="e">
        <f t="shared" si="131"/>
        <v>#N/A</v>
      </c>
      <c r="S476" s="86" t="e">
        <f t="shared" si="132"/>
        <v>#N/A</v>
      </c>
      <c r="T476" s="86" t="str">
        <f t="shared" si="142"/>
        <v/>
      </c>
      <c r="U476" s="86" t="str">
        <f t="shared" si="143"/>
        <v/>
      </c>
      <c r="V476" s="86" t="str">
        <f t="shared" si="144"/>
        <v/>
      </c>
      <c r="W476" s="87" t="e">
        <f t="shared" si="133"/>
        <v>#N/A</v>
      </c>
      <c r="X476" s="88"/>
      <c r="Y476" s="88"/>
      <c r="Z476" s="88"/>
      <c r="AA476" s="88"/>
      <c r="AB476" s="88"/>
      <c r="AD476" s="86" t="e">
        <f t="shared" si="134"/>
        <v>#N/A</v>
      </c>
      <c r="AE476" s="86" t="e">
        <f t="shared" si="135"/>
        <v>#N/A</v>
      </c>
      <c r="AG476" s="86">
        <f t="shared" si="136"/>
        <v>0</v>
      </c>
      <c r="AH476" s="86">
        <f t="shared" si="137"/>
        <v>0</v>
      </c>
      <c r="AI476" s="86">
        <f t="shared" si="138"/>
        <v>0</v>
      </c>
    </row>
    <row r="477" spans="6:35" x14ac:dyDescent="0.25">
      <c r="F477" s="26" t="str">
        <f>IF(G477=1,MAX($F$4:F476)+1,"")</f>
        <v/>
      </c>
      <c r="G477" s="26">
        <f>COUNTIF($H$5:H477,H477)</f>
        <v>225</v>
      </c>
      <c r="H477" s="26" t="e">
        <f t="shared" si="139"/>
        <v>#N/A</v>
      </c>
      <c r="I477" s="26">
        <f>COUNTIF($J$4:$J477,1)</f>
        <v>16</v>
      </c>
      <c r="J477" s="26">
        <f>COUNTIF($S$5:$S477,S477)</f>
        <v>225</v>
      </c>
      <c r="K477" s="26" t="e">
        <f t="shared" si="128"/>
        <v>#N/A</v>
      </c>
      <c r="L477" s="26">
        <f>IFERROR(IF(P477=0,0,MAX($L$4:L476)+1),0)</f>
        <v>0</v>
      </c>
      <c r="M477" s="5" t="e">
        <f t="shared" si="140"/>
        <v>#N/A</v>
      </c>
      <c r="N477" s="5" t="e">
        <f t="shared" si="141"/>
        <v>#N/A</v>
      </c>
      <c r="P477" s="86" t="e">
        <f t="shared" si="129"/>
        <v>#N/A</v>
      </c>
      <c r="Q477" s="86" t="e">
        <f t="shared" si="130"/>
        <v>#N/A</v>
      </c>
      <c r="R477" s="86" t="e">
        <f t="shared" si="131"/>
        <v>#N/A</v>
      </c>
      <c r="S477" s="86" t="e">
        <f t="shared" si="132"/>
        <v>#N/A</v>
      </c>
      <c r="T477" s="86" t="str">
        <f t="shared" si="142"/>
        <v/>
      </c>
      <c r="U477" s="86" t="str">
        <f t="shared" si="143"/>
        <v/>
      </c>
      <c r="V477" s="86" t="str">
        <f t="shared" si="144"/>
        <v/>
      </c>
      <c r="W477" s="87" t="e">
        <f t="shared" si="133"/>
        <v>#N/A</v>
      </c>
      <c r="X477" s="88"/>
      <c r="Y477" s="88"/>
      <c r="Z477" s="88"/>
      <c r="AA477" s="88"/>
      <c r="AB477" s="88"/>
      <c r="AD477" s="86" t="e">
        <f t="shared" si="134"/>
        <v>#N/A</v>
      </c>
      <c r="AE477" s="86" t="e">
        <f t="shared" si="135"/>
        <v>#N/A</v>
      </c>
      <c r="AG477" s="86">
        <f t="shared" si="136"/>
        <v>0</v>
      </c>
      <c r="AH477" s="86">
        <f t="shared" si="137"/>
        <v>0</v>
      </c>
      <c r="AI477" s="86">
        <f t="shared" si="138"/>
        <v>0</v>
      </c>
    </row>
    <row r="478" spans="6:35" x14ac:dyDescent="0.25">
      <c r="F478" s="26" t="str">
        <f>IF(G478=1,MAX($F$4:F477)+1,"")</f>
        <v/>
      </c>
      <c r="G478" s="26">
        <f>COUNTIF($H$5:H478,H478)</f>
        <v>226</v>
      </c>
      <c r="H478" s="26" t="e">
        <f t="shared" si="139"/>
        <v>#N/A</v>
      </c>
      <c r="I478" s="26">
        <f>COUNTIF($J$4:$J478,1)</f>
        <v>16</v>
      </c>
      <c r="J478" s="26">
        <f>COUNTIF($S$5:$S478,S478)</f>
        <v>226</v>
      </c>
      <c r="K478" s="26" t="e">
        <f t="shared" si="128"/>
        <v>#N/A</v>
      </c>
      <c r="L478" s="26">
        <f>IFERROR(IF(P478=0,0,MAX($L$4:L477)+1),0)</f>
        <v>0</v>
      </c>
      <c r="M478" s="5" t="e">
        <f t="shared" si="140"/>
        <v>#N/A</v>
      </c>
      <c r="N478" s="5" t="e">
        <f t="shared" si="141"/>
        <v>#N/A</v>
      </c>
      <c r="P478" s="86" t="e">
        <f t="shared" si="129"/>
        <v>#N/A</v>
      </c>
      <c r="Q478" s="86" t="e">
        <f t="shared" si="130"/>
        <v>#N/A</v>
      </c>
      <c r="R478" s="86" t="e">
        <f t="shared" si="131"/>
        <v>#N/A</v>
      </c>
      <c r="S478" s="86" t="e">
        <f t="shared" si="132"/>
        <v>#N/A</v>
      </c>
      <c r="T478" s="86" t="str">
        <f t="shared" si="142"/>
        <v/>
      </c>
      <c r="U478" s="86" t="str">
        <f t="shared" si="143"/>
        <v/>
      </c>
      <c r="V478" s="86" t="str">
        <f t="shared" si="144"/>
        <v/>
      </c>
      <c r="W478" s="87" t="e">
        <f t="shared" si="133"/>
        <v>#N/A</v>
      </c>
      <c r="X478" s="88"/>
      <c r="Y478" s="88"/>
      <c r="Z478" s="88"/>
      <c r="AA478" s="88"/>
      <c r="AB478" s="88"/>
      <c r="AD478" s="86" t="e">
        <f t="shared" si="134"/>
        <v>#N/A</v>
      </c>
      <c r="AE478" s="86" t="e">
        <f t="shared" si="135"/>
        <v>#N/A</v>
      </c>
      <c r="AG478" s="86">
        <f t="shared" si="136"/>
        <v>0</v>
      </c>
      <c r="AH478" s="86">
        <f t="shared" si="137"/>
        <v>0</v>
      </c>
      <c r="AI478" s="86">
        <f t="shared" si="138"/>
        <v>0</v>
      </c>
    </row>
    <row r="479" spans="6:35" x14ac:dyDescent="0.25">
      <c r="F479" s="26" t="str">
        <f>IF(G479=1,MAX($F$4:F478)+1,"")</f>
        <v/>
      </c>
      <c r="G479" s="26">
        <f>COUNTIF($H$5:H479,H479)</f>
        <v>227</v>
      </c>
      <c r="H479" s="26" t="e">
        <f t="shared" si="139"/>
        <v>#N/A</v>
      </c>
      <c r="I479" s="26">
        <f>COUNTIF($J$4:$J479,1)</f>
        <v>16</v>
      </c>
      <c r="J479" s="26">
        <f>COUNTIF($S$5:$S479,S479)</f>
        <v>227</v>
      </c>
      <c r="K479" s="26" t="e">
        <f t="shared" si="128"/>
        <v>#N/A</v>
      </c>
      <c r="L479" s="26">
        <f>IFERROR(IF(P479=0,0,MAX($L$4:L478)+1),0)</f>
        <v>0</v>
      </c>
      <c r="M479" s="5" t="e">
        <f t="shared" si="140"/>
        <v>#N/A</v>
      </c>
      <c r="N479" s="5" t="e">
        <f t="shared" si="141"/>
        <v>#N/A</v>
      </c>
      <c r="P479" s="86" t="e">
        <f t="shared" si="129"/>
        <v>#N/A</v>
      </c>
      <c r="Q479" s="86" t="e">
        <f t="shared" si="130"/>
        <v>#N/A</v>
      </c>
      <c r="R479" s="86" t="e">
        <f t="shared" si="131"/>
        <v>#N/A</v>
      </c>
      <c r="S479" s="86" t="e">
        <f t="shared" si="132"/>
        <v>#N/A</v>
      </c>
      <c r="T479" s="86" t="str">
        <f t="shared" si="142"/>
        <v/>
      </c>
      <c r="U479" s="86" t="str">
        <f t="shared" si="143"/>
        <v/>
      </c>
      <c r="V479" s="86" t="str">
        <f t="shared" si="144"/>
        <v/>
      </c>
      <c r="W479" s="87" t="e">
        <f t="shared" si="133"/>
        <v>#N/A</v>
      </c>
      <c r="X479" s="88"/>
      <c r="Y479" s="88"/>
      <c r="Z479" s="88"/>
      <c r="AA479" s="88"/>
      <c r="AB479" s="88"/>
      <c r="AD479" s="86" t="e">
        <f t="shared" si="134"/>
        <v>#N/A</v>
      </c>
      <c r="AE479" s="86" t="e">
        <f t="shared" si="135"/>
        <v>#N/A</v>
      </c>
      <c r="AG479" s="86">
        <f t="shared" si="136"/>
        <v>0</v>
      </c>
      <c r="AH479" s="86">
        <f t="shared" si="137"/>
        <v>0</v>
      </c>
      <c r="AI479" s="86">
        <f t="shared" si="138"/>
        <v>0</v>
      </c>
    </row>
    <row r="480" spans="6:35" x14ac:dyDescent="0.25">
      <c r="F480" s="26" t="str">
        <f>IF(G480=1,MAX($F$4:F479)+1,"")</f>
        <v/>
      </c>
      <c r="G480" s="26">
        <f>COUNTIF($H$5:H480,H480)</f>
        <v>228</v>
      </c>
      <c r="H480" s="26" t="e">
        <f t="shared" si="139"/>
        <v>#N/A</v>
      </c>
      <c r="I480" s="26">
        <f>COUNTIF($J$4:$J480,1)</f>
        <v>16</v>
      </c>
      <c r="J480" s="26">
        <f>COUNTIF($S$5:$S480,S480)</f>
        <v>228</v>
      </c>
      <c r="K480" s="26" t="e">
        <f t="shared" si="128"/>
        <v>#N/A</v>
      </c>
      <c r="L480" s="26">
        <f>IFERROR(IF(P480=0,0,MAX($L$4:L479)+1),0)</f>
        <v>0</v>
      </c>
      <c r="M480" s="5" t="e">
        <f t="shared" si="140"/>
        <v>#N/A</v>
      </c>
      <c r="N480" s="5" t="e">
        <f t="shared" si="141"/>
        <v>#N/A</v>
      </c>
      <c r="P480" s="86" t="e">
        <f t="shared" si="129"/>
        <v>#N/A</v>
      </c>
      <c r="Q480" s="86" t="e">
        <f t="shared" si="130"/>
        <v>#N/A</v>
      </c>
      <c r="R480" s="86" t="e">
        <f t="shared" si="131"/>
        <v>#N/A</v>
      </c>
      <c r="S480" s="86" t="e">
        <f t="shared" si="132"/>
        <v>#N/A</v>
      </c>
      <c r="T480" s="86" t="str">
        <f t="shared" si="142"/>
        <v/>
      </c>
      <c r="U480" s="86" t="str">
        <f t="shared" si="143"/>
        <v/>
      </c>
      <c r="V480" s="86" t="str">
        <f t="shared" si="144"/>
        <v/>
      </c>
      <c r="W480" s="87" t="e">
        <f t="shared" si="133"/>
        <v>#N/A</v>
      </c>
      <c r="X480" s="88"/>
      <c r="Y480" s="88"/>
      <c r="Z480" s="88"/>
      <c r="AA480" s="88"/>
      <c r="AB480" s="88"/>
      <c r="AD480" s="86" t="e">
        <f t="shared" si="134"/>
        <v>#N/A</v>
      </c>
      <c r="AE480" s="86" t="e">
        <f t="shared" si="135"/>
        <v>#N/A</v>
      </c>
      <c r="AG480" s="86">
        <f t="shared" si="136"/>
        <v>0</v>
      </c>
      <c r="AH480" s="86">
        <f t="shared" si="137"/>
        <v>0</v>
      </c>
      <c r="AI480" s="86">
        <f t="shared" si="138"/>
        <v>0</v>
      </c>
    </row>
    <row r="481" spans="6:35" x14ac:dyDescent="0.25">
      <c r="F481" s="26" t="str">
        <f>IF(G481=1,MAX($F$4:F480)+1,"")</f>
        <v/>
      </c>
      <c r="G481" s="26">
        <f>COUNTIF($H$5:H481,H481)</f>
        <v>229</v>
      </c>
      <c r="H481" s="26" t="e">
        <f t="shared" si="139"/>
        <v>#N/A</v>
      </c>
      <c r="I481" s="26">
        <f>COUNTIF($J$4:$J481,1)</f>
        <v>16</v>
      </c>
      <c r="J481" s="26">
        <f>COUNTIF($S$5:$S481,S481)</f>
        <v>229</v>
      </c>
      <c r="K481" s="26" t="e">
        <f t="shared" si="128"/>
        <v>#N/A</v>
      </c>
      <c r="L481" s="26">
        <f>IFERROR(IF(P481=0,0,MAX($L$4:L480)+1),0)</f>
        <v>0</v>
      </c>
      <c r="M481" s="5" t="e">
        <f t="shared" si="140"/>
        <v>#N/A</v>
      </c>
      <c r="N481" s="5" t="e">
        <f t="shared" si="141"/>
        <v>#N/A</v>
      </c>
      <c r="P481" s="86" t="e">
        <f t="shared" si="129"/>
        <v>#N/A</v>
      </c>
      <c r="Q481" s="86" t="e">
        <f t="shared" si="130"/>
        <v>#N/A</v>
      </c>
      <c r="R481" s="86" t="e">
        <f t="shared" si="131"/>
        <v>#N/A</v>
      </c>
      <c r="S481" s="86" t="e">
        <f t="shared" si="132"/>
        <v>#N/A</v>
      </c>
      <c r="T481" s="86" t="str">
        <f t="shared" si="142"/>
        <v/>
      </c>
      <c r="U481" s="86" t="str">
        <f t="shared" si="143"/>
        <v/>
      </c>
      <c r="V481" s="86" t="str">
        <f t="shared" si="144"/>
        <v/>
      </c>
      <c r="W481" s="87" t="e">
        <f t="shared" si="133"/>
        <v>#N/A</v>
      </c>
      <c r="X481" s="88"/>
      <c r="Y481" s="88"/>
      <c r="Z481" s="88"/>
      <c r="AA481" s="88"/>
      <c r="AB481" s="88"/>
      <c r="AD481" s="86" t="e">
        <f t="shared" si="134"/>
        <v>#N/A</v>
      </c>
      <c r="AE481" s="86" t="e">
        <f t="shared" si="135"/>
        <v>#N/A</v>
      </c>
      <c r="AG481" s="86">
        <f t="shared" si="136"/>
        <v>0</v>
      </c>
      <c r="AH481" s="86">
        <f t="shared" si="137"/>
        <v>0</v>
      </c>
      <c r="AI481" s="86">
        <f t="shared" si="138"/>
        <v>0</v>
      </c>
    </row>
    <row r="482" spans="6:35" x14ac:dyDescent="0.25">
      <c r="F482" s="26" t="str">
        <f>IF(G482=1,MAX($F$4:F481)+1,"")</f>
        <v/>
      </c>
      <c r="G482" s="26">
        <f>COUNTIF($H$5:H482,H482)</f>
        <v>230</v>
      </c>
      <c r="H482" s="26" t="e">
        <f t="shared" si="139"/>
        <v>#N/A</v>
      </c>
      <c r="I482" s="26">
        <f>COUNTIF($J$4:$J482,1)</f>
        <v>16</v>
      </c>
      <c r="J482" s="26">
        <f>COUNTIF($S$5:$S482,S482)</f>
        <v>230</v>
      </c>
      <c r="K482" s="26" t="e">
        <f t="shared" si="128"/>
        <v>#N/A</v>
      </c>
      <c r="L482" s="26">
        <f>IFERROR(IF(P482=0,0,MAX($L$4:L481)+1),0)</f>
        <v>0</v>
      </c>
      <c r="M482" s="5" t="e">
        <f t="shared" si="140"/>
        <v>#N/A</v>
      </c>
      <c r="N482" s="5" t="e">
        <f t="shared" si="141"/>
        <v>#N/A</v>
      </c>
      <c r="P482" s="86" t="e">
        <f t="shared" si="129"/>
        <v>#N/A</v>
      </c>
      <c r="Q482" s="86" t="e">
        <f t="shared" si="130"/>
        <v>#N/A</v>
      </c>
      <c r="R482" s="86" t="e">
        <f t="shared" si="131"/>
        <v>#N/A</v>
      </c>
      <c r="S482" s="86" t="e">
        <f t="shared" si="132"/>
        <v>#N/A</v>
      </c>
      <c r="T482" s="86" t="str">
        <f t="shared" si="142"/>
        <v/>
      </c>
      <c r="U482" s="86" t="str">
        <f t="shared" si="143"/>
        <v/>
      </c>
      <c r="V482" s="86" t="str">
        <f t="shared" si="144"/>
        <v/>
      </c>
      <c r="W482" s="87" t="e">
        <f t="shared" si="133"/>
        <v>#N/A</v>
      </c>
      <c r="X482" s="88"/>
      <c r="Y482" s="88"/>
      <c r="Z482" s="88"/>
      <c r="AA482" s="88"/>
      <c r="AB482" s="88"/>
      <c r="AD482" s="86" t="e">
        <f t="shared" si="134"/>
        <v>#N/A</v>
      </c>
      <c r="AE482" s="86" t="e">
        <f t="shared" si="135"/>
        <v>#N/A</v>
      </c>
      <c r="AG482" s="86">
        <f t="shared" si="136"/>
        <v>0</v>
      </c>
      <c r="AH482" s="86">
        <f t="shared" si="137"/>
        <v>0</v>
      </c>
      <c r="AI482" s="86">
        <f t="shared" si="138"/>
        <v>0</v>
      </c>
    </row>
    <row r="483" spans="6:35" x14ac:dyDescent="0.25">
      <c r="F483" s="26" t="str">
        <f>IF(G483=1,MAX($F$4:F482)+1,"")</f>
        <v/>
      </c>
      <c r="G483" s="26">
        <f>COUNTIF($H$5:H483,H483)</f>
        <v>231</v>
      </c>
      <c r="H483" s="26" t="e">
        <f t="shared" si="139"/>
        <v>#N/A</v>
      </c>
      <c r="I483" s="26">
        <f>COUNTIF($J$4:$J483,1)</f>
        <v>16</v>
      </c>
      <c r="J483" s="26">
        <f>COUNTIF($S$5:$S483,S483)</f>
        <v>231</v>
      </c>
      <c r="K483" s="26" t="e">
        <f t="shared" si="128"/>
        <v>#N/A</v>
      </c>
      <c r="L483" s="26">
        <f>IFERROR(IF(P483=0,0,MAX($L$4:L482)+1),0)</f>
        <v>0</v>
      </c>
      <c r="M483" s="5" t="e">
        <f t="shared" si="140"/>
        <v>#N/A</v>
      </c>
      <c r="N483" s="5" t="e">
        <f t="shared" si="141"/>
        <v>#N/A</v>
      </c>
      <c r="P483" s="86" t="e">
        <f t="shared" si="129"/>
        <v>#N/A</v>
      </c>
      <c r="Q483" s="86" t="e">
        <f t="shared" si="130"/>
        <v>#N/A</v>
      </c>
      <c r="R483" s="86" t="e">
        <f t="shared" si="131"/>
        <v>#N/A</v>
      </c>
      <c r="S483" s="86" t="e">
        <f t="shared" si="132"/>
        <v>#N/A</v>
      </c>
      <c r="T483" s="86" t="str">
        <f t="shared" si="142"/>
        <v/>
      </c>
      <c r="U483" s="86" t="str">
        <f t="shared" si="143"/>
        <v/>
      </c>
      <c r="V483" s="86" t="str">
        <f t="shared" si="144"/>
        <v/>
      </c>
      <c r="W483" s="87" t="e">
        <f t="shared" si="133"/>
        <v>#N/A</v>
      </c>
      <c r="X483" s="88"/>
      <c r="Y483" s="88"/>
      <c r="Z483" s="88"/>
      <c r="AA483" s="88"/>
      <c r="AB483" s="88"/>
      <c r="AD483" s="86" t="e">
        <f t="shared" si="134"/>
        <v>#N/A</v>
      </c>
      <c r="AE483" s="86" t="e">
        <f t="shared" si="135"/>
        <v>#N/A</v>
      </c>
      <c r="AG483" s="86">
        <f t="shared" si="136"/>
        <v>0</v>
      </c>
      <c r="AH483" s="86">
        <f t="shared" si="137"/>
        <v>0</v>
      </c>
      <c r="AI483" s="86">
        <f t="shared" si="138"/>
        <v>0</v>
      </c>
    </row>
    <row r="484" spans="6:35" x14ac:dyDescent="0.25">
      <c r="F484" s="26" t="str">
        <f>IF(G484=1,MAX($F$4:F483)+1,"")</f>
        <v/>
      </c>
      <c r="G484" s="26">
        <f>COUNTIF($H$5:H484,H484)</f>
        <v>232</v>
      </c>
      <c r="H484" s="26" t="e">
        <f t="shared" si="139"/>
        <v>#N/A</v>
      </c>
      <c r="I484" s="26">
        <f>COUNTIF($J$4:$J484,1)</f>
        <v>16</v>
      </c>
      <c r="J484" s="26">
        <f>COUNTIF($S$5:$S484,S484)</f>
        <v>232</v>
      </c>
      <c r="K484" s="26" t="e">
        <f t="shared" si="128"/>
        <v>#N/A</v>
      </c>
      <c r="L484" s="26">
        <f>IFERROR(IF(P484=0,0,MAX($L$4:L483)+1),0)</f>
        <v>0</v>
      </c>
      <c r="M484" s="5" t="e">
        <f t="shared" si="140"/>
        <v>#N/A</v>
      </c>
      <c r="N484" s="5" t="e">
        <f t="shared" si="141"/>
        <v>#N/A</v>
      </c>
      <c r="P484" s="86" t="e">
        <f t="shared" si="129"/>
        <v>#N/A</v>
      </c>
      <c r="Q484" s="86" t="e">
        <f t="shared" si="130"/>
        <v>#N/A</v>
      </c>
      <c r="R484" s="86" t="e">
        <f t="shared" si="131"/>
        <v>#N/A</v>
      </c>
      <c r="S484" s="86" t="e">
        <f t="shared" si="132"/>
        <v>#N/A</v>
      </c>
      <c r="T484" s="86" t="str">
        <f t="shared" si="142"/>
        <v/>
      </c>
      <c r="U484" s="86" t="str">
        <f t="shared" si="143"/>
        <v/>
      </c>
      <c r="V484" s="86" t="str">
        <f t="shared" si="144"/>
        <v/>
      </c>
      <c r="W484" s="87" t="e">
        <f t="shared" si="133"/>
        <v>#N/A</v>
      </c>
      <c r="X484" s="88"/>
      <c r="Y484" s="88"/>
      <c r="Z484" s="88"/>
      <c r="AA484" s="88"/>
      <c r="AB484" s="88"/>
      <c r="AD484" s="86" t="e">
        <f t="shared" si="134"/>
        <v>#N/A</v>
      </c>
      <c r="AE484" s="86" t="e">
        <f t="shared" si="135"/>
        <v>#N/A</v>
      </c>
      <c r="AG484" s="86">
        <f t="shared" si="136"/>
        <v>0</v>
      </c>
      <c r="AH484" s="86">
        <f t="shared" si="137"/>
        <v>0</v>
      </c>
      <c r="AI484" s="86">
        <f t="shared" si="138"/>
        <v>0</v>
      </c>
    </row>
    <row r="485" spans="6:35" x14ac:dyDescent="0.25">
      <c r="F485" s="26" t="str">
        <f>IF(G485=1,MAX($F$4:F484)+1,"")</f>
        <v/>
      </c>
      <c r="G485" s="26">
        <f>COUNTIF($H$5:H485,H485)</f>
        <v>233</v>
      </c>
      <c r="H485" s="26" t="e">
        <f t="shared" si="139"/>
        <v>#N/A</v>
      </c>
      <c r="I485" s="26">
        <f>COUNTIF($J$4:$J485,1)</f>
        <v>16</v>
      </c>
      <c r="J485" s="26">
        <f>COUNTIF($S$5:$S485,S485)</f>
        <v>233</v>
      </c>
      <c r="K485" s="26" t="e">
        <f t="shared" si="128"/>
        <v>#N/A</v>
      </c>
      <c r="L485" s="26">
        <f>IFERROR(IF(P485=0,0,MAX($L$4:L484)+1),0)</f>
        <v>0</v>
      </c>
      <c r="M485" s="5" t="e">
        <f t="shared" si="140"/>
        <v>#N/A</v>
      </c>
      <c r="N485" s="5" t="e">
        <f t="shared" si="141"/>
        <v>#N/A</v>
      </c>
      <c r="P485" s="86" t="e">
        <f t="shared" si="129"/>
        <v>#N/A</v>
      </c>
      <c r="Q485" s="86" t="e">
        <f t="shared" si="130"/>
        <v>#N/A</v>
      </c>
      <c r="R485" s="86" t="e">
        <f t="shared" si="131"/>
        <v>#N/A</v>
      </c>
      <c r="S485" s="86" t="e">
        <f t="shared" si="132"/>
        <v>#N/A</v>
      </c>
      <c r="T485" s="86" t="str">
        <f t="shared" si="142"/>
        <v/>
      </c>
      <c r="U485" s="86" t="str">
        <f t="shared" si="143"/>
        <v/>
      </c>
      <c r="V485" s="86" t="str">
        <f t="shared" si="144"/>
        <v/>
      </c>
      <c r="W485" s="87" t="e">
        <f t="shared" si="133"/>
        <v>#N/A</v>
      </c>
      <c r="X485" s="88"/>
      <c r="Y485" s="88"/>
      <c r="Z485" s="88"/>
      <c r="AA485" s="88"/>
      <c r="AB485" s="88"/>
      <c r="AD485" s="86" t="e">
        <f t="shared" si="134"/>
        <v>#N/A</v>
      </c>
      <c r="AE485" s="86" t="e">
        <f t="shared" si="135"/>
        <v>#N/A</v>
      </c>
      <c r="AG485" s="86">
        <f t="shared" si="136"/>
        <v>0</v>
      </c>
      <c r="AH485" s="86">
        <f t="shared" si="137"/>
        <v>0</v>
      </c>
      <c r="AI485" s="86">
        <f t="shared" si="138"/>
        <v>0</v>
      </c>
    </row>
    <row r="486" spans="6:35" x14ac:dyDescent="0.25">
      <c r="F486" s="26" t="str">
        <f>IF(G486=1,MAX($F$4:F485)+1,"")</f>
        <v/>
      </c>
      <c r="G486" s="26">
        <f>COUNTIF($H$5:H486,H486)</f>
        <v>234</v>
      </c>
      <c r="H486" s="26" t="e">
        <f t="shared" si="139"/>
        <v>#N/A</v>
      </c>
      <c r="I486" s="26">
        <f>COUNTIF($J$4:$J486,1)</f>
        <v>16</v>
      </c>
      <c r="J486" s="26">
        <f>COUNTIF($S$5:$S486,S486)</f>
        <v>234</v>
      </c>
      <c r="K486" s="26" t="e">
        <f t="shared" si="128"/>
        <v>#N/A</v>
      </c>
      <c r="L486" s="26">
        <f>IFERROR(IF(P486=0,0,MAX($L$4:L485)+1),0)</f>
        <v>0</v>
      </c>
      <c r="M486" s="5" t="e">
        <f t="shared" si="140"/>
        <v>#N/A</v>
      </c>
      <c r="N486" s="5" t="e">
        <f t="shared" si="141"/>
        <v>#N/A</v>
      </c>
      <c r="P486" s="86" t="e">
        <f t="shared" si="129"/>
        <v>#N/A</v>
      </c>
      <c r="Q486" s="86" t="e">
        <f t="shared" si="130"/>
        <v>#N/A</v>
      </c>
      <c r="R486" s="86" t="e">
        <f t="shared" si="131"/>
        <v>#N/A</v>
      </c>
      <c r="S486" s="86" t="e">
        <f t="shared" si="132"/>
        <v>#N/A</v>
      </c>
      <c r="T486" s="86" t="str">
        <f t="shared" si="142"/>
        <v/>
      </c>
      <c r="U486" s="86" t="str">
        <f t="shared" si="143"/>
        <v/>
      </c>
      <c r="V486" s="86" t="str">
        <f t="shared" si="144"/>
        <v/>
      </c>
      <c r="W486" s="87" t="e">
        <f t="shared" si="133"/>
        <v>#N/A</v>
      </c>
      <c r="X486" s="88"/>
      <c r="Y486" s="88"/>
      <c r="Z486" s="88"/>
      <c r="AA486" s="88"/>
      <c r="AB486" s="88"/>
      <c r="AD486" s="86" t="e">
        <f t="shared" si="134"/>
        <v>#N/A</v>
      </c>
      <c r="AE486" s="86" t="e">
        <f t="shared" si="135"/>
        <v>#N/A</v>
      </c>
      <c r="AG486" s="86">
        <f t="shared" si="136"/>
        <v>0</v>
      </c>
      <c r="AH486" s="86">
        <f t="shared" si="137"/>
        <v>0</v>
      </c>
      <c r="AI486" s="86">
        <f t="shared" si="138"/>
        <v>0</v>
      </c>
    </row>
    <row r="487" spans="6:35" x14ac:dyDescent="0.25">
      <c r="F487" s="26" t="str">
        <f>IF(G487=1,MAX($F$4:F486)+1,"")</f>
        <v/>
      </c>
      <c r="G487" s="26">
        <f>COUNTIF($H$5:H487,H487)</f>
        <v>235</v>
      </c>
      <c r="H487" s="26" t="e">
        <f t="shared" si="139"/>
        <v>#N/A</v>
      </c>
      <c r="I487" s="26">
        <f>COUNTIF($J$4:$J487,1)</f>
        <v>16</v>
      </c>
      <c r="J487" s="26">
        <f>COUNTIF($S$5:$S487,S487)</f>
        <v>235</v>
      </c>
      <c r="K487" s="26" t="e">
        <f t="shared" si="128"/>
        <v>#N/A</v>
      </c>
      <c r="L487" s="26">
        <f>IFERROR(IF(P487=0,0,MAX($L$4:L486)+1),0)</f>
        <v>0</v>
      </c>
      <c r="M487" s="5" t="e">
        <f t="shared" si="140"/>
        <v>#N/A</v>
      </c>
      <c r="N487" s="5" t="e">
        <f t="shared" si="141"/>
        <v>#N/A</v>
      </c>
      <c r="P487" s="86" t="e">
        <f t="shared" si="129"/>
        <v>#N/A</v>
      </c>
      <c r="Q487" s="86" t="e">
        <f t="shared" si="130"/>
        <v>#N/A</v>
      </c>
      <c r="R487" s="86" t="e">
        <f t="shared" si="131"/>
        <v>#N/A</v>
      </c>
      <c r="S487" s="86" t="e">
        <f t="shared" si="132"/>
        <v>#N/A</v>
      </c>
      <c r="T487" s="86" t="str">
        <f t="shared" si="142"/>
        <v/>
      </c>
      <c r="U487" s="86" t="str">
        <f t="shared" si="143"/>
        <v/>
      </c>
      <c r="V487" s="86" t="str">
        <f t="shared" si="144"/>
        <v/>
      </c>
      <c r="W487" s="87" t="e">
        <f t="shared" si="133"/>
        <v>#N/A</v>
      </c>
      <c r="X487" s="88"/>
      <c r="Y487" s="88"/>
      <c r="Z487" s="88"/>
      <c r="AA487" s="88"/>
      <c r="AB487" s="88"/>
      <c r="AD487" s="86" t="e">
        <f t="shared" si="134"/>
        <v>#N/A</v>
      </c>
      <c r="AE487" s="86" t="e">
        <f t="shared" si="135"/>
        <v>#N/A</v>
      </c>
      <c r="AG487" s="86">
        <f t="shared" si="136"/>
        <v>0</v>
      </c>
      <c r="AH487" s="86">
        <f t="shared" si="137"/>
        <v>0</v>
      </c>
      <c r="AI487" s="86">
        <f t="shared" si="138"/>
        <v>0</v>
      </c>
    </row>
    <row r="488" spans="6:35" x14ac:dyDescent="0.25">
      <c r="F488" s="26" t="str">
        <f>IF(G488=1,MAX($F$4:F487)+1,"")</f>
        <v/>
      </c>
      <c r="G488" s="26">
        <f>COUNTIF($H$5:H488,H488)</f>
        <v>236</v>
      </c>
      <c r="H488" s="26" t="e">
        <f t="shared" si="139"/>
        <v>#N/A</v>
      </c>
      <c r="I488" s="26">
        <f>COUNTIF($J$4:$J488,1)</f>
        <v>16</v>
      </c>
      <c r="J488" s="26">
        <f>COUNTIF($S$5:$S488,S488)</f>
        <v>236</v>
      </c>
      <c r="K488" s="26" t="e">
        <f t="shared" si="128"/>
        <v>#N/A</v>
      </c>
      <c r="L488" s="26">
        <f>IFERROR(IF(P488=0,0,MAX($L$4:L487)+1),0)</f>
        <v>0</v>
      </c>
      <c r="M488" s="5" t="e">
        <f t="shared" si="140"/>
        <v>#N/A</v>
      </c>
      <c r="N488" s="5" t="e">
        <f t="shared" si="141"/>
        <v>#N/A</v>
      </c>
      <c r="P488" s="86" t="e">
        <f t="shared" si="129"/>
        <v>#N/A</v>
      </c>
      <c r="Q488" s="86" t="e">
        <f t="shared" si="130"/>
        <v>#N/A</v>
      </c>
      <c r="R488" s="86" t="e">
        <f t="shared" si="131"/>
        <v>#N/A</v>
      </c>
      <c r="S488" s="86" t="e">
        <f t="shared" si="132"/>
        <v>#N/A</v>
      </c>
      <c r="T488" s="86" t="str">
        <f t="shared" si="142"/>
        <v/>
      </c>
      <c r="U488" s="86" t="str">
        <f t="shared" si="143"/>
        <v/>
      </c>
      <c r="V488" s="86" t="str">
        <f t="shared" si="144"/>
        <v/>
      </c>
      <c r="W488" s="87" t="e">
        <f t="shared" si="133"/>
        <v>#N/A</v>
      </c>
      <c r="X488" s="88"/>
      <c r="Y488" s="88"/>
      <c r="Z488" s="88"/>
      <c r="AA488" s="88"/>
      <c r="AB488" s="88"/>
      <c r="AD488" s="86" t="e">
        <f t="shared" si="134"/>
        <v>#N/A</v>
      </c>
      <c r="AE488" s="86" t="e">
        <f t="shared" si="135"/>
        <v>#N/A</v>
      </c>
      <c r="AG488" s="86">
        <f t="shared" si="136"/>
        <v>0</v>
      </c>
      <c r="AH488" s="86">
        <f t="shared" si="137"/>
        <v>0</v>
      </c>
      <c r="AI488" s="86">
        <f t="shared" si="138"/>
        <v>0</v>
      </c>
    </row>
    <row r="489" spans="6:35" x14ac:dyDescent="0.25">
      <c r="F489" s="26" t="str">
        <f>IF(G489=1,MAX($F$4:F488)+1,"")</f>
        <v/>
      </c>
      <c r="G489" s="26">
        <f>COUNTIF($H$5:H489,H489)</f>
        <v>237</v>
      </c>
      <c r="H489" s="26" t="e">
        <f t="shared" si="139"/>
        <v>#N/A</v>
      </c>
      <c r="I489" s="26">
        <f>COUNTIF($J$4:$J489,1)</f>
        <v>16</v>
      </c>
      <c r="J489" s="26">
        <f>COUNTIF($S$5:$S489,S489)</f>
        <v>237</v>
      </c>
      <c r="K489" s="26" t="e">
        <f t="shared" si="128"/>
        <v>#N/A</v>
      </c>
      <c r="L489" s="26">
        <f>IFERROR(IF(P489=0,0,MAX($L$4:L488)+1),0)</f>
        <v>0</v>
      </c>
      <c r="M489" s="5" t="e">
        <f t="shared" si="140"/>
        <v>#N/A</v>
      </c>
      <c r="N489" s="5" t="e">
        <f t="shared" si="141"/>
        <v>#N/A</v>
      </c>
      <c r="P489" s="86" t="e">
        <f t="shared" si="129"/>
        <v>#N/A</v>
      </c>
      <c r="Q489" s="86" t="e">
        <f t="shared" si="130"/>
        <v>#N/A</v>
      </c>
      <c r="R489" s="86" t="e">
        <f t="shared" si="131"/>
        <v>#N/A</v>
      </c>
      <c r="S489" s="86" t="e">
        <f t="shared" si="132"/>
        <v>#N/A</v>
      </c>
      <c r="T489" s="86" t="str">
        <f t="shared" si="142"/>
        <v/>
      </c>
      <c r="U489" s="86" t="str">
        <f t="shared" si="143"/>
        <v/>
      </c>
      <c r="V489" s="86" t="str">
        <f t="shared" si="144"/>
        <v/>
      </c>
      <c r="W489" s="87" t="e">
        <f t="shared" si="133"/>
        <v>#N/A</v>
      </c>
      <c r="X489" s="88"/>
      <c r="Y489" s="88"/>
      <c r="Z489" s="88"/>
      <c r="AA489" s="88"/>
      <c r="AB489" s="88"/>
      <c r="AD489" s="86" t="e">
        <f t="shared" si="134"/>
        <v>#N/A</v>
      </c>
      <c r="AE489" s="86" t="e">
        <f t="shared" si="135"/>
        <v>#N/A</v>
      </c>
      <c r="AG489" s="86">
        <f t="shared" si="136"/>
        <v>0</v>
      </c>
      <c r="AH489" s="86">
        <f t="shared" si="137"/>
        <v>0</v>
      </c>
      <c r="AI489" s="86">
        <f t="shared" si="138"/>
        <v>0</v>
      </c>
    </row>
    <row r="490" spans="6:35" x14ac:dyDescent="0.25">
      <c r="F490" s="26" t="str">
        <f>IF(G490=1,MAX($F$4:F489)+1,"")</f>
        <v/>
      </c>
      <c r="G490" s="26">
        <f>COUNTIF($H$5:H490,H490)</f>
        <v>238</v>
      </c>
      <c r="H490" s="26" t="e">
        <f t="shared" si="139"/>
        <v>#N/A</v>
      </c>
      <c r="I490" s="26">
        <f>COUNTIF($J$4:$J490,1)</f>
        <v>16</v>
      </c>
      <c r="J490" s="26">
        <f>COUNTIF($S$5:$S490,S490)</f>
        <v>238</v>
      </c>
      <c r="K490" s="26" t="e">
        <f t="shared" si="128"/>
        <v>#N/A</v>
      </c>
      <c r="L490" s="26">
        <f>IFERROR(IF(P490=0,0,MAX($L$4:L489)+1),0)</f>
        <v>0</v>
      </c>
      <c r="M490" s="5" t="e">
        <f t="shared" si="140"/>
        <v>#N/A</v>
      </c>
      <c r="N490" s="5" t="e">
        <f t="shared" si="141"/>
        <v>#N/A</v>
      </c>
      <c r="P490" s="86" t="e">
        <f t="shared" si="129"/>
        <v>#N/A</v>
      </c>
      <c r="Q490" s="86" t="e">
        <f t="shared" si="130"/>
        <v>#N/A</v>
      </c>
      <c r="R490" s="86" t="e">
        <f t="shared" si="131"/>
        <v>#N/A</v>
      </c>
      <c r="S490" s="86" t="e">
        <f t="shared" si="132"/>
        <v>#N/A</v>
      </c>
      <c r="T490" s="86" t="str">
        <f t="shared" si="142"/>
        <v/>
      </c>
      <c r="U490" s="86" t="str">
        <f t="shared" si="143"/>
        <v/>
      </c>
      <c r="V490" s="86" t="str">
        <f t="shared" si="144"/>
        <v/>
      </c>
      <c r="W490" s="87" t="e">
        <f t="shared" si="133"/>
        <v>#N/A</v>
      </c>
      <c r="X490" s="88"/>
      <c r="Y490" s="88"/>
      <c r="Z490" s="88"/>
      <c r="AA490" s="88"/>
      <c r="AB490" s="88"/>
      <c r="AD490" s="86" t="e">
        <f t="shared" si="134"/>
        <v>#N/A</v>
      </c>
      <c r="AE490" s="86" t="e">
        <f t="shared" si="135"/>
        <v>#N/A</v>
      </c>
      <c r="AG490" s="86">
        <f t="shared" si="136"/>
        <v>0</v>
      </c>
      <c r="AH490" s="86">
        <f t="shared" si="137"/>
        <v>0</v>
      </c>
      <c r="AI490" s="86">
        <f t="shared" si="138"/>
        <v>0</v>
      </c>
    </row>
    <row r="491" spans="6:35" x14ac:dyDescent="0.25">
      <c r="F491" s="26" t="str">
        <f>IF(G491=1,MAX($F$4:F490)+1,"")</f>
        <v/>
      </c>
      <c r="G491" s="26">
        <f>COUNTIF($H$5:H491,H491)</f>
        <v>239</v>
      </c>
      <c r="H491" s="26" t="e">
        <f t="shared" si="139"/>
        <v>#N/A</v>
      </c>
      <c r="I491" s="26">
        <f>COUNTIF($J$4:$J491,1)</f>
        <v>16</v>
      </c>
      <c r="J491" s="26">
        <f>COUNTIF($S$5:$S491,S491)</f>
        <v>239</v>
      </c>
      <c r="K491" s="26" t="e">
        <f t="shared" si="128"/>
        <v>#N/A</v>
      </c>
      <c r="L491" s="26">
        <f>IFERROR(IF(P491=0,0,MAX($L$4:L490)+1),0)</f>
        <v>0</v>
      </c>
      <c r="M491" s="5" t="e">
        <f t="shared" si="140"/>
        <v>#N/A</v>
      </c>
      <c r="N491" s="5" t="e">
        <f t="shared" si="141"/>
        <v>#N/A</v>
      </c>
      <c r="P491" s="86" t="e">
        <f t="shared" si="129"/>
        <v>#N/A</v>
      </c>
      <c r="Q491" s="86" t="e">
        <f t="shared" si="130"/>
        <v>#N/A</v>
      </c>
      <c r="R491" s="86" t="e">
        <f t="shared" si="131"/>
        <v>#N/A</v>
      </c>
      <c r="S491" s="86" t="e">
        <f t="shared" si="132"/>
        <v>#N/A</v>
      </c>
      <c r="T491" s="86" t="str">
        <f t="shared" si="142"/>
        <v/>
      </c>
      <c r="U491" s="86" t="str">
        <f t="shared" si="143"/>
        <v/>
      </c>
      <c r="V491" s="86" t="str">
        <f t="shared" si="144"/>
        <v/>
      </c>
      <c r="W491" s="87" t="e">
        <f t="shared" si="133"/>
        <v>#N/A</v>
      </c>
      <c r="X491" s="88"/>
      <c r="Y491" s="88"/>
      <c r="Z491" s="88"/>
      <c r="AA491" s="88"/>
      <c r="AB491" s="88"/>
      <c r="AD491" s="86" t="e">
        <f t="shared" si="134"/>
        <v>#N/A</v>
      </c>
      <c r="AE491" s="86" t="e">
        <f t="shared" si="135"/>
        <v>#N/A</v>
      </c>
      <c r="AG491" s="86">
        <f t="shared" si="136"/>
        <v>0</v>
      </c>
      <c r="AH491" s="86">
        <f t="shared" si="137"/>
        <v>0</v>
      </c>
      <c r="AI491" s="86">
        <f t="shared" si="138"/>
        <v>0</v>
      </c>
    </row>
    <row r="492" spans="6:35" x14ac:dyDescent="0.25">
      <c r="F492" s="26" t="str">
        <f>IF(G492=1,MAX($F$4:F491)+1,"")</f>
        <v/>
      </c>
      <c r="G492" s="26">
        <f>COUNTIF($H$5:H492,H492)</f>
        <v>240</v>
      </c>
      <c r="H492" s="26" t="e">
        <f t="shared" si="139"/>
        <v>#N/A</v>
      </c>
      <c r="I492" s="26">
        <f>COUNTIF($J$4:$J492,1)</f>
        <v>16</v>
      </c>
      <c r="J492" s="26">
        <f>COUNTIF($S$5:$S492,S492)</f>
        <v>240</v>
      </c>
      <c r="K492" s="26" t="e">
        <f t="shared" si="128"/>
        <v>#N/A</v>
      </c>
      <c r="L492" s="26">
        <f>IFERROR(IF(P492=0,0,MAX($L$4:L491)+1),0)</f>
        <v>0</v>
      </c>
      <c r="M492" s="5" t="e">
        <f t="shared" si="140"/>
        <v>#N/A</v>
      </c>
      <c r="N492" s="5" t="e">
        <f t="shared" si="141"/>
        <v>#N/A</v>
      </c>
      <c r="P492" s="86" t="e">
        <f t="shared" si="129"/>
        <v>#N/A</v>
      </c>
      <c r="Q492" s="86" t="e">
        <f t="shared" si="130"/>
        <v>#N/A</v>
      </c>
      <c r="R492" s="86" t="e">
        <f t="shared" si="131"/>
        <v>#N/A</v>
      </c>
      <c r="S492" s="86" t="e">
        <f t="shared" si="132"/>
        <v>#N/A</v>
      </c>
      <c r="T492" s="86" t="str">
        <f t="shared" si="142"/>
        <v/>
      </c>
      <c r="U492" s="86" t="str">
        <f t="shared" si="143"/>
        <v/>
      </c>
      <c r="V492" s="86" t="str">
        <f t="shared" si="144"/>
        <v/>
      </c>
      <c r="W492" s="87" t="e">
        <f t="shared" si="133"/>
        <v>#N/A</v>
      </c>
      <c r="X492" s="88"/>
      <c r="Y492" s="88"/>
      <c r="Z492" s="88"/>
      <c r="AA492" s="88"/>
      <c r="AB492" s="88"/>
      <c r="AD492" s="86" t="e">
        <f t="shared" si="134"/>
        <v>#N/A</v>
      </c>
      <c r="AE492" s="86" t="e">
        <f t="shared" si="135"/>
        <v>#N/A</v>
      </c>
      <c r="AG492" s="86">
        <f t="shared" si="136"/>
        <v>0</v>
      </c>
      <c r="AH492" s="86">
        <f t="shared" si="137"/>
        <v>0</v>
      </c>
      <c r="AI492" s="86">
        <f t="shared" si="138"/>
        <v>0</v>
      </c>
    </row>
    <row r="493" spans="6:35" x14ac:dyDescent="0.25">
      <c r="F493" s="26" t="str">
        <f>IF(G493=1,MAX($F$4:F492)+1,"")</f>
        <v/>
      </c>
      <c r="G493" s="26">
        <f>COUNTIF($H$5:H493,H493)</f>
        <v>241</v>
      </c>
      <c r="H493" s="26" t="e">
        <f t="shared" si="139"/>
        <v>#N/A</v>
      </c>
      <c r="I493" s="26">
        <f>COUNTIF($J$4:$J493,1)</f>
        <v>16</v>
      </c>
      <c r="J493" s="26">
        <f>COUNTIF($S$5:$S493,S493)</f>
        <v>241</v>
      </c>
      <c r="K493" s="26" t="e">
        <f t="shared" si="128"/>
        <v>#N/A</v>
      </c>
      <c r="L493" s="26">
        <f>IFERROR(IF(P493=0,0,MAX($L$4:L492)+1),0)</f>
        <v>0</v>
      </c>
      <c r="M493" s="5" t="e">
        <f t="shared" si="140"/>
        <v>#N/A</v>
      </c>
      <c r="N493" s="5" t="e">
        <f t="shared" si="141"/>
        <v>#N/A</v>
      </c>
      <c r="P493" s="86" t="e">
        <f t="shared" si="129"/>
        <v>#N/A</v>
      </c>
      <c r="Q493" s="86" t="e">
        <f t="shared" si="130"/>
        <v>#N/A</v>
      </c>
      <c r="R493" s="86" t="e">
        <f t="shared" si="131"/>
        <v>#N/A</v>
      </c>
      <c r="S493" s="86" t="e">
        <f t="shared" si="132"/>
        <v>#N/A</v>
      </c>
      <c r="T493" s="86" t="str">
        <f t="shared" si="142"/>
        <v/>
      </c>
      <c r="U493" s="86" t="str">
        <f t="shared" si="143"/>
        <v/>
      </c>
      <c r="V493" s="86" t="str">
        <f t="shared" si="144"/>
        <v/>
      </c>
      <c r="W493" s="87" t="e">
        <f t="shared" si="133"/>
        <v>#N/A</v>
      </c>
      <c r="X493" s="88"/>
      <c r="Y493" s="88"/>
      <c r="Z493" s="88"/>
      <c r="AA493" s="88"/>
      <c r="AB493" s="88"/>
      <c r="AD493" s="86" t="e">
        <f t="shared" si="134"/>
        <v>#N/A</v>
      </c>
      <c r="AE493" s="86" t="e">
        <f t="shared" si="135"/>
        <v>#N/A</v>
      </c>
      <c r="AG493" s="86">
        <f t="shared" si="136"/>
        <v>0</v>
      </c>
      <c r="AH493" s="86">
        <f t="shared" si="137"/>
        <v>0</v>
      </c>
      <c r="AI493" s="86">
        <f t="shared" si="138"/>
        <v>0</v>
      </c>
    </row>
    <row r="494" spans="6:35" x14ac:dyDescent="0.25">
      <c r="F494" s="26" t="str">
        <f>IF(G494=1,MAX($F$4:F493)+1,"")</f>
        <v/>
      </c>
      <c r="G494" s="26">
        <f>COUNTIF($H$5:H494,H494)</f>
        <v>242</v>
      </c>
      <c r="H494" s="26" t="e">
        <f t="shared" si="139"/>
        <v>#N/A</v>
      </c>
      <c r="I494" s="26">
        <f>COUNTIF($J$4:$J494,1)</f>
        <v>16</v>
      </c>
      <c r="J494" s="26">
        <f>COUNTIF($S$5:$S494,S494)</f>
        <v>242</v>
      </c>
      <c r="K494" s="26" t="e">
        <f t="shared" si="128"/>
        <v>#N/A</v>
      </c>
      <c r="L494" s="26">
        <f>IFERROR(IF(P494=0,0,MAX($L$4:L493)+1),0)</f>
        <v>0</v>
      </c>
      <c r="M494" s="5" t="e">
        <f t="shared" si="140"/>
        <v>#N/A</v>
      </c>
      <c r="N494" s="5" t="e">
        <f t="shared" si="141"/>
        <v>#N/A</v>
      </c>
      <c r="P494" s="86" t="e">
        <f t="shared" si="129"/>
        <v>#N/A</v>
      </c>
      <c r="Q494" s="86" t="e">
        <f t="shared" si="130"/>
        <v>#N/A</v>
      </c>
      <c r="R494" s="86" t="e">
        <f t="shared" si="131"/>
        <v>#N/A</v>
      </c>
      <c r="S494" s="86" t="e">
        <f t="shared" si="132"/>
        <v>#N/A</v>
      </c>
      <c r="T494" s="86" t="str">
        <f t="shared" si="142"/>
        <v/>
      </c>
      <c r="U494" s="86" t="str">
        <f t="shared" si="143"/>
        <v/>
      </c>
      <c r="V494" s="86" t="str">
        <f t="shared" si="144"/>
        <v/>
      </c>
      <c r="W494" s="87" t="e">
        <f t="shared" si="133"/>
        <v>#N/A</v>
      </c>
      <c r="X494" s="88"/>
      <c r="Y494" s="88"/>
      <c r="Z494" s="88"/>
      <c r="AA494" s="88"/>
      <c r="AB494" s="88"/>
      <c r="AD494" s="86" t="e">
        <f t="shared" si="134"/>
        <v>#N/A</v>
      </c>
      <c r="AE494" s="86" t="e">
        <f t="shared" si="135"/>
        <v>#N/A</v>
      </c>
      <c r="AG494" s="86">
        <f t="shared" si="136"/>
        <v>0</v>
      </c>
      <c r="AH494" s="86">
        <f t="shared" si="137"/>
        <v>0</v>
      </c>
      <c r="AI494" s="86">
        <f t="shared" si="138"/>
        <v>0</v>
      </c>
    </row>
    <row r="495" spans="6:35" x14ac:dyDescent="0.25">
      <c r="F495" s="26" t="str">
        <f>IF(G495=1,MAX($F$4:F494)+1,"")</f>
        <v/>
      </c>
      <c r="G495" s="26">
        <f>COUNTIF($H$5:H495,H495)</f>
        <v>243</v>
      </c>
      <c r="H495" s="26" t="e">
        <f t="shared" si="139"/>
        <v>#N/A</v>
      </c>
      <c r="I495" s="26">
        <f>COUNTIF($J$4:$J495,1)</f>
        <v>16</v>
      </c>
      <c r="J495" s="26">
        <f>COUNTIF($S$5:$S495,S495)</f>
        <v>243</v>
      </c>
      <c r="K495" s="26" t="e">
        <f t="shared" si="128"/>
        <v>#N/A</v>
      </c>
      <c r="L495" s="26">
        <f>IFERROR(IF(P495=0,0,MAX($L$4:L494)+1),0)</f>
        <v>0</v>
      </c>
      <c r="M495" s="5" t="e">
        <f t="shared" si="140"/>
        <v>#N/A</v>
      </c>
      <c r="N495" s="5" t="e">
        <f t="shared" si="141"/>
        <v>#N/A</v>
      </c>
      <c r="P495" s="86" t="e">
        <f t="shared" si="129"/>
        <v>#N/A</v>
      </c>
      <c r="Q495" s="86" t="e">
        <f t="shared" si="130"/>
        <v>#N/A</v>
      </c>
      <c r="R495" s="86" t="e">
        <f t="shared" si="131"/>
        <v>#N/A</v>
      </c>
      <c r="S495" s="86" t="e">
        <f t="shared" si="132"/>
        <v>#N/A</v>
      </c>
      <c r="T495" s="86" t="str">
        <f t="shared" si="142"/>
        <v/>
      </c>
      <c r="U495" s="86" t="str">
        <f t="shared" si="143"/>
        <v/>
      </c>
      <c r="V495" s="86" t="str">
        <f t="shared" si="144"/>
        <v/>
      </c>
      <c r="W495" s="87" t="e">
        <f t="shared" si="133"/>
        <v>#N/A</v>
      </c>
      <c r="X495" s="88"/>
      <c r="Y495" s="88"/>
      <c r="Z495" s="88"/>
      <c r="AA495" s="88"/>
      <c r="AB495" s="88"/>
      <c r="AD495" s="86" t="e">
        <f t="shared" si="134"/>
        <v>#N/A</v>
      </c>
      <c r="AE495" s="86" t="e">
        <f t="shared" si="135"/>
        <v>#N/A</v>
      </c>
      <c r="AG495" s="86">
        <f t="shared" si="136"/>
        <v>0</v>
      </c>
      <c r="AH495" s="86">
        <f t="shared" si="137"/>
        <v>0</v>
      </c>
      <c r="AI495" s="86">
        <f t="shared" si="138"/>
        <v>0</v>
      </c>
    </row>
    <row r="496" spans="6:35" x14ac:dyDescent="0.25">
      <c r="F496" s="26" t="str">
        <f>IF(G496=1,MAX($F$4:F495)+1,"")</f>
        <v/>
      </c>
      <c r="G496" s="26">
        <f>COUNTIF($H$5:H496,H496)</f>
        <v>244</v>
      </c>
      <c r="H496" s="26" t="e">
        <f t="shared" si="139"/>
        <v>#N/A</v>
      </c>
      <c r="I496" s="26">
        <f>COUNTIF($J$4:$J496,1)</f>
        <v>16</v>
      </c>
      <c r="J496" s="26">
        <f>COUNTIF($S$5:$S496,S496)</f>
        <v>244</v>
      </c>
      <c r="K496" s="26" t="e">
        <f t="shared" si="128"/>
        <v>#N/A</v>
      </c>
      <c r="L496" s="26">
        <f>IFERROR(IF(P496=0,0,MAX($L$4:L495)+1),0)</f>
        <v>0</v>
      </c>
      <c r="M496" s="5" t="e">
        <f t="shared" si="140"/>
        <v>#N/A</v>
      </c>
      <c r="N496" s="5" t="e">
        <f t="shared" si="141"/>
        <v>#N/A</v>
      </c>
      <c r="P496" s="86" t="e">
        <f t="shared" si="129"/>
        <v>#N/A</v>
      </c>
      <c r="Q496" s="86" t="e">
        <f t="shared" si="130"/>
        <v>#N/A</v>
      </c>
      <c r="R496" s="86" t="e">
        <f t="shared" si="131"/>
        <v>#N/A</v>
      </c>
      <c r="S496" s="86" t="e">
        <f t="shared" si="132"/>
        <v>#N/A</v>
      </c>
      <c r="T496" s="86" t="str">
        <f t="shared" si="142"/>
        <v/>
      </c>
      <c r="U496" s="86" t="str">
        <f t="shared" si="143"/>
        <v/>
      </c>
      <c r="V496" s="86" t="str">
        <f t="shared" si="144"/>
        <v/>
      </c>
      <c r="W496" s="87" t="e">
        <f t="shared" si="133"/>
        <v>#N/A</v>
      </c>
      <c r="X496" s="88"/>
      <c r="Y496" s="88"/>
      <c r="Z496" s="88"/>
      <c r="AA496" s="88"/>
      <c r="AB496" s="88"/>
      <c r="AD496" s="86" t="e">
        <f t="shared" si="134"/>
        <v>#N/A</v>
      </c>
      <c r="AE496" s="86" t="e">
        <f t="shared" si="135"/>
        <v>#N/A</v>
      </c>
      <c r="AG496" s="86">
        <f t="shared" si="136"/>
        <v>0</v>
      </c>
      <c r="AH496" s="86">
        <f t="shared" si="137"/>
        <v>0</v>
      </c>
      <c r="AI496" s="86">
        <f t="shared" si="138"/>
        <v>0</v>
      </c>
    </row>
    <row r="497" spans="6:35" x14ac:dyDescent="0.25">
      <c r="F497" s="26" t="str">
        <f>IF(G497=1,MAX($F$4:F496)+1,"")</f>
        <v/>
      </c>
      <c r="G497" s="26">
        <f>COUNTIF($H$5:H497,H497)</f>
        <v>245</v>
      </c>
      <c r="H497" s="26" t="e">
        <f t="shared" si="139"/>
        <v>#N/A</v>
      </c>
      <c r="I497" s="26">
        <f>COUNTIF($J$4:$J497,1)</f>
        <v>16</v>
      </c>
      <c r="J497" s="26">
        <f>COUNTIF($S$5:$S497,S497)</f>
        <v>245</v>
      </c>
      <c r="K497" s="26" t="e">
        <f t="shared" si="128"/>
        <v>#N/A</v>
      </c>
      <c r="L497" s="26">
        <f>IFERROR(IF(P497=0,0,MAX($L$4:L496)+1),0)</f>
        <v>0</v>
      </c>
      <c r="M497" s="5" t="e">
        <f t="shared" si="140"/>
        <v>#N/A</v>
      </c>
      <c r="N497" s="5" t="e">
        <f t="shared" si="141"/>
        <v>#N/A</v>
      </c>
      <c r="P497" s="86" t="e">
        <f t="shared" si="129"/>
        <v>#N/A</v>
      </c>
      <c r="Q497" s="86" t="e">
        <f t="shared" si="130"/>
        <v>#N/A</v>
      </c>
      <c r="R497" s="86" t="e">
        <f t="shared" si="131"/>
        <v>#N/A</v>
      </c>
      <c r="S497" s="86" t="e">
        <f t="shared" si="132"/>
        <v>#N/A</v>
      </c>
      <c r="T497" s="86" t="str">
        <f t="shared" si="142"/>
        <v/>
      </c>
      <c r="U497" s="86" t="str">
        <f t="shared" si="143"/>
        <v/>
      </c>
      <c r="V497" s="86" t="str">
        <f t="shared" si="144"/>
        <v/>
      </c>
      <c r="W497" s="87" t="e">
        <f t="shared" si="133"/>
        <v>#N/A</v>
      </c>
      <c r="X497" s="88"/>
      <c r="Y497" s="88"/>
      <c r="Z497" s="88"/>
      <c r="AA497" s="88"/>
      <c r="AB497" s="88"/>
      <c r="AD497" s="86" t="e">
        <f t="shared" si="134"/>
        <v>#N/A</v>
      </c>
      <c r="AE497" s="86" t="e">
        <f t="shared" si="135"/>
        <v>#N/A</v>
      </c>
      <c r="AG497" s="86">
        <f t="shared" si="136"/>
        <v>0</v>
      </c>
      <c r="AH497" s="86">
        <f t="shared" si="137"/>
        <v>0</v>
      </c>
      <c r="AI497" s="86">
        <f t="shared" si="138"/>
        <v>0</v>
      </c>
    </row>
    <row r="498" spans="6:35" x14ac:dyDescent="0.25">
      <c r="F498" s="26" t="str">
        <f>IF(G498=1,MAX($F$4:F497)+1,"")</f>
        <v/>
      </c>
      <c r="G498" s="26">
        <f>COUNTIF($H$5:H498,H498)</f>
        <v>246</v>
      </c>
      <c r="H498" s="26" t="e">
        <f t="shared" si="139"/>
        <v>#N/A</v>
      </c>
      <c r="I498" s="26">
        <f>COUNTIF($J$4:$J498,1)</f>
        <v>16</v>
      </c>
      <c r="J498" s="26">
        <f>COUNTIF($S$5:$S498,S498)</f>
        <v>246</v>
      </c>
      <c r="K498" s="26" t="e">
        <f t="shared" si="128"/>
        <v>#N/A</v>
      </c>
      <c r="L498" s="26">
        <f>IFERROR(IF(P498=0,0,MAX($L$4:L497)+1),0)</f>
        <v>0</v>
      </c>
      <c r="M498" s="5" t="e">
        <f t="shared" si="140"/>
        <v>#N/A</v>
      </c>
      <c r="N498" s="5" t="e">
        <f t="shared" si="141"/>
        <v>#N/A</v>
      </c>
      <c r="P498" s="86" t="e">
        <f t="shared" si="129"/>
        <v>#N/A</v>
      </c>
      <c r="Q498" s="86" t="e">
        <f t="shared" si="130"/>
        <v>#N/A</v>
      </c>
      <c r="R498" s="86" t="e">
        <f t="shared" si="131"/>
        <v>#N/A</v>
      </c>
      <c r="S498" s="86" t="e">
        <f t="shared" si="132"/>
        <v>#N/A</v>
      </c>
      <c r="T498" s="86" t="str">
        <f t="shared" si="142"/>
        <v/>
      </c>
      <c r="U498" s="86" t="str">
        <f t="shared" si="143"/>
        <v/>
      </c>
      <c r="V498" s="86" t="str">
        <f t="shared" si="144"/>
        <v/>
      </c>
      <c r="W498" s="87" t="e">
        <f t="shared" si="133"/>
        <v>#N/A</v>
      </c>
      <c r="X498" s="88"/>
      <c r="Y498" s="88"/>
      <c r="Z498" s="88"/>
      <c r="AA498" s="88"/>
      <c r="AB498" s="88"/>
      <c r="AD498" s="86" t="e">
        <f t="shared" si="134"/>
        <v>#N/A</v>
      </c>
      <c r="AE498" s="86" t="e">
        <f t="shared" si="135"/>
        <v>#N/A</v>
      </c>
      <c r="AG498" s="86">
        <f t="shared" si="136"/>
        <v>0</v>
      </c>
      <c r="AH498" s="86">
        <f t="shared" si="137"/>
        <v>0</v>
      </c>
      <c r="AI498" s="86">
        <f t="shared" si="138"/>
        <v>0</v>
      </c>
    </row>
    <row r="499" spans="6:35" x14ac:dyDescent="0.25">
      <c r="F499" s="26" t="str">
        <f>IF(G499=1,MAX($F$4:F498)+1,"")</f>
        <v/>
      </c>
      <c r="G499" s="26">
        <f>COUNTIF($H$5:H499,H499)</f>
        <v>247</v>
      </c>
      <c r="H499" s="26" t="e">
        <f t="shared" si="139"/>
        <v>#N/A</v>
      </c>
      <c r="I499" s="26">
        <f>COUNTIF($J$4:$J499,1)</f>
        <v>16</v>
      </c>
      <c r="J499" s="26">
        <f>COUNTIF($S$5:$S499,S499)</f>
        <v>247</v>
      </c>
      <c r="K499" s="26" t="e">
        <f t="shared" si="128"/>
        <v>#N/A</v>
      </c>
      <c r="L499" s="26">
        <f>IFERROR(IF(P499=0,0,MAX($L$4:L498)+1),0)</f>
        <v>0</v>
      </c>
      <c r="M499" s="5" t="e">
        <f t="shared" si="140"/>
        <v>#N/A</v>
      </c>
      <c r="N499" s="5" t="e">
        <f t="shared" si="141"/>
        <v>#N/A</v>
      </c>
      <c r="P499" s="86" t="e">
        <f t="shared" si="129"/>
        <v>#N/A</v>
      </c>
      <c r="Q499" s="86" t="e">
        <f t="shared" si="130"/>
        <v>#N/A</v>
      </c>
      <c r="R499" s="86" t="e">
        <f t="shared" si="131"/>
        <v>#N/A</v>
      </c>
      <c r="S499" s="86" t="e">
        <f t="shared" si="132"/>
        <v>#N/A</v>
      </c>
      <c r="T499" s="86" t="str">
        <f t="shared" si="142"/>
        <v/>
      </c>
      <c r="U499" s="86" t="str">
        <f t="shared" si="143"/>
        <v/>
      </c>
      <c r="V499" s="86" t="str">
        <f t="shared" si="144"/>
        <v/>
      </c>
      <c r="W499" s="87" t="e">
        <f t="shared" si="133"/>
        <v>#N/A</v>
      </c>
      <c r="X499" s="88"/>
      <c r="Y499" s="88"/>
      <c r="Z499" s="88"/>
      <c r="AA499" s="88"/>
      <c r="AB499" s="88"/>
      <c r="AD499" s="86" t="e">
        <f t="shared" si="134"/>
        <v>#N/A</v>
      </c>
      <c r="AE499" s="86" t="e">
        <f t="shared" si="135"/>
        <v>#N/A</v>
      </c>
      <c r="AG499" s="86">
        <f t="shared" si="136"/>
        <v>0</v>
      </c>
      <c r="AH499" s="86">
        <f t="shared" si="137"/>
        <v>0</v>
      </c>
      <c r="AI499" s="86">
        <f t="shared" si="138"/>
        <v>0</v>
      </c>
    </row>
    <row r="500" spans="6:35" x14ac:dyDescent="0.25">
      <c r="F500" s="26" t="str">
        <f>IF(G500=1,MAX($F$4:F499)+1,"")</f>
        <v/>
      </c>
      <c r="G500" s="26">
        <f>COUNTIF($H$5:H500,H500)</f>
        <v>248</v>
      </c>
      <c r="H500" s="26" t="e">
        <f t="shared" si="139"/>
        <v>#N/A</v>
      </c>
      <c r="I500" s="26">
        <f>COUNTIF($J$4:$J500,1)</f>
        <v>16</v>
      </c>
      <c r="J500" s="26">
        <f>COUNTIF($S$5:$S500,S500)</f>
        <v>248</v>
      </c>
      <c r="K500" s="26" t="e">
        <f t="shared" si="128"/>
        <v>#N/A</v>
      </c>
      <c r="L500" s="26">
        <f>IFERROR(IF(P500=0,0,MAX($L$4:L499)+1),0)</f>
        <v>0</v>
      </c>
      <c r="M500" s="5" t="e">
        <f t="shared" si="140"/>
        <v>#N/A</v>
      </c>
      <c r="N500" s="5" t="e">
        <f t="shared" si="141"/>
        <v>#N/A</v>
      </c>
      <c r="P500" s="86" t="e">
        <f t="shared" si="129"/>
        <v>#N/A</v>
      </c>
      <c r="Q500" s="86" t="e">
        <f t="shared" si="130"/>
        <v>#N/A</v>
      </c>
      <c r="R500" s="86" t="e">
        <f t="shared" si="131"/>
        <v>#N/A</v>
      </c>
      <c r="S500" s="86" t="e">
        <f t="shared" si="132"/>
        <v>#N/A</v>
      </c>
      <c r="T500" s="86" t="str">
        <f t="shared" si="142"/>
        <v/>
      </c>
      <c r="U500" s="86" t="str">
        <f t="shared" si="143"/>
        <v/>
      </c>
      <c r="V500" s="86" t="str">
        <f t="shared" si="144"/>
        <v/>
      </c>
      <c r="W500" s="87" t="e">
        <f t="shared" si="133"/>
        <v>#N/A</v>
      </c>
      <c r="X500" s="88"/>
      <c r="Y500" s="88"/>
      <c r="Z500" s="88"/>
      <c r="AA500" s="88"/>
      <c r="AB500" s="88"/>
      <c r="AD500" s="86" t="e">
        <f t="shared" si="134"/>
        <v>#N/A</v>
      </c>
      <c r="AE500" s="86" t="e">
        <f t="shared" si="135"/>
        <v>#N/A</v>
      </c>
      <c r="AG500" s="86">
        <f t="shared" si="136"/>
        <v>0</v>
      </c>
      <c r="AH500" s="86">
        <f t="shared" si="137"/>
        <v>0</v>
      </c>
      <c r="AI500" s="86">
        <f t="shared" si="138"/>
        <v>0</v>
      </c>
    </row>
    <row r="501" spans="6:35" x14ac:dyDescent="0.25">
      <c r="F501" s="26" t="str">
        <f>IF(G501=1,MAX($F$4:F500)+1,"")</f>
        <v/>
      </c>
      <c r="G501" s="26">
        <f>COUNTIF($H$5:H501,H501)</f>
        <v>249</v>
      </c>
      <c r="H501" s="26" t="e">
        <f t="shared" si="139"/>
        <v>#N/A</v>
      </c>
      <c r="I501" s="26">
        <f>COUNTIF($J$4:$J501,1)</f>
        <v>16</v>
      </c>
      <c r="J501" s="26">
        <f>COUNTIF($S$5:$S501,S501)</f>
        <v>249</v>
      </c>
      <c r="K501" s="26" t="e">
        <f t="shared" si="128"/>
        <v>#N/A</v>
      </c>
      <c r="L501" s="26">
        <f>IFERROR(IF(P501=0,0,MAX($L$4:L500)+1),0)</f>
        <v>0</v>
      </c>
      <c r="M501" s="5" t="e">
        <f t="shared" si="140"/>
        <v>#N/A</v>
      </c>
      <c r="N501" s="5" t="e">
        <f t="shared" si="141"/>
        <v>#N/A</v>
      </c>
      <c r="P501" s="86" t="e">
        <f t="shared" si="129"/>
        <v>#N/A</v>
      </c>
      <c r="Q501" s="86" t="e">
        <f t="shared" si="130"/>
        <v>#N/A</v>
      </c>
      <c r="R501" s="86" t="e">
        <f t="shared" si="131"/>
        <v>#N/A</v>
      </c>
      <c r="S501" s="86" t="e">
        <f t="shared" si="132"/>
        <v>#N/A</v>
      </c>
      <c r="T501" s="86" t="str">
        <f t="shared" si="142"/>
        <v/>
      </c>
      <c r="U501" s="86" t="str">
        <f t="shared" si="143"/>
        <v/>
      </c>
      <c r="V501" s="86" t="str">
        <f t="shared" si="144"/>
        <v/>
      </c>
      <c r="W501" s="87" t="e">
        <f t="shared" si="133"/>
        <v>#N/A</v>
      </c>
      <c r="X501" s="88"/>
      <c r="Y501" s="88"/>
      <c r="Z501" s="88"/>
      <c r="AA501" s="88"/>
      <c r="AB501" s="88"/>
      <c r="AD501" s="86" t="e">
        <f t="shared" si="134"/>
        <v>#N/A</v>
      </c>
      <c r="AE501" s="86" t="e">
        <f t="shared" si="135"/>
        <v>#N/A</v>
      </c>
      <c r="AG501" s="86">
        <f t="shared" si="136"/>
        <v>0</v>
      </c>
      <c r="AH501" s="86">
        <f t="shared" si="137"/>
        <v>0</v>
      </c>
      <c r="AI501" s="86">
        <f t="shared" si="138"/>
        <v>0</v>
      </c>
    </row>
    <row r="502" spans="6:35" x14ac:dyDescent="0.25">
      <c r="F502" s="26" t="str">
        <f>IF(G502=1,MAX($F$4:F501)+1,"")</f>
        <v/>
      </c>
      <c r="G502" s="26">
        <f>COUNTIF($H$5:H502,H502)</f>
        <v>250</v>
      </c>
      <c r="H502" s="26" t="e">
        <f t="shared" si="139"/>
        <v>#N/A</v>
      </c>
      <c r="I502" s="26">
        <f>COUNTIF($J$4:$J502,1)</f>
        <v>16</v>
      </c>
      <c r="J502" s="26">
        <f>COUNTIF($S$5:$S502,S502)</f>
        <v>250</v>
      </c>
      <c r="K502" s="26" t="e">
        <f t="shared" si="128"/>
        <v>#N/A</v>
      </c>
      <c r="L502" s="26">
        <f>IFERROR(IF(P502=0,0,MAX($L$4:L501)+1),0)</f>
        <v>0</v>
      </c>
      <c r="M502" s="5" t="e">
        <f t="shared" si="140"/>
        <v>#N/A</v>
      </c>
      <c r="N502" s="5" t="e">
        <f t="shared" si="141"/>
        <v>#N/A</v>
      </c>
      <c r="P502" s="86" t="e">
        <f t="shared" si="129"/>
        <v>#N/A</v>
      </c>
      <c r="Q502" s="86" t="e">
        <f t="shared" si="130"/>
        <v>#N/A</v>
      </c>
      <c r="R502" s="86" t="e">
        <f t="shared" si="131"/>
        <v>#N/A</v>
      </c>
      <c r="S502" s="86" t="e">
        <f t="shared" si="132"/>
        <v>#N/A</v>
      </c>
      <c r="T502" s="86" t="str">
        <f t="shared" si="142"/>
        <v/>
      </c>
      <c r="U502" s="86" t="str">
        <f t="shared" si="143"/>
        <v/>
      </c>
      <c r="V502" s="86" t="str">
        <f t="shared" si="144"/>
        <v/>
      </c>
      <c r="W502" s="87" t="e">
        <f t="shared" si="133"/>
        <v>#N/A</v>
      </c>
      <c r="X502" s="88"/>
      <c r="Y502" s="88"/>
      <c r="Z502" s="88"/>
      <c r="AA502" s="88"/>
      <c r="AB502" s="88"/>
      <c r="AD502" s="86" t="e">
        <f t="shared" si="134"/>
        <v>#N/A</v>
      </c>
      <c r="AE502" s="86" t="e">
        <f t="shared" si="135"/>
        <v>#N/A</v>
      </c>
      <c r="AG502" s="86">
        <f t="shared" si="136"/>
        <v>0</v>
      </c>
      <c r="AH502" s="86">
        <f t="shared" si="137"/>
        <v>0</v>
      </c>
      <c r="AI502" s="86">
        <f t="shared" si="138"/>
        <v>0</v>
      </c>
    </row>
    <row r="503" spans="6:35" x14ac:dyDescent="0.25">
      <c r="F503" s="26" t="str">
        <f>IF(G503=1,MAX($F$4:F502)+1,"")</f>
        <v/>
      </c>
      <c r="G503" s="26">
        <f>COUNTIF($H$5:H503,H503)</f>
        <v>251</v>
      </c>
      <c r="H503" s="26" t="e">
        <f t="shared" si="139"/>
        <v>#N/A</v>
      </c>
      <c r="I503" s="26">
        <f>COUNTIF($J$4:$J503,1)</f>
        <v>16</v>
      </c>
      <c r="J503" s="26">
        <f>COUNTIF($S$5:$S503,S503)</f>
        <v>251</v>
      </c>
      <c r="K503" s="26" t="e">
        <f t="shared" si="128"/>
        <v>#N/A</v>
      </c>
      <c r="L503" s="26">
        <f>IFERROR(IF(P503=0,0,MAX($L$4:L502)+1),0)</f>
        <v>0</v>
      </c>
      <c r="M503" s="5" t="e">
        <f t="shared" si="140"/>
        <v>#N/A</v>
      </c>
      <c r="N503" s="5" t="e">
        <f t="shared" si="141"/>
        <v>#N/A</v>
      </c>
      <c r="P503" s="86" t="e">
        <f t="shared" si="129"/>
        <v>#N/A</v>
      </c>
      <c r="Q503" s="86" t="e">
        <f t="shared" si="130"/>
        <v>#N/A</v>
      </c>
      <c r="R503" s="86" t="e">
        <f t="shared" si="131"/>
        <v>#N/A</v>
      </c>
      <c r="S503" s="86" t="e">
        <f t="shared" si="132"/>
        <v>#N/A</v>
      </c>
      <c r="T503" s="86" t="str">
        <f t="shared" si="142"/>
        <v/>
      </c>
      <c r="U503" s="86" t="str">
        <f t="shared" si="143"/>
        <v/>
      </c>
      <c r="V503" s="86" t="str">
        <f t="shared" si="144"/>
        <v/>
      </c>
      <c r="W503" s="87" t="e">
        <f t="shared" si="133"/>
        <v>#N/A</v>
      </c>
      <c r="X503" s="88"/>
      <c r="Y503" s="88"/>
      <c r="Z503" s="88"/>
      <c r="AA503" s="88"/>
      <c r="AB503" s="88"/>
      <c r="AD503" s="86" t="e">
        <f t="shared" si="134"/>
        <v>#N/A</v>
      </c>
      <c r="AE503" s="86" t="e">
        <f t="shared" si="135"/>
        <v>#N/A</v>
      </c>
      <c r="AG503" s="86">
        <f t="shared" si="136"/>
        <v>0</v>
      </c>
      <c r="AH503" s="86">
        <f t="shared" si="137"/>
        <v>0</v>
      </c>
      <c r="AI503" s="86">
        <f t="shared" si="138"/>
        <v>0</v>
      </c>
    </row>
    <row r="504" spans="6:35" x14ac:dyDescent="0.25">
      <c r="F504" s="26" t="str">
        <f>IF(G504=1,MAX($F$4:F503)+1,"")</f>
        <v/>
      </c>
      <c r="G504" s="26">
        <f>COUNTIF($H$5:H504,H504)</f>
        <v>252</v>
      </c>
      <c r="H504" s="26" t="e">
        <f t="shared" si="139"/>
        <v>#N/A</v>
      </c>
      <c r="I504" s="26">
        <f>COUNTIF($J$4:$J504,1)</f>
        <v>16</v>
      </c>
      <c r="J504" s="26">
        <f>COUNTIF($S$5:$S504,S504)</f>
        <v>252</v>
      </c>
      <c r="K504" s="26" t="e">
        <f t="shared" si="128"/>
        <v>#N/A</v>
      </c>
      <c r="L504" s="26">
        <f>IFERROR(IF(P504=0,0,MAX($L$4:L503)+1),0)</f>
        <v>0</v>
      </c>
      <c r="M504" s="5" t="e">
        <f t="shared" si="140"/>
        <v>#N/A</v>
      </c>
      <c r="N504" s="5" t="e">
        <f t="shared" si="141"/>
        <v>#N/A</v>
      </c>
      <c r="P504" s="86" t="e">
        <f t="shared" si="129"/>
        <v>#N/A</v>
      </c>
      <c r="Q504" s="86" t="e">
        <f t="shared" si="130"/>
        <v>#N/A</v>
      </c>
      <c r="R504" s="86" t="e">
        <f t="shared" si="131"/>
        <v>#N/A</v>
      </c>
      <c r="S504" s="86" t="e">
        <f t="shared" si="132"/>
        <v>#N/A</v>
      </c>
      <c r="T504" s="86" t="str">
        <f t="shared" si="142"/>
        <v/>
      </c>
      <c r="U504" s="86" t="str">
        <f t="shared" si="143"/>
        <v/>
      </c>
      <c r="V504" s="86" t="str">
        <f t="shared" si="144"/>
        <v/>
      </c>
      <c r="W504" s="87" t="e">
        <f t="shared" si="133"/>
        <v>#N/A</v>
      </c>
      <c r="X504" s="88"/>
      <c r="Y504" s="88"/>
      <c r="Z504" s="88"/>
      <c r="AA504" s="88"/>
      <c r="AB504" s="88"/>
      <c r="AD504" s="86" t="e">
        <f t="shared" si="134"/>
        <v>#N/A</v>
      </c>
      <c r="AE504" s="86" t="e">
        <f t="shared" si="135"/>
        <v>#N/A</v>
      </c>
      <c r="AG504" s="86">
        <f t="shared" si="136"/>
        <v>0</v>
      </c>
      <c r="AH504" s="86">
        <f t="shared" si="137"/>
        <v>0</v>
      </c>
      <c r="AI504" s="86">
        <f t="shared" si="138"/>
        <v>0</v>
      </c>
    </row>
    <row r="505" spans="6:35" x14ac:dyDescent="0.25">
      <c r="F505" s="26" t="str">
        <f>IF(G505=1,MAX($F$4:F504)+1,"")</f>
        <v/>
      </c>
      <c r="G505" s="26">
        <f>COUNTIF($H$5:H505,H505)</f>
        <v>253</v>
      </c>
      <c r="H505" s="26" t="e">
        <f t="shared" si="139"/>
        <v>#N/A</v>
      </c>
      <c r="I505" s="26">
        <f>COUNTIF($J$4:$J505,1)</f>
        <v>16</v>
      </c>
      <c r="J505" s="26">
        <f>COUNTIF($S$5:$S505,S505)</f>
        <v>253</v>
      </c>
      <c r="K505" s="26" t="e">
        <f t="shared" si="128"/>
        <v>#N/A</v>
      </c>
      <c r="L505" s="26">
        <f>IFERROR(IF(P505=0,0,MAX($L$4:L504)+1),0)</f>
        <v>0</v>
      </c>
      <c r="M505" s="5" t="e">
        <f t="shared" si="140"/>
        <v>#N/A</v>
      </c>
      <c r="N505" s="5" t="e">
        <f t="shared" si="141"/>
        <v>#N/A</v>
      </c>
      <c r="P505" s="86" t="e">
        <f t="shared" si="129"/>
        <v>#N/A</v>
      </c>
      <c r="Q505" s="86" t="e">
        <f t="shared" si="130"/>
        <v>#N/A</v>
      </c>
      <c r="R505" s="86" t="e">
        <f t="shared" si="131"/>
        <v>#N/A</v>
      </c>
      <c r="S505" s="86" t="e">
        <f t="shared" si="132"/>
        <v>#N/A</v>
      </c>
      <c r="T505" s="86" t="str">
        <f t="shared" si="142"/>
        <v/>
      </c>
      <c r="U505" s="86" t="str">
        <f t="shared" si="143"/>
        <v/>
      </c>
      <c r="V505" s="86" t="str">
        <f t="shared" si="144"/>
        <v/>
      </c>
      <c r="W505" s="87" t="e">
        <f t="shared" si="133"/>
        <v>#N/A</v>
      </c>
      <c r="X505" s="88"/>
      <c r="Y505" s="88"/>
      <c r="Z505" s="88"/>
      <c r="AA505" s="88"/>
      <c r="AB505" s="88"/>
      <c r="AD505" s="86" t="e">
        <f t="shared" si="134"/>
        <v>#N/A</v>
      </c>
      <c r="AE505" s="86" t="e">
        <f t="shared" si="135"/>
        <v>#N/A</v>
      </c>
      <c r="AG505" s="86">
        <f t="shared" si="136"/>
        <v>0</v>
      </c>
      <c r="AH505" s="86">
        <f t="shared" si="137"/>
        <v>0</v>
      </c>
      <c r="AI505" s="86">
        <f t="shared" si="138"/>
        <v>0</v>
      </c>
    </row>
    <row r="506" spans="6:35" x14ac:dyDescent="0.25">
      <c r="F506" s="26" t="str">
        <f>IF(G506=1,MAX($F$4:F505)+1,"")</f>
        <v/>
      </c>
      <c r="G506" s="26">
        <f>COUNTIF($H$5:H506,H506)</f>
        <v>254</v>
      </c>
      <c r="H506" s="26" t="e">
        <f t="shared" si="139"/>
        <v>#N/A</v>
      </c>
      <c r="I506" s="26">
        <f>COUNTIF($J$4:$J506,1)</f>
        <v>16</v>
      </c>
      <c r="J506" s="26">
        <f>COUNTIF($S$5:$S506,S506)</f>
        <v>254</v>
      </c>
      <c r="K506" s="26" t="e">
        <f t="shared" si="128"/>
        <v>#N/A</v>
      </c>
      <c r="L506" s="26">
        <f>IFERROR(IF(P506=0,0,MAX($L$4:L505)+1),0)</f>
        <v>0</v>
      </c>
      <c r="M506" s="5" t="e">
        <f t="shared" si="140"/>
        <v>#N/A</v>
      </c>
      <c r="N506" s="5" t="e">
        <f t="shared" si="141"/>
        <v>#N/A</v>
      </c>
      <c r="P506" s="86" t="e">
        <f t="shared" si="129"/>
        <v>#N/A</v>
      </c>
      <c r="Q506" s="86" t="e">
        <f t="shared" si="130"/>
        <v>#N/A</v>
      </c>
      <c r="R506" s="86" t="e">
        <f t="shared" si="131"/>
        <v>#N/A</v>
      </c>
      <c r="S506" s="86" t="e">
        <f t="shared" si="132"/>
        <v>#N/A</v>
      </c>
      <c r="T506" s="86" t="str">
        <f t="shared" si="142"/>
        <v/>
      </c>
      <c r="U506" s="86" t="str">
        <f t="shared" si="143"/>
        <v/>
      </c>
      <c r="V506" s="86" t="str">
        <f t="shared" si="144"/>
        <v/>
      </c>
      <c r="W506" s="87" t="e">
        <f t="shared" si="133"/>
        <v>#N/A</v>
      </c>
      <c r="X506" s="88"/>
      <c r="Y506" s="88"/>
      <c r="Z506" s="88"/>
      <c r="AA506" s="88"/>
      <c r="AB506" s="88"/>
      <c r="AD506" s="86" t="e">
        <f t="shared" si="134"/>
        <v>#N/A</v>
      </c>
      <c r="AE506" s="86" t="e">
        <f t="shared" si="135"/>
        <v>#N/A</v>
      </c>
      <c r="AG506" s="86">
        <f t="shared" si="136"/>
        <v>0</v>
      </c>
      <c r="AH506" s="86">
        <f t="shared" si="137"/>
        <v>0</v>
      </c>
      <c r="AI506" s="86">
        <f t="shared" si="138"/>
        <v>0</v>
      </c>
    </row>
    <row r="507" spans="6:35" x14ac:dyDescent="0.25">
      <c r="F507" s="26" t="str">
        <f>IF(G507=1,MAX($F$4:F506)+1,"")</f>
        <v/>
      </c>
      <c r="G507" s="26">
        <f>COUNTIF($H$5:H507,H507)</f>
        <v>255</v>
      </c>
      <c r="H507" s="26" t="e">
        <f t="shared" si="139"/>
        <v>#N/A</v>
      </c>
      <c r="I507" s="26">
        <f>COUNTIF($J$4:$J507,1)</f>
        <v>16</v>
      </c>
      <c r="J507" s="26">
        <f>COUNTIF($S$5:$S507,S507)</f>
        <v>255</v>
      </c>
      <c r="K507" s="26" t="e">
        <f t="shared" si="128"/>
        <v>#N/A</v>
      </c>
      <c r="L507" s="26">
        <f>IFERROR(IF(P507=0,0,MAX($L$4:L506)+1),0)</f>
        <v>0</v>
      </c>
      <c r="M507" s="5" t="e">
        <f t="shared" si="140"/>
        <v>#N/A</v>
      </c>
      <c r="N507" s="5" t="e">
        <f t="shared" si="141"/>
        <v>#N/A</v>
      </c>
      <c r="P507" s="86" t="e">
        <f t="shared" si="129"/>
        <v>#N/A</v>
      </c>
      <c r="Q507" s="86" t="e">
        <f t="shared" si="130"/>
        <v>#N/A</v>
      </c>
      <c r="R507" s="86" t="e">
        <f t="shared" si="131"/>
        <v>#N/A</v>
      </c>
      <c r="S507" s="86" t="e">
        <f t="shared" si="132"/>
        <v>#N/A</v>
      </c>
      <c r="T507" s="86" t="str">
        <f t="shared" si="142"/>
        <v/>
      </c>
      <c r="U507" s="86" t="str">
        <f t="shared" si="143"/>
        <v/>
      </c>
      <c r="V507" s="86" t="str">
        <f t="shared" si="144"/>
        <v/>
      </c>
      <c r="W507" s="87" t="e">
        <f t="shared" si="133"/>
        <v>#N/A</v>
      </c>
      <c r="X507" s="88"/>
      <c r="Y507" s="88"/>
      <c r="Z507" s="88"/>
      <c r="AA507" s="88"/>
      <c r="AB507" s="88"/>
      <c r="AD507" s="86" t="e">
        <f t="shared" si="134"/>
        <v>#N/A</v>
      </c>
      <c r="AE507" s="86" t="e">
        <f t="shared" si="135"/>
        <v>#N/A</v>
      </c>
      <c r="AG507" s="86">
        <f t="shared" si="136"/>
        <v>0</v>
      </c>
      <c r="AH507" s="86">
        <f t="shared" si="137"/>
        <v>0</v>
      </c>
      <c r="AI507" s="86">
        <f t="shared" si="138"/>
        <v>0</v>
      </c>
    </row>
    <row r="508" spans="6:35" x14ac:dyDescent="0.25">
      <c r="F508" s="26" t="str">
        <f>IF(G508=1,MAX($F$4:F507)+1,"")</f>
        <v/>
      </c>
      <c r="G508" s="26">
        <f>COUNTIF($H$5:H508,H508)</f>
        <v>256</v>
      </c>
      <c r="H508" s="26" t="e">
        <f t="shared" si="139"/>
        <v>#N/A</v>
      </c>
      <c r="I508" s="26">
        <f>COUNTIF($J$4:$J508,1)</f>
        <v>16</v>
      </c>
      <c r="J508" s="26">
        <f>COUNTIF($S$5:$S508,S508)</f>
        <v>256</v>
      </c>
      <c r="K508" s="26" t="e">
        <f t="shared" si="128"/>
        <v>#N/A</v>
      </c>
      <c r="L508" s="26">
        <f>IFERROR(IF(P508=0,0,MAX($L$4:L507)+1),0)</f>
        <v>0</v>
      </c>
      <c r="M508" s="5" t="e">
        <f t="shared" si="140"/>
        <v>#N/A</v>
      </c>
      <c r="N508" s="5" t="e">
        <f t="shared" si="141"/>
        <v>#N/A</v>
      </c>
      <c r="P508" s="86" t="e">
        <f t="shared" si="129"/>
        <v>#N/A</v>
      </c>
      <c r="Q508" s="86" t="e">
        <f t="shared" si="130"/>
        <v>#N/A</v>
      </c>
      <c r="R508" s="86" t="e">
        <f t="shared" si="131"/>
        <v>#N/A</v>
      </c>
      <c r="S508" s="86" t="e">
        <f t="shared" si="132"/>
        <v>#N/A</v>
      </c>
      <c r="T508" s="86" t="str">
        <f t="shared" si="142"/>
        <v/>
      </c>
      <c r="U508" s="86" t="str">
        <f t="shared" si="143"/>
        <v/>
      </c>
      <c r="V508" s="86" t="str">
        <f t="shared" si="144"/>
        <v/>
      </c>
      <c r="W508" s="87" t="e">
        <f t="shared" si="133"/>
        <v>#N/A</v>
      </c>
      <c r="X508" s="88"/>
      <c r="Y508" s="88"/>
      <c r="Z508" s="88"/>
      <c r="AA508" s="88"/>
      <c r="AB508" s="88"/>
      <c r="AD508" s="86" t="e">
        <f t="shared" si="134"/>
        <v>#N/A</v>
      </c>
      <c r="AE508" s="86" t="e">
        <f t="shared" si="135"/>
        <v>#N/A</v>
      </c>
      <c r="AG508" s="86">
        <f t="shared" si="136"/>
        <v>0</v>
      </c>
      <c r="AH508" s="86">
        <f t="shared" si="137"/>
        <v>0</v>
      </c>
      <c r="AI508" s="86">
        <f t="shared" si="138"/>
        <v>0</v>
      </c>
    </row>
    <row r="509" spans="6:35" x14ac:dyDescent="0.25">
      <c r="F509" s="26" t="str">
        <f>IF(G509=1,MAX($F$4:F508)+1,"")</f>
        <v/>
      </c>
      <c r="G509" s="26">
        <f>COUNTIF($H$5:H509,H509)</f>
        <v>257</v>
      </c>
      <c r="H509" s="26" t="e">
        <f t="shared" si="139"/>
        <v>#N/A</v>
      </c>
      <c r="I509" s="26">
        <f>COUNTIF($J$4:$J509,1)</f>
        <v>16</v>
      </c>
      <c r="J509" s="26">
        <f>COUNTIF($S$5:$S509,S509)</f>
        <v>257</v>
      </c>
      <c r="K509" s="26" t="e">
        <f t="shared" si="128"/>
        <v>#N/A</v>
      </c>
      <c r="L509" s="26">
        <f>IFERROR(IF(P509=0,0,MAX($L$4:L508)+1),0)</f>
        <v>0</v>
      </c>
      <c r="M509" s="5" t="e">
        <f t="shared" si="140"/>
        <v>#N/A</v>
      </c>
      <c r="N509" s="5" t="e">
        <f t="shared" si="141"/>
        <v>#N/A</v>
      </c>
      <c r="P509" s="86" t="e">
        <f t="shared" si="129"/>
        <v>#N/A</v>
      </c>
      <c r="Q509" s="86" t="e">
        <f t="shared" si="130"/>
        <v>#N/A</v>
      </c>
      <c r="R509" s="86" t="e">
        <f t="shared" si="131"/>
        <v>#N/A</v>
      </c>
      <c r="S509" s="86" t="e">
        <f t="shared" si="132"/>
        <v>#N/A</v>
      </c>
      <c r="T509" s="86" t="str">
        <f t="shared" si="142"/>
        <v/>
      </c>
      <c r="U509" s="86" t="str">
        <f t="shared" si="143"/>
        <v/>
      </c>
      <c r="V509" s="86" t="str">
        <f t="shared" si="144"/>
        <v/>
      </c>
      <c r="W509" s="87" t="e">
        <f t="shared" si="133"/>
        <v>#N/A</v>
      </c>
      <c r="X509" s="88"/>
      <c r="Y509" s="88"/>
      <c r="Z509" s="88"/>
      <c r="AA509" s="88"/>
      <c r="AB509" s="88"/>
      <c r="AD509" s="86" t="e">
        <f t="shared" si="134"/>
        <v>#N/A</v>
      </c>
      <c r="AE509" s="86" t="e">
        <f t="shared" si="135"/>
        <v>#N/A</v>
      </c>
      <c r="AG509" s="86">
        <f t="shared" si="136"/>
        <v>0</v>
      </c>
      <c r="AH509" s="86">
        <f t="shared" si="137"/>
        <v>0</v>
      </c>
      <c r="AI509" s="86">
        <f t="shared" si="138"/>
        <v>0</v>
      </c>
    </row>
    <row r="510" spans="6:35" x14ac:dyDescent="0.25">
      <c r="F510" s="26" t="str">
        <f>IF(G510=1,MAX($F$4:F509)+1,"")</f>
        <v/>
      </c>
      <c r="G510" s="26">
        <f>COUNTIF($H$5:H510,H510)</f>
        <v>258</v>
      </c>
      <c r="H510" s="26" t="e">
        <f t="shared" si="139"/>
        <v>#N/A</v>
      </c>
      <c r="I510" s="26">
        <f>COUNTIF($J$4:$J510,1)</f>
        <v>16</v>
      </c>
      <c r="J510" s="26">
        <f>COUNTIF($S$5:$S510,S510)</f>
        <v>258</v>
      </c>
      <c r="K510" s="26" t="e">
        <f t="shared" si="128"/>
        <v>#N/A</v>
      </c>
      <c r="L510" s="26">
        <f>IFERROR(IF(P510=0,0,MAX($L$4:L509)+1),0)</f>
        <v>0</v>
      </c>
      <c r="M510" s="5" t="e">
        <f t="shared" si="140"/>
        <v>#N/A</v>
      </c>
      <c r="N510" s="5" t="e">
        <f t="shared" si="141"/>
        <v>#N/A</v>
      </c>
      <c r="P510" s="86" t="e">
        <f t="shared" si="129"/>
        <v>#N/A</v>
      </c>
      <c r="Q510" s="86" t="e">
        <f t="shared" si="130"/>
        <v>#N/A</v>
      </c>
      <c r="R510" s="86" t="e">
        <f t="shared" si="131"/>
        <v>#N/A</v>
      </c>
      <c r="S510" s="86" t="e">
        <f t="shared" si="132"/>
        <v>#N/A</v>
      </c>
      <c r="T510" s="86" t="str">
        <f t="shared" si="142"/>
        <v/>
      </c>
      <c r="U510" s="86" t="str">
        <f t="shared" si="143"/>
        <v/>
      </c>
      <c r="V510" s="86" t="str">
        <f t="shared" si="144"/>
        <v/>
      </c>
      <c r="W510" s="87" t="e">
        <f t="shared" si="133"/>
        <v>#N/A</v>
      </c>
      <c r="X510" s="88"/>
      <c r="Y510" s="88"/>
      <c r="Z510" s="88"/>
      <c r="AA510" s="88"/>
      <c r="AB510" s="88"/>
      <c r="AD510" s="86" t="e">
        <f t="shared" si="134"/>
        <v>#N/A</v>
      </c>
      <c r="AE510" s="86" t="e">
        <f t="shared" si="135"/>
        <v>#N/A</v>
      </c>
      <c r="AG510" s="86">
        <f t="shared" si="136"/>
        <v>0</v>
      </c>
      <c r="AH510" s="86">
        <f t="shared" si="137"/>
        <v>0</v>
      </c>
      <c r="AI510" s="86">
        <f t="shared" si="138"/>
        <v>0</v>
      </c>
    </row>
    <row r="511" spans="6:35" x14ac:dyDescent="0.25">
      <c r="F511" s="26" t="str">
        <f>IF(G511=1,MAX($F$4:F510)+1,"")</f>
        <v/>
      </c>
      <c r="G511" s="26">
        <f>COUNTIF($H$5:H511,H511)</f>
        <v>259</v>
      </c>
      <c r="H511" s="26" t="e">
        <f t="shared" si="139"/>
        <v>#N/A</v>
      </c>
      <c r="I511" s="26">
        <f>COUNTIF($J$4:$J511,1)</f>
        <v>16</v>
      </c>
      <c r="J511" s="26">
        <f>COUNTIF($S$5:$S511,S511)</f>
        <v>259</v>
      </c>
      <c r="K511" s="26" t="e">
        <f t="shared" si="128"/>
        <v>#N/A</v>
      </c>
      <c r="L511" s="26">
        <f>IFERROR(IF(P511=0,0,MAX($L$4:L510)+1),0)</f>
        <v>0</v>
      </c>
      <c r="M511" s="5" t="e">
        <f t="shared" si="140"/>
        <v>#N/A</v>
      </c>
      <c r="N511" s="5" t="e">
        <f t="shared" si="141"/>
        <v>#N/A</v>
      </c>
      <c r="P511" s="86" t="e">
        <f t="shared" si="129"/>
        <v>#N/A</v>
      </c>
      <c r="Q511" s="86" t="e">
        <f t="shared" si="130"/>
        <v>#N/A</v>
      </c>
      <c r="R511" s="86" t="e">
        <f t="shared" si="131"/>
        <v>#N/A</v>
      </c>
      <c r="S511" s="86" t="e">
        <f t="shared" si="132"/>
        <v>#N/A</v>
      </c>
      <c r="T511" s="86" t="str">
        <f t="shared" si="142"/>
        <v/>
      </c>
      <c r="U511" s="86" t="str">
        <f t="shared" si="143"/>
        <v/>
      </c>
      <c r="V511" s="86" t="str">
        <f t="shared" si="144"/>
        <v/>
      </c>
      <c r="W511" s="87" t="e">
        <f t="shared" si="133"/>
        <v>#N/A</v>
      </c>
      <c r="X511" s="88"/>
      <c r="Y511" s="88"/>
      <c r="Z511" s="88"/>
      <c r="AA511" s="88"/>
      <c r="AB511" s="88"/>
      <c r="AD511" s="86" t="e">
        <f t="shared" si="134"/>
        <v>#N/A</v>
      </c>
      <c r="AE511" s="86" t="e">
        <f t="shared" si="135"/>
        <v>#N/A</v>
      </c>
      <c r="AG511" s="86">
        <f t="shared" si="136"/>
        <v>0</v>
      </c>
      <c r="AH511" s="86">
        <f t="shared" si="137"/>
        <v>0</v>
      </c>
      <c r="AI511" s="86">
        <f t="shared" si="138"/>
        <v>0</v>
      </c>
    </row>
    <row r="512" spans="6:35" x14ac:dyDescent="0.25">
      <c r="F512" s="26" t="str">
        <f>IF(G512=1,MAX($F$4:F511)+1,"")</f>
        <v/>
      </c>
      <c r="G512" s="26">
        <f>COUNTIF($H$5:H512,H512)</f>
        <v>260</v>
      </c>
      <c r="H512" s="26" t="e">
        <f t="shared" si="139"/>
        <v>#N/A</v>
      </c>
      <c r="I512" s="26">
        <f>COUNTIF($J$4:$J512,1)</f>
        <v>16</v>
      </c>
      <c r="J512" s="26">
        <f>COUNTIF($S$5:$S512,S512)</f>
        <v>260</v>
      </c>
      <c r="K512" s="26" t="e">
        <f t="shared" si="128"/>
        <v>#N/A</v>
      </c>
      <c r="L512" s="26">
        <f>IFERROR(IF(P512=0,0,MAX($L$4:L511)+1),0)</f>
        <v>0</v>
      </c>
      <c r="M512" s="5" t="e">
        <f t="shared" si="140"/>
        <v>#N/A</v>
      </c>
      <c r="N512" s="5" t="e">
        <f t="shared" si="141"/>
        <v>#N/A</v>
      </c>
      <c r="P512" s="86" t="e">
        <f t="shared" si="129"/>
        <v>#N/A</v>
      </c>
      <c r="Q512" s="86" t="e">
        <f t="shared" si="130"/>
        <v>#N/A</v>
      </c>
      <c r="R512" s="86" t="e">
        <f t="shared" si="131"/>
        <v>#N/A</v>
      </c>
      <c r="S512" s="86" t="e">
        <f t="shared" si="132"/>
        <v>#N/A</v>
      </c>
      <c r="T512" s="86" t="str">
        <f t="shared" si="142"/>
        <v/>
      </c>
      <c r="U512" s="86" t="str">
        <f t="shared" si="143"/>
        <v/>
      </c>
      <c r="V512" s="86" t="str">
        <f t="shared" si="144"/>
        <v/>
      </c>
      <c r="W512" s="87" t="e">
        <f t="shared" si="133"/>
        <v>#N/A</v>
      </c>
      <c r="X512" s="88"/>
      <c r="Y512" s="88"/>
      <c r="Z512" s="88"/>
      <c r="AA512" s="88"/>
      <c r="AB512" s="88"/>
      <c r="AD512" s="86" t="e">
        <f t="shared" si="134"/>
        <v>#N/A</v>
      </c>
      <c r="AE512" s="86" t="e">
        <f t="shared" si="135"/>
        <v>#N/A</v>
      </c>
      <c r="AG512" s="86">
        <f t="shared" si="136"/>
        <v>0</v>
      </c>
      <c r="AH512" s="86">
        <f t="shared" si="137"/>
        <v>0</v>
      </c>
      <c r="AI512" s="86">
        <f t="shared" si="138"/>
        <v>0</v>
      </c>
    </row>
    <row r="513" spans="6:35" x14ac:dyDescent="0.25">
      <c r="F513" s="26" t="str">
        <f>IF(G513=1,MAX($F$4:F512)+1,"")</f>
        <v/>
      </c>
      <c r="G513" s="26">
        <f>COUNTIF($H$5:H513,H513)</f>
        <v>261</v>
      </c>
      <c r="H513" s="26" t="e">
        <f t="shared" si="139"/>
        <v>#N/A</v>
      </c>
      <c r="I513" s="26">
        <f>COUNTIF($J$4:$J513,1)</f>
        <v>16</v>
      </c>
      <c r="J513" s="26">
        <f>COUNTIF($S$5:$S513,S513)</f>
        <v>261</v>
      </c>
      <c r="K513" s="26" t="e">
        <f t="shared" si="128"/>
        <v>#N/A</v>
      </c>
      <c r="L513" s="26">
        <f>IFERROR(IF(P513=0,0,MAX($L$4:L512)+1),0)</f>
        <v>0</v>
      </c>
      <c r="M513" s="5" t="e">
        <f t="shared" si="140"/>
        <v>#N/A</v>
      </c>
      <c r="N513" s="5" t="e">
        <f t="shared" si="141"/>
        <v>#N/A</v>
      </c>
      <c r="P513" s="86" t="e">
        <f t="shared" si="129"/>
        <v>#N/A</v>
      </c>
      <c r="Q513" s="86" t="e">
        <f t="shared" si="130"/>
        <v>#N/A</v>
      </c>
      <c r="R513" s="86" t="e">
        <f t="shared" si="131"/>
        <v>#N/A</v>
      </c>
      <c r="S513" s="86" t="e">
        <f t="shared" si="132"/>
        <v>#N/A</v>
      </c>
      <c r="T513" s="86" t="str">
        <f t="shared" si="142"/>
        <v/>
      </c>
      <c r="U513" s="86" t="str">
        <f t="shared" si="143"/>
        <v/>
      </c>
      <c r="V513" s="86" t="str">
        <f t="shared" si="144"/>
        <v/>
      </c>
      <c r="W513" s="87" t="e">
        <f t="shared" si="133"/>
        <v>#N/A</v>
      </c>
      <c r="X513" s="88"/>
      <c r="Y513" s="88"/>
      <c r="Z513" s="88"/>
      <c r="AA513" s="88"/>
      <c r="AB513" s="88"/>
      <c r="AD513" s="86" t="e">
        <f t="shared" si="134"/>
        <v>#N/A</v>
      </c>
      <c r="AE513" s="86" t="e">
        <f t="shared" si="135"/>
        <v>#N/A</v>
      </c>
      <c r="AG513" s="86">
        <f t="shared" si="136"/>
        <v>0</v>
      </c>
      <c r="AH513" s="86">
        <f t="shared" si="137"/>
        <v>0</v>
      </c>
      <c r="AI513" s="86">
        <f t="shared" si="138"/>
        <v>0</v>
      </c>
    </row>
    <row r="514" spans="6:35" x14ac:dyDescent="0.25">
      <c r="F514" s="26" t="str">
        <f>IF(G514=1,MAX($F$4:F513)+1,"")</f>
        <v/>
      </c>
      <c r="G514" s="26">
        <f>COUNTIF($H$5:H514,H514)</f>
        <v>262</v>
      </c>
      <c r="H514" s="26" t="e">
        <f t="shared" si="139"/>
        <v>#N/A</v>
      </c>
      <c r="I514" s="26">
        <f>COUNTIF($J$4:$J514,1)</f>
        <v>16</v>
      </c>
      <c r="J514" s="26">
        <f>COUNTIF($S$5:$S514,S514)</f>
        <v>262</v>
      </c>
      <c r="K514" s="26" t="e">
        <f t="shared" si="128"/>
        <v>#N/A</v>
      </c>
      <c r="L514" s="26">
        <f>IFERROR(IF(P514=0,0,MAX($L$4:L513)+1),0)</f>
        <v>0</v>
      </c>
      <c r="M514" s="5" t="e">
        <f t="shared" si="140"/>
        <v>#N/A</v>
      </c>
      <c r="N514" s="5" t="e">
        <f t="shared" si="141"/>
        <v>#N/A</v>
      </c>
      <c r="P514" s="86" t="e">
        <f t="shared" si="129"/>
        <v>#N/A</v>
      </c>
      <c r="Q514" s="86" t="e">
        <f t="shared" si="130"/>
        <v>#N/A</v>
      </c>
      <c r="R514" s="86" t="e">
        <f t="shared" si="131"/>
        <v>#N/A</v>
      </c>
      <c r="S514" s="86" t="e">
        <f t="shared" si="132"/>
        <v>#N/A</v>
      </c>
      <c r="T514" s="86" t="str">
        <f t="shared" si="142"/>
        <v/>
      </c>
      <c r="U514" s="86" t="str">
        <f t="shared" si="143"/>
        <v/>
      </c>
      <c r="V514" s="86" t="str">
        <f t="shared" si="144"/>
        <v/>
      </c>
      <c r="W514" s="87" t="e">
        <f t="shared" si="133"/>
        <v>#N/A</v>
      </c>
      <c r="X514" s="88"/>
      <c r="Y514" s="88"/>
      <c r="Z514" s="88"/>
      <c r="AA514" s="88"/>
      <c r="AB514" s="88"/>
      <c r="AD514" s="86" t="e">
        <f t="shared" si="134"/>
        <v>#N/A</v>
      </c>
      <c r="AE514" s="86" t="e">
        <f t="shared" si="135"/>
        <v>#N/A</v>
      </c>
      <c r="AG514" s="86">
        <f t="shared" si="136"/>
        <v>0</v>
      </c>
      <c r="AH514" s="86">
        <f t="shared" si="137"/>
        <v>0</v>
      </c>
      <c r="AI514" s="86">
        <f t="shared" si="138"/>
        <v>0</v>
      </c>
    </row>
    <row r="515" spans="6:35" x14ac:dyDescent="0.25">
      <c r="F515" s="26" t="str">
        <f>IF(G515=1,MAX($F$4:F514)+1,"")</f>
        <v/>
      </c>
      <c r="G515" s="26">
        <f>COUNTIF($H$5:H515,H515)</f>
        <v>263</v>
      </c>
      <c r="H515" s="26" t="e">
        <f t="shared" si="139"/>
        <v>#N/A</v>
      </c>
      <c r="I515" s="26">
        <f>COUNTIF($J$4:$J515,1)</f>
        <v>16</v>
      </c>
      <c r="J515" s="26">
        <f>COUNTIF($S$5:$S515,S515)</f>
        <v>263</v>
      </c>
      <c r="K515" s="26" t="e">
        <f t="shared" si="128"/>
        <v>#N/A</v>
      </c>
      <c r="L515" s="26">
        <f>IFERROR(IF(P515=0,0,MAX($L$4:L514)+1),0)</f>
        <v>0</v>
      </c>
      <c r="M515" s="5" t="e">
        <f t="shared" si="140"/>
        <v>#N/A</v>
      </c>
      <c r="N515" s="5" t="e">
        <f t="shared" si="141"/>
        <v>#N/A</v>
      </c>
      <c r="P515" s="86" t="e">
        <f t="shared" si="129"/>
        <v>#N/A</v>
      </c>
      <c r="Q515" s="86" t="e">
        <f t="shared" si="130"/>
        <v>#N/A</v>
      </c>
      <c r="R515" s="86" t="e">
        <f t="shared" si="131"/>
        <v>#N/A</v>
      </c>
      <c r="S515" s="86" t="e">
        <f t="shared" si="132"/>
        <v>#N/A</v>
      </c>
      <c r="T515" s="86" t="str">
        <f t="shared" si="142"/>
        <v/>
      </c>
      <c r="U515" s="86" t="str">
        <f t="shared" si="143"/>
        <v/>
      </c>
      <c r="V515" s="86" t="str">
        <f t="shared" si="144"/>
        <v/>
      </c>
      <c r="W515" s="87" t="e">
        <f t="shared" si="133"/>
        <v>#N/A</v>
      </c>
      <c r="X515" s="88"/>
      <c r="Y515" s="88"/>
      <c r="Z515" s="88"/>
      <c r="AA515" s="88"/>
      <c r="AB515" s="88"/>
      <c r="AD515" s="86" t="e">
        <f t="shared" si="134"/>
        <v>#N/A</v>
      </c>
      <c r="AE515" s="86" t="e">
        <f t="shared" si="135"/>
        <v>#N/A</v>
      </c>
      <c r="AG515" s="86">
        <f t="shared" si="136"/>
        <v>0</v>
      </c>
      <c r="AH515" s="86">
        <f t="shared" si="137"/>
        <v>0</v>
      </c>
      <c r="AI515" s="86">
        <f t="shared" si="138"/>
        <v>0</v>
      </c>
    </row>
    <row r="516" spans="6:35" x14ac:dyDescent="0.25">
      <c r="F516" s="26" t="str">
        <f>IF(G516=1,MAX($F$4:F515)+1,"")</f>
        <v/>
      </c>
      <c r="G516" s="26">
        <f>COUNTIF($H$5:H516,H516)</f>
        <v>264</v>
      </c>
      <c r="H516" s="26" t="e">
        <f t="shared" si="139"/>
        <v>#N/A</v>
      </c>
      <c r="I516" s="26">
        <f>COUNTIF($J$4:$J516,1)</f>
        <v>16</v>
      </c>
      <c r="J516" s="26">
        <f>COUNTIF($S$5:$S516,S516)</f>
        <v>264</v>
      </c>
      <c r="K516" s="26" t="e">
        <f t="shared" si="128"/>
        <v>#N/A</v>
      </c>
      <c r="L516" s="26">
        <f>IFERROR(IF(P516=0,0,MAX($L$4:L515)+1),0)</f>
        <v>0</v>
      </c>
      <c r="M516" s="5" t="e">
        <f t="shared" si="140"/>
        <v>#N/A</v>
      </c>
      <c r="N516" s="5" t="e">
        <f t="shared" si="141"/>
        <v>#N/A</v>
      </c>
      <c r="P516" s="86" t="e">
        <f t="shared" si="129"/>
        <v>#N/A</v>
      </c>
      <c r="Q516" s="86" t="e">
        <f t="shared" si="130"/>
        <v>#N/A</v>
      </c>
      <c r="R516" s="86" t="e">
        <f t="shared" si="131"/>
        <v>#N/A</v>
      </c>
      <c r="S516" s="86" t="e">
        <f t="shared" si="132"/>
        <v>#N/A</v>
      </c>
      <c r="T516" s="86" t="str">
        <f t="shared" si="142"/>
        <v/>
      </c>
      <c r="U516" s="86" t="str">
        <f t="shared" si="143"/>
        <v/>
      </c>
      <c r="V516" s="86" t="str">
        <f t="shared" si="144"/>
        <v/>
      </c>
      <c r="W516" s="87" t="e">
        <f t="shared" si="133"/>
        <v>#N/A</v>
      </c>
      <c r="X516" s="88"/>
      <c r="Y516" s="88"/>
      <c r="Z516" s="88"/>
      <c r="AA516" s="88"/>
      <c r="AB516" s="88"/>
      <c r="AD516" s="86" t="e">
        <f t="shared" si="134"/>
        <v>#N/A</v>
      </c>
      <c r="AE516" s="86" t="e">
        <f t="shared" si="135"/>
        <v>#N/A</v>
      </c>
      <c r="AG516" s="86">
        <f t="shared" si="136"/>
        <v>0</v>
      </c>
      <c r="AH516" s="86">
        <f t="shared" si="137"/>
        <v>0</v>
      </c>
      <c r="AI516" s="86">
        <f t="shared" si="138"/>
        <v>0</v>
      </c>
    </row>
    <row r="517" spans="6:35" x14ac:dyDescent="0.25">
      <c r="F517" s="26" t="str">
        <f>IF(G517=1,MAX($F$4:F516)+1,"")</f>
        <v/>
      </c>
      <c r="G517" s="26">
        <f>COUNTIF($H$5:H517,H517)</f>
        <v>265</v>
      </c>
      <c r="H517" s="26" t="e">
        <f t="shared" si="139"/>
        <v>#N/A</v>
      </c>
      <c r="I517" s="26">
        <f>COUNTIF($J$4:$J517,1)</f>
        <v>16</v>
      </c>
      <c r="J517" s="26">
        <f>COUNTIF($S$5:$S517,S517)</f>
        <v>265</v>
      </c>
      <c r="K517" s="26" t="e">
        <f t="shared" ref="K517:K580" si="145">VLOOKUP(P517,Исходные_данные,19,FALSE)</f>
        <v>#N/A</v>
      </c>
      <c r="L517" s="26">
        <f>IFERROR(IF(P517=0,0,MAX($L$4:L516)+1),0)</f>
        <v>0</v>
      </c>
      <c r="M517" s="5" t="e">
        <f t="shared" si="140"/>
        <v>#N/A</v>
      </c>
      <c r="N517" s="5" t="e">
        <f t="shared" si="141"/>
        <v>#N/A</v>
      </c>
      <c r="P517" s="86" t="e">
        <f t="shared" ref="P517:P580" si="146">VLOOKUP(ROW(513:513),Разбивка_нумерация_5,4,FALSE)</f>
        <v>#N/A</v>
      </c>
      <c r="Q517" s="86" t="e">
        <f t="shared" ref="Q517:Q580" si="147">IF(VLOOKUP(ROW(513:513),Разбивка_нумерация_5,3,FALSE)=0,VLOOKUP(ROW(513:513),Разбивка_нумерация_5,2,FALSE),VLOOKUP(ROW(513:513),Разбивка_нумерация_5,3,FALSE))</f>
        <v>#N/A</v>
      </c>
      <c r="R517" s="86" t="e">
        <f t="shared" ref="R517:R580" si="148">VLOOKUP(ROW(513:513),Разбивка_нумерация_5,6,FALSE)</f>
        <v>#N/A</v>
      </c>
      <c r="S517" s="86" t="e">
        <f t="shared" ref="S517:S580" si="149">VLOOKUP(ROW(513:513),Разбивка_нумерация_5,17,FALSE)</f>
        <v>#N/A</v>
      </c>
      <c r="T517" s="86" t="str">
        <f t="shared" si="142"/>
        <v/>
      </c>
      <c r="U517" s="86" t="str">
        <f t="shared" si="143"/>
        <v/>
      </c>
      <c r="V517" s="86" t="str">
        <f t="shared" si="144"/>
        <v/>
      </c>
      <c r="W517" s="87" t="e">
        <f t="shared" ref="W517:W580" si="150">VLOOKUP(P517,Исходные_данные,13,FALSE)</f>
        <v>#N/A</v>
      </c>
      <c r="X517" s="88"/>
      <c r="Y517" s="88"/>
      <c r="Z517" s="88"/>
      <c r="AA517" s="88"/>
      <c r="AB517" s="88"/>
      <c r="AD517" s="86" t="e">
        <f t="shared" ref="AD517:AD580" si="151">VLOOKUP(S517,Кабель_диаметр,4,FALSE)</f>
        <v>#N/A</v>
      </c>
      <c r="AE517" s="86" t="e">
        <f t="shared" ref="AE517:AE580" si="152">VLOOKUP(S517,Кабель_диаметр,5,FALSE)</f>
        <v>#N/A</v>
      </c>
      <c r="AG517" s="86">
        <f t="shared" ref="AG517:AG580" si="153">IFERROR(VLOOKUP(P517,Исходные_данные,10,FALSE),0)</f>
        <v>0</v>
      </c>
      <c r="AH517" s="86">
        <f t="shared" ref="AH517:AH580" si="154">IFERROR(VLOOKUP(P517,Исходные_данные,11,FALSE),0)</f>
        <v>0</v>
      </c>
      <c r="AI517" s="86">
        <f t="shared" ref="AI517:AI580" si="155">IFERROR(VLOOKUP(P517,Исходные_данные,12,FALSE),0)</f>
        <v>0</v>
      </c>
    </row>
    <row r="518" spans="6:35" x14ac:dyDescent="0.25">
      <c r="F518" s="26" t="str">
        <f>IF(G518=1,MAX($F$4:F517)+1,"")</f>
        <v/>
      </c>
      <c r="G518" s="26">
        <f>COUNTIF($H$5:H518,H518)</f>
        <v>266</v>
      </c>
      <c r="H518" s="26" t="e">
        <f t="shared" ref="H518:H581" si="156">S518&amp;" "&amp;K518</f>
        <v>#N/A</v>
      </c>
      <c r="I518" s="26">
        <f>COUNTIF($J$4:$J518,1)</f>
        <v>16</v>
      </c>
      <c r="J518" s="26">
        <f>COUNTIF($S$5:$S518,S518)</f>
        <v>266</v>
      </c>
      <c r="K518" s="26" t="e">
        <f t="shared" si="145"/>
        <v>#N/A</v>
      </c>
      <c r="L518" s="26">
        <f>IFERROR(IF(P518=0,0,MAX($L$4:L517)+1),0)</f>
        <v>0</v>
      </c>
      <c r="M518" s="5" t="e">
        <f t="shared" ref="M518:M581" si="157">LEFT(P518,SEARCH(".",P518)-1)</f>
        <v>#N/A</v>
      </c>
      <c r="N518" s="5" t="e">
        <f t="shared" ref="N518:N581" si="158">LEFT(RIGHT(P518,LEN(P518)-LEN(M518)-1),SEARCH(".",P518)-1)</f>
        <v>#N/A</v>
      </c>
      <c r="P518" s="86" t="e">
        <f t="shared" si="146"/>
        <v>#N/A</v>
      </c>
      <c r="Q518" s="86" t="e">
        <f t="shared" si="147"/>
        <v>#N/A</v>
      </c>
      <c r="R518" s="86" t="e">
        <f t="shared" si="148"/>
        <v>#N/A</v>
      </c>
      <c r="S518" s="86" t="e">
        <f t="shared" si="149"/>
        <v>#N/A</v>
      </c>
      <c r="T518" s="86" t="str">
        <f t="shared" ref="T518:T581" si="159">IF(AG518=0,"","L="&amp;AG518)</f>
        <v/>
      </c>
      <c r="U518" s="86" t="str">
        <f t="shared" ref="U518:U581" si="160">IF(AH518=0,"",AD518&amp;" L="&amp;AH518)</f>
        <v/>
      </c>
      <c r="V518" s="86" t="str">
        <f t="shared" ref="V518:V581" si="161">IF(AI518=0,"",AE518&amp;" L="&amp;AI518)</f>
        <v/>
      </c>
      <c r="W518" s="87" t="e">
        <f t="shared" si="150"/>
        <v>#N/A</v>
      </c>
      <c r="X518" s="88"/>
      <c r="Y518" s="88"/>
      <c r="Z518" s="88"/>
      <c r="AA518" s="88"/>
      <c r="AB518" s="88"/>
      <c r="AD518" s="86" t="e">
        <f t="shared" si="151"/>
        <v>#N/A</v>
      </c>
      <c r="AE518" s="86" t="e">
        <f t="shared" si="152"/>
        <v>#N/A</v>
      </c>
      <c r="AG518" s="86">
        <f t="shared" si="153"/>
        <v>0</v>
      </c>
      <c r="AH518" s="86">
        <f t="shared" si="154"/>
        <v>0</v>
      </c>
      <c r="AI518" s="86">
        <f t="shared" si="155"/>
        <v>0</v>
      </c>
    </row>
    <row r="519" spans="6:35" x14ac:dyDescent="0.25">
      <c r="F519" s="26" t="str">
        <f>IF(G519=1,MAX($F$4:F518)+1,"")</f>
        <v/>
      </c>
      <c r="G519" s="26">
        <f>COUNTIF($H$5:H519,H519)</f>
        <v>267</v>
      </c>
      <c r="H519" s="26" t="e">
        <f t="shared" si="156"/>
        <v>#N/A</v>
      </c>
      <c r="I519" s="26">
        <f>COUNTIF($J$4:$J519,1)</f>
        <v>16</v>
      </c>
      <c r="J519" s="26">
        <f>COUNTIF($S$5:$S519,S519)</f>
        <v>267</v>
      </c>
      <c r="K519" s="26" t="e">
        <f t="shared" si="145"/>
        <v>#N/A</v>
      </c>
      <c r="L519" s="26">
        <f>IFERROR(IF(P519=0,0,MAX($L$4:L518)+1),0)</f>
        <v>0</v>
      </c>
      <c r="M519" s="5" t="e">
        <f t="shared" si="157"/>
        <v>#N/A</v>
      </c>
      <c r="N519" s="5" t="e">
        <f t="shared" si="158"/>
        <v>#N/A</v>
      </c>
      <c r="P519" s="86" t="e">
        <f t="shared" si="146"/>
        <v>#N/A</v>
      </c>
      <c r="Q519" s="86" t="e">
        <f t="shared" si="147"/>
        <v>#N/A</v>
      </c>
      <c r="R519" s="86" t="e">
        <f t="shared" si="148"/>
        <v>#N/A</v>
      </c>
      <c r="S519" s="86" t="e">
        <f t="shared" si="149"/>
        <v>#N/A</v>
      </c>
      <c r="T519" s="86" t="str">
        <f t="shared" si="159"/>
        <v/>
      </c>
      <c r="U519" s="86" t="str">
        <f t="shared" si="160"/>
        <v/>
      </c>
      <c r="V519" s="86" t="str">
        <f t="shared" si="161"/>
        <v/>
      </c>
      <c r="W519" s="87" t="e">
        <f t="shared" si="150"/>
        <v>#N/A</v>
      </c>
      <c r="X519" s="88"/>
      <c r="Y519" s="88"/>
      <c r="Z519" s="88"/>
      <c r="AA519" s="88"/>
      <c r="AB519" s="88"/>
      <c r="AD519" s="86" t="e">
        <f t="shared" si="151"/>
        <v>#N/A</v>
      </c>
      <c r="AE519" s="86" t="e">
        <f t="shared" si="152"/>
        <v>#N/A</v>
      </c>
      <c r="AG519" s="86">
        <f t="shared" si="153"/>
        <v>0</v>
      </c>
      <c r="AH519" s="86">
        <f t="shared" si="154"/>
        <v>0</v>
      </c>
      <c r="AI519" s="86">
        <f t="shared" si="155"/>
        <v>0</v>
      </c>
    </row>
    <row r="520" spans="6:35" x14ac:dyDescent="0.25">
      <c r="F520" s="26" t="str">
        <f>IF(G520=1,MAX($F$4:F519)+1,"")</f>
        <v/>
      </c>
      <c r="G520" s="26">
        <f>COUNTIF($H$5:H520,H520)</f>
        <v>268</v>
      </c>
      <c r="H520" s="26" t="e">
        <f t="shared" si="156"/>
        <v>#N/A</v>
      </c>
      <c r="I520" s="26">
        <f>COUNTIF($J$4:$J520,1)</f>
        <v>16</v>
      </c>
      <c r="J520" s="26">
        <f>COUNTIF($S$5:$S520,S520)</f>
        <v>268</v>
      </c>
      <c r="K520" s="26" t="e">
        <f t="shared" si="145"/>
        <v>#N/A</v>
      </c>
      <c r="L520" s="26">
        <f>IFERROR(IF(P520=0,0,MAX($L$4:L519)+1),0)</f>
        <v>0</v>
      </c>
      <c r="M520" s="5" t="e">
        <f t="shared" si="157"/>
        <v>#N/A</v>
      </c>
      <c r="N520" s="5" t="e">
        <f t="shared" si="158"/>
        <v>#N/A</v>
      </c>
      <c r="P520" s="86" t="e">
        <f t="shared" si="146"/>
        <v>#N/A</v>
      </c>
      <c r="Q520" s="86" t="e">
        <f t="shared" si="147"/>
        <v>#N/A</v>
      </c>
      <c r="R520" s="86" t="e">
        <f t="shared" si="148"/>
        <v>#N/A</v>
      </c>
      <c r="S520" s="86" t="e">
        <f t="shared" si="149"/>
        <v>#N/A</v>
      </c>
      <c r="T520" s="86" t="str">
        <f t="shared" si="159"/>
        <v/>
      </c>
      <c r="U520" s="86" t="str">
        <f t="shared" si="160"/>
        <v/>
      </c>
      <c r="V520" s="86" t="str">
        <f t="shared" si="161"/>
        <v/>
      </c>
      <c r="W520" s="87" t="e">
        <f t="shared" si="150"/>
        <v>#N/A</v>
      </c>
      <c r="X520" s="88"/>
      <c r="Y520" s="88"/>
      <c r="Z520" s="88"/>
      <c r="AA520" s="88"/>
      <c r="AB520" s="88"/>
      <c r="AD520" s="86" t="e">
        <f t="shared" si="151"/>
        <v>#N/A</v>
      </c>
      <c r="AE520" s="86" t="e">
        <f t="shared" si="152"/>
        <v>#N/A</v>
      </c>
      <c r="AG520" s="86">
        <f t="shared" si="153"/>
        <v>0</v>
      </c>
      <c r="AH520" s="86">
        <f t="shared" si="154"/>
        <v>0</v>
      </c>
      <c r="AI520" s="86">
        <f t="shared" si="155"/>
        <v>0</v>
      </c>
    </row>
    <row r="521" spans="6:35" x14ac:dyDescent="0.25">
      <c r="F521" s="26" t="str">
        <f>IF(G521=1,MAX($F$4:F520)+1,"")</f>
        <v/>
      </c>
      <c r="G521" s="26">
        <f>COUNTIF($H$5:H521,H521)</f>
        <v>269</v>
      </c>
      <c r="H521" s="26" t="e">
        <f t="shared" si="156"/>
        <v>#N/A</v>
      </c>
      <c r="I521" s="26">
        <f>COUNTIF($J$4:$J521,1)</f>
        <v>16</v>
      </c>
      <c r="J521" s="26">
        <f>COUNTIF($S$5:$S521,S521)</f>
        <v>269</v>
      </c>
      <c r="K521" s="26" t="e">
        <f t="shared" si="145"/>
        <v>#N/A</v>
      </c>
      <c r="L521" s="26">
        <f>IFERROR(IF(P521=0,0,MAX($L$4:L520)+1),0)</f>
        <v>0</v>
      </c>
      <c r="M521" s="5" t="e">
        <f t="shared" si="157"/>
        <v>#N/A</v>
      </c>
      <c r="N521" s="5" t="e">
        <f t="shared" si="158"/>
        <v>#N/A</v>
      </c>
      <c r="P521" s="86" t="e">
        <f t="shared" si="146"/>
        <v>#N/A</v>
      </c>
      <c r="Q521" s="86" t="e">
        <f t="shared" si="147"/>
        <v>#N/A</v>
      </c>
      <c r="R521" s="86" t="e">
        <f t="shared" si="148"/>
        <v>#N/A</v>
      </c>
      <c r="S521" s="86" t="e">
        <f t="shared" si="149"/>
        <v>#N/A</v>
      </c>
      <c r="T521" s="86" t="str">
        <f t="shared" si="159"/>
        <v/>
      </c>
      <c r="U521" s="86" t="str">
        <f t="shared" si="160"/>
        <v/>
      </c>
      <c r="V521" s="86" t="str">
        <f t="shared" si="161"/>
        <v/>
      </c>
      <c r="W521" s="87" t="e">
        <f t="shared" si="150"/>
        <v>#N/A</v>
      </c>
      <c r="X521" s="88"/>
      <c r="Y521" s="88"/>
      <c r="Z521" s="88"/>
      <c r="AA521" s="88"/>
      <c r="AB521" s="88"/>
      <c r="AD521" s="86" t="e">
        <f t="shared" si="151"/>
        <v>#N/A</v>
      </c>
      <c r="AE521" s="86" t="e">
        <f t="shared" si="152"/>
        <v>#N/A</v>
      </c>
      <c r="AG521" s="86">
        <f t="shared" si="153"/>
        <v>0</v>
      </c>
      <c r="AH521" s="86">
        <f t="shared" si="154"/>
        <v>0</v>
      </c>
      <c r="AI521" s="86">
        <f t="shared" si="155"/>
        <v>0</v>
      </c>
    </row>
    <row r="522" spans="6:35" x14ac:dyDescent="0.25">
      <c r="F522" s="26" t="str">
        <f>IF(G522=1,MAX($F$4:F521)+1,"")</f>
        <v/>
      </c>
      <c r="G522" s="26">
        <f>COUNTIF($H$5:H522,H522)</f>
        <v>270</v>
      </c>
      <c r="H522" s="26" t="e">
        <f t="shared" si="156"/>
        <v>#N/A</v>
      </c>
      <c r="I522" s="26">
        <f>COUNTIF($J$4:$J522,1)</f>
        <v>16</v>
      </c>
      <c r="J522" s="26">
        <f>COUNTIF($S$5:$S522,S522)</f>
        <v>270</v>
      </c>
      <c r="K522" s="26" t="e">
        <f t="shared" si="145"/>
        <v>#N/A</v>
      </c>
      <c r="L522" s="26">
        <f>IFERROR(IF(P522=0,0,MAX($L$4:L521)+1),0)</f>
        <v>0</v>
      </c>
      <c r="M522" s="5" t="e">
        <f t="shared" si="157"/>
        <v>#N/A</v>
      </c>
      <c r="N522" s="5" t="e">
        <f t="shared" si="158"/>
        <v>#N/A</v>
      </c>
      <c r="P522" s="86" t="e">
        <f t="shared" si="146"/>
        <v>#N/A</v>
      </c>
      <c r="Q522" s="86" t="e">
        <f t="shared" si="147"/>
        <v>#N/A</v>
      </c>
      <c r="R522" s="86" t="e">
        <f t="shared" si="148"/>
        <v>#N/A</v>
      </c>
      <c r="S522" s="86" t="e">
        <f t="shared" si="149"/>
        <v>#N/A</v>
      </c>
      <c r="T522" s="86" t="str">
        <f t="shared" si="159"/>
        <v/>
      </c>
      <c r="U522" s="86" t="str">
        <f t="shared" si="160"/>
        <v/>
      </c>
      <c r="V522" s="86" t="str">
        <f t="shared" si="161"/>
        <v/>
      </c>
      <c r="W522" s="87" t="e">
        <f t="shared" si="150"/>
        <v>#N/A</v>
      </c>
      <c r="X522" s="88"/>
      <c r="Y522" s="88"/>
      <c r="Z522" s="88"/>
      <c r="AA522" s="88"/>
      <c r="AB522" s="88"/>
      <c r="AD522" s="86" t="e">
        <f t="shared" si="151"/>
        <v>#N/A</v>
      </c>
      <c r="AE522" s="86" t="e">
        <f t="shared" si="152"/>
        <v>#N/A</v>
      </c>
      <c r="AG522" s="86">
        <f t="shared" si="153"/>
        <v>0</v>
      </c>
      <c r="AH522" s="86">
        <f t="shared" si="154"/>
        <v>0</v>
      </c>
      <c r="AI522" s="86">
        <f t="shared" si="155"/>
        <v>0</v>
      </c>
    </row>
    <row r="523" spans="6:35" x14ac:dyDescent="0.25">
      <c r="F523" s="26" t="str">
        <f>IF(G523=1,MAX($F$4:F522)+1,"")</f>
        <v/>
      </c>
      <c r="G523" s="26">
        <f>COUNTIF($H$5:H523,H523)</f>
        <v>271</v>
      </c>
      <c r="H523" s="26" t="e">
        <f t="shared" si="156"/>
        <v>#N/A</v>
      </c>
      <c r="I523" s="26">
        <f>COUNTIF($J$4:$J523,1)</f>
        <v>16</v>
      </c>
      <c r="J523" s="26">
        <f>COUNTIF($S$5:$S523,S523)</f>
        <v>271</v>
      </c>
      <c r="K523" s="26" t="e">
        <f t="shared" si="145"/>
        <v>#N/A</v>
      </c>
      <c r="L523" s="26">
        <f>IFERROR(IF(P523=0,0,MAX($L$4:L522)+1),0)</f>
        <v>0</v>
      </c>
      <c r="M523" s="5" t="e">
        <f t="shared" si="157"/>
        <v>#N/A</v>
      </c>
      <c r="N523" s="5" t="e">
        <f t="shared" si="158"/>
        <v>#N/A</v>
      </c>
      <c r="P523" s="86" t="e">
        <f t="shared" si="146"/>
        <v>#N/A</v>
      </c>
      <c r="Q523" s="86" t="e">
        <f t="shared" si="147"/>
        <v>#N/A</v>
      </c>
      <c r="R523" s="86" t="e">
        <f t="shared" si="148"/>
        <v>#N/A</v>
      </c>
      <c r="S523" s="86" t="e">
        <f t="shared" si="149"/>
        <v>#N/A</v>
      </c>
      <c r="T523" s="86" t="str">
        <f t="shared" si="159"/>
        <v/>
      </c>
      <c r="U523" s="86" t="str">
        <f t="shared" si="160"/>
        <v/>
      </c>
      <c r="V523" s="86" t="str">
        <f t="shared" si="161"/>
        <v/>
      </c>
      <c r="W523" s="87" t="e">
        <f t="shared" si="150"/>
        <v>#N/A</v>
      </c>
      <c r="X523" s="88"/>
      <c r="Y523" s="88"/>
      <c r="Z523" s="88"/>
      <c r="AA523" s="88"/>
      <c r="AB523" s="88"/>
      <c r="AD523" s="86" t="e">
        <f t="shared" si="151"/>
        <v>#N/A</v>
      </c>
      <c r="AE523" s="86" t="e">
        <f t="shared" si="152"/>
        <v>#N/A</v>
      </c>
      <c r="AG523" s="86">
        <f t="shared" si="153"/>
        <v>0</v>
      </c>
      <c r="AH523" s="86">
        <f t="shared" si="154"/>
        <v>0</v>
      </c>
      <c r="AI523" s="86">
        <f t="shared" si="155"/>
        <v>0</v>
      </c>
    </row>
    <row r="524" spans="6:35" x14ac:dyDescent="0.25">
      <c r="F524" s="26" t="str">
        <f>IF(G524=1,MAX($F$4:F523)+1,"")</f>
        <v/>
      </c>
      <c r="G524" s="26">
        <f>COUNTIF($H$5:H524,H524)</f>
        <v>272</v>
      </c>
      <c r="H524" s="26" t="e">
        <f t="shared" si="156"/>
        <v>#N/A</v>
      </c>
      <c r="I524" s="26">
        <f>COUNTIF($J$4:$J524,1)</f>
        <v>16</v>
      </c>
      <c r="J524" s="26">
        <f>COUNTIF($S$5:$S524,S524)</f>
        <v>272</v>
      </c>
      <c r="K524" s="26" t="e">
        <f t="shared" si="145"/>
        <v>#N/A</v>
      </c>
      <c r="L524" s="26">
        <f>IFERROR(IF(P524=0,0,MAX($L$4:L523)+1),0)</f>
        <v>0</v>
      </c>
      <c r="M524" s="5" t="e">
        <f t="shared" si="157"/>
        <v>#N/A</v>
      </c>
      <c r="N524" s="5" t="e">
        <f t="shared" si="158"/>
        <v>#N/A</v>
      </c>
      <c r="P524" s="86" t="e">
        <f t="shared" si="146"/>
        <v>#N/A</v>
      </c>
      <c r="Q524" s="86" t="e">
        <f t="shared" si="147"/>
        <v>#N/A</v>
      </c>
      <c r="R524" s="86" t="e">
        <f t="shared" si="148"/>
        <v>#N/A</v>
      </c>
      <c r="S524" s="86" t="e">
        <f t="shared" si="149"/>
        <v>#N/A</v>
      </c>
      <c r="T524" s="86" t="str">
        <f t="shared" si="159"/>
        <v/>
      </c>
      <c r="U524" s="86" t="str">
        <f t="shared" si="160"/>
        <v/>
      </c>
      <c r="V524" s="86" t="str">
        <f t="shared" si="161"/>
        <v/>
      </c>
      <c r="W524" s="87" t="e">
        <f t="shared" si="150"/>
        <v>#N/A</v>
      </c>
      <c r="X524" s="88"/>
      <c r="Y524" s="88"/>
      <c r="Z524" s="88"/>
      <c r="AA524" s="88"/>
      <c r="AB524" s="88"/>
      <c r="AD524" s="86" t="e">
        <f t="shared" si="151"/>
        <v>#N/A</v>
      </c>
      <c r="AE524" s="86" t="e">
        <f t="shared" si="152"/>
        <v>#N/A</v>
      </c>
      <c r="AG524" s="86">
        <f t="shared" si="153"/>
        <v>0</v>
      </c>
      <c r="AH524" s="86">
        <f t="shared" si="154"/>
        <v>0</v>
      </c>
      <c r="AI524" s="86">
        <f t="shared" si="155"/>
        <v>0</v>
      </c>
    </row>
    <row r="525" spans="6:35" x14ac:dyDescent="0.25">
      <c r="F525" s="26" t="str">
        <f>IF(G525=1,MAX($F$4:F524)+1,"")</f>
        <v/>
      </c>
      <c r="G525" s="26">
        <f>COUNTIF($H$5:H525,H525)</f>
        <v>273</v>
      </c>
      <c r="H525" s="26" t="e">
        <f t="shared" si="156"/>
        <v>#N/A</v>
      </c>
      <c r="I525" s="26">
        <f>COUNTIF($J$4:$J525,1)</f>
        <v>16</v>
      </c>
      <c r="J525" s="26">
        <f>COUNTIF($S$5:$S525,S525)</f>
        <v>273</v>
      </c>
      <c r="K525" s="26" t="e">
        <f t="shared" si="145"/>
        <v>#N/A</v>
      </c>
      <c r="L525" s="26">
        <f>IFERROR(IF(P525=0,0,MAX($L$4:L524)+1),0)</f>
        <v>0</v>
      </c>
      <c r="M525" s="5" t="e">
        <f t="shared" si="157"/>
        <v>#N/A</v>
      </c>
      <c r="N525" s="5" t="e">
        <f t="shared" si="158"/>
        <v>#N/A</v>
      </c>
      <c r="P525" s="86" t="e">
        <f t="shared" si="146"/>
        <v>#N/A</v>
      </c>
      <c r="Q525" s="86" t="e">
        <f t="shared" si="147"/>
        <v>#N/A</v>
      </c>
      <c r="R525" s="86" t="e">
        <f t="shared" si="148"/>
        <v>#N/A</v>
      </c>
      <c r="S525" s="86" t="e">
        <f t="shared" si="149"/>
        <v>#N/A</v>
      </c>
      <c r="T525" s="86" t="str">
        <f t="shared" si="159"/>
        <v/>
      </c>
      <c r="U525" s="86" t="str">
        <f t="shared" si="160"/>
        <v/>
      </c>
      <c r="V525" s="86" t="str">
        <f t="shared" si="161"/>
        <v/>
      </c>
      <c r="W525" s="87" t="e">
        <f t="shared" si="150"/>
        <v>#N/A</v>
      </c>
      <c r="X525" s="88"/>
      <c r="Y525" s="88"/>
      <c r="Z525" s="88"/>
      <c r="AA525" s="88"/>
      <c r="AB525" s="88"/>
      <c r="AD525" s="86" t="e">
        <f t="shared" si="151"/>
        <v>#N/A</v>
      </c>
      <c r="AE525" s="86" t="e">
        <f t="shared" si="152"/>
        <v>#N/A</v>
      </c>
      <c r="AG525" s="86">
        <f t="shared" si="153"/>
        <v>0</v>
      </c>
      <c r="AH525" s="86">
        <f t="shared" si="154"/>
        <v>0</v>
      </c>
      <c r="AI525" s="86">
        <f t="shared" si="155"/>
        <v>0</v>
      </c>
    </row>
    <row r="526" spans="6:35" x14ac:dyDescent="0.25">
      <c r="F526" s="26" t="str">
        <f>IF(G526=1,MAX($F$4:F525)+1,"")</f>
        <v/>
      </c>
      <c r="G526" s="26">
        <f>COUNTIF($H$5:H526,H526)</f>
        <v>274</v>
      </c>
      <c r="H526" s="26" t="e">
        <f t="shared" si="156"/>
        <v>#N/A</v>
      </c>
      <c r="I526" s="26">
        <f>COUNTIF($J$4:$J526,1)</f>
        <v>16</v>
      </c>
      <c r="J526" s="26">
        <f>COUNTIF($S$5:$S526,S526)</f>
        <v>274</v>
      </c>
      <c r="K526" s="26" t="e">
        <f t="shared" si="145"/>
        <v>#N/A</v>
      </c>
      <c r="L526" s="26">
        <f>IFERROR(IF(P526=0,0,MAX($L$4:L525)+1),0)</f>
        <v>0</v>
      </c>
      <c r="M526" s="5" t="e">
        <f t="shared" si="157"/>
        <v>#N/A</v>
      </c>
      <c r="N526" s="5" t="e">
        <f t="shared" si="158"/>
        <v>#N/A</v>
      </c>
      <c r="P526" s="86" t="e">
        <f t="shared" si="146"/>
        <v>#N/A</v>
      </c>
      <c r="Q526" s="86" t="e">
        <f t="shared" si="147"/>
        <v>#N/A</v>
      </c>
      <c r="R526" s="86" t="e">
        <f t="shared" si="148"/>
        <v>#N/A</v>
      </c>
      <c r="S526" s="86" t="e">
        <f t="shared" si="149"/>
        <v>#N/A</v>
      </c>
      <c r="T526" s="86" t="str">
        <f t="shared" si="159"/>
        <v/>
      </c>
      <c r="U526" s="86" t="str">
        <f t="shared" si="160"/>
        <v/>
      </c>
      <c r="V526" s="86" t="str">
        <f t="shared" si="161"/>
        <v/>
      </c>
      <c r="W526" s="87" t="e">
        <f t="shared" si="150"/>
        <v>#N/A</v>
      </c>
      <c r="X526" s="88"/>
      <c r="Y526" s="88"/>
      <c r="Z526" s="88"/>
      <c r="AA526" s="88"/>
      <c r="AB526" s="88"/>
      <c r="AD526" s="86" t="e">
        <f t="shared" si="151"/>
        <v>#N/A</v>
      </c>
      <c r="AE526" s="86" t="e">
        <f t="shared" si="152"/>
        <v>#N/A</v>
      </c>
      <c r="AG526" s="86">
        <f t="shared" si="153"/>
        <v>0</v>
      </c>
      <c r="AH526" s="86">
        <f t="shared" si="154"/>
        <v>0</v>
      </c>
      <c r="AI526" s="86">
        <f t="shared" si="155"/>
        <v>0</v>
      </c>
    </row>
    <row r="527" spans="6:35" x14ac:dyDescent="0.25">
      <c r="F527" s="26" t="str">
        <f>IF(G527=1,MAX($F$4:F526)+1,"")</f>
        <v/>
      </c>
      <c r="G527" s="26">
        <f>COUNTIF($H$5:H527,H527)</f>
        <v>275</v>
      </c>
      <c r="H527" s="26" t="e">
        <f t="shared" si="156"/>
        <v>#N/A</v>
      </c>
      <c r="I527" s="26">
        <f>COUNTIF($J$4:$J527,1)</f>
        <v>16</v>
      </c>
      <c r="J527" s="26">
        <f>COUNTIF($S$5:$S527,S527)</f>
        <v>275</v>
      </c>
      <c r="K527" s="26" t="e">
        <f t="shared" si="145"/>
        <v>#N/A</v>
      </c>
      <c r="L527" s="26">
        <f>IFERROR(IF(P527=0,0,MAX($L$4:L526)+1),0)</f>
        <v>0</v>
      </c>
      <c r="M527" s="5" t="e">
        <f t="shared" si="157"/>
        <v>#N/A</v>
      </c>
      <c r="N527" s="5" t="e">
        <f t="shared" si="158"/>
        <v>#N/A</v>
      </c>
      <c r="P527" s="86" t="e">
        <f t="shared" si="146"/>
        <v>#N/A</v>
      </c>
      <c r="Q527" s="86" t="e">
        <f t="shared" si="147"/>
        <v>#N/A</v>
      </c>
      <c r="R527" s="86" t="e">
        <f t="shared" si="148"/>
        <v>#N/A</v>
      </c>
      <c r="S527" s="86" t="e">
        <f t="shared" si="149"/>
        <v>#N/A</v>
      </c>
      <c r="T527" s="86" t="str">
        <f t="shared" si="159"/>
        <v/>
      </c>
      <c r="U527" s="86" t="str">
        <f t="shared" si="160"/>
        <v/>
      </c>
      <c r="V527" s="86" t="str">
        <f t="shared" si="161"/>
        <v/>
      </c>
      <c r="W527" s="87" t="e">
        <f t="shared" si="150"/>
        <v>#N/A</v>
      </c>
      <c r="X527" s="88"/>
      <c r="Y527" s="88"/>
      <c r="Z527" s="88"/>
      <c r="AA527" s="88"/>
      <c r="AB527" s="88"/>
      <c r="AD527" s="86" t="e">
        <f t="shared" si="151"/>
        <v>#N/A</v>
      </c>
      <c r="AE527" s="86" t="e">
        <f t="shared" si="152"/>
        <v>#N/A</v>
      </c>
      <c r="AG527" s="86">
        <f t="shared" si="153"/>
        <v>0</v>
      </c>
      <c r="AH527" s="86">
        <f t="shared" si="154"/>
        <v>0</v>
      </c>
      <c r="AI527" s="86">
        <f t="shared" si="155"/>
        <v>0</v>
      </c>
    </row>
    <row r="528" spans="6:35" x14ac:dyDescent="0.25">
      <c r="F528" s="26" t="str">
        <f>IF(G528=1,MAX($F$4:F527)+1,"")</f>
        <v/>
      </c>
      <c r="G528" s="26">
        <f>COUNTIF($H$5:H528,H528)</f>
        <v>276</v>
      </c>
      <c r="H528" s="26" t="e">
        <f t="shared" si="156"/>
        <v>#N/A</v>
      </c>
      <c r="I528" s="26">
        <f>COUNTIF($J$4:$J528,1)</f>
        <v>16</v>
      </c>
      <c r="J528" s="26">
        <f>COUNTIF($S$5:$S528,S528)</f>
        <v>276</v>
      </c>
      <c r="K528" s="26" t="e">
        <f t="shared" si="145"/>
        <v>#N/A</v>
      </c>
      <c r="L528" s="26">
        <f>IFERROR(IF(P528=0,0,MAX($L$4:L527)+1),0)</f>
        <v>0</v>
      </c>
      <c r="M528" s="5" t="e">
        <f t="shared" si="157"/>
        <v>#N/A</v>
      </c>
      <c r="N528" s="5" t="e">
        <f t="shared" si="158"/>
        <v>#N/A</v>
      </c>
      <c r="P528" s="86" t="e">
        <f t="shared" si="146"/>
        <v>#N/A</v>
      </c>
      <c r="Q528" s="86" t="e">
        <f t="shared" si="147"/>
        <v>#N/A</v>
      </c>
      <c r="R528" s="86" t="e">
        <f t="shared" si="148"/>
        <v>#N/A</v>
      </c>
      <c r="S528" s="86" t="e">
        <f t="shared" si="149"/>
        <v>#N/A</v>
      </c>
      <c r="T528" s="86" t="str">
        <f t="shared" si="159"/>
        <v/>
      </c>
      <c r="U528" s="86" t="str">
        <f t="shared" si="160"/>
        <v/>
      </c>
      <c r="V528" s="86" t="str">
        <f t="shared" si="161"/>
        <v/>
      </c>
      <c r="W528" s="87" t="e">
        <f t="shared" si="150"/>
        <v>#N/A</v>
      </c>
      <c r="X528" s="88"/>
      <c r="Y528" s="88"/>
      <c r="Z528" s="88"/>
      <c r="AA528" s="88"/>
      <c r="AB528" s="88"/>
      <c r="AD528" s="86" t="e">
        <f t="shared" si="151"/>
        <v>#N/A</v>
      </c>
      <c r="AE528" s="86" t="e">
        <f t="shared" si="152"/>
        <v>#N/A</v>
      </c>
      <c r="AG528" s="86">
        <f t="shared" si="153"/>
        <v>0</v>
      </c>
      <c r="AH528" s="86">
        <f t="shared" si="154"/>
        <v>0</v>
      </c>
      <c r="AI528" s="86">
        <f t="shared" si="155"/>
        <v>0</v>
      </c>
    </row>
    <row r="529" spans="6:35" x14ac:dyDescent="0.25">
      <c r="F529" s="26" t="str">
        <f>IF(G529=1,MAX($F$4:F528)+1,"")</f>
        <v/>
      </c>
      <c r="G529" s="26">
        <f>COUNTIF($H$5:H529,H529)</f>
        <v>277</v>
      </c>
      <c r="H529" s="26" t="e">
        <f t="shared" si="156"/>
        <v>#N/A</v>
      </c>
      <c r="I529" s="26">
        <f>COUNTIF($J$4:$J529,1)</f>
        <v>16</v>
      </c>
      <c r="J529" s="26">
        <f>COUNTIF($S$5:$S529,S529)</f>
        <v>277</v>
      </c>
      <c r="K529" s="26" t="e">
        <f t="shared" si="145"/>
        <v>#N/A</v>
      </c>
      <c r="L529" s="26">
        <f>IFERROR(IF(P529=0,0,MAX($L$4:L528)+1),0)</f>
        <v>0</v>
      </c>
      <c r="M529" s="5" t="e">
        <f t="shared" si="157"/>
        <v>#N/A</v>
      </c>
      <c r="N529" s="5" t="e">
        <f t="shared" si="158"/>
        <v>#N/A</v>
      </c>
      <c r="P529" s="86" t="e">
        <f t="shared" si="146"/>
        <v>#N/A</v>
      </c>
      <c r="Q529" s="86" t="e">
        <f t="shared" si="147"/>
        <v>#N/A</v>
      </c>
      <c r="R529" s="86" t="e">
        <f t="shared" si="148"/>
        <v>#N/A</v>
      </c>
      <c r="S529" s="86" t="e">
        <f t="shared" si="149"/>
        <v>#N/A</v>
      </c>
      <c r="T529" s="86" t="str">
        <f t="shared" si="159"/>
        <v/>
      </c>
      <c r="U529" s="86" t="str">
        <f t="shared" si="160"/>
        <v/>
      </c>
      <c r="V529" s="86" t="str">
        <f t="shared" si="161"/>
        <v/>
      </c>
      <c r="W529" s="87" t="e">
        <f t="shared" si="150"/>
        <v>#N/A</v>
      </c>
      <c r="X529" s="88"/>
      <c r="Y529" s="88"/>
      <c r="Z529" s="88"/>
      <c r="AA529" s="88"/>
      <c r="AB529" s="88"/>
      <c r="AD529" s="86" t="e">
        <f t="shared" si="151"/>
        <v>#N/A</v>
      </c>
      <c r="AE529" s="86" t="e">
        <f t="shared" si="152"/>
        <v>#N/A</v>
      </c>
      <c r="AG529" s="86">
        <f t="shared" si="153"/>
        <v>0</v>
      </c>
      <c r="AH529" s="86">
        <f t="shared" si="154"/>
        <v>0</v>
      </c>
      <c r="AI529" s="86">
        <f t="shared" si="155"/>
        <v>0</v>
      </c>
    </row>
    <row r="530" spans="6:35" x14ac:dyDescent="0.25">
      <c r="F530" s="26" t="str">
        <f>IF(G530=1,MAX($F$4:F529)+1,"")</f>
        <v/>
      </c>
      <c r="G530" s="26">
        <f>COUNTIF($H$5:H530,H530)</f>
        <v>278</v>
      </c>
      <c r="H530" s="26" t="e">
        <f t="shared" si="156"/>
        <v>#N/A</v>
      </c>
      <c r="I530" s="26">
        <f>COUNTIF($J$4:$J530,1)</f>
        <v>16</v>
      </c>
      <c r="J530" s="26">
        <f>COUNTIF($S$5:$S530,S530)</f>
        <v>278</v>
      </c>
      <c r="K530" s="26" t="e">
        <f t="shared" si="145"/>
        <v>#N/A</v>
      </c>
      <c r="L530" s="26">
        <f>IFERROR(IF(P530=0,0,MAX($L$4:L529)+1),0)</f>
        <v>0</v>
      </c>
      <c r="M530" s="5" t="e">
        <f t="shared" si="157"/>
        <v>#N/A</v>
      </c>
      <c r="N530" s="5" t="e">
        <f t="shared" si="158"/>
        <v>#N/A</v>
      </c>
      <c r="P530" s="86" t="e">
        <f t="shared" si="146"/>
        <v>#N/A</v>
      </c>
      <c r="Q530" s="86" t="e">
        <f t="shared" si="147"/>
        <v>#N/A</v>
      </c>
      <c r="R530" s="86" t="e">
        <f t="shared" si="148"/>
        <v>#N/A</v>
      </c>
      <c r="S530" s="86" t="e">
        <f t="shared" si="149"/>
        <v>#N/A</v>
      </c>
      <c r="T530" s="86" t="str">
        <f t="shared" si="159"/>
        <v/>
      </c>
      <c r="U530" s="86" t="str">
        <f t="shared" si="160"/>
        <v/>
      </c>
      <c r="V530" s="86" t="str">
        <f t="shared" si="161"/>
        <v/>
      </c>
      <c r="W530" s="87" t="e">
        <f t="shared" si="150"/>
        <v>#N/A</v>
      </c>
      <c r="X530" s="88"/>
      <c r="Y530" s="88"/>
      <c r="Z530" s="88"/>
      <c r="AA530" s="88"/>
      <c r="AB530" s="88"/>
      <c r="AD530" s="86" t="e">
        <f t="shared" si="151"/>
        <v>#N/A</v>
      </c>
      <c r="AE530" s="86" t="e">
        <f t="shared" si="152"/>
        <v>#N/A</v>
      </c>
      <c r="AG530" s="86">
        <f t="shared" si="153"/>
        <v>0</v>
      </c>
      <c r="AH530" s="86">
        <f t="shared" si="154"/>
        <v>0</v>
      </c>
      <c r="AI530" s="86">
        <f t="shared" si="155"/>
        <v>0</v>
      </c>
    </row>
    <row r="531" spans="6:35" x14ac:dyDescent="0.25">
      <c r="F531" s="26" t="str">
        <f>IF(G531=1,MAX($F$4:F530)+1,"")</f>
        <v/>
      </c>
      <c r="G531" s="26">
        <f>COUNTIF($H$5:H531,H531)</f>
        <v>279</v>
      </c>
      <c r="H531" s="26" t="e">
        <f t="shared" si="156"/>
        <v>#N/A</v>
      </c>
      <c r="I531" s="26">
        <f>COUNTIF($J$4:$J531,1)</f>
        <v>16</v>
      </c>
      <c r="J531" s="26">
        <f>COUNTIF($S$5:$S531,S531)</f>
        <v>279</v>
      </c>
      <c r="K531" s="26" t="e">
        <f t="shared" si="145"/>
        <v>#N/A</v>
      </c>
      <c r="L531" s="26">
        <f>IFERROR(IF(P531=0,0,MAX($L$4:L530)+1),0)</f>
        <v>0</v>
      </c>
      <c r="M531" s="5" t="e">
        <f t="shared" si="157"/>
        <v>#N/A</v>
      </c>
      <c r="N531" s="5" t="e">
        <f t="shared" si="158"/>
        <v>#N/A</v>
      </c>
      <c r="P531" s="86" t="e">
        <f t="shared" si="146"/>
        <v>#N/A</v>
      </c>
      <c r="Q531" s="86" t="e">
        <f t="shared" si="147"/>
        <v>#N/A</v>
      </c>
      <c r="R531" s="86" t="e">
        <f t="shared" si="148"/>
        <v>#N/A</v>
      </c>
      <c r="S531" s="86" t="e">
        <f t="shared" si="149"/>
        <v>#N/A</v>
      </c>
      <c r="T531" s="86" t="str">
        <f t="shared" si="159"/>
        <v/>
      </c>
      <c r="U531" s="86" t="str">
        <f t="shared" si="160"/>
        <v/>
      </c>
      <c r="V531" s="86" t="str">
        <f t="shared" si="161"/>
        <v/>
      </c>
      <c r="W531" s="87" t="e">
        <f t="shared" si="150"/>
        <v>#N/A</v>
      </c>
      <c r="X531" s="88"/>
      <c r="Y531" s="88"/>
      <c r="Z531" s="88"/>
      <c r="AA531" s="88"/>
      <c r="AB531" s="88"/>
      <c r="AD531" s="86" t="e">
        <f t="shared" si="151"/>
        <v>#N/A</v>
      </c>
      <c r="AE531" s="86" t="e">
        <f t="shared" si="152"/>
        <v>#N/A</v>
      </c>
      <c r="AG531" s="86">
        <f t="shared" si="153"/>
        <v>0</v>
      </c>
      <c r="AH531" s="86">
        <f t="shared" si="154"/>
        <v>0</v>
      </c>
      <c r="AI531" s="86">
        <f t="shared" si="155"/>
        <v>0</v>
      </c>
    </row>
    <row r="532" spans="6:35" x14ac:dyDescent="0.25">
      <c r="F532" s="26" t="str">
        <f>IF(G532=1,MAX($F$4:F531)+1,"")</f>
        <v/>
      </c>
      <c r="G532" s="26">
        <f>COUNTIF($H$5:H532,H532)</f>
        <v>280</v>
      </c>
      <c r="H532" s="26" t="e">
        <f t="shared" si="156"/>
        <v>#N/A</v>
      </c>
      <c r="I532" s="26">
        <f>COUNTIF($J$4:$J532,1)</f>
        <v>16</v>
      </c>
      <c r="J532" s="26">
        <f>COUNTIF($S$5:$S532,S532)</f>
        <v>280</v>
      </c>
      <c r="K532" s="26" t="e">
        <f t="shared" si="145"/>
        <v>#N/A</v>
      </c>
      <c r="L532" s="26">
        <f>IFERROR(IF(P532=0,0,MAX($L$4:L531)+1),0)</f>
        <v>0</v>
      </c>
      <c r="M532" s="5" t="e">
        <f t="shared" si="157"/>
        <v>#N/A</v>
      </c>
      <c r="N532" s="5" t="e">
        <f t="shared" si="158"/>
        <v>#N/A</v>
      </c>
      <c r="P532" s="86" t="e">
        <f t="shared" si="146"/>
        <v>#N/A</v>
      </c>
      <c r="Q532" s="86" t="e">
        <f t="shared" si="147"/>
        <v>#N/A</v>
      </c>
      <c r="R532" s="86" t="e">
        <f t="shared" si="148"/>
        <v>#N/A</v>
      </c>
      <c r="S532" s="86" t="e">
        <f t="shared" si="149"/>
        <v>#N/A</v>
      </c>
      <c r="T532" s="86" t="str">
        <f t="shared" si="159"/>
        <v/>
      </c>
      <c r="U532" s="86" t="str">
        <f t="shared" si="160"/>
        <v/>
      </c>
      <c r="V532" s="86" t="str">
        <f t="shared" si="161"/>
        <v/>
      </c>
      <c r="W532" s="87" t="e">
        <f t="shared" si="150"/>
        <v>#N/A</v>
      </c>
      <c r="X532" s="88"/>
      <c r="Y532" s="88"/>
      <c r="Z532" s="88"/>
      <c r="AA532" s="88"/>
      <c r="AB532" s="88"/>
      <c r="AD532" s="86" t="e">
        <f t="shared" si="151"/>
        <v>#N/A</v>
      </c>
      <c r="AE532" s="86" t="e">
        <f t="shared" si="152"/>
        <v>#N/A</v>
      </c>
      <c r="AG532" s="86">
        <f t="shared" si="153"/>
        <v>0</v>
      </c>
      <c r="AH532" s="86">
        <f t="shared" si="154"/>
        <v>0</v>
      </c>
      <c r="AI532" s="86">
        <f t="shared" si="155"/>
        <v>0</v>
      </c>
    </row>
    <row r="533" spans="6:35" x14ac:dyDescent="0.25">
      <c r="F533" s="26" t="str">
        <f>IF(G533=1,MAX($F$4:F532)+1,"")</f>
        <v/>
      </c>
      <c r="G533" s="26">
        <f>COUNTIF($H$5:H533,H533)</f>
        <v>281</v>
      </c>
      <c r="H533" s="26" t="e">
        <f t="shared" si="156"/>
        <v>#N/A</v>
      </c>
      <c r="I533" s="26">
        <f>COUNTIF($J$4:$J533,1)</f>
        <v>16</v>
      </c>
      <c r="J533" s="26">
        <f>COUNTIF($S$5:$S533,S533)</f>
        <v>281</v>
      </c>
      <c r="K533" s="26" t="e">
        <f t="shared" si="145"/>
        <v>#N/A</v>
      </c>
      <c r="L533" s="26">
        <f>IFERROR(IF(P533=0,0,MAX($L$4:L532)+1),0)</f>
        <v>0</v>
      </c>
      <c r="M533" s="5" t="e">
        <f t="shared" si="157"/>
        <v>#N/A</v>
      </c>
      <c r="N533" s="5" t="e">
        <f t="shared" si="158"/>
        <v>#N/A</v>
      </c>
      <c r="P533" s="86" t="e">
        <f t="shared" si="146"/>
        <v>#N/A</v>
      </c>
      <c r="Q533" s="86" t="e">
        <f t="shared" si="147"/>
        <v>#N/A</v>
      </c>
      <c r="R533" s="86" t="e">
        <f t="shared" si="148"/>
        <v>#N/A</v>
      </c>
      <c r="S533" s="86" t="e">
        <f t="shared" si="149"/>
        <v>#N/A</v>
      </c>
      <c r="T533" s="86" t="str">
        <f t="shared" si="159"/>
        <v/>
      </c>
      <c r="U533" s="86" t="str">
        <f t="shared" si="160"/>
        <v/>
      </c>
      <c r="V533" s="86" t="str">
        <f t="shared" si="161"/>
        <v/>
      </c>
      <c r="W533" s="87" t="e">
        <f t="shared" si="150"/>
        <v>#N/A</v>
      </c>
      <c r="X533" s="88"/>
      <c r="Y533" s="88"/>
      <c r="Z533" s="88"/>
      <c r="AA533" s="88"/>
      <c r="AB533" s="88"/>
      <c r="AD533" s="86" t="e">
        <f t="shared" si="151"/>
        <v>#N/A</v>
      </c>
      <c r="AE533" s="86" t="e">
        <f t="shared" si="152"/>
        <v>#N/A</v>
      </c>
      <c r="AG533" s="86">
        <f t="shared" si="153"/>
        <v>0</v>
      </c>
      <c r="AH533" s="86">
        <f t="shared" si="154"/>
        <v>0</v>
      </c>
      <c r="AI533" s="86">
        <f t="shared" si="155"/>
        <v>0</v>
      </c>
    </row>
    <row r="534" spans="6:35" x14ac:dyDescent="0.25">
      <c r="F534" s="26" t="str">
        <f>IF(G534=1,MAX($F$4:F533)+1,"")</f>
        <v/>
      </c>
      <c r="G534" s="26">
        <f>COUNTIF($H$5:H534,H534)</f>
        <v>282</v>
      </c>
      <c r="H534" s="26" t="e">
        <f t="shared" si="156"/>
        <v>#N/A</v>
      </c>
      <c r="I534" s="26">
        <f>COUNTIF($J$4:$J534,1)</f>
        <v>16</v>
      </c>
      <c r="J534" s="26">
        <f>COUNTIF($S$5:$S534,S534)</f>
        <v>282</v>
      </c>
      <c r="K534" s="26" t="e">
        <f t="shared" si="145"/>
        <v>#N/A</v>
      </c>
      <c r="L534" s="26">
        <f>IFERROR(IF(P534=0,0,MAX($L$4:L533)+1),0)</f>
        <v>0</v>
      </c>
      <c r="M534" s="5" t="e">
        <f t="shared" si="157"/>
        <v>#N/A</v>
      </c>
      <c r="N534" s="5" t="e">
        <f t="shared" si="158"/>
        <v>#N/A</v>
      </c>
      <c r="P534" s="86" t="e">
        <f t="shared" si="146"/>
        <v>#N/A</v>
      </c>
      <c r="Q534" s="86" t="e">
        <f t="shared" si="147"/>
        <v>#N/A</v>
      </c>
      <c r="R534" s="86" t="e">
        <f t="shared" si="148"/>
        <v>#N/A</v>
      </c>
      <c r="S534" s="86" t="e">
        <f t="shared" si="149"/>
        <v>#N/A</v>
      </c>
      <c r="T534" s="86" t="str">
        <f t="shared" si="159"/>
        <v/>
      </c>
      <c r="U534" s="86" t="str">
        <f t="shared" si="160"/>
        <v/>
      </c>
      <c r="V534" s="86" t="str">
        <f t="shared" si="161"/>
        <v/>
      </c>
      <c r="W534" s="87" t="e">
        <f t="shared" si="150"/>
        <v>#N/A</v>
      </c>
      <c r="X534" s="88"/>
      <c r="Y534" s="88"/>
      <c r="Z534" s="88"/>
      <c r="AA534" s="88"/>
      <c r="AB534" s="88"/>
      <c r="AD534" s="86" t="e">
        <f t="shared" si="151"/>
        <v>#N/A</v>
      </c>
      <c r="AE534" s="86" t="e">
        <f t="shared" si="152"/>
        <v>#N/A</v>
      </c>
      <c r="AG534" s="86">
        <f t="shared" si="153"/>
        <v>0</v>
      </c>
      <c r="AH534" s="86">
        <f t="shared" si="154"/>
        <v>0</v>
      </c>
      <c r="AI534" s="86">
        <f t="shared" si="155"/>
        <v>0</v>
      </c>
    </row>
    <row r="535" spans="6:35" x14ac:dyDescent="0.25">
      <c r="F535" s="26" t="str">
        <f>IF(G535=1,MAX($F$4:F534)+1,"")</f>
        <v/>
      </c>
      <c r="G535" s="26">
        <f>COUNTIF($H$5:H535,H535)</f>
        <v>283</v>
      </c>
      <c r="H535" s="26" t="e">
        <f t="shared" si="156"/>
        <v>#N/A</v>
      </c>
      <c r="I535" s="26">
        <f>COUNTIF($J$4:$J535,1)</f>
        <v>16</v>
      </c>
      <c r="J535" s="26">
        <f>COUNTIF($S$5:$S535,S535)</f>
        <v>283</v>
      </c>
      <c r="K535" s="26" t="e">
        <f t="shared" si="145"/>
        <v>#N/A</v>
      </c>
      <c r="L535" s="26">
        <f>IFERROR(IF(P535=0,0,MAX($L$4:L534)+1),0)</f>
        <v>0</v>
      </c>
      <c r="M535" s="5" t="e">
        <f t="shared" si="157"/>
        <v>#N/A</v>
      </c>
      <c r="N535" s="5" t="e">
        <f t="shared" si="158"/>
        <v>#N/A</v>
      </c>
      <c r="P535" s="86" t="e">
        <f t="shared" si="146"/>
        <v>#N/A</v>
      </c>
      <c r="Q535" s="86" t="e">
        <f t="shared" si="147"/>
        <v>#N/A</v>
      </c>
      <c r="R535" s="86" t="e">
        <f t="shared" si="148"/>
        <v>#N/A</v>
      </c>
      <c r="S535" s="86" t="e">
        <f t="shared" si="149"/>
        <v>#N/A</v>
      </c>
      <c r="T535" s="86" t="str">
        <f t="shared" si="159"/>
        <v/>
      </c>
      <c r="U535" s="86" t="str">
        <f t="shared" si="160"/>
        <v/>
      </c>
      <c r="V535" s="86" t="str">
        <f t="shared" si="161"/>
        <v/>
      </c>
      <c r="W535" s="87" t="e">
        <f t="shared" si="150"/>
        <v>#N/A</v>
      </c>
      <c r="X535" s="88"/>
      <c r="Y535" s="88"/>
      <c r="Z535" s="88"/>
      <c r="AA535" s="88"/>
      <c r="AB535" s="88"/>
      <c r="AD535" s="86" t="e">
        <f t="shared" si="151"/>
        <v>#N/A</v>
      </c>
      <c r="AE535" s="86" t="e">
        <f t="shared" si="152"/>
        <v>#N/A</v>
      </c>
      <c r="AG535" s="86">
        <f t="shared" si="153"/>
        <v>0</v>
      </c>
      <c r="AH535" s="86">
        <f t="shared" si="154"/>
        <v>0</v>
      </c>
      <c r="AI535" s="86">
        <f t="shared" si="155"/>
        <v>0</v>
      </c>
    </row>
    <row r="536" spans="6:35" x14ac:dyDescent="0.25">
      <c r="F536" s="26" t="str">
        <f>IF(G536=1,MAX($F$4:F535)+1,"")</f>
        <v/>
      </c>
      <c r="G536" s="26">
        <f>COUNTIF($H$5:H536,H536)</f>
        <v>284</v>
      </c>
      <c r="H536" s="26" t="e">
        <f t="shared" si="156"/>
        <v>#N/A</v>
      </c>
      <c r="I536" s="26">
        <f>COUNTIF($J$4:$J536,1)</f>
        <v>16</v>
      </c>
      <c r="J536" s="26">
        <f>COUNTIF($S$5:$S536,S536)</f>
        <v>284</v>
      </c>
      <c r="K536" s="26" t="e">
        <f t="shared" si="145"/>
        <v>#N/A</v>
      </c>
      <c r="L536" s="26">
        <f>IFERROR(IF(P536=0,0,MAX($L$4:L535)+1),0)</f>
        <v>0</v>
      </c>
      <c r="M536" s="5" t="e">
        <f t="shared" si="157"/>
        <v>#N/A</v>
      </c>
      <c r="N536" s="5" t="e">
        <f t="shared" si="158"/>
        <v>#N/A</v>
      </c>
      <c r="P536" s="86" t="e">
        <f t="shared" si="146"/>
        <v>#N/A</v>
      </c>
      <c r="Q536" s="86" t="e">
        <f t="shared" si="147"/>
        <v>#N/A</v>
      </c>
      <c r="R536" s="86" t="e">
        <f t="shared" si="148"/>
        <v>#N/A</v>
      </c>
      <c r="S536" s="86" t="e">
        <f t="shared" si="149"/>
        <v>#N/A</v>
      </c>
      <c r="T536" s="86" t="str">
        <f t="shared" si="159"/>
        <v/>
      </c>
      <c r="U536" s="86" t="str">
        <f t="shared" si="160"/>
        <v/>
      </c>
      <c r="V536" s="86" t="str">
        <f t="shared" si="161"/>
        <v/>
      </c>
      <c r="W536" s="87" t="e">
        <f t="shared" si="150"/>
        <v>#N/A</v>
      </c>
      <c r="X536" s="88"/>
      <c r="Y536" s="88"/>
      <c r="Z536" s="88"/>
      <c r="AA536" s="88"/>
      <c r="AB536" s="88"/>
      <c r="AD536" s="86" t="e">
        <f t="shared" si="151"/>
        <v>#N/A</v>
      </c>
      <c r="AE536" s="86" t="e">
        <f t="shared" si="152"/>
        <v>#N/A</v>
      </c>
      <c r="AG536" s="86">
        <f t="shared" si="153"/>
        <v>0</v>
      </c>
      <c r="AH536" s="86">
        <f t="shared" si="154"/>
        <v>0</v>
      </c>
      <c r="AI536" s="86">
        <f t="shared" si="155"/>
        <v>0</v>
      </c>
    </row>
    <row r="537" spans="6:35" x14ac:dyDescent="0.25">
      <c r="F537" s="26" t="str">
        <f>IF(G537=1,MAX($F$4:F536)+1,"")</f>
        <v/>
      </c>
      <c r="G537" s="26">
        <f>COUNTIF($H$5:H537,H537)</f>
        <v>285</v>
      </c>
      <c r="H537" s="26" t="e">
        <f t="shared" si="156"/>
        <v>#N/A</v>
      </c>
      <c r="I537" s="26">
        <f>COUNTIF($J$4:$J537,1)</f>
        <v>16</v>
      </c>
      <c r="J537" s="26">
        <f>COUNTIF($S$5:$S537,S537)</f>
        <v>285</v>
      </c>
      <c r="K537" s="26" t="e">
        <f t="shared" si="145"/>
        <v>#N/A</v>
      </c>
      <c r="L537" s="26">
        <f>IFERROR(IF(P537=0,0,MAX($L$4:L536)+1),0)</f>
        <v>0</v>
      </c>
      <c r="M537" s="5" t="e">
        <f t="shared" si="157"/>
        <v>#N/A</v>
      </c>
      <c r="N537" s="5" t="e">
        <f t="shared" si="158"/>
        <v>#N/A</v>
      </c>
      <c r="P537" s="86" t="e">
        <f t="shared" si="146"/>
        <v>#N/A</v>
      </c>
      <c r="Q537" s="86" t="e">
        <f t="shared" si="147"/>
        <v>#N/A</v>
      </c>
      <c r="R537" s="86" t="e">
        <f t="shared" si="148"/>
        <v>#N/A</v>
      </c>
      <c r="S537" s="86" t="e">
        <f t="shared" si="149"/>
        <v>#N/A</v>
      </c>
      <c r="T537" s="86" t="str">
        <f t="shared" si="159"/>
        <v/>
      </c>
      <c r="U537" s="86" t="str">
        <f t="shared" si="160"/>
        <v/>
      </c>
      <c r="V537" s="86" t="str">
        <f t="shared" si="161"/>
        <v/>
      </c>
      <c r="W537" s="87" t="e">
        <f t="shared" si="150"/>
        <v>#N/A</v>
      </c>
      <c r="X537" s="88"/>
      <c r="Y537" s="88"/>
      <c r="Z537" s="88"/>
      <c r="AA537" s="88"/>
      <c r="AB537" s="88"/>
      <c r="AD537" s="86" t="e">
        <f t="shared" si="151"/>
        <v>#N/A</v>
      </c>
      <c r="AE537" s="86" t="e">
        <f t="shared" si="152"/>
        <v>#N/A</v>
      </c>
      <c r="AG537" s="86">
        <f t="shared" si="153"/>
        <v>0</v>
      </c>
      <c r="AH537" s="86">
        <f t="shared" si="154"/>
        <v>0</v>
      </c>
      <c r="AI537" s="86">
        <f t="shared" si="155"/>
        <v>0</v>
      </c>
    </row>
    <row r="538" spans="6:35" x14ac:dyDescent="0.25">
      <c r="F538" s="26" t="str">
        <f>IF(G538=1,MAX($F$4:F537)+1,"")</f>
        <v/>
      </c>
      <c r="G538" s="26">
        <f>COUNTIF($H$5:H538,H538)</f>
        <v>286</v>
      </c>
      <c r="H538" s="26" t="e">
        <f t="shared" si="156"/>
        <v>#N/A</v>
      </c>
      <c r="I538" s="26">
        <f>COUNTIF($J$4:$J538,1)</f>
        <v>16</v>
      </c>
      <c r="J538" s="26">
        <f>COUNTIF($S$5:$S538,S538)</f>
        <v>286</v>
      </c>
      <c r="K538" s="26" t="e">
        <f t="shared" si="145"/>
        <v>#N/A</v>
      </c>
      <c r="L538" s="26">
        <f>IFERROR(IF(P538=0,0,MAX($L$4:L537)+1),0)</f>
        <v>0</v>
      </c>
      <c r="M538" s="5" t="e">
        <f t="shared" si="157"/>
        <v>#N/A</v>
      </c>
      <c r="N538" s="5" t="e">
        <f t="shared" si="158"/>
        <v>#N/A</v>
      </c>
      <c r="P538" s="86" t="e">
        <f t="shared" si="146"/>
        <v>#N/A</v>
      </c>
      <c r="Q538" s="86" t="e">
        <f t="shared" si="147"/>
        <v>#N/A</v>
      </c>
      <c r="R538" s="86" t="e">
        <f t="shared" si="148"/>
        <v>#N/A</v>
      </c>
      <c r="S538" s="86" t="e">
        <f t="shared" si="149"/>
        <v>#N/A</v>
      </c>
      <c r="T538" s="86" t="str">
        <f t="shared" si="159"/>
        <v/>
      </c>
      <c r="U538" s="86" t="str">
        <f t="shared" si="160"/>
        <v/>
      </c>
      <c r="V538" s="86" t="str">
        <f t="shared" si="161"/>
        <v/>
      </c>
      <c r="W538" s="87" t="e">
        <f t="shared" si="150"/>
        <v>#N/A</v>
      </c>
      <c r="X538" s="88"/>
      <c r="Y538" s="88"/>
      <c r="Z538" s="88"/>
      <c r="AA538" s="88"/>
      <c r="AB538" s="88"/>
      <c r="AD538" s="86" t="e">
        <f t="shared" si="151"/>
        <v>#N/A</v>
      </c>
      <c r="AE538" s="86" t="e">
        <f t="shared" si="152"/>
        <v>#N/A</v>
      </c>
      <c r="AG538" s="86">
        <f t="shared" si="153"/>
        <v>0</v>
      </c>
      <c r="AH538" s="86">
        <f t="shared" si="154"/>
        <v>0</v>
      </c>
      <c r="AI538" s="86">
        <f t="shared" si="155"/>
        <v>0</v>
      </c>
    </row>
    <row r="539" spans="6:35" x14ac:dyDescent="0.25">
      <c r="F539" s="26" t="str">
        <f>IF(G539=1,MAX($F$4:F538)+1,"")</f>
        <v/>
      </c>
      <c r="G539" s="26">
        <f>COUNTIF($H$5:H539,H539)</f>
        <v>287</v>
      </c>
      <c r="H539" s="26" t="e">
        <f t="shared" si="156"/>
        <v>#N/A</v>
      </c>
      <c r="I539" s="26">
        <f>COUNTIF($J$4:$J539,1)</f>
        <v>16</v>
      </c>
      <c r="J539" s="26">
        <f>COUNTIF($S$5:$S539,S539)</f>
        <v>287</v>
      </c>
      <c r="K539" s="26" t="e">
        <f t="shared" si="145"/>
        <v>#N/A</v>
      </c>
      <c r="L539" s="26">
        <f>IFERROR(IF(P539=0,0,MAX($L$4:L538)+1),0)</f>
        <v>0</v>
      </c>
      <c r="M539" s="5" t="e">
        <f t="shared" si="157"/>
        <v>#N/A</v>
      </c>
      <c r="N539" s="5" t="e">
        <f t="shared" si="158"/>
        <v>#N/A</v>
      </c>
      <c r="P539" s="86" t="e">
        <f t="shared" si="146"/>
        <v>#N/A</v>
      </c>
      <c r="Q539" s="86" t="e">
        <f t="shared" si="147"/>
        <v>#N/A</v>
      </c>
      <c r="R539" s="86" t="e">
        <f t="shared" si="148"/>
        <v>#N/A</v>
      </c>
      <c r="S539" s="86" t="e">
        <f t="shared" si="149"/>
        <v>#N/A</v>
      </c>
      <c r="T539" s="86" t="str">
        <f t="shared" si="159"/>
        <v/>
      </c>
      <c r="U539" s="86" t="str">
        <f t="shared" si="160"/>
        <v/>
      </c>
      <c r="V539" s="86" t="str">
        <f t="shared" si="161"/>
        <v/>
      </c>
      <c r="W539" s="87" t="e">
        <f t="shared" si="150"/>
        <v>#N/A</v>
      </c>
      <c r="X539" s="88"/>
      <c r="Y539" s="88"/>
      <c r="Z539" s="88"/>
      <c r="AA539" s="88"/>
      <c r="AB539" s="88"/>
      <c r="AD539" s="86" t="e">
        <f t="shared" si="151"/>
        <v>#N/A</v>
      </c>
      <c r="AE539" s="86" t="e">
        <f t="shared" si="152"/>
        <v>#N/A</v>
      </c>
      <c r="AG539" s="86">
        <f t="shared" si="153"/>
        <v>0</v>
      </c>
      <c r="AH539" s="86">
        <f t="shared" si="154"/>
        <v>0</v>
      </c>
      <c r="AI539" s="86">
        <f t="shared" si="155"/>
        <v>0</v>
      </c>
    </row>
    <row r="540" spans="6:35" x14ac:dyDescent="0.25">
      <c r="F540" s="26" t="str">
        <f>IF(G540=1,MAX($F$4:F539)+1,"")</f>
        <v/>
      </c>
      <c r="G540" s="26">
        <f>COUNTIF($H$5:H540,H540)</f>
        <v>288</v>
      </c>
      <c r="H540" s="26" t="e">
        <f t="shared" si="156"/>
        <v>#N/A</v>
      </c>
      <c r="I540" s="26">
        <f>COUNTIF($J$4:$J540,1)</f>
        <v>16</v>
      </c>
      <c r="J540" s="26">
        <f>COUNTIF($S$5:$S540,S540)</f>
        <v>288</v>
      </c>
      <c r="K540" s="26" t="e">
        <f t="shared" si="145"/>
        <v>#N/A</v>
      </c>
      <c r="L540" s="26">
        <f>IFERROR(IF(P540=0,0,MAX($L$4:L539)+1),0)</f>
        <v>0</v>
      </c>
      <c r="M540" s="5" t="e">
        <f t="shared" si="157"/>
        <v>#N/A</v>
      </c>
      <c r="N540" s="5" t="e">
        <f t="shared" si="158"/>
        <v>#N/A</v>
      </c>
      <c r="P540" s="86" t="e">
        <f t="shared" si="146"/>
        <v>#N/A</v>
      </c>
      <c r="Q540" s="86" t="e">
        <f t="shared" si="147"/>
        <v>#N/A</v>
      </c>
      <c r="R540" s="86" t="e">
        <f t="shared" si="148"/>
        <v>#N/A</v>
      </c>
      <c r="S540" s="86" t="e">
        <f t="shared" si="149"/>
        <v>#N/A</v>
      </c>
      <c r="T540" s="86" t="str">
        <f t="shared" si="159"/>
        <v/>
      </c>
      <c r="U540" s="86" t="str">
        <f t="shared" si="160"/>
        <v/>
      </c>
      <c r="V540" s="86" t="str">
        <f t="shared" si="161"/>
        <v/>
      </c>
      <c r="W540" s="87" t="e">
        <f t="shared" si="150"/>
        <v>#N/A</v>
      </c>
      <c r="X540" s="88"/>
      <c r="Y540" s="88"/>
      <c r="Z540" s="88"/>
      <c r="AA540" s="88"/>
      <c r="AB540" s="88"/>
      <c r="AD540" s="86" t="e">
        <f t="shared" si="151"/>
        <v>#N/A</v>
      </c>
      <c r="AE540" s="86" t="e">
        <f t="shared" si="152"/>
        <v>#N/A</v>
      </c>
      <c r="AG540" s="86">
        <f t="shared" si="153"/>
        <v>0</v>
      </c>
      <c r="AH540" s="86">
        <f t="shared" si="154"/>
        <v>0</v>
      </c>
      <c r="AI540" s="86">
        <f t="shared" si="155"/>
        <v>0</v>
      </c>
    </row>
    <row r="541" spans="6:35" x14ac:dyDescent="0.25">
      <c r="F541" s="26" t="str">
        <f>IF(G541=1,MAX($F$4:F540)+1,"")</f>
        <v/>
      </c>
      <c r="G541" s="26">
        <f>COUNTIF($H$5:H541,H541)</f>
        <v>289</v>
      </c>
      <c r="H541" s="26" t="e">
        <f t="shared" si="156"/>
        <v>#N/A</v>
      </c>
      <c r="I541" s="26">
        <f>COUNTIF($J$4:$J541,1)</f>
        <v>16</v>
      </c>
      <c r="J541" s="26">
        <f>COUNTIF($S$5:$S541,S541)</f>
        <v>289</v>
      </c>
      <c r="K541" s="26" t="e">
        <f t="shared" si="145"/>
        <v>#N/A</v>
      </c>
      <c r="L541" s="26">
        <f>IFERROR(IF(P541=0,0,MAX($L$4:L540)+1),0)</f>
        <v>0</v>
      </c>
      <c r="M541" s="5" t="e">
        <f t="shared" si="157"/>
        <v>#N/A</v>
      </c>
      <c r="N541" s="5" t="e">
        <f t="shared" si="158"/>
        <v>#N/A</v>
      </c>
      <c r="P541" s="86" t="e">
        <f t="shared" si="146"/>
        <v>#N/A</v>
      </c>
      <c r="Q541" s="86" t="e">
        <f t="shared" si="147"/>
        <v>#N/A</v>
      </c>
      <c r="R541" s="86" t="e">
        <f t="shared" si="148"/>
        <v>#N/A</v>
      </c>
      <c r="S541" s="86" t="e">
        <f t="shared" si="149"/>
        <v>#N/A</v>
      </c>
      <c r="T541" s="86" t="str">
        <f t="shared" si="159"/>
        <v/>
      </c>
      <c r="U541" s="86" t="str">
        <f t="shared" si="160"/>
        <v/>
      </c>
      <c r="V541" s="86" t="str">
        <f t="shared" si="161"/>
        <v/>
      </c>
      <c r="W541" s="87" t="e">
        <f t="shared" si="150"/>
        <v>#N/A</v>
      </c>
      <c r="X541" s="88"/>
      <c r="Y541" s="88"/>
      <c r="Z541" s="88"/>
      <c r="AA541" s="88"/>
      <c r="AB541" s="88"/>
      <c r="AD541" s="86" t="e">
        <f t="shared" si="151"/>
        <v>#N/A</v>
      </c>
      <c r="AE541" s="86" t="e">
        <f t="shared" si="152"/>
        <v>#N/A</v>
      </c>
      <c r="AG541" s="86">
        <f t="shared" si="153"/>
        <v>0</v>
      </c>
      <c r="AH541" s="86">
        <f t="shared" si="154"/>
        <v>0</v>
      </c>
      <c r="AI541" s="86">
        <f t="shared" si="155"/>
        <v>0</v>
      </c>
    </row>
    <row r="542" spans="6:35" x14ac:dyDescent="0.25">
      <c r="F542" s="26" t="str">
        <f>IF(G542=1,MAX($F$4:F541)+1,"")</f>
        <v/>
      </c>
      <c r="G542" s="26">
        <f>COUNTIF($H$5:H542,H542)</f>
        <v>290</v>
      </c>
      <c r="H542" s="26" t="e">
        <f t="shared" si="156"/>
        <v>#N/A</v>
      </c>
      <c r="I542" s="26">
        <f>COUNTIF($J$4:$J542,1)</f>
        <v>16</v>
      </c>
      <c r="J542" s="26">
        <f>COUNTIF($S$5:$S542,S542)</f>
        <v>290</v>
      </c>
      <c r="K542" s="26" t="e">
        <f t="shared" si="145"/>
        <v>#N/A</v>
      </c>
      <c r="L542" s="26">
        <f>IFERROR(IF(P542=0,0,MAX($L$4:L541)+1),0)</f>
        <v>0</v>
      </c>
      <c r="M542" s="5" t="e">
        <f t="shared" si="157"/>
        <v>#N/A</v>
      </c>
      <c r="N542" s="5" t="e">
        <f t="shared" si="158"/>
        <v>#N/A</v>
      </c>
      <c r="P542" s="86" t="e">
        <f t="shared" si="146"/>
        <v>#N/A</v>
      </c>
      <c r="Q542" s="86" t="e">
        <f t="shared" si="147"/>
        <v>#N/A</v>
      </c>
      <c r="R542" s="86" t="e">
        <f t="shared" si="148"/>
        <v>#N/A</v>
      </c>
      <c r="S542" s="86" t="e">
        <f t="shared" si="149"/>
        <v>#N/A</v>
      </c>
      <c r="T542" s="86" t="str">
        <f t="shared" si="159"/>
        <v/>
      </c>
      <c r="U542" s="86" t="str">
        <f t="shared" si="160"/>
        <v/>
      </c>
      <c r="V542" s="86" t="str">
        <f t="shared" si="161"/>
        <v/>
      </c>
      <c r="W542" s="87" t="e">
        <f t="shared" si="150"/>
        <v>#N/A</v>
      </c>
      <c r="X542" s="88"/>
      <c r="Y542" s="88"/>
      <c r="Z542" s="88"/>
      <c r="AA542" s="88"/>
      <c r="AB542" s="88"/>
      <c r="AD542" s="86" t="e">
        <f t="shared" si="151"/>
        <v>#N/A</v>
      </c>
      <c r="AE542" s="86" t="e">
        <f t="shared" si="152"/>
        <v>#N/A</v>
      </c>
      <c r="AG542" s="86">
        <f t="shared" si="153"/>
        <v>0</v>
      </c>
      <c r="AH542" s="86">
        <f t="shared" si="154"/>
        <v>0</v>
      </c>
      <c r="AI542" s="86">
        <f t="shared" si="155"/>
        <v>0</v>
      </c>
    </row>
    <row r="543" spans="6:35" x14ac:dyDescent="0.25">
      <c r="F543" s="26" t="str">
        <f>IF(G543=1,MAX($F$4:F542)+1,"")</f>
        <v/>
      </c>
      <c r="G543" s="26">
        <f>COUNTIF($H$5:H543,H543)</f>
        <v>291</v>
      </c>
      <c r="H543" s="26" t="e">
        <f t="shared" si="156"/>
        <v>#N/A</v>
      </c>
      <c r="I543" s="26">
        <f>COUNTIF($J$4:$J543,1)</f>
        <v>16</v>
      </c>
      <c r="J543" s="26">
        <f>COUNTIF($S$5:$S543,S543)</f>
        <v>291</v>
      </c>
      <c r="K543" s="26" t="e">
        <f t="shared" si="145"/>
        <v>#N/A</v>
      </c>
      <c r="L543" s="26">
        <f>IFERROR(IF(P543=0,0,MAX($L$4:L542)+1),0)</f>
        <v>0</v>
      </c>
      <c r="M543" s="5" t="e">
        <f t="shared" si="157"/>
        <v>#N/A</v>
      </c>
      <c r="N543" s="5" t="e">
        <f t="shared" si="158"/>
        <v>#N/A</v>
      </c>
      <c r="P543" s="86" t="e">
        <f t="shared" si="146"/>
        <v>#N/A</v>
      </c>
      <c r="Q543" s="86" t="e">
        <f t="shared" si="147"/>
        <v>#N/A</v>
      </c>
      <c r="R543" s="86" t="e">
        <f t="shared" si="148"/>
        <v>#N/A</v>
      </c>
      <c r="S543" s="86" t="e">
        <f t="shared" si="149"/>
        <v>#N/A</v>
      </c>
      <c r="T543" s="86" t="str">
        <f t="shared" si="159"/>
        <v/>
      </c>
      <c r="U543" s="86" t="str">
        <f t="shared" si="160"/>
        <v/>
      </c>
      <c r="V543" s="86" t="str">
        <f t="shared" si="161"/>
        <v/>
      </c>
      <c r="W543" s="87" t="e">
        <f t="shared" si="150"/>
        <v>#N/A</v>
      </c>
      <c r="X543" s="88"/>
      <c r="Y543" s="88"/>
      <c r="Z543" s="88"/>
      <c r="AA543" s="88"/>
      <c r="AB543" s="88"/>
      <c r="AD543" s="86" t="e">
        <f t="shared" si="151"/>
        <v>#N/A</v>
      </c>
      <c r="AE543" s="86" t="e">
        <f t="shared" si="152"/>
        <v>#N/A</v>
      </c>
      <c r="AG543" s="86">
        <f t="shared" si="153"/>
        <v>0</v>
      </c>
      <c r="AH543" s="86">
        <f t="shared" si="154"/>
        <v>0</v>
      </c>
      <c r="AI543" s="86">
        <f t="shared" si="155"/>
        <v>0</v>
      </c>
    </row>
    <row r="544" spans="6:35" x14ac:dyDescent="0.25">
      <c r="F544" s="26" t="str">
        <f>IF(G544=1,MAX($F$4:F543)+1,"")</f>
        <v/>
      </c>
      <c r="G544" s="26">
        <f>COUNTIF($H$5:H544,H544)</f>
        <v>292</v>
      </c>
      <c r="H544" s="26" t="e">
        <f t="shared" si="156"/>
        <v>#N/A</v>
      </c>
      <c r="I544" s="26">
        <f>COUNTIF($J$4:$J544,1)</f>
        <v>16</v>
      </c>
      <c r="J544" s="26">
        <f>COUNTIF($S$5:$S544,S544)</f>
        <v>292</v>
      </c>
      <c r="K544" s="26" t="e">
        <f t="shared" si="145"/>
        <v>#N/A</v>
      </c>
      <c r="L544" s="26">
        <f>IFERROR(IF(P544=0,0,MAX($L$4:L543)+1),0)</f>
        <v>0</v>
      </c>
      <c r="M544" s="5" t="e">
        <f t="shared" si="157"/>
        <v>#N/A</v>
      </c>
      <c r="N544" s="5" t="e">
        <f t="shared" si="158"/>
        <v>#N/A</v>
      </c>
      <c r="P544" s="86" t="e">
        <f t="shared" si="146"/>
        <v>#N/A</v>
      </c>
      <c r="Q544" s="86" t="e">
        <f t="shared" si="147"/>
        <v>#N/A</v>
      </c>
      <c r="R544" s="86" t="e">
        <f t="shared" si="148"/>
        <v>#N/A</v>
      </c>
      <c r="S544" s="86" t="e">
        <f t="shared" si="149"/>
        <v>#N/A</v>
      </c>
      <c r="T544" s="86" t="str">
        <f t="shared" si="159"/>
        <v/>
      </c>
      <c r="U544" s="86" t="str">
        <f t="shared" si="160"/>
        <v/>
      </c>
      <c r="V544" s="86" t="str">
        <f t="shared" si="161"/>
        <v/>
      </c>
      <c r="W544" s="87" t="e">
        <f t="shared" si="150"/>
        <v>#N/A</v>
      </c>
      <c r="X544" s="88"/>
      <c r="Y544" s="88"/>
      <c r="Z544" s="88"/>
      <c r="AA544" s="88"/>
      <c r="AB544" s="88"/>
      <c r="AD544" s="86" t="e">
        <f t="shared" si="151"/>
        <v>#N/A</v>
      </c>
      <c r="AE544" s="86" t="e">
        <f t="shared" si="152"/>
        <v>#N/A</v>
      </c>
      <c r="AG544" s="86">
        <f t="shared" si="153"/>
        <v>0</v>
      </c>
      <c r="AH544" s="86">
        <f t="shared" si="154"/>
        <v>0</v>
      </c>
      <c r="AI544" s="86">
        <f t="shared" si="155"/>
        <v>0</v>
      </c>
    </row>
    <row r="545" spans="6:35" x14ac:dyDescent="0.25">
      <c r="F545" s="26" t="str">
        <f>IF(G545=1,MAX($F$4:F544)+1,"")</f>
        <v/>
      </c>
      <c r="G545" s="26">
        <f>COUNTIF($H$5:H545,H545)</f>
        <v>293</v>
      </c>
      <c r="H545" s="26" t="e">
        <f t="shared" si="156"/>
        <v>#N/A</v>
      </c>
      <c r="I545" s="26">
        <f>COUNTIF($J$4:$J545,1)</f>
        <v>16</v>
      </c>
      <c r="J545" s="26">
        <f>COUNTIF($S$5:$S545,S545)</f>
        <v>293</v>
      </c>
      <c r="K545" s="26" t="e">
        <f t="shared" si="145"/>
        <v>#N/A</v>
      </c>
      <c r="L545" s="26">
        <f>IFERROR(IF(P545=0,0,MAX($L$4:L544)+1),0)</f>
        <v>0</v>
      </c>
      <c r="M545" s="5" t="e">
        <f t="shared" si="157"/>
        <v>#N/A</v>
      </c>
      <c r="N545" s="5" t="e">
        <f t="shared" si="158"/>
        <v>#N/A</v>
      </c>
      <c r="P545" s="86" t="e">
        <f t="shared" si="146"/>
        <v>#N/A</v>
      </c>
      <c r="Q545" s="86" t="e">
        <f t="shared" si="147"/>
        <v>#N/A</v>
      </c>
      <c r="R545" s="86" t="e">
        <f t="shared" si="148"/>
        <v>#N/A</v>
      </c>
      <c r="S545" s="86" t="e">
        <f t="shared" si="149"/>
        <v>#N/A</v>
      </c>
      <c r="T545" s="86" t="str">
        <f t="shared" si="159"/>
        <v/>
      </c>
      <c r="U545" s="86" t="str">
        <f t="shared" si="160"/>
        <v/>
      </c>
      <c r="V545" s="86" t="str">
        <f t="shared" si="161"/>
        <v/>
      </c>
      <c r="W545" s="87" t="e">
        <f t="shared" si="150"/>
        <v>#N/A</v>
      </c>
      <c r="X545" s="88"/>
      <c r="Y545" s="88"/>
      <c r="Z545" s="88"/>
      <c r="AA545" s="88"/>
      <c r="AB545" s="88"/>
      <c r="AD545" s="86" t="e">
        <f t="shared" si="151"/>
        <v>#N/A</v>
      </c>
      <c r="AE545" s="86" t="e">
        <f t="shared" si="152"/>
        <v>#N/A</v>
      </c>
      <c r="AG545" s="86">
        <f t="shared" si="153"/>
        <v>0</v>
      </c>
      <c r="AH545" s="86">
        <f t="shared" si="154"/>
        <v>0</v>
      </c>
      <c r="AI545" s="86">
        <f t="shared" si="155"/>
        <v>0</v>
      </c>
    </row>
    <row r="546" spans="6:35" x14ac:dyDescent="0.25">
      <c r="F546" s="26" t="str">
        <f>IF(G546=1,MAX($F$4:F545)+1,"")</f>
        <v/>
      </c>
      <c r="G546" s="26">
        <f>COUNTIF($H$5:H546,H546)</f>
        <v>294</v>
      </c>
      <c r="H546" s="26" t="e">
        <f t="shared" si="156"/>
        <v>#N/A</v>
      </c>
      <c r="I546" s="26">
        <f>COUNTIF($J$4:$J546,1)</f>
        <v>16</v>
      </c>
      <c r="J546" s="26">
        <f>COUNTIF($S$5:$S546,S546)</f>
        <v>294</v>
      </c>
      <c r="K546" s="26" t="e">
        <f t="shared" si="145"/>
        <v>#N/A</v>
      </c>
      <c r="L546" s="26">
        <f>IFERROR(IF(P546=0,0,MAX($L$4:L545)+1),0)</f>
        <v>0</v>
      </c>
      <c r="M546" s="5" t="e">
        <f t="shared" si="157"/>
        <v>#N/A</v>
      </c>
      <c r="N546" s="5" t="e">
        <f t="shared" si="158"/>
        <v>#N/A</v>
      </c>
      <c r="P546" s="86" t="e">
        <f t="shared" si="146"/>
        <v>#N/A</v>
      </c>
      <c r="Q546" s="86" t="e">
        <f t="shared" si="147"/>
        <v>#N/A</v>
      </c>
      <c r="R546" s="86" t="e">
        <f t="shared" si="148"/>
        <v>#N/A</v>
      </c>
      <c r="S546" s="86" t="e">
        <f t="shared" si="149"/>
        <v>#N/A</v>
      </c>
      <c r="T546" s="86" t="str">
        <f t="shared" si="159"/>
        <v/>
      </c>
      <c r="U546" s="86" t="str">
        <f t="shared" si="160"/>
        <v/>
      </c>
      <c r="V546" s="86" t="str">
        <f t="shared" si="161"/>
        <v/>
      </c>
      <c r="W546" s="87" t="e">
        <f t="shared" si="150"/>
        <v>#N/A</v>
      </c>
      <c r="X546" s="88"/>
      <c r="Y546" s="88"/>
      <c r="Z546" s="88"/>
      <c r="AA546" s="88"/>
      <c r="AB546" s="88"/>
      <c r="AD546" s="86" t="e">
        <f t="shared" si="151"/>
        <v>#N/A</v>
      </c>
      <c r="AE546" s="86" t="e">
        <f t="shared" si="152"/>
        <v>#N/A</v>
      </c>
      <c r="AG546" s="86">
        <f t="shared" si="153"/>
        <v>0</v>
      </c>
      <c r="AH546" s="86">
        <f t="shared" si="154"/>
        <v>0</v>
      </c>
      <c r="AI546" s="86">
        <f t="shared" si="155"/>
        <v>0</v>
      </c>
    </row>
    <row r="547" spans="6:35" x14ac:dyDescent="0.25">
      <c r="F547" s="26" t="str">
        <f>IF(G547=1,MAX($F$4:F546)+1,"")</f>
        <v/>
      </c>
      <c r="G547" s="26">
        <f>COUNTIF($H$5:H547,H547)</f>
        <v>295</v>
      </c>
      <c r="H547" s="26" t="e">
        <f t="shared" si="156"/>
        <v>#N/A</v>
      </c>
      <c r="I547" s="26">
        <f>COUNTIF($J$4:$J547,1)</f>
        <v>16</v>
      </c>
      <c r="J547" s="26">
        <f>COUNTIF($S$5:$S547,S547)</f>
        <v>295</v>
      </c>
      <c r="K547" s="26" t="e">
        <f t="shared" si="145"/>
        <v>#N/A</v>
      </c>
      <c r="L547" s="26">
        <f>IFERROR(IF(P547=0,0,MAX($L$4:L546)+1),0)</f>
        <v>0</v>
      </c>
      <c r="M547" s="5" t="e">
        <f t="shared" si="157"/>
        <v>#N/A</v>
      </c>
      <c r="N547" s="5" t="e">
        <f t="shared" si="158"/>
        <v>#N/A</v>
      </c>
      <c r="P547" s="86" t="e">
        <f t="shared" si="146"/>
        <v>#N/A</v>
      </c>
      <c r="Q547" s="86" t="e">
        <f t="shared" si="147"/>
        <v>#N/A</v>
      </c>
      <c r="R547" s="86" t="e">
        <f t="shared" si="148"/>
        <v>#N/A</v>
      </c>
      <c r="S547" s="86" t="e">
        <f t="shared" si="149"/>
        <v>#N/A</v>
      </c>
      <c r="T547" s="86" t="str">
        <f t="shared" si="159"/>
        <v/>
      </c>
      <c r="U547" s="86" t="str">
        <f t="shared" si="160"/>
        <v/>
      </c>
      <c r="V547" s="86" t="str">
        <f t="shared" si="161"/>
        <v/>
      </c>
      <c r="W547" s="87" t="e">
        <f t="shared" si="150"/>
        <v>#N/A</v>
      </c>
      <c r="X547" s="88"/>
      <c r="Y547" s="88"/>
      <c r="Z547" s="88"/>
      <c r="AA547" s="88"/>
      <c r="AB547" s="88"/>
      <c r="AD547" s="86" t="e">
        <f t="shared" si="151"/>
        <v>#N/A</v>
      </c>
      <c r="AE547" s="86" t="e">
        <f t="shared" si="152"/>
        <v>#N/A</v>
      </c>
      <c r="AG547" s="86">
        <f t="shared" si="153"/>
        <v>0</v>
      </c>
      <c r="AH547" s="86">
        <f t="shared" si="154"/>
        <v>0</v>
      </c>
      <c r="AI547" s="86">
        <f t="shared" si="155"/>
        <v>0</v>
      </c>
    </row>
    <row r="548" spans="6:35" x14ac:dyDescent="0.25">
      <c r="F548" s="26" t="str">
        <f>IF(G548=1,MAX($F$4:F547)+1,"")</f>
        <v/>
      </c>
      <c r="G548" s="26">
        <f>COUNTIF($H$5:H548,H548)</f>
        <v>296</v>
      </c>
      <c r="H548" s="26" t="e">
        <f t="shared" si="156"/>
        <v>#N/A</v>
      </c>
      <c r="I548" s="26">
        <f>COUNTIF($J$4:$J548,1)</f>
        <v>16</v>
      </c>
      <c r="J548" s="26">
        <f>COUNTIF($S$5:$S548,S548)</f>
        <v>296</v>
      </c>
      <c r="K548" s="26" t="e">
        <f t="shared" si="145"/>
        <v>#N/A</v>
      </c>
      <c r="L548" s="26">
        <f>IFERROR(IF(P548=0,0,MAX($L$4:L547)+1),0)</f>
        <v>0</v>
      </c>
      <c r="M548" s="5" t="e">
        <f t="shared" si="157"/>
        <v>#N/A</v>
      </c>
      <c r="N548" s="5" t="e">
        <f t="shared" si="158"/>
        <v>#N/A</v>
      </c>
      <c r="P548" s="86" t="e">
        <f t="shared" si="146"/>
        <v>#N/A</v>
      </c>
      <c r="Q548" s="86" t="e">
        <f t="shared" si="147"/>
        <v>#N/A</v>
      </c>
      <c r="R548" s="86" t="e">
        <f t="shared" si="148"/>
        <v>#N/A</v>
      </c>
      <c r="S548" s="86" t="e">
        <f t="shared" si="149"/>
        <v>#N/A</v>
      </c>
      <c r="T548" s="86" t="str">
        <f t="shared" si="159"/>
        <v/>
      </c>
      <c r="U548" s="86" t="str">
        <f t="shared" si="160"/>
        <v/>
      </c>
      <c r="V548" s="86" t="str">
        <f t="shared" si="161"/>
        <v/>
      </c>
      <c r="W548" s="87" t="e">
        <f t="shared" si="150"/>
        <v>#N/A</v>
      </c>
      <c r="X548" s="88"/>
      <c r="Y548" s="88"/>
      <c r="Z548" s="88"/>
      <c r="AA548" s="88"/>
      <c r="AB548" s="88"/>
      <c r="AD548" s="86" t="e">
        <f t="shared" si="151"/>
        <v>#N/A</v>
      </c>
      <c r="AE548" s="86" t="e">
        <f t="shared" si="152"/>
        <v>#N/A</v>
      </c>
      <c r="AG548" s="86">
        <f t="shared" si="153"/>
        <v>0</v>
      </c>
      <c r="AH548" s="86">
        <f t="shared" si="154"/>
        <v>0</v>
      </c>
      <c r="AI548" s="86">
        <f t="shared" si="155"/>
        <v>0</v>
      </c>
    </row>
    <row r="549" spans="6:35" x14ac:dyDescent="0.25">
      <c r="F549" s="26" t="str">
        <f>IF(G549=1,MAX($F$4:F548)+1,"")</f>
        <v/>
      </c>
      <c r="G549" s="26">
        <f>COUNTIF($H$5:H549,H549)</f>
        <v>297</v>
      </c>
      <c r="H549" s="26" t="e">
        <f t="shared" si="156"/>
        <v>#N/A</v>
      </c>
      <c r="I549" s="26">
        <f>COUNTIF($J$4:$J549,1)</f>
        <v>16</v>
      </c>
      <c r="J549" s="26">
        <f>COUNTIF($S$5:$S549,S549)</f>
        <v>297</v>
      </c>
      <c r="K549" s="26" t="e">
        <f t="shared" si="145"/>
        <v>#N/A</v>
      </c>
      <c r="L549" s="26">
        <f>IFERROR(IF(P549=0,0,MAX($L$4:L548)+1),0)</f>
        <v>0</v>
      </c>
      <c r="M549" s="5" t="e">
        <f t="shared" si="157"/>
        <v>#N/A</v>
      </c>
      <c r="N549" s="5" t="e">
        <f t="shared" si="158"/>
        <v>#N/A</v>
      </c>
      <c r="P549" s="86" t="e">
        <f t="shared" si="146"/>
        <v>#N/A</v>
      </c>
      <c r="Q549" s="86" t="e">
        <f t="shared" si="147"/>
        <v>#N/A</v>
      </c>
      <c r="R549" s="86" t="e">
        <f t="shared" si="148"/>
        <v>#N/A</v>
      </c>
      <c r="S549" s="86" t="e">
        <f t="shared" si="149"/>
        <v>#N/A</v>
      </c>
      <c r="T549" s="86" t="str">
        <f t="shared" si="159"/>
        <v/>
      </c>
      <c r="U549" s="86" t="str">
        <f t="shared" si="160"/>
        <v/>
      </c>
      <c r="V549" s="86" t="str">
        <f t="shared" si="161"/>
        <v/>
      </c>
      <c r="W549" s="87" t="e">
        <f t="shared" si="150"/>
        <v>#N/A</v>
      </c>
      <c r="X549" s="88"/>
      <c r="Y549" s="88"/>
      <c r="Z549" s="88"/>
      <c r="AA549" s="88"/>
      <c r="AB549" s="88"/>
      <c r="AD549" s="86" t="e">
        <f t="shared" si="151"/>
        <v>#N/A</v>
      </c>
      <c r="AE549" s="86" t="e">
        <f t="shared" si="152"/>
        <v>#N/A</v>
      </c>
      <c r="AG549" s="86">
        <f t="shared" si="153"/>
        <v>0</v>
      </c>
      <c r="AH549" s="86">
        <f t="shared" si="154"/>
        <v>0</v>
      </c>
      <c r="AI549" s="86">
        <f t="shared" si="155"/>
        <v>0</v>
      </c>
    </row>
    <row r="550" spans="6:35" x14ac:dyDescent="0.25">
      <c r="F550" s="26" t="str">
        <f>IF(G550=1,MAX($F$4:F549)+1,"")</f>
        <v/>
      </c>
      <c r="G550" s="26">
        <f>COUNTIF($H$5:H550,H550)</f>
        <v>298</v>
      </c>
      <c r="H550" s="26" t="e">
        <f t="shared" si="156"/>
        <v>#N/A</v>
      </c>
      <c r="I550" s="26">
        <f>COUNTIF($J$4:$J550,1)</f>
        <v>16</v>
      </c>
      <c r="J550" s="26">
        <f>COUNTIF($S$5:$S550,S550)</f>
        <v>298</v>
      </c>
      <c r="K550" s="26" t="e">
        <f t="shared" si="145"/>
        <v>#N/A</v>
      </c>
      <c r="L550" s="26">
        <f>IFERROR(IF(P550=0,0,MAX($L$4:L549)+1),0)</f>
        <v>0</v>
      </c>
      <c r="M550" s="5" t="e">
        <f t="shared" si="157"/>
        <v>#N/A</v>
      </c>
      <c r="N550" s="5" t="e">
        <f t="shared" si="158"/>
        <v>#N/A</v>
      </c>
      <c r="P550" s="86" t="e">
        <f t="shared" si="146"/>
        <v>#N/A</v>
      </c>
      <c r="Q550" s="86" t="e">
        <f t="shared" si="147"/>
        <v>#N/A</v>
      </c>
      <c r="R550" s="86" t="e">
        <f t="shared" si="148"/>
        <v>#N/A</v>
      </c>
      <c r="S550" s="86" t="e">
        <f t="shared" si="149"/>
        <v>#N/A</v>
      </c>
      <c r="T550" s="86" t="str">
        <f t="shared" si="159"/>
        <v/>
      </c>
      <c r="U550" s="86" t="str">
        <f t="shared" si="160"/>
        <v/>
      </c>
      <c r="V550" s="86" t="str">
        <f t="shared" si="161"/>
        <v/>
      </c>
      <c r="W550" s="87" t="e">
        <f t="shared" si="150"/>
        <v>#N/A</v>
      </c>
      <c r="X550" s="88"/>
      <c r="Y550" s="88"/>
      <c r="Z550" s="88"/>
      <c r="AA550" s="88"/>
      <c r="AB550" s="88"/>
      <c r="AD550" s="86" t="e">
        <f t="shared" si="151"/>
        <v>#N/A</v>
      </c>
      <c r="AE550" s="86" t="e">
        <f t="shared" si="152"/>
        <v>#N/A</v>
      </c>
      <c r="AG550" s="86">
        <f t="shared" si="153"/>
        <v>0</v>
      </c>
      <c r="AH550" s="86">
        <f t="shared" si="154"/>
        <v>0</v>
      </c>
      <c r="AI550" s="86">
        <f t="shared" si="155"/>
        <v>0</v>
      </c>
    </row>
    <row r="551" spans="6:35" x14ac:dyDescent="0.25">
      <c r="F551" s="26" t="str">
        <f>IF(G551=1,MAX($F$4:F550)+1,"")</f>
        <v/>
      </c>
      <c r="G551" s="26">
        <f>COUNTIF($H$5:H551,H551)</f>
        <v>299</v>
      </c>
      <c r="H551" s="26" t="e">
        <f t="shared" si="156"/>
        <v>#N/A</v>
      </c>
      <c r="I551" s="26">
        <f>COUNTIF($J$4:$J551,1)</f>
        <v>16</v>
      </c>
      <c r="J551" s="26">
        <f>COUNTIF($S$5:$S551,S551)</f>
        <v>299</v>
      </c>
      <c r="K551" s="26" t="e">
        <f t="shared" si="145"/>
        <v>#N/A</v>
      </c>
      <c r="L551" s="26">
        <f>IFERROR(IF(P551=0,0,MAX($L$4:L550)+1),0)</f>
        <v>0</v>
      </c>
      <c r="M551" s="5" t="e">
        <f t="shared" si="157"/>
        <v>#N/A</v>
      </c>
      <c r="N551" s="5" t="e">
        <f t="shared" si="158"/>
        <v>#N/A</v>
      </c>
      <c r="P551" s="86" t="e">
        <f t="shared" si="146"/>
        <v>#N/A</v>
      </c>
      <c r="Q551" s="86" t="e">
        <f t="shared" si="147"/>
        <v>#N/A</v>
      </c>
      <c r="R551" s="86" t="e">
        <f t="shared" si="148"/>
        <v>#N/A</v>
      </c>
      <c r="S551" s="86" t="e">
        <f t="shared" si="149"/>
        <v>#N/A</v>
      </c>
      <c r="T551" s="86" t="str">
        <f t="shared" si="159"/>
        <v/>
      </c>
      <c r="U551" s="86" t="str">
        <f t="shared" si="160"/>
        <v/>
      </c>
      <c r="V551" s="86" t="str">
        <f t="shared" si="161"/>
        <v/>
      </c>
      <c r="W551" s="87" t="e">
        <f t="shared" si="150"/>
        <v>#N/A</v>
      </c>
      <c r="X551" s="88"/>
      <c r="Y551" s="88"/>
      <c r="Z551" s="88"/>
      <c r="AA551" s="88"/>
      <c r="AB551" s="88"/>
      <c r="AD551" s="86" t="e">
        <f t="shared" si="151"/>
        <v>#N/A</v>
      </c>
      <c r="AE551" s="86" t="e">
        <f t="shared" si="152"/>
        <v>#N/A</v>
      </c>
      <c r="AG551" s="86">
        <f t="shared" si="153"/>
        <v>0</v>
      </c>
      <c r="AH551" s="86">
        <f t="shared" si="154"/>
        <v>0</v>
      </c>
      <c r="AI551" s="86">
        <f t="shared" si="155"/>
        <v>0</v>
      </c>
    </row>
    <row r="552" spans="6:35" x14ac:dyDescent="0.25">
      <c r="F552" s="26" t="str">
        <f>IF(G552=1,MAX($F$4:F551)+1,"")</f>
        <v/>
      </c>
      <c r="G552" s="26">
        <f>COUNTIF($H$5:H552,H552)</f>
        <v>300</v>
      </c>
      <c r="H552" s="26" t="e">
        <f t="shared" si="156"/>
        <v>#N/A</v>
      </c>
      <c r="I552" s="26">
        <f>COUNTIF($J$4:$J552,1)</f>
        <v>16</v>
      </c>
      <c r="J552" s="26">
        <f>COUNTIF($S$5:$S552,S552)</f>
        <v>300</v>
      </c>
      <c r="K552" s="26" t="e">
        <f t="shared" si="145"/>
        <v>#N/A</v>
      </c>
      <c r="L552" s="26">
        <f>IFERROR(IF(P552=0,0,MAX($L$4:L551)+1),0)</f>
        <v>0</v>
      </c>
      <c r="M552" s="5" t="e">
        <f t="shared" si="157"/>
        <v>#N/A</v>
      </c>
      <c r="N552" s="5" t="e">
        <f t="shared" si="158"/>
        <v>#N/A</v>
      </c>
      <c r="P552" s="86" t="e">
        <f t="shared" si="146"/>
        <v>#N/A</v>
      </c>
      <c r="Q552" s="86" t="e">
        <f t="shared" si="147"/>
        <v>#N/A</v>
      </c>
      <c r="R552" s="86" t="e">
        <f t="shared" si="148"/>
        <v>#N/A</v>
      </c>
      <c r="S552" s="86" t="e">
        <f t="shared" si="149"/>
        <v>#N/A</v>
      </c>
      <c r="T552" s="86" t="str">
        <f t="shared" si="159"/>
        <v/>
      </c>
      <c r="U552" s="86" t="str">
        <f t="shared" si="160"/>
        <v/>
      </c>
      <c r="V552" s="86" t="str">
        <f t="shared" si="161"/>
        <v/>
      </c>
      <c r="W552" s="87" t="e">
        <f t="shared" si="150"/>
        <v>#N/A</v>
      </c>
      <c r="X552" s="88"/>
      <c r="Y552" s="88"/>
      <c r="Z552" s="88"/>
      <c r="AA552" s="88"/>
      <c r="AB552" s="88"/>
      <c r="AD552" s="86" t="e">
        <f t="shared" si="151"/>
        <v>#N/A</v>
      </c>
      <c r="AE552" s="86" t="e">
        <f t="shared" si="152"/>
        <v>#N/A</v>
      </c>
      <c r="AG552" s="86">
        <f t="shared" si="153"/>
        <v>0</v>
      </c>
      <c r="AH552" s="86">
        <f t="shared" si="154"/>
        <v>0</v>
      </c>
      <c r="AI552" s="86">
        <f t="shared" si="155"/>
        <v>0</v>
      </c>
    </row>
    <row r="553" spans="6:35" x14ac:dyDescent="0.25">
      <c r="F553" s="26" t="str">
        <f>IF(G553=1,MAX($F$4:F552)+1,"")</f>
        <v/>
      </c>
      <c r="G553" s="26">
        <f>COUNTIF($H$5:H553,H553)</f>
        <v>301</v>
      </c>
      <c r="H553" s="26" t="e">
        <f t="shared" si="156"/>
        <v>#N/A</v>
      </c>
      <c r="I553" s="26">
        <f>COUNTIF($J$4:$J553,1)</f>
        <v>16</v>
      </c>
      <c r="J553" s="26">
        <f>COUNTIF($S$5:$S553,S553)</f>
        <v>301</v>
      </c>
      <c r="K553" s="26" t="e">
        <f t="shared" si="145"/>
        <v>#N/A</v>
      </c>
      <c r="L553" s="26">
        <f>IFERROR(IF(P553=0,0,MAX($L$4:L552)+1),0)</f>
        <v>0</v>
      </c>
      <c r="M553" s="5" t="e">
        <f t="shared" si="157"/>
        <v>#N/A</v>
      </c>
      <c r="N553" s="5" t="e">
        <f t="shared" si="158"/>
        <v>#N/A</v>
      </c>
      <c r="P553" s="86" t="e">
        <f t="shared" si="146"/>
        <v>#N/A</v>
      </c>
      <c r="Q553" s="86" t="e">
        <f t="shared" si="147"/>
        <v>#N/A</v>
      </c>
      <c r="R553" s="86" t="e">
        <f t="shared" si="148"/>
        <v>#N/A</v>
      </c>
      <c r="S553" s="86" t="e">
        <f t="shared" si="149"/>
        <v>#N/A</v>
      </c>
      <c r="T553" s="86" t="str">
        <f t="shared" si="159"/>
        <v/>
      </c>
      <c r="U553" s="86" t="str">
        <f t="shared" si="160"/>
        <v/>
      </c>
      <c r="V553" s="86" t="str">
        <f t="shared" si="161"/>
        <v/>
      </c>
      <c r="W553" s="87" t="e">
        <f t="shared" si="150"/>
        <v>#N/A</v>
      </c>
      <c r="X553" s="88"/>
      <c r="Y553" s="88"/>
      <c r="Z553" s="88"/>
      <c r="AA553" s="88"/>
      <c r="AB553" s="88"/>
      <c r="AD553" s="86" t="e">
        <f t="shared" si="151"/>
        <v>#N/A</v>
      </c>
      <c r="AE553" s="86" t="e">
        <f t="shared" si="152"/>
        <v>#N/A</v>
      </c>
      <c r="AG553" s="86">
        <f t="shared" si="153"/>
        <v>0</v>
      </c>
      <c r="AH553" s="86">
        <f t="shared" si="154"/>
        <v>0</v>
      </c>
      <c r="AI553" s="86">
        <f t="shared" si="155"/>
        <v>0</v>
      </c>
    </row>
    <row r="554" spans="6:35" x14ac:dyDescent="0.25">
      <c r="F554" s="26" t="str">
        <f>IF(G554=1,MAX($F$4:F553)+1,"")</f>
        <v/>
      </c>
      <c r="G554" s="26">
        <f>COUNTIF($H$5:H554,H554)</f>
        <v>302</v>
      </c>
      <c r="H554" s="26" t="e">
        <f t="shared" si="156"/>
        <v>#N/A</v>
      </c>
      <c r="I554" s="26">
        <f>COUNTIF($J$4:$J554,1)</f>
        <v>16</v>
      </c>
      <c r="J554" s="26">
        <f>COUNTIF($S$5:$S554,S554)</f>
        <v>302</v>
      </c>
      <c r="K554" s="26" t="e">
        <f t="shared" si="145"/>
        <v>#N/A</v>
      </c>
      <c r="L554" s="26">
        <f>IFERROR(IF(P554=0,0,MAX($L$4:L553)+1),0)</f>
        <v>0</v>
      </c>
      <c r="M554" s="5" t="e">
        <f t="shared" si="157"/>
        <v>#N/A</v>
      </c>
      <c r="N554" s="5" t="e">
        <f t="shared" si="158"/>
        <v>#N/A</v>
      </c>
      <c r="P554" s="86" t="e">
        <f t="shared" si="146"/>
        <v>#N/A</v>
      </c>
      <c r="Q554" s="86" t="e">
        <f t="shared" si="147"/>
        <v>#N/A</v>
      </c>
      <c r="R554" s="86" t="e">
        <f t="shared" si="148"/>
        <v>#N/A</v>
      </c>
      <c r="S554" s="86" t="e">
        <f t="shared" si="149"/>
        <v>#N/A</v>
      </c>
      <c r="T554" s="86" t="str">
        <f t="shared" si="159"/>
        <v/>
      </c>
      <c r="U554" s="86" t="str">
        <f t="shared" si="160"/>
        <v/>
      </c>
      <c r="V554" s="86" t="str">
        <f t="shared" si="161"/>
        <v/>
      </c>
      <c r="W554" s="87" t="e">
        <f t="shared" si="150"/>
        <v>#N/A</v>
      </c>
      <c r="X554" s="88"/>
      <c r="Y554" s="88"/>
      <c r="Z554" s="88"/>
      <c r="AA554" s="88"/>
      <c r="AB554" s="88"/>
      <c r="AD554" s="86" t="e">
        <f t="shared" si="151"/>
        <v>#N/A</v>
      </c>
      <c r="AE554" s="86" t="e">
        <f t="shared" si="152"/>
        <v>#N/A</v>
      </c>
      <c r="AG554" s="86">
        <f t="shared" si="153"/>
        <v>0</v>
      </c>
      <c r="AH554" s="86">
        <f t="shared" si="154"/>
        <v>0</v>
      </c>
      <c r="AI554" s="86">
        <f t="shared" si="155"/>
        <v>0</v>
      </c>
    </row>
    <row r="555" spans="6:35" x14ac:dyDescent="0.25">
      <c r="F555" s="26" t="str">
        <f>IF(G555=1,MAX($F$4:F554)+1,"")</f>
        <v/>
      </c>
      <c r="G555" s="26">
        <f>COUNTIF($H$5:H555,H555)</f>
        <v>303</v>
      </c>
      <c r="H555" s="26" t="e">
        <f t="shared" si="156"/>
        <v>#N/A</v>
      </c>
      <c r="I555" s="26">
        <f>COUNTIF($J$4:$J555,1)</f>
        <v>16</v>
      </c>
      <c r="J555" s="26">
        <f>COUNTIF($S$5:$S555,S555)</f>
        <v>303</v>
      </c>
      <c r="K555" s="26" t="e">
        <f t="shared" si="145"/>
        <v>#N/A</v>
      </c>
      <c r="L555" s="26">
        <f>IFERROR(IF(P555=0,0,MAX($L$4:L554)+1),0)</f>
        <v>0</v>
      </c>
      <c r="M555" s="5" t="e">
        <f t="shared" si="157"/>
        <v>#N/A</v>
      </c>
      <c r="N555" s="5" t="e">
        <f t="shared" si="158"/>
        <v>#N/A</v>
      </c>
      <c r="P555" s="86" t="e">
        <f t="shared" si="146"/>
        <v>#N/A</v>
      </c>
      <c r="Q555" s="86" t="e">
        <f t="shared" si="147"/>
        <v>#N/A</v>
      </c>
      <c r="R555" s="86" t="e">
        <f t="shared" si="148"/>
        <v>#N/A</v>
      </c>
      <c r="S555" s="86" t="e">
        <f t="shared" si="149"/>
        <v>#N/A</v>
      </c>
      <c r="T555" s="86" t="str">
        <f t="shared" si="159"/>
        <v/>
      </c>
      <c r="U555" s="86" t="str">
        <f t="shared" si="160"/>
        <v/>
      </c>
      <c r="V555" s="86" t="str">
        <f t="shared" si="161"/>
        <v/>
      </c>
      <c r="W555" s="87" t="e">
        <f t="shared" si="150"/>
        <v>#N/A</v>
      </c>
      <c r="X555" s="88"/>
      <c r="Y555" s="88"/>
      <c r="Z555" s="88"/>
      <c r="AA555" s="88"/>
      <c r="AB555" s="88"/>
      <c r="AD555" s="86" t="e">
        <f t="shared" si="151"/>
        <v>#N/A</v>
      </c>
      <c r="AE555" s="86" t="e">
        <f t="shared" si="152"/>
        <v>#N/A</v>
      </c>
      <c r="AG555" s="86">
        <f t="shared" si="153"/>
        <v>0</v>
      </c>
      <c r="AH555" s="86">
        <f t="shared" si="154"/>
        <v>0</v>
      </c>
      <c r="AI555" s="86">
        <f t="shared" si="155"/>
        <v>0</v>
      </c>
    </row>
    <row r="556" spans="6:35" x14ac:dyDescent="0.25">
      <c r="F556" s="26" t="str">
        <f>IF(G556=1,MAX($F$4:F555)+1,"")</f>
        <v/>
      </c>
      <c r="G556" s="26">
        <f>COUNTIF($H$5:H556,H556)</f>
        <v>304</v>
      </c>
      <c r="H556" s="26" t="e">
        <f t="shared" si="156"/>
        <v>#N/A</v>
      </c>
      <c r="I556" s="26">
        <f>COUNTIF($J$4:$J556,1)</f>
        <v>16</v>
      </c>
      <c r="J556" s="26">
        <f>COUNTIF($S$5:$S556,S556)</f>
        <v>304</v>
      </c>
      <c r="K556" s="26" t="e">
        <f t="shared" si="145"/>
        <v>#N/A</v>
      </c>
      <c r="L556" s="26">
        <f>IFERROR(IF(P556=0,0,MAX($L$4:L555)+1),0)</f>
        <v>0</v>
      </c>
      <c r="M556" s="5" t="e">
        <f t="shared" si="157"/>
        <v>#N/A</v>
      </c>
      <c r="N556" s="5" t="e">
        <f t="shared" si="158"/>
        <v>#N/A</v>
      </c>
      <c r="P556" s="86" t="e">
        <f t="shared" si="146"/>
        <v>#N/A</v>
      </c>
      <c r="Q556" s="86" t="e">
        <f t="shared" si="147"/>
        <v>#N/A</v>
      </c>
      <c r="R556" s="86" t="e">
        <f t="shared" si="148"/>
        <v>#N/A</v>
      </c>
      <c r="S556" s="86" t="e">
        <f t="shared" si="149"/>
        <v>#N/A</v>
      </c>
      <c r="T556" s="86" t="str">
        <f t="shared" si="159"/>
        <v/>
      </c>
      <c r="U556" s="86" t="str">
        <f t="shared" si="160"/>
        <v/>
      </c>
      <c r="V556" s="86" t="str">
        <f t="shared" si="161"/>
        <v/>
      </c>
      <c r="W556" s="87" t="e">
        <f t="shared" si="150"/>
        <v>#N/A</v>
      </c>
      <c r="X556" s="88"/>
      <c r="Y556" s="88"/>
      <c r="Z556" s="88"/>
      <c r="AA556" s="88"/>
      <c r="AB556" s="88"/>
      <c r="AD556" s="86" t="e">
        <f t="shared" si="151"/>
        <v>#N/A</v>
      </c>
      <c r="AE556" s="86" t="e">
        <f t="shared" si="152"/>
        <v>#N/A</v>
      </c>
      <c r="AG556" s="86">
        <f t="shared" si="153"/>
        <v>0</v>
      </c>
      <c r="AH556" s="86">
        <f t="shared" si="154"/>
        <v>0</v>
      </c>
      <c r="AI556" s="86">
        <f t="shared" si="155"/>
        <v>0</v>
      </c>
    </row>
    <row r="557" spans="6:35" x14ac:dyDescent="0.25">
      <c r="F557" s="26" t="str">
        <f>IF(G557=1,MAX($F$4:F556)+1,"")</f>
        <v/>
      </c>
      <c r="G557" s="26">
        <f>COUNTIF($H$5:H557,H557)</f>
        <v>305</v>
      </c>
      <c r="H557" s="26" t="e">
        <f t="shared" si="156"/>
        <v>#N/A</v>
      </c>
      <c r="I557" s="26">
        <f>COUNTIF($J$4:$J557,1)</f>
        <v>16</v>
      </c>
      <c r="J557" s="26">
        <f>COUNTIF($S$5:$S557,S557)</f>
        <v>305</v>
      </c>
      <c r="K557" s="26" t="e">
        <f t="shared" si="145"/>
        <v>#N/A</v>
      </c>
      <c r="L557" s="26">
        <f>IFERROR(IF(P557=0,0,MAX($L$4:L556)+1),0)</f>
        <v>0</v>
      </c>
      <c r="M557" s="5" t="e">
        <f t="shared" si="157"/>
        <v>#N/A</v>
      </c>
      <c r="N557" s="5" t="e">
        <f t="shared" si="158"/>
        <v>#N/A</v>
      </c>
      <c r="P557" s="86" t="e">
        <f t="shared" si="146"/>
        <v>#N/A</v>
      </c>
      <c r="Q557" s="86" t="e">
        <f t="shared" si="147"/>
        <v>#N/A</v>
      </c>
      <c r="R557" s="86" t="e">
        <f t="shared" si="148"/>
        <v>#N/A</v>
      </c>
      <c r="S557" s="86" t="e">
        <f t="shared" si="149"/>
        <v>#N/A</v>
      </c>
      <c r="T557" s="86" t="str">
        <f t="shared" si="159"/>
        <v/>
      </c>
      <c r="U557" s="86" t="str">
        <f t="shared" si="160"/>
        <v/>
      </c>
      <c r="V557" s="86" t="str">
        <f t="shared" si="161"/>
        <v/>
      </c>
      <c r="W557" s="87" t="e">
        <f t="shared" si="150"/>
        <v>#N/A</v>
      </c>
      <c r="X557" s="88"/>
      <c r="Y557" s="88"/>
      <c r="Z557" s="88"/>
      <c r="AA557" s="88"/>
      <c r="AB557" s="88"/>
      <c r="AD557" s="86" t="e">
        <f t="shared" si="151"/>
        <v>#N/A</v>
      </c>
      <c r="AE557" s="86" t="e">
        <f t="shared" si="152"/>
        <v>#N/A</v>
      </c>
      <c r="AG557" s="86">
        <f t="shared" si="153"/>
        <v>0</v>
      </c>
      <c r="AH557" s="86">
        <f t="shared" si="154"/>
        <v>0</v>
      </c>
      <c r="AI557" s="86">
        <f t="shared" si="155"/>
        <v>0</v>
      </c>
    </row>
    <row r="558" spans="6:35" x14ac:dyDescent="0.25">
      <c r="F558" s="26" t="str">
        <f>IF(G558=1,MAX($F$4:F557)+1,"")</f>
        <v/>
      </c>
      <c r="G558" s="26">
        <f>COUNTIF($H$5:H558,H558)</f>
        <v>306</v>
      </c>
      <c r="H558" s="26" t="e">
        <f t="shared" si="156"/>
        <v>#N/A</v>
      </c>
      <c r="I558" s="26">
        <f>COUNTIF($J$4:$J558,1)</f>
        <v>16</v>
      </c>
      <c r="J558" s="26">
        <f>COUNTIF($S$5:$S558,S558)</f>
        <v>306</v>
      </c>
      <c r="K558" s="26" t="e">
        <f t="shared" si="145"/>
        <v>#N/A</v>
      </c>
      <c r="L558" s="26">
        <f>IFERROR(IF(P558=0,0,MAX($L$4:L557)+1),0)</f>
        <v>0</v>
      </c>
      <c r="M558" s="5" t="e">
        <f t="shared" si="157"/>
        <v>#N/A</v>
      </c>
      <c r="N558" s="5" t="e">
        <f t="shared" si="158"/>
        <v>#N/A</v>
      </c>
      <c r="P558" s="86" t="e">
        <f t="shared" si="146"/>
        <v>#N/A</v>
      </c>
      <c r="Q558" s="86" t="e">
        <f t="shared" si="147"/>
        <v>#N/A</v>
      </c>
      <c r="R558" s="86" t="e">
        <f t="shared" si="148"/>
        <v>#N/A</v>
      </c>
      <c r="S558" s="86" t="e">
        <f t="shared" si="149"/>
        <v>#N/A</v>
      </c>
      <c r="T558" s="86" t="str">
        <f t="shared" si="159"/>
        <v/>
      </c>
      <c r="U558" s="86" t="str">
        <f t="shared" si="160"/>
        <v/>
      </c>
      <c r="V558" s="86" t="str">
        <f t="shared" si="161"/>
        <v/>
      </c>
      <c r="W558" s="87" t="e">
        <f t="shared" si="150"/>
        <v>#N/A</v>
      </c>
      <c r="X558" s="88"/>
      <c r="Y558" s="88"/>
      <c r="Z558" s="88"/>
      <c r="AA558" s="88"/>
      <c r="AB558" s="88"/>
      <c r="AD558" s="86" t="e">
        <f t="shared" si="151"/>
        <v>#N/A</v>
      </c>
      <c r="AE558" s="86" t="e">
        <f t="shared" si="152"/>
        <v>#N/A</v>
      </c>
      <c r="AG558" s="86">
        <f t="shared" si="153"/>
        <v>0</v>
      </c>
      <c r="AH558" s="86">
        <f t="shared" si="154"/>
        <v>0</v>
      </c>
      <c r="AI558" s="86">
        <f t="shared" si="155"/>
        <v>0</v>
      </c>
    </row>
    <row r="559" spans="6:35" x14ac:dyDescent="0.25">
      <c r="F559" s="26" t="str">
        <f>IF(G559=1,MAX($F$4:F558)+1,"")</f>
        <v/>
      </c>
      <c r="G559" s="26">
        <f>COUNTIF($H$5:H559,H559)</f>
        <v>307</v>
      </c>
      <c r="H559" s="26" t="e">
        <f t="shared" si="156"/>
        <v>#N/A</v>
      </c>
      <c r="I559" s="26">
        <f>COUNTIF($J$4:$J559,1)</f>
        <v>16</v>
      </c>
      <c r="J559" s="26">
        <f>COUNTIF($S$5:$S559,S559)</f>
        <v>307</v>
      </c>
      <c r="K559" s="26" t="e">
        <f t="shared" si="145"/>
        <v>#N/A</v>
      </c>
      <c r="L559" s="26">
        <f>IFERROR(IF(P559=0,0,MAX($L$4:L558)+1),0)</f>
        <v>0</v>
      </c>
      <c r="M559" s="5" t="e">
        <f t="shared" si="157"/>
        <v>#N/A</v>
      </c>
      <c r="N559" s="5" t="e">
        <f t="shared" si="158"/>
        <v>#N/A</v>
      </c>
      <c r="P559" s="86" t="e">
        <f t="shared" si="146"/>
        <v>#N/A</v>
      </c>
      <c r="Q559" s="86" t="e">
        <f t="shared" si="147"/>
        <v>#N/A</v>
      </c>
      <c r="R559" s="86" t="e">
        <f t="shared" si="148"/>
        <v>#N/A</v>
      </c>
      <c r="S559" s="86" t="e">
        <f t="shared" si="149"/>
        <v>#N/A</v>
      </c>
      <c r="T559" s="86" t="str">
        <f t="shared" si="159"/>
        <v/>
      </c>
      <c r="U559" s="86" t="str">
        <f t="shared" si="160"/>
        <v/>
      </c>
      <c r="V559" s="86" t="str">
        <f t="shared" si="161"/>
        <v/>
      </c>
      <c r="W559" s="87" t="e">
        <f t="shared" si="150"/>
        <v>#N/A</v>
      </c>
      <c r="X559" s="88"/>
      <c r="Y559" s="88"/>
      <c r="Z559" s="88"/>
      <c r="AA559" s="88"/>
      <c r="AB559" s="88"/>
      <c r="AD559" s="86" t="e">
        <f t="shared" si="151"/>
        <v>#N/A</v>
      </c>
      <c r="AE559" s="86" t="e">
        <f t="shared" si="152"/>
        <v>#N/A</v>
      </c>
      <c r="AG559" s="86">
        <f t="shared" si="153"/>
        <v>0</v>
      </c>
      <c r="AH559" s="86">
        <f t="shared" si="154"/>
        <v>0</v>
      </c>
      <c r="AI559" s="86">
        <f t="shared" si="155"/>
        <v>0</v>
      </c>
    </row>
    <row r="560" spans="6:35" x14ac:dyDescent="0.25">
      <c r="F560" s="26" t="str">
        <f>IF(G560=1,MAX($F$4:F559)+1,"")</f>
        <v/>
      </c>
      <c r="G560" s="26">
        <f>COUNTIF($H$5:H560,H560)</f>
        <v>308</v>
      </c>
      <c r="H560" s="26" t="e">
        <f t="shared" si="156"/>
        <v>#N/A</v>
      </c>
      <c r="I560" s="26">
        <f>COUNTIF($J$4:$J560,1)</f>
        <v>16</v>
      </c>
      <c r="J560" s="26">
        <f>COUNTIF($S$5:$S560,S560)</f>
        <v>308</v>
      </c>
      <c r="K560" s="26" t="e">
        <f t="shared" si="145"/>
        <v>#N/A</v>
      </c>
      <c r="L560" s="26">
        <f>IFERROR(IF(P560=0,0,MAX($L$4:L559)+1),0)</f>
        <v>0</v>
      </c>
      <c r="M560" s="5" t="e">
        <f t="shared" si="157"/>
        <v>#N/A</v>
      </c>
      <c r="N560" s="5" t="e">
        <f t="shared" si="158"/>
        <v>#N/A</v>
      </c>
      <c r="P560" s="86" t="e">
        <f t="shared" si="146"/>
        <v>#N/A</v>
      </c>
      <c r="Q560" s="86" t="e">
        <f t="shared" si="147"/>
        <v>#N/A</v>
      </c>
      <c r="R560" s="86" t="e">
        <f t="shared" si="148"/>
        <v>#N/A</v>
      </c>
      <c r="S560" s="86" t="e">
        <f t="shared" si="149"/>
        <v>#N/A</v>
      </c>
      <c r="T560" s="86" t="str">
        <f t="shared" si="159"/>
        <v/>
      </c>
      <c r="U560" s="86" t="str">
        <f t="shared" si="160"/>
        <v/>
      </c>
      <c r="V560" s="86" t="str">
        <f t="shared" si="161"/>
        <v/>
      </c>
      <c r="W560" s="87" t="e">
        <f t="shared" si="150"/>
        <v>#N/A</v>
      </c>
      <c r="X560" s="88"/>
      <c r="Y560" s="88"/>
      <c r="Z560" s="88"/>
      <c r="AA560" s="88"/>
      <c r="AB560" s="88"/>
      <c r="AD560" s="86" t="e">
        <f t="shared" si="151"/>
        <v>#N/A</v>
      </c>
      <c r="AE560" s="86" t="e">
        <f t="shared" si="152"/>
        <v>#N/A</v>
      </c>
      <c r="AG560" s="86">
        <f t="shared" si="153"/>
        <v>0</v>
      </c>
      <c r="AH560" s="86">
        <f t="shared" si="154"/>
        <v>0</v>
      </c>
      <c r="AI560" s="86">
        <f t="shared" si="155"/>
        <v>0</v>
      </c>
    </row>
    <row r="561" spans="6:35" x14ac:dyDescent="0.25">
      <c r="F561" s="26" t="str">
        <f>IF(G561=1,MAX($F$4:F560)+1,"")</f>
        <v/>
      </c>
      <c r="G561" s="26">
        <f>COUNTIF($H$5:H561,H561)</f>
        <v>309</v>
      </c>
      <c r="H561" s="26" t="e">
        <f t="shared" si="156"/>
        <v>#N/A</v>
      </c>
      <c r="I561" s="26">
        <f>COUNTIF($J$4:$J561,1)</f>
        <v>16</v>
      </c>
      <c r="J561" s="26">
        <f>COUNTIF($S$5:$S561,S561)</f>
        <v>309</v>
      </c>
      <c r="K561" s="26" t="e">
        <f t="shared" si="145"/>
        <v>#N/A</v>
      </c>
      <c r="L561" s="26">
        <f>IFERROR(IF(P561=0,0,MAX($L$4:L560)+1),0)</f>
        <v>0</v>
      </c>
      <c r="M561" s="5" t="e">
        <f t="shared" si="157"/>
        <v>#N/A</v>
      </c>
      <c r="N561" s="5" t="e">
        <f t="shared" si="158"/>
        <v>#N/A</v>
      </c>
      <c r="P561" s="86" t="e">
        <f t="shared" si="146"/>
        <v>#N/A</v>
      </c>
      <c r="Q561" s="86" t="e">
        <f t="shared" si="147"/>
        <v>#N/A</v>
      </c>
      <c r="R561" s="86" t="e">
        <f t="shared" si="148"/>
        <v>#N/A</v>
      </c>
      <c r="S561" s="86" t="e">
        <f t="shared" si="149"/>
        <v>#N/A</v>
      </c>
      <c r="T561" s="86" t="str">
        <f t="shared" si="159"/>
        <v/>
      </c>
      <c r="U561" s="86" t="str">
        <f t="shared" si="160"/>
        <v/>
      </c>
      <c r="V561" s="86" t="str">
        <f t="shared" si="161"/>
        <v/>
      </c>
      <c r="W561" s="87" t="e">
        <f t="shared" si="150"/>
        <v>#N/A</v>
      </c>
      <c r="X561" s="88"/>
      <c r="Y561" s="88"/>
      <c r="Z561" s="88"/>
      <c r="AA561" s="88"/>
      <c r="AB561" s="88"/>
      <c r="AD561" s="86" t="e">
        <f t="shared" si="151"/>
        <v>#N/A</v>
      </c>
      <c r="AE561" s="86" t="e">
        <f t="shared" si="152"/>
        <v>#N/A</v>
      </c>
      <c r="AG561" s="86">
        <f t="shared" si="153"/>
        <v>0</v>
      </c>
      <c r="AH561" s="86">
        <f t="shared" si="154"/>
        <v>0</v>
      </c>
      <c r="AI561" s="86">
        <f t="shared" si="155"/>
        <v>0</v>
      </c>
    </row>
    <row r="562" spans="6:35" x14ac:dyDescent="0.25">
      <c r="F562" s="26" t="str">
        <f>IF(G562=1,MAX($F$4:F561)+1,"")</f>
        <v/>
      </c>
      <c r="G562" s="26">
        <f>COUNTIF($H$5:H562,H562)</f>
        <v>310</v>
      </c>
      <c r="H562" s="26" t="e">
        <f t="shared" si="156"/>
        <v>#N/A</v>
      </c>
      <c r="I562" s="26">
        <f>COUNTIF($J$4:$J562,1)</f>
        <v>16</v>
      </c>
      <c r="J562" s="26">
        <f>COUNTIF($S$5:$S562,S562)</f>
        <v>310</v>
      </c>
      <c r="K562" s="26" t="e">
        <f t="shared" si="145"/>
        <v>#N/A</v>
      </c>
      <c r="L562" s="26">
        <f>IFERROR(IF(P562=0,0,MAX($L$4:L561)+1),0)</f>
        <v>0</v>
      </c>
      <c r="M562" s="5" t="e">
        <f t="shared" si="157"/>
        <v>#N/A</v>
      </c>
      <c r="N562" s="5" t="e">
        <f t="shared" si="158"/>
        <v>#N/A</v>
      </c>
      <c r="P562" s="86" t="e">
        <f t="shared" si="146"/>
        <v>#N/A</v>
      </c>
      <c r="Q562" s="86" t="e">
        <f t="shared" si="147"/>
        <v>#N/A</v>
      </c>
      <c r="R562" s="86" t="e">
        <f t="shared" si="148"/>
        <v>#N/A</v>
      </c>
      <c r="S562" s="86" t="e">
        <f t="shared" si="149"/>
        <v>#N/A</v>
      </c>
      <c r="T562" s="86" t="str">
        <f t="shared" si="159"/>
        <v/>
      </c>
      <c r="U562" s="86" t="str">
        <f t="shared" si="160"/>
        <v/>
      </c>
      <c r="V562" s="86" t="str">
        <f t="shared" si="161"/>
        <v/>
      </c>
      <c r="W562" s="87" t="e">
        <f t="shared" si="150"/>
        <v>#N/A</v>
      </c>
      <c r="X562" s="88"/>
      <c r="Y562" s="88"/>
      <c r="Z562" s="88"/>
      <c r="AA562" s="88"/>
      <c r="AB562" s="88"/>
      <c r="AD562" s="86" t="e">
        <f t="shared" si="151"/>
        <v>#N/A</v>
      </c>
      <c r="AE562" s="86" t="e">
        <f t="shared" si="152"/>
        <v>#N/A</v>
      </c>
      <c r="AG562" s="86">
        <f t="shared" si="153"/>
        <v>0</v>
      </c>
      <c r="AH562" s="86">
        <f t="shared" si="154"/>
        <v>0</v>
      </c>
      <c r="AI562" s="86">
        <f t="shared" si="155"/>
        <v>0</v>
      </c>
    </row>
    <row r="563" spans="6:35" x14ac:dyDescent="0.25">
      <c r="F563" s="26" t="str">
        <f>IF(G563=1,MAX($F$4:F562)+1,"")</f>
        <v/>
      </c>
      <c r="G563" s="26">
        <f>COUNTIF($H$5:H563,H563)</f>
        <v>311</v>
      </c>
      <c r="H563" s="26" t="e">
        <f t="shared" si="156"/>
        <v>#N/A</v>
      </c>
      <c r="I563" s="26">
        <f>COUNTIF($J$4:$J563,1)</f>
        <v>16</v>
      </c>
      <c r="J563" s="26">
        <f>COUNTIF($S$5:$S563,S563)</f>
        <v>311</v>
      </c>
      <c r="K563" s="26" t="e">
        <f t="shared" si="145"/>
        <v>#N/A</v>
      </c>
      <c r="L563" s="26">
        <f>IFERROR(IF(P563=0,0,MAX($L$4:L562)+1),0)</f>
        <v>0</v>
      </c>
      <c r="M563" s="5" t="e">
        <f t="shared" si="157"/>
        <v>#N/A</v>
      </c>
      <c r="N563" s="5" t="e">
        <f t="shared" si="158"/>
        <v>#N/A</v>
      </c>
      <c r="P563" s="86" t="e">
        <f t="shared" si="146"/>
        <v>#N/A</v>
      </c>
      <c r="Q563" s="86" t="e">
        <f t="shared" si="147"/>
        <v>#N/A</v>
      </c>
      <c r="R563" s="86" t="e">
        <f t="shared" si="148"/>
        <v>#N/A</v>
      </c>
      <c r="S563" s="86" t="e">
        <f t="shared" si="149"/>
        <v>#N/A</v>
      </c>
      <c r="T563" s="86" t="str">
        <f t="shared" si="159"/>
        <v/>
      </c>
      <c r="U563" s="86" t="str">
        <f t="shared" si="160"/>
        <v/>
      </c>
      <c r="V563" s="86" t="str">
        <f t="shared" si="161"/>
        <v/>
      </c>
      <c r="W563" s="87" t="e">
        <f t="shared" si="150"/>
        <v>#N/A</v>
      </c>
      <c r="X563" s="88"/>
      <c r="Y563" s="88"/>
      <c r="Z563" s="88"/>
      <c r="AA563" s="88"/>
      <c r="AB563" s="88"/>
      <c r="AD563" s="86" t="e">
        <f t="shared" si="151"/>
        <v>#N/A</v>
      </c>
      <c r="AE563" s="86" t="e">
        <f t="shared" si="152"/>
        <v>#N/A</v>
      </c>
      <c r="AG563" s="86">
        <f t="shared" si="153"/>
        <v>0</v>
      </c>
      <c r="AH563" s="86">
        <f t="shared" si="154"/>
        <v>0</v>
      </c>
      <c r="AI563" s="86">
        <f t="shared" si="155"/>
        <v>0</v>
      </c>
    </row>
    <row r="564" spans="6:35" x14ac:dyDescent="0.25">
      <c r="F564" s="26" t="str">
        <f>IF(G564=1,MAX($F$4:F563)+1,"")</f>
        <v/>
      </c>
      <c r="G564" s="26">
        <f>COUNTIF($H$5:H564,H564)</f>
        <v>312</v>
      </c>
      <c r="H564" s="26" t="e">
        <f t="shared" si="156"/>
        <v>#N/A</v>
      </c>
      <c r="I564" s="26">
        <f>COUNTIF($J$4:$J564,1)</f>
        <v>16</v>
      </c>
      <c r="J564" s="26">
        <f>COUNTIF($S$5:$S564,S564)</f>
        <v>312</v>
      </c>
      <c r="K564" s="26" t="e">
        <f t="shared" si="145"/>
        <v>#N/A</v>
      </c>
      <c r="L564" s="26">
        <f>IFERROR(IF(P564=0,0,MAX($L$4:L563)+1),0)</f>
        <v>0</v>
      </c>
      <c r="M564" s="5" t="e">
        <f t="shared" si="157"/>
        <v>#N/A</v>
      </c>
      <c r="N564" s="5" t="e">
        <f t="shared" si="158"/>
        <v>#N/A</v>
      </c>
      <c r="P564" s="86" t="e">
        <f t="shared" si="146"/>
        <v>#N/A</v>
      </c>
      <c r="Q564" s="86" t="e">
        <f t="shared" si="147"/>
        <v>#N/A</v>
      </c>
      <c r="R564" s="86" t="e">
        <f t="shared" si="148"/>
        <v>#N/A</v>
      </c>
      <c r="S564" s="86" t="e">
        <f t="shared" si="149"/>
        <v>#N/A</v>
      </c>
      <c r="T564" s="86" t="str">
        <f t="shared" si="159"/>
        <v/>
      </c>
      <c r="U564" s="86" t="str">
        <f t="shared" si="160"/>
        <v/>
      </c>
      <c r="V564" s="86" t="str">
        <f t="shared" si="161"/>
        <v/>
      </c>
      <c r="W564" s="87" t="e">
        <f t="shared" si="150"/>
        <v>#N/A</v>
      </c>
      <c r="X564" s="88"/>
      <c r="Y564" s="88"/>
      <c r="Z564" s="88"/>
      <c r="AA564" s="88"/>
      <c r="AB564" s="88"/>
      <c r="AD564" s="86" t="e">
        <f t="shared" si="151"/>
        <v>#N/A</v>
      </c>
      <c r="AE564" s="86" t="e">
        <f t="shared" si="152"/>
        <v>#N/A</v>
      </c>
      <c r="AG564" s="86">
        <f t="shared" si="153"/>
        <v>0</v>
      </c>
      <c r="AH564" s="86">
        <f t="shared" si="154"/>
        <v>0</v>
      </c>
      <c r="AI564" s="86">
        <f t="shared" si="155"/>
        <v>0</v>
      </c>
    </row>
    <row r="565" spans="6:35" x14ac:dyDescent="0.25">
      <c r="F565" s="26" t="str">
        <f>IF(G565=1,MAX($F$4:F564)+1,"")</f>
        <v/>
      </c>
      <c r="G565" s="26">
        <f>COUNTIF($H$5:H565,H565)</f>
        <v>313</v>
      </c>
      <c r="H565" s="26" t="e">
        <f t="shared" si="156"/>
        <v>#N/A</v>
      </c>
      <c r="I565" s="26">
        <f>COUNTIF($J$4:$J565,1)</f>
        <v>16</v>
      </c>
      <c r="J565" s="26">
        <f>COUNTIF($S$5:$S565,S565)</f>
        <v>313</v>
      </c>
      <c r="K565" s="26" t="e">
        <f t="shared" si="145"/>
        <v>#N/A</v>
      </c>
      <c r="L565" s="26">
        <f>IFERROR(IF(P565=0,0,MAX($L$4:L564)+1),0)</f>
        <v>0</v>
      </c>
      <c r="M565" s="5" t="e">
        <f t="shared" si="157"/>
        <v>#N/A</v>
      </c>
      <c r="N565" s="5" t="e">
        <f t="shared" si="158"/>
        <v>#N/A</v>
      </c>
      <c r="P565" s="86" t="e">
        <f t="shared" si="146"/>
        <v>#N/A</v>
      </c>
      <c r="Q565" s="86" t="e">
        <f t="shared" si="147"/>
        <v>#N/A</v>
      </c>
      <c r="R565" s="86" t="e">
        <f t="shared" si="148"/>
        <v>#N/A</v>
      </c>
      <c r="S565" s="86" t="e">
        <f t="shared" si="149"/>
        <v>#N/A</v>
      </c>
      <c r="T565" s="86" t="str">
        <f t="shared" si="159"/>
        <v/>
      </c>
      <c r="U565" s="86" t="str">
        <f t="shared" si="160"/>
        <v/>
      </c>
      <c r="V565" s="86" t="str">
        <f t="shared" si="161"/>
        <v/>
      </c>
      <c r="W565" s="87" t="e">
        <f t="shared" si="150"/>
        <v>#N/A</v>
      </c>
      <c r="X565" s="88"/>
      <c r="Y565" s="88"/>
      <c r="Z565" s="88"/>
      <c r="AA565" s="88"/>
      <c r="AB565" s="88"/>
      <c r="AD565" s="86" t="e">
        <f t="shared" si="151"/>
        <v>#N/A</v>
      </c>
      <c r="AE565" s="86" t="e">
        <f t="shared" si="152"/>
        <v>#N/A</v>
      </c>
      <c r="AG565" s="86">
        <f t="shared" si="153"/>
        <v>0</v>
      </c>
      <c r="AH565" s="86">
        <f t="shared" si="154"/>
        <v>0</v>
      </c>
      <c r="AI565" s="86">
        <f t="shared" si="155"/>
        <v>0</v>
      </c>
    </row>
    <row r="566" spans="6:35" x14ac:dyDescent="0.25">
      <c r="F566" s="26" t="str">
        <f>IF(G566=1,MAX($F$4:F565)+1,"")</f>
        <v/>
      </c>
      <c r="G566" s="26">
        <f>COUNTIF($H$5:H566,H566)</f>
        <v>314</v>
      </c>
      <c r="H566" s="26" t="e">
        <f t="shared" si="156"/>
        <v>#N/A</v>
      </c>
      <c r="I566" s="26">
        <f>COUNTIF($J$4:$J566,1)</f>
        <v>16</v>
      </c>
      <c r="J566" s="26">
        <f>COUNTIF($S$5:$S566,S566)</f>
        <v>314</v>
      </c>
      <c r="K566" s="26" t="e">
        <f t="shared" si="145"/>
        <v>#N/A</v>
      </c>
      <c r="L566" s="26">
        <f>IFERROR(IF(P566=0,0,MAX($L$4:L565)+1),0)</f>
        <v>0</v>
      </c>
      <c r="M566" s="5" t="e">
        <f t="shared" si="157"/>
        <v>#N/A</v>
      </c>
      <c r="N566" s="5" t="e">
        <f t="shared" si="158"/>
        <v>#N/A</v>
      </c>
      <c r="P566" s="86" t="e">
        <f t="shared" si="146"/>
        <v>#N/A</v>
      </c>
      <c r="Q566" s="86" t="e">
        <f t="shared" si="147"/>
        <v>#N/A</v>
      </c>
      <c r="R566" s="86" t="e">
        <f t="shared" si="148"/>
        <v>#N/A</v>
      </c>
      <c r="S566" s="86" t="e">
        <f t="shared" si="149"/>
        <v>#N/A</v>
      </c>
      <c r="T566" s="86" t="str">
        <f t="shared" si="159"/>
        <v/>
      </c>
      <c r="U566" s="86" t="str">
        <f t="shared" si="160"/>
        <v/>
      </c>
      <c r="V566" s="86" t="str">
        <f t="shared" si="161"/>
        <v/>
      </c>
      <c r="W566" s="87" t="e">
        <f t="shared" si="150"/>
        <v>#N/A</v>
      </c>
      <c r="X566" s="88"/>
      <c r="Y566" s="88"/>
      <c r="Z566" s="88"/>
      <c r="AA566" s="88"/>
      <c r="AB566" s="88"/>
      <c r="AD566" s="86" t="e">
        <f t="shared" si="151"/>
        <v>#N/A</v>
      </c>
      <c r="AE566" s="86" t="e">
        <f t="shared" si="152"/>
        <v>#N/A</v>
      </c>
      <c r="AG566" s="86">
        <f t="shared" si="153"/>
        <v>0</v>
      </c>
      <c r="AH566" s="86">
        <f t="shared" si="154"/>
        <v>0</v>
      </c>
      <c r="AI566" s="86">
        <f t="shared" si="155"/>
        <v>0</v>
      </c>
    </row>
    <row r="567" spans="6:35" x14ac:dyDescent="0.25">
      <c r="F567" s="26" t="str">
        <f>IF(G567=1,MAX($F$4:F566)+1,"")</f>
        <v/>
      </c>
      <c r="G567" s="26">
        <f>COUNTIF($H$5:H567,H567)</f>
        <v>315</v>
      </c>
      <c r="H567" s="26" t="e">
        <f t="shared" si="156"/>
        <v>#N/A</v>
      </c>
      <c r="I567" s="26">
        <f>COUNTIF($J$4:$J567,1)</f>
        <v>16</v>
      </c>
      <c r="J567" s="26">
        <f>COUNTIF($S$5:$S567,S567)</f>
        <v>315</v>
      </c>
      <c r="K567" s="26" t="e">
        <f t="shared" si="145"/>
        <v>#N/A</v>
      </c>
      <c r="L567" s="26">
        <f>IFERROR(IF(P567=0,0,MAX($L$4:L566)+1),0)</f>
        <v>0</v>
      </c>
      <c r="M567" s="5" t="e">
        <f t="shared" si="157"/>
        <v>#N/A</v>
      </c>
      <c r="N567" s="5" t="e">
        <f t="shared" si="158"/>
        <v>#N/A</v>
      </c>
      <c r="P567" s="86" t="e">
        <f t="shared" si="146"/>
        <v>#N/A</v>
      </c>
      <c r="Q567" s="86" t="e">
        <f t="shared" si="147"/>
        <v>#N/A</v>
      </c>
      <c r="R567" s="86" t="e">
        <f t="shared" si="148"/>
        <v>#N/A</v>
      </c>
      <c r="S567" s="86" t="e">
        <f t="shared" si="149"/>
        <v>#N/A</v>
      </c>
      <c r="T567" s="86" t="str">
        <f t="shared" si="159"/>
        <v/>
      </c>
      <c r="U567" s="86" t="str">
        <f t="shared" si="160"/>
        <v/>
      </c>
      <c r="V567" s="86" t="str">
        <f t="shared" si="161"/>
        <v/>
      </c>
      <c r="W567" s="87" t="e">
        <f t="shared" si="150"/>
        <v>#N/A</v>
      </c>
      <c r="X567" s="88"/>
      <c r="Y567" s="88"/>
      <c r="Z567" s="88"/>
      <c r="AA567" s="88"/>
      <c r="AB567" s="88"/>
      <c r="AD567" s="86" t="e">
        <f t="shared" si="151"/>
        <v>#N/A</v>
      </c>
      <c r="AE567" s="86" t="e">
        <f t="shared" si="152"/>
        <v>#N/A</v>
      </c>
      <c r="AG567" s="86">
        <f t="shared" si="153"/>
        <v>0</v>
      </c>
      <c r="AH567" s="86">
        <f t="shared" si="154"/>
        <v>0</v>
      </c>
      <c r="AI567" s="86">
        <f t="shared" si="155"/>
        <v>0</v>
      </c>
    </row>
    <row r="568" spans="6:35" x14ac:dyDescent="0.25">
      <c r="F568" s="26" t="str">
        <f>IF(G568=1,MAX($F$4:F567)+1,"")</f>
        <v/>
      </c>
      <c r="G568" s="26">
        <f>COUNTIF($H$5:H568,H568)</f>
        <v>316</v>
      </c>
      <c r="H568" s="26" t="e">
        <f t="shared" si="156"/>
        <v>#N/A</v>
      </c>
      <c r="I568" s="26">
        <f>COUNTIF($J$4:$J568,1)</f>
        <v>16</v>
      </c>
      <c r="J568" s="26">
        <f>COUNTIF($S$5:$S568,S568)</f>
        <v>316</v>
      </c>
      <c r="K568" s="26" t="e">
        <f t="shared" si="145"/>
        <v>#N/A</v>
      </c>
      <c r="L568" s="26">
        <f>IFERROR(IF(P568=0,0,MAX($L$4:L567)+1),0)</f>
        <v>0</v>
      </c>
      <c r="M568" s="5" t="e">
        <f t="shared" si="157"/>
        <v>#N/A</v>
      </c>
      <c r="N568" s="5" t="e">
        <f t="shared" si="158"/>
        <v>#N/A</v>
      </c>
      <c r="P568" s="86" t="e">
        <f t="shared" si="146"/>
        <v>#N/A</v>
      </c>
      <c r="Q568" s="86" t="e">
        <f t="shared" si="147"/>
        <v>#N/A</v>
      </c>
      <c r="R568" s="86" t="e">
        <f t="shared" si="148"/>
        <v>#N/A</v>
      </c>
      <c r="S568" s="86" t="e">
        <f t="shared" si="149"/>
        <v>#N/A</v>
      </c>
      <c r="T568" s="86" t="str">
        <f t="shared" si="159"/>
        <v/>
      </c>
      <c r="U568" s="86" t="str">
        <f t="shared" si="160"/>
        <v/>
      </c>
      <c r="V568" s="86" t="str">
        <f t="shared" si="161"/>
        <v/>
      </c>
      <c r="W568" s="87" t="e">
        <f t="shared" si="150"/>
        <v>#N/A</v>
      </c>
      <c r="X568" s="88"/>
      <c r="Y568" s="88"/>
      <c r="Z568" s="88"/>
      <c r="AA568" s="88"/>
      <c r="AB568" s="88"/>
      <c r="AD568" s="86" t="e">
        <f t="shared" si="151"/>
        <v>#N/A</v>
      </c>
      <c r="AE568" s="86" t="e">
        <f t="shared" si="152"/>
        <v>#N/A</v>
      </c>
      <c r="AG568" s="86">
        <f t="shared" si="153"/>
        <v>0</v>
      </c>
      <c r="AH568" s="86">
        <f t="shared" si="154"/>
        <v>0</v>
      </c>
      <c r="AI568" s="86">
        <f t="shared" si="155"/>
        <v>0</v>
      </c>
    </row>
    <row r="569" spans="6:35" x14ac:dyDescent="0.25">
      <c r="F569" s="26" t="str">
        <f>IF(G569=1,MAX($F$4:F568)+1,"")</f>
        <v/>
      </c>
      <c r="G569" s="26">
        <f>COUNTIF($H$5:H569,H569)</f>
        <v>317</v>
      </c>
      <c r="H569" s="26" t="e">
        <f t="shared" si="156"/>
        <v>#N/A</v>
      </c>
      <c r="I569" s="26">
        <f>COUNTIF($J$4:$J569,1)</f>
        <v>16</v>
      </c>
      <c r="J569" s="26">
        <f>COUNTIF($S$5:$S569,S569)</f>
        <v>317</v>
      </c>
      <c r="K569" s="26" t="e">
        <f t="shared" si="145"/>
        <v>#N/A</v>
      </c>
      <c r="L569" s="26">
        <f>IFERROR(IF(P569=0,0,MAX($L$4:L568)+1),0)</f>
        <v>0</v>
      </c>
      <c r="M569" s="5" t="e">
        <f t="shared" si="157"/>
        <v>#N/A</v>
      </c>
      <c r="N569" s="5" t="e">
        <f t="shared" si="158"/>
        <v>#N/A</v>
      </c>
      <c r="P569" s="86" t="e">
        <f t="shared" si="146"/>
        <v>#N/A</v>
      </c>
      <c r="Q569" s="86" t="e">
        <f t="shared" si="147"/>
        <v>#N/A</v>
      </c>
      <c r="R569" s="86" t="e">
        <f t="shared" si="148"/>
        <v>#N/A</v>
      </c>
      <c r="S569" s="86" t="e">
        <f t="shared" si="149"/>
        <v>#N/A</v>
      </c>
      <c r="T569" s="86" t="str">
        <f t="shared" si="159"/>
        <v/>
      </c>
      <c r="U569" s="86" t="str">
        <f t="shared" si="160"/>
        <v/>
      </c>
      <c r="V569" s="86" t="str">
        <f t="shared" si="161"/>
        <v/>
      </c>
      <c r="W569" s="87" t="e">
        <f t="shared" si="150"/>
        <v>#N/A</v>
      </c>
      <c r="X569" s="88"/>
      <c r="Y569" s="88"/>
      <c r="Z569" s="88"/>
      <c r="AA569" s="88"/>
      <c r="AB569" s="88"/>
      <c r="AD569" s="86" t="e">
        <f t="shared" si="151"/>
        <v>#N/A</v>
      </c>
      <c r="AE569" s="86" t="e">
        <f t="shared" si="152"/>
        <v>#N/A</v>
      </c>
      <c r="AG569" s="86">
        <f t="shared" si="153"/>
        <v>0</v>
      </c>
      <c r="AH569" s="86">
        <f t="shared" si="154"/>
        <v>0</v>
      </c>
      <c r="AI569" s="86">
        <f t="shared" si="155"/>
        <v>0</v>
      </c>
    </row>
    <row r="570" spans="6:35" x14ac:dyDescent="0.25">
      <c r="F570" s="26" t="str">
        <f>IF(G570=1,MAX($F$4:F569)+1,"")</f>
        <v/>
      </c>
      <c r="G570" s="26">
        <f>COUNTIF($H$5:H570,H570)</f>
        <v>318</v>
      </c>
      <c r="H570" s="26" t="e">
        <f t="shared" si="156"/>
        <v>#N/A</v>
      </c>
      <c r="I570" s="26">
        <f>COUNTIF($J$4:$J570,1)</f>
        <v>16</v>
      </c>
      <c r="J570" s="26">
        <f>COUNTIF($S$5:$S570,S570)</f>
        <v>318</v>
      </c>
      <c r="K570" s="26" t="e">
        <f t="shared" si="145"/>
        <v>#N/A</v>
      </c>
      <c r="L570" s="26">
        <f>IFERROR(IF(P570=0,0,MAX($L$4:L569)+1),0)</f>
        <v>0</v>
      </c>
      <c r="M570" s="5" t="e">
        <f t="shared" si="157"/>
        <v>#N/A</v>
      </c>
      <c r="N570" s="5" t="e">
        <f t="shared" si="158"/>
        <v>#N/A</v>
      </c>
      <c r="P570" s="86" t="e">
        <f t="shared" si="146"/>
        <v>#N/A</v>
      </c>
      <c r="Q570" s="86" t="e">
        <f t="shared" si="147"/>
        <v>#N/A</v>
      </c>
      <c r="R570" s="86" t="e">
        <f t="shared" si="148"/>
        <v>#N/A</v>
      </c>
      <c r="S570" s="86" t="e">
        <f t="shared" si="149"/>
        <v>#N/A</v>
      </c>
      <c r="T570" s="86" t="str">
        <f t="shared" si="159"/>
        <v/>
      </c>
      <c r="U570" s="86" t="str">
        <f t="shared" si="160"/>
        <v/>
      </c>
      <c r="V570" s="86" t="str">
        <f t="shared" si="161"/>
        <v/>
      </c>
      <c r="W570" s="87" t="e">
        <f t="shared" si="150"/>
        <v>#N/A</v>
      </c>
      <c r="X570" s="88"/>
      <c r="Y570" s="88"/>
      <c r="Z570" s="88"/>
      <c r="AA570" s="88"/>
      <c r="AB570" s="88"/>
      <c r="AD570" s="86" t="e">
        <f t="shared" si="151"/>
        <v>#N/A</v>
      </c>
      <c r="AE570" s="86" t="e">
        <f t="shared" si="152"/>
        <v>#N/A</v>
      </c>
      <c r="AG570" s="86">
        <f t="shared" si="153"/>
        <v>0</v>
      </c>
      <c r="AH570" s="86">
        <f t="shared" si="154"/>
        <v>0</v>
      </c>
      <c r="AI570" s="86">
        <f t="shared" si="155"/>
        <v>0</v>
      </c>
    </row>
    <row r="571" spans="6:35" x14ac:dyDescent="0.25">
      <c r="F571" s="26" t="str">
        <f>IF(G571=1,MAX($F$4:F570)+1,"")</f>
        <v/>
      </c>
      <c r="G571" s="26">
        <f>COUNTIF($H$5:H571,H571)</f>
        <v>319</v>
      </c>
      <c r="H571" s="26" t="e">
        <f t="shared" si="156"/>
        <v>#N/A</v>
      </c>
      <c r="I571" s="26">
        <f>COUNTIF($J$4:$J571,1)</f>
        <v>16</v>
      </c>
      <c r="J571" s="26">
        <f>COUNTIF($S$5:$S571,S571)</f>
        <v>319</v>
      </c>
      <c r="K571" s="26" t="e">
        <f t="shared" si="145"/>
        <v>#N/A</v>
      </c>
      <c r="L571" s="26">
        <f>IFERROR(IF(P571=0,0,MAX($L$4:L570)+1),0)</f>
        <v>0</v>
      </c>
      <c r="M571" s="5" t="e">
        <f t="shared" si="157"/>
        <v>#N/A</v>
      </c>
      <c r="N571" s="5" t="e">
        <f t="shared" si="158"/>
        <v>#N/A</v>
      </c>
      <c r="P571" s="86" t="e">
        <f t="shared" si="146"/>
        <v>#N/A</v>
      </c>
      <c r="Q571" s="86" t="e">
        <f t="shared" si="147"/>
        <v>#N/A</v>
      </c>
      <c r="R571" s="86" t="e">
        <f t="shared" si="148"/>
        <v>#N/A</v>
      </c>
      <c r="S571" s="86" t="e">
        <f t="shared" si="149"/>
        <v>#N/A</v>
      </c>
      <c r="T571" s="86" t="str">
        <f t="shared" si="159"/>
        <v/>
      </c>
      <c r="U571" s="86" t="str">
        <f t="shared" si="160"/>
        <v/>
      </c>
      <c r="V571" s="86" t="str">
        <f t="shared" si="161"/>
        <v/>
      </c>
      <c r="W571" s="87" t="e">
        <f t="shared" si="150"/>
        <v>#N/A</v>
      </c>
      <c r="X571" s="88"/>
      <c r="Y571" s="88"/>
      <c r="Z571" s="88"/>
      <c r="AA571" s="88"/>
      <c r="AB571" s="88"/>
      <c r="AD571" s="86" t="e">
        <f t="shared" si="151"/>
        <v>#N/A</v>
      </c>
      <c r="AE571" s="86" t="e">
        <f t="shared" si="152"/>
        <v>#N/A</v>
      </c>
      <c r="AG571" s="86">
        <f t="shared" si="153"/>
        <v>0</v>
      </c>
      <c r="AH571" s="86">
        <f t="shared" si="154"/>
        <v>0</v>
      </c>
      <c r="AI571" s="86">
        <f t="shared" si="155"/>
        <v>0</v>
      </c>
    </row>
    <row r="572" spans="6:35" x14ac:dyDescent="0.25">
      <c r="F572" s="26" t="str">
        <f>IF(G572=1,MAX($F$4:F571)+1,"")</f>
        <v/>
      </c>
      <c r="G572" s="26">
        <f>COUNTIF($H$5:H572,H572)</f>
        <v>320</v>
      </c>
      <c r="H572" s="26" t="e">
        <f t="shared" si="156"/>
        <v>#N/A</v>
      </c>
      <c r="I572" s="26">
        <f>COUNTIF($J$4:$J572,1)</f>
        <v>16</v>
      </c>
      <c r="J572" s="26">
        <f>COUNTIF($S$5:$S572,S572)</f>
        <v>320</v>
      </c>
      <c r="K572" s="26" t="e">
        <f t="shared" si="145"/>
        <v>#N/A</v>
      </c>
      <c r="L572" s="26">
        <f>IFERROR(IF(P572=0,0,MAX($L$4:L571)+1),0)</f>
        <v>0</v>
      </c>
      <c r="M572" s="5" t="e">
        <f t="shared" si="157"/>
        <v>#N/A</v>
      </c>
      <c r="N572" s="5" t="e">
        <f t="shared" si="158"/>
        <v>#N/A</v>
      </c>
      <c r="P572" s="86" t="e">
        <f t="shared" si="146"/>
        <v>#N/A</v>
      </c>
      <c r="Q572" s="86" t="e">
        <f t="shared" si="147"/>
        <v>#N/A</v>
      </c>
      <c r="R572" s="86" t="e">
        <f t="shared" si="148"/>
        <v>#N/A</v>
      </c>
      <c r="S572" s="86" t="e">
        <f t="shared" si="149"/>
        <v>#N/A</v>
      </c>
      <c r="T572" s="86" t="str">
        <f t="shared" si="159"/>
        <v/>
      </c>
      <c r="U572" s="86" t="str">
        <f t="shared" si="160"/>
        <v/>
      </c>
      <c r="V572" s="86" t="str">
        <f t="shared" si="161"/>
        <v/>
      </c>
      <c r="W572" s="87" t="e">
        <f t="shared" si="150"/>
        <v>#N/A</v>
      </c>
      <c r="X572" s="88"/>
      <c r="Y572" s="88"/>
      <c r="Z572" s="88"/>
      <c r="AA572" s="88"/>
      <c r="AB572" s="88"/>
      <c r="AD572" s="86" t="e">
        <f t="shared" si="151"/>
        <v>#N/A</v>
      </c>
      <c r="AE572" s="86" t="e">
        <f t="shared" si="152"/>
        <v>#N/A</v>
      </c>
      <c r="AG572" s="86">
        <f t="shared" si="153"/>
        <v>0</v>
      </c>
      <c r="AH572" s="86">
        <f t="shared" si="154"/>
        <v>0</v>
      </c>
      <c r="AI572" s="86">
        <f t="shared" si="155"/>
        <v>0</v>
      </c>
    </row>
    <row r="573" spans="6:35" x14ac:dyDescent="0.25">
      <c r="F573" s="26" t="str">
        <f>IF(G573=1,MAX($F$4:F572)+1,"")</f>
        <v/>
      </c>
      <c r="G573" s="26">
        <f>COUNTIF($H$5:H573,H573)</f>
        <v>321</v>
      </c>
      <c r="H573" s="26" t="e">
        <f t="shared" si="156"/>
        <v>#N/A</v>
      </c>
      <c r="I573" s="26">
        <f>COUNTIF($J$4:$J573,1)</f>
        <v>16</v>
      </c>
      <c r="J573" s="26">
        <f>COUNTIF($S$5:$S573,S573)</f>
        <v>321</v>
      </c>
      <c r="K573" s="26" t="e">
        <f t="shared" si="145"/>
        <v>#N/A</v>
      </c>
      <c r="L573" s="26">
        <f>IFERROR(IF(P573=0,0,MAX($L$4:L572)+1),0)</f>
        <v>0</v>
      </c>
      <c r="M573" s="5" t="e">
        <f t="shared" si="157"/>
        <v>#N/A</v>
      </c>
      <c r="N573" s="5" t="e">
        <f t="shared" si="158"/>
        <v>#N/A</v>
      </c>
      <c r="P573" s="86" t="e">
        <f t="shared" si="146"/>
        <v>#N/A</v>
      </c>
      <c r="Q573" s="86" t="e">
        <f t="shared" si="147"/>
        <v>#N/A</v>
      </c>
      <c r="R573" s="86" t="e">
        <f t="shared" si="148"/>
        <v>#N/A</v>
      </c>
      <c r="S573" s="86" t="e">
        <f t="shared" si="149"/>
        <v>#N/A</v>
      </c>
      <c r="T573" s="86" t="str">
        <f t="shared" si="159"/>
        <v/>
      </c>
      <c r="U573" s="86" t="str">
        <f t="shared" si="160"/>
        <v/>
      </c>
      <c r="V573" s="86" t="str">
        <f t="shared" si="161"/>
        <v/>
      </c>
      <c r="W573" s="87" t="e">
        <f t="shared" si="150"/>
        <v>#N/A</v>
      </c>
      <c r="X573" s="88"/>
      <c r="Y573" s="88"/>
      <c r="Z573" s="88"/>
      <c r="AA573" s="88"/>
      <c r="AB573" s="88"/>
      <c r="AD573" s="86" t="e">
        <f t="shared" si="151"/>
        <v>#N/A</v>
      </c>
      <c r="AE573" s="86" t="e">
        <f t="shared" si="152"/>
        <v>#N/A</v>
      </c>
      <c r="AG573" s="86">
        <f t="shared" si="153"/>
        <v>0</v>
      </c>
      <c r="AH573" s="86">
        <f t="shared" si="154"/>
        <v>0</v>
      </c>
      <c r="AI573" s="86">
        <f t="shared" si="155"/>
        <v>0</v>
      </c>
    </row>
    <row r="574" spans="6:35" x14ac:dyDescent="0.25">
      <c r="F574" s="26" t="str">
        <f>IF(G574=1,MAX($F$4:F573)+1,"")</f>
        <v/>
      </c>
      <c r="G574" s="26">
        <f>COUNTIF($H$5:H574,H574)</f>
        <v>322</v>
      </c>
      <c r="H574" s="26" t="e">
        <f t="shared" si="156"/>
        <v>#N/A</v>
      </c>
      <c r="I574" s="26">
        <f>COUNTIF($J$4:$J574,1)</f>
        <v>16</v>
      </c>
      <c r="J574" s="26">
        <f>COUNTIF($S$5:$S574,S574)</f>
        <v>322</v>
      </c>
      <c r="K574" s="26" t="e">
        <f t="shared" si="145"/>
        <v>#N/A</v>
      </c>
      <c r="L574" s="26">
        <f>IFERROR(IF(P574=0,0,MAX($L$4:L573)+1),0)</f>
        <v>0</v>
      </c>
      <c r="M574" s="5" t="e">
        <f t="shared" si="157"/>
        <v>#N/A</v>
      </c>
      <c r="N574" s="5" t="e">
        <f t="shared" si="158"/>
        <v>#N/A</v>
      </c>
      <c r="P574" s="86" t="e">
        <f t="shared" si="146"/>
        <v>#N/A</v>
      </c>
      <c r="Q574" s="86" t="e">
        <f t="shared" si="147"/>
        <v>#N/A</v>
      </c>
      <c r="R574" s="86" t="e">
        <f t="shared" si="148"/>
        <v>#N/A</v>
      </c>
      <c r="S574" s="86" t="e">
        <f t="shared" si="149"/>
        <v>#N/A</v>
      </c>
      <c r="T574" s="86" t="str">
        <f t="shared" si="159"/>
        <v/>
      </c>
      <c r="U574" s="86" t="str">
        <f t="shared" si="160"/>
        <v/>
      </c>
      <c r="V574" s="86" t="str">
        <f t="shared" si="161"/>
        <v/>
      </c>
      <c r="W574" s="87" t="e">
        <f t="shared" si="150"/>
        <v>#N/A</v>
      </c>
      <c r="X574" s="88"/>
      <c r="Y574" s="88"/>
      <c r="Z574" s="88"/>
      <c r="AA574" s="88"/>
      <c r="AB574" s="88"/>
      <c r="AD574" s="86" t="e">
        <f t="shared" si="151"/>
        <v>#N/A</v>
      </c>
      <c r="AE574" s="86" t="e">
        <f t="shared" si="152"/>
        <v>#N/A</v>
      </c>
      <c r="AG574" s="86">
        <f t="shared" si="153"/>
        <v>0</v>
      </c>
      <c r="AH574" s="86">
        <f t="shared" si="154"/>
        <v>0</v>
      </c>
      <c r="AI574" s="86">
        <f t="shared" si="155"/>
        <v>0</v>
      </c>
    </row>
    <row r="575" spans="6:35" x14ac:dyDescent="0.25">
      <c r="F575" s="26" t="str">
        <f>IF(G575=1,MAX($F$4:F574)+1,"")</f>
        <v/>
      </c>
      <c r="G575" s="26">
        <f>COUNTIF($H$5:H575,H575)</f>
        <v>323</v>
      </c>
      <c r="H575" s="26" t="e">
        <f t="shared" si="156"/>
        <v>#N/A</v>
      </c>
      <c r="I575" s="26">
        <f>COUNTIF($J$4:$J575,1)</f>
        <v>16</v>
      </c>
      <c r="J575" s="26">
        <f>COUNTIF($S$5:$S575,S575)</f>
        <v>323</v>
      </c>
      <c r="K575" s="26" t="e">
        <f t="shared" si="145"/>
        <v>#N/A</v>
      </c>
      <c r="L575" s="26">
        <f>IFERROR(IF(P575=0,0,MAX($L$4:L574)+1),0)</f>
        <v>0</v>
      </c>
      <c r="M575" s="5" t="e">
        <f t="shared" si="157"/>
        <v>#N/A</v>
      </c>
      <c r="N575" s="5" t="e">
        <f t="shared" si="158"/>
        <v>#N/A</v>
      </c>
      <c r="P575" s="86" t="e">
        <f t="shared" si="146"/>
        <v>#N/A</v>
      </c>
      <c r="Q575" s="86" t="e">
        <f t="shared" si="147"/>
        <v>#N/A</v>
      </c>
      <c r="R575" s="86" t="e">
        <f t="shared" si="148"/>
        <v>#N/A</v>
      </c>
      <c r="S575" s="86" t="e">
        <f t="shared" si="149"/>
        <v>#N/A</v>
      </c>
      <c r="T575" s="86" t="str">
        <f t="shared" si="159"/>
        <v/>
      </c>
      <c r="U575" s="86" t="str">
        <f t="shared" si="160"/>
        <v/>
      </c>
      <c r="V575" s="86" t="str">
        <f t="shared" si="161"/>
        <v/>
      </c>
      <c r="W575" s="87" t="e">
        <f t="shared" si="150"/>
        <v>#N/A</v>
      </c>
      <c r="X575" s="88"/>
      <c r="Y575" s="88"/>
      <c r="Z575" s="88"/>
      <c r="AA575" s="88"/>
      <c r="AB575" s="88"/>
      <c r="AD575" s="86" t="e">
        <f t="shared" si="151"/>
        <v>#N/A</v>
      </c>
      <c r="AE575" s="86" t="e">
        <f t="shared" si="152"/>
        <v>#N/A</v>
      </c>
      <c r="AG575" s="86">
        <f t="shared" si="153"/>
        <v>0</v>
      </c>
      <c r="AH575" s="86">
        <f t="shared" si="154"/>
        <v>0</v>
      </c>
      <c r="AI575" s="86">
        <f t="shared" si="155"/>
        <v>0</v>
      </c>
    </row>
    <row r="576" spans="6:35" x14ac:dyDescent="0.25">
      <c r="F576" s="26" t="str">
        <f>IF(G576=1,MAX($F$4:F575)+1,"")</f>
        <v/>
      </c>
      <c r="G576" s="26">
        <f>COUNTIF($H$5:H576,H576)</f>
        <v>324</v>
      </c>
      <c r="H576" s="26" t="e">
        <f t="shared" si="156"/>
        <v>#N/A</v>
      </c>
      <c r="I576" s="26">
        <f>COUNTIF($J$4:$J576,1)</f>
        <v>16</v>
      </c>
      <c r="J576" s="26">
        <f>COUNTIF($S$5:$S576,S576)</f>
        <v>324</v>
      </c>
      <c r="K576" s="26" t="e">
        <f t="shared" si="145"/>
        <v>#N/A</v>
      </c>
      <c r="L576" s="26">
        <f>IFERROR(IF(P576=0,0,MAX($L$4:L575)+1),0)</f>
        <v>0</v>
      </c>
      <c r="M576" s="5" t="e">
        <f t="shared" si="157"/>
        <v>#N/A</v>
      </c>
      <c r="N576" s="5" t="e">
        <f t="shared" si="158"/>
        <v>#N/A</v>
      </c>
      <c r="P576" s="86" t="e">
        <f t="shared" si="146"/>
        <v>#N/A</v>
      </c>
      <c r="Q576" s="86" t="e">
        <f t="shared" si="147"/>
        <v>#N/A</v>
      </c>
      <c r="R576" s="86" t="e">
        <f t="shared" si="148"/>
        <v>#N/A</v>
      </c>
      <c r="S576" s="86" t="e">
        <f t="shared" si="149"/>
        <v>#N/A</v>
      </c>
      <c r="T576" s="86" t="str">
        <f t="shared" si="159"/>
        <v/>
      </c>
      <c r="U576" s="86" t="str">
        <f t="shared" si="160"/>
        <v/>
      </c>
      <c r="V576" s="86" t="str">
        <f t="shared" si="161"/>
        <v/>
      </c>
      <c r="W576" s="87" t="e">
        <f t="shared" si="150"/>
        <v>#N/A</v>
      </c>
      <c r="X576" s="88"/>
      <c r="Y576" s="88"/>
      <c r="Z576" s="88"/>
      <c r="AA576" s="88"/>
      <c r="AB576" s="88"/>
      <c r="AD576" s="86" t="e">
        <f t="shared" si="151"/>
        <v>#N/A</v>
      </c>
      <c r="AE576" s="86" t="e">
        <f t="shared" si="152"/>
        <v>#N/A</v>
      </c>
      <c r="AG576" s="86">
        <f t="shared" si="153"/>
        <v>0</v>
      </c>
      <c r="AH576" s="86">
        <f t="shared" si="154"/>
        <v>0</v>
      </c>
      <c r="AI576" s="86">
        <f t="shared" si="155"/>
        <v>0</v>
      </c>
    </row>
    <row r="577" spans="6:35" x14ac:dyDescent="0.25">
      <c r="F577" s="26" t="str">
        <f>IF(G577=1,MAX($F$4:F576)+1,"")</f>
        <v/>
      </c>
      <c r="G577" s="26">
        <f>COUNTIF($H$5:H577,H577)</f>
        <v>325</v>
      </c>
      <c r="H577" s="26" t="e">
        <f t="shared" si="156"/>
        <v>#N/A</v>
      </c>
      <c r="I577" s="26">
        <f>COUNTIF($J$4:$J577,1)</f>
        <v>16</v>
      </c>
      <c r="J577" s="26">
        <f>COUNTIF($S$5:$S577,S577)</f>
        <v>325</v>
      </c>
      <c r="K577" s="26" t="e">
        <f t="shared" si="145"/>
        <v>#N/A</v>
      </c>
      <c r="L577" s="26">
        <f>IFERROR(IF(P577=0,0,MAX($L$4:L576)+1),0)</f>
        <v>0</v>
      </c>
      <c r="M577" s="5" t="e">
        <f t="shared" si="157"/>
        <v>#N/A</v>
      </c>
      <c r="N577" s="5" t="e">
        <f t="shared" si="158"/>
        <v>#N/A</v>
      </c>
      <c r="P577" s="86" t="e">
        <f t="shared" si="146"/>
        <v>#N/A</v>
      </c>
      <c r="Q577" s="86" t="e">
        <f t="shared" si="147"/>
        <v>#N/A</v>
      </c>
      <c r="R577" s="86" t="e">
        <f t="shared" si="148"/>
        <v>#N/A</v>
      </c>
      <c r="S577" s="86" t="e">
        <f t="shared" si="149"/>
        <v>#N/A</v>
      </c>
      <c r="T577" s="86" t="str">
        <f t="shared" si="159"/>
        <v/>
      </c>
      <c r="U577" s="86" t="str">
        <f t="shared" si="160"/>
        <v/>
      </c>
      <c r="V577" s="86" t="str">
        <f t="shared" si="161"/>
        <v/>
      </c>
      <c r="W577" s="87" t="e">
        <f t="shared" si="150"/>
        <v>#N/A</v>
      </c>
      <c r="X577" s="88"/>
      <c r="Y577" s="88"/>
      <c r="Z577" s="88"/>
      <c r="AA577" s="88"/>
      <c r="AB577" s="88"/>
      <c r="AD577" s="86" t="e">
        <f t="shared" si="151"/>
        <v>#N/A</v>
      </c>
      <c r="AE577" s="86" t="e">
        <f t="shared" si="152"/>
        <v>#N/A</v>
      </c>
      <c r="AG577" s="86">
        <f t="shared" si="153"/>
        <v>0</v>
      </c>
      <c r="AH577" s="86">
        <f t="shared" si="154"/>
        <v>0</v>
      </c>
      <c r="AI577" s="86">
        <f t="shared" si="155"/>
        <v>0</v>
      </c>
    </row>
    <row r="578" spans="6:35" x14ac:dyDescent="0.25">
      <c r="F578" s="26" t="str">
        <f>IF(G578=1,MAX($F$4:F577)+1,"")</f>
        <v/>
      </c>
      <c r="G578" s="26">
        <f>COUNTIF($H$5:H578,H578)</f>
        <v>326</v>
      </c>
      <c r="H578" s="26" t="e">
        <f t="shared" si="156"/>
        <v>#N/A</v>
      </c>
      <c r="I578" s="26">
        <f>COUNTIF($J$4:$J578,1)</f>
        <v>16</v>
      </c>
      <c r="J578" s="26">
        <f>COUNTIF($S$5:$S578,S578)</f>
        <v>326</v>
      </c>
      <c r="K578" s="26" t="e">
        <f t="shared" si="145"/>
        <v>#N/A</v>
      </c>
      <c r="L578" s="26">
        <f>IFERROR(IF(P578=0,0,MAX($L$4:L577)+1),0)</f>
        <v>0</v>
      </c>
      <c r="M578" s="5" t="e">
        <f t="shared" si="157"/>
        <v>#N/A</v>
      </c>
      <c r="N578" s="5" t="e">
        <f t="shared" si="158"/>
        <v>#N/A</v>
      </c>
      <c r="P578" s="86" t="e">
        <f t="shared" si="146"/>
        <v>#N/A</v>
      </c>
      <c r="Q578" s="86" t="e">
        <f t="shared" si="147"/>
        <v>#N/A</v>
      </c>
      <c r="R578" s="86" t="e">
        <f t="shared" si="148"/>
        <v>#N/A</v>
      </c>
      <c r="S578" s="86" t="e">
        <f t="shared" si="149"/>
        <v>#N/A</v>
      </c>
      <c r="T578" s="86" t="str">
        <f t="shared" si="159"/>
        <v/>
      </c>
      <c r="U578" s="86" t="str">
        <f t="shared" si="160"/>
        <v/>
      </c>
      <c r="V578" s="86" t="str">
        <f t="shared" si="161"/>
        <v/>
      </c>
      <c r="W578" s="87" t="e">
        <f t="shared" si="150"/>
        <v>#N/A</v>
      </c>
      <c r="X578" s="88"/>
      <c r="Y578" s="88"/>
      <c r="Z578" s="88"/>
      <c r="AA578" s="88"/>
      <c r="AB578" s="88"/>
      <c r="AD578" s="86" t="e">
        <f t="shared" si="151"/>
        <v>#N/A</v>
      </c>
      <c r="AE578" s="86" t="e">
        <f t="shared" si="152"/>
        <v>#N/A</v>
      </c>
      <c r="AG578" s="86">
        <f t="shared" si="153"/>
        <v>0</v>
      </c>
      <c r="AH578" s="86">
        <f t="shared" si="154"/>
        <v>0</v>
      </c>
      <c r="AI578" s="86">
        <f t="shared" si="155"/>
        <v>0</v>
      </c>
    </row>
    <row r="579" spans="6:35" x14ac:dyDescent="0.25">
      <c r="F579" s="26" t="str">
        <f>IF(G579=1,MAX($F$4:F578)+1,"")</f>
        <v/>
      </c>
      <c r="G579" s="26">
        <f>COUNTIF($H$5:H579,H579)</f>
        <v>327</v>
      </c>
      <c r="H579" s="26" t="e">
        <f t="shared" si="156"/>
        <v>#N/A</v>
      </c>
      <c r="I579" s="26">
        <f>COUNTIF($J$4:$J579,1)</f>
        <v>16</v>
      </c>
      <c r="J579" s="26">
        <f>COUNTIF($S$5:$S579,S579)</f>
        <v>327</v>
      </c>
      <c r="K579" s="26" t="e">
        <f t="shared" si="145"/>
        <v>#N/A</v>
      </c>
      <c r="L579" s="26">
        <f>IFERROR(IF(P579=0,0,MAX($L$4:L578)+1),0)</f>
        <v>0</v>
      </c>
      <c r="M579" s="5" t="e">
        <f t="shared" si="157"/>
        <v>#N/A</v>
      </c>
      <c r="N579" s="5" t="e">
        <f t="shared" si="158"/>
        <v>#N/A</v>
      </c>
      <c r="P579" s="86" t="e">
        <f t="shared" si="146"/>
        <v>#N/A</v>
      </c>
      <c r="Q579" s="86" t="e">
        <f t="shared" si="147"/>
        <v>#N/A</v>
      </c>
      <c r="R579" s="86" t="e">
        <f t="shared" si="148"/>
        <v>#N/A</v>
      </c>
      <c r="S579" s="86" t="e">
        <f t="shared" si="149"/>
        <v>#N/A</v>
      </c>
      <c r="T579" s="86" t="str">
        <f t="shared" si="159"/>
        <v/>
      </c>
      <c r="U579" s="86" t="str">
        <f t="shared" si="160"/>
        <v/>
      </c>
      <c r="V579" s="86" t="str">
        <f t="shared" si="161"/>
        <v/>
      </c>
      <c r="W579" s="87" t="e">
        <f t="shared" si="150"/>
        <v>#N/A</v>
      </c>
      <c r="X579" s="88"/>
      <c r="Y579" s="88"/>
      <c r="Z579" s="88"/>
      <c r="AA579" s="88"/>
      <c r="AB579" s="88"/>
      <c r="AD579" s="86" t="e">
        <f t="shared" si="151"/>
        <v>#N/A</v>
      </c>
      <c r="AE579" s="86" t="e">
        <f t="shared" si="152"/>
        <v>#N/A</v>
      </c>
      <c r="AG579" s="86">
        <f t="shared" si="153"/>
        <v>0</v>
      </c>
      <c r="AH579" s="86">
        <f t="shared" si="154"/>
        <v>0</v>
      </c>
      <c r="AI579" s="86">
        <f t="shared" si="155"/>
        <v>0</v>
      </c>
    </row>
    <row r="580" spans="6:35" x14ac:dyDescent="0.25">
      <c r="F580" s="26" t="str">
        <f>IF(G580=1,MAX($F$4:F579)+1,"")</f>
        <v/>
      </c>
      <c r="G580" s="26">
        <f>COUNTIF($H$5:H580,H580)</f>
        <v>328</v>
      </c>
      <c r="H580" s="26" t="e">
        <f t="shared" si="156"/>
        <v>#N/A</v>
      </c>
      <c r="I580" s="26">
        <f>COUNTIF($J$4:$J580,1)</f>
        <v>16</v>
      </c>
      <c r="J580" s="26">
        <f>COUNTIF($S$5:$S580,S580)</f>
        <v>328</v>
      </c>
      <c r="K580" s="26" t="e">
        <f t="shared" si="145"/>
        <v>#N/A</v>
      </c>
      <c r="L580" s="26">
        <f>IFERROR(IF(P580=0,0,MAX($L$4:L579)+1),0)</f>
        <v>0</v>
      </c>
      <c r="M580" s="5" t="e">
        <f t="shared" si="157"/>
        <v>#N/A</v>
      </c>
      <c r="N580" s="5" t="e">
        <f t="shared" si="158"/>
        <v>#N/A</v>
      </c>
      <c r="P580" s="86" t="e">
        <f t="shared" si="146"/>
        <v>#N/A</v>
      </c>
      <c r="Q580" s="86" t="e">
        <f t="shared" si="147"/>
        <v>#N/A</v>
      </c>
      <c r="R580" s="86" t="e">
        <f t="shared" si="148"/>
        <v>#N/A</v>
      </c>
      <c r="S580" s="86" t="e">
        <f t="shared" si="149"/>
        <v>#N/A</v>
      </c>
      <c r="T580" s="86" t="str">
        <f t="shared" si="159"/>
        <v/>
      </c>
      <c r="U580" s="86" t="str">
        <f t="shared" si="160"/>
        <v/>
      </c>
      <c r="V580" s="86" t="str">
        <f t="shared" si="161"/>
        <v/>
      </c>
      <c r="W580" s="87" t="e">
        <f t="shared" si="150"/>
        <v>#N/A</v>
      </c>
      <c r="X580" s="88"/>
      <c r="Y580" s="88"/>
      <c r="Z580" s="88"/>
      <c r="AA580" s="88"/>
      <c r="AB580" s="88"/>
      <c r="AD580" s="86" t="e">
        <f t="shared" si="151"/>
        <v>#N/A</v>
      </c>
      <c r="AE580" s="86" t="e">
        <f t="shared" si="152"/>
        <v>#N/A</v>
      </c>
      <c r="AG580" s="86">
        <f t="shared" si="153"/>
        <v>0</v>
      </c>
      <c r="AH580" s="86">
        <f t="shared" si="154"/>
        <v>0</v>
      </c>
      <c r="AI580" s="86">
        <f t="shared" si="155"/>
        <v>0</v>
      </c>
    </row>
    <row r="581" spans="6:35" x14ac:dyDescent="0.25">
      <c r="F581" s="26" t="str">
        <f>IF(G581=1,MAX($F$4:F580)+1,"")</f>
        <v/>
      </c>
      <c r="G581" s="26">
        <f>COUNTIF($H$5:H581,H581)</f>
        <v>329</v>
      </c>
      <c r="H581" s="26" t="e">
        <f t="shared" si="156"/>
        <v>#N/A</v>
      </c>
      <c r="I581" s="26">
        <f>COUNTIF($J$4:$J581,1)</f>
        <v>16</v>
      </c>
      <c r="J581" s="26">
        <f>COUNTIF($S$5:$S581,S581)</f>
        <v>329</v>
      </c>
      <c r="K581" s="26" t="e">
        <f t="shared" ref="K581:K644" si="162">VLOOKUP(P581,Исходные_данные,19,FALSE)</f>
        <v>#N/A</v>
      </c>
      <c r="L581" s="26">
        <f>IFERROR(IF(P581=0,0,MAX($L$4:L580)+1),0)</f>
        <v>0</v>
      </c>
      <c r="M581" s="5" t="e">
        <f t="shared" si="157"/>
        <v>#N/A</v>
      </c>
      <c r="N581" s="5" t="e">
        <f t="shared" si="158"/>
        <v>#N/A</v>
      </c>
      <c r="P581" s="86" t="e">
        <f t="shared" ref="P581:P644" si="163">VLOOKUP(ROW(577:577),Разбивка_нумерация_5,4,FALSE)</f>
        <v>#N/A</v>
      </c>
      <c r="Q581" s="86" t="e">
        <f t="shared" ref="Q581:Q644" si="164">IF(VLOOKUP(ROW(577:577),Разбивка_нумерация_5,3,FALSE)=0,VLOOKUP(ROW(577:577),Разбивка_нумерация_5,2,FALSE),VLOOKUP(ROW(577:577),Разбивка_нумерация_5,3,FALSE))</f>
        <v>#N/A</v>
      </c>
      <c r="R581" s="86" t="e">
        <f t="shared" ref="R581:R644" si="165">VLOOKUP(ROW(577:577),Разбивка_нумерация_5,6,FALSE)</f>
        <v>#N/A</v>
      </c>
      <c r="S581" s="86" t="e">
        <f t="shared" ref="S581:S644" si="166">VLOOKUP(ROW(577:577),Разбивка_нумерация_5,17,FALSE)</f>
        <v>#N/A</v>
      </c>
      <c r="T581" s="86" t="str">
        <f t="shared" si="159"/>
        <v/>
      </c>
      <c r="U581" s="86" t="str">
        <f t="shared" si="160"/>
        <v/>
      </c>
      <c r="V581" s="86" t="str">
        <f t="shared" si="161"/>
        <v/>
      </c>
      <c r="W581" s="87" t="e">
        <f t="shared" ref="W581:W644" si="167">VLOOKUP(P581,Исходные_данные,13,FALSE)</f>
        <v>#N/A</v>
      </c>
      <c r="X581" s="88"/>
      <c r="Y581" s="88"/>
      <c r="Z581" s="88"/>
      <c r="AA581" s="88"/>
      <c r="AB581" s="88"/>
      <c r="AD581" s="86" t="e">
        <f t="shared" ref="AD581:AD644" si="168">VLOOKUP(S581,Кабель_диаметр,4,FALSE)</f>
        <v>#N/A</v>
      </c>
      <c r="AE581" s="86" t="e">
        <f t="shared" ref="AE581:AE644" si="169">VLOOKUP(S581,Кабель_диаметр,5,FALSE)</f>
        <v>#N/A</v>
      </c>
      <c r="AG581" s="86">
        <f t="shared" ref="AG581:AG644" si="170">IFERROR(VLOOKUP(P581,Исходные_данные,10,FALSE),0)</f>
        <v>0</v>
      </c>
      <c r="AH581" s="86">
        <f t="shared" ref="AH581:AH644" si="171">IFERROR(VLOOKUP(P581,Исходные_данные,11,FALSE),0)</f>
        <v>0</v>
      </c>
      <c r="AI581" s="86">
        <f t="shared" ref="AI581:AI644" si="172">IFERROR(VLOOKUP(P581,Исходные_данные,12,FALSE),0)</f>
        <v>0</v>
      </c>
    </row>
    <row r="582" spans="6:35" x14ac:dyDescent="0.25">
      <c r="F582" s="26" t="str">
        <f>IF(G582=1,MAX($F$4:F581)+1,"")</f>
        <v/>
      </c>
      <c r="G582" s="26">
        <f>COUNTIF($H$5:H582,H582)</f>
        <v>330</v>
      </c>
      <c r="H582" s="26" t="e">
        <f t="shared" ref="H582:H645" si="173">S582&amp;" "&amp;K582</f>
        <v>#N/A</v>
      </c>
      <c r="I582" s="26">
        <f>COUNTIF($J$4:$J582,1)</f>
        <v>16</v>
      </c>
      <c r="J582" s="26">
        <f>COUNTIF($S$5:$S582,S582)</f>
        <v>330</v>
      </c>
      <c r="K582" s="26" t="e">
        <f t="shared" si="162"/>
        <v>#N/A</v>
      </c>
      <c r="L582" s="26">
        <f>IFERROR(IF(P582=0,0,MAX($L$4:L581)+1),0)</f>
        <v>0</v>
      </c>
      <c r="M582" s="5" t="e">
        <f t="shared" ref="M582:M645" si="174">LEFT(P582,SEARCH(".",P582)-1)</f>
        <v>#N/A</v>
      </c>
      <c r="N582" s="5" t="e">
        <f t="shared" ref="N582:N645" si="175">LEFT(RIGHT(P582,LEN(P582)-LEN(M582)-1),SEARCH(".",P582)-1)</f>
        <v>#N/A</v>
      </c>
      <c r="P582" s="86" t="e">
        <f t="shared" si="163"/>
        <v>#N/A</v>
      </c>
      <c r="Q582" s="86" t="e">
        <f t="shared" si="164"/>
        <v>#N/A</v>
      </c>
      <c r="R582" s="86" t="e">
        <f t="shared" si="165"/>
        <v>#N/A</v>
      </c>
      <c r="S582" s="86" t="e">
        <f t="shared" si="166"/>
        <v>#N/A</v>
      </c>
      <c r="T582" s="86" t="str">
        <f t="shared" ref="T582:T645" si="176">IF(AG582=0,"","L="&amp;AG582)</f>
        <v/>
      </c>
      <c r="U582" s="86" t="str">
        <f t="shared" ref="U582:U645" si="177">IF(AH582=0,"",AD582&amp;" L="&amp;AH582)</f>
        <v/>
      </c>
      <c r="V582" s="86" t="str">
        <f t="shared" ref="V582:V645" si="178">IF(AI582=0,"",AE582&amp;" L="&amp;AI582)</f>
        <v/>
      </c>
      <c r="W582" s="87" t="e">
        <f t="shared" si="167"/>
        <v>#N/A</v>
      </c>
      <c r="X582" s="88"/>
      <c r="Y582" s="88"/>
      <c r="Z582" s="88"/>
      <c r="AA582" s="88"/>
      <c r="AB582" s="88"/>
      <c r="AD582" s="86" t="e">
        <f t="shared" si="168"/>
        <v>#N/A</v>
      </c>
      <c r="AE582" s="86" t="e">
        <f t="shared" si="169"/>
        <v>#N/A</v>
      </c>
      <c r="AG582" s="86">
        <f t="shared" si="170"/>
        <v>0</v>
      </c>
      <c r="AH582" s="86">
        <f t="shared" si="171"/>
        <v>0</v>
      </c>
      <c r="AI582" s="86">
        <f t="shared" si="172"/>
        <v>0</v>
      </c>
    </row>
    <row r="583" spans="6:35" x14ac:dyDescent="0.25">
      <c r="F583" s="26" t="str">
        <f>IF(G583=1,MAX($F$4:F582)+1,"")</f>
        <v/>
      </c>
      <c r="G583" s="26">
        <f>COUNTIF($H$5:H583,H583)</f>
        <v>331</v>
      </c>
      <c r="H583" s="26" t="e">
        <f t="shared" si="173"/>
        <v>#N/A</v>
      </c>
      <c r="I583" s="26">
        <f>COUNTIF($J$4:$J583,1)</f>
        <v>16</v>
      </c>
      <c r="J583" s="26">
        <f>COUNTIF($S$5:$S583,S583)</f>
        <v>331</v>
      </c>
      <c r="K583" s="26" t="e">
        <f t="shared" si="162"/>
        <v>#N/A</v>
      </c>
      <c r="L583" s="26">
        <f>IFERROR(IF(P583=0,0,MAX($L$4:L582)+1),0)</f>
        <v>0</v>
      </c>
      <c r="M583" s="5" t="e">
        <f t="shared" si="174"/>
        <v>#N/A</v>
      </c>
      <c r="N583" s="5" t="e">
        <f t="shared" si="175"/>
        <v>#N/A</v>
      </c>
      <c r="P583" s="86" t="e">
        <f t="shared" si="163"/>
        <v>#N/A</v>
      </c>
      <c r="Q583" s="86" t="e">
        <f t="shared" si="164"/>
        <v>#N/A</v>
      </c>
      <c r="R583" s="86" t="e">
        <f t="shared" si="165"/>
        <v>#N/A</v>
      </c>
      <c r="S583" s="86" t="e">
        <f t="shared" si="166"/>
        <v>#N/A</v>
      </c>
      <c r="T583" s="86" t="str">
        <f t="shared" si="176"/>
        <v/>
      </c>
      <c r="U583" s="86" t="str">
        <f t="shared" si="177"/>
        <v/>
      </c>
      <c r="V583" s="86" t="str">
        <f t="shared" si="178"/>
        <v/>
      </c>
      <c r="W583" s="87" t="e">
        <f t="shared" si="167"/>
        <v>#N/A</v>
      </c>
      <c r="X583" s="88"/>
      <c r="Y583" s="88"/>
      <c r="Z583" s="88"/>
      <c r="AA583" s="88"/>
      <c r="AB583" s="88"/>
      <c r="AD583" s="86" t="e">
        <f t="shared" si="168"/>
        <v>#N/A</v>
      </c>
      <c r="AE583" s="86" t="e">
        <f t="shared" si="169"/>
        <v>#N/A</v>
      </c>
      <c r="AG583" s="86">
        <f t="shared" si="170"/>
        <v>0</v>
      </c>
      <c r="AH583" s="86">
        <f t="shared" si="171"/>
        <v>0</v>
      </c>
      <c r="AI583" s="86">
        <f t="shared" si="172"/>
        <v>0</v>
      </c>
    </row>
    <row r="584" spans="6:35" x14ac:dyDescent="0.25">
      <c r="F584" s="26" t="str">
        <f>IF(G584=1,MAX($F$4:F583)+1,"")</f>
        <v/>
      </c>
      <c r="G584" s="26">
        <f>COUNTIF($H$5:H584,H584)</f>
        <v>332</v>
      </c>
      <c r="H584" s="26" t="e">
        <f t="shared" si="173"/>
        <v>#N/A</v>
      </c>
      <c r="I584" s="26">
        <f>COUNTIF($J$4:$J584,1)</f>
        <v>16</v>
      </c>
      <c r="J584" s="26">
        <f>COUNTIF($S$5:$S584,S584)</f>
        <v>332</v>
      </c>
      <c r="K584" s="26" t="e">
        <f t="shared" si="162"/>
        <v>#N/A</v>
      </c>
      <c r="L584" s="26">
        <f>IFERROR(IF(P584=0,0,MAX($L$4:L583)+1),0)</f>
        <v>0</v>
      </c>
      <c r="M584" s="5" t="e">
        <f t="shared" si="174"/>
        <v>#N/A</v>
      </c>
      <c r="N584" s="5" t="e">
        <f t="shared" si="175"/>
        <v>#N/A</v>
      </c>
      <c r="P584" s="86" t="e">
        <f t="shared" si="163"/>
        <v>#N/A</v>
      </c>
      <c r="Q584" s="86" t="e">
        <f t="shared" si="164"/>
        <v>#N/A</v>
      </c>
      <c r="R584" s="86" t="e">
        <f t="shared" si="165"/>
        <v>#N/A</v>
      </c>
      <c r="S584" s="86" t="e">
        <f t="shared" si="166"/>
        <v>#N/A</v>
      </c>
      <c r="T584" s="86" t="str">
        <f t="shared" si="176"/>
        <v/>
      </c>
      <c r="U584" s="86" t="str">
        <f t="shared" si="177"/>
        <v/>
      </c>
      <c r="V584" s="86" t="str">
        <f t="shared" si="178"/>
        <v/>
      </c>
      <c r="W584" s="87" t="e">
        <f t="shared" si="167"/>
        <v>#N/A</v>
      </c>
      <c r="X584" s="88"/>
      <c r="Y584" s="88"/>
      <c r="Z584" s="88"/>
      <c r="AA584" s="88"/>
      <c r="AB584" s="88"/>
      <c r="AD584" s="86" t="e">
        <f t="shared" si="168"/>
        <v>#N/A</v>
      </c>
      <c r="AE584" s="86" t="e">
        <f t="shared" si="169"/>
        <v>#N/A</v>
      </c>
      <c r="AG584" s="86">
        <f t="shared" si="170"/>
        <v>0</v>
      </c>
      <c r="AH584" s="86">
        <f t="shared" si="171"/>
        <v>0</v>
      </c>
      <c r="AI584" s="86">
        <f t="shared" si="172"/>
        <v>0</v>
      </c>
    </row>
    <row r="585" spans="6:35" x14ac:dyDescent="0.25">
      <c r="F585" s="26" t="str">
        <f>IF(G585=1,MAX($F$4:F584)+1,"")</f>
        <v/>
      </c>
      <c r="G585" s="26">
        <f>COUNTIF($H$5:H585,H585)</f>
        <v>333</v>
      </c>
      <c r="H585" s="26" t="e">
        <f t="shared" si="173"/>
        <v>#N/A</v>
      </c>
      <c r="I585" s="26">
        <f>COUNTIF($J$4:$J585,1)</f>
        <v>16</v>
      </c>
      <c r="J585" s="26">
        <f>COUNTIF($S$5:$S585,S585)</f>
        <v>333</v>
      </c>
      <c r="K585" s="26" t="e">
        <f t="shared" si="162"/>
        <v>#N/A</v>
      </c>
      <c r="L585" s="26">
        <f>IFERROR(IF(P585=0,0,MAX($L$4:L584)+1),0)</f>
        <v>0</v>
      </c>
      <c r="M585" s="5" t="e">
        <f t="shared" si="174"/>
        <v>#N/A</v>
      </c>
      <c r="N585" s="5" t="e">
        <f t="shared" si="175"/>
        <v>#N/A</v>
      </c>
      <c r="P585" s="86" t="e">
        <f t="shared" si="163"/>
        <v>#N/A</v>
      </c>
      <c r="Q585" s="86" t="e">
        <f t="shared" si="164"/>
        <v>#N/A</v>
      </c>
      <c r="R585" s="86" t="e">
        <f t="shared" si="165"/>
        <v>#N/A</v>
      </c>
      <c r="S585" s="86" t="e">
        <f t="shared" si="166"/>
        <v>#N/A</v>
      </c>
      <c r="T585" s="86" t="str">
        <f t="shared" si="176"/>
        <v/>
      </c>
      <c r="U585" s="86" t="str">
        <f t="shared" si="177"/>
        <v/>
      </c>
      <c r="V585" s="86" t="str">
        <f t="shared" si="178"/>
        <v/>
      </c>
      <c r="W585" s="87" t="e">
        <f t="shared" si="167"/>
        <v>#N/A</v>
      </c>
      <c r="X585" s="88"/>
      <c r="Y585" s="88"/>
      <c r="Z585" s="88"/>
      <c r="AA585" s="88"/>
      <c r="AB585" s="88"/>
      <c r="AD585" s="86" t="e">
        <f t="shared" si="168"/>
        <v>#N/A</v>
      </c>
      <c r="AE585" s="86" t="e">
        <f t="shared" si="169"/>
        <v>#N/A</v>
      </c>
      <c r="AG585" s="86">
        <f t="shared" si="170"/>
        <v>0</v>
      </c>
      <c r="AH585" s="86">
        <f t="shared" si="171"/>
        <v>0</v>
      </c>
      <c r="AI585" s="86">
        <f t="shared" si="172"/>
        <v>0</v>
      </c>
    </row>
    <row r="586" spans="6:35" x14ac:dyDescent="0.25">
      <c r="F586" s="26" t="str">
        <f>IF(G586=1,MAX($F$4:F585)+1,"")</f>
        <v/>
      </c>
      <c r="G586" s="26">
        <f>COUNTIF($H$5:H586,H586)</f>
        <v>334</v>
      </c>
      <c r="H586" s="26" t="e">
        <f t="shared" si="173"/>
        <v>#N/A</v>
      </c>
      <c r="I586" s="26">
        <f>COUNTIF($J$4:$J586,1)</f>
        <v>16</v>
      </c>
      <c r="J586" s="26">
        <f>COUNTIF($S$5:$S586,S586)</f>
        <v>334</v>
      </c>
      <c r="K586" s="26" t="e">
        <f t="shared" si="162"/>
        <v>#N/A</v>
      </c>
      <c r="L586" s="26">
        <f>IFERROR(IF(P586=0,0,MAX($L$4:L585)+1),0)</f>
        <v>0</v>
      </c>
      <c r="M586" s="5" t="e">
        <f t="shared" si="174"/>
        <v>#N/A</v>
      </c>
      <c r="N586" s="5" t="e">
        <f t="shared" si="175"/>
        <v>#N/A</v>
      </c>
      <c r="P586" s="86" t="e">
        <f t="shared" si="163"/>
        <v>#N/A</v>
      </c>
      <c r="Q586" s="86" t="e">
        <f t="shared" si="164"/>
        <v>#N/A</v>
      </c>
      <c r="R586" s="86" t="e">
        <f t="shared" si="165"/>
        <v>#N/A</v>
      </c>
      <c r="S586" s="86" t="e">
        <f t="shared" si="166"/>
        <v>#N/A</v>
      </c>
      <c r="T586" s="86" t="str">
        <f t="shared" si="176"/>
        <v/>
      </c>
      <c r="U586" s="86" t="str">
        <f t="shared" si="177"/>
        <v/>
      </c>
      <c r="V586" s="86" t="str">
        <f t="shared" si="178"/>
        <v/>
      </c>
      <c r="W586" s="87" t="e">
        <f t="shared" si="167"/>
        <v>#N/A</v>
      </c>
      <c r="X586" s="88"/>
      <c r="Y586" s="88"/>
      <c r="Z586" s="88"/>
      <c r="AA586" s="88"/>
      <c r="AB586" s="88"/>
      <c r="AD586" s="86" t="e">
        <f t="shared" si="168"/>
        <v>#N/A</v>
      </c>
      <c r="AE586" s="86" t="e">
        <f t="shared" si="169"/>
        <v>#N/A</v>
      </c>
      <c r="AG586" s="86">
        <f t="shared" si="170"/>
        <v>0</v>
      </c>
      <c r="AH586" s="86">
        <f t="shared" si="171"/>
        <v>0</v>
      </c>
      <c r="AI586" s="86">
        <f t="shared" si="172"/>
        <v>0</v>
      </c>
    </row>
    <row r="587" spans="6:35" x14ac:dyDescent="0.25">
      <c r="F587" s="26" t="str">
        <f>IF(G587=1,MAX($F$4:F586)+1,"")</f>
        <v/>
      </c>
      <c r="G587" s="26">
        <f>COUNTIF($H$5:H587,H587)</f>
        <v>335</v>
      </c>
      <c r="H587" s="26" t="e">
        <f t="shared" si="173"/>
        <v>#N/A</v>
      </c>
      <c r="I587" s="26">
        <f>COUNTIF($J$4:$J587,1)</f>
        <v>16</v>
      </c>
      <c r="J587" s="26">
        <f>COUNTIF($S$5:$S587,S587)</f>
        <v>335</v>
      </c>
      <c r="K587" s="26" t="e">
        <f t="shared" si="162"/>
        <v>#N/A</v>
      </c>
      <c r="L587" s="26">
        <f>IFERROR(IF(P587=0,0,MAX($L$4:L586)+1),0)</f>
        <v>0</v>
      </c>
      <c r="M587" s="5" t="e">
        <f t="shared" si="174"/>
        <v>#N/A</v>
      </c>
      <c r="N587" s="5" t="e">
        <f t="shared" si="175"/>
        <v>#N/A</v>
      </c>
      <c r="P587" s="86" t="e">
        <f t="shared" si="163"/>
        <v>#N/A</v>
      </c>
      <c r="Q587" s="86" t="e">
        <f t="shared" si="164"/>
        <v>#N/A</v>
      </c>
      <c r="R587" s="86" t="e">
        <f t="shared" si="165"/>
        <v>#N/A</v>
      </c>
      <c r="S587" s="86" t="e">
        <f t="shared" si="166"/>
        <v>#N/A</v>
      </c>
      <c r="T587" s="86" t="str">
        <f t="shared" si="176"/>
        <v/>
      </c>
      <c r="U587" s="86" t="str">
        <f t="shared" si="177"/>
        <v/>
      </c>
      <c r="V587" s="86" t="str">
        <f t="shared" si="178"/>
        <v/>
      </c>
      <c r="W587" s="87" t="e">
        <f t="shared" si="167"/>
        <v>#N/A</v>
      </c>
      <c r="X587" s="88"/>
      <c r="Y587" s="88"/>
      <c r="Z587" s="88"/>
      <c r="AA587" s="88"/>
      <c r="AB587" s="88"/>
      <c r="AD587" s="86" t="e">
        <f t="shared" si="168"/>
        <v>#N/A</v>
      </c>
      <c r="AE587" s="86" t="e">
        <f t="shared" si="169"/>
        <v>#N/A</v>
      </c>
      <c r="AG587" s="86">
        <f t="shared" si="170"/>
        <v>0</v>
      </c>
      <c r="AH587" s="86">
        <f t="shared" si="171"/>
        <v>0</v>
      </c>
      <c r="AI587" s="86">
        <f t="shared" si="172"/>
        <v>0</v>
      </c>
    </row>
    <row r="588" spans="6:35" x14ac:dyDescent="0.25">
      <c r="F588" s="26" t="str">
        <f>IF(G588=1,MAX($F$4:F587)+1,"")</f>
        <v/>
      </c>
      <c r="G588" s="26">
        <f>COUNTIF($H$5:H588,H588)</f>
        <v>336</v>
      </c>
      <c r="H588" s="26" t="e">
        <f t="shared" si="173"/>
        <v>#N/A</v>
      </c>
      <c r="I588" s="26">
        <f>COUNTIF($J$4:$J588,1)</f>
        <v>16</v>
      </c>
      <c r="J588" s="26">
        <f>COUNTIF($S$5:$S588,S588)</f>
        <v>336</v>
      </c>
      <c r="K588" s="26" t="e">
        <f t="shared" si="162"/>
        <v>#N/A</v>
      </c>
      <c r="L588" s="26">
        <f>IFERROR(IF(P588=0,0,MAX($L$4:L587)+1),0)</f>
        <v>0</v>
      </c>
      <c r="M588" s="5" t="e">
        <f t="shared" si="174"/>
        <v>#N/A</v>
      </c>
      <c r="N588" s="5" t="e">
        <f t="shared" si="175"/>
        <v>#N/A</v>
      </c>
      <c r="P588" s="86" t="e">
        <f t="shared" si="163"/>
        <v>#N/A</v>
      </c>
      <c r="Q588" s="86" t="e">
        <f t="shared" si="164"/>
        <v>#N/A</v>
      </c>
      <c r="R588" s="86" t="e">
        <f t="shared" si="165"/>
        <v>#N/A</v>
      </c>
      <c r="S588" s="86" t="e">
        <f t="shared" si="166"/>
        <v>#N/A</v>
      </c>
      <c r="T588" s="86" t="str">
        <f t="shared" si="176"/>
        <v/>
      </c>
      <c r="U588" s="86" t="str">
        <f t="shared" si="177"/>
        <v/>
      </c>
      <c r="V588" s="86" t="str">
        <f t="shared" si="178"/>
        <v/>
      </c>
      <c r="W588" s="87" t="e">
        <f t="shared" si="167"/>
        <v>#N/A</v>
      </c>
      <c r="X588" s="88"/>
      <c r="Y588" s="88"/>
      <c r="Z588" s="88"/>
      <c r="AA588" s="88"/>
      <c r="AB588" s="88"/>
      <c r="AD588" s="86" t="e">
        <f t="shared" si="168"/>
        <v>#N/A</v>
      </c>
      <c r="AE588" s="86" t="e">
        <f t="shared" si="169"/>
        <v>#N/A</v>
      </c>
      <c r="AG588" s="86">
        <f t="shared" si="170"/>
        <v>0</v>
      </c>
      <c r="AH588" s="86">
        <f t="shared" si="171"/>
        <v>0</v>
      </c>
      <c r="AI588" s="86">
        <f t="shared" si="172"/>
        <v>0</v>
      </c>
    </row>
    <row r="589" spans="6:35" x14ac:dyDescent="0.25">
      <c r="F589" s="26" t="str">
        <f>IF(G589=1,MAX($F$4:F588)+1,"")</f>
        <v/>
      </c>
      <c r="G589" s="26">
        <f>COUNTIF($H$5:H589,H589)</f>
        <v>337</v>
      </c>
      <c r="H589" s="26" t="e">
        <f t="shared" si="173"/>
        <v>#N/A</v>
      </c>
      <c r="I589" s="26">
        <f>COUNTIF($J$4:$J589,1)</f>
        <v>16</v>
      </c>
      <c r="J589" s="26">
        <f>COUNTIF($S$5:$S589,S589)</f>
        <v>337</v>
      </c>
      <c r="K589" s="26" t="e">
        <f t="shared" si="162"/>
        <v>#N/A</v>
      </c>
      <c r="L589" s="26">
        <f>IFERROR(IF(P589=0,0,MAX($L$4:L588)+1),0)</f>
        <v>0</v>
      </c>
      <c r="M589" s="5" t="e">
        <f t="shared" si="174"/>
        <v>#N/A</v>
      </c>
      <c r="N589" s="5" t="e">
        <f t="shared" si="175"/>
        <v>#N/A</v>
      </c>
      <c r="P589" s="86" t="e">
        <f t="shared" si="163"/>
        <v>#N/A</v>
      </c>
      <c r="Q589" s="86" t="e">
        <f t="shared" si="164"/>
        <v>#N/A</v>
      </c>
      <c r="R589" s="86" t="e">
        <f t="shared" si="165"/>
        <v>#N/A</v>
      </c>
      <c r="S589" s="86" t="e">
        <f t="shared" si="166"/>
        <v>#N/A</v>
      </c>
      <c r="T589" s="86" t="str">
        <f t="shared" si="176"/>
        <v/>
      </c>
      <c r="U589" s="86" t="str">
        <f t="shared" si="177"/>
        <v/>
      </c>
      <c r="V589" s="86" t="str">
        <f t="shared" si="178"/>
        <v/>
      </c>
      <c r="W589" s="87" t="e">
        <f t="shared" si="167"/>
        <v>#N/A</v>
      </c>
      <c r="X589" s="88"/>
      <c r="Y589" s="88"/>
      <c r="Z589" s="88"/>
      <c r="AA589" s="88"/>
      <c r="AB589" s="88"/>
      <c r="AD589" s="86" t="e">
        <f t="shared" si="168"/>
        <v>#N/A</v>
      </c>
      <c r="AE589" s="86" t="e">
        <f t="shared" si="169"/>
        <v>#N/A</v>
      </c>
      <c r="AG589" s="86">
        <f t="shared" si="170"/>
        <v>0</v>
      </c>
      <c r="AH589" s="86">
        <f t="shared" si="171"/>
        <v>0</v>
      </c>
      <c r="AI589" s="86">
        <f t="shared" si="172"/>
        <v>0</v>
      </c>
    </row>
    <row r="590" spans="6:35" x14ac:dyDescent="0.25">
      <c r="F590" s="26" t="str">
        <f>IF(G590=1,MAX($F$4:F589)+1,"")</f>
        <v/>
      </c>
      <c r="G590" s="26">
        <f>COUNTIF($H$5:H590,H590)</f>
        <v>338</v>
      </c>
      <c r="H590" s="26" t="e">
        <f t="shared" si="173"/>
        <v>#N/A</v>
      </c>
      <c r="I590" s="26">
        <f>COUNTIF($J$4:$J590,1)</f>
        <v>16</v>
      </c>
      <c r="J590" s="26">
        <f>COUNTIF($S$5:$S590,S590)</f>
        <v>338</v>
      </c>
      <c r="K590" s="26" t="e">
        <f t="shared" si="162"/>
        <v>#N/A</v>
      </c>
      <c r="L590" s="26">
        <f>IFERROR(IF(P590=0,0,MAX($L$4:L589)+1),0)</f>
        <v>0</v>
      </c>
      <c r="M590" s="5" t="e">
        <f t="shared" si="174"/>
        <v>#N/A</v>
      </c>
      <c r="N590" s="5" t="e">
        <f t="shared" si="175"/>
        <v>#N/A</v>
      </c>
      <c r="P590" s="86" t="e">
        <f t="shared" si="163"/>
        <v>#N/A</v>
      </c>
      <c r="Q590" s="86" t="e">
        <f t="shared" si="164"/>
        <v>#N/A</v>
      </c>
      <c r="R590" s="86" t="e">
        <f t="shared" si="165"/>
        <v>#N/A</v>
      </c>
      <c r="S590" s="86" t="e">
        <f t="shared" si="166"/>
        <v>#N/A</v>
      </c>
      <c r="T590" s="86" t="str">
        <f t="shared" si="176"/>
        <v/>
      </c>
      <c r="U590" s="86" t="str">
        <f t="shared" si="177"/>
        <v/>
      </c>
      <c r="V590" s="86" t="str">
        <f t="shared" si="178"/>
        <v/>
      </c>
      <c r="W590" s="87" t="e">
        <f t="shared" si="167"/>
        <v>#N/A</v>
      </c>
      <c r="X590" s="88"/>
      <c r="Y590" s="88"/>
      <c r="Z590" s="88"/>
      <c r="AA590" s="88"/>
      <c r="AB590" s="88"/>
      <c r="AD590" s="86" t="e">
        <f t="shared" si="168"/>
        <v>#N/A</v>
      </c>
      <c r="AE590" s="86" t="e">
        <f t="shared" si="169"/>
        <v>#N/A</v>
      </c>
      <c r="AG590" s="86">
        <f t="shared" si="170"/>
        <v>0</v>
      </c>
      <c r="AH590" s="86">
        <f t="shared" si="171"/>
        <v>0</v>
      </c>
      <c r="AI590" s="86">
        <f t="shared" si="172"/>
        <v>0</v>
      </c>
    </row>
    <row r="591" spans="6:35" x14ac:dyDescent="0.25">
      <c r="F591" s="26" t="str">
        <f>IF(G591=1,MAX($F$4:F590)+1,"")</f>
        <v/>
      </c>
      <c r="G591" s="26">
        <f>COUNTIF($H$5:H591,H591)</f>
        <v>339</v>
      </c>
      <c r="H591" s="26" t="e">
        <f t="shared" si="173"/>
        <v>#N/A</v>
      </c>
      <c r="I591" s="26">
        <f>COUNTIF($J$4:$J591,1)</f>
        <v>16</v>
      </c>
      <c r="J591" s="26">
        <f>COUNTIF($S$5:$S591,S591)</f>
        <v>339</v>
      </c>
      <c r="K591" s="26" t="e">
        <f t="shared" si="162"/>
        <v>#N/A</v>
      </c>
      <c r="L591" s="26">
        <f>IFERROR(IF(P591=0,0,MAX($L$4:L590)+1),0)</f>
        <v>0</v>
      </c>
      <c r="M591" s="5" t="e">
        <f t="shared" si="174"/>
        <v>#N/A</v>
      </c>
      <c r="N591" s="5" t="e">
        <f t="shared" si="175"/>
        <v>#N/A</v>
      </c>
      <c r="P591" s="86" t="e">
        <f t="shared" si="163"/>
        <v>#N/A</v>
      </c>
      <c r="Q591" s="86" t="e">
        <f t="shared" si="164"/>
        <v>#N/A</v>
      </c>
      <c r="R591" s="86" t="e">
        <f t="shared" si="165"/>
        <v>#N/A</v>
      </c>
      <c r="S591" s="86" t="e">
        <f t="shared" si="166"/>
        <v>#N/A</v>
      </c>
      <c r="T591" s="86" t="str">
        <f t="shared" si="176"/>
        <v/>
      </c>
      <c r="U591" s="86" t="str">
        <f t="shared" si="177"/>
        <v/>
      </c>
      <c r="V591" s="86" t="str">
        <f t="shared" si="178"/>
        <v/>
      </c>
      <c r="W591" s="87" t="e">
        <f t="shared" si="167"/>
        <v>#N/A</v>
      </c>
      <c r="X591" s="88"/>
      <c r="Y591" s="88"/>
      <c r="Z591" s="88"/>
      <c r="AA591" s="88"/>
      <c r="AB591" s="88"/>
      <c r="AD591" s="86" t="e">
        <f t="shared" si="168"/>
        <v>#N/A</v>
      </c>
      <c r="AE591" s="86" t="e">
        <f t="shared" si="169"/>
        <v>#N/A</v>
      </c>
      <c r="AG591" s="86">
        <f t="shared" si="170"/>
        <v>0</v>
      </c>
      <c r="AH591" s="86">
        <f t="shared" si="171"/>
        <v>0</v>
      </c>
      <c r="AI591" s="86">
        <f t="shared" si="172"/>
        <v>0</v>
      </c>
    </row>
    <row r="592" spans="6:35" x14ac:dyDescent="0.25">
      <c r="F592" s="26" t="str">
        <f>IF(G592=1,MAX($F$4:F591)+1,"")</f>
        <v/>
      </c>
      <c r="G592" s="26">
        <f>COUNTIF($H$5:H592,H592)</f>
        <v>340</v>
      </c>
      <c r="H592" s="26" t="e">
        <f t="shared" si="173"/>
        <v>#N/A</v>
      </c>
      <c r="I592" s="26">
        <f>COUNTIF($J$4:$J592,1)</f>
        <v>16</v>
      </c>
      <c r="J592" s="26">
        <f>COUNTIF($S$5:$S592,S592)</f>
        <v>340</v>
      </c>
      <c r="K592" s="26" t="e">
        <f t="shared" si="162"/>
        <v>#N/A</v>
      </c>
      <c r="L592" s="26">
        <f>IFERROR(IF(P592=0,0,MAX($L$4:L591)+1),0)</f>
        <v>0</v>
      </c>
      <c r="M592" s="5" t="e">
        <f t="shared" si="174"/>
        <v>#N/A</v>
      </c>
      <c r="N592" s="5" t="e">
        <f t="shared" si="175"/>
        <v>#N/A</v>
      </c>
      <c r="P592" s="86" t="e">
        <f t="shared" si="163"/>
        <v>#N/A</v>
      </c>
      <c r="Q592" s="86" t="e">
        <f t="shared" si="164"/>
        <v>#N/A</v>
      </c>
      <c r="R592" s="86" t="e">
        <f t="shared" si="165"/>
        <v>#N/A</v>
      </c>
      <c r="S592" s="86" t="e">
        <f t="shared" si="166"/>
        <v>#N/A</v>
      </c>
      <c r="T592" s="86" t="str">
        <f t="shared" si="176"/>
        <v/>
      </c>
      <c r="U592" s="86" t="str">
        <f t="shared" si="177"/>
        <v/>
      </c>
      <c r="V592" s="86" t="str">
        <f t="shared" si="178"/>
        <v/>
      </c>
      <c r="W592" s="87" t="e">
        <f t="shared" si="167"/>
        <v>#N/A</v>
      </c>
      <c r="X592" s="88"/>
      <c r="Y592" s="88"/>
      <c r="Z592" s="88"/>
      <c r="AA592" s="88"/>
      <c r="AB592" s="88"/>
      <c r="AD592" s="86" t="e">
        <f t="shared" si="168"/>
        <v>#N/A</v>
      </c>
      <c r="AE592" s="86" t="e">
        <f t="shared" si="169"/>
        <v>#N/A</v>
      </c>
      <c r="AG592" s="86">
        <f t="shared" si="170"/>
        <v>0</v>
      </c>
      <c r="AH592" s="86">
        <f t="shared" si="171"/>
        <v>0</v>
      </c>
      <c r="AI592" s="86">
        <f t="shared" si="172"/>
        <v>0</v>
      </c>
    </row>
    <row r="593" spans="6:35" x14ac:dyDescent="0.25">
      <c r="F593" s="26" t="str">
        <f>IF(G593=1,MAX($F$4:F592)+1,"")</f>
        <v/>
      </c>
      <c r="G593" s="26">
        <f>COUNTIF($H$5:H593,H593)</f>
        <v>341</v>
      </c>
      <c r="H593" s="26" t="e">
        <f t="shared" si="173"/>
        <v>#N/A</v>
      </c>
      <c r="I593" s="26">
        <f>COUNTIF($J$4:$J593,1)</f>
        <v>16</v>
      </c>
      <c r="J593" s="26">
        <f>COUNTIF($S$5:$S593,S593)</f>
        <v>341</v>
      </c>
      <c r="K593" s="26" t="e">
        <f t="shared" si="162"/>
        <v>#N/A</v>
      </c>
      <c r="L593" s="26">
        <f>IFERROR(IF(P593=0,0,MAX($L$4:L592)+1),0)</f>
        <v>0</v>
      </c>
      <c r="M593" s="5" t="e">
        <f t="shared" si="174"/>
        <v>#N/A</v>
      </c>
      <c r="N593" s="5" t="e">
        <f t="shared" si="175"/>
        <v>#N/A</v>
      </c>
      <c r="P593" s="86" t="e">
        <f t="shared" si="163"/>
        <v>#N/A</v>
      </c>
      <c r="Q593" s="86" t="e">
        <f t="shared" si="164"/>
        <v>#N/A</v>
      </c>
      <c r="R593" s="86" t="e">
        <f t="shared" si="165"/>
        <v>#N/A</v>
      </c>
      <c r="S593" s="86" t="e">
        <f t="shared" si="166"/>
        <v>#N/A</v>
      </c>
      <c r="T593" s="86" t="str">
        <f t="shared" si="176"/>
        <v/>
      </c>
      <c r="U593" s="86" t="str">
        <f t="shared" si="177"/>
        <v/>
      </c>
      <c r="V593" s="86" t="str">
        <f t="shared" si="178"/>
        <v/>
      </c>
      <c r="W593" s="87" t="e">
        <f t="shared" si="167"/>
        <v>#N/A</v>
      </c>
      <c r="X593" s="88"/>
      <c r="Y593" s="88"/>
      <c r="Z593" s="88"/>
      <c r="AA593" s="88"/>
      <c r="AB593" s="88"/>
      <c r="AD593" s="86" t="e">
        <f t="shared" si="168"/>
        <v>#N/A</v>
      </c>
      <c r="AE593" s="86" t="e">
        <f t="shared" si="169"/>
        <v>#N/A</v>
      </c>
      <c r="AG593" s="86">
        <f t="shared" si="170"/>
        <v>0</v>
      </c>
      <c r="AH593" s="86">
        <f t="shared" si="171"/>
        <v>0</v>
      </c>
      <c r="AI593" s="86">
        <f t="shared" si="172"/>
        <v>0</v>
      </c>
    </row>
    <row r="594" spans="6:35" x14ac:dyDescent="0.25">
      <c r="F594" s="26" t="str">
        <f>IF(G594=1,MAX($F$4:F593)+1,"")</f>
        <v/>
      </c>
      <c r="G594" s="26">
        <f>COUNTIF($H$5:H594,H594)</f>
        <v>342</v>
      </c>
      <c r="H594" s="26" t="e">
        <f t="shared" si="173"/>
        <v>#N/A</v>
      </c>
      <c r="I594" s="26">
        <f>COUNTIF($J$4:$J594,1)</f>
        <v>16</v>
      </c>
      <c r="J594" s="26">
        <f>COUNTIF($S$5:$S594,S594)</f>
        <v>342</v>
      </c>
      <c r="K594" s="26" t="e">
        <f t="shared" si="162"/>
        <v>#N/A</v>
      </c>
      <c r="L594" s="26">
        <f>IFERROR(IF(P594=0,0,MAX($L$4:L593)+1),0)</f>
        <v>0</v>
      </c>
      <c r="M594" s="5" t="e">
        <f t="shared" si="174"/>
        <v>#N/A</v>
      </c>
      <c r="N594" s="5" t="e">
        <f t="shared" si="175"/>
        <v>#N/A</v>
      </c>
      <c r="P594" s="86" t="e">
        <f t="shared" si="163"/>
        <v>#N/A</v>
      </c>
      <c r="Q594" s="86" t="e">
        <f t="shared" si="164"/>
        <v>#N/A</v>
      </c>
      <c r="R594" s="86" t="e">
        <f t="shared" si="165"/>
        <v>#N/A</v>
      </c>
      <c r="S594" s="86" t="e">
        <f t="shared" si="166"/>
        <v>#N/A</v>
      </c>
      <c r="T594" s="86" t="str">
        <f t="shared" si="176"/>
        <v/>
      </c>
      <c r="U594" s="86" t="str">
        <f t="shared" si="177"/>
        <v/>
      </c>
      <c r="V594" s="86" t="str">
        <f t="shared" si="178"/>
        <v/>
      </c>
      <c r="W594" s="87" t="e">
        <f t="shared" si="167"/>
        <v>#N/A</v>
      </c>
      <c r="X594" s="88"/>
      <c r="Y594" s="88"/>
      <c r="Z594" s="88"/>
      <c r="AA594" s="88"/>
      <c r="AB594" s="88"/>
      <c r="AD594" s="86" t="e">
        <f t="shared" si="168"/>
        <v>#N/A</v>
      </c>
      <c r="AE594" s="86" t="e">
        <f t="shared" si="169"/>
        <v>#N/A</v>
      </c>
      <c r="AG594" s="86">
        <f t="shared" si="170"/>
        <v>0</v>
      </c>
      <c r="AH594" s="86">
        <f t="shared" si="171"/>
        <v>0</v>
      </c>
      <c r="AI594" s="86">
        <f t="shared" si="172"/>
        <v>0</v>
      </c>
    </row>
    <row r="595" spans="6:35" x14ac:dyDescent="0.25">
      <c r="F595" s="26" t="str">
        <f>IF(G595=1,MAX($F$4:F594)+1,"")</f>
        <v/>
      </c>
      <c r="G595" s="26">
        <f>COUNTIF($H$5:H595,H595)</f>
        <v>343</v>
      </c>
      <c r="H595" s="26" t="e">
        <f t="shared" si="173"/>
        <v>#N/A</v>
      </c>
      <c r="I595" s="26">
        <f>COUNTIF($J$4:$J595,1)</f>
        <v>16</v>
      </c>
      <c r="J595" s="26">
        <f>COUNTIF($S$5:$S595,S595)</f>
        <v>343</v>
      </c>
      <c r="K595" s="26" t="e">
        <f t="shared" si="162"/>
        <v>#N/A</v>
      </c>
      <c r="L595" s="26">
        <f>IFERROR(IF(P595=0,0,MAX($L$4:L594)+1),0)</f>
        <v>0</v>
      </c>
      <c r="M595" s="5" t="e">
        <f t="shared" si="174"/>
        <v>#N/A</v>
      </c>
      <c r="N595" s="5" t="e">
        <f t="shared" si="175"/>
        <v>#N/A</v>
      </c>
      <c r="P595" s="86" t="e">
        <f t="shared" si="163"/>
        <v>#N/A</v>
      </c>
      <c r="Q595" s="86" t="e">
        <f t="shared" si="164"/>
        <v>#N/A</v>
      </c>
      <c r="R595" s="86" t="e">
        <f t="shared" si="165"/>
        <v>#N/A</v>
      </c>
      <c r="S595" s="86" t="e">
        <f t="shared" si="166"/>
        <v>#N/A</v>
      </c>
      <c r="T595" s="86" t="str">
        <f t="shared" si="176"/>
        <v/>
      </c>
      <c r="U595" s="86" t="str">
        <f t="shared" si="177"/>
        <v/>
      </c>
      <c r="V595" s="86" t="str">
        <f t="shared" si="178"/>
        <v/>
      </c>
      <c r="W595" s="87" t="e">
        <f t="shared" si="167"/>
        <v>#N/A</v>
      </c>
      <c r="X595" s="88"/>
      <c r="Y595" s="88"/>
      <c r="Z595" s="88"/>
      <c r="AA595" s="88"/>
      <c r="AB595" s="88"/>
      <c r="AD595" s="86" t="e">
        <f t="shared" si="168"/>
        <v>#N/A</v>
      </c>
      <c r="AE595" s="86" t="e">
        <f t="shared" si="169"/>
        <v>#N/A</v>
      </c>
      <c r="AG595" s="86">
        <f t="shared" si="170"/>
        <v>0</v>
      </c>
      <c r="AH595" s="86">
        <f t="shared" si="171"/>
        <v>0</v>
      </c>
      <c r="AI595" s="86">
        <f t="shared" si="172"/>
        <v>0</v>
      </c>
    </row>
    <row r="596" spans="6:35" x14ac:dyDescent="0.25">
      <c r="F596" s="26" t="str">
        <f>IF(G596=1,MAX($F$4:F595)+1,"")</f>
        <v/>
      </c>
      <c r="G596" s="26">
        <f>COUNTIF($H$5:H596,H596)</f>
        <v>344</v>
      </c>
      <c r="H596" s="26" t="e">
        <f t="shared" si="173"/>
        <v>#N/A</v>
      </c>
      <c r="I596" s="26">
        <f>COUNTIF($J$4:$J596,1)</f>
        <v>16</v>
      </c>
      <c r="J596" s="26">
        <f>COUNTIF($S$5:$S596,S596)</f>
        <v>344</v>
      </c>
      <c r="K596" s="26" t="e">
        <f t="shared" si="162"/>
        <v>#N/A</v>
      </c>
      <c r="L596" s="26">
        <f>IFERROR(IF(P596=0,0,MAX($L$4:L595)+1),0)</f>
        <v>0</v>
      </c>
      <c r="M596" s="5" t="e">
        <f t="shared" si="174"/>
        <v>#N/A</v>
      </c>
      <c r="N596" s="5" t="e">
        <f t="shared" si="175"/>
        <v>#N/A</v>
      </c>
      <c r="P596" s="86" t="e">
        <f t="shared" si="163"/>
        <v>#N/A</v>
      </c>
      <c r="Q596" s="86" t="e">
        <f t="shared" si="164"/>
        <v>#N/A</v>
      </c>
      <c r="R596" s="86" t="e">
        <f t="shared" si="165"/>
        <v>#N/A</v>
      </c>
      <c r="S596" s="86" t="e">
        <f t="shared" si="166"/>
        <v>#N/A</v>
      </c>
      <c r="T596" s="86" t="str">
        <f t="shared" si="176"/>
        <v/>
      </c>
      <c r="U596" s="86" t="str">
        <f t="shared" si="177"/>
        <v/>
      </c>
      <c r="V596" s="86" t="str">
        <f t="shared" si="178"/>
        <v/>
      </c>
      <c r="W596" s="87" t="e">
        <f t="shared" si="167"/>
        <v>#N/A</v>
      </c>
      <c r="X596" s="88"/>
      <c r="Y596" s="88"/>
      <c r="Z596" s="88"/>
      <c r="AA596" s="88"/>
      <c r="AB596" s="88"/>
      <c r="AD596" s="86" t="e">
        <f t="shared" si="168"/>
        <v>#N/A</v>
      </c>
      <c r="AE596" s="86" t="e">
        <f t="shared" si="169"/>
        <v>#N/A</v>
      </c>
      <c r="AG596" s="86">
        <f t="shared" si="170"/>
        <v>0</v>
      </c>
      <c r="AH596" s="86">
        <f t="shared" si="171"/>
        <v>0</v>
      </c>
      <c r="AI596" s="86">
        <f t="shared" si="172"/>
        <v>0</v>
      </c>
    </row>
    <row r="597" spans="6:35" x14ac:dyDescent="0.25">
      <c r="F597" s="26" t="str">
        <f>IF(G597=1,MAX($F$4:F596)+1,"")</f>
        <v/>
      </c>
      <c r="G597" s="26">
        <f>COUNTIF($H$5:H597,H597)</f>
        <v>345</v>
      </c>
      <c r="H597" s="26" t="e">
        <f t="shared" si="173"/>
        <v>#N/A</v>
      </c>
      <c r="I597" s="26">
        <f>COUNTIF($J$4:$J597,1)</f>
        <v>16</v>
      </c>
      <c r="J597" s="26">
        <f>COUNTIF($S$5:$S597,S597)</f>
        <v>345</v>
      </c>
      <c r="K597" s="26" t="e">
        <f t="shared" si="162"/>
        <v>#N/A</v>
      </c>
      <c r="L597" s="26">
        <f>IFERROR(IF(P597=0,0,MAX($L$4:L596)+1),0)</f>
        <v>0</v>
      </c>
      <c r="M597" s="5" t="e">
        <f t="shared" si="174"/>
        <v>#N/A</v>
      </c>
      <c r="N597" s="5" t="e">
        <f t="shared" si="175"/>
        <v>#N/A</v>
      </c>
      <c r="P597" s="86" t="e">
        <f t="shared" si="163"/>
        <v>#N/A</v>
      </c>
      <c r="Q597" s="86" t="e">
        <f t="shared" si="164"/>
        <v>#N/A</v>
      </c>
      <c r="R597" s="86" t="e">
        <f t="shared" si="165"/>
        <v>#N/A</v>
      </c>
      <c r="S597" s="86" t="e">
        <f t="shared" si="166"/>
        <v>#N/A</v>
      </c>
      <c r="T597" s="86" t="str">
        <f t="shared" si="176"/>
        <v/>
      </c>
      <c r="U597" s="86" t="str">
        <f t="shared" si="177"/>
        <v/>
      </c>
      <c r="V597" s="86" t="str">
        <f t="shared" si="178"/>
        <v/>
      </c>
      <c r="W597" s="87" t="e">
        <f t="shared" si="167"/>
        <v>#N/A</v>
      </c>
      <c r="X597" s="88"/>
      <c r="Y597" s="88"/>
      <c r="Z597" s="88"/>
      <c r="AA597" s="88"/>
      <c r="AB597" s="88"/>
      <c r="AD597" s="86" t="e">
        <f t="shared" si="168"/>
        <v>#N/A</v>
      </c>
      <c r="AE597" s="86" t="e">
        <f t="shared" si="169"/>
        <v>#N/A</v>
      </c>
      <c r="AG597" s="86">
        <f t="shared" si="170"/>
        <v>0</v>
      </c>
      <c r="AH597" s="86">
        <f t="shared" si="171"/>
        <v>0</v>
      </c>
      <c r="AI597" s="86">
        <f t="shared" si="172"/>
        <v>0</v>
      </c>
    </row>
    <row r="598" spans="6:35" x14ac:dyDescent="0.25">
      <c r="F598" s="26" t="str">
        <f>IF(G598=1,MAX($F$4:F597)+1,"")</f>
        <v/>
      </c>
      <c r="G598" s="26">
        <f>COUNTIF($H$5:H598,H598)</f>
        <v>346</v>
      </c>
      <c r="H598" s="26" t="e">
        <f t="shared" si="173"/>
        <v>#N/A</v>
      </c>
      <c r="I598" s="26">
        <f>COUNTIF($J$4:$J598,1)</f>
        <v>16</v>
      </c>
      <c r="J598" s="26">
        <f>COUNTIF($S$5:$S598,S598)</f>
        <v>346</v>
      </c>
      <c r="K598" s="26" t="e">
        <f t="shared" si="162"/>
        <v>#N/A</v>
      </c>
      <c r="L598" s="26">
        <f>IFERROR(IF(P598=0,0,MAX($L$4:L597)+1),0)</f>
        <v>0</v>
      </c>
      <c r="M598" s="5" t="e">
        <f t="shared" si="174"/>
        <v>#N/A</v>
      </c>
      <c r="N598" s="5" t="e">
        <f t="shared" si="175"/>
        <v>#N/A</v>
      </c>
      <c r="P598" s="86" t="e">
        <f t="shared" si="163"/>
        <v>#N/A</v>
      </c>
      <c r="Q598" s="86" t="e">
        <f t="shared" si="164"/>
        <v>#N/A</v>
      </c>
      <c r="R598" s="86" t="e">
        <f t="shared" si="165"/>
        <v>#N/A</v>
      </c>
      <c r="S598" s="86" t="e">
        <f t="shared" si="166"/>
        <v>#N/A</v>
      </c>
      <c r="T598" s="86" t="str">
        <f t="shared" si="176"/>
        <v/>
      </c>
      <c r="U598" s="86" t="str">
        <f t="shared" si="177"/>
        <v/>
      </c>
      <c r="V598" s="86" t="str">
        <f t="shared" si="178"/>
        <v/>
      </c>
      <c r="W598" s="87" t="e">
        <f t="shared" si="167"/>
        <v>#N/A</v>
      </c>
      <c r="X598" s="88"/>
      <c r="Y598" s="88"/>
      <c r="Z598" s="88"/>
      <c r="AA598" s="88"/>
      <c r="AB598" s="88"/>
      <c r="AD598" s="86" t="e">
        <f t="shared" si="168"/>
        <v>#N/A</v>
      </c>
      <c r="AE598" s="86" t="e">
        <f t="shared" si="169"/>
        <v>#N/A</v>
      </c>
      <c r="AG598" s="86">
        <f t="shared" si="170"/>
        <v>0</v>
      </c>
      <c r="AH598" s="86">
        <f t="shared" si="171"/>
        <v>0</v>
      </c>
      <c r="AI598" s="86">
        <f t="shared" si="172"/>
        <v>0</v>
      </c>
    </row>
    <row r="599" spans="6:35" x14ac:dyDescent="0.25">
      <c r="F599" s="26" t="str">
        <f>IF(G599=1,MAX($F$4:F598)+1,"")</f>
        <v/>
      </c>
      <c r="G599" s="26">
        <f>COUNTIF($H$5:H599,H599)</f>
        <v>347</v>
      </c>
      <c r="H599" s="26" t="e">
        <f t="shared" si="173"/>
        <v>#N/A</v>
      </c>
      <c r="I599" s="26">
        <f>COUNTIF($J$4:$J599,1)</f>
        <v>16</v>
      </c>
      <c r="J599" s="26">
        <f>COUNTIF($S$5:$S599,S599)</f>
        <v>347</v>
      </c>
      <c r="K599" s="26" t="e">
        <f t="shared" si="162"/>
        <v>#N/A</v>
      </c>
      <c r="L599" s="26">
        <f>IFERROR(IF(P599=0,0,MAX($L$4:L598)+1),0)</f>
        <v>0</v>
      </c>
      <c r="M599" s="5" t="e">
        <f t="shared" si="174"/>
        <v>#N/A</v>
      </c>
      <c r="N599" s="5" t="e">
        <f t="shared" si="175"/>
        <v>#N/A</v>
      </c>
      <c r="P599" s="86" t="e">
        <f t="shared" si="163"/>
        <v>#N/A</v>
      </c>
      <c r="Q599" s="86" t="e">
        <f t="shared" si="164"/>
        <v>#N/A</v>
      </c>
      <c r="R599" s="86" t="e">
        <f t="shared" si="165"/>
        <v>#N/A</v>
      </c>
      <c r="S599" s="86" t="e">
        <f t="shared" si="166"/>
        <v>#N/A</v>
      </c>
      <c r="T599" s="86" t="str">
        <f t="shared" si="176"/>
        <v/>
      </c>
      <c r="U599" s="86" t="str">
        <f t="shared" si="177"/>
        <v/>
      </c>
      <c r="V599" s="86" t="str">
        <f t="shared" si="178"/>
        <v/>
      </c>
      <c r="W599" s="87" t="e">
        <f t="shared" si="167"/>
        <v>#N/A</v>
      </c>
      <c r="X599" s="88"/>
      <c r="Y599" s="88"/>
      <c r="Z599" s="88"/>
      <c r="AA599" s="88"/>
      <c r="AB599" s="88"/>
      <c r="AD599" s="86" t="e">
        <f t="shared" si="168"/>
        <v>#N/A</v>
      </c>
      <c r="AE599" s="86" t="e">
        <f t="shared" si="169"/>
        <v>#N/A</v>
      </c>
      <c r="AG599" s="86">
        <f t="shared" si="170"/>
        <v>0</v>
      </c>
      <c r="AH599" s="86">
        <f t="shared" si="171"/>
        <v>0</v>
      </c>
      <c r="AI599" s="86">
        <f t="shared" si="172"/>
        <v>0</v>
      </c>
    </row>
    <row r="600" spans="6:35" x14ac:dyDescent="0.25">
      <c r="F600" s="26" t="str">
        <f>IF(G600=1,MAX($F$4:F599)+1,"")</f>
        <v/>
      </c>
      <c r="G600" s="26">
        <f>COUNTIF($H$5:H600,H600)</f>
        <v>348</v>
      </c>
      <c r="H600" s="26" t="e">
        <f t="shared" si="173"/>
        <v>#N/A</v>
      </c>
      <c r="I600" s="26">
        <f>COUNTIF($J$4:$J600,1)</f>
        <v>16</v>
      </c>
      <c r="J600" s="26">
        <f>COUNTIF($S$5:$S600,S600)</f>
        <v>348</v>
      </c>
      <c r="K600" s="26" t="e">
        <f t="shared" si="162"/>
        <v>#N/A</v>
      </c>
      <c r="L600" s="26">
        <f>IFERROR(IF(P600=0,0,MAX($L$4:L599)+1),0)</f>
        <v>0</v>
      </c>
      <c r="M600" s="5" t="e">
        <f t="shared" si="174"/>
        <v>#N/A</v>
      </c>
      <c r="N600" s="5" t="e">
        <f t="shared" si="175"/>
        <v>#N/A</v>
      </c>
      <c r="P600" s="86" t="e">
        <f t="shared" si="163"/>
        <v>#N/A</v>
      </c>
      <c r="Q600" s="86" t="e">
        <f t="shared" si="164"/>
        <v>#N/A</v>
      </c>
      <c r="R600" s="86" t="e">
        <f t="shared" si="165"/>
        <v>#N/A</v>
      </c>
      <c r="S600" s="86" t="e">
        <f t="shared" si="166"/>
        <v>#N/A</v>
      </c>
      <c r="T600" s="86" t="str">
        <f t="shared" si="176"/>
        <v/>
      </c>
      <c r="U600" s="86" t="str">
        <f t="shared" si="177"/>
        <v/>
      </c>
      <c r="V600" s="86" t="str">
        <f t="shared" si="178"/>
        <v/>
      </c>
      <c r="W600" s="87" t="e">
        <f t="shared" si="167"/>
        <v>#N/A</v>
      </c>
      <c r="X600" s="88"/>
      <c r="Y600" s="88"/>
      <c r="Z600" s="88"/>
      <c r="AA600" s="88"/>
      <c r="AB600" s="88"/>
      <c r="AD600" s="86" t="e">
        <f t="shared" si="168"/>
        <v>#N/A</v>
      </c>
      <c r="AE600" s="86" t="e">
        <f t="shared" si="169"/>
        <v>#N/A</v>
      </c>
      <c r="AG600" s="86">
        <f t="shared" si="170"/>
        <v>0</v>
      </c>
      <c r="AH600" s="86">
        <f t="shared" si="171"/>
        <v>0</v>
      </c>
      <c r="AI600" s="86">
        <f t="shared" si="172"/>
        <v>0</v>
      </c>
    </row>
    <row r="601" spans="6:35" x14ac:dyDescent="0.25">
      <c r="F601" s="26" t="str">
        <f>IF(G601=1,MAX($F$4:F600)+1,"")</f>
        <v/>
      </c>
      <c r="G601" s="26">
        <f>COUNTIF($H$5:H601,H601)</f>
        <v>349</v>
      </c>
      <c r="H601" s="26" t="e">
        <f t="shared" si="173"/>
        <v>#N/A</v>
      </c>
      <c r="I601" s="26">
        <f>COUNTIF($J$4:$J601,1)</f>
        <v>16</v>
      </c>
      <c r="J601" s="26">
        <f>COUNTIF($S$5:$S601,S601)</f>
        <v>349</v>
      </c>
      <c r="K601" s="26" t="e">
        <f t="shared" si="162"/>
        <v>#N/A</v>
      </c>
      <c r="L601" s="26">
        <f>IFERROR(IF(P601=0,0,MAX($L$4:L600)+1),0)</f>
        <v>0</v>
      </c>
      <c r="M601" s="5" t="e">
        <f t="shared" si="174"/>
        <v>#N/A</v>
      </c>
      <c r="N601" s="5" t="e">
        <f t="shared" si="175"/>
        <v>#N/A</v>
      </c>
      <c r="P601" s="86" t="e">
        <f t="shared" si="163"/>
        <v>#N/A</v>
      </c>
      <c r="Q601" s="86" t="e">
        <f t="shared" si="164"/>
        <v>#N/A</v>
      </c>
      <c r="R601" s="86" t="e">
        <f t="shared" si="165"/>
        <v>#N/A</v>
      </c>
      <c r="S601" s="86" t="e">
        <f t="shared" si="166"/>
        <v>#N/A</v>
      </c>
      <c r="T601" s="86" t="str">
        <f t="shared" si="176"/>
        <v/>
      </c>
      <c r="U601" s="86" t="str">
        <f t="shared" si="177"/>
        <v/>
      </c>
      <c r="V601" s="86" t="str">
        <f t="shared" si="178"/>
        <v/>
      </c>
      <c r="W601" s="87" t="e">
        <f t="shared" si="167"/>
        <v>#N/A</v>
      </c>
      <c r="X601" s="88"/>
      <c r="Y601" s="88"/>
      <c r="Z601" s="88"/>
      <c r="AA601" s="88"/>
      <c r="AB601" s="88"/>
      <c r="AD601" s="86" t="e">
        <f t="shared" si="168"/>
        <v>#N/A</v>
      </c>
      <c r="AE601" s="86" t="e">
        <f t="shared" si="169"/>
        <v>#N/A</v>
      </c>
      <c r="AG601" s="86">
        <f t="shared" si="170"/>
        <v>0</v>
      </c>
      <c r="AH601" s="86">
        <f t="shared" si="171"/>
        <v>0</v>
      </c>
      <c r="AI601" s="86">
        <f t="shared" si="172"/>
        <v>0</v>
      </c>
    </row>
    <row r="602" spans="6:35" x14ac:dyDescent="0.25">
      <c r="F602" s="26" t="str">
        <f>IF(G602=1,MAX($F$4:F601)+1,"")</f>
        <v/>
      </c>
      <c r="G602" s="26">
        <f>COUNTIF($H$5:H602,H602)</f>
        <v>350</v>
      </c>
      <c r="H602" s="26" t="e">
        <f t="shared" si="173"/>
        <v>#N/A</v>
      </c>
      <c r="I602" s="26">
        <f>COUNTIF($J$4:$J602,1)</f>
        <v>16</v>
      </c>
      <c r="J602" s="26">
        <f>COUNTIF($S$5:$S602,S602)</f>
        <v>350</v>
      </c>
      <c r="K602" s="26" t="e">
        <f t="shared" si="162"/>
        <v>#N/A</v>
      </c>
      <c r="L602" s="26">
        <f>IFERROR(IF(P602=0,0,MAX($L$4:L601)+1),0)</f>
        <v>0</v>
      </c>
      <c r="M602" s="5" t="e">
        <f t="shared" si="174"/>
        <v>#N/A</v>
      </c>
      <c r="N602" s="5" t="e">
        <f t="shared" si="175"/>
        <v>#N/A</v>
      </c>
      <c r="P602" s="86" t="e">
        <f t="shared" si="163"/>
        <v>#N/A</v>
      </c>
      <c r="Q602" s="86" t="e">
        <f t="shared" si="164"/>
        <v>#N/A</v>
      </c>
      <c r="R602" s="86" t="e">
        <f t="shared" si="165"/>
        <v>#N/A</v>
      </c>
      <c r="S602" s="86" t="e">
        <f t="shared" si="166"/>
        <v>#N/A</v>
      </c>
      <c r="T602" s="86" t="str">
        <f t="shared" si="176"/>
        <v/>
      </c>
      <c r="U602" s="86" t="str">
        <f t="shared" si="177"/>
        <v/>
      </c>
      <c r="V602" s="86" t="str">
        <f t="shared" si="178"/>
        <v/>
      </c>
      <c r="W602" s="87" t="e">
        <f t="shared" si="167"/>
        <v>#N/A</v>
      </c>
      <c r="X602" s="88"/>
      <c r="Y602" s="88"/>
      <c r="Z602" s="88"/>
      <c r="AA602" s="88"/>
      <c r="AB602" s="88"/>
      <c r="AD602" s="86" t="e">
        <f t="shared" si="168"/>
        <v>#N/A</v>
      </c>
      <c r="AE602" s="86" t="e">
        <f t="shared" si="169"/>
        <v>#N/A</v>
      </c>
      <c r="AG602" s="86">
        <f t="shared" si="170"/>
        <v>0</v>
      </c>
      <c r="AH602" s="86">
        <f t="shared" si="171"/>
        <v>0</v>
      </c>
      <c r="AI602" s="86">
        <f t="shared" si="172"/>
        <v>0</v>
      </c>
    </row>
    <row r="603" spans="6:35" x14ac:dyDescent="0.25">
      <c r="F603" s="26" t="str">
        <f>IF(G603=1,MAX($F$4:F602)+1,"")</f>
        <v/>
      </c>
      <c r="G603" s="26">
        <f>COUNTIF($H$5:H603,H603)</f>
        <v>351</v>
      </c>
      <c r="H603" s="26" t="e">
        <f t="shared" si="173"/>
        <v>#N/A</v>
      </c>
      <c r="I603" s="26">
        <f>COUNTIF($J$4:$J603,1)</f>
        <v>16</v>
      </c>
      <c r="J603" s="26">
        <f>COUNTIF($S$5:$S603,S603)</f>
        <v>351</v>
      </c>
      <c r="K603" s="26" t="e">
        <f t="shared" si="162"/>
        <v>#N/A</v>
      </c>
      <c r="L603" s="26">
        <f>IFERROR(IF(P603=0,0,MAX($L$4:L602)+1),0)</f>
        <v>0</v>
      </c>
      <c r="M603" s="5" t="e">
        <f t="shared" si="174"/>
        <v>#N/A</v>
      </c>
      <c r="N603" s="5" t="e">
        <f t="shared" si="175"/>
        <v>#N/A</v>
      </c>
      <c r="P603" s="86" t="e">
        <f t="shared" si="163"/>
        <v>#N/A</v>
      </c>
      <c r="Q603" s="86" t="e">
        <f t="shared" si="164"/>
        <v>#N/A</v>
      </c>
      <c r="R603" s="86" t="e">
        <f t="shared" si="165"/>
        <v>#N/A</v>
      </c>
      <c r="S603" s="86" t="e">
        <f t="shared" si="166"/>
        <v>#N/A</v>
      </c>
      <c r="T603" s="86" t="str">
        <f t="shared" si="176"/>
        <v/>
      </c>
      <c r="U603" s="86" t="str">
        <f t="shared" si="177"/>
        <v/>
      </c>
      <c r="V603" s="86" t="str">
        <f t="shared" si="178"/>
        <v/>
      </c>
      <c r="W603" s="87" t="e">
        <f t="shared" si="167"/>
        <v>#N/A</v>
      </c>
      <c r="X603" s="88"/>
      <c r="Y603" s="88"/>
      <c r="Z603" s="88"/>
      <c r="AA603" s="88"/>
      <c r="AB603" s="88"/>
      <c r="AD603" s="86" t="e">
        <f t="shared" si="168"/>
        <v>#N/A</v>
      </c>
      <c r="AE603" s="86" t="e">
        <f t="shared" si="169"/>
        <v>#N/A</v>
      </c>
      <c r="AG603" s="86">
        <f t="shared" si="170"/>
        <v>0</v>
      </c>
      <c r="AH603" s="86">
        <f t="shared" si="171"/>
        <v>0</v>
      </c>
      <c r="AI603" s="86">
        <f t="shared" si="172"/>
        <v>0</v>
      </c>
    </row>
    <row r="604" spans="6:35" x14ac:dyDescent="0.25">
      <c r="F604" s="26" t="str">
        <f>IF(G604=1,MAX($F$4:F603)+1,"")</f>
        <v/>
      </c>
      <c r="G604" s="26">
        <f>COUNTIF($H$5:H604,H604)</f>
        <v>352</v>
      </c>
      <c r="H604" s="26" t="e">
        <f t="shared" si="173"/>
        <v>#N/A</v>
      </c>
      <c r="I604" s="26">
        <f>COUNTIF($J$4:$J604,1)</f>
        <v>16</v>
      </c>
      <c r="J604" s="26">
        <f>COUNTIF($S$5:$S604,S604)</f>
        <v>352</v>
      </c>
      <c r="K604" s="26" t="e">
        <f t="shared" si="162"/>
        <v>#N/A</v>
      </c>
      <c r="L604" s="26">
        <f>IFERROR(IF(P604=0,0,MAX($L$4:L603)+1),0)</f>
        <v>0</v>
      </c>
      <c r="M604" s="5" t="e">
        <f t="shared" si="174"/>
        <v>#N/A</v>
      </c>
      <c r="N604" s="5" t="e">
        <f t="shared" si="175"/>
        <v>#N/A</v>
      </c>
      <c r="P604" s="86" t="e">
        <f t="shared" si="163"/>
        <v>#N/A</v>
      </c>
      <c r="Q604" s="86" t="e">
        <f t="shared" si="164"/>
        <v>#N/A</v>
      </c>
      <c r="R604" s="86" t="e">
        <f t="shared" si="165"/>
        <v>#N/A</v>
      </c>
      <c r="S604" s="86" t="e">
        <f t="shared" si="166"/>
        <v>#N/A</v>
      </c>
      <c r="T604" s="86" t="str">
        <f t="shared" si="176"/>
        <v/>
      </c>
      <c r="U604" s="86" t="str">
        <f t="shared" si="177"/>
        <v/>
      </c>
      <c r="V604" s="86" t="str">
        <f t="shared" si="178"/>
        <v/>
      </c>
      <c r="W604" s="87" t="e">
        <f t="shared" si="167"/>
        <v>#N/A</v>
      </c>
      <c r="X604" s="88"/>
      <c r="Y604" s="88"/>
      <c r="Z604" s="88"/>
      <c r="AA604" s="88"/>
      <c r="AB604" s="88"/>
      <c r="AD604" s="86" t="e">
        <f t="shared" si="168"/>
        <v>#N/A</v>
      </c>
      <c r="AE604" s="86" t="e">
        <f t="shared" si="169"/>
        <v>#N/A</v>
      </c>
      <c r="AG604" s="86">
        <f t="shared" si="170"/>
        <v>0</v>
      </c>
      <c r="AH604" s="86">
        <f t="shared" si="171"/>
        <v>0</v>
      </c>
      <c r="AI604" s="86">
        <f t="shared" si="172"/>
        <v>0</v>
      </c>
    </row>
    <row r="605" spans="6:35" x14ac:dyDescent="0.25">
      <c r="F605" s="26" t="str">
        <f>IF(G605=1,MAX($F$4:F604)+1,"")</f>
        <v/>
      </c>
      <c r="G605" s="26">
        <f>COUNTIF($H$5:H605,H605)</f>
        <v>353</v>
      </c>
      <c r="H605" s="26" t="e">
        <f t="shared" si="173"/>
        <v>#N/A</v>
      </c>
      <c r="I605" s="26">
        <f>COUNTIF($J$4:$J605,1)</f>
        <v>16</v>
      </c>
      <c r="J605" s="26">
        <f>COUNTIF($S$5:$S605,S605)</f>
        <v>353</v>
      </c>
      <c r="K605" s="26" t="e">
        <f t="shared" si="162"/>
        <v>#N/A</v>
      </c>
      <c r="L605" s="26">
        <f>IFERROR(IF(P605=0,0,MAX($L$4:L604)+1),0)</f>
        <v>0</v>
      </c>
      <c r="M605" s="5" t="e">
        <f t="shared" si="174"/>
        <v>#N/A</v>
      </c>
      <c r="N605" s="5" t="e">
        <f t="shared" si="175"/>
        <v>#N/A</v>
      </c>
      <c r="P605" s="86" t="e">
        <f t="shared" si="163"/>
        <v>#N/A</v>
      </c>
      <c r="Q605" s="86" t="e">
        <f t="shared" si="164"/>
        <v>#N/A</v>
      </c>
      <c r="R605" s="86" t="e">
        <f t="shared" si="165"/>
        <v>#N/A</v>
      </c>
      <c r="S605" s="86" t="e">
        <f t="shared" si="166"/>
        <v>#N/A</v>
      </c>
      <c r="T605" s="86" t="str">
        <f t="shared" si="176"/>
        <v/>
      </c>
      <c r="U605" s="86" t="str">
        <f t="shared" si="177"/>
        <v/>
      </c>
      <c r="V605" s="86" t="str">
        <f t="shared" si="178"/>
        <v/>
      </c>
      <c r="W605" s="87" t="e">
        <f t="shared" si="167"/>
        <v>#N/A</v>
      </c>
      <c r="X605" s="88"/>
      <c r="Y605" s="88"/>
      <c r="Z605" s="88"/>
      <c r="AA605" s="88"/>
      <c r="AB605" s="88"/>
      <c r="AD605" s="86" t="e">
        <f t="shared" si="168"/>
        <v>#N/A</v>
      </c>
      <c r="AE605" s="86" t="e">
        <f t="shared" si="169"/>
        <v>#N/A</v>
      </c>
      <c r="AG605" s="86">
        <f t="shared" si="170"/>
        <v>0</v>
      </c>
      <c r="AH605" s="86">
        <f t="shared" si="171"/>
        <v>0</v>
      </c>
      <c r="AI605" s="86">
        <f t="shared" si="172"/>
        <v>0</v>
      </c>
    </row>
    <row r="606" spans="6:35" x14ac:dyDescent="0.25">
      <c r="F606" s="26" t="str">
        <f>IF(G606=1,MAX($F$4:F605)+1,"")</f>
        <v/>
      </c>
      <c r="G606" s="26">
        <f>COUNTIF($H$5:H606,H606)</f>
        <v>354</v>
      </c>
      <c r="H606" s="26" t="e">
        <f t="shared" si="173"/>
        <v>#N/A</v>
      </c>
      <c r="I606" s="26">
        <f>COUNTIF($J$4:$J606,1)</f>
        <v>16</v>
      </c>
      <c r="J606" s="26">
        <f>COUNTIF($S$5:$S606,S606)</f>
        <v>354</v>
      </c>
      <c r="K606" s="26" t="e">
        <f t="shared" si="162"/>
        <v>#N/A</v>
      </c>
      <c r="L606" s="26">
        <f>IFERROR(IF(P606=0,0,MAX($L$4:L605)+1),0)</f>
        <v>0</v>
      </c>
      <c r="M606" s="5" t="e">
        <f t="shared" si="174"/>
        <v>#N/A</v>
      </c>
      <c r="N606" s="5" t="e">
        <f t="shared" si="175"/>
        <v>#N/A</v>
      </c>
      <c r="P606" s="86" t="e">
        <f t="shared" si="163"/>
        <v>#N/A</v>
      </c>
      <c r="Q606" s="86" t="e">
        <f t="shared" si="164"/>
        <v>#N/A</v>
      </c>
      <c r="R606" s="86" t="e">
        <f t="shared" si="165"/>
        <v>#N/A</v>
      </c>
      <c r="S606" s="86" t="e">
        <f t="shared" si="166"/>
        <v>#N/A</v>
      </c>
      <c r="T606" s="86" t="str">
        <f t="shared" si="176"/>
        <v/>
      </c>
      <c r="U606" s="86" t="str">
        <f t="shared" si="177"/>
        <v/>
      </c>
      <c r="V606" s="86" t="str">
        <f t="shared" si="178"/>
        <v/>
      </c>
      <c r="W606" s="87" t="e">
        <f t="shared" si="167"/>
        <v>#N/A</v>
      </c>
      <c r="X606" s="88"/>
      <c r="Y606" s="88"/>
      <c r="Z606" s="88"/>
      <c r="AA606" s="88"/>
      <c r="AB606" s="88"/>
      <c r="AD606" s="86" t="e">
        <f t="shared" si="168"/>
        <v>#N/A</v>
      </c>
      <c r="AE606" s="86" t="e">
        <f t="shared" si="169"/>
        <v>#N/A</v>
      </c>
      <c r="AG606" s="86">
        <f t="shared" si="170"/>
        <v>0</v>
      </c>
      <c r="AH606" s="86">
        <f t="shared" si="171"/>
        <v>0</v>
      </c>
      <c r="AI606" s="86">
        <f t="shared" si="172"/>
        <v>0</v>
      </c>
    </row>
    <row r="607" spans="6:35" x14ac:dyDescent="0.25">
      <c r="F607" s="26" t="str">
        <f>IF(G607=1,MAX($F$4:F606)+1,"")</f>
        <v/>
      </c>
      <c r="G607" s="26">
        <f>COUNTIF($H$5:H607,H607)</f>
        <v>355</v>
      </c>
      <c r="H607" s="26" t="e">
        <f t="shared" si="173"/>
        <v>#N/A</v>
      </c>
      <c r="I607" s="26">
        <f>COUNTIF($J$4:$J607,1)</f>
        <v>16</v>
      </c>
      <c r="J607" s="26">
        <f>COUNTIF($S$5:$S607,S607)</f>
        <v>355</v>
      </c>
      <c r="K607" s="26" t="e">
        <f t="shared" si="162"/>
        <v>#N/A</v>
      </c>
      <c r="L607" s="26">
        <f>IFERROR(IF(P607=0,0,MAX($L$4:L606)+1),0)</f>
        <v>0</v>
      </c>
      <c r="M607" s="5" t="e">
        <f t="shared" si="174"/>
        <v>#N/A</v>
      </c>
      <c r="N607" s="5" t="e">
        <f t="shared" si="175"/>
        <v>#N/A</v>
      </c>
      <c r="P607" s="86" t="e">
        <f t="shared" si="163"/>
        <v>#N/A</v>
      </c>
      <c r="Q607" s="86" t="e">
        <f t="shared" si="164"/>
        <v>#N/A</v>
      </c>
      <c r="R607" s="86" t="e">
        <f t="shared" si="165"/>
        <v>#N/A</v>
      </c>
      <c r="S607" s="86" t="e">
        <f t="shared" si="166"/>
        <v>#N/A</v>
      </c>
      <c r="T607" s="86" t="str">
        <f t="shared" si="176"/>
        <v/>
      </c>
      <c r="U607" s="86" t="str">
        <f t="shared" si="177"/>
        <v/>
      </c>
      <c r="V607" s="86" t="str">
        <f t="shared" si="178"/>
        <v/>
      </c>
      <c r="W607" s="87" t="e">
        <f t="shared" si="167"/>
        <v>#N/A</v>
      </c>
      <c r="X607" s="88"/>
      <c r="Y607" s="88"/>
      <c r="Z607" s="88"/>
      <c r="AA607" s="88"/>
      <c r="AB607" s="88"/>
      <c r="AD607" s="86" t="e">
        <f t="shared" si="168"/>
        <v>#N/A</v>
      </c>
      <c r="AE607" s="86" t="e">
        <f t="shared" si="169"/>
        <v>#N/A</v>
      </c>
      <c r="AG607" s="86">
        <f t="shared" si="170"/>
        <v>0</v>
      </c>
      <c r="AH607" s="86">
        <f t="shared" si="171"/>
        <v>0</v>
      </c>
      <c r="AI607" s="86">
        <f t="shared" si="172"/>
        <v>0</v>
      </c>
    </row>
    <row r="608" spans="6:35" x14ac:dyDescent="0.25">
      <c r="F608" s="26" t="str">
        <f>IF(G608=1,MAX($F$4:F607)+1,"")</f>
        <v/>
      </c>
      <c r="G608" s="26">
        <f>COUNTIF($H$5:H608,H608)</f>
        <v>356</v>
      </c>
      <c r="H608" s="26" t="e">
        <f t="shared" si="173"/>
        <v>#N/A</v>
      </c>
      <c r="I608" s="26">
        <f>COUNTIF($J$4:$J608,1)</f>
        <v>16</v>
      </c>
      <c r="J608" s="26">
        <f>COUNTIF($S$5:$S608,S608)</f>
        <v>356</v>
      </c>
      <c r="K608" s="26" t="e">
        <f t="shared" si="162"/>
        <v>#N/A</v>
      </c>
      <c r="L608" s="26">
        <f>IFERROR(IF(P608=0,0,MAX($L$4:L607)+1),0)</f>
        <v>0</v>
      </c>
      <c r="M608" s="5" t="e">
        <f t="shared" si="174"/>
        <v>#N/A</v>
      </c>
      <c r="N608" s="5" t="e">
        <f t="shared" si="175"/>
        <v>#N/A</v>
      </c>
      <c r="P608" s="86" t="e">
        <f t="shared" si="163"/>
        <v>#N/A</v>
      </c>
      <c r="Q608" s="86" t="e">
        <f t="shared" si="164"/>
        <v>#N/A</v>
      </c>
      <c r="R608" s="86" t="e">
        <f t="shared" si="165"/>
        <v>#N/A</v>
      </c>
      <c r="S608" s="86" t="e">
        <f t="shared" si="166"/>
        <v>#N/A</v>
      </c>
      <c r="T608" s="86" t="str">
        <f t="shared" si="176"/>
        <v/>
      </c>
      <c r="U608" s="86" t="str">
        <f t="shared" si="177"/>
        <v/>
      </c>
      <c r="V608" s="86" t="str">
        <f t="shared" si="178"/>
        <v/>
      </c>
      <c r="W608" s="87" t="e">
        <f t="shared" si="167"/>
        <v>#N/A</v>
      </c>
      <c r="X608" s="88"/>
      <c r="Y608" s="88"/>
      <c r="Z608" s="88"/>
      <c r="AA608" s="88"/>
      <c r="AB608" s="88"/>
      <c r="AD608" s="86" t="e">
        <f t="shared" si="168"/>
        <v>#N/A</v>
      </c>
      <c r="AE608" s="86" t="e">
        <f t="shared" si="169"/>
        <v>#N/A</v>
      </c>
      <c r="AG608" s="86">
        <f t="shared" si="170"/>
        <v>0</v>
      </c>
      <c r="AH608" s="86">
        <f t="shared" si="171"/>
        <v>0</v>
      </c>
      <c r="AI608" s="86">
        <f t="shared" si="172"/>
        <v>0</v>
      </c>
    </row>
    <row r="609" spans="6:35" x14ac:dyDescent="0.25">
      <c r="F609" s="26" t="str">
        <f>IF(G609=1,MAX($F$4:F608)+1,"")</f>
        <v/>
      </c>
      <c r="G609" s="26">
        <f>COUNTIF($H$5:H609,H609)</f>
        <v>357</v>
      </c>
      <c r="H609" s="26" t="e">
        <f t="shared" si="173"/>
        <v>#N/A</v>
      </c>
      <c r="I609" s="26">
        <f>COUNTIF($J$4:$J609,1)</f>
        <v>16</v>
      </c>
      <c r="J609" s="26">
        <f>COUNTIF($S$5:$S609,S609)</f>
        <v>357</v>
      </c>
      <c r="K609" s="26" t="e">
        <f t="shared" si="162"/>
        <v>#N/A</v>
      </c>
      <c r="L609" s="26">
        <f>IFERROR(IF(P609=0,0,MAX($L$4:L608)+1),0)</f>
        <v>0</v>
      </c>
      <c r="M609" s="5" t="e">
        <f t="shared" si="174"/>
        <v>#N/A</v>
      </c>
      <c r="N609" s="5" t="e">
        <f t="shared" si="175"/>
        <v>#N/A</v>
      </c>
      <c r="P609" s="86" t="e">
        <f t="shared" si="163"/>
        <v>#N/A</v>
      </c>
      <c r="Q609" s="86" t="e">
        <f t="shared" si="164"/>
        <v>#N/A</v>
      </c>
      <c r="R609" s="86" t="e">
        <f t="shared" si="165"/>
        <v>#N/A</v>
      </c>
      <c r="S609" s="86" t="e">
        <f t="shared" si="166"/>
        <v>#N/A</v>
      </c>
      <c r="T609" s="86" t="str">
        <f t="shared" si="176"/>
        <v/>
      </c>
      <c r="U609" s="86" t="str">
        <f t="shared" si="177"/>
        <v/>
      </c>
      <c r="V609" s="86" t="str">
        <f t="shared" si="178"/>
        <v/>
      </c>
      <c r="W609" s="87" t="e">
        <f t="shared" si="167"/>
        <v>#N/A</v>
      </c>
      <c r="X609" s="88"/>
      <c r="Y609" s="88"/>
      <c r="Z609" s="88"/>
      <c r="AA609" s="88"/>
      <c r="AB609" s="88"/>
      <c r="AD609" s="86" t="e">
        <f t="shared" si="168"/>
        <v>#N/A</v>
      </c>
      <c r="AE609" s="86" t="e">
        <f t="shared" si="169"/>
        <v>#N/A</v>
      </c>
      <c r="AG609" s="86">
        <f t="shared" si="170"/>
        <v>0</v>
      </c>
      <c r="AH609" s="86">
        <f t="shared" si="171"/>
        <v>0</v>
      </c>
      <c r="AI609" s="86">
        <f t="shared" si="172"/>
        <v>0</v>
      </c>
    </row>
    <row r="610" spans="6:35" x14ac:dyDescent="0.25">
      <c r="F610" s="26" t="str">
        <f>IF(G610=1,MAX($F$4:F609)+1,"")</f>
        <v/>
      </c>
      <c r="G610" s="26">
        <f>COUNTIF($H$5:H610,H610)</f>
        <v>358</v>
      </c>
      <c r="H610" s="26" t="e">
        <f t="shared" si="173"/>
        <v>#N/A</v>
      </c>
      <c r="I610" s="26">
        <f>COUNTIF($J$4:$J610,1)</f>
        <v>16</v>
      </c>
      <c r="J610" s="26">
        <f>COUNTIF($S$5:$S610,S610)</f>
        <v>358</v>
      </c>
      <c r="K610" s="26" t="e">
        <f t="shared" si="162"/>
        <v>#N/A</v>
      </c>
      <c r="L610" s="26">
        <f>IFERROR(IF(P610=0,0,MAX($L$4:L609)+1),0)</f>
        <v>0</v>
      </c>
      <c r="M610" s="5" t="e">
        <f t="shared" si="174"/>
        <v>#N/A</v>
      </c>
      <c r="N610" s="5" t="e">
        <f t="shared" si="175"/>
        <v>#N/A</v>
      </c>
      <c r="P610" s="86" t="e">
        <f t="shared" si="163"/>
        <v>#N/A</v>
      </c>
      <c r="Q610" s="86" t="e">
        <f t="shared" si="164"/>
        <v>#N/A</v>
      </c>
      <c r="R610" s="86" t="e">
        <f t="shared" si="165"/>
        <v>#N/A</v>
      </c>
      <c r="S610" s="86" t="e">
        <f t="shared" si="166"/>
        <v>#N/A</v>
      </c>
      <c r="T610" s="86" t="str">
        <f t="shared" si="176"/>
        <v/>
      </c>
      <c r="U610" s="86" t="str">
        <f t="shared" si="177"/>
        <v/>
      </c>
      <c r="V610" s="86" t="str">
        <f t="shared" si="178"/>
        <v/>
      </c>
      <c r="W610" s="87" t="e">
        <f t="shared" si="167"/>
        <v>#N/A</v>
      </c>
      <c r="X610" s="88"/>
      <c r="Y610" s="88"/>
      <c r="Z610" s="88"/>
      <c r="AA610" s="88"/>
      <c r="AB610" s="88"/>
      <c r="AD610" s="86" t="e">
        <f t="shared" si="168"/>
        <v>#N/A</v>
      </c>
      <c r="AE610" s="86" t="e">
        <f t="shared" si="169"/>
        <v>#N/A</v>
      </c>
      <c r="AG610" s="86">
        <f t="shared" si="170"/>
        <v>0</v>
      </c>
      <c r="AH610" s="86">
        <f t="shared" si="171"/>
        <v>0</v>
      </c>
      <c r="AI610" s="86">
        <f t="shared" si="172"/>
        <v>0</v>
      </c>
    </row>
    <row r="611" spans="6:35" x14ac:dyDescent="0.25">
      <c r="F611" s="26" t="str">
        <f>IF(G611=1,MAX($F$4:F610)+1,"")</f>
        <v/>
      </c>
      <c r="G611" s="26">
        <f>COUNTIF($H$5:H611,H611)</f>
        <v>359</v>
      </c>
      <c r="H611" s="26" t="e">
        <f t="shared" si="173"/>
        <v>#N/A</v>
      </c>
      <c r="I611" s="26">
        <f>COUNTIF($J$4:$J611,1)</f>
        <v>16</v>
      </c>
      <c r="J611" s="26">
        <f>COUNTIF($S$5:$S611,S611)</f>
        <v>359</v>
      </c>
      <c r="K611" s="26" t="e">
        <f t="shared" si="162"/>
        <v>#N/A</v>
      </c>
      <c r="L611" s="26">
        <f>IFERROR(IF(P611=0,0,MAX($L$4:L610)+1),0)</f>
        <v>0</v>
      </c>
      <c r="M611" s="5" t="e">
        <f t="shared" si="174"/>
        <v>#N/A</v>
      </c>
      <c r="N611" s="5" t="e">
        <f t="shared" si="175"/>
        <v>#N/A</v>
      </c>
      <c r="P611" s="86" t="e">
        <f t="shared" si="163"/>
        <v>#N/A</v>
      </c>
      <c r="Q611" s="86" t="e">
        <f t="shared" si="164"/>
        <v>#N/A</v>
      </c>
      <c r="R611" s="86" t="e">
        <f t="shared" si="165"/>
        <v>#N/A</v>
      </c>
      <c r="S611" s="86" t="e">
        <f t="shared" si="166"/>
        <v>#N/A</v>
      </c>
      <c r="T611" s="86" t="str">
        <f t="shared" si="176"/>
        <v/>
      </c>
      <c r="U611" s="86" t="str">
        <f t="shared" si="177"/>
        <v/>
      </c>
      <c r="V611" s="86" t="str">
        <f t="shared" si="178"/>
        <v/>
      </c>
      <c r="W611" s="87" t="e">
        <f t="shared" si="167"/>
        <v>#N/A</v>
      </c>
      <c r="X611" s="88"/>
      <c r="Y611" s="88"/>
      <c r="Z611" s="88"/>
      <c r="AA611" s="88"/>
      <c r="AB611" s="88"/>
      <c r="AD611" s="86" t="e">
        <f t="shared" si="168"/>
        <v>#N/A</v>
      </c>
      <c r="AE611" s="86" t="e">
        <f t="shared" si="169"/>
        <v>#N/A</v>
      </c>
      <c r="AG611" s="86">
        <f t="shared" si="170"/>
        <v>0</v>
      </c>
      <c r="AH611" s="86">
        <f t="shared" si="171"/>
        <v>0</v>
      </c>
      <c r="AI611" s="86">
        <f t="shared" si="172"/>
        <v>0</v>
      </c>
    </row>
    <row r="612" spans="6:35" x14ac:dyDescent="0.25">
      <c r="F612" s="26" t="str">
        <f>IF(G612=1,MAX($F$4:F611)+1,"")</f>
        <v/>
      </c>
      <c r="G612" s="26">
        <f>COUNTIF($H$5:H612,H612)</f>
        <v>360</v>
      </c>
      <c r="H612" s="26" t="e">
        <f t="shared" si="173"/>
        <v>#N/A</v>
      </c>
      <c r="I612" s="26">
        <f>COUNTIF($J$4:$J612,1)</f>
        <v>16</v>
      </c>
      <c r="J612" s="26">
        <f>COUNTIF($S$5:$S612,S612)</f>
        <v>360</v>
      </c>
      <c r="K612" s="26" t="e">
        <f t="shared" si="162"/>
        <v>#N/A</v>
      </c>
      <c r="L612" s="26">
        <f>IFERROR(IF(P612=0,0,MAX($L$4:L611)+1),0)</f>
        <v>0</v>
      </c>
      <c r="M612" s="5" t="e">
        <f t="shared" si="174"/>
        <v>#N/A</v>
      </c>
      <c r="N612" s="5" t="e">
        <f t="shared" si="175"/>
        <v>#N/A</v>
      </c>
      <c r="P612" s="86" t="e">
        <f t="shared" si="163"/>
        <v>#N/A</v>
      </c>
      <c r="Q612" s="86" t="e">
        <f t="shared" si="164"/>
        <v>#N/A</v>
      </c>
      <c r="R612" s="86" t="e">
        <f t="shared" si="165"/>
        <v>#N/A</v>
      </c>
      <c r="S612" s="86" t="e">
        <f t="shared" si="166"/>
        <v>#N/A</v>
      </c>
      <c r="T612" s="86" t="str">
        <f t="shared" si="176"/>
        <v/>
      </c>
      <c r="U612" s="86" t="str">
        <f t="shared" si="177"/>
        <v/>
      </c>
      <c r="V612" s="86" t="str">
        <f t="shared" si="178"/>
        <v/>
      </c>
      <c r="W612" s="87" t="e">
        <f t="shared" si="167"/>
        <v>#N/A</v>
      </c>
      <c r="X612" s="88"/>
      <c r="Y612" s="88"/>
      <c r="Z612" s="88"/>
      <c r="AA612" s="88"/>
      <c r="AB612" s="88"/>
      <c r="AD612" s="86" t="e">
        <f t="shared" si="168"/>
        <v>#N/A</v>
      </c>
      <c r="AE612" s="86" t="e">
        <f t="shared" si="169"/>
        <v>#N/A</v>
      </c>
      <c r="AG612" s="86">
        <f t="shared" si="170"/>
        <v>0</v>
      </c>
      <c r="AH612" s="86">
        <f t="shared" si="171"/>
        <v>0</v>
      </c>
      <c r="AI612" s="86">
        <f t="shared" si="172"/>
        <v>0</v>
      </c>
    </row>
    <row r="613" spans="6:35" x14ac:dyDescent="0.25">
      <c r="F613" s="26" t="str">
        <f>IF(G613=1,MAX($F$4:F612)+1,"")</f>
        <v/>
      </c>
      <c r="G613" s="26">
        <f>COUNTIF($H$5:H613,H613)</f>
        <v>361</v>
      </c>
      <c r="H613" s="26" t="e">
        <f t="shared" si="173"/>
        <v>#N/A</v>
      </c>
      <c r="I613" s="26">
        <f>COUNTIF($J$4:$J613,1)</f>
        <v>16</v>
      </c>
      <c r="J613" s="26">
        <f>COUNTIF($S$5:$S613,S613)</f>
        <v>361</v>
      </c>
      <c r="K613" s="26" t="e">
        <f t="shared" si="162"/>
        <v>#N/A</v>
      </c>
      <c r="L613" s="26">
        <f>IFERROR(IF(P613=0,0,MAX($L$4:L612)+1),0)</f>
        <v>0</v>
      </c>
      <c r="M613" s="5" t="e">
        <f t="shared" si="174"/>
        <v>#N/A</v>
      </c>
      <c r="N613" s="5" t="e">
        <f t="shared" si="175"/>
        <v>#N/A</v>
      </c>
      <c r="P613" s="86" t="e">
        <f t="shared" si="163"/>
        <v>#N/A</v>
      </c>
      <c r="Q613" s="86" t="e">
        <f t="shared" si="164"/>
        <v>#N/A</v>
      </c>
      <c r="R613" s="86" t="e">
        <f t="shared" si="165"/>
        <v>#N/A</v>
      </c>
      <c r="S613" s="86" t="e">
        <f t="shared" si="166"/>
        <v>#N/A</v>
      </c>
      <c r="T613" s="86" t="str">
        <f t="shared" si="176"/>
        <v/>
      </c>
      <c r="U613" s="86" t="str">
        <f t="shared" si="177"/>
        <v/>
      </c>
      <c r="V613" s="86" t="str">
        <f t="shared" si="178"/>
        <v/>
      </c>
      <c r="W613" s="87" t="e">
        <f t="shared" si="167"/>
        <v>#N/A</v>
      </c>
      <c r="X613" s="88"/>
      <c r="Y613" s="88"/>
      <c r="Z613" s="88"/>
      <c r="AA613" s="88"/>
      <c r="AB613" s="88"/>
      <c r="AD613" s="86" t="e">
        <f t="shared" si="168"/>
        <v>#N/A</v>
      </c>
      <c r="AE613" s="86" t="e">
        <f t="shared" si="169"/>
        <v>#N/A</v>
      </c>
      <c r="AG613" s="86">
        <f t="shared" si="170"/>
        <v>0</v>
      </c>
      <c r="AH613" s="86">
        <f t="shared" si="171"/>
        <v>0</v>
      </c>
      <c r="AI613" s="86">
        <f t="shared" si="172"/>
        <v>0</v>
      </c>
    </row>
    <row r="614" spans="6:35" x14ac:dyDescent="0.25">
      <c r="F614" s="26" t="str">
        <f>IF(G614=1,MAX($F$4:F613)+1,"")</f>
        <v/>
      </c>
      <c r="G614" s="26">
        <f>COUNTIF($H$5:H614,H614)</f>
        <v>362</v>
      </c>
      <c r="H614" s="26" t="e">
        <f t="shared" si="173"/>
        <v>#N/A</v>
      </c>
      <c r="I614" s="26">
        <f>COUNTIF($J$4:$J614,1)</f>
        <v>16</v>
      </c>
      <c r="J614" s="26">
        <f>COUNTIF($S$5:$S614,S614)</f>
        <v>362</v>
      </c>
      <c r="K614" s="26" t="e">
        <f t="shared" si="162"/>
        <v>#N/A</v>
      </c>
      <c r="L614" s="26">
        <f>IFERROR(IF(P614=0,0,MAX($L$4:L613)+1),0)</f>
        <v>0</v>
      </c>
      <c r="M614" s="5" t="e">
        <f t="shared" si="174"/>
        <v>#N/A</v>
      </c>
      <c r="N614" s="5" t="e">
        <f t="shared" si="175"/>
        <v>#N/A</v>
      </c>
      <c r="P614" s="86" t="e">
        <f t="shared" si="163"/>
        <v>#N/A</v>
      </c>
      <c r="Q614" s="86" t="e">
        <f t="shared" si="164"/>
        <v>#N/A</v>
      </c>
      <c r="R614" s="86" t="e">
        <f t="shared" si="165"/>
        <v>#N/A</v>
      </c>
      <c r="S614" s="86" t="e">
        <f t="shared" si="166"/>
        <v>#N/A</v>
      </c>
      <c r="T614" s="86" t="str">
        <f t="shared" si="176"/>
        <v/>
      </c>
      <c r="U614" s="86" t="str">
        <f t="shared" si="177"/>
        <v/>
      </c>
      <c r="V614" s="86" t="str">
        <f t="shared" si="178"/>
        <v/>
      </c>
      <c r="W614" s="87" t="e">
        <f t="shared" si="167"/>
        <v>#N/A</v>
      </c>
      <c r="X614" s="88"/>
      <c r="Y614" s="88"/>
      <c r="Z614" s="88"/>
      <c r="AA614" s="88"/>
      <c r="AB614" s="88"/>
      <c r="AD614" s="86" t="e">
        <f t="shared" si="168"/>
        <v>#N/A</v>
      </c>
      <c r="AE614" s="86" t="e">
        <f t="shared" si="169"/>
        <v>#N/A</v>
      </c>
      <c r="AG614" s="86">
        <f t="shared" si="170"/>
        <v>0</v>
      </c>
      <c r="AH614" s="86">
        <f t="shared" si="171"/>
        <v>0</v>
      </c>
      <c r="AI614" s="86">
        <f t="shared" si="172"/>
        <v>0</v>
      </c>
    </row>
    <row r="615" spans="6:35" x14ac:dyDescent="0.25">
      <c r="F615" s="26" t="str">
        <f>IF(G615=1,MAX($F$4:F614)+1,"")</f>
        <v/>
      </c>
      <c r="G615" s="26">
        <f>COUNTIF($H$5:H615,H615)</f>
        <v>363</v>
      </c>
      <c r="H615" s="26" t="e">
        <f t="shared" si="173"/>
        <v>#N/A</v>
      </c>
      <c r="I615" s="26">
        <f>COUNTIF($J$4:$J615,1)</f>
        <v>16</v>
      </c>
      <c r="J615" s="26">
        <f>COUNTIF($S$5:$S615,S615)</f>
        <v>363</v>
      </c>
      <c r="K615" s="26" t="e">
        <f t="shared" si="162"/>
        <v>#N/A</v>
      </c>
      <c r="L615" s="26">
        <f>IFERROR(IF(P615=0,0,MAX($L$4:L614)+1),0)</f>
        <v>0</v>
      </c>
      <c r="M615" s="5" t="e">
        <f t="shared" si="174"/>
        <v>#N/A</v>
      </c>
      <c r="N615" s="5" t="e">
        <f t="shared" si="175"/>
        <v>#N/A</v>
      </c>
      <c r="P615" s="86" t="e">
        <f t="shared" si="163"/>
        <v>#N/A</v>
      </c>
      <c r="Q615" s="86" t="e">
        <f t="shared" si="164"/>
        <v>#N/A</v>
      </c>
      <c r="R615" s="86" t="e">
        <f t="shared" si="165"/>
        <v>#N/A</v>
      </c>
      <c r="S615" s="86" t="e">
        <f t="shared" si="166"/>
        <v>#N/A</v>
      </c>
      <c r="T615" s="86" t="str">
        <f t="shared" si="176"/>
        <v/>
      </c>
      <c r="U615" s="86" t="str">
        <f t="shared" si="177"/>
        <v/>
      </c>
      <c r="V615" s="86" t="str">
        <f t="shared" si="178"/>
        <v/>
      </c>
      <c r="W615" s="87" t="e">
        <f t="shared" si="167"/>
        <v>#N/A</v>
      </c>
      <c r="X615" s="88"/>
      <c r="Y615" s="88"/>
      <c r="Z615" s="88"/>
      <c r="AA615" s="88"/>
      <c r="AB615" s="88"/>
      <c r="AD615" s="86" t="e">
        <f t="shared" si="168"/>
        <v>#N/A</v>
      </c>
      <c r="AE615" s="86" t="e">
        <f t="shared" si="169"/>
        <v>#N/A</v>
      </c>
      <c r="AG615" s="86">
        <f t="shared" si="170"/>
        <v>0</v>
      </c>
      <c r="AH615" s="86">
        <f t="shared" si="171"/>
        <v>0</v>
      </c>
      <c r="AI615" s="86">
        <f t="shared" si="172"/>
        <v>0</v>
      </c>
    </row>
    <row r="616" spans="6:35" x14ac:dyDescent="0.25">
      <c r="F616" s="26" t="str">
        <f>IF(G616=1,MAX($F$4:F615)+1,"")</f>
        <v/>
      </c>
      <c r="G616" s="26">
        <f>COUNTIF($H$5:H616,H616)</f>
        <v>364</v>
      </c>
      <c r="H616" s="26" t="e">
        <f t="shared" si="173"/>
        <v>#N/A</v>
      </c>
      <c r="I616" s="26">
        <f>COUNTIF($J$4:$J616,1)</f>
        <v>16</v>
      </c>
      <c r="J616" s="26">
        <f>COUNTIF($S$5:$S616,S616)</f>
        <v>364</v>
      </c>
      <c r="K616" s="26" t="e">
        <f t="shared" si="162"/>
        <v>#N/A</v>
      </c>
      <c r="L616" s="26">
        <f>IFERROR(IF(P616=0,0,MAX($L$4:L615)+1),0)</f>
        <v>0</v>
      </c>
      <c r="M616" s="5" t="e">
        <f t="shared" si="174"/>
        <v>#N/A</v>
      </c>
      <c r="N616" s="5" t="e">
        <f t="shared" si="175"/>
        <v>#N/A</v>
      </c>
      <c r="P616" s="86" t="e">
        <f t="shared" si="163"/>
        <v>#N/A</v>
      </c>
      <c r="Q616" s="86" t="e">
        <f t="shared" si="164"/>
        <v>#N/A</v>
      </c>
      <c r="R616" s="86" t="e">
        <f t="shared" si="165"/>
        <v>#N/A</v>
      </c>
      <c r="S616" s="86" t="e">
        <f t="shared" si="166"/>
        <v>#N/A</v>
      </c>
      <c r="T616" s="86" t="str">
        <f t="shared" si="176"/>
        <v/>
      </c>
      <c r="U616" s="86" t="str">
        <f t="shared" si="177"/>
        <v/>
      </c>
      <c r="V616" s="86" t="str">
        <f t="shared" si="178"/>
        <v/>
      </c>
      <c r="W616" s="87" t="e">
        <f t="shared" si="167"/>
        <v>#N/A</v>
      </c>
      <c r="X616" s="88"/>
      <c r="Y616" s="88"/>
      <c r="Z616" s="88"/>
      <c r="AA616" s="88"/>
      <c r="AB616" s="88"/>
      <c r="AD616" s="86" t="e">
        <f t="shared" si="168"/>
        <v>#N/A</v>
      </c>
      <c r="AE616" s="86" t="e">
        <f t="shared" si="169"/>
        <v>#N/A</v>
      </c>
      <c r="AG616" s="86">
        <f t="shared" si="170"/>
        <v>0</v>
      </c>
      <c r="AH616" s="86">
        <f t="shared" si="171"/>
        <v>0</v>
      </c>
      <c r="AI616" s="86">
        <f t="shared" si="172"/>
        <v>0</v>
      </c>
    </row>
    <row r="617" spans="6:35" x14ac:dyDescent="0.25">
      <c r="F617" s="26" t="str">
        <f>IF(G617=1,MAX($F$4:F616)+1,"")</f>
        <v/>
      </c>
      <c r="G617" s="26">
        <f>COUNTIF($H$5:H617,H617)</f>
        <v>365</v>
      </c>
      <c r="H617" s="26" t="e">
        <f t="shared" si="173"/>
        <v>#N/A</v>
      </c>
      <c r="I617" s="26">
        <f>COUNTIF($J$4:$J617,1)</f>
        <v>16</v>
      </c>
      <c r="J617" s="26">
        <f>COUNTIF($S$5:$S617,S617)</f>
        <v>365</v>
      </c>
      <c r="K617" s="26" t="e">
        <f t="shared" si="162"/>
        <v>#N/A</v>
      </c>
      <c r="L617" s="26">
        <f>IFERROR(IF(P617=0,0,MAX($L$4:L616)+1),0)</f>
        <v>0</v>
      </c>
      <c r="M617" s="5" t="e">
        <f t="shared" si="174"/>
        <v>#N/A</v>
      </c>
      <c r="N617" s="5" t="e">
        <f t="shared" si="175"/>
        <v>#N/A</v>
      </c>
      <c r="P617" s="86" t="e">
        <f t="shared" si="163"/>
        <v>#N/A</v>
      </c>
      <c r="Q617" s="86" t="e">
        <f t="shared" si="164"/>
        <v>#N/A</v>
      </c>
      <c r="R617" s="86" t="e">
        <f t="shared" si="165"/>
        <v>#N/A</v>
      </c>
      <c r="S617" s="86" t="e">
        <f t="shared" si="166"/>
        <v>#N/A</v>
      </c>
      <c r="T617" s="86" t="str">
        <f t="shared" si="176"/>
        <v/>
      </c>
      <c r="U617" s="86" t="str">
        <f t="shared" si="177"/>
        <v/>
      </c>
      <c r="V617" s="86" t="str">
        <f t="shared" si="178"/>
        <v/>
      </c>
      <c r="W617" s="87" t="e">
        <f t="shared" si="167"/>
        <v>#N/A</v>
      </c>
      <c r="X617" s="88"/>
      <c r="Y617" s="88"/>
      <c r="Z617" s="88"/>
      <c r="AA617" s="88"/>
      <c r="AB617" s="88"/>
      <c r="AD617" s="86" t="e">
        <f t="shared" si="168"/>
        <v>#N/A</v>
      </c>
      <c r="AE617" s="86" t="e">
        <f t="shared" si="169"/>
        <v>#N/A</v>
      </c>
      <c r="AG617" s="86">
        <f t="shared" si="170"/>
        <v>0</v>
      </c>
      <c r="AH617" s="86">
        <f t="shared" si="171"/>
        <v>0</v>
      </c>
      <c r="AI617" s="86">
        <f t="shared" si="172"/>
        <v>0</v>
      </c>
    </row>
    <row r="618" spans="6:35" x14ac:dyDescent="0.25">
      <c r="F618" s="26" t="str">
        <f>IF(G618=1,MAX($F$4:F617)+1,"")</f>
        <v/>
      </c>
      <c r="G618" s="26">
        <f>COUNTIF($H$5:H618,H618)</f>
        <v>366</v>
      </c>
      <c r="H618" s="26" t="e">
        <f t="shared" si="173"/>
        <v>#N/A</v>
      </c>
      <c r="I618" s="26">
        <f>COUNTIF($J$4:$J618,1)</f>
        <v>16</v>
      </c>
      <c r="J618" s="26">
        <f>COUNTIF($S$5:$S618,S618)</f>
        <v>366</v>
      </c>
      <c r="K618" s="26" t="e">
        <f t="shared" si="162"/>
        <v>#N/A</v>
      </c>
      <c r="L618" s="26">
        <f>IFERROR(IF(P618=0,0,MAX($L$4:L617)+1),0)</f>
        <v>0</v>
      </c>
      <c r="M618" s="5" t="e">
        <f t="shared" si="174"/>
        <v>#N/A</v>
      </c>
      <c r="N618" s="5" t="e">
        <f t="shared" si="175"/>
        <v>#N/A</v>
      </c>
      <c r="P618" s="86" t="e">
        <f t="shared" si="163"/>
        <v>#N/A</v>
      </c>
      <c r="Q618" s="86" t="e">
        <f t="shared" si="164"/>
        <v>#N/A</v>
      </c>
      <c r="R618" s="86" t="e">
        <f t="shared" si="165"/>
        <v>#N/A</v>
      </c>
      <c r="S618" s="86" t="e">
        <f t="shared" si="166"/>
        <v>#N/A</v>
      </c>
      <c r="T618" s="86" t="str">
        <f t="shared" si="176"/>
        <v/>
      </c>
      <c r="U618" s="86" t="str">
        <f t="shared" si="177"/>
        <v/>
      </c>
      <c r="V618" s="86" t="str">
        <f t="shared" si="178"/>
        <v/>
      </c>
      <c r="W618" s="87" t="e">
        <f t="shared" si="167"/>
        <v>#N/A</v>
      </c>
      <c r="X618" s="88"/>
      <c r="Y618" s="88"/>
      <c r="Z618" s="88"/>
      <c r="AA618" s="88"/>
      <c r="AB618" s="88"/>
      <c r="AD618" s="86" t="e">
        <f t="shared" si="168"/>
        <v>#N/A</v>
      </c>
      <c r="AE618" s="86" t="e">
        <f t="shared" si="169"/>
        <v>#N/A</v>
      </c>
      <c r="AG618" s="86">
        <f t="shared" si="170"/>
        <v>0</v>
      </c>
      <c r="AH618" s="86">
        <f t="shared" si="171"/>
        <v>0</v>
      </c>
      <c r="AI618" s="86">
        <f t="shared" si="172"/>
        <v>0</v>
      </c>
    </row>
    <row r="619" spans="6:35" x14ac:dyDescent="0.25">
      <c r="F619" s="26" t="str">
        <f>IF(G619=1,MAX($F$4:F618)+1,"")</f>
        <v/>
      </c>
      <c r="G619" s="26">
        <f>COUNTIF($H$5:H619,H619)</f>
        <v>367</v>
      </c>
      <c r="H619" s="26" t="e">
        <f t="shared" si="173"/>
        <v>#N/A</v>
      </c>
      <c r="I619" s="26">
        <f>COUNTIF($J$4:$J619,1)</f>
        <v>16</v>
      </c>
      <c r="J619" s="26">
        <f>COUNTIF($S$5:$S619,S619)</f>
        <v>367</v>
      </c>
      <c r="K619" s="26" t="e">
        <f t="shared" si="162"/>
        <v>#N/A</v>
      </c>
      <c r="L619" s="26">
        <f>IFERROR(IF(P619=0,0,MAX($L$4:L618)+1),0)</f>
        <v>0</v>
      </c>
      <c r="M619" s="5" t="e">
        <f t="shared" si="174"/>
        <v>#N/A</v>
      </c>
      <c r="N619" s="5" t="e">
        <f t="shared" si="175"/>
        <v>#N/A</v>
      </c>
      <c r="P619" s="86" t="e">
        <f t="shared" si="163"/>
        <v>#N/A</v>
      </c>
      <c r="Q619" s="86" t="e">
        <f t="shared" si="164"/>
        <v>#N/A</v>
      </c>
      <c r="R619" s="86" t="e">
        <f t="shared" si="165"/>
        <v>#N/A</v>
      </c>
      <c r="S619" s="86" t="e">
        <f t="shared" si="166"/>
        <v>#N/A</v>
      </c>
      <c r="T619" s="86" t="str">
        <f t="shared" si="176"/>
        <v/>
      </c>
      <c r="U619" s="86" t="str">
        <f t="shared" si="177"/>
        <v/>
      </c>
      <c r="V619" s="86" t="str">
        <f t="shared" si="178"/>
        <v/>
      </c>
      <c r="W619" s="87" t="e">
        <f t="shared" si="167"/>
        <v>#N/A</v>
      </c>
      <c r="X619" s="88"/>
      <c r="Y619" s="88"/>
      <c r="Z619" s="88"/>
      <c r="AA619" s="88"/>
      <c r="AB619" s="88"/>
      <c r="AD619" s="86" t="e">
        <f t="shared" si="168"/>
        <v>#N/A</v>
      </c>
      <c r="AE619" s="86" t="e">
        <f t="shared" si="169"/>
        <v>#N/A</v>
      </c>
      <c r="AG619" s="86">
        <f t="shared" si="170"/>
        <v>0</v>
      </c>
      <c r="AH619" s="86">
        <f t="shared" si="171"/>
        <v>0</v>
      </c>
      <c r="AI619" s="86">
        <f t="shared" si="172"/>
        <v>0</v>
      </c>
    </row>
    <row r="620" spans="6:35" x14ac:dyDescent="0.25">
      <c r="F620" s="26" t="str">
        <f>IF(G620=1,MAX($F$4:F619)+1,"")</f>
        <v/>
      </c>
      <c r="G620" s="26">
        <f>COUNTIF($H$5:H620,H620)</f>
        <v>368</v>
      </c>
      <c r="H620" s="26" t="e">
        <f t="shared" si="173"/>
        <v>#N/A</v>
      </c>
      <c r="I620" s="26">
        <f>COUNTIF($J$4:$J620,1)</f>
        <v>16</v>
      </c>
      <c r="J620" s="26">
        <f>COUNTIF($S$5:$S620,S620)</f>
        <v>368</v>
      </c>
      <c r="K620" s="26" t="e">
        <f t="shared" si="162"/>
        <v>#N/A</v>
      </c>
      <c r="L620" s="26">
        <f>IFERROR(IF(P620=0,0,MAX($L$4:L619)+1),0)</f>
        <v>0</v>
      </c>
      <c r="M620" s="5" t="e">
        <f t="shared" si="174"/>
        <v>#N/A</v>
      </c>
      <c r="N620" s="5" t="e">
        <f t="shared" si="175"/>
        <v>#N/A</v>
      </c>
      <c r="P620" s="86" t="e">
        <f t="shared" si="163"/>
        <v>#N/A</v>
      </c>
      <c r="Q620" s="86" t="e">
        <f t="shared" si="164"/>
        <v>#N/A</v>
      </c>
      <c r="R620" s="86" t="e">
        <f t="shared" si="165"/>
        <v>#N/A</v>
      </c>
      <c r="S620" s="86" t="e">
        <f t="shared" si="166"/>
        <v>#N/A</v>
      </c>
      <c r="T620" s="86" t="str">
        <f t="shared" si="176"/>
        <v/>
      </c>
      <c r="U620" s="86" t="str">
        <f t="shared" si="177"/>
        <v/>
      </c>
      <c r="V620" s="86" t="str">
        <f t="shared" si="178"/>
        <v/>
      </c>
      <c r="W620" s="87" t="e">
        <f t="shared" si="167"/>
        <v>#N/A</v>
      </c>
      <c r="X620" s="88"/>
      <c r="Y620" s="88"/>
      <c r="Z620" s="88"/>
      <c r="AA620" s="88"/>
      <c r="AB620" s="88"/>
      <c r="AD620" s="86" t="e">
        <f t="shared" si="168"/>
        <v>#N/A</v>
      </c>
      <c r="AE620" s="86" t="e">
        <f t="shared" si="169"/>
        <v>#N/A</v>
      </c>
      <c r="AG620" s="86">
        <f t="shared" si="170"/>
        <v>0</v>
      </c>
      <c r="AH620" s="86">
        <f t="shared" si="171"/>
        <v>0</v>
      </c>
      <c r="AI620" s="86">
        <f t="shared" si="172"/>
        <v>0</v>
      </c>
    </row>
    <row r="621" spans="6:35" x14ac:dyDescent="0.25">
      <c r="F621" s="26" t="str">
        <f>IF(G621=1,MAX($F$4:F620)+1,"")</f>
        <v/>
      </c>
      <c r="G621" s="26">
        <f>COUNTIF($H$5:H621,H621)</f>
        <v>369</v>
      </c>
      <c r="H621" s="26" t="e">
        <f t="shared" si="173"/>
        <v>#N/A</v>
      </c>
      <c r="I621" s="26">
        <f>COUNTIF($J$4:$J621,1)</f>
        <v>16</v>
      </c>
      <c r="J621" s="26">
        <f>COUNTIF($S$5:$S621,S621)</f>
        <v>369</v>
      </c>
      <c r="K621" s="26" t="e">
        <f t="shared" si="162"/>
        <v>#N/A</v>
      </c>
      <c r="L621" s="26">
        <f>IFERROR(IF(P621=0,0,MAX($L$4:L620)+1),0)</f>
        <v>0</v>
      </c>
      <c r="M621" s="5" t="e">
        <f t="shared" si="174"/>
        <v>#N/A</v>
      </c>
      <c r="N621" s="5" t="e">
        <f t="shared" si="175"/>
        <v>#N/A</v>
      </c>
      <c r="P621" s="86" t="e">
        <f t="shared" si="163"/>
        <v>#N/A</v>
      </c>
      <c r="Q621" s="86" t="e">
        <f t="shared" si="164"/>
        <v>#N/A</v>
      </c>
      <c r="R621" s="86" t="e">
        <f t="shared" si="165"/>
        <v>#N/A</v>
      </c>
      <c r="S621" s="86" t="e">
        <f t="shared" si="166"/>
        <v>#N/A</v>
      </c>
      <c r="T621" s="86" t="str">
        <f t="shared" si="176"/>
        <v/>
      </c>
      <c r="U621" s="86" t="str">
        <f t="shared" si="177"/>
        <v/>
      </c>
      <c r="V621" s="86" t="str">
        <f t="shared" si="178"/>
        <v/>
      </c>
      <c r="W621" s="87" t="e">
        <f t="shared" si="167"/>
        <v>#N/A</v>
      </c>
      <c r="X621" s="88"/>
      <c r="Y621" s="88"/>
      <c r="Z621" s="88"/>
      <c r="AA621" s="88"/>
      <c r="AB621" s="88"/>
      <c r="AD621" s="86" t="e">
        <f t="shared" si="168"/>
        <v>#N/A</v>
      </c>
      <c r="AE621" s="86" t="e">
        <f t="shared" si="169"/>
        <v>#N/A</v>
      </c>
      <c r="AG621" s="86">
        <f t="shared" si="170"/>
        <v>0</v>
      </c>
      <c r="AH621" s="86">
        <f t="shared" si="171"/>
        <v>0</v>
      </c>
      <c r="AI621" s="86">
        <f t="shared" si="172"/>
        <v>0</v>
      </c>
    </row>
    <row r="622" spans="6:35" x14ac:dyDescent="0.25">
      <c r="F622" s="26" t="str">
        <f>IF(G622=1,MAX($F$4:F621)+1,"")</f>
        <v/>
      </c>
      <c r="G622" s="26">
        <f>COUNTIF($H$5:H622,H622)</f>
        <v>370</v>
      </c>
      <c r="H622" s="26" t="e">
        <f t="shared" si="173"/>
        <v>#N/A</v>
      </c>
      <c r="I622" s="26">
        <f>COUNTIF($J$4:$J622,1)</f>
        <v>16</v>
      </c>
      <c r="J622" s="26">
        <f>COUNTIF($S$5:$S622,S622)</f>
        <v>370</v>
      </c>
      <c r="K622" s="26" t="e">
        <f t="shared" si="162"/>
        <v>#N/A</v>
      </c>
      <c r="L622" s="26">
        <f>IFERROR(IF(P622=0,0,MAX($L$4:L621)+1),0)</f>
        <v>0</v>
      </c>
      <c r="M622" s="5" t="e">
        <f t="shared" si="174"/>
        <v>#N/A</v>
      </c>
      <c r="N622" s="5" t="e">
        <f t="shared" si="175"/>
        <v>#N/A</v>
      </c>
      <c r="P622" s="86" t="e">
        <f t="shared" si="163"/>
        <v>#N/A</v>
      </c>
      <c r="Q622" s="86" t="e">
        <f t="shared" si="164"/>
        <v>#N/A</v>
      </c>
      <c r="R622" s="86" t="e">
        <f t="shared" si="165"/>
        <v>#N/A</v>
      </c>
      <c r="S622" s="86" t="e">
        <f t="shared" si="166"/>
        <v>#N/A</v>
      </c>
      <c r="T622" s="86" t="str">
        <f t="shared" si="176"/>
        <v/>
      </c>
      <c r="U622" s="86" t="str">
        <f t="shared" si="177"/>
        <v/>
      </c>
      <c r="V622" s="86" t="str">
        <f t="shared" si="178"/>
        <v/>
      </c>
      <c r="W622" s="87" t="e">
        <f t="shared" si="167"/>
        <v>#N/A</v>
      </c>
      <c r="X622" s="88"/>
      <c r="Y622" s="88"/>
      <c r="Z622" s="88"/>
      <c r="AA622" s="88"/>
      <c r="AB622" s="88"/>
      <c r="AD622" s="86" t="e">
        <f t="shared" si="168"/>
        <v>#N/A</v>
      </c>
      <c r="AE622" s="86" t="e">
        <f t="shared" si="169"/>
        <v>#N/A</v>
      </c>
      <c r="AG622" s="86">
        <f t="shared" si="170"/>
        <v>0</v>
      </c>
      <c r="AH622" s="86">
        <f t="shared" si="171"/>
        <v>0</v>
      </c>
      <c r="AI622" s="86">
        <f t="shared" si="172"/>
        <v>0</v>
      </c>
    </row>
    <row r="623" spans="6:35" x14ac:dyDescent="0.25">
      <c r="F623" s="26" t="str">
        <f>IF(G623=1,MAX($F$4:F622)+1,"")</f>
        <v/>
      </c>
      <c r="G623" s="26">
        <f>COUNTIF($H$5:H623,H623)</f>
        <v>371</v>
      </c>
      <c r="H623" s="26" t="e">
        <f t="shared" si="173"/>
        <v>#N/A</v>
      </c>
      <c r="I623" s="26">
        <f>COUNTIF($J$4:$J623,1)</f>
        <v>16</v>
      </c>
      <c r="J623" s="26">
        <f>COUNTIF($S$5:$S623,S623)</f>
        <v>371</v>
      </c>
      <c r="K623" s="26" t="e">
        <f t="shared" si="162"/>
        <v>#N/A</v>
      </c>
      <c r="L623" s="26">
        <f>IFERROR(IF(P623=0,0,MAX($L$4:L622)+1),0)</f>
        <v>0</v>
      </c>
      <c r="M623" s="5" t="e">
        <f t="shared" si="174"/>
        <v>#N/A</v>
      </c>
      <c r="N623" s="5" t="e">
        <f t="shared" si="175"/>
        <v>#N/A</v>
      </c>
      <c r="P623" s="86" t="e">
        <f t="shared" si="163"/>
        <v>#N/A</v>
      </c>
      <c r="Q623" s="86" t="e">
        <f t="shared" si="164"/>
        <v>#N/A</v>
      </c>
      <c r="R623" s="86" t="e">
        <f t="shared" si="165"/>
        <v>#N/A</v>
      </c>
      <c r="S623" s="86" t="e">
        <f t="shared" si="166"/>
        <v>#N/A</v>
      </c>
      <c r="T623" s="86" t="str">
        <f t="shared" si="176"/>
        <v/>
      </c>
      <c r="U623" s="86" t="str">
        <f t="shared" si="177"/>
        <v/>
      </c>
      <c r="V623" s="86" t="str">
        <f t="shared" si="178"/>
        <v/>
      </c>
      <c r="W623" s="87" t="e">
        <f t="shared" si="167"/>
        <v>#N/A</v>
      </c>
      <c r="X623" s="88"/>
      <c r="Y623" s="88"/>
      <c r="Z623" s="88"/>
      <c r="AA623" s="88"/>
      <c r="AB623" s="88"/>
      <c r="AD623" s="86" t="e">
        <f t="shared" si="168"/>
        <v>#N/A</v>
      </c>
      <c r="AE623" s="86" t="e">
        <f t="shared" si="169"/>
        <v>#N/A</v>
      </c>
      <c r="AG623" s="86">
        <f t="shared" si="170"/>
        <v>0</v>
      </c>
      <c r="AH623" s="86">
        <f t="shared" si="171"/>
        <v>0</v>
      </c>
      <c r="AI623" s="86">
        <f t="shared" si="172"/>
        <v>0</v>
      </c>
    </row>
    <row r="624" spans="6:35" x14ac:dyDescent="0.25">
      <c r="F624" s="26" t="str">
        <f>IF(G624=1,MAX($F$4:F623)+1,"")</f>
        <v/>
      </c>
      <c r="G624" s="26">
        <f>COUNTIF($H$5:H624,H624)</f>
        <v>372</v>
      </c>
      <c r="H624" s="26" t="e">
        <f t="shared" si="173"/>
        <v>#N/A</v>
      </c>
      <c r="I624" s="26">
        <f>COUNTIF($J$4:$J624,1)</f>
        <v>16</v>
      </c>
      <c r="J624" s="26">
        <f>COUNTIF($S$5:$S624,S624)</f>
        <v>372</v>
      </c>
      <c r="K624" s="26" t="e">
        <f t="shared" si="162"/>
        <v>#N/A</v>
      </c>
      <c r="L624" s="26">
        <f>IFERROR(IF(P624=0,0,MAX($L$4:L623)+1),0)</f>
        <v>0</v>
      </c>
      <c r="M624" s="5" t="e">
        <f t="shared" si="174"/>
        <v>#N/A</v>
      </c>
      <c r="N624" s="5" t="e">
        <f t="shared" si="175"/>
        <v>#N/A</v>
      </c>
      <c r="P624" s="86" t="e">
        <f t="shared" si="163"/>
        <v>#N/A</v>
      </c>
      <c r="Q624" s="86" t="e">
        <f t="shared" si="164"/>
        <v>#N/A</v>
      </c>
      <c r="R624" s="86" t="e">
        <f t="shared" si="165"/>
        <v>#N/A</v>
      </c>
      <c r="S624" s="86" t="e">
        <f t="shared" si="166"/>
        <v>#N/A</v>
      </c>
      <c r="T624" s="86" t="str">
        <f t="shared" si="176"/>
        <v/>
      </c>
      <c r="U624" s="86" t="str">
        <f t="shared" si="177"/>
        <v/>
      </c>
      <c r="V624" s="86" t="str">
        <f t="shared" si="178"/>
        <v/>
      </c>
      <c r="W624" s="87" t="e">
        <f t="shared" si="167"/>
        <v>#N/A</v>
      </c>
      <c r="X624" s="88"/>
      <c r="Y624" s="88"/>
      <c r="Z624" s="88"/>
      <c r="AA624" s="88"/>
      <c r="AB624" s="88"/>
      <c r="AD624" s="86" t="e">
        <f t="shared" si="168"/>
        <v>#N/A</v>
      </c>
      <c r="AE624" s="86" t="e">
        <f t="shared" si="169"/>
        <v>#N/A</v>
      </c>
      <c r="AG624" s="86">
        <f t="shared" si="170"/>
        <v>0</v>
      </c>
      <c r="AH624" s="86">
        <f t="shared" si="171"/>
        <v>0</v>
      </c>
      <c r="AI624" s="86">
        <f t="shared" si="172"/>
        <v>0</v>
      </c>
    </row>
    <row r="625" spans="6:35" x14ac:dyDescent="0.25">
      <c r="F625" s="26" t="str">
        <f>IF(G625=1,MAX($F$4:F624)+1,"")</f>
        <v/>
      </c>
      <c r="G625" s="26">
        <f>COUNTIF($H$5:H625,H625)</f>
        <v>373</v>
      </c>
      <c r="H625" s="26" t="e">
        <f t="shared" si="173"/>
        <v>#N/A</v>
      </c>
      <c r="I625" s="26">
        <f>COUNTIF($J$4:$J625,1)</f>
        <v>16</v>
      </c>
      <c r="J625" s="26">
        <f>COUNTIF($S$5:$S625,S625)</f>
        <v>373</v>
      </c>
      <c r="K625" s="26" t="e">
        <f t="shared" si="162"/>
        <v>#N/A</v>
      </c>
      <c r="L625" s="26">
        <f>IFERROR(IF(P625=0,0,MAX($L$4:L624)+1),0)</f>
        <v>0</v>
      </c>
      <c r="M625" s="5" t="e">
        <f t="shared" si="174"/>
        <v>#N/A</v>
      </c>
      <c r="N625" s="5" t="e">
        <f t="shared" si="175"/>
        <v>#N/A</v>
      </c>
      <c r="P625" s="86" t="e">
        <f t="shared" si="163"/>
        <v>#N/A</v>
      </c>
      <c r="Q625" s="86" t="e">
        <f t="shared" si="164"/>
        <v>#N/A</v>
      </c>
      <c r="R625" s="86" t="e">
        <f t="shared" si="165"/>
        <v>#N/A</v>
      </c>
      <c r="S625" s="86" t="e">
        <f t="shared" si="166"/>
        <v>#N/A</v>
      </c>
      <c r="T625" s="86" t="str">
        <f t="shared" si="176"/>
        <v/>
      </c>
      <c r="U625" s="86" t="str">
        <f t="shared" si="177"/>
        <v/>
      </c>
      <c r="V625" s="86" t="str">
        <f t="shared" si="178"/>
        <v/>
      </c>
      <c r="W625" s="87" t="e">
        <f t="shared" si="167"/>
        <v>#N/A</v>
      </c>
      <c r="X625" s="88"/>
      <c r="Y625" s="88"/>
      <c r="Z625" s="88"/>
      <c r="AA625" s="88"/>
      <c r="AB625" s="88"/>
      <c r="AD625" s="86" t="e">
        <f t="shared" si="168"/>
        <v>#N/A</v>
      </c>
      <c r="AE625" s="86" t="e">
        <f t="shared" si="169"/>
        <v>#N/A</v>
      </c>
      <c r="AG625" s="86">
        <f t="shared" si="170"/>
        <v>0</v>
      </c>
      <c r="AH625" s="86">
        <f t="shared" si="171"/>
        <v>0</v>
      </c>
      <c r="AI625" s="86">
        <f t="shared" si="172"/>
        <v>0</v>
      </c>
    </row>
    <row r="626" spans="6:35" x14ac:dyDescent="0.25">
      <c r="F626" s="26" t="str">
        <f>IF(G626=1,MAX($F$4:F625)+1,"")</f>
        <v/>
      </c>
      <c r="G626" s="26">
        <f>COUNTIF($H$5:H626,H626)</f>
        <v>374</v>
      </c>
      <c r="H626" s="26" t="e">
        <f t="shared" si="173"/>
        <v>#N/A</v>
      </c>
      <c r="I626" s="26">
        <f>COUNTIF($J$4:$J626,1)</f>
        <v>16</v>
      </c>
      <c r="J626" s="26">
        <f>COUNTIF($S$5:$S626,S626)</f>
        <v>374</v>
      </c>
      <c r="K626" s="26" t="e">
        <f t="shared" si="162"/>
        <v>#N/A</v>
      </c>
      <c r="L626" s="26">
        <f>IFERROR(IF(P626=0,0,MAX($L$4:L625)+1),0)</f>
        <v>0</v>
      </c>
      <c r="M626" s="5" t="e">
        <f t="shared" si="174"/>
        <v>#N/A</v>
      </c>
      <c r="N626" s="5" t="e">
        <f t="shared" si="175"/>
        <v>#N/A</v>
      </c>
      <c r="P626" s="86" t="e">
        <f t="shared" si="163"/>
        <v>#N/A</v>
      </c>
      <c r="Q626" s="86" t="e">
        <f t="shared" si="164"/>
        <v>#N/A</v>
      </c>
      <c r="R626" s="86" t="e">
        <f t="shared" si="165"/>
        <v>#N/A</v>
      </c>
      <c r="S626" s="86" t="e">
        <f t="shared" si="166"/>
        <v>#N/A</v>
      </c>
      <c r="T626" s="86" t="str">
        <f t="shared" si="176"/>
        <v/>
      </c>
      <c r="U626" s="86" t="str">
        <f t="shared" si="177"/>
        <v/>
      </c>
      <c r="V626" s="86" t="str">
        <f t="shared" si="178"/>
        <v/>
      </c>
      <c r="W626" s="87" t="e">
        <f t="shared" si="167"/>
        <v>#N/A</v>
      </c>
      <c r="X626" s="88"/>
      <c r="Y626" s="88"/>
      <c r="Z626" s="88"/>
      <c r="AA626" s="88"/>
      <c r="AB626" s="88"/>
      <c r="AD626" s="86" t="e">
        <f t="shared" si="168"/>
        <v>#N/A</v>
      </c>
      <c r="AE626" s="86" t="e">
        <f t="shared" si="169"/>
        <v>#N/A</v>
      </c>
      <c r="AG626" s="86">
        <f t="shared" si="170"/>
        <v>0</v>
      </c>
      <c r="AH626" s="86">
        <f t="shared" si="171"/>
        <v>0</v>
      </c>
      <c r="AI626" s="86">
        <f t="shared" si="172"/>
        <v>0</v>
      </c>
    </row>
    <row r="627" spans="6:35" x14ac:dyDescent="0.25">
      <c r="F627" s="26" t="str">
        <f>IF(G627=1,MAX($F$4:F626)+1,"")</f>
        <v/>
      </c>
      <c r="G627" s="26">
        <f>COUNTIF($H$5:H627,H627)</f>
        <v>375</v>
      </c>
      <c r="H627" s="26" t="e">
        <f t="shared" si="173"/>
        <v>#N/A</v>
      </c>
      <c r="I627" s="26">
        <f>COUNTIF($J$4:$J627,1)</f>
        <v>16</v>
      </c>
      <c r="J627" s="26">
        <f>COUNTIF($S$5:$S627,S627)</f>
        <v>375</v>
      </c>
      <c r="K627" s="26" t="e">
        <f t="shared" si="162"/>
        <v>#N/A</v>
      </c>
      <c r="L627" s="26">
        <f>IFERROR(IF(P627=0,0,MAX($L$4:L626)+1),0)</f>
        <v>0</v>
      </c>
      <c r="M627" s="5" t="e">
        <f t="shared" si="174"/>
        <v>#N/A</v>
      </c>
      <c r="N627" s="5" t="e">
        <f t="shared" si="175"/>
        <v>#N/A</v>
      </c>
      <c r="P627" s="86" t="e">
        <f t="shared" si="163"/>
        <v>#N/A</v>
      </c>
      <c r="Q627" s="86" t="e">
        <f t="shared" si="164"/>
        <v>#N/A</v>
      </c>
      <c r="R627" s="86" t="e">
        <f t="shared" si="165"/>
        <v>#N/A</v>
      </c>
      <c r="S627" s="86" t="e">
        <f t="shared" si="166"/>
        <v>#N/A</v>
      </c>
      <c r="T627" s="86" t="str">
        <f t="shared" si="176"/>
        <v/>
      </c>
      <c r="U627" s="86" t="str">
        <f t="shared" si="177"/>
        <v/>
      </c>
      <c r="V627" s="86" t="str">
        <f t="shared" si="178"/>
        <v/>
      </c>
      <c r="W627" s="87" t="e">
        <f t="shared" si="167"/>
        <v>#N/A</v>
      </c>
      <c r="X627" s="88"/>
      <c r="Y627" s="88"/>
      <c r="Z627" s="88"/>
      <c r="AA627" s="88"/>
      <c r="AB627" s="88"/>
      <c r="AD627" s="86" t="e">
        <f t="shared" si="168"/>
        <v>#N/A</v>
      </c>
      <c r="AE627" s="86" t="e">
        <f t="shared" si="169"/>
        <v>#N/A</v>
      </c>
      <c r="AG627" s="86">
        <f t="shared" si="170"/>
        <v>0</v>
      </c>
      <c r="AH627" s="86">
        <f t="shared" si="171"/>
        <v>0</v>
      </c>
      <c r="AI627" s="86">
        <f t="shared" si="172"/>
        <v>0</v>
      </c>
    </row>
    <row r="628" spans="6:35" x14ac:dyDescent="0.25">
      <c r="F628" s="26" t="str">
        <f>IF(G628=1,MAX($F$4:F627)+1,"")</f>
        <v/>
      </c>
      <c r="G628" s="26">
        <f>COUNTIF($H$5:H628,H628)</f>
        <v>376</v>
      </c>
      <c r="H628" s="26" t="e">
        <f t="shared" si="173"/>
        <v>#N/A</v>
      </c>
      <c r="I628" s="26">
        <f>COUNTIF($J$4:$J628,1)</f>
        <v>16</v>
      </c>
      <c r="J628" s="26">
        <f>COUNTIF($S$5:$S628,S628)</f>
        <v>376</v>
      </c>
      <c r="K628" s="26" t="e">
        <f t="shared" si="162"/>
        <v>#N/A</v>
      </c>
      <c r="L628" s="26">
        <f>IFERROR(IF(P628=0,0,MAX($L$4:L627)+1),0)</f>
        <v>0</v>
      </c>
      <c r="M628" s="5" t="e">
        <f t="shared" si="174"/>
        <v>#N/A</v>
      </c>
      <c r="N628" s="5" t="e">
        <f t="shared" si="175"/>
        <v>#N/A</v>
      </c>
      <c r="P628" s="86" t="e">
        <f t="shared" si="163"/>
        <v>#N/A</v>
      </c>
      <c r="Q628" s="86" t="e">
        <f t="shared" si="164"/>
        <v>#N/A</v>
      </c>
      <c r="R628" s="86" t="e">
        <f t="shared" si="165"/>
        <v>#N/A</v>
      </c>
      <c r="S628" s="86" t="e">
        <f t="shared" si="166"/>
        <v>#N/A</v>
      </c>
      <c r="T628" s="86" t="str">
        <f t="shared" si="176"/>
        <v/>
      </c>
      <c r="U628" s="86" t="str">
        <f t="shared" si="177"/>
        <v/>
      </c>
      <c r="V628" s="86" t="str">
        <f t="shared" si="178"/>
        <v/>
      </c>
      <c r="W628" s="87" t="e">
        <f t="shared" si="167"/>
        <v>#N/A</v>
      </c>
      <c r="X628" s="88"/>
      <c r="Y628" s="88"/>
      <c r="Z628" s="88"/>
      <c r="AA628" s="88"/>
      <c r="AB628" s="88"/>
      <c r="AD628" s="86" t="e">
        <f t="shared" si="168"/>
        <v>#N/A</v>
      </c>
      <c r="AE628" s="86" t="e">
        <f t="shared" si="169"/>
        <v>#N/A</v>
      </c>
      <c r="AG628" s="86">
        <f t="shared" si="170"/>
        <v>0</v>
      </c>
      <c r="AH628" s="86">
        <f t="shared" si="171"/>
        <v>0</v>
      </c>
      <c r="AI628" s="86">
        <f t="shared" si="172"/>
        <v>0</v>
      </c>
    </row>
    <row r="629" spans="6:35" x14ac:dyDescent="0.25">
      <c r="F629" s="26" t="str">
        <f>IF(G629=1,MAX($F$4:F628)+1,"")</f>
        <v/>
      </c>
      <c r="G629" s="26">
        <f>COUNTIF($H$5:H629,H629)</f>
        <v>377</v>
      </c>
      <c r="H629" s="26" t="e">
        <f t="shared" si="173"/>
        <v>#N/A</v>
      </c>
      <c r="I629" s="26">
        <f>COUNTIF($J$4:$J629,1)</f>
        <v>16</v>
      </c>
      <c r="J629" s="26">
        <f>COUNTIF($S$5:$S629,S629)</f>
        <v>377</v>
      </c>
      <c r="K629" s="26" t="e">
        <f t="shared" si="162"/>
        <v>#N/A</v>
      </c>
      <c r="L629" s="26">
        <f>IFERROR(IF(P629=0,0,MAX($L$4:L628)+1),0)</f>
        <v>0</v>
      </c>
      <c r="M629" s="5" t="e">
        <f t="shared" si="174"/>
        <v>#N/A</v>
      </c>
      <c r="N629" s="5" t="e">
        <f t="shared" si="175"/>
        <v>#N/A</v>
      </c>
      <c r="P629" s="86" t="e">
        <f t="shared" si="163"/>
        <v>#N/A</v>
      </c>
      <c r="Q629" s="86" t="e">
        <f t="shared" si="164"/>
        <v>#N/A</v>
      </c>
      <c r="R629" s="86" t="e">
        <f t="shared" si="165"/>
        <v>#N/A</v>
      </c>
      <c r="S629" s="86" t="e">
        <f t="shared" si="166"/>
        <v>#N/A</v>
      </c>
      <c r="T629" s="86" t="str">
        <f t="shared" si="176"/>
        <v/>
      </c>
      <c r="U629" s="86" t="str">
        <f t="shared" si="177"/>
        <v/>
      </c>
      <c r="V629" s="86" t="str">
        <f t="shared" si="178"/>
        <v/>
      </c>
      <c r="W629" s="87" t="e">
        <f t="shared" si="167"/>
        <v>#N/A</v>
      </c>
      <c r="X629" s="88"/>
      <c r="Y629" s="88"/>
      <c r="Z629" s="88"/>
      <c r="AA629" s="88"/>
      <c r="AB629" s="88"/>
      <c r="AD629" s="86" t="e">
        <f t="shared" si="168"/>
        <v>#N/A</v>
      </c>
      <c r="AE629" s="86" t="e">
        <f t="shared" si="169"/>
        <v>#N/A</v>
      </c>
      <c r="AG629" s="86">
        <f t="shared" si="170"/>
        <v>0</v>
      </c>
      <c r="AH629" s="86">
        <f t="shared" si="171"/>
        <v>0</v>
      </c>
      <c r="AI629" s="86">
        <f t="shared" si="172"/>
        <v>0</v>
      </c>
    </row>
    <row r="630" spans="6:35" x14ac:dyDescent="0.25">
      <c r="F630" s="26" t="str">
        <f>IF(G630=1,MAX($F$4:F629)+1,"")</f>
        <v/>
      </c>
      <c r="G630" s="26">
        <f>COUNTIF($H$5:H630,H630)</f>
        <v>378</v>
      </c>
      <c r="H630" s="26" t="e">
        <f t="shared" si="173"/>
        <v>#N/A</v>
      </c>
      <c r="I630" s="26">
        <f>COUNTIF($J$4:$J630,1)</f>
        <v>16</v>
      </c>
      <c r="J630" s="26">
        <f>COUNTIF($S$5:$S630,S630)</f>
        <v>378</v>
      </c>
      <c r="K630" s="26" t="e">
        <f t="shared" si="162"/>
        <v>#N/A</v>
      </c>
      <c r="L630" s="26">
        <f>IFERROR(IF(P630=0,0,MAX($L$4:L629)+1),0)</f>
        <v>0</v>
      </c>
      <c r="M630" s="5" t="e">
        <f t="shared" si="174"/>
        <v>#N/A</v>
      </c>
      <c r="N630" s="5" t="e">
        <f t="shared" si="175"/>
        <v>#N/A</v>
      </c>
      <c r="P630" s="86" t="e">
        <f t="shared" si="163"/>
        <v>#N/A</v>
      </c>
      <c r="Q630" s="86" t="e">
        <f t="shared" si="164"/>
        <v>#N/A</v>
      </c>
      <c r="R630" s="86" t="e">
        <f t="shared" si="165"/>
        <v>#N/A</v>
      </c>
      <c r="S630" s="86" t="e">
        <f t="shared" si="166"/>
        <v>#N/A</v>
      </c>
      <c r="T630" s="86" t="str">
        <f t="shared" si="176"/>
        <v/>
      </c>
      <c r="U630" s="86" t="str">
        <f t="shared" si="177"/>
        <v/>
      </c>
      <c r="V630" s="86" t="str">
        <f t="shared" si="178"/>
        <v/>
      </c>
      <c r="W630" s="87" t="e">
        <f t="shared" si="167"/>
        <v>#N/A</v>
      </c>
      <c r="X630" s="88"/>
      <c r="Y630" s="88"/>
      <c r="Z630" s="88"/>
      <c r="AA630" s="88"/>
      <c r="AB630" s="88"/>
      <c r="AD630" s="86" t="e">
        <f t="shared" si="168"/>
        <v>#N/A</v>
      </c>
      <c r="AE630" s="86" t="e">
        <f t="shared" si="169"/>
        <v>#N/A</v>
      </c>
      <c r="AG630" s="86">
        <f t="shared" si="170"/>
        <v>0</v>
      </c>
      <c r="AH630" s="86">
        <f t="shared" si="171"/>
        <v>0</v>
      </c>
      <c r="AI630" s="86">
        <f t="shared" si="172"/>
        <v>0</v>
      </c>
    </row>
    <row r="631" spans="6:35" x14ac:dyDescent="0.25">
      <c r="F631" s="26" t="str">
        <f>IF(G631=1,MAX($F$4:F630)+1,"")</f>
        <v/>
      </c>
      <c r="G631" s="26">
        <f>COUNTIF($H$5:H631,H631)</f>
        <v>379</v>
      </c>
      <c r="H631" s="26" t="e">
        <f t="shared" si="173"/>
        <v>#N/A</v>
      </c>
      <c r="I631" s="26">
        <f>COUNTIF($J$4:$J631,1)</f>
        <v>16</v>
      </c>
      <c r="J631" s="26">
        <f>COUNTIF($S$5:$S631,S631)</f>
        <v>379</v>
      </c>
      <c r="K631" s="26" t="e">
        <f t="shared" si="162"/>
        <v>#N/A</v>
      </c>
      <c r="L631" s="26">
        <f>IFERROR(IF(P631=0,0,MAX($L$4:L630)+1),0)</f>
        <v>0</v>
      </c>
      <c r="M631" s="5" t="e">
        <f t="shared" si="174"/>
        <v>#N/A</v>
      </c>
      <c r="N631" s="5" t="e">
        <f t="shared" si="175"/>
        <v>#N/A</v>
      </c>
      <c r="P631" s="86" t="e">
        <f t="shared" si="163"/>
        <v>#N/A</v>
      </c>
      <c r="Q631" s="86" t="e">
        <f t="shared" si="164"/>
        <v>#N/A</v>
      </c>
      <c r="R631" s="86" t="e">
        <f t="shared" si="165"/>
        <v>#N/A</v>
      </c>
      <c r="S631" s="86" t="e">
        <f t="shared" si="166"/>
        <v>#N/A</v>
      </c>
      <c r="T631" s="86" t="str">
        <f t="shared" si="176"/>
        <v/>
      </c>
      <c r="U631" s="86" t="str">
        <f t="shared" si="177"/>
        <v/>
      </c>
      <c r="V631" s="86" t="str">
        <f t="shared" si="178"/>
        <v/>
      </c>
      <c r="W631" s="87" t="e">
        <f t="shared" si="167"/>
        <v>#N/A</v>
      </c>
      <c r="X631" s="88"/>
      <c r="Y631" s="88"/>
      <c r="Z631" s="88"/>
      <c r="AA631" s="88"/>
      <c r="AB631" s="88"/>
      <c r="AD631" s="86" t="e">
        <f t="shared" si="168"/>
        <v>#N/A</v>
      </c>
      <c r="AE631" s="86" t="e">
        <f t="shared" si="169"/>
        <v>#N/A</v>
      </c>
      <c r="AG631" s="86">
        <f t="shared" si="170"/>
        <v>0</v>
      </c>
      <c r="AH631" s="86">
        <f t="shared" si="171"/>
        <v>0</v>
      </c>
      <c r="AI631" s="86">
        <f t="shared" si="172"/>
        <v>0</v>
      </c>
    </row>
    <row r="632" spans="6:35" x14ac:dyDescent="0.25">
      <c r="F632" s="26" t="str">
        <f>IF(G632=1,MAX($F$4:F631)+1,"")</f>
        <v/>
      </c>
      <c r="G632" s="26">
        <f>COUNTIF($H$5:H632,H632)</f>
        <v>380</v>
      </c>
      <c r="H632" s="26" t="e">
        <f t="shared" si="173"/>
        <v>#N/A</v>
      </c>
      <c r="I632" s="26">
        <f>COUNTIF($J$4:$J632,1)</f>
        <v>16</v>
      </c>
      <c r="J632" s="26">
        <f>COUNTIF($S$5:$S632,S632)</f>
        <v>380</v>
      </c>
      <c r="K632" s="26" t="e">
        <f t="shared" si="162"/>
        <v>#N/A</v>
      </c>
      <c r="L632" s="26">
        <f>IFERROR(IF(P632=0,0,MAX($L$4:L631)+1),0)</f>
        <v>0</v>
      </c>
      <c r="M632" s="5" t="e">
        <f t="shared" si="174"/>
        <v>#N/A</v>
      </c>
      <c r="N632" s="5" t="e">
        <f t="shared" si="175"/>
        <v>#N/A</v>
      </c>
      <c r="P632" s="86" t="e">
        <f t="shared" si="163"/>
        <v>#N/A</v>
      </c>
      <c r="Q632" s="86" t="e">
        <f t="shared" si="164"/>
        <v>#N/A</v>
      </c>
      <c r="R632" s="86" t="e">
        <f t="shared" si="165"/>
        <v>#N/A</v>
      </c>
      <c r="S632" s="86" t="e">
        <f t="shared" si="166"/>
        <v>#N/A</v>
      </c>
      <c r="T632" s="86" t="str">
        <f t="shared" si="176"/>
        <v/>
      </c>
      <c r="U632" s="86" t="str">
        <f t="shared" si="177"/>
        <v/>
      </c>
      <c r="V632" s="86" t="str">
        <f t="shared" si="178"/>
        <v/>
      </c>
      <c r="W632" s="87" t="e">
        <f t="shared" si="167"/>
        <v>#N/A</v>
      </c>
      <c r="X632" s="88"/>
      <c r="Y632" s="88"/>
      <c r="Z632" s="88"/>
      <c r="AA632" s="88"/>
      <c r="AB632" s="88"/>
      <c r="AD632" s="86" t="e">
        <f t="shared" si="168"/>
        <v>#N/A</v>
      </c>
      <c r="AE632" s="86" t="e">
        <f t="shared" si="169"/>
        <v>#N/A</v>
      </c>
      <c r="AG632" s="86">
        <f t="shared" si="170"/>
        <v>0</v>
      </c>
      <c r="AH632" s="86">
        <f t="shared" si="171"/>
        <v>0</v>
      </c>
      <c r="AI632" s="86">
        <f t="shared" si="172"/>
        <v>0</v>
      </c>
    </row>
    <row r="633" spans="6:35" x14ac:dyDescent="0.25">
      <c r="F633" s="26" t="str">
        <f>IF(G633=1,MAX($F$4:F632)+1,"")</f>
        <v/>
      </c>
      <c r="G633" s="26">
        <f>COUNTIF($H$5:H633,H633)</f>
        <v>381</v>
      </c>
      <c r="H633" s="26" t="e">
        <f t="shared" si="173"/>
        <v>#N/A</v>
      </c>
      <c r="I633" s="26">
        <f>COUNTIF($J$4:$J633,1)</f>
        <v>16</v>
      </c>
      <c r="J633" s="26">
        <f>COUNTIF($S$5:$S633,S633)</f>
        <v>381</v>
      </c>
      <c r="K633" s="26" t="e">
        <f t="shared" si="162"/>
        <v>#N/A</v>
      </c>
      <c r="L633" s="26">
        <f>IFERROR(IF(P633=0,0,MAX($L$4:L632)+1),0)</f>
        <v>0</v>
      </c>
      <c r="M633" s="5" t="e">
        <f t="shared" si="174"/>
        <v>#N/A</v>
      </c>
      <c r="N633" s="5" t="e">
        <f t="shared" si="175"/>
        <v>#N/A</v>
      </c>
      <c r="P633" s="86" t="e">
        <f t="shared" si="163"/>
        <v>#N/A</v>
      </c>
      <c r="Q633" s="86" t="e">
        <f t="shared" si="164"/>
        <v>#N/A</v>
      </c>
      <c r="R633" s="86" t="e">
        <f t="shared" si="165"/>
        <v>#N/A</v>
      </c>
      <c r="S633" s="86" t="e">
        <f t="shared" si="166"/>
        <v>#N/A</v>
      </c>
      <c r="T633" s="86" t="str">
        <f t="shared" si="176"/>
        <v/>
      </c>
      <c r="U633" s="86" t="str">
        <f t="shared" si="177"/>
        <v/>
      </c>
      <c r="V633" s="86" t="str">
        <f t="shared" si="178"/>
        <v/>
      </c>
      <c r="W633" s="87" t="e">
        <f t="shared" si="167"/>
        <v>#N/A</v>
      </c>
      <c r="X633" s="88"/>
      <c r="Y633" s="88"/>
      <c r="Z633" s="88"/>
      <c r="AA633" s="88"/>
      <c r="AB633" s="88"/>
      <c r="AD633" s="86" t="e">
        <f t="shared" si="168"/>
        <v>#N/A</v>
      </c>
      <c r="AE633" s="86" t="e">
        <f t="shared" si="169"/>
        <v>#N/A</v>
      </c>
      <c r="AG633" s="86">
        <f t="shared" si="170"/>
        <v>0</v>
      </c>
      <c r="AH633" s="86">
        <f t="shared" si="171"/>
        <v>0</v>
      </c>
      <c r="AI633" s="86">
        <f t="shared" si="172"/>
        <v>0</v>
      </c>
    </row>
    <row r="634" spans="6:35" x14ac:dyDescent="0.25">
      <c r="F634" s="26" t="str">
        <f>IF(G634=1,MAX($F$4:F633)+1,"")</f>
        <v/>
      </c>
      <c r="G634" s="26">
        <f>COUNTIF($H$5:H634,H634)</f>
        <v>382</v>
      </c>
      <c r="H634" s="26" t="e">
        <f t="shared" si="173"/>
        <v>#N/A</v>
      </c>
      <c r="I634" s="26">
        <f>COUNTIF($J$4:$J634,1)</f>
        <v>16</v>
      </c>
      <c r="J634" s="26">
        <f>COUNTIF($S$5:$S634,S634)</f>
        <v>382</v>
      </c>
      <c r="K634" s="26" t="e">
        <f t="shared" si="162"/>
        <v>#N/A</v>
      </c>
      <c r="L634" s="26">
        <f>IFERROR(IF(P634=0,0,MAX($L$4:L633)+1),0)</f>
        <v>0</v>
      </c>
      <c r="M634" s="5" t="e">
        <f t="shared" si="174"/>
        <v>#N/A</v>
      </c>
      <c r="N634" s="5" t="e">
        <f t="shared" si="175"/>
        <v>#N/A</v>
      </c>
      <c r="P634" s="86" t="e">
        <f t="shared" si="163"/>
        <v>#N/A</v>
      </c>
      <c r="Q634" s="86" t="e">
        <f t="shared" si="164"/>
        <v>#N/A</v>
      </c>
      <c r="R634" s="86" t="e">
        <f t="shared" si="165"/>
        <v>#N/A</v>
      </c>
      <c r="S634" s="86" t="e">
        <f t="shared" si="166"/>
        <v>#N/A</v>
      </c>
      <c r="T634" s="86" t="str">
        <f t="shared" si="176"/>
        <v/>
      </c>
      <c r="U634" s="86" t="str">
        <f t="shared" si="177"/>
        <v/>
      </c>
      <c r="V634" s="86" t="str">
        <f t="shared" si="178"/>
        <v/>
      </c>
      <c r="W634" s="87" t="e">
        <f t="shared" si="167"/>
        <v>#N/A</v>
      </c>
      <c r="X634" s="88"/>
      <c r="Y634" s="88"/>
      <c r="Z634" s="88"/>
      <c r="AA634" s="88"/>
      <c r="AB634" s="88"/>
      <c r="AD634" s="86" t="e">
        <f t="shared" si="168"/>
        <v>#N/A</v>
      </c>
      <c r="AE634" s="86" t="e">
        <f t="shared" si="169"/>
        <v>#N/A</v>
      </c>
      <c r="AG634" s="86">
        <f t="shared" si="170"/>
        <v>0</v>
      </c>
      <c r="AH634" s="86">
        <f t="shared" si="171"/>
        <v>0</v>
      </c>
      <c r="AI634" s="86">
        <f t="shared" si="172"/>
        <v>0</v>
      </c>
    </row>
    <row r="635" spans="6:35" x14ac:dyDescent="0.25">
      <c r="F635" s="26" t="str">
        <f>IF(G635=1,MAX($F$4:F634)+1,"")</f>
        <v/>
      </c>
      <c r="G635" s="26">
        <f>COUNTIF($H$5:H635,H635)</f>
        <v>383</v>
      </c>
      <c r="H635" s="26" t="e">
        <f t="shared" si="173"/>
        <v>#N/A</v>
      </c>
      <c r="I635" s="26">
        <f>COUNTIF($J$4:$J635,1)</f>
        <v>16</v>
      </c>
      <c r="J635" s="26">
        <f>COUNTIF($S$5:$S635,S635)</f>
        <v>383</v>
      </c>
      <c r="K635" s="26" t="e">
        <f t="shared" si="162"/>
        <v>#N/A</v>
      </c>
      <c r="L635" s="26">
        <f>IFERROR(IF(P635=0,0,MAX($L$4:L634)+1),0)</f>
        <v>0</v>
      </c>
      <c r="M635" s="5" t="e">
        <f t="shared" si="174"/>
        <v>#N/A</v>
      </c>
      <c r="N635" s="5" t="e">
        <f t="shared" si="175"/>
        <v>#N/A</v>
      </c>
      <c r="P635" s="86" t="e">
        <f t="shared" si="163"/>
        <v>#N/A</v>
      </c>
      <c r="Q635" s="86" t="e">
        <f t="shared" si="164"/>
        <v>#N/A</v>
      </c>
      <c r="R635" s="86" t="e">
        <f t="shared" si="165"/>
        <v>#N/A</v>
      </c>
      <c r="S635" s="86" t="e">
        <f t="shared" si="166"/>
        <v>#N/A</v>
      </c>
      <c r="T635" s="86" t="str">
        <f t="shared" si="176"/>
        <v/>
      </c>
      <c r="U635" s="86" t="str">
        <f t="shared" si="177"/>
        <v/>
      </c>
      <c r="V635" s="86" t="str">
        <f t="shared" si="178"/>
        <v/>
      </c>
      <c r="W635" s="87" t="e">
        <f t="shared" si="167"/>
        <v>#N/A</v>
      </c>
      <c r="X635" s="88"/>
      <c r="Y635" s="88"/>
      <c r="Z635" s="88"/>
      <c r="AA635" s="88"/>
      <c r="AB635" s="88"/>
      <c r="AD635" s="86" t="e">
        <f t="shared" si="168"/>
        <v>#N/A</v>
      </c>
      <c r="AE635" s="86" t="e">
        <f t="shared" si="169"/>
        <v>#N/A</v>
      </c>
      <c r="AG635" s="86">
        <f t="shared" si="170"/>
        <v>0</v>
      </c>
      <c r="AH635" s="86">
        <f t="shared" si="171"/>
        <v>0</v>
      </c>
      <c r="AI635" s="86">
        <f t="shared" si="172"/>
        <v>0</v>
      </c>
    </row>
    <row r="636" spans="6:35" x14ac:dyDescent="0.25">
      <c r="F636" s="26" t="str">
        <f>IF(G636=1,MAX($F$4:F635)+1,"")</f>
        <v/>
      </c>
      <c r="G636" s="26">
        <f>COUNTIF($H$5:H636,H636)</f>
        <v>384</v>
      </c>
      <c r="H636" s="26" t="e">
        <f t="shared" si="173"/>
        <v>#N/A</v>
      </c>
      <c r="I636" s="26">
        <f>COUNTIF($J$4:$J636,1)</f>
        <v>16</v>
      </c>
      <c r="J636" s="26">
        <f>COUNTIF($S$5:$S636,S636)</f>
        <v>384</v>
      </c>
      <c r="K636" s="26" t="e">
        <f t="shared" si="162"/>
        <v>#N/A</v>
      </c>
      <c r="L636" s="26">
        <f>IFERROR(IF(P636=0,0,MAX($L$4:L635)+1),0)</f>
        <v>0</v>
      </c>
      <c r="M636" s="5" t="e">
        <f t="shared" si="174"/>
        <v>#N/A</v>
      </c>
      <c r="N636" s="5" t="e">
        <f t="shared" si="175"/>
        <v>#N/A</v>
      </c>
      <c r="P636" s="86" t="e">
        <f t="shared" si="163"/>
        <v>#N/A</v>
      </c>
      <c r="Q636" s="86" t="e">
        <f t="shared" si="164"/>
        <v>#N/A</v>
      </c>
      <c r="R636" s="86" t="e">
        <f t="shared" si="165"/>
        <v>#N/A</v>
      </c>
      <c r="S636" s="86" t="e">
        <f t="shared" si="166"/>
        <v>#N/A</v>
      </c>
      <c r="T636" s="86" t="str">
        <f t="shared" si="176"/>
        <v/>
      </c>
      <c r="U636" s="86" t="str">
        <f t="shared" si="177"/>
        <v/>
      </c>
      <c r="V636" s="86" t="str">
        <f t="shared" si="178"/>
        <v/>
      </c>
      <c r="W636" s="87" t="e">
        <f t="shared" si="167"/>
        <v>#N/A</v>
      </c>
      <c r="X636" s="88"/>
      <c r="Y636" s="88"/>
      <c r="Z636" s="88"/>
      <c r="AA636" s="88"/>
      <c r="AB636" s="88"/>
      <c r="AD636" s="86" t="e">
        <f t="shared" si="168"/>
        <v>#N/A</v>
      </c>
      <c r="AE636" s="86" t="e">
        <f t="shared" si="169"/>
        <v>#N/A</v>
      </c>
      <c r="AG636" s="86">
        <f t="shared" si="170"/>
        <v>0</v>
      </c>
      <c r="AH636" s="86">
        <f t="shared" si="171"/>
        <v>0</v>
      </c>
      <c r="AI636" s="86">
        <f t="shared" si="172"/>
        <v>0</v>
      </c>
    </row>
    <row r="637" spans="6:35" x14ac:dyDescent="0.25">
      <c r="F637" s="26" t="str">
        <f>IF(G637=1,MAX($F$4:F636)+1,"")</f>
        <v/>
      </c>
      <c r="G637" s="26">
        <f>COUNTIF($H$5:H637,H637)</f>
        <v>385</v>
      </c>
      <c r="H637" s="26" t="e">
        <f t="shared" si="173"/>
        <v>#N/A</v>
      </c>
      <c r="I637" s="26">
        <f>COUNTIF($J$4:$J637,1)</f>
        <v>16</v>
      </c>
      <c r="J637" s="26">
        <f>COUNTIF($S$5:$S637,S637)</f>
        <v>385</v>
      </c>
      <c r="K637" s="26" t="e">
        <f t="shared" si="162"/>
        <v>#N/A</v>
      </c>
      <c r="L637" s="26">
        <f>IFERROR(IF(P637=0,0,MAX($L$4:L636)+1),0)</f>
        <v>0</v>
      </c>
      <c r="M637" s="5" t="e">
        <f t="shared" si="174"/>
        <v>#N/A</v>
      </c>
      <c r="N637" s="5" t="e">
        <f t="shared" si="175"/>
        <v>#N/A</v>
      </c>
      <c r="P637" s="86" t="e">
        <f t="shared" si="163"/>
        <v>#N/A</v>
      </c>
      <c r="Q637" s="86" t="e">
        <f t="shared" si="164"/>
        <v>#N/A</v>
      </c>
      <c r="R637" s="86" t="e">
        <f t="shared" si="165"/>
        <v>#N/A</v>
      </c>
      <c r="S637" s="86" t="e">
        <f t="shared" si="166"/>
        <v>#N/A</v>
      </c>
      <c r="T637" s="86" t="str">
        <f t="shared" si="176"/>
        <v/>
      </c>
      <c r="U637" s="86" t="str">
        <f t="shared" si="177"/>
        <v/>
      </c>
      <c r="V637" s="86" t="str">
        <f t="shared" si="178"/>
        <v/>
      </c>
      <c r="W637" s="87" t="e">
        <f t="shared" si="167"/>
        <v>#N/A</v>
      </c>
      <c r="X637" s="88"/>
      <c r="Y637" s="88"/>
      <c r="Z637" s="88"/>
      <c r="AA637" s="88"/>
      <c r="AB637" s="88"/>
      <c r="AD637" s="86" t="e">
        <f t="shared" si="168"/>
        <v>#N/A</v>
      </c>
      <c r="AE637" s="86" t="e">
        <f t="shared" si="169"/>
        <v>#N/A</v>
      </c>
      <c r="AG637" s="86">
        <f t="shared" si="170"/>
        <v>0</v>
      </c>
      <c r="AH637" s="86">
        <f t="shared" si="171"/>
        <v>0</v>
      </c>
      <c r="AI637" s="86">
        <f t="shared" si="172"/>
        <v>0</v>
      </c>
    </row>
    <row r="638" spans="6:35" x14ac:dyDescent="0.25">
      <c r="F638" s="26" t="str">
        <f>IF(G638=1,MAX($F$4:F637)+1,"")</f>
        <v/>
      </c>
      <c r="G638" s="26">
        <f>COUNTIF($H$5:H638,H638)</f>
        <v>386</v>
      </c>
      <c r="H638" s="26" t="e">
        <f t="shared" si="173"/>
        <v>#N/A</v>
      </c>
      <c r="I638" s="26">
        <f>COUNTIF($J$4:$J638,1)</f>
        <v>16</v>
      </c>
      <c r="J638" s="26">
        <f>COUNTIF($S$5:$S638,S638)</f>
        <v>386</v>
      </c>
      <c r="K638" s="26" t="e">
        <f t="shared" si="162"/>
        <v>#N/A</v>
      </c>
      <c r="L638" s="26">
        <f>IFERROR(IF(P638=0,0,MAX($L$4:L637)+1),0)</f>
        <v>0</v>
      </c>
      <c r="M638" s="5" t="e">
        <f t="shared" si="174"/>
        <v>#N/A</v>
      </c>
      <c r="N638" s="5" t="e">
        <f t="shared" si="175"/>
        <v>#N/A</v>
      </c>
      <c r="P638" s="86" t="e">
        <f t="shared" si="163"/>
        <v>#N/A</v>
      </c>
      <c r="Q638" s="86" t="e">
        <f t="shared" si="164"/>
        <v>#N/A</v>
      </c>
      <c r="R638" s="86" t="e">
        <f t="shared" si="165"/>
        <v>#N/A</v>
      </c>
      <c r="S638" s="86" t="e">
        <f t="shared" si="166"/>
        <v>#N/A</v>
      </c>
      <c r="T638" s="86" t="str">
        <f t="shared" si="176"/>
        <v/>
      </c>
      <c r="U638" s="86" t="str">
        <f t="shared" si="177"/>
        <v/>
      </c>
      <c r="V638" s="86" t="str">
        <f t="shared" si="178"/>
        <v/>
      </c>
      <c r="W638" s="87" t="e">
        <f t="shared" si="167"/>
        <v>#N/A</v>
      </c>
      <c r="X638" s="88"/>
      <c r="Y638" s="88"/>
      <c r="Z638" s="88"/>
      <c r="AA638" s="88"/>
      <c r="AB638" s="88"/>
      <c r="AD638" s="86" t="e">
        <f t="shared" si="168"/>
        <v>#N/A</v>
      </c>
      <c r="AE638" s="86" t="e">
        <f t="shared" si="169"/>
        <v>#N/A</v>
      </c>
      <c r="AG638" s="86">
        <f t="shared" si="170"/>
        <v>0</v>
      </c>
      <c r="AH638" s="86">
        <f t="shared" si="171"/>
        <v>0</v>
      </c>
      <c r="AI638" s="86">
        <f t="shared" si="172"/>
        <v>0</v>
      </c>
    </row>
    <row r="639" spans="6:35" x14ac:dyDescent="0.25">
      <c r="F639" s="26" t="str">
        <f>IF(G639=1,MAX($F$4:F638)+1,"")</f>
        <v/>
      </c>
      <c r="G639" s="26">
        <f>COUNTIF($H$5:H639,H639)</f>
        <v>387</v>
      </c>
      <c r="H639" s="26" t="e">
        <f t="shared" si="173"/>
        <v>#N/A</v>
      </c>
      <c r="I639" s="26">
        <f>COUNTIF($J$4:$J639,1)</f>
        <v>16</v>
      </c>
      <c r="J639" s="26">
        <f>COUNTIF($S$5:$S639,S639)</f>
        <v>387</v>
      </c>
      <c r="K639" s="26" t="e">
        <f t="shared" si="162"/>
        <v>#N/A</v>
      </c>
      <c r="L639" s="26">
        <f>IFERROR(IF(P639=0,0,MAX($L$4:L638)+1),0)</f>
        <v>0</v>
      </c>
      <c r="M639" s="5" t="e">
        <f t="shared" si="174"/>
        <v>#N/A</v>
      </c>
      <c r="N639" s="5" t="e">
        <f t="shared" si="175"/>
        <v>#N/A</v>
      </c>
      <c r="P639" s="86" t="e">
        <f t="shared" si="163"/>
        <v>#N/A</v>
      </c>
      <c r="Q639" s="86" t="e">
        <f t="shared" si="164"/>
        <v>#N/A</v>
      </c>
      <c r="R639" s="86" t="e">
        <f t="shared" si="165"/>
        <v>#N/A</v>
      </c>
      <c r="S639" s="86" t="e">
        <f t="shared" si="166"/>
        <v>#N/A</v>
      </c>
      <c r="T639" s="86" t="str">
        <f t="shared" si="176"/>
        <v/>
      </c>
      <c r="U639" s="86" t="str">
        <f t="shared" si="177"/>
        <v/>
      </c>
      <c r="V639" s="86" t="str">
        <f t="shared" si="178"/>
        <v/>
      </c>
      <c r="W639" s="87" t="e">
        <f t="shared" si="167"/>
        <v>#N/A</v>
      </c>
      <c r="X639" s="88"/>
      <c r="Y639" s="88"/>
      <c r="Z639" s="88"/>
      <c r="AA639" s="88"/>
      <c r="AB639" s="88"/>
      <c r="AD639" s="86" t="e">
        <f t="shared" si="168"/>
        <v>#N/A</v>
      </c>
      <c r="AE639" s="86" t="e">
        <f t="shared" si="169"/>
        <v>#N/A</v>
      </c>
      <c r="AG639" s="86">
        <f t="shared" si="170"/>
        <v>0</v>
      </c>
      <c r="AH639" s="86">
        <f t="shared" si="171"/>
        <v>0</v>
      </c>
      <c r="AI639" s="86">
        <f t="shared" si="172"/>
        <v>0</v>
      </c>
    </row>
    <row r="640" spans="6:35" x14ac:dyDescent="0.25">
      <c r="F640" s="26" t="str">
        <f>IF(G640=1,MAX($F$4:F639)+1,"")</f>
        <v/>
      </c>
      <c r="G640" s="26">
        <f>COUNTIF($H$5:H640,H640)</f>
        <v>388</v>
      </c>
      <c r="H640" s="26" t="e">
        <f t="shared" si="173"/>
        <v>#N/A</v>
      </c>
      <c r="I640" s="26">
        <f>COUNTIF($J$4:$J640,1)</f>
        <v>16</v>
      </c>
      <c r="J640" s="26">
        <f>COUNTIF($S$5:$S640,S640)</f>
        <v>388</v>
      </c>
      <c r="K640" s="26" t="e">
        <f t="shared" si="162"/>
        <v>#N/A</v>
      </c>
      <c r="L640" s="26">
        <f>IFERROR(IF(P640=0,0,MAX($L$4:L639)+1),0)</f>
        <v>0</v>
      </c>
      <c r="M640" s="5" t="e">
        <f t="shared" si="174"/>
        <v>#N/A</v>
      </c>
      <c r="N640" s="5" t="e">
        <f t="shared" si="175"/>
        <v>#N/A</v>
      </c>
      <c r="P640" s="86" t="e">
        <f t="shared" si="163"/>
        <v>#N/A</v>
      </c>
      <c r="Q640" s="86" t="e">
        <f t="shared" si="164"/>
        <v>#N/A</v>
      </c>
      <c r="R640" s="86" t="e">
        <f t="shared" si="165"/>
        <v>#N/A</v>
      </c>
      <c r="S640" s="86" t="e">
        <f t="shared" si="166"/>
        <v>#N/A</v>
      </c>
      <c r="T640" s="86" t="str">
        <f t="shared" si="176"/>
        <v/>
      </c>
      <c r="U640" s="86" t="str">
        <f t="shared" si="177"/>
        <v/>
      </c>
      <c r="V640" s="86" t="str">
        <f t="shared" si="178"/>
        <v/>
      </c>
      <c r="W640" s="87" t="e">
        <f t="shared" si="167"/>
        <v>#N/A</v>
      </c>
      <c r="X640" s="88"/>
      <c r="Y640" s="88"/>
      <c r="Z640" s="88"/>
      <c r="AA640" s="88"/>
      <c r="AB640" s="88"/>
      <c r="AD640" s="86" t="e">
        <f t="shared" si="168"/>
        <v>#N/A</v>
      </c>
      <c r="AE640" s="86" t="e">
        <f t="shared" si="169"/>
        <v>#N/A</v>
      </c>
      <c r="AG640" s="86">
        <f t="shared" si="170"/>
        <v>0</v>
      </c>
      <c r="AH640" s="86">
        <f t="shared" si="171"/>
        <v>0</v>
      </c>
      <c r="AI640" s="86">
        <f t="shared" si="172"/>
        <v>0</v>
      </c>
    </row>
    <row r="641" spans="6:35" x14ac:dyDescent="0.25">
      <c r="F641" s="26" t="str">
        <f>IF(G641=1,MAX($F$4:F640)+1,"")</f>
        <v/>
      </c>
      <c r="G641" s="26">
        <f>COUNTIF($H$5:H641,H641)</f>
        <v>389</v>
      </c>
      <c r="H641" s="26" t="e">
        <f t="shared" si="173"/>
        <v>#N/A</v>
      </c>
      <c r="I641" s="26">
        <f>COUNTIF($J$4:$J641,1)</f>
        <v>16</v>
      </c>
      <c r="J641" s="26">
        <f>COUNTIF($S$5:$S641,S641)</f>
        <v>389</v>
      </c>
      <c r="K641" s="26" t="e">
        <f t="shared" si="162"/>
        <v>#N/A</v>
      </c>
      <c r="L641" s="26">
        <f>IFERROR(IF(P641=0,0,MAX($L$4:L640)+1),0)</f>
        <v>0</v>
      </c>
      <c r="M641" s="5" t="e">
        <f t="shared" si="174"/>
        <v>#N/A</v>
      </c>
      <c r="N641" s="5" t="e">
        <f t="shared" si="175"/>
        <v>#N/A</v>
      </c>
      <c r="P641" s="86" t="e">
        <f t="shared" si="163"/>
        <v>#N/A</v>
      </c>
      <c r="Q641" s="86" t="e">
        <f t="shared" si="164"/>
        <v>#N/A</v>
      </c>
      <c r="R641" s="86" t="e">
        <f t="shared" si="165"/>
        <v>#N/A</v>
      </c>
      <c r="S641" s="86" t="e">
        <f t="shared" si="166"/>
        <v>#N/A</v>
      </c>
      <c r="T641" s="86" t="str">
        <f t="shared" si="176"/>
        <v/>
      </c>
      <c r="U641" s="86" t="str">
        <f t="shared" si="177"/>
        <v/>
      </c>
      <c r="V641" s="86" t="str">
        <f t="shared" si="178"/>
        <v/>
      </c>
      <c r="W641" s="87" t="e">
        <f t="shared" si="167"/>
        <v>#N/A</v>
      </c>
      <c r="X641" s="88"/>
      <c r="Y641" s="88"/>
      <c r="Z641" s="88"/>
      <c r="AA641" s="88"/>
      <c r="AB641" s="88"/>
      <c r="AD641" s="86" t="e">
        <f t="shared" si="168"/>
        <v>#N/A</v>
      </c>
      <c r="AE641" s="86" t="e">
        <f t="shared" si="169"/>
        <v>#N/A</v>
      </c>
      <c r="AG641" s="86">
        <f t="shared" si="170"/>
        <v>0</v>
      </c>
      <c r="AH641" s="86">
        <f t="shared" si="171"/>
        <v>0</v>
      </c>
      <c r="AI641" s="86">
        <f t="shared" si="172"/>
        <v>0</v>
      </c>
    </row>
    <row r="642" spans="6:35" x14ac:dyDescent="0.25">
      <c r="F642" s="26" t="str">
        <f>IF(G642=1,MAX($F$4:F641)+1,"")</f>
        <v/>
      </c>
      <c r="G642" s="26">
        <f>COUNTIF($H$5:H642,H642)</f>
        <v>390</v>
      </c>
      <c r="H642" s="26" t="e">
        <f t="shared" si="173"/>
        <v>#N/A</v>
      </c>
      <c r="I642" s="26">
        <f>COUNTIF($J$4:$J642,1)</f>
        <v>16</v>
      </c>
      <c r="J642" s="26">
        <f>COUNTIF($S$5:$S642,S642)</f>
        <v>390</v>
      </c>
      <c r="K642" s="26" t="e">
        <f t="shared" si="162"/>
        <v>#N/A</v>
      </c>
      <c r="L642" s="26">
        <f>IFERROR(IF(P642=0,0,MAX($L$4:L641)+1),0)</f>
        <v>0</v>
      </c>
      <c r="M642" s="5" t="e">
        <f t="shared" si="174"/>
        <v>#N/A</v>
      </c>
      <c r="N642" s="5" t="e">
        <f t="shared" si="175"/>
        <v>#N/A</v>
      </c>
      <c r="P642" s="86" t="e">
        <f t="shared" si="163"/>
        <v>#N/A</v>
      </c>
      <c r="Q642" s="86" t="e">
        <f t="shared" si="164"/>
        <v>#N/A</v>
      </c>
      <c r="R642" s="86" t="e">
        <f t="shared" si="165"/>
        <v>#N/A</v>
      </c>
      <c r="S642" s="86" t="e">
        <f t="shared" si="166"/>
        <v>#N/A</v>
      </c>
      <c r="T642" s="86" t="str">
        <f t="shared" si="176"/>
        <v/>
      </c>
      <c r="U642" s="86" t="str">
        <f t="shared" si="177"/>
        <v/>
      </c>
      <c r="V642" s="86" t="str">
        <f t="shared" si="178"/>
        <v/>
      </c>
      <c r="W642" s="87" t="e">
        <f t="shared" si="167"/>
        <v>#N/A</v>
      </c>
      <c r="X642" s="88"/>
      <c r="Y642" s="88"/>
      <c r="Z642" s="88"/>
      <c r="AA642" s="88"/>
      <c r="AB642" s="88"/>
      <c r="AD642" s="86" t="e">
        <f t="shared" si="168"/>
        <v>#N/A</v>
      </c>
      <c r="AE642" s="86" t="e">
        <f t="shared" si="169"/>
        <v>#N/A</v>
      </c>
      <c r="AG642" s="86">
        <f t="shared" si="170"/>
        <v>0</v>
      </c>
      <c r="AH642" s="86">
        <f t="shared" si="171"/>
        <v>0</v>
      </c>
      <c r="AI642" s="86">
        <f t="shared" si="172"/>
        <v>0</v>
      </c>
    </row>
    <row r="643" spans="6:35" x14ac:dyDescent="0.25">
      <c r="F643" s="26" t="str">
        <f>IF(G643=1,MAX($F$4:F642)+1,"")</f>
        <v/>
      </c>
      <c r="G643" s="26">
        <f>COUNTIF($H$5:H643,H643)</f>
        <v>391</v>
      </c>
      <c r="H643" s="26" t="e">
        <f t="shared" si="173"/>
        <v>#N/A</v>
      </c>
      <c r="I643" s="26">
        <f>COUNTIF($J$4:$J643,1)</f>
        <v>16</v>
      </c>
      <c r="J643" s="26">
        <f>COUNTIF($S$5:$S643,S643)</f>
        <v>391</v>
      </c>
      <c r="K643" s="26" t="e">
        <f t="shared" si="162"/>
        <v>#N/A</v>
      </c>
      <c r="L643" s="26">
        <f>IFERROR(IF(P643=0,0,MAX($L$4:L642)+1),0)</f>
        <v>0</v>
      </c>
      <c r="M643" s="5" t="e">
        <f t="shared" si="174"/>
        <v>#N/A</v>
      </c>
      <c r="N643" s="5" t="e">
        <f t="shared" si="175"/>
        <v>#N/A</v>
      </c>
      <c r="P643" s="86" t="e">
        <f t="shared" si="163"/>
        <v>#N/A</v>
      </c>
      <c r="Q643" s="86" t="e">
        <f t="shared" si="164"/>
        <v>#N/A</v>
      </c>
      <c r="R643" s="86" t="e">
        <f t="shared" si="165"/>
        <v>#N/A</v>
      </c>
      <c r="S643" s="86" t="e">
        <f t="shared" si="166"/>
        <v>#N/A</v>
      </c>
      <c r="T643" s="86" t="str">
        <f t="shared" si="176"/>
        <v/>
      </c>
      <c r="U643" s="86" t="str">
        <f t="shared" si="177"/>
        <v/>
      </c>
      <c r="V643" s="86" t="str">
        <f t="shared" si="178"/>
        <v/>
      </c>
      <c r="W643" s="87" t="e">
        <f t="shared" si="167"/>
        <v>#N/A</v>
      </c>
      <c r="X643" s="88"/>
      <c r="Y643" s="88"/>
      <c r="Z643" s="88"/>
      <c r="AA643" s="88"/>
      <c r="AB643" s="88"/>
      <c r="AD643" s="86" t="e">
        <f t="shared" si="168"/>
        <v>#N/A</v>
      </c>
      <c r="AE643" s="86" t="e">
        <f t="shared" si="169"/>
        <v>#N/A</v>
      </c>
      <c r="AG643" s="86">
        <f t="shared" si="170"/>
        <v>0</v>
      </c>
      <c r="AH643" s="86">
        <f t="shared" si="171"/>
        <v>0</v>
      </c>
      <c r="AI643" s="86">
        <f t="shared" si="172"/>
        <v>0</v>
      </c>
    </row>
    <row r="644" spans="6:35" x14ac:dyDescent="0.25">
      <c r="F644" s="26" t="str">
        <f>IF(G644=1,MAX($F$4:F643)+1,"")</f>
        <v/>
      </c>
      <c r="G644" s="26">
        <f>COUNTIF($H$5:H644,H644)</f>
        <v>392</v>
      </c>
      <c r="H644" s="26" t="e">
        <f t="shared" si="173"/>
        <v>#N/A</v>
      </c>
      <c r="I644" s="26">
        <f>COUNTIF($J$4:$J644,1)</f>
        <v>16</v>
      </c>
      <c r="J644" s="26">
        <f>COUNTIF($S$5:$S644,S644)</f>
        <v>392</v>
      </c>
      <c r="K644" s="26" t="e">
        <f t="shared" si="162"/>
        <v>#N/A</v>
      </c>
      <c r="L644" s="26">
        <f>IFERROR(IF(P644=0,0,MAX($L$4:L643)+1),0)</f>
        <v>0</v>
      </c>
      <c r="M644" s="5" t="e">
        <f t="shared" si="174"/>
        <v>#N/A</v>
      </c>
      <c r="N644" s="5" t="e">
        <f t="shared" si="175"/>
        <v>#N/A</v>
      </c>
      <c r="P644" s="86" t="e">
        <f t="shared" si="163"/>
        <v>#N/A</v>
      </c>
      <c r="Q644" s="86" t="e">
        <f t="shared" si="164"/>
        <v>#N/A</v>
      </c>
      <c r="R644" s="86" t="e">
        <f t="shared" si="165"/>
        <v>#N/A</v>
      </c>
      <c r="S644" s="86" t="e">
        <f t="shared" si="166"/>
        <v>#N/A</v>
      </c>
      <c r="T644" s="86" t="str">
        <f t="shared" si="176"/>
        <v/>
      </c>
      <c r="U644" s="86" t="str">
        <f t="shared" si="177"/>
        <v/>
      </c>
      <c r="V644" s="86" t="str">
        <f t="shared" si="178"/>
        <v/>
      </c>
      <c r="W644" s="87" t="e">
        <f t="shared" si="167"/>
        <v>#N/A</v>
      </c>
      <c r="X644" s="88"/>
      <c r="Y644" s="88"/>
      <c r="Z644" s="88"/>
      <c r="AA644" s="88"/>
      <c r="AB644" s="88"/>
      <c r="AD644" s="86" t="e">
        <f t="shared" si="168"/>
        <v>#N/A</v>
      </c>
      <c r="AE644" s="86" t="e">
        <f t="shared" si="169"/>
        <v>#N/A</v>
      </c>
      <c r="AG644" s="86">
        <f t="shared" si="170"/>
        <v>0</v>
      </c>
      <c r="AH644" s="86">
        <f t="shared" si="171"/>
        <v>0</v>
      </c>
      <c r="AI644" s="86">
        <f t="shared" si="172"/>
        <v>0</v>
      </c>
    </row>
    <row r="645" spans="6:35" x14ac:dyDescent="0.25">
      <c r="F645" s="26" t="str">
        <f>IF(G645=1,MAX($F$4:F644)+1,"")</f>
        <v/>
      </c>
      <c r="G645" s="26">
        <f>COUNTIF($H$5:H645,H645)</f>
        <v>393</v>
      </c>
      <c r="H645" s="26" t="e">
        <f t="shared" si="173"/>
        <v>#N/A</v>
      </c>
      <c r="I645" s="26">
        <f>COUNTIF($J$4:$J645,1)</f>
        <v>16</v>
      </c>
      <c r="J645" s="26">
        <f>COUNTIF($S$5:$S645,S645)</f>
        <v>393</v>
      </c>
      <c r="K645" s="26" t="e">
        <f t="shared" ref="K645:K708" si="179">VLOOKUP(P645,Исходные_данные,19,FALSE)</f>
        <v>#N/A</v>
      </c>
      <c r="L645" s="26">
        <f>IFERROR(IF(P645=0,0,MAX($L$4:L644)+1),0)</f>
        <v>0</v>
      </c>
      <c r="M645" s="5" t="e">
        <f t="shared" si="174"/>
        <v>#N/A</v>
      </c>
      <c r="N645" s="5" t="e">
        <f t="shared" si="175"/>
        <v>#N/A</v>
      </c>
      <c r="P645" s="86" t="e">
        <f t="shared" ref="P645:P708" si="180">VLOOKUP(ROW(641:641),Разбивка_нумерация_5,4,FALSE)</f>
        <v>#N/A</v>
      </c>
      <c r="Q645" s="86" t="e">
        <f t="shared" ref="Q645:Q708" si="181">IF(VLOOKUP(ROW(641:641),Разбивка_нумерация_5,3,FALSE)=0,VLOOKUP(ROW(641:641),Разбивка_нумерация_5,2,FALSE),VLOOKUP(ROW(641:641),Разбивка_нумерация_5,3,FALSE))</f>
        <v>#N/A</v>
      </c>
      <c r="R645" s="86" t="e">
        <f t="shared" ref="R645:R708" si="182">VLOOKUP(ROW(641:641),Разбивка_нумерация_5,6,FALSE)</f>
        <v>#N/A</v>
      </c>
      <c r="S645" s="86" t="e">
        <f t="shared" ref="S645:S708" si="183">VLOOKUP(ROW(641:641),Разбивка_нумерация_5,17,FALSE)</f>
        <v>#N/A</v>
      </c>
      <c r="T645" s="86" t="str">
        <f t="shared" si="176"/>
        <v/>
      </c>
      <c r="U645" s="86" t="str">
        <f t="shared" si="177"/>
        <v/>
      </c>
      <c r="V645" s="86" t="str">
        <f t="shared" si="178"/>
        <v/>
      </c>
      <c r="W645" s="87" t="e">
        <f t="shared" ref="W645:W708" si="184">VLOOKUP(P645,Исходные_данные,13,FALSE)</f>
        <v>#N/A</v>
      </c>
      <c r="X645" s="88"/>
      <c r="Y645" s="88"/>
      <c r="Z645" s="88"/>
      <c r="AA645" s="88"/>
      <c r="AB645" s="88"/>
      <c r="AD645" s="86" t="e">
        <f t="shared" ref="AD645:AD708" si="185">VLOOKUP(S645,Кабель_диаметр,4,FALSE)</f>
        <v>#N/A</v>
      </c>
      <c r="AE645" s="86" t="e">
        <f t="shared" ref="AE645:AE708" si="186">VLOOKUP(S645,Кабель_диаметр,5,FALSE)</f>
        <v>#N/A</v>
      </c>
      <c r="AG645" s="86">
        <f t="shared" ref="AG645:AG708" si="187">IFERROR(VLOOKUP(P645,Исходные_данные,10,FALSE),0)</f>
        <v>0</v>
      </c>
      <c r="AH645" s="86">
        <f t="shared" ref="AH645:AH708" si="188">IFERROR(VLOOKUP(P645,Исходные_данные,11,FALSE),0)</f>
        <v>0</v>
      </c>
      <c r="AI645" s="86">
        <f t="shared" ref="AI645:AI708" si="189">IFERROR(VLOOKUP(P645,Исходные_данные,12,FALSE),0)</f>
        <v>0</v>
      </c>
    </row>
    <row r="646" spans="6:35" x14ac:dyDescent="0.25">
      <c r="F646" s="26" t="str">
        <f>IF(G646=1,MAX($F$4:F645)+1,"")</f>
        <v/>
      </c>
      <c r="G646" s="26">
        <f>COUNTIF($H$5:H646,H646)</f>
        <v>394</v>
      </c>
      <c r="H646" s="26" t="e">
        <f t="shared" ref="H646:H709" si="190">S646&amp;" "&amp;K646</f>
        <v>#N/A</v>
      </c>
      <c r="I646" s="26">
        <f>COUNTIF($J$4:$J646,1)</f>
        <v>16</v>
      </c>
      <c r="J646" s="26">
        <f>COUNTIF($S$5:$S646,S646)</f>
        <v>394</v>
      </c>
      <c r="K646" s="26" t="e">
        <f t="shared" si="179"/>
        <v>#N/A</v>
      </c>
      <c r="L646" s="26">
        <f>IFERROR(IF(P646=0,0,MAX($L$4:L645)+1),0)</f>
        <v>0</v>
      </c>
      <c r="M646" s="5" t="e">
        <f t="shared" ref="M646:M709" si="191">LEFT(P646,SEARCH(".",P646)-1)</f>
        <v>#N/A</v>
      </c>
      <c r="N646" s="5" t="e">
        <f t="shared" ref="N646:N709" si="192">LEFT(RIGHT(P646,LEN(P646)-LEN(M646)-1),SEARCH(".",P646)-1)</f>
        <v>#N/A</v>
      </c>
      <c r="P646" s="86" t="e">
        <f t="shared" si="180"/>
        <v>#N/A</v>
      </c>
      <c r="Q646" s="86" t="e">
        <f t="shared" si="181"/>
        <v>#N/A</v>
      </c>
      <c r="R646" s="86" t="e">
        <f t="shared" si="182"/>
        <v>#N/A</v>
      </c>
      <c r="S646" s="86" t="e">
        <f t="shared" si="183"/>
        <v>#N/A</v>
      </c>
      <c r="T646" s="86" t="str">
        <f t="shared" ref="T646:T709" si="193">IF(AG646=0,"","L="&amp;AG646)</f>
        <v/>
      </c>
      <c r="U646" s="86" t="str">
        <f t="shared" ref="U646:U709" si="194">IF(AH646=0,"",AD646&amp;" L="&amp;AH646)</f>
        <v/>
      </c>
      <c r="V646" s="86" t="str">
        <f t="shared" ref="V646:V709" si="195">IF(AI646=0,"",AE646&amp;" L="&amp;AI646)</f>
        <v/>
      </c>
      <c r="W646" s="87" t="e">
        <f t="shared" si="184"/>
        <v>#N/A</v>
      </c>
      <c r="X646" s="88"/>
      <c r="Y646" s="88"/>
      <c r="Z646" s="88"/>
      <c r="AA646" s="88"/>
      <c r="AB646" s="88"/>
      <c r="AD646" s="86" t="e">
        <f t="shared" si="185"/>
        <v>#N/A</v>
      </c>
      <c r="AE646" s="86" t="e">
        <f t="shared" si="186"/>
        <v>#N/A</v>
      </c>
      <c r="AG646" s="86">
        <f t="shared" si="187"/>
        <v>0</v>
      </c>
      <c r="AH646" s="86">
        <f t="shared" si="188"/>
        <v>0</v>
      </c>
      <c r="AI646" s="86">
        <f t="shared" si="189"/>
        <v>0</v>
      </c>
    </row>
    <row r="647" spans="6:35" x14ac:dyDescent="0.25">
      <c r="F647" s="26" t="str">
        <f>IF(G647=1,MAX($F$4:F646)+1,"")</f>
        <v/>
      </c>
      <c r="G647" s="26">
        <f>COUNTIF($H$5:H647,H647)</f>
        <v>395</v>
      </c>
      <c r="H647" s="26" t="e">
        <f t="shared" si="190"/>
        <v>#N/A</v>
      </c>
      <c r="I647" s="26">
        <f>COUNTIF($J$4:$J647,1)</f>
        <v>16</v>
      </c>
      <c r="J647" s="26">
        <f>COUNTIF($S$5:$S647,S647)</f>
        <v>395</v>
      </c>
      <c r="K647" s="26" t="e">
        <f t="shared" si="179"/>
        <v>#N/A</v>
      </c>
      <c r="L647" s="26">
        <f>IFERROR(IF(P647=0,0,MAX($L$4:L646)+1),0)</f>
        <v>0</v>
      </c>
      <c r="M647" s="5" t="e">
        <f t="shared" si="191"/>
        <v>#N/A</v>
      </c>
      <c r="N647" s="5" t="e">
        <f t="shared" si="192"/>
        <v>#N/A</v>
      </c>
      <c r="P647" s="86" t="e">
        <f t="shared" si="180"/>
        <v>#N/A</v>
      </c>
      <c r="Q647" s="86" t="e">
        <f t="shared" si="181"/>
        <v>#N/A</v>
      </c>
      <c r="R647" s="86" t="e">
        <f t="shared" si="182"/>
        <v>#N/A</v>
      </c>
      <c r="S647" s="86" t="e">
        <f t="shared" si="183"/>
        <v>#N/A</v>
      </c>
      <c r="T647" s="86" t="str">
        <f t="shared" si="193"/>
        <v/>
      </c>
      <c r="U647" s="86" t="str">
        <f t="shared" si="194"/>
        <v/>
      </c>
      <c r="V647" s="86" t="str">
        <f t="shared" si="195"/>
        <v/>
      </c>
      <c r="W647" s="87" t="e">
        <f t="shared" si="184"/>
        <v>#N/A</v>
      </c>
      <c r="X647" s="88"/>
      <c r="Y647" s="88"/>
      <c r="Z647" s="88"/>
      <c r="AA647" s="88"/>
      <c r="AB647" s="88"/>
      <c r="AD647" s="86" t="e">
        <f t="shared" si="185"/>
        <v>#N/A</v>
      </c>
      <c r="AE647" s="86" t="e">
        <f t="shared" si="186"/>
        <v>#N/A</v>
      </c>
      <c r="AG647" s="86">
        <f t="shared" si="187"/>
        <v>0</v>
      </c>
      <c r="AH647" s="86">
        <f t="shared" si="188"/>
        <v>0</v>
      </c>
      <c r="AI647" s="86">
        <f t="shared" si="189"/>
        <v>0</v>
      </c>
    </row>
    <row r="648" spans="6:35" x14ac:dyDescent="0.25">
      <c r="F648" s="26" t="str">
        <f>IF(G648=1,MAX($F$4:F647)+1,"")</f>
        <v/>
      </c>
      <c r="G648" s="26">
        <f>COUNTIF($H$5:H648,H648)</f>
        <v>396</v>
      </c>
      <c r="H648" s="26" t="e">
        <f t="shared" si="190"/>
        <v>#N/A</v>
      </c>
      <c r="I648" s="26">
        <f>COUNTIF($J$4:$J648,1)</f>
        <v>16</v>
      </c>
      <c r="J648" s="26">
        <f>COUNTIF($S$5:$S648,S648)</f>
        <v>396</v>
      </c>
      <c r="K648" s="26" t="e">
        <f t="shared" si="179"/>
        <v>#N/A</v>
      </c>
      <c r="L648" s="26">
        <f>IFERROR(IF(P648=0,0,MAX($L$4:L647)+1),0)</f>
        <v>0</v>
      </c>
      <c r="M648" s="5" t="e">
        <f t="shared" si="191"/>
        <v>#N/A</v>
      </c>
      <c r="N648" s="5" t="e">
        <f t="shared" si="192"/>
        <v>#N/A</v>
      </c>
      <c r="P648" s="86" t="e">
        <f t="shared" si="180"/>
        <v>#N/A</v>
      </c>
      <c r="Q648" s="86" t="e">
        <f t="shared" si="181"/>
        <v>#N/A</v>
      </c>
      <c r="R648" s="86" t="e">
        <f t="shared" si="182"/>
        <v>#N/A</v>
      </c>
      <c r="S648" s="86" t="e">
        <f t="shared" si="183"/>
        <v>#N/A</v>
      </c>
      <c r="T648" s="86" t="str">
        <f t="shared" si="193"/>
        <v/>
      </c>
      <c r="U648" s="86" t="str">
        <f t="shared" si="194"/>
        <v/>
      </c>
      <c r="V648" s="86" t="str">
        <f t="shared" si="195"/>
        <v/>
      </c>
      <c r="W648" s="87" t="e">
        <f t="shared" si="184"/>
        <v>#N/A</v>
      </c>
      <c r="X648" s="88"/>
      <c r="Y648" s="88"/>
      <c r="Z648" s="88"/>
      <c r="AA648" s="88"/>
      <c r="AB648" s="88"/>
      <c r="AD648" s="86" t="e">
        <f t="shared" si="185"/>
        <v>#N/A</v>
      </c>
      <c r="AE648" s="86" t="e">
        <f t="shared" si="186"/>
        <v>#N/A</v>
      </c>
      <c r="AG648" s="86">
        <f t="shared" si="187"/>
        <v>0</v>
      </c>
      <c r="AH648" s="86">
        <f t="shared" si="188"/>
        <v>0</v>
      </c>
      <c r="AI648" s="86">
        <f t="shared" si="189"/>
        <v>0</v>
      </c>
    </row>
    <row r="649" spans="6:35" x14ac:dyDescent="0.25">
      <c r="F649" s="26" t="str">
        <f>IF(G649=1,MAX($F$4:F648)+1,"")</f>
        <v/>
      </c>
      <c r="G649" s="26">
        <f>COUNTIF($H$5:H649,H649)</f>
        <v>397</v>
      </c>
      <c r="H649" s="26" t="e">
        <f t="shared" si="190"/>
        <v>#N/A</v>
      </c>
      <c r="I649" s="26">
        <f>COUNTIF($J$4:$J649,1)</f>
        <v>16</v>
      </c>
      <c r="J649" s="26">
        <f>COUNTIF($S$5:$S649,S649)</f>
        <v>397</v>
      </c>
      <c r="K649" s="26" t="e">
        <f t="shared" si="179"/>
        <v>#N/A</v>
      </c>
      <c r="L649" s="26">
        <f>IFERROR(IF(P649=0,0,MAX($L$4:L648)+1),0)</f>
        <v>0</v>
      </c>
      <c r="M649" s="5" t="e">
        <f t="shared" si="191"/>
        <v>#N/A</v>
      </c>
      <c r="N649" s="5" t="e">
        <f t="shared" si="192"/>
        <v>#N/A</v>
      </c>
      <c r="P649" s="86" t="e">
        <f t="shared" si="180"/>
        <v>#N/A</v>
      </c>
      <c r="Q649" s="86" t="e">
        <f t="shared" si="181"/>
        <v>#N/A</v>
      </c>
      <c r="R649" s="86" t="e">
        <f t="shared" si="182"/>
        <v>#N/A</v>
      </c>
      <c r="S649" s="86" t="e">
        <f t="shared" si="183"/>
        <v>#N/A</v>
      </c>
      <c r="T649" s="86" t="str">
        <f t="shared" si="193"/>
        <v/>
      </c>
      <c r="U649" s="86" t="str">
        <f t="shared" si="194"/>
        <v/>
      </c>
      <c r="V649" s="86" t="str">
        <f t="shared" si="195"/>
        <v/>
      </c>
      <c r="W649" s="87" t="e">
        <f t="shared" si="184"/>
        <v>#N/A</v>
      </c>
      <c r="X649" s="88"/>
      <c r="Y649" s="88"/>
      <c r="Z649" s="88"/>
      <c r="AA649" s="88"/>
      <c r="AB649" s="88"/>
      <c r="AD649" s="86" t="e">
        <f t="shared" si="185"/>
        <v>#N/A</v>
      </c>
      <c r="AE649" s="86" t="e">
        <f t="shared" si="186"/>
        <v>#N/A</v>
      </c>
      <c r="AG649" s="86">
        <f t="shared" si="187"/>
        <v>0</v>
      </c>
      <c r="AH649" s="86">
        <f t="shared" si="188"/>
        <v>0</v>
      </c>
      <c r="AI649" s="86">
        <f t="shared" si="189"/>
        <v>0</v>
      </c>
    </row>
    <row r="650" spans="6:35" x14ac:dyDescent="0.25">
      <c r="F650" s="26" t="str">
        <f>IF(G650=1,MAX($F$4:F649)+1,"")</f>
        <v/>
      </c>
      <c r="G650" s="26">
        <f>COUNTIF($H$5:H650,H650)</f>
        <v>398</v>
      </c>
      <c r="H650" s="26" t="e">
        <f t="shared" si="190"/>
        <v>#N/A</v>
      </c>
      <c r="I650" s="26">
        <f>COUNTIF($J$4:$J650,1)</f>
        <v>16</v>
      </c>
      <c r="J650" s="26">
        <f>COUNTIF($S$5:$S650,S650)</f>
        <v>398</v>
      </c>
      <c r="K650" s="26" t="e">
        <f t="shared" si="179"/>
        <v>#N/A</v>
      </c>
      <c r="L650" s="26">
        <f>IFERROR(IF(P650=0,0,MAX($L$4:L649)+1),0)</f>
        <v>0</v>
      </c>
      <c r="M650" s="5" t="e">
        <f t="shared" si="191"/>
        <v>#N/A</v>
      </c>
      <c r="N650" s="5" t="e">
        <f t="shared" si="192"/>
        <v>#N/A</v>
      </c>
      <c r="P650" s="86" t="e">
        <f t="shared" si="180"/>
        <v>#N/A</v>
      </c>
      <c r="Q650" s="86" t="e">
        <f t="shared" si="181"/>
        <v>#N/A</v>
      </c>
      <c r="R650" s="86" t="e">
        <f t="shared" si="182"/>
        <v>#N/A</v>
      </c>
      <c r="S650" s="86" t="e">
        <f t="shared" si="183"/>
        <v>#N/A</v>
      </c>
      <c r="T650" s="86" t="str">
        <f t="shared" si="193"/>
        <v/>
      </c>
      <c r="U650" s="86" t="str">
        <f t="shared" si="194"/>
        <v/>
      </c>
      <c r="V650" s="86" t="str">
        <f t="shared" si="195"/>
        <v/>
      </c>
      <c r="W650" s="87" t="e">
        <f t="shared" si="184"/>
        <v>#N/A</v>
      </c>
      <c r="X650" s="88"/>
      <c r="Y650" s="88"/>
      <c r="Z650" s="88"/>
      <c r="AA650" s="88"/>
      <c r="AB650" s="88"/>
      <c r="AD650" s="86" t="e">
        <f t="shared" si="185"/>
        <v>#N/A</v>
      </c>
      <c r="AE650" s="86" t="e">
        <f t="shared" si="186"/>
        <v>#N/A</v>
      </c>
      <c r="AG650" s="86">
        <f t="shared" si="187"/>
        <v>0</v>
      </c>
      <c r="AH650" s="86">
        <f t="shared" si="188"/>
        <v>0</v>
      </c>
      <c r="AI650" s="86">
        <f t="shared" si="189"/>
        <v>0</v>
      </c>
    </row>
    <row r="651" spans="6:35" x14ac:dyDescent="0.25">
      <c r="F651" s="26" t="str">
        <f>IF(G651=1,MAX($F$4:F650)+1,"")</f>
        <v/>
      </c>
      <c r="G651" s="26">
        <f>COUNTIF($H$5:H651,H651)</f>
        <v>399</v>
      </c>
      <c r="H651" s="26" t="e">
        <f t="shared" si="190"/>
        <v>#N/A</v>
      </c>
      <c r="I651" s="26">
        <f>COUNTIF($J$4:$J651,1)</f>
        <v>16</v>
      </c>
      <c r="J651" s="26">
        <f>COUNTIF($S$5:$S651,S651)</f>
        <v>399</v>
      </c>
      <c r="K651" s="26" t="e">
        <f t="shared" si="179"/>
        <v>#N/A</v>
      </c>
      <c r="L651" s="26">
        <f>IFERROR(IF(P651=0,0,MAX($L$4:L650)+1),0)</f>
        <v>0</v>
      </c>
      <c r="M651" s="5" t="e">
        <f t="shared" si="191"/>
        <v>#N/A</v>
      </c>
      <c r="N651" s="5" t="e">
        <f t="shared" si="192"/>
        <v>#N/A</v>
      </c>
      <c r="P651" s="86" t="e">
        <f t="shared" si="180"/>
        <v>#N/A</v>
      </c>
      <c r="Q651" s="86" t="e">
        <f t="shared" si="181"/>
        <v>#N/A</v>
      </c>
      <c r="R651" s="86" t="e">
        <f t="shared" si="182"/>
        <v>#N/A</v>
      </c>
      <c r="S651" s="86" t="e">
        <f t="shared" si="183"/>
        <v>#N/A</v>
      </c>
      <c r="T651" s="86" t="str">
        <f t="shared" si="193"/>
        <v/>
      </c>
      <c r="U651" s="86" t="str">
        <f t="shared" si="194"/>
        <v/>
      </c>
      <c r="V651" s="86" t="str">
        <f t="shared" si="195"/>
        <v/>
      </c>
      <c r="W651" s="87" t="e">
        <f t="shared" si="184"/>
        <v>#N/A</v>
      </c>
      <c r="X651" s="88"/>
      <c r="Y651" s="88"/>
      <c r="Z651" s="88"/>
      <c r="AA651" s="88"/>
      <c r="AB651" s="88"/>
      <c r="AD651" s="86" t="e">
        <f t="shared" si="185"/>
        <v>#N/A</v>
      </c>
      <c r="AE651" s="86" t="e">
        <f t="shared" si="186"/>
        <v>#N/A</v>
      </c>
      <c r="AG651" s="86">
        <f t="shared" si="187"/>
        <v>0</v>
      </c>
      <c r="AH651" s="86">
        <f t="shared" si="188"/>
        <v>0</v>
      </c>
      <c r="AI651" s="86">
        <f t="shared" si="189"/>
        <v>0</v>
      </c>
    </row>
    <row r="652" spans="6:35" x14ac:dyDescent="0.25">
      <c r="F652" s="26" t="str">
        <f>IF(G652=1,MAX($F$4:F651)+1,"")</f>
        <v/>
      </c>
      <c r="G652" s="26">
        <f>COUNTIF($H$5:H652,H652)</f>
        <v>400</v>
      </c>
      <c r="H652" s="26" t="e">
        <f t="shared" si="190"/>
        <v>#N/A</v>
      </c>
      <c r="I652" s="26">
        <f>COUNTIF($J$4:$J652,1)</f>
        <v>16</v>
      </c>
      <c r="J652" s="26">
        <f>COUNTIF($S$5:$S652,S652)</f>
        <v>400</v>
      </c>
      <c r="K652" s="26" t="e">
        <f t="shared" si="179"/>
        <v>#N/A</v>
      </c>
      <c r="L652" s="26">
        <f>IFERROR(IF(P652=0,0,MAX($L$4:L651)+1),0)</f>
        <v>0</v>
      </c>
      <c r="M652" s="5" t="e">
        <f t="shared" si="191"/>
        <v>#N/A</v>
      </c>
      <c r="N652" s="5" t="e">
        <f t="shared" si="192"/>
        <v>#N/A</v>
      </c>
      <c r="P652" s="86" t="e">
        <f t="shared" si="180"/>
        <v>#N/A</v>
      </c>
      <c r="Q652" s="86" t="e">
        <f t="shared" si="181"/>
        <v>#N/A</v>
      </c>
      <c r="R652" s="86" t="e">
        <f t="shared" si="182"/>
        <v>#N/A</v>
      </c>
      <c r="S652" s="86" t="e">
        <f t="shared" si="183"/>
        <v>#N/A</v>
      </c>
      <c r="T652" s="86" t="str">
        <f t="shared" si="193"/>
        <v/>
      </c>
      <c r="U652" s="86" t="str">
        <f t="shared" si="194"/>
        <v/>
      </c>
      <c r="V652" s="86" t="str">
        <f t="shared" si="195"/>
        <v/>
      </c>
      <c r="W652" s="87" t="e">
        <f t="shared" si="184"/>
        <v>#N/A</v>
      </c>
      <c r="X652" s="88"/>
      <c r="Y652" s="88"/>
      <c r="Z652" s="88"/>
      <c r="AA652" s="88"/>
      <c r="AB652" s="88"/>
      <c r="AD652" s="86" t="e">
        <f t="shared" si="185"/>
        <v>#N/A</v>
      </c>
      <c r="AE652" s="86" t="e">
        <f t="shared" si="186"/>
        <v>#N/A</v>
      </c>
      <c r="AG652" s="86">
        <f t="shared" si="187"/>
        <v>0</v>
      </c>
      <c r="AH652" s="86">
        <f t="shared" si="188"/>
        <v>0</v>
      </c>
      <c r="AI652" s="86">
        <f t="shared" si="189"/>
        <v>0</v>
      </c>
    </row>
    <row r="653" spans="6:35" x14ac:dyDescent="0.25">
      <c r="F653" s="26" t="str">
        <f>IF(G653=1,MAX($F$4:F652)+1,"")</f>
        <v/>
      </c>
      <c r="G653" s="26">
        <f>COUNTIF($H$5:H653,H653)</f>
        <v>401</v>
      </c>
      <c r="H653" s="26" t="e">
        <f t="shared" si="190"/>
        <v>#N/A</v>
      </c>
      <c r="I653" s="26">
        <f>COUNTIF($J$4:$J653,1)</f>
        <v>16</v>
      </c>
      <c r="J653" s="26">
        <f>COUNTIF($S$5:$S653,S653)</f>
        <v>401</v>
      </c>
      <c r="K653" s="26" t="e">
        <f t="shared" si="179"/>
        <v>#N/A</v>
      </c>
      <c r="L653" s="26">
        <f>IFERROR(IF(P653=0,0,MAX($L$4:L652)+1),0)</f>
        <v>0</v>
      </c>
      <c r="M653" s="5" t="e">
        <f t="shared" si="191"/>
        <v>#N/A</v>
      </c>
      <c r="N653" s="5" t="e">
        <f t="shared" si="192"/>
        <v>#N/A</v>
      </c>
      <c r="P653" s="86" t="e">
        <f t="shared" si="180"/>
        <v>#N/A</v>
      </c>
      <c r="Q653" s="86" t="e">
        <f t="shared" si="181"/>
        <v>#N/A</v>
      </c>
      <c r="R653" s="86" t="e">
        <f t="shared" si="182"/>
        <v>#N/A</v>
      </c>
      <c r="S653" s="86" t="e">
        <f t="shared" si="183"/>
        <v>#N/A</v>
      </c>
      <c r="T653" s="86" t="str">
        <f t="shared" si="193"/>
        <v/>
      </c>
      <c r="U653" s="86" t="str">
        <f t="shared" si="194"/>
        <v/>
      </c>
      <c r="V653" s="86" t="str">
        <f t="shared" si="195"/>
        <v/>
      </c>
      <c r="W653" s="87" t="e">
        <f t="shared" si="184"/>
        <v>#N/A</v>
      </c>
      <c r="X653" s="88"/>
      <c r="Y653" s="88"/>
      <c r="Z653" s="88"/>
      <c r="AA653" s="88"/>
      <c r="AB653" s="88"/>
      <c r="AD653" s="86" t="e">
        <f t="shared" si="185"/>
        <v>#N/A</v>
      </c>
      <c r="AE653" s="86" t="e">
        <f t="shared" si="186"/>
        <v>#N/A</v>
      </c>
      <c r="AG653" s="86">
        <f t="shared" si="187"/>
        <v>0</v>
      </c>
      <c r="AH653" s="86">
        <f t="shared" si="188"/>
        <v>0</v>
      </c>
      <c r="AI653" s="86">
        <f t="shared" si="189"/>
        <v>0</v>
      </c>
    </row>
    <row r="654" spans="6:35" x14ac:dyDescent="0.25">
      <c r="F654" s="26" t="str">
        <f>IF(G654=1,MAX($F$4:F653)+1,"")</f>
        <v/>
      </c>
      <c r="G654" s="26">
        <f>COUNTIF($H$5:H654,H654)</f>
        <v>402</v>
      </c>
      <c r="H654" s="26" t="e">
        <f t="shared" si="190"/>
        <v>#N/A</v>
      </c>
      <c r="I654" s="26">
        <f>COUNTIF($J$4:$J654,1)</f>
        <v>16</v>
      </c>
      <c r="J654" s="26">
        <f>COUNTIF($S$5:$S654,S654)</f>
        <v>402</v>
      </c>
      <c r="K654" s="26" t="e">
        <f t="shared" si="179"/>
        <v>#N/A</v>
      </c>
      <c r="L654" s="26">
        <f>IFERROR(IF(P654=0,0,MAX($L$4:L653)+1),0)</f>
        <v>0</v>
      </c>
      <c r="M654" s="5" t="e">
        <f t="shared" si="191"/>
        <v>#N/A</v>
      </c>
      <c r="N654" s="5" t="e">
        <f t="shared" si="192"/>
        <v>#N/A</v>
      </c>
      <c r="P654" s="86" t="e">
        <f t="shared" si="180"/>
        <v>#N/A</v>
      </c>
      <c r="Q654" s="86" t="e">
        <f t="shared" si="181"/>
        <v>#N/A</v>
      </c>
      <c r="R654" s="86" t="e">
        <f t="shared" si="182"/>
        <v>#N/A</v>
      </c>
      <c r="S654" s="86" t="e">
        <f t="shared" si="183"/>
        <v>#N/A</v>
      </c>
      <c r="T654" s="86" t="str">
        <f t="shared" si="193"/>
        <v/>
      </c>
      <c r="U654" s="86" t="str">
        <f t="shared" si="194"/>
        <v/>
      </c>
      <c r="V654" s="86" t="str">
        <f t="shared" si="195"/>
        <v/>
      </c>
      <c r="W654" s="87" t="e">
        <f t="shared" si="184"/>
        <v>#N/A</v>
      </c>
      <c r="X654" s="88"/>
      <c r="Y654" s="88"/>
      <c r="Z654" s="88"/>
      <c r="AA654" s="88"/>
      <c r="AB654" s="88"/>
      <c r="AD654" s="86" t="e">
        <f t="shared" si="185"/>
        <v>#N/A</v>
      </c>
      <c r="AE654" s="86" t="e">
        <f t="shared" si="186"/>
        <v>#N/A</v>
      </c>
      <c r="AG654" s="86">
        <f t="shared" si="187"/>
        <v>0</v>
      </c>
      <c r="AH654" s="86">
        <f t="shared" si="188"/>
        <v>0</v>
      </c>
      <c r="AI654" s="86">
        <f t="shared" si="189"/>
        <v>0</v>
      </c>
    </row>
    <row r="655" spans="6:35" x14ac:dyDescent="0.25">
      <c r="F655" s="26" t="str">
        <f>IF(G655=1,MAX($F$4:F654)+1,"")</f>
        <v/>
      </c>
      <c r="G655" s="26">
        <f>COUNTIF($H$5:H655,H655)</f>
        <v>403</v>
      </c>
      <c r="H655" s="26" t="e">
        <f t="shared" si="190"/>
        <v>#N/A</v>
      </c>
      <c r="I655" s="26">
        <f>COUNTIF($J$4:$J655,1)</f>
        <v>16</v>
      </c>
      <c r="J655" s="26">
        <f>COUNTIF($S$5:$S655,S655)</f>
        <v>403</v>
      </c>
      <c r="K655" s="26" t="e">
        <f t="shared" si="179"/>
        <v>#N/A</v>
      </c>
      <c r="L655" s="26">
        <f>IFERROR(IF(P655=0,0,MAX($L$4:L654)+1),0)</f>
        <v>0</v>
      </c>
      <c r="M655" s="5" t="e">
        <f t="shared" si="191"/>
        <v>#N/A</v>
      </c>
      <c r="N655" s="5" t="e">
        <f t="shared" si="192"/>
        <v>#N/A</v>
      </c>
      <c r="P655" s="86" t="e">
        <f t="shared" si="180"/>
        <v>#N/A</v>
      </c>
      <c r="Q655" s="86" t="e">
        <f t="shared" si="181"/>
        <v>#N/A</v>
      </c>
      <c r="R655" s="86" t="e">
        <f t="shared" si="182"/>
        <v>#N/A</v>
      </c>
      <c r="S655" s="86" t="e">
        <f t="shared" si="183"/>
        <v>#N/A</v>
      </c>
      <c r="T655" s="86" t="str">
        <f t="shared" si="193"/>
        <v/>
      </c>
      <c r="U655" s="86" t="str">
        <f t="shared" si="194"/>
        <v/>
      </c>
      <c r="V655" s="86" t="str">
        <f t="shared" si="195"/>
        <v/>
      </c>
      <c r="W655" s="87" t="e">
        <f t="shared" si="184"/>
        <v>#N/A</v>
      </c>
      <c r="X655" s="88"/>
      <c r="Y655" s="88"/>
      <c r="Z655" s="88"/>
      <c r="AA655" s="88"/>
      <c r="AB655" s="88"/>
      <c r="AD655" s="86" t="e">
        <f t="shared" si="185"/>
        <v>#N/A</v>
      </c>
      <c r="AE655" s="86" t="e">
        <f t="shared" si="186"/>
        <v>#N/A</v>
      </c>
      <c r="AG655" s="86">
        <f t="shared" si="187"/>
        <v>0</v>
      </c>
      <c r="AH655" s="86">
        <f t="shared" si="188"/>
        <v>0</v>
      </c>
      <c r="AI655" s="86">
        <f t="shared" si="189"/>
        <v>0</v>
      </c>
    </row>
    <row r="656" spans="6:35" x14ac:dyDescent="0.25">
      <c r="F656" s="26" t="str">
        <f>IF(G656=1,MAX($F$4:F655)+1,"")</f>
        <v/>
      </c>
      <c r="G656" s="26">
        <f>COUNTIF($H$5:H656,H656)</f>
        <v>404</v>
      </c>
      <c r="H656" s="26" t="e">
        <f t="shared" si="190"/>
        <v>#N/A</v>
      </c>
      <c r="I656" s="26">
        <f>COUNTIF($J$4:$J656,1)</f>
        <v>16</v>
      </c>
      <c r="J656" s="26">
        <f>COUNTIF($S$5:$S656,S656)</f>
        <v>404</v>
      </c>
      <c r="K656" s="26" t="e">
        <f t="shared" si="179"/>
        <v>#N/A</v>
      </c>
      <c r="L656" s="26">
        <f>IFERROR(IF(P656=0,0,MAX($L$4:L655)+1),0)</f>
        <v>0</v>
      </c>
      <c r="M656" s="5" t="e">
        <f t="shared" si="191"/>
        <v>#N/A</v>
      </c>
      <c r="N656" s="5" t="e">
        <f t="shared" si="192"/>
        <v>#N/A</v>
      </c>
      <c r="P656" s="86" t="e">
        <f t="shared" si="180"/>
        <v>#N/A</v>
      </c>
      <c r="Q656" s="86" t="e">
        <f t="shared" si="181"/>
        <v>#N/A</v>
      </c>
      <c r="R656" s="86" t="e">
        <f t="shared" si="182"/>
        <v>#N/A</v>
      </c>
      <c r="S656" s="86" t="e">
        <f t="shared" si="183"/>
        <v>#N/A</v>
      </c>
      <c r="T656" s="86" t="str">
        <f t="shared" si="193"/>
        <v/>
      </c>
      <c r="U656" s="86" t="str">
        <f t="shared" si="194"/>
        <v/>
      </c>
      <c r="V656" s="86" t="str">
        <f t="shared" si="195"/>
        <v/>
      </c>
      <c r="W656" s="87" t="e">
        <f t="shared" si="184"/>
        <v>#N/A</v>
      </c>
      <c r="X656" s="88"/>
      <c r="Y656" s="88"/>
      <c r="Z656" s="88"/>
      <c r="AA656" s="88"/>
      <c r="AB656" s="88"/>
      <c r="AD656" s="86" t="e">
        <f t="shared" si="185"/>
        <v>#N/A</v>
      </c>
      <c r="AE656" s="86" t="e">
        <f t="shared" si="186"/>
        <v>#N/A</v>
      </c>
      <c r="AG656" s="86">
        <f t="shared" si="187"/>
        <v>0</v>
      </c>
      <c r="AH656" s="86">
        <f t="shared" si="188"/>
        <v>0</v>
      </c>
      <c r="AI656" s="86">
        <f t="shared" si="189"/>
        <v>0</v>
      </c>
    </row>
    <row r="657" spans="6:35" x14ac:dyDescent="0.25">
      <c r="F657" s="26" t="str">
        <f>IF(G657=1,MAX($F$4:F656)+1,"")</f>
        <v/>
      </c>
      <c r="G657" s="26">
        <f>COUNTIF($H$5:H657,H657)</f>
        <v>405</v>
      </c>
      <c r="H657" s="26" t="e">
        <f t="shared" si="190"/>
        <v>#N/A</v>
      </c>
      <c r="I657" s="26">
        <f>COUNTIF($J$4:$J657,1)</f>
        <v>16</v>
      </c>
      <c r="J657" s="26">
        <f>COUNTIF($S$5:$S657,S657)</f>
        <v>405</v>
      </c>
      <c r="K657" s="26" t="e">
        <f t="shared" si="179"/>
        <v>#N/A</v>
      </c>
      <c r="L657" s="26">
        <f>IFERROR(IF(P657=0,0,MAX($L$4:L656)+1),0)</f>
        <v>0</v>
      </c>
      <c r="M657" s="5" t="e">
        <f t="shared" si="191"/>
        <v>#N/A</v>
      </c>
      <c r="N657" s="5" t="e">
        <f t="shared" si="192"/>
        <v>#N/A</v>
      </c>
      <c r="P657" s="86" t="e">
        <f t="shared" si="180"/>
        <v>#N/A</v>
      </c>
      <c r="Q657" s="86" t="e">
        <f t="shared" si="181"/>
        <v>#N/A</v>
      </c>
      <c r="R657" s="86" t="e">
        <f t="shared" si="182"/>
        <v>#N/A</v>
      </c>
      <c r="S657" s="86" t="e">
        <f t="shared" si="183"/>
        <v>#N/A</v>
      </c>
      <c r="T657" s="86" t="str">
        <f t="shared" si="193"/>
        <v/>
      </c>
      <c r="U657" s="86" t="str">
        <f t="shared" si="194"/>
        <v/>
      </c>
      <c r="V657" s="86" t="str">
        <f t="shared" si="195"/>
        <v/>
      </c>
      <c r="W657" s="87" t="e">
        <f t="shared" si="184"/>
        <v>#N/A</v>
      </c>
      <c r="X657" s="88"/>
      <c r="Y657" s="88"/>
      <c r="Z657" s="88"/>
      <c r="AA657" s="88"/>
      <c r="AB657" s="88"/>
      <c r="AD657" s="86" t="e">
        <f t="shared" si="185"/>
        <v>#N/A</v>
      </c>
      <c r="AE657" s="86" t="e">
        <f t="shared" si="186"/>
        <v>#N/A</v>
      </c>
      <c r="AG657" s="86">
        <f t="shared" si="187"/>
        <v>0</v>
      </c>
      <c r="AH657" s="86">
        <f t="shared" si="188"/>
        <v>0</v>
      </c>
      <c r="AI657" s="86">
        <f t="shared" si="189"/>
        <v>0</v>
      </c>
    </row>
    <row r="658" spans="6:35" x14ac:dyDescent="0.25">
      <c r="F658" s="26" t="str">
        <f>IF(G658=1,MAX($F$4:F657)+1,"")</f>
        <v/>
      </c>
      <c r="G658" s="26">
        <f>COUNTIF($H$5:H658,H658)</f>
        <v>406</v>
      </c>
      <c r="H658" s="26" t="e">
        <f t="shared" si="190"/>
        <v>#N/A</v>
      </c>
      <c r="I658" s="26">
        <f>COUNTIF($J$4:$J658,1)</f>
        <v>16</v>
      </c>
      <c r="J658" s="26">
        <f>COUNTIF($S$5:$S658,S658)</f>
        <v>406</v>
      </c>
      <c r="K658" s="26" t="e">
        <f t="shared" si="179"/>
        <v>#N/A</v>
      </c>
      <c r="L658" s="26">
        <f>IFERROR(IF(P658=0,0,MAX($L$4:L657)+1),0)</f>
        <v>0</v>
      </c>
      <c r="M658" s="5" t="e">
        <f t="shared" si="191"/>
        <v>#N/A</v>
      </c>
      <c r="N658" s="5" t="e">
        <f t="shared" si="192"/>
        <v>#N/A</v>
      </c>
      <c r="P658" s="86" t="e">
        <f t="shared" si="180"/>
        <v>#N/A</v>
      </c>
      <c r="Q658" s="86" t="e">
        <f t="shared" si="181"/>
        <v>#N/A</v>
      </c>
      <c r="R658" s="86" t="e">
        <f t="shared" si="182"/>
        <v>#N/A</v>
      </c>
      <c r="S658" s="86" t="e">
        <f t="shared" si="183"/>
        <v>#N/A</v>
      </c>
      <c r="T658" s="86" t="str">
        <f t="shared" si="193"/>
        <v/>
      </c>
      <c r="U658" s="86" t="str">
        <f t="shared" si="194"/>
        <v/>
      </c>
      <c r="V658" s="86" t="str">
        <f t="shared" si="195"/>
        <v/>
      </c>
      <c r="W658" s="87" t="e">
        <f t="shared" si="184"/>
        <v>#N/A</v>
      </c>
      <c r="X658" s="88"/>
      <c r="Y658" s="88"/>
      <c r="Z658" s="88"/>
      <c r="AA658" s="88"/>
      <c r="AB658" s="88"/>
      <c r="AD658" s="86" t="e">
        <f t="shared" si="185"/>
        <v>#N/A</v>
      </c>
      <c r="AE658" s="86" t="e">
        <f t="shared" si="186"/>
        <v>#N/A</v>
      </c>
      <c r="AG658" s="86">
        <f t="shared" si="187"/>
        <v>0</v>
      </c>
      <c r="AH658" s="86">
        <f t="shared" si="188"/>
        <v>0</v>
      </c>
      <c r="AI658" s="86">
        <f t="shared" si="189"/>
        <v>0</v>
      </c>
    </row>
    <row r="659" spans="6:35" x14ac:dyDescent="0.25">
      <c r="F659" s="26" t="str">
        <f>IF(G659=1,MAX($F$4:F658)+1,"")</f>
        <v/>
      </c>
      <c r="G659" s="26">
        <f>COUNTIF($H$5:H659,H659)</f>
        <v>407</v>
      </c>
      <c r="H659" s="26" t="e">
        <f t="shared" si="190"/>
        <v>#N/A</v>
      </c>
      <c r="I659" s="26">
        <f>COUNTIF($J$4:$J659,1)</f>
        <v>16</v>
      </c>
      <c r="J659" s="26">
        <f>COUNTIF($S$5:$S659,S659)</f>
        <v>407</v>
      </c>
      <c r="K659" s="26" t="e">
        <f t="shared" si="179"/>
        <v>#N/A</v>
      </c>
      <c r="L659" s="26">
        <f>IFERROR(IF(P659=0,0,MAX($L$4:L658)+1),0)</f>
        <v>0</v>
      </c>
      <c r="M659" s="5" t="e">
        <f t="shared" si="191"/>
        <v>#N/A</v>
      </c>
      <c r="N659" s="5" t="e">
        <f t="shared" si="192"/>
        <v>#N/A</v>
      </c>
      <c r="P659" s="86" t="e">
        <f t="shared" si="180"/>
        <v>#N/A</v>
      </c>
      <c r="Q659" s="86" t="e">
        <f t="shared" si="181"/>
        <v>#N/A</v>
      </c>
      <c r="R659" s="86" t="e">
        <f t="shared" si="182"/>
        <v>#N/A</v>
      </c>
      <c r="S659" s="86" t="e">
        <f t="shared" si="183"/>
        <v>#N/A</v>
      </c>
      <c r="T659" s="86" t="str">
        <f t="shared" si="193"/>
        <v/>
      </c>
      <c r="U659" s="86" t="str">
        <f t="shared" si="194"/>
        <v/>
      </c>
      <c r="V659" s="86" t="str">
        <f t="shared" si="195"/>
        <v/>
      </c>
      <c r="W659" s="87" t="e">
        <f t="shared" si="184"/>
        <v>#N/A</v>
      </c>
      <c r="X659" s="88"/>
      <c r="Y659" s="88"/>
      <c r="Z659" s="88"/>
      <c r="AA659" s="88"/>
      <c r="AB659" s="88"/>
      <c r="AD659" s="86" t="e">
        <f t="shared" si="185"/>
        <v>#N/A</v>
      </c>
      <c r="AE659" s="86" t="e">
        <f t="shared" si="186"/>
        <v>#N/A</v>
      </c>
      <c r="AG659" s="86">
        <f t="shared" si="187"/>
        <v>0</v>
      </c>
      <c r="AH659" s="86">
        <f t="shared" si="188"/>
        <v>0</v>
      </c>
      <c r="AI659" s="86">
        <f t="shared" si="189"/>
        <v>0</v>
      </c>
    </row>
    <row r="660" spans="6:35" x14ac:dyDescent="0.25">
      <c r="F660" s="26" t="str">
        <f>IF(G660=1,MAX($F$4:F659)+1,"")</f>
        <v/>
      </c>
      <c r="G660" s="26">
        <f>COUNTIF($H$5:H660,H660)</f>
        <v>408</v>
      </c>
      <c r="H660" s="26" t="e">
        <f t="shared" si="190"/>
        <v>#N/A</v>
      </c>
      <c r="I660" s="26">
        <f>COUNTIF($J$4:$J660,1)</f>
        <v>16</v>
      </c>
      <c r="J660" s="26">
        <f>COUNTIF($S$5:$S660,S660)</f>
        <v>408</v>
      </c>
      <c r="K660" s="26" t="e">
        <f t="shared" si="179"/>
        <v>#N/A</v>
      </c>
      <c r="L660" s="26">
        <f>IFERROR(IF(P660=0,0,MAX($L$4:L659)+1),0)</f>
        <v>0</v>
      </c>
      <c r="M660" s="5" t="e">
        <f t="shared" si="191"/>
        <v>#N/A</v>
      </c>
      <c r="N660" s="5" t="e">
        <f t="shared" si="192"/>
        <v>#N/A</v>
      </c>
      <c r="P660" s="86" t="e">
        <f t="shared" si="180"/>
        <v>#N/A</v>
      </c>
      <c r="Q660" s="86" t="e">
        <f t="shared" si="181"/>
        <v>#N/A</v>
      </c>
      <c r="R660" s="86" t="e">
        <f t="shared" si="182"/>
        <v>#N/A</v>
      </c>
      <c r="S660" s="86" t="e">
        <f t="shared" si="183"/>
        <v>#N/A</v>
      </c>
      <c r="T660" s="86" t="str">
        <f t="shared" si="193"/>
        <v/>
      </c>
      <c r="U660" s="86" t="str">
        <f t="shared" si="194"/>
        <v/>
      </c>
      <c r="V660" s="86" t="str">
        <f t="shared" si="195"/>
        <v/>
      </c>
      <c r="W660" s="87" t="e">
        <f t="shared" si="184"/>
        <v>#N/A</v>
      </c>
      <c r="X660" s="88"/>
      <c r="Y660" s="88"/>
      <c r="Z660" s="88"/>
      <c r="AA660" s="88"/>
      <c r="AB660" s="88"/>
      <c r="AD660" s="86" t="e">
        <f t="shared" si="185"/>
        <v>#N/A</v>
      </c>
      <c r="AE660" s="86" t="e">
        <f t="shared" si="186"/>
        <v>#N/A</v>
      </c>
      <c r="AG660" s="86">
        <f t="shared" si="187"/>
        <v>0</v>
      </c>
      <c r="AH660" s="86">
        <f t="shared" si="188"/>
        <v>0</v>
      </c>
      <c r="AI660" s="86">
        <f t="shared" si="189"/>
        <v>0</v>
      </c>
    </row>
    <row r="661" spans="6:35" x14ac:dyDescent="0.25">
      <c r="F661" s="26" t="str">
        <f>IF(G661=1,MAX($F$4:F660)+1,"")</f>
        <v/>
      </c>
      <c r="G661" s="26">
        <f>COUNTIF($H$5:H661,H661)</f>
        <v>409</v>
      </c>
      <c r="H661" s="26" t="e">
        <f t="shared" si="190"/>
        <v>#N/A</v>
      </c>
      <c r="I661" s="26">
        <f>COUNTIF($J$4:$J661,1)</f>
        <v>16</v>
      </c>
      <c r="J661" s="26">
        <f>COUNTIF($S$5:$S661,S661)</f>
        <v>409</v>
      </c>
      <c r="K661" s="26" t="e">
        <f t="shared" si="179"/>
        <v>#N/A</v>
      </c>
      <c r="L661" s="26">
        <f>IFERROR(IF(P661=0,0,MAX($L$4:L660)+1),0)</f>
        <v>0</v>
      </c>
      <c r="M661" s="5" t="e">
        <f t="shared" si="191"/>
        <v>#N/A</v>
      </c>
      <c r="N661" s="5" t="e">
        <f t="shared" si="192"/>
        <v>#N/A</v>
      </c>
      <c r="P661" s="86" t="e">
        <f t="shared" si="180"/>
        <v>#N/A</v>
      </c>
      <c r="Q661" s="86" t="e">
        <f t="shared" si="181"/>
        <v>#N/A</v>
      </c>
      <c r="R661" s="86" t="e">
        <f t="shared" si="182"/>
        <v>#N/A</v>
      </c>
      <c r="S661" s="86" t="e">
        <f t="shared" si="183"/>
        <v>#N/A</v>
      </c>
      <c r="T661" s="86" t="str">
        <f t="shared" si="193"/>
        <v/>
      </c>
      <c r="U661" s="86" t="str">
        <f t="shared" si="194"/>
        <v/>
      </c>
      <c r="V661" s="86" t="str">
        <f t="shared" si="195"/>
        <v/>
      </c>
      <c r="W661" s="87" t="e">
        <f t="shared" si="184"/>
        <v>#N/A</v>
      </c>
      <c r="X661" s="88"/>
      <c r="Y661" s="88"/>
      <c r="Z661" s="88"/>
      <c r="AA661" s="88"/>
      <c r="AB661" s="88"/>
      <c r="AD661" s="86" t="e">
        <f t="shared" si="185"/>
        <v>#N/A</v>
      </c>
      <c r="AE661" s="86" t="e">
        <f t="shared" si="186"/>
        <v>#N/A</v>
      </c>
      <c r="AG661" s="86">
        <f t="shared" si="187"/>
        <v>0</v>
      </c>
      <c r="AH661" s="86">
        <f t="shared" si="188"/>
        <v>0</v>
      </c>
      <c r="AI661" s="86">
        <f t="shared" si="189"/>
        <v>0</v>
      </c>
    </row>
    <row r="662" spans="6:35" x14ac:dyDescent="0.25">
      <c r="F662" s="26" t="str">
        <f>IF(G662=1,MAX($F$4:F661)+1,"")</f>
        <v/>
      </c>
      <c r="G662" s="26">
        <f>COUNTIF($H$5:H662,H662)</f>
        <v>410</v>
      </c>
      <c r="H662" s="26" t="e">
        <f t="shared" si="190"/>
        <v>#N/A</v>
      </c>
      <c r="I662" s="26">
        <f>COUNTIF($J$4:$J662,1)</f>
        <v>16</v>
      </c>
      <c r="J662" s="26">
        <f>COUNTIF($S$5:$S662,S662)</f>
        <v>410</v>
      </c>
      <c r="K662" s="26" t="e">
        <f t="shared" si="179"/>
        <v>#N/A</v>
      </c>
      <c r="L662" s="26">
        <f>IFERROR(IF(P662=0,0,MAX($L$4:L661)+1),0)</f>
        <v>0</v>
      </c>
      <c r="M662" s="5" t="e">
        <f t="shared" si="191"/>
        <v>#N/A</v>
      </c>
      <c r="N662" s="5" t="e">
        <f t="shared" si="192"/>
        <v>#N/A</v>
      </c>
      <c r="P662" s="86" t="e">
        <f t="shared" si="180"/>
        <v>#N/A</v>
      </c>
      <c r="Q662" s="86" t="e">
        <f t="shared" si="181"/>
        <v>#N/A</v>
      </c>
      <c r="R662" s="86" t="e">
        <f t="shared" si="182"/>
        <v>#N/A</v>
      </c>
      <c r="S662" s="86" t="e">
        <f t="shared" si="183"/>
        <v>#N/A</v>
      </c>
      <c r="T662" s="86" t="str">
        <f t="shared" si="193"/>
        <v/>
      </c>
      <c r="U662" s="86" t="str">
        <f t="shared" si="194"/>
        <v/>
      </c>
      <c r="V662" s="86" t="str">
        <f t="shared" si="195"/>
        <v/>
      </c>
      <c r="W662" s="87" t="e">
        <f t="shared" si="184"/>
        <v>#N/A</v>
      </c>
      <c r="X662" s="88"/>
      <c r="Y662" s="88"/>
      <c r="Z662" s="88"/>
      <c r="AA662" s="88"/>
      <c r="AB662" s="88"/>
      <c r="AD662" s="86" t="e">
        <f t="shared" si="185"/>
        <v>#N/A</v>
      </c>
      <c r="AE662" s="86" t="e">
        <f t="shared" si="186"/>
        <v>#N/A</v>
      </c>
      <c r="AG662" s="86">
        <f t="shared" si="187"/>
        <v>0</v>
      </c>
      <c r="AH662" s="86">
        <f t="shared" si="188"/>
        <v>0</v>
      </c>
      <c r="AI662" s="86">
        <f t="shared" si="189"/>
        <v>0</v>
      </c>
    </row>
    <row r="663" spans="6:35" x14ac:dyDescent="0.25">
      <c r="F663" s="26" t="str">
        <f>IF(G663=1,MAX($F$4:F662)+1,"")</f>
        <v/>
      </c>
      <c r="G663" s="26">
        <f>COUNTIF($H$5:H663,H663)</f>
        <v>411</v>
      </c>
      <c r="H663" s="26" t="e">
        <f t="shared" si="190"/>
        <v>#N/A</v>
      </c>
      <c r="I663" s="26">
        <f>COUNTIF($J$4:$J663,1)</f>
        <v>16</v>
      </c>
      <c r="J663" s="26">
        <f>COUNTIF($S$5:$S663,S663)</f>
        <v>411</v>
      </c>
      <c r="K663" s="26" t="e">
        <f t="shared" si="179"/>
        <v>#N/A</v>
      </c>
      <c r="L663" s="26">
        <f>IFERROR(IF(P663=0,0,MAX($L$4:L662)+1),0)</f>
        <v>0</v>
      </c>
      <c r="M663" s="5" t="e">
        <f t="shared" si="191"/>
        <v>#N/A</v>
      </c>
      <c r="N663" s="5" t="e">
        <f t="shared" si="192"/>
        <v>#N/A</v>
      </c>
      <c r="P663" s="86" t="e">
        <f t="shared" si="180"/>
        <v>#N/A</v>
      </c>
      <c r="Q663" s="86" t="e">
        <f t="shared" si="181"/>
        <v>#N/A</v>
      </c>
      <c r="R663" s="86" t="e">
        <f t="shared" si="182"/>
        <v>#N/A</v>
      </c>
      <c r="S663" s="86" t="e">
        <f t="shared" si="183"/>
        <v>#N/A</v>
      </c>
      <c r="T663" s="86" t="str">
        <f t="shared" si="193"/>
        <v/>
      </c>
      <c r="U663" s="86" t="str">
        <f t="shared" si="194"/>
        <v/>
      </c>
      <c r="V663" s="86" t="str">
        <f t="shared" si="195"/>
        <v/>
      </c>
      <c r="W663" s="87" t="e">
        <f t="shared" si="184"/>
        <v>#N/A</v>
      </c>
      <c r="X663" s="88"/>
      <c r="Y663" s="88"/>
      <c r="Z663" s="88"/>
      <c r="AA663" s="88"/>
      <c r="AB663" s="88"/>
      <c r="AD663" s="86" t="e">
        <f t="shared" si="185"/>
        <v>#N/A</v>
      </c>
      <c r="AE663" s="86" t="e">
        <f t="shared" si="186"/>
        <v>#N/A</v>
      </c>
      <c r="AG663" s="86">
        <f t="shared" si="187"/>
        <v>0</v>
      </c>
      <c r="AH663" s="86">
        <f t="shared" si="188"/>
        <v>0</v>
      </c>
      <c r="AI663" s="86">
        <f t="shared" si="189"/>
        <v>0</v>
      </c>
    </row>
    <row r="664" spans="6:35" x14ac:dyDescent="0.25">
      <c r="F664" s="26" t="str">
        <f>IF(G664=1,MAX($F$4:F663)+1,"")</f>
        <v/>
      </c>
      <c r="G664" s="26">
        <f>COUNTIF($H$5:H664,H664)</f>
        <v>412</v>
      </c>
      <c r="H664" s="26" t="e">
        <f t="shared" si="190"/>
        <v>#N/A</v>
      </c>
      <c r="I664" s="26">
        <f>COUNTIF($J$4:$J664,1)</f>
        <v>16</v>
      </c>
      <c r="J664" s="26">
        <f>COUNTIF($S$5:$S664,S664)</f>
        <v>412</v>
      </c>
      <c r="K664" s="26" t="e">
        <f t="shared" si="179"/>
        <v>#N/A</v>
      </c>
      <c r="L664" s="26">
        <f>IFERROR(IF(P664=0,0,MAX($L$4:L663)+1),0)</f>
        <v>0</v>
      </c>
      <c r="M664" s="5" t="e">
        <f t="shared" si="191"/>
        <v>#N/A</v>
      </c>
      <c r="N664" s="5" t="e">
        <f t="shared" si="192"/>
        <v>#N/A</v>
      </c>
      <c r="P664" s="86" t="e">
        <f t="shared" si="180"/>
        <v>#N/A</v>
      </c>
      <c r="Q664" s="86" t="e">
        <f t="shared" si="181"/>
        <v>#N/A</v>
      </c>
      <c r="R664" s="86" t="e">
        <f t="shared" si="182"/>
        <v>#N/A</v>
      </c>
      <c r="S664" s="86" t="e">
        <f t="shared" si="183"/>
        <v>#N/A</v>
      </c>
      <c r="T664" s="86" t="str">
        <f t="shared" si="193"/>
        <v/>
      </c>
      <c r="U664" s="86" t="str">
        <f t="shared" si="194"/>
        <v/>
      </c>
      <c r="V664" s="86" t="str">
        <f t="shared" si="195"/>
        <v/>
      </c>
      <c r="W664" s="87" t="e">
        <f t="shared" si="184"/>
        <v>#N/A</v>
      </c>
      <c r="X664" s="88"/>
      <c r="Y664" s="88"/>
      <c r="Z664" s="88"/>
      <c r="AA664" s="88"/>
      <c r="AB664" s="88"/>
      <c r="AD664" s="86" t="e">
        <f t="shared" si="185"/>
        <v>#N/A</v>
      </c>
      <c r="AE664" s="86" t="e">
        <f t="shared" si="186"/>
        <v>#N/A</v>
      </c>
      <c r="AG664" s="86">
        <f t="shared" si="187"/>
        <v>0</v>
      </c>
      <c r="AH664" s="86">
        <f t="shared" si="188"/>
        <v>0</v>
      </c>
      <c r="AI664" s="86">
        <f t="shared" si="189"/>
        <v>0</v>
      </c>
    </row>
    <row r="665" spans="6:35" x14ac:dyDescent="0.25">
      <c r="F665" s="26" t="str">
        <f>IF(G665=1,MAX($F$4:F664)+1,"")</f>
        <v/>
      </c>
      <c r="G665" s="26">
        <f>COUNTIF($H$5:H665,H665)</f>
        <v>413</v>
      </c>
      <c r="H665" s="26" t="e">
        <f t="shared" si="190"/>
        <v>#N/A</v>
      </c>
      <c r="I665" s="26">
        <f>COUNTIF($J$4:$J665,1)</f>
        <v>16</v>
      </c>
      <c r="J665" s="26">
        <f>COUNTIF($S$5:$S665,S665)</f>
        <v>413</v>
      </c>
      <c r="K665" s="26" t="e">
        <f t="shared" si="179"/>
        <v>#N/A</v>
      </c>
      <c r="L665" s="26">
        <f>IFERROR(IF(P665=0,0,MAX($L$4:L664)+1),0)</f>
        <v>0</v>
      </c>
      <c r="M665" s="5" t="e">
        <f t="shared" si="191"/>
        <v>#N/A</v>
      </c>
      <c r="N665" s="5" t="e">
        <f t="shared" si="192"/>
        <v>#N/A</v>
      </c>
      <c r="P665" s="86" t="e">
        <f t="shared" si="180"/>
        <v>#N/A</v>
      </c>
      <c r="Q665" s="86" t="e">
        <f t="shared" si="181"/>
        <v>#N/A</v>
      </c>
      <c r="R665" s="86" t="e">
        <f t="shared" si="182"/>
        <v>#N/A</v>
      </c>
      <c r="S665" s="86" t="e">
        <f t="shared" si="183"/>
        <v>#N/A</v>
      </c>
      <c r="T665" s="86" t="str">
        <f t="shared" si="193"/>
        <v/>
      </c>
      <c r="U665" s="86" t="str">
        <f t="shared" si="194"/>
        <v/>
      </c>
      <c r="V665" s="86" t="str">
        <f t="shared" si="195"/>
        <v/>
      </c>
      <c r="W665" s="87" t="e">
        <f t="shared" si="184"/>
        <v>#N/A</v>
      </c>
      <c r="X665" s="88"/>
      <c r="Y665" s="88"/>
      <c r="Z665" s="88"/>
      <c r="AA665" s="88"/>
      <c r="AB665" s="88"/>
      <c r="AD665" s="86" t="e">
        <f t="shared" si="185"/>
        <v>#N/A</v>
      </c>
      <c r="AE665" s="86" t="e">
        <f t="shared" si="186"/>
        <v>#N/A</v>
      </c>
      <c r="AG665" s="86">
        <f t="shared" si="187"/>
        <v>0</v>
      </c>
      <c r="AH665" s="86">
        <f t="shared" si="188"/>
        <v>0</v>
      </c>
      <c r="AI665" s="86">
        <f t="shared" si="189"/>
        <v>0</v>
      </c>
    </row>
    <row r="666" spans="6:35" x14ac:dyDescent="0.25">
      <c r="F666" s="26" t="str">
        <f>IF(G666=1,MAX($F$4:F665)+1,"")</f>
        <v/>
      </c>
      <c r="G666" s="26">
        <f>COUNTIF($H$5:H666,H666)</f>
        <v>414</v>
      </c>
      <c r="H666" s="26" t="e">
        <f t="shared" si="190"/>
        <v>#N/A</v>
      </c>
      <c r="I666" s="26">
        <f>COUNTIF($J$4:$J666,1)</f>
        <v>16</v>
      </c>
      <c r="J666" s="26">
        <f>COUNTIF($S$5:$S666,S666)</f>
        <v>414</v>
      </c>
      <c r="K666" s="26" t="e">
        <f t="shared" si="179"/>
        <v>#N/A</v>
      </c>
      <c r="L666" s="26">
        <f>IFERROR(IF(P666=0,0,MAX($L$4:L665)+1),0)</f>
        <v>0</v>
      </c>
      <c r="M666" s="5" t="e">
        <f t="shared" si="191"/>
        <v>#N/A</v>
      </c>
      <c r="N666" s="5" t="e">
        <f t="shared" si="192"/>
        <v>#N/A</v>
      </c>
      <c r="P666" s="86" t="e">
        <f t="shared" si="180"/>
        <v>#N/A</v>
      </c>
      <c r="Q666" s="86" t="e">
        <f t="shared" si="181"/>
        <v>#N/A</v>
      </c>
      <c r="R666" s="86" t="e">
        <f t="shared" si="182"/>
        <v>#N/A</v>
      </c>
      <c r="S666" s="86" t="e">
        <f t="shared" si="183"/>
        <v>#N/A</v>
      </c>
      <c r="T666" s="86" t="str">
        <f t="shared" si="193"/>
        <v/>
      </c>
      <c r="U666" s="86" t="str">
        <f t="shared" si="194"/>
        <v/>
      </c>
      <c r="V666" s="86" t="str">
        <f t="shared" si="195"/>
        <v/>
      </c>
      <c r="W666" s="87" t="e">
        <f t="shared" si="184"/>
        <v>#N/A</v>
      </c>
      <c r="X666" s="88"/>
      <c r="Y666" s="88"/>
      <c r="Z666" s="88"/>
      <c r="AA666" s="88"/>
      <c r="AB666" s="88"/>
      <c r="AD666" s="86" t="e">
        <f t="shared" si="185"/>
        <v>#N/A</v>
      </c>
      <c r="AE666" s="86" t="e">
        <f t="shared" si="186"/>
        <v>#N/A</v>
      </c>
      <c r="AG666" s="86">
        <f t="shared" si="187"/>
        <v>0</v>
      </c>
      <c r="AH666" s="86">
        <f t="shared" si="188"/>
        <v>0</v>
      </c>
      <c r="AI666" s="86">
        <f t="shared" si="189"/>
        <v>0</v>
      </c>
    </row>
    <row r="667" spans="6:35" x14ac:dyDescent="0.25">
      <c r="F667" s="26" t="str">
        <f>IF(G667=1,MAX($F$4:F666)+1,"")</f>
        <v/>
      </c>
      <c r="G667" s="26">
        <f>COUNTIF($H$5:H667,H667)</f>
        <v>415</v>
      </c>
      <c r="H667" s="26" t="e">
        <f t="shared" si="190"/>
        <v>#N/A</v>
      </c>
      <c r="I667" s="26">
        <f>COUNTIF($J$4:$J667,1)</f>
        <v>16</v>
      </c>
      <c r="J667" s="26">
        <f>COUNTIF($S$5:$S667,S667)</f>
        <v>415</v>
      </c>
      <c r="K667" s="26" t="e">
        <f t="shared" si="179"/>
        <v>#N/A</v>
      </c>
      <c r="L667" s="26">
        <f>IFERROR(IF(P667=0,0,MAX($L$4:L666)+1),0)</f>
        <v>0</v>
      </c>
      <c r="M667" s="5" t="e">
        <f t="shared" si="191"/>
        <v>#N/A</v>
      </c>
      <c r="N667" s="5" t="e">
        <f t="shared" si="192"/>
        <v>#N/A</v>
      </c>
      <c r="P667" s="86" t="e">
        <f t="shared" si="180"/>
        <v>#N/A</v>
      </c>
      <c r="Q667" s="86" t="e">
        <f t="shared" si="181"/>
        <v>#N/A</v>
      </c>
      <c r="R667" s="86" t="e">
        <f t="shared" si="182"/>
        <v>#N/A</v>
      </c>
      <c r="S667" s="86" t="e">
        <f t="shared" si="183"/>
        <v>#N/A</v>
      </c>
      <c r="T667" s="86" t="str">
        <f t="shared" si="193"/>
        <v/>
      </c>
      <c r="U667" s="86" t="str">
        <f t="shared" si="194"/>
        <v/>
      </c>
      <c r="V667" s="86" t="str">
        <f t="shared" si="195"/>
        <v/>
      </c>
      <c r="W667" s="87" t="e">
        <f t="shared" si="184"/>
        <v>#N/A</v>
      </c>
      <c r="X667" s="88"/>
      <c r="Y667" s="88"/>
      <c r="Z667" s="88"/>
      <c r="AA667" s="88"/>
      <c r="AB667" s="88"/>
      <c r="AD667" s="86" t="e">
        <f t="shared" si="185"/>
        <v>#N/A</v>
      </c>
      <c r="AE667" s="86" t="e">
        <f t="shared" si="186"/>
        <v>#N/A</v>
      </c>
      <c r="AG667" s="86">
        <f t="shared" si="187"/>
        <v>0</v>
      </c>
      <c r="AH667" s="86">
        <f t="shared" si="188"/>
        <v>0</v>
      </c>
      <c r="AI667" s="86">
        <f t="shared" si="189"/>
        <v>0</v>
      </c>
    </row>
    <row r="668" spans="6:35" x14ac:dyDescent="0.25">
      <c r="F668" s="26" t="str">
        <f>IF(G668=1,MAX($F$4:F667)+1,"")</f>
        <v/>
      </c>
      <c r="G668" s="26">
        <f>COUNTIF($H$5:H668,H668)</f>
        <v>416</v>
      </c>
      <c r="H668" s="26" t="e">
        <f t="shared" si="190"/>
        <v>#N/A</v>
      </c>
      <c r="I668" s="26">
        <f>COUNTIF($J$4:$J668,1)</f>
        <v>16</v>
      </c>
      <c r="J668" s="26">
        <f>COUNTIF($S$5:$S668,S668)</f>
        <v>416</v>
      </c>
      <c r="K668" s="26" t="e">
        <f t="shared" si="179"/>
        <v>#N/A</v>
      </c>
      <c r="L668" s="26">
        <f>IFERROR(IF(P668=0,0,MAX($L$4:L667)+1),0)</f>
        <v>0</v>
      </c>
      <c r="M668" s="5" t="e">
        <f t="shared" si="191"/>
        <v>#N/A</v>
      </c>
      <c r="N668" s="5" t="e">
        <f t="shared" si="192"/>
        <v>#N/A</v>
      </c>
      <c r="P668" s="86" t="e">
        <f t="shared" si="180"/>
        <v>#N/A</v>
      </c>
      <c r="Q668" s="86" t="e">
        <f t="shared" si="181"/>
        <v>#N/A</v>
      </c>
      <c r="R668" s="86" t="e">
        <f t="shared" si="182"/>
        <v>#N/A</v>
      </c>
      <c r="S668" s="86" t="e">
        <f t="shared" si="183"/>
        <v>#N/A</v>
      </c>
      <c r="T668" s="86" t="str">
        <f t="shared" si="193"/>
        <v/>
      </c>
      <c r="U668" s="86" t="str">
        <f t="shared" si="194"/>
        <v/>
      </c>
      <c r="V668" s="86" t="str">
        <f t="shared" si="195"/>
        <v/>
      </c>
      <c r="W668" s="87" t="e">
        <f t="shared" si="184"/>
        <v>#N/A</v>
      </c>
      <c r="X668" s="88"/>
      <c r="Y668" s="88"/>
      <c r="Z668" s="88"/>
      <c r="AA668" s="88"/>
      <c r="AB668" s="88"/>
      <c r="AD668" s="86" t="e">
        <f t="shared" si="185"/>
        <v>#N/A</v>
      </c>
      <c r="AE668" s="86" t="e">
        <f t="shared" si="186"/>
        <v>#N/A</v>
      </c>
      <c r="AG668" s="86">
        <f t="shared" si="187"/>
        <v>0</v>
      </c>
      <c r="AH668" s="86">
        <f t="shared" si="188"/>
        <v>0</v>
      </c>
      <c r="AI668" s="86">
        <f t="shared" si="189"/>
        <v>0</v>
      </c>
    </row>
    <row r="669" spans="6:35" x14ac:dyDescent="0.25">
      <c r="F669" s="26" t="str">
        <f>IF(G669=1,MAX($F$4:F668)+1,"")</f>
        <v/>
      </c>
      <c r="G669" s="26">
        <f>COUNTIF($H$5:H669,H669)</f>
        <v>417</v>
      </c>
      <c r="H669" s="26" t="e">
        <f t="shared" si="190"/>
        <v>#N/A</v>
      </c>
      <c r="I669" s="26">
        <f>COUNTIF($J$4:$J669,1)</f>
        <v>16</v>
      </c>
      <c r="J669" s="26">
        <f>COUNTIF($S$5:$S669,S669)</f>
        <v>417</v>
      </c>
      <c r="K669" s="26" t="e">
        <f t="shared" si="179"/>
        <v>#N/A</v>
      </c>
      <c r="L669" s="26">
        <f>IFERROR(IF(P669=0,0,MAX($L$4:L668)+1),0)</f>
        <v>0</v>
      </c>
      <c r="M669" s="5" t="e">
        <f t="shared" si="191"/>
        <v>#N/A</v>
      </c>
      <c r="N669" s="5" t="e">
        <f t="shared" si="192"/>
        <v>#N/A</v>
      </c>
      <c r="P669" s="86" t="e">
        <f t="shared" si="180"/>
        <v>#N/A</v>
      </c>
      <c r="Q669" s="86" t="e">
        <f t="shared" si="181"/>
        <v>#N/A</v>
      </c>
      <c r="R669" s="86" t="e">
        <f t="shared" si="182"/>
        <v>#N/A</v>
      </c>
      <c r="S669" s="86" t="e">
        <f t="shared" si="183"/>
        <v>#N/A</v>
      </c>
      <c r="T669" s="86" t="str">
        <f t="shared" si="193"/>
        <v/>
      </c>
      <c r="U669" s="86" t="str">
        <f t="shared" si="194"/>
        <v/>
      </c>
      <c r="V669" s="86" t="str">
        <f t="shared" si="195"/>
        <v/>
      </c>
      <c r="W669" s="87" t="e">
        <f t="shared" si="184"/>
        <v>#N/A</v>
      </c>
      <c r="X669" s="88"/>
      <c r="Y669" s="88"/>
      <c r="Z669" s="88"/>
      <c r="AA669" s="88"/>
      <c r="AB669" s="88"/>
      <c r="AD669" s="86" t="e">
        <f t="shared" si="185"/>
        <v>#N/A</v>
      </c>
      <c r="AE669" s="86" t="e">
        <f t="shared" si="186"/>
        <v>#N/A</v>
      </c>
      <c r="AG669" s="86">
        <f t="shared" si="187"/>
        <v>0</v>
      </c>
      <c r="AH669" s="86">
        <f t="shared" si="188"/>
        <v>0</v>
      </c>
      <c r="AI669" s="86">
        <f t="shared" si="189"/>
        <v>0</v>
      </c>
    </row>
    <row r="670" spans="6:35" x14ac:dyDescent="0.25">
      <c r="F670" s="26" t="str">
        <f>IF(G670=1,MAX($F$4:F669)+1,"")</f>
        <v/>
      </c>
      <c r="G670" s="26">
        <f>COUNTIF($H$5:H670,H670)</f>
        <v>418</v>
      </c>
      <c r="H670" s="26" t="e">
        <f t="shared" si="190"/>
        <v>#N/A</v>
      </c>
      <c r="I670" s="26">
        <f>COUNTIF($J$4:$J670,1)</f>
        <v>16</v>
      </c>
      <c r="J670" s="26">
        <f>COUNTIF($S$5:$S670,S670)</f>
        <v>418</v>
      </c>
      <c r="K670" s="26" t="e">
        <f t="shared" si="179"/>
        <v>#N/A</v>
      </c>
      <c r="L670" s="26">
        <f>IFERROR(IF(P670=0,0,MAX($L$4:L669)+1),0)</f>
        <v>0</v>
      </c>
      <c r="M670" s="5" t="e">
        <f t="shared" si="191"/>
        <v>#N/A</v>
      </c>
      <c r="N670" s="5" t="e">
        <f t="shared" si="192"/>
        <v>#N/A</v>
      </c>
      <c r="P670" s="86" t="e">
        <f t="shared" si="180"/>
        <v>#N/A</v>
      </c>
      <c r="Q670" s="86" t="e">
        <f t="shared" si="181"/>
        <v>#N/A</v>
      </c>
      <c r="R670" s="86" t="e">
        <f t="shared" si="182"/>
        <v>#N/A</v>
      </c>
      <c r="S670" s="86" t="e">
        <f t="shared" si="183"/>
        <v>#N/A</v>
      </c>
      <c r="T670" s="86" t="str">
        <f t="shared" si="193"/>
        <v/>
      </c>
      <c r="U670" s="86" t="str">
        <f t="shared" si="194"/>
        <v/>
      </c>
      <c r="V670" s="86" t="str">
        <f t="shared" si="195"/>
        <v/>
      </c>
      <c r="W670" s="87" t="e">
        <f t="shared" si="184"/>
        <v>#N/A</v>
      </c>
      <c r="X670" s="88"/>
      <c r="Y670" s="88"/>
      <c r="Z670" s="88"/>
      <c r="AA670" s="88"/>
      <c r="AB670" s="88"/>
      <c r="AD670" s="86" t="e">
        <f t="shared" si="185"/>
        <v>#N/A</v>
      </c>
      <c r="AE670" s="86" t="e">
        <f t="shared" si="186"/>
        <v>#N/A</v>
      </c>
      <c r="AG670" s="86">
        <f t="shared" si="187"/>
        <v>0</v>
      </c>
      <c r="AH670" s="86">
        <f t="shared" si="188"/>
        <v>0</v>
      </c>
      <c r="AI670" s="86">
        <f t="shared" si="189"/>
        <v>0</v>
      </c>
    </row>
    <row r="671" spans="6:35" x14ac:dyDescent="0.25">
      <c r="F671" s="26" t="str">
        <f>IF(G671=1,MAX($F$4:F670)+1,"")</f>
        <v/>
      </c>
      <c r="G671" s="26">
        <f>COUNTIF($H$5:H671,H671)</f>
        <v>419</v>
      </c>
      <c r="H671" s="26" t="e">
        <f t="shared" si="190"/>
        <v>#N/A</v>
      </c>
      <c r="I671" s="26">
        <f>COUNTIF($J$4:$J671,1)</f>
        <v>16</v>
      </c>
      <c r="J671" s="26">
        <f>COUNTIF($S$5:$S671,S671)</f>
        <v>419</v>
      </c>
      <c r="K671" s="26" t="e">
        <f t="shared" si="179"/>
        <v>#N/A</v>
      </c>
      <c r="L671" s="26">
        <f>IFERROR(IF(P671=0,0,MAX($L$4:L670)+1),0)</f>
        <v>0</v>
      </c>
      <c r="M671" s="5" t="e">
        <f t="shared" si="191"/>
        <v>#N/A</v>
      </c>
      <c r="N671" s="5" t="e">
        <f t="shared" si="192"/>
        <v>#N/A</v>
      </c>
      <c r="P671" s="86" t="e">
        <f t="shared" si="180"/>
        <v>#N/A</v>
      </c>
      <c r="Q671" s="86" t="e">
        <f t="shared" si="181"/>
        <v>#N/A</v>
      </c>
      <c r="R671" s="86" t="e">
        <f t="shared" si="182"/>
        <v>#N/A</v>
      </c>
      <c r="S671" s="86" t="e">
        <f t="shared" si="183"/>
        <v>#N/A</v>
      </c>
      <c r="T671" s="86" t="str">
        <f t="shared" si="193"/>
        <v/>
      </c>
      <c r="U671" s="86" t="str">
        <f t="shared" si="194"/>
        <v/>
      </c>
      <c r="V671" s="86" t="str">
        <f t="shared" si="195"/>
        <v/>
      </c>
      <c r="W671" s="87" t="e">
        <f t="shared" si="184"/>
        <v>#N/A</v>
      </c>
      <c r="X671" s="88"/>
      <c r="Y671" s="88"/>
      <c r="Z671" s="88"/>
      <c r="AA671" s="88"/>
      <c r="AB671" s="88"/>
      <c r="AD671" s="86" t="e">
        <f t="shared" si="185"/>
        <v>#N/A</v>
      </c>
      <c r="AE671" s="86" t="e">
        <f t="shared" si="186"/>
        <v>#N/A</v>
      </c>
      <c r="AG671" s="86">
        <f t="shared" si="187"/>
        <v>0</v>
      </c>
      <c r="AH671" s="86">
        <f t="shared" si="188"/>
        <v>0</v>
      </c>
      <c r="AI671" s="86">
        <f t="shared" si="189"/>
        <v>0</v>
      </c>
    </row>
    <row r="672" spans="6:35" x14ac:dyDescent="0.25">
      <c r="F672" s="26" t="str">
        <f>IF(G672=1,MAX($F$4:F671)+1,"")</f>
        <v/>
      </c>
      <c r="G672" s="26">
        <f>COUNTIF($H$5:H672,H672)</f>
        <v>420</v>
      </c>
      <c r="H672" s="26" t="e">
        <f t="shared" si="190"/>
        <v>#N/A</v>
      </c>
      <c r="I672" s="26">
        <f>COUNTIF($J$4:$J672,1)</f>
        <v>16</v>
      </c>
      <c r="J672" s="26">
        <f>COUNTIF($S$5:$S672,S672)</f>
        <v>420</v>
      </c>
      <c r="K672" s="26" t="e">
        <f t="shared" si="179"/>
        <v>#N/A</v>
      </c>
      <c r="L672" s="26">
        <f>IFERROR(IF(P672=0,0,MAX($L$4:L671)+1),0)</f>
        <v>0</v>
      </c>
      <c r="M672" s="5" t="e">
        <f t="shared" si="191"/>
        <v>#N/A</v>
      </c>
      <c r="N672" s="5" t="e">
        <f t="shared" si="192"/>
        <v>#N/A</v>
      </c>
      <c r="P672" s="86" t="e">
        <f t="shared" si="180"/>
        <v>#N/A</v>
      </c>
      <c r="Q672" s="86" t="e">
        <f t="shared" si="181"/>
        <v>#N/A</v>
      </c>
      <c r="R672" s="86" t="e">
        <f t="shared" si="182"/>
        <v>#N/A</v>
      </c>
      <c r="S672" s="86" t="e">
        <f t="shared" si="183"/>
        <v>#N/A</v>
      </c>
      <c r="T672" s="86" t="str">
        <f t="shared" si="193"/>
        <v/>
      </c>
      <c r="U672" s="86" t="str">
        <f t="shared" si="194"/>
        <v/>
      </c>
      <c r="V672" s="86" t="str">
        <f t="shared" si="195"/>
        <v/>
      </c>
      <c r="W672" s="87" t="e">
        <f t="shared" si="184"/>
        <v>#N/A</v>
      </c>
      <c r="X672" s="88"/>
      <c r="Y672" s="88"/>
      <c r="Z672" s="88"/>
      <c r="AA672" s="88"/>
      <c r="AB672" s="88"/>
      <c r="AD672" s="86" t="e">
        <f t="shared" si="185"/>
        <v>#N/A</v>
      </c>
      <c r="AE672" s="86" t="e">
        <f t="shared" si="186"/>
        <v>#N/A</v>
      </c>
      <c r="AG672" s="86">
        <f t="shared" si="187"/>
        <v>0</v>
      </c>
      <c r="AH672" s="86">
        <f t="shared" si="188"/>
        <v>0</v>
      </c>
      <c r="AI672" s="86">
        <f t="shared" si="189"/>
        <v>0</v>
      </c>
    </row>
    <row r="673" spans="6:35" x14ac:dyDescent="0.25">
      <c r="F673" s="26" t="str">
        <f>IF(G673=1,MAX($F$4:F672)+1,"")</f>
        <v/>
      </c>
      <c r="G673" s="26">
        <f>COUNTIF($H$5:H673,H673)</f>
        <v>421</v>
      </c>
      <c r="H673" s="26" t="e">
        <f t="shared" si="190"/>
        <v>#N/A</v>
      </c>
      <c r="I673" s="26">
        <f>COUNTIF($J$4:$J673,1)</f>
        <v>16</v>
      </c>
      <c r="J673" s="26">
        <f>COUNTIF($S$5:$S673,S673)</f>
        <v>421</v>
      </c>
      <c r="K673" s="26" t="e">
        <f t="shared" si="179"/>
        <v>#N/A</v>
      </c>
      <c r="L673" s="26">
        <f>IFERROR(IF(P673=0,0,MAX($L$4:L672)+1),0)</f>
        <v>0</v>
      </c>
      <c r="M673" s="5" t="e">
        <f t="shared" si="191"/>
        <v>#N/A</v>
      </c>
      <c r="N673" s="5" t="e">
        <f t="shared" si="192"/>
        <v>#N/A</v>
      </c>
      <c r="P673" s="86" t="e">
        <f t="shared" si="180"/>
        <v>#N/A</v>
      </c>
      <c r="Q673" s="86" t="e">
        <f t="shared" si="181"/>
        <v>#N/A</v>
      </c>
      <c r="R673" s="86" t="e">
        <f t="shared" si="182"/>
        <v>#N/A</v>
      </c>
      <c r="S673" s="86" t="e">
        <f t="shared" si="183"/>
        <v>#N/A</v>
      </c>
      <c r="T673" s="86" t="str">
        <f t="shared" si="193"/>
        <v/>
      </c>
      <c r="U673" s="86" t="str">
        <f t="shared" si="194"/>
        <v/>
      </c>
      <c r="V673" s="86" t="str">
        <f t="shared" si="195"/>
        <v/>
      </c>
      <c r="W673" s="87" t="e">
        <f t="shared" si="184"/>
        <v>#N/A</v>
      </c>
      <c r="X673" s="88"/>
      <c r="Y673" s="88"/>
      <c r="Z673" s="88"/>
      <c r="AA673" s="88"/>
      <c r="AB673" s="88"/>
      <c r="AD673" s="86" t="e">
        <f t="shared" si="185"/>
        <v>#N/A</v>
      </c>
      <c r="AE673" s="86" t="e">
        <f t="shared" si="186"/>
        <v>#N/A</v>
      </c>
      <c r="AG673" s="86">
        <f t="shared" si="187"/>
        <v>0</v>
      </c>
      <c r="AH673" s="86">
        <f t="shared" si="188"/>
        <v>0</v>
      </c>
      <c r="AI673" s="86">
        <f t="shared" si="189"/>
        <v>0</v>
      </c>
    </row>
    <row r="674" spans="6:35" x14ac:dyDescent="0.25">
      <c r="F674" s="26" t="str">
        <f>IF(G674=1,MAX($F$4:F673)+1,"")</f>
        <v/>
      </c>
      <c r="G674" s="26">
        <f>COUNTIF($H$5:H674,H674)</f>
        <v>422</v>
      </c>
      <c r="H674" s="26" t="e">
        <f t="shared" si="190"/>
        <v>#N/A</v>
      </c>
      <c r="I674" s="26">
        <f>COUNTIF($J$4:$J674,1)</f>
        <v>16</v>
      </c>
      <c r="J674" s="26">
        <f>COUNTIF($S$5:$S674,S674)</f>
        <v>422</v>
      </c>
      <c r="K674" s="26" t="e">
        <f t="shared" si="179"/>
        <v>#N/A</v>
      </c>
      <c r="L674" s="26">
        <f>IFERROR(IF(P674=0,0,MAX($L$4:L673)+1),0)</f>
        <v>0</v>
      </c>
      <c r="M674" s="5" t="e">
        <f t="shared" si="191"/>
        <v>#N/A</v>
      </c>
      <c r="N674" s="5" t="e">
        <f t="shared" si="192"/>
        <v>#N/A</v>
      </c>
      <c r="P674" s="86" t="e">
        <f t="shared" si="180"/>
        <v>#N/A</v>
      </c>
      <c r="Q674" s="86" t="e">
        <f t="shared" si="181"/>
        <v>#N/A</v>
      </c>
      <c r="R674" s="86" t="e">
        <f t="shared" si="182"/>
        <v>#N/A</v>
      </c>
      <c r="S674" s="86" t="e">
        <f t="shared" si="183"/>
        <v>#N/A</v>
      </c>
      <c r="T674" s="86" t="str">
        <f t="shared" si="193"/>
        <v/>
      </c>
      <c r="U674" s="86" t="str">
        <f t="shared" si="194"/>
        <v/>
      </c>
      <c r="V674" s="86" t="str">
        <f t="shared" si="195"/>
        <v/>
      </c>
      <c r="W674" s="87" t="e">
        <f t="shared" si="184"/>
        <v>#N/A</v>
      </c>
      <c r="X674" s="88"/>
      <c r="Y674" s="88"/>
      <c r="Z674" s="88"/>
      <c r="AA674" s="88"/>
      <c r="AB674" s="88"/>
      <c r="AD674" s="86" t="e">
        <f t="shared" si="185"/>
        <v>#N/A</v>
      </c>
      <c r="AE674" s="86" t="e">
        <f t="shared" si="186"/>
        <v>#N/A</v>
      </c>
      <c r="AG674" s="86">
        <f t="shared" si="187"/>
        <v>0</v>
      </c>
      <c r="AH674" s="86">
        <f t="shared" si="188"/>
        <v>0</v>
      </c>
      <c r="AI674" s="86">
        <f t="shared" si="189"/>
        <v>0</v>
      </c>
    </row>
    <row r="675" spans="6:35" x14ac:dyDescent="0.25">
      <c r="F675" s="26" t="str">
        <f>IF(G675=1,MAX($F$4:F674)+1,"")</f>
        <v/>
      </c>
      <c r="G675" s="26">
        <f>COUNTIF($H$5:H675,H675)</f>
        <v>423</v>
      </c>
      <c r="H675" s="26" t="e">
        <f t="shared" si="190"/>
        <v>#N/A</v>
      </c>
      <c r="I675" s="26">
        <f>COUNTIF($J$4:$J675,1)</f>
        <v>16</v>
      </c>
      <c r="J675" s="26">
        <f>COUNTIF($S$5:$S675,S675)</f>
        <v>423</v>
      </c>
      <c r="K675" s="26" t="e">
        <f t="shared" si="179"/>
        <v>#N/A</v>
      </c>
      <c r="L675" s="26">
        <f>IFERROR(IF(P675=0,0,MAX($L$4:L674)+1),0)</f>
        <v>0</v>
      </c>
      <c r="M675" s="5" t="e">
        <f t="shared" si="191"/>
        <v>#N/A</v>
      </c>
      <c r="N675" s="5" t="e">
        <f t="shared" si="192"/>
        <v>#N/A</v>
      </c>
      <c r="P675" s="86" t="e">
        <f t="shared" si="180"/>
        <v>#N/A</v>
      </c>
      <c r="Q675" s="86" t="e">
        <f t="shared" si="181"/>
        <v>#N/A</v>
      </c>
      <c r="R675" s="86" t="e">
        <f t="shared" si="182"/>
        <v>#N/A</v>
      </c>
      <c r="S675" s="86" t="e">
        <f t="shared" si="183"/>
        <v>#N/A</v>
      </c>
      <c r="T675" s="86" t="str">
        <f t="shared" si="193"/>
        <v/>
      </c>
      <c r="U675" s="86" t="str">
        <f t="shared" si="194"/>
        <v/>
      </c>
      <c r="V675" s="86" t="str">
        <f t="shared" si="195"/>
        <v/>
      </c>
      <c r="W675" s="87" t="e">
        <f t="shared" si="184"/>
        <v>#N/A</v>
      </c>
      <c r="X675" s="88"/>
      <c r="Y675" s="88"/>
      <c r="Z675" s="88"/>
      <c r="AA675" s="88"/>
      <c r="AB675" s="88"/>
      <c r="AD675" s="86" t="e">
        <f t="shared" si="185"/>
        <v>#N/A</v>
      </c>
      <c r="AE675" s="86" t="e">
        <f t="shared" si="186"/>
        <v>#N/A</v>
      </c>
      <c r="AG675" s="86">
        <f t="shared" si="187"/>
        <v>0</v>
      </c>
      <c r="AH675" s="86">
        <f t="shared" si="188"/>
        <v>0</v>
      </c>
      <c r="AI675" s="86">
        <f t="shared" si="189"/>
        <v>0</v>
      </c>
    </row>
    <row r="676" spans="6:35" x14ac:dyDescent="0.25">
      <c r="F676" s="26" t="str">
        <f>IF(G676=1,MAX($F$4:F675)+1,"")</f>
        <v/>
      </c>
      <c r="G676" s="26">
        <f>COUNTIF($H$5:H676,H676)</f>
        <v>424</v>
      </c>
      <c r="H676" s="26" t="e">
        <f t="shared" si="190"/>
        <v>#N/A</v>
      </c>
      <c r="I676" s="26">
        <f>COUNTIF($J$4:$J676,1)</f>
        <v>16</v>
      </c>
      <c r="J676" s="26">
        <f>COUNTIF($S$5:$S676,S676)</f>
        <v>424</v>
      </c>
      <c r="K676" s="26" t="e">
        <f t="shared" si="179"/>
        <v>#N/A</v>
      </c>
      <c r="L676" s="26">
        <f>IFERROR(IF(P676=0,0,MAX($L$4:L675)+1),0)</f>
        <v>0</v>
      </c>
      <c r="M676" s="5" t="e">
        <f t="shared" si="191"/>
        <v>#N/A</v>
      </c>
      <c r="N676" s="5" t="e">
        <f t="shared" si="192"/>
        <v>#N/A</v>
      </c>
      <c r="P676" s="86" t="e">
        <f t="shared" si="180"/>
        <v>#N/A</v>
      </c>
      <c r="Q676" s="86" t="e">
        <f t="shared" si="181"/>
        <v>#N/A</v>
      </c>
      <c r="R676" s="86" t="e">
        <f t="shared" si="182"/>
        <v>#N/A</v>
      </c>
      <c r="S676" s="86" t="e">
        <f t="shared" si="183"/>
        <v>#N/A</v>
      </c>
      <c r="T676" s="86" t="str">
        <f t="shared" si="193"/>
        <v/>
      </c>
      <c r="U676" s="86" t="str">
        <f t="shared" si="194"/>
        <v/>
      </c>
      <c r="V676" s="86" t="str">
        <f t="shared" si="195"/>
        <v/>
      </c>
      <c r="W676" s="87" t="e">
        <f t="shared" si="184"/>
        <v>#N/A</v>
      </c>
      <c r="X676" s="88"/>
      <c r="Y676" s="88"/>
      <c r="Z676" s="88"/>
      <c r="AA676" s="88"/>
      <c r="AB676" s="88"/>
      <c r="AD676" s="86" t="e">
        <f t="shared" si="185"/>
        <v>#N/A</v>
      </c>
      <c r="AE676" s="86" t="e">
        <f t="shared" si="186"/>
        <v>#N/A</v>
      </c>
      <c r="AG676" s="86">
        <f t="shared" si="187"/>
        <v>0</v>
      </c>
      <c r="AH676" s="86">
        <f t="shared" si="188"/>
        <v>0</v>
      </c>
      <c r="AI676" s="86">
        <f t="shared" si="189"/>
        <v>0</v>
      </c>
    </row>
    <row r="677" spans="6:35" x14ac:dyDescent="0.25">
      <c r="F677" s="26" t="str">
        <f>IF(G677=1,MAX($F$4:F676)+1,"")</f>
        <v/>
      </c>
      <c r="G677" s="26">
        <f>COUNTIF($H$5:H677,H677)</f>
        <v>425</v>
      </c>
      <c r="H677" s="26" t="e">
        <f t="shared" si="190"/>
        <v>#N/A</v>
      </c>
      <c r="I677" s="26">
        <f>COUNTIF($J$4:$J677,1)</f>
        <v>16</v>
      </c>
      <c r="J677" s="26">
        <f>COUNTIF($S$5:$S677,S677)</f>
        <v>425</v>
      </c>
      <c r="K677" s="26" t="e">
        <f t="shared" si="179"/>
        <v>#N/A</v>
      </c>
      <c r="L677" s="26">
        <f>IFERROR(IF(P677=0,0,MAX($L$4:L676)+1),0)</f>
        <v>0</v>
      </c>
      <c r="M677" s="5" t="e">
        <f t="shared" si="191"/>
        <v>#N/A</v>
      </c>
      <c r="N677" s="5" t="e">
        <f t="shared" si="192"/>
        <v>#N/A</v>
      </c>
      <c r="P677" s="86" t="e">
        <f t="shared" si="180"/>
        <v>#N/A</v>
      </c>
      <c r="Q677" s="86" t="e">
        <f t="shared" si="181"/>
        <v>#N/A</v>
      </c>
      <c r="R677" s="86" t="e">
        <f t="shared" si="182"/>
        <v>#N/A</v>
      </c>
      <c r="S677" s="86" t="e">
        <f t="shared" si="183"/>
        <v>#N/A</v>
      </c>
      <c r="T677" s="86" t="str">
        <f t="shared" si="193"/>
        <v/>
      </c>
      <c r="U677" s="86" t="str">
        <f t="shared" si="194"/>
        <v/>
      </c>
      <c r="V677" s="86" t="str">
        <f t="shared" si="195"/>
        <v/>
      </c>
      <c r="W677" s="87" t="e">
        <f t="shared" si="184"/>
        <v>#N/A</v>
      </c>
      <c r="X677" s="88"/>
      <c r="Y677" s="88"/>
      <c r="Z677" s="88"/>
      <c r="AA677" s="88"/>
      <c r="AB677" s="88"/>
      <c r="AD677" s="86" t="e">
        <f t="shared" si="185"/>
        <v>#N/A</v>
      </c>
      <c r="AE677" s="86" t="e">
        <f t="shared" si="186"/>
        <v>#N/A</v>
      </c>
      <c r="AG677" s="86">
        <f t="shared" si="187"/>
        <v>0</v>
      </c>
      <c r="AH677" s="86">
        <f t="shared" si="188"/>
        <v>0</v>
      </c>
      <c r="AI677" s="86">
        <f t="shared" si="189"/>
        <v>0</v>
      </c>
    </row>
    <row r="678" spans="6:35" x14ac:dyDescent="0.25">
      <c r="F678" s="26" t="str">
        <f>IF(G678=1,MAX($F$4:F677)+1,"")</f>
        <v/>
      </c>
      <c r="G678" s="26">
        <f>COUNTIF($H$5:H678,H678)</f>
        <v>426</v>
      </c>
      <c r="H678" s="26" t="e">
        <f t="shared" si="190"/>
        <v>#N/A</v>
      </c>
      <c r="I678" s="26">
        <f>COUNTIF($J$4:$J678,1)</f>
        <v>16</v>
      </c>
      <c r="J678" s="26">
        <f>COUNTIF($S$5:$S678,S678)</f>
        <v>426</v>
      </c>
      <c r="K678" s="26" t="e">
        <f t="shared" si="179"/>
        <v>#N/A</v>
      </c>
      <c r="L678" s="26">
        <f>IFERROR(IF(P678=0,0,MAX($L$4:L677)+1),0)</f>
        <v>0</v>
      </c>
      <c r="M678" s="5" t="e">
        <f t="shared" si="191"/>
        <v>#N/A</v>
      </c>
      <c r="N678" s="5" t="e">
        <f t="shared" si="192"/>
        <v>#N/A</v>
      </c>
      <c r="P678" s="86" t="e">
        <f t="shared" si="180"/>
        <v>#N/A</v>
      </c>
      <c r="Q678" s="86" t="e">
        <f t="shared" si="181"/>
        <v>#N/A</v>
      </c>
      <c r="R678" s="86" t="e">
        <f t="shared" si="182"/>
        <v>#N/A</v>
      </c>
      <c r="S678" s="86" t="e">
        <f t="shared" si="183"/>
        <v>#N/A</v>
      </c>
      <c r="T678" s="86" t="str">
        <f t="shared" si="193"/>
        <v/>
      </c>
      <c r="U678" s="86" t="str">
        <f t="shared" si="194"/>
        <v/>
      </c>
      <c r="V678" s="86" t="str">
        <f t="shared" si="195"/>
        <v/>
      </c>
      <c r="W678" s="87" t="e">
        <f t="shared" si="184"/>
        <v>#N/A</v>
      </c>
      <c r="X678" s="88"/>
      <c r="Y678" s="88"/>
      <c r="Z678" s="88"/>
      <c r="AA678" s="88"/>
      <c r="AB678" s="88"/>
      <c r="AD678" s="86" t="e">
        <f t="shared" si="185"/>
        <v>#N/A</v>
      </c>
      <c r="AE678" s="86" t="e">
        <f t="shared" si="186"/>
        <v>#N/A</v>
      </c>
      <c r="AG678" s="86">
        <f t="shared" si="187"/>
        <v>0</v>
      </c>
      <c r="AH678" s="86">
        <f t="shared" si="188"/>
        <v>0</v>
      </c>
      <c r="AI678" s="86">
        <f t="shared" si="189"/>
        <v>0</v>
      </c>
    </row>
    <row r="679" spans="6:35" x14ac:dyDescent="0.25">
      <c r="F679" s="26" t="str">
        <f>IF(G679=1,MAX($F$4:F678)+1,"")</f>
        <v/>
      </c>
      <c r="G679" s="26">
        <f>COUNTIF($H$5:H679,H679)</f>
        <v>427</v>
      </c>
      <c r="H679" s="26" t="e">
        <f t="shared" si="190"/>
        <v>#N/A</v>
      </c>
      <c r="I679" s="26">
        <f>COUNTIF($J$4:$J679,1)</f>
        <v>16</v>
      </c>
      <c r="J679" s="26">
        <f>COUNTIF($S$5:$S679,S679)</f>
        <v>427</v>
      </c>
      <c r="K679" s="26" t="e">
        <f t="shared" si="179"/>
        <v>#N/A</v>
      </c>
      <c r="L679" s="26">
        <f>IFERROR(IF(P679=0,0,MAX($L$4:L678)+1),0)</f>
        <v>0</v>
      </c>
      <c r="M679" s="5" t="e">
        <f t="shared" si="191"/>
        <v>#N/A</v>
      </c>
      <c r="N679" s="5" t="e">
        <f t="shared" si="192"/>
        <v>#N/A</v>
      </c>
      <c r="P679" s="86" t="e">
        <f t="shared" si="180"/>
        <v>#N/A</v>
      </c>
      <c r="Q679" s="86" t="e">
        <f t="shared" si="181"/>
        <v>#N/A</v>
      </c>
      <c r="R679" s="86" t="e">
        <f t="shared" si="182"/>
        <v>#N/A</v>
      </c>
      <c r="S679" s="86" t="e">
        <f t="shared" si="183"/>
        <v>#N/A</v>
      </c>
      <c r="T679" s="86" t="str">
        <f t="shared" si="193"/>
        <v/>
      </c>
      <c r="U679" s="86" t="str">
        <f t="shared" si="194"/>
        <v/>
      </c>
      <c r="V679" s="86" t="str">
        <f t="shared" si="195"/>
        <v/>
      </c>
      <c r="W679" s="87" t="e">
        <f t="shared" si="184"/>
        <v>#N/A</v>
      </c>
      <c r="X679" s="88"/>
      <c r="Y679" s="88"/>
      <c r="Z679" s="88"/>
      <c r="AA679" s="88"/>
      <c r="AB679" s="88"/>
      <c r="AD679" s="86" t="e">
        <f t="shared" si="185"/>
        <v>#N/A</v>
      </c>
      <c r="AE679" s="86" t="e">
        <f t="shared" si="186"/>
        <v>#N/A</v>
      </c>
      <c r="AG679" s="86">
        <f t="shared" si="187"/>
        <v>0</v>
      </c>
      <c r="AH679" s="86">
        <f t="shared" si="188"/>
        <v>0</v>
      </c>
      <c r="AI679" s="86">
        <f t="shared" si="189"/>
        <v>0</v>
      </c>
    </row>
    <row r="680" spans="6:35" x14ac:dyDescent="0.25">
      <c r="F680" s="26" t="str">
        <f>IF(G680=1,MAX($F$4:F679)+1,"")</f>
        <v/>
      </c>
      <c r="G680" s="26">
        <f>COUNTIF($H$5:H680,H680)</f>
        <v>428</v>
      </c>
      <c r="H680" s="26" t="e">
        <f t="shared" si="190"/>
        <v>#N/A</v>
      </c>
      <c r="I680" s="26">
        <f>COUNTIF($J$4:$J680,1)</f>
        <v>16</v>
      </c>
      <c r="J680" s="26">
        <f>COUNTIF($S$5:$S680,S680)</f>
        <v>428</v>
      </c>
      <c r="K680" s="26" t="e">
        <f t="shared" si="179"/>
        <v>#N/A</v>
      </c>
      <c r="L680" s="26">
        <f>IFERROR(IF(P680=0,0,MAX($L$4:L679)+1),0)</f>
        <v>0</v>
      </c>
      <c r="M680" s="5" t="e">
        <f t="shared" si="191"/>
        <v>#N/A</v>
      </c>
      <c r="N680" s="5" t="e">
        <f t="shared" si="192"/>
        <v>#N/A</v>
      </c>
      <c r="P680" s="86" t="e">
        <f t="shared" si="180"/>
        <v>#N/A</v>
      </c>
      <c r="Q680" s="86" t="e">
        <f t="shared" si="181"/>
        <v>#N/A</v>
      </c>
      <c r="R680" s="86" t="e">
        <f t="shared" si="182"/>
        <v>#N/A</v>
      </c>
      <c r="S680" s="86" t="e">
        <f t="shared" si="183"/>
        <v>#N/A</v>
      </c>
      <c r="T680" s="86" t="str">
        <f t="shared" si="193"/>
        <v/>
      </c>
      <c r="U680" s="86" t="str">
        <f t="shared" si="194"/>
        <v/>
      </c>
      <c r="V680" s="86" t="str">
        <f t="shared" si="195"/>
        <v/>
      </c>
      <c r="W680" s="87" t="e">
        <f t="shared" si="184"/>
        <v>#N/A</v>
      </c>
      <c r="X680" s="88"/>
      <c r="Y680" s="88"/>
      <c r="Z680" s="88"/>
      <c r="AA680" s="88"/>
      <c r="AB680" s="88"/>
      <c r="AD680" s="86" t="e">
        <f t="shared" si="185"/>
        <v>#N/A</v>
      </c>
      <c r="AE680" s="86" t="e">
        <f t="shared" si="186"/>
        <v>#N/A</v>
      </c>
      <c r="AG680" s="86">
        <f t="shared" si="187"/>
        <v>0</v>
      </c>
      <c r="AH680" s="86">
        <f t="shared" si="188"/>
        <v>0</v>
      </c>
      <c r="AI680" s="86">
        <f t="shared" si="189"/>
        <v>0</v>
      </c>
    </row>
    <row r="681" spans="6:35" x14ac:dyDescent="0.25">
      <c r="F681" s="26" t="str">
        <f>IF(G681=1,MAX($F$4:F680)+1,"")</f>
        <v/>
      </c>
      <c r="G681" s="26">
        <f>COUNTIF($H$5:H681,H681)</f>
        <v>429</v>
      </c>
      <c r="H681" s="26" t="e">
        <f t="shared" si="190"/>
        <v>#N/A</v>
      </c>
      <c r="I681" s="26">
        <f>COUNTIF($J$4:$J681,1)</f>
        <v>16</v>
      </c>
      <c r="J681" s="26">
        <f>COUNTIF($S$5:$S681,S681)</f>
        <v>429</v>
      </c>
      <c r="K681" s="26" t="e">
        <f t="shared" si="179"/>
        <v>#N/A</v>
      </c>
      <c r="L681" s="26">
        <f>IFERROR(IF(P681=0,0,MAX($L$4:L680)+1),0)</f>
        <v>0</v>
      </c>
      <c r="M681" s="5" t="e">
        <f t="shared" si="191"/>
        <v>#N/A</v>
      </c>
      <c r="N681" s="5" t="e">
        <f t="shared" si="192"/>
        <v>#N/A</v>
      </c>
      <c r="P681" s="86" t="e">
        <f t="shared" si="180"/>
        <v>#N/A</v>
      </c>
      <c r="Q681" s="86" t="e">
        <f t="shared" si="181"/>
        <v>#N/A</v>
      </c>
      <c r="R681" s="86" t="e">
        <f t="shared" si="182"/>
        <v>#N/A</v>
      </c>
      <c r="S681" s="86" t="e">
        <f t="shared" si="183"/>
        <v>#N/A</v>
      </c>
      <c r="T681" s="86" t="str">
        <f t="shared" si="193"/>
        <v/>
      </c>
      <c r="U681" s="86" t="str">
        <f t="shared" si="194"/>
        <v/>
      </c>
      <c r="V681" s="86" t="str">
        <f t="shared" si="195"/>
        <v/>
      </c>
      <c r="W681" s="87" t="e">
        <f t="shared" si="184"/>
        <v>#N/A</v>
      </c>
      <c r="X681" s="88"/>
      <c r="Y681" s="88"/>
      <c r="Z681" s="88"/>
      <c r="AA681" s="88"/>
      <c r="AB681" s="88"/>
      <c r="AD681" s="86" t="e">
        <f t="shared" si="185"/>
        <v>#N/A</v>
      </c>
      <c r="AE681" s="86" t="e">
        <f t="shared" si="186"/>
        <v>#N/A</v>
      </c>
      <c r="AG681" s="86">
        <f t="shared" si="187"/>
        <v>0</v>
      </c>
      <c r="AH681" s="86">
        <f t="shared" si="188"/>
        <v>0</v>
      </c>
      <c r="AI681" s="86">
        <f t="shared" si="189"/>
        <v>0</v>
      </c>
    </row>
    <row r="682" spans="6:35" x14ac:dyDescent="0.25">
      <c r="F682" s="26" t="str">
        <f>IF(G682=1,MAX($F$4:F681)+1,"")</f>
        <v/>
      </c>
      <c r="G682" s="26">
        <f>COUNTIF($H$5:H682,H682)</f>
        <v>430</v>
      </c>
      <c r="H682" s="26" t="e">
        <f t="shared" si="190"/>
        <v>#N/A</v>
      </c>
      <c r="I682" s="26">
        <f>COUNTIF($J$4:$J682,1)</f>
        <v>16</v>
      </c>
      <c r="J682" s="26">
        <f>COUNTIF($S$5:$S682,S682)</f>
        <v>430</v>
      </c>
      <c r="K682" s="26" t="e">
        <f t="shared" si="179"/>
        <v>#N/A</v>
      </c>
      <c r="L682" s="26">
        <f>IFERROR(IF(P682=0,0,MAX($L$4:L681)+1),0)</f>
        <v>0</v>
      </c>
      <c r="M682" s="5" t="e">
        <f t="shared" si="191"/>
        <v>#N/A</v>
      </c>
      <c r="N682" s="5" t="e">
        <f t="shared" si="192"/>
        <v>#N/A</v>
      </c>
      <c r="P682" s="86" t="e">
        <f t="shared" si="180"/>
        <v>#N/A</v>
      </c>
      <c r="Q682" s="86" t="e">
        <f t="shared" si="181"/>
        <v>#N/A</v>
      </c>
      <c r="R682" s="86" t="e">
        <f t="shared" si="182"/>
        <v>#N/A</v>
      </c>
      <c r="S682" s="86" t="e">
        <f t="shared" si="183"/>
        <v>#N/A</v>
      </c>
      <c r="T682" s="86" t="str">
        <f t="shared" si="193"/>
        <v/>
      </c>
      <c r="U682" s="86" t="str">
        <f t="shared" si="194"/>
        <v/>
      </c>
      <c r="V682" s="86" t="str">
        <f t="shared" si="195"/>
        <v/>
      </c>
      <c r="W682" s="87" t="e">
        <f t="shared" si="184"/>
        <v>#N/A</v>
      </c>
      <c r="X682" s="88"/>
      <c r="Y682" s="88"/>
      <c r="Z682" s="88"/>
      <c r="AA682" s="88"/>
      <c r="AB682" s="88"/>
      <c r="AD682" s="86" t="e">
        <f t="shared" si="185"/>
        <v>#N/A</v>
      </c>
      <c r="AE682" s="86" t="e">
        <f t="shared" si="186"/>
        <v>#N/A</v>
      </c>
      <c r="AG682" s="86">
        <f t="shared" si="187"/>
        <v>0</v>
      </c>
      <c r="AH682" s="86">
        <f t="shared" si="188"/>
        <v>0</v>
      </c>
      <c r="AI682" s="86">
        <f t="shared" si="189"/>
        <v>0</v>
      </c>
    </row>
    <row r="683" spans="6:35" x14ac:dyDescent="0.25">
      <c r="F683" s="26" t="str">
        <f>IF(G683=1,MAX($F$4:F682)+1,"")</f>
        <v/>
      </c>
      <c r="G683" s="26">
        <f>COUNTIF($H$5:H683,H683)</f>
        <v>431</v>
      </c>
      <c r="H683" s="26" t="e">
        <f t="shared" si="190"/>
        <v>#N/A</v>
      </c>
      <c r="I683" s="26">
        <f>COUNTIF($J$4:$J683,1)</f>
        <v>16</v>
      </c>
      <c r="J683" s="26">
        <f>COUNTIF($S$5:$S683,S683)</f>
        <v>431</v>
      </c>
      <c r="K683" s="26" t="e">
        <f t="shared" si="179"/>
        <v>#N/A</v>
      </c>
      <c r="L683" s="26">
        <f>IFERROR(IF(P683=0,0,MAX($L$4:L682)+1),0)</f>
        <v>0</v>
      </c>
      <c r="M683" s="5" t="e">
        <f t="shared" si="191"/>
        <v>#N/A</v>
      </c>
      <c r="N683" s="5" t="e">
        <f t="shared" si="192"/>
        <v>#N/A</v>
      </c>
      <c r="P683" s="86" t="e">
        <f t="shared" si="180"/>
        <v>#N/A</v>
      </c>
      <c r="Q683" s="86" t="e">
        <f t="shared" si="181"/>
        <v>#N/A</v>
      </c>
      <c r="R683" s="86" t="e">
        <f t="shared" si="182"/>
        <v>#N/A</v>
      </c>
      <c r="S683" s="86" t="e">
        <f t="shared" si="183"/>
        <v>#N/A</v>
      </c>
      <c r="T683" s="86" t="str">
        <f t="shared" si="193"/>
        <v/>
      </c>
      <c r="U683" s="86" t="str">
        <f t="shared" si="194"/>
        <v/>
      </c>
      <c r="V683" s="86" t="str">
        <f t="shared" si="195"/>
        <v/>
      </c>
      <c r="W683" s="87" t="e">
        <f t="shared" si="184"/>
        <v>#N/A</v>
      </c>
      <c r="X683" s="88"/>
      <c r="Y683" s="88"/>
      <c r="Z683" s="88"/>
      <c r="AA683" s="88"/>
      <c r="AB683" s="88"/>
      <c r="AD683" s="86" t="e">
        <f t="shared" si="185"/>
        <v>#N/A</v>
      </c>
      <c r="AE683" s="86" t="e">
        <f t="shared" si="186"/>
        <v>#N/A</v>
      </c>
      <c r="AG683" s="86">
        <f t="shared" si="187"/>
        <v>0</v>
      </c>
      <c r="AH683" s="86">
        <f t="shared" si="188"/>
        <v>0</v>
      </c>
      <c r="AI683" s="86">
        <f t="shared" si="189"/>
        <v>0</v>
      </c>
    </row>
    <row r="684" spans="6:35" x14ac:dyDescent="0.25">
      <c r="F684" s="26" t="str">
        <f>IF(G684=1,MAX($F$4:F683)+1,"")</f>
        <v/>
      </c>
      <c r="G684" s="26">
        <f>COUNTIF($H$5:H684,H684)</f>
        <v>432</v>
      </c>
      <c r="H684" s="26" t="e">
        <f t="shared" si="190"/>
        <v>#N/A</v>
      </c>
      <c r="I684" s="26">
        <f>COUNTIF($J$4:$J684,1)</f>
        <v>16</v>
      </c>
      <c r="J684" s="26">
        <f>COUNTIF($S$5:$S684,S684)</f>
        <v>432</v>
      </c>
      <c r="K684" s="26" t="e">
        <f t="shared" si="179"/>
        <v>#N/A</v>
      </c>
      <c r="L684" s="26">
        <f>IFERROR(IF(P684=0,0,MAX($L$4:L683)+1),0)</f>
        <v>0</v>
      </c>
      <c r="M684" s="5" t="e">
        <f t="shared" si="191"/>
        <v>#N/A</v>
      </c>
      <c r="N684" s="5" t="e">
        <f t="shared" si="192"/>
        <v>#N/A</v>
      </c>
      <c r="P684" s="86" t="e">
        <f t="shared" si="180"/>
        <v>#N/A</v>
      </c>
      <c r="Q684" s="86" t="e">
        <f t="shared" si="181"/>
        <v>#N/A</v>
      </c>
      <c r="R684" s="86" t="e">
        <f t="shared" si="182"/>
        <v>#N/A</v>
      </c>
      <c r="S684" s="86" t="e">
        <f t="shared" si="183"/>
        <v>#N/A</v>
      </c>
      <c r="T684" s="86" t="str">
        <f t="shared" si="193"/>
        <v/>
      </c>
      <c r="U684" s="86" t="str">
        <f t="shared" si="194"/>
        <v/>
      </c>
      <c r="V684" s="86" t="str">
        <f t="shared" si="195"/>
        <v/>
      </c>
      <c r="W684" s="87" t="e">
        <f t="shared" si="184"/>
        <v>#N/A</v>
      </c>
      <c r="X684" s="88"/>
      <c r="Y684" s="88"/>
      <c r="Z684" s="88"/>
      <c r="AA684" s="88"/>
      <c r="AB684" s="88"/>
      <c r="AD684" s="86" t="e">
        <f t="shared" si="185"/>
        <v>#N/A</v>
      </c>
      <c r="AE684" s="86" t="e">
        <f t="shared" si="186"/>
        <v>#N/A</v>
      </c>
      <c r="AG684" s="86">
        <f t="shared" si="187"/>
        <v>0</v>
      </c>
      <c r="AH684" s="86">
        <f t="shared" si="188"/>
        <v>0</v>
      </c>
      <c r="AI684" s="86">
        <f t="shared" si="189"/>
        <v>0</v>
      </c>
    </row>
    <row r="685" spans="6:35" x14ac:dyDescent="0.25">
      <c r="F685" s="26" t="str">
        <f>IF(G685=1,MAX($F$4:F684)+1,"")</f>
        <v/>
      </c>
      <c r="G685" s="26">
        <f>COUNTIF($H$5:H685,H685)</f>
        <v>433</v>
      </c>
      <c r="H685" s="26" t="e">
        <f t="shared" si="190"/>
        <v>#N/A</v>
      </c>
      <c r="I685" s="26">
        <f>COUNTIF($J$4:$J685,1)</f>
        <v>16</v>
      </c>
      <c r="J685" s="26">
        <f>COUNTIF($S$5:$S685,S685)</f>
        <v>433</v>
      </c>
      <c r="K685" s="26" t="e">
        <f t="shared" si="179"/>
        <v>#N/A</v>
      </c>
      <c r="L685" s="26">
        <f>IFERROR(IF(P685=0,0,MAX($L$4:L684)+1),0)</f>
        <v>0</v>
      </c>
      <c r="M685" s="5" t="e">
        <f t="shared" si="191"/>
        <v>#N/A</v>
      </c>
      <c r="N685" s="5" t="e">
        <f t="shared" si="192"/>
        <v>#N/A</v>
      </c>
      <c r="P685" s="86" t="e">
        <f t="shared" si="180"/>
        <v>#N/A</v>
      </c>
      <c r="Q685" s="86" t="e">
        <f t="shared" si="181"/>
        <v>#N/A</v>
      </c>
      <c r="R685" s="86" t="e">
        <f t="shared" si="182"/>
        <v>#N/A</v>
      </c>
      <c r="S685" s="86" t="e">
        <f t="shared" si="183"/>
        <v>#N/A</v>
      </c>
      <c r="T685" s="86" t="str">
        <f t="shared" si="193"/>
        <v/>
      </c>
      <c r="U685" s="86" t="str">
        <f t="shared" si="194"/>
        <v/>
      </c>
      <c r="V685" s="86" t="str">
        <f t="shared" si="195"/>
        <v/>
      </c>
      <c r="W685" s="87" t="e">
        <f t="shared" si="184"/>
        <v>#N/A</v>
      </c>
      <c r="X685" s="88"/>
      <c r="Y685" s="88"/>
      <c r="Z685" s="88"/>
      <c r="AA685" s="88"/>
      <c r="AB685" s="88"/>
      <c r="AD685" s="86" t="e">
        <f t="shared" si="185"/>
        <v>#N/A</v>
      </c>
      <c r="AE685" s="86" t="e">
        <f t="shared" si="186"/>
        <v>#N/A</v>
      </c>
      <c r="AG685" s="86">
        <f t="shared" si="187"/>
        <v>0</v>
      </c>
      <c r="AH685" s="86">
        <f t="shared" si="188"/>
        <v>0</v>
      </c>
      <c r="AI685" s="86">
        <f t="shared" si="189"/>
        <v>0</v>
      </c>
    </row>
    <row r="686" spans="6:35" x14ac:dyDescent="0.25">
      <c r="F686" s="26" t="str">
        <f>IF(G686=1,MAX($F$4:F685)+1,"")</f>
        <v/>
      </c>
      <c r="G686" s="26">
        <f>COUNTIF($H$5:H686,H686)</f>
        <v>434</v>
      </c>
      <c r="H686" s="26" t="e">
        <f t="shared" si="190"/>
        <v>#N/A</v>
      </c>
      <c r="I686" s="26">
        <f>COUNTIF($J$4:$J686,1)</f>
        <v>16</v>
      </c>
      <c r="J686" s="26">
        <f>COUNTIF($S$5:$S686,S686)</f>
        <v>434</v>
      </c>
      <c r="K686" s="26" t="e">
        <f t="shared" si="179"/>
        <v>#N/A</v>
      </c>
      <c r="L686" s="26">
        <f>IFERROR(IF(P686=0,0,MAX($L$4:L685)+1),0)</f>
        <v>0</v>
      </c>
      <c r="M686" s="5" t="e">
        <f t="shared" si="191"/>
        <v>#N/A</v>
      </c>
      <c r="N686" s="5" t="e">
        <f t="shared" si="192"/>
        <v>#N/A</v>
      </c>
      <c r="P686" s="86" t="e">
        <f t="shared" si="180"/>
        <v>#N/A</v>
      </c>
      <c r="Q686" s="86" t="e">
        <f t="shared" si="181"/>
        <v>#N/A</v>
      </c>
      <c r="R686" s="86" t="e">
        <f t="shared" si="182"/>
        <v>#N/A</v>
      </c>
      <c r="S686" s="86" t="e">
        <f t="shared" si="183"/>
        <v>#N/A</v>
      </c>
      <c r="T686" s="86" t="str">
        <f t="shared" si="193"/>
        <v/>
      </c>
      <c r="U686" s="86" t="str">
        <f t="shared" si="194"/>
        <v/>
      </c>
      <c r="V686" s="86" t="str">
        <f t="shared" si="195"/>
        <v/>
      </c>
      <c r="W686" s="87" t="e">
        <f t="shared" si="184"/>
        <v>#N/A</v>
      </c>
      <c r="X686" s="88"/>
      <c r="Y686" s="88"/>
      <c r="Z686" s="88"/>
      <c r="AA686" s="88"/>
      <c r="AB686" s="88"/>
      <c r="AD686" s="86" t="e">
        <f t="shared" si="185"/>
        <v>#N/A</v>
      </c>
      <c r="AE686" s="86" t="e">
        <f t="shared" si="186"/>
        <v>#N/A</v>
      </c>
      <c r="AG686" s="86">
        <f t="shared" si="187"/>
        <v>0</v>
      </c>
      <c r="AH686" s="86">
        <f t="shared" si="188"/>
        <v>0</v>
      </c>
      <c r="AI686" s="86">
        <f t="shared" si="189"/>
        <v>0</v>
      </c>
    </row>
    <row r="687" spans="6:35" x14ac:dyDescent="0.25">
      <c r="F687" s="26" t="str">
        <f>IF(G687=1,MAX($F$4:F686)+1,"")</f>
        <v/>
      </c>
      <c r="G687" s="26">
        <f>COUNTIF($H$5:H687,H687)</f>
        <v>435</v>
      </c>
      <c r="H687" s="26" t="e">
        <f t="shared" si="190"/>
        <v>#N/A</v>
      </c>
      <c r="I687" s="26">
        <f>COUNTIF($J$4:$J687,1)</f>
        <v>16</v>
      </c>
      <c r="J687" s="26">
        <f>COUNTIF($S$5:$S687,S687)</f>
        <v>435</v>
      </c>
      <c r="K687" s="26" t="e">
        <f t="shared" si="179"/>
        <v>#N/A</v>
      </c>
      <c r="L687" s="26">
        <f>IFERROR(IF(P687=0,0,MAX($L$4:L686)+1),0)</f>
        <v>0</v>
      </c>
      <c r="M687" s="5" t="e">
        <f t="shared" si="191"/>
        <v>#N/A</v>
      </c>
      <c r="N687" s="5" t="e">
        <f t="shared" si="192"/>
        <v>#N/A</v>
      </c>
      <c r="P687" s="86" t="e">
        <f t="shared" si="180"/>
        <v>#N/A</v>
      </c>
      <c r="Q687" s="86" t="e">
        <f t="shared" si="181"/>
        <v>#N/A</v>
      </c>
      <c r="R687" s="86" t="e">
        <f t="shared" si="182"/>
        <v>#N/A</v>
      </c>
      <c r="S687" s="86" t="e">
        <f t="shared" si="183"/>
        <v>#N/A</v>
      </c>
      <c r="T687" s="86" t="str">
        <f t="shared" si="193"/>
        <v/>
      </c>
      <c r="U687" s="86" t="str">
        <f t="shared" si="194"/>
        <v/>
      </c>
      <c r="V687" s="86" t="str">
        <f t="shared" si="195"/>
        <v/>
      </c>
      <c r="W687" s="87" t="e">
        <f t="shared" si="184"/>
        <v>#N/A</v>
      </c>
      <c r="X687" s="88"/>
      <c r="Y687" s="88"/>
      <c r="Z687" s="88"/>
      <c r="AA687" s="88"/>
      <c r="AB687" s="88"/>
      <c r="AD687" s="86" t="e">
        <f t="shared" si="185"/>
        <v>#N/A</v>
      </c>
      <c r="AE687" s="86" t="e">
        <f t="shared" si="186"/>
        <v>#N/A</v>
      </c>
      <c r="AG687" s="86">
        <f t="shared" si="187"/>
        <v>0</v>
      </c>
      <c r="AH687" s="86">
        <f t="shared" si="188"/>
        <v>0</v>
      </c>
      <c r="AI687" s="86">
        <f t="shared" si="189"/>
        <v>0</v>
      </c>
    </row>
    <row r="688" spans="6:35" x14ac:dyDescent="0.25">
      <c r="F688" s="26" t="str">
        <f>IF(G688=1,MAX($F$4:F687)+1,"")</f>
        <v/>
      </c>
      <c r="G688" s="26">
        <f>COUNTIF($H$5:H688,H688)</f>
        <v>436</v>
      </c>
      <c r="H688" s="26" t="e">
        <f t="shared" si="190"/>
        <v>#N/A</v>
      </c>
      <c r="I688" s="26">
        <f>COUNTIF($J$4:$J688,1)</f>
        <v>16</v>
      </c>
      <c r="J688" s="26">
        <f>COUNTIF($S$5:$S688,S688)</f>
        <v>436</v>
      </c>
      <c r="K688" s="26" t="e">
        <f t="shared" si="179"/>
        <v>#N/A</v>
      </c>
      <c r="L688" s="26">
        <f>IFERROR(IF(P688=0,0,MAX($L$4:L687)+1),0)</f>
        <v>0</v>
      </c>
      <c r="M688" s="5" t="e">
        <f t="shared" si="191"/>
        <v>#N/A</v>
      </c>
      <c r="N688" s="5" t="e">
        <f t="shared" si="192"/>
        <v>#N/A</v>
      </c>
      <c r="P688" s="86" t="e">
        <f t="shared" si="180"/>
        <v>#N/A</v>
      </c>
      <c r="Q688" s="86" t="e">
        <f t="shared" si="181"/>
        <v>#N/A</v>
      </c>
      <c r="R688" s="86" t="e">
        <f t="shared" si="182"/>
        <v>#N/A</v>
      </c>
      <c r="S688" s="86" t="e">
        <f t="shared" si="183"/>
        <v>#N/A</v>
      </c>
      <c r="T688" s="86" t="str">
        <f t="shared" si="193"/>
        <v/>
      </c>
      <c r="U688" s="86" t="str">
        <f t="shared" si="194"/>
        <v/>
      </c>
      <c r="V688" s="86" t="str">
        <f t="shared" si="195"/>
        <v/>
      </c>
      <c r="W688" s="87" t="e">
        <f t="shared" si="184"/>
        <v>#N/A</v>
      </c>
      <c r="X688" s="88"/>
      <c r="Y688" s="88"/>
      <c r="Z688" s="88"/>
      <c r="AA688" s="88"/>
      <c r="AB688" s="88"/>
      <c r="AD688" s="86" t="e">
        <f t="shared" si="185"/>
        <v>#N/A</v>
      </c>
      <c r="AE688" s="86" t="e">
        <f t="shared" si="186"/>
        <v>#N/A</v>
      </c>
      <c r="AG688" s="86">
        <f t="shared" si="187"/>
        <v>0</v>
      </c>
      <c r="AH688" s="86">
        <f t="shared" si="188"/>
        <v>0</v>
      </c>
      <c r="AI688" s="86">
        <f t="shared" si="189"/>
        <v>0</v>
      </c>
    </row>
    <row r="689" spans="6:35" x14ac:dyDescent="0.25">
      <c r="F689" s="26" t="str">
        <f>IF(G689=1,MAX($F$4:F688)+1,"")</f>
        <v/>
      </c>
      <c r="G689" s="26">
        <f>COUNTIF($H$5:H689,H689)</f>
        <v>437</v>
      </c>
      <c r="H689" s="26" t="e">
        <f t="shared" si="190"/>
        <v>#N/A</v>
      </c>
      <c r="I689" s="26">
        <f>COUNTIF($J$4:$J689,1)</f>
        <v>16</v>
      </c>
      <c r="J689" s="26">
        <f>COUNTIF($S$5:$S689,S689)</f>
        <v>437</v>
      </c>
      <c r="K689" s="26" t="e">
        <f t="shared" si="179"/>
        <v>#N/A</v>
      </c>
      <c r="L689" s="26">
        <f>IFERROR(IF(P689=0,0,MAX($L$4:L688)+1),0)</f>
        <v>0</v>
      </c>
      <c r="M689" s="5" t="e">
        <f t="shared" si="191"/>
        <v>#N/A</v>
      </c>
      <c r="N689" s="5" t="e">
        <f t="shared" si="192"/>
        <v>#N/A</v>
      </c>
      <c r="P689" s="86" t="e">
        <f t="shared" si="180"/>
        <v>#N/A</v>
      </c>
      <c r="Q689" s="86" t="e">
        <f t="shared" si="181"/>
        <v>#N/A</v>
      </c>
      <c r="R689" s="86" t="e">
        <f t="shared" si="182"/>
        <v>#N/A</v>
      </c>
      <c r="S689" s="86" t="e">
        <f t="shared" si="183"/>
        <v>#N/A</v>
      </c>
      <c r="T689" s="86" t="str">
        <f t="shared" si="193"/>
        <v/>
      </c>
      <c r="U689" s="86" t="str">
        <f t="shared" si="194"/>
        <v/>
      </c>
      <c r="V689" s="86" t="str">
        <f t="shared" si="195"/>
        <v/>
      </c>
      <c r="W689" s="87" t="e">
        <f t="shared" si="184"/>
        <v>#N/A</v>
      </c>
      <c r="X689" s="88"/>
      <c r="Y689" s="88"/>
      <c r="Z689" s="88"/>
      <c r="AA689" s="88"/>
      <c r="AB689" s="88"/>
      <c r="AD689" s="86" t="e">
        <f t="shared" si="185"/>
        <v>#N/A</v>
      </c>
      <c r="AE689" s="86" t="e">
        <f t="shared" si="186"/>
        <v>#N/A</v>
      </c>
      <c r="AG689" s="86">
        <f t="shared" si="187"/>
        <v>0</v>
      </c>
      <c r="AH689" s="86">
        <f t="shared" si="188"/>
        <v>0</v>
      </c>
      <c r="AI689" s="86">
        <f t="shared" si="189"/>
        <v>0</v>
      </c>
    </row>
    <row r="690" spans="6:35" x14ac:dyDescent="0.25">
      <c r="F690" s="26" t="str">
        <f>IF(G690=1,MAX($F$4:F689)+1,"")</f>
        <v/>
      </c>
      <c r="G690" s="26">
        <f>COUNTIF($H$5:H690,H690)</f>
        <v>438</v>
      </c>
      <c r="H690" s="26" t="e">
        <f t="shared" si="190"/>
        <v>#N/A</v>
      </c>
      <c r="I690" s="26">
        <f>COUNTIF($J$4:$J690,1)</f>
        <v>16</v>
      </c>
      <c r="J690" s="26">
        <f>COUNTIF($S$5:$S690,S690)</f>
        <v>438</v>
      </c>
      <c r="K690" s="26" t="e">
        <f t="shared" si="179"/>
        <v>#N/A</v>
      </c>
      <c r="L690" s="26">
        <f>IFERROR(IF(P690=0,0,MAX($L$4:L689)+1),0)</f>
        <v>0</v>
      </c>
      <c r="M690" s="5" t="e">
        <f t="shared" si="191"/>
        <v>#N/A</v>
      </c>
      <c r="N690" s="5" t="e">
        <f t="shared" si="192"/>
        <v>#N/A</v>
      </c>
      <c r="P690" s="86" t="e">
        <f t="shared" si="180"/>
        <v>#N/A</v>
      </c>
      <c r="Q690" s="86" t="e">
        <f t="shared" si="181"/>
        <v>#N/A</v>
      </c>
      <c r="R690" s="86" t="e">
        <f t="shared" si="182"/>
        <v>#N/A</v>
      </c>
      <c r="S690" s="86" t="e">
        <f t="shared" si="183"/>
        <v>#N/A</v>
      </c>
      <c r="T690" s="86" t="str">
        <f t="shared" si="193"/>
        <v/>
      </c>
      <c r="U690" s="86" t="str">
        <f t="shared" si="194"/>
        <v/>
      </c>
      <c r="V690" s="86" t="str">
        <f t="shared" si="195"/>
        <v/>
      </c>
      <c r="W690" s="87" t="e">
        <f t="shared" si="184"/>
        <v>#N/A</v>
      </c>
      <c r="X690" s="88"/>
      <c r="Y690" s="88"/>
      <c r="Z690" s="88"/>
      <c r="AA690" s="88"/>
      <c r="AB690" s="88"/>
      <c r="AD690" s="86" t="e">
        <f t="shared" si="185"/>
        <v>#N/A</v>
      </c>
      <c r="AE690" s="86" t="e">
        <f t="shared" si="186"/>
        <v>#N/A</v>
      </c>
      <c r="AG690" s="86">
        <f t="shared" si="187"/>
        <v>0</v>
      </c>
      <c r="AH690" s="86">
        <f t="shared" si="188"/>
        <v>0</v>
      </c>
      <c r="AI690" s="86">
        <f t="shared" si="189"/>
        <v>0</v>
      </c>
    </row>
    <row r="691" spans="6:35" x14ac:dyDescent="0.25">
      <c r="F691" s="26" t="str">
        <f>IF(G691=1,MAX($F$4:F690)+1,"")</f>
        <v/>
      </c>
      <c r="G691" s="26">
        <f>COUNTIF($H$5:H691,H691)</f>
        <v>439</v>
      </c>
      <c r="H691" s="26" t="e">
        <f t="shared" si="190"/>
        <v>#N/A</v>
      </c>
      <c r="I691" s="26">
        <f>COUNTIF($J$4:$J691,1)</f>
        <v>16</v>
      </c>
      <c r="J691" s="26">
        <f>COUNTIF($S$5:$S691,S691)</f>
        <v>439</v>
      </c>
      <c r="K691" s="26" t="e">
        <f t="shared" si="179"/>
        <v>#N/A</v>
      </c>
      <c r="L691" s="26">
        <f>IFERROR(IF(P691=0,0,MAX($L$4:L690)+1),0)</f>
        <v>0</v>
      </c>
      <c r="M691" s="5" t="e">
        <f t="shared" si="191"/>
        <v>#N/A</v>
      </c>
      <c r="N691" s="5" t="e">
        <f t="shared" si="192"/>
        <v>#N/A</v>
      </c>
      <c r="P691" s="86" t="e">
        <f t="shared" si="180"/>
        <v>#N/A</v>
      </c>
      <c r="Q691" s="86" t="e">
        <f t="shared" si="181"/>
        <v>#N/A</v>
      </c>
      <c r="R691" s="86" t="e">
        <f t="shared" si="182"/>
        <v>#N/A</v>
      </c>
      <c r="S691" s="86" t="e">
        <f t="shared" si="183"/>
        <v>#N/A</v>
      </c>
      <c r="T691" s="86" t="str">
        <f t="shared" si="193"/>
        <v/>
      </c>
      <c r="U691" s="86" t="str">
        <f t="shared" si="194"/>
        <v/>
      </c>
      <c r="V691" s="86" t="str">
        <f t="shared" si="195"/>
        <v/>
      </c>
      <c r="W691" s="87" t="e">
        <f t="shared" si="184"/>
        <v>#N/A</v>
      </c>
      <c r="X691" s="88"/>
      <c r="Y691" s="88"/>
      <c r="Z691" s="88"/>
      <c r="AA691" s="88"/>
      <c r="AB691" s="88"/>
      <c r="AD691" s="86" t="e">
        <f t="shared" si="185"/>
        <v>#N/A</v>
      </c>
      <c r="AE691" s="86" t="e">
        <f t="shared" si="186"/>
        <v>#N/A</v>
      </c>
      <c r="AG691" s="86">
        <f t="shared" si="187"/>
        <v>0</v>
      </c>
      <c r="AH691" s="86">
        <f t="shared" si="188"/>
        <v>0</v>
      </c>
      <c r="AI691" s="86">
        <f t="shared" si="189"/>
        <v>0</v>
      </c>
    </row>
    <row r="692" spans="6:35" x14ac:dyDescent="0.25">
      <c r="F692" s="26" t="str">
        <f>IF(G692=1,MAX($F$4:F691)+1,"")</f>
        <v/>
      </c>
      <c r="G692" s="26">
        <f>COUNTIF($H$5:H692,H692)</f>
        <v>440</v>
      </c>
      <c r="H692" s="26" t="e">
        <f t="shared" si="190"/>
        <v>#N/A</v>
      </c>
      <c r="I692" s="26">
        <f>COUNTIF($J$4:$J692,1)</f>
        <v>16</v>
      </c>
      <c r="J692" s="26">
        <f>COUNTIF($S$5:$S692,S692)</f>
        <v>440</v>
      </c>
      <c r="K692" s="26" t="e">
        <f t="shared" si="179"/>
        <v>#N/A</v>
      </c>
      <c r="L692" s="26">
        <f>IFERROR(IF(P692=0,0,MAX($L$4:L691)+1),0)</f>
        <v>0</v>
      </c>
      <c r="M692" s="5" t="e">
        <f t="shared" si="191"/>
        <v>#N/A</v>
      </c>
      <c r="N692" s="5" t="e">
        <f t="shared" si="192"/>
        <v>#N/A</v>
      </c>
      <c r="P692" s="86" t="e">
        <f t="shared" si="180"/>
        <v>#N/A</v>
      </c>
      <c r="Q692" s="86" t="e">
        <f t="shared" si="181"/>
        <v>#N/A</v>
      </c>
      <c r="R692" s="86" t="e">
        <f t="shared" si="182"/>
        <v>#N/A</v>
      </c>
      <c r="S692" s="86" t="e">
        <f t="shared" si="183"/>
        <v>#N/A</v>
      </c>
      <c r="T692" s="86" t="str">
        <f t="shared" si="193"/>
        <v/>
      </c>
      <c r="U692" s="86" t="str">
        <f t="shared" si="194"/>
        <v/>
      </c>
      <c r="V692" s="86" t="str">
        <f t="shared" si="195"/>
        <v/>
      </c>
      <c r="W692" s="87" t="e">
        <f t="shared" si="184"/>
        <v>#N/A</v>
      </c>
      <c r="X692" s="88"/>
      <c r="Y692" s="88"/>
      <c r="Z692" s="88"/>
      <c r="AA692" s="88"/>
      <c r="AB692" s="88"/>
      <c r="AD692" s="86" t="e">
        <f t="shared" si="185"/>
        <v>#N/A</v>
      </c>
      <c r="AE692" s="86" t="e">
        <f t="shared" si="186"/>
        <v>#N/A</v>
      </c>
      <c r="AG692" s="86">
        <f t="shared" si="187"/>
        <v>0</v>
      </c>
      <c r="AH692" s="86">
        <f t="shared" si="188"/>
        <v>0</v>
      </c>
      <c r="AI692" s="86">
        <f t="shared" si="189"/>
        <v>0</v>
      </c>
    </row>
    <row r="693" spans="6:35" x14ac:dyDescent="0.25">
      <c r="F693" s="26" t="str">
        <f>IF(G693=1,MAX($F$4:F692)+1,"")</f>
        <v/>
      </c>
      <c r="G693" s="26">
        <f>COUNTIF($H$5:H693,H693)</f>
        <v>441</v>
      </c>
      <c r="H693" s="26" t="e">
        <f t="shared" si="190"/>
        <v>#N/A</v>
      </c>
      <c r="I693" s="26">
        <f>COUNTIF($J$4:$J693,1)</f>
        <v>16</v>
      </c>
      <c r="J693" s="26">
        <f>COUNTIF($S$5:$S693,S693)</f>
        <v>441</v>
      </c>
      <c r="K693" s="26" t="e">
        <f t="shared" si="179"/>
        <v>#N/A</v>
      </c>
      <c r="L693" s="26">
        <f>IFERROR(IF(P693=0,0,MAX($L$4:L692)+1),0)</f>
        <v>0</v>
      </c>
      <c r="M693" s="5" t="e">
        <f t="shared" si="191"/>
        <v>#N/A</v>
      </c>
      <c r="N693" s="5" t="e">
        <f t="shared" si="192"/>
        <v>#N/A</v>
      </c>
      <c r="P693" s="86" t="e">
        <f t="shared" si="180"/>
        <v>#N/A</v>
      </c>
      <c r="Q693" s="86" t="e">
        <f t="shared" si="181"/>
        <v>#N/A</v>
      </c>
      <c r="R693" s="86" t="e">
        <f t="shared" si="182"/>
        <v>#N/A</v>
      </c>
      <c r="S693" s="86" t="e">
        <f t="shared" si="183"/>
        <v>#N/A</v>
      </c>
      <c r="T693" s="86" t="str">
        <f t="shared" si="193"/>
        <v/>
      </c>
      <c r="U693" s="86" t="str">
        <f t="shared" si="194"/>
        <v/>
      </c>
      <c r="V693" s="86" t="str">
        <f t="shared" si="195"/>
        <v/>
      </c>
      <c r="W693" s="87" t="e">
        <f t="shared" si="184"/>
        <v>#N/A</v>
      </c>
      <c r="X693" s="88"/>
      <c r="Y693" s="88"/>
      <c r="Z693" s="88"/>
      <c r="AA693" s="88"/>
      <c r="AB693" s="88"/>
      <c r="AD693" s="86" t="e">
        <f t="shared" si="185"/>
        <v>#N/A</v>
      </c>
      <c r="AE693" s="86" t="e">
        <f t="shared" si="186"/>
        <v>#N/A</v>
      </c>
      <c r="AG693" s="86">
        <f t="shared" si="187"/>
        <v>0</v>
      </c>
      <c r="AH693" s="86">
        <f t="shared" si="188"/>
        <v>0</v>
      </c>
      <c r="AI693" s="86">
        <f t="shared" si="189"/>
        <v>0</v>
      </c>
    </row>
    <row r="694" spans="6:35" x14ac:dyDescent="0.25">
      <c r="F694" s="26" t="str">
        <f>IF(G694=1,MAX($F$4:F693)+1,"")</f>
        <v/>
      </c>
      <c r="G694" s="26">
        <f>COUNTIF($H$5:H694,H694)</f>
        <v>442</v>
      </c>
      <c r="H694" s="26" t="e">
        <f t="shared" si="190"/>
        <v>#N/A</v>
      </c>
      <c r="I694" s="26">
        <f>COUNTIF($J$4:$J694,1)</f>
        <v>16</v>
      </c>
      <c r="J694" s="26">
        <f>COUNTIF($S$5:$S694,S694)</f>
        <v>442</v>
      </c>
      <c r="K694" s="26" t="e">
        <f t="shared" si="179"/>
        <v>#N/A</v>
      </c>
      <c r="L694" s="26">
        <f>IFERROR(IF(P694=0,0,MAX($L$4:L693)+1),0)</f>
        <v>0</v>
      </c>
      <c r="M694" s="5" t="e">
        <f t="shared" si="191"/>
        <v>#N/A</v>
      </c>
      <c r="N694" s="5" t="e">
        <f t="shared" si="192"/>
        <v>#N/A</v>
      </c>
      <c r="P694" s="86" t="e">
        <f t="shared" si="180"/>
        <v>#N/A</v>
      </c>
      <c r="Q694" s="86" t="e">
        <f t="shared" si="181"/>
        <v>#N/A</v>
      </c>
      <c r="R694" s="86" t="e">
        <f t="shared" si="182"/>
        <v>#N/A</v>
      </c>
      <c r="S694" s="86" t="e">
        <f t="shared" si="183"/>
        <v>#N/A</v>
      </c>
      <c r="T694" s="86" t="str">
        <f t="shared" si="193"/>
        <v/>
      </c>
      <c r="U694" s="86" t="str">
        <f t="shared" si="194"/>
        <v/>
      </c>
      <c r="V694" s="86" t="str">
        <f t="shared" si="195"/>
        <v/>
      </c>
      <c r="W694" s="87" t="e">
        <f t="shared" si="184"/>
        <v>#N/A</v>
      </c>
      <c r="X694" s="88"/>
      <c r="Y694" s="88"/>
      <c r="Z694" s="88"/>
      <c r="AA694" s="88"/>
      <c r="AB694" s="88"/>
      <c r="AD694" s="86" t="e">
        <f t="shared" si="185"/>
        <v>#N/A</v>
      </c>
      <c r="AE694" s="86" t="e">
        <f t="shared" si="186"/>
        <v>#N/A</v>
      </c>
      <c r="AG694" s="86">
        <f t="shared" si="187"/>
        <v>0</v>
      </c>
      <c r="AH694" s="86">
        <f t="shared" si="188"/>
        <v>0</v>
      </c>
      <c r="AI694" s="86">
        <f t="shared" si="189"/>
        <v>0</v>
      </c>
    </row>
    <row r="695" spans="6:35" x14ac:dyDescent="0.25">
      <c r="F695" s="26" t="str">
        <f>IF(G695=1,MAX($F$4:F694)+1,"")</f>
        <v/>
      </c>
      <c r="G695" s="26">
        <f>COUNTIF($H$5:H695,H695)</f>
        <v>443</v>
      </c>
      <c r="H695" s="26" t="e">
        <f t="shared" si="190"/>
        <v>#N/A</v>
      </c>
      <c r="I695" s="26">
        <f>COUNTIF($J$4:$J695,1)</f>
        <v>16</v>
      </c>
      <c r="J695" s="26">
        <f>COUNTIF($S$5:$S695,S695)</f>
        <v>443</v>
      </c>
      <c r="K695" s="26" t="e">
        <f t="shared" si="179"/>
        <v>#N/A</v>
      </c>
      <c r="L695" s="26">
        <f>IFERROR(IF(P695=0,0,MAX($L$4:L694)+1),0)</f>
        <v>0</v>
      </c>
      <c r="M695" s="5" t="e">
        <f t="shared" si="191"/>
        <v>#N/A</v>
      </c>
      <c r="N695" s="5" t="e">
        <f t="shared" si="192"/>
        <v>#N/A</v>
      </c>
      <c r="P695" s="86" t="e">
        <f t="shared" si="180"/>
        <v>#N/A</v>
      </c>
      <c r="Q695" s="86" t="e">
        <f t="shared" si="181"/>
        <v>#N/A</v>
      </c>
      <c r="R695" s="86" t="e">
        <f t="shared" si="182"/>
        <v>#N/A</v>
      </c>
      <c r="S695" s="86" t="e">
        <f t="shared" si="183"/>
        <v>#N/A</v>
      </c>
      <c r="T695" s="86" t="str">
        <f t="shared" si="193"/>
        <v/>
      </c>
      <c r="U695" s="86" t="str">
        <f t="shared" si="194"/>
        <v/>
      </c>
      <c r="V695" s="86" t="str">
        <f t="shared" si="195"/>
        <v/>
      </c>
      <c r="W695" s="87" t="e">
        <f t="shared" si="184"/>
        <v>#N/A</v>
      </c>
      <c r="X695" s="88"/>
      <c r="Y695" s="88"/>
      <c r="Z695" s="88"/>
      <c r="AA695" s="88"/>
      <c r="AB695" s="88"/>
      <c r="AD695" s="86" t="e">
        <f t="shared" si="185"/>
        <v>#N/A</v>
      </c>
      <c r="AE695" s="86" t="e">
        <f t="shared" si="186"/>
        <v>#N/A</v>
      </c>
      <c r="AG695" s="86">
        <f t="shared" si="187"/>
        <v>0</v>
      </c>
      <c r="AH695" s="86">
        <f t="shared" si="188"/>
        <v>0</v>
      </c>
      <c r="AI695" s="86">
        <f t="shared" si="189"/>
        <v>0</v>
      </c>
    </row>
    <row r="696" spans="6:35" x14ac:dyDescent="0.25">
      <c r="F696" s="26" t="str">
        <f>IF(G696=1,MAX($F$4:F695)+1,"")</f>
        <v/>
      </c>
      <c r="G696" s="26">
        <f>COUNTIF($H$5:H696,H696)</f>
        <v>444</v>
      </c>
      <c r="H696" s="26" t="e">
        <f t="shared" si="190"/>
        <v>#N/A</v>
      </c>
      <c r="I696" s="26">
        <f>COUNTIF($J$4:$J696,1)</f>
        <v>16</v>
      </c>
      <c r="J696" s="26">
        <f>COUNTIF($S$5:$S696,S696)</f>
        <v>444</v>
      </c>
      <c r="K696" s="26" t="e">
        <f t="shared" si="179"/>
        <v>#N/A</v>
      </c>
      <c r="L696" s="26">
        <f>IFERROR(IF(P696=0,0,MAX($L$4:L695)+1),0)</f>
        <v>0</v>
      </c>
      <c r="M696" s="5" t="e">
        <f t="shared" si="191"/>
        <v>#N/A</v>
      </c>
      <c r="N696" s="5" t="e">
        <f t="shared" si="192"/>
        <v>#N/A</v>
      </c>
      <c r="P696" s="86" t="e">
        <f t="shared" si="180"/>
        <v>#N/A</v>
      </c>
      <c r="Q696" s="86" t="e">
        <f t="shared" si="181"/>
        <v>#N/A</v>
      </c>
      <c r="R696" s="86" t="e">
        <f t="shared" si="182"/>
        <v>#N/A</v>
      </c>
      <c r="S696" s="86" t="e">
        <f t="shared" si="183"/>
        <v>#N/A</v>
      </c>
      <c r="T696" s="86" t="str">
        <f t="shared" si="193"/>
        <v/>
      </c>
      <c r="U696" s="86" t="str">
        <f t="shared" si="194"/>
        <v/>
      </c>
      <c r="V696" s="86" t="str">
        <f t="shared" si="195"/>
        <v/>
      </c>
      <c r="W696" s="87" t="e">
        <f t="shared" si="184"/>
        <v>#N/A</v>
      </c>
      <c r="X696" s="88"/>
      <c r="Y696" s="88"/>
      <c r="Z696" s="88"/>
      <c r="AA696" s="88"/>
      <c r="AB696" s="88"/>
      <c r="AD696" s="86" t="e">
        <f t="shared" si="185"/>
        <v>#N/A</v>
      </c>
      <c r="AE696" s="86" t="e">
        <f t="shared" si="186"/>
        <v>#N/A</v>
      </c>
      <c r="AG696" s="86">
        <f t="shared" si="187"/>
        <v>0</v>
      </c>
      <c r="AH696" s="86">
        <f t="shared" si="188"/>
        <v>0</v>
      </c>
      <c r="AI696" s="86">
        <f t="shared" si="189"/>
        <v>0</v>
      </c>
    </row>
    <row r="697" spans="6:35" x14ac:dyDescent="0.25">
      <c r="F697" s="26" t="str">
        <f>IF(G697=1,MAX($F$4:F696)+1,"")</f>
        <v/>
      </c>
      <c r="G697" s="26">
        <f>COUNTIF($H$5:H697,H697)</f>
        <v>445</v>
      </c>
      <c r="H697" s="26" t="e">
        <f t="shared" si="190"/>
        <v>#N/A</v>
      </c>
      <c r="I697" s="26">
        <f>COUNTIF($J$4:$J697,1)</f>
        <v>16</v>
      </c>
      <c r="J697" s="26">
        <f>COUNTIF($S$5:$S697,S697)</f>
        <v>445</v>
      </c>
      <c r="K697" s="26" t="e">
        <f t="shared" si="179"/>
        <v>#N/A</v>
      </c>
      <c r="L697" s="26">
        <f>IFERROR(IF(P697=0,0,MAX($L$4:L696)+1),0)</f>
        <v>0</v>
      </c>
      <c r="M697" s="5" t="e">
        <f t="shared" si="191"/>
        <v>#N/A</v>
      </c>
      <c r="N697" s="5" t="e">
        <f t="shared" si="192"/>
        <v>#N/A</v>
      </c>
      <c r="P697" s="86" t="e">
        <f t="shared" si="180"/>
        <v>#N/A</v>
      </c>
      <c r="Q697" s="86" t="e">
        <f t="shared" si="181"/>
        <v>#N/A</v>
      </c>
      <c r="R697" s="86" t="e">
        <f t="shared" si="182"/>
        <v>#N/A</v>
      </c>
      <c r="S697" s="86" t="e">
        <f t="shared" si="183"/>
        <v>#N/A</v>
      </c>
      <c r="T697" s="86" t="str">
        <f t="shared" si="193"/>
        <v/>
      </c>
      <c r="U697" s="86" t="str">
        <f t="shared" si="194"/>
        <v/>
      </c>
      <c r="V697" s="86" t="str">
        <f t="shared" si="195"/>
        <v/>
      </c>
      <c r="W697" s="87" t="e">
        <f t="shared" si="184"/>
        <v>#N/A</v>
      </c>
      <c r="X697" s="88"/>
      <c r="Y697" s="88"/>
      <c r="Z697" s="88"/>
      <c r="AA697" s="88"/>
      <c r="AB697" s="88"/>
      <c r="AD697" s="86" t="e">
        <f t="shared" si="185"/>
        <v>#N/A</v>
      </c>
      <c r="AE697" s="86" t="e">
        <f t="shared" si="186"/>
        <v>#N/A</v>
      </c>
      <c r="AG697" s="86">
        <f t="shared" si="187"/>
        <v>0</v>
      </c>
      <c r="AH697" s="86">
        <f t="shared" si="188"/>
        <v>0</v>
      </c>
      <c r="AI697" s="86">
        <f t="shared" si="189"/>
        <v>0</v>
      </c>
    </row>
    <row r="698" spans="6:35" x14ac:dyDescent="0.25">
      <c r="F698" s="26" t="str">
        <f>IF(G698=1,MAX($F$4:F697)+1,"")</f>
        <v/>
      </c>
      <c r="G698" s="26">
        <f>COUNTIF($H$5:H698,H698)</f>
        <v>446</v>
      </c>
      <c r="H698" s="26" t="e">
        <f t="shared" si="190"/>
        <v>#N/A</v>
      </c>
      <c r="I698" s="26">
        <f>COUNTIF($J$4:$J698,1)</f>
        <v>16</v>
      </c>
      <c r="J698" s="26">
        <f>COUNTIF($S$5:$S698,S698)</f>
        <v>446</v>
      </c>
      <c r="K698" s="26" t="e">
        <f t="shared" si="179"/>
        <v>#N/A</v>
      </c>
      <c r="L698" s="26">
        <f>IFERROR(IF(P698=0,0,MAX($L$4:L697)+1),0)</f>
        <v>0</v>
      </c>
      <c r="M698" s="5" t="e">
        <f t="shared" si="191"/>
        <v>#N/A</v>
      </c>
      <c r="N698" s="5" t="e">
        <f t="shared" si="192"/>
        <v>#N/A</v>
      </c>
      <c r="P698" s="86" t="e">
        <f t="shared" si="180"/>
        <v>#N/A</v>
      </c>
      <c r="Q698" s="86" t="e">
        <f t="shared" si="181"/>
        <v>#N/A</v>
      </c>
      <c r="R698" s="86" t="e">
        <f t="shared" si="182"/>
        <v>#N/A</v>
      </c>
      <c r="S698" s="86" t="e">
        <f t="shared" si="183"/>
        <v>#N/A</v>
      </c>
      <c r="T698" s="86" t="str">
        <f t="shared" si="193"/>
        <v/>
      </c>
      <c r="U698" s="86" t="str">
        <f t="shared" si="194"/>
        <v/>
      </c>
      <c r="V698" s="86" t="str">
        <f t="shared" si="195"/>
        <v/>
      </c>
      <c r="W698" s="87" t="e">
        <f t="shared" si="184"/>
        <v>#N/A</v>
      </c>
      <c r="X698" s="88"/>
      <c r="Y698" s="88"/>
      <c r="Z698" s="88"/>
      <c r="AA698" s="88"/>
      <c r="AB698" s="88"/>
      <c r="AD698" s="86" t="e">
        <f t="shared" si="185"/>
        <v>#N/A</v>
      </c>
      <c r="AE698" s="86" t="e">
        <f t="shared" si="186"/>
        <v>#N/A</v>
      </c>
      <c r="AG698" s="86">
        <f t="shared" si="187"/>
        <v>0</v>
      </c>
      <c r="AH698" s="86">
        <f t="shared" si="188"/>
        <v>0</v>
      </c>
      <c r="AI698" s="86">
        <f t="shared" si="189"/>
        <v>0</v>
      </c>
    </row>
    <row r="699" spans="6:35" x14ac:dyDescent="0.25">
      <c r="F699" s="26" t="str">
        <f>IF(G699=1,MAX($F$4:F698)+1,"")</f>
        <v/>
      </c>
      <c r="G699" s="26">
        <f>COUNTIF($H$5:H699,H699)</f>
        <v>447</v>
      </c>
      <c r="H699" s="26" t="e">
        <f t="shared" si="190"/>
        <v>#N/A</v>
      </c>
      <c r="I699" s="26">
        <f>COUNTIF($J$4:$J699,1)</f>
        <v>16</v>
      </c>
      <c r="J699" s="26">
        <f>COUNTIF($S$5:$S699,S699)</f>
        <v>447</v>
      </c>
      <c r="K699" s="26" t="e">
        <f t="shared" si="179"/>
        <v>#N/A</v>
      </c>
      <c r="L699" s="26">
        <f>IFERROR(IF(P699=0,0,MAX($L$4:L698)+1),0)</f>
        <v>0</v>
      </c>
      <c r="M699" s="5" t="e">
        <f t="shared" si="191"/>
        <v>#N/A</v>
      </c>
      <c r="N699" s="5" t="e">
        <f t="shared" si="192"/>
        <v>#N/A</v>
      </c>
      <c r="P699" s="86" t="e">
        <f t="shared" si="180"/>
        <v>#N/A</v>
      </c>
      <c r="Q699" s="86" t="e">
        <f t="shared" si="181"/>
        <v>#N/A</v>
      </c>
      <c r="R699" s="86" t="e">
        <f t="shared" si="182"/>
        <v>#N/A</v>
      </c>
      <c r="S699" s="86" t="e">
        <f t="shared" si="183"/>
        <v>#N/A</v>
      </c>
      <c r="T699" s="86" t="str">
        <f t="shared" si="193"/>
        <v/>
      </c>
      <c r="U699" s="86" t="str">
        <f t="shared" si="194"/>
        <v/>
      </c>
      <c r="V699" s="86" t="str">
        <f t="shared" si="195"/>
        <v/>
      </c>
      <c r="W699" s="87" t="e">
        <f t="shared" si="184"/>
        <v>#N/A</v>
      </c>
      <c r="X699" s="88"/>
      <c r="Y699" s="88"/>
      <c r="Z699" s="88"/>
      <c r="AA699" s="88"/>
      <c r="AB699" s="88"/>
      <c r="AD699" s="86" t="e">
        <f t="shared" si="185"/>
        <v>#N/A</v>
      </c>
      <c r="AE699" s="86" t="e">
        <f t="shared" si="186"/>
        <v>#N/A</v>
      </c>
      <c r="AG699" s="86">
        <f t="shared" si="187"/>
        <v>0</v>
      </c>
      <c r="AH699" s="86">
        <f t="shared" si="188"/>
        <v>0</v>
      </c>
      <c r="AI699" s="86">
        <f t="shared" si="189"/>
        <v>0</v>
      </c>
    </row>
    <row r="700" spans="6:35" x14ac:dyDescent="0.25">
      <c r="F700" s="26" t="str">
        <f>IF(G700=1,MAX($F$4:F699)+1,"")</f>
        <v/>
      </c>
      <c r="G700" s="26">
        <f>COUNTIF($H$5:H700,H700)</f>
        <v>448</v>
      </c>
      <c r="H700" s="26" t="e">
        <f t="shared" si="190"/>
        <v>#N/A</v>
      </c>
      <c r="I700" s="26">
        <f>COUNTIF($J$4:$J700,1)</f>
        <v>16</v>
      </c>
      <c r="J700" s="26">
        <f>COUNTIF($S$5:$S700,S700)</f>
        <v>448</v>
      </c>
      <c r="K700" s="26" t="e">
        <f t="shared" si="179"/>
        <v>#N/A</v>
      </c>
      <c r="L700" s="26">
        <f>IFERROR(IF(P700=0,0,MAX($L$4:L699)+1),0)</f>
        <v>0</v>
      </c>
      <c r="M700" s="5" t="e">
        <f t="shared" si="191"/>
        <v>#N/A</v>
      </c>
      <c r="N700" s="5" t="e">
        <f t="shared" si="192"/>
        <v>#N/A</v>
      </c>
      <c r="P700" s="86" t="e">
        <f t="shared" si="180"/>
        <v>#N/A</v>
      </c>
      <c r="Q700" s="86" t="e">
        <f t="shared" si="181"/>
        <v>#N/A</v>
      </c>
      <c r="R700" s="86" t="e">
        <f t="shared" si="182"/>
        <v>#N/A</v>
      </c>
      <c r="S700" s="86" t="e">
        <f t="shared" si="183"/>
        <v>#N/A</v>
      </c>
      <c r="T700" s="86" t="str">
        <f t="shared" si="193"/>
        <v/>
      </c>
      <c r="U700" s="86" t="str">
        <f t="shared" si="194"/>
        <v/>
      </c>
      <c r="V700" s="86" t="str">
        <f t="shared" si="195"/>
        <v/>
      </c>
      <c r="W700" s="87" t="e">
        <f t="shared" si="184"/>
        <v>#N/A</v>
      </c>
      <c r="X700" s="88"/>
      <c r="Y700" s="88"/>
      <c r="Z700" s="88"/>
      <c r="AA700" s="88"/>
      <c r="AB700" s="88"/>
      <c r="AD700" s="86" t="e">
        <f t="shared" si="185"/>
        <v>#N/A</v>
      </c>
      <c r="AE700" s="86" t="e">
        <f t="shared" si="186"/>
        <v>#N/A</v>
      </c>
      <c r="AG700" s="86">
        <f t="shared" si="187"/>
        <v>0</v>
      </c>
      <c r="AH700" s="86">
        <f t="shared" si="188"/>
        <v>0</v>
      </c>
      <c r="AI700" s="86">
        <f t="shared" si="189"/>
        <v>0</v>
      </c>
    </row>
    <row r="701" spans="6:35" x14ac:dyDescent="0.25">
      <c r="F701" s="26" t="str">
        <f>IF(G701=1,MAX($F$4:F700)+1,"")</f>
        <v/>
      </c>
      <c r="G701" s="26">
        <f>COUNTIF($H$5:H701,H701)</f>
        <v>449</v>
      </c>
      <c r="H701" s="26" t="e">
        <f t="shared" si="190"/>
        <v>#N/A</v>
      </c>
      <c r="I701" s="26">
        <f>COUNTIF($J$4:$J701,1)</f>
        <v>16</v>
      </c>
      <c r="J701" s="26">
        <f>COUNTIF($S$5:$S701,S701)</f>
        <v>449</v>
      </c>
      <c r="K701" s="26" t="e">
        <f t="shared" si="179"/>
        <v>#N/A</v>
      </c>
      <c r="L701" s="26">
        <f>IFERROR(IF(P701=0,0,MAX($L$4:L700)+1),0)</f>
        <v>0</v>
      </c>
      <c r="M701" s="5" t="e">
        <f t="shared" si="191"/>
        <v>#N/A</v>
      </c>
      <c r="N701" s="5" t="e">
        <f t="shared" si="192"/>
        <v>#N/A</v>
      </c>
      <c r="P701" s="86" t="e">
        <f t="shared" si="180"/>
        <v>#N/A</v>
      </c>
      <c r="Q701" s="86" t="e">
        <f t="shared" si="181"/>
        <v>#N/A</v>
      </c>
      <c r="R701" s="86" t="e">
        <f t="shared" si="182"/>
        <v>#N/A</v>
      </c>
      <c r="S701" s="86" t="e">
        <f t="shared" si="183"/>
        <v>#N/A</v>
      </c>
      <c r="T701" s="86" t="str">
        <f t="shared" si="193"/>
        <v/>
      </c>
      <c r="U701" s="86" t="str">
        <f t="shared" si="194"/>
        <v/>
      </c>
      <c r="V701" s="86" t="str">
        <f t="shared" si="195"/>
        <v/>
      </c>
      <c r="W701" s="87" t="e">
        <f t="shared" si="184"/>
        <v>#N/A</v>
      </c>
      <c r="X701" s="88"/>
      <c r="Y701" s="88"/>
      <c r="Z701" s="88"/>
      <c r="AA701" s="88"/>
      <c r="AB701" s="88"/>
      <c r="AD701" s="86" t="e">
        <f t="shared" si="185"/>
        <v>#N/A</v>
      </c>
      <c r="AE701" s="86" t="e">
        <f t="shared" si="186"/>
        <v>#N/A</v>
      </c>
      <c r="AG701" s="86">
        <f t="shared" si="187"/>
        <v>0</v>
      </c>
      <c r="AH701" s="86">
        <f t="shared" si="188"/>
        <v>0</v>
      </c>
      <c r="AI701" s="86">
        <f t="shared" si="189"/>
        <v>0</v>
      </c>
    </row>
    <row r="702" spans="6:35" x14ac:dyDescent="0.25">
      <c r="F702" s="26" t="str">
        <f>IF(G702=1,MAX($F$4:F701)+1,"")</f>
        <v/>
      </c>
      <c r="G702" s="26">
        <f>COUNTIF($H$5:H702,H702)</f>
        <v>450</v>
      </c>
      <c r="H702" s="26" t="e">
        <f t="shared" si="190"/>
        <v>#N/A</v>
      </c>
      <c r="I702" s="26">
        <f>COUNTIF($J$4:$J702,1)</f>
        <v>16</v>
      </c>
      <c r="J702" s="26">
        <f>COUNTIF($S$5:$S702,S702)</f>
        <v>450</v>
      </c>
      <c r="K702" s="26" t="e">
        <f t="shared" si="179"/>
        <v>#N/A</v>
      </c>
      <c r="L702" s="26">
        <f>IFERROR(IF(P702=0,0,MAX($L$4:L701)+1),0)</f>
        <v>0</v>
      </c>
      <c r="M702" s="5" t="e">
        <f t="shared" si="191"/>
        <v>#N/A</v>
      </c>
      <c r="N702" s="5" t="e">
        <f t="shared" si="192"/>
        <v>#N/A</v>
      </c>
      <c r="P702" s="86" t="e">
        <f t="shared" si="180"/>
        <v>#N/A</v>
      </c>
      <c r="Q702" s="86" t="e">
        <f t="shared" si="181"/>
        <v>#N/A</v>
      </c>
      <c r="R702" s="86" t="e">
        <f t="shared" si="182"/>
        <v>#N/A</v>
      </c>
      <c r="S702" s="86" t="e">
        <f t="shared" si="183"/>
        <v>#N/A</v>
      </c>
      <c r="T702" s="86" t="str">
        <f t="shared" si="193"/>
        <v/>
      </c>
      <c r="U702" s="86" t="str">
        <f t="shared" si="194"/>
        <v/>
      </c>
      <c r="V702" s="86" t="str">
        <f t="shared" si="195"/>
        <v/>
      </c>
      <c r="W702" s="87" t="e">
        <f t="shared" si="184"/>
        <v>#N/A</v>
      </c>
      <c r="X702" s="88"/>
      <c r="Y702" s="88"/>
      <c r="Z702" s="88"/>
      <c r="AA702" s="88"/>
      <c r="AB702" s="88"/>
      <c r="AD702" s="86" t="e">
        <f t="shared" si="185"/>
        <v>#N/A</v>
      </c>
      <c r="AE702" s="86" t="e">
        <f t="shared" si="186"/>
        <v>#N/A</v>
      </c>
      <c r="AG702" s="86">
        <f t="shared" si="187"/>
        <v>0</v>
      </c>
      <c r="AH702" s="86">
        <f t="shared" si="188"/>
        <v>0</v>
      </c>
      <c r="AI702" s="86">
        <f t="shared" si="189"/>
        <v>0</v>
      </c>
    </row>
    <row r="703" spans="6:35" x14ac:dyDescent="0.25">
      <c r="F703" s="26" t="str">
        <f>IF(G703=1,MAX($F$4:F702)+1,"")</f>
        <v/>
      </c>
      <c r="G703" s="26">
        <f>COUNTIF($H$5:H703,H703)</f>
        <v>451</v>
      </c>
      <c r="H703" s="26" t="e">
        <f t="shared" si="190"/>
        <v>#N/A</v>
      </c>
      <c r="I703" s="26">
        <f>COUNTIF($J$4:$J703,1)</f>
        <v>16</v>
      </c>
      <c r="J703" s="26">
        <f>COUNTIF($S$5:$S703,S703)</f>
        <v>451</v>
      </c>
      <c r="K703" s="26" t="e">
        <f t="shared" si="179"/>
        <v>#N/A</v>
      </c>
      <c r="L703" s="26">
        <f>IFERROR(IF(P703=0,0,MAX($L$4:L702)+1),0)</f>
        <v>0</v>
      </c>
      <c r="M703" s="5" t="e">
        <f t="shared" si="191"/>
        <v>#N/A</v>
      </c>
      <c r="N703" s="5" t="e">
        <f t="shared" si="192"/>
        <v>#N/A</v>
      </c>
      <c r="P703" s="86" t="e">
        <f t="shared" si="180"/>
        <v>#N/A</v>
      </c>
      <c r="Q703" s="86" t="e">
        <f t="shared" si="181"/>
        <v>#N/A</v>
      </c>
      <c r="R703" s="86" t="e">
        <f t="shared" si="182"/>
        <v>#N/A</v>
      </c>
      <c r="S703" s="86" t="e">
        <f t="shared" si="183"/>
        <v>#N/A</v>
      </c>
      <c r="T703" s="86" t="str">
        <f t="shared" si="193"/>
        <v/>
      </c>
      <c r="U703" s="86" t="str">
        <f t="shared" si="194"/>
        <v/>
      </c>
      <c r="V703" s="86" t="str">
        <f t="shared" si="195"/>
        <v/>
      </c>
      <c r="W703" s="87" t="e">
        <f t="shared" si="184"/>
        <v>#N/A</v>
      </c>
      <c r="X703" s="88"/>
      <c r="Y703" s="88"/>
      <c r="Z703" s="88"/>
      <c r="AA703" s="88"/>
      <c r="AB703" s="88"/>
      <c r="AD703" s="86" t="e">
        <f t="shared" si="185"/>
        <v>#N/A</v>
      </c>
      <c r="AE703" s="86" t="e">
        <f t="shared" si="186"/>
        <v>#N/A</v>
      </c>
      <c r="AG703" s="86">
        <f t="shared" si="187"/>
        <v>0</v>
      </c>
      <c r="AH703" s="86">
        <f t="shared" si="188"/>
        <v>0</v>
      </c>
      <c r="AI703" s="86">
        <f t="shared" si="189"/>
        <v>0</v>
      </c>
    </row>
    <row r="704" spans="6:35" x14ac:dyDescent="0.25">
      <c r="F704" s="26" t="str">
        <f>IF(G704=1,MAX($F$4:F703)+1,"")</f>
        <v/>
      </c>
      <c r="G704" s="26">
        <f>COUNTIF($H$5:H704,H704)</f>
        <v>452</v>
      </c>
      <c r="H704" s="26" t="e">
        <f t="shared" si="190"/>
        <v>#N/A</v>
      </c>
      <c r="I704" s="26">
        <f>COUNTIF($J$4:$J704,1)</f>
        <v>16</v>
      </c>
      <c r="J704" s="26">
        <f>COUNTIF($S$5:$S704,S704)</f>
        <v>452</v>
      </c>
      <c r="K704" s="26" t="e">
        <f t="shared" si="179"/>
        <v>#N/A</v>
      </c>
      <c r="L704" s="26">
        <f>IFERROR(IF(P704=0,0,MAX($L$4:L703)+1),0)</f>
        <v>0</v>
      </c>
      <c r="M704" s="5" t="e">
        <f t="shared" si="191"/>
        <v>#N/A</v>
      </c>
      <c r="N704" s="5" t="e">
        <f t="shared" si="192"/>
        <v>#N/A</v>
      </c>
      <c r="P704" s="86" t="e">
        <f t="shared" si="180"/>
        <v>#N/A</v>
      </c>
      <c r="Q704" s="86" t="e">
        <f t="shared" si="181"/>
        <v>#N/A</v>
      </c>
      <c r="R704" s="86" t="e">
        <f t="shared" si="182"/>
        <v>#N/A</v>
      </c>
      <c r="S704" s="86" t="e">
        <f t="shared" si="183"/>
        <v>#N/A</v>
      </c>
      <c r="T704" s="86" t="str">
        <f t="shared" si="193"/>
        <v/>
      </c>
      <c r="U704" s="86" t="str">
        <f t="shared" si="194"/>
        <v/>
      </c>
      <c r="V704" s="86" t="str">
        <f t="shared" si="195"/>
        <v/>
      </c>
      <c r="W704" s="87" t="e">
        <f t="shared" si="184"/>
        <v>#N/A</v>
      </c>
      <c r="X704" s="88"/>
      <c r="Y704" s="88"/>
      <c r="Z704" s="88"/>
      <c r="AA704" s="88"/>
      <c r="AB704" s="88"/>
      <c r="AD704" s="86" t="e">
        <f t="shared" si="185"/>
        <v>#N/A</v>
      </c>
      <c r="AE704" s="86" t="e">
        <f t="shared" si="186"/>
        <v>#N/A</v>
      </c>
      <c r="AG704" s="86">
        <f t="shared" si="187"/>
        <v>0</v>
      </c>
      <c r="AH704" s="86">
        <f t="shared" si="188"/>
        <v>0</v>
      </c>
      <c r="AI704" s="86">
        <f t="shared" si="189"/>
        <v>0</v>
      </c>
    </row>
    <row r="705" spans="6:35" x14ac:dyDescent="0.25">
      <c r="F705" s="26" t="str">
        <f>IF(G705=1,MAX($F$4:F704)+1,"")</f>
        <v/>
      </c>
      <c r="G705" s="26">
        <f>COUNTIF($H$5:H705,H705)</f>
        <v>453</v>
      </c>
      <c r="H705" s="26" t="e">
        <f t="shared" si="190"/>
        <v>#N/A</v>
      </c>
      <c r="I705" s="26">
        <f>COUNTIF($J$4:$J705,1)</f>
        <v>16</v>
      </c>
      <c r="J705" s="26">
        <f>COUNTIF($S$5:$S705,S705)</f>
        <v>453</v>
      </c>
      <c r="K705" s="26" t="e">
        <f t="shared" si="179"/>
        <v>#N/A</v>
      </c>
      <c r="L705" s="26">
        <f>IFERROR(IF(P705=0,0,MAX($L$4:L704)+1),0)</f>
        <v>0</v>
      </c>
      <c r="M705" s="5" t="e">
        <f t="shared" si="191"/>
        <v>#N/A</v>
      </c>
      <c r="N705" s="5" t="e">
        <f t="shared" si="192"/>
        <v>#N/A</v>
      </c>
      <c r="P705" s="86" t="e">
        <f t="shared" si="180"/>
        <v>#N/A</v>
      </c>
      <c r="Q705" s="86" t="e">
        <f t="shared" si="181"/>
        <v>#N/A</v>
      </c>
      <c r="R705" s="86" t="e">
        <f t="shared" si="182"/>
        <v>#N/A</v>
      </c>
      <c r="S705" s="86" t="e">
        <f t="shared" si="183"/>
        <v>#N/A</v>
      </c>
      <c r="T705" s="86" t="str">
        <f t="shared" si="193"/>
        <v/>
      </c>
      <c r="U705" s="86" t="str">
        <f t="shared" si="194"/>
        <v/>
      </c>
      <c r="V705" s="86" t="str">
        <f t="shared" si="195"/>
        <v/>
      </c>
      <c r="W705" s="87" t="e">
        <f t="shared" si="184"/>
        <v>#N/A</v>
      </c>
      <c r="X705" s="88"/>
      <c r="Y705" s="88"/>
      <c r="Z705" s="88"/>
      <c r="AA705" s="88"/>
      <c r="AB705" s="88"/>
      <c r="AD705" s="86" t="e">
        <f t="shared" si="185"/>
        <v>#N/A</v>
      </c>
      <c r="AE705" s="86" t="e">
        <f t="shared" si="186"/>
        <v>#N/A</v>
      </c>
      <c r="AG705" s="86">
        <f t="shared" si="187"/>
        <v>0</v>
      </c>
      <c r="AH705" s="86">
        <f t="shared" si="188"/>
        <v>0</v>
      </c>
      <c r="AI705" s="86">
        <f t="shared" si="189"/>
        <v>0</v>
      </c>
    </row>
    <row r="706" spans="6:35" x14ac:dyDescent="0.25">
      <c r="F706" s="26" t="str">
        <f>IF(G706=1,MAX($F$4:F705)+1,"")</f>
        <v/>
      </c>
      <c r="G706" s="26">
        <f>COUNTIF($H$5:H706,H706)</f>
        <v>454</v>
      </c>
      <c r="H706" s="26" t="e">
        <f t="shared" si="190"/>
        <v>#N/A</v>
      </c>
      <c r="I706" s="26">
        <f>COUNTIF($J$4:$J706,1)</f>
        <v>16</v>
      </c>
      <c r="J706" s="26">
        <f>COUNTIF($S$5:$S706,S706)</f>
        <v>454</v>
      </c>
      <c r="K706" s="26" t="e">
        <f t="shared" si="179"/>
        <v>#N/A</v>
      </c>
      <c r="L706" s="26">
        <f>IFERROR(IF(P706=0,0,MAX($L$4:L705)+1),0)</f>
        <v>0</v>
      </c>
      <c r="M706" s="5" t="e">
        <f t="shared" si="191"/>
        <v>#N/A</v>
      </c>
      <c r="N706" s="5" t="e">
        <f t="shared" si="192"/>
        <v>#N/A</v>
      </c>
      <c r="P706" s="86" t="e">
        <f t="shared" si="180"/>
        <v>#N/A</v>
      </c>
      <c r="Q706" s="86" t="e">
        <f t="shared" si="181"/>
        <v>#N/A</v>
      </c>
      <c r="R706" s="86" t="e">
        <f t="shared" si="182"/>
        <v>#N/A</v>
      </c>
      <c r="S706" s="86" t="e">
        <f t="shared" si="183"/>
        <v>#N/A</v>
      </c>
      <c r="T706" s="86" t="str">
        <f t="shared" si="193"/>
        <v/>
      </c>
      <c r="U706" s="86" t="str">
        <f t="shared" si="194"/>
        <v/>
      </c>
      <c r="V706" s="86" t="str">
        <f t="shared" si="195"/>
        <v/>
      </c>
      <c r="W706" s="87" t="e">
        <f t="shared" si="184"/>
        <v>#N/A</v>
      </c>
      <c r="X706" s="88"/>
      <c r="Y706" s="88"/>
      <c r="Z706" s="88"/>
      <c r="AA706" s="88"/>
      <c r="AB706" s="88"/>
      <c r="AD706" s="86" t="e">
        <f t="shared" si="185"/>
        <v>#N/A</v>
      </c>
      <c r="AE706" s="86" t="e">
        <f t="shared" si="186"/>
        <v>#N/A</v>
      </c>
      <c r="AG706" s="86">
        <f t="shared" si="187"/>
        <v>0</v>
      </c>
      <c r="AH706" s="86">
        <f t="shared" si="188"/>
        <v>0</v>
      </c>
      <c r="AI706" s="86">
        <f t="shared" si="189"/>
        <v>0</v>
      </c>
    </row>
    <row r="707" spans="6:35" x14ac:dyDescent="0.25">
      <c r="F707" s="26" t="str">
        <f>IF(G707=1,MAX($F$4:F706)+1,"")</f>
        <v/>
      </c>
      <c r="G707" s="26">
        <f>COUNTIF($H$5:H707,H707)</f>
        <v>455</v>
      </c>
      <c r="H707" s="26" t="e">
        <f t="shared" si="190"/>
        <v>#N/A</v>
      </c>
      <c r="I707" s="26">
        <f>COUNTIF($J$4:$J707,1)</f>
        <v>16</v>
      </c>
      <c r="J707" s="26">
        <f>COUNTIF($S$5:$S707,S707)</f>
        <v>455</v>
      </c>
      <c r="K707" s="26" t="e">
        <f t="shared" si="179"/>
        <v>#N/A</v>
      </c>
      <c r="L707" s="26">
        <f>IFERROR(IF(P707=0,0,MAX($L$4:L706)+1),0)</f>
        <v>0</v>
      </c>
      <c r="M707" s="5" t="e">
        <f t="shared" si="191"/>
        <v>#N/A</v>
      </c>
      <c r="N707" s="5" t="e">
        <f t="shared" si="192"/>
        <v>#N/A</v>
      </c>
      <c r="P707" s="86" t="e">
        <f t="shared" si="180"/>
        <v>#N/A</v>
      </c>
      <c r="Q707" s="86" t="e">
        <f t="shared" si="181"/>
        <v>#N/A</v>
      </c>
      <c r="R707" s="86" t="e">
        <f t="shared" si="182"/>
        <v>#N/A</v>
      </c>
      <c r="S707" s="86" t="e">
        <f t="shared" si="183"/>
        <v>#N/A</v>
      </c>
      <c r="T707" s="86" t="str">
        <f t="shared" si="193"/>
        <v/>
      </c>
      <c r="U707" s="86" t="str">
        <f t="shared" si="194"/>
        <v/>
      </c>
      <c r="V707" s="86" t="str">
        <f t="shared" si="195"/>
        <v/>
      </c>
      <c r="W707" s="87" t="e">
        <f t="shared" si="184"/>
        <v>#N/A</v>
      </c>
      <c r="X707" s="88"/>
      <c r="Y707" s="88"/>
      <c r="Z707" s="88"/>
      <c r="AA707" s="88"/>
      <c r="AB707" s="88"/>
      <c r="AD707" s="86" t="e">
        <f t="shared" si="185"/>
        <v>#N/A</v>
      </c>
      <c r="AE707" s="86" t="e">
        <f t="shared" si="186"/>
        <v>#N/A</v>
      </c>
      <c r="AG707" s="86">
        <f t="shared" si="187"/>
        <v>0</v>
      </c>
      <c r="AH707" s="86">
        <f t="shared" si="188"/>
        <v>0</v>
      </c>
      <c r="AI707" s="86">
        <f t="shared" si="189"/>
        <v>0</v>
      </c>
    </row>
    <row r="708" spans="6:35" x14ac:dyDescent="0.25">
      <c r="F708" s="26" t="str">
        <f>IF(G708=1,MAX($F$4:F707)+1,"")</f>
        <v/>
      </c>
      <c r="G708" s="26">
        <f>COUNTIF($H$5:H708,H708)</f>
        <v>456</v>
      </c>
      <c r="H708" s="26" t="e">
        <f t="shared" si="190"/>
        <v>#N/A</v>
      </c>
      <c r="I708" s="26">
        <f>COUNTIF($J$4:$J708,1)</f>
        <v>16</v>
      </c>
      <c r="J708" s="26">
        <f>COUNTIF($S$5:$S708,S708)</f>
        <v>456</v>
      </c>
      <c r="K708" s="26" t="e">
        <f t="shared" si="179"/>
        <v>#N/A</v>
      </c>
      <c r="L708" s="26">
        <f>IFERROR(IF(P708=0,0,MAX($L$4:L707)+1),0)</f>
        <v>0</v>
      </c>
      <c r="M708" s="5" t="e">
        <f t="shared" si="191"/>
        <v>#N/A</v>
      </c>
      <c r="N708" s="5" t="e">
        <f t="shared" si="192"/>
        <v>#N/A</v>
      </c>
      <c r="P708" s="86" t="e">
        <f t="shared" si="180"/>
        <v>#N/A</v>
      </c>
      <c r="Q708" s="86" t="e">
        <f t="shared" si="181"/>
        <v>#N/A</v>
      </c>
      <c r="R708" s="86" t="e">
        <f t="shared" si="182"/>
        <v>#N/A</v>
      </c>
      <c r="S708" s="86" t="e">
        <f t="shared" si="183"/>
        <v>#N/A</v>
      </c>
      <c r="T708" s="86" t="str">
        <f t="shared" si="193"/>
        <v/>
      </c>
      <c r="U708" s="86" t="str">
        <f t="shared" si="194"/>
        <v/>
      </c>
      <c r="V708" s="86" t="str">
        <f t="shared" si="195"/>
        <v/>
      </c>
      <c r="W708" s="87" t="e">
        <f t="shared" si="184"/>
        <v>#N/A</v>
      </c>
      <c r="X708" s="88"/>
      <c r="Y708" s="88"/>
      <c r="Z708" s="88"/>
      <c r="AA708" s="88"/>
      <c r="AB708" s="88"/>
      <c r="AD708" s="86" t="e">
        <f t="shared" si="185"/>
        <v>#N/A</v>
      </c>
      <c r="AE708" s="86" t="e">
        <f t="shared" si="186"/>
        <v>#N/A</v>
      </c>
      <c r="AG708" s="86">
        <f t="shared" si="187"/>
        <v>0</v>
      </c>
      <c r="AH708" s="86">
        <f t="shared" si="188"/>
        <v>0</v>
      </c>
      <c r="AI708" s="86">
        <f t="shared" si="189"/>
        <v>0</v>
      </c>
    </row>
    <row r="709" spans="6:35" x14ac:dyDescent="0.25">
      <c r="F709" s="26" t="str">
        <f>IF(G709=1,MAX($F$4:F708)+1,"")</f>
        <v/>
      </c>
      <c r="G709" s="26">
        <f>COUNTIF($H$5:H709,H709)</f>
        <v>457</v>
      </c>
      <c r="H709" s="26" t="e">
        <f t="shared" si="190"/>
        <v>#N/A</v>
      </c>
      <c r="I709" s="26">
        <f>COUNTIF($J$4:$J709,1)</f>
        <v>16</v>
      </c>
      <c r="J709" s="26">
        <f>COUNTIF($S$5:$S709,S709)</f>
        <v>457</v>
      </c>
      <c r="K709" s="26" t="e">
        <f t="shared" ref="K709:K772" si="196">VLOOKUP(P709,Исходные_данные,19,FALSE)</f>
        <v>#N/A</v>
      </c>
      <c r="L709" s="26">
        <f>IFERROR(IF(P709=0,0,MAX($L$4:L708)+1),0)</f>
        <v>0</v>
      </c>
      <c r="M709" s="5" t="e">
        <f t="shared" si="191"/>
        <v>#N/A</v>
      </c>
      <c r="N709" s="5" t="e">
        <f t="shared" si="192"/>
        <v>#N/A</v>
      </c>
      <c r="P709" s="86" t="e">
        <f t="shared" ref="P709:P772" si="197">VLOOKUP(ROW(705:705),Разбивка_нумерация_5,4,FALSE)</f>
        <v>#N/A</v>
      </c>
      <c r="Q709" s="86" t="e">
        <f t="shared" ref="Q709:Q772" si="198">IF(VLOOKUP(ROW(705:705),Разбивка_нумерация_5,3,FALSE)=0,VLOOKUP(ROW(705:705),Разбивка_нумерация_5,2,FALSE),VLOOKUP(ROW(705:705),Разбивка_нумерация_5,3,FALSE))</f>
        <v>#N/A</v>
      </c>
      <c r="R709" s="86" t="e">
        <f t="shared" ref="R709:R772" si="199">VLOOKUP(ROW(705:705),Разбивка_нумерация_5,6,FALSE)</f>
        <v>#N/A</v>
      </c>
      <c r="S709" s="86" t="e">
        <f t="shared" ref="S709:S772" si="200">VLOOKUP(ROW(705:705),Разбивка_нумерация_5,17,FALSE)</f>
        <v>#N/A</v>
      </c>
      <c r="T709" s="86" t="str">
        <f t="shared" si="193"/>
        <v/>
      </c>
      <c r="U709" s="86" t="str">
        <f t="shared" si="194"/>
        <v/>
      </c>
      <c r="V709" s="86" t="str">
        <f t="shared" si="195"/>
        <v/>
      </c>
      <c r="W709" s="87" t="e">
        <f t="shared" ref="W709:W772" si="201">VLOOKUP(P709,Исходные_данные,13,FALSE)</f>
        <v>#N/A</v>
      </c>
      <c r="X709" s="88"/>
      <c r="Y709" s="88"/>
      <c r="Z709" s="88"/>
      <c r="AA709" s="88"/>
      <c r="AB709" s="88"/>
      <c r="AD709" s="86" t="e">
        <f t="shared" ref="AD709:AD772" si="202">VLOOKUP(S709,Кабель_диаметр,4,FALSE)</f>
        <v>#N/A</v>
      </c>
      <c r="AE709" s="86" t="e">
        <f t="shared" ref="AE709:AE772" si="203">VLOOKUP(S709,Кабель_диаметр,5,FALSE)</f>
        <v>#N/A</v>
      </c>
      <c r="AG709" s="86">
        <f t="shared" ref="AG709:AG772" si="204">IFERROR(VLOOKUP(P709,Исходные_данные,10,FALSE),0)</f>
        <v>0</v>
      </c>
      <c r="AH709" s="86">
        <f t="shared" ref="AH709:AH772" si="205">IFERROR(VLOOKUP(P709,Исходные_данные,11,FALSE),0)</f>
        <v>0</v>
      </c>
      <c r="AI709" s="86">
        <f t="shared" ref="AI709:AI772" si="206">IFERROR(VLOOKUP(P709,Исходные_данные,12,FALSE),0)</f>
        <v>0</v>
      </c>
    </row>
    <row r="710" spans="6:35" x14ac:dyDescent="0.25">
      <c r="F710" s="26" t="str">
        <f>IF(G710=1,MAX($F$4:F709)+1,"")</f>
        <v/>
      </c>
      <c r="G710" s="26">
        <f>COUNTIF($H$5:H710,H710)</f>
        <v>458</v>
      </c>
      <c r="H710" s="26" t="e">
        <f t="shared" ref="H710:H773" si="207">S710&amp;" "&amp;K710</f>
        <v>#N/A</v>
      </c>
      <c r="I710" s="26">
        <f>COUNTIF($J$4:$J710,1)</f>
        <v>16</v>
      </c>
      <c r="J710" s="26">
        <f>COUNTIF($S$5:$S710,S710)</f>
        <v>458</v>
      </c>
      <c r="K710" s="26" t="e">
        <f t="shared" si="196"/>
        <v>#N/A</v>
      </c>
      <c r="L710" s="26">
        <f>IFERROR(IF(P710=0,0,MAX($L$4:L709)+1),0)</f>
        <v>0</v>
      </c>
      <c r="M710" s="5" t="e">
        <f t="shared" ref="M710:M773" si="208">LEFT(P710,SEARCH(".",P710)-1)</f>
        <v>#N/A</v>
      </c>
      <c r="N710" s="5" t="e">
        <f t="shared" ref="N710:N773" si="209">LEFT(RIGHT(P710,LEN(P710)-LEN(M710)-1),SEARCH(".",P710)-1)</f>
        <v>#N/A</v>
      </c>
      <c r="P710" s="86" t="e">
        <f t="shared" si="197"/>
        <v>#N/A</v>
      </c>
      <c r="Q710" s="86" t="e">
        <f t="shared" si="198"/>
        <v>#N/A</v>
      </c>
      <c r="R710" s="86" t="e">
        <f t="shared" si="199"/>
        <v>#N/A</v>
      </c>
      <c r="S710" s="86" t="e">
        <f t="shared" si="200"/>
        <v>#N/A</v>
      </c>
      <c r="T710" s="86" t="str">
        <f t="shared" ref="T710:T773" si="210">IF(AG710=0,"","L="&amp;AG710)</f>
        <v/>
      </c>
      <c r="U710" s="86" t="str">
        <f t="shared" ref="U710:U773" si="211">IF(AH710=0,"",AD710&amp;" L="&amp;AH710)</f>
        <v/>
      </c>
      <c r="V710" s="86" t="str">
        <f t="shared" ref="V710:V773" si="212">IF(AI710=0,"",AE710&amp;" L="&amp;AI710)</f>
        <v/>
      </c>
      <c r="W710" s="87" t="e">
        <f t="shared" si="201"/>
        <v>#N/A</v>
      </c>
      <c r="X710" s="88"/>
      <c r="Y710" s="88"/>
      <c r="Z710" s="88"/>
      <c r="AA710" s="88"/>
      <c r="AB710" s="88"/>
      <c r="AD710" s="86" t="e">
        <f t="shared" si="202"/>
        <v>#N/A</v>
      </c>
      <c r="AE710" s="86" t="e">
        <f t="shared" si="203"/>
        <v>#N/A</v>
      </c>
      <c r="AG710" s="86">
        <f t="shared" si="204"/>
        <v>0</v>
      </c>
      <c r="AH710" s="86">
        <f t="shared" si="205"/>
        <v>0</v>
      </c>
      <c r="AI710" s="86">
        <f t="shared" si="206"/>
        <v>0</v>
      </c>
    </row>
    <row r="711" spans="6:35" x14ac:dyDescent="0.25">
      <c r="F711" s="26" t="str">
        <f>IF(G711=1,MAX($F$4:F710)+1,"")</f>
        <v/>
      </c>
      <c r="G711" s="26">
        <f>COUNTIF($H$5:H711,H711)</f>
        <v>459</v>
      </c>
      <c r="H711" s="26" t="e">
        <f t="shared" si="207"/>
        <v>#N/A</v>
      </c>
      <c r="I711" s="26">
        <f>COUNTIF($J$4:$J711,1)</f>
        <v>16</v>
      </c>
      <c r="J711" s="26">
        <f>COUNTIF($S$5:$S711,S711)</f>
        <v>459</v>
      </c>
      <c r="K711" s="26" t="e">
        <f t="shared" si="196"/>
        <v>#N/A</v>
      </c>
      <c r="L711" s="26">
        <f>IFERROR(IF(P711=0,0,MAX($L$4:L710)+1),0)</f>
        <v>0</v>
      </c>
      <c r="M711" s="5" t="e">
        <f t="shared" si="208"/>
        <v>#N/A</v>
      </c>
      <c r="N711" s="5" t="e">
        <f t="shared" si="209"/>
        <v>#N/A</v>
      </c>
      <c r="P711" s="86" t="e">
        <f t="shared" si="197"/>
        <v>#N/A</v>
      </c>
      <c r="Q711" s="86" t="e">
        <f t="shared" si="198"/>
        <v>#N/A</v>
      </c>
      <c r="R711" s="86" t="e">
        <f t="shared" si="199"/>
        <v>#N/A</v>
      </c>
      <c r="S711" s="86" t="e">
        <f t="shared" si="200"/>
        <v>#N/A</v>
      </c>
      <c r="T711" s="86" t="str">
        <f t="shared" si="210"/>
        <v/>
      </c>
      <c r="U711" s="86" t="str">
        <f t="shared" si="211"/>
        <v/>
      </c>
      <c r="V711" s="86" t="str">
        <f t="shared" si="212"/>
        <v/>
      </c>
      <c r="W711" s="87" t="e">
        <f t="shared" si="201"/>
        <v>#N/A</v>
      </c>
      <c r="X711" s="88"/>
      <c r="Y711" s="88"/>
      <c r="Z711" s="88"/>
      <c r="AA711" s="88"/>
      <c r="AB711" s="88"/>
      <c r="AD711" s="86" t="e">
        <f t="shared" si="202"/>
        <v>#N/A</v>
      </c>
      <c r="AE711" s="86" t="e">
        <f t="shared" si="203"/>
        <v>#N/A</v>
      </c>
      <c r="AG711" s="86">
        <f t="shared" si="204"/>
        <v>0</v>
      </c>
      <c r="AH711" s="86">
        <f t="shared" si="205"/>
        <v>0</v>
      </c>
      <c r="AI711" s="86">
        <f t="shared" si="206"/>
        <v>0</v>
      </c>
    </row>
    <row r="712" spans="6:35" x14ac:dyDescent="0.25">
      <c r="F712" s="26" t="str">
        <f>IF(G712=1,MAX($F$4:F711)+1,"")</f>
        <v/>
      </c>
      <c r="G712" s="26">
        <f>COUNTIF($H$5:H712,H712)</f>
        <v>460</v>
      </c>
      <c r="H712" s="26" t="e">
        <f t="shared" si="207"/>
        <v>#N/A</v>
      </c>
      <c r="I712" s="26">
        <f>COUNTIF($J$4:$J712,1)</f>
        <v>16</v>
      </c>
      <c r="J712" s="26">
        <f>COUNTIF($S$5:$S712,S712)</f>
        <v>460</v>
      </c>
      <c r="K712" s="26" t="e">
        <f t="shared" si="196"/>
        <v>#N/A</v>
      </c>
      <c r="L712" s="26">
        <f>IFERROR(IF(P712=0,0,MAX($L$4:L711)+1),0)</f>
        <v>0</v>
      </c>
      <c r="M712" s="5" t="e">
        <f t="shared" si="208"/>
        <v>#N/A</v>
      </c>
      <c r="N712" s="5" t="e">
        <f t="shared" si="209"/>
        <v>#N/A</v>
      </c>
      <c r="P712" s="86" t="e">
        <f t="shared" si="197"/>
        <v>#N/A</v>
      </c>
      <c r="Q712" s="86" t="e">
        <f t="shared" si="198"/>
        <v>#N/A</v>
      </c>
      <c r="R712" s="86" t="e">
        <f t="shared" si="199"/>
        <v>#N/A</v>
      </c>
      <c r="S712" s="86" t="e">
        <f t="shared" si="200"/>
        <v>#N/A</v>
      </c>
      <c r="T712" s="86" t="str">
        <f t="shared" si="210"/>
        <v/>
      </c>
      <c r="U712" s="86" t="str">
        <f t="shared" si="211"/>
        <v/>
      </c>
      <c r="V712" s="86" t="str">
        <f t="shared" si="212"/>
        <v/>
      </c>
      <c r="W712" s="87" t="e">
        <f t="shared" si="201"/>
        <v>#N/A</v>
      </c>
      <c r="X712" s="88"/>
      <c r="Y712" s="88"/>
      <c r="Z712" s="88"/>
      <c r="AA712" s="88"/>
      <c r="AB712" s="88"/>
      <c r="AD712" s="86" t="e">
        <f t="shared" si="202"/>
        <v>#N/A</v>
      </c>
      <c r="AE712" s="86" t="e">
        <f t="shared" si="203"/>
        <v>#N/A</v>
      </c>
      <c r="AG712" s="86">
        <f t="shared" si="204"/>
        <v>0</v>
      </c>
      <c r="AH712" s="86">
        <f t="shared" si="205"/>
        <v>0</v>
      </c>
      <c r="AI712" s="86">
        <f t="shared" si="206"/>
        <v>0</v>
      </c>
    </row>
    <row r="713" spans="6:35" x14ac:dyDescent="0.25">
      <c r="F713" s="26" t="str">
        <f>IF(G713=1,MAX($F$4:F712)+1,"")</f>
        <v/>
      </c>
      <c r="G713" s="26">
        <f>COUNTIF($H$5:H713,H713)</f>
        <v>461</v>
      </c>
      <c r="H713" s="26" t="e">
        <f t="shared" si="207"/>
        <v>#N/A</v>
      </c>
      <c r="I713" s="26">
        <f>COUNTIF($J$4:$J713,1)</f>
        <v>16</v>
      </c>
      <c r="J713" s="26">
        <f>COUNTIF($S$5:$S713,S713)</f>
        <v>461</v>
      </c>
      <c r="K713" s="26" t="e">
        <f t="shared" si="196"/>
        <v>#N/A</v>
      </c>
      <c r="L713" s="26">
        <f>IFERROR(IF(P713=0,0,MAX($L$4:L712)+1),0)</f>
        <v>0</v>
      </c>
      <c r="M713" s="5" t="e">
        <f t="shared" si="208"/>
        <v>#N/A</v>
      </c>
      <c r="N713" s="5" t="e">
        <f t="shared" si="209"/>
        <v>#N/A</v>
      </c>
      <c r="P713" s="86" t="e">
        <f t="shared" si="197"/>
        <v>#N/A</v>
      </c>
      <c r="Q713" s="86" t="e">
        <f t="shared" si="198"/>
        <v>#N/A</v>
      </c>
      <c r="R713" s="86" t="e">
        <f t="shared" si="199"/>
        <v>#N/A</v>
      </c>
      <c r="S713" s="86" t="e">
        <f t="shared" si="200"/>
        <v>#N/A</v>
      </c>
      <c r="T713" s="86" t="str">
        <f t="shared" si="210"/>
        <v/>
      </c>
      <c r="U713" s="86" t="str">
        <f t="shared" si="211"/>
        <v/>
      </c>
      <c r="V713" s="86" t="str">
        <f t="shared" si="212"/>
        <v/>
      </c>
      <c r="W713" s="87" t="e">
        <f t="shared" si="201"/>
        <v>#N/A</v>
      </c>
      <c r="X713" s="88"/>
      <c r="Y713" s="88"/>
      <c r="Z713" s="88"/>
      <c r="AA713" s="88"/>
      <c r="AB713" s="88"/>
      <c r="AD713" s="86" t="e">
        <f t="shared" si="202"/>
        <v>#N/A</v>
      </c>
      <c r="AE713" s="86" t="e">
        <f t="shared" si="203"/>
        <v>#N/A</v>
      </c>
      <c r="AG713" s="86">
        <f t="shared" si="204"/>
        <v>0</v>
      </c>
      <c r="AH713" s="86">
        <f t="shared" si="205"/>
        <v>0</v>
      </c>
      <c r="AI713" s="86">
        <f t="shared" si="206"/>
        <v>0</v>
      </c>
    </row>
    <row r="714" spans="6:35" x14ac:dyDescent="0.25">
      <c r="F714" s="26" t="str">
        <f>IF(G714=1,MAX($F$4:F713)+1,"")</f>
        <v/>
      </c>
      <c r="G714" s="26">
        <f>COUNTIF($H$5:H714,H714)</f>
        <v>462</v>
      </c>
      <c r="H714" s="26" t="e">
        <f t="shared" si="207"/>
        <v>#N/A</v>
      </c>
      <c r="I714" s="26">
        <f>COUNTIF($J$4:$J714,1)</f>
        <v>16</v>
      </c>
      <c r="J714" s="26">
        <f>COUNTIF($S$5:$S714,S714)</f>
        <v>462</v>
      </c>
      <c r="K714" s="26" t="e">
        <f t="shared" si="196"/>
        <v>#N/A</v>
      </c>
      <c r="L714" s="26">
        <f>IFERROR(IF(P714=0,0,MAX($L$4:L713)+1),0)</f>
        <v>0</v>
      </c>
      <c r="M714" s="5" t="e">
        <f t="shared" si="208"/>
        <v>#N/A</v>
      </c>
      <c r="N714" s="5" t="e">
        <f t="shared" si="209"/>
        <v>#N/A</v>
      </c>
      <c r="P714" s="86" t="e">
        <f t="shared" si="197"/>
        <v>#N/A</v>
      </c>
      <c r="Q714" s="86" t="e">
        <f t="shared" si="198"/>
        <v>#N/A</v>
      </c>
      <c r="R714" s="86" t="e">
        <f t="shared" si="199"/>
        <v>#N/A</v>
      </c>
      <c r="S714" s="86" t="e">
        <f t="shared" si="200"/>
        <v>#N/A</v>
      </c>
      <c r="T714" s="86" t="str">
        <f t="shared" si="210"/>
        <v/>
      </c>
      <c r="U714" s="86" t="str">
        <f t="shared" si="211"/>
        <v/>
      </c>
      <c r="V714" s="86" t="str">
        <f t="shared" si="212"/>
        <v/>
      </c>
      <c r="W714" s="87" t="e">
        <f t="shared" si="201"/>
        <v>#N/A</v>
      </c>
      <c r="X714" s="88"/>
      <c r="Y714" s="88"/>
      <c r="Z714" s="88"/>
      <c r="AA714" s="88"/>
      <c r="AB714" s="88"/>
      <c r="AD714" s="86" t="e">
        <f t="shared" si="202"/>
        <v>#N/A</v>
      </c>
      <c r="AE714" s="86" t="e">
        <f t="shared" si="203"/>
        <v>#N/A</v>
      </c>
      <c r="AG714" s="86">
        <f t="shared" si="204"/>
        <v>0</v>
      </c>
      <c r="AH714" s="86">
        <f t="shared" si="205"/>
        <v>0</v>
      </c>
      <c r="AI714" s="86">
        <f t="shared" si="206"/>
        <v>0</v>
      </c>
    </row>
    <row r="715" spans="6:35" x14ac:dyDescent="0.25">
      <c r="F715" s="26" t="str">
        <f>IF(G715=1,MAX($F$4:F714)+1,"")</f>
        <v/>
      </c>
      <c r="G715" s="26">
        <f>COUNTIF($H$5:H715,H715)</f>
        <v>463</v>
      </c>
      <c r="H715" s="26" t="e">
        <f t="shared" si="207"/>
        <v>#N/A</v>
      </c>
      <c r="I715" s="26">
        <f>COUNTIF($J$4:$J715,1)</f>
        <v>16</v>
      </c>
      <c r="J715" s="26">
        <f>COUNTIF($S$5:$S715,S715)</f>
        <v>463</v>
      </c>
      <c r="K715" s="26" t="e">
        <f t="shared" si="196"/>
        <v>#N/A</v>
      </c>
      <c r="L715" s="26">
        <f>IFERROR(IF(P715=0,0,MAX($L$4:L714)+1),0)</f>
        <v>0</v>
      </c>
      <c r="M715" s="5" t="e">
        <f t="shared" si="208"/>
        <v>#N/A</v>
      </c>
      <c r="N715" s="5" t="e">
        <f t="shared" si="209"/>
        <v>#N/A</v>
      </c>
      <c r="P715" s="86" t="e">
        <f t="shared" si="197"/>
        <v>#N/A</v>
      </c>
      <c r="Q715" s="86" t="e">
        <f t="shared" si="198"/>
        <v>#N/A</v>
      </c>
      <c r="R715" s="86" t="e">
        <f t="shared" si="199"/>
        <v>#N/A</v>
      </c>
      <c r="S715" s="86" t="e">
        <f t="shared" si="200"/>
        <v>#N/A</v>
      </c>
      <c r="T715" s="86" t="str">
        <f t="shared" si="210"/>
        <v/>
      </c>
      <c r="U715" s="86" t="str">
        <f t="shared" si="211"/>
        <v/>
      </c>
      <c r="V715" s="86" t="str">
        <f t="shared" si="212"/>
        <v/>
      </c>
      <c r="W715" s="87" t="e">
        <f t="shared" si="201"/>
        <v>#N/A</v>
      </c>
      <c r="X715" s="88"/>
      <c r="Y715" s="88"/>
      <c r="Z715" s="88"/>
      <c r="AA715" s="88"/>
      <c r="AB715" s="88"/>
      <c r="AD715" s="86" t="e">
        <f t="shared" si="202"/>
        <v>#N/A</v>
      </c>
      <c r="AE715" s="86" t="e">
        <f t="shared" si="203"/>
        <v>#N/A</v>
      </c>
      <c r="AG715" s="86">
        <f t="shared" si="204"/>
        <v>0</v>
      </c>
      <c r="AH715" s="86">
        <f t="shared" si="205"/>
        <v>0</v>
      </c>
      <c r="AI715" s="86">
        <f t="shared" si="206"/>
        <v>0</v>
      </c>
    </row>
    <row r="716" spans="6:35" x14ac:dyDescent="0.25">
      <c r="F716" s="26" t="str">
        <f>IF(G716=1,MAX($F$4:F715)+1,"")</f>
        <v/>
      </c>
      <c r="G716" s="26">
        <f>COUNTIF($H$5:H716,H716)</f>
        <v>464</v>
      </c>
      <c r="H716" s="26" t="e">
        <f t="shared" si="207"/>
        <v>#N/A</v>
      </c>
      <c r="I716" s="26">
        <f>COUNTIF($J$4:$J716,1)</f>
        <v>16</v>
      </c>
      <c r="J716" s="26">
        <f>COUNTIF($S$5:$S716,S716)</f>
        <v>464</v>
      </c>
      <c r="K716" s="26" t="e">
        <f t="shared" si="196"/>
        <v>#N/A</v>
      </c>
      <c r="L716" s="26">
        <f>IFERROR(IF(P716=0,0,MAX($L$4:L715)+1),0)</f>
        <v>0</v>
      </c>
      <c r="M716" s="5" t="e">
        <f t="shared" si="208"/>
        <v>#N/A</v>
      </c>
      <c r="N716" s="5" t="e">
        <f t="shared" si="209"/>
        <v>#N/A</v>
      </c>
      <c r="P716" s="86" t="e">
        <f t="shared" si="197"/>
        <v>#N/A</v>
      </c>
      <c r="Q716" s="86" t="e">
        <f t="shared" si="198"/>
        <v>#N/A</v>
      </c>
      <c r="R716" s="86" t="e">
        <f t="shared" si="199"/>
        <v>#N/A</v>
      </c>
      <c r="S716" s="86" t="e">
        <f t="shared" si="200"/>
        <v>#N/A</v>
      </c>
      <c r="T716" s="86" t="str">
        <f t="shared" si="210"/>
        <v/>
      </c>
      <c r="U716" s="86" t="str">
        <f t="shared" si="211"/>
        <v/>
      </c>
      <c r="V716" s="86" t="str">
        <f t="shared" si="212"/>
        <v/>
      </c>
      <c r="W716" s="87" t="e">
        <f t="shared" si="201"/>
        <v>#N/A</v>
      </c>
      <c r="X716" s="88"/>
      <c r="Y716" s="88"/>
      <c r="Z716" s="88"/>
      <c r="AA716" s="88"/>
      <c r="AB716" s="88"/>
      <c r="AD716" s="86" t="e">
        <f t="shared" si="202"/>
        <v>#N/A</v>
      </c>
      <c r="AE716" s="86" t="e">
        <f t="shared" si="203"/>
        <v>#N/A</v>
      </c>
      <c r="AG716" s="86">
        <f t="shared" si="204"/>
        <v>0</v>
      </c>
      <c r="AH716" s="86">
        <f t="shared" si="205"/>
        <v>0</v>
      </c>
      <c r="AI716" s="86">
        <f t="shared" si="206"/>
        <v>0</v>
      </c>
    </row>
    <row r="717" spans="6:35" x14ac:dyDescent="0.25">
      <c r="F717" s="26" t="str">
        <f>IF(G717=1,MAX($F$4:F716)+1,"")</f>
        <v/>
      </c>
      <c r="G717" s="26">
        <f>COUNTIF($H$5:H717,H717)</f>
        <v>465</v>
      </c>
      <c r="H717" s="26" t="e">
        <f t="shared" si="207"/>
        <v>#N/A</v>
      </c>
      <c r="I717" s="26">
        <f>COUNTIF($J$4:$J717,1)</f>
        <v>16</v>
      </c>
      <c r="J717" s="26">
        <f>COUNTIF($S$5:$S717,S717)</f>
        <v>465</v>
      </c>
      <c r="K717" s="26" t="e">
        <f t="shared" si="196"/>
        <v>#N/A</v>
      </c>
      <c r="L717" s="26">
        <f>IFERROR(IF(P717=0,0,MAX($L$4:L716)+1),0)</f>
        <v>0</v>
      </c>
      <c r="M717" s="5" t="e">
        <f t="shared" si="208"/>
        <v>#N/A</v>
      </c>
      <c r="N717" s="5" t="e">
        <f t="shared" si="209"/>
        <v>#N/A</v>
      </c>
      <c r="P717" s="86" t="e">
        <f t="shared" si="197"/>
        <v>#N/A</v>
      </c>
      <c r="Q717" s="86" t="e">
        <f t="shared" si="198"/>
        <v>#N/A</v>
      </c>
      <c r="R717" s="86" t="e">
        <f t="shared" si="199"/>
        <v>#N/A</v>
      </c>
      <c r="S717" s="86" t="e">
        <f t="shared" si="200"/>
        <v>#N/A</v>
      </c>
      <c r="T717" s="86" t="str">
        <f t="shared" si="210"/>
        <v/>
      </c>
      <c r="U717" s="86" t="str">
        <f t="shared" si="211"/>
        <v/>
      </c>
      <c r="V717" s="86" t="str">
        <f t="shared" si="212"/>
        <v/>
      </c>
      <c r="W717" s="87" t="e">
        <f t="shared" si="201"/>
        <v>#N/A</v>
      </c>
      <c r="X717" s="88"/>
      <c r="Y717" s="88"/>
      <c r="Z717" s="88"/>
      <c r="AA717" s="88"/>
      <c r="AB717" s="88"/>
      <c r="AD717" s="86" t="e">
        <f t="shared" si="202"/>
        <v>#N/A</v>
      </c>
      <c r="AE717" s="86" t="e">
        <f t="shared" si="203"/>
        <v>#N/A</v>
      </c>
      <c r="AG717" s="86">
        <f t="shared" si="204"/>
        <v>0</v>
      </c>
      <c r="AH717" s="86">
        <f t="shared" si="205"/>
        <v>0</v>
      </c>
      <c r="AI717" s="86">
        <f t="shared" si="206"/>
        <v>0</v>
      </c>
    </row>
    <row r="718" spans="6:35" x14ac:dyDescent="0.25">
      <c r="F718" s="26" t="str">
        <f>IF(G718=1,MAX($F$4:F717)+1,"")</f>
        <v/>
      </c>
      <c r="G718" s="26">
        <f>COUNTIF($H$5:H718,H718)</f>
        <v>466</v>
      </c>
      <c r="H718" s="26" t="e">
        <f t="shared" si="207"/>
        <v>#N/A</v>
      </c>
      <c r="I718" s="26">
        <f>COUNTIF($J$4:$J718,1)</f>
        <v>16</v>
      </c>
      <c r="J718" s="26">
        <f>COUNTIF($S$5:$S718,S718)</f>
        <v>466</v>
      </c>
      <c r="K718" s="26" t="e">
        <f t="shared" si="196"/>
        <v>#N/A</v>
      </c>
      <c r="L718" s="26">
        <f>IFERROR(IF(P718=0,0,MAX($L$4:L717)+1),0)</f>
        <v>0</v>
      </c>
      <c r="M718" s="5" t="e">
        <f t="shared" si="208"/>
        <v>#N/A</v>
      </c>
      <c r="N718" s="5" t="e">
        <f t="shared" si="209"/>
        <v>#N/A</v>
      </c>
      <c r="P718" s="86" t="e">
        <f t="shared" si="197"/>
        <v>#N/A</v>
      </c>
      <c r="Q718" s="86" t="e">
        <f t="shared" si="198"/>
        <v>#N/A</v>
      </c>
      <c r="R718" s="86" t="e">
        <f t="shared" si="199"/>
        <v>#N/A</v>
      </c>
      <c r="S718" s="86" t="e">
        <f t="shared" si="200"/>
        <v>#N/A</v>
      </c>
      <c r="T718" s="86" t="str">
        <f t="shared" si="210"/>
        <v/>
      </c>
      <c r="U718" s="86" t="str">
        <f t="shared" si="211"/>
        <v/>
      </c>
      <c r="V718" s="86" t="str">
        <f t="shared" si="212"/>
        <v/>
      </c>
      <c r="W718" s="87" t="e">
        <f t="shared" si="201"/>
        <v>#N/A</v>
      </c>
      <c r="X718" s="88"/>
      <c r="Y718" s="88"/>
      <c r="Z718" s="88"/>
      <c r="AA718" s="88"/>
      <c r="AB718" s="88"/>
      <c r="AD718" s="86" t="e">
        <f t="shared" si="202"/>
        <v>#N/A</v>
      </c>
      <c r="AE718" s="86" t="e">
        <f t="shared" si="203"/>
        <v>#N/A</v>
      </c>
      <c r="AG718" s="86">
        <f t="shared" si="204"/>
        <v>0</v>
      </c>
      <c r="AH718" s="86">
        <f t="shared" si="205"/>
        <v>0</v>
      </c>
      <c r="AI718" s="86">
        <f t="shared" si="206"/>
        <v>0</v>
      </c>
    </row>
    <row r="719" spans="6:35" x14ac:dyDescent="0.25">
      <c r="F719" s="26" t="str">
        <f>IF(G719=1,MAX($F$4:F718)+1,"")</f>
        <v/>
      </c>
      <c r="G719" s="26">
        <f>COUNTIF($H$5:H719,H719)</f>
        <v>467</v>
      </c>
      <c r="H719" s="26" t="e">
        <f t="shared" si="207"/>
        <v>#N/A</v>
      </c>
      <c r="I719" s="26">
        <f>COUNTIF($J$4:$J719,1)</f>
        <v>16</v>
      </c>
      <c r="J719" s="26">
        <f>COUNTIF($S$5:$S719,S719)</f>
        <v>467</v>
      </c>
      <c r="K719" s="26" t="e">
        <f t="shared" si="196"/>
        <v>#N/A</v>
      </c>
      <c r="L719" s="26">
        <f>IFERROR(IF(P719=0,0,MAX($L$4:L718)+1),0)</f>
        <v>0</v>
      </c>
      <c r="M719" s="5" t="e">
        <f t="shared" si="208"/>
        <v>#N/A</v>
      </c>
      <c r="N719" s="5" t="e">
        <f t="shared" si="209"/>
        <v>#N/A</v>
      </c>
      <c r="P719" s="86" t="e">
        <f t="shared" si="197"/>
        <v>#N/A</v>
      </c>
      <c r="Q719" s="86" t="e">
        <f t="shared" si="198"/>
        <v>#N/A</v>
      </c>
      <c r="R719" s="86" t="e">
        <f t="shared" si="199"/>
        <v>#N/A</v>
      </c>
      <c r="S719" s="86" t="e">
        <f t="shared" si="200"/>
        <v>#N/A</v>
      </c>
      <c r="T719" s="86" t="str">
        <f t="shared" si="210"/>
        <v/>
      </c>
      <c r="U719" s="86" t="str">
        <f t="shared" si="211"/>
        <v/>
      </c>
      <c r="V719" s="86" t="str">
        <f t="shared" si="212"/>
        <v/>
      </c>
      <c r="W719" s="87" t="e">
        <f t="shared" si="201"/>
        <v>#N/A</v>
      </c>
      <c r="X719" s="88"/>
      <c r="Y719" s="88"/>
      <c r="Z719" s="88"/>
      <c r="AA719" s="88"/>
      <c r="AB719" s="88"/>
      <c r="AD719" s="86" t="e">
        <f t="shared" si="202"/>
        <v>#N/A</v>
      </c>
      <c r="AE719" s="86" t="e">
        <f t="shared" si="203"/>
        <v>#N/A</v>
      </c>
      <c r="AG719" s="86">
        <f t="shared" si="204"/>
        <v>0</v>
      </c>
      <c r="AH719" s="86">
        <f t="shared" si="205"/>
        <v>0</v>
      </c>
      <c r="AI719" s="86">
        <f t="shared" si="206"/>
        <v>0</v>
      </c>
    </row>
    <row r="720" spans="6:35" x14ac:dyDescent="0.25">
      <c r="F720" s="26" t="str">
        <f>IF(G720=1,MAX($F$4:F719)+1,"")</f>
        <v/>
      </c>
      <c r="G720" s="26">
        <f>COUNTIF($H$5:H720,H720)</f>
        <v>468</v>
      </c>
      <c r="H720" s="26" t="e">
        <f t="shared" si="207"/>
        <v>#N/A</v>
      </c>
      <c r="I720" s="26">
        <f>COUNTIF($J$4:$J720,1)</f>
        <v>16</v>
      </c>
      <c r="J720" s="26">
        <f>COUNTIF($S$5:$S720,S720)</f>
        <v>468</v>
      </c>
      <c r="K720" s="26" t="e">
        <f t="shared" si="196"/>
        <v>#N/A</v>
      </c>
      <c r="L720" s="26">
        <f>IFERROR(IF(P720=0,0,MAX($L$4:L719)+1),0)</f>
        <v>0</v>
      </c>
      <c r="M720" s="5" t="e">
        <f t="shared" si="208"/>
        <v>#N/A</v>
      </c>
      <c r="N720" s="5" t="e">
        <f t="shared" si="209"/>
        <v>#N/A</v>
      </c>
      <c r="P720" s="86" t="e">
        <f t="shared" si="197"/>
        <v>#N/A</v>
      </c>
      <c r="Q720" s="86" t="e">
        <f t="shared" si="198"/>
        <v>#N/A</v>
      </c>
      <c r="R720" s="86" t="e">
        <f t="shared" si="199"/>
        <v>#N/A</v>
      </c>
      <c r="S720" s="86" t="e">
        <f t="shared" si="200"/>
        <v>#N/A</v>
      </c>
      <c r="T720" s="86" t="str">
        <f t="shared" si="210"/>
        <v/>
      </c>
      <c r="U720" s="86" t="str">
        <f t="shared" si="211"/>
        <v/>
      </c>
      <c r="V720" s="86" t="str">
        <f t="shared" si="212"/>
        <v/>
      </c>
      <c r="W720" s="87" t="e">
        <f t="shared" si="201"/>
        <v>#N/A</v>
      </c>
      <c r="X720" s="88"/>
      <c r="Y720" s="88"/>
      <c r="Z720" s="88"/>
      <c r="AA720" s="88"/>
      <c r="AB720" s="88"/>
      <c r="AD720" s="86" t="e">
        <f t="shared" si="202"/>
        <v>#N/A</v>
      </c>
      <c r="AE720" s="86" t="e">
        <f t="shared" si="203"/>
        <v>#N/A</v>
      </c>
      <c r="AG720" s="86">
        <f t="shared" si="204"/>
        <v>0</v>
      </c>
      <c r="AH720" s="86">
        <f t="shared" si="205"/>
        <v>0</v>
      </c>
      <c r="AI720" s="86">
        <f t="shared" si="206"/>
        <v>0</v>
      </c>
    </row>
    <row r="721" spans="6:35" x14ac:dyDescent="0.25">
      <c r="F721" s="26" t="str">
        <f>IF(G721=1,MAX($F$4:F720)+1,"")</f>
        <v/>
      </c>
      <c r="G721" s="26">
        <f>COUNTIF($H$5:H721,H721)</f>
        <v>469</v>
      </c>
      <c r="H721" s="26" t="e">
        <f t="shared" si="207"/>
        <v>#N/A</v>
      </c>
      <c r="I721" s="26">
        <f>COUNTIF($J$4:$J721,1)</f>
        <v>16</v>
      </c>
      <c r="J721" s="26">
        <f>COUNTIF($S$5:$S721,S721)</f>
        <v>469</v>
      </c>
      <c r="K721" s="26" t="e">
        <f t="shared" si="196"/>
        <v>#N/A</v>
      </c>
      <c r="L721" s="26">
        <f>IFERROR(IF(P721=0,0,MAX($L$4:L720)+1),0)</f>
        <v>0</v>
      </c>
      <c r="M721" s="5" t="e">
        <f t="shared" si="208"/>
        <v>#N/A</v>
      </c>
      <c r="N721" s="5" t="e">
        <f t="shared" si="209"/>
        <v>#N/A</v>
      </c>
      <c r="P721" s="86" t="e">
        <f t="shared" si="197"/>
        <v>#N/A</v>
      </c>
      <c r="Q721" s="86" t="e">
        <f t="shared" si="198"/>
        <v>#N/A</v>
      </c>
      <c r="R721" s="86" t="e">
        <f t="shared" si="199"/>
        <v>#N/A</v>
      </c>
      <c r="S721" s="86" t="e">
        <f t="shared" si="200"/>
        <v>#N/A</v>
      </c>
      <c r="T721" s="86" t="str">
        <f t="shared" si="210"/>
        <v/>
      </c>
      <c r="U721" s="86" t="str">
        <f t="shared" si="211"/>
        <v/>
      </c>
      <c r="V721" s="86" t="str">
        <f t="shared" si="212"/>
        <v/>
      </c>
      <c r="W721" s="87" t="e">
        <f t="shared" si="201"/>
        <v>#N/A</v>
      </c>
      <c r="X721" s="88"/>
      <c r="Y721" s="88"/>
      <c r="Z721" s="88"/>
      <c r="AA721" s="88"/>
      <c r="AB721" s="88"/>
      <c r="AD721" s="86" t="e">
        <f t="shared" si="202"/>
        <v>#N/A</v>
      </c>
      <c r="AE721" s="86" t="e">
        <f t="shared" si="203"/>
        <v>#N/A</v>
      </c>
      <c r="AG721" s="86">
        <f t="shared" si="204"/>
        <v>0</v>
      </c>
      <c r="AH721" s="86">
        <f t="shared" si="205"/>
        <v>0</v>
      </c>
      <c r="AI721" s="86">
        <f t="shared" si="206"/>
        <v>0</v>
      </c>
    </row>
    <row r="722" spans="6:35" x14ac:dyDescent="0.25">
      <c r="F722" s="26" t="str">
        <f>IF(G722=1,MAX($F$4:F721)+1,"")</f>
        <v/>
      </c>
      <c r="G722" s="26">
        <f>COUNTIF($H$5:H722,H722)</f>
        <v>470</v>
      </c>
      <c r="H722" s="26" t="e">
        <f t="shared" si="207"/>
        <v>#N/A</v>
      </c>
      <c r="I722" s="26">
        <f>COUNTIF($J$4:$J722,1)</f>
        <v>16</v>
      </c>
      <c r="J722" s="26">
        <f>COUNTIF($S$5:$S722,S722)</f>
        <v>470</v>
      </c>
      <c r="K722" s="26" t="e">
        <f t="shared" si="196"/>
        <v>#N/A</v>
      </c>
      <c r="L722" s="26">
        <f>IFERROR(IF(P722=0,0,MAX($L$4:L721)+1),0)</f>
        <v>0</v>
      </c>
      <c r="M722" s="5" t="e">
        <f t="shared" si="208"/>
        <v>#N/A</v>
      </c>
      <c r="N722" s="5" t="e">
        <f t="shared" si="209"/>
        <v>#N/A</v>
      </c>
      <c r="P722" s="86" t="e">
        <f t="shared" si="197"/>
        <v>#N/A</v>
      </c>
      <c r="Q722" s="86" t="e">
        <f t="shared" si="198"/>
        <v>#N/A</v>
      </c>
      <c r="R722" s="86" t="e">
        <f t="shared" si="199"/>
        <v>#N/A</v>
      </c>
      <c r="S722" s="86" t="e">
        <f t="shared" si="200"/>
        <v>#N/A</v>
      </c>
      <c r="T722" s="86" t="str">
        <f t="shared" si="210"/>
        <v/>
      </c>
      <c r="U722" s="86" t="str">
        <f t="shared" si="211"/>
        <v/>
      </c>
      <c r="V722" s="86" t="str">
        <f t="shared" si="212"/>
        <v/>
      </c>
      <c r="W722" s="87" t="e">
        <f t="shared" si="201"/>
        <v>#N/A</v>
      </c>
      <c r="X722" s="88"/>
      <c r="Y722" s="88"/>
      <c r="Z722" s="88"/>
      <c r="AA722" s="88"/>
      <c r="AB722" s="88"/>
      <c r="AD722" s="86" t="e">
        <f t="shared" si="202"/>
        <v>#N/A</v>
      </c>
      <c r="AE722" s="86" t="e">
        <f t="shared" si="203"/>
        <v>#N/A</v>
      </c>
      <c r="AG722" s="86">
        <f t="shared" si="204"/>
        <v>0</v>
      </c>
      <c r="AH722" s="86">
        <f t="shared" si="205"/>
        <v>0</v>
      </c>
      <c r="AI722" s="86">
        <f t="shared" si="206"/>
        <v>0</v>
      </c>
    </row>
    <row r="723" spans="6:35" x14ac:dyDescent="0.25">
      <c r="F723" s="26" t="str">
        <f>IF(G723=1,MAX($F$4:F722)+1,"")</f>
        <v/>
      </c>
      <c r="G723" s="26">
        <f>COUNTIF($H$5:H723,H723)</f>
        <v>471</v>
      </c>
      <c r="H723" s="26" t="e">
        <f t="shared" si="207"/>
        <v>#N/A</v>
      </c>
      <c r="I723" s="26">
        <f>COUNTIF($J$4:$J723,1)</f>
        <v>16</v>
      </c>
      <c r="J723" s="26">
        <f>COUNTIF($S$5:$S723,S723)</f>
        <v>471</v>
      </c>
      <c r="K723" s="26" t="e">
        <f t="shared" si="196"/>
        <v>#N/A</v>
      </c>
      <c r="L723" s="26">
        <f>IFERROR(IF(P723=0,0,MAX($L$4:L722)+1),0)</f>
        <v>0</v>
      </c>
      <c r="M723" s="5" t="e">
        <f t="shared" si="208"/>
        <v>#N/A</v>
      </c>
      <c r="N723" s="5" t="e">
        <f t="shared" si="209"/>
        <v>#N/A</v>
      </c>
      <c r="P723" s="86" t="e">
        <f t="shared" si="197"/>
        <v>#N/A</v>
      </c>
      <c r="Q723" s="86" t="e">
        <f t="shared" si="198"/>
        <v>#N/A</v>
      </c>
      <c r="R723" s="86" t="e">
        <f t="shared" si="199"/>
        <v>#N/A</v>
      </c>
      <c r="S723" s="86" t="e">
        <f t="shared" si="200"/>
        <v>#N/A</v>
      </c>
      <c r="T723" s="86" t="str">
        <f t="shared" si="210"/>
        <v/>
      </c>
      <c r="U723" s="86" t="str">
        <f t="shared" si="211"/>
        <v/>
      </c>
      <c r="V723" s="86" t="str">
        <f t="shared" si="212"/>
        <v/>
      </c>
      <c r="W723" s="87" t="e">
        <f t="shared" si="201"/>
        <v>#N/A</v>
      </c>
      <c r="X723" s="88"/>
      <c r="Y723" s="88"/>
      <c r="Z723" s="88"/>
      <c r="AA723" s="88"/>
      <c r="AB723" s="88"/>
      <c r="AD723" s="86" t="e">
        <f t="shared" si="202"/>
        <v>#N/A</v>
      </c>
      <c r="AE723" s="86" t="e">
        <f t="shared" si="203"/>
        <v>#N/A</v>
      </c>
      <c r="AG723" s="86">
        <f t="shared" si="204"/>
        <v>0</v>
      </c>
      <c r="AH723" s="86">
        <f t="shared" si="205"/>
        <v>0</v>
      </c>
      <c r="AI723" s="86">
        <f t="shared" si="206"/>
        <v>0</v>
      </c>
    </row>
    <row r="724" spans="6:35" x14ac:dyDescent="0.25">
      <c r="F724" s="26" t="str">
        <f>IF(G724=1,MAX($F$4:F723)+1,"")</f>
        <v/>
      </c>
      <c r="G724" s="26">
        <f>COUNTIF($H$5:H724,H724)</f>
        <v>472</v>
      </c>
      <c r="H724" s="26" t="e">
        <f t="shared" si="207"/>
        <v>#N/A</v>
      </c>
      <c r="I724" s="26">
        <f>COUNTIF($J$4:$J724,1)</f>
        <v>16</v>
      </c>
      <c r="J724" s="26">
        <f>COUNTIF($S$5:$S724,S724)</f>
        <v>472</v>
      </c>
      <c r="K724" s="26" t="e">
        <f t="shared" si="196"/>
        <v>#N/A</v>
      </c>
      <c r="L724" s="26">
        <f>IFERROR(IF(P724=0,0,MAX($L$4:L723)+1),0)</f>
        <v>0</v>
      </c>
      <c r="M724" s="5" t="e">
        <f t="shared" si="208"/>
        <v>#N/A</v>
      </c>
      <c r="N724" s="5" t="e">
        <f t="shared" si="209"/>
        <v>#N/A</v>
      </c>
      <c r="P724" s="86" t="e">
        <f t="shared" si="197"/>
        <v>#N/A</v>
      </c>
      <c r="Q724" s="86" t="e">
        <f t="shared" si="198"/>
        <v>#N/A</v>
      </c>
      <c r="R724" s="86" t="e">
        <f t="shared" si="199"/>
        <v>#N/A</v>
      </c>
      <c r="S724" s="86" t="e">
        <f t="shared" si="200"/>
        <v>#N/A</v>
      </c>
      <c r="T724" s="86" t="str">
        <f t="shared" si="210"/>
        <v/>
      </c>
      <c r="U724" s="86" t="str">
        <f t="shared" si="211"/>
        <v/>
      </c>
      <c r="V724" s="86" t="str">
        <f t="shared" si="212"/>
        <v/>
      </c>
      <c r="W724" s="87" t="e">
        <f t="shared" si="201"/>
        <v>#N/A</v>
      </c>
      <c r="X724" s="88"/>
      <c r="Y724" s="88"/>
      <c r="Z724" s="88"/>
      <c r="AA724" s="88"/>
      <c r="AB724" s="88"/>
      <c r="AD724" s="86" t="e">
        <f t="shared" si="202"/>
        <v>#N/A</v>
      </c>
      <c r="AE724" s="86" t="e">
        <f t="shared" si="203"/>
        <v>#N/A</v>
      </c>
      <c r="AG724" s="86">
        <f t="shared" si="204"/>
        <v>0</v>
      </c>
      <c r="AH724" s="86">
        <f t="shared" si="205"/>
        <v>0</v>
      </c>
      <c r="AI724" s="86">
        <f t="shared" si="206"/>
        <v>0</v>
      </c>
    </row>
    <row r="725" spans="6:35" x14ac:dyDescent="0.25">
      <c r="F725" s="26" t="str">
        <f>IF(G725=1,MAX($F$4:F724)+1,"")</f>
        <v/>
      </c>
      <c r="G725" s="26">
        <f>COUNTIF($H$5:H725,H725)</f>
        <v>473</v>
      </c>
      <c r="H725" s="26" t="e">
        <f t="shared" si="207"/>
        <v>#N/A</v>
      </c>
      <c r="I725" s="26">
        <f>COUNTIF($J$4:$J725,1)</f>
        <v>16</v>
      </c>
      <c r="J725" s="26">
        <f>COUNTIF($S$5:$S725,S725)</f>
        <v>473</v>
      </c>
      <c r="K725" s="26" t="e">
        <f t="shared" si="196"/>
        <v>#N/A</v>
      </c>
      <c r="L725" s="26">
        <f>IFERROR(IF(P725=0,0,MAX($L$4:L724)+1),0)</f>
        <v>0</v>
      </c>
      <c r="M725" s="5" t="e">
        <f t="shared" si="208"/>
        <v>#N/A</v>
      </c>
      <c r="N725" s="5" t="e">
        <f t="shared" si="209"/>
        <v>#N/A</v>
      </c>
      <c r="P725" s="86" t="e">
        <f t="shared" si="197"/>
        <v>#N/A</v>
      </c>
      <c r="Q725" s="86" t="e">
        <f t="shared" si="198"/>
        <v>#N/A</v>
      </c>
      <c r="R725" s="86" t="e">
        <f t="shared" si="199"/>
        <v>#N/A</v>
      </c>
      <c r="S725" s="86" t="e">
        <f t="shared" si="200"/>
        <v>#N/A</v>
      </c>
      <c r="T725" s="86" t="str">
        <f t="shared" si="210"/>
        <v/>
      </c>
      <c r="U725" s="86" t="str">
        <f t="shared" si="211"/>
        <v/>
      </c>
      <c r="V725" s="86" t="str">
        <f t="shared" si="212"/>
        <v/>
      </c>
      <c r="W725" s="87" t="e">
        <f t="shared" si="201"/>
        <v>#N/A</v>
      </c>
      <c r="X725" s="88"/>
      <c r="Y725" s="88"/>
      <c r="Z725" s="88"/>
      <c r="AA725" s="88"/>
      <c r="AB725" s="88"/>
      <c r="AD725" s="86" t="e">
        <f t="shared" si="202"/>
        <v>#N/A</v>
      </c>
      <c r="AE725" s="86" t="e">
        <f t="shared" si="203"/>
        <v>#N/A</v>
      </c>
      <c r="AG725" s="86">
        <f t="shared" si="204"/>
        <v>0</v>
      </c>
      <c r="AH725" s="86">
        <f t="shared" si="205"/>
        <v>0</v>
      </c>
      <c r="AI725" s="86">
        <f t="shared" si="206"/>
        <v>0</v>
      </c>
    </row>
    <row r="726" spans="6:35" x14ac:dyDescent="0.25">
      <c r="F726" s="26" t="str">
        <f>IF(G726=1,MAX($F$4:F725)+1,"")</f>
        <v/>
      </c>
      <c r="G726" s="26">
        <f>COUNTIF($H$5:H726,H726)</f>
        <v>474</v>
      </c>
      <c r="H726" s="26" t="e">
        <f t="shared" si="207"/>
        <v>#N/A</v>
      </c>
      <c r="I726" s="26">
        <f>COUNTIF($J$4:$J726,1)</f>
        <v>16</v>
      </c>
      <c r="J726" s="26">
        <f>COUNTIF($S$5:$S726,S726)</f>
        <v>474</v>
      </c>
      <c r="K726" s="26" t="e">
        <f t="shared" si="196"/>
        <v>#N/A</v>
      </c>
      <c r="L726" s="26">
        <f>IFERROR(IF(P726=0,0,MAX($L$4:L725)+1),0)</f>
        <v>0</v>
      </c>
      <c r="M726" s="5" t="e">
        <f t="shared" si="208"/>
        <v>#N/A</v>
      </c>
      <c r="N726" s="5" t="e">
        <f t="shared" si="209"/>
        <v>#N/A</v>
      </c>
      <c r="P726" s="86" t="e">
        <f t="shared" si="197"/>
        <v>#N/A</v>
      </c>
      <c r="Q726" s="86" t="e">
        <f t="shared" si="198"/>
        <v>#N/A</v>
      </c>
      <c r="R726" s="86" t="e">
        <f t="shared" si="199"/>
        <v>#N/A</v>
      </c>
      <c r="S726" s="86" t="e">
        <f t="shared" si="200"/>
        <v>#N/A</v>
      </c>
      <c r="T726" s="86" t="str">
        <f t="shared" si="210"/>
        <v/>
      </c>
      <c r="U726" s="86" t="str">
        <f t="shared" si="211"/>
        <v/>
      </c>
      <c r="V726" s="86" t="str">
        <f t="shared" si="212"/>
        <v/>
      </c>
      <c r="W726" s="87" t="e">
        <f t="shared" si="201"/>
        <v>#N/A</v>
      </c>
      <c r="X726" s="88"/>
      <c r="Y726" s="88"/>
      <c r="Z726" s="88"/>
      <c r="AA726" s="88"/>
      <c r="AB726" s="88"/>
      <c r="AD726" s="86" t="e">
        <f t="shared" si="202"/>
        <v>#N/A</v>
      </c>
      <c r="AE726" s="86" t="e">
        <f t="shared" si="203"/>
        <v>#N/A</v>
      </c>
      <c r="AG726" s="86">
        <f t="shared" si="204"/>
        <v>0</v>
      </c>
      <c r="AH726" s="86">
        <f t="shared" si="205"/>
        <v>0</v>
      </c>
      <c r="AI726" s="86">
        <f t="shared" si="206"/>
        <v>0</v>
      </c>
    </row>
    <row r="727" spans="6:35" x14ac:dyDescent="0.25">
      <c r="F727" s="26" t="str">
        <f>IF(G727=1,MAX($F$4:F726)+1,"")</f>
        <v/>
      </c>
      <c r="G727" s="26">
        <f>COUNTIF($H$5:H727,H727)</f>
        <v>475</v>
      </c>
      <c r="H727" s="26" t="e">
        <f t="shared" si="207"/>
        <v>#N/A</v>
      </c>
      <c r="I727" s="26">
        <f>COUNTIF($J$4:$J727,1)</f>
        <v>16</v>
      </c>
      <c r="J727" s="26">
        <f>COUNTIF($S$5:$S727,S727)</f>
        <v>475</v>
      </c>
      <c r="K727" s="26" t="e">
        <f t="shared" si="196"/>
        <v>#N/A</v>
      </c>
      <c r="L727" s="26">
        <f>IFERROR(IF(P727=0,0,MAX($L$4:L726)+1),0)</f>
        <v>0</v>
      </c>
      <c r="M727" s="5" t="e">
        <f t="shared" si="208"/>
        <v>#N/A</v>
      </c>
      <c r="N727" s="5" t="e">
        <f t="shared" si="209"/>
        <v>#N/A</v>
      </c>
      <c r="P727" s="86" t="e">
        <f t="shared" si="197"/>
        <v>#N/A</v>
      </c>
      <c r="Q727" s="86" t="e">
        <f t="shared" si="198"/>
        <v>#N/A</v>
      </c>
      <c r="R727" s="86" t="e">
        <f t="shared" si="199"/>
        <v>#N/A</v>
      </c>
      <c r="S727" s="86" t="e">
        <f t="shared" si="200"/>
        <v>#N/A</v>
      </c>
      <c r="T727" s="86" t="str">
        <f t="shared" si="210"/>
        <v/>
      </c>
      <c r="U727" s="86" t="str">
        <f t="shared" si="211"/>
        <v/>
      </c>
      <c r="V727" s="86" t="str">
        <f t="shared" si="212"/>
        <v/>
      </c>
      <c r="W727" s="87" t="e">
        <f t="shared" si="201"/>
        <v>#N/A</v>
      </c>
      <c r="X727" s="88"/>
      <c r="Y727" s="88"/>
      <c r="Z727" s="88"/>
      <c r="AA727" s="88"/>
      <c r="AB727" s="88"/>
      <c r="AD727" s="86" t="e">
        <f t="shared" si="202"/>
        <v>#N/A</v>
      </c>
      <c r="AE727" s="86" t="e">
        <f t="shared" si="203"/>
        <v>#N/A</v>
      </c>
      <c r="AG727" s="86">
        <f t="shared" si="204"/>
        <v>0</v>
      </c>
      <c r="AH727" s="86">
        <f t="shared" si="205"/>
        <v>0</v>
      </c>
      <c r="AI727" s="86">
        <f t="shared" si="206"/>
        <v>0</v>
      </c>
    </row>
    <row r="728" spans="6:35" x14ac:dyDescent="0.25">
      <c r="F728" s="26" t="str">
        <f>IF(G728=1,MAX($F$4:F727)+1,"")</f>
        <v/>
      </c>
      <c r="G728" s="26">
        <f>COUNTIF($H$5:H728,H728)</f>
        <v>476</v>
      </c>
      <c r="H728" s="26" t="e">
        <f t="shared" si="207"/>
        <v>#N/A</v>
      </c>
      <c r="I728" s="26">
        <f>COUNTIF($J$4:$J728,1)</f>
        <v>16</v>
      </c>
      <c r="J728" s="26">
        <f>COUNTIF($S$5:$S728,S728)</f>
        <v>476</v>
      </c>
      <c r="K728" s="26" t="e">
        <f t="shared" si="196"/>
        <v>#N/A</v>
      </c>
      <c r="L728" s="26">
        <f>IFERROR(IF(P728=0,0,MAX($L$4:L727)+1),0)</f>
        <v>0</v>
      </c>
      <c r="M728" s="5" t="e">
        <f t="shared" si="208"/>
        <v>#N/A</v>
      </c>
      <c r="N728" s="5" t="e">
        <f t="shared" si="209"/>
        <v>#N/A</v>
      </c>
      <c r="P728" s="86" t="e">
        <f t="shared" si="197"/>
        <v>#N/A</v>
      </c>
      <c r="Q728" s="86" t="e">
        <f t="shared" si="198"/>
        <v>#N/A</v>
      </c>
      <c r="R728" s="86" t="e">
        <f t="shared" si="199"/>
        <v>#N/A</v>
      </c>
      <c r="S728" s="86" t="e">
        <f t="shared" si="200"/>
        <v>#N/A</v>
      </c>
      <c r="T728" s="86" t="str">
        <f t="shared" si="210"/>
        <v/>
      </c>
      <c r="U728" s="86" t="str">
        <f t="shared" si="211"/>
        <v/>
      </c>
      <c r="V728" s="86" t="str">
        <f t="shared" si="212"/>
        <v/>
      </c>
      <c r="W728" s="87" t="e">
        <f t="shared" si="201"/>
        <v>#N/A</v>
      </c>
      <c r="X728" s="88"/>
      <c r="Y728" s="88"/>
      <c r="Z728" s="88"/>
      <c r="AA728" s="88"/>
      <c r="AB728" s="88"/>
      <c r="AD728" s="86" t="e">
        <f t="shared" si="202"/>
        <v>#N/A</v>
      </c>
      <c r="AE728" s="86" t="e">
        <f t="shared" si="203"/>
        <v>#N/A</v>
      </c>
      <c r="AG728" s="86">
        <f t="shared" si="204"/>
        <v>0</v>
      </c>
      <c r="AH728" s="86">
        <f t="shared" si="205"/>
        <v>0</v>
      </c>
      <c r="AI728" s="86">
        <f t="shared" si="206"/>
        <v>0</v>
      </c>
    </row>
    <row r="729" spans="6:35" x14ac:dyDescent="0.25">
      <c r="F729" s="26" t="str">
        <f>IF(G729=1,MAX($F$4:F728)+1,"")</f>
        <v/>
      </c>
      <c r="G729" s="26">
        <f>COUNTIF($H$5:H729,H729)</f>
        <v>477</v>
      </c>
      <c r="H729" s="26" t="e">
        <f t="shared" si="207"/>
        <v>#N/A</v>
      </c>
      <c r="I729" s="26">
        <f>COUNTIF($J$4:$J729,1)</f>
        <v>16</v>
      </c>
      <c r="J729" s="26">
        <f>COUNTIF($S$5:$S729,S729)</f>
        <v>477</v>
      </c>
      <c r="K729" s="26" t="e">
        <f t="shared" si="196"/>
        <v>#N/A</v>
      </c>
      <c r="L729" s="26">
        <f>IFERROR(IF(P729=0,0,MAX($L$4:L728)+1),0)</f>
        <v>0</v>
      </c>
      <c r="M729" s="5" t="e">
        <f t="shared" si="208"/>
        <v>#N/A</v>
      </c>
      <c r="N729" s="5" t="e">
        <f t="shared" si="209"/>
        <v>#N/A</v>
      </c>
      <c r="P729" s="86" t="e">
        <f t="shared" si="197"/>
        <v>#N/A</v>
      </c>
      <c r="Q729" s="86" t="e">
        <f t="shared" si="198"/>
        <v>#N/A</v>
      </c>
      <c r="R729" s="86" t="e">
        <f t="shared" si="199"/>
        <v>#N/A</v>
      </c>
      <c r="S729" s="86" t="e">
        <f t="shared" si="200"/>
        <v>#N/A</v>
      </c>
      <c r="T729" s="86" t="str">
        <f t="shared" si="210"/>
        <v/>
      </c>
      <c r="U729" s="86" t="str">
        <f t="shared" si="211"/>
        <v/>
      </c>
      <c r="V729" s="86" t="str">
        <f t="shared" si="212"/>
        <v/>
      </c>
      <c r="W729" s="87" t="e">
        <f t="shared" si="201"/>
        <v>#N/A</v>
      </c>
      <c r="X729" s="88"/>
      <c r="Y729" s="88"/>
      <c r="Z729" s="88"/>
      <c r="AA729" s="88"/>
      <c r="AB729" s="88"/>
      <c r="AD729" s="86" t="e">
        <f t="shared" si="202"/>
        <v>#N/A</v>
      </c>
      <c r="AE729" s="86" t="e">
        <f t="shared" si="203"/>
        <v>#N/A</v>
      </c>
      <c r="AG729" s="86">
        <f t="shared" si="204"/>
        <v>0</v>
      </c>
      <c r="AH729" s="86">
        <f t="shared" si="205"/>
        <v>0</v>
      </c>
      <c r="AI729" s="86">
        <f t="shared" si="206"/>
        <v>0</v>
      </c>
    </row>
    <row r="730" spans="6:35" x14ac:dyDescent="0.25">
      <c r="F730" s="26" t="str">
        <f>IF(G730=1,MAX($F$4:F729)+1,"")</f>
        <v/>
      </c>
      <c r="G730" s="26">
        <f>COUNTIF($H$5:H730,H730)</f>
        <v>478</v>
      </c>
      <c r="H730" s="26" t="e">
        <f t="shared" si="207"/>
        <v>#N/A</v>
      </c>
      <c r="I730" s="26">
        <f>COUNTIF($J$4:$J730,1)</f>
        <v>16</v>
      </c>
      <c r="J730" s="26">
        <f>COUNTIF($S$5:$S730,S730)</f>
        <v>478</v>
      </c>
      <c r="K730" s="26" t="e">
        <f t="shared" si="196"/>
        <v>#N/A</v>
      </c>
      <c r="L730" s="26">
        <f>IFERROR(IF(P730=0,0,MAX($L$4:L729)+1),0)</f>
        <v>0</v>
      </c>
      <c r="M730" s="5" t="e">
        <f t="shared" si="208"/>
        <v>#N/A</v>
      </c>
      <c r="N730" s="5" t="e">
        <f t="shared" si="209"/>
        <v>#N/A</v>
      </c>
      <c r="P730" s="86" t="e">
        <f t="shared" si="197"/>
        <v>#N/A</v>
      </c>
      <c r="Q730" s="86" t="e">
        <f t="shared" si="198"/>
        <v>#N/A</v>
      </c>
      <c r="R730" s="86" t="e">
        <f t="shared" si="199"/>
        <v>#N/A</v>
      </c>
      <c r="S730" s="86" t="e">
        <f t="shared" si="200"/>
        <v>#N/A</v>
      </c>
      <c r="T730" s="86" t="str">
        <f t="shared" si="210"/>
        <v/>
      </c>
      <c r="U730" s="86" t="str">
        <f t="shared" si="211"/>
        <v/>
      </c>
      <c r="V730" s="86" t="str">
        <f t="shared" si="212"/>
        <v/>
      </c>
      <c r="W730" s="87" t="e">
        <f t="shared" si="201"/>
        <v>#N/A</v>
      </c>
      <c r="X730" s="88"/>
      <c r="Y730" s="88"/>
      <c r="Z730" s="88"/>
      <c r="AA730" s="88"/>
      <c r="AB730" s="88"/>
      <c r="AD730" s="86" t="e">
        <f t="shared" si="202"/>
        <v>#N/A</v>
      </c>
      <c r="AE730" s="86" t="e">
        <f t="shared" si="203"/>
        <v>#N/A</v>
      </c>
      <c r="AG730" s="86">
        <f t="shared" si="204"/>
        <v>0</v>
      </c>
      <c r="AH730" s="86">
        <f t="shared" si="205"/>
        <v>0</v>
      </c>
      <c r="AI730" s="86">
        <f t="shared" si="206"/>
        <v>0</v>
      </c>
    </row>
    <row r="731" spans="6:35" x14ac:dyDescent="0.25">
      <c r="F731" s="26" t="str">
        <f>IF(G731=1,MAX($F$4:F730)+1,"")</f>
        <v/>
      </c>
      <c r="G731" s="26">
        <f>COUNTIF($H$5:H731,H731)</f>
        <v>479</v>
      </c>
      <c r="H731" s="26" t="e">
        <f t="shared" si="207"/>
        <v>#N/A</v>
      </c>
      <c r="I731" s="26">
        <f>COUNTIF($J$4:$J731,1)</f>
        <v>16</v>
      </c>
      <c r="J731" s="26">
        <f>COUNTIF($S$5:$S731,S731)</f>
        <v>479</v>
      </c>
      <c r="K731" s="26" t="e">
        <f t="shared" si="196"/>
        <v>#N/A</v>
      </c>
      <c r="L731" s="26">
        <f>IFERROR(IF(P731=0,0,MAX($L$4:L730)+1),0)</f>
        <v>0</v>
      </c>
      <c r="M731" s="5" t="e">
        <f t="shared" si="208"/>
        <v>#N/A</v>
      </c>
      <c r="N731" s="5" t="e">
        <f t="shared" si="209"/>
        <v>#N/A</v>
      </c>
      <c r="P731" s="86" t="e">
        <f t="shared" si="197"/>
        <v>#N/A</v>
      </c>
      <c r="Q731" s="86" t="e">
        <f t="shared" si="198"/>
        <v>#N/A</v>
      </c>
      <c r="R731" s="86" t="e">
        <f t="shared" si="199"/>
        <v>#N/A</v>
      </c>
      <c r="S731" s="86" t="e">
        <f t="shared" si="200"/>
        <v>#N/A</v>
      </c>
      <c r="T731" s="86" t="str">
        <f t="shared" si="210"/>
        <v/>
      </c>
      <c r="U731" s="86" t="str">
        <f t="shared" si="211"/>
        <v/>
      </c>
      <c r="V731" s="86" t="str">
        <f t="shared" si="212"/>
        <v/>
      </c>
      <c r="W731" s="87" t="e">
        <f t="shared" si="201"/>
        <v>#N/A</v>
      </c>
      <c r="X731" s="88"/>
      <c r="Y731" s="88"/>
      <c r="Z731" s="88"/>
      <c r="AA731" s="88"/>
      <c r="AB731" s="88"/>
      <c r="AD731" s="86" t="e">
        <f t="shared" si="202"/>
        <v>#N/A</v>
      </c>
      <c r="AE731" s="86" t="e">
        <f t="shared" si="203"/>
        <v>#N/A</v>
      </c>
      <c r="AG731" s="86">
        <f t="shared" si="204"/>
        <v>0</v>
      </c>
      <c r="AH731" s="86">
        <f t="shared" si="205"/>
        <v>0</v>
      </c>
      <c r="AI731" s="86">
        <f t="shared" si="206"/>
        <v>0</v>
      </c>
    </row>
    <row r="732" spans="6:35" x14ac:dyDescent="0.25">
      <c r="F732" s="26" t="str">
        <f>IF(G732=1,MAX($F$4:F731)+1,"")</f>
        <v/>
      </c>
      <c r="G732" s="26">
        <f>COUNTIF($H$5:H732,H732)</f>
        <v>480</v>
      </c>
      <c r="H732" s="26" t="e">
        <f t="shared" si="207"/>
        <v>#N/A</v>
      </c>
      <c r="I732" s="26">
        <f>COUNTIF($J$4:$J732,1)</f>
        <v>16</v>
      </c>
      <c r="J732" s="26">
        <f>COUNTIF($S$5:$S732,S732)</f>
        <v>480</v>
      </c>
      <c r="K732" s="26" t="e">
        <f t="shared" si="196"/>
        <v>#N/A</v>
      </c>
      <c r="L732" s="26">
        <f>IFERROR(IF(P732=0,0,MAX($L$4:L731)+1),0)</f>
        <v>0</v>
      </c>
      <c r="M732" s="5" t="e">
        <f t="shared" si="208"/>
        <v>#N/A</v>
      </c>
      <c r="N732" s="5" t="e">
        <f t="shared" si="209"/>
        <v>#N/A</v>
      </c>
      <c r="P732" s="86" t="e">
        <f t="shared" si="197"/>
        <v>#N/A</v>
      </c>
      <c r="Q732" s="86" t="e">
        <f t="shared" si="198"/>
        <v>#N/A</v>
      </c>
      <c r="R732" s="86" t="e">
        <f t="shared" si="199"/>
        <v>#N/A</v>
      </c>
      <c r="S732" s="86" t="e">
        <f t="shared" si="200"/>
        <v>#N/A</v>
      </c>
      <c r="T732" s="86" t="str">
        <f t="shared" si="210"/>
        <v/>
      </c>
      <c r="U732" s="86" t="str">
        <f t="shared" si="211"/>
        <v/>
      </c>
      <c r="V732" s="86" t="str">
        <f t="shared" si="212"/>
        <v/>
      </c>
      <c r="W732" s="87" t="e">
        <f t="shared" si="201"/>
        <v>#N/A</v>
      </c>
      <c r="X732" s="88"/>
      <c r="Y732" s="88"/>
      <c r="Z732" s="88"/>
      <c r="AA732" s="88"/>
      <c r="AB732" s="88"/>
      <c r="AD732" s="86" t="e">
        <f t="shared" si="202"/>
        <v>#N/A</v>
      </c>
      <c r="AE732" s="86" t="e">
        <f t="shared" si="203"/>
        <v>#N/A</v>
      </c>
      <c r="AG732" s="86">
        <f t="shared" si="204"/>
        <v>0</v>
      </c>
      <c r="AH732" s="86">
        <f t="shared" si="205"/>
        <v>0</v>
      </c>
      <c r="AI732" s="86">
        <f t="shared" si="206"/>
        <v>0</v>
      </c>
    </row>
    <row r="733" spans="6:35" x14ac:dyDescent="0.25">
      <c r="F733" s="26" t="str">
        <f>IF(G733=1,MAX($F$4:F732)+1,"")</f>
        <v/>
      </c>
      <c r="G733" s="26">
        <f>COUNTIF($H$5:H733,H733)</f>
        <v>481</v>
      </c>
      <c r="H733" s="26" t="e">
        <f t="shared" si="207"/>
        <v>#N/A</v>
      </c>
      <c r="I733" s="26">
        <f>COUNTIF($J$4:$J733,1)</f>
        <v>16</v>
      </c>
      <c r="J733" s="26">
        <f>COUNTIF($S$5:$S733,S733)</f>
        <v>481</v>
      </c>
      <c r="K733" s="26" t="e">
        <f t="shared" si="196"/>
        <v>#N/A</v>
      </c>
      <c r="L733" s="26">
        <f>IFERROR(IF(P733=0,0,MAX($L$4:L732)+1),0)</f>
        <v>0</v>
      </c>
      <c r="M733" s="5" t="e">
        <f t="shared" si="208"/>
        <v>#N/A</v>
      </c>
      <c r="N733" s="5" t="e">
        <f t="shared" si="209"/>
        <v>#N/A</v>
      </c>
      <c r="P733" s="86" t="e">
        <f t="shared" si="197"/>
        <v>#N/A</v>
      </c>
      <c r="Q733" s="86" t="e">
        <f t="shared" si="198"/>
        <v>#N/A</v>
      </c>
      <c r="R733" s="86" t="e">
        <f t="shared" si="199"/>
        <v>#N/A</v>
      </c>
      <c r="S733" s="86" t="e">
        <f t="shared" si="200"/>
        <v>#N/A</v>
      </c>
      <c r="T733" s="86" t="str">
        <f t="shared" si="210"/>
        <v/>
      </c>
      <c r="U733" s="86" t="str">
        <f t="shared" si="211"/>
        <v/>
      </c>
      <c r="V733" s="86" t="str">
        <f t="shared" si="212"/>
        <v/>
      </c>
      <c r="W733" s="87" t="e">
        <f t="shared" si="201"/>
        <v>#N/A</v>
      </c>
      <c r="X733" s="88"/>
      <c r="Y733" s="88"/>
      <c r="Z733" s="88"/>
      <c r="AA733" s="88"/>
      <c r="AB733" s="88"/>
      <c r="AD733" s="86" t="e">
        <f t="shared" si="202"/>
        <v>#N/A</v>
      </c>
      <c r="AE733" s="86" t="e">
        <f t="shared" si="203"/>
        <v>#N/A</v>
      </c>
      <c r="AG733" s="86">
        <f t="shared" si="204"/>
        <v>0</v>
      </c>
      <c r="AH733" s="86">
        <f t="shared" si="205"/>
        <v>0</v>
      </c>
      <c r="AI733" s="86">
        <f t="shared" si="206"/>
        <v>0</v>
      </c>
    </row>
    <row r="734" spans="6:35" x14ac:dyDescent="0.25">
      <c r="F734" s="26" t="str">
        <f>IF(G734=1,MAX($F$4:F733)+1,"")</f>
        <v/>
      </c>
      <c r="G734" s="26">
        <f>COUNTIF($H$5:H734,H734)</f>
        <v>482</v>
      </c>
      <c r="H734" s="26" t="e">
        <f t="shared" si="207"/>
        <v>#N/A</v>
      </c>
      <c r="I734" s="26">
        <f>COUNTIF($J$4:$J734,1)</f>
        <v>16</v>
      </c>
      <c r="J734" s="26">
        <f>COUNTIF($S$5:$S734,S734)</f>
        <v>482</v>
      </c>
      <c r="K734" s="26" t="e">
        <f t="shared" si="196"/>
        <v>#N/A</v>
      </c>
      <c r="L734" s="26">
        <f>IFERROR(IF(P734=0,0,MAX($L$4:L733)+1),0)</f>
        <v>0</v>
      </c>
      <c r="M734" s="5" t="e">
        <f t="shared" si="208"/>
        <v>#N/A</v>
      </c>
      <c r="N734" s="5" t="e">
        <f t="shared" si="209"/>
        <v>#N/A</v>
      </c>
      <c r="P734" s="86" t="e">
        <f t="shared" si="197"/>
        <v>#N/A</v>
      </c>
      <c r="Q734" s="86" t="e">
        <f t="shared" si="198"/>
        <v>#N/A</v>
      </c>
      <c r="R734" s="86" t="e">
        <f t="shared" si="199"/>
        <v>#N/A</v>
      </c>
      <c r="S734" s="86" t="e">
        <f t="shared" si="200"/>
        <v>#N/A</v>
      </c>
      <c r="T734" s="86" t="str">
        <f t="shared" si="210"/>
        <v/>
      </c>
      <c r="U734" s="86" t="str">
        <f t="shared" si="211"/>
        <v/>
      </c>
      <c r="V734" s="86" t="str">
        <f t="shared" si="212"/>
        <v/>
      </c>
      <c r="W734" s="87" t="e">
        <f t="shared" si="201"/>
        <v>#N/A</v>
      </c>
      <c r="X734" s="88"/>
      <c r="Y734" s="88"/>
      <c r="Z734" s="88"/>
      <c r="AA734" s="88"/>
      <c r="AB734" s="88"/>
      <c r="AD734" s="86" t="e">
        <f t="shared" si="202"/>
        <v>#N/A</v>
      </c>
      <c r="AE734" s="86" t="e">
        <f t="shared" si="203"/>
        <v>#N/A</v>
      </c>
      <c r="AG734" s="86">
        <f t="shared" si="204"/>
        <v>0</v>
      </c>
      <c r="AH734" s="86">
        <f t="shared" si="205"/>
        <v>0</v>
      </c>
      <c r="AI734" s="86">
        <f t="shared" si="206"/>
        <v>0</v>
      </c>
    </row>
    <row r="735" spans="6:35" x14ac:dyDescent="0.25">
      <c r="F735" s="26" t="str">
        <f>IF(G735=1,MAX($F$4:F734)+1,"")</f>
        <v/>
      </c>
      <c r="G735" s="26">
        <f>COUNTIF($H$5:H735,H735)</f>
        <v>483</v>
      </c>
      <c r="H735" s="26" t="e">
        <f t="shared" si="207"/>
        <v>#N/A</v>
      </c>
      <c r="I735" s="26">
        <f>COUNTIF($J$4:$J735,1)</f>
        <v>16</v>
      </c>
      <c r="J735" s="26">
        <f>COUNTIF($S$5:$S735,S735)</f>
        <v>483</v>
      </c>
      <c r="K735" s="26" t="e">
        <f t="shared" si="196"/>
        <v>#N/A</v>
      </c>
      <c r="L735" s="26">
        <f>IFERROR(IF(P735=0,0,MAX($L$4:L734)+1),0)</f>
        <v>0</v>
      </c>
      <c r="M735" s="5" t="e">
        <f t="shared" si="208"/>
        <v>#N/A</v>
      </c>
      <c r="N735" s="5" t="e">
        <f t="shared" si="209"/>
        <v>#N/A</v>
      </c>
      <c r="P735" s="86" t="e">
        <f t="shared" si="197"/>
        <v>#N/A</v>
      </c>
      <c r="Q735" s="86" t="e">
        <f t="shared" si="198"/>
        <v>#N/A</v>
      </c>
      <c r="R735" s="86" t="e">
        <f t="shared" si="199"/>
        <v>#N/A</v>
      </c>
      <c r="S735" s="86" t="e">
        <f t="shared" si="200"/>
        <v>#N/A</v>
      </c>
      <c r="T735" s="86" t="str">
        <f t="shared" si="210"/>
        <v/>
      </c>
      <c r="U735" s="86" t="str">
        <f t="shared" si="211"/>
        <v/>
      </c>
      <c r="V735" s="86" t="str">
        <f t="shared" si="212"/>
        <v/>
      </c>
      <c r="W735" s="87" t="e">
        <f t="shared" si="201"/>
        <v>#N/A</v>
      </c>
      <c r="X735" s="88"/>
      <c r="Y735" s="88"/>
      <c r="Z735" s="88"/>
      <c r="AA735" s="88"/>
      <c r="AB735" s="88"/>
      <c r="AD735" s="86" t="e">
        <f t="shared" si="202"/>
        <v>#N/A</v>
      </c>
      <c r="AE735" s="86" t="e">
        <f t="shared" si="203"/>
        <v>#N/A</v>
      </c>
      <c r="AG735" s="86">
        <f t="shared" si="204"/>
        <v>0</v>
      </c>
      <c r="AH735" s="86">
        <f t="shared" si="205"/>
        <v>0</v>
      </c>
      <c r="AI735" s="86">
        <f t="shared" si="206"/>
        <v>0</v>
      </c>
    </row>
    <row r="736" spans="6:35" x14ac:dyDescent="0.25">
      <c r="F736" s="26" t="str">
        <f>IF(G736=1,MAX($F$4:F735)+1,"")</f>
        <v/>
      </c>
      <c r="G736" s="26">
        <f>COUNTIF($H$5:H736,H736)</f>
        <v>484</v>
      </c>
      <c r="H736" s="26" t="e">
        <f t="shared" si="207"/>
        <v>#N/A</v>
      </c>
      <c r="I736" s="26">
        <f>COUNTIF($J$4:$J736,1)</f>
        <v>16</v>
      </c>
      <c r="J736" s="26">
        <f>COUNTIF($S$5:$S736,S736)</f>
        <v>484</v>
      </c>
      <c r="K736" s="26" t="e">
        <f t="shared" si="196"/>
        <v>#N/A</v>
      </c>
      <c r="L736" s="26">
        <f>IFERROR(IF(P736=0,0,MAX($L$4:L735)+1),0)</f>
        <v>0</v>
      </c>
      <c r="M736" s="5" t="e">
        <f t="shared" si="208"/>
        <v>#N/A</v>
      </c>
      <c r="N736" s="5" t="e">
        <f t="shared" si="209"/>
        <v>#N/A</v>
      </c>
      <c r="P736" s="86" t="e">
        <f t="shared" si="197"/>
        <v>#N/A</v>
      </c>
      <c r="Q736" s="86" t="e">
        <f t="shared" si="198"/>
        <v>#N/A</v>
      </c>
      <c r="R736" s="86" t="e">
        <f t="shared" si="199"/>
        <v>#N/A</v>
      </c>
      <c r="S736" s="86" t="e">
        <f t="shared" si="200"/>
        <v>#N/A</v>
      </c>
      <c r="T736" s="86" t="str">
        <f t="shared" si="210"/>
        <v/>
      </c>
      <c r="U736" s="86" t="str">
        <f t="shared" si="211"/>
        <v/>
      </c>
      <c r="V736" s="86" t="str">
        <f t="shared" si="212"/>
        <v/>
      </c>
      <c r="W736" s="87" t="e">
        <f t="shared" si="201"/>
        <v>#N/A</v>
      </c>
      <c r="X736" s="88"/>
      <c r="Y736" s="88"/>
      <c r="Z736" s="88"/>
      <c r="AA736" s="88"/>
      <c r="AB736" s="88"/>
      <c r="AD736" s="86" t="e">
        <f t="shared" si="202"/>
        <v>#N/A</v>
      </c>
      <c r="AE736" s="86" t="e">
        <f t="shared" si="203"/>
        <v>#N/A</v>
      </c>
      <c r="AG736" s="86">
        <f t="shared" si="204"/>
        <v>0</v>
      </c>
      <c r="AH736" s="86">
        <f t="shared" si="205"/>
        <v>0</v>
      </c>
      <c r="AI736" s="86">
        <f t="shared" si="206"/>
        <v>0</v>
      </c>
    </row>
    <row r="737" spans="6:35" x14ac:dyDescent="0.25">
      <c r="F737" s="26" t="str">
        <f>IF(G737=1,MAX($F$4:F736)+1,"")</f>
        <v/>
      </c>
      <c r="G737" s="26">
        <f>COUNTIF($H$5:H737,H737)</f>
        <v>485</v>
      </c>
      <c r="H737" s="26" t="e">
        <f t="shared" si="207"/>
        <v>#N/A</v>
      </c>
      <c r="I737" s="26">
        <f>COUNTIF($J$4:$J737,1)</f>
        <v>16</v>
      </c>
      <c r="J737" s="26">
        <f>COUNTIF($S$5:$S737,S737)</f>
        <v>485</v>
      </c>
      <c r="K737" s="26" t="e">
        <f t="shared" si="196"/>
        <v>#N/A</v>
      </c>
      <c r="L737" s="26">
        <f>IFERROR(IF(P737=0,0,MAX($L$4:L736)+1),0)</f>
        <v>0</v>
      </c>
      <c r="M737" s="5" t="e">
        <f t="shared" si="208"/>
        <v>#N/A</v>
      </c>
      <c r="N737" s="5" t="e">
        <f t="shared" si="209"/>
        <v>#N/A</v>
      </c>
      <c r="P737" s="86" t="e">
        <f t="shared" si="197"/>
        <v>#N/A</v>
      </c>
      <c r="Q737" s="86" t="e">
        <f t="shared" si="198"/>
        <v>#N/A</v>
      </c>
      <c r="R737" s="86" t="e">
        <f t="shared" si="199"/>
        <v>#N/A</v>
      </c>
      <c r="S737" s="86" t="e">
        <f t="shared" si="200"/>
        <v>#N/A</v>
      </c>
      <c r="T737" s="86" t="str">
        <f t="shared" si="210"/>
        <v/>
      </c>
      <c r="U737" s="86" t="str">
        <f t="shared" si="211"/>
        <v/>
      </c>
      <c r="V737" s="86" t="str">
        <f t="shared" si="212"/>
        <v/>
      </c>
      <c r="W737" s="87" t="e">
        <f t="shared" si="201"/>
        <v>#N/A</v>
      </c>
      <c r="X737" s="88"/>
      <c r="Y737" s="88"/>
      <c r="Z737" s="88"/>
      <c r="AA737" s="88"/>
      <c r="AB737" s="88"/>
      <c r="AD737" s="86" t="e">
        <f t="shared" si="202"/>
        <v>#N/A</v>
      </c>
      <c r="AE737" s="86" t="e">
        <f t="shared" si="203"/>
        <v>#N/A</v>
      </c>
      <c r="AG737" s="86">
        <f t="shared" si="204"/>
        <v>0</v>
      </c>
      <c r="AH737" s="86">
        <f t="shared" si="205"/>
        <v>0</v>
      </c>
      <c r="AI737" s="86">
        <f t="shared" si="206"/>
        <v>0</v>
      </c>
    </row>
    <row r="738" spans="6:35" x14ac:dyDescent="0.25">
      <c r="F738" s="26" t="str">
        <f>IF(G738=1,MAX($F$4:F737)+1,"")</f>
        <v/>
      </c>
      <c r="G738" s="26">
        <f>COUNTIF($H$5:H738,H738)</f>
        <v>486</v>
      </c>
      <c r="H738" s="26" t="e">
        <f t="shared" si="207"/>
        <v>#N/A</v>
      </c>
      <c r="I738" s="26">
        <f>COUNTIF($J$4:$J738,1)</f>
        <v>16</v>
      </c>
      <c r="J738" s="26">
        <f>COUNTIF($S$5:$S738,S738)</f>
        <v>486</v>
      </c>
      <c r="K738" s="26" t="e">
        <f t="shared" si="196"/>
        <v>#N/A</v>
      </c>
      <c r="L738" s="26">
        <f>IFERROR(IF(P738=0,0,MAX($L$4:L737)+1),0)</f>
        <v>0</v>
      </c>
      <c r="M738" s="5" t="e">
        <f t="shared" si="208"/>
        <v>#N/A</v>
      </c>
      <c r="N738" s="5" t="e">
        <f t="shared" si="209"/>
        <v>#N/A</v>
      </c>
      <c r="P738" s="86" t="e">
        <f t="shared" si="197"/>
        <v>#N/A</v>
      </c>
      <c r="Q738" s="86" t="e">
        <f t="shared" si="198"/>
        <v>#N/A</v>
      </c>
      <c r="R738" s="86" t="e">
        <f t="shared" si="199"/>
        <v>#N/A</v>
      </c>
      <c r="S738" s="86" t="e">
        <f t="shared" si="200"/>
        <v>#N/A</v>
      </c>
      <c r="T738" s="86" t="str">
        <f t="shared" si="210"/>
        <v/>
      </c>
      <c r="U738" s="86" t="str">
        <f t="shared" si="211"/>
        <v/>
      </c>
      <c r="V738" s="86" t="str">
        <f t="shared" si="212"/>
        <v/>
      </c>
      <c r="W738" s="87" t="e">
        <f t="shared" si="201"/>
        <v>#N/A</v>
      </c>
      <c r="X738" s="88"/>
      <c r="Y738" s="88"/>
      <c r="Z738" s="88"/>
      <c r="AA738" s="88"/>
      <c r="AB738" s="88"/>
      <c r="AD738" s="86" t="e">
        <f t="shared" si="202"/>
        <v>#N/A</v>
      </c>
      <c r="AE738" s="86" t="e">
        <f t="shared" si="203"/>
        <v>#N/A</v>
      </c>
      <c r="AG738" s="86">
        <f t="shared" si="204"/>
        <v>0</v>
      </c>
      <c r="AH738" s="86">
        <f t="shared" si="205"/>
        <v>0</v>
      </c>
      <c r="AI738" s="86">
        <f t="shared" si="206"/>
        <v>0</v>
      </c>
    </row>
    <row r="739" spans="6:35" x14ac:dyDescent="0.25">
      <c r="F739" s="26" t="str">
        <f>IF(G739=1,MAX($F$4:F738)+1,"")</f>
        <v/>
      </c>
      <c r="G739" s="26">
        <f>COUNTIF($H$5:H739,H739)</f>
        <v>487</v>
      </c>
      <c r="H739" s="26" t="e">
        <f t="shared" si="207"/>
        <v>#N/A</v>
      </c>
      <c r="I739" s="26">
        <f>COUNTIF($J$4:$J739,1)</f>
        <v>16</v>
      </c>
      <c r="J739" s="26">
        <f>COUNTIF($S$5:$S739,S739)</f>
        <v>487</v>
      </c>
      <c r="K739" s="26" t="e">
        <f t="shared" si="196"/>
        <v>#N/A</v>
      </c>
      <c r="L739" s="26">
        <f>IFERROR(IF(P739=0,0,MAX($L$4:L738)+1),0)</f>
        <v>0</v>
      </c>
      <c r="M739" s="5" t="e">
        <f t="shared" si="208"/>
        <v>#N/A</v>
      </c>
      <c r="N739" s="5" t="e">
        <f t="shared" si="209"/>
        <v>#N/A</v>
      </c>
      <c r="P739" s="86" t="e">
        <f t="shared" si="197"/>
        <v>#N/A</v>
      </c>
      <c r="Q739" s="86" t="e">
        <f t="shared" si="198"/>
        <v>#N/A</v>
      </c>
      <c r="R739" s="86" t="e">
        <f t="shared" si="199"/>
        <v>#N/A</v>
      </c>
      <c r="S739" s="86" t="e">
        <f t="shared" si="200"/>
        <v>#N/A</v>
      </c>
      <c r="T739" s="86" t="str">
        <f t="shared" si="210"/>
        <v/>
      </c>
      <c r="U739" s="86" t="str">
        <f t="shared" si="211"/>
        <v/>
      </c>
      <c r="V739" s="86" t="str">
        <f t="shared" si="212"/>
        <v/>
      </c>
      <c r="W739" s="87" t="e">
        <f t="shared" si="201"/>
        <v>#N/A</v>
      </c>
      <c r="X739" s="88"/>
      <c r="Y739" s="88"/>
      <c r="Z739" s="88"/>
      <c r="AA739" s="88"/>
      <c r="AB739" s="88"/>
      <c r="AD739" s="86" t="e">
        <f t="shared" si="202"/>
        <v>#N/A</v>
      </c>
      <c r="AE739" s="86" t="e">
        <f t="shared" si="203"/>
        <v>#N/A</v>
      </c>
      <c r="AG739" s="86">
        <f t="shared" si="204"/>
        <v>0</v>
      </c>
      <c r="AH739" s="86">
        <f t="shared" si="205"/>
        <v>0</v>
      </c>
      <c r="AI739" s="86">
        <f t="shared" si="206"/>
        <v>0</v>
      </c>
    </row>
    <row r="740" spans="6:35" x14ac:dyDescent="0.25">
      <c r="F740" s="26" t="str">
        <f>IF(G740=1,MAX($F$4:F739)+1,"")</f>
        <v/>
      </c>
      <c r="G740" s="26">
        <f>COUNTIF($H$5:H740,H740)</f>
        <v>488</v>
      </c>
      <c r="H740" s="26" t="e">
        <f t="shared" si="207"/>
        <v>#N/A</v>
      </c>
      <c r="I740" s="26">
        <f>COUNTIF($J$4:$J740,1)</f>
        <v>16</v>
      </c>
      <c r="J740" s="26">
        <f>COUNTIF($S$5:$S740,S740)</f>
        <v>488</v>
      </c>
      <c r="K740" s="26" t="e">
        <f t="shared" si="196"/>
        <v>#N/A</v>
      </c>
      <c r="L740" s="26">
        <f>IFERROR(IF(P740=0,0,MAX($L$4:L739)+1),0)</f>
        <v>0</v>
      </c>
      <c r="M740" s="5" t="e">
        <f t="shared" si="208"/>
        <v>#N/A</v>
      </c>
      <c r="N740" s="5" t="e">
        <f t="shared" si="209"/>
        <v>#N/A</v>
      </c>
      <c r="P740" s="86" t="e">
        <f t="shared" si="197"/>
        <v>#N/A</v>
      </c>
      <c r="Q740" s="86" t="e">
        <f t="shared" si="198"/>
        <v>#N/A</v>
      </c>
      <c r="R740" s="86" t="e">
        <f t="shared" si="199"/>
        <v>#N/A</v>
      </c>
      <c r="S740" s="86" t="e">
        <f t="shared" si="200"/>
        <v>#N/A</v>
      </c>
      <c r="T740" s="86" t="str">
        <f t="shared" si="210"/>
        <v/>
      </c>
      <c r="U740" s="86" t="str">
        <f t="shared" si="211"/>
        <v/>
      </c>
      <c r="V740" s="86" t="str">
        <f t="shared" si="212"/>
        <v/>
      </c>
      <c r="W740" s="87" t="e">
        <f t="shared" si="201"/>
        <v>#N/A</v>
      </c>
      <c r="X740" s="88"/>
      <c r="Y740" s="88"/>
      <c r="Z740" s="88"/>
      <c r="AA740" s="88"/>
      <c r="AB740" s="88"/>
      <c r="AD740" s="86" t="e">
        <f t="shared" si="202"/>
        <v>#N/A</v>
      </c>
      <c r="AE740" s="86" t="e">
        <f t="shared" si="203"/>
        <v>#N/A</v>
      </c>
      <c r="AG740" s="86">
        <f t="shared" si="204"/>
        <v>0</v>
      </c>
      <c r="AH740" s="86">
        <f t="shared" si="205"/>
        <v>0</v>
      </c>
      <c r="AI740" s="86">
        <f t="shared" si="206"/>
        <v>0</v>
      </c>
    </row>
    <row r="741" spans="6:35" x14ac:dyDescent="0.25">
      <c r="F741" s="26" t="str">
        <f>IF(G741=1,MAX($F$4:F740)+1,"")</f>
        <v/>
      </c>
      <c r="G741" s="26">
        <f>COUNTIF($H$5:H741,H741)</f>
        <v>489</v>
      </c>
      <c r="H741" s="26" t="e">
        <f t="shared" si="207"/>
        <v>#N/A</v>
      </c>
      <c r="I741" s="26">
        <f>COUNTIF($J$4:$J741,1)</f>
        <v>16</v>
      </c>
      <c r="J741" s="26">
        <f>COUNTIF($S$5:$S741,S741)</f>
        <v>489</v>
      </c>
      <c r="K741" s="26" t="e">
        <f t="shared" si="196"/>
        <v>#N/A</v>
      </c>
      <c r="L741" s="26">
        <f>IFERROR(IF(P741=0,0,MAX($L$4:L740)+1),0)</f>
        <v>0</v>
      </c>
      <c r="M741" s="5" t="e">
        <f t="shared" si="208"/>
        <v>#N/A</v>
      </c>
      <c r="N741" s="5" t="e">
        <f t="shared" si="209"/>
        <v>#N/A</v>
      </c>
      <c r="P741" s="86" t="e">
        <f t="shared" si="197"/>
        <v>#N/A</v>
      </c>
      <c r="Q741" s="86" t="e">
        <f t="shared" si="198"/>
        <v>#N/A</v>
      </c>
      <c r="R741" s="86" t="e">
        <f t="shared" si="199"/>
        <v>#N/A</v>
      </c>
      <c r="S741" s="86" t="e">
        <f t="shared" si="200"/>
        <v>#N/A</v>
      </c>
      <c r="T741" s="86" t="str">
        <f t="shared" si="210"/>
        <v/>
      </c>
      <c r="U741" s="86" t="str">
        <f t="shared" si="211"/>
        <v/>
      </c>
      <c r="V741" s="86" t="str">
        <f t="shared" si="212"/>
        <v/>
      </c>
      <c r="W741" s="87" t="e">
        <f t="shared" si="201"/>
        <v>#N/A</v>
      </c>
      <c r="X741" s="88"/>
      <c r="Y741" s="88"/>
      <c r="Z741" s="88"/>
      <c r="AA741" s="88"/>
      <c r="AB741" s="88"/>
      <c r="AD741" s="86" t="e">
        <f t="shared" si="202"/>
        <v>#N/A</v>
      </c>
      <c r="AE741" s="86" t="e">
        <f t="shared" si="203"/>
        <v>#N/A</v>
      </c>
      <c r="AG741" s="86">
        <f t="shared" si="204"/>
        <v>0</v>
      </c>
      <c r="AH741" s="86">
        <f t="shared" si="205"/>
        <v>0</v>
      </c>
      <c r="AI741" s="86">
        <f t="shared" si="206"/>
        <v>0</v>
      </c>
    </row>
    <row r="742" spans="6:35" x14ac:dyDescent="0.25">
      <c r="F742" s="26" t="str">
        <f>IF(G742=1,MAX($F$4:F741)+1,"")</f>
        <v/>
      </c>
      <c r="G742" s="26">
        <f>COUNTIF($H$5:H742,H742)</f>
        <v>490</v>
      </c>
      <c r="H742" s="26" t="e">
        <f t="shared" si="207"/>
        <v>#N/A</v>
      </c>
      <c r="I742" s="26">
        <f>COUNTIF($J$4:$J742,1)</f>
        <v>16</v>
      </c>
      <c r="J742" s="26">
        <f>COUNTIF($S$5:$S742,S742)</f>
        <v>490</v>
      </c>
      <c r="K742" s="26" t="e">
        <f t="shared" si="196"/>
        <v>#N/A</v>
      </c>
      <c r="L742" s="26">
        <f>IFERROR(IF(P742=0,0,MAX($L$4:L741)+1),0)</f>
        <v>0</v>
      </c>
      <c r="M742" s="5" t="e">
        <f t="shared" si="208"/>
        <v>#N/A</v>
      </c>
      <c r="N742" s="5" t="e">
        <f t="shared" si="209"/>
        <v>#N/A</v>
      </c>
      <c r="P742" s="86" t="e">
        <f t="shared" si="197"/>
        <v>#N/A</v>
      </c>
      <c r="Q742" s="86" t="e">
        <f t="shared" si="198"/>
        <v>#N/A</v>
      </c>
      <c r="R742" s="86" t="e">
        <f t="shared" si="199"/>
        <v>#N/A</v>
      </c>
      <c r="S742" s="86" t="e">
        <f t="shared" si="200"/>
        <v>#N/A</v>
      </c>
      <c r="T742" s="86" t="str">
        <f t="shared" si="210"/>
        <v/>
      </c>
      <c r="U742" s="86" t="str">
        <f t="shared" si="211"/>
        <v/>
      </c>
      <c r="V742" s="86" t="str">
        <f t="shared" si="212"/>
        <v/>
      </c>
      <c r="W742" s="87" t="e">
        <f t="shared" si="201"/>
        <v>#N/A</v>
      </c>
      <c r="X742" s="88"/>
      <c r="Y742" s="88"/>
      <c r="Z742" s="88"/>
      <c r="AA742" s="88"/>
      <c r="AB742" s="88"/>
      <c r="AD742" s="86" t="e">
        <f t="shared" si="202"/>
        <v>#N/A</v>
      </c>
      <c r="AE742" s="86" t="e">
        <f t="shared" si="203"/>
        <v>#N/A</v>
      </c>
      <c r="AG742" s="86">
        <f t="shared" si="204"/>
        <v>0</v>
      </c>
      <c r="AH742" s="86">
        <f t="shared" si="205"/>
        <v>0</v>
      </c>
      <c r="AI742" s="86">
        <f t="shared" si="206"/>
        <v>0</v>
      </c>
    </row>
    <row r="743" spans="6:35" x14ac:dyDescent="0.25">
      <c r="F743" s="26" t="str">
        <f>IF(G743=1,MAX($F$4:F742)+1,"")</f>
        <v/>
      </c>
      <c r="G743" s="26">
        <f>COUNTIF($H$5:H743,H743)</f>
        <v>491</v>
      </c>
      <c r="H743" s="26" t="e">
        <f t="shared" si="207"/>
        <v>#N/A</v>
      </c>
      <c r="I743" s="26">
        <f>COUNTIF($J$4:$J743,1)</f>
        <v>16</v>
      </c>
      <c r="J743" s="26">
        <f>COUNTIF($S$5:$S743,S743)</f>
        <v>491</v>
      </c>
      <c r="K743" s="26" t="e">
        <f t="shared" si="196"/>
        <v>#N/A</v>
      </c>
      <c r="L743" s="26">
        <f>IFERROR(IF(P743=0,0,MAX($L$4:L742)+1),0)</f>
        <v>0</v>
      </c>
      <c r="M743" s="5" t="e">
        <f t="shared" si="208"/>
        <v>#N/A</v>
      </c>
      <c r="N743" s="5" t="e">
        <f t="shared" si="209"/>
        <v>#N/A</v>
      </c>
      <c r="P743" s="86" t="e">
        <f t="shared" si="197"/>
        <v>#N/A</v>
      </c>
      <c r="Q743" s="86" t="e">
        <f t="shared" si="198"/>
        <v>#N/A</v>
      </c>
      <c r="R743" s="86" t="e">
        <f t="shared" si="199"/>
        <v>#N/A</v>
      </c>
      <c r="S743" s="86" t="e">
        <f t="shared" si="200"/>
        <v>#N/A</v>
      </c>
      <c r="T743" s="86" t="str">
        <f t="shared" si="210"/>
        <v/>
      </c>
      <c r="U743" s="86" t="str">
        <f t="shared" si="211"/>
        <v/>
      </c>
      <c r="V743" s="86" t="str">
        <f t="shared" si="212"/>
        <v/>
      </c>
      <c r="W743" s="87" t="e">
        <f t="shared" si="201"/>
        <v>#N/A</v>
      </c>
      <c r="X743" s="88"/>
      <c r="Y743" s="88"/>
      <c r="Z743" s="88"/>
      <c r="AA743" s="88"/>
      <c r="AB743" s="88"/>
      <c r="AD743" s="86" t="e">
        <f t="shared" si="202"/>
        <v>#N/A</v>
      </c>
      <c r="AE743" s="86" t="e">
        <f t="shared" si="203"/>
        <v>#N/A</v>
      </c>
      <c r="AG743" s="86">
        <f t="shared" si="204"/>
        <v>0</v>
      </c>
      <c r="AH743" s="86">
        <f t="shared" si="205"/>
        <v>0</v>
      </c>
      <c r="AI743" s="86">
        <f t="shared" si="206"/>
        <v>0</v>
      </c>
    </row>
    <row r="744" spans="6:35" x14ac:dyDescent="0.25">
      <c r="F744" s="26" t="str">
        <f>IF(G744=1,MAX($F$4:F743)+1,"")</f>
        <v/>
      </c>
      <c r="G744" s="26">
        <f>COUNTIF($H$5:H744,H744)</f>
        <v>492</v>
      </c>
      <c r="H744" s="26" t="e">
        <f t="shared" si="207"/>
        <v>#N/A</v>
      </c>
      <c r="I744" s="26">
        <f>COUNTIF($J$4:$J744,1)</f>
        <v>16</v>
      </c>
      <c r="J744" s="26">
        <f>COUNTIF($S$5:$S744,S744)</f>
        <v>492</v>
      </c>
      <c r="K744" s="26" t="e">
        <f t="shared" si="196"/>
        <v>#N/A</v>
      </c>
      <c r="L744" s="26">
        <f>IFERROR(IF(P744=0,0,MAX($L$4:L743)+1),0)</f>
        <v>0</v>
      </c>
      <c r="M744" s="5" t="e">
        <f t="shared" si="208"/>
        <v>#N/A</v>
      </c>
      <c r="N744" s="5" t="e">
        <f t="shared" si="209"/>
        <v>#N/A</v>
      </c>
      <c r="P744" s="86" t="e">
        <f t="shared" si="197"/>
        <v>#N/A</v>
      </c>
      <c r="Q744" s="86" t="e">
        <f t="shared" si="198"/>
        <v>#N/A</v>
      </c>
      <c r="R744" s="86" t="e">
        <f t="shared" si="199"/>
        <v>#N/A</v>
      </c>
      <c r="S744" s="86" t="e">
        <f t="shared" si="200"/>
        <v>#N/A</v>
      </c>
      <c r="T744" s="86" t="str">
        <f t="shared" si="210"/>
        <v/>
      </c>
      <c r="U744" s="86" t="str">
        <f t="shared" si="211"/>
        <v/>
      </c>
      <c r="V744" s="86" t="str">
        <f t="shared" si="212"/>
        <v/>
      </c>
      <c r="W744" s="87" t="e">
        <f t="shared" si="201"/>
        <v>#N/A</v>
      </c>
      <c r="X744" s="88"/>
      <c r="Y744" s="88"/>
      <c r="Z744" s="88"/>
      <c r="AA744" s="88"/>
      <c r="AB744" s="88"/>
      <c r="AD744" s="86" t="e">
        <f t="shared" si="202"/>
        <v>#N/A</v>
      </c>
      <c r="AE744" s="86" t="e">
        <f t="shared" si="203"/>
        <v>#N/A</v>
      </c>
      <c r="AG744" s="86">
        <f t="shared" si="204"/>
        <v>0</v>
      </c>
      <c r="AH744" s="86">
        <f t="shared" si="205"/>
        <v>0</v>
      </c>
      <c r="AI744" s="86">
        <f t="shared" si="206"/>
        <v>0</v>
      </c>
    </row>
    <row r="745" spans="6:35" x14ac:dyDescent="0.25">
      <c r="F745" s="26" t="str">
        <f>IF(G745=1,MAX($F$4:F744)+1,"")</f>
        <v/>
      </c>
      <c r="G745" s="26">
        <f>COUNTIF($H$5:H745,H745)</f>
        <v>493</v>
      </c>
      <c r="H745" s="26" t="e">
        <f t="shared" si="207"/>
        <v>#N/A</v>
      </c>
      <c r="I745" s="26">
        <f>COUNTIF($J$4:$J745,1)</f>
        <v>16</v>
      </c>
      <c r="J745" s="26">
        <f>COUNTIF($S$5:$S745,S745)</f>
        <v>493</v>
      </c>
      <c r="K745" s="26" t="e">
        <f t="shared" si="196"/>
        <v>#N/A</v>
      </c>
      <c r="L745" s="26">
        <f>IFERROR(IF(P745=0,0,MAX($L$4:L744)+1),0)</f>
        <v>0</v>
      </c>
      <c r="M745" s="5" t="e">
        <f t="shared" si="208"/>
        <v>#N/A</v>
      </c>
      <c r="N745" s="5" t="e">
        <f t="shared" si="209"/>
        <v>#N/A</v>
      </c>
      <c r="P745" s="86" t="e">
        <f t="shared" si="197"/>
        <v>#N/A</v>
      </c>
      <c r="Q745" s="86" t="e">
        <f t="shared" si="198"/>
        <v>#N/A</v>
      </c>
      <c r="R745" s="86" t="e">
        <f t="shared" si="199"/>
        <v>#N/A</v>
      </c>
      <c r="S745" s="86" t="e">
        <f t="shared" si="200"/>
        <v>#N/A</v>
      </c>
      <c r="T745" s="86" t="str">
        <f t="shared" si="210"/>
        <v/>
      </c>
      <c r="U745" s="86" t="str">
        <f t="shared" si="211"/>
        <v/>
      </c>
      <c r="V745" s="86" t="str">
        <f t="shared" si="212"/>
        <v/>
      </c>
      <c r="W745" s="87" t="e">
        <f t="shared" si="201"/>
        <v>#N/A</v>
      </c>
      <c r="X745" s="88"/>
      <c r="Y745" s="88"/>
      <c r="Z745" s="88"/>
      <c r="AA745" s="88"/>
      <c r="AB745" s="88"/>
      <c r="AD745" s="86" t="e">
        <f t="shared" si="202"/>
        <v>#N/A</v>
      </c>
      <c r="AE745" s="86" t="e">
        <f t="shared" si="203"/>
        <v>#N/A</v>
      </c>
      <c r="AG745" s="86">
        <f t="shared" si="204"/>
        <v>0</v>
      </c>
      <c r="AH745" s="86">
        <f t="shared" si="205"/>
        <v>0</v>
      </c>
      <c r="AI745" s="86">
        <f t="shared" si="206"/>
        <v>0</v>
      </c>
    </row>
    <row r="746" spans="6:35" x14ac:dyDescent="0.25">
      <c r="F746" s="26" t="str">
        <f>IF(G746=1,MAX($F$4:F745)+1,"")</f>
        <v/>
      </c>
      <c r="G746" s="26">
        <f>COUNTIF($H$5:H746,H746)</f>
        <v>494</v>
      </c>
      <c r="H746" s="26" t="e">
        <f t="shared" si="207"/>
        <v>#N/A</v>
      </c>
      <c r="I746" s="26">
        <f>COUNTIF($J$4:$J746,1)</f>
        <v>16</v>
      </c>
      <c r="J746" s="26">
        <f>COUNTIF($S$5:$S746,S746)</f>
        <v>494</v>
      </c>
      <c r="K746" s="26" t="e">
        <f t="shared" si="196"/>
        <v>#N/A</v>
      </c>
      <c r="L746" s="26">
        <f>IFERROR(IF(P746=0,0,MAX($L$4:L745)+1),0)</f>
        <v>0</v>
      </c>
      <c r="M746" s="5" t="e">
        <f t="shared" si="208"/>
        <v>#N/A</v>
      </c>
      <c r="N746" s="5" t="e">
        <f t="shared" si="209"/>
        <v>#N/A</v>
      </c>
      <c r="P746" s="86" t="e">
        <f t="shared" si="197"/>
        <v>#N/A</v>
      </c>
      <c r="Q746" s="86" t="e">
        <f t="shared" si="198"/>
        <v>#N/A</v>
      </c>
      <c r="R746" s="86" t="e">
        <f t="shared" si="199"/>
        <v>#N/A</v>
      </c>
      <c r="S746" s="86" t="e">
        <f t="shared" si="200"/>
        <v>#N/A</v>
      </c>
      <c r="T746" s="86" t="str">
        <f t="shared" si="210"/>
        <v/>
      </c>
      <c r="U746" s="86" t="str">
        <f t="shared" si="211"/>
        <v/>
      </c>
      <c r="V746" s="86" t="str">
        <f t="shared" si="212"/>
        <v/>
      </c>
      <c r="W746" s="87" t="e">
        <f t="shared" si="201"/>
        <v>#N/A</v>
      </c>
      <c r="X746" s="88"/>
      <c r="Y746" s="88"/>
      <c r="Z746" s="88"/>
      <c r="AA746" s="88"/>
      <c r="AB746" s="88"/>
      <c r="AD746" s="86" t="e">
        <f t="shared" si="202"/>
        <v>#N/A</v>
      </c>
      <c r="AE746" s="86" t="e">
        <f t="shared" si="203"/>
        <v>#N/A</v>
      </c>
      <c r="AG746" s="86">
        <f t="shared" si="204"/>
        <v>0</v>
      </c>
      <c r="AH746" s="86">
        <f t="shared" si="205"/>
        <v>0</v>
      </c>
      <c r="AI746" s="86">
        <f t="shared" si="206"/>
        <v>0</v>
      </c>
    </row>
    <row r="747" spans="6:35" x14ac:dyDescent="0.25">
      <c r="F747" s="26" t="str">
        <f>IF(G747=1,MAX($F$4:F746)+1,"")</f>
        <v/>
      </c>
      <c r="G747" s="26">
        <f>COUNTIF($H$5:H747,H747)</f>
        <v>495</v>
      </c>
      <c r="H747" s="26" t="e">
        <f t="shared" si="207"/>
        <v>#N/A</v>
      </c>
      <c r="I747" s="26">
        <f>COUNTIF($J$4:$J747,1)</f>
        <v>16</v>
      </c>
      <c r="J747" s="26">
        <f>COUNTIF($S$5:$S747,S747)</f>
        <v>495</v>
      </c>
      <c r="K747" s="26" t="e">
        <f t="shared" si="196"/>
        <v>#N/A</v>
      </c>
      <c r="L747" s="26">
        <f>IFERROR(IF(P747=0,0,MAX($L$4:L746)+1),0)</f>
        <v>0</v>
      </c>
      <c r="M747" s="5" t="e">
        <f t="shared" si="208"/>
        <v>#N/A</v>
      </c>
      <c r="N747" s="5" t="e">
        <f t="shared" si="209"/>
        <v>#N/A</v>
      </c>
      <c r="P747" s="86" t="e">
        <f t="shared" si="197"/>
        <v>#N/A</v>
      </c>
      <c r="Q747" s="86" t="e">
        <f t="shared" si="198"/>
        <v>#N/A</v>
      </c>
      <c r="R747" s="86" t="e">
        <f t="shared" si="199"/>
        <v>#N/A</v>
      </c>
      <c r="S747" s="86" t="e">
        <f t="shared" si="200"/>
        <v>#N/A</v>
      </c>
      <c r="T747" s="86" t="str">
        <f t="shared" si="210"/>
        <v/>
      </c>
      <c r="U747" s="86" t="str">
        <f t="shared" si="211"/>
        <v/>
      </c>
      <c r="V747" s="86" t="str">
        <f t="shared" si="212"/>
        <v/>
      </c>
      <c r="W747" s="87" t="e">
        <f t="shared" si="201"/>
        <v>#N/A</v>
      </c>
      <c r="X747" s="88"/>
      <c r="Y747" s="88"/>
      <c r="Z747" s="88"/>
      <c r="AA747" s="88"/>
      <c r="AB747" s="88"/>
      <c r="AD747" s="86" t="e">
        <f t="shared" si="202"/>
        <v>#N/A</v>
      </c>
      <c r="AE747" s="86" t="e">
        <f t="shared" si="203"/>
        <v>#N/A</v>
      </c>
      <c r="AG747" s="86">
        <f t="shared" si="204"/>
        <v>0</v>
      </c>
      <c r="AH747" s="86">
        <f t="shared" si="205"/>
        <v>0</v>
      </c>
      <c r="AI747" s="86">
        <f t="shared" si="206"/>
        <v>0</v>
      </c>
    </row>
    <row r="748" spans="6:35" x14ac:dyDescent="0.25">
      <c r="F748" s="26" t="str">
        <f>IF(G748=1,MAX($F$4:F747)+1,"")</f>
        <v/>
      </c>
      <c r="G748" s="26">
        <f>COUNTIF($H$5:H748,H748)</f>
        <v>496</v>
      </c>
      <c r="H748" s="26" t="e">
        <f t="shared" si="207"/>
        <v>#N/A</v>
      </c>
      <c r="I748" s="26">
        <f>COUNTIF($J$4:$J748,1)</f>
        <v>16</v>
      </c>
      <c r="J748" s="26">
        <f>COUNTIF($S$5:$S748,S748)</f>
        <v>496</v>
      </c>
      <c r="K748" s="26" t="e">
        <f t="shared" si="196"/>
        <v>#N/A</v>
      </c>
      <c r="L748" s="26">
        <f>IFERROR(IF(P748=0,0,MAX($L$4:L747)+1),0)</f>
        <v>0</v>
      </c>
      <c r="M748" s="5" t="e">
        <f t="shared" si="208"/>
        <v>#N/A</v>
      </c>
      <c r="N748" s="5" t="e">
        <f t="shared" si="209"/>
        <v>#N/A</v>
      </c>
      <c r="P748" s="86" t="e">
        <f t="shared" si="197"/>
        <v>#N/A</v>
      </c>
      <c r="Q748" s="86" t="e">
        <f t="shared" si="198"/>
        <v>#N/A</v>
      </c>
      <c r="R748" s="86" t="e">
        <f t="shared" si="199"/>
        <v>#N/A</v>
      </c>
      <c r="S748" s="86" t="e">
        <f t="shared" si="200"/>
        <v>#N/A</v>
      </c>
      <c r="T748" s="86" t="str">
        <f t="shared" si="210"/>
        <v/>
      </c>
      <c r="U748" s="86" t="str">
        <f t="shared" si="211"/>
        <v/>
      </c>
      <c r="V748" s="86" t="str">
        <f t="shared" si="212"/>
        <v/>
      </c>
      <c r="W748" s="87" t="e">
        <f t="shared" si="201"/>
        <v>#N/A</v>
      </c>
      <c r="X748" s="88"/>
      <c r="Y748" s="88"/>
      <c r="Z748" s="88"/>
      <c r="AA748" s="88"/>
      <c r="AB748" s="88"/>
      <c r="AD748" s="86" t="e">
        <f t="shared" si="202"/>
        <v>#N/A</v>
      </c>
      <c r="AE748" s="86" t="e">
        <f t="shared" si="203"/>
        <v>#N/A</v>
      </c>
      <c r="AG748" s="86">
        <f t="shared" si="204"/>
        <v>0</v>
      </c>
      <c r="AH748" s="86">
        <f t="shared" si="205"/>
        <v>0</v>
      </c>
      <c r="AI748" s="86">
        <f t="shared" si="206"/>
        <v>0</v>
      </c>
    </row>
    <row r="749" spans="6:35" x14ac:dyDescent="0.25">
      <c r="F749" s="26" t="str">
        <f>IF(G749=1,MAX($F$4:F748)+1,"")</f>
        <v/>
      </c>
      <c r="G749" s="26">
        <f>COUNTIF($H$5:H749,H749)</f>
        <v>497</v>
      </c>
      <c r="H749" s="26" t="e">
        <f t="shared" si="207"/>
        <v>#N/A</v>
      </c>
      <c r="I749" s="26">
        <f>COUNTIF($J$4:$J749,1)</f>
        <v>16</v>
      </c>
      <c r="J749" s="26">
        <f>COUNTIF($S$5:$S749,S749)</f>
        <v>497</v>
      </c>
      <c r="K749" s="26" t="e">
        <f t="shared" si="196"/>
        <v>#N/A</v>
      </c>
      <c r="L749" s="26">
        <f>IFERROR(IF(P749=0,0,MAX($L$4:L748)+1),0)</f>
        <v>0</v>
      </c>
      <c r="M749" s="5" t="e">
        <f t="shared" si="208"/>
        <v>#N/A</v>
      </c>
      <c r="N749" s="5" t="e">
        <f t="shared" si="209"/>
        <v>#N/A</v>
      </c>
      <c r="P749" s="86" t="e">
        <f t="shared" si="197"/>
        <v>#N/A</v>
      </c>
      <c r="Q749" s="86" t="e">
        <f t="shared" si="198"/>
        <v>#N/A</v>
      </c>
      <c r="R749" s="86" t="e">
        <f t="shared" si="199"/>
        <v>#N/A</v>
      </c>
      <c r="S749" s="86" t="e">
        <f t="shared" si="200"/>
        <v>#N/A</v>
      </c>
      <c r="T749" s="86" t="str">
        <f t="shared" si="210"/>
        <v/>
      </c>
      <c r="U749" s="86" t="str">
        <f t="shared" si="211"/>
        <v/>
      </c>
      <c r="V749" s="86" t="str">
        <f t="shared" si="212"/>
        <v/>
      </c>
      <c r="W749" s="87" t="e">
        <f t="shared" si="201"/>
        <v>#N/A</v>
      </c>
      <c r="X749" s="88"/>
      <c r="Y749" s="88"/>
      <c r="Z749" s="88"/>
      <c r="AA749" s="88"/>
      <c r="AB749" s="88"/>
      <c r="AD749" s="86" t="e">
        <f t="shared" si="202"/>
        <v>#N/A</v>
      </c>
      <c r="AE749" s="86" t="e">
        <f t="shared" si="203"/>
        <v>#N/A</v>
      </c>
      <c r="AG749" s="86">
        <f t="shared" si="204"/>
        <v>0</v>
      </c>
      <c r="AH749" s="86">
        <f t="shared" si="205"/>
        <v>0</v>
      </c>
      <c r="AI749" s="86">
        <f t="shared" si="206"/>
        <v>0</v>
      </c>
    </row>
    <row r="750" spans="6:35" x14ac:dyDescent="0.25">
      <c r="F750" s="26" t="str">
        <f>IF(G750=1,MAX($F$4:F749)+1,"")</f>
        <v/>
      </c>
      <c r="G750" s="26">
        <f>COUNTIF($H$5:H750,H750)</f>
        <v>498</v>
      </c>
      <c r="H750" s="26" t="e">
        <f t="shared" si="207"/>
        <v>#N/A</v>
      </c>
      <c r="I750" s="26">
        <f>COUNTIF($J$4:$J750,1)</f>
        <v>16</v>
      </c>
      <c r="J750" s="26">
        <f>COUNTIF($S$5:$S750,S750)</f>
        <v>498</v>
      </c>
      <c r="K750" s="26" t="e">
        <f t="shared" si="196"/>
        <v>#N/A</v>
      </c>
      <c r="L750" s="26">
        <f>IFERROR(IF(P750=0,0,MAX($L$4:L749)+1),0)</f>
        <v>0</v>
      </c>
      <c r="M750" s="5" t="e">
        <f t="shared" si="208"/>
        <v>#N/A</v>
      </c>
      <c r="N750" s="5" t="e">
        <f t="shared" si="209"/>
        <v>#N/A</v>
      </c>
      <c r="P750" s="86" t="e">
        <f t="shared" si="197"/>
        <v>#N/A</v>
      </c>
      <c r="Q750" s="86" t="e">
        <f t="shared" si="198"/>
        <v>#N/A</v>
      </c>
      <c r="R750" s="86" t="e">
        <f t="shared" si="199"/>
        <v>#N/A</v>
      </c>
      <c r="S750" s="86" t="e">
        <f t="shared" si="200"/>
        <v>#N/A</v>
      </c>
      <c r="T750" s="86" t="str">
        <f t="shared" si="210"/>
        <v/>
      </c>
      <c r="U750" s="86" t="str">
        <f t="shared" si="211"/>
        <v/>
      </c>
      <c r="V750" s="86" t="str">
        <f t="shared" si="212"/>
        <v/>
      </c>
      <c r="W750" s="87" t="e">
        <f t="shared" si="201"/>
        <v>#N/A</v>
      </c>
      <c r="X750" s="88"/>
      <c r="Y750" s="88"/>
      <c r="Z750" s="88"/>
      <c r="AA750" s="88"/>
      <c r="AB750" s="88"/>
      <c r="AD750" s="86" t="e">
        <f t="shared" si="202"/>
        <v>#N/A</v>
      </c>
      <c r="AE750" s="86" t="e">
        <f t="shared" si="203"/>
        <v>#N/A</v>
      </c>
      <c r="AG750" s="86">
        <f t="shared" si="204"/>
        <v>0</v>
      </c>
      <c r="AH750" s="86">
        <f t="shared" si="205"/>
        <v>0</v>
      </c>
      <c r="AI750" s="86">
        <f t="shared" si="206"/>
        <v>0</v>
      </c>
    </row>
    <row r="751" spans="6:35" x14ac:dyDescent="0.25">
      <c r="F751" s="26" t="str">
        <f>IF(G751=1,MAX($F$4:F750)+1,"")</f>
        <v/>
      </c>
      <c r="G751" s="26">
        <f>COUNTIF($H$5:H751,H751)</f>
        <v>499</v>
      </c>
      <c r="H751" s="26" t="e">
        <f t="shared" si="207"/>
        <v>#N/A</v>
      </c>
      <c r="I751" s="26">
        <f>COUNTIF($J$4:$J751,1)</f>
        <v>16</v>
      </c>
      <c r="J751" s="26">
        <f>COUNTIF($S$5:$S751,S751)</f>
        <v>499</v>
      </c>
      <c r="K751" s="26" t="e">
        <f t="shared" si="196"/>
        <v>#N/A</v>
      </c>
      <c r="L751" s="26">
        <f>IFERROR(IF(P751=0,0,MAX($L$4:L750)+1),0)</f>
        <v>0</v>
      </c>
      <c r="M751" s="5" t="e">
        <f t="shared" si="208"/>
        <v>#N/A</v>
      </c>
      <c r="N751" s="5" t="e">
        <f t="shared" si="209"/>
        <v>#N/A</v>
      </c>
      <c r="P751" s="86" t="e">
        <f t="shared" si="197"/>
        <v>#N/A</v>
      </c>
      <c r="Q751" s="86" t="e">
        <f t="shared" si="198"/>
        <v>#N/A</v>
      </c>
      <c r="R751" s="86" t="e">
        <f t="shared" si="199"/>
        <v>#N/A</v>
      </c>
      <c r="S751" s="86" t="e">
        <f t="shared" si="200"/>
        <v>#N/A</v>
      </c>
      <c r="T751" s="86" t="str">
        <f t="shared" si="210"/>
        <v/>
      </c>
      <c r="U751" s="86" t="str">
        <f t="shared" si="211"/>
        <v/>
      </c>
      <c r="V751" s="86" t="str">
        <f t="shared" si="212"/>
        <v/>
      </c>
      <c r="W751" s="87" t="e">
        <f t="shared" si="201"/>
        <v>#N/A</v>
      </c>
      <c r="X751" s="88"/>
      <c r="Y751" s="88"/>
      <c r="Z751" s="88"/>
      <c r="AA751" s="88"/>
      <c r="AB751" s="88"/>
      <c r="AD751" s="86" t="e">
        <f t="shared" si="202"/>
        <v>#N/A</v>
      </c>
      <c r="AE751" s="86" t="e">
        <f t="shared" si="203"/>
        <v>#N/A</v>
      </c>
      <c r="AG751" s="86">
        <f t="shared" si="204"/>
        <v>0</v>
      </c>
      <c r="AH751" s="86">
        <f t="shared" si="205"/>
        <v>0</v>
      </c>
      <c r="AI751" s="86">
        <f t="shared" si="206"/>
        <v>0</v>
      </c>
    </row>
    <row r="752" spans="6:35" x14ac:dyDescent="0.25">
      <c r="F752" s="26" t="str">
        <f>IF(G752=1,MAX($F$4:F751)+1,"")</f>
        <v/>
      </c>
      <c r="G752" s="26">
        <f>COUNTIF($H$5:H752,H752)</f>
        <v>500</v>
      </c>
      <c r="H752" s="26" t="e">
        <f t="shared" si="207"/>
        <v>#N/A</v>
      </c>
      <c r="I752" s="26">
        <f>COUNTIF($J$4:$J752,1)</f>
        <v>16</v>
      </c>
      <c r="J752" s="26">
        <f>COUNTIF($S$5:$S752,S752)</f>
        <v>500</v>
      </c>
      <c r="K752" s="26" t="e">
        <f t="shared" si="196"/>
        <v>#N/A</v>
      </c>
      <c r="L752" s="26">
        <f>IFERROR(IF(P752=0,0,MAX($L$4:L751)+1),0)</f>
        <v>0</v>
      </c>
      <c r="M752" s="5" t="e">
        <f t="shared" si="208"/>
        <v>#N/A</v>
      </c>
      <c r="N752" s="5" t="e">
        <f t="shared" si="209"/>
        <v>#N/A</v>
      </c>
      <c r="P752" s="86" t="e">
        <f t="shared" si="197"/>
        <v>#N/A</v>
      </c>
      <c r="Q752" s="86" t="e">
        <f t="shared" si="198"/>
        <v>#N/A</v>
      </c>
      <c r="R752" s="86" t="e">
        <f t="shared" si="199"/>
        <v>#N/A</v>
      </c>
      <c r="S752" s="86" t="e">
        <f t="shared" si="200"/>
        <v>#N/A</v>
      </c>
      <c r="T752" s="86" t="str">
        <f t="shared" si="210"/>
        <v/>
      </c>
      <c r="U752" s="86" t="str">
        <f t="shared" si="211"/>
        <v/>
      </c>
      <c r="V752" s="86" t="str">
        <f t="shared" si="212"/>
        <v/>
      </c>
      <c r="W752" s="87" t="e">
        <f t="shared" si="201"/>
        <v>#N/A</v>
      </c>
      <c r="X752" s="88"/>
      <c r="Y752" s="88"/>
      <c r="Z752" s="88"/>
      <c r="AA752" s="88"/>
      <c r="AB752" s="88"/>
      <c r="AD752" s="86" t="e">
        <f t="shared" si="202"/>
        <v>#N/A</v>
      </c>
      <c r="AE752" s="86" t="e">
        <f t="shared" si="203"/>
        <v>#N/A</v>
      </c>
      <c r="AG752" s="86">
        <f t="shared" si="204"/>
        <v>0</v>
      </c>
      <c r="AH752" s="86">
        <f t="shared" si="205"/>
        <v>0</v>
      </c>
      <c r="AI752" s="86">
        <f t="shared" si="206"/>
        <v>0</v>
      </c>
    </row>
    <row r="753" spans="6:35" x14ac:dyDescent="0.25">
      <c r="F753" s="26" t="str">
        <f>IF(G753=1,MAX($F$4:F752)+1,"")</f>
        <v/>
      </c>
      <c r="G753" s="26">
        <f>COUNTIF($H$5:H753,H753)</f>
        <v>501</v>
      </c>
      <c r="H753" s="26" t="e">
        <f t="shared" si="207"/>
        <v>#N/A</v>
      </c>
      <c r="I753" s="26">
        <f>COUNTIF($J$4:$J753,1)</f>
        <v>16</v>
      </c>
      <c r="J753" s="26">
        <f>COUNTIF($S$5:$S753,S753)</f>
        <v>501</v>
      </c>
      <c r="K753" s="26" t="e">
        <f t="shared" si="196"/>
        <v>#N/A</v>
      </c>
      <c r="L753" s="26">
        <f>IFERROR(IF(P753=0,0,MAX($L$4:L752)+1),0)</f>
        <v>0</v>
      </c>
      <c r="M753" s="5" t="e">
        <f t="shared" si="208"/>
        <v>#N/A</v>
      </c>
      <c r="N753" s="5" t="e">
        <f t="shared" si="209"/>
        <v>#N/A</v>
      </c>
      <c r="P753" s="86" t="e">
        <f t="shared" si="197"/>
        <v>#N/A</v>
      </c>
      <c r="Q753" s="86" t="e">
        <f t="shared" si="198"/>
        <v>#N/A</v>
      </c>
      <c r="R753" s="86" t="e">
        <f t="shared" si="199"/>
        <v>#N/A</v>
      </c>
      <c r="S753" s="86" t="e">
        <f t="shared" si="200"/>
        <v>#N/A</v>
      </c>
      <c r="T753" s="86" t="str">
        <f t="shared" si="210"/>
        <v/>
      </c>
      <c r="U753" s="86" t="str">
        <f t="shared" si="211"/>
        <v/>
      </c>
      <c r="V753" s="86" t="str">
        <f t="shared" si="212"/>
        <v/>
      </c>
      <c r="W753" s="87" t="e">
        <f t="shared" si="201"/>
        <v>#N/A</v>
      </c>
      <c r="X753" s="88"/>
      <c r="Y753" s="88"/>
      <c r="Z753" s="88"/>
      <c r="AA753" s="88"/>
      <c r="AB753" s="88"/>
      <c r="AD753" s="86" t="e">
        <f t="shared" si="202"/>
        <v>#N/A</v>
      </c>
      <c r="AE753" s="86" t="e">
        <f t="shared" si="203"/>
        <v>#N/A</v>
      </c>
      <c r="AG753" s="86">
        <f t="shared" si="204"/>
        <v>0</v>
      </c>
      <c r="AH753" s="86">
        <f t="shared" si="205"/>
        <v>0</v>
      </c>
      <c r="AI753" s="86">
        <f t="shared" si="206"/>
        <v>0</v>
      </c>
    </row>
    <row r="754" spans="6:35" x14ac:dyDescent="0.25">
      <c r="F754" s="26" t="str">
        <f>IF(G754=1,MAX($F$4:F753)+1,"")</f>
        <v/>
      </c>
      <c r="G754" s="26">
        <f>COUNTIF($H$5:H754,H754)</f>
        <v>502</v>
      </c>
      <c r="H754" s="26" t="e">
        <f t="shared" si="207"/>
        <v>#N/A</v>
      </c>
      <c r="I754" s="26">
        <f>COUNTIF($J$4:$J754,1)</f>
        <v>16</v>
      </c>
      <c r="J754" s="26">
        <f>COUNTIF($S$5:$S754,S754)</f>
        <v>502</v>
      </c>
      <c r="K754" s="26" t="e">
        <f t="shared" si="196"/>
        <v>#N/A</v>
      </c>
      <c r="L754" s="26">
        <f>IFERROR(IF(P754=0,0,MAX($L$4:L753)+1),0)</f>
        <v>0</v>
      </c>
      <c r="M754" s="5" t="e">
        <f t="shared" si="208"/>
        <v>#N/A</v>
      </c>
      <c r="N754" s="5" t="e">
        <f t="shared" si="209"/>
        <v>#N/A</v>
      </c>
      <c r="P754" s="86" t="e">
        <f t="shared" si="197"/>
        <v>#N/A</v>
      </c>
      <c r="Q754" s="86" t="e">
        <f t="shared" si="198"/>
        <v>#N/A</v>
      </c>
      <c r="R754" s="86" t="e">
        <f t="shared" si="199"/>
        <v>#N/A</v>
      </c>
      <c r="S754" s="86" t="e">
        <f t="shared" si="200"/>
        <v>#N/A</v>
      </c>
      <c r="T754" s="86" t="str">
        <f t="shared" si="210"/>
        <v/>
      </c>
      <c r="U754" s="86" t="str">
        <f t="shared" si="211"/>
        <v/>
      </c>
      <c r="V754" s="86" t="str">
        <f t="shared" si="212"/>
        <v/>
      </c>
      <c r="W754" s="87" t="e">
        <f t="shared" si="201"/>
        <v>#N/A</v>
      </c>
      <c r="X754" s="88"/>
      <c r="Y754" s="88"/>
      <c r="Z754" s="88"/>
      <c r="AA754" s="88"/>
      <c r="AB754" s="88"/>
      <c r="AD754" s="86" t="e">
        <f t="shared" si="202"/>
        <v>#N/A</v>
      </c>
      <c r="AE754" s="86" t="e">
        <f t="shared" si="203"/>
        <v>#N/A</v>
      </c>
      <c r="AG754" s="86">
        <f t="shared" si="204"/>
        <v>0</v>
      </c>
      <c r="AH754" s="86">
        <f t="shared" si="205"/>
        <v>0</v>
      </c>
      <c r="AI754" s="86">
        <f t="shared" si="206"/>
        <v>0</v>
      </c>
    </row>
    <row r="755" spans="6:35" x14ac:dyDescent="0.25">
      <c r="F755" s="26" t="str">
        <f>IF(G755=1,MAX($F$4:F754)+1,"")</f>
        <v/>
      </c>
      <c r="G755" s="26">
        <f>COUNTIF($H$5:H755,H755)</f>
        <v>503</v>
      </c>
      <c r="H755" s="26" t="e">
        <f t="shared" si="207"/>
        <v>#N/A</v>
      </c>
      <c r="I755" s="26">
        <f>COUNTIF($J$4:$J755,1)</f>
        <v>16</v>
      </c>
      <c r="J755" s="26">
        <f>COUNTIF($S$5:$S755,S755)</f>
        <v>503</v>
      </c>
      <c r="K755" s="26" t="e">
        <f t="shared" si="196"/>
        <v>#N/A</v>
      </c>
      <c r="L755" s="26">
        <f>IFERROR(IF(P755=0,0,MAX($L$4:L754)+1),0)</f>
        <v>0</v>
      </c>
      <c r="M755" s="5" t="e">
        <f t="shared" si="208"/>
        <v>#N/A</v>
      </c>
      <c r="N755" s="5" t="e">
        <f t="shared" si="209"/>
        <v>#N/A</v>
      </c>
      <c r="P755" s="86" t="e">
        <f t="shared" si="197"/>
        <v>#N/A</v>
      </c>
      <c r="Q755" s="86" t="e">
        <f t="shared" si="198"/>
        <v>#N/A</v>
      </c>
      <c r="R755" s="86" t="e">
        <f t="shared" si="199"/>
        <v>#N/A</v>
      </c>
      <c r="S755" s="86" t="e">
        <f t="shared" si="200"/>
        <v>#N/A</v>
      </c>
      <c r="T755" s="86" t="str">
        <f t="shared" si="210"/>
        <v/>
      </c>
      <c r="U755" s="86" t="str">
        <f t="shared" si="211"/>
        <v/>
      </c>
      <c r="V755" s="86" t="str">
        <f t="shared" si="212"/>
        <v/>
      </c>
      <c r="W755" s="87" t="e">
        <f t="shared" si="201"/>
        <v>#N/A</v>
      </c>
      <c r="X755" s="88"/>
      <c r="Y755" s="88"/>
      <c r="Z755" s="88"/>
      <c r="AA755" s="88"/>
      <c r="AB755" s="88"/>
      <c r="AD755" s="86" t="e">
        <f t="shared" si="202"/>
        <v>#N/A</v>
      </c>
      <c r="AE755" s="86" t="e">
        <f t="shared" si="203"/>
        <v>#N/A</v>
      </c>
      <c r="AG755" s="86">
        <f t="shared" si="204"/>
        <v>0</v>
      </c>
      <c r="AH755" s="86">
        <f t="shared" si="205"/>
        <v>0</v>
      </c>
      <c r="AI755" s="86">
        <f t="shared" si="206"/>
        <v>0</v>
      </c>
    </row>
    <row r="756" spans="6:35" x14ac:dyDescent="0.25">
      <c r="F756" s="26" t="str">
        <f>IF(G756=1,MAX($F$4:F755)+1,"")</f>
        <v/>
      </c>
      <c r="G756" s="26">
        <f>COUNTIF($H$5:H756,H756)</f>
        <v>504</v>
      </c>
      <c r="H756" s="26" t="e">
        <f t="shared" si="207"/>
        <v>#N/A</v>
      </c>
      <c r="I756" s="26">
        <f>COUNTIF($J$4:$J756,1)</f>
        <v>16</v>
      </c>
      <c r="J756" s="26">
        <f>COUNTIF($S$5:$S756,S756)</f>
        <v>504</v>
      </c>
      <c r="K756" s="26" t="e">
        <f t="shared" si="196"/>
        <v>#N/A</v>
      </c>
      <c r="L756" s="26">
        <f>IFERROR(IF(P756=0,0,MAX($L$4:L755)+1),0)</f>
        <v>0</v>
      </c>
      <c r="M756" s="5" t="e">
        <f t="shared" si="208"/>
        <v>#N/A</v>
      </c>
      <c r="N756" s="5" t="e">
        <f t="shared" si="209"/>
        <v>#N/A</v>
      </c>
      <c r="P756" s="86" t="e">
        <f t="shared" si="197"/>
        <v>#N/A</v>
      </c>
      <c r="Q756" s="86" t="e">
        <f t="shared" si="198"/>
        <v>#N/A</v>
      </c>
      <c r="R756" s="86" t="e">
        <f t="shared" si="199"/>
        <v>#N/A</v>
      </c>
      <c r="S756" s="86" t="e">
        <f t="shared" si="200"/>
        <v>#N/A</v>
      </c>
      <c r="T756" s="86" t="str">
        <f t="shared" si="210"/>
        <v/>
      </c>
      <c r="U756" s="86" t="str">
        <f t="shared" si="211"/>
        <v/>
      </c>
      <c r="V756" s="86" t="str">
        <f t="shared" si="212"/>
        <v/>
      </c>
      <c r="W756" s="87" t="e">
        <f t="shared" si="201"/>
        <v>#N/A</v>
      </c>
      <c r="X756" s="88"/>
      <c r="Y756" s="88"/>
      <c r="Z756" s="88"/>
      <c r="AA756" s="88"/>
      <c r="AB756" s="88"/>
      <c r="AD756" s="86" t="e">
        <f t="shared" si="202"/>
        <v>#N/A</v>
      </c>
      <c r="AE756" s="86" t="e">
        <f t="shared" si="203"/>
        <v>#N/A</v>
      </c>
      <c r="AG756" s="86">
        <f t="shared" si="204"/>
        <v>0</v>
      </c>
      <c r="AH756" s="86">
        <f t="shared" si="205"/>
        <v>0</v>
      </c>
      <c r="AI756" s="86">
        <f t="shared" si="206"/>
        <v>0</v>
      </c>
    </row>
    <row r="757" spans="6:35" x14ac:dyDescent="0.25">
      <c r="F757" s="26" t="str">
        <f>IF(G757=1,MAX($F$4:F756)+1,"")</f>
        <v/>
      </c>
      <c r="G757" s="26">
        <f>COUNTIF($H$5:H757,H757)</f>
        <v>505</v>
      </c>
      <c r="H757" s="26" t="e">
        <f t="shared" si="207"/>
        <v>#N/A</v>
      </c>
      <c r="I757" s="26">
        <f>COUNTIF($J$4:$J757,1)</f>
        <v>16</v>
      </c>
      <c r="J757" s="26">
        <f>COUNTIF($S$5:$S757,S757)</f>
        <v>505</v>
      </c>
      <c r="K757" s="26" t="e">
        <f t="shared" si="196"/>
        <v>#N/A</v>
      </c>
      <c r="L757" s="26">
        <f>IFERROR(IF(P757=0,0,MAX($L$4:L756)+1),0)</f>
        <v>0</v>
      </c>
      <c r="M757" s="5" t="e">
        <f t="shared" si="208"/>
        <v>#N/A</v>
      </c>
      <c r="N757" s="5" t="e">
        <f t="shared" si="209"/>
        <v>#N/A</v>
      </c>
      <c r="P757" s="86" t="e">
        <f t="shared" si="197"/>
        <v>#N/A</v>
      </c>
      <c r="Q757" s="86" t="e">
        <f t="shared" si="198"/>
        <v>#N/A</v>
      </c>
      <c r="R757" s="86" t="e">
        <f t="shared" si="199"/>
        <v>#N/A</v>
      </c>
      <c r="S757" s="86" t="e">
        <f t="shared" si="200"/>
        <v>#N/A</v>
      </c>
      <c r="T757" s="86" t="str">
        <f t="shared" si="210"/>
        <v/>
      </c>
      <c r="U757" s="86" t="str">
        <f t="shared" si="211"/>
        <v/>
      </c>
      <c r="V757" s="86" t="str">
        <f t="shared" si="212"/>
        <v/>
      </c>
      <c r="W757" s="87" t="e">
        <f t="shared" si="201"/>
        <v>#N/A</v>
      </c>
      <c r="X757" s="88"/>
      <c r="Y757" s="88"/>
      <c r="Z757" s="88"/>
      <c r="AA757" s="88"/>
      <c r="AB757" s="88"/>
      <c r="AD757" s="86" t="e">
        <f t="shared" si="202"/>
        <v>#N/A</v>
      </c>
      <c r="AE757" s="86" t="e">
        <f t="shared" si="203"/>
        <v>#N/A</v>
      </c>
      <c r="AG757" s="86">
        <f t="shared" si="204"/>
        <v>0</v>
      </c>
      <c r="AH757" s="86">
        <f t="shared" si="205"/>
        <v>0</v>
      </c>
      <c r="AI757" s="86">
        <f t="shared" si="206"/>
        <v>0</v>
      </c>
    </row>
    <row r="758" spans="6:35" x14ac:dyDescent="0.25">
      <c r="F758" s="26" t="str">
        <f>IF(G758=1,MAX($F$4:F757)+1,"")</f>
        <v/>
      </c>
      <c r="G758" s="26">
        <f>COUNTIF($H$5:H758,H758)</f>
        <v>506</v>
      </c>
      <c r="H758" s="26" t="e">
        <f t="shared" si="207"/>
        <v>#N/A</v>
      </c>
      <c r="I758" s="26">
        <f>COUNTIF($J$4:$J758,1)</f>
        <v>16</v>
      </c>
      <c r="J758" s="26">
        <f>COUNTIF($S$5:$S758,S758)</f>
        <v>506</v>
      </c>
      <c r="K758" s="26" t="e">
        <f t="shared" si="196"/>
        <v>#N/A</v>
      </c>
      <c r="L758" s="26">
        <f>IFERROR(IF(P758=0,0,MAX($L$4:L757)+1),0)</f>
        <v>0</v>
      </c>
      <c r="M758" s="5" t="e">
        <f t="shared" si="208"/>
        <v>#N/A</v>
      </c>
      <c r="N758" s="5" t="e">
        <f t="shared" si="209"/>
        <v>#N/A</v>
      </c>
      <c r="P758" s="86" t="e">
        <f t="shared" si="197"/>
        <v>#N/A</v>
      </c>
      <c r="Q758" s="86" t="e">
        <f t="shared" si="198"/>
        <v>#N/A</v>
      </c>
      <c r="R758" s="86" t="e">
        <f t="shared" si="199"/>
        <v>#N/A</v>
      </c>
      <c r="S758" s="86" t="e">
        <f t="shared" si="200"/>
        <v>#N/A</v>
      </c>
      <c r="T758" s="86" t="str">
        <f t="shared" si="210"/>
        <v/>
      </c>
      <c r="U758" s="86" t="str">
        <f t="shared" si="211"/>
        <v/>
      </c>
      <c r="V758" s="86" t="str">
        <f t="shared" si="212"/>
        <v/>
      </c>
      <c r="W758" s="87" t="e">
        <f t="shared" si="201"/>
        <v>#N/A</v>
      </c>
      <c r="X758" s="88"/>
      <c r="Y758" s="88"/>
      <c r="Z758" s="88"/>
      <c r="AA758" s="88"/>
      <c r="AB758" s="88"/>
      <c r="AD758" s="86" t="e">
        <f t="shared" si="202"/>
        <v>#N/A</v>
      </c>
      <c r="AE758" s="86" t="e">
        <f t="shared" si="203"/>
        <v>#N/A</v>
      </c>
      <c r="AG758" s="86">
        <f t="shared" si="204"/>
        <v>0</v>
      </c>
      <c r="AH758" s="86">
        <f t="shared" si="205"/>
        <v>0</v>
      </c>
      <c r="AI758" s="86">
        <f t="shared" si="206"/>
        <v>0</v>
      </c>
    </row>
    <row r="759" spans="6:35" x14ac:dyDescent="0.25">
      <c r="F759" s="26" t="str">
        <f>IF(G759=1,MAX($F$4:F758)+1,"")</f>
        <v/>
      </c>
      <c r="G759" s="26">
        <f>COUNTIF($H$5:H759,H759)</f>
        <v>507</v>
      </c>
      <c r="H759" s="26" t="e">
        <f t="shared" si="207"/>
        <v>#N/A</v>
      </c>
      <c r="I759" s="26">
        <f>COUNTIF($J$4:$J759,1)</f>
        <v>16</v>
      </c>
      <c r="J759" s="26">
        <f>COUNTIF($S$5:$S759,S759)</f>
        <v>507</v>
      </c>
      <c r="K759" s="26" t="e">
        <f t="shared" si="196"/>
        <v>#N/A</v>
      </c>
      <c r="L759" s="26">
        <f>IFERROR(IF(P759=0,0,MAX($L$4:L758)+1),0)</f>
        <v>0</v>
      </c>
      <c r="M759" s="5" t="e">
        <f t="shared" si="208"/>
        <v>#N/A</v>
      </c>
      <c r="N759" s="5" t="e">
        <f t="shared" si="209"/>
        <v>#N/A</v>
      </c>
      <c r="P759" s="86" t="e">
        <f t="shared" si="197"/>
        <v>#N/A</v>
      </c>
      <c r="Q759" s="86" t="e">
        <f t="shared" si="198"/>
        <v>#N/A</v>
      </c>
      <c r="R759" s="86" t="e">
        <f t="shared" si="199"/>
        <v>#N/A</v>
      </c>
      <c r="S759" s="86" t="e">
        <f t="shared" si="200"/>
        <v>#N/A</v>
      </c>
      <c r="T759" s="86" t="str">
        <f t="shared" si="210"/>
        <v/>
      </c>
      <c r="U759" s="86" t="str">
        <f t="shared" si="211"/>
        <v/>
      </c>
      <c r="V759" s="86" t="str">
        <f t="shared" si="212"/>
        <v/>
      </c>
      <c r="W759" s="87" t="e">
        <f t="shared" si="201"/>
        <v>#N/A</v>
      </c>
      <c r="X759" s="88"/>
      <c r="Y759" s="88"/>
      <c r="Z759" s="88"/>
      <c r="AA759" s="88"/>
      <c r="AB759" s="88"/>
      <c r="AD759" s="86" t="e">
        <f t="shared" si="202"/>
        <v>#N/A</v>
      </c>
      <c r="AE759" s="86" t="e">
        <f t="shared" si="203"/>
        <v>#N/A</v>
      </c>
      <c r="AG759" s="86">
        <f t="shared" si="204"/>
        <v>0</v>
      </c>
      <c r="AH759" s="86">
        <f t="shared" si="205"/>
        <v>0</v>
      </c>
      <c r="AI759" s="86">
        <f t="shared" si="206"/>
        <v>0</v>
      </c>
    </row>
    <row r="760" spans="6:35" x14ac:dyDescent="0.25">
      <c r="F760" s="26" t="str">
        <f>IF(G760=1,MAX($F$4:F759)+1,"")</f>
        <v/>
      </c>
      <c r="G760" s="26">
        <f>COUNTIF($H$5:H760,H760)</f>
        <v>508</v>
      </c>
      <c r="H760" s="26" t="e">
        <f t="shared" si="207"/>
        <v>#N/A</v>
      </c>
      <c r="I760" s="26">
        <f>COUNTIF($J$4:$J760,1)</f>
        <v>16</v>
      </c>
      <c r="J760" s="26">
        <f>COUNTIF($S$5:$S760,S760)</f>
        <v>508</v>
      </c>
      <c r="K760" s="26" t="e">
        <f t="shared" si="196"/>
        <v>#N/A</v>
      </c>
      <c r="L760" s="26">
        <f>IFERROR(IF(P760=0,0,MAX($L$4:L759)+1),0)</f>
        <v>0</v>
      </c>
      <c r="M760" s="5" t="e">
        <f t="shared" si="208"/>
        <v>#N/A</v>
      </c>
      <c r="N760" s="5" t="e">
        <f t="shared" si="209"/>
        <v>#N/A</v>
      </c>
      <c r="P760" s="86" t="e">
        <f t="shared" si="197"/>
        <v>#N/A</v>
      </c>
      <c r="Q760" s="86" t="e">
        <f t="shared" si="198"/>
        <v>#N/A</v>
      </c>
      <c r="R760" s="86" t="e">
        <f t="shared" si="199"/>
        <v>#N/A</v>
      </c>
      <c r="S760" s="86" t="e">
        <f t="shared" si="200"/>
        <v>#N/A</v>
      </c>
      <c r="T760" s="86" t="str">
        <f t="shared" si="210"/>
        <v/>
      </c>
      <c r="U760" s="86" t="str">
        <f t="shared" si="211"/>
        <v/>
      </c>
      <c r="V760" s="86" t="str">
        <f t="shared" si="212"/>
        <v/>
      </c>
      <c r="W760" s="87" t="e">
        <f t="shared" si="201"/>
        <v>#N/A</v>
      </c>
      <c r="X760" s="88"/>
      <c r="Y760" s="88"/>
      <c r="Z760" s="88"/>
      <c r="AA760" s="88"/>
      <c r="AB760" s="88"/>
      <c r="AD760" s="86" t="e">
        <f t="shared" si="202"/>
        <v>#N/A</v>
      </c>
      <c r="AE760" s="86" t="e">
        <f t="shared" si="203"/>
        <v>#N/A</v>
      </c>
      <c r="AG760" s="86">
        <f t="shared" si="204"/>
        <v>0</v>
      </c>
      <c r="AH760" s="86">
        <f t="shared" si="205"/>
        <v>0</v>
      </c>
      <c r="AI760" s="86">
        <f t="shared" si="206"/>
        <v>0</v>
      </c>
    </row>
    <row r="761" spans="6:35" x14ac:dyDescent="0.25">
      <c r="F761" s="26" t="str">
        <f>IF(G761=1,MAX($F$4:F760)+1,"")</f>
        <v/>
      </c>
      <c r="G761" s="26">
        <f>COUNTIF($H$5:H761,H761)</f>
        <v>509</v>
      </c>
      <c r="H761" s="26" t="e">
        <f t="shared" si="207"/>
        <v>#N/A</v>
      </c>
      <c r="I761" s="26">
        <f>COUNTIF($J$4:$J761,1)</f>
        <v>16</v>
      </c>
      <c r="J761" s="26">
        <f>COUNTIF($S$5:$S761,S761)</f>
        <v>509</v>
      </c>
      <c r="K761" s="26" t="e">
        <f t="shared" si="196"/>
        <v>#N/A</v>
      </c>
      <c r="L761" s="26">
        <f>IFERROR(IF(P761=0,0,MAX($L$4:L760)+1),0)</f>
        <v>0</v>
      </c>
      <c r="M761" s="5" t="e">
        <f t="shared" si="208"/>
        <v>#N/A</v>
      </c>
      <c r="N761" s="5" t="e">
        <f t="shared" si="209"/>
        <v>#N/A</v>
      </c>
      <c r="P761" s="86" t="e">
        <f t="shared" si="197"/>
        <v>#N/A</v>
      </c>
      <c r="Q761" s="86" t="e">
        <f t="shared" si="198"/>
        <v>#N/A</v>
      </c>
      <c r="R761" s="86" t="e">
        <f t="shared" si="199"/>
        <v>#N/A</v>
      </c>
      <c r="S761" s="86" t="e">
        <f t="shared" si="200"/>
        <v>#N/A</v>
      </c>
      <c r="T761" s="86" t="str">
        <f t="shared" si="210"/>
        <v/>
      </c>
      <c r="U761" s="86" t="str">
        <f t="shared" si="211"/>
        <v/>
      </c>
      <c r="V761" s="86" t="str">
        <f t="shared" si="212"/>
        <v/>
      </c>
      <c r="W761" s="87" t="e">
        <f t="shared" si="201"/>
        <v>#N/A</v>
      </c>
      <c r="X761" s="88"/>
      <c r="Y761" s="88"/>
      <c r="Z761" s="88"/>
      <c r="AA761" s="88"/>
      <c r="AB761" s="88"/>
      <c r="AD761" s="86" t="e">
        <f t="shared" si="202"/>
        <v>#N/A</v>
      </c>
      <c r="AE761" s="86" t="e">
        <f t="shared" si="203"/>
        <v>#N/A</v>
      </c>
      <c r="AG761" s="86">
        <f t="shared" si="204"/>
        <v>0</v>
      </c>
      <c r="AH761" s="86">
        <f t="shared" si="205"/>
        <v>0</v>
      </c>
      <c r="AI761" s="86">
        <f t="shared" si="206"/>
        <v>0</v>
      </c>
    </row>
    <row r="762" spans="6:35" x14ac:dyDescent="0.25">
      <c r="F762" s="26" t="str">
        <f>IF(G762=1,MAX($F$4:F761)+1,"")</f>
        <v/>
      </c>
      <c r="G762" s="26">
        <f>COUNTIF($H$5:H762,H762)</f>
        <v>510</v>
      </c>
      <c r="H762" s="26" t="e">
        <f t="shared" si="207"/>
        <v>#N/A</v>
      </c>
      <c r="I762" s="26">
        <f>COUNTIF($J$4:$J762,1)</f>
        <v>16</v>
      </c>
      <c r="J762" s="26">
        <f>COUNTIF($S$5:$S762,S762)</f>
        <v>510</v>
      </c>
      <c r="K762" s="26" t="e">
        <f t="shared" si="196"/>
        <v>#N/A</v>
      </c>
      <c r="L762" s="26">
        <f>IFERROR(IF(P762=0,0,MAX($L$4:L761)+1),0)</f>
        <v>0</v>
      </c>
      <c r="M762" s="5" t="e">
        <f t="shared" si="208"/>
        <v>#N/A</v>
      </c>
      <c r="N762" s="5" t="e">
        <f t="shared" si="209"/>
        <v>#N/A</v>
      </c>
      <c r="P762" s="86" t="e">
        <f t="shared" si="197"/>
        <v>#N/A</v>
      </c>
      <c r="Q762" s="86" t="e">
        <f t="shared" si="198"/>
        <v>#N/A</v>
      </c>
      <c r="R762" s="86" t="e">
        <f t="shared" si="199"/>
        <v>#N/A</v>
      </c>
      <c r="S762" s="86" t="e">
        <f t="shared" si="200"/>
        <v>#N/A</v>
      </c>
      <c r="T762" s="86" t="str">
        <f t="shared" si="210"/>
        <v/>
      </c>
      <c r="U762" s="86" t="str">
        <f t="shared" si="211"/>
        <v/>
      </c>
      <c r="V762" s="86" t="str">
        <f t="shared" si="212"/>
        <v/>
      </c>
      <c r="W762" s="87" t="e">
        <f t="shared" si="201"/>
        <v>#N/A</v>
      </c>
      <c r="X762" s="88"/>
      <c r="Y762" s="88"/>
      <c r="Z762" s="88"/>
      <c r="AA762" s="88"/>
      <c r="AB762" s="88"/>
      <c r="AD762" s="86" t="e">
        <f t="shared" si="202"/>
        <v>#N/A</v>
      </c>
      <c r="AE762" s="86" t="e">
        <f t="shared" si="203"/>
        <v>#N/A</v>
      </c>
      <c r="AG762" s="86">
        <f t="shared" si="204"/>
        <v>0</v>
      </c>
      <c r="AH762" s="86">
        <f t="shared" si="205"/>
        <v>0</v>
      </c>
      <c r="AI762" s="86">
        <f t="shared" si="206"/>
        <v>0</v>
      </c>
    </row>
    <row r="763" spans="6:35" x14ac:dyDescent="0.25">
      <c r="F763" s="26" t="str">
        <f>IF(G763=1,MAX($F$4:F762)+1,"")</f>
        <v/>
      </c>
      <c r="G763" s="26">
        <f>COUNTIF($H$5:H763,H763)</f>
        <v>511</v>
      </c>
      <c r="H763" s="26" t="e">
        <f t="shared" si="207"/>
        <v>#N/A</v>
      </c>
      <c r="I763" s="26">
        <f>COUNTIF($J$4:$J763,1)</f>
        <v>16</v>
      </c>
      <c r="J763" s="26">
        <f>COUNTIF($S$5:$S763,S763)</f>
        <v>511</v>
      </c>
      <c r="K763" s="26" t="e">
        <f t="shared" si="196"/>
        <v>#N/A</v>
      </c>
      <c r="L763" s="26">
        <f>IFERROR(IF(P763=0,0,MAX($L$4:L762)+1),0)</f>
        <v>0</v>
      </c>
      <c r="M763" s="5" t="e">
        <f t="shared" si="208"/>
        <v>#N/A</v>
      </c>
      <c r="N763" s="5" t="e">
        <f t="shared" si="209"/>
        <v>#N/A</v>
      </c>
      <c r="P763" s="86" t="e">
        <f t="shared" si="197"/>
        <v>#N/A</v>
      </c>
      <c r="Q763" s="86" t="e">
        <f t="shared" si="198"/>
        <v>#N/A</v>
      </c>
      <c r="R763" s="86" t="e">
        <f t="shared" si="199"/>
        <v>#N/A</v>
      </c>
      <c r="S763" s="86" t="e">
        <f t="shared" si="200"/>
        <v>#N/A</v>
      </c>
      <c r="T763" s="86" t="str">
        <f t="shared" si="210"/>
        <v/>
      </c>
      <c r="U763" s="86" t="str">
        <f t="shared" si="211"/>
        <v/>
      </c>
      <c r="V763" s="86" t="str">
        <f t="shared" si="212"/>
        <v/>
      </c>
      <c r="W763" s="87" t="e">
        <f t="shared" si="201"/>
        <v>#N/A</v>
      </c>
      <c r="X763" s="88"/>
      <c r="Y763" s="88"/>
      <c r="Z763" s="88"/>
      <c r="AA763" s="88"/>
      <c r="AB763" s="88"/>
      <c r="AD763" s="86" t="e">
        <f t="shared" si="202"/>
        <v>#N/A</v>
      </c>
      <c r="AE763" s="86" t="e">
        <f t="shared" si="203"/>
        <v>#N/A</v>
      </c>
      <c r="AG763" s="86">
        <f t="shared" si="204"/>
        <v>0</v>
      </c>
      <c r="AH763" s="86">
        <f t="shared" si="205"/>
        <v>0</v>
      </c>
      <c r="AI763" s="86">
        <f t="shared" si="206"/>
        <v>0</v>
      </c>
    </row>
    <row r="764" spans="6:35" x14ac:dyDescent="0.25">
      <c r="F764" s="26" t="str">
        <f>IF(G764=1,MAX($F$4:F763)+1,"")</f>
        <v/>
      </c>
      <c r="G764" s="26">
        <f>COUNTIF($H$5:H764,H764)</f>
        <v>512</v>
      </c>
      <c r="H764" s="26" t="e">
        <f t="shared" si="207"/>
        <v>#N/A</v>
      </c>
      <c r="I764" s="26">
        <f>COUNTIF($J$4:$J764,1)</f>
        <v>16</v>
      </c>
      <c r="J764" s="26">
        <f>COUNTIF($S$5:$S764,S764)</f>
        <v>512</v>
      </c>
      <c r="K764" s="26" t="e">
        <f t="shared" si="196"/>
        <v>#N/A</v>
      </c>
      <c r="L764" s="26">
        <f>IFERROR(IF(P764=0,0,MAX($L$4:L763)+1),0)</f>
        <v>0</v>
      </c>
      <c r="M764" s="5" t="e">
        <f t="shared" si="208"/>
        <v>#N/A</v>
      </c>
      <c r="N764" s="5" t="e">
        <f t="shared" si="209"/>
        <v>#N/A</v>
      </c>
      <c r="P764" s="86" t="e">
        <f t="shared" si="197"/>
        <v>#N/A</v>
      </c>
      <c r="Q764" s="86" t="e">
        <f t="shared" si="198"/>
        <v>#N/A</v>
      </c>
      <c r="R764" s="86" t="e">
        <f t="shared" si="199"/>
        <v>#N/A</v>
      </c>
      <c r="S764" s="86" t="e">
        <f t="shared" si="200"/>
        <v>#N/A</v>
      </c>
      <c r="T764" s="86" t="str">
        <f t="shared" si="210"/>
        <v/>
      </c>
      <c r="U764" s="86" t="str">
        <f t="shared" si="211"/>
        <v/>
      </c>
      <c r="V764" s="86" t="str">
        <f t="shared" si="212"/>
        <v/>
      </c>
      <c r="W764" s="87" t="e">
        <f t="shared" si="201"/>
        <v>#N/A</v>
      </c>
      <c r="X764" s="88"/>
      <c r="Y764" s="88"/>
      <c r="Z764" s="88"/>
      <c r="AA764" s="88"/>
      <c r="AB764" s="88"/>
      <c r="AD764" s="86" t="e">
        <f t="shared" si="202"/>
        <v>#N/A</v>
      </c>
      <c r="AE764" s="86" t="e">
        <f t="shared" si="203"/>
        <v>#N/A</v>
      </c>
      <c r="AG764" s="86">
        <f t="shared" si="204"/>
        <v>0</v>
      </c>
      <c r="AH764" s="86">
        <f t="shared" si="205"/>
        <v>0</v>
      </c>
      <c r="AI764" s="86">
        <f t="shared" si="206"/>
        <v>0</v>
      </c>
    </row>
    <row r="765" spans="6:35" x14ac:dyDescent="0.25">
      <c r="F765" s="26" t="str">
        <f>IF(G765=1,MAX($F$4:F764)+1,"")</f>
        <v/>
      </c>
      <c r="G765" s="26">
        <f>COUNTIF($H$5:H765,H765)</f>
        <v>513</v>
      </c>
      <c r="H765" s="26" t="e">
        <f t="shared" si="207"/>
        <v>#N/A</v>
      </c>
      <c r="I765" s="26">
        <f>COUNTIF($J$4:$J765,1)</f>
        <v>16</v>
      </c>
      <c r="J765" s="26">
        <f>COUNTIF($S$5:$S765,S765)</f>
        <v>513</v>
      </c>
      <c r="K765" s="26" t="e">
        <f t="shared" si="196"/>
        <v>#N/A</v>
      </c>
      <c r="L765" s="26">
        <f>IFERROR(IF(P765=0,0,MAX($L$4:L764)+1),0)</f>
        <v>0</v>
      </c>
      <c r="M765" s="5" t="e">
        <f t="shared" si="208"/>
        <v>#N/A</v>
      </c>
      <c r="N765" s="5" t="e">
        <f t="shared" si="209"/>
        <v>#N/A</v>
      </c>
      <c r="P765" s="86" t="e">
        <f t="shared" si="197"/>
        <v>#N/A</v>
      </c>
      <c r="Q765" s="86" t="e">
        <f t="shared" si="198"/>
        <v>#N/A</v>
      </c>
      <c r="R765" s="86" t="e">
        <f t="shared" si="199"/>
        <v>#N/A</v>
      </c>
      <c r="S765" s="86" t="e">
        <f t="shared" si="200"/>
        <v>#N/A</v>
      </c>
      <c r="T765" s="86" t="str">
        <f t="shared" si="210"/>
        <v/>
      </c>
      <c r="U765" s="86" t="str">
        <f t="shared" si="211"/>
        <v/>
      </c>
      <c r="V765" s="86" t="str">
        <f t="shared" si="212"/>
        <v/>
      </c>
      <c r="W765" s="87" t="e">
        <f t="shared" si="201"/>
        <v>#N/A</v>
      </c>
      <c r="X765" s="88"/>
      <c r="Y765" s="88"/>
      <c r="Z765" s="88"/>
      <c r="AA765" s="88"/>
      <c r="AB765" s="88"/>
      <c r="AD765" s="86" t="e">
        <f t="shared" si="202"/>
        <v>#N/A</v>
      </c>
      <c r="AE765" s="86" t="e">
        <f t="shared" si="203"/>
        <v>#N/A</v>
      </c>
      <c r="AG765" s="86">
        <f t="shared" si="204"/>
        <v>0</v>
      </c>
      <c r="AH765" s="86">
        <f t="shared" si="205"/>
        <v>0</v>
      </c>
      <c r="AI765" s="86">
        <f t="shared" si="206"/>
        <v>0</v>
      </c>
    </row>
    <row r="766" spans="6:35" x14ac:dyDescent="0.25">
      <c r="F766" s="26" t="str">
        <f>IF(G766=1,MAX($F$4:F765)+1,"")</f>
        <v/>
      </c>
      <c r="G766" s="26">
        <f>COUNTIF($H$5:H766,H766)</f>
        <v>514</v>
      </c>
      <c r="H766" s="26" t="e">
        <f t="shared" si="207"/>
        <v>#N/A</v>
      </c>
      <c r="I766" s="26">
        <f>COUNTIF($J$4:$J766,1)</f>
        <v>16</v>
      </c>
      <c r="J766" s="26">
        <f>COUNTIF($S$5:$S766,S766)</f>
        <v>514</v>
      </c>
      <c r="K766" s="26" t="e">
        <f t="shared" si="196"/>
        <v>#N/A</v>
      </c>
      <c r="L766" s="26">
        <f>IFERROR(IF(P766=0,0,MAX($L$4:L765)+1),0)</f>
        <v>0</v>
      </c>
      <c r="M766" s="5" t="e">
        <f t="shared" si="208"/>
        <v>#N/A</v>
      </c>
      <c r="N766" s="5" t="e">
        <f t="shared" si="209"/>
        <v>#N/A</v>
      </c>
      <c r="P766" s="86" t="e">
        <f t="shared" si="197"/>
        <v>#N/A</v>
      </c>
      <c r="Q766" s="86" t="e">
        <f t="shared" si="198"/>
        <v>#N/A</v>
      </c>
      <c r="R766" s="86" t="e">
        <f t="shared" si="199"/>
        <v>#N/A</v>
      </c>
      <c r="S766" s="86" t="e">
        <f t="shared" si="200"/>
        <v>#N/A</v>
      </c>
      <c r="T766" s="86" t="str">
        <f t="shared" si="210"/>
        <v/>
      </c>
      <c r="U766" s="86" t="str">
        <f t="shared" si="211"/>
        <v/>
      </c>
      <c r="V766" s="86" t="str">
        <f t="shared" si="212"/>
        <v/>
      </c>
      <c r="W766" s="87" t="e">
        <f t="shared" si="201"/>
        <v>#N/A</v>
      </c>
      <c r="X766" s="88"/>
      <c r="Y766" s="88"/>
      <c r="Z766" s="88"/>
      <c r="AA766" s="88"/>
      <c r="AB766" s="88"/>
      <c r="AD766" s="86" t="e">
        <f t="shared" si="202"/>
        <v>#N/A</v>
      </c>
      <c r="AE766" s="86" t="e">
        <f t="shared" si="203"/>
        <v>#N/A</v>
      </c>
      <c r="AG766" s="86">
        <f t="shared" si="204"/>
        <v>0</v>
      </c>
      <c r="AH766" s="86">
        <f t="shared" si="205"/>
        <v>0</v>
      </c>
      <c r="AI766" s="86">
        <f t="shared" si="206"/>
        <v>0</v>
      </c>
    </row>
    <row r="767" spans="6:35" x14ac:dyDescent="0.25">
      <c r="F767" s="26" t="str">
        <f>IF(G767=1,MAX($F$4:F766)+1,"")</f>
        <v/>
      </c>
      <c r="G767" s="26">
        <f>COUNTIF($H$5:H767,H767)</f>
        <v>515</v>
      </c>
      <c r="H767" s="26" t="e">
        <f t="shared" si="207"/>
        <v>#N/A</v>
      </c>
      <c r="I767" s="26">
        <f>COUNTIF($J$4:$J767,1)</f>
        <v>16</v>
      </c>
      <c r="J767" s="26">
        <f>COUNTIF($S$5:$S767,S767)</f>
        <v>515</v>
      </c>
      <c r="K767" s="26" t="e">
        <f t="shared" si="196"/>
        <v>#N/A</v>
      </c>
      <c r="L767" s="26">
        <f>IFERROR(IF(P767=0,0,MAX($L$4:L766)+1),0)</f>
        <v>0</v>
      </c>
      <c r="M767" s="5" t="e">
        <f t="shared" si="208"/>
        <v>#N/A</v>
      </c>
      <c r="N767" s="5" t="e">
        <f t="shared" si="209"/>
        <v>#N/A</v>
      </c>
      <c r="P767" s="86" t="e">
        <f t="shared" si="197"/>
        <v>#N/A</v>
      </c>
      <c r="Q767" s="86" t="e">
        <f t="shared" si="198"/>
        <v>#N/A</v>
      </c>
      <c r="R767" s="86" t="e">
        <f t="shared" si="199"/>
        <v>#N/A</v>
      </c>
      <c r="S767" s="86" t="e">
        <f t="shared" si="200"/>
        <v>#N/A</v>
      </c>
      <c r="T767" s="86" t="str">
        <f t="shared" si="210"/>
        <v/>
      </c>
      <c r="U767" s="86" t="str">
        <f t="shared" si="211"/>
        <v/>
      </c>
      <c r="V767" s="86" t="str">
        <f t="shared" si="212"/>
        <v/>
      </c>
      <c r="W767" s="87" t="e">
        <f t="shared" si="201"/>
        <v>#N/A</v>
      </c>
      <c r="X767" s="88"/>
      <c r="Y767" s="88"/>
      <c r="Z767" s="88"/>
      <c r="AA767" s="88"/>
      <c r="AB767" s="88"/>
      <c r="AD767" s="86" t="e">
        <f t="shared" si="202"/>
        <v>#N/A</v>
      </c>
      <c r="AE767" s="86" t="e">
        <f t="shared" si="203"/>
        <v>#N/A</v>
      </c>
      <c r="AG767" s="86">
        <f t="shared" si="204"/>
        <v>0</v>
      </c>
      <c r="AH767" s="86">
        <f t="shared" si="205"/>
        <v>0</v>
      </c>
      <c r="AI767" s="86">
        <f t="shared" si="206"/>
        <v>0</v>
      </c>
    </row>
    <row r="768" spans="6:35" x14ac:dyDescent="0.25">
      <c r="F768" s="26" t="str">
        <f>IF(G768=1,MAX($F$4:F767)+1,"")</f>
        <v/>
      </c>
      <c r="G768" s="26">
        <f>COUNTIF($H$5:H768,H768)</f>
        <v>516</v>
      </c>
      <c r="H768" s="26" t="e">
        <f t="shared" si="207"/>
        <v>#N/A</v>
      </c>
      <c r="I768" s="26">
        <f>COUNTIF($J$4:$J768,1)</f>
        <v>16</v>
      </c>
      <c r="J768" s="26">
        <f>COUNTIF($S$5:$S768,S768)</f>
        <v>516</v>
      </c>
      <c r="K768" s="26" t="e">
        <f t="shared" si="196"/>
        <v>#N/A</v>
      </c>
      <c r="L768" s="26">
        <f>IFERROR(IF(P768=0,0,MAX($L$4:L767)+1),0)</f>
        <v>0</v>
      </c>
      <c r="M768" s="5" t="e">
        <f t="shared" si="208"/>
        <v>#N/A</v>
      </c>
      <c r="N768" s="5" t="e">
        <f t="shared" si="209"/>
        <v>#N/A</v>
      </c>
      <c r="P768" s="86" t="e">
        <f t="shared" si="197"/>
        <v>#N/A</v>
      </c>
      <c r="Q768" s="86" t="e">
        <f t="shared" si="198"/>
        <v>#N/A</v>
      </c>
      <c r="R768" s="86" t="e">
        <f t="shared" si="199"/>
        <v>#N/A</v>
      </c>
      <c r="S768" s="86" t="e">
        <f t="shared" si="200"/>
        <v>#N/A</v>
      </c>
      <c r="T768" s="86" t="str">
        <f t="shared" si="210"/>
        <v/>
      </c>
      <c r="U768" s="86" t="str">
        <f t="shared" si="211"/>
        <v/>
      </c>
      <c r="V768" s="86" t="str">
        <f t="shared" si="212"/>
        <v/>
      </c>
      <c r="W768" s="87" t="e">
        <f t="shared" si="201"/>
        <v>#N/A</v>
      </c>
      <c r="X768" s="88"/>
      <c r="Y768" s="88"/>
      <c r="Z768" s="88"/>
      <c r="AA768" s="88"/>
      <c r="AB768" s="88"/>
      <c r="AD768" s="86" t="e">
        <f t="shared" si="202"/>
        <v>#N/A</v>
      </c>
      <c r="AE768" s="86" t="e">
        <f t="shared" si="203"/>
        <v>#N/A</v>
      </c>
      <c r="AG768" s="86">
        <f t="shared" si="204"/>
        <v>0</v>
      </c>
      <c r="AH768" s="86">
        <f t="shared" si="205"/>
        <v>0</v>
      </c>
      <c r="AI768" s="86">
        <f t="shared" si="206"/>
        <v>0</v>
      </c>
    </row>
    <row r="769" spans="6:35" x14ac:dyDescent="0.25">
      <c r="F769" s="26" t="str">
        <f>IF(G769=1,MAX($F$4:F768)+1,"")</f>
        <v/>
      </c>
      <c r="G769" s="26">
        <f>COUNTIF($H$5:H769,H769)</f>
        <v>517</v>
      </c>
      <c r="H769" s="26" t="e">
        <f t="shared" si="207"/>
        <v>#N/A</v>
      </c>
      <c r="I769" s="26">
        <f>COUNTIF($J$4:$J769,1)</f>
        <v>16</v>
      </c>
      <c r="J769" s="26">
        <f>COUNTIF($S$5:$S769,S769)</f>
        <v>517</v>
      </c>
      <c r="K769" s="26" t="e">
        <f t="shared" si="196"/>
        <v>#N/A</v>
      </c>
      <c r="L769" s="26">
        <f>IFERROR(IF(P769=0,0,MAX($L$4:L768)+1),0)</f>
        <v>0</v>
      </c>
      <c r="M769" s="5" t="e">
        <f t="shared" si="208"/>
        <v>#N/A</v>
      </c>
      <c r="N769" s="5" t="e">
        <f t="shared" si="209"/>
        <v>#N/A</v>
      </c>
      <c r="P769" s="86" t="e">
        <f t="shared" si="197"/>
        <v>#N/A</v>
      </c>
      <c r="Q769" s="86" t="e">
        <f t="shared" si="198"/>
        <v>#N/A</v>
      </c>
      <c r="R769" s="86" t="e">
        <f t="shared" si="199"/>
        <v>#N/A</v>
      </c>
      <c r="S769" s="86" t="e">
        <f t="shared" si="200"/>
        <v>#N/A</v>
      </c>
      <c r="T769" s="86" t="str">
        <f t="shared" si="210"/>
        <v/>
      </c>
      <c r="U769" s="86" t="str">
        <f t="shared" si="211"/>
        <v/>
      </c>
      <c r="V769" s="86" t="str">
        <f t="shared" si="212"/>
        <v/>
      </c>
      <c r="W769" s="87" t="e">
        <f t="shared" si="201"/>
        <v>#N/A</v>
      </c>
      <c r="X769" s="88"/>
      <c r="Y769" s="88"/>
      <c r="Z769" s="88"/>
      <c r="AA769" s="88"/>
      <c r="AB769" s="88"/>
      <c r="AD769" s="86" t="e">
        <f t="shared" si="202"/>
        <v>#N/A</v>
      </c>
      <c r="AE769" s="86" t="e">
        <f t="shared" si="203"/>
        <v>#N/A</v>
      </c>
      <c r="AG769" s="86">
        <f t="shared" si="204"/>
        <v>0</v>
      </c>
      <c r="AH769" s="86">
        <f t="shared" si="205"/>
        <v>0</v>
      </c>
      <c r="AI769" s="86">
        <f t="shared" si="206"/>
        <v>0</v>
      </c>
    </row>
    <row r="770" spans="6:35" x14ac:dyDescent="0.25">
      <c r="F770" s="26" t="str">
        <f>IF(G770=1,MAX($F$4:F769)+1,"")</f>
        <v/>
      </c>
      <c r="G770" s="26">
        <f>COUNTIF($H$5:H770,H770)</f>
        <v>518</v>
      </c>
      <c r="H770" s="26" t="e">
        <f t="shared" si="207"/>
        <v>#N/A</v>
      </c>
      <c r="I770" s="26">
        <f>COUNTIF($J$4:$J770,1)</f>
        <v>16</v>
      </c>
      <c r="J770" s="26">
        <f>COUNTIF($S$5:$S770,S770)</f>
        <v>518</v>
      </c>
      <c r="K770" s="26" t="e">
        <f t="shared" si="196"/>
        <v>#N/A</v>
      </c>
      <c r="L770" s="26">
        <f>IFERROR(IF(P770=0,0,MAX($L$4:L769)+1),0)</f>
        <v>0</v>
      </c>
      <c r="M770" s="5" t="e">
        <f t="shared" si="208"/>
        <v>#N/A</v>
      </c>
      <c r="N770" s="5" t="e">
        <f t="shared" si="209"/>
        <v>#N/A</v>
      </c>
      <c r="P770" s="86" t="e">
        <f t="shared" si="197"/>
        <v>#N/A</v>
      </c>
      <c r="Q770" s="86" t="e">
        <f t="shared" si="198"/>
        <v>#N/A</v>
      </c>
      <c r="R770" s="86" t="e">
        <f t="shared" si="199"/>
        <v>#N/A</v>
      </c>
      <c r="S770" s="86" t="e">
        <f t="shared" si="200"/>
        <v>#N/A</v>
      </c>
      <c r="T770" s="86" t="str">
        <f t="shared" si="210"/>
        <v/>
      </c>
      <c r="U770" s="86" t="str">
        <f t="shared" si="211"/>
        <v/>
      </c>
      <c r="V770" s="86" t="str">
        <f t="shared" si="212"/>
        <v/>
      </c>
      <c r="W770" s="87" t="e">
        <f t="shared" si="201"/>
        <v>#N/A</v>
      </c>
      <c r="X770" s="88"/>
      <c r="Y770" s="88"/>
      <c r="Z770" s="88"/>
      <c r="AA770" s="88"/>
      <c r="AB770" s="88"/>
      <c r="AD770" s="86" t="e">
        <f t="shared" si="202"/>
        <v>#N/A</v>
      </c>
      <c r="AE770" s="86" t="e">
        <f t="shared" si="203"/>
        <v>#N/A</v>
      </c>
      <c r="AG770" s="86">
        <f t="shared" si="204"/>
        <v>0</v>
      </c>
      <c r="AH770" s="86">
        <f t="shared" si="205"/>
        <v>0</v>
      </c>
      <c r="AI770" s="86">
        <f t="shared" si="206"/>
        <v>0</v>
      </c>
    </row>
    <row r="771" spans="6:35" x14ac:dyDescent="0.25">
      <c r="F771" s="26" t="str">
        <f>IF(G771=1,MAX($F$4:F770)+1,"")</f>
        <v/>
      </c>
      <c r="G771" s="26">
        <f>COUNTIF($H$5:H771,H771)</f>
        <v>519</v>
      </c>
      <c r="H771" s="26" t="e">
        <f t="shared" si="207"/>
        <v>#N/A</v>
      </c>
      <c r="I771" s="26">
        <f>COUNTIF($J$4:$J771,1)</f>
        <v>16</v>
      </c>
      <c r="J771" s="26">
        <f>COUNTIF($S$5:$S771,S771)</f>
        <v>519</v>
      </c>
      <c r="K771" s="26" t="e">
        <f t="shared" si="196"/>
        <v>#N/A</v>
      </c>
      <c r="L771" s="26">
        <f>IFERROR(IF(P771=0,0,MAX($L$4:L770)+1),0)</f>
        <v>0</v>
      </c>
      <c r="M771" s="5" t="e">
        <f t="shared" si="208"/>
        <v>#N/A</v>
      </c>
      <c r="N771" s="5" t="e">
        <f t="shared" si="209"/>
        <v>#N/A</v>
      </c>
      <c r="P771" s="86" t="e">
        <f t="shared" si="197"/>
        <v>#N/A</v>
      </c>
      <c r="Q771" s="86" t="e">
        <f t="shared" si="198"/>
        <v>#N/A</v>
      </c>
      <c r="R771" s="86" t="e">
        <f t="shared" si="199"/>
        <v>#N/A</v>
      </c>
      <c r="S771" s="86" t="e">
        <f t="shared" si="200"/>
        <v>#N/A</v>
      </c>
      <c r="T771" s="86" t="str">
        <f t="shared" si="210"/>
        <v/>
      </c>
      <c r="U771" s="86" t="str">
        <f t="shared" si="211"/>
        <v/>
      </c>
      <c r="V771" s="86" t="str">
        <f t="shared" si="212"/>
        <v/>
      </c>
      <c r="W771" s="87" t="e">
        <f t="shared" si="201"/>
        <v>#N/A</v>
      </c>
      <c r="X771" s="88"/>
      <c r="Y771" s="88"/>
      <c r="Z771" s="88"/>
      <c r="AA771" s="88"/>
      <c r="AB771" s="88"/>
      <c r="AD771" s="86" t="e">
        <f t="shared" si="202"/>
        <v>#N/A</v>
      </c>
      <c r="AE771" s="86" t="e">
        <f t="shared" si="203"/>
        <v>#N/A</v>
      </c>
      <c r="AG771" s="86">
        <f t="shared" si="204"/>
        <v>0</v>
      </c>
      <c r="AH771" s="86">
        <f t="shared" si="205"/>
        <v>0</v>
      </c>
      <c r="AI771" s="86">
        <f t="shared" si="206"/>
        <v>0</v>
      </c>
    </row>
    <row r="772" spans="6:35" x14ac:dyDescent="0.25">
      <c r="F772" s="26" t="str">
        <f>IF(G772=1,MAX($F$4:F771)+1,"")</f>
        <v/>
      </c>
      <c r="G772" s="26">
        <f>COUNTIF($H$5:H772,H772)</f>
        <v>520</v>
      </c>
      <c r="H772" s="26" t="e">
        <f t="shared" si="207"/>
        <v>#N/A</v>
      </c>
      <c r="I772" s="26">
        <f>COUNTIF($J$4:$J772,1)</f>
        <v>16</v>
      </c>
      <c r="J772" s="26">
        <f>COUNTIF($S$5:$S772,S772)</f>
        <v>520</v>
      </c>
      <c r="K772" s="26" t="e">
        <f t="shared" si="196"/>
        <v>#N/A</v>
      </c>
      <c r="L772" s="26">
        <f>IFERROR(IF(P772=0,0,MAX($L$4:L771)+1),0)</f>
        <v>0</v>
      </c>
      <c r="M772" s="5" t="e">
        <f t="shared" si="208"/>
        <v>#N/A</v>
      </c>
      <c r="N772" s="5" t="e">
        <f t="shared" si="209"/>
        <v>#N/A</v>
      </c>
      <c r="P772" s="86" t="e">
        <f t="shared" si="197"/>
        <v>#N/A</v>
      </c>
      <c r="Q772" s="86" t="e">
        <f t="shared" si="198"/>
        <v>#N/A</v>
      </c>
      <c r="R772" s="86" t="e">
        <f t="shared" si="199"/>
        <v>#N/A</v>
      </c>
      <c r="S772" s="86" t="e">
        <f t="shared" si="200"/>
        <v>#N/A</v>
      </c>
      <c r="T772" s="86" t="str">
        <f t="shared" si="210"/>
        <v/>
      </c>
      <c r="U772" s="86" t="str">
        <f t="shared" si="211"/>
        <v/>
      </c>
      <c r="V772" s="86" t="str">
        <f t="shared" si="212"/>
        <v/>
      </c>
      <c r="W772" s="87" t="e">
        <f t="shared" si="201"/>
        <v>#N/A</v>
      </c>
      <c r="X772" s="88"/>
      <c r="Y772" s="88"/>
      <c r="Z772" s="88"/>
      <c r="AA772" s="88"/>
      <c r="AB772" s="88"/>
      <c r="AD772" s="86" t="e">
        <f t="shared" si="202"/>
        <v>#N/A</v>
      </c>
      <c r="AE772" s="86" t="e">
        <f t="shared" si="203"/>
        <v>#N/A</v>
      </c>
      <c r="AG772" s="86">
        <f t="shared" si="204"/>
        <v>0</v>
      </c>
      <c r="AH772" s="86">
        <f t="shared" si="205"/>
        <v>0</v>
      </c>
      <c r="AI772" s="86">
        <f t="shared" si="206"/>
        <v>0</v>
      </c>
    </row>
    <row r="773" spans="6:35" x14ac:dyDescent="0.25">
      <c r="F773" s="26" t="str">
        <f>IF(G773=1,MAX($F$4:F772)+1,"")</f>
        <v/>
      </c>
      <c r="G773" s="26">
        <f>COUNTIF($H$5:H773,H773)</f>
        <v>521</v>
      </c>
      <c r="H773" s="26" t="e">
        <f t="shared" si="207"/>
        <v>#N/A</v>
      </c>
      <c r="I773" s="26">
        <f>COUNTIF($J$4:$J773,1)</f>
        <v>16</v>
      </c>
      <c r="J773" s="26">
        <f>COUNTIF($S$5:$S773,S773)</f>
        <v>521</v>
      </c>
      <c r="K773" s="26" t="e">
        <f t="shared" ref="K773:K836" si="213">VLOOKUP(P773,Исходные_данные,19,FALSE)</f>
        <v>#N/A</v>
      </c>
      <c r="L773" s="26">
        <f>IFERROR(IF(P773=0,0,MAX($L$4:L772)+1),0)</f>
        <v>0</v>
      </c>
      <c r="M773" s="5" t="e">
        <f t="shared" si="208"/>
        <v>#N/A</v>
      </c>
      <c r="N773" s="5" t="e">
        <f t="shared" si="209"/>
        <v>#N/A</v>
      </c>
      <c r="P773" s="86" t="e">
        <f t="shared" ref="P773:P836" si="214">VLOOKUP(ROW(769:769),Разбивка_нумерация_5,4,FALSE)</f>
        <v>#N/A</v>
      </c>
      <c r="Q773" s="86" t="e">
        <f t="shared" ref="Q773:Q836" si="215">IF(VLOOKUP(ROW(769:769),Разбивка_нумерация_5,3,FALSE)=0,VLOOKUP(ROW(769:769),Разбивка_нумерация_5,2,FALSE),VLOOKUP(ROW(769:769),Разбивка_нумерация_5,3,FALSE))</f>
        <v>#N/A</v>
      </c>
      <c r="R773" s="86" t="e">
        <f t="shared" ref="R773:R836" si="216">VLOOKUP(ROW(769:769),Разбивка_нумерация_5,6,FALSE)</f>
        <v>#N/A</v>
      </c>
      <c r="S773" s="86" t="e">
        <f t="shared" ref="S773:S836" si="217">VLOOKUP(ROW(769:769),Разбивка_нумерация_5,17,FALSE)</f>
        <v>#N/A</v>
      </c>
      <c r="T773" s="86" t="str">
        <f t="shared" si="210"/>
        <v/>
      </c>
      <c r="U773" s="86" t="str">
        <f t="shared" si="211"/>
        <v/>
      </c>
      <c r="V773" s="86" t="str">
        <f t="shared" si="212"/>
        <v/>
      </c>
      <c r="W773" s="87" t="e">
        <f t="shared" ref="W773:W836" si="218">VLOOKUP(P773,Исходные_данные,13,FALSE)</f>
        <v>#N/A</v>
      </c>
      <c r="X773" s="88"/>
      <c r="Y773" s="88"/>
      <c r="Z773" s="88"/>
      <c r="AA773" s="88"/>
      <c r="AB773" s="88"/>
      <c r="AD773" s="86" t="e">
        <f t="shared" ref="AD773:AD836" si="219">VLOOKUP(S773,Кабель_диаметр,4,FALSE)</f>
        <v>#N/A</v>
      </c>
      <c r="AE773" s="86" t="e">
        <f t="shared" ref="AE773:AE836" si="220">VLOOKUP(S773,Кабель_диаметр,5,FALSE)</f>
        <v>#N/A</v>
      </c>
      <c r="AG773" s="86">
        <f t="shared" ref="AG773:AG836" si="221">IFERROR(VLOOKUP(P773,Исходные_данные,10,FALSE),0)</f>
        <v>0</v>
      </c>
      <c r="AH773" s="86">
        <f t="shared" ref="AH773:AH836" si="222">IFERROR(VLOOKUP(P773,Исходные_данные,11,FALSE),0)</f>
        <v>0</v>
      </c>
      <c r="AI773" s="86">
        <f t="shared" ref="AI773:AI836" si="223">IFERROR(VLOOKUP(P773,Исходные_данные,12,FALSE),0)</f>
        <v>0</v>
      </c>
    </row>
    <row r="774" spans="6:35" x14ac:dyDescent="0.25">
      <c r="F774" s="26" t="str">
        <f>IF(G774=1,MAX($F$4:F773)+1,"")</f>
        <v/>
      </c>
      <c r="G774" s="26">
        <f>COUNTIF($H$5:H774,H774)</f>
        <v>522</v>
      </c>
      <c r="H774" s="26" t="e">
        <f t="shared" ref="H774:H837" si="224">S774&amp;" "&amp;K774</f>
        <v>#N/A</v>
      </c>
      <c r="I774" s="26">
        <f>COUNTIF($J$4:$J774,1)</f>
        <v>16</v>
      </c>
      <c r="J774" s="26">
        <f>COUNTIF($S$5:$S774,S774)</f>
        <v>522</v>
      </c>
      <c r="K774" s="26" t="e">
        <f t="shared" si="213"/>
        <v>#N/A</v>
      </c>
      <c r="L774" s="26">
        <f>IFERROR(IF(P774=0,0,MAX($L$4:L773)+1),0)</f>
        <v>0</v>
      </c>
      <c r="M774" s="5" t="e">
        <f t="shared" ref="M774:M837" si="225">LEFT(P774,SEARCH(".",P774)-1)</f>
        <v>#N/A</v>
      </c>
      <c r="N774" s="5" t="e">
        <f t="shared" ref="N774:N837" si="226">LEFT(RIGHT(P774,LEN(P774)-LEN(M774)-1),SEARCH(".",P774)-1)</f>
        <v>#N/A</v>
      </c>
      <c r="P774" s="86" t="e">
        <f t="shared" si="214"/>
        <v>#N/A</v>
      </c>
      <c r="Q774" s="86" t="e">
        <f t="shared" si="215"/>
        <v>#N/A</v>
      </c>
      <c r="R774" s="86" t="e">
        <f t="shared" si="216"/>
        <v>#N/A</v>
      </c>
      <c r="S774" s="86" t="e">
        <f t="shared" si="217"/>
        <v>#N/A</v>
      </c>
      <c r="T774" s="86" t="str">
        <f t="shared" ref="T774:T837" si="227">IF(AG774=0,"","L="&amp;AG774)</f>
        <v/>
      </c>
      <c r="U774" s="86" t="str">
        <f t="shared" ref="U774:U837" si="228">IF(AH774=0,"",AD774&amp;" L="&amp;AH774)</f>
        <v/>
      </c>
      <c r="V774" s="86" t="str">
        <f t="shared" ref="V774:V837" si="229">IF(AI774=0,"",AE774&amp;" L="&amp;AI774)</f>
        <v/>
      </c>
      <c r="W774" s="87" t="e">
        <f t="shared" si="218"/>
        <v>#N/A</v>
      </c>
      <c r="X774" s="88"/>
      <c r="Y774" s="88"/>
      <c r="Z774" s="88"/>
      <c r="AA774" s="88"/>
      <c r="AB774" s="88"/>
      <c r="AD774" s="86" t="e">
        <f t="shared" si="219"/>
        <v>#N/A</v>
      </c>
      <c r="AE774" s="86" t="e">
        <f t="shared" si="220"/>
        <v>#N/A</v>
      </c>
      <c r="AG774" s="86">
        <f t="shared" si="221"/>
        <v>0</v>
      </c>
      <c r="AH774" s="86">
        <f t="shared" si="222"/>
        <v>0</v>
      </c>
      <c r="AI774" s="86">
        <f t="shared" si="223"/>
        <v>0</v>
      </c>
    </row>
    <row r="775" spans="6:35" x14ac:dyDescent="0.25">
      <c r="F775" s="26" t="str">
        <f>IF(G775=1,MAX($F$4:F774)+1,"")</f>
        <v/>
      </c>
      <c r="G775" s="26">
        <f>COUNTIF($H$5:H775,H775)</f>
        <v>523</v>
      </c>
      <c r="H775" s="26" t="e">
        <f t="shared" si="224"/>
        <v>#N/A</v>
      </c>
      <c r="I775" s="26">
        <f>COUNTIF($J$4:$J775,1)</f>
        <v>16</v>
      </c>
      <c r="J775" s="26">
        <f>COUNTIF($S$5:$S775,S775)</f>
        <v>523</v>
      </c>
      <c r="K775" s="26" t="e">
        <f t="shared" si="213"/>
        <v>#N/A</v>
      </c>
      <c r="L775" s="26">
        <f>IFERROR(IF(P775=0,0,MAX($L$4:L774)+1),0)</f>
        <v>0</v>
      </c>
      <c r="M775" s="5" t="e">
        <f t="shared" si="225"/>
        <v>#N/A</v>
      </c>
      <c r="N775" s="5" t="e">
        <f t="shared" si="226"/>
        <v>#N/A</v>
      </c>
      <c r="P775" s="86" t="e">
        <f t="shared" si="214"/>
        <v>#N/A</v>
      </c>
      <c r="Q775" s="86" t="e">
        <f t="shared" si="215"/>
        <v>#N/A</v>
      </c>
      <c r="R775" s="86" t="e">
        <f t="shared" si="216"/>
        <v>#N/A</v>
      </c>
      <c r="S775" s="86" t="e">
        <f t="shared" si="217"/>
        <v>#N/A</v>
      </c>
      <c r="T775" s="86" t="str">
        <f t="shared" si="227"/>
        <v/>
      </c>
      <c r="U775" s="86" t="str">
        <f t="shared" si="228"/>
        <v/>
      </c>
      <c r="V775" s="86" t="str">
        <f t="shared" si="229"/>
        <v/>
      </c>
      <c r="W775" s="87" t="e">
        <f t="shared" si="218"/>
        <v>#N/A</v>
      </c>
      <c r="X775" s="88"/>
      <c r="Y775" s="88"/>
      <c r="Z775" s="88"/>
      <c r="AA775" s="88"/>
      <c r="AB775" s="88"/>
      <c r="AD775" s="86" t="e">
        <f t="shared" si="219"/>
        <v>#N/A</v>
      </c>
      <c r="AE775" s="86" t="e">
        <f t="shared" si="220"/>
        <v>#N/A</v>
      </c>
      <c r="AG775" s="86">
        <f t="shared" si="221"/>
        <v>0</v>
      </c>
      <c r="AH775" s="86">
        <f t="shared" si="222"/>
        <v>0</v>
      </c>
      <c r="AI775" s="86">
        <f t="shared" si="223"/>
        <v>0</v>
      </c>
    </row>
    <row r="776" spans="6:35" x14ac:dyDescent="0.25">
      <c r="F776" s="26" t="str">
        <f>IF(G776=1,MAX($F$4:F775)+1,"")</f>
        <v/>
      </c>
      <c r="G776" s="26">
        <f>COUNTIF($H$5:H776,H776)</f>
        <v>524</v>
      </c>
      <c r="H776" s="26" t="e">
        <f t="shared" si="224"/>
        <v>#N/A</v>
      </c>
      <c r="I776" s="26">
        <f>COUNTIF($J$4:$J776,1)</f>
        <v>16</v>
      </c>
      <c r="J776" s="26">
        <f>COUNTIF($S$5:$S776,S776)</f>
        <v>524</v>
      </c>
      <c r="K776" s="26" t="e">
        <f t="shared" si="213"/>
        <v>#N/A</v>
      </c>
      <c r="L776" s="26">
        <f>IFERROR(IF(P776=0,0,MAX($L$4:L775)+1),0)</f>
        <v>0</v>
      </c>
      <c r="M776" s="5" t="e">
        <f t="shared" si="225"/>
        <v>#N/A</v>
      </c>
      <c r="N776" s="5" t="e">
        <f t="shared" si="226"/>
        <v>#N/A</v>
      </c>
      <c r="P776" s="86" t="e">
        <f t="shared" si="214"/>
        <v>#N/A</v>
      </c>
      <c r="Q776" s="86" t="e">
        <f t="shared" si="215"/>
        <v>#N/A</v>
      </c>
      <c r="R776" s="86" t="e">
        <f t="shared" si="216"/>
        <v>#N/A</v>
      </c>
      <c r="S776" s="86" t="e">
        <f t="shared" si="217"/>
        <v>#N/A</v>
      </c>
      <c r="T776" s="86" t="str">
        <f t="shared" si="227"/>
        <v/>
      </c>
      <c r="U776" s="86" t="str">
        <f t="shared" si="228"/>
        <v/>
      </c>
      <c r="V776" s="86" t="str">
        <f t="shared" si="229"/>
        <v/>
      </c>
      <c r="W776" s="87" t="e">
        <f t="shared" si="218"/>
        <v>#N/A</v>
      </c>
      <c r="X776" s="88"/>
      <c r="Y776" s="88"/>
      <c r="Z776" s="88"/>
      <c r="AA776" s="88"/>
      <c r="AB776" s="88"/>
      <c r="AD776" s="86" t="e">
        <f t="shared" si="219"/>
        <v>#N/A</v>
      </c>
      <c r="AE776" s="86" t="e">
        <f t="shared" si="220"/>
        <v>#N/A</v>
      </c>
      <c r="AG776" s="86">
        <f t="shared" si="221"/>
        <v>0</v>
      </c>
      <c r="AH776" s="86">
        <f t="shared" si="222"/>
        <v>0</v>
      </c>
      <c r="AI776" s="86">
        <f t="shared" si="223"/>
        <v>0</v>
      </c>
    </row>
    <row r="777" spans="6:35" x14ac:dyDescent="0.25">
      <c r="F777" s="26" t="str">
        <f>IF(G777=1,MAX($F$4:F776)+1,"")</f>
        <v/>
      </c>
      <c r="G777" s="26">
        <f>COUNTIF($H$5:H777,H777)</f>
        <v>525</v>
      </c>
      <c r="H777" s="26" t="e">
        <f t="shared" si="224"/>
        <v>#N/A</v>
      </c>
      <c r="I777" s="26">
        <f>COUNTIF($J$4:$J777,1)</f>
        <v>16</v>
      </c>
      <c r="J777" s="26">
        <f>COUNTIF($S$5:$S777,S777)</f>
        <v>525</v>
      </c>
      <c r="K777" s="26" t="e">
        <f t="shared" si="213"/>
        <v>#N/A</v>
      </c>
      <c r="L777" s="26">
        <f>IFERROR(IF(P777=0,0,MAX($L$4:L776)+1),0)</f>
        <v>0</v>
      </c>
      <c r="M777" s="5" t="e">
        <f t="shared" si="225"/>
        <v>#N/A</v>
      </c>
      <c r="N777" s="5" t="e">
        <f t="shared" si="226"/>
        <v>#N/A</v>
      </c>
      <c r="P777" s="86" t="e">
        <f t="shared" si="214"/>
        <v>#N/A</v>
      </c>
      <c r="Q777" s="86" t="e">
        <f t="shared" si="215"/>
        <v>#N/A</v>
      </c>
      <c r="R777" s="86" t="e">
        <f t="shared" si="216"/>
        <v>#N/A</v>
      </c>
      <c r="S777" s="86" t="e">
        <f t="shared" si="217"/>
        <v>#N/A</v>
      </c>
      <c r="T777" s="86" t="str">
        <f t="shared" si="227"/>
        <v/>
      </c>
      <c r="U777" s="86" t="str">
        <f t="shared" si="228"/>
        <v/>
      </c>
      <c r="V777" s="86" t="str">
        <f t="shared" si="229"/>
        <v/>
      </c>
      <c r="W777" s="87" t="e">
        <f t="shared" si="218"/>
        <v>#N/A</v>
      </c>
      <c r="X777" s="88"/>
      <c r="Y777" s="88"/>
      <c r="Z777" s="88"/>
      <c r="AA777" s="88"/>
      <c r="AB777" s="88"/>
      <c r="AD777" s="86" t="e">
        <f t="shared" si="219"/>
        <v>#N/A</v>
      </c>
      <c r="AE777" s="86" t="e">
        <f t="shared" si="220"/>
        <v>#N/A</v>
      </c>
      <c r="AG777" s="86">
        <f t="shared" si="221"/>
        <v>0</v>
      </c>
      <c r="AH777" s="86">
        <f t="shared" si="222"/>
        <v>0</v>
      </c>
      <c r="AI777" s="86">
        <f t="shared" si="223"/>
        <v>0</v>
      </c>
    </row>
    <row r="778" spans="6:35" x14ac:dyDescent="0.25">
      <c r="F778" s="26" t="str">
        <f>IF(G778=1,MAX($F$4:F777)+1,"")</f>
        <v/>
      </c>
      <c r="G778" s="26">
        <f>COUNTIF($H$5:H778,H778)</f>
        <v>526</v>
      </c>
      <c r="H778" s="26" t="e">
        <f t="shared" si="224"/>
        <v>#N/A</v>
      </c>
      <c r="I778" s="26">
        <f>COUNTIF($J$4:$J778,1)</f>
        <v>16</v>
      </c>
      <c r="J778" s="26">
        <f>COUNTIF($S$5:$S778,S778)</f>
        <v>526</v>
      </c>
      <c r="K778" s="26" t="e">
        <f t="shared" si="213"/>
        <v>#N/A</v>
      </c>
      <c r="L778" s="26">
        <f>IFERROR(IF(P778=0,0,MAX($L$4:L777)+1),0)</f>
        <v>0</v>
      </c>
      <c r="M778" s="5" t="e">
        <f t="shared" si="225"/>
        <v>#N/A</v>
      </c>
      <c r="N778" s="5" t="e">
        <f t="shared" si="226"/>
        <v>#N/A</v>
      </c>
      <c r="P778" s="86" t="e">
        <f t="shared" si="214"/>
        <v>#N/A</v>
      </c>
      <c r="Q778" s="86" t="e">
        <f t="shared" si="215"/>
        <v>#N/A</v>
      </c>
      <c r="R778" s="86" t="e">
        <f t="shared" si="216"/>
        <v>#N/A</v>
      </c>
      <c r="S778" s="86" t="e">
        <f t="shared" si="217"/>
        <v>#N/A</v>
      </c>
      <c r="T778" s="86" t="str">
        <f t="shared" si="227"/>
        <v/>
      </c>
      <c r="U778" s="86" t="str">
        <f t="shared" si="228"/>
        <v/>
      </c>
      <c r="V778" s="86" t="str">
        <f t="shared" si="229"/>
        <v/>
      </c>
      <c r="W778" s="87" t="e">
        <f t="shared" si="218"/>
        <v>#N/A</v>
      </c>
      <c r="X778" s="88"/>
      <c r="Y778" s="88"/>
      <c r="Z778" s="88"/>
      <c r="AA778" s="88"/>
      <c r="AB778" s="88"/>
      <c r="AD778" s="86" t="e">
        <f t="shared" si="219"/>
        <v>#N/A</v>
      </c>
      <c r="AE778" s="86" t="e">
        <f t="shared" si="220"/>
        <v>#N/A</v>
      </c>
      <c r="AG778" s="86">
        <f t="shared" si="221"/>
        <v>0</v>
      </c>
      <c r="AH778" s="86">
        <f t="shared" si="222"/>
        <v>0</v>
      </c>
      <c r="AI778" s="86">
        <f t="shared" si="223"/>
        <v>0</v>
      </c>
    </row>
    <row r="779" spans="6:35" x14ac:dyDescent="0.25">
      <c r="F779" s="26" t="str">
        <f>IF(G779=1,MAX($F$4:F778)+1,"")</f>
        <v/>
      </c>
      <c r="G779" s="26">
        <f>COUNTIF($H$5:H779,H779)</f>
        <v>527</v>
      </c>
      <c r="H779" s="26" t="e">
        <f t="shared" si="224"/>
        <v>#N/A</v>
      </c>
      <c r="I779" s="26">
        <f>COUNTIF($J$4:$J779,1)</f>
        <v>16</v>
      </c>
      <c r="J779" s="26">
        <f>COUNTIF($S$5:$S779,S779)</f>
        <v>527</v>
      </c>
      <c r="K779" s="26" t="e">
        <f t="shared" si="213"/>
        <v>#N/A</v>
      </c>
      <c r="L779" s="26">
        <f>IFERROR(IF(P779=0,0,MAX($L$4:L778)+1),0)</f>
        <v>0</v>
      </c>
      <c r="M779" s="5" t="e">
        <f t="shared" si="225"/>
        <v>#N/A</v>
      </c>
      <c r="N779" s="5" t="e">
        <f t="shared" si="226"/>
        <v>#N/A</v>
      </c>
      <c r="P779" s="86" t="e">
        <f t="shared" si="214"/>
        <v>#N/A</v>
      </c>
      <c r="Q779" s="86" t="e">
        <f t="shared" si="215"/>
        <v>#N/A</v>
      </c>
      <c r="R779" s="86" t="e">
        <f t="shared" si="216"/>
        <v>#N/A</v>
      </c>
      <c r="S779" s="86" t="e">
        <f t="shared" si="217"/>
        <v>#N/A</v>
      </c>
      <c r="T779" s="86" t="str">
        <f t="shared" si="227"/>
        <v/>
      </c>
      <c r="U779" s="86" t="str">
        <f t="shared" si="228"/>
        <v/>
      </c>
      <c r="V779" s="86" t="str">
        <f t="shared" si="229"/>
        <v/>
      </c>
      <c r="W779" s="87" t="e">
        <f t="shared" si="218"/>
        <v>#N/A</v>
      </c>
      <c r="X779" s="88"/>
      <c r="Y779" s="88"/>
      <c r="Z779" s="88"/>
      <c r="AA779" s="88"/>
      <c r="AB779" s="88"/>
      <c r="AD779" s="86" t="e">
        <f t="shared" si="219"/>
        <v>#N/A</v>
      </c>
      <c r="AE779" s="86" t="e">
        <f t="shared" si="220"/>
        <v>#N/A</v>
      </c>
      <c r="AG779" s="86">
        <f t="shared" si="221"/>
        <v>0</v>
      </c>
      <c r="AH779" s="86">
        <f t="shared" si="222"/>
        <v>0</v>
      </c>
      <c r="AI779" s="86">
        <f t="shared" si="223"/>
        <v>0</v>
      </c>
    </row>
    <row r="780" spans="6:35" x14ac:dyDescent="0.25">
      <c r="F780" s="26" t="str">
        <f>IF(G780=1,MAX($F$4:F779)+1,"")</f>
        <v/>
      </c>
      <c r="G780" s="26">
        <f>COUNTIF($H$5:H780,H780)</f>
        <v>528</v>
      </c>
      <c r="H780" s="26" t="e">
        <f t="shared" si="224"/>
        <v>#N/A</v>
      </c>
      <c r="I780" s="26">
        <f>COUNTIF($J$4:$J780,1)</f>
        <v>16</v>
      </c>
      <c r="J780" s="26">
        <f>COUNTIF($S$5:$S780,S780)</f>
        <v>528</v>
      </c>
      <c r="K780" s="26" t="e">
        <f t="shared" si="213"/>
        <v>#N/A</v>
      </c>
      <c r="L780" s="26">
        <f>IFERROR(IF(P780=0,0,MAX($L$4:L779)+1),0)</f>
        <v>0</v>
      </c>
      <c r="M780" s="5" t="e">
        <f t="shared" si="225"/>
        <v>#N/A</v>
      </c>
      <c r="N780" s="5" t="e">
        <f t="shared" si="226"/>
        <v>#N/A</v>
      </c>
      <c r="P780" s="86" t="e">
        <f t="shared" si="214"/>
        <v>#N/A</v>
      </c>
      <c r="Q780" s="86" t="e">
        <f t="shared" si="215"/>
        <v>#N/A</v>
      </c>
      <c r="R780" s="86" t="e">
        <f t="shared" si="216"/>
        <v>#N/A</v>
      </c>
      <c r="S780" s="86" t="e">
        <f t="shared" si="217"/>
        <v>#N/A</v>
      </c>
      <c r="T780" s="86" t="str">
        <f t="shared" si="227"/>
        <v/>
      </c>
      <c r="U780" s="86" t="str">
        <f t="shared" si="228"/>
        <v/>
      </c>
      <c r="V780" s="86" t="str">
        <f t="shared" si="229"/>
        <v/>
      </c>
      <c r="W780" s="87" t="e">
        <f t="shared" si="218"/>
        <v>#N/A</v>
      </c>
      <c r="X780" s="88"/>
      <c r="Y780" s="88"/>
      <c r="Z780" s="88"/>
      <c r="AA780" s="88"/>
      <c r="AB780" s="88"/>
      <c r="AD780" s="86" t="e">
        <f t="shared" si="219"/>
        <v>#N/A</v>
      </c>
      <c r="AE780" s="86" t="e">
        <f t="shared" si="220"/>
        <v>#N/A</v>
      </c>
      <c r="AG780" s="86">
        <f t="shared" si="221"/>
        <v>0</v>
      </c>
      <c r="AH780" s="86">
        <f t="shared" si="222"/>
        <v>0</v>
      </c>
      <c r="AI780" s="86">
        <f t="shared" si="223"/>
        <v>0</v>
      </c>
    </row>
    <row r="781" spans="6:35" x14ac:dyDescent="0.25">
      <c r="F781" s="26" t="str">
        <f>IF(G781=1,MAX($F$4:F780)+1,"")</f>
        <v/>
      </c>
      <c r="G781" s="26">
        <f>COUNTIF($H$5:H781,H781)</f>
        <v>529</v>
      </c>
      <c r="H781" s="26" t="e">
        <f t="shared" si="224"/>
        <v>#N/A</v>
      </c>
      <c r="I781" s="26">
        <f>COUNTIF($J$4:$J781,1)</f>
        <v>16</v>
      </c>
      <c r="J781" s="26">
        <f>COUNTIF($S$5:$S781,S781)</f>
        <v>529</v>
      </c>
      <c r="K781" s="26" t="e">
        <f t="shared" si="213"/>
        <v>#N/A</v>
      </c>
      <c r="L781" s="26">
        <f>IFERROR(IF(P781=0,0,MAX($L$4:L780)+1),0)</f>
        <v>0</v>
      </c>
      <c r="M781" s="5" t="e">
        <f t="shared" si="225"/>
        <v>#N/A</v>
      </c>
      <c r="N781" s="5" t="e">
        <f t="shared" si="226"/>
        <v>#N/A</v>
      </c>
      <c r="P781" s="86" t="e">
        <f t="shared" si="214"/>
        <v>#N/A</v>
      </c>
      <c r="Q781" s="86" t="e">
        <f t="shared" si="215"/>
        <v>#N/A</v>
      </c>
      <c r="R781" s="86" t="e">
        <f t="shared" si="216"/>
        <v>#N/A</v>
      </c>
      <c r="S781" s="86" t="e">
        <f t="shared" si="217"/>
        <v>#N/A</v>
      </c>
      <c r="T781" s="86" t="str">
        <f t="shared" si="227"/>
        <v/>
      </c>
      <c r="U781" s="86" t="str">
        <f t="shared" si="228"/>
        <v/>
      </c>
      <c r="V781" s="86" t="str">
        <f t="shared" si="229"/>
        <v/>
      </c>
      <c r="W781" s="87" t="e">
        <f t="shared" si="218"/>
        <v>#N/A</v>
      </c>
      <c r="X781" s="88"/>
      <c r="Y781" s="88"/>
      <c r="Z781" s="88"/>
      <c r="AA781" s="88"/>
      <c r="AB781" s="88"/>
      <c r="AD781" s="86" t="e">
        <f t="shared" si="219"/>
        <v>#N/A</v>
      </c>
      <c r="AE781" s="86" t="e">
        <f t="shared" si="220"/>
        <v>#N/A</v>
      </c>
      <c r="AG781" s="86">
        <f t="shared" si="221"/>
        <v>0</v>
      </c>
      <c r="AH781" s="86">
        <f t="shared" si="222"/>
        <v>0</v>
      </c>
      <c r="AI781" s="86">
        <f t="shared" si="223"/>
        <v>0</v>
      </c>
    </row>
    <row r="782" spans="6:35" x14ac:dyDescent="0.25">
      <c r="F782" s="26" t="str">
        <f>IF(G782=1,MAX($F$4:F781)+1,"")</f>
        <v/>
      </c>
      <c r="G782" s="26">
        <f>COUNTIF($H$5:H782,H782)</f>
        <v>530</v>
      </c>
      <c r="H782" s="26" t="e">
        <f t="shared" si="224"/>
        <v>#N/A</v>
      </c>
      <c r="I782" s="26">
        <f>COUNTIF($J$4:$J782,1)</f>
        <v>16</v>
      </c>
      <c r="J782" s="26">
        <f>COUNTIF($S$5:$S782,S782)</f>
        <v>530</v>
      </c>
      <c r="K782" s="26" t="e">
        <f t="shared" si="213"/>
        <v>#N/A</v>
      </c>
      <c r="L782" s="26">
        <f>IFERROR(IF(P782=0,0,MAX($L$4:L781)+1),0)</f>
        <v>0</v>
      </c>
      <c r="M782" s="5" t="e">
        <f t="shared" si="225"/>
        <v>#N/A</v>
      </c>
      <c r="N782" s="5" t="e">
        <f t="shared" si="226"/>
        <v>#N/A</v>
      </c>
      <c r="P782" s="86" t="e">
        <f t="shared" si="214"/>
        <v>#N/A</v>
      </c>
      <c r="Q782" s="86" t="e">
        <f t="shared" si="215"/>
        <v>#N/A</v>
      </c>
      <c r="R782" s="86" t="e">
        <f t="shared" si="216"/>
        <v>#N/A</v>
      </c>
      <c r="S782" s="86" t="e">
        <f t="shared" si="217"/>
        <v>#N/A</v>
      </c>
      <c r="T782" s="86" t="str">
        <f t="shared" si="227"/>
        <v/>
      </c>
      <c r="U782" s="86" t="str">
        <f t="shared" si="228"/>
        <v/>
      </c>
      <c r="V782" s="86" t="str">
        <f t="shared" si="229"/>
        <v/>
      </c>
      <c r="W782" s="87" t="e">
        <f t="shared" si="218"/>
        <v>#N/A</v>
      </c>
      <c r="X782" s="88"/>
      <c r="Y782" s="88"/>
      <c r="Z782" s="88"/>
      <c r="AA782" s="88"/>
      <c r="AB782" s="88"/>
      <c r="AD782" s="86" t="e">
        <f t="shared" si="219"/>
        <v>#N/A</v>
      </c>
      <c r="AE782" s="86" t="e">
        <f t="shared" si="220"/>
        <v>#N/A</v>
      </c>
      <c r="AG782" s="86">
        <f t="shared" si="221"/>
        <v>0</v>
      </c>
      <c r="AH782" s="86">
        <f t="shared" si="222"/>
        <v>0</v>
      </c>
      <c r="AI782" s="86">
        <f t="shared" si="223"/>
        <v>0</v>
      </c>
    </row>
    <row r="783" spans="6:35" x14ac:dyDescent="0.25">
      <c r="F783" s="26" t="str">
        <f>IF(G783=1,MAX($F$4:F782)+1,"")</f>
        <v/>
      </c>
      <c r="G783" s="26">
        <f>COUNTIF($H$5:H783,H783)</f>
        <v>531</v>
      </c>
      <c r="H783" s="26" t="e">
        <f t="shared" si="224"/>
        <v>#N/A</v>
      </c>
      <c r="I783" s="26">
        <f>COUNTIF($J$4:$J783,1)</f>
        <v>16</v>
      </c>
      <c r="J783" s="26">
        <f>COUNTIF($S$5:$S783,S783)</f>
        <v>531</v>
      </c>
      <c r="K783" s="26" t="e">
        <f t="shared" si="213"/>
        <v>#N/A</v>
      </c>
      <c r="L783" s="26">
        <f>IFERROR(IF(P783=0,0,MAX($L$4:L782)+1),0)</f>
        <v>0</v>
      </c>
      <c r="M783" s="5" t="e">
        <f t="shared" si="225"/>
        <v>#N/A</v>
      </c>
      <c r="N783" s="5" t="e">
        <f t="shared" si="226"/>
        <v>#N/A</v>
      </c>
      <c r="P783" s="86" t="e">
        <f t="shared" si="214"/>
        <v>#N/A</v>
      </c>
      <c r="Q783" s="86" t="e">
        <f t="shared" si="215"/>
        <v>#N/A</v>
      </c>
      <c r="R783" s="86" t="e">
        <f t="shared" si="216"/>
        <v>#N/A</v>
      </c>
      <c r="S783" s="86" t="e">
        <f t="shared" si="217"/>
        <v>#N/A</v>
      </c>
      <c r="T783" s="86" t="str">
        <f t="shared" si="227"/>
        <v/>
      </c>
      <c r="U783" s="86" t="str">
        <f t="shared" si="228"/>
        <v/>
      </c>
      <c r="V783" s="86" t="str">
        <f t="shared" si="229"/>
        <v/>
      </c>
      <c r="W783" s="87" t="e">
        <f t="shared" si="218"/>
        <v>#N/A</v>
      </c>
      <c r="X783" s="88"/>
      <c r="Y783" s="88"/>
      <c r="Z783" s="88"/>
      <c r="AA783" s="88"/>
      <c r="AB783" s="88"/>
      <c r="AD783" s="86" t="e">
        <f t="shared" si="219"/>
        <v>#N/A</v>
      </c>
      <c r="AE783" s="86" t="e">
        <f t="shared" si="220"/>
        <v>#N/A</v>
      </c>
      <c r="AG783" s="86">
        <f t="shared" si="221"/>
        <v>0</v>
      </c>
      <c r="AH783" s="86">
        <f t="shared" si="222"/>
        <v>0</v>
      </c>
      <c r="AI783" s="86">
        <f t="shared" si="223"/>
        <v>0</v>
      </c>
    </row>
    <row r="784" spans="6:35" x14ac:dyDescent="0.25">
      <c r="F784" s="26" t="str">
        <f>IF(G784=1,MAX($F$4:F783)+1,"")</f>
        <v/>
      </c>
      <c r="G784" s="26">
        <f>COUNTIF($H$5:H784,H784)</f>
        <v>532</v>
      </c>
      <c r="H784" s="26" t="e">
        <f t="shared" si="224"/>
        <v>#N/A</v>
      </c>
      <c r="I784" s="26">
        <f>COUNTIF($J$4:$J784,1)</f>
        <v>16</v>
      </c>
      <c r="J784" s="26">
        <f>COUNTIF($S$5:$S784,S784)</f>
        <v>532</v>
      </c>
      <c r="K784" s="26" t="e">
        <f t="shared" si="213"/>
        <v>#N/A</v>
      </c>
      <c r="L784" s="26">
        <f>IFERROR(IF(P784=0,0,MAX($L$4:L783)+1),0)</f>
        <v>0</v>
      </c>
      <c r="M784" s="5" t="e">
        <f t="shared" si="225"/>
        <v>#N/A</v>
      </c>
      <c r="N784" s="5" t="e">
        <f t="shared" si="226"/>
        <v>#N/A</v>
      </c>
      <c r="P784" s="86" t="e">
        <f t="shared" si="214"/>
        <v>#N/A</v>
      </c>
      <c r="Q784" s="86" t="e">
        <f t="shared" si="215"/>
        <v>#N/A</v>
      </c>
      <c r="R784" s="86" t="e">
        <f t="shared" si="216"/>
        <v>#N/A</v>
      </c>
      <c r="S784" s="86" t="e">
        <f t="shared" si="217"/>
        <v>#N/A</v>
      </c>
      <c r="T784" s="86" t="str">
        <f t="shared" si="227"/>
        <v/>
      </c>
      <c r="U784" s="86" t="str">
        <f t="shared" si="228"/>
        <v/>
      </c>
      <c r="V784" s="86" t="str">
        <f t="shared" si="229"/>
        <v/>
      </c>
      <c r="W784" s="87" t="e">
        <f t="shared" si="218"/>
        <v>#N/A</v>
      </c>
      <c r="X784" s="88"/>
      <c r="Y784" s="88"/>
      <c r="Z784" s="88"/>
      <c r="AA784" s="88"/>
      <c r="AB784" s="88"/>
      <c r="AD784" s="86" t="e">
        <f t="shared" si="219"/>
        <v>#N/A</v>
      </c>
      <c r="AE784" s="86" t="e">
        <f t="shared" si="220"/>
        <v>#N/A</v>
      </c>
      <c r="AG784" s="86">
        <f t="shared" si="221"/>
        <v>0</v>
      </c>
      <c r="AH784" s="86">
        <f t="shared" si="222"/>
        <v>0</v>
      </c>
      <c r="AI784" s="86">
        <f t="shared" si="223"/>
        <v>0</v>
      </c>
    </row>
    <row r="785" spans="6:35" x14ac:dyDescent="0.25">
      <c r="F785" s="26" t="str">
        <f>IF(G785=1,MAX($F$4:F784)+1,"")</f>
        <v/>
      </c>
      <c r="G785" s="26">
        <f>COUNTIF($H$5:H785,H785)</f>
        <v>533</v>
      </c>
      <c r="H785" s="26" t="e">
        <f t="shared" si="224"/>
        <v>#N/A</v>
      </c>
      <c r="I785" s="26">
        <f>COUNTIF($J$4:$J785,1)</f>
        <v>16</v>
      </c>
      <c r="J785" s="26">
        <f>COUNTIF($S$5:$S785,S785)</f>
        <v>533</v>
      </c>
      <c r="K785" s="26" t="e">
        <f t="shared" si="213"/>
        <v>#N/A</v>
      </c>
      <c r="L785" s="26">
        <f>IFERROR(IF(P785=0,0,MAX($L$4:L784)+1),0)</f>
        <v>0</v>
      </c>
      <c r="M785" s="5" t="e">
        <f t="shared" si="225"/>
        <v>#N/A</v>
      </c>
      <c r="N785" s="5" t="e">
        <f t="shared" si="226"/>
        <v>#N/A</v>
      </c>
      <c r="P785" s="86" t="e">
        <f t="shared" si="214"/>
        <v>#N/A</v>
      </c>
      <c r="Q785" s="86" t="e">
        <f t="shared" si="215"/>
        <v>#N/A</v>
      </c>
      <c r="R785" s="86" t="e">
        <f t="shared" si="216"/>
        <v>#N/A</v>
      </c>
      <c r="S785" s="86" t="e">
        <f t="shared" si="217"/>
        <v>#N/A</v>
      </c>
      <c r="T785" s="86" t="str">
        <f t="shared" si="227"/>
        <v/>
      </c>
      <c r="U785" s="86" t="str">
        <f t="shared" si="228"/>
        <v/>
      </c>
      <c r="V785" s="86" t="str">
        <f t="shared" si="229"/>
        <v/>
      </c>
      <c r="W785" s="87" t="e">
        <f t="shared" si="218"/>
        <v>#N/A</v>
      </c>
      <c r="X785" s="88"/>
      <c r="Y785" s="88"/>
      <c r="Z785" s="88"/>
      <c r="AA785" s="88"/>
      <c r="AB785" s="88"/>
      <c r="AD785" s="86" t="e">
        <f t="shared" si="219"/>
        <v>#N/A</v>
      </c>
      <c r="AE785" s="86" t="e">
        <f t="shared" si="220"/>
        <v>#N/A</v>
      </c>
      <c r="AG785" s="86">
        <f t="shared" si="221"/>
        <v>0</v>
      </c>
      <c r="AH785" s="86">
        <f t="shared" si="222"/>
        <v>0</v>
      </c>
      <c r="AI785" s="86">
        <f t="shared" si="223"/>
        <v>0</v>
      </c>
    </row>
    <row r="786" spans="6:35" x14ac:dyDescent="0.25">
      <c r="F786" s="26" t="str">
        <f>IF(G786=1,MAX($F$4:F785)+1,"")</f>
        <v/>
      </c>
      <c r="G786" s="26">
        <f>COUNTIF($H$5:H786,H786)</f>
        <v>534</v>
      </c>
      <c r="H786" s="26" t="e">
        <f t="shared" si="224"/>
        <v>#N/A</v>
      </c>
      <c r="I786" s="26">
        <f>COUNTIF($J$4:$J786,1)</f>
        <v>16</v>
      </c>
      <c r="J786" s="26">
        <f>COUNTIF($S$5:$S786,S786)</f>
        <v>534</v>
      </c>
      <c r="K786" s="26" t="e">
        <f t="shared" si="213"/>
        <v>#N/A</v>
      </c>
      <c r="L786" s="26">
        <f>IFERROR(IF(P786=0,0,MAX($L$4:L785)+1),0)</f>
        <v>0</v>
      </c>
      <c r="M786" s="5" t="e">
        <f t="shared" si="225"/>
        <v>#N/A</v>
      </c>
      <c r="N786" s="5" t="e">
        <f t="shared" si="226"/>
        <v>#N/A</v>
      </c>
      <c r="P786" s="86" t="e">
        <f t="shared" si="214"/>
        <v>#N/A</v>
      </c>
      <c r="Q786" s="86" t="e">
        <f t="shared" si="215"/>
        <v>#N/A</v>
      </c>
      <c r="R786" s="86" t="e">
        <f t="shared" si="216"/>
        <v>#N/A</v>
      </c>
      <c r="S786" s="86" t="e">
        <f t="shared" si="217"/>
        <v>#N/A</v>
      </c>
      <c r="T786" s="86" t="str">
        <f t="shared" si="227"/>
        <v/>
      </c>
      <c r="U786" s="86" t="str">
        <f t="shared" si="228"/>
        <v/>
      </c>
      <c r="V786" s="86" t="str">
        <f t="shared" si="229"/>
        <v/>
      </c>
      <c r="W786" s="87" t="e">
        <f t="shared" si="218"/>
        <v>#N/A</v>
      </c>
      <c r="X786" s="88"/>
      <c r="Y786" s="88"/>
      <c r="Z786" s="88"/>
      <c r="AA786" s="88"/>
      <c r="AB786" s="88"/>
      <c r="AD786" s="86" t="e">
        <f t="shared" si="219"/>
        <v>#N/A</v>
      </c>
      <c r="AE786" s="86" t="e">
        <f t="shared" si="220"/>
        <v>#N/A</v>
      </c>
      <c r="AG786" s="86">
        <f t="shared" si="221"/>
        <v>0</v>
      </c>
      <c r="AH786" s="86">
        <f t="shared" si="222"/>
        <v>0</v>
      </c>
      <c r="AI786" s="86">
        <f t="shared" si="223"/>
        <v>0</v>
      </c>
    </row>
    <row r="787" spans="6:35" x14ac:dyDescent="0.25">
      <c r="F787" s="26" t="str">
        <f>IF(G787=1,MAX($F$4:F786)+1,"")</f>
        <v/>
      </c>
      <c r="G787" s="26">
        <f>COUNTIF($H$5:H787,H787)</f>
        <v>535</v>
      </c>
      <c r="H787" s="26" t="e">
        <f t="shared" si="224"/>
        <v>#N/A</v>
      </c>
      <c r="I787" s="26">
        <f>COUNTIF($J$4:$J787,1)</f>
        <v>16</v>
      </c>
      <c r="J787" s="26">
        <f>COUNTIF($S$5:$S787,S787)</f>
        <v>535</v>
      </c>
      <c r="K787" s="26" t="e">
        <f t="shared" si="213"/>
        <v>#N/A</v>
      </c>
      <c r="L787" s="26">
        <f>IFERROR(IF(P787=0,0,MAX($L$4:L786)+1),0)</f>
        <v>0</v>
      </c>
      <c r="M787" s="5" t="e">
        <f t="shared" si="225"/>
        <v>#N/A</v>
      </c>
      <c r="N787" s="5" t="e">
        <f t="shared" si="226"/>
        <v>#N/A</v>
      </c>
      <c r="P787" s="86" t="e">
        <f t="shared" si="214"/>
        <v>#N/A</v>
      </c>
      <c r="Q787" s="86" t="e">
        <f t="shared" si="215"/>
        <v>#N/A</v>
      </c>
      <c r="R787" s="86" t="e">
        <f t="shared" si="216"/>
        <v>#N/A</v>
      </c>
      <c r="S787" s="86" t="e">
        <f t="shared" si="217"/>
        <v>#N/A</v>
      </c>
      <c r="T787" s="86" t="str">
        <f t="shared" si="227"/>
        <v/>
      </c>
      <c r="U787" s="86" t="str">
        <f t="shared" si="228"/>
        <v/>
      </c>
      <c r="V787" s="86" t="str">
        <f t="shared" si="229"/>
        <v/>
      </c>
      <c r="W787" s="87" t="e">
        <f t="shared" si="218"/>
        <v>#N/A</v>
      </c>
      <c r="X787" s="88"/>
      <c r="Y787" s="88"/>
      <c r="Z787" s="88"/>
      <c r="AA787" s="88"/>
      <c r="AB787" s="88"/>
      <c r="AD787" s="86" t="e">
        <f t="shared" si="219"/>
        <v>#N/A</v>
      </c>
      <c r="AE787" s="86" t="e">
        <f t="shared" si="220"/>
        <v>#N/A</v>
      </c>
      <c r="AG787" s="86">
        <f t="shared" si="221"/>
        <v>0</v>
      </c>
      <c r="AH787" s="86">
        <f t="shared" si="222"/>
        <v>0</v>
      </c>
      <c r="AI787" s="86">
        <f t="shared" si="223"/>
        <v>0</v>
      </c>
    </row>
    <row r="788" spans="6:35" x14ac:dyDescent="0.25">
      <c r="F788" s="26" t="str">
        <f>IF(G788=1,MAX($F$4:F787)+1,"")</f>
        <v/>
      </c>
      <c r="G788" s="26">
        <f>COUNTIF($H$5:H788,H788)</f>
        <v>536</v>
      </c>
      <c r="H788" s="26" t="e">
        <f t="shared" si="224"/>
        <v>#N/A</v>
      </c>
      <c r="I788" s="26">
        <f>COUNTIF($J$4:$J788,1)</f>
        <v>16</v>
      </c>
      <c r="J788" s="26">
        <f>COUNTIF($S$5:$S788,S788)</f>
        <v>536</v>
      </c>
      <c r="K788" s="26" t="e">
        <f t="shared" si="213"/>
        <v>#N/A</v>
      </c>
      <c r="L788" s="26">
        <f>IFERROR(IF(P788=0,0,MAX($L$4:L787)+1),0)</f>
        <v>0</v>
      </c>
      <c r="M788" s="5" t="e">
        <f t="shared" si="225"/>
        <v>#N/A</v>
      </c>
      <c r="N788" s="5" t="e">
        <f t="shared" si="226"/>
        <v>#N/A</v>
      </c>
      <c r="P788" s="86" t="e">
        <f t="shared" si="214"/>
        <v>#N/A</v>
      </c>
      <c r="Q788" s="86" t="e">
        <f t="shared" si="215"/>
        <v>#N/A</v>
      </c>
      <c r="R788" s="86" t="e">
        <f t="shared" si="216"/>
        <v>#N/A</v>
      </c>
      <c r="S788" s="86" t="e">
        <f t="shared" si="217"/>
        <v>#N/A</v>
      </c>
      <c r="T788" s="86" t="str">
        <f t="shared" si="227"/>
        <v/>
      </c>
      <c r="U788" s="86" t="str">
        <f t="shared" si="228"/>
        <v/>
      </c>
      <c r="V788" s="86" t="str">
        <f t="shared" si="229"/>
        <v/>
      </c>
      <c r="W788" s="87" t="e">
        <f t="shared" si="218"/>
        <v>#N/A</v>
      </c>
      <c r="X788" s="88"/>
      <c r="Y788" s="88"/>
      <c r="Z788" s="88"/>
      <c r="AA788" s="88"/>
      <c r="AB788" s="88"/>
      <c r="AD788" s="86" t="e">
        <f t="shared" si="219"/>
        <v>#N/A</v>
      </c>
      <c r="AE788" s="86" t="e">
        <f t="shared" si="220"/>
        <v>#N/A</v>
      </c>
      <c r="AG788" s="86">
        <f t="shared" si="221"/>
        <v>0</v>
      </c>
      <c r="AH788" s="86">
        <f t="shared" si="222"/>
        <v>0</v>
      </c>
      <c r="AI788" s="86">
        <f t="shared" si="223"/>
        <v>0</v>
      </c>
    </row>
    <row r="789" spans="6:35" x14ac:dyDescent="0.25">
      <c r="F789" s="26" t="str">
        <f>IF(G789=1,MAX($F$4:F788)+1,"")</f>
        <v/>
      </c>
      <c r="G789" s="26">
        <f>COUNTIF($H$5:H789,H789)</f>
        <v>537</v>
      </c>
      <c r="H789" s="26" t="e">
        <f t="shared" si="224"/>
        <v>#N/A</v>
      </c>
      <c r="I789" s="26">
        <f>COUNTIF($J$4:$J789,1)</f>
        <v>16</v>
      </c>
      <c r="J789" s="26">
        <f>COUNTIF($S$5:$S789,S789)</f>
        <v>537</v>
      </c>
      <c r="K789" s="26" t="e">
        <f t="shared" si="213"/>
        <v>#N/A</v>
      </c>
      <c r="L789" s="26">
        <f>IFERROR(IF(P789=0,0,MAX($L$4:L788)+1),0)</f>
        <v>0</v>
      </c>
      <c r="M789" s="5" t="e">
        <f t="shared" si="225"/>
        <v>#N/A</v>
      </c>
      <c r="N789" s="5" t="e">
        <f t="shared" si="226"/>
        <v>#N/A</v>
      </c>
      <c r="P789" s="86" t="e">
        <f t="shared" si="214"/>
        <v>#N/A</v>
      </c>
      <c r="Q789" s="86" t="e">
        <f t="shared" si="215"/>
        <v>#N/A</v>
      </c>
      <c r="R789" s="86" t="e">
        <f t="shared" si="216"/>
        <v>#N/A</v>
      </c>
      <c r="S789" s="86" t="e">
        <f t="shared" si="217"/>
        <v>#N/A</v>
      </c>
      <c r="T789" s="86" t="str">
        <f t="shared" si="227"/>
        <v/>
      </c>
      <c r="U789" s="86" t="str">
        <f t="shared" si="228"/>
        <v/>
      </c>
      <c r="V789" s="86" t="str">
        <f t="shared" si="229"/>
        <v/>
      </c>
      <c r="W789" s="87" t="e">
        <f t="shared" si="218"/>
        <v>#N/A</v>
      </c>
      <c r="X789" s="88"/>
      <c r="Y789" s="88"/>
      <c r="Z789" s="88"/>
      <c r="AA789" s="88"/>
      <c r="AB789" s="88"/>
      <c r="AD789" s="86" t="e">
        <f t="shared" si="219"/>
        <v>#N/A</v>
      </c>
      <c r="AE789" s="86" t="e">
        <f t="shared" si="220"/>
        <v>#N/A</v>
      </c>
      <c r="AG789" s="86">
        <f t="shared" si="221"/>
        <v>0</v>
      </c>
      <c r="AH789" s="86">
        <f t="shared" si="222"/>
        <v>0</v>
      </c>
      <c r="AI789" s="86">
        <f t="shared" si="223"/>
        <v>0</v>
      </c>
    </row>
    <row r="790" spans="6:35" x14ac:dyDescent="0.25">
      <c r="F790" s="26" t="str">
        <f>IF(G790=1,MAX($F$4:F789)+1,"")</f>
        <v/>
      </c>
      <c r="G790" s="26">
        <f>COUNTIF($H$5:H790,H790)</f>
        <v>538</v>
      </c>
      <c r="H790" s="26" t="e">
        <f t="shared" si="224"/>
        <v>#N/A</v>
      </c>
      <c r="I790" s="26">
        <f>COUNTIF($J$4:$J790,1)</f>
        <v>16</v>
      </c>
      <c r="J790" s="26">
        <f>COUNTIF($S$5:$S790,S790)</f>
        <v>538</v>
      </c>
      <c r="K790" s="26" t="e">
        <f t="shared" si="213"/>
        <v>#N/A</v>
      </c>
      <c r="L790" s="26">
        <f>IFERROR(IF(P790=0,0,MAX($L$4:L789)+1),0)</f>
        <v>0</v>
      </c>
      <c r="M790" s="5" t="e">
        <f t="shared" si="225"/>
        <v>#N/A</v>
      </c>
      <c r="N790" s="5" t="e">
        <f t="shared" si="226"/>
        <v>#N/A</v>
      </c>
      <c r="P790" s="86" t="e">
        <f t="shared" si="214"/>
        <v>#N/A</v>
      </c>
      <c r="Q790" s="86" t="e">
        <f t="shared" si="215"/>
        <v>#N/A</v>
      </c>
      <c r="R790" s="86" t="e">
        <f t="shared" si="216"/>
        <v>#N/A</v>
      </c>
      <c r="S790" s="86" t="e">
        <f t="shared" si="217"/>
        <v>#N/A</v>
      </c>
      <c r="T790" s="86" t="str">
        <f t="shared" si="227"/>
        <v/>
      </c>
      <c r="U790" s="86" t="str">
        <f t="shared" si="228"/>
        <v/>
      </c>
      <c r="V790" s="86" t="str">
        <f t="shared" si="229"/>
        <v/>
      </c>
      <c r="W790" s="87" t="e">
        <f t="shared" si="218"/>
        <v>#N/A</v>
      </c>
      <c r="X790" s="88"/>
      <c r="Y790" s="88"/>
      <c r="Z790" s="88"/>
      <c r="AA790" s="88"/>
      <c r="AB790" s="88"/>
      <c r="AD790" s="86" t="e">
        <f t="shared" si="219"/>
        <v>#N/A</v>
      </c>
      <c r="AE790" s="86" t="e">
        <f t="shared" si="220"/>
        <v>#N/A</v>
      </c>
      <c r="AG790" s="86">
        <f t="shared" si="221"/>
        <v>0</v>
      </c>
      <c r="AH790" s="86">
        <f t="shared" si="222"/>
        <v>0</v>
      </c>
      <c r="AI790" s="86">
        <f t="shared" si="223"/>
        <v>0</v>
      </c>
    </row>
    <row r="791" spans="6:35" x14ac:dyDescent="0.25">
      <c r="F791" s="26" t="str">
        <f>IF(G791=1,MAX($F$4:F790)+1,"")</f>
        <v/>
      </c>
      <c r="G791" s="26">
        <f>COUNTIF($H$5:H791,H791)</f>
        <v>539</v>
      </c>
      <c r="H791" s="26" t="e">
        <f t="shared" si="224"/>
        <v>#N/A</v>
      </c>
      <c r="I791" s="26">
        <f>COUNTIF($J$4:$J791,1)</f>
        <v>16</v>
      </c>
      <c r="J791" s="26">
        <f>COUNTIF($S$5:$S791,S791)</f>
        <v>539</v>
      </c>
      <c r="K791" s="26" t="e">
        <f t="shared" si="213"/>
        <v>#N/A</v>
      </c>
      <c r="L791" s="26">
        <f>IFERROR(IF(P791=0,0,MAX($L$4:L790)+1),0)</f>
        <v>0</v>
      </c>
      <c r="M791" s="5" t="e">
        <f t="shared" si="225"/>
        <v>#N/A</v>
      </c>
      <c r="N791" s="5" t="e">
        <f t="shared" si="226"/>
        <v>#N/A</v>
      </c>
      <c r="P791" s="86" t="e">
        <f t="shared" si="214"/>
        <v>#N/A</v>
      </c>
      <c r="Q791" s="86" t="e">
        <f t="shared" si="215"/>
        <v>#N/A</v>
      </c>
      <c r="R791" s="86" t="e">
        <f t="shared" si="216"/>
        <v>#N/A</v>
      </c>
      <c r="S791" s="86" t="e">
        <f t="shared" si="217"/>
        <v>#N/A</v>
      </c>
      <c r="T791" s="86" t="str">
        <f t="shared" si="227"/>
        <v/>
      </c>
      <c r="U791" s="86" t="str">
        <f t="shared" si="228"/>
        <v/>
      </c>
      <c r="V791" s="86" t="str">
        <f t="shared" si="229"/>
        <v/>
      </c>
      <c r="W791" s="87" t="e">
        <f t="shared" si="218"/>
        <v>#N/A</v>
      </c>
      <c r="X791" s="88"/>
      <c r="Y791" s="88"/>
      <c r="Z791" s="88"/>
      <c r="AA791" s="88"/>
      <c r="AB791" s="88"/>
      <c r="AD791" s="86" t="e">
        <f t="shared" si="219"/>
        <v>#N/A</v>
      </c>
      <c r="AE791" s="86" t="e">
        <f t="shared" si="220"/>
        <v>#N/A</v>
      </c>
      <c r="AG791" s="86">
        <f t="shared" si="221"/>
        <v>0</v>
      </c>
      <c r="AH791" s="86">
        <f t="shared" si="222"/>
        <v>0</v>
      </c>
      <c r="AI791" s="86">
        <f t="shared" si="223"/>
        <v>0</v>
      </c>
    </row>
    <row r="792" spans="6:35" x14ac:dyDescent="0.25">
      <c r="F792" s="26" t="str">
        <f>IF(G792=1,MAX($F$4:F791)+1,"")</f>
        <v/>
      </c>
      <c r="G792" s="26">
        <f>COUNTIF($H$5:H792,H792)</f>
        <v>540</v>
      </c>
      <c r="H792" s="26" t="e">
        <f t="shared" si="224"/>
        <v>#N/A</v>
      </c>
      <c r="I792" s="26">
        <f>COUNTIF($J$4:$J792,1)</f>
        <v>16</v>
      </c>
      <c r="J792" s="26">
        <f>COUNTIF($S$5:$S792,S792)</f>
        <v>540</v>
      </c>
      <c r="K792" s="26" t="e">
        <f t="shared" si="213"/>
        <v>#N/A</v>
      </c>
      <c r="L792" s="26">
        <f>IFERROR(IF(P792=0,0,MAX($L$4:L791)+1),0)</f>
        <v>0</v>
      </c>
      <c r="M792" s="5" t="e">
        <f t="shared" si="225"/>
        <v>#N/A</v>
      </c>
      <c r="N792" s="5" t="e">
        <f t="shared" si="226"/>
        <v>#N/A</v>
      </c>
      <c r="P792" s="86" t="e">
        <f t="shared" si="214"/>
        <v>#N/A</v>
      </c>
      <c r="Q792" s="86" t="e">
        <f t="shared" si="215"/>
        <v>#N/A</v>
      </c>
      <c r="R792" s="86" t="e">
        <f t="shared" si="216"/>
        <v>#N/A</v>
      </c>
      <c r="S792" s="86" t="e">
        <f t="shared" si="217"/>
        <v>#N/A</v>
      </c>
      <c r="T792" s="86" t="str">
        <f t="shared" si="227"/>
        <v/>
      </c>
      <c r="U792" s="86" t="str">
        <f t="shared" si="228"/>
        <v/>
      </c>
      <c r="V792" s="86" t="str">
        <f t="shared" si="229"/>
        <v/>
      </c>
      <c r="W792" s="87" t="e">
        <f t="shared" si="218"/>
        <v>#N/A</v>
      </c>
      <c r="X792" s="88"/>
      <c r="Y792" s="88"/>
      <c r="Z792" s="88"/>
      <c r="AA792" s="88"/>
      <c r="AB792" s="88"/>
      <c r="AD792" s="86" t="e">
        <f t="shared" si="219"/>
        <v>#N/A</v>
      </c>
      <c r="AE792" s="86" t="e">
        <f t="shared" si="220"/>
        <v>#N/A</v>
      </c>
      <c r="AG792" s="86">
        <f t="shared" si="221"/>
        <v>0</v>
      </c>
      <c r="AH792" s="86">
        <f t="shared" si="222"/>
        <v>0</v>
      </c>
      <c r="AI792" s="86">
        <f t="shared" si="223"/>
        <v>0</v>
      </c>
    </row>
    <row r="793" spans="6:35" x14ac:dyDescent="0.25">
      <c r="F793" s="26" t="str">
        <f>IF(G793=1,MAX($F$4:F792)+1,"")</f>
        <v/>
      </c>
      <c r="G793" s="26">
        <f>COUNTIF($H$5:H793,H793)</f>
        <v>541</v>
      </c>
      <c r="H793" s="26" t="e">
        <f t="shared" si="224"/>
        <v>#N/A</v>
      </c>
      <c r="I793" s="26">
        <f>COUNTIF($J$4:$J793,1)</f>
        <v>16</v>
      </c>
      <c r="J793" s="26">
        <f>COUNTIF($S$5:$S793,S793)</f>
        <v>541</v>
      </c>
      <c r="K793" s="26" t="e">
        <f t="shared" si="213"/>
        <v>#N/A</v>
      </c>
      <c r="L793" s="26">
        <f>IFERROR(IF(P793=0,0,MAX($L$4:L792)+1),0)</f>
        <v>0</v>
      </c>
      <c r="M793" s="5" t="e">
        <f t="shared" si="225"/>
        <v>#N/A</v>
      </c>
      <c r="N793" s="5" t="e">
        <f t="shared" si="226"/>
        <v>#N/A</v>
      </c>
      <c r="P793" s="86" t="e">
        <f t="shared" si="214"/>
        <v>#N/A</v>
      </c>
      <c r="Q793" s="86" t="e">
        <f t="shared" si="215"/>
        <v>#N/A</v>
      </c>
      <c r="R793" s="86" t="e">
        <f t="shared" si="216"/>
        <v>#N/A</v>
      </c>
      <c r="S793" s="86" t="e">
        <f t="shared" si="217"/>
        <v>#N/A</v>
      </c>
      <c r="T793" s="86" t="str">
        <f t="shared" si="227"/>
        <v/>
      </c>
      <c r="U793" s="86" t="str">
        <f t="shared" si="228"/>
        <v/>
      </c>
      <c r="V793" s="86" t="str">
        <f t="shared" si="229"/>
        <v/>
      </c>
      <c r="W793" s="87" t="e">
        <f t="shared" si="218"/>
        <v>#N/A</v>
      </c>
      <c r="X793" s="88"/>
      <c r="Y793" s="88"/>
      <c r="Z793" s="88"/>
      <c r="AA793" s="88"/>
      <c r="AB793" s="88"/>
      <c r="AD793" s="86" t="e">
        <f t="shared" si="219"/>
        <v>#N/A</v>
      </c>
      <c r="AE793" s="86" t="e">
        <f t="shared" si="220"/>
        <v>#N/A</v>
      </c>
      <c r="AG793" s="86">
        <f t="shared" si="221"/>
        <v>0</v>
      </c>
      <c r="AH793" s="86">
        <f t="shared" si="222"/>
        <v>0</v>
      </c>
      <c r="AI793" s="86">
        <f t="shared" si="223"/>
        <v>0</v>
      </c>
    </row>
    <row r="794" spans="6:35" x14ac:dyDescent="0.25">
      <c r="F794" s="26" t="str">
        <f>IF(G794=1,MAX($F$4:F793)+1,"")</f>
        <v/>
      </c>
      <c r="G794" s="26">
        <f>COUNTIF($H$5:H794,H794)</f>
        <v>542</v>
      </c>
      <c r="H794" s="26" t="e">
        <f t="shared" si="224"/>
        <v>#N/A</v>
      </c>
      <c r="I794" s="26">
        <f>COUNTIF($J$4:$J794,1)</f>
        <v>16</v>
      </c>
      <c r="J794" s="26">
        <f>COUNTIF($S$5:$S794,S794)</f>
        <v>542</v>
      </c>
      <c r="K794" s="26" t="e">
        <f t="shared" si="213"/>
        <v>#N/A</v>
      </c>
      <c r="L794" s="26">
        <f>IFERROR(IF(P794=0,0,MAX($L$4:L793)+1),0)</f>
        <v>0</v>
      </c>
      <c r="M794" s="5" t="e">
        <f t="shared" si="225"/>
        <v>#N/A</v>
      </c>
      <c r="N794" s="5" t="e">
        <f t="shared" si="226"/>
        <v>#N/A</v>
      </c>
      <c r="P794" s="86" t="e">
        <f t="shared" si="214"/>
        <v>#N/A</v>
      </c>
      <c r="Q794" s="86" t="e">
        <f t="shared" si="215"/>
        <v>#N/A</v>
      </c>
      <c r="R794" s="86" t="e">
        <f t="shared" si="216"/>
        <v>#N/A</v>
      </c>
      <c r="S794" s="86" t="e">
        <f t="shared" si="217"/>
        <v>#N/A</v>
      </c>
      <c r="T794" s="86" t="str">
        <f t="shared" si="227"/>
        <v/>
      </c>
      <c r="U794" s="86" t="str">
        <f t="shared" si="228"/>
        <v/>
      </c>
      <c r="V794" s="86" t="str">
        <f t="shared" si="229"/>
        <v/>
      </c>
      <c r="W794" s="87" t="e">
        <f t="shared" si="218"/>
        <v>#N/A</v>
      </c>
      <c r="X794" s="88"/>
      <c r="Y794" s="88"/>
      <c r="Z794" s="88"/>
      <c r="AA794" s="88"/>
      <c r="AB794" s="88"/>
      <c r="AD794" s="86" t="e">
        <f t="shared" si="219"/>
        <v>#N/A</v>
      </c>
      <c r="AE794" s="86" t="e">
        <f t="shared" si="220"/>
        <v>#N/A</v>
      </c>
      <c r="AG794" s="86">
        <f t="shared" si="221"/>
        <v>0</v>
      </c>
      <c r="AH794" s="86">
        <f t="shared" si="222"/>
        <v>0</v>
      </c>
      <c r="AI794" s="86">
        <f t="shared" si="223"/>
        <v>0</v>
      </c>
    </row>
    <row r="795" spans="6:35" x14ac:dyDescent="0.25">
      <c r="F795" s="26" t="str">
        <f>IF(G795=1,MAX($F$4:F794)+1,"")</f>
        <v/>
      </c>
      <c r="G795" s="26">
        <f>COUNTIF($H$5:H795,H795)</f>
        <v>543</v>
      </c>
      <c r="H795" s="26" t="e">
        <f t="shared" si="224"/>
        <v>#N/A</v>
      </c>
      <c r="I795" s="26">
        <f>COUNTIF($J$4:$J795,1)</f>
        <v>16</v>
      </c>
      <c r="J795" s="26">
        <f>COUNTIF($S$5:$S795,S795)</f>
        <v>543</v>
      </c>
      <c r="K795" s="26" t="e">
        <f t="shared" si="213"/>
        <v>#N/A</v>
      </c>
      <c r="L795" s="26">
        <f>IFERROR(IF(P795=0,0,MAX($L$4:L794)+1),0)</f>
        <v>0</v>
      </c>
      <c r="M795" s="5" t="e">
        <f t="shared" si="225"/>
        <v>#N/A</v>
      </c>
      <c r="N795" s="5" t="e">
        <f t="shared" si="226"/>
        <v>#N/A</v>
      </c>
      <c r="P795" s="86" t="e">
        <f t="shared" si="214"/>
        <v>#N/A</v>
      </c>
      <c r="Q795" s="86" t="e">
        <f t="shared" si="215"/>
        <v>#N/A</v>
      </c>
      <c r="R795" s="86" t="e">
        <f t="shared" si="216"/>
        <v>#N/A</v>
      </c>
      <c r="S795" s="86" t="e">
        <f t="shared" si="217"/>
        <v>#N/A</v>
      </c>
      <c r="T795" s="86" t="str">
        <f t="shared" si="227"/>
        <v/>
      </c>
      <c r="U795" s="86" t="str">
        <f t="shared" si="228"/>
        <v/>
      </c>
      <c r="V795" s="86" t="str">
        <f t="shared" si="229"/>
        <v/>
      </c>
      <c r="W795" s="87" t="e">
        <f t="shared" si="218"/>
        <v>#N/A</v>
      </c>
      <c r="X795" s="88"/>
      <c r="Y795" s="88"/>
      <c r="Z795" s="88"/>
      <c r="AA795" s="88"/>
      <c r="AB795" s="88"/>
      <c r="AD795" s="86" t="e">
        <f t="shared" si="219"/>
        <v>#N/A</v>
      </c>
      <c r="AE795" s="86" t="e">
        <f t="shared" si="220"/>
        <v>#N/A</v>
      </c>
      <c r="AG795" s="86">
        <f t="shared" si="221"/>
        <v>0</v>
      </c>
      <c r="AH795" s="86">
        <f t="shared" si="222"/>
        <v>0</v>
      </c>
      <c r="AI795" s="86">
        <f t="shared" si="223"/>
        <v>0</v>
      </c>
    </row>
    <row r="796" spans="6:35" x14ac:dyDescent="0.25">
      <c r="F796" s="26" t="str">
        <f>IF(G796=1,MAX($F$4:F795)+1,"")</f>
        <v/>
      </c>
      <c r="G796" s="26">
        <f>COUNTIF($H$5:H796,H796)</f>
        <v>544</v>
      </c>
      <c r="H796" s="26" t="e">
        <f t="shared" si="224"/>
        <v>#N/A</v>
      </c>
      <c r="I796" s="26">
        <f>COUNTIF($J$4:$J796,1)</f>
        <v>16</v>
      </c>
      <c r="J796" s="26">
        <f>COUNTIF($S$5:$S796,S796)</f>
        <v>544</v>
      </c>
      <c r="K796" s="26" t="e">
        <f t="shared" si="213"/>
        <v>#N/A</v>
      </c>
      <c r="L796" s="26">
        <f>IFERROR(IF(P796=0,0,MAX($L$4:L795)+1),0)</f>
        <v>0</v>
      </c>
      <c r="M796" s="5" t="e">
        <f t="shared" si="225"/>
        <v>#N/A</v>
      </c>
      <c r="N796" s="5" t="e">
        <f t="shared" si="226"/>
        <v>#N/A</v>
      </c>
      <c r="P796" s="86" t="e">
        <f t="shared" si="214"/>
        <v>#N/A</v>
      </c>
      <c r="Q796" s="86" t="e">
        <f t="shared" si="215"/>
        <v>#N/A</v>
      </c>
      <c r="R796" s="86" t="e">
        <f t="shared" si="216"/>
        <v>#N/A</v>
      </c>
      <c r="S796" s="86" t="e">
        <f t="shared" si="217"/>
        <v>#N/A</v>
      </c>
      <c r="T796" s="86" t="str">
        <f t="shared" si="227"/>
        <v/>
      </c>
      <c r="U796" s="86" t="str">
        <f t="shared" si="228"/>
        <v/>
      </c>
      <c r="V796" s="86" t="str">
        <f t="shared" si="229"/>
        <v/>
      </c>
      <c r="W796" s="87" t="e">
        <f t="shared" si="218"/>
        <v>#N/A</v>
      </c>
      <c r="X796" s="88"/>
      <c r="Y796" s="88"/>
      <c r="Z796" s="88"/>
      <c r="AA796" s="88"/>
      <c r="AB796" s="88"/>
      <c r="AD796" s="86" t="e">
        <f t="shared" si="219"/>
        <v>#N/A</v>
      </c>
      <c r="AE796" s="86" t="e">
        <f t="shared" si="220"/>
        <v>#N/A</v>
      </c>
      <c r="AG796" s="86">
        <f t="shared" si="221"/>
        <v>0</v>
      </c>
      <c r="AH796" s="86">
        <f t="shared" si="222"/>
        <v>0</v>
      </c>
      <c r="AI796" s="86">
        <f t="shared" si="223"/>
        <v>0</v>
      </c>
    </row>
    <row r="797" spans="6:35" x14ac:dyDescent="0.25">
      <c r="F797" s="26" t="str">
        <f>IF(G797=1,MAX($F$4:F796)+1,"")</f>
        <v/>
      </c>
      <c r="G797" s="26">
        <f>COUNTIF($H$5:H797,H797)</f>
        <v>545</v>
      </c>
      <c r="H797" s="26" t="e">
        <f t="shared" si="224"/>
        <v>#N/A</v>
      </c>
      <c r="I797" s="26">
        <f>COUNTIF($J$4:$J797,1)</f>
        <v>16</v>
      </c>
      <c r="J797" s="26">
        <f>COUNTIF($S$5:$S797,S797)</f>
        <v>545</v>
      </c>
      <c r="K797" s="26" t="e">
        <f t="shared" si="213"/>
        <v>#N/A</v>
      </c>
      <c r="L797" s="26">
        <f>IFERROR(IF(P797=0,0,MAX($L$4:L796)+1),0)</f>
        <v>0</v>
      </c>
      <c r="M797" s="5" t="e">
        <f t="shared" si="225"/>
        <v>#N/A</v>
      </c>
      <c r="N797" s="5" t="e">
        <f t="shared" si="226"/>
        <v>#N/A</v>
      </c>
      <c r="P797" s="86" t="e">
        <f t="shared" si="214"/>
        <v>#N/A</v>
      </c>
      <c r="Q797" s="86" t="e">
        <f t="shared" si="215"/>
        <v>#N/A</v>
      </c>
      <c r="R797" s="86" t="e">
        <f t="shared" si="216"/>
        <v>#N/A</v>
      </c>
      <c r="S797" s="86" t="e">
        <f t="shared" si="217"/>
        <v>#N/A</v>
      </c>
      <c r="T797" s="86" t="str">
        <f t="shared" si="227"/>
        <v/>
      </c>
      <c r="U797" s="86" t="str">
        <f t="shared" si="228"/>
        <v/>
      </c>
      <c r="V797" s="86" t="str">
        <f t="shared" si="229"/>
        <v/>
      </c>
      <c r="W797" s="87" t="e">
        <f t="shared" si="218"/>
        <v>#N/A</v>
      </c>
      <c r="X797" s="88"/>
      <c r="Y797" s="88"/>
      <c r="Z797" s="88"/>
      <c r="AA797" s="88"/>
      <c r="AB797" s="88"/>
      <c r="AD797" s="86" t="e">
        <f t="shared" si="219"/>
        <v>#N/A</v>
      </c>
      <c r="AE797" s="86" t="e">
        <f t="shared" si="220"/>
        <v>#N/A</v>
      </c>
      <c r="AG797" s="86">
        <f t="shared" si="221"/>
        <v>0</v>
      </c>
      <c r="AH797" s="86">
        <f t="shared" si="222"/>
        <v>0</v>
      </c>
      <c r="AI797" s="86">
        <f t="shared" si="223"/>
        <v>0</v>
      </c>
    </row>
    <row r="798" spans="6:35" x14ac:dyDescent="0.25">
      <c r="F798" s="26" t="str">
        <f>IF(G798=1,MAX($F$4:F797)+1,"")</f>
        <v/>
      </c>
      <c r="G798" s="26">
        <f>COUNTIF($H$5:H798,H798)</f>
        <v>546</v>
      </c>
      <c r="H798" s="26" t="e">
        <f t="shared" si="224"/>
        <v>#N/A</v>
      </c>
      <c r="I798" s="26">
        <f>COUNTIF($J$4:$J798,1)</f>
        <v>16</v>
      </c>
      <c r="J798" s="26">
        <f>COUNTIF($S$5:$S798,S798)</f>
        <v>546</v>
      </c>
      <c r="K798" s="26" t="e">
        <f t="shared" si="213"/>
        <v>#N/A</v>
      </c>
      <c r="L798" s="26">
        <f>IFERROR(IF(P798=0,0,MAX($L$4:L797)+1),0)</f>
        <v>0</v>
      </c>
      <c r="M798" s="5" t="e">
        <f t="shared" si="225"/>
        <v>#N/A</v>
      </c>
      <c r="N798" s="5" t="e">
        <f t="shared" si="226"/>
        <v>#N/A</v>
      </c>
      <c r="P798" s="86" t="e">
        <f t="shared" si="214"/>
        <v>#N/A</v>
      </c>
      <c r="Q798" s="86" t="e">
        <f t="shared" si="215"/>
        <v>#N/A</v>
      </c>
      <c r="R798" s="86" t="e">
        <f t="shared" si="216"/>
        <v>#N/A</v>
      </c>
      <c r="S798" s="86" t="e">
        <f t="shared" si="217"/>
        <v>#N/A</v>
      </c>
      <c r="T798" s="86" t="str">
        <f t="shared" si="227"/>
        <v/>
      </c>
      <c r="U798" s="86" t="str">
        <f t="shared" si="228"/>
        <v/>
      </c>
      <c r="V798" s="86" t="str">
        <f t="shared" si="229"/>
        <v/>
      </c>
      <c r="W798" s="87" t="e">
        <f t="shared" si="218"/>
        <v>#N/A</v>
      </c>
      <c r="X798" s="88"/>
      <c r="Y798" s="88"/>
      <c r="Z798" s="88"/>
      <c r="AA798" s="88"/>
      <c r="AB798" s="88"/>
      <c r="AD798" s="86" t="e">
        <f t="shared" si="219"/>
        <v>#N/A</v>
      </c>
      <c r="AE798" s="86" t="e">
        <f t="shared" si="220"/>
        <v>#N/A</v>
      </c>
      <c r="AG798" s="86">
        <f t="shared" si="221"/>
        <v>0</v>
      </c>
      <c r="AH798" s="86">
        <f t="shared" si="222"/>
        <v>0</v>
      </c>
      <c r="AI798" s="86">
        <f t="shared" si="223"/>
        <v>0</v>
      </c>
    </row>
    <row r="799" spans="6:35" x14ac:dyDescent="0.25">
      <c r="F799" s="26" t="str">
        <f>IF(G799=1,MAX($F$4:F798)+1,"")</f>
        <v/>
      </c>
      <c r="G799" s="26">
        <f>COUNTIF($H$5:H799,H799)</f>
        <v>547</v>
      </c>
      <c r="H799" s="26" t="e">
        <f t="shared" si="224"/>
        <v>#N/A</v>
      </c>
      <c r="I799" s="26">
        <f>COUNTIF($J$4:$J799,1)</f>
        <v>16</v>
      </c>
      <c r="J799" s="26">
        <f>COUNTIF($S$5:$S799,S799)</f>
        <v>547</v>
      </c>
      <c r="K799" s="26" t="e">
        <f t="shared" si="213"/>
        <v>#N/A</v>
      </c>
      <c r="L799" s="26">
        <f>IFERROR(IF(P799=0,0,MAX($L$4:L798)+1),0)</f>
        <v>0</v>
      </c>
      <c r="M799" s="5" t="e">
        <f t="shared" si="225"/>
        <v>#N/A</v>
      </c>
      <c r="N799" s="5" t="e">
        <f t="shared" si="226"/>
        <v>#N/A</v>
      </c>
      <c r="P799" s="86" t="e">
        <f t="shared" si="214"/>
        <v>#N/A</v>
      </c>
      <c r="Q799" s="86" t="e">
        <f t="shared" si="215"/>
        <v>#N/A</v>
      </c>
      <c r="R799" s="86" t="e">
        <f t="shared" si="216"/>
        <v>#N/A</v>
      </c>
      <c r="S799" s="86" t="e">
        <f t="shared" si="217"/>
        <v>#N/A</v>
      </c>
      <c r="T799" s="86" t="str">
        <f t="shared" si="227"/>
        <v/>
      </c>
      <c r="U799" s="86" t="str">
        <f t="shared" si="228"/>
        <v/>
      </c>
      <c r="V799" s="86" t="str">
        <f t="shared" si="229"/>
        <v/>
      </c>
      <c r="W799" s="87" t="e">
        <f t="shared" si="218"/>
        <v>#N/A</v>
      </c>
      <c r="X799" s="88"/>
      <c r="Y799" s="88"/>
      <c r="Z799" s="88"/>
      <c r="AA799" s="88"/>
      <c r="AB799" s="88"/>
      <c r="AD799" s="86" t="e">
        <f t="shared" si="219"/>
        <v>#N/A</v>
      </c>
      <c r="AE799" s="86" t="e">
        <f t="shared" si="220"/>
        <v>#N/A</v>
      </c>
      <c r="AG799" s="86">
        <f t="shared" si="221"/>
        <v>0</v>
      </c>
      <c r="AH799" s="86">
        <f t="shared" si="222"/>
        <v>0</v>
      </c>
      <c r="AI799" s="86">
        <f t="shared" si="223"/>
        <v>0</v>
      </c>
    </row>
    <row r="800" spans="6:35" x14ac:dyDescent="0.25">
      <c r="F800" s="26" t="str">
        <f>IF(G800=1,MAX($F$4:F799)+1,"")</f>
        <v/>
      </c>
      <c r="G800" s="26">
        <f>COUNTIF($H$5:H800,H800)</f>
        <v>548</v>
      </c>
      <c r="H800" s="26" t="e">
        <f t="shared" si="224"/>
        <v>#N/A</v>
      </c>
      <c r="I800" s="26">
        <f>COUNTIF($J$4:$J800,1)</f>
        <v>16</v>
      </c>
      <c r="J800" s="26">
        <f>COUNTIF($S$5:$S800,S800)</f>
        <v>548</v>
      </c>
      <c r="K800" s="26" t="e">
        <f t="shared" si="213"/>
        <v>#N/A</v>
      </c>
      <c r="L800" s="26">
        <f>IFERROR(IF(P800=0,0,MAX($L$4:L799)+1),0)</f>
        <v>0</v>
      </c>
      <c r="M800" s="5" t="e">
        <f t="shared" si="225"/>
        <v>#N/A</v>
      </c>
      <c r="N800" s="5" t="e">
        <f t="shared" si="226"/>
        <v>#N/A</v>
      </c>
      <c r="P800" s="86" t="e">
        <f t="shared" si="214"/>
        <v>#N/A</v>
      </c>
      <c r="Q800" s="86" t="e">
        <f t="shared" si="215"/>
        <v>#N/A</v>
      </c>
      <c r="R800" s="86" t="e">
        <f t="shared" si="216"/>
        <v>#N/A</v>
      </c>
      <c r="S800" s="86" t="e">
        <f t="shared" si="217"/>
        <v>#N/A</v>
      </c>
      <c r="T800" s="86" t="str">
        <f t="shared" si="227"/>
        <v/>
      </c>
      <c r="U800" s="86" t="str">
        <f t="shared" si="228"/>
        <v/>
      </c>
      <c r="V800" s="86" t="str">
        <f t="shared" si="229"/>
        <v/>
      </c>
      <c r="W800" s="87" t="e">
        <f t="shared" si="218"/>
        <v>#N/A</v>
      </c>
      <c r="X800" s="88"/>
      <c r="Y800" s="88"/>
      <c r="Z800" s="88"/>
      <c r="AA800" s="88"/>
      <c r="AB800" s="88"/>
      <c r="AD800" s="86" t="e">
        <f t="shared" si="219"/>
        <v>#N/A</v>
      </c>
      <c r="AE800" s="86" t="e">
        <f t="shared" si="220"/>
        <v>#N/A</v>
      </c>
      <c r="AG800" s="86">
        <f t="shared" si="221"/>
        <v>0</v>
      </c>
      <c r="AH800" s="86">
        <f t="shared" si="222"/>
        <v>0</v>
      </c>
      <c r="AI800" s="86">
        <f t="shared" si="223"/>
        <v>0</v>
      </c>
    </row>
    <row r="801" spans="6:35" x14ac:dyDescent="0.25">
      <c r="F801" s="26" t="str">
        <f>IF(G801=1,MAX($F$4:F800)+1,"")</f>
        <v/>
      </c>
      <c r="G801" s="26">
        <f>COUNTIF($H$5:H801,H801)</f>
        <v>549</v>
      </c>
      <c r="H801" s="26" t="e">
        <f t="shared" si="224"/>
        <v>#N/A</v>
      </c>
      <c r="I801" s="26">
        <f>COUNTIF($J$4:$J801,1)</f>
        <v>16</v>
      </c>
      <c r="J801" s="26">
        <f>COUNTIF($S$5:$S801,S801)</f>
        <v>549</v>
      </c>
      <c r="K801" s="26" t="e">
        <f t="shared" si="213"/>
        <v>#N/A</v>
      </c>
      <c r="L801" s="26">
        <f>IFERROR(IF(P801=0,0,MAX($L$4:L800)+1),0)</f>
        <v>0</v>
      </c>
      <c r="M801" s="5" t="e">
        <f t="shared" si="225"/>
        <v>#N/A</v>
      </c>
      <c r="N801" s="5" t="e">
        <f t="shared" si="226"/>
        <v>#N/A</v>
      </c>
      <c r="P801" s="86" t="e">
        <f t="shared" si="214"/>
        <v>#N/A</v>
      </c>
      <c r="Q801" s="86" t="e">
        <f t="shared" si="215"/>
        <v>#N/A</v>
      </c>
      <c r="R801" s="86" t="e">
        <f t="shared" si="216"/>
        <v>#N/A</v>
      </c>
      <c r="S801" s="86" t="e">
        <f t="shared" si="217"/>
        <v>#N/A</v>
      </c>
      <c r="T801" s="86" t="str">
        <f t="shared" si="227"/>
        <v/>
      </c>
      <c r="U801" s="86" t="str">
        <f t="shared" si="228"/>
        <v/>
      </c>
      <c r="V801" s="86" t="str">
        <f t="shared" si="229"/>
        <v/>
      </c>
      <c r="W801" s="87" t="e">
        <f t="shared" si="218"/>
        <v>#N/A</v>
      </c>
      <c r="X801" s="88"/>
      <c r="Y801" s="88"/>
      <c r="Z801" s="88"/>
      <c r="AA801" s="88"/>
      <c r="AB801" s="88"/>
      <c r="AD801" s="86" t="e">
        <f t="shared" si="219"/>
        <v>#N/A</v>
      </c>
      <c r="AE801" s="86" t="e">
        <f t="shared" si="220"/>
        <v>#N/A</v>
      </c>
      <c r="AG801" s="86">
        <f t="shared" si="221"/>
        <v>0</v>
      </c>
      <c r="AH801" s="86">
        <f t="shared" si="222"/>
        <v>0</v>
      </c>
      <c r="AI801" s="86">
        <f t="shared" si="223"/>
        <v>0</v>
      </c>
    </row>
    <row r="802" spans="6:35" x14ac:dyDescent="0.25">
      <c r="F802" s="26" t="str">
        <f>IF(G802=1,MAX($F$4:F801)+1,"")</f>
        <v/>
      </c>
      <c r="G802" s="26">
        <f>COUNTIF($H$5:H802,H802)</f>
        <v>550</v>
      </c>
      <c r="H802" s="26" t="e">
        <f t="shared" si="224"/>
        <v>#N/A</v>
      </c>
      <c r="I802" s="26">
        <f>COUNTIF($J$4:$J802,1)</f>
        <v>16</v>
      </c>
      <c r="J802" s="26">
        <f>COUNTIF($S$5:$S802,S802)</f>
        <v>550</v>
      </c>
      <c r="K802" s="26" t="e">
        <f t="shared" si="213"/>
        <v>#N/A</v>
      </c>
      <c r="L802" s="26">
        <f>IFERROR(IF(P802=0,0,MAX($L$4:L801)+1),0)</f>
        <v>0</v>
      </c>
      <c r="M802" s="5" t="e">
        <f t="shared" si="225"/>
        <v>#N/A</v>
      </c>
      <c r="N802" s="5" t="e">
        <f t="shared" si="226"/>
        <v>#N/A</v>
      </c>
      <c r="P802" s="86" t="e">
        <f t="shared" si="214"/>
        <v>#N/A</v>
      </c>
      <c r="Q802" s="86" t="e">
        <f t="shared" si="215"/>
        <v>#N/A</v>
      </c>
      <c r="R802" s="86" t="e">
        <f t="shared" si="216"/>
        <v>#N/A</v>
      </c>
      <c r="S802" s="86" t="e">
        <f t="shared" si="217"/>
        <v>#N/A</v>
      </c>
      <c r="T802" s="86" t="str">
        <f t="shared" si="227"/>
        <v/>
      </c>
      <c r="U802" s="86" t="str">
        <f t="shared" si="228"/>
        <v/>
      </c>
      <c r="V802" s="86" t="str">
        <f t="shared" si="229"/>
        <v/>
      </c>
      <c r="W802" s="87" t="e">
        <f t="shared" si="218"/>
        <v>#N/A</v>
      </c>
      <c r="X802" s="88"/>
      <c r="Y802" s="88"/>
      <c r="Z802" s="88"/>
      <c r="AA802" s="88"/>
      <c r="AB802" s="88"/>
      <c r="AD802" s="86" t="e">
        <f t="shared" si="219"/>
        <v>#N/A</v>
      </c>
      <c r="AE802" s="86" t="e">
        <f t="shared" si="220"/>
        <v>#N/A</v>
      </c>
      <c r="AG802" s="86">
        <f t="shared" si="221"/>
        <v>0</v>
      </c>
      <c r="AH802" s="86">
        <f t="shared" si="222"/>
        <v>0</v>
      </c>
      <c r="AI802" s="86">
        <f t="shared" si="223"/>
        <v>0</v>
      </c>
    </row>
    <row r="803" spans="6:35" x14ac:dyDescent="0.25">
      <c r="F803" s="26" t="str">
        <f>IF(G803=1,MAX($F$4:F802)+1,"")</f>
        <v/>
      </c>
      <c r="G803" s="26">
        <f>COUNTIF($H$5:H803,H803)</f>
        <v>551</v>
      </c>
      <c r="H803" s="26" t="e">
        <f t="shared" si="224"/>
        <v>#N/A</v>
      </c>
      <c r="I803" s="26">
        <f>COUNTIF($J$4:$J803,1)</f>
        <v>16</v>
      </c>
      <c r="J803" s="26">
        <f>COUNTIF($S$5:$S803,S803)</f>
        <v>551</v>
      </c>
      <c r="K803" s="26" t="e">
        <f t="shared" si="213"/>
        <v>#N/A</v>
      </c>
      <c r="L803" s="26">
        <f>IFERROR(IF(P803=0,0,MAX($L$4:L802)+1),0)</f>
        <v>0</v>
      </c>
      <c r="M803" s="5" t="e">
        <f t="shared" si="225"/>
        <v>#N/A</v>
      </c>
      <c r="N803" s="5" t="e">
        <f t="shared" si="226"/>
        <v>#N/A</v>
      </c>
      <c r="P803" s="86" t="e">
        <f t="shared" si="214"/>
        <v>#N/A</v>
      </c>
      <c r="Q803" s="86" t="e">
        <f t="shared" si="215"/>
        <v>#N/A</v>
      </c>
      <c r="R803" s="86" t="e">
        <f t="shared" si="216"/>
        <v>#N/A</v>
      </c>
      <c r="S803" s="86" t="e">
        <f t="shared" si="217"/>
        <v>#N/A</v>
      </c>
      <c r="T803" s="86" t="str">
        <f t="shared" si="227"/>
        <v/>
      </c>
      <c r="U803" s="86" t="str">
        <f t="shared" si="228"/>
        <v/>
      </c>
      <c r="V803" s="86" t="str">
        <f t="shared" si="229"/>
        <v/>
      </c>
      <c r="W803" s="87" t="e">
        <f t="shared" si="218"/>
        <v>#N/A</v>
      </c>
      <c r="X803" s="88"/>
      <c r="Y803" s="88"/>
      <c r="Z803" s="88"/>
      <c r="AA803" s="88"/>
      <c r="AB803" s="88"/>
      <c r="AD803" s="86" t="e">
        <f t="shared" si="219"/>
        <v>#N/A</v>
      </c>
      <c r="AE803" s="86" t="e">
        <f t="shared" si="220"/>
        <v>#N/A</v>
      </c>
      <c r="AG803" s="86">
        <f t="shared" si="221"/>
        <v>0</v>
      </c>
      <c r="AH803" s="86">
        <f t="shared" si="222"/>
        <v>0</v>
      </c>
      <c r="AI803" s="86">
        <f t="shared" si="223"/>
        <v>0</v>
      </c>
    </row>
    <row r="804" spans="6:35" x14ac:dyDescent="0.25">
      <c r="F804" s="26" t="str">
        <f>IF(G804=1,MAX($F$4:F803)+1,"")</f>
        <v/>
      </c>
      <c r="G804" s="26">
        <f>COUNTIF($H$5:H804,H804)</f>
        <v>552</v>
      </c>
      <c r="H804" s="26" t="e">
        <f t="shared" si="224"/>
        <v>#N/A</v>
      </c>
      <c r="I804" s="26">
        <f>COUNTIF($J$4:$J804,1)</f>
        <v>16</v>
      </c>
      <c r="J804" s="26">
        <f>COUNTIF($S$5:$S804,S804)</f>
        <v>552</v>
      </c>
      <c r="K804" s="26" t="e">
        <f t="shared" si="213"/>
        <v>#N/A</v>
      </c>
      <c r="L804" s="26">
        <f>IFERROR(IF(P804=0,0,MAX($L$4:L803)+1),0)</f>
        <v>0</v>
      </c>
      <c r="M804" s="5" t="e">
        <f t="shared" si="225"/>
        <v>#N/A</v>
      </c>
      <c r="N804" s="5" t="e">
        <f t="shared" si="226"/>
        <v>#N/A</v>
      </c>
      <c r="P804" s="86" t="e">
        <f t="shared" si="214"/>
        <v>#N/A</v>
      </c>
      <c r="Q804" s="86" t="e">
        <f t="shared" si="215"/>
        <v>#N/A</v>
      </c>
      <c r="R804" s="86" t="e">
        <f t="shared" si="216"/>
        <v>#N/A</v>
      </c>
      <c r="S804" s="86" t="e">
        <f t="shared" si="217"/>
        <v>#N/A</v>
      </c>
      <c r="T804" s="86" t="str">
        <f t="shared" si="227"/>
        <v/>
      </c>
      <c r="U804" s="86" t="str">
        <f t="shared" si="228"/>
        <v/>
      </c>
      <c r="V804" s="86" t="str">
        <f t="shared" si="229"/>
        <v/>
      </c>
      <c r="W804" s="87" t="e">
        <f t="shared" si="218"/>
        <v>#N/A</v>
      </c>
      <c r="X804" s="88"/>
      <c r="Y804" s="88"/>
      <c r="Z804" s="88"/>
      <c r="AA804" s="88"/>
      <c r="AB804" s="88"/>
      <c r="AD804" s="86" t="e">
        <f t="shared" si="219"/>
        <v>#N/A</v>
      </c>
      <c r="AE804" s="86" t="e">
        <f t="shared" si="220"/>
        <v>#N/A</v>
      </c>
      <c r="AG804" s="86">
        <f t="shared" si="221"/>
        <v>0</v>
      </c>
      <c r="AH804" s="86">
        <f t="shared" si="222"/>
        <v>0</v>
      </c>
      <c r="AI804" s="86">
        <f t="shared" si="223"/>
        <v>0</v>
      </c>
    </row>
    <row r="805" spans="6:35" x14ac:dyDescent="0.25">
      <c r="F805" s="26" t="str">
        <f>IF(G805=1,MAX($F$4:F804)+1,"")</f>
        <v/>
      </c>
      <c r="G805" s="26">
        <f>COUNTIF($H$5:H805,H805)</f>
        <v>553</v>
      </c>
      <c r="H805" s="26" t="e">
        <f t="shared" si="224"/>
        <v>#N/A</v>
      </c>
      <c r="I805" s="26">
        <f>COUNTIF($J$4:$J805,1)</f>
        <v>16</v>
      </c>
      <c r="J805" s="26">
        <f>COUNTIF($S$5:$S805,S805)</f>
        <v>553</v>
      </c>
      <c r="K805" s="26" t="e">
        <f t="shared" si="213"/>
        <v>#N/A</v>
      </c>
      <c r="L805" s="26">
        <f>IFERROR(IF(P805=0,0,MAX($L$4:L804)+1),0)</f>
        <v>0</v>
      </c>
      <c r="M805" s="5" t="e">
        <f t="shared" si="225"/>
        <v>#N/A</v>
      </c>
      <c r="N805" s="5" t="e">
        <f t="shared" si="226"/>
        <v>#N/A</v>
      </c>
      <c r="P805" s="86" t="e">
        <f t="shared" si="214"/>
        <v>#N/A</v>
      </c>
      <c r="Q805" s="86" t="e">
        <f t="shared" si="215"/>
        <v>#N/A</v>
      </c>
      <c r="R805" s="86" t="e">
        <f t="shared" si="216"/>
        <v>#N/A</v>
      </c>
      <c r="S805" s="86" t="e">
        <f t="shared" si="217"/>
        <v>#N/A</v>
      </c>
      <c r="T805" s="86" t="str">
        <f t="shared" si="227"/>
        <v/>
      </c>
      <c r="U805" s="86" t="str">
        <f t="shared" si="228"/>
        <v/>
      </c>
      <c r="V805" s="86" t="str">
        <f t="shared" si="229"/>
        <v/>
      </c>
      <c r="W805" s="87" t="e">
        <f t="shared" si="218"/>
        <v>#N/A</v>
      </c>
      <c r="X805" s="88"/>
      <c r="Y805" s="88"/>
      <c r="Z805" s="88"/>
      <c r="AA805" s="88"/>
      <c r="AB805" s="88"/>
      <c r="AD805" s="86" t="e">
        <f t="shared" si="219"/>
        <v>#N/A</v>
      </c>
      <c r="AE805" s="86" t="e">
        <f t="shared" si="220"/>
        <v>#N/A</v>
      </c>
      <c r="AG805" s="86">
        <f t="shared" si="221"/>
        <v>0</v>
      </c>
      <c r="AH805" s="86">
        <f t="shared" si="222"/>
        <v>0</v>
      </c>
      <c r="AI805" s="86">
        <f t="shared" si="223"/>
        <v>0</v>
      </c>
    </row>
    <row r="806" spans="6:35" x14ac:dyDescent="0.25">
      <c r="F806" s="26" t="str">
        <f>IF(G806=1,MAX($F$4:F805)+1,"")</f>
        <v/>
      </c>
      <c r="G806" s="26">
        <f>COUNTIF($H$5:H806,H806)</f>
        <v>554</v>
      </c>
      <c r="H806" s="26" t="e">
        <f t="shared" si="224"/>
        <v>#N/A</v>
      </c>
      <c r="I806" s="26">
        <f>COUNTIF($J$4:$J806,1)</f>
        <v>16</v>
      </c>
      <c r="J806" s="26">
        <f>COUNTIF($S$5:$S806,S806)</f>
        <v>554</v>
      </c>
      <c r="K806" s="26" t="e">
        <f t="shared" si="213"/>
        <v>#N/A</v>
      </c>
      <c r="L806" s="26">
        <f>IFERROR(IF(P806=0,0,MAX($L$4:L805)+1),0)</f>
        <v>0</v>
      </c>
      <c r="M806" s="5" t="e">
        <f t="shared" si="225"/>
        <v>#N/A</v>
      </c>
      <c r="N806" s="5" t="e">
        <f t="shared" si="226"/>
        <v>#N/A</v>
      </c>
      <c r="P806" s="86" t="e">
        <f t="shared" si="214"/>
        <v>#N/A</v>
      </c>
      <c r="Q806" s="86" t="e">
        <f t="shared" si="215"/>
        <v>#N/A</v>
      </c>
      <c r="R806" s="86" t="e">
        <f t="shared" si="216"/>
        <v>#N/A</v>
      </c>
      <c r="S806" s="86" t="e">
        <f t="shared" si="217"/>
        <v>#N/A</v>
      </c>
      <c r="T806" s="86" t="str">
        <f t="shared" si="227"/>
        <v/>
      </c>
      <c r="U806" s="86" t="str">
        <f t="shared" si="228"/>
        <v/>
      </c>
      <c r="V806" s="86" t="str">
        <f t="shared" si="229"/>
        <v/>
      </c>
      <c r="W806" s="87" t="e">
        <f t="shared" si="218"/>
        <v>#N/A</v>
      </c>
      <c r="X806" s="88"/>
      <c r="Y806" s="88"/>
      <c r="Z806" s="88"/>
      <c r="AA806" s="88"/>
      <c r="AB806" s="88"/>
      <c r="AD806" s="86" t="e">
        <f t="shared" si="219"/>
        <v>#N/A</v>
      </c>
      <c r="AE806" s="86" t="e">
        <f t="shared" si="220"/>
        <v>#N/A</v>
      </c>
      <c r="AG806" s="86">
        <f t="shared" si="221"/>
        <v>0</v>
      </c>
      <c r="AH806" s="86">
        <f t="shared" si="222"/>
        <v>0</v>
      </c>
      <c r="AI806" s="86">
        <f t="shared" si="223"/>
        <v>0</v>
      </c>
    </row>
    <row r="807" spans="6:35" x14ac:dyDescent="0.25">
      <c r="F807" s="26" t="str">
        <f>IF(G807=1,MAX($F$4:F806)+1,"")</f>
        <v/>
      </c>
      <c r="G807" s="26">
        <f>COUNTIF($H$5:H807,H807)</f>
        <v>555</v>
      </c>
      <c r="H807" s="26" t="e">
        <f t="shared" si="224"/>
        <v>#N/A</v>
      </c>
      <c r="I807" s="26">
        <f>COUNTIF($J$4:$J807,1)</f>
        <v>16</v>
      </c>
      <c r="J807" s="26">
        <f>COUNTIF($S$5:$S807,S807)</f>
        <v>555</v>
      </c>
      <c r="K807" s="26" t="e">
        <f t="shared" si="213"/>
        <v>#N/A</v>
      </c>
      <c r="L807" s="26">
        <f>IFERROR(IF(P807=0,0,MAX($L$4:L806)+1),0)</f>
        <v>0</v>
      </c>
      <c r="M807" s="5" t="e">
        <f t="shared" si="225"/>
        <v>#N/A</v>
      </c>
      <c r="N807" s="5" t="e">
        <f t="shared" si="226"/>
        <v>#N/A</v>
      </c>
      <c r="P807" s="86" t="e">
        <f t="shared" si="214"/>
        <v>#N/A</v>
      </c>
      <c r="Q807" s="86" t="e">
        <f t="shared" si="215"/>
        <v>#N/A</v>
      </c>
      <c r="R807" s="86" t="e">
        <f t="shared" si="216"/>
        <v>#N/A</v>
      </c>
      <c r="S807" s="86" t="e">
        <f t="shared" si="217"/>
        <v>#N/A</v>
      </c>
      <c r="T807" s="86" t="str">
        <f t="shared" si="227"/>
        <v/>
      </c>
      <c r="U807" s="86" t="str">
        <f t="shared" si="228"/>
        <v/>
      </c>
      <c r="V807" s="86" t="str">
        <f t="shared" si="229"/>
        <v/>
      </c>
      <c r="W807" s="87" t="e">
        <f t="shared" si="218"/>
        <v>#N/A</v>
      </c>
      <c r="X807" s="88"/>
      <c r="Y807" s="88"/>
      <c r="Z807" s="88"/>
      <c r="AA807" s="88"/>
      <c r="AB807" s="88"/>
      <c r="AD807" s="86" t="e">
        <f t="shared" si="219"/>
        <v>#N/A</v>
      </c>
      <c r="AE807" s="86" t="e">
        <f t="shared" si="220"/>
        <v>#N/A</v>
      </c>
      <c r="AG807" s="86">
        <f t="shared" si="221"/>
        <v>0</v>
      </c>
      <c r="AH807" s="86">
        <f t="shared" si="222"/>
        <v>0</v>
      </c>
      <c r="AI807" s="86">
        <f t="shared" si="223"/>
        <v>0</v>
      </c>
    </row>
    <row r="808" spans="6:35" x14ac:dyDescent="0.25">
      <c r="F808" s="26" t="str">
        <f>IF(G808=1,MAX($F$4:F807)+1,"")</f>
        <v/>
      </c>
      <c r="G808" s="26">
        <f>COUNTIF($H$5:H808,H808)</f>
        <v>556</v>
      </c>
      <c r="H808" s="26" t="e">
        <f t="shared" si="224"/>
        <v>#N/A</v>
      </c>
      <c r="I808" s="26">
        <f>COUNTIF($J$4:$J808,1)</f>
        <v>16</v>
      </c>
      <c r="J808" s="26">
        <f>COUNTIF($S$5:$S808,S808)</f>
        <v>556</v>
      </c>
      <c r="K808" s="26" t="e">
        <f t="shared" si="213"/>
        <v>#N/A</v>
      </c>
      <c r="L808" s="26">
        <f>IFERROR(IF(P808=0,0,MAX($L$4:L807)+1),0)</f>
        <v>0</v>
      </c>
      <c r="M808" s="5" t="e">
        <f t="shared" si="225"/>
        <v>#N/A</v>
      </c>
      <c r="N808" s="5" t="e">
        <f t="shared" si="226"/>
        <v>#N/A</v>
      </c>
      <c r="P808" s="86" t="e">
        <f t="shared" si="214"/>
        <v>#N/A</v>
      </c>
      <c r="Q808" s="86" t="e">
        <f t="shared" si="215"/>
        <v>#N/A</v>
      </c>
      <c r="R808" s="86" t="e">
        <f t="shared" si="216"/>
        <v>#N/A</v>
      </c>
      <c r="S808" s="86" t="e">
        <f t="shared" si="217"/>
        <v>#N/A</v>
      </c>
      <c r="T808" s="86" t="str">
        <f t="shared" si="227"/>
        <v/>
      </c>
      <c r="U808" s="86" t="str">
        <f t="shared" si="228"/>
        <v/>
      </c>
      <c r="V808" s="86" t="str">
        <f t="shared" si="229"/>
        <v/>
      </c>
      <c r="W808" s="87" t="e">
        <f t="shared" si="218"/>
        <v>#N/A</v>
      </c>
      <c r="X808" s="88"/>
      <c r="Y808" s="88"/>
      <c r="Z808" s="88"/>
      <c r="AA808" s="88"/>
      <c r="AB808" s="88"/>
      <c r="AD808" s="86" t="e">
        <f t="shared" si="219"/>
        <v>#N/A</v>
      </c>
      <c r="AE808" s="86" t="e">
        <f t="shared" si="220"/>
        <v>#N/A</v>
      </c>
      <c r="AG808" s="86">
        <f t="shared" si="221"/>
        <v>0</v>
      </c>
      <c r="AH808" s="86">
        <f t="shared" si="222"/>
        <v>0</v>
      </c>
      <c r="AI808" s="86">
        <f t="shared" si="223"/>
        <v>0</v>
      </c>
    </row>
    <row r="809" spans="6:35" x14ac:dyDescent="0.25">
      <c r="F809" s="26" t="str">
        <f>IF(G809=1,MAX($F$4:F808)+1,"")</f>
        <v/>
      </c>
      <c r="G809" s="26">
        <f>COUNTIF($H$5:H809,H809)</f>
        <v>557</v>
      </c>
      <c r="H809" s="26" t="e">
        <f t="shared" si="224"/>
        <v>#N/A</v>
      </c>
      <c r="I809" s="26">
        <f>COUNTIF($J$4:$J809,1)</f>
        <v>16</v>
      </c>
      <c r="J809" s="26">
        <f>COUNTIF($S$5:$S809,S809)</f>
        <v>557</v>
      </c>
      <c r="K809" s="26" t="e">
        <f t="shared" si="213"/>
        <v>#N/A</v>
      </c>
      <c r="L809" s="26">
        <f>IFERROR(IF(P809=0,0,MAX($L$4:L808)+1),0)</f>
        <v>0</v>
      </c>
      <c r="M809" s="5" t="e">
        <f t="shared" si="225"/>
        <v>#N/A</v>
      </c>
      <c r="N809" s="5" t="e">
        <f t="shared" si="226"/>
        <v>#N/A</v>
      </c>
      <c r="P809" s="86" t="e">
        <f t="shared" si="214"/>
        <v>#N/A</v>
      </c>
      <c r="Q809" s="86" t="e">
        <f t="shared" si="215"/>
        <v>#N/A</v>
      </c>
      <c r="R809" s="86" t="e">
        <f t="shared" si="216"/>
        <v>#N/A</v>
      </c>
      <c r="S809" s="86" t="e">
        <f t="shared" si="217"/>
        <v>#N/A</v>
      </c>
      <c r="T809" s="86" t="str">
        <f t="shared" si="227"/>
        <v/>
      </c>
      <c r="U809" s="86" t="str">
        <f t="shared" si="228"/>
        <v/>
      </c>
      <c r="V809" s="86" t="str">
        <f t="shared" si="229"/>
        <v/>
      </c>
      <c r="W809" s="87" t="e">
        <f t="shared" si="218"/>
        <v>#N/A</v>
      </c>
      <c r="X809" s="88"/>
      <c r="Y809" s="88"/>
      <c r="Z809" s="88"/>
      <c r="AA809" s="88"/>
      <c r="AB809" s="88"/>
      <c r="AD809" s="86" t="e">
        <f t="shared" si="219"/>
        <v>#N/A</v>
      </c>
      <c r="AE809" s="86" t="e">
        <f t="shared" si="220"/>
        <v>#N/A</v>
      </c>
      <c r="AG809" s="86">
        <f t="shared" si="221"/>
        <v>0</v>
      </c>
      <c r="AH809" s="86">
        <f t="shared" si="222"/>
        <v>0</v>
      </c>
      <c r="AI809" s="86">
        <f t="shared" si="223"/>
        <v>0</v>
      </c>
    </row>
    <row r="810" spans="6:35" x14ac:dyDescent="0.25">
      <c r="F810" s="26" t="str">
        <f>IF(G810=1,MAX($F$4:F809)+1,"")</f>
        <v/>
      </c>
      <c r="G810" s="26">
        <f>COUNTIF($H$5:H810,H810)</f>
        <v>558</v>
      </c>
      <c r="H810" s="26" t="e">
        <f t="shared" si="224"/>
        <v>#N/A</v>
      </c>
      <c r="I810" s="26">
        <f>COUNTIF($J$4:$J810,1)</f>
        <v>16</v>
      </c>
      <c r="J810" s="26">
        <f>COUNTIF($S$5:$S810,S810)</f>
        <v>558</v>
      </c>
      <c r="K810" s="26" t="e">
        <f t="shared" si="213"/>
        <v>#N/A</v>
      </c>
      <c r="L810" s="26">
        <f>IFERROR(IF(P810=0,0,MAX($L$4:L809)+1),0)</f>
        <v>0</v>
      </c>
      <c r="M810" s="5" t="e">
        <f t="shared" si="225"/>
        <v>#N/A</v>
      </c>
      <c r="N810" s="5" t="e">
        <f t="shared" si="226"/>
        <v>#N/A</v>
      </c>
      <c r="P810" s="86" t="e">
        <f t="shared" si="214"/>
        <v>#N/A</v>
      </c>
      <c r="Q810" s="86" t="e">
        <f t="shared" si="215"/>
        <v>#N/A</v>
      </c>
      <c r="R810" s="86" t="e">
        <f t="shared" si="216"/>
        <v>#N/A</v>
      </c>
      <c r="S810" s="86" t="e">
        <f t="shared" si="217"/>
        <v>#N/A</v>
      </c>
      <c r="T810" s="86" t="str">
        <f t="shared" si="227"/>
        <v/>
      </c>
      <c r="U810" s="86" t="str">
        <f t="shared" si="228"/>
        <v/>
      </c>
      <c r="V810" s="86" t="str">
        <f t="shared" si="229"/>
        <v/>
      </c>
      <c r="W810" s="87" t="e">
        <f t="shared" si="218"/>
        <v>#N/A</v>
      </c>
      <c r="X810" s="88"/>
      <c r="Y810" s="88"/>
      <c r="Z810" s="88"/>
      <c r="AA810" s="88"/>
      <c r="AB810" s="88"/>
      <c r="AD810" s="86" t="e">
        <f t="shared" si="219"/>
        <v>#N/A</v>
      </c>
      <c r="AE810" s="86" t="e">
        <f t="shared" si="220"/>
        <v>#N/A</v>
      </c>
      <c r="AG810" s="86">
        <f t="shared" si="221"/>
        <v>0</v>
      </c>
      <c r="AH810" s="86">
        <f t="shared" si="222"/>
        <v>0</v>
      </c>
      <c r="AI810" s="86">
        <f t="shared" si="223"/>
        <v>0</v>
      </c>
    </row>
    <row r="811" spans="6:35" x14ac:dyDescent="0.25">
      <c r="F811" s="26" t="str">
        <f>IF(G811=1,MAX($F$4:F810)+1,"")</f>
        <v/>
      </c>
      <c r="G811" s="26">
        <f>COUNTIF($H$5:H811,H811)</f>
        <v>559</v>
      </c>
      <c r="H811" s="26" t="e">
        <f t="shared" si="224"/>
        <v>#N/A</v>
      </c>
      <c r="I811" s="26">
        <f>COUNTIF($J$4:$J811,1)</f>
        <v>16</v>
      </c>
      <c r="J811" s="26">
        <f>COUNTIF($S$5:$S811,S811)</f>
        <v>559</v>
      </c>
      <c r="K811" s="26" t="e">
        <f t="shared" si="213"/>
        <v>#N/A</v>
      </c>
      <c r="L811" s="26">
        <f>IFERROR(IF(P811=0,0,MAX($L$4:L810)+1),0)</f>
        <v>0</v>
      </c>
      <c r="M811" s="5" t="e">
        <f t="shared" si="225"/>
        <v>#N/A</v>
      </c>
      <c r="N811" s="5" t="e">
        <f t="shared" si="226"/>
        <v>#N/A</v>
      </c>
      <c r="P811" s="86" t="e">
        <f t="shared" si="214"/>
        <v>#N/A</v>
      </c>
      <c r="Q811" s="86" t="e">
        <f t="shared" si="215"/>
        <v>#N/A</v>
      </c>
      <c r="R811" s="86" t="e">
        <f t="shared" si="216"/>
        <v>#N/A</v>
      </c>
      <c r="S811" s="86" t="e">
        <f t="shared" si="217"/>
        <v>#N/A</v>
      </c>
      <c r="T811" s="86" t="str">
        <f t="shared" si="227"/>
        <v/>
      </c>
      <c r="U811" s="86" t="str">
        <f t="shared" si="228"/>
        <v/>
      </c>
      <c r="V811" s="86" t="str">
        <f t="shared" si="229"/>
        <v/>
      </c>
      <c r="W811" s="87" t="e">
        <f t="shared" si="218"/>
        <v>#N/A</v>
      </c>
      <c r="X811" s="88"/>
      <c r="Y811" s="88"/>
      <c r="Z811" s="88"/>
      <c r="AA811" s="88"/>
      <c r="AB811" s="88"/>
      <c r="AD811" s="86" t="e">
        <f t="shared" si="219"/>
        <v>#N/A</v>
      </c>
      <c r="AE811" s="86" t="e">
        <f t="shared" si="220"/>
        <v>#N/A</v>
      </c>
      <c r="AG811" s="86">
        <f t="shared" si="221"/>
        <v>0</v>
      </c>
      <c r="AH811" s="86">
        <f t="shared" si="222"/>
        <v>0</v>
      </c>
      <c r="AI811" s="86">
        <f t="shared" si="223"/>
        <v>0</v>
      </c>
    </row>
    <row r="812" spans="6:35" x14ac:dyDescent="0.25">
      <c r="F812" s="26" t="str">
        <f>IF(G812=1,MAX($F$4:F811)+1,"")</f>
        <v/>
      </c>
      <c r="G812" s="26">
        <f>COUNTIF($H$5:H812,H812)</f>
        <v>560</v>
      </c>
      <c r="H812" s="26" t="e">
        <f t="shared" si="224"/>
        <v>#N/A</v>
      </c>
      <c r="I812" s="26">
        <f>COUNTIF($J$4:$J812,1)</f>
        <v>16</v>
      </c>
      <c r="J812" s="26">
        <f>COUNTIF($S$5:$S812,S812)</f>
        <v>560</v>
      </c>
      <c r="K812" s="26" t="e">
        <f t="shared" si="213"/>
        <v>#N/A</v>
      </c>
      <c r="L812" s="26">
        <f>IFERROR(IF(P812=0,0,MAX($L$4:L811)+1),0)</f>
        <v>0</v>
      </c>
      <c r="M812" s="5" t="e">
        <f t="shared" si="225"/>
        <v>#N/A</v>
      </c>
      <c r="N812" s="5" t="e">
        <f t="shared" si="226"/>
        <v>#N/A</v>
      </c>
      <c r="P812" s="86" t="e">
        <f t="shared" si="214"/>
        <v>#N/A</v>
      </c>
      <c r="Q812" s="86" t="e">
        <f t="shared" si="215"/>
        <v>#N/A</v>
      </c>
      <c r="R812" s="86" t="e">
        <f t="shared" si="216"/>
        <v>#N/A</v>
      </c>
      <c r="S812" s="86" t="e">
        <f t="shared" si="217"/>
        <v>#N/A</v>
      </c>
      <c r="T812" s="86" t="str">
        <f t="shared" si="227"/>
        <v/>
      </c>
      <c r="U812" s="86" t="str">
        <f t="shared" si="228"/>
        <v/>
      </c>
      <c r="V812" s="86" t="str">
        <f t="shared" si="229"/>
        <v/>
      </c>
      <c r="W812" s="87" t="e">
        <f t="shared" si="218"/>
        <v>#N/A</v>
      </c>
      <c r="X812" s="88"/>
      <c r="Y812" s="88"/>
      <c r="Z812" s="88"/>
      <c r="AA812" s="88"/>
      <c r="AB812" s="88"/>
      <c r="AD812" s="86" t="e">
        <f t="shared" si="219"/>
        <v>#N/A</v>
      </c>
      <c r="AE812" s="86" t="e">
        <f t="shared" si="220"/>
        <v>#N/A</v>
      </c>
      <c r="AG812" s="86">
        <f t="shared" si="221"/>
        <v>0</v>
      </c>
      <c r="AH812" s="86">
        <f t="shared" si="222"/>
        <v>0</v>
      </c>
      <c r="AI812" s="86">
        <f t="shared" si="223"/>
        <v>0</v>
      </c>
    </row>
    <row r="813" spans="6:35" x14ac:dyDescent="0.25">
      <c r="F813" s="26" t="str">
        <f>IF(G813=1,MAX($F$4:F812)+1,"")</f>
        <v/>
      </c>
      <c r="G813" s="26">
        <f>COUNTIF($H$5:H813,H813)</f>
        <v>561</v>
      </c>
      <c r="H813" s="26" t="e">
        <f t="shared" si="224"/>
        <v>#N/A</v>
      </c>
      <c r="I813" s="26">
        <f>COUNTIF($J$4:$J813,1)</f>
        <v>16</v>
      </c>
      <c r="J813" s="26">
        <f>COUNTIF($S$5:$S813,S813)</f>
        <v>561</v>
      </c>
      <c r="K813" s="26" t="e">
        <f t="shared" si="213"/>
        <v>#N/A</v>
      </c>
      <c r="L813" s="26">
        <f>IFERROR(IF(P813=0,0,MAX($L$4:L812)+1),0)</f>
        <v>0</v>
      </c>
      <c r="M813" s="5" t="e">
        <f t="shared" si="225"/>
        <v>#N/A</v>
      </c>
      <c r="N813" s="5" t="e">
        <f t="shared" si="226"/>
        <v>#N/A</v>
      </c>
      <c r="P813" s="86" t="e">
        <f t="shared" si="214"/>
        <v>#N/A</v>
      </c>
      <c r="Q813" s="86" t="e">
        <f t="shared" si="215"/>
        <v>#N/A</v>
      </c>
      <c r="R813" s="86" t="e">
        <f t="shared" si="216"/>
        <v>#N/A</v>
      </c>
      <c r="S813" s="86" t="e">
        <f t="shared" si="217"/>
        <v>#N/A</v>
      </c>
      <c r="T813" s="86" t="str">
        <f t="shared" si="227"/>
        <v/>
      </c>
      <c r="U813" s="86" t="str">
        <f t="shared" si="228"/>
        <v/>
      </c>
      <c r="V813" s="86" t="str">
        <f t="shared" si="229"/>
        <v/>
      </c>
      <c r="W813" s="87" t="e">
        <f t="shared" si="218"/>
        <v>#N/A</v>
      </c>
      <c r="X813" s="88"/>
      <c r="Y813" s="88"/>
      <c r="Z813" s="88"/>
      <c r="AA813" s="88"/>
      <c r="AB813" s="88"/>
      <c r="AD813" s="86" t="e">
        <f t="shared" si="219"/>
        <v>#N/A</v>
      </c>
      <c r="AE813" s="86" t="e">
        <f t="shared" si="220"/>
        <v>#N/A</v>
      </c>
      <c r="AG813" s="86">
        <f t="shared" si="221"/>
        <v>0</v>
      </c>
      <c r="AH813" s="86">
        <f t="shared" si="222"/>
        <v>0</v>
      </c>
      <c r="AI813" s="86">
        <f t="shared" si="223"/>
        <v>0</v>
      </c>
    </row>
    <row r="814" spans="6:35" x14ac:dyDescent="0.25">
      <c r="F814" s="26" t="str">
        <f>IF(G814=1,MAX($F$4:F813)+1,"")</f>
        <v/>
      </c>
      <c r="G814" s="26">
        <f>COUNTIF($H$5:H814,H814)</f>
        <v>562</v>
      </c>
      <c r="H814" s="26" t="e">
        <f t="shared" si="224"/>
        <v>#N/A</v>
      </c>
      <c r="I814" s="26">
        <f>COUNTIF($J$4:$J814,1)</f>
        <v>16</v>
      </c>
      <c r="J814" s="26">
        <f>COUNTIF($S$5:$S814,S814)</f>
        <v>562</v>
      </c>
      <c r="K814" s="26" t="e">
        <f t="shared" si="213"/>
        <v>#N/A</v>
      </c>
      <c r="L814" s="26">
        <f>IFERROR(IF(P814=0,0,MAX($L$4:L813)+1),0)</f>
        <v>0</v>
      </c>
      <c r="M814" s="5" t="e">
        <f t="shared" si="225"/>
        <v>#N/A</v>
      </c>
      <c r="N814" s="5" t="e">
        <f t="shared" si="226"/>
        <v>#N/A</v>
      </c>
      <c r="P814" s="86" t="e">
        <f t="shared" si="214"/>
        <v>#N/A</v>
      </c>
      <c r="Q814" s="86" t="e">
        <f t="shared" si="215"/>
        <v>#N/A</v>
      </c>
      <c r="R814" s="86" t="e">
        <f t="shared" si="216"/>
        <v>#N/A</v>
      </c>
      <c r="S814" s="86" t="e">
        <f t="shared" si="217"/>
        <v>#N/A</v>
      </c>
      <c r="T814" s="86" t="str">
        <f t="shared" si="227"/>
        <v/>
      </c>
      <c r="U814" s="86" t="str">
        <f t="shared" si="228"/>
        <v/>
      </c>
      <c r="V814" s="86" t="str">
        <f t="shared" si="229"/>
        <v/>
      </c>
      <c r="W814" s="87" t="e">
        <f t="shared" si="218"/>
        <v>#N/A</v>
      </c>
      <c r="X814" s="88"/>
      <c r="Y814" s="88"/>
      <c r="Z814" s="88"/>
      <c r="AA814" s="88"/>
      <c r="AB814" s="88"/>
      <c r="AD814" s="86" t="e">
        <f t="shared" si="219"/>
        <v>#N/A</v>
      </c>
      <c r="AE814" s="86" t="e">
        <f t="shared" si="220"/>
        <v>#N/A</v>
      </c>
      <c r="AG814" s="86">
        <f t="shared" si="221"/>
        <v>0</v>
      </c>
      <c r="AH814" s="86">
        <f t="shared" si="222"/>
        <v>0</v>
      </c>
      <c r="AI814" s="86">
        <f t="shared" si="223"/>
        <v>0</v>
      </c>
    </row>
    <row r="815" spans="6:35" x14ac:dyDescent="0.25">
      <c r="F815" s="26" t="str">
        <f>IF(G815=1,MAX($F$4:F814)+1,"")</f>
        <v/>
      </c>
      <c r="G815" s="26">
        <f>COUNTIF($H$5:H815,H815)</f>
        <v>563</v>
      </c>
      <c r="H815" s="26" t="e">
        <f t="shared" si="224"/>
        <v>#N/A</v>
      </c>
      <c r="I815" s="26">
        <f>COUNTIF($J$4:$J815,1)</f>
        <v>16</v>
      </c>
      <c r="J815" s="26">
        <f>COUNTIF($S$5:$S815,S815)</f>
        <v>563</v>
      </c>
      <c r="K815" s="26" t="e">
        <f t="shared" si="213"/>
        <v>#N/A</v>
      </c>
      <c r="L815" s="26">
        <f>IFERROR(IF(P815=0,0,MAX($L$4:L814)+1),0)</f>
        <v>0</v>
      </c>
      <c r="M815" s="5" t="e">
        <f t="shared" si="225"/>
        <v>#N/A</v>
      </c>
      <c r="N815" s="5" t="e">
        <f t="shared" si="226"/>
        <v>#N/A</v>
      </c>
      <c r="P815" s="86" t="e">
        <f t="shared" si="214"/>
        <v>#N/A</v>
      </c>
      <c r="Q815" s="86" t="e">
        <f t="shared" si="215"/>
        <v>#N/A</v>
      </c>
      <c r="R815" s="86" t="e">
        <f t="shared" si="216"/>
        <v>#N/A</v>
      </c>
      <c r="S815" s="86" t="e">
        <f t="shared" si="217"/>
        <v>#N/A</v>
      </c>
      <c r="T815" s="86" t="str">
        <f t="shared" si="227"/>
        <v/>
      </c>
      <c r="U815" s="86" t="str">
        <f t="shared" si="228"/>
        <v/>
      </c>
      <c r="V815" s="86" t="str">
        <f t="shared" si="229"/>
        <v/>
      </c>
      <c r="W815" s="87" t="e">
        <f t="shared" si="218"/>
        <v>#N/A</v>
      </c>
      <c r="X815" s="88"/>
      <c r="Y815" s="88"/>
      <c r="Z815" s="88"/>
      <c r="AA815" s="88"/>
      <c r="AB815" s="88"/>
      <c r="AD815" s="86" t="e">
        <f t="shared" si="219"/>
        <v>#N/A</v>
      </c>
      <c r="AE815" s="86" t="e">
        <f t="shared" si="220"/>
        <v>#N/A</v>
      </c>
      <c r="AG815" s="86">
        <f t="shared" si="221"/>
        <v>0</v>
      </c>
      <c r="AH815" s="86">
        <f t="shared" si="222"/>
        <v>0</v>
      </c>
      <c r="AI815" s="86">
        <f t="shared" si="223"/>
        <v>0</v>
      </c>
    </row>
    <row r="816" spans="6:35" x14ac:dyDescent="0.25">
      <c r="F816" s="26" t="str">
        <f>IF(G816=1,MAX($F$4:F815)+1,"")</f>
        <v/>
      </c>
      <c r="G816" s="26">
        <f>COUNTIF($H$5:H816,H816)</f>
        <v>564</v>
      </c>
      <c r="H816" s="26" t="e">
        <f t="shared" si="224"/>
        <v>#N/A</v>
      </c>
      <c r="I816" s="26">
        <f>COUNTIF($J$4:$J816,1)</f>
        <v>16</v>
      </c>
      <c r="J816" s="26">
        <f>COUNTIF($S$5:$S816,S816)</f>
        <v>564</v>
      </c>
      <c r="K816" s="26" t="e">
        <f t="shared" si="213"/>
        <v>#N/A</v>
      </c>
      <c r="L816" s="26">
        <f>IFERROR(IF(P816=0,0,MAX($L$4:L815)+1),0)</f>
        <v>0</v>
      </c>
      <c r="M816" s="5" t="e">
        <f t="shared" si="225"/>
        <v>#N/A</v>
      </c>
      <c r="N816" s="5" t="e">
        <f t="shared" si="226"/>
        <v>#N/A</v>
      </c>
      <c r="P816" s="86" t="e">
        <f t="shared" si="214"/>
        <v>#N/A</v>
      </c>
      <c r="Q816" s="86" t="e">
        <f t="shared" si="215"/>
        <v>#N/A</v>
      </c>
      <c r="R816" s="86" t="e">
        <f t="shared" si="216"/>
        <v>#N/A</v>
      </c>
      <c r="S816" s="86" t="e">
        <f t="shared" si="217"/>
        <v>#N/A</v>
      </c>
      <c r="T816" s="86" t="str">
        <f t="shared" si="227"/>
        <v/>
      </c>
      <c r="U816" s="86" t="str">
        <f t="shared" si="228"/>
        <v/>
      </c>
      <c r="V816" s="86" t="str">
        <f t="shared" si="229"/>
        <v/>
      </c>
      <c r="W816" s="87" t="e">
        <f t="shared" si="218"/>
        <v>#N/A</v>
      </c>
      <c r="X816" s="88"/>
      <c r="Y816" s="88"/>
      <c r="Z816" s="88"/>
      <c r="AA816" s="88"/>
      <c r="AB816" s="88"/>
      <c r="AD816" s="86" t="e">
        <f t="shared" si="219"/>
        <v>#N/A</v>
      </c>
      <c r="AE816" s="86" t="e">
        <f t="shared" si="220"/>
        <v>#N/A</v>
      </c>
      <c r="AG816" s="86">
        <f t="shared" si="221"/>
        <v>0</v>
      </c>
      <c r="AH816" s="86">
        <f t="shared" si="222"/>
        <v>0</v>
      </c>
      <c r="AI816" s="86">
        <f t="shared" si="223"/>
        <v>0</v>
      </c>
    </row>
    <row r="817" spans="6:35" x14ac:dyDescent="0.25">
      <c r="F817" s="26" t="str">
        <f>IF(G817=1,MAX($F$4:F816)+1,"")</f>
        <v/>
      </c>
      <c r="G817" s="26">
        <f>COUNTIF($H$5:H817,H817)</f>
        <v>565</v>
      </c>
      <c r="H817" s="26" t="e">
        <f t="shared" si="224"/>
        <v>#N/A</v>
      </c>
      <c r="I817" s="26">
        <f>COUNTIF($J$4:$J817,1)</f>
        <v>16</v>
      </c>
      <c r="J817" s="26">
        <f>COUNTIF($S$5:$S817,S817)</f>
        <v>565</v>
      </c>
      <c r="K817" s="26" t="e">
        <f t="shared" si="213"/>
        <v>#N/A</v>
      </c>
      <c r="L817" s="26">
        <f>IFERROR(IF(P817=0,0,MAX($L$4:L816)+1),0)</f>
        <v>0</v>
      </c>
      <c r="M817" s="5" t="e">
        <f t="shared" si="225"/>
        <v>#N/A</v>
      </c>
      <c r="N817" s="5" t="e">
        <f t="shared" si="226"/>
        <v>#N/A</v>
      </c>
      <c r="P817" s="86" t="e">
        <f t="shared" si="214"/>
        <v>#N/A</v>
      </c>
      <c r="Q817" s="86" t="e">
        <f t="shared" si="215"/>
        <v>#N/A</v>
      </c>
      <c r="R817" s="86" t="e">
        <f t="shared" si="216"/>
        <v>#N/A</v>
      </c>
      <c r="S817" s="86" t="e">
        <f t="shared" si="217"/>
        <v>#N/A</v>
      </c>
      <c r="T817" s="86" t="str">
        <f t="shared" si="227"/>
        <v/>
      </c>
      <c r="U817" s="86" t="str">
        <f t="shared" si="228"/>
        <v/>
      </c>
      <c r="V817" s="86" t="str">
        <f t="shared" si="229"/>
        <v/>
      </c>
      <c r="W817" s="87" t="e">
        <f t="shared" si="218"/>
        <v>#N/A</v>
      </c>
      <c r="X817" s="88"/>
      <c r="Y817" s="88"/>
      <c r="Z817" s="88"/>
      <c r="AA817" s="88"/>
      <c r="AB817" s="88"/>
      <c r="AD817" s="86" t="e">
        <f t="shared" si="219"/>
        <v>#N/A</v>
      </c>
      <c r="AE817" s="86" t="e">
        <f t="shared" si="220"/>
        <v>#N/A</v>
      </c>
      <c r="AG817" s="86">
        <f t="shared" si="221"/>
        <v>0</v>
      </c>
      <c r="AH817" s="86">
        <f t="shared" si="222"/>
        <v>0</v>
      </c>
      <c r="AI817" s="86">
        <f t="shared" si="223"/>
        <v>0</v>
      </c>
    </row>
    <row r="818" spans="6:35" x14ac:dyDescent="0.25">
      <c r="F818" s="26" t="str">
        <f>IF(G818=1,MAX($F$4:F817)+1,"")</f>
        <v/>
      </c>
      <c r="G818" s="26">
        <f>COUNTIF($H$5:H818,H818)</f>
        <v>566</v>
      </c>
      <c r="H818" s="26" t="e">
        <f t="shared" si="224"/>
        <v>#N/A</v>
      </c>
      <c r="I818" s="26">
        <f>COUNTIF($J$4:$J818,1)</f>
        <v>16</v>
      </c>
      <c r="J818" s="26">
        <f>COUNTIF($S$5:$S818,S818)</f>
        <v>566</v>
      </c>
      <c r="K818" s="26" t="e">
        <f t="shared" si="213"/>
        <v>#N/A</v>
      </c>
      <c r="L818" s="26">
        <f>IFERROR(IF(P818=0,0,MAX($L$4:L817)+1),0)</f>
        <v>0</v>
      </c>
      <c r="M818" s="5" t="e">
        <f t="shared" si="225"/>
        <v>#N/A</v>
      </c>
      <c r="N818" s="5" t="e">
        <f t="shared" si="226"/>
        <v>#N/A</v>
      </c>
      <c r="P818" s="86" t="e">
        <f t="shared" si="214"/>
        <v>#N/A</v>
      </c>
      <c r="Q818" s="86" t="e">
        <f t="shared" si="215"/>
        <v>#N/A</v>
      </c>
      <c r="R818" s="86" t="e">
        <f t="shared" si="216"/>
        <v>#N/A</v>
      </c>
      <c r="S818" s="86" t="e">
        <f t="shared" si="217"/>
        <v>#N/A</v>
      </c>
      <c r="T818" s="86" t="str">
        <f t="shared" si="227"/>
        <v/>
      </c>
      <c r="U818" s="86" t="str">
        <f t="shared" si="228"/>
        <v/>
      </c>
      <c r="V818" s="86" t="str">
        <f t="shared" si="229"/>
        <v/>
      </c>
      <c r="W818" s="87" t="e">
        <f t="shared" si="218"/>
        <v>#N/A</v>
      </c>
      <c r="X818" s="88"/>
      <c r="Y818" s="88"/>
      <c r="Z818" s="88"/>
      <c r="AA818" s="88"/>
      <c r="AB818" s="88"/>
      <c r="AD818" s="86" t="e">
        <f t="shared" si="219"/>
        <v>#N/A</v>
      </c>
      <c r="AE818" s="86" t="e">
        <f t="shared" si="220"/>
        <v>#N/A</v>
      </c>
      <c r="AG818" s="86">
        <f t="shared" si="221"/>
        <v>0</v>
      </c>
      <c r="AH818" s="86">
        <f t="shared" si="222"/>
        <v>0</v>
      </c>
      <c r="AI818" s="86">
        <f t="shared" si="223"/>
        <v>0</v>
      </c>
    </row>
    <row r="819" spans="6:35" x14ac:dyDescent="0.25">
      <c r="F819" s="26" t="str">
        <f>IF(G819=1,MAX($F$4:F818)+1,"")</f>
        <v/>
      </c>
      <c r="G819" s="26">
        <f>COUNTIF($H$5:H819,H819)</f>
        <v>567</v>
      </c>
      <c r="H819" s="26" t="e">
        <f t="shared" si="224"/>
        <v>#N/A</v>
      </c>
      <c r="I819" s="26">
        <f>COUNTIF($J$4:$J819,1)</f>
        <v>16</v>
      </c>
      <c r="J819" s="26">
        <f>COUNTIF($S$5:$S819,S819)</f>
        <v>567</v>
      </c>
      <c r="K819" s="26" t="e">
        <f t="shared" si="213"/>
        <v>#N/A</v>
      </c>
      <c r="L819" s="26">
        <f>IFERROR(IF(P819=0,0,MAX($L$4:L818)+1),0)</f>
        <v>0</v>
      </c>
      <c r="M819" s="5" t="e">
        <f t="shared" si="225"/>
        <v>#N/A</v>
      </c>
      <c r="N819" s="5" t="e">
        <f t="shared" si="226"/>
        <v>#N/A</v>
      </c>
      <c r="P819" s="86" t="e">
        <f t="shared" si="214"/>
        <v>#N/A</v>
      </c>
      <c r="Q819" s="86" t="e">
        <f t="shared" si="215"/>
        <v>#N/A</v>
      </c>
      <c r="R819" s="86" t="e">
        <f t="shared" si="216"/>
        <v>#N/A</v>
      </c>
      <c r="S819" s="86" t="e">
        <f t="shared" si="217"/>
        <v>#N/A</v>
      </c>
      <c r="T819" s="86" t="str">
        <f t="shared" si="227"/>
        <v/>
      </c>
      <c r="U819" s="86" t="str">
        <f t="shared" si="228"/>
        <v/>
      </c>
      <c r="V819" s="86" t="str">
        <f t="shared" si="229"/>
        <v/>
      </c>
      <c r="W819" s="87" t="e">
        <f t="shared" si="218"/>
        <v>#N/A</v>
      </c>
      <c r="X819" s="88"/>
      <c r="Y819" s="88"/>
      <c r="Z819" s="88"/>
      <c r="AA819" s="88"/>
      <c r="AB819" s="88"/>
      <c r="AD819" s="86" t="e">
        <f t="shared" si="219"/>
        <v>#N/A</v>
      </c>
      <c r="AE819" s="86" t="e">
        <f t="shared" si="220"/>
        <v>#N/A</v>
      </c>
      <c r="AG819" s="86">
        <f t="shared" si="221"/>
        <v>0</v>
      </c>
      <c r="AH819" s="86">
        <f t="shared" si="222"/>
        <v>0</v>
      </c>
      <c r="AI819" s="86">
        <f t="shared" si="223"/>
        <v>0</v>
      </c>
    </row>
    <row r="820" spans="6:35" x14ac:dyDescent="0.25">
      <c r="F820" s="26" t="str">
        <f>IF(G820=1,MAX($F$4:F819)+1,"")</f>
        <v/>
      </c>
      <c r="G820" s="26">
        <f>COUNTIF($H$5:H820,H820)</f>
        <v>568</v>
      </c>
      <c r="H820" s="26" t="e">
        <f t="shared" si="224"/>
        <v>#N/A</v>
      </c>
      <c r="I820" s="26">
        <f>COUNTIF($J$4:$J820,1)</f>
        <v>16</v>
      </c>
      <c r="J820" s="26">
        <f>COUNTIF($S$5:$S820,S820)</f>
        <v>568</v>
      </c>
      <c r="K820" s="26" t="e">
        <f t="shared" si="213"/>
        <v>#N/A</v>
      </c>
      <c r="L820" s="26">
        <f>IFERROR(IF(P820=0,0,MAX($L$4:L819)+1),0)</f>
        <v>0</v>
      </c>
      <c r="M820" s="5" t="e">
        <f t="shared" si="225"/>
        <v>#N/A</v>
      </c>
      <c r="N820" s="5" t="e">
        <f t="shared" si="226"/>
        <v>#N/A</v>
      </c>
      <c r="P820" s="86" t="e">
        <f t="shared" si="214"/>
        <v>#N/A</v>
      </c>
      <c r="Q820" s="86" t="e">
        <f t="shared" si="215"/>
        <v>#N/A</v>
      </c>
      <c r="R820" s="86" t="e">
        <f t="shared" si="216"/>
        <v>#N/A</v>
      </c>
      <c r="S820" s="86" t="e">
        <f t="shared" si="217"/>
        <v>#N/A</v>
      </c>
      <c r="T820" s="86" t="str">
        <f t="shared" si="227"/>
        <v/>
      </c>
      <c r="U820" s="86" t="str">
        <f t="shared" si="228"/>
        <v/>
      </c>
      <c r="V820" s="86" t="str">
        <f t="shared" si="229"/>
        <v/>
      </c>
      <c r="W820" s="87" t="e">
        <f t="shared" si="218"/>
        <v>#N/A</v>
      </c>
      <c r="X820" s="88"/>
      <c r="Y820" s="88"/>
      <c r="Z820" s="88"/>
      <c r="AA820" s="88"/>
      <c r="AB820" s="88"/>
      <c r="AD820" s="86" t="e">
        <f t="shared" si="219"/>
        <v>#N/A</v>
      </c>
      <c r="AE820" s="86" t="e">
        <f t="shared" si="220"/>
        <v>#N/A</v>
      </c>
      <c r="AG820" s="86">
        <f t="shared" si="221"/>
        <v>0</v>
      </c>
      <c r="AH820" s="86">
        <f t="shared" si="222"/>
        <v>0</v>
      </c>
      <c r="AI820" s="86">
        <f t="shared" si="223"/>
        <v>0</v>
      </c>
    </row>
    <row r="821" spans="6:35" x14ac:dyDescent="0.25">
      <c r="F821" s="26" t="str">
        <f>IF(G821=1,MAX($F$4:F820)+1,"")</f>
        <v/>
      </c>
      <c r="G821" s="26">
        <f>COUNTIF($H$5:H821,H821)</f>
        <v>569</v>
      </c>
      <c r="H821" s="26" t="e">
        <f t="shared" si="224"/>
        <v>#N/A</v>
      </c>
      <c r="I821" s="26">
        <f>COUNTIF($J$4:$J821,1)</f>
        <v>16</v>
      </c>
      <c r="J821" s="26">
        <f>COUNTIF($S$5:$S821,S821)</f>
        <v>569</v>
      </c>
      <c r="K821" s="26" t="e">
        <f t="shared" si="213"/>
        <v>#N/A</v>
      </c>
      <c r="L821" s="26">
        <f>IFERROR(IF(P821=0,0,MAX($L$4:L820)+1),0)</f>
        <v>0</v>
      </c>
      <c r="M821" s="5" t="e">
        <f t="shared" si="225"/>
        <v>#N/A</v>
      </c>
      <c r="N821" s="5" t="e">
        <f t="shared" si="226"/>
        <v>#N/A</v>
      </c>
      <c r="P821" s="86" t="e">
        <f t="shared" si="214"/>
        <v>#N/A</v>
      </c>
      <c r="Q821" s="86" t="e">
        <f t="shared" si="215"/>
        <v>#N/A</v>
      </c>
      <c r="R821" s="86" t="e">
        <f t="shared" si="216"/>
        <v>#N/A</v>
      </c>
      <c r="S821" s="86" t="e">
        <f t="shared" si="217"/>
        <v>#N/A</v>
      </c>
      <c r="T821" s="86" t="str">
        <f t="shared" si="227"/>
        <v/>
      </c>
      <c r="U821" s="86" t="str">
        <f t="shared" si="228"/>
        <v/>
      </c>
      <c r="V821" s="86" t="str">
        <f t="shared" si="229"/>
        <v/>
      </c>
      <c r="W821" s="87" t="e">
        <f t="shared" si="218"/>
        <v>#N/A</v>
      </c>
      <c r="X821" s="88"/>
      <c r="Y821" s="88"/>
      <c r="Z821" s="88"/>
      <c r="AA821" s="88"/>
      <c r="AB821" s="88"/>
      <c r="AD821" s="86" t="e">
        <f t="shared" si="219"/>
        <v>#N/A</v>
      </c>
      <c r="AE821" s="86" t="e">
        <f t="shared" si="220"/>
        <v>#N/A</v>
      </c>
      <c r="AG821" s="86">
        <f t="shared" si="221"/>
        <v>0</v>
      </c>
      <c r="AH821" s="86">
        <f t="shared" si="222"/>
        <v>0</v>
      </c>
      <c r="AI821" s="86">
        <f t="shared" si="223"/>
        <v>0</v>
      </c>
    </row>
    <row r="822" spans="6:35" x14ac:dyDescent="0.25">
      <c r="F822" s="26" t="str">
        <f>IF(G822=1,MAX($F$4:F821)+1,"")</f>
        <v/>
      </c>
      <c r="G822" s="26">
        <f>COUNTIF($H$5:H822,H822)</f>
        <v>570</v>
      </c>
      <c r="H822" s="26" t="e">
        <f t="shared" si="224"/>
        <v>#N/A</v>
      </c>
      <c r="I822" s="26">
        <f>COUNTIF($J$4:$J822,1)</f>
        <v>16</v>
      </c>
      <c r="J822" s="26">
        <f>COUNTIF($S$5:$S822,S822)</f>
        <v>570</v>
      </c>
      <c r="K822" s="26" t="e">
        <f t="shared" si="213"/>
        <v>#N/A</v>
      </c>
      <c r="L822" s="26">
        <f>IFERROR(IF(P822=0,0,MAX($L$4:L821)+1),0)</f>
        <v>0</v>
      </c>
      <c r="M822" s="5" t="e">
        <f t="shared" si="225"/>
        <v>#N/A</v>
      </c>
      <c r="N822" s="5" t="e">
        <f t="shared" si="226"/>
        <v>#N/A</v>
      </c>
      <c r="P822" s="86" t="e">
        <f t="shared" si="214"/>
        <v>#N/A</v>
      </c>
      <c r="Q822" s="86" t="e">
        <f t="shared" si="215"/>
        <v>#N/A</v>
      </c>
      <c r="R822" s="86" t="e">
        <f t="shared" si="216"/>
        <v>#N/A</v>
      </c>
      <c r="S822" s="86" t="e">
        <f t="shared" si="217"/>
        <v>#N/A</v>
      </c>
      <c r="T822" s="86" t="str">
        <f t="shared" si="227"/>
        <v/>
      </c>
      <c r="U822" s="86" t="str">
        <f t="shared" si="228"/>
        <v/>
      </c>
      <c r="V822" s="86" t="str">
        <f t="shared" si="229"/>
        <v/>
      </c>
      <c r="W822" s="87" t="e">
        <f t="shared" si="218"/>
        <v>#N/A</v>
      </c>
      <c r="X822" s="88"/>
      <c r="Y822" s="88"/>
      <c r="Z822" s="88"/>
      <c r="AA822" s="88"/>
      <c r="AB822" s="88"/>
      <c r="AD822" s="86" t="e">
        <f t="shared" si="219"/>
        <v>#N/A</v>
      </c>
      <c r="AE822" s="86" t="e">
        <f t="shared" si="220"/>
        <v>#N/A</v>
      </c>
      <c r="AG822" s="86">
        <f t="shared" si="221"/>
        <v>0</v>
      </c>
      <c r="AH822" s="86">
        <f t="shared" si="222"/>
        <v>0</v>
      </c>
      <c r="AI822" s="86">
        <f t="shared" si="223"/>
        <v>0</v>
      </c>
    </row>
    <row r="823" spans="6:35" x14ac:dyDescent="0.25">
      <c r="F823" s="26" t="str">
        <f>IF(G823=1,MAX($F$4:F822)+1,"")</f>
        <v/>
      </c>
      <c r="G823" s="26">
        <f>COUNTIF($H$5:H823,H823)</f>
        <v>571</v>
      </c>
      <c r="H823" s="26" t="e">
        <f t="shared" si="224"/>
        <v>#N/A</v>
      </c>
      <c r="I823" s="26">
        <f>COUNTIF($J$4:$J823,1)</f>
        <v>16</v>
      </c>
      <c r="J823" s="26">
        <f>COUNTIF($S$5:$S823,S823)</f>
        <v>571</v>
      </c>
      <c r="K823" s="26" t="e">
        <f t="shared" si="213"/>
        <v>#N/A</v>
      </c>
      <c r="L823" s="26">
        <f>IFERROR(IF(P823=0,0,MAX($L$4:L822)+1),0)</f>
        <v>0</v>
      </c>
      <c r="M823" s="5" t="e">
        <f t="shared" si="225"/>
        <v>#N/A</v>
      </c>
      <c r="N823" s="5" t="e">
        <f t="shared" si="226"/>
        <v>#N/A</v>
      </c>
      <c r="P823" s="86" t="e">
        <f t="shared" si="214"/>
        <v>#N/A</v>
      </c>
      <c r="Q823" s="86" t="e">
        <f t="shared" si="215"/>
        <v>#N/A</v>
      </c>
      <c r="R823" s="86" t="e">
        <f t="shared" si="216"/>
        <v>#N/A</v>
      </c>
      <c r="S823" s="86" t="e">
        <f t="shared" si="217"/>
        <v>#N/A</v>
      </c>
      <c r="T823" s="86" t="str">
        <f t="shared" si="227"/>
        <v/>
      </c>
      <c r="U823" s="86" t="str">
        <f t="shared" si="228"/>
        <v/>
      </c>
      <c r="V823" s="86" t="str">
        <f t="shared" si="229"/>
        <v/>
      </c>
      <c r="W823" s="87" t="e">
        <f t="shared" si="218"/>
        <v>#N/A</v>
      </c>
      <c r="X823" s="88"/>
      <c r="Y823" s="88"/>
      <c r="Z823" s="88"/>
      <c r="AA823" s="88"/>
      <c r="AB823" s="88"/>
      <c r="AD823" s="86" t="e">
        <f t="shared" si="219"/>
        <v>#N/A</v>
      </c>
      <c r="AE823" s="86" t="e">
        <f t="shared" si="220"/>
        <v>#N/A</v>
      </c>
      <c r="AG823" s="86">
        <f t="shared" si="221"/>
        <v>0</v>
      </c>
      <c r="AH823" s="86">
        <f t="shared" si="222"/>
        <v>0</v>
      </c>
      <c r="AI823" s="86">
        <f t="shared" si="223"/>
        <v>0</v>
      </c>
    </row>
    <row r="824" spans="6:35" x14ac:dyDescent="0.25">
      <c r="F824" s="26" t="str">
        <f>IF(G824=1,MAX($F$4:F823)+1,"")</f>
        <v/>
      </c>
      <c r="G824" s="26">
        <f>COUNTIF($H$5:H824,H824)</f>
        <v>572</v>
      </c>
      <c r="H824" s="26" t="e">
        <f t="shared" si="224"/>
        <v>#N/A</v>
      </c>
      <c r="I824" s="26">
        <f>COUNTIF($J$4:$J824,1)</f>
        <v>16</v>
      </c>
      <c r="J824" s="26">
        <f>COUNTIF($S$5:$S824,S824)</f>
        <v>572</v>
      </c>
      <c r="K824" s="26" t="e">
        <f t="shared" si="213"/>
        <v>#N/A</v>
      </c>
      <c r="L824" s="26">
        <f>IFERROR(IF(P824=0,0,MAX($L$4:L823)+1),0)</f>
        <v>0</v>
      </c>
      <c r="M824" s="5" t="e">
        <f t="shared" si="225"/>
        <v>#N/A</v>
      </c>
      <c r="N824" s="5" t="e">
        <f t="shared" si="226"/>
        <v>#N/A</v>
      </c>
      <c r="P824" s="86" t="e">
        <f t="shared" si="214"/>
        <v>#N/A</v>
      </c>
      <c r="Q824" s="86" t="e">
        <f t="shared" si="215"/>
        <v>#N/A</v>
      </c>
      <c r="R824" s="86" t="e">
        <f t="shared" si="216"/>
        <v>#N/A</v>
      </c>
      <c r="S824" s="86" t="e">
        <f t="shared" si="217"/>
        <v>#N/A</v>
      </c>
      <c r="T824" s="86" t="str">
        <f t="shared" si="227"/>
        <v/>
      </c>
      <c r="U824" s="86" t="str">
        <f t="shared" si="228"/>
        <v/>
      </c>
      <c r="V824" s="86" t="str">
        <f t="shared" si="229"/>
        <v/>
      </c>
      <c r="W824" s="87" t="e">
        <f t="shared" si="218"/>
        <v>#N/A</v>
      </c>
      <c r="X824" s="88"/>
      <c r="Y824" s="88"/>
      <c r="Z824" s="88"/>
      <c r="AA824" s="88"/>
      <c r="AB824" s="88"/>
      <c r="AD824" s="86" t="e">
        <f t="shared" si="219"/>
        <v>#N/A</v>
      </c>
      <c r="AE824" s="86" t="e">
        <f t="shared" si="220"/>
        <v>#N/A</v>
      </c>
      <c r="AG824" s="86">
        <f t="shared" si="221"/>
        <v>0</v>
      </c>
      <c r="AH824" s="86">
        <f t="shared" si="222"/>
        <v>0</v>
      </c>
      <c r="AI824" s="86">
        <f t="shared" si="223"/>
        <v>0</v>
      </c>
    </row>
    <row r="825" spans="6:35" x14ac:dyDescent="0.25">
      <c r="F825" s="26" t="str">
        <f>IF(G825=1,MAX($F$4:F824)+1,"")</f>
        <v/>
      </c>
      <c r="G825" s="26">
        <f>COUNTIF($H$5:H825,H825)</f>
        <v>573</v>
      </c>
      <c r="H825" s="26" t="e">
        <f t="shared" si="224"/>
        <v>#N/A</v>
      </c>
      <c r="I825" s="26">
        <f>COUNTIF($J$4:$J825,1)</f>
        <v>16</v>
      </c>
      <c r="J825" s="26">
        <f>COUNTIF($S$5:$S825,S825)</f>
        <v>573</v>
      </c>
      <c r="K825" s="26" t="e">
        <f t="shared" si="213"/>
        <v>#N/A</v>
      </c>
      <c r="L825" s="26">
        <f>IFERROR(IF(P825=0,0,MAX($L$4:L824)+1),0)</f>
        <v>0</v>
      </c>
      <c r="M825" s="5" t="e">
        <f t="shared" si="225"/>
        <v>#N/A</v>
      </c>
      <c r="N825" s="5" t="e">
        <f t="shared" si="226"/>
        <v>#N/A</v>
      </c>
      <c r="P825" s="86" t="e">
        <f t="shared" si="214"/>
        <v>#N/A</v>
      </c>
      <c r="Q825" s="86" t="e">
        <f t="shared" si="215"/>
        <v>#N/A</v>
      </c>
      <c r="R825" s="86" t="e">
        <f t="shared" si="216"/>
        <v>#N/A</v>
      </c>
      <c r="S825" s="86" t="e">
        <f t="shared" si="217"/>
        <v>#N/A</v>
      </c>
      <c r="T825" s="86" t="str">
        <f t="shared" si="227"/>
        <v/>
      </c>
      <c r="U825" s="86" t="str">
        <f t="shared" si="228"/>
        <v/>
      </c>
      <c r="V825" s="86" t="str">
        <f t="shared" si="229"/>
        <v/>
      </c>
      <c r="W825" s="87" t="e">
        <f t="shared" si="218"/>
        <v>#N/A</v>
      </c>
      <c r="X825" s="88"/>
      <c r="Y825" s="88"/>
      <c r="Z825" s="88"/>
      <c r="AA825" s="88"/>
      <c r="AB825" s="88"/>
      <c r="AD825" s="86" t="e">
        <f t="shared" si="219"/>
        <v>#N/A</v>
      </c>
      <c r="AE825" s="86" t="e">
        <f t="shared" si="220"/>
        <v>#N/A</v>
      </c>
      <c r="AG825" s="86">
        <f t="shared" si="221"/>
        <v>0</v>
      </c>
      <c r="AH825" s="86">
        <f t="shared" si="222"/>
        <v>0</v>
      </c>
      <c r="AI825" s="86">
        <f t="shared" si="223"/>
        <v>0</v>
      </c>
    </row>
    <row r="826" spans="6:35" x14ac:dyDescent="0.25">
      <c r="F826" s="26" t="str">
        <f>IF(G826=1,MAX($F$4:F825)+1,"")</f>
        <v/>
      </c>
      <c r="G826" s="26">
        <f>COUNTIF($H$5:H826,H826)</f>
        <v>574</v>
      </c>
      <c r="H826" s="26" t="e">
        <f t="shared" si="224"/>
        <v>#N/A</v>
      </c>
      <c r="I826" s="26">
        <f>COUNTIF($J$4:$J826,1)</f>
        <v>16</v>
      </c>
      <c r="J826" s="26">
        <f>COUNTIF($S$5:$S826,S826)</f>
        <v>574</v>
      </c>
      <c r="K826" s="26" t="e">
        <f t="shared" si="213"/>
        <v>#N/A</v>
      </c>
      <c r="L826" s="26">
        <f>IFERROR(IF(P826=0,0,MAX($L$4:L825)+1),0)</f>
        <v>0</v>
      </c>
      <c r="M826" s="5" t="e">
        <f t="shared" si="225"/>
        <v>#N/A</v>
      </c>
      <c r="N826" s="5" t="e">
        <f t="shared" si="226"/>
        <v>#N/A</v>
      </c>
      <c r="P826" s="86" t="e">
        <f t="shared" si="214"/>
        <v>#N/A</v>
      </c>
      <c r="Q826" s="86" t="e">
        <f t="shared" si="215"/>
        <v>#N/A</v>
      </c>
      <c r="R826" s="86" t="e">
        <f t="shared" si="216"/>
        <v>#N/A</v>
      </c>
      <c r="S826" s="86" t="e">
        <f t="shared" si="217"/>
        <v>#N/A</v>
      </c>
      <c r="T826" s="86" t="str">
        <f t="shared" si="227"/>
        <v/>
      </c>
      <c r="U826" s="86" t="str">
        <f t="shared" si="228"/>
        <v/>
      </c>
      <c r="V826" s="86" t="str">
        <f t="shared" si="229"/>
        <v/>
      </c>
      <c r="W826" s="87" t="e">
        <f t="shared" si="218"/>
        <v>#N/A</v>
      </c>
      <c r="X826" s="88"/>
      <c r="Y826" s="88"/>
      <c r="Z826" s="88"/>
      <c r="AA826" s="88"/>
      <c r="AB826" s="88"/>
      <c r="AD826" s="86" t="e">
        <f t="shared" si="219"/>
        <v>#N/A</v>
      </c>
      <c r="AE826" s="86" t="e">
        <f t="shared" si="220"/>
        <v>#N/A</v>
      </c>
      <c r="AG826" s="86">
        <f t="shared" si="221"/>
        <v>0</v>
      </c>
      <c r="AH826" s="86">
        <f t="shared" si="222"/>
        <v>0</v>
      </c>
      <c r="AI826" s="86">
        <f t="shared" si="223"/>
        <v>0</v>
      </c>
    </row>
    <row r="827" spans="6:35" x14ac:dyDescent="0.25">
      <c r="F827" s="26" t="str">
        <f>IF(G827=1,MAX($F$4:F826)+1,"")</f>
        <v/>
      </c>
      <c r="G827" s="26">
        <f>COUNTIF($H$5:H827,H827)</f>
        <v>575</v>
      </c>
      <c r="H827" s="26" t="e">
        <f t="shared" si="224"/>
        <v>#N/A</v>
      </c>
      <c r="I827" s="26">
        <f>COUNTIF($J$4:$J827,1)</f>
        <v>16</v>
      </c>
      <c r="J827" s="26">
        <f>COUNTIF($S$5:$S827,S827)</f>
        <v>575</v>
      </c>
      <c r="K827" s="26" t="e">
        <f t="shared" si="213"/>
        <v>#N/A</v>
      </c>
      <c r="L827" s="26">
        <f>IFERROR(IF(P827=0,0,MAX($L$4:L826)+1),0)</f>
        <v>0</v>
      </c>
      <c r="M827" s="5" t="e">
        <f t="shared" si="225"/>
        <v>#N/A</v>
      </c>
      <c r="N827" s="5" t="e">
        <f t="shared" si="226"/>
        <v>#N/A</v>
      </c>
      <c r="P827" s="86" t="e">
        <f t="shared" si="214"/>
        <v>#N/A</v>
      </c>
      <c r="Q827" s="86" t="e">
        <f t="shared" si="215"/>
        <v>#N/A</v>
      </c>
      <c r="R827" s="86" t="e">
        <f t="shared" si="216"/>
        <v>#N/A</v>
      </c>
      <c r="S827" s="86" t="e">
        <f t="shared" si="217"/>
        <v>#N/A</v>
      </c>
      <c r="T827" s="86" t="str">
        <f t="shared" si="227"/>
        <v/>
      </c>
      <c r="U827" s="86" t="str">
        <f t="shared" si="228"/>
        <v/>
      </c>
      <c r="V827" s="86" t="str">
        <f t="shared" si="229"/>
        <v/>
      </c>
      <c r="W827" s="87" t="e">
        <f t="shared" si="218"/>
        <v>#N/A</v>
      </c>
      <c r="X827" s="88"/>
      <c r="Y827" s="88"/>
      <c r="Z827" s="88"/>
      <c r="AA827" s="88"/>
      <c r="AB827" s="88"/>
      <c r="AD827" s="86" t="e">
        <f t="shared" si="219"/>
        <v>#N/A</v>
      </c>
      <c r="AE827" s="86" t="e">
        <f t="shared" si="220"/>
        <v>#N/A</v>
      </c>
      <c r="AG827" s="86">
        <f t="shared" si="221"/>
        <v>0</v>
      </c>
      <c r="AH827" s="86">
        <f t="shared" si="222"/>
        <v>0</v>
      </c>
      <c r="AI827" s="86">
        <f t="shared" si="223"/>
        <v>0</v>
      </c>
    </row>
    <row r="828" spans="6:35" x14ac:dyDescent="0.25">
      <c r="F828" s="26" t="str">
        <f>IF(G828=1,MAX($F$4:F827)+1,"")</f>
        <v/>
      </c>
      <c r="G828" s="26">
        <f>COUNTIF($H$5:H828,H828)</f>
        <v>576</v>
      </c>
      <c r="H828" s="26" t="e">
        <f t="shared" si="224"/>
        <v>#N/A</v>
      </c>
      <c r="I828" s="26">
        <f>COUNTIF($J$4:$J828,1)</f>
        <v>16</v>
      </c>
      <c r="J828" s="26">
        <f>COUNTIF($S$5:$S828,S828)</f>
        <v>576</v>
      </c>
      <c r="K828" s="26" t="e">
        <f t="shared" si="213"/>
        <v>#N/A</v>
      </c>
      <c r="L828" s="26">
        <f>IFERROR(IF(P828=0,0,MAX($L$4:L827)+1),0)</f>
        <v>0</v>
      </c>
      <c r="M828" s="5" t="e">
        <f t="shared" si="225"/>
        <v>#N/A</v>
      </c>
      <c r="N828" s="5" t="e">
        <f t="shared" si="226"/>
        <v>#N/A</v>
      </c>
      <c r="P828" s="86" t="e">
        <f t="shared" si="214"/>
        <v>#N/A</v>
      </c>
      <c r="Q828" s="86" t="e">
        <f t="shared" si="215"/>
        <v>#N/A</v>
      </c>
      <c r="R828" s="86" t="e">
        <f t="shared" si="216"/>
        <v>#N/A</v>
      </c>
      <c r="S828" s="86" t="e">
        <f t="shared" si="217"/>
        <v>#N/A</v>
      </c>
      <c r="T828" s="86" t="str">
        <f t="shared" si="227"/>
        <v/>
      </c>
      <c r="U828" s="86" t="str">
        <f t="shared" si="228"/>
        <v/>
      </c>
      <c r="V828" s="86" t="str">
        <f t="shared" si="229"/>
        <v/>
      </c>
      <c r="W828" s="87" t="e">
        <f t="shared" si="218"/>
        <v>#N/A</v>
      </c>
      <c r="X828" s="88"/>
      <c r="Y828" s="88"/>
      <c r="Z828" s="88"/>
      <c r="AA828" s="88"/>
      <c r="AB828" s="88"/>
      <c r="AD828" s="86" t="e">
        <f t="shared" si="219"/>
        <v>#N/A</v>
      </c>
      <c r="AE828" s="86" t="e">
        <f t="shared" si="220"/>
        <v>#N/A</v>
      </c>
      <c r="AG828" s="86">
        <f t="shared" si="221"/>
        <v>0</v>
      </c>
      <c r="AH828" s="86">
        <f t="shared" si="222"/>
        <v>0</v>
      </c>
      <c r="AI828" s="86">
        <f t="shared" si="223"/>
        <v>0</v>
      </c>
    </row>
    <row r="829" spans="6:35" x14ac:dyDescent="0.25">
      <c r="F829" s="26" t="str">
        <f>IF(G829=1,MAX($F$4:F828)+1,"")</f>
        <v/>
      </c>
      <c r="G829" s="26">
        <f>COUNTIF($H$5:H829,H829)</f>
        <v>577</v>
      </c>
      <c r="H829" s="26" t="e">
        <f t="shared" si="224"/>
        <v>#N/A</v>
      </c>
      <c r="I829" s="26">
        <f>COUNTIF($J$4:$J829,1)</f>
        <v>16</v>
      </c>
      <c r="J829" s="26">
        <f>COUNTIF($S$5:$S829,S829)</f>
        <v>577</v>
      </c>
      <c r="K829" s="26" t="e">
        <f t="shared" si="213"/>
        <v>#N/A</v>
      </c>
      <c r="L829" s="26">
        <f>IFERROR(IF(P829=0,0,MAX($L$4:L828)+1),0)</f>
        <v>0</v>
      </c>
      <c r="M829" s="5" t="e">
        <f t="shared" si="225"/>
        <v>#N/A</v>
      </c>
      <c r="N829" s="5" t="e">
        <f t="shared" si="226"/>
        <v>#N/A</v>
      </c>
      <c r="P829" s="86" t="e">
        <f t="shared" si="214"/>
        <v>#N/A</v>
      </c>
      <c r="Q829" s="86" t="e">
        <f t="shared" si="215"/>
        <v>#N/A</v>
      </c>
      <c r="R829" s="86" t="e">
        <f t="shared" si="216"/>
        <v>#N/A</v>
      </c>
      <c r="S829" s="86" t="e">
        <f t="shared" si="217"/>
        <v>#N/A</v>
      </c>
      <c r="T829" s="86" t="str">
        <f t="shared" si="227"/>
        <v/>
      </c>
      <c r="U829" s="86" t="str">
        <f t="shared" si="228"/>
        <v/>
      </c>
      <c r="V829" s="86" t="str">
        <f t="shared" si="229"/>
        <v/>
      </c>
      <c r="W829" s="87" t="e">
        <f t="shared" si="218"/>
        <v>#N/A</v>
      </c>
      <c r="X829" s="88"/>
      <c r="Y829" s="88"/>
      <c r="Z829" s="88"/>
      <c r="AA829" s="88"/>
      <c r="AB829" s="88"/>
      <c r="AD829" s="86" t="e">
        <f t="shared" si="219"/>
        <v>#N/A</v>
      </c>
      <c r="AE829" s="86" t="e">
        <f t="shared" si="220"/>
        <v>#N/A</v>
      </c>
      <c r="AG829" s="86">
        <f t="shared" si="221"/>
        <v>0</v>
      </c>
      <c r="AH829" s="86">
        <f t="shared" si="222"/>
        <v>0</v>
      </c>
      <c r="AI829" s="86">
        <f t="shared" si="223"/>
        <v>0</v>
      </c>
    </row>
    <row r="830" spans="6:35" x14ac:dyDescent="0.25">
      <c r="F830" s="26" t="str">
        <f>IF(G830=1,MAX($F$4:F829)+1,"")</f>
        <v/>
      </c>
      <c r="G830" s="26">
        <f>COUNTIF($H$5:H830,H830)</f>
        <v>578</v>
      </c>
      <c r="H830" s="26" t="e">
        <f t="shared" si="224"/>
        <v>#N/A</v>
      </c>
      <c r="I830" s="26">
        <f>COUNTIF($J$4:$J830,1)</f>
        <v>16</v>
      </c>
      <c r="J830" s="26">
        <f>COUNTIF($S$5:$S830,S830)</f>
        <v>578</v>
      </c>
      <c r="K830" s="26" t="e">
        <f t="shared" si="213"/>
        <v>#N/A</v>
      </c>
      <c r="L830" s="26">
        <f>IFERROR(IF(P830=0,0,MAX($L$4:L829)+1),0)</f>
        <v>0</v>
      </c>
      <c r="M830" s="5" t="e">
        <f t="shared" si="225"/>
        <v>#N/A</v>
      </c>
      <c r="N830" s="5" t="e">
        <f t="shared" si="226"/>
        <v>#N/A</v>
      </c>
      <c r="P830" s="86" t="e">
        <f t="shared" si="214"/>
        <v>#N/A</v>
      </c>
      <c r="Q830" s="86" t="e">
        <f t="shared" si="215"/>
        <v>#N/A</v>
      </c>
      <c r="R830" s="86" t="e">
        <f t="shared" si="216"/>
        <v>#N/A</v>
      </c>
      <c r="S830" s="86" t="e">
        <f t="shared" si="217"/>
        <v>#N/A</v>
      </c>
      <c r="T830" s="86" t="str">
        <f t="shared" si="227"/>
        <v/>
      </c>
      <c r="U830" s="86" t="str">
        <f t="shared" si="228"/>
        <v/>
      </c>
      <c r="V830" s="86" t="str">
        <f t="shared" si="229"/>
        <v/>
      </c>
      <c r="W830" s="87" t="e">
        <f t="shared" si="218"/>
        <v>#N/A</v>
      </c>
      <c r="X830" s="88"/>
      <c r="Y830" s="88"/>
      <c r="Z830" s="88"/>
      <c r="AA830" s="88"/>
      <c r="AB830" s="88"/>
      <c r="AD830" s="86" t="e">
        <f t="shared" si="219"/>
        <v>#N/A</v>
      </c>
      <c r="AE830" s="86" t="e">
        <f t="shared" si="220"/>
        <v>#N/A</v>
      </c>
      <c r="AG830" s="86">
        <f t="shared" si="221"/>
        <v>0</v>
      </c>
      <c r="AH830" s="86">
        <f t="shared" si="222"/>
        <v>0</v>
      </c>
      <c r="AI830" s="86">
        <f t="shared" si="223"/>
        <v>0</v>
      </c>
    </row>
    <row r="831" spans="6:35" x14ac:dyDescent="0.25">
      <c r="F831" s="26" t="str">
        <f>IF(G831=1,MAX($F$4:F830)+1,"")</f>
        <v/>
      </c>
      <c r="G831" s="26">
        <f>COUNTIF($H$5:H831,H831)</f>
        <v>579</v>
      </c>
      <c r="H831" s="26" t="e">
        <f t="shared" si="224"/>
        <v>#N/A</v>
      </c>
      <c r="I831" s="26">
        <f>COUNTIF($J$4:$J831,1)</f>
        <v>16</v>
      </c>
      <c r="J831" s="26">
        <f>COUNTIF($S$5:$S831,S831)</f>
        <v>579</v>
      </c>
      <c r="K831" s="26" t="e">
        <f t="shared" si="213"/>
        <v>#N/A</v>
      </c>
      <c r="L831" s="26">
        <f>IFERROR(IF(P831=0,0,MAX($L$4:L830)+1),0)</f>
        <v>0</v>
      </c>
      <c r="M831" s="5" t="e">
        <f t="shared" si="225"/>
        <v>#N/A</v>
      </c>
      <c r="N831" s="5" t="e">
        <f t="shared" si="226"/>
        <v>#N/A</v>
      </c>
      <c r="P831" s="86" t="e">
        <f t="shared" si="214"/>
        <v>#N/A</v>
      </c>
      <c r="Q831" s="86" t="e">
        <f t="shared" si="215"/>
        <v>#N/A</v>
      </c>
      <c r="R831" s="86" t="e">
        <f t="shared" si="216"/>
        <v>#N/A</v>
      </c>
      <c r="S831" s="86" t="e">
        <f t="shared" si="217"/>
        <v>#N/A</v>
      </c>
      <c r="T831" s="86" t="str">
        <f t="shared" si="227"/>
        <v/>
      </c>
      <c r="U831" s="86" t="str">
        <f t="shared" si="228"/>
        <v/>
      </c>
      <c r="V831" s="86" t="str">
        <f t="shared" si="229"/>
        <v/>
      </c>
      <c r="W831" s="87" t="e">
        <f t="shared" si="218"/>
        <v>#N/A</v>
      </c>
      <c r="X831" s="88"/>
      <c r="Y831" s="88"/>
      <c r="Z831" s="88"/>
      <c r="AA831" s="88"/>
      <c r="AB831" s="88"/>
      <c r="AD831" s="86" t="e">
        <f t="shared" si="219"/>
        <v>#N/A</v>
      </c>
      <c r="AE831" s="86" t="e">
        <f t="shared" si="220"/>
        <v>#N/A</v>
      </c>
      <c r="AG831" s="86">
        <f t="shared" si="221"/>
        <v>0</v>
      </c>
      <c r="AH831" s="86">
        <f t="shared" si="222"/>
        <v>0</v>
      </c>
      <c r="AI831" s="86">
        <f t="shared" si="223"/>
        <v>0</v>
      </c>
    </row>
    <row r="832" spans="6:35" x14ac:dyDescent="0.25">
      <c r="F832" s="26" t="str">
        <f>IF(G832=1,MAX($F$4:F831)+1,"")</f>
        <v/>
      </c>
      <c r="G832" s="26">
        <f>COUNTIF($H$5:H832,H832)</f>
        <v>580</v>
      </c>
      <c r="H832" s="26" t="e">
        <f t="shared" si="224"/>
        <v>#N/A</v>
      </c>
      <c r="I832" s="26">
        <f>COUNTIF($J$4:$J832,1)</f>
        <v>16</v>
      </c>
      <c r="J832" s="26">
        <f>COUNTIF($S$5:$S832,S832)</f>
        <v>580</v>
      </c>
      <c r="K832" s="26" t="e">
        <f t="shared" si="213"/>
        <v>#N/A</v>
      </c>
      <c r="L832" s="26">
        <f>IFERROR(IF(P832=0,0,MAX($L$4:L831)+1),0)</f>
        <v>0</v>
      </c>
      <c r="M832" s="5" t="e">
        <f t="shared" si="225"/>
        <v>#N/A</v>
      </c>
      <c r="N832" s="5" t="e">
        <f t="shared" si="226"/>
        <v>#N/A</v>
      </c>
      <c r="P832" s="86" t="e">
        <f t="shared" si="214"/>
        <v>#N/A</v>
      </c>
      <c r="Q832" s="86" t="e">
        <f t="shared" si="215"/>
        <v>#N/A</v>
      </c>
      <c r="R832" s="86" t="e">
        <f t="shared" si="216"/>
        <v>#N/A</v>
      </c>
      <c r="S832" s="86" t="e">
        <f t="shared" si="217"/>
        <v>#N/A</v>
      </c>
      <c r="T832" s="86" t="str">
        <f t="shared" si="227"/>
        <v/>
      </c>
      <c r="U832" s="86" t="str">
        <f t="shared" si="228"/>
        <v/>
      </c>
      <c r="V832" s="86" t="str">
        <f t="shared" si="229"/>
        <v/>
      </c>
      <c r="W832" s="87" t="e">
        <f t="shared" si="218"/>
        <v>#N/A</v>
      </c>
      <c r="X832" s="88"/>
      <c r="Y832" s="88"/>
      <c r="Z832" s="88"/>
      <c r="AA832" s="88"/>
      <c r="AB832" s="88"/>
      <c r="AD832" s="86" t="e">
        <f t="shared" si="219"/>
        <v>#N/A</v>
      </c>
      <c r="AE832" s="86" t="e">
        <f t="shared" si="220"/>
        <v>#N/A</v>
      </c>
      <c r="AG832" s="86">
        <f t="shared" si="221"/>
        <v>0</v>
      </c>
      <c r="AH832" s="86">
        <f t="shared" si="222"/>
        <v>0</v>
      </c>
      <c r="AI832" s="86">
        <f t="shared" si="223"/>
        <v>0</v>
      </c>
    </row>
    <row r="833" spans="6:35" x14ac:dyDescent="0.25">
      <c r="F833" s="26" t="str">
        <f>IF(G833=1,MAX($F$4:F832)+1,"")</f>
        <v/>
      </c>
      <c r="G833" s="26">
        <f>COUNTIF($H$5:H833,H833)</f>
        <v>581</v>
      </c>
      <c r="H833" s="26" t="e">
        <f t="shared" si="224"/>
        <v>#N/A</v>
      </c>
      <c r="I833" s="26">
        <f>COUNTIF($J$4:$J833,1)</f>
        <v>16</v>
      </c>
      <c r="J833" s="26">
        <f>COUNTIF($S$5:$S833,S833)</f>
        <v>581</v>
      </c>
      <c r="K833" s="26" t="e">
        <f t="shared" si="213"/>
        <v>#N/A</v>
      </c>
      <c r="L833" s="26">
        <f>IFERROR(IF(P833=0,0,MAX($L$4:L832)+1),0)</f>
        <v>0</v>
      </c>
      <c r="M833" s="5" t="e">
        <f t="shared" si="225"/>
        <v>#N/A</v>
      </c>
      <c r="N833" s="5" t="e">
        <f t="shared" si="226"/>
        <v>#N/A</v>
      </c>
      <c r="P833" s="86" t="e">
        <f t="shared" si="214"/>
        <v>#N/A</v>
      </c>
      <c r="Q833" s="86" t="e">
        <f t="shared" si="215"/>
        <v>#N/A</v>
      </c>
      <c r="R833" s="86" t="e">
        <f t="shared" si="216"/>
        <v>#N/A</v>
      </c>
      <c r="S833" s="86" t="e">
        <f t="shared" si="217"/>
        <v>#N/A</v>
      </c>
      <c r="T833" s="86" t="str">
        <f t="shared" si="227"/>
        <v/>
      </c>
      <c r="U833" s="86" t="str">
        <f t="shared" si="228"/>
        <v/>
      </c>
      <c r="V833" s="86" t="str">
        <f t="shared" si="229"/>
        <v/>
      </c>
      <c r="W833" s="87" t="e">
        <f t="shared" si="218"/>
        <v>#N/A</v>
      </c>
      <c r="X833" s="88"/>
      <c r="Y833" s="88"/>
      <c r="Z833" s="88"/>
      <c r="AA833" s="88"/>
      <c r="AB833" s="88"/>
      <c r="AD833" s="86" t="e">
        <f t="shared" si="219"/>
        <v>#N/A</v>
      </c>
      <c r="AE833" s="86" t="e">
        <f t="shared" si="220"/>
        <v>#N/A</v>
      </c>
      <c r="AG833" s="86">
        <f t="shared" si="221"/>
        <v>0</v>
      </c>
      <c r="AH833" s="86">
        <f t="shared" si="222"/>
        <v>0</v>
      </c>
      <c r="AI833" s="86">
        <f t="shared" si="223"/>
        <v>0</v>
      </c>
    </row>
    <row r="834" spans="6:35" x14ac:dyDescent="0.25">
      <c r="F834" s="26" t="str">
        <f>IF(G834=1,MAX($F$4:F833)+1,"")</f>
        <v/>
      </c>
      <c r="G834" s="26">
        <f>COUNTIF($H$5:H834,H834)</f>
        <v>582</v>
      </c>
      <c r="H834" s="26" t="e">
        <f t="shared" si="224"/>
        <v>#N/A</v>
      </c>
      <c r="I834" s="26">
        <f>COUNTIF($J$4:$J834,1)</f>
        <v>16</v>
      </c>
      <c r="J834" s="26">
        <f>COUNTIF($S$5:$S834,S834)</f>
        <v>582</v>
      </c>
      <c r="K834" s="26" t="e">
        <f t="shared" si="213"/>
        <v>#N/A</v>
      </c>
      <c r="L834" s="26">
        <f>IFERROR(IF(P834=0,0,MAX($L$4:L833)+1),0)</f>
        <v>0</v>
      </c>
      <c r="M834" s="5" t="e">
        <f t="shared" si="225"/>
        <v>#N/A</v>
      </c>
      <c r="N834" s="5" t="e">
        <f t="shared" si="226"/>
        <v>#N/A</v>
      </c>
      <c r="P834" s="86" t="e">
        <f t="shared" si="214"/>
        <v>#N/A</v>
      </c>
      <c r="Q834" s="86" t="e">
        <f t="shared" si="215"/>
        <v>#N/A</v>
      </c>
      <c r="R834" s="86" t="e">
        <f t="shared" si="216"/>
        <v>#N/A</v>
      </c>
      <c r="S834" s="86" t="e">
        <f t="shared" si="217"/>
        <v>#N/A</v>
      </c>
      <c r="T834" s="86" t="str">
        <f t="shared" si="227"/>
        <v/>
      </c>
      <c r="U834" s="86" t="str">
        <f t="shared" si="228"/>
        <v/>
      </c>
      <c r="V834" s="86" t="str">
        <f t="shared" si="229"/>
        <v/>
      </c>
      <c r="W834" s="87" t="e">
        <f t="shared" si="218"/>
        <v>#N/A</v>
      </c>
      <c r="X834" s="88"/>
      <c r="Y834" s="88"/>
      <c r="Z834" s="88"/>
      <c r="AA834" s="88"/>
      <c r="AB834" s="88"/>
      <c r="AD834" s="86" t="e">
        <f t="shared" si="219"/>
        <v>#N/A</v>
      </c>
      <c r="AE834" s="86" t="e">
        <f t="shared" si="220"/>
        <v>#N/A</v>
      </c>
      <c r="AG834" s="86">
        <f t="shared" si="221"/>
        <v>0</v>
      </c>
      <c r="AH834" s="86">
        <f t="shared" si="222"/>
        <v>0</v>
      </c>
      <c r="AI834" s="86">
        <f t="shared" si="223"/>
        <v>0</v>
      </c>
    </row>
    <row r="835" spans="6:35" x14ac:dyDescent="0.25">
      <c r="F835" s="26" t="str">
        <f>IF(G835=1,MAX($F$4:F834)+1,"")</f>
        <v/>
      </c>
      <c r="G835" s="26">
        <f>COUNTIF($H$5:H835,H835)</f>
        <v>583</v>
      </c>
      <c r="H835" s="26" t="e">
        <f t="shared" si="224"/>
        <v>#N/A</v>
      </c>
      <c r="I835" s="26">
        <f>COUNTIF($J$4:$J835,1)</f>
        <v>16</v>
      </c>
      <c r="J835" s="26">
        <f>COUNTIF($S$5:$S835,S835)</f>
        <v>583</v>
      </c>
      <c r="K835" s="26" t="e">
        <f t="shared" si="213"/>
        <v>#N/A</v>
      </c>
      <c r="L835" s="26">
        <f>IFERROR(IF(P835=0,0,MAX($L$4:L834)+1),0)</f>
        <v>0</v>
      </c>
      <c r="M835" s="5" t="e">
        <f t="shared" si="225"/>
        <v>#N/A</v>
      </c>
      <c r="N835" s="5" t="e">
        <f t="shared" si="226"/>
        <v>#N/A</v>
      </c>
      <c r="P835" s="86" t="e">
        <f t="shared" si="214"/>
        <v>#N/A</v>
      </c>
      <c r="Q835" s="86" t="e">
        <f t="shared" si="215"/>
        <v>#N/A</v>
      </c>
      <c r="R835" s="86" t="e">
        <f t="shared" si="216"/>
        <v>#N/A</v>
      </c>
      <c r="S835" s="86" t="e">
        <f t="shared" si="217"/>
        <v>#N/A</v>
      </c>
      <c r="T835" s="86" t="str">
        <f t="shared" si="227"/>
        <v/>
      </c>
      <c r="U835" s="86" t="str">
        <f t="shared" si="228"/>
        <v/>
      </c>
      <c r="V835" s="86" t="str">
        <f t="shared" si="229"/>
        <v/>
      </c>
      <c r="W835" s="87" t="e">
        <f t="shared" si="218"/>
        <v>#N/A</v>
      </c>
      <c r="X835" s="88"/>
      <c r="Y835" s="88"/>
      <c r="Z835" s="88"/>
      <c r="AA835" s="88"/>
      <c r="AB835" s="88"/>
      <c r="AD835" s="86" t="e">
        <f t="shared" si="219"/>
        <v>#N/A</v>
      </c>
      <c r="AE835" s="86" t="e">
        <f t="shared" si="220"/>
        <v>#N/A</v>
      </c>
      <c r="AG835" s="86">
        <f t="shared" si="221"/>
        <v>0</v>
      </c>
      <c r="AH835" s="86">
        <f t="shared" si="222"/>
        <v>0</v>
      </c>
      <c r="AI835" s="86">
        <f t="shared" si="223"/>
        <v>0</v>
      </c>
    </row>
    <row r="836" spans="6:35" x14ac:dyDescent="0.25">
      <c r="F836" s="26" t="str">
        <f>IF(G836=1,MAX($F$4:F835)+1,"")</f>
        <v/>
      </c>
      <c r="G836" s="26">
        <f>COUNTIF($H$5:H836,H836)</f>
        <v>584</v>
      </c>
      <c r="H836" s="26" t="e">
        <f t="shared" si="224"/>
        <v>#N/A</v>
      </c>
      <c r="I836" s="26">
        <f>COUNTIF($J$4:$J836,1)</f>
        <v>16</v>
      </c>
      <c r="J836" s="26">
        <f>COUNTIF($S$5:$S836,S836)</f>
        <v>584</v>
      </c>
      <c r="K836" s="26" t="e">
        <f t="shared" si="213"/>
        <v>#N/A</v>
      </c>
      <c r="L836" s="26">
        <f>IFERROR(IF(P836=0,0,MAX($L$4:L835)+1),0)</f>
        <v>0</v>
      </c>
      <c r="M836" s="5" t="e">
        <f t="shared" si="225"/>
        <v>#N/A</v>
      </c>
      <c r="N836" s="5" t="e">
        <f t="shared" si="226"/>
        <v>#N/A</v>
      </c>
      <c r="P836" s="86" t="e">
        <f t="shared" si="214"/>
        <v>#N/A</v>
      </c>
      <c r="Q836" s="86" t="e">
        <f t="shared" si="215"/>
        <v>#N/A</v>
      </c>
      <c r="R836" s="86" t="e">
        <f t="shared" si="216"/>
        <v>#N/A</v>
      </c>
      <c r="S836" s="86" t="e">
        <f t="shared" si="217"/>
        <v>#N/A</v>
      </c>
      <c r="T836" s="86" t="str">
        <f t="shared" si="227"/>
        <v/>
      </c>
      <c r="U836" s="86" t="str">
        <f t="shared" si="228"/>
        <v/>
      </c>
      <c r="V836" s="86" t="str">
        <f t="shared" si="229"/>
        <v/>
      </c>
      <c r="W836" s="87" t="e">
        <f t="shared" si="218"/>
        <v>#N/A</v>
      </c>
      <c r="X836" s="88"/>
      <c r="Y836" s="88"/>
      <c r="Z836" s="88"/>
      <c r="AA836" s="88"/>
      <c r="AB836" s="88"/>
      <c r="AD836" s="86" t="e">
        <f t="shared" si="219"/>
        <v>#N/A</v>
      </c>
      <c r="AE836" s="86" t="e">
        <f t="shared" si="220"/>
        <v>#N/A</v>
      </c>
      <c r="AG836" s="86">
        <f t="shared" si="221"/>
        <v>0</v>
      </c>
      <c r="AH836" s="86">
        <f t="shared" si="222"/>
        <v>0</v>
      </c>
      <c r="AI836" s="86">
        <f t="shared" si="223"/>
        <v>0</v>
      </c>
    </row>
    <row r="837" spans="6:35" x14ac:dyDescent="0.25">
      <c r="F837" s="26" t="str">
        <f>IF(G837=1,MAX($F$4:F836)+1,"")</f>
        <v/>
      </c>
      <c r="G837" s="26">
        <f>COUNTIF($H$5:H837,H837)</f>
        <v>585</v>
      </c>
      <c r="H837" s="26" t="e">
        <f t="shared" si="224"/>
        <v>#N/A</v>
      </c>
      <c r="I837" s="26">
        <f>COUNTIF($J$4:$J837,1)</f>
        <v>16</v>
      </c>
      <c r="J837" s="26">
        <f>COUNTIF($S$5:$S837,S837)</f>
        <v>585</v>
      </c>
      <c r="K837" s="26" t="e">
        <f t="shared" ref="K837:K900" si="230">VLOOKUP(P837,Исходные_данные,19,FALSE)</f>
        <v>#N/A</v>
      </c>
      <c r="L837" s="26">
        <f>IFERROR(IF(P837=0,0,MAX($L$4:L836)+1),0)</f>
        <v>0</v>
      </c>
      <c r="M837" s="5" t="e">
        <f t="shared" si="225"/>
        <v>#N/A</v>
      </c>
      <c r="N837" s="5" t="e">
        <f t="shared" si="226"/>
        <v>#N/A</v>
      </c>
      <c r="P837" s="86" t="e">
        <f t="shared" ref="P837:P900" si="231">VLOOKUP(ROW(833:833),Разбивка_нумерация_5,4,FALSE)</f>
        <v>#N/A</v>
      </c>
      <c r="Q837" s="86" t="e">
        <f t="shared" ref="Q837:Q900" si="232">IF(VLOOKUP(ROW(833:833),Разбивка_нумерация_5,3,FALSE)=0,VLOOKUP(ROW(833:833),Разбивка_нумерация_5,2,FALSE),VLOOKUP(ROW(833:833),Разбивка_нумерация_5,3,FALSE))</f>
        <v>#N/A</v>
      </c>
      <c r="R837" s="86" t="e">
        <f t="shared" ref="R837:R900" si="233">VLOOKUP(ROW(833:833),Разбивка_нумерация_5,6,FALSE)</f>
        <v>#N/A</v>
      </c>
      <c r="S837" s="86" t="e">
        <f t="shared" ref="S837:S900" si="234">VLOOKUP(ROW(833:833),Разбивка_нумерация_5,17,FALSE)</f>
        <v>#N/A</v>
      </c>
      <c r="T837" s="86" t="str">
        <f t="shared" si="227"/>
        <v/>
      </c>
      <c r="U837" s="86" t="str">
        <f t="shared" si="228"/>
        <v/>
      </c>
      <c r="V837" s="86" t="str">
        <f t="shared" si="229"/>
        <v/>
      </c>
      <c r="W837" s="87" t="e">
        <f t="shared" ref="W837:W900" si="235">VLOOKUP(P837,Исходные_данные,13,FALSE)</f>
        <v>#N/A</v>
      </c>
      <c r="X837" s="88"/>
      <c r="Y837" s="88"/>
      <c r="Z837" s="88"/>
      <c r="AA837" s="88"/>
      <c r="AB837" s="88"/>
      <c r="AD837" s="86" t="e">
        <f t="shared" ref="AD837:AD900" si="236">VLOOKUP(S837,Кабель_диаметр,4,FALSE)</f>
        <v>#N/A</v>
      </c>
      <c r="AE837" s="86" t="e">
        <f t="shared" ref="AE837:AE900" si="237">VLOOKUP(S837,Кабель_диаметр,5,FALSE)</f>
        <v>#N/A</v>
      </c>
      <c r="AG837" s="86">
        <f t="shared" ref="AG837:AG900" si="238">IFERROR(VLOOKUP(P837,Исходные_данные,10,FALSE),0)</f>
        <v>0</v>
      </c>
      <c r="AH837" s="86">
        <f t="shared" ref="AH837:AH900" si="239">IFERROR(VLOOKUP(P837,Исходные_данные,11,FALSE),0)</f>
        <v>0</v>
      </c>
      <c r="AI837" s="86">
        <f t="shared" ref="AI837:AI900" si="240">IFERROR(VLOOKUP(P837,Исходные_данные,12,FALSE),0)</f>
        <v>0</v>
      </c>
    </row>
    <row r="838" spans="6:35" x14ac:dyDescent="0.25">
      <c r="F838" s="26" t="str">
        <f>IF(G838=1,MAX($F$4:F837)+1,"")</f>
        <v/>
      </c>
      <c r="G838" s="26">
        <f>COUNTIF($H$5:H838,H838)</f>
        <v>586</v>
      </c>
      <c r="H838" s="26" t="e">
        <f t="shared" ref="H838:H901" si="241">S838&amp;" "&amp;K838</f>
        <v>#N/A</v>
      </c>
      <c r="I838" s="26">
        <f>COUNTIF($J$4:$J838,1)</f>
        <v>16</v>
      </c>
      <c r="J838" s="26">
        <f>COUNTIF($S$5:$S838,S838)</f>
        <v>586</v>
      </c>
      <c r="K838" s="26" t="e">
        <f t="shared" si="230"/>
        <v>#N/A</v>
      </c>
      <c r="L838" s="26">
        <f>IFERROR(IF(P838=0,0,MAX($L$4:L837)+1),0)</f>
        <v>0</v>
      </c>
      <c r="M838" s="5" t="e">
        <f t="shared" ref="M838:M901" si="242">LEFT(P838,SEARCH(".",P838)-1)</f>
        <v>#N/A</v>
      </c>
      <c r="N838" s="5" t="e">
        <f t="shared" ref="N838:N901" si="243">LEFT(RIGHT(P838,LEN(P838)-LEN(M838)-1),SEARCH(".",P838)-1)</f>
        <v>#N/A</v>
      </c>
      <c r="P838" s="86" t="e">
        <f t="shared" si="231"/>
        <v>#N/A</v>
      </c>
      <c r="Q838" s="86" t="e">
        <f t="shared" si="232"/>
        <v>#N/A</v>
      </c>
      <c r="R838" s="86" t="e">
        <f t="shared" si="233"/>
        <v>#N/A</v>
      </c>
      <c r="S838" s="86" t="e">
        <f t="shared" si="234"/>
        <v>#N/A</v>
      </c>
      <c r="T838" s="86" t="str">
        <f t="shared" ref="T838:T901" si="244">IF(AG838=0,"","L="&amp;AG838)</f>
        <v/>
      </c>
      <c r="U838" s="86" t="str">
        <f t="shared" ref="U838:U901" si="245">IF(AH838=0,"",AD838&amp;" L="&amp;AH838)</f>
        <v/>
      </c>
      <c r="V838" s="86" t="str">
        <f t="shared" ref="V838:V901" si="246">IF(AI838=0,"",AE838&amp;" L="&amp;AI838)</f>
        <v/>
      </c>
      <c r="W838" s="87" t="e">
        <f t="shared" si="235"/>
        <v>#N/A</v>
      </c>
      <c r="X838" s="88"/>
      <c r="Y838" s="88"/>
      <c r="Z838" s="88"/>
      <c r="AA838" s="88"/>
      <c r="AB838" s="88"/>
      <c r="AD838" s="86" t="e">
        <f t="shared" si="236"/>
        <v>#N/A</v>
      </c>
      <c r="AE838" s="86" t="e">
        <f t="shared" si="237"/>
        <v>#N/A</v>
      </c>
      <c r="AG838" s="86">
        <f t="shared" si="238"/>
        <v>0</v>
      </c>
      <c r="AH838" s="86">
        <f t="shared" si="239"/>
        <v>0</v>
      </c>
      <c r="AI838" s="86">
        <f t="shared" si="240"/>
        <v>0</v>
      </c>
    </row>
    <row r="839" spans="6:35" x14ac:dyDescent="0.25">
      <c r="F839" s="26" t="str">
        <f>IF(G839=1,MAX($F$4:F838)+1,"")</f>
        <v/>
      </c>
      <c r="G839" s="26">
        <f>COUNTIF($H$5:H839,H839)</f>
        <v>587</v>
      </c>
      <c r="H839" s="26" t="e">
        <f t="shared" si="241"/>
        <v>#N/A</v>
      </c>
      <c r="I839" s="26">
        <f>COUNTIF($J$4:$J839,1)</f>
        <v>16</v>
      </c>
      <c r="J839" s="26">
        <f>COUNTIF($S$5:$S839,S839)</f>
        <v>587</v>
      </c>
      <c r="K839" s="26" t="e">
        <f t="shared" si="230"/>
        <v>#N/A</v>
      </c>
      <c r="L839" s="26">
        <f>IFERROR(IF(P839=0,0,MAX($L$4:L838)+1),0)</f>
        <v>0</v>
      </c>
      <c r="M839" s="5" t="e">
        <f t="shared" si="242"/>
        <v>#N/A</v>
      </c>
      <c r="N839" s="5" t="e">
        <f t="shared" si="243"/>
        <v>#N/A</v>
      </c>
      <c r="P839" s="86" t="e">
        <f t="shared" si="231"/>
        <v>#N/A</v>
      </c>
      <c r="Q839" s="86" t="e">
        <f t="shared" si="232"/>
        <v>#N/A</v>
      </c>
      <c r="R839" s="86" t="e">
        <f t="shared" si="233"/>
        <v>#N/A</v>
      </c>
      <c r="S839" s="86" t="e">
        <f t="shared" si="234"/>
        <v>#N/A</v>
      </c>
      <c r="T839" s="86" t="str">
        <f t="shared" si="244"/>
        <v/>
      </c>
      <c r="U839" s="86" t="str">
        <f t="shared" si="245"/>
        <v/>
      </c>
      <c r="V839" s="86" t="str">
        <f t="shared" si="246"/>
        <v/>
      </c>
      <c r="W839" s="87" t="e">
        <f t="shared" si="235"/>
        <v>#N/A</v>
      </c>
      <c r="X839" s="88"/>
      <c r="Y839" s="88"/>
      <c r="Z839" s="88"/>
      <c r="AA839" s="88"/>
      <c r="AB839" s="88"/>
      <c r="AD839" s="86" t="e">
        <f t="shared" si="236"/>
        <v>#N/A</v>
      </c>
      <c r="AE839" s="86" t="e">
        <f t="shared" si="237"/>
        <v>#N/A</v>
      </c>
      <c r="AG839" s="86">
        <f t="shared" si="238"/>
        <v>0</v>
      </c>
      <c r="AH839" s="86">
        <f t="shared" si="239"/>
        <v>0</v>
      </c>
      <c r="AI839" s="86">
        <f t="shared" si="240"/>
        <v>0</v>
      </c>
    </row>
    <row r="840" spans="6:35" x14ac:dyDescent="0.25">
      <c r="F840" s="26" t="str">
        <f>IF(G840=1,MAX($F$4:F839)+1,"")</f>
        <v/>
      </c>
      <c r="G840" s="26">
        <f>COUNTIF($H$5:H840,H840)</f>
        <v>588</v>
      </c>
      <c r="H840" s="26" t="e">
        <f t="shared" si="241"/>
        <v>#N/A</v>
      </c>
      <c r="I840" s="26">
        <f>COUNTIF($J$4:$J840,1)</f>
        <v>16</v>
      </c>
      <c r="J840" s="26">
        <f>COUNTIF($S$5:$S840,S840)</f>
        <v>588</v>
      </c>
      <c r="K840" s="26" t="e">
        <f t="shared" si="230"/>
        <v>#N/A</v>
      </c>
      <c r="L840" s="26">
        <f>IFERROR(IF(P840=0,0,MAX($L$4:L839)+1),0)</f>
        <v>0</v>
      </c>
      <c r="M840" s="5" t="e">
        <f t="shared" si="242"/>
        <v>#N/A</v>
      </c>
      <c r="N840" s="5" t="e">
        <f t="shared" si="243"/>
        <v>#N/A</v>
      </c>
      <c r="P840" s="86" t="e">
        <f t="shared" si="231"/>
        <v>#N/A</v>
      </c>
      <c r="Q840" s="86" t="e">
        <f t="shared" si="232"/>
        <v>#N/A</v>
      </c>
      <c r="R840" s="86" t="e">
        <f t="shared" si="233"/>
        <v>#N/A</v>
      </c>
      <c r="S840" s="86" t="e">
        <f t="shared" si="234"/>
        <v>#N/A</v>
      </c>
      <c r="T840" s="86" t="str">
        <f t="shared" si="244"/>
        <v/>
      </c>
      <c r="U840" s="86" t="str">
        <f t="shared" si="245"/>
        <v/>
      </c>
      <c r="V840" s="86" t="str">
        <f t="shared" si="246"/>
        <v/>
      </c>
      <c r="W840" s="87" t="e">
        <f t="shared" si="235"/>
        <v>#N/A</v>
      </c>
      <c r="X840" s="88"/>
      <c r="Y840" s="88"/>
      <c r="Z840" s="88"/>
      <c r="AA840" s="88"/>
      <c r="AB840" s="88"/>
      <c r="AD840" s="86" t="e">
        <f t="shared" si="236"/>
        <v>#N/A</v>
      </c>
      <c r="AE840" s="86" t="e">
        <f t="shared" si="237"/>
        <v>#N/A</v>
      </c>
      <c r="AG840" s="86">
        <f t="shared" si="238"/>
        <v>0</v>
      </c>
      <c r="AH840" s="86">
        <f t="shared" si="239"/>
        <v>0</v>
      </c>
      <c r="AI840" s="86">
        <f t="shared" si="240"/>
        <v>0</v>
      </c>
    </row>
    <row r="841" spans="6:35" x14ac:dyDescent="0.25">
      <c r="F841" s="26" t="str">
        <f>IF(G841=1,MAX($F$4:F840)+1,"")</f>
        <v/>
      </c>
      <c r="G841" s="26">
        <f>COUNTIF($H$5:H841,H841)</f>
        <v>589</v>
      </c>
      <c r="H841" s="26" t="e">
        <f t="shared" si="241"/>
        <v>#N/A</v>
      </c>
      <c r="I841" s="26">
        <f>COUNTIF($J$4:$J841,1)</f>
        <v>16</v>
      </c>
      <c r="J841" s="26">
        <f>COUNTIF($S$5:$S841,S841)</f>
        <v>589</v>
      </c>
      <c r="K841" s="26" t="e">
        <f t="shared" si="230"/>
        <v>#N/A</v>
      </c>
      <c r="L841" s="26">
        <f>IFERROR(IF(P841=0,0,MAX($L$4:L840)+1),0)</f>
        <v>0</v>
      </c>
      <c r="M841" s="5" t="e">
        <f t="shared" si="242"/>
        <v>#N/A</v>
      </c>
      <c r="N841" s="5" t="e">
        <f t="shared" si="243"/>
        <v>#N/A</v>
      </c>
      <c r="P841" s="86" t="e">
        <f t="shared" si="231"/>
        <v>#N/A</v>
      </c>
      <c r="Q841" s="86" t="e">
        <f t="shared" si="232"/>
        <v>#N/A</v>
      </c>
      <c r="R841" s="86" t="e">
        <f t="shared" si="233"/>
        <v>#N/A</v>
      </c>
      <c r="S841" s="86" t="e">
        <f t="shared" si="234"/>
        <v>#N/A</v>
      </c>
      <c r="T841" s="86" t="str">
        <f t="shared" si="244"/>
        <v/>
      </c>
      <c r="U841" s="86" t="str">
        <f t="shared" si="245"/>
        <v/>
      </c>
      <c r="V841" s="86" t="str">
        <f t="shared" si="246"/>
        <v/>
      </c>
      <c r="W841" s="87" t="e">
        <f t="shared" si="235"/>
        <v>#N/A</v>
      </c>
      <c r="X841" s="88"/>
      <c r="Y841" s="88"/>
      <c r="Z841" s="88"/>
      <c r="AA841" s="88"/>
      <c r="AB841" s="88"/>
      <c r="AD841" s="86" t="e">
        <f t="shared" si="236"/>
        <v>#N/A</v>
      </c>
      <c r="AE841" s="86" t="e">
        <f t="shared" si="237"/>
        <v>#N/A</v>
      </c>
      <c r="AG841" s="86">
        <f t="shared" si="238"/>
        <v>0</v>
      </c>
      <c r="AH841" s="86">
        <f t="shared" si="239"/>
        <v>0</v>
      </c>
      <c r="AI841" s="86">
        <f t="shared" si="240"/>
        <v>0</v>
      </c>
    </row>
    <row r="842" spans="6:35" x14ac:dyDescent="0.25">
      <c r="F842" s="26" t="str">
        <f>IF(G842=1,MAX($F$4:F841)+1,"")</f>
        <v/>
      </c>
      <c r="G842" s="26">
        <f>COUNTIF($H$5:H842,H842)</f>
        <v>590</v>
      </c>
      <c r="H842" s="26" t="e">
        <f t="shared" si="241"/>
        <v>#N/A</v>
      </c>
      <c r="I842" s="26">
        <f>COUNTIF($J$4:$J842,1)</f>
        <v>16</v>
      </c>
      <c r="J842" s="26">
        <f>COUNTIF($S$5:$S842,S842)</f>
        <v>590</v>
      </c>
      <c r="K842" s="26" t="e">
        <f t="shared" si="230"/>
        <v>#N/A</v>
      </c>
      <c r="L842" s="26">
        <f>IFERROR(IF(P842=0,0,MAX($L$4:L841)+1),0)</f>
        <v>0</v>
      </c>
      <c r="M842" s="5" t="e">
        <f t="shared" si="242"/>
        <v>#N/A</v>
      </c>
      <c r="N842" s="5" t="e">
        <f t="shared" si="243"/>
        <v>#N/A</v>
      </c>
      <c r="P842" s="86" t="e">
        <f t="shared" si="231"/>
        <v>#N/A</v>
      </c>
      <c r="Q842" s="86" t="e">
        <f t="shared" si="232"/>
        <v>#N/A</v>
      </c>
      <c r="R842" s="86" t="e">
        <f t="shared" si="233"/>
        <v>#N/A</v>
      </c>
      <c r="S842" s="86" t="e">
        <f t="shared" si="234"/>
        <v>#N/A</v>
      </c>
      <c r="T842" s="86" t="str">
        <f t="shared" si="244"/>
        <v/>
      </c>
      <c r="U842" s="86" t="str">
        <f t="shared" si="245"/>
        <v/>
      </c>
      <c r="V842" s="86" t="str">
        <f t="shared" si="246"/>
        <v/>
      </c>
      <c r="W842" s="87" t="e">
        <f t="shared" si="235"/>
        <v>#N/A</v>
      </c>
      <c r="X842" s="88"/>
      <c r="Y842" s="88"/>
      <c r="Z842" s="88"/>
      <c r="AA842" s="88"/>
      <c r="AB842" s="88"/>
      <c r="AD842" s="86" t="e">
        <f t="shared" si="236"/>
        <v>#N/A</v>
      </c>
      <c r="AE842" s="86" t="e">
        <f t="shared" si="237"/>
        <v>#N/A</v>
      </c>
      <c r="AG842" s="86">
        <f t="shared" si="238"/>
        <v>0</v>
      </c>
      <c r="AH842" s="86">
        <f t="shared" si="239"/>
        <v>0</v>
      </c>
      <c r="AI842" s="86">
        <f t="shared" si="240"/>
        <v>0</v>
      </c>
    </row>
    <row r="843" spans="6:35" x14ac:dyDescent="0.25">
      <c r="F843" s="26" t="str">
        <f>IF(G843=1,MAX($F$4:F842)+1,"")</f>
        <v/>
      </c>
      <c r="G843" s="26">
        <f>COUNTIF($H$5:H843,H843)</f>
        <v>591</v>
      </c>
      <c r="H843" s="26" t="e">
        <f t="shared" si="241"/>
        <v>#N/A</v>
      </c>
      <c r="I843" s="26">
        <f>COUNTIF($J$4:$J843,1)</f>
        <v>16</v>
      </c>
      <c r="J843" s="26">
        <f>COUNTIF($S$5:$S843,S843)</f>
        <v>591</v>
      </c>
      <c r="K843" s="26" t="e">
        <f t="shared" si="230"/>
        <v>#N/A</v>
      </c>
      <c r="L843" s="26">
        <f>IFERROR(IF(P843=0,0,MAX($L$4:L842)+1),0)</f>
        <v>0</v>
      </c>
      <c r="M843" s="5" t="e">
        <f t="shared" si="242"/>
        <v>#N/A</v>
      </c>
      <c r="N843" s="5" t="e">
        <f t="shared" si="243"/>
        <v>#N/A</v>
      </c>
      <c r="P843" s="86" t="e">
        <f t="shared" si="231"/>
        <v>#N/A</v>
      </c>
      <c r="Q843" s="86" t="e">
        <f t="shared" si="232"/>
        <v>#N/A</v>
      </c>
      <c r="R843" s="86" t="e">
        <f t="shared" si="233"/>
        <v>#N/A</v>
      </c>
      <c r="S843" s="86" t="e">
        <f t="shared" si="234"/>
        <v>#N/A</v>
      </c>
      <c r="T843" s="86" t="str">
        <f t="shared" si="244"/>
        <v/>
      </c>
      <c r="U843" s="86" t="str">
        <f t="shared" si="245"/>
        <v/>
      </c>
      <c r="V843" s="86" t="str">
        <f t="shared" si="246"/>
        <v/>
      </c>
      <c r="W843" s="87" t="e">
        <f t="shared" si="235"/>
        <v>#N/A</v>
      </c>
      <c r="X843" s="88"/>
      <c r="Y843" s="88"/>
      <c r="Z843" s="88"/>
      <c r="AA843" s="88"/>
      <c r="AB843" s="88"/>
      <c r="AD843" s="86" t="e">
        <f t="shared" si="236"/>
        <v>#N/A</v>
      </c>
      <c r="AE843" s="86" t="e">
        <f t="shared" si="237"/>
        <v>#N/A</v>
      </c>
      <c r="AG843" s="86">
        <f t="shared" si="238"/>
        <v>0</v>
      </c>
      <c r="AH843" s="86">
        <f t="shared" si="239"/>
        <v>0</v>
      </c>
      <c r="AI843" s="86">
        <f t="shared" si="240"/>
        <v>0</v>
      </c>
    </row>
    <row r="844" spans="6:35" x14ac:dyDescent="0.25">
      <c r="F844" s="26" t="str">
        <f>IF(G844=1,MAX($F$4:F843)+1,"")</f>
        <v/>
      </c>
      <c r="G844" s="26">
        <f>COUNTIF($H$5:H844,H844)</f>
        <v>592</v>
      </c>
      <c r="H844" s="26" t="e">
        <f t="shared" si="241"/>
        <v>#N/A</v>
      </c>
      <c r="I844" s="26">
        <f>COUNTIF($J$4:$J844,1)</f>
        <v>16</v>
      </c>
      <c r="J844" s="26">
        <f>COUNTIF($S$5:$S844,S844)</f>
        <v>592</v>
      </c>
      <c r="K844" s="26" t="e">
        <f t="shared" si="230"/>
        <v>#N/A</v>
      </c>
      <c r="L844" s="26">
        <f>IFERROR(IF(P844=0,0,MAX($L$4:L843)+1),0)</f>
        <v>0</v>
      </c>
      <c r="M844" s="5" t="e">
        <f t="shared" si="242"/>
        <v>#N/A</v>
      </c>
      <c r="N844" s="5" t="e">
        <f t="shared" si="243"/>
        <v>#N/A</v>
      </c>
      <c r="P844" s="86" t="e">
        <f t="shared" si="231"/>
        <v>#N/A</v>
      </c>
      <c r="Q844" s="86" t="e">
        <f t="shared" si="232"/>
        <v>#N/A</v>
      </c>
      <c r="R844" s="86" t="e">
        <f t="shared" si="233"/>
        <v>#N/A</v>
      </c>
      <c r="S844" s="86" t="e">
        <f t="shared" si="234"/>
        <v>#N/A</v>
      </c>
      <c r="T844" s="86" t="str">
        <f t="shared" si="244"/>
        <v/>
      </c>
      <c r="U844" s="86" t="str">
        <f t="shared" si="245"/>
        <v/>
      </c>
      <c r="V844" s="86" t="str">
        <f t="shared" si="246"/>
        <v/>
      </c>
      <c r="W844" s="87" t="e">
        <f t="shared" si="235"/>
        <v>#N/A</v>
      </c>
      <c r="X844" s="88"/>
      <c r="Y844" s="88"/>
      <c r="Z844" s="88"/>
      <c r="AA844" s="88"/>
      <c r="AB844" s="88"/>
      <c r="AD844" s="86" t="e">
        <f t="shared" si="236"/>
        <v>#N/A</v>
      </c>
      <c r="AE844" s="86" t="e">
        <f t="shared" si="237"/>
        <v>#N/A</v>
      </c>
      <c r="AG844" s="86">
        <f t="shared" si="238"/>
        <v>0</v>
      </c>
      <c r="AH844" s="86">
        <f t="shared" si="239"/>
        <v>0</v>
      </c>
      <c r="AI844" s="86">
        <f t="shared" si="240"/>
        <v>0</v>
      </c>
    </row>
    <row r="845" spans="6:35" x14ac:dyDescent="0.25">
      <c r="F845" s="26" t="str">
        <f>IF(G845=1,MAX($F$4:F844)+1,"")</f>
        <v/>
      </c>
      <c r="G845" s="26">
        <f>COUNTIF($H$5:H845,H845)</f>
        <v>593</v>
      </c>
      <c r="H845" s="26" t="e">
        <f t="shared" si="241"/>
        <v>#N/A</v>
      </c>
      <c r="I845" s="26">
        <f>COUNTIF($J$4:$J845,1)</f>
        <v>16</v>
      </c>
      <c r="J845" s="26">
        <f>COUNTIF($S$5:$S845,S845)</f>
        <v>593</v>
      </c>
      <c r="K845" s="26" t="e">
        <f t="shared" si="230"/>
        <v>#N/A</v>
      </c>
      <c r="L845" s="26">
        <f>IFERROR(IF(P845=0,0,MAX($L$4:L844)+1),0)</f>
        <v>0</v>
      </c>
      <c r="M845" s="5" t="e">
        <f t="shared" si="242"/>
        <v>#N/A</v>
      </c>
      <c r="N845" s="5" t="e">
        <f t="shared" si="243"/>
        <v>#N/A</v>
      </c>
      <c r="P845" s="86" t="e">
        <f t="shared" si="231"/>
        <v>#N/A</v>
      </c>
      <c r="Q845" s="86" t="e">
        <f t="shared" si="232"/>
        <v>#N/A</v>
      </c>
      <c r="R845" s="86" t="e">
        <f t="shared" si="233"/>
        <v>#N/A</v>
      </c>
      <c r="S845" s="86" t="e">
        <f t="shared" si="234"/>
        <v>#N/A</v>
      </c>
      <c r="T845" s="86" t="str">
        <f t="shared" si="244"/>
        <v/>
      </c>
      <c r="U845" s="86" t="str">
        <f t="shared" si="245"/>
        <v/>
      </c>
      <c r="V845" s="86" t="str">
        <f t="shared" si="246"/>
        <v/>
      </c>
      <c r="W845" s="87" t="e">
        <f t="shared" si="235"/>
        <v>#N/A</v>
      </c>
      <c r="X845" s="88"/>
      <c r="Y845" s="88"/>
      <c r="Z845" s="88"/>
      <c r="AA845" s="88"/>
      <c r="AB845" s="88"/>
      <c r="AD845" s="86" t="e">
        <f t="shared" si="236"/>
        <v>#N/A</v>
      </c>
      <c r="AE845" s="86" t="e">
        <f t="shared" si="237"/>
        <v>#N/A</v>
      </c>
      <c r="AG845" s="86">
        <f t="shared" si="238"/>
        <v>0</v>
      </c>
      <c r="AH845" s="86">
        <f t="shared" si="239"/>
        <v>0</v>
      </c>
      <c r="AI845" s="86">
        <f t="shared" si="240"/>
        <v>0</v>
      </c>
    </row>
    <row r="846" spans="6:35" x14ac:dyDescent="0.25">
      <c r="F846" s="26" t="str">
        <f>IF(G846=1,MAX($F$4:F845)+1,"")</f>
        <v/>
      </c>
      <c r="G846" s="26">
        <f>COUNTIF($H$5:H846,H846)</f>
        <v>594</v>
      </c>
      <c r="H846" s="26" t="e">
        <f t="shared" si="241"/>
        <v>#N/A</v>
      </c>
      <c r="I846" s="26">
        <f>COUNTIF($J$4:$J846,1)</f>
        <v>16</v>
      </c>
      <c r="J846" s="26">
        <f>COUNTIF($S$5:$S846,S846)</f>
        <v>594</v>
      </c>
      <c r="K846" s="26" t="e">
        <f t="shared" si="230"/>
        <v>#N/A</v>
      </c>
      <c r="L846" s="26">
        <f>IFERROR(IF(P846=0,0,MAX($L$4:L845)+1),0)</f>
        <v>0</v>
      </c>
      <c r="M846" s="5" t="e">
        <f t="shared" si="242"/>
        <v>#N/A</v>
      </c>
      <c r="N846" s="5" t="e">
        <f t="shared" si="243"/>
        <v>#N/A</v>
      </c>
      <c r="P846" s="86" t="e">
        <f t="shared" si="231"/>
        <v>#N/A</v>
      </c>
      <c r="Q846" s="86" t="e">
        <f t="shared" si="232"/>
        <v>#N/A</v>
      </c>
      <c r="R846" s="86" t="e">
        <f t="shared" si="233"/>
        <v>#N/A</v>
      </c>
      <c r="S846" s="86" t="e">
        <f t="shared" si="234"/>
        <v>#N/A</v>
      </c>
      <c r="T846" s="86" t="str">
        <f t="shared" si="244"/>
        <v/>
      </c>
      <c r="U846" s="86" t="str">
        <f t="shared" si="245"/>
        <v/>
      </c>
      <c r="V846" s="86" t="str">
        <f t="shared" si="246"/>
        <v/>
      </c>
      <c r="W846" s="87" t="e">
        <f t="shared" si="235"/>
        <v>#N/A</v>
      </c>
      <c r="X846" s="88"/>
      <c r="Y846" s="88"/>
      <c r="Z846" s="88"/>
      <c r="AA846" s="88"/>
      <c r="AB846" s="88"/>
      <c r="AD846" s="86" t="e">
        <f t="shared" si="236"/>
        <v>#N/A</v>
      </c>
      <c r="AE846" s="86" t="e">
        <f t="shared" si="237"/>
        <v>#N/A</v>
      </c>
      <c r="AG846" s="86">
        <f t="shared" si="238"/>
        <v>0</v>
      </c>
      <c r="AH846" s="86">
        <f t="shared" si="239"/>
        <v>0</v>
      </c>
      <c r="AI846" s="86">
        <f t="shared" si="240"/>
        <v>0</v>
      </c>
    </row>
    <row r="847" spans="6:35" x14ac:dyDescent="0.25">
      <c r="F847" s="26" t="str">
        <f>IF(G847=1,MAX($F$4:F846)+1,"")</f>
        <v/>
      </c>
      <c r="G847" s="26">
        <f>COUNTIF($H$5:H847,H847)</f>
        <v>595</v>
      </c>
      <c r="H847" s="26" t="e">
        <f t="shared" si="241"/>
        <v>#N/A</v>
      </c>
      <c r="I847" s="26">
        <f>COUNTIF($J$4:$J847,1)</f>
        <v>16</v>
      </c>
      <c r="J847" s="26">
        <f>COUNTIF($S$5:$S847,S847)</f>
        <v>595</v>
      </c>
      <c r="K847" s="26" t="e">
        <f t="shared" si="230"/>
        <v>#N/A</v>
      </c>
      <c r="L847" s="26">
        <f>IFERROR(IF(P847=0,0,MAX($L$4:L846)+1),0)</f>
        <v>0</v>
      </c>
      <c r="M847" s="5" t="e">
        <f t="shared" si="242"/>
        <v>#N/A</v>
      </c>
      <c r="N847" s="5" t="e">
        <f t="shared" si="243"/>
        <v>#N/A</v>
      </c>
      <c r="P847" s="86" t="e">
        <f t="shared" si="231"/>
        <v>#N/A</v>
      </c>
      <c r="Q847" s="86" t="e">
        <f t="shared" si="232"/>
        <v>#N/A</v>
      </c>
      <c r="R847" s="86" t="e">
        <f t="shared" si="233"/>
        <v>#N/A</v>
      </c>
      <c r="S847" s="86" t="e">
        <f t="shared" si="234"/>
        <v>#N/A</v>
      </c>
      <c r="T847" s="86" t="str">
        <f t="shared" si="244"/>
        <v/>
      </c>
      <c r="U847" s="86" t="str">
        <f t="shared" si="245"/>
        <v/>
      </c>
      <c r="V847" s="86" t="str">
        <f t="shared" si="246"/>
        <v/>
      </c>
      <c r="W847" s="87" t="e">
        <f t="shared" si="235"/>
        <v>#N/A</v>
      </c>
      <c r="X847" s="88"/>
      <c r="Y847" s="88"/>
      <c r="Z847" s="88"/>
      <c r="AA847" s="88"/>
      <c r="AB847" s="88"/>
      <c r="AD847" s="86" t="e">
        <f t="shared" si="236"/>
        <v>#N/A</v>
      </c>
      <c r="AE847" s="86" t="e">
        <f t="shared" si="237"/>
        <v>#N/A</v>
      </c>
      <c r="AG847" s="86">
        <f t="shared" si="238"/>
        <v>0</v>
      </c>
      <c r="AH847" s="86">
        <f t="shared" si="239"/>
        <v>0</v>
      </c>
      <c r="AI847" s="86">
        <f t="shared" si="240"/>
        <v>0</v>
      </c>
    </row>
    <row r="848" spans="6:35" x14ac:dyDescent="0.25">
      <c r="F848" s="26" t="str">
        <f>IF(G848=1,MAX($F$4:F847)+1,"")</f>
        <v/>
      </c>
      <c r="G848" s="26">
        <f>COUNTIF($H$5:H848,H848)</f>
        <v>596</v>
      </c>
      <c r="H848" s="26" t="e">
        <f t="shared" si="241"/>
        <v>#N/A</v>
      </c>
      <c r="I848" s="26">
        <f>COUNTIF($J$4:$J848,1)</f>
        <v>16</v>
      </c>
      <c r="J848" s="26">
        <f>COUNTIF($S$5:$S848,S848)</f>
        <v>596</v>
      </c>
      <c r="K848" s="26" t="e">
        <f t="shared" si="230"/>
        <v>#N/A</v>
      </c>
      <c r="L848" s="26">
        <f>IFERROR(IF(P848=0,0,MAX($L$4:L847)+1),0)</f>
        <v>0</v>
      </c>
      <c r="M848" s="5" t="e">
        <f t="shared" si="242"/>
        <v>#N/A</v>
      </c>
      <c r="N848" s="5" t="e">
        <f t="shared" si="243"/>
        <v>#N/A</v>
      </c>
      <c r="P848" s="86" t="e">
        <f t="shared" si="231"/>
        <v>#N/A</v>
      </c>
      <c r="Q848" s="86" t="e">
        <f t="shared" si="232"/>
        <v>#N/A</v>
      </c>
      <c r="R848" s="86" t="e">
        <f t="shared" si="233"/>
        <v>#N/A</v>
      </c>
      <c r="S848" s="86" t="e">
        <f t="shared" si="234"/>
        <v>#N/A</v>
      </c>
      <c r="T848" s="86" t="str">
        <f t="shared" si="244"/>
        <v/>
      </c>
      <c r="U848" s="86" t="str">
        <f t="shared" si="245"/>
        <v/>
      </c>
      <c r="V848" s="86" t="str">
        <f t="shared" si="246"/>
        <v/>
      </c>
      <c r="W848" s="87" t="e">
        <f t="shared" si="235"/>
        <v>#N/A</v>
      </c>
      <c r="X848" s="88"/>
      <c r="Y848" s="88"/>
      <c r="Z848" s="88"/>
      <c r="AA848" s="88"/>
      <c r="AB848" s="88"/>
      <c r="AD848" s="86" t="e">
        <f t="shared" si="236"/>
        <v>#N/A</v>
      </c>
      <c r="AE848" s="86" t="e">
        <f t="shared" si="237"/>
        <v>#N/A</v>
      </c>
      <c r="AG848" s="86">
        <f t="shared" si="238"/>
        <v>0</v>
      </c>
      <c r="AH848" s="86">
        <f t="shared" si="239"/>
        <v>0</v>
      </c>
      <c r="AI848" s="86">
        <f t="shared" si="240"/>
        <v>0</v>
      </c>
    </row>
    <row r="849" spans="6:35" x14ac:dyDescent="0.25">
      <c r="F849" s="26" t="str">
        <f>IF(G849=1,MAX($F$4:F848)+1,"")</f>
        <v/>
      </c>
      <c r="G849" s="26">
        <f>COUNTIF($H$5:H849,H849)</f>
        <v>597</v>
      </c>
      <c r="H849" s="26" t="e">
        <f t="shared" si="241"/>
        <v>#N/A</v>
      </c>
      <c r="I849" s="26">
        <f>COUNTIF($J$4:$J849,1)</f>
        <v>16</v>
      </c>
      <c r="J849" s="26">
        <f>COUNTIF($S$5:$S849,S849)</f>
        <v>597</v>
      </c>
      <c r="K849" s="26" t="e">
        <f t="shared" si="230"/>
        <v>#N/A</v>
      </c>
      <c r="L849" s="26">
        <f>IFERROR(IF(P849=0,0,MAX($L$4:L848)+1),0)</f>
        <v>0</v>
      </c>
      <c r="M849" s="5" t="e">
        <f t="shared" si="242"/>
        <v>#N/A</v>
      </c>
      <c r="N849" s="5" t="e">
        <f t="shared" si="243"/>
        <v>#N/A</v>
      </c>
      <c r="P849" s="86" t="e">
        <f t="shared" si="231"/>
        <v>#N/A</v>
      </c>
      <c r="Q849" s="86" t="e">
        <f t="shared" si="232"/>
        <v>#N/A</v>
      </c>
      <c r="R849" s="86" t="e">
        <f t="shared" si="233"/>
        <v>#N/A</v>
      </c>
      <c r="S849" s="86" t="e">
        <f t="shared" si="234"/>
        <v>#N/A</v>
      </c>
      <c r="T849" s="86" t="str">
        <f t="shared" si="244"/>
        <v/>
      </c>
      <c r="U849" s="86" t="str">
        <f t="shared" si="245"/>
        <v/>
      </c>
      <c r="V849" s="86" t="str">
        <f t="shared" si="246"/>
        <v/>
      </c>
      <c r="W849" s="87" t="e">
        <f t="shared" si="235"/>
        <v>#N/A</v>
      </c>
      <c r="X849" s="88"/>
      <c r="Y849" s="88"/>
      <c r="Z849" s="88"/>
      <c r="AA849" s="88"/>
      <c r="AB849" s="88"/>
      <c r="AD849" s="86" t="e">
        <f t="shared" si="236"/>
        <v>#N/A</v>
      </c>
      <c r="AE849" s="86" t="e">
        <f t="shared" si="237"/>
        <v>#N/A</v>
      </c>
      <c r="AG849" s="86">
        <f t="shared" si="238"/>
        <v>0</v>
      </c>
      <c r="AH849" s="86">
        <f t="shared" si="239"/>
        <v>0</v>
      </c>
      <c r="AI849" s="86">
        <f t="shared" si="240"/>
        <v>0</v>
      </c>
    </row>
    <row r="850" spans="6:35" x14ac:dyDescent="0.25">
      <c r="F850" s="26" t="str">
        <f>IF(G850=1,MAX($F$4:F849)+1,"")</f>
        <v/>
      </c>
      <c r="G850" s="26">
        <f>COUNTIF($H$5:H850,H850)</f>
        <v>598</v>
      </c>
      <c r="H850" s="26" t="e">
        <f t="shared" si="241"/>
        <v>#N/A</v>
      </c>
      <c r="I850" s="26">
        <f>COUNTIF($J$4:$J850,1)</f>
        <v>16</v>
      </c>
      <c r="J850" s="26">
        <f>COUNTIF($S$5:$S850,S850)</f>
        <v>598</v>
      </c>
      <c r="K850" s="26" t="e">
        <f t="shared" si="230"/>
        <v>#N/A</v>
      </c>
      <c r="L850" s="26">
        <f>IFERROR(IF(P850=0,0,MAX($L$4:L849)+1),0)</f>
        <v>0</v>
      </c>
      <c r="M850" s="5" t="e">
        <f t="shared" si="242"/>
        <v>#N/A</v>
      </c>
      <c r="N850" s="5" t="e">
        <f t="shared" si="243"/>
        <v>#N/A</v>
      </c>
      <c r="P850" s="86" t="e">
        <f t="shared" si="231"/>
        <v>#N/A</v>
      </c>
      <c r="Q850" s="86" t="e">
        <f t="shared" si="232"/>
        <v>#N/A</v>
      </c>
      <c r="R850" s="86" t="e">
        <f t="shared" si="233"/>
        <v>#N/A</v>
      </c>
      <c r="S850" s="86" t="e">
        <f t="shared" si="234"/>
        <v>#N/A</v>
      </c>
      <c r="T850" s="86" t="str">
        <f t="shared" si="244"/>
        <v/>
      </c>
      <c r="U850" s="86" t="str">
        <f t="shared" si="245"/>
        <v/>
      </c>
      <c r="V850" s="86" t="str">
        <f t="shared" si="246"/>
        <v/>
      </c>
      <c r="W850" s="87" t="e">
        <f t="shared" si="235"/>
        <v>#N/A</v>
      </c>
      <c r="X850" s="88"/>
      <c r="Y850" s="88"/>
      <c r="Z850" s="88"/>
      <c r="AA850" s="88"/>
      <c r="AB850" s="88"/>
      <c r="AD850" s="86" t="e">
        <f t="shared" si="236"/>
        <v>#N/A</v>
      </c>
      <c r="AE850" s="86" t="e">
        <f t="shared" si="237"/>
        <v>#N/A</v>
      </c>
      <c r="AG850" s="86">
        <f t="shared" si="238"/>
        <v>0</v>
      </c>
      <c r="AH850" s="86">
        <f t="shared" si="239"/>
        <v>0</v>
      </c>
      <c r="AI850" s="86">
        <f t="shared" si="240"/>
        <v>0</v>
      </c>
    </row>
    <row r="851" spans="6:35" x14ac:dyDescent="0.25">
      <c r="F851" s="26" t="str">
        <f>IF(G851=1,MAX($F$4:F850)+1,"")</f>
        <v/>
      </c>
      <c r="G851" s="26">
        <f>COUNTIF($H$5:H851,H851)</f>
        <v>599</v>
      </c>
      <c r="H851" s="26" t="e">
        <f t="shared" si="241"/>
        <v>#N/A</v>
      </c>
      <c r="I851" s="26">
        <f>COUNTIF($J$4:$J851,1)</f>
        <v>16</v>
      </c>
      <c r="J851" s="26">
        <f>COUNTIF($S$5:$S851,S851)</f>
        <v>599</v>
      </c>
      <c r="K851" s="26" t="e">
        <f t="shared" si="230"/>
        <v>#N/A</v>
      </c>
      <c r="L851" s="26">
        <f>IFERROR(IF(P851=0,0,MAX($L$4:L850)+1),0)</f>
        <v>0</v>
      </c>
      <c r="M851" s="5" t="e">
        <f t="shared" si="242"/>
        <v>#N/A</v>
      </c>
      <c r="N851" s="5" t="e">
        <f t="shared" si="243"/>
        <v>#N/A</v>
      </c>
      <c r="P851" s="86" t="e">
        <f t="shared" si="231"/>
        <v>#N/A</v>
      </c>
      <c r="Q851" s="86" t="e">
        <f t="shared" si="232"/>
        <v>#N/A</v>
      </c>
      <c r="R851" s="86" t="e">
        <f t="shared" si="233"/>
        <v>#N/A</v>
      </c>
      <c r="S851" s="86" t="e">
        <f t="shared" si="234"/>
        <v>#N/A</v>
      </c>
      <c r="T851" s="86" t="str">
        <f t="shared" si="244"/>
        <v/>
      </c>
      <c r="U851" s="86" t="str">
        <f t="shared" si="245"/>
        <v/>
      </c>
      <c r="V851" s="86" t="str">
        <f t="shared" si="246"/>
        <v/>
      </c>
      <c r="W851" s="87" t="e">
        <f t="shared" si="235"/>
        <v>#N/A</v>
      </c>
      <c r="X851" s="88"/>
      <c r="Y851" s="88"/>
      <c r="Z851" s="88"/>
      <c r="AA851" s="88"/>
      <c r="AB851" s="88"/>
      <c r="AD851" s="86" t="e">
        <f t="shared" si="236"/>
        <v>#N/A</v>
      </c>
      <c r="AE851" s="86" t="e">
        <f t="shared" si="237"/>
        <v>#N/A</v>
      </c>
      <c r="AG851" s="86">
        <f t="shared" si="238"/>
        <v>0</v>
      </c>
      <c r="AH851" s="86">
        <f t="shared" si="239"/>
        <v>0</v>
      </c>
      <c r="AI851" s="86">
        <f t="shared" si="240"/>
        <v>0</v>
      </c>
    </row>
    <row r="852" spans="6:35" x14ac:dyDescent="0.25">
      <c r="F852" s="26" t="str">
        <f>IF(G852=1,MAX($F$4:F851)+1,"")</f>
        <v/>
      </c>
      <c r="G852" s="26">
        <f>COUNTIF($H$5:H852,H852)</f>
        <v>600</v>
      </c>
      <c r="H852" s="26" t="e">
        <f t="shared" si="241"/>
        <v>#N/A</v>
      </c>
      <c r="I852" s="26">
        <f>COUNTIF($J$4:$J852,1)</f>
        <v>16</v>
      </c>
      <c r="J852" s="26">
        <f>COUNTIF($S$5:$S852,S852)</f>
        <v>600</v>
      </c>
      <c r="K852" s="26" t="e">
        <f t="shared" si="230"/>
        <v>#N/A</v>
      </c>
      <c r="L852" s="26">
        <f>IFERROR(IF(P852=0,0,MAX($L$4:L851)+1),0)</f>
        <v>0</v>
      </c>
      <c r="M852" s="5" t="e">
        <f t="shared" si="242"/>
        <v>#N/A</v>
      </c>
      <c r="N852" s="5" t="e">
        <f t="shared" si="243"/>
        <v>#N/A</v>
      </c>
      <c r="P852" s="86" t="e">
        <f t="shared" si="231"/>
        <v>#N/A</v>
      </c>
      <c r="Q852" s="86" t="e">
        <f t="shared" si="232"/>
        <v>#N/A</v>
      </c>
      <c r="R852" s="86" t="e">
        <f t="shared" si="233"/>
        <v>#N/A</v>
      </c>
      <c r="S852" s="86" t="e">
        <f t="shared" si="234"/>
        <v>#N/A</v>
      </c>
      <c r="T852" s="86" t="str">
        <f t="shared" si="244"/>
        <v/>
      </c>
      <c r="U852" s="86" t="str">
        <f t="shared" si="245"/>
        <v/>
      </c>
      <c r="V852" s="86" t="str">
        <f t="shared" si="246"/>
        <v/>
      </c>
      <c r="W852" s="87" t="e">
        <f t="shared" si="235"/>
        <v>#N/A</v>
      </c>
      <c r="X852" s="88"/>
      <c r="Y852" s="88"/>
      <c r="Z852" s="88"/>
      <c r="AA852" s="88"/>
      <c r="AB852" s="88"/>
      <c r="AD852" s="86" t="e">
        <f t="shared" si="236"/>
        <v>#N/A</v>
      </c>
      <c r="AE852" s="86" t="e">
        <f t="shared" si="237"/>
        <v>#N/A</v>
      </c>
      <c r="AG852" s="86">
        <f t="shared" si="238"/>
        <v>0</v>
      </c>
      <c r="AH852" s="86">
        <f t="shared" si="239"/>
        <v>0</v>
      </c>
      <c r="AI852" s="86">
        <f t="shared" si="240"/>
        <v>0</v>
      </c>
    </row>
    <row r="853" spans="6:35" x14ac:dyDescent="0.25">
      <c r="F853" s="26" t="str">
        <f>IF(G853=1,MAX($F$4:F852)+1,"")</f>
        <v/>
      </c>
      <c r="G853" s="26">
        <f>COUNTIF($H$5:H853,H853)</f>
        <v>601</v>
      </c>
      <c r="H853" s="26" t="e">
        <f t="shared" si="241"/>
        <v>#N/A</v>
      </c>
      <c r="I853" s="26">
        <f>COUNTIF($J$4:$J853,1)</f>
        <v>16</v>
      </c>
      <c r="J853" s="26">
        <f>COUNTIF($S$5:$S853,S853)</f>
        <v>601</v>
      </c>
      <c r="K853" s="26" t="e">
        <f t="shared" si="230"/>
        <v>#N/A</v>
      </c>
      <c r="L853" s="26">
        <f>IFERROR(IF(P853=0,0,MAX($L$4:L852)+1),0)</f>
        <v>0</v>
      </c>
      <c r="M853" s="5" t="e">
        <f t="shared" si="242"/>
        <v>#N/A</v>
      </c>
      <c r="N853" s="5" t="e">
        <f t="shared" si="243"/>
        <v>#N/A</v>
      </c>
      <c r="P853" s="86" t="e">
        <f t="shared" si="231"/>
        <v>#N/A</v>
      </c>
      <c r="Q853" s="86" t="e">
        <f t="shared" si="232"/>
        <v>#N/A</v>
      </c>
      <c r="R853" s="86" t="e">
        <f t="shared" si="233"/>
        <v>#N/A</v>
      </c>
      <c r="S853" s="86" t="e">
        <f t="shared" si="234"/>
        <v>#N/A</v>
      </c>
      <c r="T853" s="86" t="str">
        <f t="shared" si="244"/>
        <v/>
      </c>
      <c r="U853" s="86" t="str">
        <f t="shared" si="245"/>
        <v/>
      </c>
      <c r="V853" s="86" t="str">
        <f t="shared" si="246"/>
        <v/>
      </c>
      <c r="W853" s="87" t="e">
        <f t="shared" si="235"/>
        <v>#N/A</v>
      </c>
      <c r="X853" s="88"/>
      <c r="Y853" s="88"/>
      <c r="Z853" s="88"/>
      <c r="AA853" s="88"/>
      <c r="AB853" s="88"/>
      <c r="AD853" s="86" t="e">
        <f t="shared" si="236"/>
        <v>#N/A</v>
      </c>
      <c r="AE853" s="86" t="e">
        <f t="shared" si="237"/>
        <v>#N/A</v>
      </c>
      <c r="AG853" s="86">
        <f t="shared" si="238"/>
        <v>0</v>
      </c>
      <c r="AH853" s="86">
        <f t="shared" si="239"/>
        <v>0</v>
      </c>
      <c r="AI853" s="86">
        <f t="shared" si="240"/>
        <v>0</v>
      </c>
    </row>
    <row r="854" spans="6:35" x14ac:dyDescent="0.25">
      <c r="F854" s="26" t="str">
        <f>IF(G854=1,MAX($F$4:F853)+1,"")</f>
        <v/>
      </c>
      <c r="G854" s="26">
        <f>COUNTIF($H$5:H854,H854)</f>
        <v>602</v>
      </c>
      <c r="H854" s="26" t="e">
        <f t="shared" si="241"/>
        <v>#N/A</v>
      </c>
      <c r="I854" s="26">
        <f>COUNTIF($J$4:$J854,1)</f>
        <v>16</v>
      </c>
      <c r="J854" s="26">
        <f>COUNTIF($S$5:$S854,S854)</f>
        <v>602</v>
      </c>
      <c r="K854" s="26" t="e">
        <f t="shared" si="230"/>
        <v>#N/A</v>
      </c>
      <c r="L854" s="26">
        <f>IFERROR(IF(P854=0,0,MAX($L$4:L853)+1),0)</f>
        <v>0</v>
      </c>
      <c r="M854" s="5" t="e">
        <f t="shared" si="242"/>
        <v>#N/A</v>
      </c>
      <c r="N854" s="5" t="e">
        <f t="shared" si="243"/>
        <v>#N/A</v>
      </c>
      <c r="P854" s="86" t="e">
        <f t="shared" si="231"/>
        <v>#N/A</v>
      </c>
      <c r="Q854" s="86" t="e">
        <f t="shared" si="232"/>
        <v>#N/A</v>
      </c>
      <c r="R854" s="86" t="e">
        <f t="shared" si="233"/>
        <v>#N/A</v>
      </c>
      <c r="S854" s="86" t="e">
        <f t="shared" si="234"/>
        <v>#N/A</v>
      </c>
      <c r="T854" s="86" t="str">
        <f t="shared" si="244"/>
        <v/>
      </c>
      <c r="U854" s="86" t="str">
        <f t="shared" si="245"/>
        <v/>
      </c>
      <c r="V854" s="86" t="str">
        <f t="shared" si="246"/>
        <v/>
      </c>
      <c r="W854" s="87" t="e">
        <f t="shared" si="235"/>
        <v>#N/A</v>
      </c>
      <c r="X854" s="88"/>
      <c r="Y854" s="88"/>
      <c r="Z854" s="88"/>
      <c r="AA854" s="88"/>
      <c r="AB854" s="88"/>
      <c r="AD854" s="86" t="e">
        <f t="shared" si="236"/>
        <v>#N/A</v>
      </c>
      <c r="AE854" s="86" t="e">
        <f t="shared" si="237"/>
        <v>#N/A</v>
      </c>
      <c r="AG854" s="86">
        <f t="shared" si="238"/>
        <v>0</v>
      </c>
      <c r="AH854" s="86">
        <f t="shared" si="239"/>
        <v>0</v>
      </c>
      <c r="AI854" s="86">
        <f t="shared" si="240"/>
        <v>0</v>
      </c>
    </row>
    <row r="855" spans="6:35" x14ac:dyDescent="0.25">
      <c r="F855" s="26" t="str">
        <f>IF(G855=1,MAX($F$4:F854)+1,"")</f>
        <v/>
      </c>
      <c r="G855" s="26">
        <f>COUNTIF($H$5:H855,H855)</f>
        <v>603</v>
      </c>
      <c r="H855" s="26" t="e">
        <f t="shared" si="241"/>
        <v>#N/A</v>
      </c>
      <c r="I855" s="26">
        <f>COUNTIF($J$4:$J855,1)</f>
        <v>16</v>
      </c>
      <c r="J855" s="26">
        <f>COUNTIF($S$5:$S855,S855)</f>
        <v>603</v>
      </c>
      <c r="K855" s="26" t="e">
        <f t="shared" si="230"/>
        <v>#N/A</v>
      </c>
      <c r="L855" s="26">
        <f>IFERROR(IF(P855=0,0,MAX($L$4:L854)+1),0)</f>
        <v>0</v>
      </c>
      <c r="M855" s="5" t="e">
        <f t="shared" si="242"/>
        <v>#N/A</v>
      </c>
      <c r="N855" s="5" t="e">
        <f t="shared" si="243"/>
        <v>#N/A</v>
      </c>
      <c r="P855" s="86" t="e">
        <f t="shared" si="231"/>
        <v>#N/A</v>
      </c>
      <c r="Q855" s="86" t="e">
        <f t="shared" si="232"/>
        <v>#N/A</v>
      </c>
      <c r="R855" s="86" t="e">
        <f t="shared" si="233"/>
        <v>#N/A</v>
      </c>
      <c r="S855" s="86" t="e">
        <f t="shared" si="234"/>
        <v>#N/A</v>
      </c>
      <c r="T855" s="86" t="str">
        <f t="shared" si="244"/>
        <v/>
      </c>
      <c r="U855" s="86" t="str">
        <f t="shared" si="245"/>
        <v/>
      </c>
      <c r="V855" s="86" t="str">
        <f t="shared" si="246"/>
        <v/>
      </c>
      <c r="W855" s="87" t="e">
        <f t="shared" si="235"/>
        <v>#N/A</v>
      </c>
      <c r="X855" s="88"/>
      <c r="Y855" s="88"/>
      <c r="Z855" s="88"/>
      <c r="AA855" s="88"/>
      <c r="AB855" s="88"/>
      <c r="AD855" s="86" t="e">
        <f t="shared" si="236"/>
        <v>#N/A</v>
      </c>
      <c r="AE855" s="86" t="e">
        <f t="shared" si="237"/>
        <v>#N/A</v>
      </c>
      <c r="AG855" s="86">
        <f t="shared" si="238"/>
        <v>0</v>
      </c>
      <c r="AH855" s="86">
        <f t="shared" si="239"/>
        <v>0</v>
      </c>
      <c r="AI855" s="86">
        <f t="shared" si="240"/>
        <v>0</v>
      </c>
    </row>
    <row r="856" spans="6:35" x14ac:dyDescent="0.25">
      <c r="F856" s="26" t="str">
        <f>IF(G856=1,MAX($F$4:F855)+1,"")</f>
        <v/>
      </c>
      <c r="G856" s="26">
        <f>COUNTIF($H$5:H856,H856)</f>
        <v>604</v>
      </c>
      <c r="H856" s="26" t="e">
        <f t="shared" si="241"/>
        <v>#N/A</v>
      </c>
      <c r="I856" s="26">
        <f>COUNTIF($J$4:$J856,1)</f>
        <v>16</v>
      </c>
      <c r="J856" s="26">
        <f>COUNTIF($S$5:$S856,S856)</f>
        <v>604</v>
      </c>
      <c r="K856" s="26" t="e">
        <f t="shared" si="230"/>
        <v>#N/A</v>
      </c>
      <c r="L856" s="26">
        <f>IFERROR(IF(P856=0,0,MAX($L$4:L855)+1),0)</f>
        <v>0</v>
      </c>
      <c r="M856" s="5" t="e">
        <f t="shared" si="242"/>
        <v>#N/A</v>
      </c>
      <c r="N856" s="5" t="e">
        <f t="shared" si="243"/>
        <v>#N/A</v>
      </c>
      <c r="P856" s="86" t="e">
        <f t="shared" si="231"/>
        <v>#N/A</v>
      </c>
      <c r="Q856" s="86" t="e">
        <f t="shared" si="232"/>
        <v>#N/A</v>
      </c>
      <c r="R856" s="86" t="e">
        <f t="shared" si="233"/>
        <v>#N/A</v>
      </c>
      <c r="S856" s="86" t="e">
        <f t="shared" si="234"/>
        <v>#N/A</v>
      </c>
      <c r="T856" s="86" t="str">
        <f t="shared" si="244"/>
        <v/>
      </c>
      <c r="U856" s="86" t="str">
        <f t="shared" si="245"/>
        <v/>
      </c>
      <c r="V856" s="86" t="str">
        <f t="shared" si="246"/>
        <v/>
      </c>
      <c r="W856" s="87" t="e">
        <f t="shared" si="235"/>
        <v>#N/A</v>
      </c>
      <c r="X856" s="88"/>
      <c r="Y856" s="88"/>
      <c r="Z856" s="88"/>
      <c r="AA856" s="88"/>
      <c r="AB856" s="88"/>
      <c r="AD856" s="86" t="e">
        <f t="shared" si="236"/>
        <v>#N/A</v>
      </c>
      <c r="AE856" s="86" t="e">
        <f t="shared" si="237"/>
        <v>#N/A</v>
      </c>
      <c r="AG856" s="86">
        <f t="shared" si="238"/>
        <v>0</v>
      </c>
      <c r="AH856" s="86">
        <f t="shared" si="239"/>
        <v>0</v>
      </c>
      <c r="AI856" s="86">
        <f t="shared" si="240"/>
        <v>0</v>
      </c>
    </row>
    <row r="857" spans="6:35" x14ac:dyDescent="0.25">
      <c r="F857" s="26" t="str">
        <f>IF(G857=1,MAX($F$4:F856)+1,"")</f>
        <v/>
      </c>
      <c r="G857" s="26">
        <f>COUNTIF($H$5:H857,H857)</f>
        <v>605</v>
      </c>
      <c r="H857" s="26" t="e">
        <f t="shared" si="241"/>
        <v>#N/A</v>
      </c>
      <c r="I857" s="26">
        <f>COUNTIF($J$4:$J857,1)</f>
        <v>16</v>
      </c>
      <c r="J857" s="26">
        <f>COUNTIF($S$5:$S857,S857)</f>
        <v>605</v>
      </c>
      <c r="K857" s="26" t="e">
        <f t="shared" si="230"/>
        <v>#N/A</v>
      </c>
      <c r="L857" s="26">
        <f>IFERROR(IF(P857=0,0,MAX($L$4:L856)+1),0)</f>
        <v>0</v>
      </c>
      <c r="M857" s="5" t="e">
        <f t="shared" si="242"/>
        <v>#N/A</v>
      </c>
      <c r="N857" s="5" t="e">
        <f t="shared" si="243"/>
        <v>#N/A</v>
      </c>
      <c r="P857" s="86" t="e">
        <f t="shared" si="231"/>
        <v>#N/A</v>
      </c>
      <c r="Q857" s="86" t="e">
        <f t="shared" si="232"/>
        <v>#N/A</v>
      </c>
      <c r="R857" s="86" t="e">
        <f t="shared" si="233"/>
        <v>#N/A</v>
      </c>
      <c r="S857" s="86" t="e">
        <f t="shared" si="234"/>
        <v>#N/A</v>
      </c>
      <c r="T857" s="86" t="str">
        <f t="shared" si="244"/>
        <v/>
      </c>
      <c r="U857" s="86" t="str">
        <f t="shared" si="245"/>
        <v/>
      </c>
      <c r="V857" s="86" t="str">
        <f t="shared" si="246"/>
        <v/>
      </c>
      <c r="W857" s="87" t="e">
        <f t="shared" si="235"/>
        <v>#N/A</v>
      </c>
      <c r="X857" s="88"/>
      <c r="Y857" s="88"/>
      <c r="Z857" s="88"/>
      <c r="AA857" s="88"/>
      <c r="AB857" s="88"/>
      <c r="AD857" s="86" t="e">
        <f t="shared" si="236"/>
        <v>#N/A</v>
      </c>
      <c r="AE857" s="86" t="e">
        <f t="shared" si="237"/>
        <v>#N/A</v>
      </c>
      <c r="AG857" s="86">
        <f t="shared" si="238"/>
        <v>0</v>
      </c>
      <c r="AH857" s="86">
        <f t="shared" si="239"/>
        <v>0</v>
      </c>
      <c r="AI857" s="86">
        <f t="shared" si="240"/>
        <v>0</v>
      </c>
    </row>
    <row r="858" spans="6:35" x14ac:dyDescent="0.25">
      <c r="F858" s="26" t="str">
        <f>IF(G858=1,MAX($F$4:F857)+1,"")</f>
        <v/>
      </c>
      <c r="G858" s="26">
        <f>COUNTIF($H$5:H858,H858)</f>
        <v>606</v>
      </c>
      <c r="H858" s="26" t="e">
        <f t="shared" si="241"/>
        <v>#N/A</v>
      </c>
      <c r="I858" s="26">
        <f>COUNTIF($J$4:$J858,1)</f>
        <v>16</v>
      </c>
      <c r="J858" s="26">
        <f>COUNTIF($S$5:$S858,S858)</f>
        <v>606</v>
      </c>
      <c r="K858" s="26" t="e">
        <f t="shared" si="230"/>
        <v>#N/A</v>
      </c>
      <c r="L858" s="26">
        <f>IFERROR(IF(P858=0,0,MAX($L$4:L857)+1),0)</f>
        <v>0</v>
      </c>
      <c r="M858" s="5" t="e">
        <f t="shared" si="242"/>
        <v>#N/A</v>
      </c>
      <c r="N858" s="5" t="e">
        <f t="shared" si="243"/>
        <v>#N/A</v>
      </c>
      <c r="P858" s="86" t="e">
        <f t="shared" si="231"/>
        <v>#N/A</v>
      </c>
      <c r="Q858" s="86" t="e">
        <f t="shared" si="232"/>
        <v>#N/A</v>
      </c>
      <c r="R858" s="86" t="e">
        <f t="shared" si="233"/>
        <v>#N/A</v>
      </c>
      <c r="S858" s="86" t="e">
        <f t="shared" si="234"/>
        <v>#N/A</v>
      </c>
      <c r="T858" s="86" t="str">
        <f t="shared" si="244"/>
        <v/>
      </c>
      <c r="U858" s="86" t="str">
        <f t="shared" si="245"/>
        <v/>
      </c>
      <c r="V858" s="86" t="str">
        <f t="shared" si="246"/>
        <v/>
      </c>
      <c r="W858" s="87" t="e">
        <f t="shared" si="235"/>
        <v>#N/A</v>
      </c>
      <c r="X858" s="88"/>
      <c r="Y858" s="88"/>
      <c r="Z858" s="88"/>
      <c r="AA858" s="88"/>
      <c r="AB858" s="88"/>
      <c r="AD858" s="86" t="e">
        <f t="shared" si="236"/>
        <v>#N/A</v>
      </c>
      <c r="AE858" s="86" t="e">
        <f t="shared" si="237"/>
        <v>#N/A</v>
      </c>
      <c r="AG858" s="86">
        <f t="shared" si="238"/>
        <v>0</v>
      </c>
      <c r="AH858" s="86">
        <f t="shared" si="239"/>
        <v>0</v>
      </c>
      <c r="AI858" s="86">
        <f t="shared" si="240"/>
        <v>0</v>
      </c>
    </row>
    <row r="859" spans="6:35" x14ac:dyDescent="0.25">
      <c r="F859" s="26" t="str">
        <f>IF(G859=1,MAX($F$4:F858)+1,"")</f>
        <v/>
      </c>
      <c r="G859" s="26">
        <f>COUNTIF($H$5:H859,H859)</f>
        <v>607</v>
      </c>
      <c r="H859" s="26" t="e">
        <f t="shared" si="241"/>
        <v>#N/A</v>
      </c>
      <c r="I859" s="26">
        <f>COUNTIF($J$4:$J859,1)</f>
        <v>16</v>
      </c>
      <c r="J859" s="26">
        <f>COUNTIF($S$5:$S859,S859)</f>
        <v>607</v>
      </c>
      <c r="K859" s="26" t="e">
        <f t="shared" si="230"/>
        <v>#N/A</v>
      </c>
      <c r="L859" s="26">
        <f>IFERROR(IF(P859=0,0,MAX($L$4:L858)+1),0)</f>
        <v>0</v>
      </c>
      <c r="M859" s="5" t="e">
        <f t="shared" si="242"/>
        <v>#N/A</v>
      </c>
      <c r="N859" s="5" t="e">
        <f t="shared" si="243"/>
        <v>#N/A</v>
      </c>
      <c r="P859" s="86" t="e">
        <f t="shared" si="231"/>
        <v>#N/A</v>
      </c>
      <c r="Q859" s="86" t="e">
        <f t="shared" si="232"/>
        <v>#N/A</v>
      </c>
      <c r="R859" s="86" t="e">
        <f t="shared" si="233"/>
        <v>#N/A</v>
      </c>
      <c r="S859" s="86" t="e">
        <f t="shared" si="234"/>
        <v>#N/A</v>
      </c>
      <c r="T859" s="86" t="str">
        <f t="shared" si="244"/>
        <v/>
      </c>
      <c r="U859" s="86" t="str">
        <f t="shared" si="245"/>
        <v/>
      </c>
      <c r="V859" s="86" t="str">
        <f t="shared" si="246"/>
        <v/>
      </c>
      <c r="W859" s="87" t="e">
        <f t="shared" si="235"/>
        <v>#N/A</v>
      </c>
      <c r="X859" s="88"/>
      <c r="Y859" s="88"/>
      <c r="Z859" s="88"/>
      <c r="AA859" s="88"/>
      <c r="AB859" s="88"/>
      <c r="AD859" s="86" t="e">
        <f t="shared" si="236"/>
        <v>#N/A</v>
      </c>
      <c r="AE859" s="86" t="e">
        <f t="shared" si="237"/>
        <v>#N/A</v>
      </c>
      <c r="AG859" s="86">
        <f t="shared" si="238"/>
        <v>0</v>
      </c>
      <c r="AH859" s="86">
        <f t="shared" si="239"/>
        <v>0</v>
      </c>
      <c r="AI859" s="86">
        <f t="shared" si="240"/>
        <v>0</v>
      </c>
    </row>
    <row r="860" spans="6:35" x14ac:dyDescent="0.25">
      <c r="F860" s="26" t="str">
        <f>IF(G860=1,MAX($F$4:F859)+1,"")</f>
        <v/>
      </c>
      <c r="G860" s="26">
        <f>COUNTIF($H$5:H860,H860)</f>
        <v>608</v>
      </c>
      <c r="H860" s="26" t="e">
        <f t="shared" si="241"/>
        <v>#N/A</v>
      </c>
      <c r="I860" s="26">
        <f>COUNTIF($J$4:$J860,1)</f>
        <v>16</v>
      </c>
      <c r="J860" s="26">
        <f>COUNTIF($S$5:$S860,S860)</f>
        <v>608</v>
      </c>
      <c r="K860" s="26" t="e">
        <f t="shared" si="230"/>
        <v>#N/A</v>
      </c>
      <c r="L860" s="26">
        <f>IFERROR(IF(P860=0,0,MAX($L$4:L859)+1),0)</f>
        <v>0</v>
      </c>
      <c r="M860" s="5" t="e">
        <f t="shared" si="242"/>
        <v>#N/A</v>
      </c>
      <c r="N860" s="5" t="e">
        <f t="shared" si="243"/>
        <v>#N/A</v>
      </c>
      <c r="P860" s="86" t="e">
        <f t="shared" si="231"/>
        <v>#N/A</v>
      </c>
      <c r="Q860" s="86" t="e">
        <f t="shared" si="232"/>
        <v>#N/A</v>
      </c>
      <c r="R860" s="86" t="e">
        <f t="shared" si="233"/>
        <v>#N/A</v>
      </c>
      <c r="S860" s="86" t="e">
        <f t="shared" si="234"/>
        <v>#N/A</v>
      </c>
      <c r="T860" s="86" t="str">
        <f t="shared" si="244"/>
        <v/>
      </c>
      <c r="U860" s="86" t="str">
        <f t="shared" si="245"/>
        <v/>
      </c>
      <c r="V860" s="86" t="str">
        <f t="shared" si="246"/>
        <v/>
      </c>
      <c r="W860" s="87" t="e">
        <f t="shared" si="235"/>
        <v>#N/A</v>
      </c>
      <c r="X860" s="88"/>
      <c r="Y860" s="88"/>
      <c r="Z860" s="88"/>
      <c r="AA860" s="88"/>
      <c r="AB860" s="88"/>
      <c r="AD860" s="86" t="e">
        <f t="shared" si="236"/>
        <v>#N/A</v>
      </c>
      <c r="AE860" s="86" t="e">
        <f t="shared" si="237"/>
        <v>#N/A</v>
      </c>
      <c r="AG860" s="86">
        <f t="shared" si="238"/>
        <v>0</v>
      </c>
      <c r="AH860" s="86">
        <f t="shared" si="239"/>
        <v>0</v>
      </c>
      <c r="AI860" s="86">
        <f t="shared" si="240"/>
        <v>0</v>
      </c>
    </row>
    <row r="861" spans="6:35" x14ac:dyDescent="0.25">
      <c r="F861" s="26" t="str">
        <f>IF(G861=1,MAX($F$4:F860)+1,"")</f>
        <v/>
      </c>
      <c r="G861" s="26">
        <f>COUNTIF($H$5:H861,H861)</f>
        <v>609</v>
      </c>
      <c r="H861" s="26" t="e">
        <f t="shared" si="241"/>
        <v>#N/A</v>
      </c>
      <c r="I861" s="26">
        <f>COUNTIF($J$4:$J861,1)</f>
        <v>16</v>
      </c>
      <c r="J861" s="26">
        <f>COUNTIF($S$5:$S861,S861)</f>
        <v>609</v>
      </c>
      <c r="K861" s="26" t="e">
        <f t="shared" si="230"/>
        <v>#N/A</v>
      </c>
      <c r="L861" s="26">
        <f>IFERROR(IF(P861=0,0,MAX($L$4:L860)+1),0)</f>
        <v>0</v>
      </c>
      <c r="M861" s="5" t="e">
        <f t="shared" si="242"/>
        <v>#N/A</v>
      </c>
      <c r="N861" s="5" t="e">
        <f t="shared" si="243"/>
        <v>#N/A</v>
      </c>
      <c r="P861" s="86" t="e">
        <f t="shared" si="231"/>
        <v>#N/A</v>
      </c>
      <c r="Q861" s="86" t="e">
        <f t="shared" si="232"/>
        <v>#N/A</v>
      </c>
      <c r="R861" s="86" t="e">
        <f t="shared" si="233"/>
        <v>#N/A</v>
      </c>
      <c r="S861" s="86" t="e">
        <f t="shared" si="234"/>
        <v>#N/A</v>
      </c>
      <c r="T861" s="86" t="str">
        <f t="shared" si="244"/>
        <v/>
      </c>
      <c r="U861" s="86" t="str">
        <f t="shared" si="245"/>
        <v/>
      </c>
      <c r="V861" s="86" t="str">
        <f t="shared" si="246"/>
        <v/>
      </c>
      <c r="W861" s="87" t="e">
        <f t="shared" si="235"/>
        <v>#N/A</v>
      </c>
      <c r="X861" s="88"/>
      <c r="Y861" s="88"/>
      <c r="Z861" s="88"/>
      <c r="AA861" s="88"/>
      <c r="AB861" s="88"/>
      <c r="AD861" s="86" t="e">
        <f t="shared" si="236"/>
        <v>#N/A</v>
      </c>
      <c r="AE861" s="86" t="e">
        <f t="shared" si="237"/>
        <v>#N/A</v>
      </c>
      <c r="AG861" s="86">
        <f t="shared" si="238"/>
        <v>0</v>
      </c>
      <c r="AH861" s="86">
        <f t="shared" si="239"/>
        <v>0</v>
      </c>
      <c r="AI861" s="86">
        <f t="shared" si="240"/>
        <v>0</v>
      </c>
    </row>
    <row r="862" spans="6:35" x14ac:dyDescent="0.25">
      <c r="F862" s="26" t="str">
        <f>IF(G862=1,MAX($F$4:F861)+1,"")</f>
        <v/>
      </c>
      <c r="G862" s="26">
        <f>COUNTIF($H$5:H862,H862)</f>
        <v>610</v>
      </c>
      <c r="H862" s="26" t="e">
        <f t="shared" si="241"/>
        <v>#N/A</v>
      </c>
      <c r="I862" s="26">
        <f>COUNTIF($J$4:$J862,1)</f>
        <v>16</v>
      </c>
      <c r="J862" s="26">
        <f>COUNTIF($S$5:$S862,S862)</f>
        <v>610</v>
      </c>
      <c r="K862" s="26" t="e">
        <f t="shared" si="230"/>
        <v>#N/A</v>
      </c>
      <c r="L862" s="26">
        <f>IFERROR(IF(P862=0,0,MAX($L$4:L861)+1),0)</f>
        <v>0</v>
      </c>
      <c r="M862" s="5" t="e">
        <f t="shared" si="242"/>
        <v>#N/A</v>
      </c>
      <c r="N862" s="5" t="e">
        <f t="shared" si="243"/>
        <v>#N/A</v>
      </c>
      <c r="P862" s="86" t="e">
        <f t="shared" si="231"/>
        <v>#N/A</v>
      </c>
      <c r="Q862" s="86" t="e">
        <f t="shared" si="232"/>
        <v>#N/A</v>
      </c>
      <c r="R862" s="86" t="e">
        <f t="shared" si="233"/>
        <v>#N/A</v>
      </c>
      <c r="S862" s="86" t="e">
        <f t="shared" si="234"/>
        <v>#N/A</v>
      </c>
      <c r="T862" s="86" t="str">
        <f t="shared" si="244"/>
        <v/>
      </c>
      <c r="U862" s="86" t="str">
        <f t="shared" si="245"/>
        <v/>
      </c>
      <c r="V862" s="86" t="str">
        <f t="shared" si="246"/>
        <v/>
      </c>
      <c r="W862" s="87" t="e">
        <f t="shared" si="235"/>
        <v>#N/A</v>
      </c>
      <c r="X862" s="88"/>
      <c r="Y862" s="88"/>
      <c r="Z862" s="88"/>
      <c r="AA862" s="88"/>
      <c r="AB862" s="88"/>
      <c r="AD862" s="86" t="e">
        <f t="shared" si="236"/>
        <v>#N/A</v>
      </c>
      <c r="AE862" s="86" t="e">
        <f t="shared" si="237"/>
        <v>#N/A</v>
      </c>
      <c r="AG862" s="86">
        <f t="shared" si="238"/>
        <v>0</v>
      </c>
      <c r="AH862" s="86">
        <f t="shared" si="239"/>
        <v>0</v>
      </c>
      <c r="AI862" s="86">
        <f t="shared" si="240"/>
        <v>0</v>
      </c>
    </row>
    <row r="863" spans="6:35" x14ac:dyDescent="0.25">
      <c r="F863" s="26" t="str">
        <f>IF(G863=1,MAX($F$4:F862)+1,"")</f>
        <v/>
      </c>
      <c r="G863" s="26">
        <f>COUNTIF($H$5:H863,H863)</f>
        <v>611</v>
      </c>
      <c r="H863" s="26" t="e">
        <f t="shared" si="241"/>
        <v>#N/A</v>
      </c>
      <c r="I863" s="26">
        <f>COUNTIF($J$4:$J863,1)</f>
        <v>16</v>
      </c>
      <c r="J863" s="26">
        <f>COUNTIF($S$5:$S863,S863)</f>
        <v>611</v>
      </c>
      <c r="K863" s="26" t="e">
        <f t="shared" si="230"/>
        <v>#N/A</v>
      </c>
      <c r="L863" s="26">
        <f>IFERROR(IF(P863=0,0,MAX($L$4:L862)+1),0)</f>
        <v>0</v>
      </c>
      <c r="M863" s="5" t="e">
        <f t="shared" si="242"/>
        <v>#N/A</v>
      </c>
      <c r="N863" s="5" t="e">
        <f t="shared" si="243"/>
        <v>#N/A</v>
      </c>
      <c r="P863" s="86" t="e">
        <f t="shared" si="231"/>
        <v>#N/A</v>
      </c>
      <c r="Q863" s="86" t="e">
        <f t="shared" si="232"/>
        <v>#N/A</v>
      </c>
      <c r="R863" s="86" t="e">
        <f t="shared" si="233"/>
        <v>#N/A</v>
      </c>
      <c r="S863" s="86" t="e">
        <f t="shared" si="234"/>
        <v>#N/A</v>
      </c>
      <c r="T863" s="86" t="str">
        <f t="shared" si="244"/>
        <v/>
      </c>
      <c r="U863" s="86" t="str">
        <f t="shared" si="245"/>
        <v/>
      </c>
      <c r="V863" s="86" t="str">
        <f t="shared" si="246"/>
        <v/>
      </c>
      <c r="W863" s="87" t="e">
        <f t="shared" si="235"/>
        <v>#N/A</v>
      </c>
      <c r="X863" s="88"/>
      <c r="Y863" s="88"/>
      <c r="Z863" s="88"/>
      <c r="AA863" s="88"/>
      <c r="AB863" s="88"/>
      <c r="AD863" s="86" t="e">
        <f t="shared" si="236"/>
        <v>#N/A</v>
      </c>
      <c r="AE863" s="86" t="e">
        <f t="shared" si="237"/>
        <v>#N/A</v>
      </c>
      <c r="AG863" s="86">
        <f t="shared" si="238"/>
        <v>0</v>
      </c>
      <c r="AH863" s="86">
        <f t="shared" si="239"/>
        <v>0</v>
      </c>
      <c r="AI863" s="86">
        <f t="shared" si="240"/>
        <v>0</v>
      </c>
    </row>
    <row r="864" spans="6:35" x14ac:dyDescent="0.25">
      <c r="F864" s="26" t="str">
        <f>IF(G864=1,MAX($F$4:F863)+1,"")</f>
        <v/>
      </c>
      <c r="G864" s="26">
        <f>COUNTIF($H$5:H864,H864)</f>
        <v>612</v>
      </c>
      <c r="H864" s="26" t="e">
        <f t="shared" si="241"/>
        <v>#N/A</v>
      </c>
      <c r="I864" s="26">
        <f>COUNTIF($J$4:$J864,1)</f>
        <v>16</v>
      </c>
      <c r="J864" s="26">
        <f>COUNTIF($S$5:$S864,S864)</f>
        <v>612</v>
      </c>
      <c r="K864" s="26" t="e">
        <f t="shared" si="230"/>
        <v>#N/A</v>
      </c>
      <c r="L864" s="26">
        <f>IFERROR(IF(P864=0,0,MAX($L$4:L863)+1),0)</f>
        <v>0</v>
      </c>
      <c r="M864" s="5" t="e">
        <f t="shared" si="242"/>
        <v>#N/A</v>
      </c>
      <c r="N864" s="5" t="e">
        <f t="shared" si="243"/>
        <v>#N/A</v>
      </c>
      <c r="P864" s="86" t="e">
        <f t="shared" si="231"/>
        <v>#N/A</v>
      </c>
      <c r="Q864" s="86" t="e">
        <f t="shared" si="232"/>
        <v>#N/A</v>
      </c>
      <c r="R864" s="86" t="e">
        <f t="shared" si="233"/>
        <v>#N/A</v>
      </c>
      <c r="S864" s="86" t="e">
        <f t="shared" si="234"/>
        <v>#N/A</v>
      </c>
      <c r="T864" s="86" t="str">
        <f t="shared" si="244"/>
        <v/>
      </c>
      <c r="U864" s="86" t="str">
        <f t="shared" si="245"/>
        <v/>
      </c>
      <c r="V864" s="86" t="str">
        <f t="shared" si="246"/>
        <v/>
      </c>
      <c r="W864" s="87" t="e">
        <f t="shared" si="235"/>
        <v>#N/A</v>
      </c>
      <c r="X864" s="88"/>
      <c r="Y864" s="88"/>
      <c r="Z864" s="88"/>
      <c r="AA864" s="88"/>
      <c r="AB864" s="88"/>
      <c r="AD864" s="86" t="e">
        <f t="shared" si="236"/>
        <v>#N/A</v>
      </c>
      <c r="AE864" s="86" t="e">
        <f t="shared" si="237"/>
        <v>#N/A</v>
      </c>
      <c r="AG864" s="86">
        <f t="shared" si="238"/>
        <v>0</v>
      </c>
      <c r="AH864" s="86">
        <f t="shared" si="239"/>
        <v>0</v>
      </c>
      <c r="AI864" s="86">
        <f t="shared" si="240"/>
        <v>0</v>
      </c>
    </row>
    <row r="865" spans="6:35" x14ac:dyDescent="0.25">
      <c r="F865" s="26" t="str">
        <f>IF(G865=1,MAX($F$4:F864)+1,"")</f>
        <v/>
      </c>
      <c r="G865" s="26">
        <f>COUNTIF($H$5:H865,H865)</f>
        <v>613</v>
      </c>
      <c r="H865" s="26" t="e">
        <f t="shared" si="241"/>
        <v>#N/A</v>
      </c>
      <c r="I865" s="26">
        <f>COUNTIF($J$4:$J865,1)</f>
        <v>16</v>
      </c>
      <c r="J865" s="26">
        <f>COUNTIF($S$5:$S865,S865)</f>
        <v>613</v>
      </c>
      <c r="K865" s="26" t="e">
        <f t="shared" si="230"/>
        <v>#N/A</v>
      </c>
      <c r="L865" s="26">
        <f>IFERROR(IF(P865=0,0,MAX($L$4:L864)+1),0)</f>
        <v>0</v>
      </c>
      <c r="M865" s="5" t="e">
        <f t="shared" si="242"/>
        <v>#N/A</v>
      </c>
      <c r="N865" s="5" t="e">
        <f t="shared" si="243"/>
        <v>#N/A</v>
      </c>
      <c r="P865" s="86" t="e">
        <f t="shared" si="231"/>
        <v>#N/A</v>
      </c>
      <c r="Q865" s="86" t="e">
        <f t="shared" si="232"/>
        <v>#N/A</v>
      </c>
      <c r="R865" s="86" t="e">
        <f t="shared" si="233"/>
        <v>#N/A</v>
      </c>
      <c r="S865" s="86" t="e">
        <f t="shared" si="234"/>
        <v>#N/A</v>
      </c>
      <c r="T865" s="86" t="str">
        <f t="shared" si="244"/>
        <v/>
      </c>
      <c r="U865" s="86" t="str">
        <f t="shared" si="245"/>
        <v/>
      </c>
      <c r="V865" s="86" t="str">
        <f t="shared" si="246"/>
        <v/>
      </c>
      <c r="W865" s="87" t="e">
        <f t="shared" si="235"/>
        <v>#N/A</v>
      </c>
      <c r="X865" s="88"/>
      <c r="Y865" s="88"/>
      <c r="Z865" s="88"/>
      <c r="AA865" s="88"/>
      <c r="AB865" s="88"/>
      <c r="AD865" s="86" t="e">
        <f t="shared" si="236"/>
        <v>#N/A</v>
      </c>
      <c r="AE865" s="86" t="e">
        <f t="shared" si="237"/>
        <v>#N/A</v>
      </c>
      <c r="AG865" s="86">
        <f t="shared" si="238"/>
        <v>0</v>
      </c>
      <c r="AH865" s="86">
        <f t="shared" si="239"/>
        <v>0</v>
      </c>
      <c r="AI865" s="86">
        <f t="shared" si="240"/>
        <v>0</v>
      </c>
    </row>
    <row r="866" spans="6:35" x14ac:dyDescent="0.25">
      <c r="F866" s="26" t="str">
        <f>IF(G866=1,MAX($F$4:F865)+1,"")</f>
        <v/>
      </c>
      <c r="G866" s="26">
        <f>COUNTIF($H$5:H866,H866)</f>
        <v>614</v>
      </c>
      <c r="H866" s="26" t="e">
        <f t="shared" si="241"/>
        <v>#N/A</v>
      </c>
      <c r="I866" s="26">
        <f>COUNTIF($J$4:$J866,1)</f>
        <v>16</v>
      </c>
      <c r="J866" s="26">
        <f>COUNTIF($S$5:$S866,S866)</f>
        <v>614</v>
      </c>
      <c r="K866" s="26" t="e">
        <f t="shared" si="230"/>
        <v>#N/A</v>
      </c>
      <c r="L866" s="26">
        <f>IFERROR(IF(P866=0,0,MAX($L$4:L865)+1),0)</f>
        <v>0</v>
      </c>
      <c r="M866" s="5" t="e">
        <f t="shared" si="242"/>
        <v>#N/A</v>
      </c>
      <c r="N866" s="5" t="e">
        <f t="shared" si="243"/>
        <v>#N/A</v>
      </c>
      <c r="P866" s="86" t="e">
        <f t="shared" si="231"/>
        <v>#N/A</v>
      </c>
      <c r="Q866" s="86" t="e">
        <f t="shared" si="232"/>
        <v>#N/A</v>
      </c>
      <c r="R866" s="86" t="e">
        <f t="shared" si="233"/>
        <v>#N/A</v>
      </c>
      <c r="S866" s="86" t="e">
        <f t="shared" si="234"/>
        <v>#N/A</v>
      </c>
      <c r="T866" s="86" t="str">
        <f t="shared" si="244"/>
        <v/>
      </c>
      <c r="U866" s="86" t="str">
        <f t="shared" si="245"/>
        <v/>
      </c>
      <c r="V866" s="86" t="str">
        <f t="shared" si="246"/>
        <v/>
      </c>
      <c r="W866" s="87" t="e">
        <f t="shared" si="235"/>
        <v>#N/A</v>
      </c>
      <c r="X866" s="88"/>
      <c r="Y866" s="88"/>
      <c r="Z866" s="88"/>
      <c r="AA866" s="88"/>
      <c r="AB866" s="88"/>
      <c r="AD866" s="86" t="e">
        <f t="shared" si="236"/>
        <v>#N/A</v>
      </c>
      <c r="AE866" s="86" t="e">
        <f t="shared" si="237"/>
        <v>#N/A</v>
      </c>
      <c r="AG866" s="86">
        <f t="shared" si="238"/>
        <v>0</v>
      </c>
      <c r="AH866" s="86">
        <f t="shared" si="239"/>
        <v>0</v>
      </c>
      <c r="AI866" s="86">
        <f t="shared" si="240"/>
        <v>0</v>
      </c>
    </row>
    <row r="867" spans="6:35" x14ac:dyDescent="0.25">
      <c r="F867" s="26" t="str">
        <f>IF(G867=1,MAX($F$4:F866)+1,"")</f>
        <v/>
      </c>
      <c r="G867" s="26">
        <f>COUNTIF($H$5:H867,H867)</f>
        <v>615</v>
      </c>
      <c r="H867" s="26" t="e">
        <f t="shared" si="241"/>
        <v>#N/A</v>
      </c>
      <c r="I867" s="26">
        <f>COUNTIF($J$4:$J867,1)</f>
        <v>16</v>
      </c>
      <c r="J867" s="26">
        <f>COUNTIF($S$5:$S867,S867)</f>
        <v>615</v>
      </c>
      <c r="K867" s="26" t="e">
        <f t="shared" si="230"/>
        <v>#N/A</v>
      </c>
      <c r="L867" s="26">
        <f>IFERROR(IF(P867=0,0,MAX($L$4:L866)+1),0)</f>
        <v>0</v>
      </c>
      <c r="M867" s="5" t="e">
        <f t="shared" si="242"/>
        <v>#N/A</v>
      </c>
      <c r="N867" s="5" t="e">
        <f t="shared" si="243"/>
        <v>#N/A</v>
      </c>
      <c r="P867" s="86" t="e">
        <f t="shared" si="231"/>
        <v>#N/A</v>
      </c>
      <c r="Q867" s="86" t="e">
        <f t="shared" si="232"/>
        <v>#N/A</v>
      </c>
      <c r="R867" s="86" t="e">
        <f t="shared" si="233"/>
        <v>#N/A</v>
      </c>
      <c r="S867" s="86" t="e">
        <f t="shared" si="234"/>
        <v>#N/A</v>
      </c>
      <c r="T867" s="86" t="str">
        <f t="shared" si="244"/>
        <v/>
      </c>
      <c r="U867" s="86" t="str">
        <f t="shared" si="245"/>
        <v/>
      </c>
      <c r="V867" s="86" t="str">
        <f t="shared" si="246"/>
        <v/>
      </c>
      <c r="W867" s="87" t="e">
        <f t="shared" si="235"/>
        <v>#N/A</v>
      </c>
      <c r="X867" s="88"/>
      <c r="Y867" s="88"/>
      <c r="Z867" s="88"/>
      <c r="AA867" s="88"/>
      <c r="AB867" s="88"/>
      <c r="AD867" s="86" t="e">
        <f t="shared" si="236"/>
        <v>#N/A</v>
      </c>
      <c r="AE867" s="86" t="e">
        <f t="shared" si="237"/>
        <v>#N/A</v>
      </c>
      <c r="AG867" s="86">
        <f t="shared" si="238"/>
        <v>0</v>
      </c>
      <c r="AH867" s="86">
        <f t="shared" si="239"/>
        <v>0</v>
      </c>
      <c r="AI867" s="86">
        <f t="shared" si="240"/>
        <v>0</v>
      </c>
    </row>
    <row r="868" spans="6:35" x14ac:dyDescent="0.25">
      <c r="F868" s="26" t="str">
        <f>IF(G868=1,MAX($F$4:F867)+1,"")</f>
        <v/>
      </c>
      <c r="G868" s="26">
        <f>COUNTIF($H$5:H868,H868)</f>
        <v>616</v>
      </c>
      <c r="H868" s="26" t="e">
        <f t="shared" si="241"/>
        <v>#N/A</v>
      </c>
      <c r="I868" s="26">
        <f>COUNTIF($J$4:$J868,1)</f>
        <v>16</v>
      </c>
      <c r="J868" s="26">
        <f>COUNTIF($S$5:$S868,S868)</f>
        <v>616</v>
      </c>
      <c r="K868" s="26" t="e">
        <f t="shared" si="230"/>
        <v>#N/A</v>
      </c>
      <c r="L868" s="26">
        <f>IFERROR(IF(P868=0,0,MAX($L$4:L867)+1),0)</f>
        <v>0</v>
      </c>
      <c r="M868" s="5" t="e">
        <f t="shared" si="242"/>
        <v>#N/A</v>
      </c>
      <c r="N868" s="5" t="e">
        <f t="shared" si="243"/>
        <v>#N/A</v>
      </c>
      <c r="P868" s="86" t="e">
        <f t="shared" si="231"/>
        <v>#N/A</v>
      </c>
      <c r="Q868" s="86" t="e">
        <f t="shared" si="232"/>
        <v>#N/A</v>
      </c>
      <c r="R868" s="86" t="e">
        <f t="shared" si="233"/>
        <v>#N/A</v>
      </c>
      <c r="S868" s="86" t="e">
        <f t="shared" si="234"/>
        <v>#N/A</v>
      </c>
      <c r="T868" s="86" t="str">
        <f t="shared" si="244"/>
        <v/>
      </c>
      <c r="U868" s="86" t="str">
        <f t="shared" si="245"/>
        <v/>
      </c>
      <c r="V868" s="86" t="str">
        <f t="shared" si="246"/>
        <v/>
      </c>
      <c r="W868" s="87" t="e">
        <f t="shared" si="235"/>
        <v>#N/A</v>
      </c>
      <c r="X868" s="88"/>
      <c r="Y868" s="88"/>
      <c r="Z868" s="88"/>
      <c r="AA868" s="88"/>
      <c r="AB868" s="88"/>
      <c r="AD868" s="86" t="e">
        <f t="shared" si="236"/>
        <v>#N/A</v>
      </c>
      <c r="AE868" s="86" t="e">
        <f t="shared" si="237"/>
        <v>#N/A</v>
      </c>
      <c r="AG868" s="86">
        <f t="shared" si="238"/>
        <v>0</v>
      </c>
      <c r="AH868" s="86">
        <f t="shared" si="239"/>
        <v>0</v>
      </c>
      <c r="AI868" s="86">
        <f t="shared" si="240"/>
        <v>0</v>
      </c>
    </row>
    <row r="869" spans="6:35" x14ac:dyDescent="0.25">
      <c r="F869" s="26" t="str">
        <f>IF(G869=1,MAX($F$4:F868)+1,"")</f>
        <v/>
      </c>
      <c r="G869" s="26">
        <f>COUNTIF($H$5:H869,H869)</f>
        <v>617</v>
      </c>
      <c r="H869" s="26" t="e">
        <f t="shared" si="241"/>
        <v>#N/A</v>
      </c>
      <c r="I869" s="26">
        <f>COUNTIF($J$4:$J869,1)</f>
        <v>16</v>
      </c>
      <c r="J869" s="26">
        <f>COUNTIF($S$5:$S869,S869)</f>
        <v>617</v>
      </c>
      <c r="K869" s="26" t="e">
        <f t="shared" si="230"/>
        <v>#N/A</v>
      </c>
      <c r="L869" s="26">
        <f>IFERROR(IF(P869=0,0,MAX($L$4:L868)+1),0)</f>
        <v>0</v>
      </c>
      <c r="M869" s="5" t="e">
        <f t="shared" si="242"/>
        <v>#N/A</v>
      </c>
      <c r="N869" s="5" t="e">
        <f t="shared" si="243"/>
        <v>#N/A</v>
      </c>
      <c r="P869" s="86" t="e">
        <f t="shared" si="231"/>
        <v>#N/A</v>
      </c>
      <c r="Q869" s="86" t="e">
        <f t="shared" si="232"/>
        <v>#N/A</v>
      </c>
      <c r="R869" s="86" t="e">
        <f t="shared" si="233"/>
        <v>#N/A</v>
      </c>
      <c r="S869" s="86" t="e">
        <f t="shared" si="234"/>
        <v>#N/A</v>
      </c>
      <c r="T869" s="86" t="str">
        <f t="shared" si="244"/>
        <v/>
      </c>
      <c r="U869" s="86" t="str">
        <f t="shared" si="245"/>
        <v/>
      </c>
      <c r="V869" s="86" t="str">
        <f t="shared" si="246"/>
        <v/>
      </c>
      <c r="W869" s="87" t="e">
        <f t="shared" si="235"/>
        <v>#N/A</v>
      </c>
      <c r="X869" s="88"/>
      <c r="Y869" s="88"/>
      <c r="Z869" s="88"/>
      <c r="AA869" s="88"/>
      <c r="AB869" s="88"/>
      <c r="AD869" s="86" t="e">
        <f t="shared" si="236"/>
        <v>#N/A</v>
      </c>
      <c r="AE869" s="86" t="e">
        <f t="shared" si="237"/>
        <v>#N/A</v>
      </c>
      <c r="AG869" s="86">
        <f t="shared" si="238"/>
        <v>0</v>
      </c>
      <c r="AH869" s="86">
        <f t="shared" si="239"/>
        <v>0</v>
      </c>
      <c r="AI869" s="86">
        <f t="shared" si="240"/>
        <v>0</v>
      </c>
    </row>
    <row r="870" spans="6:35" x14ac:dyDescent="0.25">
      <c r="F870" s="26" t="str">
        <f>IF(G870=1,MAX($F$4:F869)+1,"")</f>
        <v/>
      </c>
      <c r="G870" s="26">
        <f>COUNTIF($H$5:H870,H870)</f>
        <v>618</v>
      </c>
      <c r="H870" s="26" t="e">
        <f t="shared" si="241"/>
        <v>#N/A</v>
      </c>
      <c r="I870" s="26">
        <f>COUNTIF($J$4:$J870,1)</f>
        <v>16</v>
      </c>
      <c r="J870" s="26">
        <f>COUNTIF($S$5:$S870,S870)</f>
        <v>618</v>
      </c>
      <c r="K870" s="26" t="e">
        <f t="shared" si="230"/>
        <v>#N/A</v>
      </c>
      <c r="L870" s="26">
        <f>IFERROR(IF(P870=0,0,MAX($L$4:L869)+1),0)</f>
        <v>0</v>
      </c>
      <c r="M870" s="5" t="e">
        <f t="shared" si="242"/>
        <v>#N/A</v>
      </c>
      <c r="N870" s="5" t="e">
        <f t="shared" si="243"/>
        <v>#N/A</v>
      </c>
      <c r="P870" s="86" t="e">
        <f t="shared" si="231"/>
        <v>#N/A</v>
      </c>
      <c r="Q870" s="86" t="e">
        <f t="shared" si="232"/>
        <v>#N/A</v>
      </c>
      <c r="R870" s="86" t="e">
        <f t="shared" si="233"/>
        <v>#N/A</v>
      </c>
      <c r="S870" s="86" t="e">
        <f t="shared" si="234"/>
        <v>#N/A</v>
      </c>
      <c r="T870" s="86" t="str">
        <f t="shared" si="244"/>
        <v/>
      </c>
      <c r="U870" s="86" t="str">
        <f t="shared" si="245"/>
        <v/>
      </c>
      <c r="V870" s="86" t="str">
        <f t="shared" si="246"/>
        <v/>
      </c>
      <c r="W870" s="87" t="e">
        <f t="shared" si="235"/>
        <v>#N/A</v>
      </c>
      <c r="X870" s="88"/>
      <c r="Y870" s="88"/>
      <c r="Z870" s="88"/>
      <c r="AA870" s="88"/>
      <c r="AB870" s="88"/>
      <c r="AD870" s="86" t="e">
        <f t="shared" si="236"/>
        <v>#N/A</v>
      </c>
      <c r="AE870" s="86" t="e">
        <f t="shared" si="237"/>
        <v>#N/A</v>
      </c>
      <c r="AG870" s="86">
        <f t="shared" si="238"/>
        <v>0</v>
      </c>
      <c r="AH870" s="86">
        <f t="shared" si="239"/>
        <v>0</v>
      </c>
      <c r="AI870" s="86">
        <f t="shared" si="240"/>
        <v>0</v>
      </c>
    </row>
    <row r="871" spans="6:35" x14ac:dyDescent="0.25">
      <c r="F871" s="26" t="str">
        <f>IF(G871=1,MAX($F$4:F870)+1,"")</f>
        <v/>
      </c>
      <c r="G871" s="26">
        <f>COUNTIF($H$5:H871,H871)</f>
        <v>619</v>
      </c>
      <c r="H871" s="26" t="e">
        <f t="shared" si="241"/>
        <v>#N/A</v>
      </c>
      <c r="I871" s="26">
        <f>COUNTIF($J$4:$J871,1)</f>
        <v>16</v>
      </c>
      <c r="J871" s="26">
        <f>COUNTIF($S$5:$S871,S871)</f>
        <v>619</v>
      </c>
      <c r="K871" s="26" t="e">
        <f t="shared" si="230"/>
        <v>#N/A</v>
      </c>
      <c r="L871" s="26">
        <f>IFERROR(IF(P871=0,0,MAX($L$4:L870)+1),0)</f>
        <v>0</v>
      </c>
      <c r="M871" s="5" t="e">
        <f t="shared" si="242"/>
        <v>#N/A</v>
      </c>
      <c r="N871" s="5" t="e">
        <f t="shared" si="243"/>
        <v>#N/A</v>
      </c>
      <c r="P871" s="86" t="e">
        <f t="shared" si="231"/>
        <v>#N/A</v>
      </c>
      <c r="Q871" s="86" t="e">
        <f t="shared" si="232"/>
        <v>#N/A</v>
      </c>
      <c r="R871" s="86" t="e">
        <f t="shared" si="233"/>
        <v>#N/A</v>
      </c>
      <c r="S871" s="86" t="e">
        <f t="shared" si="234"/>
        <v>#N/A</v>
      </c>
      <c r="T871" s="86" t="str">
        <f t="shared" si="244"/>
        <v/>
      </c>
      <c r="U871" s="86" t="str">
        <f t="shared" si="245"/>
        <v/>
      </c>
      <c r="V871" s="86" t="str">
        <f t="shared" si="246"/>
        <v/>
      </c>
      <c r="W871" s="87" t="e">
        <f t="shared" si="235"/>
        <v>#N/A</v>
      </c>
      <c r="X871" s="88"/>
      <c r="Y871" s="88"/>
      <c r="Z871" s="88"/>
      <c r="AA871" s="88"/>
      <c r="AB871" s="88"/>
      <c r="AD871" s="86" t="e">
        <f t="shared" si="236"/>
        <v>#N/A</v>
      </c>
      <c r="AE871" s="86" t="e">
        <f t="shared" si="237"/>
        <v>#N/A</v>
      </c>
      <c r="AG871" s="86">
        <f t="shared" si="238"/>
        <v>0</v>
      </c>
      <c r="AH871" s="86">
        <f t="shared" si="239"/>
        <v>0</v>
      </c>
      <c r="AI871" s="86">
        <f t="shared" si="240"/>
        <v>0</v>
      </c>
    </row>
    <row r="872" spans="6:35" x14ac:dyDescent="0.25">
      <c r="F872" s="26" t="str">
        <f>IF(G872=1,MAX($F$4:F871)+1,"")</f>
        <v/>
      </c>
      <c r="G872" s="26">
        <f>COUNTIF($H$5:H872,H872)</f>
        <v>620</v>
      </c>
      <c r="H872" s="26" t="e">
        <f t="shared" si="241"/>
        <v>#N/A</v>
      </c>
      <c r="I872" s="26">
        <f>COUNTIF($J$4:$J872,1)</f>
        <v>16</v>
      </c>
      <c r="J872" s="26">
        <f>COUNTIF($S$5:$S872,S872)</f>
        <v>620</v>
      </c>
      <c r="K872" s="26" t="e">
        <f t="shared" si="230"/>
        <v>#N/A</v>
      </c>
      <c r="L872" s="26">
        <f>IFERROR(IF(P872=0,0,MAX($L$4:L871)+1),0)</f>
        <v>0</v>
      </c>
      <c r="M872" s="5" t="e">
        <f t="shared" si="242"/>
        <v>#N/A</v>
      </c>
      <c r="N872" s="5" t="e">
        <f t="shared" si="243"/>
        <v>#N/A</v>
      </c>
      <c r="P872" s="86" t="e">
        <f t="shared" si="231"/>
        <v>#N/A</v>
      </c>
      <c r="Q872" s="86" t="e">
        <f t="shared" si="232"/>
        <v>#N/A</v>
      </c>
      <c r="R872" s="86" t="e">
        <f t="shared" si="233"/>
        <v>#N/A</v>
      </c>
      <c r="S872" s="86" t="e">
        <f t="shared" si="234"/>
        <v>#N/A</v>
      </c>
      <c r="T872" s="86" t="str">
        <f t="shared" si="244"/>
        <v/>
      </c>
      <c r="U872" s="86" t="str">
        <f t="shared" si="245"/>
        <v/>
      </c>
      <c r="V872" s="86" t="str">
        <f t="shared" si="246"/>
        <v/>
      </c>
      <c r="W872" s="87" t="e">
        <f t="shared" si="235"/>
        <v>#N/A</v>
      </c>
      <c r="X872" s="88"/>
      <c r="Y872" s="88"/>
      <c r="Z872" s="88"/>
      <c r="AA872" s="88"/>
      <c r="AB872" s="88"/>
      <c r="AD872" s="86" t="e">
        <f t="shared" si="236"/>
        <v>#N/A</v>
      </c>
      <c r="AE872" s="86" t="e">
        <f t="shared" si="237"/>
        <v>#N/A</v>
      </c>
      <c r="AG872" s="86">
        <f t="shared" si="238"/>
        <v>0</v>
      </c>
      <c r="AH872" s="86">
        <f t="shared" si="239"/>
        <v>0</v>
      </c>
      <c r="AI872" s="86">
        <f t="shared" si="240"/>
        <v>0</v>
      </c>
    </row>
    <row r="873" spans="6:35" x14ac:dyDescent="0.25">
      <c r="F873" s="26" t="str">
        <f>IF(G873=1,MAX($F$4:F872)+1,"")</f>
        <v/>
      </c>
      <c r="G873" s="26">
        <f>COUNTIF($H$5:H873,H873)</f>
        <v>621</v>
      </c>
      <c r="H873" s="26" t="e">
        <f t="shared" si="241"/>
        <v>#N/A</v>
      </c>
      <c r="I873" s="26">
        <f>COUNTIF($J$4:$J873,1)</f>
        <v>16</v>
      </c>
      <c r="J873" s="26">
        <f>COUNTIF($S$5:$S873,S873)</f>
        <v>621</v>
      </c>
      <c r="K873" s="26" t="e">
        <f t="shared" si="230"/>
        <v>#N/A</v>
      </c>
      <c r="L873" s="26">
        <f>IFERROR(IF(P873=0,0,MAX($L$4:L872)+1),0)</f>
        <v>0</v>
      </c>
      <c r="M873" s="5" t="e">
        <f t="shared" si="242"/>
        <v>#N/A</v>
      </c>
      <c r="N873" s="5" t="e">
        <f t="shared" si="243"/>
        <v>#N/A</v>
      </c>
      <c r="P873" s="86" t="e">
        <f t="shared" si="231"/>
        <v>#N/A</v>
      </c>
      <c r="Q873" s="86" t="e">
        <f t="shared" si="232"/>
        <v>#N/A</v>
      </c>
      <c r="R873" s="86" t="e">
        <f t="shared" si="233"/>
        <v>#N/A</v>
      </c>
      <c r="S873" s="86" t="e">
        <f t="shared" si="234"/>
        <v>#N/A</v>
      </c>
      <c r="T873" s="86" t="str">
        <f t="shared" si="244"/>
        <v/>
      </c>
      <c r="U873" s="86" t="str">
        <f t="shared" si="245"/>
        <v/>
      </c>
      <c r="V873" s="86" t="str">
        <f t="shared" si="246"/>
        <v/>
      </c>
      <c r="W873" s="87" t="e">
        <f t="shared" si="235"/>
        <v>#N/A</v>
      </c>
      <c r="X873" s="88"/>
      <c r="Y873" s="88"/>
      <c r="Z873" s="88"/>
      <c r="AA873" s="88"/>
      <c r="AB873" s="88"/>
      <c r="AD873" s="86" t="e">
        <f t="shared" si="236"/>
        <v>#N/A</v>
      </c>
      <c r="AE873" s="86" t="e">
        <f t="shared" si="237"/>
        <v>#N/A</v>
      </c>
      <c r="AG873" s="86">
        <f t="shared" si="238"/>
        <v>0</v>
      </c>
      <c r="AH873" s="86">
        <f t="shared" si="239"/>
        <v>0</v>
      </c>
      <c r="AI873" s="86">
        <f t="shared" si="240"/>
        <v>0</v>
      </c>
    </row>
    <row r="874" spans="6:35" x14ac:dyDescent="0.25">
      <c r="F874" s="26" t="str">
        <f>IF(G874=1,MAX($F$4:F873)+1,"")</f>
        <v/>
      </c>
      <c r="G874" s="26">
        <f>COUNTIF($H$5:H874,H874)</f>
        <v>622</v>
      </c>
      <c r="H874" s="26" t="e">
        <f t="shared" si="241"/>
        <v>#N/A</v>
      </c>
      <c r="I874" s="26">
        <f>COUNTIF($J$4:$J874,1)</f>
        <v>16</v>
      </c>
      <c r="J874" s="26">
        <f>COUNTIF($S$5:$S874,S874)</f>
        <v>622</v>
      </c>
      <c r="K874" s="26" t="e">
        <f t="shared" si="230"/>
        <v>#N/A</v>
      </c>
      <c r="L874" s="26">
        <f>IFERROR(IF(P874=0,0,MAX($L$4:L873)+1),0)</f>
        <v>0</v>
      </c>
      <c r="M874" s="5" t="e">
        <f t="shared" si="242"/>
        <v>#N/A</v>
      </c>
      <c r="N874" s="5" t="e">
        <f t="shared" si="243"/>
        <v>#N/A</v>
      </c>
      <c r="P874" s="86" t="e">
        <f t="shared" si="231"/>
        <v>#N/A</v>
      </c>
      <c r="Q874" s="86" t="e">
        <f t="shared" si="232"/>
        <v>#N/A</v>
      </c>
      <c r="R874" s="86" t="e">
        <f t="shared" si="233"/>
        <v>#N/A</v>
      </c>
      <c r="S874" s="86" t="e">
        <f t="shared" si="234"/>
        <v>#N/A</v>
      </c>
      <c r="T874" s="86" t="str">
        <f t="shared" si="244"/>
        <v/>
      </c>
      <c r="U874" s="86" t="str">
        <f t="shared" si="245"/>
        <v/>
      </c>
      <c r="V874" s="86" t="str">
        <f t="shared" si="246"/>
        <v/>
      </c>
      <c r="W874" s="87" t="e">
        <f t="shared" si="235"/>
        <v>#N/A</v>
      </c>
      <c r="X874" s="88"/>
      <c r="Y874" s="88"/>
      <c r="Z874" s="88"/>
      <c r="AA874" s="88"/>
      <c r="AB874" s="88"/>
      <c r="AD874" s="86" t="e">
        <f t="shared" si="236"/>
        <v>#N/A</v>
      </c>
      <c r="AE874" s="86" t="e">
        <f t="shared" si="237"/>
        <v>#N/A</v>
      </c>
      <c r="AG874" s="86">
        <f t="shared" si="238"/>
        <v>0</v>
      </c>
      <c r="AH874" s="86">
        <f t="shared" si="239"/>
        <v>0</v>
      </c>
      <c r="AI874" s="86">
        <f t="shared" si="240"/>
        <v>0</v>
      </c>
    </row>
    <row r="875" spans="6:35" x14ac:dyDescent="0.25">
      <c r="F875" s="26" t="str">
        <f>IF(G875=1,MAX($F$4:F874)+1,"")</f>
        <v/>
      </c>
      <c r="G875" s="26">
        <f>COUNTIF($H$5:H875,H875)</f>
        <v>623</v>
      </c>
      <c r="H875" s="26" t="e">
        <f t="shared" si="241"/>
        <v>#N/A</v>
      </c>
      <c r="I875" s="26">
        <f>COUNTIF($J$4:$J875,1)</f>
        <v>16</v>
      </c>
      <c r="J875" s="26">
        <f>COUNTIF($S$5:$S875,S875)</f>
        <v>623</v>
      </c>
      <c r="K875" s="26" t="e">
        <f t="shared" si="230"/>
        <v>#N/A</v>
      </c>
      <c r="L875" s="26">
        <f>IFERROR(IF(P875=0,0,MAX($L$4:L874)+1),0)</f>
        <v>0</v>
      </c>
      <c r="M875" s="5" t="e">
        <f t="shared" si="242"/>
        <v>#N/A</v>
      </c>
      <c r="N875" s="5" t="e">
        <f t="shared" si="243"/>
        <v>#N/A</v>
      </c>
      <c r="P875" s="86" t="e">
        <f t="shared" si="231"/>
        <v>#N/A</v>
      </c>
      <c r="Q875" s="86" t="e">
        <f t="shared" si="232"/>
        <v>#N/A</v>
      </c>
      <c r="R875" s="86" t="e">
        <f t="shared" si="233"/>
        <v>#N/A</v>
      </c>
      <c r="S875" s="86" t="e">
        <f t="shared" si="234"/>
        <v>#N/A</v>
      </c>
      <c r="T875" s="86" t="str">
        <f t="shared" si="244"/>
        <v/>
      </c>
      <c r="U875" s="86" t="str">
        <f t="shared" si="245"/>
        <v/>
      </c>
      <c r="V875" s="86" t="str">
        <f t="shared" si="246"/>
        <v/>
      </c>
      <c r="W875" s="87" t="e">
        <f t="shared" si="235"/>
        <v>#N/A</v>
      </c>
      <c r="X875" s="88"/>
      <c r="Y875" s="88"/>
      <c r="Z875" s="88"/>
      <c r="AA875" s="88"/>
      <c r="AB875" s="88"/>
      <c r="AD875" s="86" t="e">
        <f t="shared" si="236"/>
        <v>#N/A</v>
      </c>
      <c r="AE875" s="86" t="e">
        <f t="shared" si="237"/>
        <v>#N/A</v>
      </c>
      <c r="AG875" s="86">
        <f t="shared" si="238"/>
        <v>0</v>
      </c>
      <c r="AH875" s="86">
        <f t="shared" si="239"/>
        <v>0</v>
      </c>
      <c r="AI875" s="86">
        <f t="shared" si="240"/>
        <v>0</v>
      </c>
    </row>
    <row r="876" spans="6:35" x14ac:dyDescent="0.25">
      <c r="F876" s="26" t="str">
        <f>IF(G876=1,MAX($F$4:F875)+1,"")</f>
        <v/>
      </c>
      <c r="G876" s="26">
        <f>COUNTIF($H$5:H876,H876)</f>
        <v>624</v>
      </c>
      <c r="H876" s="26" t="e">
        <f t="shared" si="241"/>
        <v>#N/A</v>
      </c>
      <c r="I876" s="26">
        <f>COUNTIF($J$4:$J876,1)</f>
        <v>16</v>
      </c>
      <c r="J876" s="26">
        <f>COUNTIF($S$5:$S876,S876)</f>
        <v>624</v>
      </c>
      <c r="K876" s="26" t="e">
        <f t="shared" si="230"/>
        <v>#N/A</v>
      </c>
      <c r="L876" s="26">
        <f>IFERROR(IF(P876=0,0,MAX($L$4:L875)+1),0)</f>
        <v>0</v>
      </c>
      <c r="M876" s="5" t="e">
        <f t="shared" si="242"/>
        <v>#N/A</v>
      </c>
      <c r="N876" s="5" t="e">
        <f t="shared" si="243"/>
        <v>#N/A</v>
      </c>
      <c r="P876" s="86" t="e">
        <f t="shared" si="231"/>
        <v>#N/A</v>
      </c>
      <c r="Q876" s="86" t="e">
        <f t="shared" si="232"/>
        <v>#N/A</v>
      </c>
      <c r="R876" s="86" t="e">
        <f t="shared" si="233"/>
        <v>#N/A</v>
      </c>
      <c r="S876" s="86" t="e">
        <f t="shared" si="234"/>
        <v>#N/A</v>
      </c>
      <c r="T876" s="86" t="str">
        <f t="shared" si="244"/>
        <v/>
      </c>
      <c r="U876" s="86" t="str">
        <f t="shared" si="245"/>
        <v/>
      </c>
      <c r="V876" s="86" t="str">
        <f t="shared" si="246"/>
        <v/>
      </c>
      <c r="W876" s="87" t="e">
        <f t="shared" si="235"/>
        <v>#N/A</v>
      </c>
      <c r="X876" s="88"/>
      <c r="Y876" s="88"/>
      <c r="Z876" s="88"/>
      <c r="AA876" s="88"/>
      <c r="AB876" s="88"/>
      <c r="AD876" s="86" t="e">
        <f t="shared" si="236"/>
        <v>#N/A</v>
      </c>
      <c r="AE876" s="86" t="e">
        <f t="shared" si="237"/>
        <v>#N/A</v>
      </c>
      <c r="AG876" s="86">
        <f t="shared" si="238"/>
        <v>0</v>
      </c>
      <c r="AH876" s="86">
        <f t="shared" si="239"/>
        <v>0</v>
      </c>
      <c r="AI876" s="86">
        <f t="shared" si="240"/>
        <v>0</v>
      </c>
    </row>
    <row r="877" spans="6:35" x14ac:dyDescent="0.25">
      <c r="F877" s="26" t="str">
        <f>IF(G877=1,MAX($F$4:F876)+1,"")</f>
        <v/>
      </c>
      <c r="G877" s="26">
        <f>COUNTIF($H$5:H877,H877)</f>
        <v>625</v>
      </c>
      <c r="H877" s="26" t="e">
        <f t="shared" si="241"/>
        <v>#N/A</v>
      </c>
      <c r="I877" s="26">
        <f>COUNTIF($J$4:$J877,1)</f>
        <v>16</v>
      </c>
      <c r="J877" s="26">
        <f>COUNTIF($S$5:$S877,S877)</f>
        <v>625</v>
      </c>
      <c r="K877" s="26" t="e">
        <f t="shared" si="230"/>
        <v>#N/A</v>
      </c>
      <c r="L877" s="26">
        <f>IFERROR(IF(P877=0,0,MAX($L$4:L876)+1),0)</f>
        <v>0</v>
      </c>
      <c r="M877" s="5" t="e">
        <f t="shared" si="242"/>
        <v>#N/A</v>
      </c>
      <c r="N877" s="5" t="e">
        <f t="shared" si="243"/>
        <v>#N/A</v>
      </c>
      <c r="P877" s="86" t="e">
        <f t="shared" si="231"/>
        <v>#N/A</v>
      </c>
      <c r="Q877" s="86" t="e">
        <f t="shared" si="232"/>
        <v>#N/A</v>
      </c>
      <c r="R877" s="86" t="e">
        <f t="shared" si="233"/>
        <v>#N/A</v>
      </c>
      <c r="S877" s="86" t="e">
        <f t="shared" si="234"/>
        <v>#N/A</v>
      </c>
      <c r="T877" s="86" t="str">
        <f t="shared" si="244"/>
        <v/>
      </c>
      <c r="U877" s="86" t="str">
        <f t="shared" si="245"/>
        <v/>
      </c>
      <c r="V877" s="86" t="str">
        <f t="shared" si="246"/>
        <v/>
      </c>
      <c r="W877" s="87" t="e">
        <f t="shared" si="235"/>
        <v>#N/A</v>
      </c>
      <c r="X877" s="88"/>
      <c r="Y877" s="88"/>
      <c r="Z877" s="88"/>
      <c r="AA877" s="88"/>
      <c r="AB877" s="88"/>
      <c r="AD877" s="86" t="e">
        <f t="shared" si="236"/>
        <v>#N/A</v>
      </c>
      <c r="AE877" s="86" t="e">
        <f t="shared" si="237"/>
        <v>#N/A</v>
      </c>
      <c r="AG877" s="86">
        <f t="shared" si="238"/>
        <v>0</v>
      </c>
      <c r="AH877" s="86">
        <f t="shared" si="239"/>
        <v>0</v>
      </c>
      <c r="AI877" s="86">
        <f t="shared" si="240"/>
        <v>0</v>
      </c>
    </row>
    <row r="878" spans="6:35" x14ac:dyDescent="0.25">
      <c r="F878" s="26" t="str">
        <f>IF(G878=1,MAX($F$4:F877)+1,"")</f>
        <v/>
      </c>
      <c r="G878" s="26">
        <f>COUNTIF($H$5:H878,H878)</f>
        <v>626</v>
      </c>
      <c r="H878" s="26" t="e">
        <f t="shared" si="241"/>
        <v>#N/A</v>
      </c>
      <c r="I878" s="26">
        <f>COUNTIF($J$4:$J878,1)</f>
        <v>16</v>
      </c>
      <c r="J878" s="26">
        <f>COUNTIF($S$5:$S878,S878)</f>
        <v>626</v>
      </c>
      <c r="K878" s="26" t="e">
        <f t="shared" si="230"/>
        <v>#N/A</v>
      </c>
      <c r="L878" s="26">
        <f>IFERROR(IF(P878=0,0,MAX($L$4:L877)+1),0)</f>
        <v>0</v>
      </c>
      <c r="M878" s="5" t="e">
        <f t="shared" si="242"/>
        <v>#N/A</v>
      </c>
      <c r="N878" s="5" t="e">
        <f t="shared" si="243"/>
        <v>#N/A</v>
      </c>
      <c r="P878" s="86" t="e">
        <f t="shared" si="231"/>
        <v>#N/A</v>
      </c>
      <c r="Q878" s="86" t="e">
        <f t="shared" si="232"/>
        <v>#N/A</v>
      </c>
      <c r="R878" s="86" t="e">
        <f t="shared" si="233"/>
        <v>#N/A</v>
      </c>
      <c r="S878" s="86" t="e">
        <f t="shared" si="234"/>
        <v>#N/A</v>
      </c>
      <c r="T878" s="86" t="str">
        <f t="shared" si="244"/>
        <v/>
      </c>
      <c r="U878" s="86" t="str">
        <f t="shared" si="245"/>
        <v/>
      </c>
      <c r="V878" s="86" t="str">
        <f t="shared" si="246"/>
        <v/>
      </c>
      <c r="W878" s="87" t="e">
        <f t="shared" si="235"/>
        <v>#N/A</v>
      </c>
      <c r="X878" s="88"/>
      <c r="Y878" s="88"/>
      <c r="Z878" s="88"/>
      <c r="AA878" s="88"/>
      <c r="AB878" s="88"/>
      <c r="AD878" s="86" t="e">
        <f t="shared" si="236"/>
        <v>#N/A</v>
      </c>
      <c r="AE878" s="86" t="e">
        <f t="shared" si="237"/>
        <v>#N/A</v>
      </c>
      <c r="AG878" s="86">
        <f t="shared" si="238"/>
        <v>0</v>
      </c>
      <c r="AH878" s="86">
        <f t="shared" si="239"/>
        <v>0</v>
      </c>
      <c r="AI878" s="86">
        <f t="shared" si="240"/>
        <v>0</v>
      </c>
    </row>
    <row r="879" spans="6:35" x14ac:dyDescent="0.25">
      <c r="F879" s="26" t="str">
        <f>IF(G879=1,MAX($F$4:F878)+1,"")</f>
        <v/>
      </c>
      <c r="G879" s="26">
        <f>COUNTIF($H$5:H879,H879)</f>
        <v>627</v>
      </c>
      <c r="H879" s="26" t="e">
        <f t="shared" si="241"/>
        <v>#N/A</v>
      </c>
      <c r="I879" s="26">
        <f>COUNTIF($J$4:$J879,1)</f>
        <v>16</v>
      </c>
      <c r="J879" s="26">
        <f>COUNTIF($S$5:$S879,S879)</f>
        <v>627</v>
      </c>
      <c r="K879" s="26" t="e">
        <f t="shared" si="230"/>
        <v>#N/A</v>
      </c>
      <c r="L879" s="26">
        <f>IFERROR(IF(P879=0,0,MAX($L$4:L878)+1),0)</f>
        <v>0</v>
      </c>
      <c r="M879" s="5" t="e">
        <f t="shared" si="242"/>
        <v>#N/A</v>
      </c>
      <c r="N879" s="5" t="e">
        <f t="shared" si="243"/>
        <v>#N/A</v>
      </c>
      <c r="P879" s="86" t="e">
        <f t="shared" si="231"/>
        <v>#N/A</v>
      </c>
      <c r="Q879" s="86" t="e">
        <f t="shared" si="232"/>
        <v>#N/A</v>
      </c>
      <c r="R879" s="86" t="e">
        <f t="shared" si="233"/>
        <v>#N/A</v>
      </c>
      <c r="S879" s="86" t="e">
        <f t="shared" si="234"/>
        <v>#N/A</v>
      </c>
      <c r="T879" s="86" t="str">
        <f t="shared" si="244"/>
        <v/>
      </c>
      <c r="U879" s="86" t="str">
        <f t="shared" si="245"/>
        <v/>
      </c>
      <c r="V879" s="86" t="str">
        <f t="shared" si="246"/>
        <v/>
      </c>
      <c r="W879" s="87" t="e">
        <f t="shared" si="235"/>
        <v>#N/A</v>
      </c>
      <c r="X879" s="88"/>
      <c r="Y879" s="88"/>
      <c r="Z879" s="88"/>
      <c r="AA879" s="88"/>
      <c r="AB879" s="88"/>
      <c r="AD879" s="86" t="e">
        <f t="shared" si="236"/>
        <v>#N/A</v>
      </c>
      <c r="AE879" s="86" t="e">
        <f t="shared" si="237"/>
        <v>#N/A</v>
      </c>
      <c r="AG879" s="86">
        <f t="shared" si="238"/>
        <v>0</v>
      </c>
      <c r="AH879" s="86">
        <f t="shared" si="239"/>
        <v>0</v>
      </c>
      <c r="AI879" s="86">
        <f t="shared" si="240"/>
        <v>0</v>
      </c>
    </row>
    <row r="880" spans="6:35" x14ac:dyDescent="0.25">
      <c r="F880" s="26" t="str">
        <f>IF(G880=1,MAX($F$4:F879)+1,"")</f>
        <v/>
      </c>
      <c r="G880" s="26">
        <f>COUNTIF($H$5:H880,H880)</f>
        <v>628</v>
      </c>
      <c r="H880" s="26" t="e">
        <f t="shared" si="241"/>
        <v>#N/A</v>
      </c>
      <c r="I880" s="26">
        <f>COUNTIF($J$4:$J880,1)</f>
        <v>16</v>
      </c>
      <c r="J880" s="26">
        <f>COUNTIF($S$5:$S880,S880)</f>
        <v>628</v>
      </c>
      <c r="K880" s="26" t="e">
        <f t="shared" si="230"/>
        <v>#N/A</v>
      </c>
      <c r="L880" s="26">
        <f>IFERROR(IF(P880=0,0,MAX($L$4:L879)+1),0)</f>
        <v>0</v>
      </c>
      <c r="M880" s="5" t="e">
        <f t="shared" si="242"/>
        <v>#N/A</v>
      </c>
      <c r="N880" s="5" t="e">
        <f t="shared" si="243"/>
        <v>#N/A</v>
      </c>
      <c r="P880" s="86" t="e">
        <f t="shared" si="231"/>
        <v>#N/A</v>
      </c>
      <c r="Q880" s="86" t="e">
        <f t="shared" si="232"/>
        <v>#N/A</v>
      </c>
      <c r="R880" s="86" t="e">
        <f t="shared" si="233"/>
        <v>#N/A</v>
      </c>
      <c r="S880" s="86" t="e">
        <f t="shared" si="234"/>
        <v>#N/A</v>
      </c>
      <c r="T880" s="86" t="str">
        <f t="shared" si="244"/>
        <v/>
      </c>
      <c r="U880" s="86" t="str">
        <f t="shared" si="245"/>
        <v/>
      </c>
      <c r="V880" s="86" t="str">
        <f t="shared" si="246"/>
        <v/>
      </c>
      <c r="W880" s="87" t="e">
        <f t="shared" si="235"/>
        <v>#N/A</v>
      </c>
      <c r="X880" s="88"/>
      <c r="Y880" s="88"/>
      <c r="Z880" s="88"/>
      <c r="AA880" s="88"/>
      <c r="AB880" s="88"/>
      <c r="AD880" s="86" t="e">
        <f t="shared" si="236"/>
        <v>#N/A</v>
      </c>
      <c r="AE880" s="86" t="e">
        <f t="shared" si="237"/>
        <v>#N/A</v>
      </c>
      <c r="AG880" s="86">
        <f t="shared" si="238"/>
        <v>0</v>
      </c>
      <c r="AH880" s="86">
        <f t="shared" si="239"/>
        <v>0</v>
      </c>
      <c r="AI880" s="86">
        <f t="shared" si="240"/>
        <v>0</v>
      </c>
    </row>
    <row r="881" spans="6:35" x14ac:dyDescent="0.25">
      <c r="F881" s="26" t="str">
        <f>IF(G881=1,MAX($F$4:F880)+1,"")</f>
        <v/>
      </c>
      <c r="G881" s="26">
        <f>COUNTIF($H$5:H881,H881)</f>
        <v>629</v>
      </c>
      <c r="H881" s="26" t="e">
        <f t="shared" si="241"/>
        <v>#N/A</v>
      </c>
      <c r="I881" s="26">
        <f>COUNTIF($J$4:$J881,1)</f>
        <v>16</v>
      </c>
      <c r="J881" s="26">
        <f>COUNTIF($S$5:$S881,S881)</f>
        <v>629</v>
      </c>
      <c r="K881" s="26" t="e">
        <f t="shared" si="230"/>
        <v>#N/A</v>
      </c>
      <c r="L881" s="26">
        <f>IFERROR(IF(P881=0,0,MAX($L$4:L880)+1),0)</f>
        <v>0</v>
      </c>
      <c r="M881" s="5" t="e">
        <f t="shared" si="242"/>
        <v>#N/A</v>
      </c>
      <c r="N881" s="5" t="e">
        <f t="shared" si="243"/>
        <v>#N/A</v>
      </c>
      <c r="P881" s="86" t="e">
        <f t="shared" si="231"/>
        <v>#N/A</v>
      </c>
      <c r="Q881" s="86" t="e">
        <f t="shared" si="232"/>
        <v>#N/A</v>
      </c>
      <c r="R881" s="86" t="e">
        <f t="shared" si="233"/>
        <v>#N/A</v>
      </c>
      <c r="S881" s="86" t="e">
        <f t="shared" si="234"/>
        <v>#N/A</v>
      </c>
      <c r="T881" s="86" t="str">
        <f t="shared" si="244"/>
        <v/>
      </c>
      <c r="U881" s="86" t="str">
        <f t="shared" si="245"/>
        <v/>
      </c>
      <c r="V881" s="86" t="str">
        <f t="shared" si="246"/>
        <v/>
      </c>
      <c r="W881" s="87" t="e">
        <f t="shared" si="235"/>
        <v>#N/A</v>
      </c>
      <c r="X881" s="88"/>
      <c r="Y881" s="88"/>
      <c r="Z881" s="88"/>
      <c r="AA881" s="88"/>
      <c r="AB881" s="88"/>
      <c r="AD881" s="86" t="e">
        <f t="shared" si="236"/>
        <v>#N/A</v>
      </c>
      <c r="AE881" s="86" t="e">
        <f t="shared" si="237"/>
        <v>#N/A</v>
      </c>
      <c r="AG881" s="86">
        <f t="shared" si="238"/>
        <v>0</v>
      </c>
      <c r="AH881" s="86">
        <f t="shared" si="239"/>
        <v>0</v>
      </c>
      <c r="AI881" s="86">
        <f t="shared" si="240"/>
        <v>0</v>
      </c>
    </row>
    <row r="882" spans="6:35" x14ac:dyDescent="0.25">
      <c r="F882" s="26" t="str">
        <f>IF(G882=1,MAX($F$4:F881)+1,"")</f>
        <v/>
      </c>
      <c r="G882" s="26">
        <f>COUNTIF($H$5:H882,H882)</f>
        <v>630</v>
      </c>
      <c r="H882" s="26" t="e">
        <f t="shared" si="241"/>
        <v>#N/A</v>
      </c>
      <c r="I882" s="26">
        <f>COUNTIF($J$4:$J882,1)</f>
        <v>16</v>
      </c>
      <c r="J882" s="26">
        <f>COUNTIF($S$5:$S882,S882)</f>
        <v>630</v>
      </c>
      <c r="K882" s="26" t="e">
        <f t="shared" si="230"/>
        <v>#N/A</v>
      </c>
      <c r="L882" s="26">
        <f>IFERROR(IF(P882=0,0,MAX($L$4:L881)+1),0)</f>
        <v>0</v>
      </c>
      <c r="M882" s="5" t="e">
        <f t="shared" si="242"/>
        <v>#N/A</v>
      </c>
      <c r="N882" s="5" t="e">
        <f t="shared" si="243"/>
        <v>#N/A</v>
      </c>
      <c r="P882" s="86" t="e">
        <f t="shared" si="231"/>
        <v>#N/A</v>
      </c>
      <c r="Q882" s="86" t="e">
        <f t="shared" si="232"/>
        <v>#N/A</v>
      </c>
      <c r="R882" s="86" t="e">
        <f t="shared" si="233"/>
        <v>#N/A</v>
      </c>
      <c r="S882" s="86" t="e">
        <f t="shared" si="234"/>
        <v>#N/A</v>
      </c>
      <c r="T882" s="86" t="str">
        <f t="shared" si="244"/>
        <v/>
      </c>
      <c r="U882" s="86" t="str">
        <f t="shared" si="245"/>
        <v/>
      </c>
      <c r="V882" s="86" t="str">
        <f t="shared" si="246"/>
        <v/>
      </c>
      <c r="W882" s="87" t="e">
        <f t="shared" si="235"/>
        <v>#N/A</v>
      </c>
      <c r="X882" s="88"/>
      <c r="Y882" s="88"/>
      <c r="Z882" s="88"/>
      <c r="AA882" s="88"/>
      <c r="AB882" s="88"/>
      <c r="AD882" s="86" t="e">
        <f t="shared" si="236"/>
        <v>#N/A</v>
      </c>
      <c r="AE882" s="86" t="e">
        <f t="shared" si="237"/>
        <v>#N/A</v>
      </c>
      <c r="AG882" s="86">
        <f t="shared" si="238"/>
        <v>0</v>
      </c>
      <c r="AH882" s="86">
        <f t="shared" si="239"/>
        <v>0</v>
      </c>
      <c r="AI882" s="86">
        <f t="shared" si="240"/>
        <v>0</v>
      </c>
    </row>
    <row r="883" spans="6:35" x14ac:dyDescent="0.25">
      <c r="F883" s="26" t="str">
        <f>IF(G883=1,MAX($F$4:F882)+1,"")</f>
        <v/>
      </c>
      <c r="G883" s="26">
        <f>COUNTIF($H$5:H883,H883)</f>
        <v>631</v>
      </c>
      <c r="H883" s="26" t="e">
        <f t="shared" si="241"/>
        <v>#N/A</v>
      </c>
      <c r="I883" s="26">
        <f>COUNTIF($J$4:$J883,1)</f>
        <v>16</v>
      </c>
      <c r="J883" s="26">
        <f>COUNTIF($S$5:$S883,S883)</f>
        <v>631</v>
      </c>
      <c r="K883" s="26" t="e">
        <f t="shared" si="230"/>
        <v>#N/A</v>
      </c>
      <c r="L883" s="26">
        <f>IFERROR(IF(P883=0,0,MAX($L$4:L882)+1),0)</f>
        <v>0</v>
      </c>
      <c r="M883" s="5" t="e">
        <f t="shared" si="242"/>
        <v>#N/A</v>
      </c>
      <c r="N883" s="5" t="e">
        <f t="shared" si="243"/>
        <v>#N/A</v>
      </c>
      <c r="P883" s="86" t="e">
        <f t="shared" si="231"/>
        <v>#N/A</v>
      </c>
      <c r="Q883" s="86" t="e">
        <f t="shared" si="232"/>
        <v>#N/A</v>
      </c>
      <c r="R883" s="86" t="e">
        <f t="shared" si="233"/>
        <v>#N/A</v>
      </c>
      <c r="S883" s="86" t="e">
        <f t="shared" si="234"/>
        <v>#N/A</v>
      </c>
      <c r="T883" s="86" t="str">
        <f t="shared" si="244"/>
        <v/>
      </c>
      <c r="U883" s="86" t="str">
        <f t="shared" si="245"/>
        <v/>
      </c>
      <c r="V883" s="86" t="str">
        <f t="shared" si="246"/>
        <v/>
      </c>
      <c r="W883" s="87" t="e">
        <f t="shared" si="235"/>
        <v>#N/A</v>
      </c>
      <c r="X883" s="88"/>
      <c r="Y883" s="88"/>
      <c r="Z883" s="88"/>
      <c r="AA883" s="88"/>
      <c r="AB883" s="88"/>
      <c r="AD883" s="86" t="e">
        <f t="shared" si="236"/>
        <v>#N/A</v>
      </c>
      <c r="AE883" s="86" t="e">
        <f t="shared" si="237"/>
        <v>#N/A</v>
      </c>
      <c r="AG883" s="86">
        <f t="shared" si="238"/>
        <v>0</v>
      </c>
      <c r="AH883" s="86">
        <f t="shared" si="239"/>
        <v>0</v>
      </c>
      <c r="AI883" s="86">
        <f t="shared" si="240"/>
        <v>0</v>
      </c>
    </row>
    <row r="884" spans="6:35" x14ac:dyDescent="0.25">
      <c r="F884" s="26" t="str">
        <f>IF(G884=1,MAX($F$4:F883)+1,"")</f>
        <v/>
      </c>
      <c r="G884" s="26">
        <f>COUNTIF($H$5:H884,H884)</f>
        <v>632</v>
      </c>
      <c r="H884" s="26" t="e">
        <f t="shared" si="241"/>
        <v>#N/A</v>
      </c>
      <c r="I884" s="26">
        <f>COUNTIF($J$4:$J884,1)</f>
        <v>16</v>
      </c>
      <c r="J884" s="26">
        <f>COUNTIF($S$5:$S884,S884)</f>
        <v>632</v>
      </c>
      <c r="K884" s="26" t="e">
        <f t="shared" si="230"/>
        <v>#N/A</v>
      </c>
      <c r="L884" s="26">
        <f>IFERROR(IF(P884=0,0,MAX($L$4:L883)+1),0)</f>
        <v>0</v>
      </c>
      <c r="M884" s="5" t="e">
        <f t="shared" si="242"/>
        <v>#N/A</v>
      </c>
      <c r="N884" s="5" t="e">
        <f t="shared" si="243"/>
        <v>#N/A</v>
      </c>
      <c r="P884" s="86" t="e">
        <f t="shared" si="231"/>
        <v>#N/A</v>
      </c>
      <c r="Q884" s="86" t="e">
        <f t="shared" si="232"/>
        <v>#N/A</v>
      </c>
      <c r="R884" s="86" t="e">
        <f t="shared" si="233"/>
        <v>#N/A</v>
      </c>
      <c r="S884" s="86" t="e">
        <f t="shared" si="234"/>
        <v>#N/A</v>
      </c>
      <c r="T884" s="86" t="str">
        <f t="shared" si="244"/>
        <v/>
      </c>
      <c r="U884" s="86" t="str">
        <f t="shared" si="245"/>
        <v/>
      </c>
      <c r="V884" s="86" t="str">
        <f t="shared" si="246"/>
        <v/>
      </c>
      <c r="W884" s="87" t="e">
        <f t="shared" si="235"/>
        <v>#N/A</v>
      </c>
      <c r="X884" s="88"/>
      <c r="Y884" s="88"/>
      <c r="Z884" s="88"/>
      <c r="AA884" s="88"/>
      <c r="AB884" s="88"/>
      <c r="AD884" s="86" t="e">
        <f t="shared" si="236"/>
        <v>#N/A</v>
      </c>
      <c r="AE884" s="86" t="e">
        <f t="shared" si="237"/>
        <v>#N/A</v>
      </c>
      <c r="AG884" s="86">
        <f t="shared" si="238"/>
        <v>0</v>
      </c>
      <c r="AH884" s="86">
        <f t="shared" si="239"/>
        <v>0</v>
      </c>
      <c r="AI884" s="86">
        <f t="shared" si="240"/>
        <v>0</v>
      </c>
    </row>
    <row r="885" spans="6:35" x14ac:dyDescent="0.25">
      <c r="F885" s="26" t="str">
        <f>IF(G885=1,MAX($F$4:F884)+1,"")</f>
        <v/>
      </c>
      <c r="G885" s="26">
        <f>COUNTIF($H$5:H885,H885)</f>
        <v>633</v>
      </c>
      <c r="H885" s="26" t="e">
        <f t="shared" si="241"/>
        <v>#N/A</v>
      </c>
      <c r="I885" s="26">
        <f>COUNTIF($J$4:$J885,1)</f>
        <v>16</v>
      </c>
      <c r="J885" s="26">
        <f>COUNTIF($S$5:$S885,S885)</f>
        <v>633</v>
      </c>
      <c r="K885" s="26" t="e">
        <f t="shared" si="230"/>
        <v>#N/A</v>
      </c>
      <c r="L885" s="26">
        <f>IFERROR(IF(P885=0,0,MAX($L$4:L884)+1),0)</f>
        <v>0</v>
      </c>
      <c r="M885" s="5" t="e">
        <f t="shared" si="242"/>
        <v>#N/A</v>
      </c>
      <c r="N885" s="5" t="e">
        <f t="shared" si="243"/>
        <v>#N/A</v>
      </c>
      <c r="P885" s="86" t="e">
        <f t="shared" si="231"/>
        <v>#N/A</v>
      </c>
      <c r="Q885" s="86" t="e">
        <f t="shared" si="232"/>
        <v>#N/A</v>
      </c>
      <c r="R885" s="86" t="e">
        <f t="shared" si="233"/>
        <v>#N/A</v>
      </c>
      <c r="S885" s="86" t="e">
        <f t="shared" si="234"/>
        <v>#N/A</v>
      </c>
      <c r="T885" s="86" t="str">
        <f t="shared" si="244"/>
        <v/>
      </c>
      <c r="U885" s="86" t="str">
        <f t="shared" si="245"/>
        <v/>
      </c>
      <c r="V885" s="86" t="str">
        <f t="shared" si="246"/>
        <v/>
      </c>
      <c r="W885" s="87" t="e">
        <f t="shared" si="235"/>
        <v>#N/A</v>
      </c>
      <c r="X885" s="88"/>
      <c r="Y885" s="88"/>
      <c r="Z885" s="88"/>
      <c r="AA885" s="88"/>
      <c r="AB885" s="88"/>
      <c r="AD885" s="86" t="e">
        <f t="shared" si="236"/>
        <v>#N/A</v>
      </c>
      <c r="AE885" s="86" t="e">
        <f t="shared" si="237"/>
        <v>#N/A</v>
      </c>
      <c r="AG885" s="86">
        <f t="shared" si="238"/>
        <v>0</v>
      </c>
      <c r="AH885" s="86">
        <f t="shared" si="239"/>
        <v>0</v>
      </c>
      <c r="AI885" s="86">
        <f t="shared" si="240"/>
        <v>0</v>
      </c>
    </row>
    <row r="886" spans="6:35" x14ac:dyDescent="0.25">
      <c r="F886" s="26" t="str">
        <f>IF(G886=1,MAX($F$4:F885)+1,"")</f>
        <v/>
      </c>
      <c r="G886" s="26">
        <f>COUNTIF($H$5:H886,H886)</f>
        <v>634</v>
      </c>
      <c r="H886" s="26" t="e">
        <f t="shared" si="241"/>
        <v>#N/A</v>
      </c>
      <c r="I886" s="26">
        <f>COUNTIF($J$4:$J886,1)</f>
        <v>16</v>
      </c>
      <c r="J886" s="26">
        <f>COUNTIF($S$5:$S886,S886)</f>
        <v>634</v>
      </c>
      <c r="K886" s="26" t="e">
        <f t="shared" si="230"/>
        <v>#N/A</v>
      </c>
      <c r="L886" s="26">
        <f>IFERROR(IF(P886=0,0,MAX($L$4:L885)+1),0)</f>
        <v>0</v>
      </c>
      <c r="M886" s="5" t="e">
        <f t="shared" si="242"/>
        <v>#N/A</v>
      </c>
      <c r="N886" s="5" t="e">
        <f t="shared" si="243"/>
        <v>#N/A</v>
      </c>
      <c r="P886" s="86" t="e">
        <f t="shared" si="231"/>
        <v>#N/A</v>
      </c>
      <c r="Q886" s="86" t="e">
        <f t="shared" si="232"/>
        <v>#N/A</v>
      </c>
      <c r="R886" s="86" t="e">
        <f t="shared" si="233"/>
        <v>#N/A</v>
      </c>
      <c r="S886" s="86" t="e">
        <f t="shared" si="234"/>
        <v>#N/A</v>
      </c>
      <c r="T886" s="86" t="str">
        <f t="shared" si="244"/>
        <v/>
      </c>
      <c r="U886" s="86" t="str">
        <f t="shared" si="245"/>
        <v/>
      </c>
      <c r="V886" s="86" t="str">
        <f t="shared" si="246"/>
        <v/>
      </c>
      <c r="W886" s="87" t="e">
        <f t="shared" si="235"/>
        <v>#N/A</v>
      </c>
      <c r="X886" s="88"/>
      <c r="Y886" s="88"/>
      <c r="Z886" s="88"/>
      <c r="AA886" s="88"/>
      <c r="AB886" s="88"/>
      <c r="AD886" s="86" t="e">
        <f t="shared" si="236"/>
        <v>#N/A</v>
      </c>
      <c r="AE886" s="86" t="e">
        <f t="shared" si="237"/>
        <v>#N/A</v>
      </c>
      <c r="AG886" s="86">
        <f t="shared" si="238"/>
        <v>0</v>
      </c>
      <c r="AH886" s="86">
        <f t="shared" si="239"/>
        <v>0</v>
      </c>
      <c r="AI886" s="86">
        <f t="shared" si="240"/>
        <v>0</v>
      </c>
    </row>
    <row r="887" spans="6:35" x14ac:dyDescent="0.25">
      <c r="F887" s="26" t="str">
        <f>IF(G887=1,MAX($F$4:F886)+1,"")</f>
        <v/>
      </c>
      <c r="G887" s="26">
        <f>COUNTIF($H$5:H887,H887)</f>
        <v>635</v>
      </c>
      <c r="H887" s="26" t="e">
        <f t="shared" si="241"/>
        <v>#N/A</v>
      </c>
      <c r="I887" s="26">
        <f>COUNTIF($J$4:$J887,1)</f>
        <v>16</v>
      </c>
      <c r="J887" s="26">
        <f>COUNTIF($S$5:$S887,S887)</f>
        <v>635</v>
      </c>
      <c r="K887" s="26" t="e">
        <f t="shared" si="230"/>
        <v>#N/A</v>
      </c>
      <c r="L887" s="26">
        <f>IFERROR(IF(P887=0,0,MAX($L$4:L886)+1),0)</f>
        <v>0</v>
      </c>
      <c r="M887" s="5" t="e">
        <f t="shared" si="242"/>
        <v>#N/A</v>
      </c>
      <c r="N887" s="5" t="e">
        <f t="shared" si="243"/>
        <v>#N/A</v>
      </c>
      <c r="P887" s="86" t="e">
        <f t="shared" si="231"/>
        <v>#N/A</v>
      </c>
      <c r="Q887" s="86" t="e">
        <f t="shared" si="232"/>
        <v>#N/A</v>
      </c>
      <c r="R887" s="86" t="e">
        <f t="shared" si="233"/>
        <v>#N/A</v>
      </c>
      <c r="S887" s="86" t="e">
        <f t="shared" si="234"/>
        <v>#N/A</v>
      </c>
      <c r="T887" s="86" t="str">
        <f t="shared" si="244"/>
        <v/>
      </c>
      <c r="U887" s="86" t="str">
        <f t="shared" si="245"/>
        <v/>
      </c>
      <c r="V887" s="86" t="str">
        <f t="shared" si="246"/>
        <v/>
      </c>
      <c r="W887" s="87" t="e">
        <f t="shared" si="235"/>
        <v>#N/A</v>
      </c>
      <c r="X887" s="88"/>
      <c r="Y887" s="88"/>
      <c r="Z887" s="88"/>
      <c r="AA887" s="88"/>
      <c r="AB887" s="88"/>
      <c r="AD887" s="86" t="e">
        <f t="shared" si="236"/>
        <v>#N/A</v>
      </c>
      <c r="AE887" s="86" t="e">
        <f t="shared" si="237"/>
        <v>#N/A</v>
      </c>
      <c r="AG887" s="86">
        <f t="shared" si="238"/>
        <v>0</v>
      </c>
      <c r="AH887" s="86">
        <f t="shared" si="239"/>
        <v>0</v>
      </c>
      <c r="AI887" s="86">
        <f t="shared" si="240"/>
        <v>0</v>
      </c>
    </row>
    <row r="888" spans="6:35" x14ac:dyDescent="0.25">
      <c r="F888" s="26" t="str">
        <f>IF(G888=1,MAX($F$4:F887)+1,"")</f>
        <v/>
      </c>
      <c r="G888" s="26">
        <f>COUNTIF($H$5:H888,H888)</f>
        <v>636</v>
      </c>
      <c r="H888" s="26" t="e">
        <f t="shared" si="241"/>
        <v>#N/A</v>
      </c>
      <c r="I888" s="26">
        <f>COUNTIF($J$4:$J888,1)</f>
        <v>16</v>
      </c>
      <c r="J888" s="26">
        <f>COUNTIF($S$5:$S888,S888)</f>
        <v>636</v>
      </c>
      <c r="K888" s="26" t="e">
        <f t="shared" si="230"/>
        <v>#N/A</v>
      </c>
      <c r="L888" s="26">
        <f>IFERROR(IF(P888=0,0,MAX($L$4:L887)+1),0)</f>
        <v>0</v>
      </c>
      <c r="M888" s="5" t="e">
        <f t="shared" si="242"/>
        <v>#N/A</v>
      </c>
      <c r="N888" s="5" t="e">
        <f t="shared" si="243"/>
        <v>#N/A</v>
      </c>
      <c r="P888" s="86" t="e">
        <f t="shared" si="231"/>
        <v>#N/A</v>
      </c>
      <c r="Q888" s="86" t="e">
        <f t="shared" si="232"/>
        <v>#N/A</v>
      </c>
      <c r="R888" s="86" t="e">
        <f t="shared" si="233"/>
        <v>#N/A</v>
      </c>
      <c r="S888" s="86" t="e">
        <f t="shared" si="234"/>
        <v>#N/A</v>
      </c>
      <c r="T888" s="86" t="str">
        <f t="shared" si="244"/>
        <v/>
      </c>
      <c r="U888" s="86" t="str">
        <f t="shared" si="245"/>
        <v/>
      </c>
      <c r="V888" s="86" t="str">
        <f t="shared" si="246"/>
        <v/>
      </c>
      <c r="W888" s="87" t="e">
        <f t="shared" si="235"/>
        <v>#N/A</v>
      </c>
      <c r="X888" s="88"/>
      <c r="Y888" s="88"/>
      <c r="Z888" s="88"/>
      <c r="AA888" s="88"/>
      <c r="AB888" s="88"/>
      <c r="AD888" s="86" t="e">
        <f t="shared" si="236"/>
        <v>#N/A</v>
      </c>
      <c r="AE888" s="86" t="e">
        <f t="shared" si="237"/>
        <v>#N/A</v>
      </c>
      <c r="AG888" s="86">
        <f t="shared" si="238"/>
        <v>0</v>
      </c>
      <c r="AH888" s="86">
        <f t="shared" si="239"/>
        <v>0</v>
      </c>
      <c r="AI888" s="86">
        <f t="shared" si="240"/>
        <v>0</v>
      </c>
    </row>
    <row r="889" spans="6:35" x14ac:dyDescent="0.25">
      <c r="F889" s="26" t="str">
        <f>IF(G889=1,MAX($F$4:F888)+1,"")</f>
        <v/>
      </c>
      <c r="G889" s="26">
        <f>COUNTIF($H$5:H889,H889)</f>
        <v>637</v>
      </c>
      <c r="H889" s="26" t="e">
        <f t="shared" si="241"/>
        <v>#N/A</v>
      </c>
      <c r="I889" s="26">
        <f>COUNTIF($J$4:$J889,1)</f>
        <v>16</v>
      </c>
      <c r="J889" s="26">
        <f>COUNTIF($S$5:$S889,S889)</f>
        <v>637</v>
      </c>
      <c r="K889" s="26" t="e">
        <f t="shared" si="230"/>
        <v>#N/A</v>
      </c>
      <c r="L889" s="26">
        <f>IFERROR(IF(P889=0,0,MAX($L$4:L888)+1),0)</f>
        <v>0</v>
      </c>
      <c r="M889" s="5" t="e">
        <f t="shared" si="242"/>
        <v>#N/A</v>
      </c>
      <c r="N889" s="5" t="e">
        <f t="shared" si="243"/>
        <v>#N/A</v>
      </c>
      <c r="P889" s="86" t="e">
        <f t="shared" si="231"/>
        <v>#N/A</v>
      </c>
      <c r="Q889" s="86" t="e">
        <f t="shared" si="232"/>
        <v>#N/A</v>
      </c>
      <c r="R889" s="86" t="e">
        <f t="shared" si="233"/>
        <v>#N/A</v>
      </c>
      <c r="S889" s="86" t="e">
        <f t="shared" si="234"/>
        <v>#N/A</v>
      </c>
      <c r="T889" s="86" t="str">
        <f t="shared" si="244"/>
        <v/>
      </c>
      <c r="U889" s="86" t="str">
        <f t="shared" si="245"/>
        <v/>
      </c>
      <c r="V889" s="86" t="str">
        <f t="shared" si="246"/>
        <v/>
      </c>
      <c r="W889" s="87" t="e">
        <f t="shared" si="235"/>
        <v>#N/A</v>
      </c>
      <c r="X889" s="88"/>
      <c r="Y889" s="88"/>
      <c r="Z889" s="88"/>
      <c r="AA889" s="88"/>
      <c r="AB889" s="88"/>
      <c r="AD889" s="86" t="e">
        <f t="shared" si="236"/>
        <v>#N/A</v>
      </c>
      <c r="AE889" s="86" t="e">
        <f t="shared" si="237"/>
        <v>#N/A</v>
      </c>
      <c r="AG889" s="86">
        <f t="shared" si="238"/>
        <v>0</v>
      </c>
      <c r="AH889" s="86">
        <f t="shared" si="239"/>
        <v>0</v>
      </c>
      <c r="AI889" s="86">
        <f t="shared" si="240"/>
        <v>0</v>
      </c>
    </row>
    <row r="890" spans="6:35" x14ac:dyDescent="0.25">
      <c r="F890" s="26" t="str">
        <f>IF(G890=1,MAX($F$4:F889)+1,"")</f>
        <v/>
      </c>
      <c r="G890" s="26">
        <f>COUNTIF($H$5:H890,H890)</f>
        <v>638</v>
      </c>
      <c r="H890" s="26" t="e">
        <f t="shared" si="241"/>
        <v>#N/A</v>
      </c>
      <c r="I890" s="26">
        <f>COUNTIF($J$4:$J890,1)</f>
        <v>16</v>
      </c>
      <c r="J890" s="26">
        <f>COUNTIF($S$5:$S890,S890)</f>
        <v>638</v>
      </c>
      <c r="K890" s="26" t="e">
        <f t="shared" si="230"/>
        <v>#N/A</v>
      </c>
      <c r="L890" s="26">
        <f>IFERROR(IF(P890=0,0,MAX($L$4:L889)+1),0)</f>
        <v>0</v>
      </c>
      <c r="M890" s="5" t="e">
        <f t="shared" si="242"/>
        <v>#N/A</v>
      </c>
      <c r="N890" s="5" t="e">
        <f t="shared" si="243"/>
        <v>#N/A</v>
      </c>
      <c r="P890" s="86" t="e">
        <f t="shared" si="231"/>
        <v>#N/A</v>
      </c>
      <c r="Q890" s="86" t="e">
        <f t="shared" si="232"/>
        <v>#N/A</v>
      </c>
      <c r="R890" s="86" t="e">
        <f t="shared" si="233"/>
        <v>#N/A</v>
      </c>
      <c r="S890" s="86" t="e">
        <f t="shared" si="234"/>
        <v>#N/A</v>
      </c>
      <c r="T890" s="86" t="str">
        <f t="shared" si="244"/>
        <v/>
      </c>
      <c r="U890" s="86" t="str">
        <f t="shared" si="245"/>
        <v/>
      </c>
      <c r="V890" s="86" t="str">
        <f t="shared" si="246"/>
        <v/>
      </c>
      <c r="W890" s="87" t="e">
        <f t="shared" si="235"/>
        <v>#N/A</v>
      </c>
      <c r="X890" s="88"/>
      <c r="Y890" s="88"/>
      <c r="Z890" s="88"/>
      <c r="AA890" s="88"/>
      <c r="AB890" s="88"/>
      <c r="AD890" s="86" t="e">
        <f t="shared" si="236"/>
        <v>#N/A</v>
      </c>
      <c r="AE890" s="86" t="e">
        <f t="shared" si="237"/>
        <v>#N/A</v>
      </c>
      <c r="AG890" s="86">
        <f t="shared" si="238"/>
        <v>0</v>
      </c>
      <c r="AH890" s="86">
        <f t="shared" si="239"/>
        <v>0</v>
      </c>
      <c r="AI890" s="86">
        <f t="shared" si="240"/>
        <v>0</v>
      </c>
    </row>
    <row r="891" spans="6:35" x14ac:dyDescent="0.25">
      <c r="F891" s="26" t="str">
        <f>IF(G891=1,MAX($F$4:F890)+1,"")</f>
        <v/>
      </c>
      <c r="G891" s="26">
        <f>COUNTIF($H$5:H891,H891)</f>
        <v>639</v>
      </c>
      <c r="H891" s="26" t="e">
        <f t="shared" si="241"/>
        <v>#N/A</v>
      </c>
      <c r="I891" s="26">
        <f>COUNTIF($J$4:$J891,1)</f>
        <v>16</v>
      </c>
      <c r="J891" s="26">
        <f>COUNTIF($S$5:$S891,S891)</f>
        <v>639</v>
      </c>
      <c r="K891" s="26" t="e">
        <f t="shared" si="230"/>
        <v>#N/A</v>
      </c>
      <c r="L891" s="26">
        <f>IFERROR(IF(P891=0,0,MAX($L$4:L890)+1),0)</f>
        <v>0</v>
      </c>
      <c r="M891" s="5" t="e">
        <f t="shared" si="242"/>
        <v>#N/A</v>
      </c>
      <c r="N891" s="5" t="e">
        <f t="shared" si="243"/>
        <v>#N/A</v>
      </c>
      <c r="P891" s="86" t="e">
        <f t="shared" si="231"/>
        <v>#N/A</v>
      </c>
      <c r="Q891" s="86" t="e">
        <f t="shared" si="232"/>
        <v>#N/A</v>
      </c>
      <c r="R891" s="86" t="e">
        <f t="shared" si="233"/>
        <v>#N/A</v>
      </c>
      <c r="S891" s="86" t="e">
        <f t="shared" si="234"/>
        <v>#N/A</v>
      </c>
      <c r="T891" s="86" t="str">
        <f t="shared" si="244"/>
        <v/>
      </c>
      <c r="U891" s="86" t="str">
        <f t="shared" si="245"/>
        <v/>
      </c>
      <c r="V891" s="86" t="str">
        <f t="shared" si="246"/>
        <v/>
      </c>
      <c r="W891" s="87" t="e">
        <f t="shared" si="235"/>
        <v>#N/A</v>
      </c>
      <c r="X891" s="88"/>
      <c r="Y891" s="88"/>
      <c r="Z891" s="88"/>
      <c r="AA891" s="88"/>
      <c r="AB891" s="88"/>
      <c r="AD891" s="86" t="e">
        <f t="shared" si="236"/>
        <v>#N/A</v>
      </c>
      <c r="AE891" s="86" t="e">
        <f t="shared" si="237"/>
        <v>#N/A</v>
      </c>
      <c r="AG891" s="86">
        <f t="shared" si="238"/>
        <v>0</v>
      </c>
      <c r="AH891" s="86">
        <f t="shared" si="239"/>
        <v>0</v>
      </c>
      <c r="AI891" s="86">
        <f t="shared" si="240"/>
        <v>0</v>
      </c>
    </row>
    <row r="892" spans="6:35" x14ac:dyDescent="0.25">
      <c r="F892" s="26" t="str">
        <f>IF(G892=1,MAX($F$4:F891)+1,"")</f>
        <v/>
      </c>
      <c r="G892" s="26">
        <f>COUNTIF($H$5:H892,H892)</f>
        <v>640</v>
      </c>
      <c r="H892" s="26" t="e">
        <f t="shared" si="241"/>
        <v>#N/A</v>
      </c>
      <c r="I892" s="26">
        <f>COUNTIF($J$4:$J892,1)</f>
        <v>16</v>
      </c>
      <c r="J892" s="26">
        <f>COUNTIF($S$5:$S892,S892)</f>
        <v>640</v>
      </c>
      <c r="K892" s="26" t="e">
        <f t="shared" si="230"/>
        <v>#N/A</v>
      </c>
      <c r="L892" s="26">
        <f>IFERROR(IF(P892=0,0,MAX($L$4:L891)+1),0)</f>
        <v>0</v>
      </c>
      <c r="M892" s="5" t="e">
        <f t="shared" si="242"/>
        <v>#N/A</v>
      </c>
      <c r="N892" s="5" t="e">
        <f t="shared" si="243"/>
        <v>#N/A</v>
      </c>
      <c r="P892" s="86" t="e">
        <f t="shared" si="231"/>
        <v>#N/A</v>
      </c>
      <c r="Q892" s="86" t="e">
        <f t="shared" si="232"/>
        <v>#N/A</v>
      </c>
      <c r="R892" s="86" t="e">
        <f t="shared" si="233"/>
        <v>#N/A</v>
      </c>
      <c r="S892" s="86" t="e">
        <f t="shared" si="234"/>
        <v>#N/A</v>
      </c>
      <c r="T892" s="86" t="str">
        <f t="shared" si="244"/>
        <v/>
      </c>
      <c r="U892" s="86" t="str">
        <f t="shared" si="245"/>
        <v/>
      </c>
      <c r="V892" s="86" t="str">
        <f t="shared" si="246"/>
        <v/>
      </c>
      <c r="W892" s="87" t="e">
        <f t="shared" si="235"/>
        <v>#N/A</v>
      </c>
      <c r="X892" s="88"/>
      <c r="Y892" s="88"/>
      <c r="Z892" s="88"/>
      <c r="AA892" s="88"/>
      <c r="AB892" s="88"/>
      <c r="AD892" s="86" t="e">
        <f t="shared" si="236"/>
        <v>#N/A</v>
      </c>
      <c r="AE892" s="86" t="e">
        <f t="shared" si="237"/>
        <v>#N/A</v>
      </c>
      <c r="AG892" s="86">
        <f t="shared" si="238"/>
        <v>0</v>
      </c>
      <c r="AH892" s="86">
        <f t="shared" si="239"/>
        <v>0</v>
      </c>
      <c r="AI892" s="86">
        <f t="shared" si="240"/>
        <v>0</v>
      </c>
    </row>
    <row r="893" spans="6:35" x14ac:dyDescent="0.25">
      <c r="F893" s="26" t="str">
        <f>IF(G893=1,MAX($F$4:F892)+1,"")</f>
        <v/>
      </c>
      <c r="G893" s="26">
        <f>COUNTIF($H$5:H893,H893)</f>
        <v>641</v>
      </c>
      <c r="H893" s="26" t="e">
        <f t="shared" si="241"/>
        <v>#N/A</v>
      </c>
      <c r="I893" s="26">
        <f>COUNTIF($J$4:$J893,1)</f>
        <v>16</v>
      </c>
      <c r="J893" s="26">
        <f>COUNTIF($S$5:$S893,S893)</f>
        <v>641</v>
      </c>
      <c r="K893" s="26" t="e">
        <f t="shared" si="230"/>
        <v>#N/A</v>
      </c>
      <c r="L893" s="26">
        <f>IFERROR(IF(P893=0,0,MAX($L$4:L892)+1),0)</f>
        <v>0</v>
      </c>
      <c r="M893" s="5" t="e">
        <f t="shared" si="242"/>
        <v>#N/A</v>
      </c>
      <c r="N893" s="5" t="e">
        <f t="shared" si="243"/>
        <v>#N/A</v>
      </c>
      <c r="P893" s="86" t="e">
        <f t="shared" si="231"/>
        <v>#N/A</v>
      </c>
      <c r="Q893" s="86" t="e">
        <f t="shared" si="232"/>
        <v>#N/A</v>
      </c>
      <c r="R893" s="86" t="e">
        <f t="shared" si="233"/>
        <v>#N/A</v>
      </c>
      <c r="S893" s="86" t="e">
        <f t="shared" si="234"/>
        <v>#N/A</v>
      </c>
      <c r="T893" s="86" t="str">
        <f t="shared" si="244"/>
        <v/>
      </c>
      <c r="U893" s="86" t="str">
        <f t="shared" si="245"/>
        <v/>
      </c>
      <c r="V893" s="86" t="str">
        <f t="shared" si="246"/>
        <v/>
      </c>
      <c r="W893" s="87" t="e">
        <f t="shared" si="235"/>
        <v>#N/A</v>
      </c>
      <c r="X893" s="88"/>
      <c r="Y893" s="88"/>
      <c r="Z893" s="88"/>
      <c r="AA893" s="88"/>
      <c r="AB893" s="88"/>
      <c r="AD893" s="86" t="e">
        <f t="shared" si="236"/>
        <v>#N/A</v>
      </c>
      <c r="AE893" s="86" t="e">
        <f t="shared" si="237"/>
        <v>#N/A</v>
      </c>
      <c r="AG893" s="86">
        <f t="shared" si="238"/>
        <v>0</v>
      </c>
      <c r="AH893" s="86">
        <f t="shared" si="239"/>
        <v>0</v>
      </c>
      <c r="AI893" s="86">
        <f t="shared" si="240"/>
        <v>0</v>
      </c>
    </row>
    <row r="894" spans="6:35" x14ac:dyDescent="0.25">
      <c r="F894" s="26" t="str">
        <f>IF(G894=1,MAX($F$4:F893)+1,"")</f>
        <v/>
      </c>
      <c r="G894" s="26">
        <f>COUNTIF($H$5:H894,H894)</f>
        <v>642</v>
      </c>
      <c r="H894" s="26" t="e">
        <f t="shared" si="241"/>
        <v>#N/A</v>
      </c>
      <c r="I894" s="26">
        <f>COUNTIF($J$4:$J894,1)</f>
        <v>16</v>
      </c>
      <c r="J894" s="26">
        <f>COUNTIF($S$5:$S894,S894)</f>
        <v>642</v>
      </c>
      <c r="K894" s="26" t="e">
        <f t="shared" si="230"/>
        <v>#N/A</v>
      </c>
      <c r="L894" s="26">
        <f>IFERROR(IF(P894=0,0,MAX($L$4:L893)+1),0)</f>
        <v>0</v>
      </c>
      <c r="M894" s="5" t="e">
        <f t="shared" si="242"/>
        <v>#N/A</v>
      </c>
      <c r="N894" s="5" t="e">
        <f t="shared" si="243"/>
        <v>#N/A</v>
      </c>
      <c r="P894" s="86" t="e">
        <f t="shared" si="231"/>
        <v>#N/A</v>
      </c>
      <c r="Q894" s="86" t="e">
        <f t="shared" si="232"/>
        <v>#N/A</v>
      </c>
      <c r="R894" s="86" t="e">
        <f t="shared" si="233"/>
        <v>#N/A</v>
      </c>
      <c r="S894" s="86" t="e">
        <f t="shared" si="234"/>
        <v>#N/A</v>
      </c>
      <c r="T894" s="86" t="str">
        <f t="shared" si="244"/>
        <v/>
      </c>
      <c r="U894" s="86" t="str">
        <f t="shared" si="245"/>
        <v/>
      </c>
      <c r="V894" s="86" t="str">
        <f t="shared" si="246"/>
        <v/>
      </c>
      <c r="W894" s="87" t="e">
        <f t="shared" si="235"/>
        <v>#N/A</v>
      </c>
      <c r="X894" s="88"/>
      <c r="Y894" s="88"/>
      <c r="Z894" s="88"/>
      <c r="AA894" s="88"/>
      <c r="AB894" s="88"/>
      <c r="AD894" s="86" t="e">
        <f t="shared" si="236"/>
        <v>#N/A</v>
      </c>
      <c r="AE894" s="86" t="e">
        <f t="shared" si="237"/>
        <v>#N/A</v>
      </c>
      <c r="AG894" s="86">
        <f t="shared" si="238"/>
        <v>0</v>
      </c>
      <c r="AH894" s="86">
        <f t="shared" si="239"/>
        <v>0</v>
      </c>
      <c r="AI894" s="86">
        <f t="shared" si="240"/>
        <v>0</v>
      </c>
    </row>
    <row r="895" spans="6:35" x14ac:dyDescent="0.25">
      <c r="F895" s="26" t="str">
        <f>IF(G895=1,MAX($F$4:F894)+1,"")</f>
        <v/>
      </c>
      <c r="G895" s="26">
        <f>COUNTIF($H$5:H895,H895)</f>
        <v>643</v>
      </c>
      <c r="H895" s="26" t="e">
        <f t="shared" si="241"/>
        <v>#N/A</v>
      </c>
      <c r="I895" s="26">
        <f>COUNTIF($J$4:$J895,1)</f>
        <v>16</v>
      </c>
      <c r="J895" s="26">
        <f>COUNTIF($S$5:$S895,S895)</f>
        <v>643</v>
      </c>
      <c r="K895" s="26" t="e">
        <f t="shared" si="230"/>
        <v>#N/A</v>
      </c>
      <c r="L895" s="26">
        <f>IFERROR(IF(P895=0,0,MAX($L$4:L894)+1),0)</f>
        <v>0</v>
      </c>
      <c r="M895" s="5" t="e">
        <f t="shared" si="242"/>
        <v>#N/A</v>
      </c>
      <c r="N895" s="5" t="e">
        <f t="shared" si="243"/>
        <v>#N/A</v>
      </c>
      <c r="P895" s="86" t="e">
        <f t="shared" si="231"/>
        <v>#N/A</v>
      </c>
      <c r="Q895" s="86" t="e">
        <f t="shared" si="232"/>
        <v>#N/A</v>
      </c>
      <c r="R895" s="86" t="e">
        <f t="shared" si="233"/>
        <v>#N/A</v>
      </c>
      <c r="S895" s="86" t="e">
        <f t="shared" si="234"/>
        <v>#N/A</v>
      </c>
      <c r="T895" s="86" t="str">
        <f t="shared" si="244"/>
        <v/>
      </c>
      <c r="U895" s="86" t="str">
        <f t="shared" si="245"/>
        <v/>
      </c>
      <c r="V895" s="86" t="str">
        <f t="shared" si="246"/>
        <v/>
      </c>
      <c r="W895" s="87" t="e">
        <f t="shared" si="235"/>
        <v>#N/A</v>
      </c>
      <c r="X895" s="88"/>
      <c r="Y895" s="88"/>
      <c r="Z895" s="88"/>
      <c r="AA895" s="88"/>
      <c r="AB895" s="88"/>
      <c r="AD895" s="86" t="e">
        <f t="shared" si="236"/>
        <v>#N/A</v>
      </c>
      <c r="AE895" s="86" t="e">
        <f t="shared" si="237"/>
        <v>#N/A</v>
      </c>
      <c r="AG895" s="86">
        <f t="shared" si="238"/>
        <v>0</v>
      </c>
      <c r="AH895" s="86">
        <f t="shared" si="239"/>
        <v>0</v>
      </c>
      <c r="AI895" s="86">
        <f t="shared" si="240"/>
        <v>0</v>
      </c>
    </row>
    <row r="896" spans="6:35" x14ac:dyDescent="0.25">
      <c r="F896" s="26" t="str">
        <f>IF(G896=1,MAX($F$4:F895)+1,"")</f>
        <v/>
      </c>
      <c r="G896" s="26">
        <f>COUNTIF($H$5:H896,H896)</f>
        <v>644</v>
      </c>
      <c r="H896" s="26" t="e">
        <f t="shared" si="241"/>
        <v>#N/A</v>
      </c>
      <c r="I896" s="26">
        <f>COUNTIF($J$4:$J896,1)</f>
        <v>16</v>
      </c>
      <c r="J896" s="26">
        <f>COUNTIF($S$5:$S896,S896)</f>
        <v>644</v>
      </c>
      <c r="K896" s="26" t="e">
        <f t="shared" si="230"/>
        <v>#N/A</v>
      </c>
      <c r="L896" s="26">
        <f>IFERROR(IF(P896=0,0,MAX($L$4:L895)+1),0)</f>
        <v>0</v>
      </c>
      <c r="M896" s="5" t="e">
        <f t="shared" si="242"/>
        <v>#N/A</v>
      </c>
      <c r="N896" s="5" t="e">
        <f t="shared" si="243"/>
        <v>#N/A</v>
      </c>
      <c r="P896" s="86" t="e">
        <f t="shared" si="231"/>
        <v>#N/A</v>
      </c>
      <c r="Q896" s="86" t="e">
        <f t="shared" si="232"/>
        <v>#N/A</v>
      </c>
      <c r="R896" s="86" t="e">
        <f t="shared" si="233"/>
        <v>#N/A</v>
      </c>
      <c r="S896" s="86" t="e">
        <f t="shared" si="234"/>
        <v>#N/A</v>
      </c>
      <c r="T896" s="86" t="str">
        <f t="shared" si="244"/>
        <v/>
      </c>
      <c r="U896" s="86" t="str">
        <f t="shared" si="245"/>
        <v/>
      </c>
      <c r="V896" s="86" t="str">
        <f t="shared" si="246"/>
        <v/>
      </c>
      <c r="W896" s="87" t="e">
        <f t="shared" si="235"/>
        <v>#N/A</v>
      </c>
      <c r="X896" s="88"/>
      <c r="Y896" s="88"/>
      <c r="Z896" s="88"/>
      <c r="AA896" s="88"/>
      <c r="AB896" s="88"/>
      <c r="AD896" s="86" t="e">
        <f t="shared" si="236"/>
        <v>#N/A</v>
      </c>
      <c r="AE896" s="86" t="e">
        <f t="shared" si="237"/>
        <v>#N/A</v>
      </c>
      <c r="AG896" s="86">
        <f t="shared" si="238"/>
        <v>0</v>
      </c>
      <c r="AH896" s="86">
        <f t="shared" si="239"/>
        <v>0</v>
      </c>
      <c r="AI896" s="86">
        <f t="shared" si="240"/>
        <v>0</v>
      </c>
    </row>
    <row r="897" spans="6:35" x14ac:dyDescent="0.25">
      <c r="F897" s="26" t="str">
        <f>IF(G897=1,MAX($F$4:F896)+1,"")</f>
        <v/>
      </c>
      <c r="G897" s="26">
        <f>COUNTIF($H$5:H897,H897)</f>
        <v>645</v>
      </c>
      <c r="H897" s="26" t="e">
        <f t="shared" si="241"/>
        <v>#N/A</v>
      </c>
      <c r="I897" s="26">
        <f>COUNTIF($J$4:$J897,1)</f>
        <v>16</v>
      </c>
      <c r="J897" s="26">
        <f>COUNTIF($S$5:$S897,S897)</f>
        <v>645</v>
      </c>
      <c r="K897" s="26" t="e">
        <f t="shared" si="230"/>
        <v>#N/A</v>
      </c>
      <c r="L897" s="26">
        <f>IFERROR(IF(P897=0,0,MAX($L$4:L896)+1),0)</f>
        <v>0</v>
      </c>
      <c r="M897" s="5" t="e">
        <f t="shared" si="242"/>
        <v>#N/A</v>
      </c>
      <c r="N897" s="5" t="e">
        <f t="shared" si="243"/>
        <v>#N/A</v>
      </c>
      <c r="P897" s="86" t="e">
        <f t="shared" si="231"/>
        <v>#N/A</v>
      </c>
      <c r="Q897" s="86" t="e">
        <f t="shared" si="232"/>
        <v>#N/A</v>
      </c>
      <c r="R897" s="86" t="e">
        <f t="shared" si="233"/>
        <v>#N/A</v>
      </c>
      <c r="S897" s="86" t="e">
        <f t="shared" si="234"/>
        <v>#N/A</v>
      </c>
      <c r="T897" s="86" t="str">
        <f t="shared" si="244"/>
        <v/>
      </c>
      <c r="U897" s="86" t="str">
        <f t="shared" si="245"/>
        <v/>
      </c>
      <c r="V897" s="86" t="str">
        <f t="shared" si="246"/>
        <v/>
      </c>
      <c r="W897" s="87" t="e">
        <f t="shared" si="235"/>
        <v>#N/A</v>
      </c>
      <c r="X897" s="88"/>
      <c r="Y897" s="88"/>
      <c r="Z897" s="88"/>
      <c r="AA897" s="88"/>
      <c r="AB897" s="88"/>
      <c r="AD897" s="86" t="e">
        <f t="shared" si="236"/>
        <v>#N/A</v>
      </c>
      <c r="AE897" s="86" t="e">
        <f t="shared" si="237"/>
        <v>#N/A</v>
      </c>
      <c r="AG897" s="86">
        <f t="shared" si="238"/>
        <v>0</v>
      </c>
      <c r="AH897" s="86">
        <f t="shared" si="239"/>
        <v>0</v>
      </c>
      <c r="AI897" s="86">
        <f t="shared" si="240"/>
        <v>0</v>
      </c>
    </row>
    <row r="898" spans="6:35" x14ac:dyDescent="0.25">
      <c r="F898" s="26" t="str">
        <f>IF(G898=1,MAX($F$4:F897)+1,"")</f>
        <v/>
      </c>
      <c r="G898" s="26">
        <f>COUNTIF($H$5:H898,H898)</f>
        <v>646</v>
      </c>
      <c r="H898" s="26" t="e">
        <f t="shared" si="241"/>
        <v>#N/A</v>
      </c>
      <c r="I898" s="26">
        <f>COUNTIF($J$4:$J898,1)</f>
        <v>16</v>
      </c>
      <c r="J898" s="26">
        <f>COUNTIF($S$5:$S898,S898)</f>
        <v>646</v>
      </c>
      <c r="K898" s="26" t="e">
        <f t="shared" si="230"/>
        <v>#N/A</v>
      </c>
      <c r="L898" s="26">
        <f>IFERROR(IF(P898=0,0,MAX($L$4:L897)+1),0)</f>
        <v>0</v>
      </c>
      <c r="M898" s="5" t="e">
        <f t="shared" si="242"/>
        <v>#N/A</v>
      </c>
      <c r="N898" s="5" t="e">
        <f t="shared" si="243"/>
        <v>#N/A</v>
      </c>
      <c r="P898" s="86" t="e">
        <f t="shared" si="231"/>
        <v>#N/A</v>
      </c>
      <c r="Q898" s="86" t="e">
        <f t="shared" si="232"/>
        <v>#N/A</v>
      </c>
      <c r="R898" s="86" t="e">
        <f t="shared" si="233"/>
        <v>#N/A</v>
      </c>
      <c r="S898" s="86" t="e">
        <f t="shared" si="234"/>
        <v>#N/A</v>
      </c>
      <c r="T898" s="86" t="str">
        <f t="shared" si="244"/>
        <v/>
      </c>
      <c r="U898" s="86" t="str">
        <f t="shared" si="245"/>
        <v/>
      </c>
      <c r="V898" s="86" t="str">
        <f t="shared" si="246"/>
        <v/>
      </c>
      <c r="W898" s="87" t="e">
        <f t="shared" si="235"/>
        <v>#N/A</v>
      </c>
      <c r="X898" s="88"/>
      <c r="Y898" s="88"/>
      <c r="Z898" s="88"/>
      <c r="AA898" s="88"/>
      <c r="AB898" s="88"/>
      <c r="AD898" s="86" t="e">
        <f t="shared" si="236"/>
        <v>#N/A</v>
      </c>
      <c r="AE898" s="86" t="e">
        <f t="shared" si="237"/>
        <v>#N/A</v>
      </c>
      <c r="AG898" s="86">
        <f t="shared" si="238"/>
        <v>0</v>
      </c>
      <c r="AH898" s="86">
        <f t="shared" si="239"/>
        <v>0</v>
      </c>
      <c r="AI898" s="86">
        <f t="shared" si="240"/>
        <v>0</v>
      </c>
    </row>
    <row r="899" spans="6:35" x14ac:dyDescent="0.25">
      <c r="F899" s="26" t="str">
        <f>IF(G899=1,MAX($F$4:F898)+1,"")</f>
        <v/>
      </c>
      <c r="G899" s="26">
        <f>COUNTIF($H$5:H899,H899)</f>
        <v>647</v>
      </c>
      <c r="H899" s="26" t="e">
        <f t="shared" si="241"/>
        <v>#N/A</v>
      </c>
      <c r="I899" s="26">
        <f>COUNTIF($J$4:$J899,1)</f>
        <v>16</v>
      </c>
      <c r="J899" s="26">
        <f>COUNTIF($S$5:$S899,S899)</f>
        <v>647</v>
      </c>
      <c r="K899" s="26" t="e">
        <f t="shared" si="230"/>
        <v>#N/A</v>
      </c>
      <c r="L899" s="26">
        <f>IFERROR(IF(P899=0,0,MAX($L$4:L898)+1),0)</f>
        <v>0</v>
      </c>
      <c r="M899" s="5" t="e">
        <f t="shared" si="242"/>
        <v>#N/A</v>
      </c>
      <c r="N899" s="5" t="e">
        <f t="shared" si="243"/>
        <v>#N/A</v>
      </c>
      <c r="P899" s="86" t="e">
        <f t="shared" si="231"/>
        <v>#N/A</v>
      </c>
      <c r="Q899" s="86" t="e">
        <f t="shared" si="232"/>
        <v>#N/A</v>
      </c>
      <c r="R899" s="86" t="e">
        <f t="shared" si="233"/>
        <v>#N/A</v>
      </c>
      <c r="S899" s="86" t="e">
        <f t="shared" si="234"/>
        <v>#N/A</v>
      </c>
      <c r="T899" s="86" t="str">
        <f t="shared" si="244"/>
        <v/>
      </c>
      <c r="U899" s="86" t="str">
        <f t="shared" si="245"/>
        <v/>
      </c>
      <c r="V899" s="86" t="str">
        <f t="shared" si="246"/>
        <v/>
      </c>
      <c r="W899" s="87" t="e">
        <f t="shared" si="235"/>
        <v>#N/A</v>
      </c>
      <c r="X899" s="88"/>
      <c r="Y899" s="88"/>
      <c r="Z899" s="88"/>
      <c r="AA899" s="88"/>
      <c r="AB899" s="88"/>
      <c r="AD899" s="86" t="e">
        <f t="shared" si="236"/>
        <v>#N/A</v>
      </c>
      <c r="AE899" s="86" t="e">
        <f t="shared" si="237"/>
        <v>#N/A</v>
      </c>
      <c r="AG899" s="86">
        <f t="shared" si="238"/>
        <v>0</v>
      </c>
      <c r="AH899" s="86">
        <f t="shared" si="239"/>
        <v>0</v>
      </c>
      <c r="AI899" s="86">
        <f t="shared" si="240"/>
        <v>0</v>
      </c>
    </row>
    <row r="900" spans="6:35" x14ac:dyDescent="0.25">
      <c r="F900" s="26" t="str">
        <f>IF(G900=1,MAX($F$4:F899)+1,"")</f>
        <v/>
      </c>
      <c r="G900" s="26">
        <f>COUNTIF($H$5:H900,H900)</f>
        <v>648</v>
      </c>
      <c r="H900" s="26" t="e">
        <f t="shared" si="241"/>
        <v>#N/A</v>
      </c>
      <c r="I900" s="26">
        <f>COUNTIF($J$4:$J900,1)</f>
        <v>16</v>
      </c>
      <c r="J900" s="26">
        <f>COUNTIF($S$5:$S900,S900)</f>
        <v>648</v>
      </c>
      <c r="K900" s="26" t="e">
        <f t="shared" si="230"/>
        <v>#N/A</v>
      </c>
      <c r="L900" s="26">
        <f>IFERROR(IF(P900=0,0,MAX($L$4:L899)+1),0)</f>
        <v>0</v>
      </c>
      <c r="M900" s="5" t="e">
        <f t="shared" si="242"/>
        <v>#N/A</v>
      </c>
      <c r="N900" s="5" t="e">
        <f t="shared" si="243"/>
        <v>#N/A</v>
      </c>
      <c r="P900" s="86" t="e">
        <f t="shared" si="231"/>
        <v>#N/A</v>
      </c>
      <c r="Q900" s="86" t="e">
        <f t="shared" si="232"/>
        <v>#N/A</v>
      </c>
      <c r="R900" s="86" t="e">
        <f t="shared" si="233"/>
        <v>#N/A</v>
      </c>
      <c r="S900" s="86" t="e">
        <f t="shared" si="234"/>
        <v>#N/A</v>
      </c>
      <c r="T900" s="86" t="str">
        <f t="shared" si="244"/>
        <v/>
      </c>
      <c r="U900" s="86" t="str">
        <f t="shared" si="245"/>
        <v/>
      </c>
      <c r="V900" s="86" t="str">
        <f t="shared" si="246"/>
        <v/>
      </c>
      <c r="W900" s="87" t="e">
        <f t="shared" si="235"/>
        <v>#N/A</v>
      </c>
      <c r="X900" s="88"/>
      <c r="Y900" s="88"/>
      <c r="Z900" s="88"/>
      <c r="AA900" s="88"/>
      <c r="AB900" s="88"/>
      <c r="AD900" s="86" t="e">
        <f t="shared" si="236"/>
        <v>#N/A</v>
      </c>
      <c r="AE900" s="86" t="e">
        <f t="shared" si="237"/>
        <v>#N/A</v>
      </c>
      <c r="AG900" s="86">
        <f t="shared" si="238"/>
        <v>0</v>
      </c>
      <c r="AH900" s="86">
        <f t="shared" si="239"/>
        <v>0</v>
      </c>
      <c r="AI900" s="86">
        <f t="shared" si="240"/>
        <v>0</v>
      </c>
    </row>
    <row r="901" spans="6:35" x14ac:dyDescent="0.25">
      <c r="F901" s="26" t="str">
        <f>IF(G901=1,MAX($F$4:F900)+1,"")</f>
        <v/>
      </c>
      <c r="G901" s="26">
        <f>COUNTIF($H$5:H901,H901)</f>
        <v>649</v>
      </c>
      <c r="H901" s="26" t="e">
        <f t="shared" si="241"/>
        <v>#N/A</v>
      </c>
      <c r="I901" s="26">
        <f>COUNTIF($J$4:$J901,1)</f>
        <v>16</v>
      </c>
      <c r="J901" s="26">
        <f>COUNTIF($S$5:$S901,S901)</f>
        <v>649</v>
      </c>
      <c r="K901" s="26" t="e">
        <f t="shared" ref="K901:K964" si="247">VLOOKUP(P901,Исходные_данные,19,FALSE)</f>
        <v>#N/A</v>
      </c>
      <c r="L901" s="26">
        <f>IFERROR(IF(P901=0,0,MAX($L$4:L900)+1),0)</f>
        <v>0</v>
      </c>
      <c r="M901" s="5" t="e">
        <f t="shared" si="242"/>
        <v>#N/A</v>
      </c>
      <c r="N901" s="5" t="e">
        <f t="shared" si="243"/>
        <v>#N/A</v>
      </c>
      <c r="P901" s="86" t="e">
        <f t="shared" ref="P901:P964" si="248">VLOOKUP(ROW(897:897),Разбивка_нумерация_5,4,FALSE)</f>
        <v>#N/A</v>
      </c>
      <c r="Q901" s="86" t="e">
        <f t="shared" ref="Q901:Q964" si="249">IF(VLOOKUP(ROW(897:897),Разбивка_нумерация_5,3,FALSE)=0,VLOOKUP(ROW(897:897),Разбивка_нумерация_5,2,FALSE),VLOOKUP(ROW(897:897),Разбивка_нумерация_5,3,FALSE))</f>
        <v>#N/A</v>
      </c>
      <c r="R901" s="86" t="e">
        <f t="shared" ref="R901:R964" si="250">VLOOKUP(ROW(897:897),Разбивка_нумерация_5,6,FALSE)</f>
        <v>#N/A</v>
      </c>
      <c r="S901" s="86" t="e">
        <f t="shared" ref="S901:S964" si="251">VLOOKUP(ROW(897:897),Разбивка_нумерация_5,17,FALSE)</f>
        <v>#N/A</v>
      </c>
      <c r="T901" s="86" t="str">
        <f t="shared" si="244"/>
        <v/>
      </c>
      <c r="U901" s="86" t="str">
        <f t="shared" si="245"/>
        <v/>
      </c>
      <c r="V901" s="86" t="str">
        <f t="shared" si="246"/>
        <v/>
      </c>
      <c r="W901" s="87" t="e">
        <f t="shared" ref="W901:W964" si="252">VLOOKUP(P901,Исходные_данные,13,FALSE)</f>
        <v>#N/A</v>
      </c>
      <c r="X901" s="88"/>
      <c r="Y901" s="88"/>
      <c r="Z901" s="88"/>
      <c r="AA901" s="88"/>
      <c r="AB901" s="88"/>
      <c r="AD901" s="86" t="e">
        <f t="shared" ref="AD901:AD964" si="253">VLOOKUP(S901,Кабель_диаметр,4,FALSE)</f>
        <v>#N/A</v>
      </c>
      <c r="AE901" s="86" t="e">
        <f t="shared" ref="AE901:AE964" si="254">VLOOKUP(S901,Кабель_диаметр,5,FALSE)</f>
        <v>#N/A</v>
      </c>
      <c r="AG901" s="86">
        <f t="shared" ref="AG901:AG964" si="255">IFERROR(VLOOKUP(P901,Исходные_данные,10,FALSE),0)</f>
        <v>0</v>
      </c>
      <c r="AH901" s="86">
        <f t="shared" ref="AH901:AH964" si="256">IFERROR(VLOOKUP(P901,Исходные_данные,11,FALSE),0)</f>
        <v>0</v>
      </c>
      <c r="AI901" s="86">
        <f t="shared" ref="AI901:AI964" si="257">IFERROR(VLOOKUP(P901,Исходные_данные,12,FALSE),0)</f>
        <v>0</v>
      </c>
    </row>
    <row r="902" spans="6:35" x14ac:dyDescent="0.25">
      <c r="F902" s="26" t="str">
        <f>IF(G902=1,MAX($F$4:F901)+1,"")</f>
        <v/>
      </c>
      <c r="G902" s="26">
        <f>COUNTIF($H$5:H902,H902)</f>
        <v>650</v>
      </c>
      <c r="H902" s="26" t="e">
        <f t="shared" ref="H902:H965" si="258">S902&amp;" "&amp;K902</f>
        <v>#N/A</v>
      </c>
      <c r="I902" s="26">
        <f>COUNTIF($J$4:$J902,1)</f>
        <v>16</v>
      </c>
      <c r="J902" s="26">
        <f>COUNTIF($S$5:$S902,S902)</f>
        <v>650</v>
      </c>
      <c r="K902" s="26" t="e">
        <f t="shared" si="247"/>
        <v>#N/A</v>
      </c>
      <c r="L902" s="26">
        <f>IFERROR(IF(P902=0,0,MAX($L$4:L901)+1),0)</f>
        <v>0</v>
      </c>
      <c r="M902" s="5" t="e">
        <f t="shared" ref="M902:M965" si="259">LEFT(P902,SEARCH(".",P902)-1)</f>
        <v>#N/A</v>
      </c>
      <c r="N902" s="5" t="e">
        <f t="shared" ref="N902:N965" si="260">LEFT(RIGHT(P902,LEN(P902)-LEN(M902)-1),SEARCH(".",P902)-1)</f>
        <v>#N/A</v>
      </c>
      <c r="P902" s="86" t="e">
        <f t="shared" si="248"/>
        <v>#N/A</v>
      </c>
      <c r="Q902" s="86" t="e">
        <f t="shared" si="249"/>
        <v>#N/A</v>
      </c>
      <c r="R902" s="86" t="e">
        <f t="shared" si="250"/>
        <v>#N/A</v>
      </c>
      <c r="S902" s="86" t="e">
        <f t="shared" si="251"/>
        <v>#N/A</v>
      </c>
      <c r="T902" s="86" t="str">
        <f t="shared" ref="T902:T965" si="261">IF(AG902=0,"","L="&amp;AG902)</f>
        <v/>
      </c>
      <c r="U902" s="86" t="str">
        <f t="shared" ref="U902:U965" si="262">IF(AH902=0,"",AD902&amp;" L="&amp;AH902)</f>
        <v/>
      </c>
      <c r="V902" s="86" t="str">
        <f t="shared" ref="V902:V965" si="263">IF(AI902=0,"",AE902&amp;" L="&amp;AI902)</f>
        <v/>
      </c>
      <c r="W902" s="87" t="e">
        <f t="shared" si="252"/>
        <v>#N/A</v>
      </c>
      <c r="X902" s="88"/>
      <c r="Y902" s="88"/>
      <c r="Z902" s="88"/>
      <c r="AA902" s="88"/>
      <c r="AB902" s="88"/>
      <c r="AD902" s="86" t="e">
        <f t="shared" si="253"/>
        <v>#N/A</v>
      </c>
      <c r="AE902" s="86" t="e">
        <f t="shared" si="254"/>
        <v>#N/A</v>
      </c>
      <c r="AG902" s="86">
        <f t="shared" si="255"/>
        <v>0</v>
      </c>
      <c r="AH902" s="86">
        <f t="shared" si="256"/>
        <v>0</v>
      </c>
      <c r="AI902" s="86">
        <f t="shared" si="257"/>
        <v>0</v>
      </c>
    </row>
    <row r="903" spans="6:35" x14ac:dyDescent="0.25">
      <c r="F903" s="26" t="str">
        <f>IF(G903=1,MAX($F$4:F902)+1,"")</f>
        <v/>
      </c>
      <c r="G903" s="26">
        <f>COUNTIF($H$5:H903,H903)</f>
        <v>651</v>
      </c>
      <c r="H903" s="26" t="e">
        <f t="shared" si="258"/>
        <v>#N/A</v>
      </c>
      <c r="I903" s="26">
        <f>COUNTIF($J$4:$J903,1)</f>
        <v>16</v>
      </c>
      <c r="J903" s="26">
        <f>COUNTIF($S$5:$S903,S903)</f>
        <v>651</v>
      </c>
      <c r="K903" s="26" t="e">
        <f t="shared" si="247"/>
        <v>#N/A</v>
      </c>
      <c r="L903" s="26">
        <f>IFERROR(IF(P903=0,0,MAX($L$4:L902)+1),0)</f>
        <v>0</v>
      </c>
      <c r="M903" s="5" t="e">
        <f t="shared" si="259"/>
        <v>#N/A</v>
      </c>
      <c r="N903" s="5" t="e">
        <f t="shared" si="260"/>
        <v>#N/A</v>
      </c>
      <c r="P903" s="86" t="e">
        <f t="shared" si="248"/>
        <v>#N/A</v>
      </c>
      <c r="Q903" s="86" t="e">
        <f t="shared" si="249"/>
        <v>#N/A</v>
      </c>
      <c r="R903" s="86" t="e">
        <f t="shared" si="250"/>
        <v>#N/A</v>
      </c>
      <c r="S903" s="86" t="e">
        <f t="shared" si="251"/>
        <v>#N/A</v>
      </c>
      <c r="T903" s="86" t="str">
        <f t="shared" si="261"/>
        <v/>
      </c>
      <c r="U903" s="86" t="str">
        <f t="shared" si="262"/>
        <v/>
      </c>
      <c r="V903" s="86" t="str">
        <f t="shared" si="263"/>
        <v/>
      </c>
      <c r="W903" s="87" t="e">
        <f t="shared" si="252"/>
        <v>#N/A</v>
      </c>
      <c r="X903" s="88"/>
      <c r="Y903" s="88"/>
      <c r="Z903" s="88"/>
      <c r="AA903" s="88"/>
      <c r="AB903" s="88"/>
      <c r="AD903" s="86" t="e">
        <f t="shared" si="253"/>
        <v>#N/A</v>
      </c>
      <c r="AE903" s="86" t="e">
        <f t="shared" si="254"/>
        <v>#N/A</v>
      </c>
      <c r="AG903" s="86">
        <f t="shared" si="255"/>
        <v>0</v>
      </c>
      <c r="AH903" s="86">
        <f t="shared" si="256"/>
        <v>0</v>
      </c>
      <c r="AI903" s="86">
        <f t="shared" si="257"/>
        <v>0</v>
      </c>
    </row>
    <row r="904" spans="6:35" x14ac:dyDescent="0.25">
      <c r="F904" s="26" t="str">
        <f>IF(G904=1,MAX($F$4:F903)+1,"")</f>
        <v/>
      </c>
      <c r="G904" s="26">
        <f>COUNTIF($H$5:H904,H904)</f>
        <v>652</v>
      </c>
      <c r="H904" s="26" t="e">
        <f t="shared" si="258"/>
        <v>#N/A</v>
      </c>
      <c r="I904" s="26">
        <f>COUNTIF($J$4:$J904,1)</f>
        <v>16</v>
      </c>
      <c r="J904" s="26">
        <f>COUNTIF($S$5:$S904,S904)</f>
        <v>652</v>
      </c>
      <c r="K904" s="26" t="e">
        <f t="shared" si="247"/>
        <v>#N/A</v>
      </c>
      <c r="L904" s="26">
        <f>IFERROR(IF(P904=0,0,MAX($L$4:L903)+1),0)</f>
        <v>0</v>
      </c>
      <c r="M904" s="5" t="e">
        <f t="shared" si="259"/>
        <v>#N/A</v>
      </c>
      <c r="N904" s="5" t="e">
        <f t="shared" si="260"/>
        <v>#N/A</v>
      </c>
      <c r="P904" s="86" t="e">
        <f t="shared" si="248"/>
        <v>#N/A</v>
      </c>
      <c r="Q904" s="86" t="e">
        <f t="shared" si="249"/>
        <v>#N/A</v>
      </c>
      <c r="R904" s="86" t="e">
        <f t="shared" si="250"/>
        <v>#N/A</v>
      </c>
      <c r="S904" s="86" t="e">
        <f t="shared" si="251"/>
        <v>#N/A</v>
      </c>
      <c r="T904" s="86" t="str">
        <f t="shared" si="261"/>
        <v/>
      </c>
      <c r="U904" s="86" t="str">
        <f t="shared" si="262"/>
        <v/>
      </c>
      <c r="V904" s="86" t="str">
        <f t="shared" si="263"/>
        <v/>
      </c>
      <c r="W904" s="87" t="e">
        <f t="shared" si="252"/>
        <v>#N/A</v>
      </c>
      <c r="X904" s="88"/>
      <c r="Y904" s="88"/>
      <c r="Z904" s="88"/>
      <c r="AA904" s="88"/>
      <c r="AB904" s="88"/>
      <c r="AD904" s="86" t="e">
        <f t="shared" si="253"/>
        <v>#N/A</v>
      </c>
      <c r="AE904" s="86" t="e">
        <f t="shared" si="254"/>
        <v>#N/A</v>
      </c>
      <c r="AG904" s="86">
        <f t="shared" si="255"/>
        <v>0</v>
      </c>
      <c r="AH904" s="86">
        <f t="shared" si="256"/>
        <v>0</v>
      </c>
      <c r="AI904" s="86">
        <f t="shared" si="257"/>
        <v>0</v>
      </c>
    </row>
    <row r="905" spans="6:35" x14ac:dyDescent="0.25">
      <c r="F905" s="26" t="str">
        <f>IF(G905=1,MAX($F$4:F904)+1,"")</f>
        <v/>
      </c>
      <c r="G905" s="26">
        <f>COUNTIF($H$5:H905,H905)</f>
        <v>653</v>
      </c>
      <c r="H905" s="26" t="e">
        <f t="shared" si="258"/>
        <v>#N/A</v>
      </c>
      <c r="I905" s="26">
        <f>COUNTIF($J$4:$J905,1)</f>
        <v>16</v>
      </c>
      <c r="J905" s="26">
        <f>COUNTIF($S$5:$S905,S905)</f>
        <v>653</v>
      </c>
      <c r="K905" s="26" t="e">
        <f t="shared" si="247"/>
        <v>#N/A</v>
      </c>
      <c r="L905" s="26">
        <f>IFERROR(IF(P905=0,0,MAX($L$4:L904)+1),0)</f>
        <v>0</v>
      </c>
      <c r="M905" s="5" t="e">
        <f t="shared" si="259"/>
        <v>#N/A</v>
      </c>
      <c r="N905" s="5" t="e">
        <f t="shared" si="260"/>
        <v>#N/A</v>
      </c>
      <c r="P905" s="86" t="e">
        <f t="shared" si="248"/>
        <v>#N/A</v>
      </c>
      <c r="Q905" s="86" t="e">
        <f t="shared" si="249"/>
        <v>#N/A</v>
      </c>
      <c r="R905" s="86" t="e">
        <f t="shared" si="250"/>
        <v>#N/A</v>
      </c>
      <c r="S905" s="86" t="e">
        <f t="shared" si="251"/>
        <v>#N/A</v>
      </c>
      <c r="T905" s="86" t="str">
        <f t="shared" si="261"/>
        <v/>
      </c>
      <c r="U905" s="86" t="str">
        <f t="shared" si="262"/>
        <v/>
      </c>
      <c r="V905" s="86" t="str">
        <f t="shared" si="263"/>
        <v/>
      </c>
      <c r="W905" s="87" t="e">
        <f t="shared" si="252"/>
        <v>#N/A</v>
      </c>
      <c r="X905" s="88"/>
      <c r="Y905" s="88"/>
      <c r="Z905" s="88"/>
      <c r="AA905" s="88"/>
      <c r="AB905" s="88"/>
      <c r="AD905" s="86" t="e">
        <f t="shared" si="253"/>
        <v>#N/A</v>
      </c>
      <c r="AE905" s="86" t="e">
        <f t="shared" si="254"/>
        <v>#N/A</v>
      </c>
      <c r="AG905" s="86">
        <f t="shared" si="255"/>
        <v>0</v>
      </c>
      <c r="AH905" s="86">
        <f t="shared" si="256"/>
        <v>0</v>
      </c>
      <c r="AI905" s="86">
        <f t="shared" si="257"/>
        <v>0</v>
      </c>
    </row>
    <row r="906" spans="6:35" x14ac:dyDescent="0.25">
      <c r="F906" s="26" t="str">
        <f>IF(G906=1,MAX($F$4:F905)+1,"")</f>
        <v/>
      </c>
      <c r="G906" s="26">
        <f>COUNTIF($H$5:H906,H906)</f>
        <v>654</v>
      </c>
      <c r="H906" s="26" t="e">
        <f t="shared" si="258"/>
        <v>#N/A</v>
      </c>
      <c r="I906" s="26">
        <f>COUNTIF($J$4:$J906,1)</f>
        <v>16</v>
      </c>
      <c r="J906" s="26">
        <f>COUNTIF($S$5:$S906,S906)</f>
        <v>654</v>
      </c>
      <c r="K906" s="26" t="e">
        <f t="shared" si="247"/>
        <v>#N/A</v>
      </c>
      <c r="L906" s="26">
        <f>IFERROR(IF(P906=0,0,MAX($L$4:L905)+1),0)</f>
        <v>0</v>
      </c>
      <c r="M906" s="5" t="e">
        <f t="shared" si="259"/>
        <v>#N/A</v>
      </c>
      <c r="N906" s="5" t="e">
        <f t="shared" si="260"/>
        <v>#N/A</v>
      </c>
      <c r="P906" s="86" t="e">
        <f t="shared" si="248"/>
        <v>#N/A</v>
      </c>
      <c r="Q906" s="86" t="e">
        <f t="shared" si="249"/>
        <v>#N/A</v>
      </c>
      <c r="R906" s="86" t="e">
        <f t="shared" si="250"/>
        <v>#N/A</v>
      </c>
      <c r="S906" s="86" t="e">
        <f t="shared" si="251"/>
        <v>#N/A</v>
      </c>
      <c r="T906" s="86" t="str">
        <f t="shared" si="261"/>
        <v/>
      </c>
      <c r="U906" s="86" t="str">
        <f t="shared" si="262"/>
        <v/>
      </c>
      <c r="V906" s="86" t="str">
        <f t="shared" si="263"/>
        <v/>
      </c>
      <c r="W906" s="87" t="e">
        <f t="shared" si="252"/>
        <v>#N/A</v>
      </c>
      <c r="X906" s="88"/>
      <c r="Y906" s="88"/>
      <c r="Z906" s="88"/>
      <c r="AA906" s="88"/>
      <c r="AB906" s="88"/>
      <c r="AD906" s="86" t="e">
        <f t="shared" si="253"/>
        <v>#N/A</v>
      </c>
      <c r="AE906" s="86" t="e">
        <f t="shared" si="254"/>
        <v>#N/A</v>
      </c>
      <c r="AG906" s="86">
        <f t="shared" si="255"/>
        <v>0</v>
      </c>
      <c r="AH906" s="86">
        <f t="shared" si="256"/>
        <v>0</v>
      </c>
      <c r="AI906" s="86">
        <f t="shared" si="257"/>
        <v>0</v>
      </c>
    </row>
    <row r="907" spans="6:35" x14ac:dyDescent="0.25">
      <c r="F907" s="26" t="str">
        <f>IF(G907=1,MAX($F$4:F906)+1,"")</f>
        <v/>
      </c>
      <c r="G907" s="26">
        <f>COUNTIF($H$5:H907,H907)</f>
        <v>655</v>
      </c>
      <c r="H907" s="26" t="e">
        <f t="shared" si="258"/>
        <v>#N/A</v>
      </c>
      <c r="I907" s="26">
        <f>COUNTIF($J$4:$J907,1)</f>
        <v>16</v>
      </c>
      <c r="J907" s="26">
        <f>COUNTIF($S$5:$S907,S907)</f>
        <v>655</v>
      </c>
      <c r="K907" s="26" t="e">
        <f t="shared" si="247"/>
        <v>#N/A</v>
      </c>
      <c r="L907" s="26">
        <f>IFERROR(IF(P907=0,0,MAX($L$4:L906)+1),0)</f>
        <v>0</v>
      </c>
      <c r="M907" s="5" t="e">
        <f t="shared" si="259"/>
        <v>#N/A</v>
      </c>
      <c r="N907" s="5" t="e">
        <f t="shared" si="260"/>
        <v>#N/A</v>
      </c>
      <c r="P907" s="86" t="e">
        <f t="shared" si="248"/>
        <v>#N/A</v>
      </c>
      <c r="Q907" s="86" t="e">
        <f t="shared" si="249"/>
        <v>#N/A</v>
      </c>
      <c r="R907" s="86" t="e">
        <f t="shared" si="250"/>
        <v>#N/A</v>
      </c>
      <c r="S907" s="86" t="e">
        <f t="shared" si="251"/>
        <v>#N/A</v>
      </c>
      <c r="T907" s="86" t="str">
        <f t="shared" si="261"/>
        <v/>
      </c>
      <c r="U907" s="86" t="str">
        <f t="shared" si="262"/>
        <v/>
      </c>
      <c r="V907" s="86" t="str">
        <f t="shared" si="263"/>
        <v/>
      </c>
      <c r="W907" s="87" t="e">
        <f t="shared" si="252"/>
        <v>#N/A</v>
      </c>
      <c r="X907" s="88"/>
      <c r="Y907" s="88"/>
      <c r="Z907" s="88"/>
      <c r="AA907" s="88"/>
      <c r="AB907" s="88"/>
      <c r="AD907" s="86" t="e">
        <f t="shared" si="253"/>
        <v>#N/A</v>
      </c>
      <c r="AE907" s="86" t="e">
        <f t="shared" si="254"/>
        <v>#N/A</v>
      </c>
      <c r="AG907" s="86">
        <f t="shared" si="255"/>
        <v>0</v>
      </c>
      <c r="AH907" s="86">
        <f t="shared" si="256"/>
        <v>0</v>
      </c>
      <c r="AI907" s="86">
        <f t="shared" si="257"/>
        <v>0</v>
      </c>
    </row>
    <row r="908" spans="6:35" x14ac:dyDescent="0.25">
      <c r="F908" s="26" t="str">
        <f>IF(G908=1,MAX($F$4:F907)+1,"")</f>
        <v/>
      </c>
      <c r="G908" s="26">
        <f>COUNTIF($H$5:H908,H908)</f>
        <v>656</v>
      </c>
      <c r="H908" s="26" t="e">
        <f t="shared" si="258"/>
        <v>#N/A</v>
      </c>
      <c r="I908" s="26">
        <f>COUNTIF($J$4:$J908,1)</f>
        <v>16</v>
      </c>
      <c r="J908" s="26">
        <f>COUNTIF($S$5:$S908,S908)</f>
        <v>656</v>
      </c>
      <c r="K908" s="26" t="e">
        <f t="shared" si="247"/>
        <v>#N/A</v>
      </c>
      <c r="L908" s="26">
        <f>IFERROR(IF(P908=0,0,MAX($L$4:L907)+1),0)</f>
        <v>0</v>
      </c>
      <c r="M908" s="5" t="e">
        <f t="shared" si="259"/>
        <v>#N/A</v>
      </c>
      <c r="N908" s="5" t="e">
        <f t="shared" si="260"/>
        <v>#N/A</v>
      </c>
      <c r="P908" s="86" t="e">
        <f t="shared" si="248"/>
        <v>#N/A</v>
      </c>
      <c r="Q908" s="86" t="e">
        <f t="shared" si="249"/>
        <v>#N/A</v>
      </c>
      <c r="R908" s="86" t="e">
        <f t="shared" si="250"/>
        <v>#N/A</v>
      </c>
      <c r="S908" s="86" t="e">
        <f t="shared" si="251"/>
        <v>#N/A</v>
      </c>
      <c r="T908" s="86" t="str">
        <f t="shared" si="261"/>
        <v/>
      </c>
      <c r="U908" s="86" t="str">
        <f t="shared" si="262"/>
        <v/>
      </c>
      <c r="V908" s="86" t="str">
        <f t="shared" si="263"/>
        <v/>
      </c>
      <c r="W908" s="87" t="e">
        <f t="shared" si="252"/>
        <v>#N/A</v>
      </c>
      <c r="X908" s="88"/>
      <c r="Y908" s="88"/>
      <c r="Z908" s="88"/>
      <c r="AA908" s="88"/>
      <c r="AB908" s="88"/>
      <c r="AD908" s="86" t="e">
        <f t="shared" si="253"/>
        <v>#N/A</v>
      </c>
      <c r="AE908" s="86" t="e">
        <f t="shared" si="254"/>
        <v>#N/A</v>
      </c>
      <c r="AG908" s="86">
        <f t="shared" si="255"/>
        <v>0</v>
      </c>
      <c r="AH908" s="86">
        <f t="shared" si="256"/>
        <v>0</v>
      </c>
      <c r="AI908" s="86">
        <f t="shared" si="257"/>
        <v>0</v>
      </c>
    </row>
    <row r="909" spans="6:35" x14ac:dyDescent="0.25">
      <c r="F909" s="26" t="str">
        <f>IF(G909=1,MAX($F$4:F908)+1,"")</f>
        <v/>
      </c>
      <c r="G909" s="26">
        <f>COUNTIF($H$5:H909,H909)</f>
        <v>657</v>
      </c>
      <c r="H909" s="26" t="e">
        <f t="shared" si="258"/>
        <v>#N/A</v>
      </c>
      <c r="I909" s="26">
        <f>COUNTIF($J$4:$J909,1)</f>
        <v>16</v>
      </c>
      <c r="J909" s="26">
        <f>COUNTIF($S$5:$S909,S909)</f>
        <v>657</v>
      </c>
      <c r="K909" s="26" t="e">
        <f t="shared" si="247"/>
        <v>#N/A</v>
      </c>
      <c r="L909" s="26">
        <f>IFERROR(IF(P909=0,0,MAX($L$4:L908)+1),0)</f>
        <v>0</v>
      </c>
      <c r="M909" s="5" t="e">
        <f t="shared" si="259"/>
        <v>#N/A</v>
      </c>
      <c r="N909" s="5" t="e">
        <f t="shared" si="260"/>
        <v>#N/A</v>
      </c>
      <c r="P909" s="86" t="e">
        <f t="shared" si="248"/>
        <v>#N/A</v>
      </c>
      <c r="Q909" s="86" t="e">
        <f t="shared" si="249"/>
        <v>#N/A</v>
      </c>
      <c r="R909" s="86" t="e">
        <f t="shared" si="250"/>
        <v>#N/A</v>
      </c>
      <c r="S909" s="86" t="e">
        <f t="shared" si="251"/>
        <v>#N/A</v>
      </c>
      <c r="T909" s="86" t="str">
        <f t="shared" si="261"/>
        <v/>
      </c>
      <c r="U909" s="86" t="str">
        <f t="shared" si="262"/>
        <v/>
      </c>
      <c r="V909" s="86" t="str">
        <f t="shared" si="263"/>
        <v/>
      </c>
      <c r="W909" s="87" t="e">
        <f t="shared" si="252"/>
        <v>#N/A</v>
      </c>
      <c r="X909" s="88"/>
      <c r="Y909" s="88"/>
      <c r="Z909" s="88"/>
      <c r="AA909" s="88"/>
      <c r="AB909" s="88"/>
      <c r="AD909" s="86" t="e">
        <f t="shared" si="253"/>
        <v>#N/A</v>
      </c>
      <c r="AE909" s="86" t="e">
        <f t="shared" si="254"/>
        <v>#N/A</v>
      </c>
      <c r="AG909" s="86">
        <f t="shared" si="255"/>
        <v>0</v>
      </c>
      <c r="AH909" s="86">
        <f t="shared" si="256"/>
        <v>0</v>
      </c>
      <c r="AI909" s="86">
        <f t="shared" si="257"/>
        <v>0</v>
      </c>
    </row>
    <row r="910" spans="6:35" x14ac:dyDescent="0.25">
      <c r="F910" s="26" t="str">
        <f>IF(G910=1,MAX($F$4:F909)+1,"")</f>
        <v/>
      </c>
      <c r="G910" s="26">
        <f>COUNTIF($H$5:H910,H910)</f>
        <v>658</v>
      </c>
      <c r="H910" s="26" t="e">
        <f t="shared" si="258"/>
        <v>#N/A</v>
      </c>
      <c r="I910" s="26">
        <f>COUNTIF($J$4:$J910,1)</f>
        <v>16</v>
      </c>
      <c r="J910" s="26">
        <f>COUNTIF($S$5:$S910,S910)</f>
        <v>658</v>
      </c>
      <c r="K910" s="26" t="e">
        <f t="shared" si="247"/>
        <v>#N/A</v>
      </c>
      <c r="L910" s="26">
        <f>IFERROR(IF(P910=0,0,MAX($L$4:L909)+1),0)</f>
        <v>0</v>
      </c>
      <c r="M910" s="5" t="e">
        <f t="shared" si="259"/>
        <v>#N/A</v>
      </c>
      <c r="N910" s="5" t="e">
        <f t="shared" si="260"/>
        <v>#N/A</v>
      </c>
      <c r="P910" s="86" t="e">
        <f t="shared" si="248"/>
        <v>#N/A</v>
      </c>
      <c r="Q910" s="86" t="e">
        <f t="shared" si="249"/>
        <v>#N/A</v>
      </c>
      <c r="R910" s="86" t="e">
        <f t="shared" si="250"/>
        <v>#N/A</v>
      </c>
      <c r="S910" s="86" t="e">
        <f t="shared" si="251"/>
        <v>#N/A</v>
      </c>
      <c r="T910" s="86" t="str">
        <f t="shared" si="261"/>
        <v/>
      </c>
      <c r="U910" s="86" t="str">
        <f t="shared" si="262"/>
        <v/>
      </c>
      <c r="V910" s="86" t="str">
        <f t="shared" si="263"/>
        <v/>
      </c>
      <c r="W910" s="87" t="e">
        <f t="shared" si="252"/>
        <v>#N/A</v>
      </c>
      <c r="X910" s="88"/>
      <c r="Y910" s="88"/>
      <c r="Z910" s="88"/>
      <c r="AA910" s="88"/>
      <c r="AB910" s="88"/>
      <c r="AD910" s="86" t="e">
        <f t="shared" si="253"/>
        <v>#N/A</v>
      </c>
      <c r="AE910" s="86" t="e">
        <f t="shared" si="254"/>
        <v>#N/A</v>
      </c>
      <c r="AG910" s="86">
        <f t="shared" si="255"/>
        <v>0</v>
      </c>
      <c r="AH910" s="86">
        <f t="shared" si="256"/>
        <v>0</v>
      </c>
      <c r="AI910" s="86">
        <f t="shared" si="257"/>
        <v>0</v>
      </c>
    </row>
    <row r="911" spans="6:35" x14ac:dyDescent="0.25">
      <c r="F911" s="26" t="str">
        <f>IF(G911=1,MAX($F$4:F910)+1,"")</f>
        <v/>
      </c>
      <c r="G911" s="26">
        <f>COUNTIF($H$5:H911,H911)</f>
        <v>659</v>
      </c>
      <c r="H911" s="26" t="e">
        <f t="shared" si="258"/>
        <v>#N/A</v>
      </c>
      <c r="I911" s="26">
        <f>COUNTIF($J$4:$J911,1)</f>
        <v>16</v>
      </c>
      <c r="J911" s="26">
        <f>COUNTIF($S$5:$S911,S911)</f>
        <v>659</v>
      </c>
      <c r="K911" s="26" t="e">
        <f t="shared" si="247"/>
        <v>#N/A</v>
      </c>
      <c r="L911" s="26">
        <f>IFERROR(IF(P911=0,0,MAX($L$4:L910)+1),0)</f>
        <v>0</v>
      </c>
      <c r="M911" s="5" t="e">
        <f t="shared" si="259"/>
        <v>#N/A</v>
      </c>
      <c r="N911" s="5" t="e">
        <f t="shared" si="260"/>
        <v>#N/A</v>
      </c>
      <c r="P911" s="86" t="e">
        <f t="shared" si="248"/>
        <v>#N/A</v>
      </c>
      <c r="Q911" s="86" t="e">
        <f t="shared" si="249"/>
        <v>#N/A</v>
      </c>
      <c r="R911" s="86" t="e">
        <f t="shared" si="250"/>
        <v>#N/A</v>
      </c>
      <c r="S911" s="86" t="e">
        <f t="shared" si="251"/>
        <v>#N/A</v>
      </c>
      <c r="T911" s="86" t="str">
        <f t="shared" si="261"/>
        <v/>
      </c>
      <c r="U911" s="86" t="str">
        <f t="shared" si="262"/>
        <v/>
      </c>
      <c r="V911" s="86" t="str">
        <f t="shared" si="263"/>
        <v/>
      </c>
      <c r="W911" s="87" t="e">
        <f t="shared" si="252"/>
        <v>#N/A</v>
      </c>
      <c r="X911" s="88"/>
      <c r="Y911" s="88"/>
      <c r="Z911" s="88"/>
      <c r="AA911" s="88"/>
      <c r="AB911" s="88"/>
      <c r="AD911" s="86" t="e">
        <f t="shared" si="253"/>
        <v>#N/A</v>
      </c>
      <c r="AE911" s="86" t="e">
        <f t="shared" si="254"/>
        <v>#N/A</v>
      </c>
      <c r="AG911" s="86">
        <f t="shared" si="255"/>
        <v>0</v>
      </c>
      <c r="AH911" s="86">
        <f t="shared" si="256"/>
        <v>0</v>
      </c>
      <c r="AI911" s="86">
        <f t="shared" si="257"/>
        <v>0</v>
      </c>
    </row>
    <row r="912" spans="6:35" x14ac:dyDescent="0.25">
      <c r="F912" s="26" t="str">
        <f>IF(G912=1,MAX($F$4:F911)+1,"")</f>
        <v/>
      </c>
      <c r="G912" s="26">
        <f>COUNTIF($H$5:H912,H912)</f>
        <v>660</v>
      </c>
      <c r="H912" s="26" t="e">
        <f t="shared" si="258"/>
        <v>#N/A</v>
      </c>
      <c r="I912" s="26">
        <f>COUNTIF($J$4:$J912,1)</f>
        <v>16</v>
      </c>
      <c r="J912" s="26">
        <f>COUNTIF($S$5:$S912,S912)</f>
        <v>660</v>
      </c>
      <c r="K912" s="26" t="e">
        <f t="shared" si="247"/>
        <v>#N/A</v>
      </c>
      <c r="L912" s="26">
        <f>IFERROR(IF(P912=0,0,MAX($L$4:L911)+1),0)</f>
        <v>0</v>
      </c>
      <c r="M912" s="5" t="e">
        <f t="shared" si="259"/>
        <v>#N/A</v>
      </c>
      <c r="N912" s="5" t="e">
        <f t="shared" si="260"/>
        <v>#N/A</v>
      </c>
      <c r="P912" s="86" t="e">
        <f t="shared" si="248"/>
        <v>#N/A</v>
      </c>
      <c r="Q912" s="86" t="e">
        <f t="shared" si="249"/>
        <v>#N/A</v>
      </c>
      <c r="R912" s="86" t="e">
        <f t="shared" si="250"/>
        <v>#N/A</v>
      </c>
      <c r="S912" s="86" t="e">
        <f t="shared" si="251"/>
        <v>#N/A</v>
      </c>
      <c r="T912" s="86" t="str">
        <f t="shared" si="261"/>
        <v/>
      </c>
      <c r="U912" s="86" t="str">
        <f t="shared" si="262"/>
        <v/>
      </c>
      <c r="V912" s="86" t="str">
        <f t="shared" si="263"/>
        <v/>
      </c>
      <c r="W912" s="87" t="e">
        <f t="shared" si="252"/>
        <v>#N/A</v>
      </c>
      <c r="X912" s="88"/>
      <c r="Y912" s="88"/>
      <c r="Z912" s="88"/>
      <c r="AA912" s="88"/>
      <c r="AB912" s="88"/>
      <c r="AD912" s="86" t="e">
        <f t="shared" si="253"/>
        <v>#N/A</v>
      </c>
      <c r="AE912" s="86" t="e">
        <f t="shared" si="254"/>
        <v>#N/A</v>
      </c>
      <c r="AG912" s="86">
        <f t="shared" si="255"/>
        <v>0</v>
      </c>
      <c r="AH912" s="86">
        <f t="shared" si="256"/>
        <v>0</v>
      </c>
      <c r="AI912" s="86">
        <f t="shared" si="257"/>
        <v>0</v>
      </c>
    </row>
    <row r="913" spans="6:35" x14ac:dyDescent="0.25">
      <c r="F913" s="26" t="str">
        <f>IF(G913=1,MAX($F$4:F912)+1,"")</f>
        <v/>
      </c>
      <c r="G913" s="26">
        <f>COUNTIF($H$5:H913,H913)</f>
        <v>661</v>
      </c>
      <c r="H913" s="26" t="e">
        <f t="shared" si="258"/>
        <v>#N/A</v>
      </c>
      <c r="I913" s="26">
        <f>COUNTIF($J$4:$J913,1)</f>
        <v>16</v>
      </c>
      <c r="J913" s="26">
        <f>COUNTIF($S$5:$S913,S913)</f>
        <v>661</v>
      </c>
      <c r="K913" s="26" t="e">
        <f t="shared" si="247"/>
        <v>#N/A</v>
      </c>
      <c r="L913" s="26">
        <f>IFERROR(IF(P913=0,0,MAX($L$4:L912)+1),0)</f>
        <v>0</v>
      </c>
      <c r="M913" s="5" t="e">
        <f t="shared" si="259"/>
        <v>#N/A</v>
      </c>
      <c r="N913" s="5" t="e">
        <f t="shared" si="260"/>
        <v>#N/A</v>
      </c>
      <c r="P913" s="86" t="e">
        <f t="shared" si="248"/>
        <v>#N/A</v>
      </c>
      <c r="Q913" s="86" t="e">
        <f t="shared" si="249"/>
        <v>#N/A</v>
      </c>
      <c r="R913" s="86" t="e">
        <f t="shared" si="250"/>
        <v>#N/A</v>
      </c>
      <c r="S913" s="86" t="e">
        <f t="shared" si="251"/>
        <v>#N/A</v>
      </c>
      <c r="T913" s="86" t="str">
        <f t="shared" si="261"/>
        <v/>
      </c>
      <c r="U913" s="86" t="str">
        <f t="shared" si="262"/>
        <v/>
      </c>
      <c r="V913" s="86" t="str">
        <f t="shared" si="263"/>
        <v/>
      </c>
      <c r="W913" s="87" t="e">
        <f t="shared" si="252"/>
        <v>#N/A</v>
      </c>
      <c r="X913" s="88"/>
      <c r="Y913" s="88"/>
      <c r="Z913" s="88"/>
      <c r="AA913" s="88"/>
      <c r="AB913" s="88"/>
      <c r="AD913" s="86" t="e">
        <f t="shared" si="253"/>
        <v>#N/A</v>
      </c>
      <c r="AE913" s="86" t="e">
        <f t="shared" si="254"/>
        <v>#N/A</v>
      </c>
      <c r="AG913" s="86">
        <f t="shared" si="255"/>
        <v>0</v>
      </c>
      <c r="AH913" s="86">
        <f t="shared" si="256"/>
        <v>0</v>
      </c>
      <c r="AI913" s="86">
        <f t="shared" si="257"/>
        <v>0</v>
      </c>
    </row>
    <row r="914" spans="6:35" x14ac:dyDescent="0.25">
      <c r="F914" s="26" t="str">
        <f>IF(G914=1,MAX($F$4:F913)+1,"")</f>
        <v/>
      </c>
      <c r="G914" s="26">
        <f>COUNTIF($H$5:H914,H914)</f>
        <v>662</v>
      </c>
      <c r="H914" s="26" t="e">
        <f t="shared" si="258"/>
        <v>#N/A</v>
      </c>
      <c r="I914" s="26">
        <f>COUNTIF($J$4:$J914,1)</f>
        <v>16</v>
      </c>
      <c r="J914" s="26">
        <f>COUNTIF($S$5:$S914,S914)</f>
        <v>662</v>
      </c>
      <c r="K914" s="26" t="e">
        <f t="shared" si="247"/>
        <v>#N/A</v>
      </c>
      <c r="L914" s="26">
        <f>IFERROR(IF(P914=0,0,MAX($L$4:L913)+1),0)</f>
        <v>0</v>
      </c>
      <c r="M914" s="5" t="e">
        <f t="shared" si="259"/>
        <v>#N/A</v>
      </c>
      <c r="N914" s="5" t="e">
        <f t="shared" si="260"/>
        <v>#N/A</v>
      </c>
      <c r="P914" s="86" t="e">
        <f t="shared" si="248"/>
        <v>#N/A</v>
      </c>
      <c r="Q914" s="86" t="e">
        <f t="shared" si="249"/>
        <v>#N/A</v>
      </c>
      <c r="R914" s="86" t="e">
        <f t="shared" si="250"/>
        <v>#N/A</v>
      </c>
      <c r="S914" s="86" t="e">
        <f t="shared" si="251"/>
        <v>#N/A</v>
      </c>
      <c r="T914" s="86" t="str">
        <f t="shared" si="261"/>
        <v/>
      </c>
      <c r="U914" s="86" t="str">
        <f t="shared" si="262"/>
        <v/>
      </c>
      <c r="V914" s="86" t="str">
        <f t="shared" si="263"/>
        <v/>
      </c>
      <c r="W914" s="87" t="e">
        <f t="shared" si="252"/>
        <v>#N/A</v>
      </c>
      <c r="X914" s="88"/>
      <c r="Y914" s="88"/>
      <c r="Z914" s="88"/>
      <c r="AA914" s="88"/>
      <c r="AB914" s="88"/>
      <c r="AD914" s="86" t="e">
        <f t="shared" si="253"/>
        <v>#N/A</v>
      </c>
      <c r="AE914" s="86" t="e">
        <f t="shared" si="254"/>
        <v>#N/A</v>
      </c>
      <c r="AG914" s="86">
        <f t="shared" si="255"/>
        <v>0</v>
      </c>
      <c r="AH914" s="86">
        <f t="shared" si="256"/>
        <v>0</v>
      </c>
      <c r="AI914" s="86">
        <f t="shared" si="257"/>
        <v>0</v>
      </c>
    </row>
    <row r="915" spans="6:35" x14ac:dyDescent="0.25">
      <c r="F915" s="26" t="str">
        <f>IF(G915=1,MAX($F$4:F914)+1,"")</f>
        <v/>
      </c>
      <c r="G915" s="26">
        <f>COUNTIF($H$5:H915,H915)</f>
        <v>663</v>
      </c>
      <c r="H915" s="26" t="e">
        <f t="shared" si="258"/>
        <v>#N/A</v>
      </c>
      <c r="I915" s="26">
        <f>COUNTIF($J$4:$J915,1)</f>
        <v>16</v>
      </c>
      <c r="J915" s="26">
        <f>COUNTIF($S$5:$S915,S915)</f>
        <v>663</v>
      </c>
      <c r="K915" s="26" t="e">
        <f t="shared" si="247"/>
        <v>#N/A</v>
      </c>
      <c r="L915" s="26">
        <f>IFERROR(IF(P915=0,0,MAX($L$4:L914)+1),0)</f>
        <v>0</v>
      </c>
      <c r="M915" s="5" t="e">
        <f t="shared" si="259"/>
        <v>#N/A</v>
      </c>
      <c r="N915" s="5" t="e">
        <f t="shared" si="260"/>
        <v>#N/A</v>
      </c>
      <c r="P915" s="86" t="e">
        <f t="shared" si="248"/>
        <v>#N/A</v>
      </c>
      <c r="Q915" s="86" t="e">
        <f t="shared" si="249"/>
        <v>#N/A</v>
      </c>
      <c r="R915" s="86" t="e">
        <f t="shared" si="250"/>
        <v>#N/A</v>
      </c>
      <c r="S915" s="86" t="e">
        <f t="shared" si="251"/>
        <v>#N/A</v>
      </c>
      <c r="T915" s="86" t="str">
        <f t="shared" si="261"/>
        <v/>
      </c>
      <c r="U915" s="86" t="str">
        <f t="shared" si="262"/>
        <v/>
      </c>
      <c r="V915" s="86" t="str">
        <f t="shared" si="263"/>
        <v/>
      </c>
      <c r="W915" s="87" t="e">
        <f t="shared" si="252"/>
        <v>#N/A</v>
      </c>
      <c r="X915" s="88"/>
      <c r="Y915" s="88"/>
      <c r="Z915" s="88"/>
      <c r="AA915" s="88"/>
      <c r="AB915" s="88"/>
      <c r="AD915" s="86" t="e">
        <f t="shared" si="253"/>
        <v>#N/A</v>
      </c>
      <c r="AE915" s="86" t="e">
        <f t="shared" si="254"/>
        <v>#N/A</v>
      </c>
      <c r="AG915" s="86">
        <f t="shared" si="255"/>
        <v>0</v>
      </c>
      <c r="AH915" s="86">
        <f t="shared" si="256"/>
        <v>0</v>
      </c>
      <c r="AI915" s="86">
        <f t="shared" si="257"/>
        <v>0</v>
      </c>
    </row>
    <row r="916" spans="6:35" x14ac:dyDescent="0.25">
      <c r="F916" s="26" t="str">
        <f>IF(G916=1,MAX($F$4:F915)+1,"")</f>
        <v/>
      </c>
      <c r="G916" s="26">
        <f>COUNTIF($H$5:H916,H916)</f>
        <v>664</v>
      </c>
      <c r="H916" s="26" t="e">
        <f t="shared" si="258"/>
        <v>#N/A</v>
      </c>
      <c r="I916" s="26">
        <f>COUNTIF($J$4:$J916,1)</f>
        <v>16</v>
      </c>
      <c r="J916" s="26">
        <f>COUNTIF($S$5:$S916,S916)</f>
        <v>664</v>
      </c>
      <c r="K916" s="26" t="e">
        <f t="shared" si="247"/>
        <v>#N/A</v>
      </c>
      <c r="L916" s="26">
        <f>IFERROR(IF(P916=0,0,MAX($L$4:L915)+1),0)</f>
        <v>0</v>
      </c>
      <c r="M916" s="5" t="e">
        <f t="shared" si="259"/>
        <v>#N/A</v>
      </c>
      <c r="N916" s="5" t="e">
        <f t="shared" si="260"/>
        <v>#N/A</v>
      </c>
      <c r="P916" s="86" t="e">
        <f t="shared" si="248"/>
        <v>#N/A</v>
      </c>
      <c r="Q916" s="86" t="e">
        <f t="shared" si="249"/>
        <v>#N/A</v>
      </c>
      <c r="R916" s="86" t="e">
        <f t="shared" si="250"/>
        <v>#N/A</v>
      </c>
      <c r="S916" s="86" t="e">
        <f t="shared" si="251"/>
        <v>#N/A</v>
      </c>
      <c r="T916" s="86" t="str">
        <f t="shared" si="261"/>
        <v/>
      </c>
      <c r="U916" s="86" t="str">
        <f t="shared" si="262"/>
        <v/>
      </c>
      <c r="V916" s="86" t="str">
        <f t="shared" si="263"/>
        <v/>
      </c>
      <c r="W916" s="87" t="e">
        <f t="shared" si="252"/>
        <v>#N/A</v>
      </c>
      <c r="X916" s="88"/>
      <c r="Y916" s="88"/>
      <c r="Z916" s="88"/>
      <c r="AA916" s="88"/>
      <c r="AB916" s="88"/>
      <c r="AD916" s="86" t="e">
        <f t="shared" si="253"/>
        <v>#N/A</v>
      </c>
      <c r="AE916" s="86" t="e">
        <f t="shared" si="254"/>
        <v>#N/A</v>
      </c>
      <c r="AG916" s="86">
        <f t="shared" si="255"/>
        <v>0</v>
      </c>
      <c r="AH916" s="86">
        <f t="shared" si="256"/>
        <v>0</v>
      </c>
      <c r="AI916" s="86">
        <f t="shared" si="257"/>
        <v>0</v>
      </c>
    </row>
    <row r="917" spans="6:35" x14ac:dyDescent="0.25">
      <c r="F917" s="26" t="str">
        <f>IF(G917=1,MAX($F$4:F916)+1,"")</f>
        <v/>
      </c>
      <c r="G917" s="26">
        <f>COUNTIF($H$5:H917,H917)</f>
        <v>665</v>
      </c>
      <c r="H917" s="26" t="e">
        <f t="shared" si="258"/>
        <v>#N/A</v>
      </c>
      <c r="I917" s="26">
        <f>COUNTIF($J$4:$J917,1)</f>
        <v>16</v>
      </c>
      <c r="J917" s="26">
        <f>COUNTIF($S$5:$S917,S917)</f>
        <v>665</v>
      </c>
      <c r="K917" s="26" t="e">
        <f t="shared" si="247"/>
        <v>#N/A</v>
      </c>
      <c r="L917" s="26">
        <f>IFERROR(IF(P917=0,0,MAX($L$4:L916)+1),0)</f>
        <v>0</v>
      </c>
      <c r="M917" s="5" t="e">
        <f t="shared" si="259"/>
        <v>#N/A</v>
      </c>
      <c r="N917" s="5" t="e">
        <f t="shared" si="260"/>
        <v>#N/A</v>
      </c>
      <c r="P917" s="86" t="e">
        <f t="shared" si="248"/>
        <v>#N/A</v>
      </c>
      <c r="Q917" s="86" t="e">
        <f t="shared" si="249"/>
        <v>#N/A</v>
      </c>
      <c r="R917" s="86" t="e">
        <f t="shared" si="250"/>
        <v>#N/A</v>
      </c>
      <c r="S917" s="86" t="e">
        <f t="shared" si="251"/>
        <v>#N/A</v>
      </c>
      <c r="T917" s="86" t="str">
        <f t="shared" si="261"/>
        <v/>
      </c>
      <c r="U917" s="86" t="str">
        <f t="shared" si="262"/>
        <v/>
      </c>
      <c r="V917" s="86" t="str">
        <f t="shared" si="263"/>
        <v/>
      </c>
      <c r="W917" s="87" t="e">
        <f t="shared" si="252"/>
        <v>#N/A</v>
      </c>
      <c r="X917" s="88"/>
      <c r="Y917" s="88"/>
      <c r="Z917" s="88"/>
      <c r="AA917" s="88"/>
      <c r="AB917" s="88"/>
      <c r="AD917" s="86" t="e">
        <f t="shared" si="253"/>
        <v>#N/A</v>
      </c>
      <c r="AE917" s="86" t="e">
        <f t="shared" si="254"/>
        <v>#N/A</v>
      </c>
      <c r="AG917" s="86">
        <f t="shared" si="255"/>
        <v>0</v>
      </c>
      <c r="AH917" s="86">
        <f t="shared" si="256"/>
        <v>0</v>
      </c>
      <c r="AI917" s="86">
        <f t="shared" si="257"/>
        <v>0</v>
      </c>
    </row>
    <row r="918" spans="6:35" x14ac:dyDescent="0.25">
      <c r="F918" s="26" t="str">
        <f>IF(G918=1,MAX($F$4:F917)+1,"")</f>
        <v/>
      </c>
      <c r="G918" s="26">
        <f>COUNTIF($H$5:H918,H918)</f>
        <v>666</v>
      </c>
      <c r="H918" s="26" t="e">
        <f t="shared" si="258"/>
        <v>#N/A</v>
      </c>
      <c r="I918" s="26">
        <f>COUNTIF($J$4:$J918,1)</f>
        <v>16</v>
      </c>
      <c r="J918" s="26">
        <f>COUNTIF($S$5:$S918,S918)</f>
        <v>666</v>
      </c>
      <c r="K918" s="26" t="e">
        <f t="shared" si="247"/>
        <v>#N/A</v>
      </c>
      <c r="L918" s="26">
        <f>IFERROR(IF(P918=0,0,MAX($L$4:L917)+1),0)</f>
        <v>0</v>
      </c>
      <c r="M918" s="5" t="e">
        <f t="shared" si="259"/>
        <v>#N/A</v>
      </c>
      <c r="N918" s="5" t="e">
        <f t="shared" si="260"/>
        <v>#N/A</v>
      </c>
      <c r="P918" s="86" t="e">
        <f t="shared" si="248"/>
        <v>#N/A</v>
      </c>
      <c r="Q918" s="86" t="e">
        <f t="shared" si="249"/>
        <v>#N/A</v>
      </c>
      <c r="R918" s="86" t="e">
        <f t="shared" si="250"/>
        <v>#N/A</v>
      </c>
      <c r="S918" s="86" t="e">
        <f t="shared" si="251"/>
        <v>#N/A</v>
      </c>
      <c r="T918" s="86" t="str">
        <f t="shared" si="261"/>
        <v/>
      </c>
      <c r="U918" s="86" t="str">
        <f t="shared" si="262"/>
        <v/>
      </c>
      <c r="V918" s="86" t="str">
        <f t="shared" si="263"/>
        <v/>
      </c>
      <c r="W918" s="87" t="e">
        <f t="shared" si="252"/>
        <v>#N/A</v>
      </c>
      <c r="X918" s="88"/>
      <c r="Y918" s="88"/>
      <c r="Z918" s="88"/>
      <c r="AA918" s="88"/>
      <c r="AB918" s="88"/>
      <c r="AD918" s="86" t="e">
        <f t="shared" si="253"/>
        <v>#N/A</v>
      </c>
      <c r="AE918" s="86" t="e">
        <f t="shared" si="254"/>
        <v>#N/A</v>
      </c>
      <c r="AG918" s="86">
        <f t="shared" si="255"/>
        <v>0</v>
      </c>
      <c r="AH918" s="86">
        <f t="shared" si="256"/>
        <v>0</v>
      </c>
      <c r="AI918" s="86">
        <f t="shared" si="257"/>
        <v>0</v>
      </c>
    </row>
    <row r="919" spans="6:35" x14ac:dyDescent="0.25">
      <c r="F919" s="26" t="str">
        <f>IF(G919=1,MAX($F$4:F918)+1,"")</f>
        <v/>
      </c>
      <c r="G919" s="26">
        <f>COUNTIF($H$5:H919,H919)</f>
        <v>667</v>
      </c>
      <c r="H919" s="26" t="e">
        <f t="shared" si="258"/>
        <v>#N/A</v>
      </c>
      <c r="I919" s="26">
        <f>COUNTIF($J$4:$J919,1)</f>
        <v>16</v>
      </c>
      <c r="J919" s="26">
        <f>COUNTIF($S$5:$S919,S919)</f>
        <v>667</v>
      </c>
      <c r="K919" s="26" t="e">
        <f t="shared" si="247"/>
        <v>#N/A</v>
      </c>
      <c r="L919" s="26">
        <f>IFERROR(IF(P919=0,0,MAX($L$4:L918)+1),0)</f>
        <v>0</v>
      </c>
      <c r="M919" s="5" t="e">
        <f t="shared" si="259"/>
        <v>#N/A</v>
      </c>
      <c r="N919" s="5" t="e">
        <f t="shared" si="260"/>
        <v>#N/A</v>
      </c>
      <c r="P919" s="86" t="e">
        <f t="shared" si="248"/>
        <v>#N/A</v>
      </c>
      <c r="Q919" s="86" t="e">
        <f t="shared" si="249"/>
        <v>#N/A</v>
      </c>
      <c r="R919" s="86" t="e">
        <f t="shared" si="250"/>
        <v>#N/A</v>
      </c>
      <c r="S919" s="86" t="e">
        <f t="shared" si="251"/>
        <v>#N/A</v>
      </c>
      <c r="T919" s="86" t="str">
        <f t="shared" si="261"/>
        <v/>
      </c>
      <c r="U919" s="86" t="str">
        <f t="shared" si="262"/>
        <v/>
      </c>
      <c r="V919" s="86" t="str">
        <f t="shared" si="263"/>
        <v/>
      </c>
      <c r="W919" s="87" t="e">
        <f t="shared" si="252"/>
        <v>#N/A</v>
      </c>
      <c r="X919" s="88"/>
      <c r="Y919" s="88"/>
      <c r="Z919" s="88"/>
      <c r="AA919" s="88"/>
      <c r="AB919" s="88"/>
      <c r="AD919" s="86" t="e">
        <f t="shared" si="253"/>
        <v>#N/A</v>
      </c>
      <c r="AE919" s="86" t="e">
        <f t="shared" si="254"/>
        <v>#N/A</v>
      </c>
      <c r="AG919" s="86">
        <f t="shared" si="255"/>
        <v>0</v>
      </c>
      <c r="AH919" s="86">
        <f t="shared" si="256"/>
        <v>0</v>
      </c>
      <c r="AI919" s="86">
        <f t="shared" si="257"/>
        <v>0</v>
      </c>
    </row>
    <row r="920" spans="6:35" x14ac:dyDescent="0.25">
      <c r="F920" s="26" t="str">
        <f>IF(G920=1,MAX($F$4:F919)+1,"")</f>
        <v/>
      </c>
      <c r="G920" s="26">
        <f>COUNTIF($H$5:H920,H920)</f>
        <v>668</v>
      </c>
      <c r="H920" s="26" t="e">
        <f t="shared" si="258"/>
        <v>#N/A</v>
      </c>
      <c r="I920" s="26">
        <f>COUNTIF($J$4:$J920,1)</f>
        <v>16</v>
      </c>
      <c r="J920" s="26">
        <f>COUNTIF($S$5:$S920,S920)</f>
        <v>668</v>
      </c>
      <c r="K920" s="26" t="e">
        <f t="shared" si="247"/>
        <v>#N/A</v>
      </c>
      <c r="L920" s="26">
        <f>IFERROR(IF(P920=0,0,MAX($L$4:L919)+1),0)</f>
        <v>0</v>
      </c>
      <c r="M920" s="5" t="e">
        <f t="shared" si="259"/>
        <v>#N/A</v>
      </c>
      <c r="N920" s="5" t="e">
        <f t="shared" si="260"/>
        <v>#N/A</v>
      </c>
      <c r="P920" s="86" t="e">
        <f t="shared" si="248"/>
        <v>#N/A</v>
      </c>
      <c r="Q920" s="86" t="e">
        <f t="shared" si="249"/>
        <v>#N/A</v>
      </c>
      <c r="R920" s="86" t="e">
        <f t="shared" si="250"/>
        <v>#N/A</v>
      </c>
      <c r="S920" s="86" t="e">
        <f t="shared" si="251"/>
        <v>#N/A</v>
      </c>
      <c r="T920" s="86" t="str">
        <f t="shared" si="261"/>
        <v/>
      </c>
      <c r="U920" s="86" t="str">
        <f t="shared" si="262"/>
        <v/>
      </c>
      <c r="V920" s="86" t="str">
        <f t="shared" si="263"/>
        <v/>
      </c>
      <c r="W920" s="87" t="e">
        <f t="shared" si="252"/>
        <v>#N/A</v>
      </c>
      <c r="X920" s="88"/>
      <c r="Y920" s="88"/>
      <c r="Z920" s="88"/>
      <c r="AA920" s="88"/>
      <c r="AB920" s="88"/>
      <c r="AD920" s="86" t="e">
        <f t="shared" si="253"/>
        <v>#N/A</v>
      </c>
      <c r="AE920" s="86" t="e">
        <f t="shared" si="254"/>
        <v>#N/A</v>
      </c>
      <c r="AG920" s="86">
        <f t="shared" si="255"/>
        <v>0</v>
      </c>
      <c r="AH920" s="86">
        <f t="shared" si="256"/>
        <v>0</v>
      </c>
      <c r="AI920" s="86">
        <f t="shared" si="257"/>
        <v>0</v>
      </c>
    </row>
    <row r="921" spans="6:35" x14ac:dyDescent="0.25">
      <c r="F921" s="26" t="str">
        <f>IF(G921=1,MAX($F$4:F920)+1,"")</f>
        <v/>
      </c>
      <c r="G921" s="26">
        <f>COUNTIF($H$5:H921,H921)</f>
        <v>669</v>
      </c>
      <c r="H921" s="26" t="e">
        <f t="shared" si="258"/>
        <v>#N/A</v>
      </c>
      <c r="I921" s="26">
        <f>COUNTIF($J$4:$J921,1)</f>
        <v>16</v>
      </c>
      <c r="J921" s="26">
        <f>COUNTIF($S$5:$S921,S921)</f>
        <v>669</v>
      </c>
      <c r="K921" s="26" t="e">
        <f t="shared" si="247"/>
        <v>#N/A</v>
      </c>
      <c r="L921" s="26">
        <f>IFERROR(IF(P921=0,0,MAX($L$4:L920)+1),0)</f>
        <v>0</v>
      </c>
      <c r="M921" s="5" t="e">
        <f t="shared" si="259"/>
        <v>#N/A</v>
      </c>
      <c r="N921" s="5" t="e">
        <f t="shared" si="260"/>
        <v>#N/A</v>
      </c>
      <c r="P921" s="86" t="e">
        <f t="shared" si="248"/>
        <v>#N/A</v>
      </c>
      <c r="Q921" s="86" t="e">
        <f t="shared" si="249"/>
        <v>#N/A</v>
      </c>
      <c r="R921" s="86" t="e">
        <f t="shared" si="250"/>
        <v>#N/A</v>
      </c>
      <c r="S921" s="86" t="e">
        <f t="shared" si="251"/>
        <v>#N/A</v>
      </c>
      <c r="T921" s="86" t="str">
        <f t="shared" si="261"/>
        <v/>
      </c>
      <c r="U921" s="86" t="str">
        <f t="shared" si="262"/>
        <v/>
      </c>
      <c r="V921" s="86" t="str">
        <f t="shared" si="263"/>
        <v/>
      </c>
      <c r="W921" s="87" t="e">
        <f t="shared" si="252"/>
        <v>#N/A</v>
      </c>
      <c r="X921" s="88"/>
      <c r="Y921" s="88"/>
      <c r="Z921" s="88"/>
      <c r="AA921" s="88"/>
      <c r="AB921" s="88"/>
      <c r="AD921" s="86" t="e">
        <f t="shared" si="253"/>
        <v>#N/A</v>
      </c>
      <c r="AE921" s="86" t="e">
        <f t="shared" si="254"/>
        <v>#N/A</v>
      </c>
      <c r="AG921" s="86">
        <f t="shared" si="255"/>
        <v>0</v>
      </c>
      <c r="AH921" s="86">
        <f t="shared" si="256"/>
        <v>0</v>
      </c>
      <c r="AI921" s="86">
        <f t="shared" si="257"/>
        <v>0</v>
      </c>
    </row>
    <row r="922" spans="6:35" x14ac:dyDescent="0.25">
      <c r="F922" s="26" t="str">
        <f>IF(G922=1,MAX($F$4:F921)+1,"")</f>
        <v/>
      </c>
      <c r="G922" s="26">
        <f>COUNTIF($H$5:H922,H922)</f>
        <v>670</v>
      </c>
      <c r="H922" s="26" t="e">
        <f t="shared" si="258"/>
        <v>#N/A</v>
      </c>
      <c r="I922" s="26">
        <f>COUNTIF($J$4:$J922,1)</f>
        <v>16</v>
      </c>
      <c r="J922" s="26">
        <f>COUNTIF($S$5:$S922,S922)</f>
        <v>670</v>
      </c>
      <c r="K922" s="26" t="e">
        <f t="shared" si="247"/>
        <v>#N/A</v>
      </c>
      <c r="L922" s="26">
        <f>IFERROR(IF(P922=0,0,MAX($L$4:L921)+1),0)</f>
        <v>0</v>
      </c>
      <c r="M922" s="5" t="e">
        <f t="shared" si="259"/>
        <v>#N/A</v>
      </c>
      <c r="N922" s="5" t="e">
        <f t="shared" si="260"/>
        <v>#N/A</v>
      </c>
      <c r="P922" s="86" t="e">
        <f t="shared" si="248"/>
        <v>#N/A</v>
      </c>
      <c r="Q922" s="86" t="e">
        <f t="shared" si="249"/>
        <v>#N/A</v>
      </c>
      <c r="R922" s="86" t="e">
        <f t="shared" si="250"/>
        <v>#N/A</v>
      </c>
      <c r="S922" s="86" t="e">
        <f t="shared" si="251"/>
        <v>#N/A</v>
      </c>
      <c r="T922" s="86" t="str">
        <f t="shared" si="261"/>
        <v/>
      </c>
      <c r="U922" s="86" t="str">
        <f t="shared" si="262"/>
        <v/>
      </c>
      <c r="V922" s="86" t="str">
        <f t="shared" si="263"/>
        <v/>
      </c>
      <c r="W922" s="87" t="e">
        <f t="shared" si="252"/>
        <v>#N/A</v>
      </c>
      <c r="X922" s="88"/>
      <c r="Y922" s="88"/>
      <c r="Z922" s="88"/>
      <c r="AA922" s="88"/>
      <c r="AB922" s="88"/>
      <c r="AD922" s="86" t="e">
        <f t="shared" si="253"/>
        <v>#N/A</v>
      </c>
      <c r="AE922" s="86" t="e">
        <f t="shared" si="254"/>
        <v>#N/A</v>
      </c>
      <c r="AG922" s="86">
        <f t="shared" si="255"/>
        <v>0</v>
      </c>
      <c r="AH922" s="86">
        <f t="shared" si="256"/>
        <v>0</v>
      </c>
      <c r="AI922" s="86">
        <f t="shared" si="257"/>
        <v>0</v>
      </c>
    </row>
    <row r="923" spans="6:35" x14ac:dyDescent="0.25">
      <c r="F923" s="26" t="str">
        <f>IF(G923=1,MAX($F$4:F922)+1,"")</f>
        <v/>
      </c>
      <c r="G923" s="26">
        <f>COUNTIF($H$5:H923,H923)</f>
        <v>671</v>
      </c>
      <c r="H923" s="26" t="e">
        <f t="shared" si="258"/>
        <v>#N/A</v>
      </c>
      <c r="I923" s="26">
        <f>COUNTIF($J$4:$J923,1)</f>
        <v>16</v>
      </c>
      <c r="J923" s="26">
        <f>COUNTIF($S$5:$S923,S923)</f>
        <v>671</v>
      </c>
      <c r="K923" s="26" t="e">
        <f t="shared" si="247"/>
        <v>#N/A</v>
      </c>
      <c r="L923" s="26">
        <f>IFERROR(IF(P923=0,0,MAX($L$4:L922)+1),0)</f>
        <v>0</v>
      </c>
      <c r="M923" s="5" t="e">
        <f t="shared" si="259"/>
        <v>#N/A</v>
      </c>
      <c r="N923" s="5" t="e">
        <f t="shared" si="260"/>
        <v>#N/A</v>
      </c>
      <c r="P923" s="86" t="e">
        <f t="shared" si="248"/>
        <v>#N/A</v>
      </c>
      <c r="Q923" s="86" t="e">
        <f t="shared" si="249"/>
        <v>#N/A</v>
      </c>
      <c r="R923" s="86" t="e">
        <f t="shared" si="250"/>
        <v>#N/A</v>
      </c>
      <c r="S923" s="86" t="e">
        <f t="shared" si="251"/>
        <v>#N/A</v>
      </c>
      <c r="T923" s="86" t="str">
        <f t="shared" si="261"/>
        <v/>
      </c>
      <c r="U923" s="86" t="str">
        <f t="shared" si="262"/>
        <v/>
      </c>
      <c r="V923" s="86" t="str">
        <f t="shared" si="263"/>
        <v/>
      </c>
      <c r="W923" s="87" t="e">
        <f t="shared" si="252"/>
        <v>#N/A</v>
      </c>
      <c r="X923" s="88"/>
      <c r="Y923" s="88"/>
      <c r="Z923" s="88"/>
      <c r="AA923" s="88"/>
      <c r="AB923" s="88"/>
      <c r="AD923" s="86" t="e">
        <f t="shared" si="253"/>
        <v>#N/A</v>
      </c>
      <c r="AE923" s="86" t="e">
        <f t="shared" si="254"/>
        <v>#N/A</v>
      </c>
      <c r="AG923" s="86">
        <f t="shared" si="255"/>
        <v>0</v>
      </c>
      <c r="AH923" s="86">
        <f t="shared" si="256"/>
        <v>0</v>
      </c>
      <c r="AI923" s="86">
        <f t="shared" si="257"/>
        <v>0</v>
      </c>
    </row>
    <row r="924" spans="6:35" x14ac:dyDescent="0.25">
      <c r="F924" s="26" t="str">
        <f>IF(G924=1,MAX($F$4:F923)+1,"")</f>
        <v/>
      </c>
      <c r="G924" s="26">
        <f>COUNTIF($H$5:H924,H924)</f>
        <v>672</v>
      </c>
      <c r="H924" s="26" t="e">
        <f t="shared" si="258"/>
        <v>#N/A</v>
      </c>
      <c r="I924" s="26">
        <f>COUNTIF($J$4:$J924,1)</f>
        <v>16</v>
      </c>
      <c r="J924" s="26">
        <f>COUNTIF($S$5:$S924,S924)</f>
        <v>672</v>
      </c>
      <c r="K924" s="26" t="e">
        <f t="shared" si="247"/>
        <v>#N/A</v>
      </c>
      <c r="L924" s="26">
        <f>IFERROR(IF(P924=0,0,MAX($L$4:L923)+1),0)</f>
        <v>0</v>
      </c>
      <c r="M924" s="5" t="e">
        <f t="shared" si="259"/>
        <v>#N/A</v>
      </c>
      <c r="N924" s="5" t="e">
        <f t="shared" si="260"/>
        <v>#N/A</v>
      </c>
      <c r="P924" s="86" t="e">
        <f t="shared" si="248"/>
        <v>#N/A</v>
      </c>
      <c r="Q924" s="86" t="e">
        <f t="shared" si="249"/>
        <v>#N/A</v>
      </c>
      <c r="R924" s="86" t="e">
        <f t="shared" si="250"/>
        <v>#N/A</v>
      </c>
      <c r="S924" s="86" t="e">
        <f t="shared" si="251"/>
        <v>#N/A</v>
      </c>
      <c r="T924" s="86" t="str">
        <f t="shared" si="261"/>
        <v/>
      </c>
      <c r="U924" s="86" t="str">
        <f t="shared" si="262"/>
        <v/>
      </c>
      <c r="V924" s="86" t="str">
        <f t="shared" si="263"/>
        <v/>
      </c>
      <c r="W924" s="87" t="e">
        <f t="shared" si="252"/>
        <v>#N/A</v>
      </c>
      <c r="X924" s="88"/>
      <c r="Y924" s="88"/>
      <c r="Z924" s="88"/>
      <c r="AA924" s="88"/>
      <c r="AB924" s="88"/>
      <c r="AD924" s="86" t="e">
        <f t="shared" si="253"/>
        <v>#N/A</v>
      </c>
      <c r="AE924" s="86" t="e">
        <f t="shared" si="254"/>
        <v>#N/A</v>
      </c>
      <c r="AG924" s="86">
        <f t="shared" si="255"/>
        <v>0</v>
      </c>
      <c r="AH924" s="86">
        <f t="shared" si="256"/>
        <v>0</v>
      </c>
      <c r="AI924" s="86">
        <f t="shared" si="257"/>
        <v>0</v>
      </c>
    </row>
    <row r="925" spans="6:35" x14ac:dyDescent="0.25">
      <c r="F925" s="26" t="str">
        <f>IF(G925=1,MAX($F$4:F924)+1,"")</f>
        <v/>
      </c>
      <c r="G925" s="26">
        <f>COUNTIF($H$5:H925,H925)</f>
        <v>673</v>
      </c>
      <c r="H925" s="26" t="e">
        <f t="shared" si="258"/>
        <v>#N/A</v>
      </c>
      <c r="I925" s="26">
        <f>COUNTIF($J$4:$J925,1)</f>
        <v>16</v>
      </c>
      <c r="J925" s="26">
        <f>COUNTIF($S$5:$S925,S925)</f>
        <v>673</v>
      </c>
      <c r="K925" s="26" t="e">
        <f t="shared" si="247"/>
        <v>#N/A</v>
      </c>
      <c r="L925" s="26">
        <f>IFERROR(IF(P925=0,0,MAX($L$4:L924)+1),0)</f>
        <v>0</v>
      </c>
      <c r="M925" s="5" t="e">
        <f t="shared" si="259"/>
        <v>#N/A</v>
      </c>
      <c r="N925" s="5" t="e">
        <f t="shared" si="260"/>
        <v>#N/A</v>
      </c>
      <c r="P925" s="86" t="e">
        <f t="shared" si="248"/>
        <v>#N/A</v>
      </c>
      <c r="Q925" s="86" t="e">
        <f t="shared" si="249"/>
        <v>#N/A</v>
      </c>
      <c r="R925" s="86" t="e">
        <f t="shared" si="250"/>
        <v>#N/A</v>
      </c>
      <c r="S925" s="86" t="e">
        <f t="shared" si="251"/>
        <v>#N/A</v>
      </c>
      <c r="T925" s="86" t="str">
        <f t="shared" si="261"/>
        <v/>
      </c>
      <c r="U925" s="86" t="str">
        <f t="shared" si="262"/>
        <v/>
      </c>
      <c r="V925" s="86" t="str">
        <f t="shared" si="263"/>
        <v/>
      </c>
      <c r="W925" s="87" t="e">
        <f t="shared" si="252"/>
        <v>#N/A</v>
      </c>
      <c r="X925" s="88"/>
      <c r="Y925" s="88"/>
      <c r="Z925" s="88"/>
      <c r="AA925" s="88"/>
      <c r="AB925" s="88"/>
      <c r="AD925" s="86" t="e">
        <f t="shared" si="253"/>
        <v>#N/A</v>
      </c>
      <c r="AE925" s="86" t="e">
        <f t="shared" si="254"/>
        <v>#N/A</v>
      </c>
      <c r="AG925" s="86">
        <f t="shared" si="255"/>
        <v>0</v>
      </c>
      <c r="AH925" s="86">
        <f t="shared" si="256"/>
        <v>0</v>
      </c>
      <c r="AI925" s="86">
        <f t="shared" si="257"/>
        <v>0</v>
      </c>
    </row>
    <row r="926" spans="6:35" x14ac:dyDescent="0.25">
      <c r="F926" s="26" t="str">
        <f>IF(G926=1,MAX($F$4:F925)+1,"")</f>
        <v/>
      </c>
      <c r="G926" s="26">
        <f>COUNTIF($H$5:H926,H926)</f>
        <v>674</v>
      </c>
      <c r="H926" s="26" t="e">
        <f t="shared" si="258"/>
        <v>#N/A</v>
      </c>
      <c r="I926" s="26">
        <f>COUNTIF($J$4:$J926,1)</f>
        <v>16</v>
      </c>
      <c r="J926" s="26">
        <f>COUNTIF($S$5:$S926,S926)</f>
        <v>674</v>
      </c>
      <c r="K926" s="26" t="e">
        <f t="shared" si="247"/>
        <v>#N/A</v>
      </c>
      <c r="L926" s="26">
        <f>IFERROR(IF(P926=0,0,MAX($L$4:L925)+1),0)</f>
        <v>0</v>
      </c>
      <c r="M926" s="5" t="e">
        <f t="shared" si="259"/>
        <v>#N/A</v>
      </c>
      <c r="N926" s="5" t="e">
        <f t="shared" si="260"/>
        <v>#N/A</v>
      </c>
      <c r="P926" s="86" t="e">
        <f t="shared" si="248"/>
        <v>#N/A</v>
      </c>
      <c r="Q926" s="86" t="e">
        <f t="shared" si="249"/>
        <v>#N/A</v>
      </c>
      <c r="R926" s="86" t="e">
        <f t="shared" si="250"/>
        <v>#N/A</v>
      </c>
      <c r="S926" s="86" t="e">
        <f t="shared" si="251"/>
        <v>#N/A</v>
      </c>
      <c r="T926" s="86" t="str">
        <f t="shared" si="261"/>
        <v/>
      </c>
      <c r="U926" s="86" t="str">
        <f t="shared" si="262"/>
        <v/>
      </c>
      <c r="V926" s="86" t="str">
        <f t="shared" si="263"/>
        <v/>
      </c>
      <c r="W926" s="87" t="e">
        <f t="shared" si="252"/>
        <v>#N/A</v>
      </c>
      <c r="X926" s="88"/>
      <c r="Y926" s="88"/>
      <c r="Z926" s="88"/>
      <c r="AA926" s="88"/>
      <c r="AB926" s="88"/>
      <c r="AD926" s="86" t="e">
        <f t="shared" si="253"/>
        <v>#N/A</v>
      </c>
      <c r="AE926" s="86" t="e">
        <f t="shared" si="254"/>
        <v>#N/A</v>
      </c>
      <c r="AG926" s="86">
        <f t="shared" si="255"/>
        <v>0</v>
      </c>
      <c r="AH926" s="86">
        <f t="shared" si="256"/>
        <v>0</v>
      </c>
      <c r="AI926" s="86">
        <f t="shared" si="257"/>
        <v>0</v>
      </c>
    </row>
    <row r="927" spans="6:35" x14ac:dyDescent="0.25">
      <c r="F927" s="26" t="str">
        <f>IF(G927=1,MAX($F$4:F926)+1,"")</f>
        <v/>
      </c>
      <c r="G927" s="26">
        <f>COUNTIF($H$5:H927,H927)</f>
        <v>675</v>
      </c>
      <c r="H927" s="26" t="e">
        <f t="shared" si="258"/>
        <v>#N/A</v>
      </c>
      <c r="I927" s="26">
        <f>COUNTIF($J$4:$J927,1)</f>
        <v>16</v>
      </c>
      <c r="J927" s="26">
        <f>COUNTIF($S$5:$S927,S927)</f>
        <v>675</v>
      </c>
      <c r="K927" s="26" t="e">
        <f t="shared" si="247"/>
        <v>#N/A</v>
      </c>
      <c r="L927" s="26">
        <f>IFERROR(IF(P927=0,0,MAX($L$4:L926)+1),0)</f>
        <v>0</v>
      </c>
      <c r="M927" s="5" t="e">
        <f t="shared" si="259"/>
        <v>#N/A</v>
      </c>
      <c r="N927" s="5" t="e">
        <f t="shared" si="260"/>
        <v>#N/A</v>
      </c>
      <c r="P927" s="86" t="e">
        <f t="shared" si="248"/>
        <v>#N/A</v>
      </c>
      <c r="Q927" s="86" t="e">
        <f t="shared" si="249"/>
        <v>#N/A</v>
      </c>
      <c r="R927" s="86" t="e">
        <f t="shared" si="250"/>
        <v>#N/A</v>
      </c>
      <c r="S927" s="86" t="e">
        <f t="shared" si="251"/>
        <v>#N/A</v>
      </c>
      <c r="T927" s="86" t="str">
        <f t="shared" si="261"/>
        <v/>
      </c>
      <c r="U927" s="86" t="str">
        <f t="shared" si="262"/>
        <v/>
      </c>
      <c r="V927" s="86" t="str">
        <f t="shared" si="263"/>
        <v/>
      </c>
      <c r="W927" s="87" t="e">
        <f t="shared" si="252"/>
        <v>#N/A</v>
      </c>
      <c r="X927" s="88"/>
      <c r="Y927" s="88"/>
      <c r="Z927" s="88"/>
      <c r="AA927" s="88"/>
      <c r="AB927" s="88"/>
      <c r="AD927" s="86" t="e">
        <f t="shared" si="253"/>
        <v>#N/A</v>
      </c>
      <c r="AE927" s="86" t="e">
        <f t="shared" si="254"/>
        <v>#N/A</v>
      </c>
      <c r="AG927" s="86">
        <f t="shared" si="255"/>
        <v>0</v>
      </c>
      <c r="AH927" s="86">
        <f t="shared" si="256"/>
        <v>0</v>
      </c>
      <c r="AI927" s="86">
        <f t="shared" si="257"/>
        <v>0</v>
      </c>
    </row>
    <row r="928" spans="6:35" x14ac:dyDescent="0.25">
      <c r="F928" s="26" t="str">
        <f>IF(G928=1,MAX($F$4:F927)+1,"")</f>
        <v/>
      </c>
      <c r="G928" s="26">
        <f>COUNTIF($H$5:H928,H928)</f>
        <v>676</v>
      </c>
      <c r="H928" s="26" t="e">
        <f t="shared" si="258"/>
        <v>#N/A</v>
      </c>
      <c r="I928" s="26">
        <f>COUNTIF($J$4:$J928,1)</f>
        <v>16</v>
      </c>
      <c r="J928" s="26">
        <f>COUNTIF($S$5:$S928,S928)</f>
        <v>676</v>
      </c>
      <c r="K928" s="26" t="e">
        <f t="shared" si="247"/>
        <v>#N/A</v>
      </c>
      <c r="L928" s="26">
        <f>IFERROR(IF(P928=0,0,MAX($L$4:L927)+1),0)</f>
        <v>0</v>
      </c>
      <c r="M928" s="5" t="e">
        <f t="shared" si="259"/>
        <v>#N/A</v>
      </c>
      <c r="N928" s="5" t="e">
        <f t="shared" si="260"/>
        <v>#N/A</v>
      </c>
      <c r="P928" s="86" t="e">
        <f t="shared" si="248"/>
        <v>#N/A</v>
      </c>
      <c r="Q928" s="86" t="e">
        <f t="shared" si="249"/>
        <v>#N/A</v>
      </c>
      <c r="R928" s="86" t="e">
        <f t="shared" si="250"/>
        <v>#N/A</v>
      </c>
      <c r="S928" s="86" t="e">
        <f t="shared" si="251"/>
        <v>#N/A</v>
      </c>
      <c r="T928" s="86" t="str">
        <f t="shared" si="261"/>
        <v/>
      </c>
      <c r="U928" s="86" t="str">
        <f t="shared" si="262"/>
        <v/>
      </c>
      <c r="V928" s="86" t="str">
        <f t="shared" si="263"/>
        <v/>
      </c>
      <c r="W928" s="87" t="e">
        <f t="shared" si="252"/>
        <v>#N/A</v>
      </c>
      <c r="X928" s="88"/>
      <c r="Y928" s="88"/>
      <c r="Z928" s="88"/>
      <c r="AA928" s="88"/>
      <c r="AB928" s="88"/>
      <c r="AD928" s="86" t="e">
        <f t="shared" si="253"/>
        <v>#N/A</v>
      </c>
      <c r="AE928" s="86" t="e">
        <f t="shared" si="254"/>
        <v>#N/A</v>
      </c>
      <c r="AG928" s="86">
        <f t="shared" si="255"/>
        <v>0</v>
      </c>
      <c r="AH928" s="86">
        <f t="shared" si="256"/>
        <v>0</v>
      </c>
      <c r="AI928" s="86">
        <f t="shared" si="257"/>
        <v>0</v>
      </c>
    </row>
    <row r="929" spans="6:35" x14ac:dyDescent="0.25">
      <c r="F929" s="26" t="str">
        <f>IF(G929=1,MAX($F$4:F928)+1,"")</f>
        <v/>
      </c>
      <c r="G929" s="26">
        <f>COUNTIF($H$5:H929,H929)</f>
        <v>677</v>
      </c>
      <c r="H929" s="26" t="e">
        <f t="shared" si="258"/>
        <v>#N/A</v>
      </c>
      <c r="I929" s="26">
        <f>COUNTIF($J$4:$J929,1)</f>
        <v>16</v>
      </c>
      <c r="J929" s="26">
        <f>COUNTIF($S$5:$S929,S929)</f>
        <v>677</v>
      </c>
      <c r="K929" s="26" t="e">
        <f t="shared" si="247"/>
        <v>#N/A</v>
      </c>
      <c r="L929" s="26">
        <f>IFERROR(IF(P929=0,0,MAX($L$4:L928)+1),0)</f>
        <v>0</v>
      </c>
      <c r="M929" s="5" t="e">
        <f t="shared" si="259"/>
        <v>#N/A</v>
      </c>
      <c r="N929" s="5" t="e">
        <f t="shared" si="260"/>
        <v>#N/A</v>
      </c>
      <c r="P929" s="86" t="e">
        <f t="shared" si="248"/>
        <v>#N/A</v>
      </c>
      <c r="Q929" s="86" t="e">
        <f t="shared" si="249"/>
        <v>#N/A</v>
      </c>
      <c r="R929" s="86" t="e">
        <f t="shared" si="250"/>
        <v>#N/A</v>
      </c>
      <c r="S929" s="86" t="e">
        <f t="shared" si="251"/>
        <v>#N/A</v>
      </c>
      <c r="T929" s="86" t="str">
        <f t="shared" si="261"/>
        <v/>
      </c>
      <c r="U929" s="86" t="str">
        <f t="shared" si="262"/>
        <v/>
      </c>
      <c r="V929" s="86" t="str">
        <f t="shared" si="263"/>
        <v/>
      </c>
      <c r="W929" s="87" t="e">
        <f t="shared" si="252"/>
        <v>#N/A</v>
      </c>
      <c r="X929" s="88"/>
      <c r="Y929" s="88"/>
      <c r="Z929" s="88"/>
      <c r="AA929" s="88"/>
      <c r="AB929" s="88"/>
      <c r="AD929" s="86" t="e">
        <f t="shared" si="253"/>
        <v>#N/A</v>
      </c>
      <c r="AE929" s="86" t="e">
        <f t="shared" si="254"/>
        <v>#N/A</v>
      </c>
      <c r="AG929" s="86">
        <f t="shared" si="255"/>
        <v>0</v>
      </c>
      <c r="AH929" s="86">
        <f t="shared" si="256"/>
        <v>0</v>
      </c>
      <c r="AI929" s="86">
        <f t="shared" si="257"/>
        <v>0</v>
      </c>
    </row>
    <row r="930" spans="6:35" x14ac:dyDescent="0.25">
      <c r="F930" s="26" t="str">
        <f>IF(G930=1,MAX($F$4:F929)+1,"")</f>
        <v/>
      </c>
      <c r="G930" s="26">
        <f>COUNTIF($H$5:H930,H930)</f>
        <v>678</v>
      </c>
      <c r="H930" s="26" t="e">
        <f t="shared" si="258"/>
        <v>#N/A</v>
      </c>
      <c r="I930" s="26">
        <f>COUNTIF($J$4:$J930,1)</f>
        <v>16</v>
      </c>
      <c r="J930" s="26">
        <f>COUNTIF($S$5:$S930,S930)</f>
        <v>678</v>
      </c>
      <c r="K930" s="26" t="e">
        <f t="shared" si="247"/>
        <v>#N/A</v>
      </c>
      <c r="L930" s="26">
        <f>IFERROR(IF(P930=0,0,MAX($L$4:L929)+1),0)</f>
        <v>0</v>
      </c>
      <c r="M930" s="5" t="e">
        <f t="shared" si="259"/>
        <v>#N/A</v>
      </c>
      <c r="N930" s="5" t="e">
        <f t="shared" si="260"/>
        <v>#N/A</v>
      </c>
      <c r="P930" s="86" t="e">
        <f t="shared" si="248"/>
        <v>#N/A</v>
      </c>
      <c r="Q930" s="86" t="e">
        <f t="shared" si="249"/>
        <v>#N/A</v>
      </c>
      <c r="R930" s="86" t="e">
        <f t="shared" si="250"/>
        <v>#N/A</v>
      </c>
      <c r="S930" s="86" t="e">
        <f t="shared" si="251"/>
        <v>#N/A</v>
      </c>
      <c r="T930" s="86" t="str">
        <f t="shared" si="261"/>
        <v/>
      </c>
      <c r="U930" s="86" t="str">
        <f t="shared" si="262"/>
        <v/>
      </c>
      <c r="V930" s="86" t="str">
        <f t="shared" si="263"/>
        <v/>
      </c>
      <c r="W930" s="87" t="e">
        <f t="shared" si="252"/>
        <v>#N/A</v>
      </c>
      <c r="X930" s="88"/>
      <c r="Y930" s="88"/>
      <c r="Z930" s="88"/>
      <c r="AA930" s="88"/>
      <c r="AB930" s="88"/>
      <c r="AD930" s="86" t="e">
        <f t="shared" si="253"/>
        <v>#N/A</v>
      </c>
      <c r="AE930" s="86" t="e">
        <f t="shared" si="254"/>
        <v>#N/A</v>
      </c>
      <c r="AG930" s="86">
        <f t="shared" si="255"/>
        <v>0</v>
      </c>
      <c r="AH930" s="86">
        <f t="shared" si="256"/>
        <v>0</v>
      </c>
      <c r="AI930" s="86">
        <f t="shared" si="257"/>
        <v>0</v>
      </c>
    </row>
    <row r="931" spans="6:35" x14ac:dyDescent="0.25">
      <c r="F931" s="26" t="str">
        <f>IF(G931=1,MAX($F$4:F930)+1,"")</f>
        <v/>
      </c>
      <c r="G931" s="26">
        <f>COUNTIF($H$5:H931,H931)</f>
        <v>679</v>
      </c>
      <c r="H931" s="26" t="e">
        <f t="shared" si="258"/>
        <v>#N/A</v>
      </c>
      <c r="I931" s="26">
        <f>COUNTIF($J$4:$J931,1)</f>
        <v>16</v>
      </c>
      <c r="J931" s="26">
        <f>COUNTIF($S$5:$S931,S931)</f>
        <v>679</v>
      </c>
      <c r="K931" s="26" t="e">
        <f t="shared" si="247"/>
        <v>#N/A</v>
      </c>
      <c r="L931" s="26">
        <f>IFERROR(IF(P931=0,0,MAX($L$4:L930)+1),0)</f>
        <v>0</v>
      </c>
      <c r="M931" s="5" t="e">
        <f t="shared" si="259"/>
        <v>#N/A</v>
      </c>
      <c r="N931" s="5" t="e">
        <f t="shared" si="260"/>
        <v>#N/A</v>
      </c>
      <c r="P931" s="86" t="e">
        <f t="shared" si="248"/>
        <v>#N/A</v>
      </c>
      <c r="Q931" s="86" t="e">
        <f t="shared" si="249"/>
        <v>#N/A</v>
      </c>
      <c r="R931" s="86" t="e">
        <f t="shared" si="250"/>
        <v>#N/A</v>
      </c>
      <c r="S931" s="86" t="e">
        <f t="shared" si="251"/>
        <v>#N/A</v>
      </c>
      <c r="T931" s="86" t="str">
        <f t="shared" si="261"/>
        <v/>
      </c>
      <c r="U931" s="86" t="str">
        <f t="shared" si="262"/>
        <v/>
      </c>
      <c r="V931" s="86" t="str">
        <f t="shared" si="263"/>
        <v/>
      </c>
      <c r="W931" s="87" t="e">
        <f t="shared" si="252"/>
        <v>#N/A</v>
      </c>
      <c r="X931" s="88"/>
      <c r="Y931" s="88"/>
      <c r="Z931" s="88"/>
      <c r="AA931" s="88"/>
      <c r="AB931" s="88"/>
      <c r="AD931" s="86" t="e">
        <f t="shared" si="253"/>
        <v>#N/A</v>
      </c>
      <c r="AE931" s="86" t="e">
        <f t="shared" si="254"/>
        <v>#N/A</v>
      </c>
      <c r="AG931" s="86">
        <f t="shared" si="255"/>
        <v>0</v>
      </c>
      <c r="AH931" s="86">
        <f t="shared" si="256"/>
        <v>0</v>
      </c>
      <c r="AI931" s="86">
        <f t="shared" si="257"/>
        <v>0</v>
      </c>
    </row>
    <row r="932" spans="6:35" x14ac:dyDescent="0.25">
      <c r="F932" s="26" t="str">
        <f>IF(G932=1,MAX($F$4:F931)+1,"")</f>
        <v/>
      </c>
      <c r="G932" s="26">
        <f>COUNTIF($H$5:H932,H932)</f>
        <v>680</v>
      </c>
      <c r="H932" s="26" t="e">
        <f t="shared" si="258"/>
        <v>#N/A</v>
      </c>
      <c r="I932" s="26">
        <f>COUNTIF($J$4:$J932,1)</f>
        <v>16</v>
      </c>
      <c r="J932" s="26">
        <f>COUNTIF($S$5:$S932,S932)</f>
        <v>680</v>
      </c>
      <c r="K932" s="26" t="e">
        <f t="shared" si="247"/>
        <v>#N/A</v>
      </c>
      <c r="L932" s="26">
        <f>IFERROR(IF(P932=0,0,MAX($L$4:L931)+1),0)</f>
        <v>0</v>
      </c>
      <c r="M932" s="5" t="e">
        <f t="shared" si="259"/>
        <v>#N/A</v>
      </c>
      <c r="N932" s="5" t="e">
        <f t="shared" si="260"/>
        <v>#N/A</v>
      </c>
      <c r="P932" s="86" t="e">
        <f t="shared" si="248"/>
        <v>#N/A</v>
      </c>
      <c r="Q932" s="86" t="e">
        <f t="shared" si="249"/>
        <v>#N/A</v>
      </c>
      <c r="R932" s="86" t="e">
        <f t="shared" si="250"/>
        <v>#N/A</v>
      </c>
      <c r="S932" s="86" t="e">
        <f t="shared" si="251"/>
        <v>#N/A</v>
      </c>
      <c r="T932" s="86" t="str">
        <f t="shared" si="261"/>
        <v/>
      </c>
      <c r="U932" s="86" t="str">
        <f t="shared" si="262"/>
        <v/>
      </c>
      <c r="V932" s="86" t="str">
        <f t="shared" si="263"/>
        <v/>
      </c>
      <c r="W932" s="87" t="e">
        <f t="shared" si="252"/>
        <v>#N/A</v>
      </c>
      <c r="X932" s="88"/>
      <c r="Y932" s="88"/>
      <c r="Z932" s="88"/>
      <c r="AA932" s="88"/>
      <c r="AB932" s="88"/>
      <c r="AD932" s="86" t="e">
        <f t="shared" si="253"/>
        <v>#N/A</v>
      </c>
      <c r="AE932" s="86" t="e">
        <f t="shared" si="254"/>
        <v>#N/A</v>
      </c>
      <c r="AG932" s="86">
        <f t="shared" si="255"/>
        <v>0</v>
      </c>
      <c r="AH932" s="86">
        <f t="shared" si="256"/>
        <v>0</v>
      </c>
      <c r="AI932" s="86">
        <f t="shared" si="257"/>
        <v>0</v>
      </c>
    </row>
    <row r="933" spans="6:35" x14ac:dyDescent="0.25">
      <c r="F933" s="26" t="str">
        <f>IF(G933=1,MAX($F$4:F932)+1,"")</f>
        <v/>
      </c>
      <c r="G933" s="26">
        <f>COUNTIF($H$5:H933,H933)</f>
        <v>681</v>
      </c>
      <c r="H933" s="26" t="e">
        <f t="shared" si="258"/>
        <v>#N/A</v>
      </c>
      <c r="I933" s="26">
        <f>COUNTIF($J$4:$J933,1)</f>
        <v>16</v>
      </c>
      <c r="J933" s="26">
        <f>COUNTIF($S$5:$S933,S933)</f>
        <v>681</v>
      </c>
      <c r="K933" s="26" t="e">
        <f t="shared" si="247"/>
        <v>#N/A</v>
      </c>
      <c r="L933" s="26">
        <f>IFERROR(IF(P933=0,0,MAX($L$4:L932)+1),0)</f>
        <v>0</v>
      </c>
      <c r="M933" s="5" t="e">
        <f t="shared" si="259"/>
        <v>#N/A</v>
      </c>
      <c r="N933" s="5" t="e">
        <f t="shared" si="260"/>
        <v>#N/A</v>
      </c>
      <c r="P933" s="86" t="e">
        <f t="shared" si="248"/>
        <v>#N/A</v>
      </c>
      <c r="Q933" s="86" t="e">
        <f t="shared" si="249"/>
        <v>#N/A</v>
      </c>
      <c r="R933" s="86" t="e">
        <f t="shared" si="250"/>
        <v>#N/A</v>
      </c>
      <c r="S933" s="86" t="e">
        <f t="shared" si="251"/>
        <v>#N/A</v>
      </c>
      <c r="T933" s="86" t="str">
        <f t="shared" si="261"/>
        <v/>
      </c>
      <c r="U933" s="86" t="str">
        <f t="shared" si="262"/>
        <v/>
      </c>
      <c r="V933" s="86" t="str">
        <f t="shared" si="263"/>
        <v/>
      </c>
      <c r="W933" s="87" t="e">
        <f t="shared" si="252"/>
        <v>#N/A</v>
      </c>
      <c r="X933" s="88"/>
      <c r="Y933" s="88"/>
      <c r="Z933" s="88"/>
      <c r="AA933" s="88"/>
      <c r="AB933" s="88"/>
      <c r="AD933" s="86" t="e">
        <f t="shared" si="253"/>
        <v>#N/A</v>
      </c>
      <c r="AE933" s="86" t="e">
        <f t="shared" si="254"/>
        <v>#N/A</v>
      </c>
      <c r="AG933" s="86">
        <f t="shared" si="255"/>
        <v>0</v>
      </c>
      <c r="AH933" s="86">
        <f t="shared" si="256"/>
        <v>0</v>
      </c>
      <c r="AI933" s="86">
        <f t="shared" si="257"/>
        <v>0</v>
      </c>
    </row>
    <row r="934" spans="6:35" x14ac:dyDescent="0.25">
      <c r="F934" s="26" t="str">
        <f>IF(G934=1,MAX($F$4:F933)+1,"")</f>
        <v/>
      </c>
      <c r="G934" s="26">
        <f>COUNTIF($H$5:H934,H934)</f>
        <v>682</v>
      </c>
      <c r="H934" s="26" t="e">
        <f t="shared" si="258"/>
        <v>#N/A</v>
      </c>
      <c r="I934" s="26">
        <f>COUNTIF($J$4:$J934,1)</f>
        <v>16</v>
      </c>
      <c r="J934" s="26">
        <f>COUNTIF($S$5:$S934,S934)</f>
        <v>682</v>
      </c>
      <c r="K934" s="26" t="e">
        <f t="shared" si="247"/>
        <v>#N/A</v>
      </c>
      <c r="L934" s="26">
        <f>IFERROR(IF(P934=0,0,MAX($L$4:L933)+1),0)</f>
        <v>0</v>
      </c>
      <c r="M934" s="5" t="e">
        <f t="shared" si="259"/>
        <v>#N/A</v>
      </c>
      <c r="N934" s="5" t="e">
        <f t="shared" si="260"/>
        <v>#N/A</v>
      </c>
      <c r="P934" s="86" t="e">
        <f t="shared" si="248"/>
        <v>#N/A</v>
      </c>
      <c r="Q934" s="86" t="e">
        <f t="shared" si="249"/>
        <v>#N/A</v>
      </c>
      <c r="R934" s="86" t="e">
        <f t="shared" si="250"/>
        <v>#N/A</v>
      </c>
      <c r="S934" s="86" t="e">
        <f t="shared" si="251"/>
        <v>#N/A</v>
      </c>
      <c r="T934" s="86" t="str">
        <f t="shared" si="261"/>
        <v/>
      </c>
      <c r="U934" s="86" t="str">
        <f t="shared" si="262"/>
        <v/>
      </c>
      <c r="V934" s="86" t="str">
        <f t="shared" si="263"/>
        <v/>
      </c>
      <c r="W934" s="87" t="e">
        <f t="shared" si="252"/>
        <v>#N/A</v>
      </c>
      <c r="X934" s="88"/>
      <c r="Y934" s="88"/>
      <c r="Z934" s="88"/>
      <c r="AA934" s="88"/>
      <c r="AB934" s="88"/>
      <c r="AD934" s="86" t="e">
        <f t="shared" si="253"/>
        <v>#N/A</v>
      </c>
      <c r="AE934" s="86" t="e">
        <f t="shared" si="254"/>
        <v>#N/A</v>
      </c>
      <c r="AG934" s="86">
        <f t="shared" si="255"/>
        <v>0</v>
      </c>
      <c r="AH934" s="86">
        <f t="shared" si="256"/>
        <v>0</v>
      </c>
      <c r="AI934" s="86">
        <f t="shared" si="257"/>
        <v>0</v>
      </c>
    </row>
    <row r="935" spans="6:35" x14ac:dyDescent="0.25">
      <c r="F935" s="26" t="str">
        <f>IF(G935=1,MAX($F$4:F934)+1,"")</f>
        <v/>
      </c>
      <c r="G935" s="26">
        <f>COUNTIF($H$5:H935,H935)</f>
        <v>683</v>
      </c>
      <c r="H935" s="26" t="e">
        <f t="shared" si="258"/>
        <v>#N/A</v>
      </c>
      <c r="I935" s="26">
        <f>COUNTIF($J$4:$J935,1)</f>
        <v>16</v>
      </c>
      <c r="J935" s="26">
        <f>COUNTIF($S$5:$S935,S935)</f>
        <v>683</v>
      </c>
      <c r="K935" s="26" t="e">
        <f t="shared" si="247"/>
        <v>#N/A</v>
      </c>
      <c r="L935" s="26">
        <f>IFERROR(IF(P935=0,0,MAX($L$4:L934)+1),0)</f>
        <v>0</v>
      </c>
      <c r="M935" s="5" t="e">
        <f t="shared" si="259"/>
        <v>#N/A</v>
      </c>
      <c r="N935" s="5" t="e">
        <f t="shared" si="260"/>
        <v>#N/A</v>
      </c>
      <c r="P935" s="86" t="e">
        <f t="shared" si="248"/>
        <v>#N/A</v>
      </c>
      <c r="Q935" s="86" t="e">
        <f t="shared" si="249"/>
        <v>#N/A</v>
      </c>
      <c r="R935" s="86" t="e">
        <f t="shared" si="250"/>
        <v>#N/A</v>
      </c>
      <c r="S935" s="86" t="e">
        <f t="shared" si="251"/>
        <v>#N/A</v>
      </c>
      <c r="T935" s="86" t="str">
        <f t="shared" si="261"/>
        <v/>
      </c>
      <c r="U935" s="86" t="str">
        <f t="shared" si="262"/>
        <v/>
      </c>
      <c r="V935" s="86" t="str">
        <f t="shared" si="263"/>
        <v/>
      </c>
      <c r="W935" s="87" t="e">
        <f t="shared" si="252"/>
        <v>#N/A</v>
      </c>
      <c r="X935" s="88"/>
      <c r="Y935" s="88"/>
      <c r="Z935" s="88"/>
      <c r="AA935" s="88"/>
      <c r="AB935" s="88"/>
      <c r="AD935" s="86" t="e">
        <f t="shared" si="253"/>
        <v>#N/A</v>
      </c>
      <c r="AE935" s="86" t="e">
        <f t="shared" si="254"/>
        <v>#N/A</v>
      </c>
      <c r="AG935" s="86">
        <f t="shared" si="255"/>
        <v>0</v>
      </c>
      <c r="AH935" s="86">
        <f t="shared" si="256"/>
        <v>0</v>
      </c>
      <c r="AI935" s="86">
        <f t="shared" si="257"/>
        <v>0</v>
      </c>
    </row>
    <row r="936" spans="6:35" x14ac:dyDescent="0.25">
      <c r="F936" s="26" t="str">
        <f>IF(G936=1,MAX($F$4:F935)+1,"")</f>
        <v/>
      </c>
      <c r="G936" s="26">
        <f>COUNTIF($H$5:H936,H936)</f>
        <v>684</v>
      </c>
      <c r="H936" s="26" t="e">
        <f t="shared" si="258"/>
        <v>#N/A</v>
      </c>
      <c r="I936" s="26">
        <f>COUNTIF($J$4:$J936,1)</f>
        <v>16</v>
      </c>
      <c r="J936" s="26">
        <f>COUNTIF($S$5:$S936,S936)</f>
        <v>684</v>
      </c>
      <c r="K936" s="26" t="e">
        <f t="shared" si="247"/>
        <v>#N/A</v>
      </c>
      <c r="L936" s="26">
        <f>IFERROR(IF(P936=0,0,MAX($L$4:L935)+1),0)</f>
        <v>0</v>
      </c>
      <c r="M936" s="5" t="e">
        <f t="shared" si="259"/>
        <v>#N/A</v>
      </c>
      <c r="N936" s="5" t="e">
        <f t="shared" si="260"/>
        <v>#N/A</v>
      </c>
      <c r="P936" s="86" t="e">
        <f t="shared" si="248"/>
        <v>#N/A</v>
      </c>
      <c r="Q936" s="86" t="e">
        <f t="shared" si="249"/>
        <v>#N/A</v>
      </c>
      <c r="R936" s="86" t="e">
        <f t="shared" si="250"/>
        <v>#N/A</v>
      </c>
      <c r="S936" s="86" t="e">
        <f t="shared" si="251"/>
        <v>#N/A</v>
      </c>
      <c r="T936" s="86" t="str">
        <f t="shared" si="261"/>
        <v/>
      </c>
      <c r="U936" s="86" t="str">
        <f t="shared" si="262"/>
        <v/>
      </c>
      <c r="V936" s="86" t="str">
        <f t="shared" si="263"/>
        <v/>
      </c>
      <c r="W936" s="87" t="e">
        <f t="shared" si="252"/>
        <v>#N/A</v>
      </c>
      <c r="X936" s="88"/>
      <c r="Y936" s="88"/>
      <c r="Z936" s="88"/>
      <c r="AA936" s="88"/>
      <c r="AB936" s="88"/>
      <c r="AD936" s="86" t="e">
        <f t="shared" si="253"/>
        <v>#N/A</v>
      </c>
      <c r="AE936" s="86" t="e">
        <f t="shared" si="254"/>
        <v>#N/A</v>
      </c>
      <c r="AG936" s="86">
        <f t="shared" si="255"/>
        <v>0</v>
      </c>
      <c r="AH936" s="86">
        <f t="shared" si="256"/>
        <v>0</v>
      </c>
      <c r="AI936" s="86">
        <f t="shared" si="257"/>
        <v>0</v>
      </c>
    </row>
    <row r="937" spans="6:35" x14ac:dyDescent="0.25">
      <c r="F937" s="26" t="str">
        <f>IF(G937=1,MAX($F$4:F936)+1,"")</f>
        <v/>
      </c>
      <c r="G937" s="26">
        <f>COUNTIF($H$5:H937,H937)</f>
        <v>685</v>
      </c>
      <c r="H937" s="26" t="e">
        <f t="shared" si="258"/>
        <v>#N/A</v>
      </c>
      <c r="I937" s="26">
        <f>COUNTIF($J$4:$J937,1)</f>
        <v>16</v>
      </c>
      <c r="J937" s="26">
        <f>COUNTIF($S$5:$S937,S937)</f>
        <v>685</v>
      </c>
      <c r="K937" s="26" t="e">
        <f t="shared" si="247"/>
        <v>#N/A</v>
      </c>
      <c r="L937" s="26">
        <f>IFERROR(IF(P937=0,0,MAX($L$4:L936)+1),0)</f>
        <v>0</v>
      </c>
      <c r="M937" s="5" t="e">
        <f t="shared" si="259"/>
        <v>#N/A</v>
      </c>
      <c r="N937" s="5" t="e">
        <f t="shared" si="260"/>
        <v>#N/A</v>
      </c>
      <c r="P937" s="86" t="e">
        <f t="shared" si="248"/>
        <v>#N/A</v>
      </c>
      <c r="Q937" s="86" t="e">
        <f t="shared" si="249"/>
        <v>#N/A</v>
      </c>
      <c r="R937" s="86" t="e">
        <f t="shared" si="250"/>
        <v>#N/A</v>
      </c>
      <c r="S937" s="86" t="e">
        <f t="shared" si="251"/>
        <v>#N/A</v>
      </c>
      <c r="T937" s="86" t="str">
        <f t="shared" si="261"/>
        <v/>
      </c>
      <c r="U937" s="86" t="str">
        <f t="shared" si="262"/>
        <v/>
      </c>
      <c r="V937" s="86" t="str">
        <f t="shared" si="263"/>
        <v/>
      </c>
      <c r="W937" s="87" t="e">
        <f t="shared" si="252"/>
        <v>#N/A</v>
      </c>
      <c r="X937" s="88"/>
      <c r="Y937" s="88"/>
      <c r="Z937" s="88"/>
      <c r="AA937" s="88"/>
      <c r="AB937" s="88"/>
      <c r="AD937" s="86" t="e">
        <f t="shared" si="253"/>
        <v>#N/A</v>
      </c>
      <c r="AE937" s="86" t="e">
        <f t="shared" si="254"/>
        <v>#N/A</v>
      </c>
      <c r="AG937" s="86">
        <f t="shared" si="255"/>
        <v>0</v>
      </c>
      <c r="AH937" s="86">
        <f t="shared" si="256"/>
        <v>0</v>
      </c>
      <c r="AI937" s="86">
        <f t="shared" si="257"/>
        <v>0</v>
      </c>
    </row>
    <row r="938" spans="6:35" x14ac:dyDescent="0.25">
      <c r="F938" s="26" t="str">
        <f>IF(G938=1,MAX($F$4:F937)+1,"")</f>
        <v/>
      </c>
      <c r="G938" s="26">
        <f>COUNTIF($H$5:H938,H938)</f>
        <v>686</v>
      </c>
      <c r="H938" s="26" t="e">
        <f t="shared" si="258"/>
        <v>#N/A</v>
      </c>
      <c r="I938" s="26">
        <f>COUNTIF($J$4:$J938,1)</f>
        <v>16</v>
      </c>
      <c r="J938" s="26">
        <f>COUNTIF($S$5:$S938,S938)</f>
        <v>686</v>
      </c>
      <c r="K938" s="26" t="e">
        <f t="shared" si="247"/>
        <v>#N/A</v>
      </c>
      <c r="L938" s="26">
        <f>IFERROR(IF(P938=0,0,MAX($L$4:L937)+1),0)</f>
        <v>0</v>
      </c>
      <c r="M938" s="5" t="e">
        <f t="shared" si="259"/>
        <v>#N/A</v>
      </c>
      <c r="N938" s="5" t="e">
        <f t="shared" si="260"/>
        <v>#N/A</v>
      </c>
      <c r="P938" s="86" t="e">
        <f t="shared" si="248"/>
        <v>#N/A</v>
      </c>
      <c r="Q938" s="86" t="e">
        <f t="shared" si="249"/>
        <v>#N/A</v>
      </c>
      <c r="R938" s="86" t="e">
        <f t="shared" si="250"/>
        <v>#N/A</v>
      </c>
      <c r="S938" s="86" t="e">
        <f t="shared" si="251"/>
        <v>#N/A</v>
      </c>
      <c r="T938" s="86" t="str">
        <f t="shared" si="261"/>
        <v/>
      </c>
      <c r="U938" s="86" t="str">
        <f t="shared" si="262"/>
        <v/>
      </c>
      <c r="V938" s="86" t="str">
        <f t="shared" si="263"/>
        <v/>
      </c>
      <c r="W938" s="87" t="e">
        <f t="shared" si="252"/>
        <v>#N/A</v>
      </c>
      <c r="X938" s="88"/>
      <c r="Y938" s="88"/>
      <c r="Z938" s="88"/>
      <c r="AA938" s="88"/>
      <c r="AB938" s="88"/>
      <c r="AD938" s="86" t="e">
        <f t="shared" si="253"/>
        <v>#N/A</v>
      </c>
      <c r="AE938" s="86" t="e">
        <f t="shared" si="254"/>
        <v>#N/A</v>
      </c>
      <c r="AG938" s="86">
        <f t="shared" si="255"/>
        <v>0</v>
      </c>
      <c r="AH938" s="86">
        <f t="shared" si="256"/>
        <v>0</v>
      </c>
      <c r="AI938" s="86">
        <f t="shared" si="257"/>
        <v>0</v>
      </c>
    </row>
    <row r="939" spans="6:35" x14ac:dyDescent="0.25">
      <c r="F939" s="26" t="str">
        <f>IF(G939=1,MAX($F$4:F938)+1,"")</f>
        <v/>
      </c>
      <c r="G939" s="26">
        <f>COUNTIF($H$5:H939,H939)</f>
        <v>687</v>
      </c>
      <c r="H939" s="26" t="e">
        <f t="shared" si="258"/>
        <v>#N/A</v>
      </c>
      <c r="I939" s="26">
        <f>COUNTIF($J$4:$J939,1)</f>
        <v>16</v>
      </c>
      <c r="J939" s="26">
        <f>COUNTIF($S$5:$S939,S939)</f>
        <v>687</v>
      </c>
      <c r="K939" s="26" t="e">
        <f t="shared" si="247"/>
        <v>#N/A</v>
      </c>
      <c r="L939" s="26">
        <f>IFERROR(IF(P939=0,0,MAX($L$4:L938)+1),0)</f>
        <v>0</v>
      </c>
      <c r="M939" s="5" t="e">
        <f t="shared" si="259"/>
        <v>#N/A</v>
      </c>
      <c r="N939" s="5" t="e">
        <f t="shared" si="260"/>
        <v>#N/A</v>
      </c>
      <c r="P939" s="86" t="e">
        <f t="shared" si="248"/>
        <v>#N/A</v>
      </c>
      <c r="Q939" s="86" t="e">
        <f t="shared" si="249"/>
        <v>#N/A</v>
      </c>
      <c r="R939" s="86" t="e">
        <f t="shared" si="250"/>
        <v>#N/A</v>
      </c>
      <c r="S939" s="86" t="e">
        <f t="shared" si="251"/>
        <v>#N/A</v>
      </c>
      <c r="T939" s="86" t="str">
        <f t="shared" si="261"/>
        <v/>
      </c>
      <c r="U939" s="86" t="str">
        <f t="shared" si="262"/>
        <v/>
      </c>
      <c r="V939" s="86" t="str">
        <f t="shared" si="263"/>
        <v/>
      </c>
      <c r="W939" s="87" t="e">
        <f t="shared" si="252"/>
        <v>#N/A</v>
      </c>
      <c r="X939" s="88"/>
      <c r="Y939" s="88"/>
      <c r="Z939" s="88"/>
      <c r="AA939" s="88"/>
      <c r="AB939" s="88"/>
      <c r="AD939" s="86" t="e">
        <f t="shared" si="253"/>
        <v>#N/A</v>
      </c>
      <c r="AE939" s="86" t="e">
        <f t="shared" si="254"/>
        <v>#N/A</v>
      </c>
      <c r="AG939" s="86">
        <f t="shared" si="255"/>
        <v>0</v>
      </c>
      <c r="AH939" s="86">
        <f t="shared" si="256"/>
        <v>0</v>
      </c>
      <c r="AI939" s="86">
        <f t="shared" si="257"/>
        <v>0</v>
      </c>
    </row>
    <row r="940" spans="6:35" x14ac:dyDescent="0.25">
      <c r="F940" s="26" t="str">
        <f>IF(G940=1,MAX($F$4:F939)+1,"")</f>
        <v/>
      </c>
      <c r="G940" s="26">
        <f>COUNTIF($H$5:H940,H940)</f>
        <v>688</v>
      </c>
      <c r="H940" s="26" t="e">
        <f t="shared" si="258"/>
        <v>#N/A</v>
      </c>
      <c r="I940" s="26">
        <f>COUNTIF($J$4:$J940,1)</f>
        <v>16</v>
      </c>
      <c r="J940" s="26">
        <f>COUNTIF($S$5:$S940,S940)</f>
        <v>688</v>
      </c>
      <c r="K940" s="26" t="e">
        <f t="shared" si="247"/>
        <v>#N/A</v>
      </c>
      <c r="L940" s="26">
        <f>IFERROR(IF(P940=0,0,MAX($L$4:L939)+1),0)</f>
        <v>0</v>
      </c>
      <c r="M940" s="5" t="e">
        <f t="shared" si="259"/>
        <v>#N/A</v>
      </c>
      <c r="N940" s="5" t="e">
        <f t="shared" si="260"/>
        <v>#N/A</v>
      </c>
      <c r="P940" s="86" t="e">
        <f t="shared" si="248"/>
        <v>#N/A</v>
      </c>
      <c r="Q940" s="86" t="e">
        <f t="shared" si="249"/>
        <v>#N/A</v>
      </c>
      <c r="R940" s="86" t="e">
        <f t="shared" si="250"/>
        <v>#N/A</v>
      </c>
      <c r="S940" s="86" t="e">
        <f t="shared" si="251"/>
        <v>#N/A</v>
      </c>
      <c r="T940" s="86" t="str">
        <f t="shared" si="261"/>
        <v/>
      </c>
      <c r="U940" s="86" t="str">
        <f t="shared" si="262"/>
        <v/>
      </c>
      <c r="V940" s="86" t="str">
        <f t="shared" si="263"/>
        <v/>
      </c>
      <c r="W940" s="87" t="e">
        <f t="shared" si="252"/>
        <v>#N/A</v>
      </c>
      <c r="X940" s="88"/>
      <c r="Y940" s="88"/>
      <c r="Z940" s="88"/>
      <c r="AA940" s="88"/>
      <c r="AB940" s="88"/>
      <c r="AD940" s="86" t="e">
        <f t="shared" si="253"/>
        <v>#N/A</v>
      </c>
      <c r="AE940" s="86" t="e">
        <f t="shared" si="254"/>
        <v>#N/A</v>
      </c>
      <c r="AG940" s="86">
        <f t="shared" si="255"/>
        <v>0</v>
      </c>
      <c r="AH940" s="86">
        <f t="shared" si="256"/>
        <v>0</v>
      </c>
      <c r="AI940" s="86">
        <f t="shared" si="257"/>
        <v>0</v>
      </c>
    </row>
    <row r="941" spans="6:35" x14ac:dyDescent="0.25">
      <c r="F941" s="26" t="str">
        <f>IF(G941=1,MAX($F$4:F940)+1,"")</f>
        <v/>
      </c>
      <c r="G941" s="26">
        <f>COUNTIF($H$5:H941,H941)</f>
        <v>689</v>
      </c>
      <c r="H941" s="26" t="e">
        <f t="shared" si="258"/>
        <v>#N/A</v>
      </c>
      <c r="I941" s="26">
        <f>COUNTIF($J$4:$J941,1)</f>
        <v>16</v>
      </c>
      <c r="J941" s="26">
        <f>COUNTIF($S$5:$S941,S941)</f>
        <v>689</v>
      </c>
      <c r="K941" s="26" t="e">
        <f t="shared" si="247"/>
        <v>#N/A</v>
      </c>
      <c r="L941" s="26">
        <f>IFERROR(IF(P941=0,0,MAX($L$4:L940)+1),0)</f>
        <v>0</v>
      </c>
      <c r="M941" s="5" t="e">
        <f t="shared" si="259"/>
        <v>#N/A</v>
      </c>
      <c r="N941" s="5" t="e">
        <f t="shared" si="260"/>
        <v>#N/A</v>
      </c>
      <c r="P941" s="86" t="e">
        <f t="shared" si="248"/>
        <v>#N/A</v>
      </c>
      <c r="Q941" s="86" t="e">
        <f t="shared" si="249"/>
        <v>#N/A</v>
      </c>
      <c r="R941" s="86" t="e">
        <f t="shared" si="250"/>
        <v>#N/A</v>
      </c>
      <c r="S941" s="86" t="e">
        <f t="shared" si="251"/>
        <v>#N/A</v>
      </c>
      <c r="T941" s="86" t="str">
        <f t="shared" si="261"/>
        <v/>
      </c>
      <c r="U941" s="86" t="str">
        <f t="shared" si="262"/>
        <v/>
      </c>
      <c r="V941" s="86" t="str">
        <f t="shared" si="263"/>
        <v/>
      </c>
      <c r="W941" s="87" t="e">
        <f t="shared" si="252"/>
        <v>#N/A</v>
      </c>
      <c r="X941" s="88"/>
      <c r="Y941" s="88"/>
      <c r="Z941" s="88"/>
      <c r="AA941" s="88"/>
      <c r="AB941" s="88"/>
      <c r="AD941" s="86" t="e">
        <f t="shared" si="253"/>
        <v>#N/A</v>
      </c>
      <c r="AE941" s="86" t="e">
        <f t="shared" si="254"/>
        <v>#N/A</v>
      </c>
      <c r="AG941" s="86">
        <f t="shared" si="255"/>
        <v>0</v>
      </c>
      <c r="AH941" s="86">
        <f t="shared" si="256"/>
        <v>0</v>
      </c>
      <c r="AI941" s="86">
        <f t="shared" si="257"/>
        <v>0</v>
      </c>
    </row>
    <row r="942" spans="6:35" x14ac:dyDescent="0.25">
      <c r="F942" s="26" t="str">
        <f>IF(G942=1,MAX($F$4:F941)+1,"")</f>
        <v/>
      </c>
      <c r="G942" s="26">
        <f>COUNTIF($H$5:H942,H942)</f>
        <v>690</v>
      </c>
      <c r="H942" s="26" t="e">
        <f t="shared" si="258"/>
        <v>#N/A</v>
      </c>
      <c r="I942" s="26">
        <f>COUNTIF($J$4:$J942,1)</f>
        <v>16</v>
      </c>
      <c r="J942" s="26">
        <f>COUNTIF($S$5:$S942,S942)</f>
        <v>690</v>
      </c>
      <c r="K942" s="26" t="e">
        <f t="shared" si="247"/>
        <v>#N/A</v>
      </c>
      <c r="L942" s="26">
        <f>IFERROR(IF(P942=0,0,MAX($L$4:L941)+1),0)</f>
        <v>0</v>
      </c>
      <c r="M942" s="5" t="e">
        <f t="shared" si="259"/>
        <v>#N/A</v>
      </c>
      <c r="N942" s="5" t="e">
        <f t="shared" si="260"/>
        <v>#N/A</v>
      </c>
      <c r="P942" s="86" t="e">
        <f t="shared" si="248"/>
        <v>#N/A</v>
      </c>
      <c r="Q942" s="86" t="e">
        <f t="shared" si="249"/>
        <v>#N/A</v>
      </c>
      <c r="R942" s="86" t="e">
        <f t="shared" si="250"/>
        <v>#N/A</v>
      </c>
      <c r="S942" s="86" t="e">
        <f t="shared" si="251"/>
        <v>#N/A</v>
      </c>
      <c r="T942" s="86" t="str">
        <f t="shared" si="261"/>
        <v/>
      </c>
      <c r="U942" s="86" t="str">
        <f t="shared" si="262"/>
        <v/>
      </c>
      <c r="V942" s="86" t="str">
        <f t="shared" si="263"/>
        <v/>
      </c>
      <c r="W942" s="87" t="e">
        <f t="shared" si="252"/>
        <v>#N/A</v>
      </c>
      <c r="X942" s="88"/>
      <c r="Y942" s="88"/>
      <c r="Z942" s="88"/>
      <c r="AA942" s="88"/>
      <c r="AB942" s="88"/>
      <c r="AD942" s="86" t="e">
        <f t="shared" si="253"/>
        <v>#N/A</v>
      </c>
      <c r="AE942" s="86" t="e">
        <f t="shared" si="254"/>
        <v>#N/A</v>
      </c>
      <c r="AG942" s="86">
        <f t="shared" si="255"/>
        <v>0</v>
      </c>
      <c r="AH942" s="86">
        <f t="shared" si="256"/>
        <v>0</v>
      </c>
      <c r="AI942" s="86">
        <f t="shared" si="257"/>
        <v>0</v>
      </c>
    </row>
    <row r="943" spans="6:35" x14ac:dyDescent="0.25">
      <c r="F943" s="26" t="str">
        <f>IF(G943=1,MAX($F$4:F942)+1,"")</f>
        <v/>
      </c>
      <c r="G943" s="26">
        <f>COUNTIF($H$5:H943,H943)</f>
        <v>691</v>
      </c>
      <c r="H943" s="26" t="e">
        <f t="shared" si="258"/>
        <v>#N/A</v>
      </c>
      <c r="I943" s="26">
        <f>COUNTIF($J$4:$J943,1)</f>
        <v>16</v>
      </c>
      <c r="J943" s="26">
        <f>COUNTIF($S$5:$S943,S943)</f>
        <v>691</v>
      </c>
      <c r="K943" s="26" t="e">
        <f t="shared" si="247"/>
        <v>#N/A</v>
      </c>
      <c r="L943" s="26">
        <f>IFERROR(IF(P943=0,0,MAX($L$4:L942)+1),0)</f>
        <v>0</v>
      </c>
      <c r="M943" s="5" t="e">
        <f t="shared" si="259"/>
        <v>#N/A</v>
      </c>
      <c r="N943" s="5" t="e">
        <f t="shared" si="260"/>
        <v>#N/A</v>
      </c>
      <c r="P943" s="86" t="e">
        <f t="shared" si="248"/>
        <v>#N/A</v>
      </c>
      <c r="Q943" s="86" t="e">
        <f t="shared" si="249"/>
        <v>#N/A</v>
      </c>
      <c r="R943" s="86" t="e">
        <f t="shared" si="250"/>
        <v>#N/A</v>
      </c>
      <c r="S943" s="86" t="e">
        <f t="shared" si="251"/>
        <v>#N/A</v>
      </c>
      <c r="T943" s="86" t="str">
        <f t="shared" si="261"/>
        <v/>
      </c>
      <c r="U943" s="86" t="str">
        <f t="shared" si="262"/>
        <v/>
      </c>
      <c r="V943" s="86" t="str">
        <f t="shared" si="263"/>
        <v/>
      </c>
      <c r="W943" s="87" t="e">
        <f t="shared" si="252"/>
        <v>#N/A</v>
      </c>
      <c r="X943" s="88"/>
      <c r="Y943" s="88"/>
      <c r="Z943" s="88"/>
      <c r="AA943" s="88"/>
      <c r="AB943" s="88"/>
      <c r="AD943" s="86" t="e">
        <f t="shared" si="253"/>
        <v>#N/A</v>
      </c>
      <c r="AE943" s="86" t="e">
        <f t="shared" si="254"/>
        <v>#N/A</v>
      </c>
      <c r="AG943" s="86">
        <f t="shared" si="255"/>
        <v>0</v>
      </c>
      <c r="AH943" s="86">
        <f t="shared" si="256"/>
        <v>0</v>
      </c>
      <c r="AI943" s="86">
        <f t="shared" si="257"/>
        <v>0</v>
      </c>
    </row>
    <row r="944" spans="6:35" x14ac:dyDescent="0.25">
      <c r="F944" s="26" t="str">
        <f>IF(G944=1,MAX($F$4:F943)+1,"")</f>
        <v/>
      </c>
      <c r="G944" s="26">
        <f>COUNTIF($H$5:H944,H944)</f>
        <v>692</v>
      </c>
      <c r="H944" s="26" t="e">
        <f t="shared" si="258"/>
        <v>#N/A</v>
      </c>
      <c r="I944" s="26">
        <f>COUNTIF($J$4:$J944,1)</f>
        <v>16</v>
      </c>
      <c r="J944" s="26">
        <f>COUNTIF($S$5:$S944,S944)</f>
        <v>692</v>
      </c>
      <c r="K944" s="26" t="e">
        <f t="shared" si="247"/>
        <v>#N/A</v>
      </c>
      <c r="L944" s="26">
        <f>IFERROR(IF(P944=0,0,MAX($L$4:L943)+1),0)</f>
        <v>0</v>
      </c>
      <c r="M944" s="5" t="e">
        <f t="shared" si="259"/>
        <v>#N/A</v>
      </c>
      <c r="N944" s="5" t="e">
        <f t="shared" si="260"/>
        <v>#N/A</v>
      </c>
      <c r="P944" s="86" t="e">
        <f t="shared" si="248"/>
        <v>#N/A</v>
      </c>
      <c r="Q944" s="86" t="e">
        <f t="shared" si="249"/>
        <v>#N/A</v>
      </c>
      <c r="R944" s="86" t="e">
        <f t="shared" si="250"/>
        <v>#N/A</v>
      </c>
      <c r="S944" s="86" t="e">
        <f t="shared" si="251"/>
        <v>#N/A</v>
      </c>
      <c r="T944" s="86" t="str">
        <f t="shared" si="261"/>
        <v/>
      </c>
      <c r="U944" s="86" t="str">
        <f t="shared" si="262"/>
        <v/>
      </c>
      <c r="V944" s="86" t="str">
        <f t="shared" si="263"/>
        <v/>
      </c>
      <c r="W944" s="87" t="e">
        <f t="shared" si="252"/>
        <v>#N/A</v>
      </c>
      <c r="X944" s="88"/>
      <c r="Y944" s="88"/>
      <c r="Z944" s="88"/>
      <c r="AA944" s="88"/>
      <c r="AB944" s="88"/>
      <c r="AD944" s="86" t="e">
        <f t="shared" si="253"/>
        <v>#N/A</v>
      </c>
      <c r="AE944" s="86" t="e">
        <f t="shared" si="254"/>
        <v>#N/A</v>
      </c>
      <c r="AG944" s="86">
        <f t="shared" si="255"/>
        <v>0</v>
      </c>
      <c r="AH944" s="86">
        <f t="shared" si="256"/>
        <v>0</v>
      </c>
      <c r="AI944" s="86">
        <f t="shared" si="257"/>
        <v>0</v>
      </c>
    </row>
    <row r="945" spans="6:35" x14ac:dyDescent="0.25">
      <c r="F945" s="26" t="str">
        <f>IF(G945=1,MAX($F$4:F944)+1,"")</f>
        <v/>
      </c>
      <c r="G945" s="26">
        <f>COUNTIF($H$5:H945,H945)</f>
        <v>693</v>
      </c>
      <c r="H945" s="26" t="e">
        <f t="shared" si="258"/>
        <v>#N/A</v>
      </c>
      <c r="I945" s="26">
        <f>COUNTIF($J$4:$J945,1)</f>
        <v>16</v>
      </c>
      <c r="J945" s="26">
        <f>COUNTIF($S$5:$S945,S945)</f>
        <v>693</v>
      </c>
      <c r="K945" s="26" t="e">
        <f t="shared" si="247"/>
        <v>#N/A</v>
      </c>
      <c r="L945" s="26">
        <f>IFERROR(IF(P945=0,0,MAX($L$4:L944)+1),0)</f>
        <v>0</v>
      </c>
      <c r="M945" s="5" t="e">
        <f t="shared" si="259"/>
        <v>#N/A</v>
      </c>
      <c r="N945" s="5" t="e">
        <f t="shared" si="260"/>
        <v>#N/A</v>
      </c>
      <c r="P945" s="86" t="e">
        <f t="shared" si="248"/>
        <v>#N/A</v>
      </c>
      <c r="Q945" s="86" t="e">
        <f t="shared" si="249"/>
        <v>#N/A</v>
      </c>
      <c r="R945" s="86" t="e">
        <f t="shared" si="250"/>
        <v>#N/A</v>
      </c>
      <c r="S945" s="86" t="e">
        <f t="shared" si="251"/>
        <v>#N/A</v>
      </c>
      <c r="T945" s="86" t="str">
        <f t="shared" si="261"/>
        <v/>
      </c>
      <c r="U945" s="86" t="str">
        <f t="shared" si="262"/>
        <v/>
      </c>
      <c r="V945" s="86" t="str">
        <f t="shared" si="263"/>
        <v/>
      </c>
      <c r="W945" s="87" t="e">
        <f t="shared" si="252"/>
        <v>#N/A</v>
      </c>
      <c r="X945" s="88"/>
      <c r="Y945" s="88"/>
      <c r="Z945" s="88"/>
      <c r="AA945" s="88"/>
      <c r="AB945" s="88"/>
      <c r="AD945" s="86" t="e">
        <f t="shared" si="253"/>
        <v>#N/A</v>
      </c>
      <c r="AE945" s="86" t="e">
        <f t="shared" si="254"/>
        <v>#N/A</v>
      </c>
      <c r="AG945" s="86">
        <f t="shared" si="255"/>
        <v>0</v>
      </c>
      <c r="AH945" s="86">
        <f t="shared" si="256"/>
        <v>0</v>
      </c>
      <c r="AI945" s="86">
        <f t="shared" si="257"/>
        <v>0</v>
      </c>
    </row>
    <row r="946" spans="6:35" x14ac:dyDescent="0.25">
      <c r="F946" s="26" t="str">
        <f>IF(G946=1,MAX($F$4:F945)+1,"")</f>
        <v/>
      </c>
      <c r="G946" s="26">
        <f>COUNTIF($H$5:H946,H946)</f>
        <v>694</v>
      </c>
      <c r="H946" s="26" t="e">
        <f t="shared" si="258"/>
        <v>#N/A</v>
      </c>
      <c r="I946" s="26">
        <f>COUNTIF($J$4:$J946,1)</f>
        <v>16</v>
      </c>
      <c r="J946" s="26">
        <f>COUNTIF($S$5:$S946,S946)</f>
        <v>694</v>
      </c>
      <c r="K946" s="26" t="e">
        <f t="shared" si="247"/>
        <v>#N/A</v>
      </c>
      <c r="L946" s="26">
        <f>IFERROR(IF(P946=0,0,MAX($L$4:L945)+1),0)</f>
        <v>0</v>
      </c>
      <c r="M946" s="5" t="e">
        <f t="shared" si="259"/>
        <v>#N/A</v>
      </c>
      <c r="N946" s="5" t="e">
        <f t="shared" si="260"/>
        <v>#N/A</v>
      </c>
      <c r="P946" s="86" t="e">
        <f t="shared" si="248"/>
        <v>#N/A</v>
      </c>
      <c r="Q946" s="86" t="e">
        <f t="shared" si="249"/>
        <v>#N/A</v>
      </c>
      <c r="R946" s="86" t="e">
        <f t="shared" si="250"/>
        <v>#N/A</v>
      </c>
      <c r="S946" s="86" t="e">
        <f t="shared" si="251"/>
        <v>#N/A</v>
      </c>
      <c r="T946" s="86" t="str">
        <f t="shared" si="261"/>
        <v/>
      </c>
      <c r="U946" s="86" t="str">
        <f t="shared" si="262"/>
        <v/>
      </c>
      <c r="V946" s="86" t="str">
        <f t="shared" si="263"/>
        <v/>
      </c>
      <c r="W946" s="87" t="e">
        <f t="shared" si="252"/>
        <v>#N/A</v>
      </c>
      <c r="X946" s="88"/>
      <c r="Y946" s="88"/>
      <c r="Z946" s="88"/>
      <c r="AA946" s="88"/>
      <c r="AB946" s="88"/>
      <c r="AD946" s="86" t="e">
        <f t="shared" si="253"/>
        <v>#N/A</v>
      </c>
      <c r="AE946" s="86" t="e">
        <f t="shared" si="254"/>
        <v>#N/A</v>
      </c>
      <c r="AG946" s="86">
        <f t="shared" si="255"/>
        <v>0</v>
      </c>
      <c r="AH946" s="86">
        <f t="shared" si="256"/>
        <v>0</v>
      </c>
      <c r="AI946" s="86">
        <f t="shared" si="257"/>
        <v>0</v>
      </c>
    </row>
    <row r="947" spans="6:35" x14ac:dyDescent="0.25">
      <c r="F947" s="26" t="str">
        <f>IF(G947=1,MAX($F$4:F946)+1,"")</f>
        <v/>
      </c>
      <c r="G947" s="26">
        <f>COUNTIF($H$5:H947,H947)</f>
        <v>695</v>
      </c>
      <c r="H947" s="26" t="e">
        <f t="shared" si="258"/>
        <v>#N/A</v>
      </c>
      <c r="I947" s="26">
        <f>COUNTIF($J$4:$J947,1)</f>
        <v>16</v>
      </c>
      <c r="J947" s="26">
        <f>COUNTIF($S$5:$S947,S947)</f>
        <v>695</v>
      </c>
      <c r="K947" s="26" t="e">
        <f t="shared" si="247"/>
        <v>#N/A</v>
      </c>
      <c r="L947" s="26">
        <f>IFERROR(IF(P947=0,0,MAX($L$4:L946)+1),0)</f>
        <v>0</v>
      </c>
      <c r="M947" s="5" t="e">
        <f t="shared" si="259"/>
        <v>#N/A</v>
      </c>
      <c r="N947" s="5" t="e">
        <f t="shared" si="260"/>
        <v>#N/A</v>
      </c>
      <c r="P947" s="86" t="e">
        <f t="shared" si="248"/>
        <v>#N/A</v>
      </c>
      <c r="Q947" s="86" t="e">
        <f t="shared" si="249"/>
        <v>#N/A</v>
      </c>
      <c r="R947" s="86" t="e">
        <f t="shared" si="250"/>
        <v>#N/A</v>
      </c>
      <c r="S947" s="86" t="e">
        <f t="shared" si="251"/>
        <v>#N/A</v>
      </c>
      <c r="T947" s="86" t="str">
        <f t="shared" si="261"/>
        <v/>
      </c>
      <c r="U947" s="86" t="str">
        <f t="shared" si="262"/>
        <v/>
      </c>
      <c r="V947" s="86" t="str">
        <f t="shared" si="263"/>
        <v/>
      </c>
      <c r="W947" s="87" t="e">
        <f t="shared" si="252"/>
        <v>#N/A</v>
      </c>
      <c r="X947" s="88"/>
      <c r="Y947" s="88"/>
      <c r="Z947" s="88"/>
      <c r="AA947" s="88"/>
      <c r="AB947" s="88"/>
      <c r="AD947" s="86" t="e">
        <f t="shared" si="253"/>
        <v>#N/A</v>
      </c>
      <c r="AE947" s="86" t="e">
        <f t="shared" si="254"/>
        <v>#N/A</v>
      </c>
      <c r="AG947" s="86">
        <f t="shared" si="255"/>
        <v>0</v>
      </c>
      <c r="AH947" s="86">
        <f t="shared" si="256"/>
        <v>0</v>
      </c>
      <c r="AI947" s="86">
        <f t="shared" si="257"/>
        <v>0</v>
      </c>
    </row>
    <row r="948" spans="6:35" x14ac:dyDescent="0.25">
      <c r="F948" s="26" t="str">
        <f>IF(G948=1,MAX($F$4:F947)+1,"")</f>
        <v/>
      </c>
      <c r="G948" s="26">
        <f>COUNTIF($H$5:H948,H948)</f>
        <v>696</v>
      </c>
      <c r="H948" s="26" t="e">
        <f t="shared" si="258"/>
        <v>#N/A</v>
      </c>
      <c r="I948" s="26">
        <f>COUNTIF($J$4:$J948,1)</f>
        <v>16</v>
      </c>
      <c r="J948" s="26">
        <f>COUNTIF($S$5:$S948,S948)</f>
        <v>696</v>
      </c>
      <c r="K948" s="26" t="e">
        <f t="shared" si="247"/>
        <v>#N/A</v>
      </c>
      <c r="L948" s="26">
        <f>IFERROR(IF(P948=0,0,MAX($L$4:L947)+1),0)</f>
        <v>0</v>
      </c>
      <c r="M948" s="5" t="e">
        <f t="shared" si="259"/>
        <v>#N/A</v>
      </c>
      <c r="N948" s="5" t="e">
        <f t="shared" si="260"/>
        <v>#N/A</v>
      </c>
      <c r="P948" s="86" t="e">
        <f t="shared" si="248"/>
        <v>#N/A</v>
      </c>
      <c r="Q948" s="86" t="e">
        <f t="shared" si="249"/>
        <v>#N/A</v>
      </c>
      <c r="R948" s="86" t="e">
        <f t="shared" si="250"/>
        <v>#N/A</v>
      </c>
      <c r="S948" s="86" t="e">
        <f t="shared" si="251"/>
        <v>#N/A</v>
      </c>
      <c r="T948" s="86" t="str">
        <f t="shared" si="261"/>
        <v/>
      </c>
      <c r="U948" s="86" t="str">
        <f t="shared" si="262"/>
        <v/>
      </c>
      <c r="V948" s="86" t="str">
        <f t="shared" si="263"/>
        <v/>
      </c>
      <c r="W948" s="87" t="e">
        <f t="shared" si="252"/>
        <v>#N/A</v>
      </c>
      <c r="X948" s="88"/>
      <c r="Y948" s="88"/>
      <c r="Z948" s="88"/>
      <c r="AA948" s="88"/>
      <c r="AB948" s="88"/>
      <c r="AD948" s="86" t="e">
        <f t="shared" si="253"/>
        <v>#N/A</v>
      </c>
      <c r="AE948" s="86" t="e">
        <f t="shared" si="254"/>
        <v>#N/A</v>
      </c>
      <c r="AG948" s="86">
        <f t="shared" si="255"/>
        <v>0</v>
      </c>
      <c r="AH948" s="86">
        <f t="shared" si="256"/>
        <v>0</v>
      </c>
      <c r="AI948" s="86">
        <f t="shared" si="257"/>
        <v>0</v>
      </c>
    </row>
    <row r="949" spans="6:35" x14ac:dyDescent="0.25">
      <c r="F949" s="26" t="str">
        <f>IF(G949=1,MAX($F$4:F948)+1,"")</f>
        <v/>
      </c>
      <c r="G949" s="26">
        <f>COUNTIF($H$5:H949,H949)</f>
        <v>697</v>
      </c>
      <c r="H949" s="26" t="e">
        <f t="shared" si="258"/>
        <v>#N/A</v>
      </c>
      <c r="I949" s="26">
        <f>COUNTIF($J$4:$J949,1)</f>
        <v>16</v>
      </c>
      <c r="J949" s="26">
        <f>COUNTIF($S$5:$S949,S949)</f>
        <v>697</v>
      </c>
      <c r="K949" s="26" t="e">
        <f t="shared" si="247"/>
        <v>#N/A</v>
      </c>
      <c r="L949" s="26">
        <f>IFERROR(IF(P949=0,0,MAX($L$4:L948)+1),0)</f>
        <v>0</v>
      </c>
      <c r="M949" s="5" t="e">
        <f t="shared" si="259"/>
        <v>#N/A</v>
      </c>
      <c r="N949" s="5" t="e">
        <f t="shared" si="260"/>
        <v>#N/A</v>
      </c>
      <c r="P949" s="86" t="e">
        <f t="shared" si="248"/>
        <v>#N/A</v>
      </c>
      <c r="Q949" s="86" t="e">
        <f t="shared" si="249"/>
        <v>#N/A</v>
      </c>
      <c r="R949" s="86" t="e">
        <f t="shared" si="250"/>
        <v>#N/A</v>
      </c>
      <c r="S949" s="86" t="e">
        <f t="shared" si="251"/>
        <v>#N/A</v>
      </c>
      <c r="T949" s="86" t="str">
        <f t="shared" si="261"/>
        <v/>
      </c>
      <c r="U949" s="86" t="str">
        <f t="shared" si="262"/>
        <v/>
      </c>
      <c r="V949" s="86" t="str">
        <f t="shared" si="263"/>
        <v/>
      </c>
      <c r="W949" s="87" t="e">
        <f t="shared" si="252"/>
        <v>#N/A</v>
      </c>
      <c r="X949" s="88"/>
      <c r="Y949" s="88"/>
      <c r="Z949" s="88"/>
      <c r="AA949" s="88"/>
      <c r="AB949" s="88"/>
      <c r="AD949" s="86" t="e">
        <f t="shared" si="253"/>
        <v>#N/A</v>
      </c>
      <c r="AE949" s="86" t="e">
        <f t="shared" si="254"/>
        <v>#N/A</v>
      </c>
      <c r="AG949" s="86">
        <f t="shared" si="255"/>
        <v>0</v>
      </c>
      <c r="AH949" s="86">
        <f t="shared" si="256"/>
        <v>0</v>
      </c>
      <c r="AI949" s="86">
        <f t="shared" si="257"/>
        <v>0</v>
      </c>
    </row>
    <row r="950" spans="6:35" x14ac:dyDescent="0.25">
      <c r="F950" s="26" t="str">
        <f>IF(G950=1,MAX($F$4:F949)+1,"")</f>
        <v/>
      </c>
      <c r="G950" s="26">
        <f>COUNTIF($H$5:H950,H950)</f>
        <v>698</v>
      </c>
      <c r="H950" s="26" t="e">
        <f t="shared" si="258"/>
        <v>#N/A</v>
      </c>
      <c r="I950" s="26">
        <f>COUNTIF($J$4:$J950,1)</f>
        <v>16</v>
      </c>
      <c r="J950" s="26">
        <f>COUNTIF($S$5:$S950,S950)</f>
        <v>698</v>
      </c>
      <c r="K950" s="26" t="e">
        <f t="shared" si="247"/>
        <v>#N/A</v>
      </c>
      <c r="L950" s="26">
        <f>IFERROR(IF(P950=0,0,MAX($L$4:L949)+1),0)</f>
        <v>0</v>
      </c>
      <c r="M950" s="5" t="e">
        <f t="shared" si="259"/>
        <v>#N/A</v>
      </c>
      <c r="N950" s="5" t="e">
        <f t="shared" si="260"/>
        <v>#N/A</v>
      </c>
      <c r="P950" s="86" t="e">
        <f t="shared" si="248"/>
        <v>#N/A</v>
      </c>
      <c r="Q950" s="86" t="e">
        <f t="shared" si="249"/>
        <v>#N/A</v>
      </c>
      <c r="R950" s="86" t="e">
        <f t="shared" si="250"/>
        <v>#N/A</v>
      </c>
      <c r="S950" s="86" t="e">
        <f t="shared" si="251"/>
        <v>#N/A</v>
      </c>
      <c r="T950" s="86" t="str">
        <f t="shared" si="261"/>
        <v/>
      </c>
      <c r="U950" s="86" t="str">
        <f t="shared" si="262"/>
        <v/>
      </c>
      <c r="V950" s="86" t="str">
        <f t="shared" si="263"/>
        <v/>
      </c>
      <c r="W950" s="87" t="e">
        <f t="shared" si="252"/>
        <v>#N/A</v>
      </c>
      <c r="X950" s="88"/>
      <c r="Y950" s="88"/>
      <c r="Z950" s="88"/>
      <c r="AA950" s="88"/>
      <c r="AB950" s="88"/>
      <c r="AD950" s="86" t="e">
        <f t="shared" si="253"/>
        <v>#N/A</v>
      </c>
      <c r="AE950" s="86" t="e">
        <f t="shared" si="254"/>
        <v>#N/A</v>
      </c>
      <c r="AG950" s="86">
        <f t="shared" si="255"/>
        <v>0</v>
      </c>
      <c r="AH950" s="86">
        <f t="shared" si="256"/>
        <v>0</v>
      </c>
      <c r="AI950" s="86">
        <f t="shared" si="257"/>
        <v>0</v>
      </c>
    </row>
    <row r="951" spans="6:35" x14ac:dyDescent="0.25">
      <c r="F951" s="26" t="str">
        <f>IF(G951=1,MAX($F$4:F950)+1,"")</f>
        <v/>
      </c>
      <c r="G951" s="26">
        <f>COUNTIF($H$5:H951,H951)</f>
        <v>699</v>
      </c>
      <c r="H951" s="26" t="e">
        <f t="shared" si="258"/>
        <v>#N/A</v>
      </c>
      <c r="I951" s="26">
        <f>COUNTIF($J$4:$J951,1)</f>
        <v>16</v>
      </c>
      <c r="J951" s="26">
        <f>COUNTIF($S$5:$S951,S951)</f>
        <v>699</v>
      </c>
      <c r="K951" s="26" t="e">
        <f t="shared" si="247"/>
        <v>#N/A</v>
      </c>
      <c r="L951" s="26">
        <f>IFERROR(IF(P951=0,0,MAX($L$4:L950)+1),0)</f>
        <v>0</v>
      </c>
      <c r="M951" s="5" t="e">
        <f t="shared" si="259"/>
        <v>#N/A</v>
      </c>
      <c r="N951" s="5" t="e">
        <f t="shared" si="260"/>
        <v>#N/A</v>
      </c>
      <c r="P951" s="86" t="e">
        <f t="shared" si="248"/>
        <v>#N/A</v>
      </c>
      <c r="Q951" s="86" t="e">
        <f t="shared" si="249"/>
        <v>#N/A</v>
      </c>
      <c r="R951" s="86" t="e">
        <f t="shared" si="250"/>
        <v>#N/A</v>
      </c>
      <c r="S951" s="86" t="e">
        <f t="shared" si="251"/>
        <v>#N/A</v>
      </c>
      <c r="T951" s="86" t="str">
        <f t="shared" si="261"/>
        <v/>
      </c>
      <c r="U951" s="86" t="str">
        <f t="shared" si="262"/>
        <v/>
      </c>
      <c r="V951" s="86" t="str">
        <f t="shared" si="263"/>
        <v/>
      </c>
      <c r="W951" s="87" t="e">
        <f t="shared" si="252"/>
        <v>#N/A</v>
      </c>
      <c r="X951" s="88"/>
      <c r="Y951" s="88"/>
      <c r="Z951" s="88"/>
      <c r="AA951" s="88"/>
      <c r="AB951" s="88"/>
      <c r="AD951" s="86" t="e">
        <f t="shared" si="253"/>
        <v>#N/A</v>
      </c>
      <c r="AE951" s="86" t="e">
        <f t="shared" si="254"/>
        <v>#N/A</v>
      </c>
      <c r="AG951" s="86">
        <f t="shared" si="255"/>
        <v>0</v>
      </c>
      <c r="AH951" s="86">
        <f t="shared" si="256"/>
        <v>0</v>
      </c>
      <c r="AI951" s="86">
        <f t="shared" si="257"/>
        <v>0</v>
      </c>
    </row>
    <row r="952" spans="6:35" x14ac:dyDescent="0.25">
      <c r="F952" s="26" t="str">
        <f>IF(G952=1,MAX($F$4:F951)+1,"")</f>
        <v/>
      </c>
      <c r="G952" s="26">
        <f>COUNTIF($H$5:H952,H952)</f>
        <v>700</v>
      </c>
      <c r="H952" s="26" t="e">
        <f t="shared" si="258"/>
        <v>#N/A</v>
      </c>
      <c r="I952" s="26">
        <f>COUNTIF($J$4:$J952,1)</f>
        <v>16</v>
      </c>
      <c r="J952" s="26">
        <f>COUNTIF($S$5:$S952,S952)</f>
        <v>700</v>
      </c>
      <c r="K952" s="26" t="e">
        <f t="shared" si="247"/>
        <v>#N/A</v>
      </c>
      <c r="L952" s="26">
        <f>IFERROR(IF(P952=0,0,MAX($L$4:L951)+1),0)</f>
        <v>0</v>
      </c>
      <c r="M952" s="5" t="e">
        <f t="shared" si="259"/>
        <v>#N/A</v>
      </c>
      <c r="N952" s="5" t="e">
        <f t="shared" si="260"/>
        <v>#N/A</v>
      </c>
      <c r="P952" s="86" t="e">
        <f t="shared" si="248"/>
        <v>#N/A</v>
      </c>
      <c r="Q952" s="86" t="e">
        <f t="shared" si="249"/>
        <v>#N/A</v>
      </c>
      <c r="R952" s="86" t="e">
        <f t="shared" si="250"/>
        <v>#N/A</v>
      </c>
      <c r="S952" s="86" t="e">
        <f t="shared" si="251"/>
        <v>#N/A</v>
      </c>
      <c r="T952" s="86" t="str">
        <f t="shared" si="261"/>
        <v/>
      </c>
      <c r="U952" s="86" t="str">
        <f t="shared" si="262"/>
        <v/>
      </c>
      <c r="V952" s="86" t="str">
        <f t="shared" si="263"/>
        <v/>
      </c>
      <c r="W952" s="87" t="e">
        <f t="shared" si="252"/>
        <v>#N/A</v>
      </c>
      <c r="X952" s="88"/>
      <c r="Y952" s="88"/>
      <c r="Z952" s="88"/>
      <c r="AA952" s="88"/>
      <c r="AB952" s="88"/>
      <c r="AD952" s="86" t="e">
        <f t="shared" si="253"/>
        <v>#N/A</v>
      </c>
      <c r="AE952" s="86" t="e">
        <f t="shared" si="254"/>
        <v>#N/A</v>
      </c>
      <c r="AG952" s="86">
        <f t="shared" si="255"/>
        <v>0</v>
      </c>
      <c r="AH952" s="86">
        <f t="shared" si="256"/>
        <v>0</v>
      </c>
      <c r="AI952" s="86">
        <f t="shared" si="257"/>
        <v>0</v>
      </c>
    </row>
    <row r="953" spans="6:35" x14ac:dyDescent="0.25">
      <c r="F953" s="26" t="str">
        <f>IF(G953=1,MAX($F$4:F952)+1,"")</f>
        <v/>
      </c>
      <c r="G953" s="26">
        <f>COUNTIF($H$5:H953,H953)</f>
        <v>701</v>
      </c>
      <c r="H953" s="26" t="e">
        <f t="shared" si="258"/>
        <v>#N/A</v>
      </c>
      <c r="I953" s="26">
        <f>COUNTIF($J$4:$J953,1)</f>
        <v>16</v>
      </c>
      <c r="J953" s="26">
        <f>COUNTIF($S$5:$S953,S953)</f>
        <v>701</v>
      </c>
      <c r="K953" s="26" t="e">
        <f t="shared" si="247"/>
        <v>#N/A</v>
      </c>
      <c r="L953" s="26">
        <f>IFERROR(IF(P953=0,0,MAX($L$4:L952)+1),0)</f>
        <v>0</v>
      </c>
      <c r="M953" s="5" t="e">
        <f t="shared" si="259"/>
        <v>#N/A</v>
      </c>
      <c r="N953" s="5" t="e">
        <f t="shared" si="260"/>
        <v>#N/A</v>
      </c>
      <c r="P953" s="86" t="e">
        <f t="shared" si="248"/>
        <v>#N/A</v>
      </c>
      <c r="Q953" s="86" t="e">
        <f t="shared" si="249"/>
        <v>#N/A</v>
      </c>
      <c r="R953" s="86" t="e">
        <f t="shared" si="250"/>
        <v>#N/A</v>
      </c>
      <c r="S953" s="86" t="e">
        <f t="shared" si="251"/>
        <v>#N/A</v>
      </c>
      <c r="T953" s="86" t="str">
        <f t="shared" si="261"/>
        <v/>
      </c>
      <c r="U953" s="86" t="str">
        <f t="shared" si="262"/>
        <v/>
      </c>
      <c r="V953" s="86" t="str">
        <f t="shared" si="263"/>
        <v/>
      </c>
      <c r="W953" s="87" t="e">
        <f t="shared" si="252"/>
        <v>#N/A</v>
      </c>
      <c r="X953" s="88"/>
      <c r="Y953" s="88"/>
      <c r="Z953" s="88"/>
      <c r="AA953" s="88"/>
      <c r="AB953" s="88"/>
      <c r="AD953" s="86" t="e">
        <f t="shared" si="253"/>
        <v>#N/A</v>
      </c>
      <c r="AE953" s="86" t="e">
        <f t="shared" si="254"/>
        <v>#N/A</v>
      </c>
      <c r="AG953" s="86">
        <f t="shared" si="255"/>
        <v>0</v>
      </c>
      <c r="AH953" s="86">
        <f t="shared" si="256"/>
        <v>0</v>
      </c>
      <c r="AI953" s="86">
        <f t="shared" si="257"/>
        <v>0</v>
      </c>
    </row>
    <row r="954" spans="6:35" x14ac:dyDescent="0.25">
      <c r="F954" s="26" t="str">
        <f>IF(G954=1,MAX($F$4:F953)+1,"")</f>
        <v/>
      </c>
      <c r="G954" s="26">
        <f>COUNTIF($H$5:H954,H954)</f>
        <v>702</v>
      </c>
      <c r="H954" s="26" t="e">
        <f t="shared" si="258"/>
        <v>#N/A</v>
      </c>
      <c r="I954" s="26">
        <f>COUNTIF($J$4:$J954,1)</f>
        <v>16</v>
      </c>
      <c r="J954" s="26">
        <f>COUNTIF($S$5:$S954,S954)</f>
        <v>702</v>
      </c>
      <c r="K954" s="26" t="e">
        <f t="shared" si="247"/>
        <v>#N/A</v>
      </c>
      <c r="L954" s="26">
        <f>IFERROR(IF(P954=0,0,MAX($L$4:L953)+1),0)</f>
        <v>0</v>
      </c>
      <c r="M954" s="5" t="e">
        <f t="shared" si="259"/>
        <v>#N/A</v>
      </c>
      <c r="N954" s="5" t="e">
        <f t="shared" si="260"/>
        <v>#N/A</v>
      </c>
      <c r="P954" s="86" t="e">
        <f t="shared" si="248"/>
        <v>#N/A</v>
      </c>
      <c r="Q954" s="86" t="e">
        <f t="shared" si="249"/>
        <v>#N/A</v>
      </c>
      <c r="R954" s="86" t="e">
        <f t="shared" si="250"/>
        <v>#N/A</v>
      </c>
      <c r="S954" s="86" t="e">
        <f t="shared" si="251"/>
        <v>#N/A</v>
      </c>
      <c r="T954" s="86" t="str">
        <f t="shared" si="261"/>
        <v/>
      </c>
      <c r="U954" s="86" t="str">
        <f t="shared" si="262"/>
        <v/>
      </c>
      <c r="V954" s="86" t="str">
        <f t="shared" si="263"/>
        <v/>
      </c>
      <c r="W954" s="87" t="e">
        <f t="shared" si="252"/>
        <v>#N/A</v>
      </c>
      <c r="X954" s="88"/>
      <c r="Y954" s="88"/>
      <c r="Z954" s="88"/>
      <c r="AA954" s="88"/>
      <c r="AB954" s="88"/>
      <c r="AD954" s="86" t="e">
        <f t="shared" si="253"/>
        <v>#N/A</v>
      </c>
      <c r="AE954" s="86" t="e">
        <f t="shared" si="254"/>
        <v>#N/A</v>
      </c>
      <c r="AG954" s="86">
        <f t="shared" si="255"/>
        <v>0</v>
      </c>
      <c r="AH954" s="86">
        <f t="shared" si="256"/>
        <v>0</v>
      </c>
      <c r="AI954" s="86">
        <f t="shared" si="257"/>
        <v>0</v>
      </c>
    </row>
    <row r="955" spans="6:35" x14ac:dyDescent="0.25">
      <c r="F955" s="26" t="str">
        <f>IF(G955=1,MAX($F$4:F954)+1,"")</f>
        <v/>
      </c>
      <c r="G955" s="26">
        <f>COUNTIF($H$5:H955,H955)</f>
        <v>703</v>
      </c>
      <c r="H955" s="26" t="e">
        <f t="shared" si="258"/>
        <v>#N/A</v>
      </c>
      <c r="I955" s="26">
        <f>COUNTIF($J$4:$J955,1)</f>
        <v>16</v>
      </c>
      <c r="J955" s="26">
        <f>COUNTIF($S$5:$S955,S955)</f>
        <v>703</v>
      </c>
      <c r="K955" s="26" t="e">
        <f t="shared" si="247"/>
        <v>#N/A</v>
      </c>
      <c r="L955" s="26">
        <f>IFERROR(IF(P955=0,0,MAX($L$4:L954)+1),0)</f>
        <v>0</v>
      </c>
      <c r="M955" s="5" t="e">
        <f t="shared" si="259"/>
        <v>#N/A</v>
      </c>
      <c r="N955" s="5" t="e">
        <f t="shared" si="260"/>
        <v>#N/A</v>
      </c>
      <c r="P955" s="86" t="e">
        <f t="shared" si="248"/>
        <v>#N/A</v>
      </c>
      <c r="Q955" s="86" t="e">
        <f t="shared" si="249"/>
        <v>#N/A</v>
      </c>
      <c r="R955" s="86" t="e">
        <f t="shared" si="250"/>
        <v>#N/A</v>
      </c>
      <c r="S955" s="86" t="e">
        <f t="shared" si="251"/>
        <v>#N/A</v>
      </c>
      <c r="T955" s="86" t="str">
        <f t="shared" si="261"/>
        <v/>
      </c>
      <c r="U955" s="86" t="str">
        <f t="shared" si="262"/>
        <v/>
      </c>
      <c r="V955" s="86" t="str">
        <f t="shared" si="263"/>
        <v/>
      </c>
      <c r="W955" s="87" t="e">
        <f t="shared" si="252"/>
        <v>#N/A</v>
      </c>
      <c r="X955" s="88"/>
      <c r="Y955" s="88"/>
      <c r="Z955" s="88"/>
      <c r="AA955" s="88"/>
      <c r="AB955" s="88"/>
      <c r="AD955" s="86" t="e">
        <f t="shared" si="253"/>
        <v>#N/A</v>
      </c>
      <c r="AE955" s="86" t="e">
        <f t="shared" si="254"/>
        <v>#N/A</v>
      </c>
      <c r="AG955" s="86">
        <f t="shared" si="255"/>
        <v>0</v>
      </c>
      <c r="AH955" s="86">
        <f t="shared" si="256"/>
        <v>0</v>
      </c>
      <c r="AI955" s="86">
        <f t="shared" si="257"/>
        <v>0</v>
      </c>
    </row>
    <row r="956" spans="6:35" x14ac:dyDescent="0.25">
      <c r="F956" s="26" t="str">
        <f>IF(G956=1,MAX($F$4:F955)+1,"")</f>
        <v/>
      </c>
      <c r="G956" s="26">
        <f>COUNTIF($H$5:H956,H956)</f>
        <v>704</v>
      </c>
      <c r="H956" s="26" t="e">
        <f t="shared" si="258"/>
        <v>#N/A</v>
      </c>
      <c r="I956" s="26">
        <f>COUNTIF($J$4:$J956,1)</f>
        <v>16</v>
      </c>
      <c r="J956" s="26">
        <f>COUNTIF($S$5:$S956,S956)</f>
        <v>704</v>
      </c>
      <c r="K956" s="26" t="e">
        <f t="shared" si="247"/>
        <v>#N/A</v>
      </c>
      <c r="L956" s="26">
        <f>IFERROR(IF(P956=0,0,MAX($L$4:L955)+1),0)</f>
        <v>0</v>
      </c>
      <c r="M956" s="5" t="e">
        <f t="shared" si="259"/>
        <v>#N/A</v>
      </c>
      <c r="N956" s="5" t="e">
        <f t="shared" si="260"/>
        <v>#N/A</v>
      </c>
      <c r="P956" s="86" t="e">
        <f t="shared" si="248"/>
        <v>#N/A</v>
      </c>
      <c r="Q956" s="86" t="e">
        <f t="shared" si="249"/>
        <v>#N/A</v>
      </c>
      <c r="R956" s="86" t="e">
        <f t="shared" si="250"/>
        <v>#N/A</v>
      </c>
      <c r="S956" s="86" t="e">
        <f t="shared" si="251"/>
        <v>#N/A</v>
      </c>
      <c r="T956" s="86" t="str">
        <f t="shared" si="261"/>
        <v/>
      </c>
      <c r="U956" s="86" t="str">
        <f t="shared" si="262"/>
        <v/>
      </c>
      <c r="V956" s="86" t="str">
        <f t="shared" si="263"/>
        <v/>
      </c>
      <c r="W956" s="87" t="e">
        <f t="shared" si="252"/>
        <v>#N/A</v>
      </c>
      <c r="X956" s="88"/>
      <c r="Y956" s="88"/>
      <c r="Z956" s="88"/>
      <c r="AA956" s="88"/>
      <c r="AB956" s="88"/>
      <c r="AD956" s="86" t="e">
        <f t="shared" si="253"/>
        <v>#N/A</v>
      </c>
      <c r="AE956" s="86" t="e">
        <f t="shared" si="254"/>
        <v>#N/A</v>
      </c>
      <c r="AG956" s="86">
        <f t="shared" si="255"/>
        <v>0</v>
      </c>
      <c r="AH956" s="86">
        <f t="shared" si="256"/>
        <v>0</v>
      </c>
      <c r="AI956" s="86">
        <f t="shared" si="257"/>
        <v>0</v>
      </c>
    </row>
    <row r="957" spans="6:35" x14ac:dyDescent="0.25">
      <c r="F957" s="26" t="str">
        <f>IF(G957=1,MAX($F$4:F956)+1,"")</f>
        <v/>
      </c>
      <c r="G957" s="26">
        <f>COUNTIF($H$5:H957,H957)</f>
        <v>705</v>
      </c>
      <c r="H957" s="26" t="e">
        <f t="shared" si="258"/>
        <v>#N/A</v>
      </c>
      <c r="I957" s="26">
        <f>COUNTIF($J$4:$J957,1)</f>
        <v>16</v>
      </c>
      <c r="J957" s="26">
        <f>COUNTIF($S$5:$S957,S957)</f>
        <v>705</v>
      </c>
      <c r="K957" s="26" t="e">
        <f t="shared" si="247"/>
        <v>#N/A</v>
      </c>
      <c r="L957" s="26">
        <f>IFERROR(IF(P957=0,0,MAX($L$4:L956)+1),0)</f>
        <v>0</v>
      </c>
      <c r="M957" s="5" t="e">
        <f t="shared" si="259"/>
        <v>#N/A</v>
      </c>
      <c r="N957" s="5" t="e">
        <f t="shared" si="260"/>
        <v>#N/A</v>
      </c>
      <c r="P957" s="86" t="e">
        <f t="shared" si="248"/>
        <v>#N/A</v>
      </c>
      <c r="Q957" s="86" t="e">
        <f t="shared" si="249"/>
        <v>#N/A</v>
      </c>
      <c r="R957" s="86" t="e">
        <f t="shared" si="250"/>
        <v>#N/A</v>
      </c>
      <c r="S957" s="86" t="e">
        <f t="shared" si="251"/>
        <v>#N/A</v>
      </c>
      <c r="T957" s="86" t="str">
        <f t="shared" si="261"/>
        <v/>
      </c>
      <c r="U957" s="86" t="str">
        <f t="shared" si="262"/>
        <v/>
      </c>
      <c r="V957" s="86" t="str">
        <f t="shared" si="263"/>
        <v/>
      </c>
      <c r="W957" s="87" t="e">
        <f t="shared" si="252"/>
        <v>#N/A</v>
      </c>
      <c r="X957" s="88"/>
      <c r="Y957" s="88"/>
      <c r="Z957" s="88"/>
      <c r="AA957" s="88"/>
      <c r="AB957" s="88"/>
      <c r="AD957" s="86" t="e">
        <f t="shared" si="253"/>
        <v>#N/A</v>
      </c>
      <c r="AE957" s="86" t="e">
        <f t="shared" si="254"/>
        <v>#N/A</v>
      </c>
      <c r="AG957" s="86">
        <f t="shared" si="255"/>
        <v>0</v>
      </c>
      <c r="AH957" s="86">
        <f t="shared" si="256"/>
        <v>0</v>
      </c>
      <c r="AI957" s="86">
        <f t="shared" si="257"/>
        <v>0</v>
      </c>
    </row>
    <row r="958" spans="6:35" x14ac:dyDescent="0.25">
      <c r="F958" s="26" t="str">
        <f>IF(G958=1,MAX($F$4:F957)+1,"")</f>
        <v/>
      </c>
      <c r="G958" s="26">
        <f>COUNTIF($H$5:H958,H958)</f>
        <v>706</v>
      </c>
      <c r="H958" s="26" t="e">
        <f t="shared" si="258"/>
        <v>#N/A</v>
      </c>
      <c r="I958" s="26">
        <f>COUNTIF($J$4:$J958,1)</f>
        <v>16</v>
      </c>
      <c r="J958" s="26">
        <f>COUNTIF($S$5:$S958,S958)</f>
        <v>706</v>
      </c>
      <c r="K958" s="26" t="e">
        <f t="shared" si="247"/>
        <v>#N/A</v>
      </c>
      <c r="L958" s="26">
        <f>IFERROR(IF(P958=0,0,MAX($L$4:L957)+1),0)</f>
        <v>0</v>
      </c>
      <c r="M958" s="5" t="e">
        <f t="shared" si="259"/>
        <v>#N/A</v>
      </c>
      <c r="N958" s="5" t="e">
        <f t="shared" si="260"/>
        <v>#N/A</v>
      </c>
      <c r="P958" s="86" t="e">
        <f t="shared" si="248"/>
        <v>#N/A</v>
      </c>
      <c r="Q958" s="86" t="e">
        <f t="shared" si="249"/>
        <v>#N/A</v>
      </c>
      <c r="R958" s="86" t="e">
        <f t="shared" si="250"/>
        <v>#N/A</v>
      </c>
      <c r="S958" s="86" t="e">
        <f t="shared" si="251"/>
        <v>#N/A</v>
      </c>
      <c r="T958" s="86" t="str">
        <f t="shared" si="261"/>
        <v/>
      </c>
      <c r="U958" s="86" t="str">
        <f t="shared" si="262"/>
        <v/>
      </c>
      <c r="V958" s="86" t="str">
        <f t="shared" si="263"/>
        <v/>
      </c>
      <c r="W958" s="87" t="e">
        <f t="shared" si="252"/>
        <v>#N/A</v>
      </c>
      <c r="X958" s="88"/>
      <c r="Y958" s="88"/>
      <c r="Z958" s="88"/>
      <c r="AA958" s="88"/>
      <c r="AB958" s="88"/>
      <c r="AD958" s="86" t="e">
        <f t="shared" si="253"/>
        <v>#N/A</v>
      </c>
      <c r="AE958" s="86" t="e">
        <f t="shared" si="254"/>
        <v>#N/A</v>
      </c>
      <c r="AG958" s="86">
        <f t="shared" si="255"/>
        <v>0</v>
      </c>
      <c r="AH958" s="86">
        <f t="shared" si="256"/>
        <v>0</v>
      </c>
      <c r="AI958" s="86">
        <f t="shared" si="257"/>
        <v>0</v>
      </c>
    </row>
    <row r="959" spans="6:35" x14ac:dyDescent="0.25">
      <c r="F959" s="26" t="str">
        <f>IF(G959=1,MAX($F$4:F958)+1,"")</f>
        <v/>
      </c>
      <c r="G959" s="26">
        <f>COUNTIF($H$5:H959,H959)</f>
        <v>707</v>
      </c>
      <c r="H959" s="26" t="e">
        <f t="shared" si="258"/>
        <v>#N/A</v>
      </c>
      <c r="I959" s="26">
        <f>COUNTIF($J$4:$J959,1)</f>
        <v>16</v>
      </c>
      <c r="J959" s="26">
        <f>COUNTIF($S$5:$S959,S959)</f>
        <v>707</v>
      </c>
      <c r="K959" s="26" t="e">
        <f t="shared" si="247"/>
        <v>#N/A</v>
      </c>
      <c r="L959" s="26">
        <f>IFERROR(IF(P959=0,0,MAX($L$4:L958)+1),0)</f>
        <v>0</v>
      </c>
      <c r="M959" s="5" t="e">
        <f t="shared" si="259"/>
        <v>#N/A</v>
      </c>
      <c r="N959" s="5" t="e">
        <f t="shared" si="260"/>
        <v>#N/A</v>
      </c>
      <c r="P959" s="86" t="e">
        <f t="shared" si="248"/>
        <v>#N/A</v>
      </c>
      <c r="Q959" s="86" t="e">
        <f t="shared" si="249"/>
        <v>#N/A</v>
      </c>
      <c r="R959" s="86" t="e">
        <f t="shared" si="250"/>
        <v>#N/A</v>
      </c>
      <c r="S959" s="86" t="e">
        <f t="shared" si="251"/>
        <v>#N/A</v>
      </c>
      <c r="T959" s="86" t="str">
        <f t="shared" si="261"/>
        <v/>
      </c>
      <c r="U959" s="86" t="str">
        <f t="shared" si="262"/>
        <v/>
      </c>
      <c r="V959" s="86" t="str">
        <f t="shared" si="263"/>
        <v/>
      </c>
      <c r="W959" s="87" t="e">
        <f t="shared" si="252"/>
        <v>#N/A</v>
      </c>
      <c r="X959" s="88"/>
      <c r="Y959" s="88"/>
      <c r="Z959" s="88"/>
      <c r="AA959" s="88"/>
      <c r="AB959" s="88"/>
      <c r="AD959" s="86" t="e">
        <f t="shared" si="253"/>
        <v>#N/A</v>
      </c>
      <c r="AE959" s="86" t="e">
        <f t="shared" si="254"/>
        <v>#N/A</v>
      </c>
      <c r="AG959" s="86">
        <f t="shared" si="255"/>
        <v>0</v>
      </c>
      <c r="AH959" s="86">
        <f t="shared" si="256"/>
        <v>0</v>
      </c>
      <c r="AI959" s="86">
        <f t="shared" si="257"/>
        <v>0</v>
      </c>
    </row>
    <row r="960" spans="6:35" x14ac:dyDescent="0.25">
      <c r="F960" s="26" t="str">
        <f>IF(G960=1,MAX($F$4:F959)+1,"")</f>
        <v/>
      </c>
      <c r="G960" s="26">
        <f>COUNTIF($H$5:H960,H960)</f>
        <v>708</v>
      </c>
      <c r="H960" s="26" t="e">
        <f t="shared" si="258"/>
        <v>#N/A</v>
      </c>
      <c r="I960" s="26">
        <f>COUNTIF($J$4:$J960,1)</f>
        <v>16</v>
      </c>
      <c r="J960" s="26">
        <f>COUNTIF($S$5:$S960,S960)</f>
        <v>708</v>
      </c>
      <c r="K960" s="26" t="e">
        <f t="shared" si="247"/>
        <v>#N/A</v>
      </c>
      <c r="L960" s="26">
        <f>IFERROR(IF(P960=0,0,MAX($L$4:L959)+1),0)</f>
        <v>0</v>
      </c>
      <c r="M960" s="5" t="e">
        <f t="shared" si="259"/>
        <v>#N/A</v>
      </c>
      <c r="N960" s="5" t="e">
        <f t="shared" si="260"/>
        <v>#N/A</v>
      </c>
      <c r="P960" s="86" t="e">
        <f t="shared" si="248"/>
        <v>#N/A</v>
      </c>
      <c r="Q960" s="86" t="e">
        <f t="shared" si="249"/>
        <v>#N/A</v>
      </c>
      <c r="R960" s="86" t="e">
        <f t="shared" si="250"/>
        <v>#N/A</v>
      </c>
      <c r="S960" s="86" t="e">
        <f t="shared" si="251"/>
        <v>#N/A</v>
      </c>
      <c r="T960" s="86" t="str">
        <f t="shared" si="261"/>
        <v/>
      </c>
      <c r="U960" s="86" t="str">
        <f t="shared" si="262"/>
        <v/>
      </c>
      <c r="V960" s="86" t="str">
        <f t="shared" si="263"/>
        <v/>
      </c>
      <c r="W960" s="87" t="e">
        <f t="shared" si="252"/>
        <v>#N/A</v>
      </c>
      <c r="X960" s="88"/>
      <c r="Y960" s="88"/>
      <c r="Z960" s="88"/>
      <c r="AA960" s="88"/>
      <c r="AB960" s="88"/>
      <c r="AD960" s="86" t="e">
        <f t="shared" si="253"/>
        <v>#N/A</v>
      </c>
      <c r="AE960" s="86" t="e">
        <f t="shared" si="254"/>
        <v>#N/A</v>
      </c>
      <c r="AG960" s="86">
        <f t="shared" si="255"/>
        <v>0</v>
      </c>
      <c r="AH960" s="86">
        <f t="shared" si="256"/>
        <v>0</v>
      </c>
      <c r="AI960" s="86">
        <f t="shared" si="257"/>
        <v>0</v>
      </c>
    </row>
    <row r="961" spans="6:35" x14ac:dyDescent="0.25">
      <c r="F961" s="26" t="str">
        <f>IF(G961=1,MAX($F$4:F960)+1,"")</f>
        <v/>
      </c>
      <c r="G961" s="26">
        <f>COUNTIF($H$5:H961,H961)</f>
        <v>709</v>
      </c>
      <c r="H961" s="26" t="e">
        <f t="shared" si="258"/>
        <v>#N/A</v>
      </c>
      <c r="I961" s="26">
        <f>COUNTIF($J$4:$J961,1)</f>
        <v>16</v>
      </c>
      <c r="J961" s="26">
        <f>COUNTIF($S$5:$S961,S961)</f>
        <v>709</v>
      </c>
      <c r="K961" s="26" t="e">
        <f t="shared" si="247"/>
        <v>#N/A</v>
      </c>
      <c r="L961" s="26">
        <f>IFERROR(IF(P961=0,0,MAX($L$4:L960)+1),0)</f>
        <v>0</v>
      </c>
      <c r="M961" s="5" t="e">
        <f t="shared" si="259"/>
        <v>#N/A</v>
      </c>
      <c r="N961" s="5" t="e">
        <f t="shared" si="260"/>
        <v>#N/A</v>
      </c>
      <c r="P961" s="86" t="e">
        <f t="shared" si="248"/>
        <v>#N/A</v>
      </c>
      <c r="Q961" s="86" t="e">
        <f t="shared" si="249"/>
        <v>#N/A</v>
      </c>
      <c r="R961" s="86" t="e">
        <f t="shared" si="250"/>
        <v>#N/A</v>
      </c>
      <c r="S961" s="86" t="e">
        <f t="shared" si="251"/>
        <v>#N/A</v>
      </c>
      <c r="T961" s="86" t="str">
        <f t="shared" si="261"/>
        <v/>
      </c>
      <c r="U961" s="86" t="str">
        <f t="shared" si="262"/>
        <v/>
      </c>
      <c r="V961" s="86" t="str">
        <f t="shared" si="263"/>
        <v/>
      </c>
      <c r="W961" s="87" t="e">
        <f t="shared" si="252"/>
        <v>#N/A</v>
      </c>
      <c r="X961" s="88"/>
      <c r="Y961" s="88"/>
      <c r="Z961" s="88"/>
      <c r="AA961" s="88"/>
      <c r="AB961" s="88"/>
      <c r="AD961" s="86" t="e">
        <f t="shared" si="253"/>
        <v>#N/A</v>
      </c>
      <c r="AE961" s="86" t="e">
        <f t="shared" si="254"/>
        <v>#N/A</v>
      </c>
      <c r="AG961" s="86">
        <f t="shared" si="255"/>
        <v>0</v>
      </c>
      <c r="AH961" s="86">
        <f t="shared" si="256"/>
        <v>0</v>
      </c>
      <c r="AI961" s="86">
        <f t="shared" si="257"/>
        <v>0</v>
      </c>
    </row>
    <row r="962" spans="6:35" x14ac:dyDescent="0.25">
      <c r="F962" s="26" t="str">
        <f>IF(G962=1,MAX($F$4:F961)+1,"")</f>
        <v/>
      </c>
      <c r="G962" s="26">
        <f>COUNTIF($H$5:H962,H962)</f>
        <v>710</v>
      </c>
      <c r="H962" s="26" t="e">
        <f t="shared" si="258"/>
        <v>#N/A</v>
      </c>
      <c r="I962" s="26">
        <f>COUNTIF($J$4:$J962,1)</f>
        <v>16</v>
      </c>
      <c r="J962" s="26">
        <f>COUNTIF($S$5:$S962,S962)</f>
        <v>710</v>
      </c>
      <c r="K962" s="26" t="e">
        <f t="shared" si="247"/>
        <v>#N/A</v>
      </c>
      <c r="L962" s="26">
        <f>IFERROR(IF(P962=0,0,MAX($L$4:L961)+1),0)</f>
        <v>0</v>
      </c>
      <c r="M962" s="5" t="e">
        <f t="shared" si="259"/>
        <v>#N/A</v>
      </c>
      <c r="N962" s="5" t="e">
        <f t="shared" si="260"/>
        <v>#N/A</v>
      </c>
      <c r="P962" s="86" t="e">
        <f t="shared" si="248"/>
        <v>#N/A</v>
      </c>
      <c r="Q962" s="86" t="e">
        <f t="shared" si="249"/>
        <v>#N/A</v>
      </c>
      <c r="R962" s="86" t="e">
        <f t="shared" si="250"/>
        <v>#N/A</v>
      </c>
      <c r="S962" s="86" t="e">
        <f t="shared" si="251"/>
        <v>#N/A</v>
      </c>
      <c r="T962" s="86" t="str">
        <f t="shared" si="261"/>
        <v/>
      </c>
      <c r="U962" s="86" t="str">
        <f t="shared" si="262"/>
        <v/>
      </c>
      <c r="V962" s="86" t="str">
        <f t="shared" si="263"/>
        <v/>
      </c>
      <c r="W962" s="87" t="e">
        <f t="shared" si="252"/>
        <v>#N/A</v>
      </c>
      <c r="X962" s="88"/>
      <c r="Y962" s="88"/>
      <c r="Z962" s="88"/>
      <c r="AA962" s="88"/>
      <c r="AB962" s="88"/>
      <c r="AD962" s="86" t="e">
        <f t="shared" si="253"/>
        <v>#N/A</v>
      </c>
      <c r="AE962" s="86" t="e">
        <f t="shared" si="254"/>
        <v>#N/A</v>
      </c>
      <c r="AG962" s="86">
        <f t="shared" si="255"/>
        <v>0</v>
      </c>
      <c r="AH962" s="86">
        <f t="shared" si="256"/>
        <v>0</v>
      </c>
      <c r="AI962" s="86">
        <f t="shared" si="257"/>
        <v>0</v>
      </c>
    </row>
    <row r="963" spans="6:35" x14ac:dyDescent="0.25">
      <c r="F963" s="26" t="str">
        <f>IF(G963=1,MAX($F$4:F962)+1,"")</f>
        <v/>
      </c>
      <c r="G963" s="26">
        <f>COUNTIF($H$5:H963,H963)</f>
        <v>711</v>
      </c>
      <c r="H963" s="26" t="e">
        <f t="shared" si="258"/>
        <v>#N/A</v>
      </c>
      <c r="I963" s="26">
        <f>COUNTIF($J$4:$J963,1)</f>
        <v>16</v>
      </c>
      <c r="J963" s="26">
        <f>COUNTIF($S$5:$S963,S963)</f>
        <v>711</v>
      </c>
      <c r="K963" s="26" t="e">
        <f t="shared" si="247"/>
        <v>#N/A</v>
      </c>
      <c r="L963" s="26">
        <f>IFERROR(IF(P963=0,0,MAX($L$4:L962)+1),0)</f>
        <v>0</v>
      </c>
      <c r="M963" s="5" t="e">
        <f t="shared" si="259"/>
        <v>#N/A</v>
      </c>
      <c r="N963" s="5" t="e">
        <f t="shared" si="260"/>
        <v>#N/A</v>
      </c>
      <c r="P963" s="86" t="e">
        <f t="shared" si="248"/>
        <v>#N/A</v>
      </c>
      <c r="Q963" s="86" t="e">
        <f t="shared" si="249"/>
        <v>#N/A</v>
      </c>
      <c r="R963" s="86" t="e">
        <f t="shared" si="250"/>
        <v>#N/A</v>
      </c>
      <c r="S963" s="86" t="e">
        <f t="shared" si="251"/>
        <v>#N/A</v>
      </c>
      <c r="T963" s="86" t="str">
        <f t="shared" si="261"/>
        <v/>
      </c>
      <c r="U963" s="86" t="str">
        <f t="shared" si="262"/>
        <v/>
      </c>
      <c r="V963" s="86" t="str">
        <f t="shared" si="263"/>
        <v/>
      </c>
      <c r="W963" s="87" t="e">
        <f t="shared" si="252"/>
        <v>#N/A</v>
      </c>
      <c r="X963" s="88"/>
      <c r="Y963" s="88"/>
      <c r="Z963" s="88"/>
      <c r="AA963" s="88"/>
      <c r="AB963" s="88"/>
      <c r="AD963" s="86" t="e">
        <f t="shared" si="253"/>
        <v>#N/A</v>
      </c>
      <c r="AE963" s="86" t="e">
        <f t="shared" si="254"/>
        <v>#N/A</v>
      </c>
      <c r="AG963" s="86">
        <f t="shared" si="255"/>
        <v>0</v>
      </c>
      <c r="AH963" s="86">
        <f t="shared" si="256"/>
        <v>0</v>
      </c>
      <c r="AI963" s="86">
        <f t="shared" si="257"/>
        <v>0</v>
      </c>
    </row>
    <row r="964" spans="6:35" x14ac:dyDescent="0.25">
      <c r="F964" s="26" t="str">
        <f>IF(G964=1,MAX($F$4:F963)+1,"")</f>
        <v/>
      </c>
      <c r="G964" s="26">
        <f>COUNTIF($H$5:H964,H964)</f>
        <v>712</v>
      </c>
      <c r="H964" s="26" t="e">
        <f t="shared" si="258"/>
        <v>#N/A</v>
      </c>
      <c r="I964" s="26">
        <f>COUNTIF($J$4:$J964,1)</f>
        <v>16</v>
      </c>
      <c r="J964" s="26">
        <f>COUNTIF($S$5:$S964,S964)</f>
        <v>712</v>
      </c>
      <c r="K964" s="26" t="e">
        <f t="shared" si="247"/>
        <v>#N/A</v>
      </c>
      <c r="L964" s="26">
        <f>IFERROR(IF(P964=0,0,MAX($L$4:L963)+1),0)</f>
        <v>0</v>
      </c>
      <c r="M964" s="5" t="e">
        <f t="shared" si="259"/>
        <v>#N/A</v>
      </c>
      <c r="N964" s="5" t="e">
        <f t="shared" si="260"/>
        <v>#N/A</v>
      </c>
      <c r="P964" s="86" t="e">
        <f t="shared" si="248"/>
        <v>#N/A</v>
      </c>
      <c r="Q964" s="86" t="e">
        <f t="shared" si="249"/>
        <v>#N/A</v>
      </c>
      <c r="R964" s="86" t="e">
        <f t="shared" si="250"/>
        <v>#N/A</v>
      </c>
      <c r="S964" s="86" t="e">
        <f t="shared" si="251"/>
        <v>#N/A</v>
      </c>
      <c r="T964" s="86" t="str">
        <f t="shared" si="261"/>
        <v/>
      </c>
      <c r="U964" s="86" t="str">
        <f t="shared" si="262"/>
        <v/>
      </c>
      <c r="V964" s="86" t="str">
        <f t="shared" si="263"/>
        <v/>
      </c>
      <c r="W964" s="87" t="e">
        <f t="shared" si="252"/>
        <v>#N/A</v>
      </c>
      <c r="X964" s="88"/>
      <c r="Y964" s="88"/>
      <c r="Z964" s="88"/>
      <c r="AA964" s="88"/>
      <c r="AB964" s="88"/>
      <c r="AD964" s="86" t="e">
        <f t="shared" si="253"/>
        <v>#N/A</v>
      </c>
      <c r="AE964" s="86" t="e">
        <f t="shared" si="254"/>
        <v>#N/A</v>
      </c>
      <c r="AG964" s="86">
        <f t="shared" si="255"/>
        <v>0</v>
      </c>
      <c r="AH964" s="86">
        <f t="shared" si="256"/>
        <v>0</v>
      </c>
      <c r="AI964" s="86">
        <f t="shared" si="257"/>
        <v>0</v>
      </c>
    </row>
    <row r="965" spans="6:35" x14ac:dyDescent="0.25">
      <c r="F965" s="26" t="str">
        <f>IF(G965=1,MAX($F$4:F964)+1,"")</f>
        <v/>
      </c>
      <c r="G965" s="26">
        <f>COUNTIF($H$5:H965,H965)</f>
        <v>713</v>
      </c>
      <c r="H965" s="26" t="e">
        <f t="shared" si="258"/>
        <v>#N/A</v>
      </c>
      <c r="I965" s="26">
        <f>COUNTIF($J$4:$J965,1)</f>
        <v>16</v>
      </c>
      <c r="J965" s="26">
        <f>COUNTIF($S$5:$S965,S965)</f>
        <v>713</v>
      </c>
      <c r="K965" s="26" t="e">
        <f t="shared" ref="K965:K1000" si="264">VLOOKUP(P965,Исходные_данные,19,FALSE)</f>
        <v>#N/A</v>
      </c>
      <c r="L965" s="26">
        <f>IFERROR(IF(P965=0,0,MAX($L$4:L964)+1),0)</f>
        <v>0</v>
      </c>
      <c r="M965" s="5" t="e">
        <f t="shared" si="259"/>
        <v>#N/A</v>
      </c>
      <c r="N965" s="5" t="e">
        <f t="shared" si="260"/>
        <v>#N/A</v>
      </c>
      <c r="P965" s="86" t="e">
        <f t="shared" ref="P965:P1000" si="265">VLOOKUP(ROW(961:961),Разбивка_нумерация_5,4,FALSE)</f>
        <v>#N/A</v>
      </c>
      <c r="Q965" s="86" t="e">
        <f t="shared" ref="Q965:Q1000" si="266">IF(VLOOKUP(ROW(961:961),Разбивка_нумерация_5,3,FALSE)=0,VLOOKUP(ROW(961:961),Разбивка_нумерация_5,2,FALSE),VLOOKUP(ROW(961:961),Разбивка_нумерация_5,3,FALSE))</f>
        <v>#N/A</v>
      </c>
      <c r="R965" s="86" t="e">
        <f t="shared" ref="R965:R1000" si="267">VLOOKUP(ROW(961:961),Разбивка_нумерация_5,6,FALSE)</f>
        <v>#N/A</v>
      </c>
      <c r="S965" s="86" t="e">
        <f t="shared" ref="S965:S1000" si="268">VLOOKUP(ROW(961:961),Разбивка_нумерация_5,17,FALSE)</f>
        <v>#N/A</v>
      </c>
      <c r="T965" s="86" t="str">
        <f t="shared" si="261"/>
        <v/>
      </c>
      <c r="U965" s="86" t="str">
        <f t="shared" si="262"/>
        <v/>
      </c>
      <c r="V965" s="86" t="str">
        <f t="shared" si="263"/>
        <v/>
      </c>
      <c r="W965" s="87" t="e">
        <f t="shared" ref="W965:W1000" si="269">VLOOKUP(P965,Исходные_данные,13,FALSE)</f>
        <v>#N/A</v>
      </c>
      <c r="X965" s="88"/>
      <c r="Y965" s="88"/>
      <c r="Z965" s="88"/>
      <c r="AA965" s="88"/>
      <c r="AB965" s="88"/>
      <c r="AD965" s="86" t="e">
        <f t="shared" ref="AD965:AD1000" si="270">VLOOKUP(S965,Кабель_диаметр,4,FALSE)</f>
        <v>#N/A</v>
      </c>
      <c r="AE965" s="86" t="e">
        <f t="shared" ref="AE965:AE1000" si="271">VLOOKUP(S965,Кабель_диаметр,5,FALSE)</f>
        <v>#N/A</v>
      </c>
      <c r="AG965" s="86">
        <f t="shared" ref="AG965:AG1000" si="272">IFERROR(VLOOKUP(P965,Исходные_данные,10,FALSE),0)</f>
        <v>0</v>
      </c>
      <c r="AH965" s="86">
        <f t="shared" ref="AH965:AH1000" si="273">IFERROR(VLOOKUP(P965,Исходные_данные,11,FALSE),0)</f>
        <v>0</v>
      </c>
      <c r="AI965" s="86">
        <f t="shared" ref="AI965:AI1000" si="274">IFERROR(VLOOKUP(P965,Исходные_данные,12,FALSE),0)</f>
        <v>0</v>
      </c>
    </row>
    <row r="966" spans="6:35" x14ac:dyDescent="0.25">
      <c r="F966" s="26" t="str">
        <f>IF(G966=1,MAX($F$4:F965)+1,"")</f>
        <v/>
      </c>
      <c r="G966" s="26">
        <f>COUNTIF($H$5:H966,H966)</f>
        <v>714</v>
      </c>
      <c r="H966" s="26" t="e">
        <f t="shared" ref="H966:H1000" si="275">S966&amp;" "&amp;K966</f>
        <v>#N/A</v>
      </c>
      <c r="I966" s="26">
        <f>COUNTIF($J$4:$J966,1)</f>
        <v>16</v>
      </c>
      <c r="J966" s="26">
        <f>COUNTIF($S$5:$S966,S966)</f>
        <v>714</v>
      </c>
      <c r="K966" s="26" t="e">
        <f t="shared" si="264"/>
        <v>#N/A</v>
      </c>
      <c r="L966" s="26">
        <f>IFERROR(IF(P966=0,0,MAX($L$4:L965)+1),0)</f>
        <v>0</v>
      </c>
      <c r="M966" s="5" t="e">
        <f t="shared" ref="M966:M1000" si="276">LEFT(P966,SEARCH(".",P966)-1)</f>
        <v>#N/A</v>
      </c>
      <c r="N966" s="5" t="e">
        <f t="shared" ref="N966:N1000" si="277">LEFT(RIGHT(P966,LEN(P966)-LEN(M966)-1),SEARCH(".",P966)-1)</f>
        <v>#N/A</v>
      </c>
      <c r="P966" s="86" t="e">
        <f t="shared" si="265"/>
        <v>#N/A</v>
      </c>
      <c r="Q966" s="86" t="e">
        <f t="shared" si="266"/>
        <v>#N/A</v>
      </c>
      <c r="R966" s="86" t="e">
        <f t="shared" si="267"/>
        <v>#N/A</v>
      </c>
      <c r="S966" s="86" t="e">
        <f t="shared" si="268"/>
        <v>#N/A</v>
      </c>
      <c r="T966" s="86" t="str">
        <f t="shared" ref="T966:T1000" si="278">IF(AG966=0,"","L="&amp;AG966)</f>
        <v/>
      </c>
      <c r="U966" s="86" t="str">
        <f t="shared" ref="U966:U1000" si="279">IF(AH966=0,"",AD966&amp;" L="&amp;AH966)</f>
        <v/>
      </c>
      <c r="V966" s="86" t="str">
        <f t="shared" ref="V966:V1000" si="280">IF(AI966=0,"",AE966&amp;" L="&amp;AI966)</f>
        <v/>
      </c>
      <c r="W966" s="87" t="e">
        <f t="shared" si="269"/>
        <v>#N/A</v>
      </c>
      <c r="X966" s="88"/>
      <c r="Y966" s="88"/>
      <c r="Z966" s="88"/>
      <c r="AA966" s="88"/>
      <c r="AB966" s="88"/>
      <c r="AD966" s="86" t="e">
        <f t="shared" si="270"/>
        <v>#N/A</v>
      </c>
      <c r="AE966" s="86" t="e">
        <f t="shared" si="271"/>
        <v>#N/A</v>
      </c>
      <c r="AG966" s="86">
        <f t="shared" si="272"/>
        <v>0</v>
      </c>
      <c r="AH966" s="86">
        <f t="shared" si="273"/>
        <v>0</v>
      </c>
      <c r="AI966" s="86">
        <f t="shared" si="274"/>
        <v>0</v>
      </c>
    </row>
    <row r="967" spans="6:35" x14ac:dyDescent="0.25">
      <c r="F967" s="26" t="str">
        <f>IF(G967=1,MAX($F$4:F966)+1,"")</f>
        <v/>
      </c>
      <c r="G967" s="26">
        <f>COUNTIF($H$5:H967,H967)</f>
        <v>715</v>
      </c>
      <c r="H967" s="26" t="e">
        <f t="shared" si="275"/>
        <v>#N/A</v>
      </c>
      <c r="I967" s="26">
        <f>COUNTIF($J$4:$J967,1)</f>
        <v>16</v>
      </c>
      <c r="J967" s="26">
        <f>COUNTIF($S$5:$S967,S967)</f>
        <v>715</v>
      </c>
      <c r="K967" s="26" t="e">
        <f t="shared" si="264"/>
        <v>#N/A</v>
      </c>
      <c r="L967" s="26">
        <f>IFERROR(IF(P967=0,0,MAX($L$4:L966)+1),0)</f>
        <v>0</v>
      </c>
      <c r="M967" s="5" t="e">
        <f t="shared" si="276"/>
        <v>#N/A</v>
      </c>
      <c r="N967" s="5" t="e">
        <f t="shared" si="277"/>
        <v>#N/A</v>
      </c>
      <c r="P967" s="86" t="e">
        <f t="shared" si="265"/>
        <v>#N/A</v>
      </c>
      <c r="Q967" s="86" t="e">
        <f t="shared" si="266"/>
        <v>#N/A</v>
      </c>
      <c r="R967" s="86" t="e">
        <f t="shared" si="267"/>
        <v>#N/A</v>
      </c>
      <c r="S967" s="86" t="e">
        <f t="shared" si="268"/>
        <v>#N/A</v>
      </c>
      <c r="T967" s="86" t="str">
        <f t="shared" si="278"/>
        <v/>
      </c>
      <c r="U967" s="86" t="str">
        <f t="shared" si="279"/>
        <v/>
      </c>
      <c r="V967" s="86" t="str">
        <f t="shared" si="280"/>
        <v/>
      </c>
      <c r="W967" s="87" t="e">
        <f t="shared" si="269"/>
        <v>#N/A</v>
      </c>
      <c r="X967" s="88"/>
      <c r="Y967" s="88"/>
      <c r="Z967" s="88"/>
      <c r="AA967" s="88"/>
      <c r="AB967" s="88"/>
      <c r="AD967" s="86" t="e">
        <f t="shared" si="270"/>
        <v>#N/A</v>
      </c>
      <c r="AE967" s="86" t="e">
        <f t="shared" si="271"/>
        <v>#N/A</v>
      </c>
      <c r="AG967" s="86">
        <f t="shared" si="272"/>
        <v>0</v>
      </c>
      <c r="AH967" s="86">
        <f t="shared" si="273"/>
        <v>0</v>
      </c>
      <c r="AI967" s="86">
        <f t="shared" si="274"/>
        <v>0</v>
      </c>
    </row>
    <row r="968" spans="6:35" x14ac:dyDescent="0.25">
      <c r="F968" s="26" t="str">
        <f>IF(G968=1,MAX($F$4:F967)+1,"")</f>
        <v/>
      </c>
      <c r="G968" s="26">
        <f>COUNTIF($H$5:H968,H968)</f>
        <v>716</v>
      </c>
      <c r="H968" s="26" t="e">
        <f t="shared" si="275"/>
        <v>#N/A</v>
      </c>
      <c r="I968" s="26">
        <f>COUNTIF($J$4:$J968,1)</f>
        <v>16</v>
      </c>
      <c r="J968" s="26">
        <f>COUNTIF($S$5:$S968,S968)</f>
        <v>716</v>
      </c>
      <c r="K968" s="26" t="e">
        <f t="shared" si="264"/>
        <v>#N/A</v>
      </c>
      <c r="L968" s="26">
        <f>IFERROR(IF(P968=0,0,MAX($L$4:L967)+1),0)</f>
        <v>0</v>
      </c>
      <c r="M968" s="5" t="e">
        <f t="shared" si="276"/>
        <v>#N/A</v>
      </c>
      <c r="N968" s="5" t="e">
        <f t="shared" si="277"/>
        <v>#N/A</v>
      </c>
      <c r="P968" s="86" t="e">
        <f t="shared" si="265"/>
        <v>#N/A</v>
      </c>
      <c r="Q968" s="86" t="e">
        <f t="shared" si="266"/>
        <v>#N/A</v>
      </c>
      <c r="R968" s="86" t="e">
        <f t="shared" si="267"/>
        <v>#N/A</v>
      </c>
      <c r="S968" s="86" t="e">
        <f t="shared" si="268"/>
        <v>#N/A</v>
      </c>
      <c r="T968" s="86" t="str">
        <f t="shared" si="278"/>
        <v/>
      </c>
      <c r="U968" s="86" t="str">
        <f t="shared" si="279"/>
        <v/>
      </c>
      <c r="V968" s="86" t="str">
        <f t="shared" si="280"/>
        <v/>
      </c>
      <c r="W968" s="87" t="e">
        <f t="shared" si="269"/>
        <v>#N/A</v>
      </c>
      <c r="X968" s="88"/>
      <c r="Y968" s="88"/>
      <c r="Z968" s="88"/>
      <c r="AA968" s="88"/>
      <c r="AB968" s="88"/>
      <c r="AD968" s="86" t="e">
        <f t="shared" si="270"/>
        <v>#N/A</v>
      </c>
      <c r="AE968" s="86" t="e">
        <f t="shared" si="271"/>
        <v>#N/A</v>
      </c>
      <c r="AG968" s="86">
        <f t="shared" si="272"/>
        <v>0</v>
      </c>
      <c r="AH968" s="86">
        <f t="shared" si="273"/>
        <v>0</v>
      </c>
      <c r="AI968" s="86">
        <f t="shared" si="274"/>
        <v>0</v>
      </c>
    </row>
    <row r="969" spans="6:35" x14ac:dyDescent="0.25">
      <c r="F969" s="26" t="str">
        <f>IF(G969=1,MAX($F$4:F968)+1,"")</f>
        <v/>
      </c>
      <c r="G969" s="26">
        <f>COUNTIF($H$5:H969,H969)</f>
        <v>717</v>
      </c>
      <c r="H969" s="26" t="e">
        <f t="shared" si="275"/>
        <v>#N/A</v>
      </c>
      <c r="I969" s="26">
        <f>COUNTIF($J$4:$J969,1)</f>
        <v>16</v>
      </c>
      <c r="J969" s="26">
        <f>COUNTIF($S$5:$S969,S969)</f>
        <v>717</v>
      </c>
      <c r="K969" s="26" t="e">
        <f t="shared" si="264"/>
        <v>#N/A</v>
      </c>
      <c r="L969" s="26">
        <f>IFERROR(IF(P969=0,0,MAX($L$4:L968)+1),0)</f>
        <v>0</v>
      </c>
      <c r="M969" s="5" t="e">
        <f t="shared" si="276"/>
        <v>#N/A</v>
      </c>
      <c r="N969" s="5" t="e">
        <f t="shared" si="277"/>
        <v>#N/A</v>
      </c>
      <c r="P969" s="86" t="e">
        <f t="shared" si="265"/>
        <v>#N/A</v>
      </c>
      <c r="Q969" s="86" t="e">
        <f t="shared" si="266"/>
        <v>#N/A</v>
      </c>
      <c r="R969" s="86" t="e">
        <f t="shared" si="267"/>
        <v>#N/A</v>
      </c>
      <c r="S969" s="86" t="e">
        <f t="shared" si="268"/>
        <v>#N/A</v>
      </c>
      <c r="T969" s="86" t="str">
        <f t="shared" si="278"/>
        <v/>
      </c>
      <c r="U969" s="86" t="str">
        <f t="shared" si="279"/>
        <v/>
      </c>
      <c r="V969" s="86" t="str">
        <f t="shared" si="280"/>
        <v/>
      </c>
      <c r="W969" s="87" t="e">
        <f t="shared" si="269"/>
        <v>#N/A</v>
      </c>
      <c r="X969" s="88"/>
      <c r="Y969" s="88"/>
      <c r="Z969" s="88"/>
      <c r="AA969" s="88"/>
      <c r="AB969" s="88"/>
      <c r="AD969" s="86" t="e">
        <f t="shared" si="270"/>
        <v>#N/A</v>
      </c>
      <c r="AE969" s="86" t="e">
        <f t="shared" si="271"/>
        <v>#N/A</v>
      </c>
      <c r="AG969" s="86">
        <f t="shared" si="272"/>
        <v>0</v>
      </c>
      <c r="AH969" s="86">
        <f t="shared" si="273"/>
        <v>0</v>
      </c>
      <c r="AI969" s="86">
        <f t="shared" si="274"/>
        <v>0</v>
      </c>
    </row>
    <row r="970" spans="6:35" x14ac:dyDescent="0.25">
      <c r="F970" s="26" t="str">
        <f>IF(G970=1,MAX($F$4:F969)+1,"")</f>
        <v/>
      </c>
      <c r="G970" s="26">
        <f>COUNTIF($H$5:H970,H970)</f>
        <v>718</v>
      </c>
      <c r="H970" s="26" t="e">
        <f t="shared" si="275"/>
        <v>#N/A</v>
      </c>
      <c r="I970" s="26">
        <f>COUNTIF($J$4:$J970,1)</f>
        <v>16</v>
      </c>
      <c r="J970" s="26">
        <f>COUNTIF($S$5:$S970,S970)</f>
        <v>718</v>
      </c>
      <c r="K970" s="26" t="e">
        <f t="shared" si="264"/>
        <v>#N/A</v>
      </c>
      <c r="L970" s="26">
        <f>IFERROR(IF(P970=0,0,MAX($L$4:L969)+1),0)</f>
        <v>0</v>
      </c>
      <c r="M970" s="5" t="e">
        <f t="shared" si="276"/>
        <v>#N/A</v>
      </c>
      <c r="N970" s="5" t="e">
        <f t="shared" si="277"/>
        <v>#N/A</v>
      </c>
      <c r="P970" s="86" t="e">
        <f t="shared" si="265"/>
        <v>#N/A</v>
      </c>
      <c r="Q970" s="86" t="e">
        <f t="shared" si="266"/>
        <v>#N/A</v>
      </c>
      <c r="R970" s="86" t="e">
        <f t="shared" si="267"/>
        <v>#N/A</v>
      </c>
      <c r="S970" s="86" t="e">
        <f t="shared" si="268"/>
        <v>#N/A</v>
      </c>
      <c r="T970" s="86" t="str">
        <f t="shared" si="278"/>
        <v/>
      </c>
      <c r="U970" s="86" t="str">
        <f t="shared" si="279"/>
        <v/>
      </c>
      <c r="V970" s="86" t="str">
        <f t="shared" si="280"/>
        <v/>
      </c>
      <c r="W970" s="87" t="e">
        <f t="shared" si="269"/>
        <v>#N/A</v>
      </c>
      <c r="X970" s="88"/>
      <c r="Y970" s="88"/>
      <c r="Z970" s="88"/>
      <c r="AA970" s="88"/>
      <c r="AB970" s="88"/>
      <c r="AD970" s="86" t="e">
        <f t="shared" si="270"/>
        <v>#N/A</v>
      </c>
      <c r="AE970" s="86" t="e">
        <f t="shared" si="271"/>
        <v>#N/A</v>
      </c>
      <c r="AG970" s="86">
        <f t="shared" si="272"/>
        <v>0</v>
      </c>
      <c r="AH970" s="86">
        <f t="shared" si="273"/>
        <v>0</v>
      </c>
      <c r="AI970" s="86">
        <f t="shared" si="274"/>
        <v>0</v>
      </c>
    </row>
    <row r="971" spans="6:35" x14ac:dyDescent="0.25">
      <c r="F971" s="26" t="str">
        <f>IF(G971=1,MAX($F$4:F970)+1,"")</f>
        <v/>
      </c>
      <c r="G971" s="26">
        <f>COUNTIF($H$5:H971,H971)</f>
        <v>719</v>
      </c>
      <c r="H971" s="26" t="e">
        <f t="shared" si="275"/>
        <v>#N/A</v>
      </c>
      <c r="I971" s="26">
        <f>COUNTIF($J$4:$J971,1)</f>
        <v>16</v>
      </c>
      <c r="J971" s="26">
        <f>COUNTIF($S$5:$S971,S971)</f>
        <v>719</v>
      </c>
      <c r="K971" s="26" t="e">
        <f t="shared" si="264"/>
        <v>#N/A</v>
      </c>
      <c r="L971" s="26">
        <f>IFERROR(IF(P971=0,0,MAX($L$4:L970)+1),0)</f>
        <v>0</v>
      </c>
      <c r="M971" s="5" t="e">
        <f t="shared" si="276"/>
        <v>#N/A</v>
      </c>
      <c r="N971" s="5" t="e">
        <f t="shared" si="277"/>
        <v>#N/A</v>
      </c>
      <c r="P971" s="86" t="e">
        <f t="shared" si="265"/>
        <v>#N/A</v>
      </c>
      <c r="Q971" s="86" t="e">
        <f t="shared" si="266"/>
        <v>#N/A</v>
      </c>
      <c r="R971" s="86" t="e">
        <f t="shared" si="267"/>
        <v>#N/A</v>
      </c>
      <c r="S971" s="86" t="e">
        <f t="shared" si="268"/>
        <v>#N/A</v>
      </c>
      <c r="T971" s="86" t="str">
        <f t="shared" si="278"/>
        <v/>
      </c>
      <c r="U971" s="86" t="str">
        <f t="shared" si="279"/>
        <v/>
      </c>
      <c r="V971" s="86" t="str">
        <f t="shared" si="280"/>
        <v/>
      </c>
      <c r="W971" s="87" t="e">
        <f t="shared" si="269"/>
        <v>#N/A</v>
      </c>
      <c r="X971" s="88"/>
      <c r="Y971" s="88"/>
      <c r="Z971" s="88"/>
      <c r="AA971" s="88"/>
      <c r="AB971" s="88"/>
      <c r="AD971" s="86" t="e">
        <f t="shared" si="270"/>
        <v>#N/A</v>
      </c>
      <c r="AE971" s="86" t="e">
        <f t="shared" si="271"/>
        <v>#N/A</v>
      </c>
      <c r="AG971" s="86">
        <f t="shared" si="272"/>
        <v>0</v>
      </c>
      <c r="AH971" s="86">
        <f t="shared" si="273"/>
        <v>0</v>
      </c>
      <c r="AI971" s="86">
        <f t="shared" si="274"/>
        <v>0</v>
      </c>
    </row>
    <row r="972" spans="6:35" x14ac:dyDescent="0.25">
      <c r="F972" s="26" t="str">
        <f>IF(G972=1,MAX($F$4:F971)+1,"")</f>
        <v/>
      </c>
      <c r="G972" s="26">
        <f>COUNTIF($H$5:H972,H972)</f>
        <v>720</v>
      </c>
      <c r="H972" s="26" t="e">
        <f t="shared" si="275"/>
        <v>#N/A</v>
      </c>
      <c r="I972" s="26">
        <f>COUNTIF($J$4:$J972,1)</f>
        <v>16</v>
      </c>
      <c r="J972" s="26">
        <f>COUNTIF($S$5:$S972,S972)</f>
        <v>720</v>
      </c>
      <c r="K972" s="26" t="e">
        <f t="shared" si="264"/>
        <v>#N/A</v>
      </c>
      <c r="L972" s="26">
        <f>IFERROR(IF(P972=0,0,MAX($L$4:L971)+1),0)</f>
        <v>0</v>
      </c>
      <c r="M972" s="5" t="e">
        <f t="shared" si="276"/>
        <v>#N/A</v>
      </c>
      <c r="N972" s="5" t="e">
        <f t="shared" si="277"/>
        <v>#N/A</v>
      </c>
      <c r="P972" s="86" t="e">
        <f t="shared" si="265"/>
        <v>#N/A</v>
      </c>
      <c r="Q972" s="86" t="e">
        <f t="shared" si="266"/>
        <v>#N/A</v>
      </c>
      <c r="R972" s="86" t="e">
        <f t="shared" si="267"/>
        <v>#N/A</v>
      </c>
      <c r="S972" s="86" t="e">
        <f t="shared" si="268"/>
        <v>#N/A</v>
      </c>
      <c r="T972" s="86" t="str">
        <f t="shared" si="278"/>
        <v/>
      </c>
      <c r="U972" s="86" t="str">
        <f t="shared" si="279"/>
        <v/>
      </c>
      <c r="V972" s="86" t="str">
        <f t="shared" si="280"/>
        <v/>
      </c>
      <c r="W972" s="87" t="e">
        <f t="shared" si="269"/>
        <v>#N/A</v>
      </c>
      <c r="X972" s="88"/>
      <c r="Y972" s="88"/>
      <c r="Z972" s="88"/>
      <c r="AA972" s="88"/>
      <c r="AB972" s="88"/>
      <c r="AD972" s="86" t="e">
        <f t="shared" si="270"/>
        <v>#N/A</v>
      </c>
      <c r="AE972" s="86" t="e">
        <f t="shared" si="271"/>
        <v>#N/A</v>
      </c>
      <c r="AG972" s="86">
        <f t="shared" si="272"/>
        <v>0</v>
      </c>
      <c r="AH972" s="86">
        <f t="shared" si="273"/>
        <v>0</v>
      </c>
      <c r="AI972" s="86">
        <f t="shared" si="274"/>
        <v>0</v>
      </c>
    </row>
    <row r="973" spans="6:35" x14ac:dyDescent="0.25">
      <c r="F973" s="26" t="str">
        <f>IF(G973=1,MAX($F$4:F972)+1,"")</f>
        <v/>
      </c>
      <c r="G973" s="26">
        <f>COUNTIF($H$5:H973,H973)</f>
        <v>721</v>
      </c>
      <c r="H973" s="26" t="e">
        <f t="shared" si="275"/>
        <v>#N/A</v>
      </c>
      <c r="I973" s="26">
        <f>COUNTIF($J$4:$J973,1)</f>
        <v>16</v>
      </c>
      <c r="J973" s="26">
        <f>COUNTIF($S$5:$S973,S973)</f>
        <v>721</v>
      </c>
      <c r="K973" s="26" t="e">
        <f t="shared" si="264"/>
        <v>#N/A</v>
      </c>
      <c r="L973" s="26">
        <f>IFERROR(IF(P973=0,0,MAX($L$4:L972)+1),0)</f>
        <v>0</v>
      </c>
      <c r="M973" s="5" t="e">
        <f t="shared" si="276"/>
        <v>#N/A</v>
      </c>
      <c r="N973" s="5" t="e">
        <f t="shared" si="277"/>
        <v>#N/A</v>
      </c>
      <c r="P973" s="86" t="e">
        <f t="shared" si="265"/>
        <v>#N/A</v>
      </c>
      <c r="Q973" s="86" t="e">
        <f t="shared" si="266"/>
        <v>#N/A</v>
      </c>
      <c r="R973" s="86" t="e">
        <f t="shared" si="267"/>
        <v>#N/A</v>
      </c>
      <c r="S973" s="86" t="e">
        <f t="shared" si="268"/>
        <v>#N/A</v>
      </c>
      <c r="T973" s="86" t="str">
        <f t="shared" si="278"/>
        <v/>
      </c>
      <c r="U973" s="86" t="str">
        <f t="shared" si="279"/>
        <v/>
      </c>
      <c r="V973" s="86" t="str">
        <f t="shared" si="280"/>
        <v/>
      </c>
      <c r="W973" s="87" t="e">
        <f t="shared" si="269"/>
        <v>#N/A</v>
      </c>
      <c r="X973" s="88"/>
      <c r="Y973" s="88"/>
      <c r="Z973" s="88"/>
      <c r="AA973" s="88"/>
      <c r="AB973" s="88"/>
      <c r="AD973" s="86" t="e">
        <f t="shared" si="270"/>
        <v>#N/A</v>
      </c>
      <c r="AE973" s="86" t="e">
        <f t="shared" si="271"/>
        <v>#N/A</v>
      </c>
      <c r="AG973" s="86">
        <f t="shared" si="272"/>
        <v>0</v>
      </c>
      <c r="AH973" s="86">
        <f t="shared" si="273"/>
        <v>0</v>
      </c>
      <c r="AI973" s="86">
        <f t="shared" si="274"/>
        <v>0</v>
      </c>
    </row>
    <row r="974" spans="6:35" x14ac:dyDescent="0.25">
      <c r="F974" s="26" t="str">
        <f>IF(G974=1,MAX($F$4:F973)+1,"")</f>
        <v/>
      </c>
      <c r="G974" s="26">
        <f>COUNTIF($H$5:H974,H974)</f>
        <v>722</v>
      </c>
      <c r="H974" s="26" t="e">
        <f t="shared" si="275"/>
        <v>#N/A</v>
      </c>
      <c r="I974" s="26">
        <f>COUNTIF($J$4:$J974,1)</f>
        <v>16</v>
      </c>
      <c r="J974" s="26">
        <f>COUNTIF($S$5:$S974,S974)</f>
        <v>722</v>
      </c>
      <c r="K974" s="26" t="e">
        <f t="shared" si="264"/>
        <v>#N/A</v>
      </c>
      <c r="L974" s="26">
        <f>IFERROR(IF(P974=0,0,MAX($L$4:L973)+1),0)</f>
        <v>0</v>
      </c>
      <c r="M974" s="5" t="e">
        <f t="shared" si="276"/>
        <v>#N/A</v>
      </c>
      <c r="N974" s="5" t="e">
        <f t="shared" si="277"/>
        <v>#N/A</v>
      </c>
      <c r="P974" s="86" t="e">
        <f t="shared" si="265"/>
        <v>#N/A</v>
      </c>
      <c r="Q974" s="86" t="e">
        <f t="shared" si="266"/>
        <v>#N/A</v>
      </c>
      <c r="R974" s="86" t="e">
        <f t="shared" si="267"/>
        <v>#N/A</v>
      </c>
      <c r="S974" s="86" t="e">
        <f t="shared" si="268"/>
        <v>#N/A</v>
      </c>
      <c r="T974" s="86" t="str">
        <f t="shared" si="278"/>
        <v/>
      </c>
      <c r="U974" s="86" t="str">
        <f t="shared" si="279"/>
        <v/>
      </c>
      <c r="V974" s="86" t="str">
        <f t="shared" si="280"/>
        <v/>
      </c>
      <c r="W974" s="87" t="e">
        <f t="shared" si="269"/>
        <v>#N/A</v>
      </c>
      <c r="X974" s="88"/>
      <c r="Y974" s="88"/>
      <c r="Z974" s="88"/>
      <c r="AA974" s="88"/>
      <c r="AB974" s="88"/>
      <c r="AD974" s="86" t="e">
        <f t="shared" si="270"/>
        <v>#N/A</v>
      </c>
      <c r="AE974" s="86" t="e">
        <f t="shared" si="271"/>
        <v>#N/A</v>
      </c>
      <c r="AG974" s="86">
        <f t="shared" si="272"/>
        <v>0</v>
      </c>
      <c r="AH974" s="86">
        <f t="shared" si="273"/>
        <v>0</v>
      </c>
      <c r="AI974" s="86">
        <f t="shared" si="274"/>
        <v>0</v>
      </c>
    </row>
    <row r="975" spans="6:35" x14ac:dyDescent="0.25">
      <c r="F975" s="26" t="str">
        <f>IF(G975=1,MAX($F$4:F974)+1,"")</f>
        <v/>
      </c>
      <c r="G975" s="26">
        <f>COUNTIF($H$5:H975,H975)</f>
        <v>723</v>
      </c>
      <c r="H975" s="26" t="e">
        <f t="shared" si="275"/>
        <v>#N/A</v>
      </c>
      <c r="I975" s="26">
        <f>COUNTIF($J$4:$J975,1)</f>
        <v>16</v>
      </c>
      <c r="J975" s="26">
        <f>COUNTIF($S$5:$S975,S975)</f>
        <v>723</v>
      </c>
      <c r="K975" s="26" t="e">
        <f t="shared" si="264"/>
        <v>#N/A</v>
      </c>
      <c r="L975" s="26">
        <f>IFERROR(IF(P975=0,0,MAX($L$4:L974)+1),0)</f>
        <v>0</v>
      </c>
      <c r="M975" s="5" t="e">
        <f t="shared" si="276"/>
        <v>#N/A</v>
      </c>
      <c r="N975" s="5" t="e">
        <f t="shared" si="277"/>
        <v>#N/A</v>
      </c>
      <c r="P975" s="86" t="e">
        <f t="shared" si="265"/>
        <v>#N/A</v>
      </c>
      <c r="Q975" s="86" t="e">
        <f t="shared" si="266"/>
        <v>#N/A</v>
      </c>
      <c r="R975" s="86" t="e">
        <f t="shared" si="267"/>
        <v>#N/A</v>
      </c>
      <c r="S975" s="86" t="e">
        <f t="shared" si="268"/>
        <v>#N/A</v>
      </c>
      <c r="T975" s="86" t="str">
        <f t="shared" si="278"/>
        <v/>
      </c>
      <c r="U975" s="86" t="str">
        <f t="shared" si="279"/>
        <v/>
      </c>
      <c r="V975" s="86" t="str">
        <f t="shared" si="280"/>
        <v/>
      </c>
      <c r="W975" s="87" t="e">
        <f t="shared" si="269"/>
        <v>#N/A</v>
      </c>
      <c r="X975" s="88"/>
      <c r="Y975" s="88"/>
      <c r="Z975" s="88"/>
      <c r="AA975" s="88"/>
      <c r="AB975" s="88"/>
      <c r="AD975" s="86" t="e">
        <f t="shared" si="270"/>
        <v>#N/A</v>
      </c>
      <c r="AE975" s="86" t="e">
        <f t="shared" si="271"/>
        <v>#N/A</v>
      </c>
      <c r="AG975" s="86">
        <f t="shared" si="272"/>
        <v>0</v>
      </c>
      <c r="AH975" s="86">
        <f t="shared" si="273"/>
        <v>0</v>
      </c>
      <c r="AI975" s="86">
        <f t="shared" si="274"/>
        <v>0</v>
      </c>
    </row>
    <row r="976" spans="6:35" x14ac:dyDescent="0.25">
      <c r="F976" s="26" t="str">
        <f>IF(G976=1,MAX($F$4:F975)+1,"")</f>
        <v/>
      </c>
      <c r="G976" s="26">
        <f>COUNTIF($H$5:H976,H976)</f>
        <v>724</v>
      </c>
      <c r="H976" s="26" t="e">
        <f t="shared" si="275"/>
        <v>#N/A</v>
      </c>
      <c r="I976" s="26">
        <f>COUNTIF($J$4:$J976,1)</f>
        <v>16</v>
      </c>
      <c r="J976" s="26">
        <f>COUNTIF($S$5:$S976,S976)</f>
        <v>724</v>
      </c>
      <c r="K976" s="26" t="e">
        <f t="shared" si="264"/>
        <v>#N/A</v>
      </c>
      <c r="L976" s="26">
        <f>IFERROR(IF(P976=0,0,MAX($L$4:L975)+1),0)</f>
        <v>0</v>
      </c>
      <c r="M976" s="5" t="e">
        <f t="shared" si="276"/>
        <v>#N/A</v>
      </c>
      <c r="N976" s="5" t="e">
        <f t="shared" si="277"/>
        <v>#N/A</v>
      </c>
      <c r="P976" s="86" t="e">
        <f t="shared" si="265"/>
        <v>#N/A</v>
      </c>
      <c r="Q976" s="86" t="e">
        <f t="shared" si="266"/>
        <v>#N/A</v>
      </c>
      <c r="R976" s="86" t="e">
        <f t="shared" si="267"/>
        <v>#N/A</v>
      </c>
      <c r="S976" s="86" t="e">
        <f t="shared" si="268"/>
        <v>#N/A</v>
      </c>
      <c r="T976" s="86" t="str">
        <f t="shared" si="278"/>
        <v/>
      </c>
      <c r="U976" s="86" t="str">
        <f t="shared" si="279"/>
        <v/>
      </c>
      <c r="V976" s="86" t="str">
        <f t="shared" si="280"/>
        <v/>
      </c>
      <c r="W976" s="87" t="e">
        <f t="shared" si="269"/>
        <v>#N/A</v>
      </c>
      <c r="X976" s="88"/>
      <c r="Y976" s="88"/>
      <c r="Z976" s="88"/>
      <c r="AA976" s="88"/>
      <c r="AB976" s="88"/>
      <c r="AD976" s="86" t="e">
        <f t="shared" si="270"/>
        <v>#N/A</v>
      </c>
      <c r="AE976" s="86" t="e">
        <f t="shared" si="271"/>
        <v>#N/A</v>
      </c>
      <c r="AG976" s="86">
        <f t="shared" si="272"/>
        <v>0</v>
      </c>
      <c r="AH976" s="86">
        <f t="shared" si="273"/>
        <v>0</v>
      </c>
      <c r="AI976" s="86">
        <f t="shared" si="274"/>
        <v>0</v>
      </c>
    </row>
    <row r="977" spans="6:35" x14ac:dyDescent="0.25">
      <c r="F977" s="26" t="str">
        <f>IF(G977=1,MAX($F$4:F976)+1,"")</f>
        <v/>
      </c>
      <c r="G977" s="26">
        <f>COUNTIF($H$5:H977,H977)</f>
        <v>725</v>
      </c>
      <c r="H977" s="26" t="e">
        <f t="shared" si="275"/>
        <v>#N/A</v>
      </c>
      <c r="I977" s="26">
        <f>COUNTIF($J$4:$J977,1)</f>
        <v>16</v>
      </c>
      <c r="J977" s="26">
        <f>COUNTIF($S$5:$S977,S977)</f>
        <v>725</v>
      </c>
      <c r="K977" s="26" t="e">
        <f t="shared" si="264"/>
        <v>#N/A</v>
      </c>
      <c r="L977" s="26">
        <f>IFERROR(IF(P977=0,0,MAX($L$4:L976)+1),0)</f>
        <v>0</v>
      </c>
      <c r="M977" s="5" t="e">
        <f t="shared" si="276"/>
        <v>#N/A</v>
      </c>
      <c r="N977" s="5" t="e">
        <f t="shared" si="277"/>
        <v>#N/A</v>
      </c>
      <c r="P977" s="86" t="e">
        <f t="shared" si="265"/>
        <v>#N/A</v>
      </c>
      <c r="Q977" s="86" t="e">
        <f t="shared" si="266"/>
        <v>#N/A</v>
      </c>
      <c r="R977" s="86" t="e">
        <f t="shared" si="267"/>
        <v>#N/A</v>
      </c>
      <c r="S977" s="86" t="e">
        <f t="shared" si="268"/>
        <v>#N/A</v>
      </c>
      <c r="T977" s="86" t="str">
        <f t="shared" si="278"/>
        <v/>
      </c>
      <c r="U977" s="86" t="str">
        <f t="shared" si="279"/>
        <v/>
      </c>
      <c r="V977" s="86" t="str">
        <f t="shared" si="280"/>
        <v/>
      </c>
      <c r="W977" s="87" t="e">
        <f t="shared" si="269"/>
        <v>#N/A</v>
      </c>
      <c r="X977" s="88"/>
      <c r="Y977" s="88"/>
      <c r="Z977" s="88"/>
      <c r="AA977" s="88"/>
      <c r="AB977" s="88"/>
      <c r="AD977" s="86" t="e">
        <f t="shared" si="270"/>
        <v>#N/A</v>
      </c>
      <c r="AE977" s="86" t="e">
        <f t="shared" si="271"/>
        <v>#N/A</v>
      </c>
      <c r="AG977" s="86">
        <f t="shared" si="272"/>
        <v>0</v>
      </c>
      <c r="AH977" s="86">
        <f t="shared" si="273"/>
        <v>0</v>
      </c>
      <c r="AI977" s="86">
        <f t="shared" si="274"/>
        <v>0</v>
      </c>
    </row>
    <row r="978" spans="6:35" x14ac:dyDescent="0.25">
      <c r="F978" s="26" t="str">
        <f>IF(G978=1,MAX($F$4:F977)+1,"")</f>
        <v/>
      </c>
      <c r="G978" s="26">
        <f>COUNTIF($H$5:H978,H978)</f>
        <v>726</v>
      </c>
      <c r="H978" s="26" t="e">
        <f t="shared" si="275"/>
        <v>#N/A</v>
      </c>
      <c r="I978" s="26">
        <f>COUNTIF($J$4:$J978,1)</f>
        <v>16</v>
      </c>
      <c r="J978" s="26">
        <f>COUNTIF($S$5:$S978,S978)</f>
        <v>726</v>
      </c>
      <c r="K978" s="26" t="e">
        <f t="shared" si="264"/>
        <v>#N/A</v>
      </c>
      <c r="L978" s="26">
        <f>IFERROR(IF(P978=0,0,MAX($L$4:L977)+1),0)</f>
        <v>0</v>
      </c>
      <c r="M978" s="5" t="e">
        <f t="shared" si="276"/>
        <v>#N/A</v>
      </c>
      <c r="N978" s="5" t="e">
        <f t="shared" si="277"/>
        <v>#N/A</v>
      </c>
      <c r="P978" s="86" t="e">
        <f t="shared" si="265"/>
        <v>#N/A</v>
      </c>
      <c r="Q978" s="86" t="e">
        <f t="shared" si="266"/>
        <v>#N/A</v>
      </c>
      <c r="R978" s="86" t="e">
        <f t="shared" si="267"/>
        <v>#N/A</v>
      </c>
      <c r="S978" s="86" t="e">
        <f t="shared" si="268"/>
        <v>#N/A</v>
      </c>
      <c r="T978" s="86" t="str">
        <f t="shared" si="278"/>
        <v/>
      </c>
      <c r="U978" s="86" t="str">
        <f t="shared" si="279"/>
        <v/>
      </c>
      <c r="V978" s="86" t="str">
        <f t="shared" si="280"/>
        <v/>
      </c>
      <c r="W978" s="87" t="e">
        <f t="shared" si="269"/>
        <v>#N/A</v>
      </c>
      <c r="X978" s="88"/>
      <c r="Y978" s="88"/>
      <c r="Z978" s="88"/>
      <c r="AA978" s="88"/>
      <c r="AB978" s="88"/>
      <c r="AD978" s="86" t="e">
        <f t="shared" si="270"/>
        <v>#N/A</v>
      </c>
      <c r="AE978" s="86" t="e">
        <f t="shared" si="271"/>
        <v>#N/A</v>
      </c>
      <c r="AG978" s="86">
        <f t="shared" si="272"/>
        <v>0</v>
      </c>
      <c r="AH978" s="86">
        <f t="shared" si="273"/>
        <v>0</v>
      </c>
      <c r="AI978" s="86">
        <f t="shared" si="274"/>
        <v>0</v>
      </c>
    </row>
    <row r="979" spans="6:35" x14ac:dyDescent="0.25">
      <c r="F979" s="26" t="str">
        <f>IF(G979=1,MAX($F$4:F978)+1,"")</f>
        <v/>
      </c>
      <c r="G979" s="26">
        <f>COUNTIF($H$5:H979,H979)</f>
        <v>727</v>
      </c>
      <c r="H979" s="26" t="e">
        <f t="shared" si="275"/>
        <v>#N/A</v>
      </c>
      <c r="I979" s="26">
        <f>COUNTIF($J$4:$J979,1)</f>
        <v>16</v>
      </c>
      <c r="J979" s="26">
        <f>COUNTIF($S$5:$S979,S979)</f>
        <v>727</v>
      </c>
      <c r="K979" s="26" t="e">
        <f t="shared" si="264"/>
        <v>#N/A</v>
      </c>
      <c r="L979" s="26">
        <f>IFERROR(IF(P979=0,0,MAX($L$4:L978)+1),0)</f>
        <v>0</v>
      </c>
      <c r="M979" s="5" t="e">
        <f t="shared" si="276"/>
        <v>#N/A</v>
      </c>
      <c r="N979" s="5" t="e">
        <f t="shared" si="277"/>
        <v>#N/A</v>
      </c>
      <c r="P979" s="86" t="e">
        <f t="shared" si="265"/>
        <v>#N/A</v>
      </c>
      <c r="Q979" s="86" t="e">
        <f t="shared" si="266"/>
        <v>#N/A</v>
      </c>
      <c r="R979" s="86" t="e">
        <f t="shared" si="267"/>
        <v>#N/A</v>
      </c>
      <c r="S979" s="86" t="e">
        <f t="shared" si="268"/>
        <v>#N/A</v>
      </c>
      <c r="T979" s="86" t="str">
        <f t="shared" si="278"/>
        <v/>
      </c>
      <c r="U979" s="86" t="str">
        <f t="shared" si="279"/>
        <v/>
      </c>
      <c r="V979" s="86" t="str">
        <f t="shared" si="280"/>
        <v/>
      </c>
      <c r="W979" s="87" t="e">
        <f t="shared" si="269"/>
        <v>#N/A</v>
      </c>
      <c r="X979" s="88"/>
      <c r="Y979" s="88"/>
      <c r="Z979" s="88"/>
      <c r="AA979" s="88"/>
      <c r="AB979" s="88"/>
      <c r="AD979" s="86" t="e">
        <f t="shared" si="270"/>
        <v>#N/A</v>
      </c>
      <c r="AE979" s="86" t="e">
        <f t="shared" si="271"/>
        <v>#N/A</v>
      </c>
      <c r="AG979" s="86">
        <f t="shared" si="272"/>
        <v>0</v>
      </c>
      <c r="AH979" s="86">
        <f t="shared" si="273"/>
        <v>0</v>
      </c>
      <c r="AI979" s="86">
        <f t="shared" si="274"/>
        <v>0</v>
      </c>
    </row>
    <row r="980" spans="6:35" x14ac:dyDescent="0.25">
      <c r="F980" s="26" t="str">
        <f>IF(G980=1,MAX($F$4:F979)+1,"")</f>
        <v/>
      </c>
      <c r="G980" s="26">
        <f>COUNTIF($H$5:H980,H980)</f>
        <v>728</v>
      </c>
      <c r="H980" s="26" t="e">
        <f t="shared" si="275"/>
        <v>#N/A</v>
      </c>
      <c r="I980" s="26">
        <f>COUNTIF($J$4:$J980,1)</f>
        <v>16</v>
      </c>
      <c r="J980" s="26">
        <f>COUNTIF($S$5:$S980,S980)</f>
        <v>728</v>
      </c>
      <c r="K980" s="26" t="e">
        <f t="shared" si="264"/>
        <v>#N/A</v>
      </c>
      <c r="L980" s="26">
        <f>IFERROR(IF(P980=0,0,MAX($L$4:L979)+1),0)</f>
        <v>0</v>
      </c>
      <c r="M980" s="5" t="e">
        <f t="shared" si="276"/>
        <v>#N/A</v>
      </c>
      <c r="N980" s="5" t="e">
        <f t="shared" si="277"/>
        <v>#N/A</v>
      </c>
      <c r="P980" s="86" t="e">
        <f t="shared" si="265"/>
        <v>#N/A</v>
      </c>
      <c r="Q980" s="86" t="e">
        <f t="shared" si="266"/>
        <v>#N/A</v>
      </c>
      <c r="R980" s="86" t="e">
        <f t="shared" si="267"/>
        <v>#N/A</v>
      </c>
      <c r="S980" s="86" t="e">
        <f t="shared" si="268"/>
        <v>#N/A</v>
      </c>
      <c r="T980" s="86" t="str">
        <f t="shared" si="278"/>
        <v/>
      </c>
      <c r="U980" s="86" t="str">
        <f t="shared" si="279"/>
        <v/>
      </c>
      <c r="V980" s="86" t="str">
        <f t="shared" si="280"/>
        <v/>
      </c>
      <c r="W980" s="87" t="e">
        <f t="shared" si="269"/>
        <v>#N/A</v>
      </c>
      <c r="X980" s="88"/>
      <c r="Y980" s="88"/>
      <c r="Z980" s="88"/>
      <c r="AA980" s="88"/>
      <c r="AB980" s="88"/>
      <c r="AD980" s="86" t="e">
        <f t="shared" si="270"/>
        <v>#N/A</v>
      </c>
      <c r="AE980" s="86" t="e">
        <f t="shared" si="271"/>
        <v>#N/A</v>
      </c>
      <c r="AG980" s="86">
        <f t="shared" si="272"/>
        <v>0</v>
      </c>
      <c r="AH980" s="86">
        <f t="shared" si="273"/>
        <v>0</v>
      </c>
      <c r="AI980" s="86">
        <f t="shared" si="274"/>
        <v>0</v>
      </c>
    </row>
    <row r="981" spans="6:35" x14ac:dyDescent="0.25">
      <c r="F981" s="26" t="str">
        <f>IF(G981=1,MAX($F$4:F980)+1,"")</f>
        <v/>
      </c>
      <c r="G981" s="26">
        <f>COUNTIF($H$5:H981,H981)</f>
        <v>729</v>
      </c>
      <c r="H981" s="26" t="e">
        <f t="shared" si="275"/>
        <v>#N/A</v>
      </c>
      <c r="I981" s="26">
        <f>COUNTIF($J$4:$J981,1)</f>
        <v>16</v>
      </c>
      <c r="J981" s="26">
        <f>COUNTIF($S$5:$S981,S981)</f>
        <v>729</v>
      </c>
      <c r="K981" s="26" t="e">
        <f t="shared" si="264"/>
        <v>#N/A</v>
      </c>
      <c r="L981" s="26">
        <f>IFERROR(IF(P981=0,0,MAX($L$4:L980)+1),0)</f>
        <v>0</v>
      </c>
      <c r="M981" s="5" t="e">
        <f t="shared" si="276"/>
        <v>#N/A</v>
      </c>
      <c r="N981" s="5" t="e">
        <f t="shared" si="277"/>
        <v>#N/A</v>
      </c>
      <c r="P981" s="86" t="e">
        <f t="shared" si="265"/>
        <v>#N/A</v>
      </c>
      <c r="Q981" s="86" t="e">
        <f t="shared" si="266"/>
        <v>#N/A</v>
      </c>
      <c r="R981" s="86" t="e">
        <f t="shared" si="267"/>
        <v>#N/A</v>
      </c>
      <c r="S981" s="86" t="e">
        <f t="shared" si="268"/>
        <v>#N/A</v>
      </c>
      <c r="T981" s="86" t="str">
        <f t="shared" si="278"/>
        <v/>
      </c>
      <c r="U981" s="86" t="str">
        <f t="shared" si="279"/>
        <v/>
      </c>
      <c r="V981" s="86" t="str">
        <f t="shared" si="280"/>
        <v/>
      </c>
      <c r="W981" s="87" t="e">
        <f t="shared" si="269"/>
        <v>#N/A</v>
      </c>
      <c r="X981" s="88"/>
      <c r="Y981" s="88"/>
      <c r="Z981" s="88"/>
      <c r="AA981" s="88"/>
      <c r="AB981" s="88"/>
      <c r="AD981" s="86" t="e">
        <f t="shared" si="270"/>
        <v>#N/A</v>
      </c>
      <c r="AE981" s="86" t="e">
        <f t="shared" si="271"/>
        <v>#N/A</v>
      </c>
      <c r="AG981" s="86">
        <f t="shared" si="272"/>
        <v>0</v>
      </c>
      <c r="AH981" s="86">
        <f t="shared" si="273"/>
        <v>0</v>
      </c>
      <c r="AI981" s="86">
        <f t="shared" si="274"/>
        <v>0</v>
      </c>
    </row>
    <row r="982" spans="6:35" x14ac:dyDescent="0.25">
      <c r="F982" s="26" t="str">
        <f>IF(G982=1,MAX($F$4:F981)+1,"")</f>
        <v/>
      </c>
      <c r="G982" s="26">
        <f>COUNTIF($H$5:H982,H982)</f>
        <v>730</v>
      </c>
      <c r="H982" s="26" t="e">
        <f t="shared" si="275"/>
        <v>#N/A</v>
      </c>
      <c r="I982" s="26">
        <f>COUNTIF($J$4:$J982,1)</f>
        <v>16</v>
      </c>
      <c r="J982" s="26">
        <f>COUNTIF($S$5:$S982,S982)</f>
        <v>730</v>
      </c>
      <c r="K982" s="26" t="e">
        <f t="shared" si="264"/>
        <v>#N/A</v>
      </c>
      <c r="L982" s="26">
        <f>IFERROR(IF(P982=0,0,MAX($L$4:L981)+1),0)</f>
        <v>0</v>
      </c>
      <c r="M982" s="5" t="e">
        <f t="shared" si="276"/>
        <v>#N/A</v>
      </c>
      <c r="N982" s="5" t="e">
        <f t="shared" si="277"/>
        <v>#N/A</v>
      </c>
      <c r="P982" s="86" t="e">
        <f t="shared" si="265"/>
        <v>#N/A</v>
      </c>
      <c r="Q982" s="86" t="e">
        <f t="shared" si="266"/>
        <v>#N/A</v>
      </c>
      <c r="R982" s="86" t="e">
        <f t="shared" si="267"/>
        <v>#N/A</v>
      </c>
      <c r="S982" s="86" t="e">
        <f t="shared" si="268"/>
        <v>#N/A</v>
      </c>
      <c r="T982" s="86" t="str">
        <f t="shared" si="278"/>
        <v/>
      </c>
      <c r="U982" s="86" t="str">
        <f t="shared" si="279"/>
        <v/>
      </c>
      <c r="V982" s="86" t="str">
        <f t="shared" si="280"/>
        <v/>
      </c>
      <c r="W982" s="87" t="e">
        <f t="shared" si="269"/>
        <v>#N/A</v>
      </c>
      <c r="X982" s="88"/>
      <c r="Y982" s="88"/>
      <c r="Z982" s="88"/>
      <c r="AA982" s="88"/>
      <c r="AB982" s="88"/>
      <c r="AD982" s="86" t="e">
        <f t="shared" si="270"/>
        <v>#N/A</v>
      </c>
      <c r="AE982" s="86" t="e">
        <f t="shared" si="271"/>
        <v>#N/A</v>
      </c>
      <c r="AG982" s="86">
        <f t="shared" si="272"/>
        <v>0</v>
      </c>
      <c r="AH982" s="86">
        <f t="shared" si="273"/>
        <v>0</v>
      </c>
      <c r="AI982" s="86">
        <f t="shared" si="274"/>
        <v>0</v>
      </c>
    </row>
    <row r="983" spans="6:35" x14ac:dyDescent="0.25">
      <c r="F983" s="26" t="str">
        <f>IF(G983=1,MAX($F$4:F982)+1,"")</f>
        <v/>
      </c>
      <c r="G983" s="26">
        <f>COUNTIF($H$5:H983,H983)</f>
        <v>731</v>
      </c>
      <c r="H983" s="26" t="e">
        <f t="shared" si="275"/>
        <v>#N/A</v>
      </c>
      <c r="I983" s="26">
        <f>COUNTIF($J$4:$J983,1)</f>
        <v>16</v>
      </c>
      <c r="J983" s="26">
        <f>COUNTIF($S$5:$S983,S983)</f>
        <v>731</v>
      </c>
      <c r="K983" s="26" t="e">
        <f t="shared" si="264"/>
        <v>#N/A</v>
      </c>
      <c r="L983" s="26">
        <f>IFERROR(IF(P983=0,0,MAX($L$4:L982)+1),0)</f>
        <v>0</v>
      </c>
      <c r="M983" s="5" t="e">
        <f t="shared" si="276"/>
        <v>#N/A</v>
      </c>
      <c r="N983" s="5" t="e">
        <f t="shared" si="277"/>
        <v>#N/A</v>
      </c>
      <c r="P983" s="86" t="e">
        <f t="shared" si="265"/>
        <v>#N/A</v>
      </c>
      <c r="Q983" s="86" t="e">
        <f t="shared" si="266"/>
        <v>#N/A</v>
      </c>
      <c r="R983" s="86" t="e">
        <f t="shared" si="267"/>
        <v>#N/A</v>
      </c>
      <c r="S983" s="86" t="e">
        <f t="shared" si="268"/>
        <v>#N/A</v>
      </c>
      <c r="T983" s="86" t="str">
        <f t="shared" si="278"/>
        <v/>
      </c>
      <c r="U983" s="86" t="str">
        <f t="shared" si="279"/>
        <v/>
      </c>
      <c r="V983" s="86" t="str">
        <f t="shared" si="280"/>
        <v/>
      </c>
      <c r="W983" s="87" t="e">
        <f t="shared" si="269"/>
        <v>#N/A</v>
      </c>
      <c r="X983" s="88"/>
      <c r="Y983" s="88"/>
      <c r="Z983" s="88"/>
      <c r="AA983" s="88"/>
      <c r="AB983" s="88"/>
      <c r="AD983" s="86" t="e">
        <f t="shared" si="270"/>
        <v>#N/A</v>
      </c>
      <c r="AE983" s="86" t="e">
        <f t="shared" si="271"/>
        <v>#N/A</v>
      </c>
      <c r="AG983" s="86">
        <f t="shared" si="272"/>
        <v>0</v>
      </c>
      <c r="AH983" s="86">
        <f t="shared" si="273"/>
        <v>0</v>
      </c>
      <c r="AI983" s="86">
        <f t="shared" si="274"/>
        <v>0</v>
      </c>
    </row>
    <row r="984" spans="6:35" x14ac:dyDescent="0.25">
      <c r="F984" s="26" t="str">
        <f>IF(G984=1,MAX($F$4:F983)+1,"")</f>
        <v/>
      </c>
      <c r="G984" s="26">
        <f>COUNTIF($H$5:H984,H984)</f>
        <v>732</v>
      </c>
      <c r="H984" s="26" t="e">
        <f t="shared" si="275"/>
        <v>#N/A</v>
      </c>
      <c r="I984" s="26">
        <f>COUNTIF($J$4:$J984,1)</f>
        <v>16</v>
      </c>
      <c r="J984" s="26">
        <f>COUNTIF($S$5:$S984,S984)</f>
        <v>732</v>
      </c>
      <c r="K984" s="26" t="e">
        <f t="shared" si="264"/>
        <v>#N/A</v>
      </c>
      <c r="L984" s="26">
        <f>IFERROR(IF(P984=0,0,MAX($L$4:L983)+1),0)</f>
        <v>0</v>
      </c>
      <c r="M984" s="5" t="e">
        <f t="shared" si="276"/>
        <v>#N/A</v>
      </c>
      <c r="N984" s="5" t="e">
        <f t="shared" si="277"/>
        <v>#N/A</v>
      </c>
      <c r="P984" s="86" t="e">
        <f t="shared" si="265"/>
        <v>#N/A</v>
      </c>
      <c r="Q984" s="86" t="e">
        <f t="shared" si="266"/>
        <v>#N/A</v>
      </c>
      <c r="R984" s="86" t="e">
        <f t="shared" si="267"/>
        <v>#N/A</v>
      </c>
      <c r="S984" s="86" t="e">
        <f t="shared" si="268"/>
        <v>#N/A</v>
      </c>
      <c r="T984" s="86" t="str">
        <f t="shared" si="278"/>
        <v/>
      </c>
      <c r="U984" s="86" t="str">
        <f t="shared" si="279"/>
        <v/>
      </c>
      <c r="V984" s="86" t="str">
        <f t="shared" si="280"/>
        <v/>
      </c>
      <c r="W984" s="87" t="e">
        <f t="shared" si="269"/>
        <v>#N/A</v>
      </c>
      <c r="X984" s="88"/>
      <c r="Y984" s="88"/>
      <c r="Z984" s="88"/>
      <c r="AA984" s="88"/>
      <c r="AB984" s="88"/>
      <c r="AD984" s="86" t="e">
        <f t="shared" si="270"/>
        <v>#N/A</v>
      </c>
      <c r="AE984" s="86" t="e">
        <f t="shared" si="271"/>
        <v>#N/A</v>
      </c>
      <c r="AG984" s="86">
        <f t="shared" si="272"/>
        <v>0</v>
      </c>
      <c r="AH984" s="86">
        <f t="shared" si="273"/>
        <v>0</v>
      </c>
      <c r="AI984" s="86">
        <f t="shared" si="274"/>
        <v>0</v>
      </c>
    </row>
    <row r="985" spans="6:35" x14ac:dyDescent="0.25">
      <c r="F985" s="26" t="str">
        <f>IF(G985=1,MAX($F$4:F984)+1,"")</f>
        <v/>
      </c>
      <c r="G985" s="26">
        <f>COUNTIF($H$5:H985,H985)</f>
        <v>733</v>
      </c>
      <c r="H985" s="26" t="e">
        <f t="shared" si="275"/>
        <v>#N/A</v>
      </c>
      <c r="I985" s="26">
        <f>COUNTIF($J$4:$J985,1)</f>
        <v>16</v>
      </c>
      <c r="J985" s="26">
        <f>COUNTIF($S$5:$S985,S985)</f>
        <v>733</v>
      </c>
      <c r="K985" s="26" t="e">
        <f t="shared" si="264"/>
        <v>#N/A</v>
      </c>
      <c r="L985" s="26">
        <f>IFERROR(IF(P985=0,0,MAX($L$4:L984)+1),0)</f>
        <v>0</v>
      </c>
      <c r="M985" s="5" t="e">
        <f t="shared" si="276"/>
        <v>#N/A</v>
      </c>
      <c r="N985" s="5" t="e">
        <f t="shared" si="277"/>
        <v>#N/A</v>
      </c>
      <c r="P985" s="86" t="e">
        <f t="shared" si="265"/>
        <v>#N/A</v>
      </c>
      <c r="Q985" s="86" t="e">
        <f t="shared" si="266"/>
        <v>#N/A</v>
      </c>
      <c r="R985" s="86" t="e">
        <f t="shared" si="267"/>
        <v>#N/A</v>
      </c>
      <c r="S985" s="86" t="e">
        <f t="shared" si="268"/>
        <v>#N/A</v>
      </c>
      <c r="T985" s="86" t="str">
        <f t="shared" si="278"/>
        <v/>
      </c>
      <c r="U985" s="86" t="str">
        <f t="shared" si="279"/>
        <v/>
      </c>
      <c r="V985" s="86" t="str">
        <f t="shared" si="280"/>
        <v/>
      </c>
      <c r="W985" s="87" t="e">
        <f t="shared" si="269"/>
        <v>#N/A</v>
      </c>
      <c r="X985" s="88"/>
      <c r="Y985" s="88"/>
      <c r="Z985" s="88"/>
      <c r="AA985" s="88"/>
      <c r="AB985" s="88"/>
      <c r="AD985" s="86" t="e">
        <f t="shared" si="270"/>
        <v>#N/A</v>
      </c>
      <c r="AE985" s="86" t="e">
        <f t="shared" si="271"/>
        <v>#N/A</v>
      </c>
      <c r="AG985" s="86">
        <f t="shared" si="272"/>
        <v>0</v>
      </c>
      <c r="AH985" s="86">
        <f t="shared" si="273"/>
        <v>0</v>
      </c>
      <c r="AI985" s="86">
        <f t="shared" si="274"/>
        <v>0</v>
      </c>
    </row>
    <row r="986" spans="6:35" x14ac:dyDescent="0.25">
      <c r="F986" s="26" t="str">
        <f>IF(G986=1,MAX($F$4:F985)+1,"")</f>
        <v/>
      </c>
      <c r="G986" s="26">
        <f>COUNTIF($H$5:H986,H986)</f>
        <v>734</v>
      </c>
      <c r="H986" s="26" t="e">
        <f t="shared" si="275"/>
        <v>#N/A</v>
      </c>
      <c r="I986" s="26">
        <f>COUNTIF($J$4:$J986,1)</f>
        <v>16</v>
      </c>
      <c r="J986" s="26">
        <f>COUNTIF($S$5:$S986,S986)</f>
        <v>734</v>
      </c>
      <c r="K986" s="26" t="e">
        <f t="shared" si="264"/>
        <v>#N/A</v>
      </c>
      <c r="L986" s="26">
        <f>IFERROR(IF(P986=0,0,MAX($L$4:L985)+1),0)</f>
        <v>0</v>
      </c>
      <c r="M986" s="5" t="e">
        <f t="shared" si="276"/>
        <v>#N/A</v>
      </c>
      <c r="N986" s="5" t="e">
        <f t="shared" si="277"/>
        <v>#N/A</v>
      </c>
      <c r="P986" s="86" t="e">
        <f t="shared" si="265"/>
        <v>#N/A</v>
      </c>
      <c r="Q986" s="86" t="e">
        <f t="shared" si="266"/>
        <v>#N/A</v>
      </c>
      <c r="R986" s="86" t="e">
        <f t="shared" si="267"/>
        <v>#N/A</v>
      </c>
      <c r="S986" s="86" t="e">
        <f t="shared" si="268"/>
        <v>#N/A</v>
      </c>
      <c r="T986" s="86" t="str">
        <f t="shared" si="278"/>
        <v/>
      </c>
      <c r="U986" s="86" t="str">
        <f t="shared" si="279"/>
        <v/>
      </c>
      <c r="V986" s="86" t="str">
        <f t="shared" si="280"/>
        <v/>
      </c>
      <c r="W986" s="87" t="e">
        <f t="shared" si="269"/>
        <v>#N/A</v>
      </c>
      <c r="X986" s="88"/>
      <c r="Y986" s="88"/>
      <c r="Z986" s="88"/>
      <c r="AA986" s="88"/>
      <c r="AB986" s="88"/>
      <c r="AD986" s="86" t="e">
        <f t="shared" si="270"/>
        <v>#N/A</v>
      </c>
      <c r="AE986" s="86" t="e">
        <f t="shared" si="271"/>
        <v>#N/A</v>
      </c>
      <c r="AG986" s="86">
        <f t="shared" si="272"/>
        <v>0</v>
      </c>
      <c r="AH986" s="86">
        <f t="shared" si="273"/>
        <v>0</v>
      </c>
      <c r="AI986" s="86">
        <f t="shared" si="274"/>
        <v>0</v>
      </c>
    </row>
    <row r="987" spans="6:35" x14ac:dyDescent="0.25">
      <c r="F987" s="26" t="str">
        <f>IF(G987=1,MAX($F$4:F986)+1,"")</f>
        <v/>
      </c>
      <c r="G987" s="26">
        <f>COUNTIF($H$5:H987,H987)</f>
        <v>735</v>
      </c>
      <c r="H987" s="26" t="e">
        <f t="shared" si="275"/>
        <v>#N/A</v>
      </c>
      <c r="I987" s="26">
        <f>COUNTIF($J$4:$J987,1)</f>
        <v>16</v>
      </c>
      <c r="J987" s="26">
        <f>COUNTIF($S$5:$S987,S987)</f>
        <v>735</v>
      </c>
      <c r="K987" s="26" t="e">
        <f t="shared" si="264"/>
        <v>#N/A</v>
      </c>
      <c r="L987" s="26">
        <f>IFERROR(IF(P987=0,0,MAX($L$4:L986)+1),0)</f>
        <v>0</v>
      </c>
      <c r="M987" s="5" t="e">
        <f t="shared" si="276"/>
        <v>#N/A</v>
      </c>
      <c r="N987" s="5" t="e">
        <f t="shared" si="277"/>
        <v>#N/A</v>
      </c>
      <c r="P987" s="86" t="e">
        <f t="shared" si="265"/>
        <v>#N/A</v>
      </c>
      <c r="Q987" s="86" t="e">
        <f t="shared" si="266"/>
        <v>#N/A</v>
      </c>
      <c r="R987" s="86" t="e">
        <f t="shared" si="267"/>
        <v>#N/A</v>
      </c>
      <c r="S987" s="86" t="e">
        <f t="shared" si="268"/>
        <v>#N/A</v>
      </c>
      <c r="T987" s="86" t="str">
        <f t="shared" si="278"/>
        <v/>
      </c>
      <c r="U987" s="86" t="str">
        <f t="shared" si="279"/>
        <v/>
      </c>
      <c r="V987" s="86" t="str">
        <f t="shared" si="280"/>
        <v/>
      </c>
      <c r="W987" s="87" t="e">
        <f t="shared" si="269"/>
        <v>#N/A</v>
      </c>
      <c r="X987" s="88"/>
      <c r="Y987" s="88"/>
      <c r="Z987" s="88"/>
      <c r="AA987" s="88"/>
      <c r="AB987" s="88"/>
      <c r="AD987" s="86" t="e">
        <f t="shared" si="270"/>
        <v>#N/A</v>
      </c>
      <c r="AE987" s="86" t="e">
        <f t="shared" si="271"/>
        <v>#N/A</v>
      </c>
      <c r="AG987" s="86">
        <f t="shared" si="272"/>
        <v>0</v>
      </c>
      <c r="AH987" s="86">
        <f t="shared" si="273"/>
        <v>0</v>
      </c>
      <c r="AI987" s="86">
        <f t="shared" si="274"/>
        <v>0</v>
      </c>
    </row>
    <row r="988" spans="6:35" x14ac:dyDescent="0.25">
      <c r="F988" s="26" t="str">
        <f>IF(G988=1,MAX($F$4:F987)+1,"")</f>
        <v/>
      </c>
      <c r="G988" s="26">
        <f>COUNTIF($H$5:H988,H988)</f>
        <v>736</v>
      </c>
      <c r="H988" s="26" t="e">
        <f t="shared" si="275"/>
        <v>#N/A</v>
      </c>
      <c r="I988" s="26">
        <f>COUNTIF($J$4:$J988,1)</f>
        <v>16</v>
      </c>
      <c r="J988" s="26">
        <f>COUNTIF($S$5:$S988,S988)</f>
        <v>736</v>
      </c>
      <c r="K988" s="26" t="e">
        <f t="shared" si="264"/>
        <v>#N/A</v>
      </c>
      <c r="L988" s="26">
        <f>IFERROR(IF(P988=0,0,MAX($L$4:L987)+1),0)</f>
        <v>0</v>
      </c>
      <c r="M988" s="5" t="e">
        <f t="shared" si="276"/>
        <v>#N/A</v>
      </c>
      <c r="N988" s="5" t="e">
        <f t="shared" si="277"/>
        <v>#N/A</v>
      </c>
      <c r="P988" s="86" t="e">
        <f t="shared" si="265"/>
        <v>#N/A</v>
      </c>
      <c r="Q988" s="86" t="e">
        <f t="shared" si="266"/>
        <v>#N/A</v>
      </c>
      <c r="R988" s="86" t="e">
        <f t="shared" si="267"/>
        <v>#N/A</v>
      </c>
      <c r="S988" s="86" t="e">
        <f t="shared" si="268"/>
        <v>#N/A</v>
      </c>
      <c r="T988" s="86" t="str">
        <f t="shared" si="278"/>
        <v/>
      </c>
      <c r="U988" s="86" t="str">
        <f t="shared" si="279"/>
        <v/>
      </c>
      <c r="V988" s="86" t="str">
        <f t="shared" si="280"/>
        <v/>
      </c>
      <c r="W988" s="87" t="e">
        <f t="shared" si="269"/>
        <v>#N/A</v>
      </c>
      <c r="X988" s="88"/>
      <c r="Y988" s="88"/>
      <c r="Z988" s="88"/>
      <c r="AA988" s="88"/>
      <c r="AB988" s="88"/>
      <c r="AD988" s="86" t="e">
        <f t="shared" si="270"/>
        <v>#N/A</v>
      </c>
      <c r="AE988" s="86" t="e">
        <f t="shared" si="271"/>
        <v>#N/A</v>
      </c>
      <c r="AG988" s="86">
        <f t="shared" si="272"/>
        <v>0</v>
      </c>
      <c r="AH988" s="86">
        <f t="shared" si="273"/>
        <v>0</v>
      </c>
      <c r="AI988" s="86">
        <f t="shared" si="274"/>
        <v>0</v>
      </c>
    </row>
    <row r="989" spans="6:35" x14ac:dyDescent="0.25">
      <c r="F989" s="26" t="str">
        <f>IF(G989=1,MAX($F$4:F988)+1,"")</f>
        <v/>
      </c>
      <c r="G989" s="26">
        <f>COUNTIF($H$5:H989,H989)</f>
        <v>737</v>
      </c>
      <c r="H989" s="26" t="e">
        <f t="shared" si="275"/>
        <v>#N/A</v>
      </c>
      <c r="I989" s="26">
        <f>COUNTIF($J$4:$J989,1)</f>
        <v>16</v>
      </c>
      <c r="J989" s="26">
        <f>COUNTIF($S$5:$S989,S989)</f>
        <v>737</v>
      </c>
      <c r="K989" s="26" t="e">
        <f t="shared" si="264"/>
        <v>#N/A</v>
      </c>
      <c r="L989" s="26">
        <f>IFERROR(IF(P989=0,0,MAX($L$4:L988)+1),0)</f>
        <v>0</v>
      </c>
      <c r="M989" s="5" t="e">
        <f t="shared" si="276"/>
        <v>#N/A</v>
      </c>
      <c r="N989" s="5" t="e">
        <f t="shared" si="277"/>
        <v>#N/A</v>
      </c>
      <c r="P989" s="86" t="e">
        <f t="shared" si="265"/>
        <v>#N/A</v>
      </c>
      <c r="Q989" s="86" t="e">
        <f t="shared" si="266"/>
        <v>#N/A</v>
      </c>
      <c r="R989" s="86" t="e">
        <f t="shared" si="267"/>
        <v>#N/A</v>
      </c>
      <c r="S989" s="86" t="e">
        <f t="shared" si="268"/>
        <v>#N/A</v>
      </c>
      <c r="T989" s="86" t="str">
        <f t="shared" si="278"/>
        <v/>
      </c>
      <c r="U989" s="86" t="str">
        <f t="shared" si="279"/>
        <v/>
      </c>
      <c r="V989" s="86" t="str">
        <f t="shared" si="280"/>
        <v/>
      </c>
      <c r="W989" s="87" t="e">
        <f t="shared" si="269"/>
        <v>#N/A</v>
      </c>
      <c r="X989" s="88"/>
      <c r="Y989" s="88"/>
      <c r="Z989" s="88"/>
      <c r="AA989" s="88"/>
      <c r="AB989" s="88"/>
      <c r="AD989" s="86" t="e">
        <f t="shared" si="270"/>
        <v>#N/A</v>
      </c>
      <c r="AE989" s="86" t="e">
        <f t="shared" si="271"/>
        <v>#N/A</v>
      </c>
      <c r="AG989" s="86">
        <f t="shared" si="272"/>
        <v>0</v>
      </c>
      <c r="AH989" s="86">
        <f t="shared" si="273"/>
        <v>0</v>
      </c>
      <c r="AI989" s="86">
        <f t="shared" si="274"/>
        <v>0</v>
      </c>
    </row>
    <row r="990" spans="6:35" x14ac:dyDescent="0.25">
      <c r="F990" s="26" t="str">
        <f>IF(G990=1,MAX($F$4:F989)+1,"")</f>
        <v/>
      </c>
      <c r="G990" s="26">
        <f>COUNTIF($H$5:H990,H990)</f>
        <v>738</v>
      </c>
      <c r="H990" s="26" t="e">
        <f t="shared" si="275"/>
        <v>#N/A</v>
      </c>
      <c r="I990" s="26">
        <f>COUNTIF($J$4:$J990,1)</f>
        <v>16</v>
      </c>
      <c r="J990" s="26">
        <f>COUNTIF($S$5:$S990,S990)</f>
        <v>738</v>
      </c>
      <c r="K990" s="26" t="e">
        <f t="shared" si="264"/>
        <v>#N/A</v>
      </c>
      <c r="L990" s="26">
        <f>IFERROR(IF(P990=0,0,MAX($L$4:L989)+1),0)</f>
        <v>0</v>
      </c>
      <c r="M990" s="5" t="e">
        <f t="shared" si="276"/>
        <v>#N/A</v>
      </c>
      <c r="N990" s="5" t="e">
        <f t="shared" si="277"/>
        <v>#N/A</v>
      </c>
      <c r="P990" s="86" t="e">
        <f t="shared" si="265"/>
        <v>#N/A</v>
      </c>
      <c r="Q990" s="86" t="e">
        <f t="shared" si="266"/>
        <v>#N/A</v>
      </c>
      <c r="R990" s="86" t="e">
        <f t="shared" si="267"/>
        <v>#N/A</v>
      </c>
      <c r="S990" s="86" t="e">
        <f t="shared" si="268"/>
        <v>#N/A</v>
      </c>
      <c r="T990" s="86" t="str">
        <f t="shared" si="278"/>
        <v/>
      </c>
      <c r="U990" s="86" t="str">
        <f t="shared" si="279"/>
        <v/>
      </c>
      <c r="V990" s="86" t="str">
        <f t="shared" si="280"/>
        <v/>
      </c>
      <c r="W990" s="87" t="e">
        <f t="shared" si="269"/>
        <v>#N/A</v>
      </c>
      <c r="X990" s="88"/>
      <c r="Y990" s="88"/>
      <c r="Z990" s="88"/>
      <c r="AA990" s="88"/>
      <c r="AB990" s="88"/>
      <c r="AD990" s="86" t="e">
        <f t="shared" si="270"/>
        <v>#N/A</v>
      </c>
      <c r="AE990" s="86" t="e">
        <f t="shared" si="271"/>
        <v>#N/A</v>
      </c>
      <c r="AG990" s="86">
        <f t="shared" si="272"/>
        <v>0</v>
      </c>
      <c r="AH990" s="86">
        <f t="shared" si="273"/>
        <v>0</v>
      </c>
      <c r="AI990" s="86">
        <f t="shared" si="274"/>
        <v>0</v>
      </c>
    </row>
    <row r="991" spans="6:35" x14ac:dyDescent="0.25">
      <c r="F991" s="26" t="str">
        <f>IF(G991=1,MAX($F$4:F990)+1,"")</f>
        <v/>
      </c>
      <c r="G991" s="26">
        <f>COUNTIF($H$5:H991,H991)</f>
        <v>739</v>
      </c>
      <c r="H991" s="26" t="e">
        <f t="shared" si="275"/>
        <v>#N/A</v>
      </c>
      <c r="I991" s="26">
        <f>COUNTIF($J$4:$J991,1)</f>
        <v>16</v>
      </c>
      <c r="J991" s="26">
        <f>COUNTIF($S$5:$S991,S991)</f>
        <v>739</v>
      </c>
      <c r="K991" s="26" t="e">
        <f t="shared" si="264"/>
        <v>#N/A</v>
      </c>
      <c r="L991" s="26">
        <f>IFERROR(IF(P991=0,0,MAX($L$4:L990)+1),0)</f>
        <v>0</v>
      </c>
      <c r="M991" s="5" t="e">
        <f t="shared" si="276"/>
        <v>#N/A</v>
      </c>
      <c r="N991" s="5" t="e">
        <f t="shared" si="277"/>
        <v>#N/A</v>
      </c>
      <c r="P991" s="86" t="e">
        <f t="shared" si="265"/>
        <v>#N/A</v>
      </c>
      <c r="Q991" s="86" t="e">
        <f t="shared" si="266"/>
        <v>#N/A</v>
      </c>
      <c r="R991" s="86" t="e">
        <f t="shared" si="267"/>
        <v>#N/A</v>
      </c>
      <c r="S991" s="86" t="e">
        <f t="shared" si="268"/>
        <v>#N/A</v>
      </c>
      <c r="T991" s="86" t="str">
        <f t="shared" si="278"/>
        <v/>
      </c>
      <c r="U991" s="86" t="str">
        <f t="shared" si="279"/>
        <v/>
      </c>
      <c r="V991" s="86" t="str">
        <f t="shared" si="280"/>
        <v/>
      </c>
      <c r="W991" s="87" t="e">
        <f t="shared" si="269"/>
        <v>#N/A</v>
      </c>
      <c r="X991" s="88"/>
      <c r="Y991" s="88"/>
      <c r="Z991" s="88"/>
      <c r="AA991" s="88"/>
      <c r="AB991" s="88"/>
      <c r="AD991" s="86" t="e">
        <f t="shared" si="270"/>
        <v>#N/A</v>
      </c>
      <c r="AE991" s="86" t="e">
        <f t="shared" si="271"/>
        <v>#N/A</v>
      </c>
      <c r="AG991" s="86">
        <f t="shared" si="272"/>
        <v>0</v>
      </c>
      <c r="AH991" s="86">
        <f t="shared" si="273"/>
        <v>0</v>
      </c>
      <c r="AI991" s="86">
        <f t="shared" si="274"/>
        <v>0</v>
      </c>
    </row>
    <row r="992" spans="6:35" x14ac:dyDescent="0.25">
      <c r="F992" s="26" t="str">
        <f>IF(G992=1,MAX($F$4:F991)+1,"")</f>
        <v/>
      </c>
      <c r="G992" s="26">
        <f>COUNTIF($H$5:H992,H992)</f>
        <v>740</v>
      </c>
      <c r="H992" s="26" t="e">
        <f t="shared" si="275"/>
        <v>#N/A</v>
      </c>
      <c r="I992" s="26">
        <f>COUNTIF($J$4:$J992,1)</f>
        <v>16</v>
      </c>
      <c r="J992" s="26">
        <f>COUNTIF($S$5:$S992,S992)</f>
        <v>740</v>
      </c>
      <c r="K992" s="26" t="e">
        <f t="shared" si="264"/>
        <v>#N/A</v>
      </c>
      <c r="L992" s="26">
        <f>IFERROR(IF(P992=0,0,MAX($L$4:L991)+1),0)</f>
        <v>0</v>
      </c>
      <c r="M992" s="5" t="e">
        <f t="shared" si="276"/>
        <v>#N/A</v>
      </c>
      <c r="N992" s="5" t="e">
        <f t="shared" si="277"/>
        <v>#N/A</v>
      </c>
      <c r="P992" s="86" t="e">
        <f t="shared" si="265"/>
        <v>#N/A</v>
      </c>
      <c r="Q992" s="86" t="e">
        <f t="shared" si="266"/>
        <v>#N/A</v>
      </c>
      <c r="R992" s="86" t="e">
        <f t="shared" si="267"/>
        <v>#N/A</v>
      </c>
      <c r="S992" s="86" t="e">
        <f t="shared" si="268"/>
        <v>#N/A</v>
      </c>
      <c r="T992" s="86" t="str">
        <f t="shared" si="278"/>
        <v/>
      </c>
      <c r="U992" s="86" t="str">
        <f t="shared" si="279"/>
        <v/>
      </c>
      <c r="V992" s="86" t="str">
        <f t="shared" si="280"/>
        <v/>
      </c>
      <c r="W992" s="87" t="e">
        <f t="shared" si="269"/>
        <v>#N/A</v>
      </c>
      <c r="X992" s="88"/>
      <c r="Y992" s="88"/>
      <c r="Z992" s="88"/>
      <c r="AA992" s="88"/>
      <c r="AB992" s="88"/>
      <c r="AD992" s="86" t="e">
        <f t="shared" si="270"/>
        <v>#N/A</v>
      </c>
      <c r="AE992" s="86" t="e">
        <f t="shared" si="271"/>
        <v>#N/A</v>
      </c>
      <c r="AG992" s="86">
        <f t="shared" si="272"/>
        <v>0</v>
      </c>
      <c r="AH992" s="86">
        <f t="shared" si="273"/>
        <v>0</v>
      </c>
      <c r="AI992" s="86">
        <f t="shared" si="274"/>
        <v>0</v>
      </c>
    </row>
    <row r="993" spans="6:35" x14ac:dyDescent="0.25">
      <c r="F993" s="26" t="str">
        <f>IF(G993=1,MAX($F$4:F992)+1,"")</f>
        <v/>
      </c>
      <c r="G993" s="26">
        <f>COUNTIF($H$5:H993,H993)</f>
        <v>741</v>
      </c>
      <c r="H993" s="26" t="e">
        <f t="shared" si="275"/>
        <v>#N/A</v>
      </c>
      <c r="I993" s="26">
        <f>COUNTIF($J$4:$J993,1)</f>
        <v>16</v>
      </c>
      <c r="J993" s="26">
        <f>COUNTIF($S$5:$S993,S993)</f>
        <v>741</v>
      </c>
      <c r="K993" s="26" t="e">
        <f t="shared" si="264"/>
        <v>#N/A</v>
      </c>
      <c r="L993" s="26">
        <f>IFERROR(IF(P993=0,0,MAX($L$4:L992)+1),0)</f>
        <v>0</v>
      </c>
      <c r="M993" s="5" t="e">
        <f t="shared" si="276"/>
        <v>#N/A</v>
      </c>
      <c r="N993" s="5" t="e">
        <f t="shared" si="277"/>
        <v>#N/A</v>
      </c>
      <c r="P993" s="86" t="e">
        <f t="shared" si="265"/>
        <v>#N/A</v>
      </c>
      <c r="Q993" s="86" t="e">
        <f t="shared" si="266"/>
        <v>#N/A</v>
      </c>
      <c r="R993" s="86" t="e">
        <f t="shared" si="267"/>
        <v>#N/A</v>
      </c>
      <c r="S993" s="86" t="e">
        <f t="shared" si="268"/>
        <v>#N/A</v>
      </c>
      <c r="T993" s="86" t="str">
        <f t="shared" si="278"/>
        <v/>
      </c>
      <c r="U993" s="86" t="str">
        <f t="shared" si="279"/>
        <v/>
      </c>
      <c r="V993" s="86" t="str">
        <f t="shared" si="280"/>
        <v/>
      </c>
      <c r="W993" s="87" t="e">
        <f t="shared" si="269"/>
        <v>#N/A</v>
      </c>
      <c r="X993" s="88"/>
      <c r="Y993" s="88"/>
      <c r="Z993" s="88"/>
      <c r="AA993" s="88"/>
      <c r="AB993" s="88"/>
      <c r="AD993" s="86" t="e">
        <f t="shared" si="270"/>
        <v>#N/A</v>
      </c>
      <c r="AE993" s="86" t="e">
        <f t="shared" si="271"/>
        <v>#N/A</v>
      </c>
      <c r="AG993" s="86">
        <f t="shared" si="272"/>
        <v>0</v>
      </c>
      <c r="AH993" s="86">
        <f t="shared" si="273"/>
        <v>0</v>
      </c>
      <c r="AI993" s="86">
        <f t="shared" si="274"/>
        <v>0</v>
      </c>
    </row>
    <row r="994" spans="6:35" x14ac:dyDescent="0.25">
      <c r="F994" s="26" t="str">
        <f>IF(G994=1,MAX($F$4:F993)+1,"")</f>
        <v/>
      </c>
      <c r="G994" s="26">
        <f>COUNTIF($H$5:H994,H994)</f>
        <v>742</v>
      </c>
      <c r="H994" s="26" t="e">
        <f t="shared" si="275"/>
        <v>#N/A</v>
      </c>
      <c r="I994" s="26">
        <f>COUNTIF($J$4:$J994,1)</f>
        <v>16</v>
      </c>
      <c r="J994" s="26">
        <f>COUNTIF($S$5:$S994,S994)</f>
        <v>742</v>
      </c>
      <c r="K994" s="26" t="e">
        <f t="shared" si="264"/>
        <v>#N/A</v>
      </c>
      <c r="L994" s="26">
        <f>IFERROR(IF(P994=0,0,MAX($L$4:L993)+1),0)</f>
        <v>0</v>
      </c>
      <c r="M994" s="5" t="e">
        <f t="shared" si="276"/>
        <v>#N/A</v>
      </c>
      <c r="N994" s="5" t="e">
        <f t="shared" si="277"/>
        <v>#N/A</v>
      </c>
      <c r="P994" s="86" t="e">
        <f t="shared" si="265"/>
        <v>#N/A</v>
      </c>
      <c r="Q994" s="86" t="e">
        <f t="shared" si="266"/>
        <v>#N/A</v>
      </c>
      <c r="R994" s="86" t="e">
        <f t="shared" si="267"/>
        <v>#N/A</v>
      </c>
      <c r="S994" s="86" t="e">
        <f t="shared" si="268"/>
        <v>#N/A</v>
      </c>
      <c r="T994" s="86" t="str">
        <f t="shared" si="278"/>
        <v/>
      </c>
      <c r="U994" s="86" t="str">
        <f t="shared" si="279"/>
        <v/>
      </c>
      <c r="V994" s="86" t="str">
        <f t="shared" si="280"/>
        <v/>
      </c>
      <c r="W994" s="87" t="e">
        <f t="shared" si="269"/>
        <v>#N/A</v>
      </c>
      <c r="X994" s="88"/>
      <c r="Y994" s="88"/>
      <c r="Z994" s="88"/>
      <c r="AA994" s="88"/>
      <c r="AB994" s="88"/>
      <c r="AD994" s="86" t="e">
        <f t="shared" si="270"/>
        <v>#N/A</v>
      </c>
      <c r="AE994" s="86" t="e">
        <f t="shared" si="271"/>
        <v>#N/A</v>
      </c>
      <c r="AG994" s="86">
        <f t="shared" si="272"/>
        <v>0</v>
      </c>
      <c r="AH994" s="86">
        <f t="shared" si="273"/>
        <v>0</v>
      </c>
      <c r="AI994" s="86">
        <f t="shared" si="274"/>
        <v>0</v>
      </c>
    </row>
    <row r="995" spans="6:35" x14ac:dyDescent="0.25">
      <c r="F995" s="26" t="str">
        <f>IF(G995=1,MAX($F$4:F994)+1,"")</f>
        <v/>
      </c>
      <c r="G995" s="26">
        <f>COUNTIF($H$5:H995,H995)</f>
        <v>743</v>
      </c>
      <c r="H995" s="26" t="e">
        <f t="shared" si="275"/>
        <v>#N/A</v>
      </c>
      <c r="I995" s="26">
        <f>COUNTIF($J$4:$J995,1)</f>
        <v>16</v>
      </c>
      <c r="J995" s="26">
        <f>COUNTIF($S$5:$S995,S995)</f>
        <v>743</v>
      </c>
      <c r="K995" s="26" t="e">
        <f t="shared" si="264"/>
        <v>#N/A</v>
      </c>
      <c r="L995" s="26">
        <f>IFERROR(IF(P995=0,0,MAX($L$4:L994)+1),0)</f>
        <v>0</v>
      </c>
      <c r="M995" s="5" t="e">
        <f t="shared" si="276"/>
        <v>#N/A</v>
      </c>
      <c r="N995" s="5" t="e">
        <f t="shared" si="277"/>
        <v>#N/A</v>
      </c>
      <c r="P995" s="86" t="e">
        <f t="shared" si="265"/>
        <v>#N/A</v>
      </c>
      <c r="Q995" s="86" t="e">
        <f t="shared" si="266"/>
        <v>#N/A</v>
      </c>
      <c r="R995" s="86" t="e">
        <f t="shared" si="267"/>
        <v>#N/A</v>
      </c>
      <c r="S995" s="86" t="e">
        <f t="shared" si="268"/>
        <v>#N/A</v>
      </c>
      <c r="T995" s="86" t="str">
        <f t="shared" si="278"/>
        <v/>
      </c>
      <c r="U995" s="86" t="str">
        <f t="shared" si="279"/>
        <v/>
      </c>
      <c r="V995" s="86" t="str">
        <f t="shared" si="280"/>
        <v/>
      </c>
      <c r="W995" s="87" t="e">
        <f t="shared" si="269"/>
        <v>#N/A</v>
      </c>
      <c r="X995" s="88"/>
      <c r="Y995" s="88"/>
      <c r="Z995" s="88"/>
      <c r="AA995" s="88"/>
      <c r="AB995" s="88"/>
      <c r="AD995" s="86" t="e">
        <f t="shared" si="270"/>
        <v>#N/A</v>
      </c>
      <c r="AE995" s="86" t="e">
        <f t="shared" si="271"/>
        <v>#N/A</v>
      </c>
      <c r="AG995" s="86">
        <f t="shared" si="272"/>
        <v>0</v>
      </c>
      <c r="AH995" s="86">
        <f t="shared" si="273"/>
        <v>0</v>
      </c>
      <c r="AI995" s="86">
        <f t="shared" si="274"/>
        <v>0</v>
      </c>
    </row>
    <row r="996" spans="6:35" x14ac:dyDescent="0.25">
      <c r="F996" s="26" t="str">
        <f>IF(G996=1,MAX($F$4:F995)+1,"")</f>
        <v/>
      </c>
      <c r="G996" s="26">
        <f>COUNTIF($H$5:H996,H996)</f>
        <v>744</v>
      </c>
      <c r="H996" s="26" t="e">
        <f t="shared" si="275"/>
        <v>#N/A</v>
      </c>
      <c r="I996" s="26">
        <f>COUNTIF($J$4:$J996,1)</f>
        <v>16</v>
      </c>
      <c r="J996" s="26">
        <f>COUNTIF($S$5:$S996,S996)</f>
        <v>744</v>
      </c>
      <c r="K996" s="26" t="e">
        <f t="shared" si="264"/>
        <v>#N/A</v>
      </c>
      <c r="L996" s="26">
        <f>IFERROR(IF(P996=0,0,MAX($L$4:L995)+1),0)</f>
        <v>0</v>
      </c>
      <c r="M996" s="5" t="e">
        <f t="shared" si="276"/>
        <v>#N/A</v>
      </c>
      <c r="N996" s="5" t="e">
        <f t="shared" si="277"/>
        <v>#N/A</v>
      </c>
      <c r="P996" s="86" t="e">
        <f t="shared" si="265"/>
        <v>#N/A</v>
      </c>
      <c r="Q996" s="86" t="e">
        <f t="shared" si="266"/>
        <v>#N/A</v>
      </c>
      <c r="R996" s="86" t="e">
        <f t="shared" si="267"/>
        <v>#N/A</v>
      </c>
      <c r="S996" s="86" t="e">
        <f t="shared" si="268"/>
        <v>#N/A</v>
      </c>
      <c r="T996" s="86" t="str">
        <f t="shared" si="278"/>
        <v/>
      </c>
      <c r="U996" s="86" t="str">
        <f t="shared" si="279"/>
        <v/>
      </c>
      <c r="V996" s="86" t="str">
        <f t="shared" si="280"/>
        <v/>
      </c>
      <c r="W996" s="87" t="e">
        <f t="shared" si="269"/>
        <v>#N/A</v>
      </c>
      <c r="X996" s="88"/>
      <c r="Y996" s="88"/>
      <c r="Z996" s="88"/>
      <c r="AA996" s="88"/>
      <c r="AB996" s="88"/>
      <c r="AD996" s="86" t="e">
        <f t="shared" si="270"/>
        <v>#N/A</v>
      </c>
      <c r="AE996" s="86" t="e">
        <f t="shared" si="271"/>
        <v>#N/A</v>
      </c>
      <c r="AG996" s="86">
        <f t="shared" si="272"/>
        <v>0</v>
      </c>
      <c r="AH996" s="86">
        <f t="shared" si="273"/>
        <v>0</v>
      </c>
      <c r="AI996" s="86">
        <f t="shared" si="274"/>
        <v>0</v>
      </c>
    </row>
    <row r="997" spans="6:35" x14ac:dyDescent="0.25">
      <c r="F997" s="26" t="str">
        <f>IF(G997=1,MAX($F$4:F996)+1,"")</f>
        <v/>
      </c>
      <c r="G997" s="26">
        <f>COUNTIF($H$5:H997,H997)</f>
        <v>745</v>
      </c>
      <c r="H997" s="26" t="e">
        <f t="shared" si="275"/>
        <v>#N/A</v>
      </c>
      <c r="I997" s="26">
        <f>COUNTIF($J$4:$J997,1)</f>
        <v>16</v>
      </c>
      <c r="J997" s="26">
        <f>COUNTIF($S$5:$S997,S997)</f>
        <v>745</v>
      </c>
      <c r="K997" s="26" t="e">
        <f t="shared" si="264"/>
        <v>#N/A</v>
      </c>
      <c r="L997" s="26">
        <f>IFERROR(IF(P997=0,0,MAX($L$4:L996)+1),0)</f>
        <v>0</v>
      </c>
      <c r="M997" s="5" t="e">
        <f t="shared" si="276"/>
        <v>#N/A</v>
      </c>
      <c r="N997" s="5" t="e">
        <f t="shared" si="277"/>
        <v>#N/A</v>
      </c>
      <c r="P997" s="86" t="e">
        <f t="shared" si="265"/>
        <v>#N/A</v>
      </c>
      <c r="Q997" s="86" t="e">
        <f t="shared" si="266"/>
        <v>#N/A</v>
      </c>
      <c r="R997" s="86" t="e">
        <f t="shared" si="267"/>
        <v>#N/A</v>
      </c>
      <c r="S997" s="86" t="e">
        <f t="shared" si="268"/>
        <v>#N/A</v>
      </c>
      <c r="T997" s="86" t="str">
        <f t="shared" si="278"/>
        <v/>
      </c>
      <c r="U997" s="86" t="str">
        <f t="shared" si="279"/>
        <v/>
      </c>
      <c r="V997" s="86" t="str">
        <f t="shared" si="280"/>
        <v/>
      </c>
      <c r="W997" s="87" t="e">
        <f t="shared" si="269"/>
        <v>#N/A</v>
      </c>
      <c r="X997" s="88"/>
      <c r="Y997" s="88"/>
      <c r="Z997" s="88"/>
      <c r="AA997" s="88"/>
      <c r="AB997" s="88"/>
      <c r="AD997" s="86" t="e">
        <f t="shared" si="270"/>
        <v>#N/A</v>
      </c>
      <c r="AE997" s="86" t="e">
        <f t="shared" si="271"/>
        <v>#N/A</v>
      </c>
      <c r="AG997" s="86">
        <f t="shared" si="272"/>
        <v>0</v>
      </c>
      <c r="AH997" s="86">
        <f t="shared" si="273"/>
        <v>0</v>
      </c>
      <c r="AI997" s="86">
        <f t="shared" si="274"/>
        <v>0</v>
      </c>
    </row>
    <row r="998" spans="6:35" x14ac:dyDescent="0.25">
      <c r="F998" s="26" t="str">
        <f>IF(G998=1,MAX($F$4:F997)+1,"")</f>
        <v/>
      </c>
      <c r="G998" s="26">
        <f>COUNTIF($H$5:H998,H998)</f>
        <v>746</v>
      </c>
      <c r="H998" s="26" t="e">
        <f t="shared" si="275"/>
        <v>#N/A</v>
      </c>
      <c r="I998" s="26">
        <f>COUNTIF($J$4:$J998,1)</f>
        <v>16</v>
      </c>
      <c r="J998" s="26">
        <f>COUNTIF($S$5:$S998,S998)</f>
        <v>746</v>
      </c>
      <c r="K998" s="26" t="e">
        <f t="shared" si="264"/>
        <v>#N/A</v>
      </c>
      <c r="L998" s="26">
        <f>IFERROR(IF(P998=0,0,MAX($L$4:L997)+1),0)</f>
        <v>0</v>
      </c>
      <c r="M998" s="5" t="e">
        <f t="shared" si="276"/>
        <v>#N/A</v>
      </c>
      <c r="N998" s="5" t="e">
        <f t="shared" si="277"/>
        <v>#N/A</v>
      </c>
      <c r="P998" s="86" t="e">
        <f t="shared" si="265"/>
        <v>#N/A</v>
      </c>
      <c r="Q998" s="86" t="e">
        <f t="shared" si="266"/>
        <v>#N/A</v>
      </c>
      <c r="R998" s="86" t="e">
        <f t="shared" si="267"/>
        <v>#N/A</v>
      </c>
      <c r="S998" s="86" t="e">
        <f t="shared" si="268"/>
        <v>#N/A</v>
      </c>
      <c r="T998" s="86" t="str">
        <f t="shared" si="278"/>
        <v/>
      </c>
      <c r="U998" s="86" t="str">
        <f t="shared" si="279"/>
        <v/>
      </c>
      <c r="V998" s="86" t="str">
        <f t="shared" si="280"/>
        <v/>
      </c>
      <c r="W998" s="87" t="e">
        <f t="shared" si="269"/>
        <v>#N/A</v>
      </c>
      <c r="X998" s="88"/>
      <c r="Y998" s="88"/>
      <c r="Z998" s="88"/>
      <c r="AA998" s="88"/>
      <c r="AB998" s="88"/>
      <c r="AD998" s="86" t="e">
        <f t="shared" si="270"/>
        <v>#N/A</v>
      </c>
      <c r="AE998" s="86" t="e">
        <f t="shared" si="271"/>
        <v>#N/A</v>
      </c>
      <c r="AG998" s="86">
        <f t="shared" si="272"/>
        <v>0</v>
      </c>
      <c r="AH998" s="86">
        <f t="shared" si="273"/>
        <v>0</v>
      </c>
      <c r="AI998" s="86">
        <f t="shared" si="274"/>
        <v>0</v>
      </c>
    </row>
    <row r="999" spans="6:35" x14ac:dyDescent="0.25">
      <c r="F999" s="26" t="str">
        <f>IF(G999=1,MAX($F$4:F998)+1,"")</f>
        <v/>
      </c>
      <c r="G999" s="26">
        <f>COUNTIF($H$5:H999,H999)</f>
        <v>747</v>
      </c>
      <c r="H999" s="26" t="e">
        <f t="shared" si="275"/>
        <v>#N/A</v>
      </c>
      <c r="I999" s="26">
        <f>COUNTIF($J$4:$J999,1)</f>
        <v>16</v>
      </c>
      <c r="J999" s="26">
        <f>COUNTIF($S$5:$S999,S999)</f>
        <v>747</v>
      </c>
      <c r="K999" s="26" t="e">
        <f t="shared" si="264"/>
        <v>#N/A</v>
      </c>
      <c r="L999" s="26">
        <f>IFERROR(IF(P999=0,0,MAX($L$4:L998)+1),0)</f>
        <v>0</v>
      </c>
      <c r="M999" s="5" t="e">
        <f t="shared" si="276"/>
        <v>#N/A</v>
      </c>
      <c r="N999" s="5" t="e">
        <f t="shared" si="277"/>
        <v>#N/A</v>
      </c>
      <c r="P999" s="86" t="e">
        <f t="shared" si="265"/>
        <v>#N/A</v>
      </c>
      <c r="Q999" s="86" t="e">
        <f t="shared" si="266"/>
        <v>#N/A</v>
      </c>
      <c r="R999" s="86" t="e">
        <f t="shared" si="267"/>
        <v>#N/A</v>
      </c>
      <c r="S999" s="86" t="e">
        <f t="shared" si="268"/>
        <v>#N/A</v>
      </c>
      <c r="T999" s="86" t="str">
        <f t="shared" si="278"/>
        <v/>
      </c>
      <c r="U999" s="86" t="str">
        <f t="shared" si="279"/>
        <v/>
      </c>
      <c r="V999" s="86" t="str">
        <f t="shared" si="280"/>
        <v/>
      </c>
      <c r="W999" s="87" t="e">
        <f t="shared" si="269"/>
        <v>#N/A</v>
      </c>
      <c r="X999" s="88"/>
      <c r="Y999" s="88"/>
      <c r="Z999" s="88"/>
      <c r="AA999" s="88"/>
      <c r="AB999" s="88"/>
      <c r="AD999" s="86" t="e">
        <f t="shared" si="270"/>
        <v>#N/A</v>
      </c>
      <c r="AE999" s="86" t="e">
        <f t="shared" si="271"/>
        <v>#N/A</v>
      </c>
      <c r="AG999" s="86">
        <f t="shared" si="272"/>
        <v>0</v>
      </c>
      <c r="AH999" s="86">
        <f t="shared" si="273"/>
        <v>0</v>
      </c>
      <c r="AI999" s="86">
        <f t="shared" si="274"/>
        <v>0</v>
      </c>
    </row>
    <row r="1000" spans="6:35" x14ac:dyDescent="0.25">
      <c r="F1000" s="26" t="str">
        <f>IF(G1000=1,MAX($F$4:F999)+1,"")</f>
        <v/>
      </c>
      <c r="G1000" s="26">
        <f>COUNTIF($H$5:H1000,H1000)</f>
        <v>748</v>
      </c>
      <c r="H1000" s="26" t="e">
        <f t="shared" si="275"/>
        <v>#N/A</v>
      </c>
      <c r="I1000" s="26">
        <f>COUNTIF($J$4:$J1000,1)</f>
        <v>16</v>
      </c>
      <c r="J1000" s="26">
        <f>COUNTIF($S$5:$S1000,S1000)</f>
        <v>748</v>
      </c>
      <c r="K1000" s="26" t="e">
        <f t="shared" si="264"/>
        <v>#N/A</v>
      </c>
      <c r="L1000" s="26">
        <f>IFERROR(IF(P1000=0,0,MAX($L$4:L999)+1),0)</f>
        <v>0</v>
      </c>
      <c r="M1000" s="5" t="e">
        <f t="shared" si="276"/>
        <v>#N/A</v>
      </c>
      <c r="N1000" s="5" t="e">
        <f t="shared" si="277"/>
        <v>#N/A</v>
      </c>
      <c r="P1000" s="86" t="e">
        <f t="shared" si="265"/>
        <v>#N/A</v>
      </c>
      <c r="Q1000" s="86" t="e">
        <f t="shared" si="266"/>
        <v>#N/A</v>
      </c>
      <c r="R1000" s="86" t="e">
        <f t="shared" si="267"/>
        <v>#N/A</v>
      </c>
      <c r="S1000" s="86" t="e">
        <f t="shared" si="268"/>
        <v>#N/A</v>
      </c>
      <c r="T1000" s="86" t="str">
        <f t="shared" si="278"/>
        <v/>
      </c>
      <c r="U1000" s="86" t="str">
        <f t="shared" si="279"/>
        <v/>
      </c>
      <c r="V1000" s="86" t="str">
        <f t="shared" si="280"/>
        <v/>
      </c>
      <c r="W1000" s="87" t="e">
        <f t="shared" si="269"/>
        <v>#N/A</v>
      </c>
      <c r="X1000" s="88"/>
      <c r="Y1000" s="88"/>
      <c r="Z1000" s="88"/>
      <c r="AA1000" s="88"/>
      <c r="AB1000" s="88"/>
      <c r="AD1000" s="86" t="e">
        <f t="shared" si="270"/>
        <v>#N/A</v>
      </c>
      <c r="AE1000" s="86" t="e">
        <f t="shared" si="271"/>
        <v>#N/A</v>
      </c>
      <c r="AG1000" s="86">
        <f t="shared" si="272"/>
        <v>0</v>
      </c>
      <c r="AH1000" s="86">
        <f t="shared" si="273"/>
        <v>0</v>
      </c>
      <c r="AI1000" s="86">
        <f t="shared" si="274"/>
        <v>0</v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6351" priority="9">
      <formula>_xlfn.ISFORMULA(B30)=TRUE</formula>
    </cfRule>
  </conditionalFormatting>
  <conditionalFormatting sqref="C3:D3 C4:N4 S4:Z4">
    <cfRule type="expression" dxfId="6350" priority="15" stopIfTrue="1">
      <formula>_xlfn.ISFORMULA(C3)=TRUE</formula>
    </cfRule>
  </conditionalFormatting>
  <conditionalFormatting sqref="C55:D56">
    <cfRule type="expression" dxfId="6349" priority="3" stopIfTrue="1">
      <formula>_xlfn.ISFORMULA(C55)=TRUE</formula>
    </cfRule>
  </conditionalFormatting>
  <conditionalFormatting sqref="C57:D71">
    <cfRule type="expression" dxfId="6348" priority="4">
      <formula>_xlfn.ISFORMULA(C57)=TRUE</formula>
    </cfRule>
  </conditionalFormatting>
  <conditionalFormatting sqref="C74:D75">
    <cfRule type="expression" dxfId="6347" priority="1" stopIfTrue="1">
      <formula>_xlfn.ISFORMULA(C74)=TRUE</formula>
    </cfRule>
  </conditionalFormatting>
  <conditionalFormatting sqref="C76:D90">
    <cfRule type="expression" dxfId="6346" priority="2">
      <formula>_xlfn.ISFORMULA(C76)=TRUE</formula>
    </cfRule>
  </conditionalFormatting>
  <conditionalFormatting sqref="C5:E19 P5:AB1000 C20:D27">
    <cfRule type="expression" dxfId="6345" priority="19">
      <formula>_xlfn.ISFORMULA(C5)=TRUE</formula>
    </cfRule>
  </conditionalFormatting>
  <conditionalFormatting sqref="F5:N1000">
    <cfRule type="expression" dxfId="6344" priority="12">
      <formula>_xlfn.ISFORMULA(F5)=TRUE</formula>
    </cfRule>
  </conditionalFormatting>
  <conditionalFormatting sqref="P2:Q2 X2:X3">
    <cfRule type="expression" dxfId="6343" priority="29" stopIfTrue="1">
      <formula>_xlfn.ISFORMULA(P2)=TRUE</formula>
    </cfRule>
  </conditionalFormatting>
  <conditionalFormatting sqref="S2:V2 Q3:V3 B29:D29">
    <cfRule type="expression" dxfId="6342" priority="10" stopIfTrue="1">
      <formula>_xlfn.ISFORMULA(B2)=TRUE</formula>
    </cfRule>
  </conditionalFormatting>
  <conditionalFormatting sqref="AA2:AB2">
    <cfRule type="expression" dxfId="6341" priority="27" stopIfTrue="1">
      <formula>_xlfn.ISFORMULA(AA2)=TRUE</formula>
    </cfRule>
  </conditionalFormatting>
  <conditionalFormatting sqref="AD4:AE4">
    <cfRule type="expression" dxfId="6340" priority="8" stopIfTrue="1">
      <formula>_xlfn.ISFORMULA(AD4)=TRUE</formula>
    </cfRule>
  </conditionalFormatting>
  <conditionalFormatting sqref="AD5:AE1000">
    <cfRule type="expression" dxfId="6339" priority="6">
      <formula>_xlfn.ISFORMULA(AD5)=TRUE</formula>
    </cfRule>
  </conditionalFormatting>
  <conditionalFormatting sqref="AG4:AI4">
    <cfRule type="expression" dxfId="6338" priority="7" stopIfTrue="1">
      <formula>_xlfn.ISFORMULA(AG4)=TRUE</formula>
    </cfRule>
  </conditionalFormatting>
  <conditionalFormatting sqref="AG5:AI1000">
    <cfRule type="expression" dxfId="6337" priority="5">
      <formula>_xlfn.ISFORMULA(AG5)=TRUE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dimension ref="A2:F34"/>
  <sheetViews>
    <sheetView workbookViewId="0"/>
  </sheetViews>
  <sheetFormatPr defaultRowHeight="15" x14ac:dyDescent="0.25"/>
  <cols>
    <col min="3" max="3" width="54.5703125" customWidth="1"/>
    <col min="6" max="6" width="66.42578125" customWidth="1"/>
    <col min="8" max="8" width="49.5703125" customWidth="1"/>
    <col min="9" max="9" width="44.85546875" customWidth="1"/>
  </cols>
  <sheetData>
    <row r="2" spans="1:6" ht="15.75" thickBot="1" x14ac:dyDescent="0.3"/>
    <row r="3" spans="1:6" ht="15.75" thickBot="1" x14ac:dyDescent="0.3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25">
      <c r="A4">
        <v>1</v>
      </c>
      <c r="B4" s="4" t="str">
        <f t="shared" ref="B4:B33" si="0">VLOOKUP(ROW(1:1),Разбивка_нумерация_2,5,FALSE)</f>
        <v>ЩР</v>
      </c>
      <c r="C4" s="4" t="str">
        <f t="shared" ref="C4:C33" ca="1" si="1">CELL("адрес",OFFSET(INDEX(Для_диапазонов,MATCH(ROW(1:1),Нумерация_щитов_2,0),2),0,4))</f>
        <v>'[Однолинейка ЩР ЭОМ.xlsx]В Акад'!$G$3</v>
      </c>
      <c r="D4" s="4">
        <f t="shared" ref="D4:D30" si="2">COUNTIF(Нумерация_щитов_2,A4)</f>
        <v>464</v>
      </c>
      <c r="E4" s="4">
        <v>7</v>
      </c>
      <c r="F4" s="4" t="str">
        <f t="shared" ref="F4:F33" ca="1" si="3">CELL("адрес",OFFSET(INDEX(Для_диапазонов,MATCH(ROW(1:1),Нумерация_щитов_1,0),2),0,10))</f>
        <v>'[Однолинейка ЩР ЭОМ.xlsx]В Акад'!$M$466</v>
      </c>
    </row>
    <row r="5" spans="1:6" x14ac:dyDescent="0.25">
      <c r="A5">
        <v>2</v>
      </c>
      <c r="B5" s="4" t="e">
        <f t="shared" si="0"/>
        <v>#N/A</v>
      </c>
      <c r="C5" s="4" t="e">
        <f t="shared" ca="1" si="1"/>
        <v>#N/A</v>
      </c>
      <c r="D5" s="4">
        <f t="shared" si="2"/>
        <v>0</v>
      </c>
      <c r="E5" s="4">
        <v>7</v>
      </c>
      <c r="F5" s="4" t="e">
        <f t="shared" ca="1" si="3"/>
        <v>#N/A</v>
      </c>
    </row>
    <row r="6" spans="1:6" x14ac:dyDescent="0.25">
      <c r="A6">
        <v>3</v>
      </c>
      <c r="B6" s="4" t="e">
        <f t="shared" si="0"/>
        <v>#N/A</v>
      </c>
      <c r="C6" s="4" t="e">
        <f t="shared" ca="1" si="1"/>
        <v>#N/A</v>
      </c>
      <c r="D6" s="4">
        <f t="shared" si="2"/>
        <v>0</v>
      </c>
      <c r="E6" s="4">
        <v>7</v>
      </c>
      <c r="F6" s="4" t="e">
        <f t="shared" ca="1" si="3"/>
        <v>#N/A</v>
      </c>
    </row>
    <row r="7" spans="1:6" x14ac:dyDescent="0.25">
      <c r="A7">
        <v>4</v>
      </c>
      <c r="B7" s="4" t="e">
        <f t="shared" si="0"/>
        <v>#N/A</v>
      </c>
      <c r="C7" s="4" t="e">
        <f t="shared" ca="1" si="1"/>
        <v>#N/A</v>
      </c>
      <c r="D7" s="4">
        <f t="shared" si="2"/>
        <v>0</v>
      </c>
      <c r="E7" s="4">
        <v>7</v>
      </c>
      <c r="F7" s="4" t="e">
        <f t="shared" ca="1" si="3"/>
        <v>#N/A</v>
      </c>
    </row>
    <row r="8" spans="1:6" x14ac:dyDescent="0.25">
      <c r="A8">
        <v>5</v>
      </c>
      <c r="B8" s="4" t="e">
        <f t="shared" si="0"/>
        <v>#N/A</v>
      </c>
      <c r="C8" s="4" t="e">
        <f t="shared" ca="1" si="1"/>
        <v>#N/A</v>
      </c>
      <c r="D8" s="4">
        <f t="shared" si="2"/>
        <v>0</v>
      </c>
      <c r="E8" s="4">
        <v>7</v>
      </c>
      <c r="F8" s="4" t="e">
        <f t="shared" ca="1" si="3"/>
        <v>#N/A</v>
      </c>
    </row>
    <row r="9" spans="1:6" x14ac:dyDescent="0.25">
      <c r="A9">
        <v>6</v>
      </c>
      <c r="B9" s="4" t="e">
        <f t="shared" si="0"/>
        <v>#N/A</v>
      </c>
      <c r="C9" s="4" t="e">
        <f t="shared" ca="1" si="1"/>
        <v>#N/A</v>
      </c>
      <c r="D9" s="4">
        <f t="shared" si="2"/>
        <v>0</v>
      </c>
      <c r="E9" s="4">
        <v>7</v>
      </c>
      <c r="F9" s="4" t="e">
        <f t="shared" ca="1" si="3"/>
        <v>#N/A</v>
      </c>
    </row>
    <row r="10" spans="1:6" x14ac:dyDescent="0.25">
      <c r="A10">
        <v>7</v>
      </c>
      <c r="B10" s="4" t="e">
        <f t="shared" si="0"/>
        <v>#N/A</v>
      </c>
      <c r="C10" s="4" t="e">
        <f t="shared" ca="1" si="1"/>
        <v>#N/A</v>
      </c>
      <c r="D10" s="4">
        <f t="shared" si="2"/>
        <v>0</v>
      </c>
      <c r="E10" s="4">
        <v>7</v>
      </c>
      <c r="F10" s="4" t="e">
        <f t="shared" ca="1" si="3"/>
        <v>#N/A</v>
      </c>
    </row>
    <row r="11" spans="1:6" x14ac:dyDescent="0.25">
      <c r="A11">
        <v>8</v>
      </c>
      <c r="B11" s="4" t="e">
        <f t="shared" si="0"/>
        <v>#N/A</v>
      </c>
      <c r="C11" s="4" t="e">
        <f t="shared" ca="1" si="1"/>
        <v>#N/A</v>
      </c>
      <c r="D11" s="4">
        <f t="shared" si="2"/>
        <v>0</v>
      </c>
      <c r="E11" s="4">
        <v>7</v>
      </c>
      <c r="F11" s="4" t="e">
        <f t="shared" ca="1" si="3"/>
        <v>#N/A</v>
      </c>
    </row>
    <row r="12" spans="1:6" x14ac:dyDescent="0.25">
      <c r="A12">
        <v>9</v>
      </c>
      <c r="B12" s="4" t="e">
        <f t="shared" si="0"/>
        <v>#N/A</v>
      </c>
      <c r="C12" s="4" t="e">
        <f t="shared" ca="1" si="1"/>
        <v>#N/A</v>
      </c>
      <c r="D12" s="4">
        <f t="shared" si="2"/>
        <v>0</v>
      </c>
      <c r="E12" s="4">
        <v>7</v>
      </c>
      <c r="F12" s="4" t="e">
        <f t="shared" ca="1" si="3"/>
        <v>#N/A</v>
      </c>
    </row>
    <row r="13" spans="1:6" x14ac:dyDescent="0.25">
      <c r="A13">
        <v>10</v>
      </c>
      <c r="B13" s="4" t="e">
        <f t="shared" si="0"/>
        <v>#N/A</v>
      </c>
      <c r="C13" s="4" t="e">
        <f t="shared" ca="1" si="1"/>
        <v>#N/A</v>
      </c>
      <c r="D13" s="4">
        <f t="shared" si="2"/>
        <v>0</v>
      </c>
      <c r="E13" s="4">
        <v>7</v>
      </c>
      <c r="F13" s="4" t="e">
        <f t="shared" ca="1" si="3"/>
        <v>#N/A</v>
      </c>
    </row>
    <row r="14" spans="1:6" x14ac:dyDescent="0.25">
      <c r="A14">
        <v>11</v>
      </c>
      <c r="B14" s="4" t="e">
        <f t="shared" si="0"/>
        <v>#N/A</v>
      </c>
      <c r="C14" s="4" t="e">
        <f t="shared" ca="1" si="1"/>
        <v>#N/A</v>
      </c>
      <c r="D14" s="4">
        <f t="shared" si="2"/>
        <v>0</v>
      </c>
      <c r="E14" s="4">
        <v>7</v>
      </c>
      <c r="F14" s="4" t="e">
        <f t="shared" ca="1" si="3"/>
        <v>#N/A</v>
      </c>
    </row>
    <row r="15" spans="1:6" x14ac:dyDescent="0.25">
      <c r="A15">
        <v>12</v>
      </c>
      <c r="B15" s="4" t="e">
        <f t="shared" si="0"/>
        <v>#N/A</v>
      </c>
      <c r="C15" s="4" t="e">
        <f t="shared" ca="1" si="1"/>
        <v>#N/A</v>
      </c>
      <c r="D15" s="4">
        <f t="shared" si="2"/>
        <v>0</v>
      </c>
      <c r="E15" s="4">
        <v>7</v>
      </c>
      <c r="F15" s="4" t="e">
        <f t="shared" ca="1" si="3"/>
        <v>#N/A</v>
      </c>
    </row>
    <row r="16" spans="1:6" x14ac:dyDescent="0.25">
      <c r="A16">
        <v>13</v>
      </c>
      <c r="B16" s="4" t="e">
        <f t="shared" si="0"/>
        <v>#N/A</v>
      </c>
      <c r="C16" s="4" t="e">
        <f t="shared" ca="1" si="1"/>
        <v>#N/A</v>
      </c>
      <c r="D16" s="4">
        <f t="shared" si="2"/>
        <v>0</v>
      </c>
      <c r="E16" s="4">
        <v>7</v>
      </c>
      <c r="F16" s="4" t="e">
        <f t="shared" ca="1" si="3"/>
        <v>#N/A</v>
      </c>
    </row>
    <row r="17" spans="1:6" x14ac:dyDescent="0.25">
      <c r="A17">
        <v>14</v>
      </c>
      <c r="B17" s="4" t="e">
        <f t="shared" si="0"/>
        <v>#N/A</v>
      </c>
      <c r="C17" s="4" t="e">
        <f t="shared" ca="1" si="1"/>
        <v>#N/A</v>
      </c>
      <c r="D17" s="4">
        <f t="shared" si="2"/>
        <v>0</v>
      </c>
      <c r="E17" s="4">
        <v>7</v>
      </c>
      <c r="F17" s="4" t="e">
        <f t="shared" ca="1" si="3"/>
        <v>#N/A</v>
      </c>
    </row>
    <row r="18" spans="1:6" x14ac:dyDescent="0.25">
      <c r="A18">
        <v>15</v>
      </c>
      <c r="B18" s="4" t="e">
        <f t="shared" si="0"/>
        <v>#N/A</v>
      </c>
      <c r="C18" s="4" t="e">
        <f t="shared" ca="1" si="1"/>
        <v>#N/A</v>
      </c>
      <c r="D18" s="4">
        <f t="shared" si="2"/>
        <v>0</v>
      </c>
      <c r="E18" s="4">
        <v>7</v>
      </c>
      <c r="F18" s="4" t="e">
        <f t="shared" ca="1" si="3"/>
        <v>#N/A</v>
      </c>
    </row>
    <row r="19" spans="1:6" x14ac:dyDescent="0.25">
      <c r="A19">
        <v>16</v>
      </c>
      <c r="B19" s="4" t="e">
        <f t="shared" si="0"/>
        <v>#N/A</v>
      </c>
      <c r="C19" s="4" t="e">
        <f t="shared" ca="1" si="1"/>
        <v>#N/A</v>
      </c>
      <c r="D19" s="4">
        <f t="shared" si="2"/>
        <v>0</v>
      </c>
      <c r="E19" s="4">
        <v>7</v>
      </c>
      <c r="F19" s="4" t="e">
        <f t="shared" ca="1" si="3"/>
        <v>#N/A</v>
      </c>
    </row>
    <row r="20" spans="1:6" x14ac:dyDescent="0.25">
      <c r="A20">
        <v>17</v>
      </c>
      <c r="B20" s="4" t="e">
        <f t="shared" si="0"/>
        <v>#N/A</v>
      </c>
      <c r="C20" s="4" t="e">
        <f t="shared" ca="1" si="1"/>
        <v>#N/A</v>
      </c>
      <c r="D20" s="4">
        <f t="shared" si="2"/>
        <v>0</v>
      </c>
      <c r="E20" s="4">
        <v>7</v>
      </c>
      <c r="F20" s="4" t="e">
        <f t="shared" ca="1" si="3"/>
        <v>#N/A</v>
      </c>
    </row>
    <row r="21" spans="1:6" x14ac:dyDescent="0.25">
      <c r="A21">
        <v>18</v>
      </c>
      <c r="B21" s="4" t="e">
        <f t="shared" si="0"/>
        <v>#N/A</v>
      </c>
      <c r="C21" s="4" t="e">
        <f t="shared" ca="1" si="1"/>
        <v>#N/A</v>
      </c>
      <c r="D21" s="4">
        <f t="shared" si="2"/>
        <v>0</v>
      </c>
      <c r="E21" s="4">
        <v>7</v>
      </c>
      <c r="F21" s="4" t="e">
        <f t="shared" ca="1" si="3"/>
        <v>#N/A</v>
      </c>
    </row>
    <row r="22" spans="1:6" x14ac:dyDescent="0.25">
      <c r="A22">
        <v>19</v>
      </c>
      <c r="B22" s="4" t="e">
        <f t="shared" si="0"/>
        <v>#N/A</v>
      </c>
      <c r="C22" s="4" t="e">
        <f t="shared" ca="1" si="1"/>
        <v>#N/A</v>
      </c>
      <c r="D22" s="4">
        <f t="shared" si="2"/>
        <v>0</v>
      </c>
      <c r="E22" s="4">
        <v>7</v>
      </c>
      <c r="F22" s="4" t="e">
        <f t="shared" ca="1" si="3"/>
        <v>#N/A</v>
      </c>
    </row>
    <row r="23" spans="1:6" x14ac:dyDescent="0.25">
      <c r="A23">
        <v>20</v>
      </c>
      <c r="B23" s="4" t="e">
        <f t="shared" si="0"/>
        <v>#N/A</v>
      </c>
      <c r="C23" s="4" t="e">
        <f t="shared" ca="1" si="1"/>
        <v>#N/A</v>
      </c>
      <c r="D23" s="4">
        <f t="shared" si="2"/>
        <v>0</v>
      </c>
      <c r="E23" s="4">
        <v>7</v>
      </c>
      <c r="F23" s="4" t="e">
        <f t="shared" ca="1" si="3"/>
        <v>#N/A</v>
      </c>
    </row>
    <row r="24" spans="1:6" x14ac:dyDescent="0.25">
      <c r="A24">
        <v>21</v>
      </c>
      <c r="B24" s="4" t="e">
        <f t="shared" si="0"/>
        <v>#N/A</v>
      </c>
      <c r="C24" s="4" t="e">
        <f t="shared" ca="1" si="1"/>
        <v>#N/A</v>
      </c>
      <c r="D24" s="4">
        <f t="shared" si="2"/>
        <v>0</v>
      </c>
      <c r="E24" s="4">
        <v>7</v>
      </c>
      <c r="F24" s="4" t="e">
        <f t="shared" ca="1" si="3"/>
        <v>#N/A</v>
      </c>
    </row>
    <row r="25" spans="1:6" x14ac:dyDescent="0.25">
      <c r="A25">
        <v>22</v>
      </c>
      <c r="B25" s="4" t="e">
        <f t="shared" si="0"/>
        <v>#N/A</v>
      </c>
      <c r="C25" s="4" t="e">
        <f t="shared" ca="1" si="1"/>
        <v>#N/A</v>
      </c>
      <c r="D25" s="4">
        <f t="shared" si="2"/>
        <v>0</v>
      </c>
      <c r="E25" s="4">
        <v>7</v>
      </c>
      <c r="F25" s="4" t="e">
        <f t="shared" ca="1" si="3"/>
        <v>#N/A</v>
      </c>
    </row>
    <row r="26" spans="1:6" x14ac:dyDescent="0.25">
      <c r="A26">
        <v>23</v>
      </c>
      <c r="B26" s="4" t="e">
        <f t="shared" si="0"/>
        <v>#N/A</v>
      </c>
      <c r="C26" s="4" t="e">
        <f t="shared" ca="1" si="1"/>
        <v>#N/A</v>
      </c>
      <c r="D26" s="4">
        <f t="shared" si="2"/>
        <v>0</v>
      </c>
      <c r="E26" s="4">
        <v>7</v>
      </c>
      <c r="F26" s="4" t="e">
        <f t="shared" ca="1" si="3"/>
        <v>#N/A</v>
      </c>
    </row>
    <row r="27" spans="1:6" x14ac:dyDescent="0.25">
      <c r="A27">
        <v>24</v>
      </c>
      <c r="B27" s="4" t="e">
        <f t="shared" si="0"/>
        <v>#N/A</v>
      </c>
      <c r="C27" s="4" t="e">
        <f t="shared" ca="1" si="1"/>
        <v>#N/A</v>
      </c>
      <c r="D27" s="4">
        <f t="shared" si="2"/>
        <v>0</v>
      </c>
      <c r="E27" s="4">
        <v>7</v>
      </c>
      <c r="F27" s="4" t="e">
        <f t="shared" ca="1" si="3"/>
        <v>#N/A</v>
      </c>
    </row>
    <row r="28" spans="1:6" x14ac:dyDescent="0.25">
      <c r="A28">
        <v>25</v>
      </c>
      <c r="B28" s="4" t="e">
        <f t="shared" si="0"/>
        <v>#N/A</v>
      </c>
      <c r="C28" s="4" t="e">
        <f t="shared" ca="1" si="1"/>
        <v>#N/A</v>
      </c>
      <c r="D28" s="4">
        <f t="shared" si="2"/>
        <v>0</v>
      </c>
      <c r="E28" s="4">
        <v>7</v>
      </c>
      <c r="F28" s="4" t="e">
        <f t="shared" ca="1" si="3"/>
        <v>#N/A</v>
      </c>
    </row>
    <row r="29" spans="1:6" x14ac:dyDescent="0.25">
      <c r="A29">
        <v>26</v>
      </c>
      <c r="B29" s="4" t="e">
        <f t="shared" si="0"/>
        <v>#N/A</v>
      </c>
      <c r="C29" s="4" t="e">
        <f t="shared" ca="1" si="1"/>
        <v>#N/A</v>
      </c>
      <c r="D29" s="4">
        <f t="shared" si="2"/>
        <v>0</v>
      </c>
      <c r="E29" s="4">
        <v>7</v>
      </c>
      <c r="F29" s="4" t="e">
        <f t="shared" ca="1" si="3"/>
        <v>#N/A</v>
      </c>
    </row>
    <row r="30" spans="1:6" x14ac:dyDescent="0.25">
      <c r="A30">
        <v>27</v>
      </c>
      <c r="B30" s="4" t="e">
        <f t="shared" si="0"/>
        <v>#N/A</v>
      </c>
      <c r="C30" s="4" t="e">
        <f t="shared" ca="1" si="1"/>
        <v>#N/A</v>
      </c>
      <c r="D30" s="4">
        <f t="shared" si="2"/>
        <v>0</v>
      </c>
      <c r="E30" s="4">
        <v>7</v>
      </c>
      <c r="F30" s="4" t="e">
        <f t="shared" ca="1" si="3"/>
        <v>#N/A</v>
      </c>
    </row>
    <row r="31" spans="1:6" x14ac:dyDescent="0.25">
      <c r="A31">
        <v>28</v>
      </c>
      <c r="B31" s="4" t="e">
        <f t="shared" si="0"/>
        <v>#N/A</v>
      </c>
      <c r="C31" s="4" t="e">
        <f t="shared" ca="1" si="1"/>
        <v>#N/A</v>
      </c>
      <c r="D31" s="4">
        <f t="shared" ref="D31:D33" si="4">COUNTIF(Нумерация_щитов_2,A31)</f>
        <v>0</v>
      </c>
      <c r="E31" s="4">
        <v>7</v>
      </c>
      <c r="F31" s="4" t="e">
        <f t="shared" ca="1" si="3"/>
        <v>#N/A</v>
      </c>
    </row>
    <row r="32" spans="1:6" x14ac:dyDescent="0.25">
      <c r="A32">
        <v>29</v>
      </c>
      <c r="B32" s="4" t="e">
        <f t="shared" si="0"/>
        <v>#N/A</v>
      </c>
      <c r="C32" s="4" t="e">
        <f t="shared" ca="1" si="1"/>
        <v>#N/A</v>
      </c>
      <c r="D32" s="4">
        <f t="shared" si="4"/>
        <v>0</v>
      </c>
      <c r="E32" s="4">
        <v>7</v>
      </c>
      <c r="F32" s="4" t="e">
        <f t="shared" ca="1" si="3"/>
        <v>#N/A</v>
      </c>
    </row>
    <row r="33" spans="1:6" x14ac:dyDescent="0.25">
      <c r="A33">
        <v>30</v>
      </c>
      <c r="B33" s="4" t="e">
        <f t="shared" si="0"/>
        <v>#N/A</v>
      </c>
      <c r="C33" s="4" t="e">
        <f t="shared" ca="1" si="1"/>
        <v>#N/A</v>
      </c>
      <c r="D33" s="4">
        <f t="shared" si="4"/>
        <v>0</v>
      </c>
      <c r="E33" s="4">
        <v>7</v>
      </c>
      <c r="F33" s="4" t="e">
        <f t="shared" ca="1" si="3"/>
        <v>#N/A</v>
      </c>
    </row>
    <row r="34" spans="1:6" x14ac:dyDescent="0.25">
      <c r="B34" s="4" t="s">
        <v>101</v>
      </c>
      <c r="C34" s="4" t="str">
        <f ca="1">CELL("адрес",INDEX(Кабельный_журнал!P5,1,1))</f>
        <v>'[Однолинейка ЩР ЭОМ.xlsx]Кабельный_журнал'!$P$5</v>
      </c>
      <c r="D34" s="4">
        <f>MAX(Кабельный_журнал!$L$5:$L$999)</f>
        <v>261</v>
      </c>
      <c r="E34" s="4">
        <v>13</v>
      </c>
      <c r="F34" s="4" t="str">
        <f ca="1">CELL("адрес",OFFSET(Кабельный_журнал!P5,D34-1,E34-1))</f>
        <v>'[Однолинейка ЩР ЭОМ.xlsx]Кабельный_журнал'!$AB$265</v>
      </c>
    </row>
  </sheetData>
  <conditionalFormatting sqref="B3:F3">
    <cfRule type="expression" dxfId="6336" priority="3">
      <formula>_xlfn.ISFORMULA(B3)=TRUE</formula>
    </cfRule>
  </conditionalFormatting>
  <conditionalFormatting sqref="B4:F34">
    <cfRule type="expression" dxfId="6335" priority="1">
      <formula>_xlfn.ISFORMULA(B4)=TRUE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dimension ref="B2:U4000"/>
  <sheetViews>
    <sheetView topLeftCell="A256" workbookViewId="0">
      <selection activeCell="H271" sqref="H271:H281"/>
    </sheetView>
  </sheetViews>
  <sheetFormatPr defaultColWidth="9.140625" defaultRowHeight="14.25" x14ac:dyDescent="0.2"/>
  <cols>
    <col min="1" max="6" width="9.140625" style="21"/>
    <col min="7" max="7" width="42.28515625" style="21" bestFit="1" customWidth="1"/>
    <col min="8" max="16384" width="9.140625" style="21"/>
  </cols>
  <sheetData>
    <row r="2" spans="2:21" x14ac:dyDescent="0.2">
      <c r="B2" s="20" t="str">
        <f>Разбивка_по_щитам!B2</f>
        <v>Нумерация 2</v>
      </c>
      <c r="C2" s="20" t="str">
        <f>Разбивка_по_щитам!C2</f>
        <v>Нумерация 3</v>
      </c>
      <c r="D2" s="20" t="str">
        <f>Разбивка_по_щитам!F2</f>
        <v>Щит</v>
      </c>
      <c r="E2" s="20" t="str">
        <f>Разбивка_по_щитам!H2</f>
        <v>Номер линии</v>
      </c>
      <c r="F2" s="20" t="str">
        <f>Разбивка_по_щитам!I2</f>
        <v>Промежуточный расчет</v>
      </c>
      <c r="G2" s="20" t="str">
        <f>Разбивка_по_щитам!J2</f>
        <v>Наименование</v>
      </c>
      <c r="H2" s="20" t="str">
        <f>Разбивка_по_щитам!K2</f>
        <v>ток</v>
      </c>
      <c r="I2" s="20" t="str">
        <f>Разбивка_по_щитам!L2</f>
        <v>мощность</v>
      </c>
      <c r="J2" s="20" t="str">
        <f>Разбивка_по_щитам!M2</f>
        <v>фаза</v>
      </c>
      <c r="K2" s="20" t="str">
        <f>Разбивка_по_щитам!N2</f>
        <v>номер линии</v>
      </c>
      <c r="L2" s="20"/>
      <c r="M2" s="20" t="str">
        <f>Разбивка_по_щитам!P2</f>
        <v>Кабель</v>
      </c>
      <c r="N2" s="20"/>
      <c r="P2" s="20" t="str">
        <f>Нагрузка_щитов!U5</f>
        <v>Руст=</v>
      </c>
      <c r="Q2" s="22">
        <f>Нагрузка_щитов!V5</f>
        <v>84.412999999999982</v>
      </c>
      <c r="R2" s="20" t="str">
        <f>Нагрузка_щитов!W5</f>
        <v>кВт</v>
      </c>
      <c r="S2" s="20" t="str">
        <f>Нагрузка_щитов!X5</f>
        <v>L1р=</v>
      </c>
      <c r="T2" s="22">
        <f>Нагрузка_щитов!Y5</f>
        <v>13.886833333333328</v>
      </c>
      <c r="U2" s="20" t="str">
        <f>Нагрузка_щитов!Z5</f>
        <v>кВт</v>
      </c>
    </row>
    <row r="3" spans="2:21" x14ac:dyDescent="0.2">
      <c r="B3" s="20">
        <f>Разбивка_по_щитам!B3</f>
        <v>1</v>
      </c>
      <c r="C3" s="20">
        <f>Разбивка_по_щитам!C3</f>
        <v>1</v>
      </c>
      <c r="D3" s="20" t="str">
        <f>Разбивка_по_щитам!F3</f>
        <v>ЩР</v>
      </c>
      <c r="E3" s="20">
        <f>Разбивка_по_щитам!H3</f>
        <v>0</v>
      </c>
      <c r="F3" s="20" t="e">
        <f>Разбивка_по_щитам!I3</f>
        <v>#N/A</v>
      </c>
      <c r="G3" s="20" t="str">
        <f>Разбивка_по_щитам!J3</f>
        <v/>
      </c>
      <c r="H3" s="20" t="str">
        <f>Разбивка_по_щитам!K3</f>
        <v/>
      </c>
      <c r="I3" s="20" t="str">
        <f>Разбивка_по_щитам!L3</f>
        <v/>
      </c>
      <c r="J3" s="20" t="str">
        <f>Разбивка_по_щитам!M3</f>
        <v/>
      </c>
      <c r="K3" s="20" t="str">
        <f>Разбивка_по_щитам!N3</f>
        <v/>
      </c>
      <c r="L3" s="20"/>
      <c r="M3" s="20" t="str">
        <f>Разбивка_по_щитам!P3</f>
        <v/>
      </c>
      <c r="N3" s="20"/>
      <c r="P3" s="20" t="str">
        <f>Нагрузка_щитов!U6</f>
        <v>Рр=</v>
      </c>
      <c r="Q3" s="22">
        <f>Нагрузка_щитов!V6</f>
        <v>42.206499999999991</v>
      </c>
      <c r="R3" s="20" t="str">
        <f>Нагрузка_щитов!W6</f>
        <v>кВт</v>
      </c>
      <c r="S3" s="20" t="str">
        <f>Нагрузка_щитов!X6</f>
        <v>L2р=</v>
      </c>
      <c r="T3" s="22">
        <f>Нагрузка_щитов!Y6</f>
        <v>14.320333333333329</v>
      </c>
      <c r="U3" s="20" t="str">
        <f>Нагрузка_щитов!Z6</f>
        <v>кВт</v>
      </c>
    </row>
    <row r="4" spans="2:21" x14ac:dyDescent="0.2">
      <c r="B4" s="20">
        <f>Разбивка_по_щитам!B4</f>
        <v>1</v>
      </c>
      <c r="C4" s="20">
        <f>Разбивка_по_щитам!C4</f>
        <v>2</v>
      </c>
      <c r="D4" s="20" t="str">
        <f>Разбивка_по_щитам!F4</f>
        <v>ЩР</v>
      </c>
      <c r="E4" s="20" t="str">
        <f>Разбивка_по_щитам!H4</f>
        <v>Ввод.1</v>
      </c>
      <c r="F4" s="20" t="e">
        <f>Разбивка_по_щитам!I4</f>
        <v>#N/A</v>
      </c>
      <c r="G4" s="20" t="str">
        <f>Разбивка_по_щитам!J4</f>
        <v xml:space="preserve">Основной ввод </v>
      </c>
      <c r="H4" s="20">
        <f>Разбивка_по_щитам!K4</f>
        <v>128.26</v>
      </c>
      <c r="I4" s="20">
        <f>Разбивка_по_щитам!L4</f>
        <v>84.412999999999982</v>
      </c>
      <c r="J4" s="20">
        <f>Разбивка_по_щитам!M4</f>
        <v>0</v>
      </c>
      <c r="K4" s="20" t="str">
        <f>Разбивка_по_щитам!N4</f>
        <v>Ввод.1</v>
      </c>
      <c r="L4" s="20"/>
      <c r="M4" s="20" t="str">
        <f>Разбивка_по_щитам!P4</f>
        <v>ВВГнг(А)-LS (5х16)
L=19-0,91%</v>
      </c>
      <c r="N4" s="20"/>
      <c r="P4" s="20" t="str">
        <f>Нагрузка_щитов!U7</f>
        <v>Iр=</v>
      </c>
      <c r="Q4" s="22">
        <f>Нагрузка_щитов!V7</f>
        <v>67.581221078250834</v>
      </c>
      <c r="R4" s="20" t="str">
        <f>Нагрузка_щитов!W7</f>
        <v>А</v>
      </c>
      <c r="S4" s="20" t="str">
        <f>Нагрузка_щитов!X7</f>
        <v>L3р=</v>
      </c>
      <c r="T4" s="22">
        <f>Нагрузка_щитов!Y7</f>
        <v>13.999333333333329</v>
      </c>
      <c r="U4" s="20" t="str">
        <f>Нагрузка_щитов!Z7</f>
        <v>кВт</v>
      </c>
    </row>
    <row r="5" spans="2:21" x14ac:dyDescent="0.2">
      <c r="B5" s="20">
        <f>Разбивка_по_щитам!B5</f>
        <v>1</v>
      </c>
      <c r="C5" s="20">
        <f>Разбивка_по_щитам!C5</f>
        <v>3</v>
      </c>
      <c r="D5" s="20" t="str">
        <f>Разбивка_по_щитам!F5</f>
        <v>ЩР</v>
      </c>
      <c r="E5" s="20">
        <f>Разбивка_по_щитам!H5</f>
        <v>0</v>
      </c>
      <c r="F5" s="20" t="e">
        <f>Разбивка_по_щитам!I5</f>
        <v>#N/A</v>
      </c>
      <c r="G5" s="20" t="str">
        <f>Разбивка_по_щитам!J5</f>
        <v/>
      </c>
      <c r="H5" s="20" t="str">
        <f>Разбивка_по_щитам!K5</f>
        <v/>
      </c>
      <c r="I5" s="20" t="str">
        <f>Разбивка_по_щитам!L5</f>
        <v/>
      </c>
      <c r="J5" s="20" t="str">
        <f>Разбивка_по_щитам!M5</f>
        <v/>
      </c>
      <c r="K5" s="20" t="str">
        <f>Разбивка_по_щитам!N5</f>
        <v/>
      </c>
      <c r="L5" s="20"/>
      <c r="M5" s="20" t="str">
        <f>Разбивка_по_щитам!P5</f>
        <v/>
      </c>
      <c r="N5" s="20"/>
      <c r="P5" s="20" t="str">
        <f>Нагрузка_щитов!U8</f>
        <v>Cos(ф)=</v>
      </c>
      <c r="Q5" s="175">
        <f>Нагрузка_щитов!V8</f>
        <v>0.95</v>
      </c>
      <c r="R5" s="176"/>
      <c r="S5" s="176"/>
      <c r="T5" s="176"/>
      <c r="U5" s="177"/>
    </row>
    <row r="6" spans="2:21" x14ac:dyDescent="0.2">
      <c r="B6" s="20">
        <f>Разбивка_по_щитам!B6</f>
        <v>1</v>
      </c>
      <c r="C6" s="20">
        <f>Разбивка_по_щитам!C6</f>
        <v>4</v>
      </c>
      <c r="D6" s="20" t="str">
        <f>Разбивка_по_щитам!F6</f>
        <v>ЩР</v>
      </c>
      <c r="E6" s="20">
        <f>Разбивка_по_щитам!H6</f>
        <v>0</v>
      </c>
      <c r="F6" s="20" t="e">
        <f>Разбивка_по_щитам!I6</f>
        <v>#N/A</v>
      </c>
      <c r="G6" s="20" t="str">
        <f>Разбивка_по_щитам!J6</f>
        <v/>
      </c>
      <c r="H6" s="20" t="str">
        <f>Разбивка_по_щитам!K6</f>
        <v/>
      </c>
      <c r="I6" s="20" t="str">
        <f>Разбивка_по_щитам!L6</f>
        <v/>
      </c>
      <c r="J6" s="20" t="str">
        <f>Разбивка_по_щитам!M6</f>
        <v/>
      </c>
      <c r="K6" s="20" t="str">
        <f>Разбивка_по_щитам!N6</f>
        <v/>
      </c>
      <c r="L6" s="20"/>
      <c r="M6" s="20" t="str">
        <f>Разбивка_по_щитам!P6</f>
        <v/>
      </c>
      <c r="N6" s="20"/>
      <c r="P6" s="20" t="str">
        <f>Нагрузка_щитов!U9</f>
        <v>Кс=</v>
      </c>
      <c r="Q6" s="175">
        <f>Нагрузка_щитов!V9</f>
        <v>0.5</v>
      </c>
      <c r="R6" s="176"/>
      <c r="S6" s="176"/>
      <c r="T6" s="176"/>
      <c r="U6" s="177"/>
    </row>
    <row r="7" spans="2:21" x14ac:dyDescent="0.2">
      <c r="B7" s="20">
        <f>Разбивка_по_щитам!B7</f>
        <v>1</v>
      </c>
      <c r="C7" s="20">
        <f>Разбивка_по_щитам!C7</f>
        <v>5</v>
      </c>
      <c r="D7" s="20" t="str">
        <f>Разбивка_по_щитам!F7</f>
        <v>ЩР</v>
      </c>
      <c r="E7" s="20">
        <f>Разбивка_по_щитам!H7</f>
        <v>0</v>
      </c>
      <c r="F7" s="20" t="e">
        <f>Разбивка_по_щитам!I7</f>
        <v>#N/A</v>
      </c>
      <c r="G7" s="20" t="str">
        <f>Разбивка_по_щитам!J7</f>
        <v/>
      </c>
      <c r="H7" s="20" t="str">
        <f>Разбивка_по_щитам!K7</f>
        <v/>
      </c>
      <c r="I7" s="20" t="str">
        <f>Разбивка_по_щитам!L7</f>
        <v/>
      </c>
      <c r="J7" s="20" t="str">
        <f>Разбивка_по_щитам!M7</f>
        <v/>
      </c>
      <c r="K7" s="20" t="str">
        <f>Разбивка_по_щитам!N7</f>
        <v/>
      </c>
      <c r="L7" s="20"/>
      <c r="M7" s="20" t="str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">
      <c r="B8" s="20">
        <f>Разбивка_по_щитам!B8</f>
        <v>1</v>
      </c>
      <c r="C8" s="20">
        <f>Разбивка_по_щитам!C8</f>
        <v>6</v>
      </c>
      <c r="D8" s="20" t="str">
        <f>Разбивка_по_щитам!F8</f>
        <v>ЩР</v>
      </c>
      <c r="E8" s="20">
        <f>Разбивка_по_щитам!H8</f>
        <v>0</v>
      </c>
      <c r="F8" s="20" t="e">
        <f>Разбивка_по_щитам!I8</f>
        <v>#N/A</v>
      </c>
      <c r="G8" s="20" t="str">
        <f>Разбивка_по_щитам!J8</f>
        <v/>
      </c>
      <c r="H8" s="20" t="str">
        <f>Разбивка_по_щитам!K8</f>
        <v/>
      </c>
      <c r="I8" s="20" t="str">
        <f>Разбивка_по_щитам!L8</f>
        <v/>
      </c>
      <c r="J8" s="20" t="str">
        <f>Разбивка_по_щитам!M8</f>
        <v/>
      </c>
      <c r="K8" s="20" t="str">
        <f>Разбивка_по_щитам!N8</f>
        <v/>
      </c>
      <c r="L8" s="20"/>
      <c r="M8" s="20" t="str">
        <f>Разбивка_по_щитам!P8</f>
        <v/>
      </c>
      <c r="N8" s="20"/>
      <c r="P8" s="20"/>
      <c r="Q8" s="20"/>
      <c r="R8" s="20"/>
      <c r="S8" s="20"/>
      <c r="T8" s="22"/>
      <c r="U8" s="20"/>
    </row>
    <row r="9" spans="2:21" x14ac:dyDescent="0.2">
      <c r="B9" s="20">
        <f>Разбивка_по_щитам!B9</f>
        <v>1</v>
      </c>
      <c r="C9" s="20">
        <f>Разбивка_по_щитам!C9</f>
        <v>7</v>
      </c>
      <c r="D9" s="20" t="str">
        <f>Разбивка_по_щитам!F9</f>
        <v>ЩР</v>
      </c>
      <c r="E9" s="20" t="str">
        <f>Разбивка_по_щитам!H9</f>
        <v>KV-1</v>
      </c>
      <c r="F9" s="20" t="e">
        <f>Разбивка_по_щитам!I9</f>
        <v>#N/A</v>
      </c>
      <c r="G9" s="20" t="str">
        <f>Разбивка_по_щитам!J9</f>
        <v>Реле напряжения</v>
      </c>
      <c r="H9" s="20">
        <f>Разбивка_по_щитам!K9</f>
        <v>0.02</v>
      </c>
      <c r="I9" s="20">
        <f>Разбивка_по_щитам!L9</f>
        <v>0.01</v>
      </c>
      <c r="J9" s="20">
        <f>Разбивка_по_щитам!M9</f>
        <v>0</v>
      </c>
      <c r="K9" s="20" t="str">
        <f>Разбивка_по_щитам!N9</f>
        <v>KV-1</v>
      </c>
      <c r="L9" s="20"/>
      <c r="M9" s="20" t="e">
        <f>Разбивка_по_щитам!P9</f>
        <v>#N/A</v>
      </c>
      <c r="N9" s="20"/>
      <c r="P9" s="20" t="str">
        <f>Нагрузка_щитов!U14</f>
        <v>Руст=</v>
      </c>
      <c r="Q9" s="22" t="e">
        <f>Нагрузка_щитов!V14</f>
        <v>#N/A</v>
      </c>
      <c r="R9" s="20" t="str">
        <f>Нагрузка_щитов!W14</f>
        <v>кВт</v>
      </c>
      <c r="S9" s="20" t="str">
        <f>Нагрузка_щитов!X14</f>
        <v>L1р=</v>
      </c>
      <c r="T9" s="22" t="e">
        <f>Нагрузка_щитов!Y14</f>
        <v>#N/A</v>
      </c>
      <c r="U9" s="20" t="str">
        <f>Нагрузка_щитов!Z14</f>
        <v>кВт</v>
      </c>
    </row>
    <row r="10" spans="2:21" x14ac:dyDescent="0.2">
      <c r="B10" s="20">
        <f>Разбивка_по_щитам!B10</f>
        <v>1</v>
      </c>
      <c r="C10" s="20">
        <f>Разбивка_по_щитам!C10</f>
        <v>8</v>
      </c>
      <c r="D10" s="20" t="str">
        <f>Разбивка_по_щитам!F10</f>
        <v>ЩР</v>
      </c>
      <c r="E10" s="20">
        <f>Разбивка_по_щитам!H10</f>
        <v>0</v>
      </c>
      <c r="F10" s="20" t="e">
        <f>Разбивка_по_щитам!I10</f>
        <v>#N/A</v>
      </c>
      <c r="G10" s="20" t="str">
        <f>Разбивка_по_щитам!J10</f>
        <v/>
      </c>
      <c r="H10" s="20" t="str">
        <f>Разбивка_по_щитам!K10</f>
        <v/>
      </c>
      <c r="I10" s="20" t="str">
        <f>Разбивка_по_щитам!L10</f>
        <v/>
      </c>
      <c r="J10" s="20" t="str">
        <f>Разбивка_по_щитам!M10</f>
        <v/>
      </c>
      <c r="K10" s="20" t="str">
        <f>Разбивка_по_щитам!N10</f>
        <v/>
      </c>
      <c r="L10" s="20"/>
      <c r="M10" s="20" t="str">
        <f>Разбивка_по_щитам!P10</f>
        <v/>
      </c>
      <c r="N10" s="20"/>
      <c r="P10" s="20" t="str">
        <f>Нагрузка_щитов!U15</f>
        <v>Рр=</v>
      </c>
      <c r="Q10" s="22" t="e">
        <f>Нагрузка_щитов!V15</f>
        <v>#N/A</v>
      </c>
      <c r="R10" s="20" t="str">
        <f>Нагрузка_щитов!W15</f>
        <v>кВт</v>
      </c>
      <c r="S10" s="20" t="str">
        <f>Нагрузка_щитов!X15</f>
        <v>L2р=</v>
      </c>
      <c r="T10" s="22" t="e">
        <f>Нагрузка_щитов!Y15</f>
        <v>#N/A</v>
      </c>
      <c r="U10" s="20" t="str">
        <f>Нагрузка_щитов!Z15</f>
        <v>кВт</v>
      </c>
    </row>
    <row r="11" spans="2:21" x14ac:dyDescent="0.2">
      <c r="B11" s="20">
        <f>Разбивка_по_щитам!B11</f>
        <v>1</v>
      </c>
      <c r="C11" s="20">
        <f>Разбивка_по_щитам!C11</f>
        <v>9</v>
      </c>
      <c r="D11" s="20" t="str">
        <f>Разбивка_по_щитам!F11</f>
        <v>ЩР</v>
      </c>
      <c r="E11" s="20">
        <f>Разбивка_по_щитам!H11</f>
        <v>0</v>
      </c>
      <c r="F11" s="20" t="e">
        <f>Разбивка_по_щитам!I11</f>
        <v>#N/A</v>
      </c>
      <c r="G11" s="20" t="str">
        <f>Разбивка_по_щитам!J11</f>
        <v/>
      </c>
      <c r="H11" s="20" t="str">
        <f>Разбивка_по_щитам!K11</f>
        <v/>
      </c>
      <c r="I11" s="20" t="str">
        <f>Разбивка_по_щитам!L11</f>
        <v/>
      </c>
      <c r="J11" s="20" t="str">
        <f>Разбивка_по_щитам!M11</f>
        <v/>
      </c>
      <c r="K11" s="20" t="str">
        <f>Разбивка_по_щитам!N11</f>
        <v/>
      </c>
      <c r="L11" s="20"/>
      <c r="M11" s="20" t="str">
        <f>Разбивка_по_щитам!P11</f>
        <v/>
      </c>
      <c r="N11" s="20"/>
      <c r="P11" s="20" t="str">
        <f>Нагрузка_щитов!U16</f>
        <v>Iр=</v>
      </c>
      <c r="Q11" s="22" t="e">
        <f>Нагрузка_щитов!V16</f>
        <v>#N/A</v>
      </c>
      <c r="R11" s="20" t="str">
        <f>Нагрузка_щитов!W16</f>
        <v>А</v>
      </c>
      <c r="S11" s="20" t="str">
        <f>Нагрузка_щитов!X16</f>
        <v>L3р=</v>
      </c>
      <c r="T11" s="22" t="e">
        <f>Нагрузка_щитов!Y16</f>
        <v>#N/A</v>
      </c>
      <c r="U11" s="20" t="str">
        <f>Нагрузка_щитов!Z16</f>
        <v>кВт</v>
      </c>
    </row>
    <row r="12" spans="2:21" x14ac:dyDescent="0.2">
      <c r="B12" s="20">
        <f>Разбивка_по_щитам!B12</f>
        <v>1</v>
      </c>
      <c r="C12" s="20">
        <f>Разбивка_по_щитам!C12</f>
        <v>10</v>
      </c>
      <c r="D12" s="20" t="str">
        <f>Разбивка_по_щитам!F12</f>
        <v>ЩР</v>
      </c>
      <c r="E12" s="20">
        <f>Разбивка_по_щитам!H12</f>
        <v>0</v>
      </c>
      <c r="F12" s="20" t="e">
        <f>Разбивка_по_щитам!I12</f>
        <v>#N/A</v>
      </c>
      <c r="G12" s="20" t="str">
        <f>Разбивка_по_щитам!J12</f>
        <v/>
      </c>
      <c r="H12" s="20" t="str">
        <f>Разбивка_по_щитам!K12</f>
        <v/>
      </c>
      <c r="I12" s="20" t="str">
        <f>Разбивка_по_щитам!L12</f>
        <v/>
      </c>
      <c r="J12" s="20" t="str">
        <f>Разбивка_по_щитам!M12</f>
        <v/>
      </c>
      <c r="K12" s="20" t="str">
        <f>Разбивка_по_щитам!N12</f>
        <v/>
      </c>
      <c r="L12" s="20"/>
      <c r="M12" s="20" t="str">
        <f>Разбивка_по_щитам!P12</f>
        <v/>
      </c>
      <c r="N12" s="20"/>
      <c r="P12" s="20" t="str">
        <f>Нагрузка_щитов!U17</f>
        <v>Cos(ф)=</v>
      </c>
      <c r="Q12" s="175" t="e">
        <f>Нагрузка_щитов!V17</f>
        <v>#N/A</v>
      </c>
      <c r="R12" s="176"/>
      <c r="S12" s="176"/>
      <c r="T12" s="176"/>
      <c r="U12" s="177"/>
    </row>
    <row r="13" spans="2:21" x14ac:dyDescent="0.2">
      <c r="B13" s="20">
        <f>Разбивка_по_щитам!B13</f>
        <v>1</v>
      </c>
      <c r="C13" s="20">
        <f>Разбивка_по_щитам!C13</f>
        <v>11</v>
      </c>
      <c r="D13" s="20" t="str">
        <f>Разбивка_по_щитам!F13</f>
        <v>ЩР</v>
      </c>
      <c r="E13" s="20" t="str">
        <f>Разбивка_по_щитам!H13</f>
        <v>На ИБП</v>
      </c>
      <c r="F13" s="20" t="e">
        <f>Разбивка_по_щитам!I13</f>
        <v>#N/A</v>
      </c>
      <c r="G13" s="20" t="str">
        <f>Разбивка_по_щитам!J13</f>
        <v>Питание на ИБП</v>
      </c>
      <c r="H13" s="20">
        <f>Разбивка_по_щитам!K13</f>
        <v>9.1</v>
      </c>
      <c r="I13" s="20">
        <f>Разбивка_по_щитам!L13</f>
        <v>2</v>
      </c>
      <c r="J13" s="20">
        <f>Разбивка_по_щитам!M13</f>
        <v>0</v>
      </c>
      <c r="K13" s="20" t="str">
        <f>Разбивка_по_щитам!N13</f>
        <v>На ИБП</v>
      </c>
      <c r="L13" s="20"/>
      <c r="M13" s="20" t="str">
        <f>Разбивка_по_щитам!P13</f>
        <v>ВВГнг(А)-LS (3х2,5)
L=22-1,28%</v>
      </c>
      <c r="N13" s="20"/>
      <c r="P13" s="20" t="str">
        <f>Нагрузка_щитов!U18</f>
        <v>Кс=</v>
      </c>
      <c r="Q13" s="175">
        <f>Нагрузка_щитов!V18</f>
        <v>0.5</v>
      </c>
      <c r="R13" s="176"/>
      <c r="S13" s="176"/>
      <c r="T13" s="176"/>
      <c r="U13" s="177"/>
    </row>
    <row r="14" spans="2:21" x14ac:dyDescent="0.2">
      <c r="B14" s="20">
        <f>Разбивка_по_щитам!B14</f>
        <v>1</v>
      </c>
      <c r="C14" s="20">
        <f>Разбивка_по_щитам!C14</f>
        <v>12</v>
      </c>
      <c r="D14" s="20" t="str">
        <f>Разбивка_по_щитам!F14</f>
        <v>ЩР</v>
      </c>
      <c r="E14" s="20">
        <f>Разбивка_по_щитам!H14</f>
        <v>0</v>
      </c>
      <c r="F14" s="20" t="e">
        <f>Разбивка_по_щитам!I14</f>
        <v>#N/A</v>
      </c>
      <c r="G14" s="20" t="str">
        <f>Разбивка_по_щитам!J14</f>
        <v/>
      </c>
      <c r="H14" s="20" t="str">
        <f>Разбивка_по_щитам!K14</f>
        <v/>
      </c>
      <c r="I14" s="20" t="str">
        <f>Разбивка_по_щитам!L14</f>
        <v/>
      </c>
      <c r="J14" s="20" t="str">
        <f>Разбивка_по_щитам!M14</f>
        <v/>
      </c>
      <c r="K14" s="20" t="str">
        <f>Разбивка_по_щитам!N14</f>
        <v/>
      </c>
      <c r="L14" s="20"/>
      <c r="M14" s="20" t="str">
        <f>Разбивка_по_щитам!P14</f>
        <v/>
      </c>
      <c r="N14" s="20"/>
      <c r="P14" s="20"/>
      <c r="Q14" s="20"/>
      <c r="R14" s="20"/>
      <c r="S14" s="20"/>
      <c r="T14" s="20"/>
      <c r="U14" s="20"/>
    </row>
    <row r="15" spans="2:21" x14ac:dyDescent="0.2">
      <c r="B15" s="20">
        <f>Разбивка_по_щитам!B15</f>
        <v>1</v>
      </c>
      <c r="C15" s="20">
        <f>Разбивка_по_щитам!C15</f>
        <v>13</v>
      </c>
      <c r="D15" s="20" t="str">
        <f>Разбивка_по_щитам!F15</f>
        <v>ЩР</v>
      </c>
      <c r="E15" s="20">
        <f>Разбивка_по_щитам!H15</f>
        <v>0</v>
      </c>
      <c r="F15" s="20" t="e">
        <f>Разбивка_по_щитам!I15</f>
        <v>#N/A</v>
      </c>
      <c r="G15" s="20" t="str">
        <f>Разбивка_по_щитам!J15</f>
        <v/>
      </c>
      <c r="H15" s="20" t="str">
        <f>Разбивка_по_щитам!K15</f>
        <v/>
      </c>
      <c r="I15" s="20" t="str">
        <f>Разбивка_по_щитам!L15</f>
        <v/>
      </c>
      <c r="J15" s="20" t="str">
        <f>Разбивка_по_щитам!M15</f>
        <v/>
      </c>
      <c r="K15" s="20" t="str">
        <f>Разбивка_по_щитам!N15</f>
        <v/>
      </c>
      <c r="L15" s="20"/>
      <c r="M15" s="20" t="str">
        <f>Разбивка_по_щитам!P15</f>
        <v/>
      </c>
      <c r="N15" s="20"/>
      <c r="P15" s="20"/>
      <c r="Q15" s="20"/>
      <c r="R15" s="20"/>
      <c r="S15" s="20"/>
      <c r="T15" s="20"/>
      <c r="U15" s="20"/>
    </row>
    <row r="16" spans="2:21" x14ac:dyDescent="0.2">
      <c r="B16" s="20">
        <f>Разбивка_по_щитам!B16</f>
        <v>1</v>
      </c>
      <c r="C16" s="20">
        <f>Разбивка_по_щитам!C16</f>
        <v>14</v>
      </c>
      <c r="D16" s="20" t="str">
        <f>Разбивка_по_щитам!F16</f>
        <v>ЩР</v>
      </c>
      <c r="E16" s="20">
        <f>Разбивка_по_щитам!H16</f>
        <v>0</v>
      </c>
      <c r="F16" s="20" t="e">
        <f>Разбивка_по_щитам!I16</f>
        <v>#N/A</v>
      </c>
      <c r="G16" s="20" t="str">
        <f>Разбивка_по_щитам!J16</f>
        <v/>
      </c>
      <c r="H16" s="20" t="str">
        <f>Разбивка_по_щитам!K16</f>
        <v/>
      </c>
      <c r="I16" s="20" t="str">
        <f>Разбивка_по_щитам!L16</f>
        <v/>
      </c>
      <c r="J16" s="20" t="str">
        <f>Разбивка_по_щитам!M16</f>
        <v/>
      </c>
      <c r="K16" s="20" t="str">
        <f>Разбивка_по_щитам!N16</f>
        <v/>
      </c>
      <c r="L16" s="20"/>
      <c r="M16" s="20" t="str">
        <f>Разбивка_по_щитам!P16</f>
        <v/>
      </c>
      <c r="N16" s="20"/>
      <c r="P16" s="20" t="str">
        <f>Нагрузка_щитов!U23</f>
        <v>Руст=</v>
      </c>
      <c r="Q16" s="20" t="e">
        <f>Нагрузка_щитов!V23</f>
        <v>#N/A</v>
      </c>
      <c r="R16" s="20" t="str">
        <f>Нагрузка_щитов!W23</f>
        <v>кВт</v>
      </c>
      <c r="S16" s="20" t="str">
        <f>Нагрузка_щитов!X23</f>
        <v>L1р=</v>
      </c>
      <c r="T16" s="20" t="e">
        <f>Нагрузка_щитов!Y23</f>
        <v>#N/A</v>
      </c>
      <c r="U16" s="20" t="str">
        <f>Нагрузка_щитов!Z23</f>
        <v>кВт</v>
      </c>
    </row>
    <row r="17" spans="2:21" x14ac:dyDescent="0.2">
      <c r="B17" s="20">
        <f>Разбивка_по_щитам!B17</f>
        <v>1</v>
      </c>
      <c r="C17" s="20">
        <f>Разбивка_по_щитам!C17</f>
        <v>15</v>
      </c>
      <c r="D17" s="20" t="str">
        <f>Разбивка_по_щитам!F17</f>
        <v>ЩР</v>
      </c>
      <c r="E17" s="20" t="str">
        <f>Разбивка_по_щитам!H17</f>
        <v>От ИБП</v>
      </c>
      <c r="F17" s="20" t="e">
        <f>Разбивка_по_щитам!I17</f>
        <v>#N/A</v>
      </c>
      <c r="G17" s="20" t="str">
        <f>Разбивка_по_щитам!J17</f>
        <v>Питание от ИБП</v>
      </c>
      <c r="H17" s="20">
        <f>Разбивка_по_щитам!K17</f>
        <v>9.1</v>
      </c>
      <c r="I17" s="20">
        <f>Разбивка_по_щитам!L17</f>
        <v>2</v>
      </c>
      <c r="J17" s="20">
        <f>Разбивка_по_щитам!M17</f>
        <v>0</v>
      </c>
      <c r="K17" s="20" t="str">
        <f>Разбивка_по_щитам!N17</f>
        <v>От ИБП</v>
      </c>
      <c r="L17" s="20"/>
      <c r="M17" s="20" t="str">
        <f>Разбивка_по_щитам!P17</f>
        <v>ВВГнг(А)-LS (3х2,5)
L=22-1,28%</v>
      </c>
      <c r="N17" s="20"/>
      <c r="P17" s="20" t="str">
        <f>Нагрузка_щитов!U24</f>
        <v>Рр=</v>
      </c>
      <c r="Q17" s="20" t="e">
        <f>Нагрузка_щитов!V24</f>
        <v>#N/A</v>
      </c>
      <c r="R17" s="20" t="str">
        <f>Нагрузка_щитов!W24</f>
        <v>кВт</v>
      </c>
      <c r="S17" s="20" t="str">
        <f>Нагрузка_щитов!X24</f>
        <v>L2р=</v>
      </c>
      <c r="T17" s="20" t="e">
        <f>Нагрузка_щитов!Y24</f>
        <v>#N/A</v>
      </c>
      <c r="U17" s="20" t="str">
        <f>Нагрузка_щитов!Z24</f>
        <v>кВт</v>
      </c>
    </row>
    <row r="18" spans="2:21" x14ac:dyDescent="0.2">
      <c r="B18" s="20">
        <f>Разбивка_по_щитам!B18</f>
        <v>1</v>
      </c>
      <c r="C18" s="20">
        <f>Разбивка_по_щитам!C18</f>
        <v>16</v>
      </c>
      <c r="D18" s="20" t="str">
        <f>Разбивка_по_щитам!F18</f>
        <v>ЩР</v>
      </c>
      <c r="E18" s="20">
        <f>Разбивка_по_щитам!H18</f>
        <v>0</v>
      </c>
      <c r="F18" s="20" t="e">
        <f>Разбивка_по_щитам!I18</f>
        <v>#N/A</v>
      </c>
      <c r="G18" s="20" t="str">
        <f>Разбивка_по_щитам!J18</f>
        <v/>
      </c>
      <c r="H18" s="20" t="str">
        <f>Разбивка_по_щитам!K18</f>
        <v/>
      </c>
      <c r="I18" s="20" t="str">
        <f>Разбивка_по_щитам!L18</f>
        <v/>
      </c>
      <c r="J18" s="20" t="str">
        <f>Разбивка_по_щитам!M18</f>
        <v/>
      </c>
      <c r="K18" s="20" t="str">
        <f>Разбивка_по_щитам!N18</f>
        <v/>
      </c>
      <c r="L18" s="20"/>
      <c r="M18" s="20" t="str">
        <f>Разбивка_по_щитам!P18</f>
        <v/>
      </c>
      <c r="N18" s="20"/>
      <c r="P18" s="20" t="str">
        <f>Нагрузка_щитов!U25</f>
        <v>Iр=</v>
      </c>
      <c r="Q18" s="20" t="e">
        <f>Нагрузка_щитов!V25</f>
        <v>#N/A</v>
      </c>
      <c r="R18" s="20" t="str">
        <f>Нагрузка_щитов!W25</f>
        <v>А</v>
      </c>
      <c r="S18" s="20" t="str">
        <f>Нагрузка_щитов!X25</f>
        <v>L3р=</v>
      </c>
      <c r="T18" s="20" t="e">
        <f>Нагрузка_щитов!Y25</f>
        <v>#N/A</v>
      </c>
      <c r="U18" s="20" t="str">
        <f>Нагрузка_щитов!Z25</f>
        <v>кВт</v>
      </c>
    </row>
    <row r="19" spans="2:21" x14ac:dyDescent="0.2">
      <c r="B19" s="20">
        <f>Разбивка_по_щитам!B19</f>
        <v>1</v>
      </c>
      <c r="C19" s="20">
        <f>Разбивка_по_щитам!C19</f>
        <v>17</v>
      </c>
      <c r="D19" s="20" t="str">
        <f>Разбивка_по_щитам!F19</f>
        <v>ЩР</v>
      </c>
      <c r="E19" s="20">
        <f>Разбивка_по_щитам!H19</f>
        <v>0</v>
      </c>
      <c r="F19" s="20" t="e">
        <f>Разбивка_по_щитам!I19</f>
        <v>#N/A</v>
      </c>
      <c r="G19" s="20" t="str">
        <f>Разбивка_по_щитам!J19</f>
        <v/>
      </c>
      <c r="H19" s="20" t="str">
        <f>Разбивка_по_щитам!K19</f>
        <v/>
      </c>
      <c r="I19" s="20" t="str">
        <f>Разбивка_по_щитам!L19</f>
        <v/>
      </c>
      <c r="J19" s="20" t="str">
        <f>Разбивка_по_щитам!M19</f>
        <v/>
      </c>
      <c r="K19" s="20" t="str">
        <f>Разбивка_по_щитам!N19</f>
        <v/>
      </c>
      <c r="L19" s="20"/>
      <c r="M19" s="20" t="str">
        <f>Разбивка_по_щитам!P19</f>
        <v/>
      </c>
      <c r="N19" s="20"/>
      <c r="P19" s="20" t="str">
        <f>Нагрузка_щитов!U26</f>
        <v>Cos(ф)=</v>
      </c>
      <c r="Q19" s="175" t="e">
        <f>Нагрузка_щитов!V26</f>
        <v>#N/A</v>
      </c>
      <c r="R19" s="176"/>
      <c r="S19" s="176"/>
      <c r="T19" s="176"/>
      <c r="U19" s="177"/>
    </row>
    <row r="20" spans="2:21" x14ac:dyDescent="0.2">
      <c r="B20" s="20">
        <f>Разбивка_по_щитам!B20</f>
        <v>1</v>
      </c>
      <c r="C20" s="20">
        <f>Разбивка_по_щитам!C20</f>
        <v>18</v>
      </c>
      <c r="D20" s="20" t="str">
        <f>Разбивка_по_щитам!F20</f>
        <v>ЩР</v>
      </c>
      <c r="E20" s="20">
        <f>Разбивка_по_щитам!H20</f>
        <v>0</v>
      </c>
      <c r="F20" s="20" t="e">
        <f>Разбивка_по_щитам!I20</f>
        <v>#N/A</v>
      </c>
      <c r="G20" s="20" t="str">
        <f>Разбивка_по_щитам!J20</f>
        <v/>
      </c>
      <c r="H20" s="20" t="str">
        <f>Разбивка_по_щитам!K20</f>
        <v/>
      </c>
      <c r="I20" s="20" t="str">
        <f>Разбивка_по_щитам!L20</f>
        <v/>
      </c>
      <c r="J20" s="20" t="str">
        <f>Разбивка_по_щитам!M20</f>
        <v/>
      </c>
      <c r="K20" s="20" t="str">
        <f>Разбивка_по_щитам!N20</f>
        <v/>
      </c>
      <c r="L20" s="20"/>
      <c r="M20" s="20" t="str">
        <f>Разбивка_по_щитам!P20</f>
        <v/>
      </c>
      <c r="N20" s="20"/>
      <c r="P20" s="20" t="str">
        <f>Нагрузка_щитов!U27</f>
        <v>Кс=</v>
      </c>
      <c r="Q20" s="175">
        <f>Нагрузка_щитов!V27</f>
        <v>0.5</v>
      </c>
      <c r="R20" s="176"/>
      <c r="S20" s="176"/>
      <c r="T20" s="176"/>
      <c r="U20" s="177"/>
    </row>
    <row r="21" spans="2:21" x14ac:dyDescent="0.2">
      <c r="B21" s="20">
        <f>Разбивка_по_щитам!B21</f>
        <v>1</v>
      </c>
      <c r="C21" s="20">
        <f>Разбивка_по_щитам!C21</f>
        <v>19</v>
      </c>
      <c r="D21" s="20" t="str">
        <f>Разбивка_по_щитам!F21</f>
        <v>ЩР</v>
      </c>
      <c r="E21" s="20" t="str">
        <f>Разбивка_по_щитам!H21</f>
        <v>R.1.01.1</v>
      </c>
      <c r="F21" s="20" t="e">
        <f>Разбивка_по_щитам!I21</f>
        <v>#N/A</v>
      </c>
      <c r="G21" s="20" t="str">
        <f>Разбивка_по_щитам!J21</f>
        <v>Розеточная группа  Пом. №01</v>
      </c>
      <c r="H21" s="20">
        <f>Разбивка_по_щитам!K21</f>
        <v>0.55000000000000004</v>
      </c>
      <c r="I21" s="20">
        <f>Разбивка_по_щитам!L21</f>
        <v>0.12</v>
      </c>
      <c r="J21" s="20" t="str">
        <f>Разбивка_по_щитам!M21</f>
        <v>L1</v>
      </c>
      <c r="K21" s="20" t="str">
        <f>Разбивка_по_щитам!N21</f>
        <v>R.1.01.1</v>
      </c>
      <c r="L21" s="20"/>
      <c r="M21" s="20" t="str">
        <f>Разбивка_по_щитам!P21</f>
        <v>ВВГнг(А)-LS (3х2,5)
L=20-0,05%</v>
      </c>
      <c r="N21" s="20"/>
      <c r="P21" s="20"/>
      <c r="Q21" s="20"/>
      <c r="R21" s="20"/>
      <c r="S21" s="20"/>
      <c r="T21" s="20"/>
      <c r="U21" s="20"/>
    </row>
    <row r="22" spans="2:21" x14ac:dyDescent="0.2">
      <c r="B22" s="20">
        <f>Разбивка_по_щитам!B22</f>
        <v>1</v>
      </c>
      <c r="C22" s="20">
        <f>Разбивка_по_щитам!C22</f>
        <v>20</v>
      </c>
      <c r="D22" s="20" t="str">
        <f>Разбивка_по_щитам!F22</f>
        <v>ЩР</v>
      </c>
      <c r="E22" s="20" t="str">
        <f>Разбивка_по_щитам!H22</f>
        <v>R.1.03.1</v>
      </c>
      <c r="F22" s="20" t="e">
        <f>Разбивка_по_щитам!I22</f>
        <v>#N/A</v>
      </c>
      <c r="G22" s="20" t="str">
        <f>Разбивка_по_щитам!J22</f>
        <v>Розеточная группа  Пом. №03</v>
      </c>
      <c r="H22" s="20">
        <f>Разбивка_по_щитам!K22</f>
        <v>1.1000000000000001</v>
      </c>
      <c r="I22" s="20">
        <f>Разбивка_по_щитам!L22</f>
        <v>0.24</v>
      </c>
      <c r="J22" s="20" t="str">
        <f>Разбивка_по_щитам!M22</f>
        <v>L3</v>
      </c>
      <c r="K22" s="20" t="str">
        <f>Разбивка_по_щитам!N22</f>
        <v>R.1.03.1</v>
      </c>
      <c r="L22" s="20"/>
      <c r="M22" s="20" t="str">
        <f>Разбивка_по_щитам!P22</f>
        <v>ВВГнг(А)-LS (3х2,5)
L=25-0,08%</v>
      </c>
      <c r="N22" s="20"/>
      <c r="P22" s="20"/>
      <c r="Q22" s="20"/>
      <c r="R22" s="20"/>
      <c r="S22" s="20"/>
      <c r="T22" s="20"/>
      <c r="U22" s="20"/>
    </row>
    <row r="23" spans="2:21" x14ac:dyDescent="0.2">
      <c r="B23" s="20">
        <f>Разбивка_по_щитам!B23</f>
        <v>1</v>
      </c>
      <c r="C23" s="20">
        <f>Разбивка_по_щитам!C23</f>
        <v>21</v>
      </c>
      <c r="D23" s="20" t="str">
        <f>Разбивка_по_щитам!F23</f>
        <v>ЩР</v>
      </c>
      <c r="E23" s="20" t="str">
        <f>Разбивка_по_щитам!H23</f>
        <v>R.1.04.1</v>
      </c>
      <c r="F23" s="20" t="e">
        <f>Разбивка_по_щитам!I23</f>
        <v>#N/A</v>
      </c>
      <c r="G23" s="20" t="str">
        <f>Разбивка_по_щитам!J23</f>
        <v>Розеточная группа  Пом. №04</v>
      </c>
      <c r="H23" s="20">
        <f>Разбивка_по_щитам!K23</f>
        <v>0.55000000000000004</v>
      </c>
      <c r="I23" s="20">
        <f>Разбивка_по_щитам!L23</f>
        <v>0.12</v>
      </c>
      <c r="J23" s="20" t="str">
        <f>Разбивка_по_щитам!M23</f>
        <v>L1</v>
      </c>
      <c r="K23" s="20" t="str">
        <f>Разбивка_по_щитам!N23</f>
        <v>R.1.04.1</v>
      </c>
      <c r="L23" s="20"/>
      <c r="M23" s="20" t="str">
        <f>Разбивка_по_щитам!P23</f>
        <v>ВВГнг(А)-LS (3х2,5)
L=22-0,06%</v>
      </c>
      <c r="N23" s="20"/>
      <c r="P23" s="20"/>
      <c r="Q23" s="20"/>
      <c r="R23" s="20"/>
      <c r="S23" s="20"/>
      <c r="T23" s="20"/>
      <c r="U23" s="20"/>
    </row>
    <row r="24" spans="2:21" x14ac:dyDescent="0.2">
      <c r="B24" s="20">
        <f>Разбивка_по_щитам!B24</f>
        <v>1</v>
      </c>
      <c r="C24" s="20">
        <f>Разбивка_по_щитам!C24</f>
        <v>22</v>
      </c>
      <c r="D24" s="20" t="str">
        <f>Разбивка_по_щитам!F24</f>
        <v>ЩР</v>
      </c>
      <c r="E24" s="20" t="str">
        <f>Разбивка_по_щитам!H24</f>
        <v>R.1.05.1</v>
      </c>
      <c r="F24" s="20" t="e">
        <f>Разбивка_по_щитам!I24</f>
        <v>#N/A</v>
      </c>
      <c r="G24" s="20" t="str">
        <f>Разбивка_по_щитам!J24</f>
        <v>Розеточная группа  Пом. №05</v>
      </c>
      <c r="H24" s="20">
        <f>Разбивка_по_щитам!K24</f>
        <v>0.55000000000000004</v>
      </c>
      <c r="I24" s="20">
        <f>Разбивка_по_щитам!L24</f>
        <v>0.12</v>
      </c>
      <c r="J24" s="20" t="str">
        <f>Разбивка_по_щитам!M24</f>
        <v>L2</v>
      </c>
      <c r="K24" s="20" t="str">
        <f>Разбивка_по_щитам!N24</f>
        <v>R.1.05.1</v>
      </c>
      <c r="L24" s="20"/>
      <c r="M24" s="20" t="str">
        <f>Разбивка_по_щитам!P24</f>
        <v>ВВГнг(А)-LS (3х2,5)
L=20-0,05%</v>
      </c>
      <c r="N24" s="20"/>
      <c r="P24" s="20"/>
      <c r="Q24" s="20"/>
      <c r="R24" s="20"/>
      <c r="S24" s="20"/>
      <c r="T24" s="20"/>
      <c r="U24" s="20"/>
    </row>
    <row r="25" spans="2:21" x14ac:dyDescent="0.2">
      <c r="B25" s="20">
        <f>Разбивка_по_щитам!B25</f>
        <v>1</v>
      </c>
      <c r="C25" s="20">
        <f>Разбивка_по_щитам!C25</f>
        <v>23</v>
      </c>
      <c r="D25" s="20" t="str">
        <f>Разбивка_по_щитам!F25</f>
        <v>ЩР</v>
      </c>
      <c r="E25" s="20" t="str">
        <f>Разбивка_по_щитам!H25</f>
        <v>R.1.06.1</v>
      </c>
      <c r="F25" s="20" t="e">
        <f>Разбивка_по_щитам!I25</f>
        <v>#N/A</v>
      </c>
      <c r="G25" s="20" t="str">
        <f>Разбивка_по_щитам!J25</f>
        <v>Розеточная группа  Пом. №06</v>
      </c>
      <c r="H25" s="20">
        <f>Разбивка_по_щитам!K25</f>
        <v>0.55000000000000004</v>
      </c>
      <c r="I25" s="20">
        <f>Разбивка_по_щитам!L25</f>
        <v>0.12</v>
      </c>
      <c r="J25" s="20" t="str">
        <f>Разбивка_по_щитам!M25</f>
        <v>L3</v>
      </c>
      <c r="K25" s="20" t="str">
        <f>Разбивка_по_щитам!N25</f>
        <v>R.1.06.1</v>
      </c>
      <c r="L25" s="20"/>
      <c r="M25" s="20" t="str">
        <f>Разбивка_по_щитам!P25</f>
        <v>ВВГнг(А)-LS (3х2,5)
L=23-0,06%</v>
      </c>
      <c r="N25" s="20"/>
      <c r="P25" s="20"/>
      <c r="Q25" s="20"/>
      <c r="R25" s="20"/>
      <c r="S25" s="20"/>
      <c r="T25" s="20"/>
      <c r="U25" s="20"/>
    </row>
    <row r="26" spans="2:21" x14ac:dyDescent="0.2">
      <c r="B26" s="20">
        <f>Разбивка_по_щитам!B26</f>
        <v>1</v>
      </c>
      <c r="C26" s="20">
        <f>Разбивка_по_щитам!C26</f>
        <v>24</v>
      </c>
      <c r="D26" s="20" t="str">
        <f>Разбивка_по_щитам!F26</f>
        <v>ЩР</v>
      </c>
      <c r="E26" s="20" t="str">
        <f>Разбивка_по_щитам!H26</f>
        <v>R.1.07.1</v>
      </c>
      <c r="F26" s="20" t="e">
        <f>Разбивка_по_щитам!I26</f>
        <v>#N/A</v>
      </c>
      <c r="G26" s="20" t="str">
        <f>Разбивка_по_щитам!J26</f>
        <v>Розеточная группа  Пом. №07</v>
      </c>
      <c r="H26" s="20">
        <f>Разбивка_по_щитам!K26</f>
        <v>1.1000000000000001</v>
      </c>
      <c r="I26" s="20">
        <f>Разбивка_по_щитам!L26</f>
        <v>0.24</v>
      </c>
      <c r="J26" s="20" t="str">
        <f>Разбивка_по_щитам!M26</f>
        <v>L1</v>
      </c>
      <c r="K26" s="20" t="str">
        <f>Разбивка_по_щитам!N26</f>
        <v>R.1.07.1</v>
      </c>
      <c r="L26" s="20"/>
      <c r="M26" s="20" t="str">
        <f>Разбивка_по_щитам!P26</f>
        <v>ВВГнг(А)-LS (3х2,5)
L=34-0,14%</v>
      </c>
      <c r="N26" s="20"/>
      <c r="P26" s="20"/>
      <c r="Q26" s="20"/>
      <c r="R26" s="20"/>
      <c r="S26" s="20"/>
      <c r="T26" s="20"/>
      <c r="U26" s="20"/>
    </row>
    <row r="27" spans="2:21" x14ac:dyDescent="0.2">
      <c r="B27" s="20">
        <f>Разбивка_по_щитам!B27</f>
        <v>1</v>
      </c>
      <c r="C27" s="20">
        <f>Разбивка_по_щитам!C27</f>
        <v>25</v>
      </c>
      <c r="D27" s="20" t="str">
        <f>Разбивка_по_щитам!F27</f>
        <v>ЩР</v>
      </c>
      <c r="E27" s="20" t="str">
        <f>Разбивка_по_щитам!H27</f>
        <v>R.1.07.2</v>
      </c>
      <c r="F27" s="20" t="e">
        <f>Разбивка_по_щитам!I27</f>
        <v>#N/A</v>
      </c>
      <c r="G27" s="20" t="str">
        <f>Разбивка_по_щитам!J27</f>
        <v>Розеточная группа  Пом. №07</v>
      </c>
      <c r="H27" s="20">
        <f>Разбивка_по_щитам!K27</f>
        <v>0.82000000000000006</v>
      </c>
      <c r="I27" s="20">
        <f>Разбивка_по_щитам!L27</f>
        <v>0.18</v>
      </c>
      <c r="J27" s="20" t="str">
        <f>Разбивка_по_щитам!M27</f>
        <v>L2</v>
      </c>
      <c r="K27" s="20" t="str">
        <f>Разбивка_по_щитам!N27</f>
        <v>R.1.07.2</v>
      </c>
      <c r="L27" s="20"/>
      <c r="M27" s="20" t="str">
        <f>Разбивка_по_щитам!P27</f>
        <v>ВВГнг(А)-LS (3х2,5)
L=31-0,11%</v>
      </c>
      <c r="N27" s="20"/>
      <c r="P27" s="20"/>
      <c r="Q27" s="20"/>
      <c r="R27" s="20"/>
      <c r="S27" s="20"/>
      <c r="T27" s="20"/>
      <c r="U27" s="20"/>
    </row>
    <row r="28" spans="2:21" x14ac:dyDescent="0.2">
      <c r="B28" s="20">
        <f>Разбивка_по_щитам!B28</f>
        <v>1</v>
      </c>
      <c r="C28" s="20">
        <f>Разбивка_по_щитам!C28</f>
        <v>26</v>
      </c>
      <c r="D28" s="20" t="str">
        <f>Разбивка_по_щитам!F28</f>
        <v>ЩР</v>
      </c>
      <c r="E28" s="20" t="str">
        <f>Разбивка_по_щитам!H28</f>
        <v>R.1.07.3</v>
      </c>
      <c r="F28" s="20" t="e">
        <f>Разбивка_по_щитам!I28</f>
        <v>#N/A</v>
      </c>
      <c r="G28" s="20" t="str">
        <f>Разбивка_по_щитам!J28</f>
        <v>Розеточная группа  Пом. №07</v>
      </c>
      <c r="H28" s="20">
        <f>Разбивка_по_щитам!K28</f>
        <v>0.82000000000000006</v>
      </c>
      <c r="I28" s="20">
        <f>Разбивка_по_щитам!L28</f>
        <v>0.18</v>
      </c>
      <c r="J28" s="20" t="str">
        <f>Разбивка_по_щитам!M28</f>
        <v>L3</v>
      </c>
      <c r="K28" s="20" t="str">
        <f>Разбивка_по_щитам!N28</f>
        <v>R.1.07.3</v>
      </c>
      <c r="L28" s="20"/>
      <c r="M28" s="20" t="str">
        <f>Разбивка_по_щитам!P28</f>
        <v>ВВГнг(А)-LS (3х2,5)
L=33-0,13%</v>
      </c>
      <c r="N28" s="20"/>
      <c r="P28" s="20"/>
      <c r="Q28" s="20"/>
      <c r="R28" s="20"/>
      <c r="S28" s="20"/>
      <c r="T28" s="20"/>
      <c r="U28" s="20"/>
    </row>
    <row r="29" spans="2:21" x14ac:dyDescent="0.2">
      <c r="B29" s="20">
        <f>Разбивка_по_щитам!B29</f>
        <v>1</v>
      </c>
      <c r="C29" s="20">
        <f>Разбивка_по_щитам!C29</f>
        <v>27</v>
      </c>
      <c r="D29" s="20" t="str">
        <f>Разбивка_по_щитам!F29</f>
        <v>ЩР</v>
      </c>
      <c r="E29" s="20" t="str">
        <f>Разбивка_по_щитам!H29</f>
        <v>R.1.08.1</v>
      </c>
      <c r="F29" s="20" t="e">
        <f>Разбивка_по_щитам!I29</f>
        <v>#N/A</v>
      </c>
      <c r="G29" s="20" t="str">
        <f>Разбивка_по_щитам!J29</f>
        <v>Розеточная группа  Пом. №08</v>
      </c>
      <c r="H29" s="20">
        <f>Разбивка_по_щитам!K29</f>
        <v>2.46</v>
      </c>
      <c r="I29" s="20">
        <f>Разбивка_по_щитам!L29</f>
        <v>0.54</v>
      </c>
      <c r="J29" s="20" t="str">
        <f>Разбивка_по_щитам!M29</f>
        <v>L1</v>
      </c>
      <c r="K29" s="20" t="str">
        <f>Разбивка_по_щитам!N29</f>
        <v>R.1.08.1</v>
      </c>
      <c r="L29" s="20"/>
      <c r="M29" s="20" t="str">
        <f>Разбивка_по_щитам!P29</f>
        <v>ВВГнг(А)-LS (3х2,5)
L=74-0,63%</v>
      </c>
      <c r="N29" s="20"/>
      <c r="P29" s="20"/>
      <c r="Q29" s="20"/>
      <c r="R29" s="20"/>
      <c r="S29" s="20"/>
      <c r="T29" s="20"/>
      <c r="U29" s="20"/>
    </row>
    <row r="30" spans="2:21" x14ac:dyDescent="0.2">
      <c r="B30" s="20">
        <f>Разбивка_по_щитам!B30</f>
        <v>1</v>
      </c>
      <c r="C30" s="20">
        <f>Разбивка_по_щитам!C30</f>
        <v>28</v>
      </c>
      <c r="D30" s="20" t="str">
        <f>Разбивка_по_щитам!F30</f>
        <v>ЩР</v>
      </c>
      <c r="E30" s="20" t="str">
        <f>Разбивка_по_щитам!H30</f>
        <v>R.1.08.2</v>
      </c>
      <c r="F30" s="20" t="e">
        <f>Разбивка_по_щитам!I30</f>
        <v>#N/A</v>
      </c>
      <c r="G30" s="20" t="str">
        <f>Разбивка_по_щитам!J30</f>
        <v>Розеточная группа  Пом. №08</v>
      </c>
      <c r="H30" s="20">
        <f>Разбивка_по_щитам!K30</f>
        <v>1.1000000000000001</v>
      </c>
      <c r="I30" s="20">
        <f>Разбивка_по_щитам!L30</f>
        <v>0.24</v>
      </c>
      <c r="J30" s="20" t="str">
        <f>Разбивка_по_щитам!M30</f>
        <v>L2</v>
      </c>
      <c r="K30" s="20" t="str">
        <f>Разбивка_по_щитам!N30</f>
        <v>R.1.08.2</v>
      </c>
      <c r="L30" s="20"/>
      <c r="M30" s="20" t="str">
        <f>Разбивка_по_щитам!P30</f>
        <v>ВВГнг(А)-LS (3х2,5)
L=43-0,21%</v>
      </c>
      <c r="N30" s="20"/>
      <c r="P30" s="20"/>
      <c r="Q30" s="20"/>
      <c r="R30" s="20"/>
      <c r="S30" s="20"/>
      <c r="T30" s="20"/>
      <c r="U30" s="20"/>
    </row>
    <row r="31" spans="2:21" x14ac:dyDescent="0.2">
      <c r="B31" s="20">
        <f>Разбивка_по_щитам!B31</f>
        <v>1</v>
      </c>
      <c r="C31" s="20">
        <f>Разбивка_по_щитам!C31</f>
        <v>29</v>
      </c>
      <c r="D31" s="20" t="str">
        <f>Разбивка_по_щитам!F31</f>
        <v>ЩР</v>
      </c>
      <c r="E31" s="20" t="str">
        <f>Разбивка_по_щитам!H31</f>
        <v>R.1.08.4</v>
      </c>
      <c r="F31" s="20" t="e">
        <f>Разбивка_по_щитам!I31</f>
        <v>#N/A</v>
      </c>
      <c r="G31" s="20" t="str">
        <f>Разбивка_по_щитам!J31</f>
        <v>Розеточная группа  Пом. №08 Проектор</v>
      </c>
      <c r="H31" s="20">
        <f>Разбивка_по_щитам!K31</f>
        <v>1.37</v>
      </c>
      <c r="I31" s="20">
        <f>Разбивка_по_щитам!L31</f>
        <v>0.3</v>
      </c>
      <c r="J31" s="20" t="str">
        <f>Разбивка_по_щитам!M31</f>
        <v>L3</v>
      </c>
      <c r="K31" s="20" t="str">
        <f>Разбивка_по_щитам!N31</f>
        <v>R.1.08.4</v>
      </c>
      <c r="L31" s="20"/>
      <c r="M31" s="20" t="str">
        <f>Разбивка_по_щитам!P31</f>
        <v>ВВГнг(А)-LS (3х2,5)
L=31-0,26%</v>
      </c>
      <c r="N31" s="20"/>
      <c r="P31" s="20"/>
      <c r="Q31" s="20"/>
      <c r="R31" s="20"/>
      <c r="S31" s="20"/>
      <c r="T31" s="20"/>
      <c r="U31" s="20"/>
    </row>
    <row r="32" spans="2:21" x14ac:dyDescent="0.2">
      <c r="B32" s="20">
        <f>Разбивка_по_щитам!B32</f>
        <v>1</v>
      </c>
      <c r="C32" s="20">
        <f>Разбивка_по_щитам!C32</f>
        <v>30</v>
      </c>
      <c r="D32" s="20" t="str">
        <f>Разбивка_по_щитам!F32</f>
        <v>ЩР</v>
      </c>
      <c r="E32" s="20" t="str">
        <f>Разбивка_по_щитам!H32</f>
        <v>R.1.08.5</v>
      </c>
      <c r="F32" s="20" t="e">
        <f>Разбивка_по_щитам!I32</f>
        <v>#N/A</v>
      </c>
      <c r="G32" s="20" t="str">
        <f>Разбивка_по_щитам!J32</f>
        <v>Резерв</v>
      </c>
      <c r="H32" s="20">
        <f>Разбивка_по_щитам!K32</f>
        <v>0</v>
      </c>
      <c r="I32" s="20">
        <f>Разбивка_по_щитам!L32</f>
        <v>0</v>
      </c>
      <c r="J32" s="20" t="str">
        <f>Разбивка_по_щитам!M32</f>
        <v>L1</v>
      </c>
      <c r="K32" s="20" t="str">
        <f>Разбивка_по_щитам!N32</f>
        <v>R.1.08.5</v>
      </c>
      <c r="L32" s="20"/>
      <c r="M32" s="20" t="str">
        <f>Разбивка_по_щитам!P32</f>
        <v>ВВГнг(А)-LS (3х2,5)
L=28-0%</v>
      </c>
      <c r="N32" s="20"/>
      <c r="P32" s="20"/>
      <c r="Q32" s="20"/>
      <c r="R32" s="20"/>
      <c r="S32" s="20"/>
      <c r="T32" s="20"/>
      <c r="U32" s="20"/>
    </row>
    <row r="33" spans="2:21" x14ac:dyDescent="0.2">
      <c r="B33" s="20">
        <f>Разбивка_по_щитам!B33</f>
        <v>1</v>
      </c>
      <c r="C33" s="20">
        <f>Разбивка_по_щитам!C33</f>
        <v>31</v>
      </c>
      <c r="D33" s="20" t="str">
        <f>Разбивка_по_щитам!F33</f>
        <v>ЩР</v>
      </c>
      <c r="E33" s="20" t="str">
        <f>Разбивка_по_щитам!H33</f>
        <v>R.1.08.6</v>
      </c>
      <c r="F33" s="20" t="e">
        <f>Разбивка_по_щитам!I33</f>
        <v>#N/A</v>
      </c>
      <c r="G33" s="20" t="str">
        <f>Разбивка_по_щитам!J33</f>
        <v>Розеточная группа  Пом. №08</v>
      </c>
      <c r="H33" s="20">
        <f>Разбивка_по_щитам!K33</f>
        <v>0.82000000000000006</v>
      </c>
      <c r="I33" s="20">
        <f>Разбивка_по_щитам!L33</f>
        <v>0.18</v>
      </c>
      <c r="J33" s="20" t="str">
        <f>Разбивка_по_щитам!M33</f>
        <v>L2</v>
      </c>
      <c r="K33" s="20" t="str">
        <f>Разбивка_по_щитам!N33</f>
        <v>R.1.08.6</v>
      </c>
      <c r="L33" s="20"/>
      <c r="M33" s="20" t="str">
        <f>Разбивка_по_щитам!P33</f>
        <v>ВВГнг(А)-LS (3х2,5)
L=31-0,11%</v>
      </c>
      <c r="N33" s="20"/>
      <c r="P33" s="20"/>
      <c r="Q33" s="20"/>
      <c r="R33" s="20"/>
      <c r="S33" s="20"/>
      <c r="T33" s="20"/>
      <c r="U33" s="20"/>
    </row>
    <row r="34" spans="2:21" x14ac:dyDescent="0.2">
      <c r="B34" s="20">
        <f>Разбивка_по_щитам!B34</f>
        <v>1</v>
      </c>
      <c r="C34" s="20">
        <f>Разбивка_по_щитам!C34</f>
        <v>32</v>
      </c>
      <c r="D34" s="20" t="str">
        <f>Разбивка_по_щитам!F34</f>
        <v>ЩР</v>
      </c>
      <c r="E34" s="20" t="str">
        <f>Разбивка_по_щитам!H34</f>
        <v>R.1.11.1</v>
      </c>
      <c r="F34" s="20" t="e">
        <f>Разбивка_по_щитам!I34</f>
        <v>#N/A</v>
      </c>
      <c r="G34" s="20" t="str">
        <f>Разбивка_по_щитам!J34</f>
        <v>Розеточная группа  Пом. №11</v>
      </c>
      <c r="H34" s="20">
        <f>Разбивка_по_щитам!K34</f>
        <v>0.82000000000000006</v>
      </c>
      <c r="I34" s="20">
        <f>Разбивка_по_щитам!L34</f>
        <v>0.18</v>
      </c>
      <c r="J34" s="20" t="str">
        <f>Разбивка_по_щитам!M34</f>
        <v>L3</v>
      </c>
      <c r="K34" s="20" t="str">
        <f>Разбивка_по_щитам!N34</f>
        <v>R.1.11.1</v>
      </c>
      <c r="L34" s="20"/>
      <c r="M34" s="20" t="str">
        <f>Разбивка_по_щитам!P34</f>
        <v>ВВГнг(А)-LS (3х2,5)
L=37-0,15%</v>
      </c>
      <c r="N34" s="20"/>
      <c r="P34" s="20"/>
      <c r="Q34" s="20"/>
      <c r="R34" s="20"/>
      <c r="S34" s="20"/>
      <c r="T34" s="20"/>
      <c r="U34" s="20"/>
    </row>
    <row r="35" spans="2:21" x14ac:dyDescent="0.2">
      <c r="B35" s="20">
        <f>Разбивка_по_щитам!B35</f>
        <v>1</v>
      </c>
      <c r="C35" s="20">
        <f>Разбивка_по_щитам!C35</f>
        <v>33</v>
      </c>
      <c r="D35" s="20" t="str">
        <f>Разбивка_по_щитам!F35</f>
        <v>ЩР</v>
      </c>
      <c r="E35" s="20">
        <f>Разбивка_по_щитам!H35</f>
        <v>0</v>
      </c>
      <c r="F35" s="20" t="e">
        <f>Разбивка_по_щитам!I35</f>
        <v>#N/A</v>
      </c>
      <c r="G35" s="20" t="str">
        <f>Разбивка_по_щитам!J35</f>
        <v/>
      </c>
      <c r="H35" s="20" t="str">
        <f>Разбивка_по_щитам!K35</f>
        <v/>
      </c>
      <c r="I35" s="20" t="str">
        <f>Разбивка_по_щитам!L35</f>
        <v/>
      </c>
      <c r="J35" s="20" t="str">
        <f>Разбивка_по_щитам!M35</f>
        <v/>
      </c>
      <c r="K35" s="20" t="str">
        <f>Разбивка_по_щитам!N35</f>
        <v/>
      </c>
      <c r="L35" s="20"/>
      <c r="M35" s="20" t="str">
        <f>Разбивка_по_щитам!P35</f>
        <v/>
      </c>
      <c r="N35" s="20"/>
      <c r="P35" s="20"/>
      <c r="Q35" s="20"/>
      <c r="R35" s="20"/>
      <c r="S35" s="20"/>
      <c r="T35" s="20"/>
      <c r="U35" s="20"/>
    </row>
    <row r="36" spans="2:21" x14ac:dyDescent="0.2">
      <c r="B36" s="20">
        <f>Разбивка_по_щитам!B36</f>
        <v>1</v>
      </c>
      <c r="C36" s="20">
        <f>Разбивка_по_щитам!C36</f>
        <v>34</v>
      </c>
      <c r="D36" s="20" t="str">
        <f>Разбивка_по_щитам!F36</f>
        <v>ЩР</v>
      </c>
      <c r="E36" s="20">
        <f>Разбивка_по_щитам!H36</f>
        <v>0</v>
      </c>
      <c r="F36" s="20" t="e">
        <f>Разбивка_по_щитам!I36</f>
        <v>#N/A</v>
      </c>
      <c r="G36" s="20" t="str">
        <f>Разбивка_по_щитам!J36</f>
        <v/>
      </c>
      <c r="H36" s="20" t="str">
        <f>Разбивка_по_щитам!K36</f>
        <v/>
      </c>
      <c r="I36" s="20" t="str">
        <f>Разбивка_по_щитам!L36</f>
        <v/>
      </c>
      <c r="J36" s="20" t="str">
        <f>Разбивка_по_щитам!M36</f>
        <v/>
      </c>
      <c r="K36" s="20" t="str">
        <f>Разбивка_по_щитам!N36</f>
        <v/>
      </c>
      <c r="L36" s="20"/>
      <c r="M36" s="20" t="str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">
      <c r="B37" s="20">
        <f>Разбивка_по_щитам!B37</f>
        <v>1</v>
      </c>
      <c r="C37" s="20">
        <f>Разбивка_по_щитам!C37</f>
        <v>35</v>
      </c>
      <c r="D37" s="20" t="str">
        <f>Разбивка_по_щитам!F37</f>
        <v>ЩР</v>
      </c>
      <c r="E37" s="20">
        <f>Разбивка_по_щитам!H37</f>
        <v>0</v>
      </c>
      <c r="F37" s="20" t="e">
        <f>Разбивка_по_щитам!I37</f>
        <v>#N/A</v>
      </c>
      <c r="G37" s="20" t="str">
        <f>Разбивка_по_щитам!J37</f>
        <v/>
      </c>
      <c r="H37" s="20" t="str">
        <f>Разбивка_по_щитам!K37</f>
        <v/>
      </c>
      <c r="I37" s="20" t="str">
        <f>Разбивка_по_щитам!L37</f>
        <v/>
      </c>
      <c r="J37" s="20" t="str">
        <f>Разбивка_по_щитам!M37</f>
        <v/>
      </c>
      <c r="K37" s="20" t="str">
        <f>Разбивка_по_щитам!N37</f>
        <v/>
      </c>
      <c r="L37" s="20"/>
      <c r="M37" s="20" t="str">
        <f>Разбивка_по_щитам!P37</f>
        <v/>
      </c>
      <c r="N37" s="20"/>
      <c r="P37" s="20"/>
      <c r="Q37" s="20"/>
      <c r="R37" s="20"/>
      <c r="S37" s="20"/>
      <c r="T37" s="20"/>
      <c r="U37" s="20"/>
    </row>
    <row r="38" spans="2:21" x14ac:dyDescent="0.2">
      <c r="B38" s="20">
        <f>Разбивка_по_щитам!B38</f>
        <v>1</v>
      </c>
      <c r="C38" s="20">
        <f>Разбивка_по_щитам!C38</f>
        <v>36</v>
      </c>
      <c r="D38" s="20" t="str">
        <f>Разбивка_по_щитам!F38</f>
        <v>ЩР</v>
      </c>
      <c r="E38" s="20" t="str">
        <f>Разбивка_по_щитам!H38</f>
        <v>R.1.11.3</v>
      </c>
      <c r="F38" s="20" t="e">
        <f>Разбивка_по_щитам!I38</f>
        <v>#N/A</v>
      </c>
      <c r="G38" s="20" t="str">
        <f>Разбивка_по_щитам!J38</f>
        <v>Розеточная группа  Пом. №11</v>
      </c>
      <c r="H38" s="20">
        <f>Разбивка_по_щитам!K38</f>
        <v>0.82000000000000006</v>
      </c>
      <c r="I38" s="20">
        <f>Разбивка_по_щитам!L38</f>
        <v>0.18</v>
      </c>
      <c r="J38" s="20" t="str">
        <f>Разбивка_по_щитам!M38</f>
        <v>L1</v>
      </c>
      <c r="K38" s="20" t="str">
        <f>Разбивка_по_щитам!N38</f>
        <v>R.1.11.3</v>
      </c>
      <c r="L38" s="20"/>
      <c r="M38" s="20" t="str">
        <f>Разбивка_по_щитам!P38</f>
        <v>ВВГнг(А)-LS (3х2,5)
L=36-0,14%</v>
      </c>
      <c r="N38" s="20"/>
      <c r="P38" s="20"/>
      <c r="Q38" s="20"/>
      <c r="R38" s="20"/>
      <c r="S38" s="20"/>
      <c r="T38" s="20"/>
      <c r="U38" s="20"/>
    </row>
    <row r="39" spans="2:21" x14ac:dyDescent="0.2">
      <c r="B39" s="20">
        <f>Разбивка_по_щитам!B39</f>
        <v>1</v>
      </c>
      <c r="C39" s="20">
        <f>Разбивка_по_щитам!C39</f>
        <v>37</v>
      </c>
      <c r="D39" s="20" t="str">
        <f>Разбивка_по_щитам!F39</f>
        <v>ЩР</v>
      </c>
      <c r="E39" s="20" t="str">
        <f>Разбивка_по_щитам!H39</f>
        <v>R.1.12.1</v>
      </c>
      <c r="F39" s="20" t="e">
        <f>Разбивка_по_щитам!I39</f>
        <v>#N/A</v>
      </c>
      <c r="G39" s="20" t="str">
        <f>Разбивка_по_щитам!J39</f>
        <v>Розеточная группа  Пом. №12</v>
      </c>
      <c r="H39" s="20">
        <f>Разбивка_по_щитам!K39</f>
        <v>0.55000000000000004</v>
      </c>
      <c r="I39" s="20">
        <f>Разбивка_по_щитам!L39</f>
        <v>0.12</v>
      </c>
      <c r="J39" s="20" t="str">
        <f>Разбивка_по_щитам!M39</f>
        <v>L2</v>
      </c>
      <c r="K39" s="20" t="str">
        <f>Разбивка_по_щитам!N39</f>
        <v>R.1.12.1</v>
      </c>
      <c r="L39" s="20"/>
      <c r="M39" s="20" t="str">
        <f>Разбивка_по_щитам!P39</f>
        <v>ВВГнг(А)-LS (3х2,5)
L=25-0,07%</v>
      </c>
      <c r="N39" s="20"/>
      <c r="P39" s="20"/>
      <c r="Q39" s="20"/>
      <c r="R39" s="20"/>
      <c r="S39" s="20"/>
      <c r="T39" s="20"/>
      <c r="U39" s="20"/>
    </row>
    <row r="40" spans="2:21" x14ac:dyDescent="0.2">
      <c r="B40" s="20">
        <f>Разбивка_по_щитам!B40</f>
        <v>1</v>
      </c>
      <c r="C40" s="20">
        <f>Разбивка_по_щитам!C40</f>
        <v>38</v>
      </c>
      <c r="D40" s="20" t="str">
        <f>Разбивка_по_щитам!F40</f>
        <v>ЩР</v>
      </c>
      <c r="E40" s="20" t="str">
        <f>Разбивка_по_щитам!H40</f>
        <v>R.1.12.2</v>
      </c>
      <c r="F40" s="20" t="e">
        <f>Разбивка_по_щитам!I40</f>
        <v>#N/A</v>
      </c>
      <c r="G40" s="20" t="str">
        <f>Разбивка_по_щитам!J40</f>
        <v>Розеточная группа  Пом. №12</v>
      </c>
      <c r="H40" s="20">
        <f>Разбивка_по_щитам!K40</f>
        <v>1.1000000000000001</v>
      </c>
      <c r="I40" s="20">
        <f>Разбивка_по_щитам!L40</f>
        <v>0.24</v>
      </c>
      <c r="J40" s="20" t="str">
        <f>Разбивка_по_щитам!M40</f>
        <v>L3</v>
      </c>
      <c r="K40" s="20" t="str">
        <f>Разбивка_по_щитам!N40</f>
        <v>R.1.12.2</v>
      </c>
      <c r="L40" s="20"/>
      <c r="M40" s="20" t="str">
        <f>Разбивка_по_щитам!P40</f>
        <v>ВВГнг(А)-LS (3х2,5)
L=38-0,17%</v>
      </c>
      <c r="N40" s="20"/>
      <c r="P40" s="20"/>
      <c r="Q40" s="20"/>
      <c r="R40" s="20"/>
      <c r="S40" s="20"/>
      <c r="T40" s="20"/>
      <c r="U40" s="20"/>
    </row>
    <row r="41" spans="2:21" x14ac:dyDescent="0.2">
      <c r="B41" s="20">
        <f>Разбивка_по_щитам!B41</f>
        <v>1</v>
      </c>
      <c r="C41" s="20">
        <f>Разбивка_по_щитам!C41</f>
        <v>39</v>
      </c>
      <c r="D41" s="20" t="str">
        <f>Разбивка_по_щитам!F41</f>
        <v>ЩР</v>
      </c>
      <c r="E41" s="20" t="str">
        <f>Разбивка_по_щитам!H41</f>
        <v>R.1.13.1</v>
      </c>
      <c r="F41" s="20" t="e">
        <f>Разбивка_по_щитам!I41</f>
        <v>#N/A</v>
      </c>
      <c r="G41" s="20" t="str">
        <f>Разбивка_по_щитам!J41</f>
        <v>Розеточная группа  Пом. №13</v>
      </c>
      <c r="H41" s="20">
        <f>Разбивка_по_щитам!K41</f>
        <v>0.55000000000000004</v>
      </c>
      <c r="I41" s="20">
        <f>Разбивка_по_щитам!L41</f>
        <v>0.12</v>
      </c>
      <c r="J41" s="20" t="str">
        <f>Разбивка_по_щитам!M41</f>
        <v>L1</v>
      </c>
      <c r="K41" s="20" t="str">
        <f>Разбивка_по_щитам!N41</f>
        <v>R.1.13.1</v>
      </c>
      <c r="L41" s="20"/>
      <c r="M41" s="20" t="str">
        <f>Разбивка_по_щитам!P41</f>
        <v>ВВГнг(А)-LS (3х2,5)
L=30-0,09%</v>
      </c>
      <c r="N41" s="20"/>
      <c r="P41" s="20"/>
      <c r="Q41" s="20"/>
      <c r="R41" s="20"/>
      <c r="S41" s="20"/>
      <c r="T41" s="20"/>
      <c r="U41" s="20"/>
    </row>
    <row r="42" spans="2:21" x14ac:dyDescent="0.2">
      <c r="B42" s="20">
        <f>Разбивка_по_щитам!B42</f>
        <v>1</v>
      </c>
      <c r="C42" s="20">
        <f>Разбивка_по_щитам!C42</f>
        <v>40</v>
      </c>
      <c r="D42" s="20" t="str">
        <f>Разбивка_по_щитам!F42</f>
        <v>ЩР</v>
      </c>
      <c r="E42" s="20" t="str">
        <f>Разбивка_по_щитам!H42</f>
        <v>R.1.14.1</v>
      </c>
      <c r="F42" s="20" t="e">
        <f>Разбивка_по_щитам!I42</f>
        <v>#N/A</v>
      </c>
      <c r="G42" s="20" t="str">
        <f>Разбивка_по_щитам!J42</f>
        <v>Розеточная группа  Пом. №14</v>
      </c>
      <c r="H42" s="20">
        <f>Разбивка_по_щитам!K42</f>
        <v>1.64</v>
      </c>
      <c r="I42" s="20">
        <f>Разбивка_по_щитам!L42</f>
        <v>0.36</v>
      </c>
      <c r="J42" s="20" t="str">
        <f>Разбивка_по_щитам!M42</f>
        <v>L2</v>
      </c>
      <c r="K42" s="20" t="str">
        <f>Разбивка_по_щитам!N42</f>
        <v>R.1.14.1</v>
      </c>
      <c r="L42" s="20"/>
      <c r="M42" s="20" t="str">
        <f>Разбивка_по_щитам!P42</f>
        <v>ВВГнг(А)-LS (3х2,5)
L=70-0,51%</v>
      </c>
      <c r="N42" s="20"/>
      <c r="P42" s="20"/>
      <c r="Q42" s="20"/>
      <c r="R42" s="20"/>
      <c r="S42" s="20"/>
      <c r="T42" s="20"/>
      <c r="U42" s="20"/>
    </row>
    <row r="43" spans="2:21" x14ac:dyDescent="0.2">
      <c r="B43" s="20">
        <f>Разбивка_по_щитам!B43</f>
        <v>1</v>
      </c>
      <c r="C43" s="20">
        <f>Разбивка_по_щитам!C43</f>
        <v>41</v>
      </c>
      <c r="D43" s="20" t="str">
        <f>Разбивка_по_щитам!F43</f>
        <v>ЩР</v>
      </c>
      <c r="E43" s="20" t="str">
        <f>Разбивка_по_щитам!H43</f>
        <v>R.1.14.10</v>
      </c>
      <c r="F43" s="20" t="e">
        <f>Разбивка_по_щитам!I43</f>
        <v>#N/A</v>
      </c>
      <c r="G43" s="20" t="str">
        <f>Разбивка_по_щитам!J43</f>
        <v>Розеточная группа  Пом. №14</v>
      </c>
      <c r="H43" s="20">
        <f>Разбивка_по_щитам!K43</f>
        <v>2.46</v>
      </c>
      <c r="I43" s="20">
        <f>Разбивка_по_щитам!L43</f>
        <v>0.54</v>
      </c>
      <c r="J43" s="20" t="str">
        <f>Разбивка_по_щитам!M43</f>
        <v>L3</v>
      </c>
      <c r="K43" s="20" t="str">
        <f>Разбивка_по_щитам!N43</f>
        <v>R.1.14.10</v>
      </c>
      <c r="L43" s="20"/>
      <c r="M43" s="20" t="str">
        <f>Разбивка_по_щитам!P43</f>
        <v>ВВГнг(А)-LS (3х2,5)
L=59-0,4%</v>
      </c>
      <c r="N43" s="20"/>
      <c r="P43" s="20"/>
      <c r="Q43" s="20"/>
      <c r="R43" s="20"/>
      <c r="S43" s="20"/>
      <c r="T43" s="20"/>
      <c r="U43" s="20"/>
    </row>
    <row r="44" spans="2:21" x14ac:dyDescent="0.2">
      <c r="B44" s="20">
        <f>Разбивка_по_щитам!B44</f>
        <v>1</v>
      </c>
      <c r="C44" s="20">
        <f>Разбивка_по_щитам!C44</f>
        <v>42</v>
      </c>
      <c r="D44" s="20" t="str">
        <f>Разбивка_по_щитам!F44</f>
        <v>ЩР</v>
      </c>
      <c r="E44" s="20" t="str">
        <f>Разбивка_по_щитам!H44</f>
        <v>R.1.14.11</v>
      </c>
      <c r="F44" s="20" t="e">
        <f>Разбивка_по_щитам!I44</f>
        <v>#N/A</v>
      </c>
      <c r="G44" s="20" t="str">
        <f>Разбивка_по_щитам!J44</f>
        <v>Розеточная группа  Пом. №14</v>
      </c>
      <c r="H44" s="20">
        <f>Разбивка_по_щитам!K44</f>
        <v>0.55000000000000004</v>
      </c>
      <c r="I44" s="20">
        <f>Разбивка_по_щитам!L44</f>
        <v>0.12</v>
      </c>
      <c r="J44" s="20" t="str">
        <f>Разбивка_по_щитам!M44</f>
        <v>L1</v>
      </c>
      <c r="K44" s="20" t="str">
        <f>Разбивка_по_щитам!N44</f>
        <v>R.1.14.11</v>
      </c>
      <c r="L44" s="20"/>
      <c r="M44" s="20" t="str">
        <f>Разбивка_по_щитам!P44</f>
        <v>ВВГнг(А)-LS (3х2,5)
L=21-0,06%</v>
      </c>
      <c r="N44" s="20"/>
      <c r="P44" s="20"/>
      <c r="Q44" s="20"/>
      <c r="R44" s="20"/>
      <c r="S44" s="20"/>
      <c r="T44" s="20"/>
      <c r="U44" s="20"/>
    </row>
    <row r="45" spans="2:21" x14ac:dyDescent="0.2">
      <c r="B45" s="20">
        <f>Разбивка_по_щитам!B45</f>
        <v>1</v>
      </c>
      <c r="C45" s="20">
        <f>Разбивка_по_щитам!C45</f>
        <v>43</v>
      </c>
      <c r="D45" s="20" t="str">
        <f>Разбивка_по_щитам!F45</f>
        <v>ЩР</v>
      </c>
      <c r="E45" s="20" t="str">
        <f>Разбивка_по_щитам!H45</f>
        <v>R.1.14.12</v>
      </c>
      <c r="F45" s="20" t="e">
        <f>Разбивка_по_щитам!I45</f>
        <v>#N/A</v>
      </c>
      <c r="G45" s="20" t="str">
        <f>Разбивка_по_щитам!J45</f>
        <v>Розеточная группа  Пом. №14</v>
      </c>
      <c r="H45" s="20">
        <f>Разбивка_по_щитам!K45</f>
        <v>0.55000000000000004</v>
      </c>
      <c r="I45" s="20">
        <f>Разбивка_по_щитам!L45</f>
        <v>0.12</v>
      </c>
      <c r="J45" s="20" t="str">
        <f>Разбивка_по_щитам!M45</f>
        <v>L2</v>
      </c>
      <c r="K45" s="20" t="str">
        <f>Разбивка_по_щитам!N45</f>
        <v>R.1.14.12</v>
      </c>
      <c r="L45" s="20"/>
      <c r="M45" s="20" t="str">
        <f>Разбивка_по_щитам!P45</f>
        <v>ВВГнг(А)-LS (3х2,5)
L=22-0,06%</v>
      </c>
      <c r="N45" s="20"/>
      <c r="P45" s="20"/>
      <c r="Q45" s="20"/>
      <c r="R45" s="20"/>
      <c r="S45" s="20"/>
      <c r="T45" s="20"/>
      <c r="U45" s="20"/>
    </row>
    <row r="46" spans="2:21" x14ac:dyDescent="0.2">
      <c r="B46" s="20">
        <f>Разбивка_по_щитам!B46</f>
        <v>1</v>
      </c>
      <c r="C46" s="20">
        <f>Разбивка_по_щитам!C46</f>
        <v>44</v>
      </c>
      <c r="D46" s="20" t="str">
        <f>Разбивка_по_щитам!F46</f>
        <v>ЩР</v>
      </c>
      <c r="E46" s="20" t="str">
        <f>Разбивка_по_щитам!H46</f>
        <v>R.1.14.3</v>
      </c>
      <c r="F46" s="20" t="e">
        <f>Разбивка_по_щитам!I46</f>
        <v>#N/A</v>
      </c>
      <c r="G46" s="20" t="str">
        <f>Разбивка_по_щитам!J46</f>
        <v>Розеточная группа  Пом. №14</v>
      </c>
      <c r="H46" s="20">
        <f>Разбивка_по_щитам!K46</f>
        <v>1.37</v>
      </c>
      <c r="I46" s="20">
        <f>Разбивка_по_щитам!L46</f>
        <v>0.3</v>
      </c>
      <c r="J46" s="20" t="str">
        <f>Разбивка_по_щитам!M46</f>
        <v>L3</v>
      </c>
      <c r="K46" s="20" t="str">
        <f>Разбивка_по_щитам!N46</f>
        <v>R.1.14.3</v>
      </c>
      <c r="L46" s="20"/>
      <c r="M46" s="20" t="str">
        <f>Разбивка_по_щитам!P46</f>
        <v>ВВГнг(А)-LS (3х2,5)
L=36-0,16%</v>
      </c>
      <c r="N46" s="20"/>
      <c r="P46" s="20"/>
      <c r="Q46" s="20"/>
      <c r="R46" s="20"/>
      <c r="S46" s="20"/>
      <c r="T46" s="20"/>
      <c r="U46" s="20"/>
    </row>
    <row r="47" spans="2:21" x14ac:dyDescent="0.2">
      <c r="B47" s="20">
        <f>Разбивка_по_щитам!B47</f>
        <v>1</v>
      </c>
      <c r="C47" s="20">
        <f>Разбивка_по_щитам!C47</f>
        <v>45</v>
      </c>
      <c r="D47" s="20" t="str">
        <f>Разбивка_по_щитам!F47</f>
        <v>ЩР</v>
      </c>
      <c r="E47" s="20" t="str">
        <f>Разбивка_по_щитам!H47</f>
        <v>R.1.14.4</v>
      </c>
      <c r="F47" s="20" t="e">
        <f>Разбивка_по_щитам!I47</f>
        <v>#N/A</v>
      </c>
      <c r="G47" s="20" t="str">
        <f>Разбивка_по_щитам!J47</f>
        <v>Розеточная группа  Пом. №14 Холодильник, морозильник</v>
      </c>
      <c r="H47" s="20">
        <f>Разбивка_по_щитам!K47</f>
        <v>1.82</v>
      </c>
      <c r="I47" s="20">
        <f>Разбивка_по_щитам!L47</f>
        <v>0.4</v>
      </c>
      <c r="J47" s="20" t="str">
        <f>Разбивка_по_щитам!M47</f>
        <v>L1</v>
      </c>
      <c r="K47" s="20" t="str">
        <f>Разбивка_по_щитам!N47</f>
        <v>R.1.14.4</v>
      </c>
      <c r="L47" s="20"/>
      <c r="M47" s="20" t="str">
        <f>Разбивка_по_щитам!P47</f>
        <v>ВВГнг(А)-LS (3х2,5)
L=20-0,21%</v>
      </c>
      <c r="N47" s="20"/>
      <c r="P47" s="20"/>
      <c r="Q47" s="20"/>
      <c r="R47" s="20"/>
      <c r="S47" s="20"/>
      <c r="T47" s="20"/>
      <c r="U47" s="20"/>
    </row>
    <row r="48" spans="2:21" x14ac:dyDescent="0.2">
      <c r="B48" s="20">
        <f>Разбивка_по_щитам!B48</f>
        <v>1</v>
      </c>
      <c r="C48" s="20">
        <f>Разбивка_по_щитам!C48</f>
        <v>46</v>
      </c>
      <c r="D48" s="20" t="str">
        <f>Разбивка_по_щитам!F48</f>
        <v>ЩР</v>
      </c>
      <c r="E48" s="20" t="str">
        <f>Разбивка_по_щитам!H48</f>
        <v>R.1.14.5</v>
      </c>
      <c r="F48" s="20" t="e">
        <f>Разбивка_по_щитам!I48</f>
        <v>#N/A</v>
      </c>
      <c r="G48" s="20" t="str">
        <f>Разбивка_по_щитам!J48</f>
        <v>Розеточная группа  Пом. №14 Вытяжка</v>
      </c>
      <c r="H48" s="20">
        <f>Разбивка_по_щитам!K48</f>
        <v>0.91</v>
      </c>
      <c r="I48" s="20">
        <f>Разбивка_по_щитам!L48</f>
        <v>0.2</v>
      </c>
      <c r="J48" s="20" t="str">
        <f>Разбивка_по_щитам!M48</f>
        <v>L2</v>
      </c>
      <c r="K48" s="20" t="str">
        <f>Разбивка_по_щитам!N48</f>
        <v>R.1.14.5</v>
      </c>
      <c r="L48" s="20"/>
      <c r="M48" s="20" t="str">
        <f>Разбивка_по_щитам!P48</f>
        <v>ВВГнг(А)-LS (3х2,5)
L=19-0,1%</v>
      </c>
      <c r="N48" s="20"/>
      <c r="P48" s="20"/>
      <c r="Q48" s="20"/>
      <c r="R48" s="20"/>
      <c r="S48" s="20"/>
      <c r="T48" s="20"/>
      <c r="U48" s="20"/>
    </row>
    <row r="49" spans="2:21" x14ac:dyDescent="0.2">
      <c r="B49" s="20">
        <f>Разбивка_по_щитам!B49</f>
        <v>1</v>
      </c>
      <c r="C49" s="20">
        <f>Разбивка_по_щитам!C49</f>
        <v>47</v>
      </c>
      <c r="D49" s="20" t="str">
        <f>Разбивка_по_щитам!F49</f>
        <v>ЩР</v>
      </c>
      <c r="E49" s="20" t="str">
        <f>Разбивка_по_щитам!H49</f>
        <v>R.1.14.6</v>
      </c>
      <c r="F49" s="20" t="e">
        <f>Разбивка_по_щитам!I49</f>
        <v>#N/A</v>
      </c>
      <c r="G49" s="20" t="str">
        <f>Разбивка_по_щитам!J49</f>
        <v>Розеточная группа  Пом. №14</v>
      </c>
      <c r="H49" s="20">
        <f>Разбивка_по_щитам!K49</f>
        <v>0.55000000000000004</v>
      </c>
      <c r="I49" s="20">
        <f>Разбивка_по_щитам!L49</f>
        <v>0.12</v>
      </c>
      <c r="J49" s="20" t="str">
        <f>Разбивка_по_щитам!M49</f>
        <v>L3</v>
      </c>
      <c r="K49" s="20" t="str">
        <f>Разбивка_по_щитам!N49</f>
        <v>R.1.14.6</v>
      </c>
      <c r="L49" s="20"/>
      <c r="M49" s="20" t="str">
        <f>Разбивка_по_щитам!P49</f>
        <v>ВВГнг(А)-LS (3х2,5)
L=24-0,07%</v>
      </c>
      <c r="N49" s="20"/>
      <c r="P49" s="20"/>
      <c r="Q49" s="20"/>
      <c r="R49" s="20"/>
      <c r="S49" s="20"/>
      <c r="T49" s="20"/>
      <c r="U49" s="20"/>
    </row>
    <row r="50" spans="2:21" x14ac:dyDescent="0.2">
      <c r="B50" s="20">
        <f>Разбивка_по_щитам!B50</f>
        <v>1</v>
      </c>
      <c r="C50" s="20">
        <f>Разбивка_по_щитам!C50</f>
        <v>48</v>
      </c>
      <c r="D50" s="20" t="str">
        <f>Разбивка_по_щитам!F50</f>
        <v>ЩР</v>
      </c>
      <c r="E50" s="20" t="str">
        <f>Разбивка_по_щитам!H50</f>
        <v>R.1.14.7</v>
      </c>
      <c r="F50" s="20" t="e">
        <f>Разбивка_по_щитам!I50</f>
        <v>#N/A</v>
      </c>
      <c r="G50" s="20" t="str">
        <f>Разбивка_по_щитам!J50</f>
        <v>Розеточная группа  Пом. №14 ПММ</v>
      </c>
      <c r="H50" s="20">
        <f>Разбивка_по_щитам!K50</f>
        <v>10.91</v>
      </c>
      <c r="I50" s="20">
        <f>Разбивка_по_щитам!L50</f>
        <v>2.4</v>
      </c>
      <c r="J50" s="20" t="str">
        <f>Разбивка_по_щитам!M50</f>
        <v>L1</v>
      </c>
      <c r="K50" s="20" t="str">
        <f>Разбивка_по_щитам!N50</f>
        <v>R.1.14.7</v>
      </c>
      <c r="L50" s="20"/>
      <c r="M50" s="20" t="str">
        <f>Разбивка_по_щитам!P50</f>
        <v>ВВГнг(А)-LS (3х2,5)
L=19-1,19%</v>
      </c>
      <c r="N50" s="20"/>
      <c r="P50" s="20"/>
      <c r="Q50" s="20"/>
      <c r="R50" s="20"/>
      <c r="S50" s="20"/>
      <c r="T50" s="20"/>
      <c r="U50" s="20"/>
    </row>
    <row r="51" spans="2:21" x14ac:dyDescent="0.2">
      <c r="B51" s="20">
        <f>Разбивка_по_щитам!B51</f>
        <v>1</v>
      </c>
      <c r="C51" s="20">
        <f>Разбивка_по_щитам!C51</f>
        <v>49</v>
      </c>
      <c r="D51" s="20" t="str">
        <f>Разбивка_по_щитам!F51</f>
        <v>ЩР</v>
      </c>
      <c r="E51" s="20" t="str">
        <f>Разбивка_по_щитам!H51</f>
        <v>R.1.14.13</v>
      </c>
      <c r="F51" s="20" t="e">
        <f>Разбивка_по_щитам!I51</f>
        <v>#N/A</v>
      </c>
      <c r="G51" s="20" t="str">
        <f>Разбивка_по_щитам!J51</f>
        <v>Розеточная группа  Пом. №14 Духовка с СВЧ</v>
      </c>
      <c r="H51" s="20">
        <f>Разбивка_по_щитам!K51</f>
        <v>12.049999999999999</v>
      </c>
      <c r="I51" s="20">
        <f>Разбивка_по_щитам!L51</f>
        <v>2.65</v>
      </c>
      <c r="J51" s="20" t="str">
        <f>Разбивка_по_щитам!M51</f>
        <v>L2</v>
      </c>
      <c r="K51" s="20" t="str">
        <f>Разбивка_по_щитам!N51</f>
        <v>R.1.14.13</v>
      </c>
      <c r="L51" s="20"/>
      <c r="M51" s="20" t="str">
        <f>Разбивка_по_щитам!P51</f>
        <v>ВВГнг(А)-LS (3х2,5)
L=16-1,08%</v>
      </c>
      <c r="N51" s="20"/>
      <c r="P51" s="20"/>
      <c r="Q51" s="20"/>
      <c r="R51" s="20"/>
      <c r="S51" s="20"/>
      <c r="T51" s="20"/>
      <c r="U51" s="20"/>
    </row>
    <row r="52" spans="2:21" x14ac:dyDescent="0.2">
      <c r="B52" s="20">
        <f>Разбивка_по_щитам!B52</f>
        <v>1</v>
      </c>
      <c r="C52" s="20">
        <f>Разбивка_по_щитам!C52</f>
        <v>50</v>
      </c>
      <c r="D52" s="20" t="str">
        <f>Разбивка_по_щитам!F52</f>
        <v>ЩР</v>
      </c>
      <c r="E52" s="20">
        <f>Разбивка_по_щитам!H52</f>
        <v>0</v>
      </c>
      <c r="F52" s="20" t="e">
        <f>Разбивка_по_щитам!I52</f>
        <v>#N/A</v>
      </c>
      <c r="G52" s="20" t="str">
        <f>Разбивка_по_щитам!J52</f>
        <v/>
      </c>
      <c r="H52" s="20" t="str">
        <f>Разбивка_по_щитам!K52</f>
        <v/>
      </c>
      <c r="I52" s="20" t="str">
        <f>Разбивка_по_щитам!L52</f>
        <v/>
      </c>
      <c r="J52" s="20" t="str">
        <f>Разбивка_по_щитам!M52</f>
        <v/>
      </c>
      <c r="K52" s="20" t="str">
        <f>Разбивка_по_щитам!N52</f>
        <v/>
      </c>
      <c r="L52" s="20"/>
      <c r="M52" s="20" t="str">
        <f>Разбивка_по_щитам!P52</f>
        <v/>
      </c>
      <c r="N52" s="20"/>
      <c r="P52" s="20"/>
      <c r="Q52" s="20"/>
      <c r="R52" s="20"/>
      <c r="S52" s="20"/>
      <c r="T52" s="20"/>
      <c r="U52" s="20"/>
    </row>
    <row r="53" spans="2:21" x14ac:dyDescent="0.2">
      <c r="B53" s="20">
        <f>Разбивка_по_щитам!B53</f>
        <v>1</v>
      </c>
      <c r="C53" s="20">
        <f>Разбивка_по_щитам!C53</f>
        <v>51</v>
      </c>
      <c r="D53" s="20" t="str">
        <f>Разбивка_по_щитам!F53</f>
        <v>ЩР</v>
      </c>
      <c r="E53" s="20">
        <f>Разбивка_по_щитам!H53</f>
        <v>0</v>
      </c>
      <c r="F53" s="20" t="e">
        <f>Разбивка_по_щитам!I53</f>
        <v>#N/A</v>
      </c>
      <c r="G53" s="20" t="str">
        <f>Разбивка_по_щитам!J53</f>
        <v/>
      </c>
      <c r="H53" s="20" t="str">
        <f>Разбивка_по_щитам!K53</f>
        <v/>
      </c>
      <c r="I53" s="20" t="str">
        <f>Разбивка_по_щитам!L53</f>
        <v/>
      </c>
      <c r="J53" s="20" t="str">
        <f>Разбивка_по_щитам!M53</f>
        <v/>
      </c>
      <c r="K53" s="20" t="str">
        <f>Разбивка_по_щитам!N53</f>
        <v/>
      </c>
      <c r="L53" s="20"/>
      <c r="M53" s="20" t="str">
        <f>Разбивка_по_щитам!P53</f>
        <v/>
      </c>
      <c r="N53" s="20"/>
      <c r="P53" s="20"/>
      <c r="Q53" s="20"/>
      <c r="R53" s="20"/>
      <c r="S53" s="20"/>
      <c r="T53" s="20"/>
      <c r="U53" s="20"/>
    </row>
    <row r="54" spans="2:21" x14ac:dyDescent="0.2">
      <c r="B54" s="20">
        <f>Разбивка_по_щитам!B54</f>
        <v>1</v>
      </c>
      <c r="C54" s="20">
        <f>Разбивка_по_щитам!C54</f>
        <v>52</v>
      </c>
      <c r="D54" s="20" t="str">
        <f>Разбивка_по_щитам!F54</f>
        <v>ЩР</v>
      </c>
      <c r="E54" s="20">
        <f>Разбивка_по_щитам!H54</f>
        <v>0</v>
      </c>
      <c r="F54" s="20" t="e">
        <f>Разбивка_по_щитам!I54</f>
        <v>#N/A</v>
      </c>
      <c r="G54" s="20" t="str">
        <f>Разбивка_по_щитам!J54</f>
        <v/>
      </c>
      <c r="H54" s="20" t="str">
        <f>Разбивка_по_щитам!K54</f>
        <v/>
      </c>
      <c r="I54" s="20" t="str">
        <f>Разбивка_по_щитам!L54</f>
        <v/>
      </c>
      <c r="J54" s="20" t="str">
        <f>Разбивка_по_щитам!M54</f>
        <v/>
      </c>
      <c r="K54" s="20" t="str">
        <f>Разбивка_по_щитам!N54</f>
        <v/>
      </c>
      <c r="L54" s="20"/>
      <c r="M54" s="20" t="str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">
      <c r="B55" s="20">
        <f>Разбивка_по_щитам!B55</f>
        <v>1</v>
      </c>
      <c r="C55" s="20">
        <f>Разбивка_по_щитам!C55</f>
        <v>53</v>
      </c>
      <c r="D55" s="20" t="str">
        <f>Разбивка_по_щитам!F55</f>
        <v>ЩР</v>
      </c>
      <c r="E55" s="20" t="str">
        <f>Разбивка_по_щитам!H55</f>
        <v>R.1.14.14</v>
      </c>
      <c r="F55" s="20" t="e">
        <f>Разбивка_по_щитам!I55</f>
        <v>#N/A</v>
      </c>
      <c r="G55" s="20" t="str">
        <f>Разбивка_по_щитам!J55</f>
        <v>Розеточная группа  Пом. №14 Варочная панель 2</v>
      </c>
      <c r="H55" s="20">
        <f>Разбивка_по_щитам!K55</f>
        <v>16.73</v>
      </c>
      <c r="I55" s="20">
        <f>Разбивка_по_щитам!L55</f>
        <v>3.68</v>
      </c>
      <c r="J55" s="20" t="str">
        <f>Разбивка_по_щитам!M55</f>
        <v>L3</v>
      </c>
      <c r="K55" s="20" t="str">
        <f>Разбивка_по_щитам!N55</f>
        <v>R.1.14.14</v>
      </c>
      <c r="L55" s="20"/>
      <c r="M55" s="20" t="str">
        <f>Разбивка_по_щитам!P55</f>
        <v>ВВГнг(А)-LS (3х4)
L=18-1,08%</v>
      </c>
      <c r="N55" s="20"/>
      <c r="P55" s="20"/>
      <c r="Q55" s="20"/>
      <c r="R55" s="20"/>
      <c r="S55" s="20"/>
      <c r="T55" s="20"/>
      <c r="U55" s="20"/>
    </row>
    <row r="56" spans="2:21" x14ac:dyDescent="0.2">
      <c r="B56" s="20">
        <f>Разбивка_по_щитам!B56</f>
        <v>1</v>
      </c>
      <c r="C56" s="20">
        <f>Разбивка_по_щитам!C56</f>
        <v>54</v>
      </c>
      <c r="D56" s="20" t="str">
        <f>Разбивка_по_щитам!F56</f>
        <v>ЩР</v>
      </c>
      <c r="E56" s="20" t="str">
        <f>Разбивка_по_щитам!H56</f>
        <v>R.1.14.8</v>
      </c>
      <c r="F56" s="20" t="e">
        <f>Разбивка_по_щитам!I56</f>
        <v>#N/A</v>
      </c>
      <c r="G56" s="20" t="str">
        <f>Разбивка_по_щитам!J56</f>
        <v>Розеточная группа  Пом. №14 Кофемашина</v>
      </c>
      <c r="H56" s="20">
        <f>Разбивка_по_щитам!K56</f>
        <v>6.8199999999999994</v>
      </c>
      <c r="I56" s="20">
        <f>Разбивка_по_щитам!L56</f>
        <v>1.5</v>
      </c>
      <c r="J56" s="20" t="str">
        <f>Разбивка_по_щитам!M56</f>
        <v>L1</v>
      </c>
      <c r="K56" s="20" t="str">
        <f>Разбивка_по_щитам!N56</f>
        <v>R.1.14.8</v>
      </c>
      <c r="L56" s="20"/>
      <c r="M56" s="20" t="str">
        <f>Разбивка_по_щитам!P56</f>
        <v>ВВГнг(А)-LS (3х2,5)
L=16-0,62%</v>
      </c>
      <c r="N56" s="20"/>
      <c r="P56" s="20"/>
      <c r="Q56" s="20"/>
      <c r="R56" s="20"/>
      <c r="S56" s="20"/>
      <c r="T56" s="20"/>
      <c r="U56" s="20"/>
    </row>
    <row r="57" spans="2:21" x14ac:dyDescent="0.2">
      <c r="B57" s="20">
        <f>Разбивка_по_щитам!B57</f>
        <v>1</v>
      </c>
      <c r="C57" s="20">
        <f>Разбивка_по_щитам!C57</f>
        <v>55</v>
      </c>
      <c r="D57" s="20" t="str">
        <f>Разбивка_по_щитам!F57</f>
        <v>ЩР</v>
      </c>
      <c r="E57" s="20" t="str">
        <f>Разбивка_по_щитам!H57</f>
        <v>R.1.14.9</v>
      </c>
      <c r="F57" s="20" t="e">
        <f>Разбивка_по_щитам!I57</f>
        <v>#N/A</v>
      </c>
      <c r="G57" s="20" t="str">
        <f>Разбивка_по_щитам!J57</f>
        <v>Розеточная группа  Пом. №14 Варочная панель 1</v>
      </c>
      <c r="H57" s="20">
        <f>Разбивка_по_щитам!K57</f>
        <v>16.73</v>
      </c>
      <c r="I57" s="20">
        <f>Разбивка_по_щитам!L57</f>
        <v>3.68</v>
      </c>
      <c r="J57" s="20" t="str">
        <f>Разбивка_по_щитам!M57</f>
        <v>L2</v>
      </c>
      <c r="K57" s="20" t="str">
        <f>Разбивка_по_щитам!N57</f>
        <v>R.1.14.9</v>
      </c>
      <c r="L57" s="20"/>
      <c r="M57" s="20" t="str">
        <f>Разбивка_по_щитам!P57</f>
        <v>ВВГнг(А)-LS (3х4)
L=18-1,08%</v>
      </c>
      <c r="N57" s="20"/>
      <c r="P57" s="20"/>
      <c r="Q57" s="20"/>
      <c r="R57" s="20"/>
      <c r="S57" s="20"/>
      <c r="T57" s="20"/>
      <c r="U57" s="20"/>
    </row>
    <row r="58" spans="2:21" x14ac:dyDescent="0.2">
      <c r="B58" s="20">
        <f>Разбивка_по_щитам!B58</f>
        <v>1</v>
      </c>
      <c r="C58" s="20">
        <f>Разбивка_по_щитам!C58</f>
        <v>56</v>
      </c>
      <c r="D58" s="20" t="str">
        <f>Разбивка_по_щитам!F58</f>
        <v>ЩР</v>
      </c>
      <c r="E58" s="20" t="str">
        <f>Разбивка_по_щитам!H58</f>
        <v>R.1.15.1</v>
      </c>
      <c r="F58" s="20" t="e">
        <f>Разбивка_по_щитам!I58</f>
        <v>#N/A</v>
      </c>
      <c r="G58" s="20" t="str">
        <f>Разбивка_по_щитам!J58</f>
        <v>Розеточная группа  Пом. №15 Стиральная машина</v>
      </c>
      <c r="H58" s="20">
        <f>Разбивка_по_щитам!K58</f>
        <v>9.1</v>
      </c>
      <c r="I58" s="20">
        <f>Разбивка_по_щитам!L58</f>
        <v>2</v>
      </c>
      <c r="J58" s="20" t="str">
        <f>Разбивка_по_щитам!M58</f>
        <v>L3</v>
      </c>
      <c r="K58" s="20" t="str">
        <f>Разбивка_по_щитам!N58</f>
        <v>R.1.15.1</v>
      </c>
      <c r="L58" s="20"/>
      <c r="M58" s="20" t="str">
        <f>Разбивка_по_щитам!P58</f>
        <v>ВВГнг(А)-LS (3х2,5)
L=27-1,46%</v>
      </c>
      <c r="N58" s="20"/>
      <c r="P58" s="20"/>
      <c r="Q58" s="20"/>
      <c r="R58" s="20"/>
      <c r="S58" s="20"/>
      <c r="T58" s="20"/>
      <c r="U58" s="20"/>
    </row>
    <row r="59" spans="2:21" x14ac:dyDescent="0.2">
      <c r="B59" s="20">
        <f>Разбивка_по_щитам!B59</f>
        <v>1</v>
      </c>
      <c r="C59" s="20">
        <f>Разбивка_по_щитам!C59</f>
        <v>57</v>
      </c>
      <c r="D59" s="20" t="str">
        <f>Разбивка_по_щитам!F59</f>
        <v>ЩР</v>
      </c>
      <c r="E59" s="20" t="str">
        <f>Разбивка_по_щитам!H59</f>
        <v>R.1.15.2</v>
      </c>
      <c r="F59" s="20" t="e">
        <f>Разбивка_по_щитам!I59</f>
        <v>#N/A</v>
      </c>
      <c r="G59" s="20" t="str">
        <f>Разбивка_по_щитам!J59</f>
        <v>Розеточная группа  Пом. №15 Сушильная машина</v>
      </c>
      <c r="H59" s="20">
        <f>Разбивка_по_щитам!K59</f>
        <v>11.37</v>
      </c>
      <c r="I59" s="20">
        <f>Разбивка_по_щитам!L59</f>
        <v>2.5</v>
      </c>
      <c r="J59" s="20" t="str">
        <f>Разбивка_по_щитам!M59</f>
        <v>L1</v>
      </c>
      <c r="K59" s="20" t="str">
        <f>Разбивка_по_щитам!N59</f>
        <v>R.1.15.2</v>
      </c>
      <c r="L59" s="20"/>
      <c r="M59" s="20" t="str">
        <f>Разбивка_по_щитам!P59</f>
        <v>ВВГнг(А)-LS (3х2,5)
L=27-1,82%</v>
      </c>
      <c r="N59" s="20"/>
      <c r="P59" s="20"/>
      <c r="Q59" s="20"/>
      <c r="R59" s="20"/>
      <c r="S59" s="20"/>
      <c r="T59" s="20"/>
      <c r="U59" s="20"/>
    </row>
    <row r="60" spans="2:21" x14ac:dyDescent="0.2">
      <c r="B60" s="20">
        <f>Разбивка_по_щитам!B60</f>
        <v>1</v>
      </c>
      <c r="C60" s="20">
        <f>Разбивка_по_щитам!C60</f>
        <v>58</v>
      </c>
      <c r="D60" s="20" t="str">
        <f>Разбивка_по_щитам!F60</f>
        <v>ЩР</v>
      </c>
      <c r="E60" s="20" t="str">
        <f>Разбивка_по_щитам!H60</f>
        <v>R.1.15.3</v>
      </c>
      <c r="F60" s="20" t="e">
        <f>Разбивка_по_щитам!I60</f>
        <v>#N/A</v>
      </c>
      <c r="G60" s="20" t="str">
        <f>Разбивка_по_щитам!J60</f>
        <v>Розеточная группа  Пом. №15</v>
      </c>
      <c r="H60" s="20">
        <f>Разбивка_по_щитам!K60</f>
        <v>1.1000000000000001</v>
      </c>
      <c r="I60" s="20">
        <f>Разбивка_по_щитам!L60</f>
        <v>0.24</v>
      </c>
      <c r="J60" s="20" t="str">
        <f>Разбивка_по_щитам!M60</f>
        <v>L2</v>
      </c>
      <c r="K60" s="20" t="str">
        <f>Разбивка_по_щитам!N60</f>
        <v>R.1.15.3</v>
      </c>
      <c r="L60" s="20"/>
      <c r="M60" s="20" t="str">
        <f>Разбивка_по_щитам!P60</f>
        <v>ВВГнг(А)-LS (3х2,5)
L=44-0,21%</v>
      </c>
      <c r="N60" s="20"/>
      <c r="P60" s="20"/>
      <c r="Q60" s="20"/>
      <c r="R60" s="20"/>
      <c r="S60" s="20"/>
      <c r="T60" s="20"/>
      <c r="U60" s="20"/>
    </row>
    <row r="61" spans="2:21" x14ac:dyDescent="0.2">
      <c r="B61" s="20">
        <f>Разбивка_по_щитам!B61</f>
        <v>1</v>
      </c>
      <c r="C61" s="20">
        <f>Разбивка_по_щитам!C61</f>
        <v>59</v>
      </c>
      <c r="D61" s="20" t="str">
        <f>Разбивка_по_щитам!F61</f>
        <v>ЩР</v>
      </c>
      <c r="E61" s="20" t="str">
        <f>Разбивка_по_щитам!H61</f>
        <v>R.1.16.1</v>
      </c>
      <c r="F61" s="20" t="e">
        <f>Разбивка_по_щитам!I61</f>
        <v>#N/A</v>
      </c>
      <c r="G61" s="20" t="str">
        <f>Разбивка_по_щитам!J61</f>
        <v>Розеточная группа  Пом. №16</v>
      </c>
      <c r="H61" s="20">
        <f>Разбивка_по_щитам!K61</f>
        <v>0.28000000000000003</v>
      </c>
      <c r="I61" s="20">
        <f>Разбивка_по_щитам!L61</f>
        <v>0.06</v>
      </c>
      <c r="J61" s="20" t="str">
        <f>Разбивка_по_щитам!M61</f>
        <v>L3</v>
      </c>
      <c r="K61" s="20" t="str">
        <f>Разбивка_по_щитам!N61</f>
        <v>R.1.16.1</v>
      </c>
      <c r="L61" s="20"/>
      <c r="M61" s="20" t="str">
        <f>Разбивка_по_щитам!P61</f>
        <v>ВВГнг(А)-LS (3х2,5)
L=27-0,05%</v>
      </c>
      <c r="N61" s="20"/>
      <c r="P61" s="20"/>
      <c r="Q61" s="20"/>
      <c r="R61" s="20"/>
      <c r="S61" s="20"/>
      <c r="T61" s="20"/>
      <c r="U61" s="20"/>
    </row>
    <row r="62" spans="2:21" x14ac:dyDescent="0.2">
      <c r="B62" s="20">
        <f>Разбивка_по_щитам!B62</f>
        <v>1</v>
      </c>
      <c r="C62" s="20">
        <f>Разбивка_по_щитам!C62</f>
        <v>60</v>
      </c>
      <c r="D62" s="20" t="str">
        <f>Разбивка_по_щитам!F62</f>
        <v>ЩР</v>
      </c>
      <c r="E62" s="20" t="str">
        <f>Разбивка_по_щитам!H62</f>
        <v>R.1.17.1</v>
      </c>
      <c r="F62" s="20" t="e">
        <f>Разбивка_по_щитам!I62</f>
        <v>#N/A</v>
      </c>
      <c r="G62" s="20" t="str">
        <f>Разбивка_по_щитам!J62</f>
        <v>Розеточная группа  Пом. №17</v>
      </c>
      <c r="H62" s="20">
        <f>Разбивка_по_щитам!K62</f>
        <v>0.28000000000000003</v>
      </c>
      <c r="I62" s="20">
        <f>Разбивка_по_щитам!L62</f>
        <v>0.06</v>
      </c>
      <c r="J62" s="20" t="str">
        <f>Разбивка_по_щитам!M62</f>
        <v>L1</v>
      </c>
      <c r="K62" s="20" t="str">
        <f>Разбивка_по_щитам!N62</f>
        <v>R.1.17.1</v>
      </c>
      <c r="L62" s="20"/>
      <c r="M62" s="20" t="str">
        <f>Разбивка_по_щитам!P62</f>
        <v>ВВГнг(А)-LS (3х2,5)
L=30-0,05%</v>
      </c>
      <c r="N62" s="20"/>
      <c r="P62" s="20"/>
      <c r="Q62" s="20"/>
      <c r="R62" s="20"/>
      <c r="S62" s="20"/>
      <c r="T62" s="20"/>
      <c r="U62" s="20"/>
    </row>
    <row r="63" spans="2:21" x14ac:dyDescent="0.2">
      <c r="B63" s="20">
        <f>Разбивка_по_щитам!B63</f>
        <v>1</v>
      </c>
      <c r="C63" s="20">
        <f>Разбивка_по_щитам!C63</f>
        <v>61</v>
      </c>
      <c r="D63" s="20" t="str">
        <f>Разбивка_по_щитам!F63</f>
        <v>ЩР</v>
      </c>
      <c r="E63" s="20" t="str">
        <f>Разбивка_по_щитам!H63</f>
        <v>R.1.18.1</v>
      </c>
      <c r="F63" s="20" t="e">
        <f>Разбивка_по_щитам!I63</f>
        <v>#N/A</v>
      </c>
      <c r="G63" s="20" t="str">
        <f>Разбивка_по_щитам!J63</f>
        <v>Розеточная группа  Пом. №18</v>
      </c>
      <c r="H63" s="20">
        <f>Разбивка_по_щитам!K63</f>
        <v>0.28000000000000003</v>
      </c>
      <c r="I63" s="20">
        <f>Разбивка_по_щитам!L63</f>
        <v>0.06</v>
      </c>
      <c r="J63" s="20" t="str">
        <f>Разбивка_по_щитам!M63</f>
        <v>L2</v>
      </c>
      <c r="K63" s="20" t="str">
        <f>Разбивка_по_щитам!N63</f>
        <v>R.1.18.1</v>
      </c>
      <c r="L63" s="20"/>
      <c r="M63" s="20" t="str">
        <f>Разбивка_по_щитам!P63</f>
        <v>ВВГнг(А)-LS (3х2,5)
L=26-0,05%</v>
      </c>
      <c r="N63" s="20"/>
      <c r="P63" s="20"/>
      <c r="Q63" s="20"/>
      <c r="R63" s="20"/>
      <c r="S63" s="20"/>
      <c r="T63" s="20"/>
      <c r="U63" s="20"/>
    </row>
    <row r="64" spans="2:21" x14ac:dyDescent="0.2">
      <c r="B64" s="20">
        <f>Разбивка_по_щитам!B64</f>
        <v>1</v>
      </c>
      <c r="C64" s="20">
        <f>Разбивка_по_щитам!C64</f>
        <v>62</v>
      </c>
      <c r="D64" s="20" t="str">
        <f>Разбивка_по_щитам!F64</f>
        <v>ЩР</v>
      </c>
      <c r="E64" s="20" t="str">
        <f>Разбивка_по_щитам!H64</f>
        <v>R.1.19.1</v>
      </c>
      <c r="F64" s="20" t="e">
        <f>Разбивка_по_щитам!I64</f>
        <v>#N/A</v>
      </c>
      <c r="G64" s="20" t="str">
        <f>Разбивка_по_щитам!J64</f>
        <v>Розеточная группа  Пом. №19</v>
      </c>
      <c r="H64" s="20">
        <f>Разбивка_по_щитам!K64</f>
        <v>1.64</v>
      </c>
      <c r="I64" s="20">
        <f>Разбивка_по_щитам!L64</f>
        <v>0.36</v>
      </c>
      <c r="J64" s="20" t="str">
        <f>Разбивка_по_щитам!M64</f>
        <v>L3</v>
      </c>
      <c r="K64" s="20" t="str">
        <f>Разбивка_по_щитам!N64</f>
        <v>R.1.19.1</v>
      </c>
      <c r="L64" s="20"/>
      <c r="M64" s="20" t="str">
        <f>Разбивка_по_щитам!P64</f>
        <v>ВВГнг(А)-LS (3х2,5)
L=55-0,35%</v>
      </c>
      <c r="N64" s="20"/>
      <c r="P64" s="20"/>
      <c r="Q64" s="20"/>
      <c r="R64" s="20"/>
      <c r="S64" s="20"/>
      <c r="T64" s="20"/>
      <c r="U64" s="20"/>
    </row>
    <row r="65" spans="2:21" x14ac:dyDescent="0.2">
      <c r="B65" s="20">
        <f>Разбивка_по_щитам!B65</f>
        <v>1</v>
      </c>
      <c r="C65" s="20">
        <f>Разбивка_по_щитам!C65</f>
        <v>63</v>
      </c>
      <c r="D65" s="20" t="str">
        <f>Разбивка_по_щитам!F65</f>
        <v>ЩР</v>
      </c>
      <c r="E65" s="20" t="str">
        <f>Разбивка_по_щитам!H65</f>
        <v>R.1.20.1</v>
      </c>
      <c r="F65" s="20" t="e">
        <f>Разбивка_по_щитам!I65</f>
        <v>#N/A</v>
      </c>
      <c r="G65" s="20" t="str">
        <f>Разбивка_по_щитам!J65</f>
        <v>Розеточная группа  Пом. №20</v>
      </c>
      <c r="H65" s="20">
        <f>Разбивка_по_щитам!K65</f>
        <v>1.64</v>
      </c>
      <c r="I65" s="20">
        <f>Разбивка_по_щитам!L65</f>
        <v>0.36</v>
      </c>
      <c r="J65" s="20" t="str">
        <f>Разбивка_по_щитам!M65</f>
        <v>L1</v>
      </c>
      <c r="K65" s="20" t="str">
        <f>Разбивка_по_щитам!N65</f>
        <v>R.1.20.1</v>
      </c>
      <c r="L65" s="20"/>
      <c r="M65" s="20" t="str">
        <f>Разбивка_по_щитам!P65</f>
        <v>ВВГнг(А)-LS (3х2,5)
L=54-0,34%</v>
      </c>
      <c r="N65" s="20"/>
      <c r="P65" s="20"/>
      <c r="Q65" s="20"/>
      <c r="R65" s="20"/>
      <c r="S65" s="20"/>
      <c r="T65" s="20"/>
      <c r="U65" s="20"/>
    </row>
    <row r="66" spans="2:21" x14ac:dyDescent="0.2">
      <c r="B66" s="20">
        <f>Разбивка_по_щитам!B66</f>
        <v>1</v>
      </c>
      <c r="C66" s="20">
        <f>Разбивка_по_щитам!C66</f>
        <v>64</v>
      </c>
      <c r="D66" s="20" t="str">
        <f>Разбивка_по_щитам!F66</f>
        <v>ЩР</v>
      </c>
      <c r="E66" s="20" t="str">
        <f>Разбивка_по_щитам!H66</f>
        <v>R.1.21.1</v>
      </c>
      <c r="F66" s="20" t="e">
        <f>Разбивка_по_щитам!I66</f>
        <v>#N/A</v>
      </c>
      <c r="G66" s="20" t="str">
        <f>Разбивка_по_щитам!J66</f>
        <v>Розеточная группа  Пом. №21</v>
      </c>
      <c r="H66" s="20">
        <f>Разбивка_по_щитам!K66</f>
        <v>0.82000000000000006</v>
      </c>
      <c r="I66" s="20">
        <f>Разбивка_по_щитам!L66</f>
        <v>0.18</v>
      </c>
      <c r="J66" s="20" t="str">
        <f>Разбивка_по_щитам!M66</f>
        <v>L2</v>
      </c>
      <c r="K66" s="20" t="str">
        <f>Разбивка_по_щитам!N66</f>
        <v>R.1.21.1</v>
      </c>
      <c r="L66" s="20"/>
      <c r="M66" s="20" t="str">
        <f>Разбивка_по_щитам!P66</f>
        <v>ВВГнг(А)-LS (3х2,5)
L=38-0,15%</v>
      </c>
      <c r="N66" s="20"/>
      <c r="P66" s="20"/>
      <c r="Q66" s="20"/>
      <c r="R66" s="20"/>
      <c r="S66" s="20"/>
      <c r="T66" s="20"/>
      <c r="U66" s="20"/>
    </row>
    <row r="67" spans="2:21" x14ac:dyDescent="0.2">
      <c r="B67" s="20">
        <f>Разбивка_по_щитам!B67</f>
        <v>1</v>
      </c>
      <c r="C67" s="20">
        <f>Разбивка_по_щитам!C67</f>
        <v>65</v>
      </c>
      <c r="D67" s="20" t="str">
        <f>Разбивка_по_щитам!F67</f>
        <v>ЩР</v>
      </c>
      <c r="E67" s="20" t="str">
        <f>Разбивка_по_щитам!H67</f>
        <v>R.GSM</v>
      </c>
      <c r="F67" s="20" t="e">
        <f>Разбивка_по_щитам!I67</f>
        <v>#N/A</v>
      </c>
      <c r="G67" s="20" t="str">
        <f>Разбивка_по_щитам!J67</f>
        <v>Щит усиления соловой связи</v>
      </c>
      <c r="H67" s="20">
        <f>Разбивка_по_щитам!K67</f>
        <v>1.37</v>
      </c>
      <c r="I67" s="20">
        <f>Разбивка_по_щитам!L67</f>
        <v>0.3</v>
      </c>
      <c r="J67" s="20" t="str">
        <f>Разбивка_по_щитам!M67</f>
        <v>L3</v>
      </c>
      <c r="K67" s="20" t="str">
        <f>Разбивка_по_щитам!N67</f>
        <v>R.GSM</v>
      </c>
      <c r="L67" s="20"/>
      <c r="M67" s="20" t="str">
        <f>Разбивка_по_щитам!P67</f>
        <v>ВВГнг(А)-LS (3х2,5)
L=4-0,04%</v>
      </c>
      <c r="N67" s="20"/>
      <c r="P67" s="20"/>
      <c r="Q67" s="20"/>
      <c r="R67" s="20"/>
      <c r="S67" s="20"/>
      <c r="T67" s="20"/>
      <c r="U67" s="20"/>
    </row>
    <row r="68" spans="2:21" x14ac:dyDescent="0.2">
      <c r="B68" s="20">
        <f>Разбивка_по_щитам!B68</f>
        <v>1</v>
      </c>
      <c r="C68" s="20">
        <f>Разбивка_по_щитам!C68</f>
        <v>66</v>
      </c>
      <c r="D68" s="20" t="str">
        <f>Разбивка_по_щитам!F68</f>
        <v>ЩР</v>
      </c>
      <c r="E68" s="20" t="str">
        <f>Разбивка_по_щитам!H68</f>
        <v>R.ЩОПС</v>
      </c>
      <c r="F68" s="20" t="e">
        <f>Разбивка_по_щитам!I68</f>
        <v>#N/A</v>
      </c>
      <c r="G68" s="20" t="str">
        <f>Разбивка_по_щитам!J68</f>
        <v>Щит охранно-пожарной сигнализации</v>
      </c>
      <c r="H68" s="20">
        <f>Разбивка_по_щитам!K68</f>
        <v>1.37</v>
      </c>
      <c r="I68" s="20">
        <f>Разбивка_по_щитам!L68</f>
        <v>0.3</v>
      </c>
      <c r="J68" s="20" t="str">
        <f>Разбивка_по_щитам!M68</f>
        <v>L1</v>
      </c>
      <c r="K68" s="20" t="str">
        <f>Разбивка_по_щитам!N68</f>
        <v>R.ЩОПС</v>
      </c>
      <c r="L68" s="20"/>
      <c r="M68" s="20" t="str">
        <f>Разбивка_по_щитам!P68</f>
        <v>ВВГнг(А)-LS (3х2,5)
L=4-0,04%</v>
      </c>
      <c r="N68" s="20"/>
      <c r="P68" s="20"/>
      <c r="Q68" s="20"/>
      <c r="R68" s="20"/>
      <c r="S68" s="20"/>
      <c r="T68" s="20"/>
      <c r="U68" s="20"/>
    </row>
    <row r="69" spans="2:21" x14ac:dyDescent="0.2">
      <c r="B69" s="20">
        <f>Разбивка_по_щитам!B69</f>
        <v>1</v>
      </c>
      <c r="C69" s="20">
        <f>Разбивка_по_щитам!C69</f>
        <v>67</v>
      </c>
      <c r="D69" s="20" t="str">
        <f>Разбивка_по_щитам!F69</f>
        <v>ЩР</v>
      </c>
      <c r="E69" s="20" t="str">
        <f>Разбивка_по_щитам!H69</f>
        <v>R.1.14.15</v>
      </c>
      <c r="F69" s="20" t="e">
        <f>Разбивка_по_щитам!I69</f>
        <v>#N/A</v>
      </c>
      <c r="G69" s="20" t="str">
        <f>Разбивка_по_щитам!J69</f>
        <v>Розеточная группа  Пом. №14 Измельчитель</v>
      </c>
      <c r="H69" s="20">
        <f>Разбивка_по_щитам!K69</f>
        <v>1.82</v>
      </c>
      <c r="I69" s="20">
        <f>Разбивка_по_щитам!L69</f>
        <v>0.4</v>
      </c>
      <c r="J69" s="20" t="str">
        <f>Разбивка_по_щитам!M69</f>
        <v>L2</v>
      </c>
      <c r="K69" s="20" t="str">
        <f>Разбивка_по_щитам!N69</f>
        <v>R.1.14.15</v>
      </c>
      <c r="L69" s="20"/>
      <c r="M69" s="20" t="str">
        <f>Разбивка_по_щитам!P69</f>
        <v>ВВГнг(А)-LS (3х2,5)
L=19-0,2%</v>
      </c>
      <c r="N69" s="20"/>
      <c r="P69" s="20"/>
      <c r="Q69" s="20"/>
      <c r="R69" s="20"/>
      <c r="S69" s="20"/>
      <c r="T69" s="20"/>
      <c r="U69" s="20"/>
    </row>
    <row r="70" spans="2:21" x14ac:dyDescent="0.2">
      <c r="B70" s="20">
        <f>Разбивка_по_щитам!B70</f>
        <v>1</v>
      </c>
      <c r="C70" s="20">
        <f>Разбивка_по_щитам!C70</f>
        <v>68</v>
      </c>
      <c r="D70" s="20" t="str">
        <f>Разбивка_по_щитам!F70</f>
        <v>ЩР</v>
      </c>
      <c r="E70" s="20">
        <f>Разбивка_по_щитам!H70</f>
        <v>0</v>
      </c>
      <c r="F70" s="20" t="e">
        <f>Разбивка_по_щитам!I70</f>
        <v>#N/A</v>
      </c>
      <c r="G70" s="20" t="str">
        <f>Разбивка_по_щитам!J70</f>
        <v/>
      </c>
      <c r="H70" s="20" t="str">
        <f>Разбивка_по_щитам!K70</f>
        <v/>
      </c>
      <c r="I70" s="20" t="str">
        <f>Разбивка_по_щитам!L70</f>
        <v/>
      </c>
      <c r="J70" s="20" t="str">
        <f>Разбивка_по_щитам!M70</f>
        <v/>
      </c>
      <c r="K70" s="20" t="str">
        <f>Разбивка_по_щитам!N70</f>
        <v/>
      </c>
      <c r="L70" s="20"/>
      <c r="M70" s="20" t="str">
        <f>Разбивка_по_щитам!P70</f>
        <v/>
      </c>
      <c r="N70" s="20"/>
      <c r="P70" s="20"/>
      <c r="Q70" s="20"/>
      <c r="R70" s="20"/>
      <c r="S70" s="20"/>
      <c r="T70" s="20"/>
      <c r="U70" s="20"/>
    </row>
    <row r="71" spans="2:21" x14ac:dyDescent="0.2">
      <c r="B71" s="20">
        <f>Разбивка_по_щитам!B71</f>
        <v>1</v>
      </c>
      <c r="C71" s="20">
        <f>Разбивка_по_щитам!C71</f>
        <v>69</v>
      </c>
      <c r="D71" s="20" t="str">
        <f>Разбивка_по_щитам!F71</f>
        <v>ЩР</v>
      </c>
      <c r="E71" s="20">
        <f>Разбивка_по_щитам!H71</f>
        <v>0</v>
      </c>
      <c r="F71" s="20" t="e">
        <f>Разбивка_по_щитам!I71</f>
        <v>#N/A</v>
      </c>
      <c r="G71" s="20" t="str">
        <f>Разбивка_по_щитам!J71</f>
        <v/>
      </c>
      <c r="H71" s="20" t="str">
        <f>Разбивка_по_щитам!K71</f>
        <v/>
      </c>
      <c r="I71" s="20" t="str">
        <f>Разбивка_по_щитам!L71</f>
        <v/>
      </c>
      <c r="J71" s="20" t="str">
        <f>Разбивка_по_щитам!M71</f>
        <v/>
      </c>
      <c r="K71" s="20" t="str">
        <f>Разбивка_по_щитам!N71</f>
        <v/>
      </c>
      <c r="L71" s="20"/>
      <c r="M71" s="20" t="str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">
      <c r="B72" s="20">
        <f>Разбивка_по_щитам!B72</f>
        <v>1</v>
      </c>
      <c r="C72" s="20">
        <f>Разбивка_по_щитам!C72</f>
        <v>70</v>
      </c>
      <c r="D72" s="20" t="str">
        <f>Разбивка_по_щитам!F72</f>
        <v>ЩР</v>
      </c>
      <c r="E72" s="20" t="str">
        <f>Разбивка_по_щитам!H72</f>
        <v>R.ШТК</v>
      </c>
      <c r="F72" s="20" t="e">
        <f>Разбивка_по_щитам!I72</f>
        <v>#N/A</v>
      </c>
      <c r="G72" s="20" t="str">
        <f>Разбивка_по_щитам!J72</f>
        <v>Шкаф слаботочных систем</v>
      </c>
      <c r="H72" s="20">
        <f>Разбивка_по_щитам!K72</f>
        <v>4.55</v>
      </c>
      <c r="I72" s="20">
        <f>Разбивка_по_щитам!L72</f>
        <v>1</v>
      </c>
      <c r="J72" s="20" t="str">
        <f>Разбивка_по_щитам!M72</f>
        <v>L2</v>
      </c>
      <c r="K72" s="20" t="str">
        <f>Разбивка_по_щитам!N72</f>
        <v>R.ШТК</v>
      </c>
      <c r="L72" s="20"/>
      <c r="M72" s="20" t="str">
        <f>Разбивка_по_щитам!P72</f>
        <v>ВВГнг(А)-LS (3х2,5)
L=4-0,12%</v>
      </c>
      <c r="N72" s="20"/>
      <c r="P72" s="20"/>
      <c r="Q72" s="20"/>
      <c r="R72" s="20"/>
      <c r="S72" s="20"/>
      <c r="T72" s="20"/>
      <c r="U72" s="20"/>
    </row>
    <row r="73" spans="2:21" x14ac:dyDescent="0.2">
      <c r="B73" s="20">
        <f>Разбивка_по_щитам!B73</f>
        <v>1</v>
      </c>
      <c r="C73" s="20">
        <f>Разбивка_по_щитам!C73</f>
        <v>71</v>
      </c>
      <c r="D73" s="20" t="str">
        <f>Разбивка_по_щитам!F73</f>
        <v>ЩР</v>
      </c>
      <c r="E73" s="20" t="str">
        <f>Разбивка_по_щитам!H73</f>
        <v>АСУ</v>
      </c>
      <c r="F73" s="20" t="e">
        <f>Разбивка_по_щитам!I73</f>
        <v>#N/A</v>
      </c>
      <c r="G73" s="20" t="str">
        <f>Разбивка_по_щитам!J73</f>
        <v>Питание системы автоматизации</v>
      </c>
      <c r="H73" s="20">
        <f>Разбивка_по_щитам!K73</f>
        <v>0.23</v>
      </c>
      <c r="I73" s="20">
        <f>Разбивка_по_щитам!L73</f>
        <v>0.05</v>
      </c>
      <c r="J73" s="20" t="str">
        <f>Разбивка_по_щитам!M73</f>
        <v>L3</v>
      </c>
      <c r="K73" s="20" t="str">
        <f>Разбивка_по_щитам!N73</f>
        <v>АСУ</v>
      </c>
      <c r="L73" s="20"/>
      <c r="M73" s="20" t="str">
        <f>Разбивка_по_щитам!P73</f>
        <v>ПуГВ (1х2,5)
L=4-0,01%</v>
      </c>
      <c r="N73" s="20"/>
      <c r="P73" s="20"/>
      <c r="Q73" s="20"/>
      <c r="R73" s="20"/>
      <c r="S73" s="20"/>
      <c r="T73" s="20"/>
      <c r="U73" s="20"/>
    </row>
    <row r="74" spans="2:21" x14ac:dyDescent="0.2">
      <c r="B74" s="20">
        <f>Разбивка_по_щитам!B74</f>
        <v>1</v>
      </c>
      <c r="C74" s="20">
        <f>Разбивка_по_щитам!C74</f>
        <v>72</v>
      </c>
      <c r="D74" s="20" t="str">
        <f>Разбивка_по_щитам!F74</f>
        <v>ЩР</v>
      </c>
      <c r="E74" s="20">
        <f>Разбивка_по_щитам!H74</f>
        <v>0</v>
      </c>
      <c r="F74" s="20" t="e">
        <f>Разбивка_по_щитам!I74</f>
        <v>#N/A</v>
      </c>
      <c r="G74" s="20" t="str">
        <f>Разбивка_по_щитам!J74</f>
        <v/>
      </c>
      <c r="H74" s="20" t="str">
        <f>Разбивка_по_щитам!K74</f>
        <v/>
      </c>
      <c r="I74" s="20" t="str">
        <f>Разбивка_по_щитам!L74</f>
        <v/>
      </c>
      <c r="J74" s="20" t="str">
        <f>Разбивка_по_щитам!M74</f>
        <v/>
      </c>
      <c r="K74" s="20" t="str">
        <f>Разбивка_по_щитам!N74</f>
        <v/>
      </c>
      <c r="L74" s="20"/>
      <c r="M74" s="20" t="str">
        <f>Разбивка_по_щитам!P74</f>
        <v/>
      </c>
      <c r="N74" s="20"/>
      <c r="P74" s="20"/>
      <c r="Q74" s="20"/>
      <c r="R74" s="20"/>
      <c r="S74" s="20"/>
      <c r="T74" s="20"/>
      <c r="U74" s="20"/>
    </row>
    <row r="75" spans="2:21" x14ac:dyDescent="0.2">
      <c r="B75" s="20">
        <f>Разбивка_по_щитам!B75</f>
        <v>1</v>
      </c>
      <c r="C75" s="20">
        <f>Разбивка_по_щитам!C75</f>
        <v>73</v>
      </c>
      <c r="D75" s="20" t="str">
        <f>Разбивка_по_щитам!F75</f>
        <v>ЩР</v>
      </c>
      <c r="E75" s="20" t="str">
        <f>Разбивка_по_щитам!H75</f>
        <v>PS-KNX.1</v>
      </c>
      <c r="F75" s="20" t="e">
        <f>Разбивка_по_щитам!I75</f>
        <v>#N/A</v>
      </c>
      <c r="G75" s="20" t="str">
        <f>Разбивка_по_щитам!J75</f>
        <v xml:space="preserve">Блок питания шины KNX </v>
      </c>
      <c r="H75" s="20" t="e">
        <f>Разбивка_по_щитам!K75</f>
        <v>#N/A</v>
      </c>
      <c r="I75" s="20">
        <f>Разбивка_по_щитам!L75</f>
        <v>0.1</v>
      </c>
      <c r="J75" s="20" t="str">
        <f>Разбивка_по_щитам!M75</f>
        <v>L2</v>
      </c>
      <c r="K75" s="20" t="str">
        <f>Разбивка_по_щитам!N75</f>
        <v>PS-KNX.1</v>
      </c>
      <c r="L75" s="20"/>
      <c r="M75" s="20" t="e">
        <f>Разбивка_по_щитам!P75</f>
        <v>#N/A</v>
      </c>
      <c r="N75" s="20"/>
      <c r="P75" s="20"/>
      <c r="Q75" s="20"/>
      <c r="R75" s="20"/>
      <c r="S75" s="20"/>
      <c r="T75" s="20"/>
      <c r="U75" s="20"/>
    </row>
    <row r="76" spans="2:21" x14ac:dyDescent="0.2">
      <c r="B76" s="20">
        <f>Разбивка_по_щитам!B76</f>
        <v>1</v>
      </c>
      <c r="C76" s="20">
        <f>Разбивка_по_щитам!C76</f>
        <v>74</v>
      </c>
      <c r="D76" s="20" t="str">
        <f>Разбивка_по_щитам!F76</f>
        <v>ЩР</v>
      </c>
      <c r="E76" s="20">
        <f>Разбивка_по_щитам!H76</f>
        <v>0</v>
      </c>
      <c r="F76" s="20" t="e">
        <f>Разбивка_по_щитам!I76</f>
        <v>#N/A</v>
      </c>
      <c r="G76" s="20" t="str">
        <f>Разбивка_по_щитам!J76</f>
        <v/>
      </c>
      <c r="H76" s="20" t="str">
        <f>Разбивка_по_щитам!K76</f>
        <v/>
      </c>
      <c r="I76" s="20" t="str">
        <f>Разбивка_по_щитам!L76</f>
        <v/>
      </c>
      <c r="J76" s="20" t="str">
        <f>Разбивка_по_щитам!M76</f>
        <v/>
      </c>
      <c r="K76" s="20" t="str">
        <f>Разбивка_по_щитам!N76</f>
        <v/>
      </c>
      <c r="L76" s="20"/>
      <c r="M76" s="20" t="str">
        <f>Разбивка_по_щитам!P76</f>
        <v/>
      </c>
      <c r="N76" s="20"/>
      <c r="P76" s="20"/>
      <c r="Q76" s="20"/>
      <c r="R76" s="20"/>
      <c r="S76" s="20"/>
      <c r="T76" s="20"/>
      <c r="U76" s="20"/>
    </row>
    <row r="77" spans="2:21" x14ac:dyDescent="0.2">
      <c r="B77" s="20">
        <f>Разбивка_по_щитам!B77</f>
        <v>1</v>
      </c>
      <c r="C77" s="20">
        <f>Разбивка_по_щитам!C77</f>
        <v>75</v>
      </c>
      <c r="D77" s="20" t="str">
        <f>Разбивка_по_щитам!F77</f>
        <v>ЩР</v>
      </c>
      <c r="E77" s="20" t="str">
        <f>Разбивка_по_щитам!H77</f>
        <v>LC.1</v>
      </c>
      <c r="F77" s="20" t="e">
        <f>Разбивка_по_щитам!I77</f>
        <v>#N/A</v>
      </c>
      <c r="G77" s="20" t="str">
        <f>Разбивка_по_щитам!J77</f>
        <v xml:space="preserve">Процессор </v>
      </c>
      <c r="H77" s="20" t="e">
        <f>Разбивка_по_щитам!K77</f>
        <v>#N/A</v>
      </c>
      <c r="I77" s="20">
        <f>Разбивка_по_щитам!L77</f>
        <v>0.1</v>
      </c>
      <c r="J77" s="20" t="str">
        <f>Разбивка_по_щитам!M77</f>
        <v>L1</v>
      </c>
      <c r="K77" s="20" t="str">
        <f>Разбивка_по_щитам!N77</f>
        <v>LC.1</v>
      </c>
      <c r="L77" s="20"/>
      <c r="M77" s="20" t="e">
        <f>Разбивка_по_щитам!P77</f>
        <v>#N/A</v>
      </c>
      <c r="N77" s="20"/>
      <c r="P77" s="20"/>
      <c r="Q77" s="20"/>
      <c r="R77" s="20"/>
      <c r="S77" s="20"/>
      <c r="T77" s="20"/>
      <c r="U77" s="20"/>
    </row>
    <row r="78" spans="2:21" x14ac:dyDescent="0.2">
      <c r="B78" s="20">
        <f>Разбивка_по_щитам!B78</f>
        <v>1</v>
      </c>
      <c r="C78" s="20">
        <f>Разбивка_по_щитам!C78</f>
        <v>76</v>
      </c>
      <c r="D78" s="20" t="str">
        <f>Разбивка_по_щитам!F78</f>
        <v>ЩР</v>
      </c>
      <c r="E78" s="20">
        <f>Разбивка_по_щитам!H78</f>
        <v>0</v>
      </c>
      <c r="F78" s="20" t="e">
        <f>Разбивка_по_щитам!I78</f>
        <v>#N/A</v>
      </c>
      <c r="G78" s="20" t="str">
        <f>Разбивка_по_щитам!J78</f>
        <v/>
      </c>
      <c r="H78" s="20" t="str">
        <f>Разбивка_по_щитам!K78</f>
        <v/>
      </c>
      <c r="I78" s="20" t="str">
        <f>Разбивка_по_щитам!L78</f>
        <v/>
      </c>
      <c r="J78" s="20" t="str">
        <f>Разбивка_по_щитам!M78</f>
        <v/>
      </c>
      <c r="K78" s="20" t="str">
        <f>Разбивка_по_щитам!N78</f>
        <v/>
      </c>
      <c r="L78" s="20"/>
      <c r="M78" s="20" t="str">
        <f>Разбивка_по_щитам!P78</f>
        <v/>
      </c>
      <c r="N78" s="20"/>
      <c r="P78" s="20"/>
      <c r="Q78" s="20"/>
      <c r="R78" s="20"/>
      <c r="S78" s="20"/>
      <c r="T78" s="20"/>
      <c r="U78" s="20"/>
    </row>
    <row r="79" spans="2:21" x14ac:dyDescent="0.2">
      <c r="B79" s="20">
        <f>Разбивка_по_щитам!B79</f>
        <v>1</v>
      </c>
      <c r="C79" s="20">
        <f>Разбивка_по_щитам!C79</f>
        <v>77</v>
      </c>
      <c r="D79" s="20" t="str">
        <f>Разбивка_по_щитам!F79</f>
        <v>ЩР</v>
      </c>
      <c r="E79" s="20" t="str">
        <f>Разбивка_по_щитам!H79</f>
        <v>В.1.03.1-(В.6)</v>
      </c>
      <c r="F79" s="20" t="e">
        <f>Разбивка_по_щитам!I79</f>
        <v>#N/A</v>
      </c>
      <c r="G79" s="20" t="str">
        <f>Разбивка_по_щитам!J79</f>
        <v>Вытяжной вентилятор  Пом. №03</v>
      </c>
      <c r="H79" s="20">
        <f>Разбивка_по_щитам!K79</f>
        <v>0.14000000000000001</v>
      </c>
      <c r="I79" s="20">
        <f>Разбивка_по_щитам!L79</f>
        <v>0.03</v>
      </c>
      <c r="J79" s="20" t="str">
        <f>Разбивка_по_щитам!M79</f>
        <v>L3</v>
      </c>
      <c r="K79" s="20" t="str">
        <f>Разбивка_по_щитам!N79</f>
        <v>В.1.03.1-(В.6)</v>
      </c>
      <c r="L79" s="20"/>
      <c r="M79" s="20" t="str">
        <f>Разбивка_по_щитам!P79</f>
        <v>ВВГнг(А)-LS (3х1,5)
L=17-0,03%</v>
      </c>
      <c r="N79" s="20"/>
      <c r="P79" s="20"/>
      <c r="Q79" s="20"/>
      <c r="R79" s="20"/>
      <c r="S79" s="20"/>
      <c r="T79" s="20"/>
      <c r="U79" s="20"/>
    </row>
    <row r="80" spans="2:21" x14ac:dyDescent="0.2">
      <c r="B80" s="20">
        <f>Разбивка_по_щитам!B80</f>
        <v>1</v>
      </c>
      <c r="C80" s="20">
        <f>Разбивка_по_щитам!C80</f>
        <v>78</v>
      </c>
      <c r="D80" s="20" t="str">
        <f>Разбивка_по_щитам!F80</f>
        <v>ЩР</v>
      </c>
      <c r="E80" s="20" t="str">
        <f>Разбивка_по_щитам!H80</f>
        <v>В.1.03.2-(В.7)</v>
      </c>
      <c r="F80" s="20" t="e">
        <f>Разбивка_по_щитам!I80</f>
        <v>#N/A</v>
      </c>
      <c r="G80" s="20" t="str">
        <f>Разбивка_по_щитам!J80</f>
        <v>Вытяжной вентилятор  Пом. №03</v>
      </c>
      <c r="H80" s="20">
        <f>Разбивка_по_щитам!K80</f>
        <v>0.14000000000000001</v>
      </c>
      <c r="I80" s="20">
        <f>Разбивка_по_щитам!L80</f>
        <v>0.03</v>
      </c>
      <c r="J80" s="20" t="str">
        <f>Разбивка_по_щитам!M80</f>
        <v>L1</v>
      </c>
      <c r="K80" s="20" t="str">
        <f>Разбивка_по_щитам!N80</f>
        <v>В.1.03.2-(В.7)</v>
      </c>
      <c r="L80" s="20"/>
      <c r="M80" s="20" t="str">
        <f>Разбивка_по_щитам!P80</f>
        <v>ВВГнг(А)-LS (3х1,5)
L=18-0,03%</v>
      </c>
      <c r="N80" s="20"/>
      <c r="P80" s="20"/>
      <c r="Q80" s="20"/>
      <c r="R80" s="20"/>
      <c r="S80" s="20"/>
      <c r="T80" s="20"/>
      <c r="U80" s="20"/>
    </row>
    <row r="81" spans="2:21" x14ac:dyDescent="0.2">
      <c r="B81" s="20">
        <f>Разбивка_по_щитам!B81</f>
        <v>1</v>
      </c>
      <c r="C81" s="20">
        <f>Разбивка_по_щитам!C81</f>
        <v>79</v>
      </c>
      <c r="D81" s="20" t="str">
        <f>Разбивка_по_щитам!F81</f>
        <v>ЩР</v>
      </c>
      <c r="E81" s="20" t="str">
        <f>Разбивка_по_щитам!H81</f>
        <v>В.1.03.3-(В.8)</v>
      </c>
      <c r="F81" s="20" t="e">
        <f>Разбивка_по_щитам!I81</f>
        <v>#N/A</v>
      </c>
      <c r="G81" s="20" t="str">
        <f>Разбивка_по_щитам!J81</f>
        <v>Вытяжной вентилятор  Пом. №03</v>
      </c>
      <c r="H81" s="20">
        <f>Разбивка_по_щитам!K81</f>
        <v>0.14000000000000001</v>
      </c>
      <c r="I81" s="20">
        <f>Разбивка_по_щитам!L81</f>
        <v>0.03</v>
      </c>
      <c r="J81" s="20" t="str">
        <f>Разбивка_по_щитам!M81</f>
        <v>L2</v>
      </c>
      <c r="K81" s="20" t="str">
        <f>Разбивка_по_щитам!N81</f>
        <v>В.1.03.3-(В.8)</v>
      </c>
      <c r="L81" s="20"/>
      <c r="M81" s="20" t="str">
        <f>Разбивка_по_щитам!P81</f>
        <v>ВВГнг(А)-LS (3х1,5)
L=18-0,03%</v>
      </c>
      <c r="N81" s="20"/>
      <c r="P81" s="20"/>
      <c r="Q81" s="20"/>
      <c r="R81" s="20"/>
      <c r="S81" s="20"/>
      <c r="T81" s="20"/>
      <c r="U81" s="20"/>
    </row>
    <row r="82" spans="2:21" x14ac:dyDescent="0.2">
      <c r="B82" s="20">
        <f>Разбивка_по_щитам!B82</f>
        <v>1</v>
      </c>
      <c r="C82" s="20">
        <f>Разбивка_по_щитам!C82</f>
        <v>80</v>
      </c>
      <c r="D82" s="20" t="str">
        <f>Разбивка_по_щитам!F82</f>
        <v>ЩР</v>
      </c>
      <c r="E82" s="20" t="str">
        <f>Разбивка_по_щитам!H82</f>
        <v>В.1.04.1-(В.4)</v>
      </c>
      <c r="F82" s="20" t="e">
        <f>Разбивка_по_щитам!I82</f>
        <v>#N/A</v>
      </c>
      <c r="G82" s="20" t="str">
        <f>Разбивка_по_щитам!J82</f>
        <v>Вытяжной вентилятор  Пом. №04</v>
      </c>
      <c r="H82" s="20">
        <f>Разбивка_по_щитам!K82</f>
        <v>6.0000000000000005E-2</v>
      </c>
      <c r="I82" s="20">
        <f>Разбивка_по_щитам!L82</f>
        <v>1.2999999999999999E-2</v>
      </c>
      <c r="J82" s="20" t="str">
        <f>Разбивка_по_щитам!M82</f>
        <v>L3</v>
      </c>
      <c r="K82" s="20" t="str">
        <f>Разбивка_по_щитам!N82</f>
        <v>В.1.04.1-(В.4)</v>
      </c>
      <c r="L82" s="20"/>
      <c r="M82" s="20" t="str">
        <f>Разбивка_по_щитам!P82</f>
        <v>ВВГнг(А)-LS (3х1,5)
L=23-0,02%</v>
      </c>
      <c r="N82" s="20"/>
      <c r="P82" s="20"/>
      <c r="Q82" s="20"/>
      <c r="R82" s="20"/>
      <c r="S82" s="20"/>
      <c r="T82" s="20"/>
      <c r="U82" s="20"/>
    </row>
    <row r="83" spans="2:21" x14ac:dyDescent="0.2">
      <c r="B83" s="20">
        <f>Разбивка_по_щитам!B83</f>
        <v>1</v>
      </c>
      <c r="C83" s="20">
        <f>Разбивка_по_щитам!C83</f>
        <v>81</v>
      </c>
      <c r="D83" s="20" t="str">
        <f>Разбивка_по_щитам!F83</f>
        <v>ЩР</v>
      </c>
      <c r="E83" s="20" t="str">
        <f>Разбивка_по_щитам!H83</f>
        <v>В.1.05.1-(В.5)</v>
      </c>
      <c r="F83" s="20" t="e">
        <f>Разбивка_по_щитам!I83</f>
        <v>#N/A</v>
      </c>
      <c r="G83" s="20" t="str">
        <f>Разбивка_по_щитам!J83</f>
        <v>Вытяжной вентилятор  Пом. №05</v>
      </c>
      <c r="H83" s="20">
        <f>Разбивка_по_щитам!K83</f>
        <v>6.0000000000000005E-2</v>
      </c>
      <c r="I83" s="20">
        <f>Разбивка_по_щитам!L83</f>
        <v>1.2999999999999999E-2</v>
      </c>
      <c r="J83" s="20" t="str">
        <f>Разбивка_по_щитам!M83</f>
        <v>L1</v>
      </c>
      <c r="K83" s="20" t="str">
        <f>Разбивка_по_щитам!N83</f>
        <v>В.1.05.1-(В.5)</v>
      </c>
      <c r="L83" s="20"/>
      <c r="M83" s="20" t="str">
        <f>Разбивка_по_щитам!P83</f>
        <v>ВВГнг(А)-LS (3х1,5)
L=22-0,02%</v>
      </c>
      <c r="N83" s="20"/>
      <c r="P83" s="20"/>
      <c r="Q83" s="20"/>
      <c r="R83" s="20"/>
      <c r="S83" s="20"/>
      <c r="T83" s="20"/>
      <c r="U83" s="20"/>
    </row>
    <row r="84" spans="2:21" x14ac:dyDescent="0.2">
      <c r="B84" s="20">
        <f>Разбивка_по_щитам!B84</f>
        <v>1</v>
      </c>
      <c r="C84" s="20">
        <f>Разбивка_по_щитам!C84</f>
        <v>82</v>
      </c>
      <c r="D84" s="20" t="str">
        <f>Разбивка_по_щитам!F84</f>
        <v>ЩР</v>
      </c>
      <c r="E84" s="20" t="str">
        <f>Разбивка_по_щитам!H84</f>
        <v>В.1.11.1-(В.9)</v>
      </c>
      <c r="F84" s="20" t="e">
        <f>Разбивка_по_щитам!I84</f>
        <v>#N/A</v>
      </c>
      <c r="G84" s="20" t="str">
        <f>Разбивка_по_щитам!J84</f>
        <v>Вытяжной вентилятор  Пом. №11</v>
      </c>
      <c r="H84" s="20">
        <f>Разбивка_по_щитам!K84</f>
        <v>0</v>
      </c>
      <c r="I84" s="20">
        <f>Разбивка_по_щитам!L84</f>
        <v>0</v>
      </c>
      <c r="J84" s="20" t="str">
        <f>Разбивка_по_щитам!M84</f>
        <v>L2</v>
      </c>
      <c r="K84" s="20" t="str">
        <f>Разбивка_по_щитам!N84</f>
        <v>В.1.11.1-(В.9)</v>
      </c>
      <c r="L84" s="20"/>
      <c r="M84" s="20" t="str">
        <f>Разбивка_по_щитам!P84</f>
        <v>ВВГнг(А)-LS (3х1,5)
L=21-0%</v>
      </c>
      <c r="N84" s="20"/>
      <c r="P84" s="20"/>
      <c r="Q84" s="20"/>
      <c r="R84" s="20"/>
      <c r="S84" s="20"/>
      <c r="T84" s="20"/>
      <c r="U84" s="20"/>
    </row>
    <row r="85" spans="2:21" x14ac:dyDescent="0.2">
      <c r="B85" s="20">
        <f>Разбивка_по_щитам!B85</f>
        <v>1</v>
      </c>
      <c r="C85" s="20">
        <f>Разбивка_по_щитам!C85</f>
        <v>83</v>
      </c>
      <c r="D85" s="20" t="str">
        <f>Разбивка_по_щитам!F85</f>
        <v>ЩР</v>
      </c>
      <c r="E85" s="20" t="str">
        <f>Разбивка_по_щитам!H85</f>
        <v>В.1.11.2-(В.10)</v>
      </c>
      <c r="F85" s="20" t="e">
        <f>Разбивка_по_щитам!I85</f>
        <v>#N/A</v>
      </c>
      <c r="G85" s="20" t="str">
        <f>Разбивка_по_щитам!J85</f>
        <v>Вытяжной вентилятор  Пом. №11</v>
      </c>
      <c r="H85" s="20">
        <f>Разбивка_по_щитам!K85</f>
        <v>0.14000000000000001</v>
      </c>
      <c r="I85" s="20">
        <f>Разбивка_по_щитам!L85</f>
        <v>0.03</v>
      </c>
      <c r="J85" s="20" t="str">
        <f>Разбивка_по_щитам!M85</f>
        <v>L3</v>
      </c>
      <c r="K85" s="20" t="str">
        <f>Разбивка_по_щитам!N85</f>
        <v>В.1.11.2-(В.10)</v>
      </c>
      <c r="L85" s="20"/>
      <c r="M85" s="20" t="str">
        <f>Разбивка_по_щитам!P85</f>
        <v>ВВГнг(А)-LS (3х1,5)
L=21-0,03%</v>
      </c>
      <c r="N85" s="20"/>
      <c r="P85" s="20"/>
      <c r="Q85" s="20"/>
      <c r="R85" s="20"/>
      <c r="S85" s="20"/>
      <c r="T85" s="20"/>
      <c r="U85" s="20"/>
    </row>
    <row r="86" spans="2:21" x14ac:dyDescent="0.2">
      <c r="B86" s="20">
        <f>Разбивка_по_щитам!B86</f>
        <v>1</v>
      </c>
      <c r="C86" s="20">
        <f>Разбивка_по_щитам!C86</f>
        <v>84</v>
      </c>
      <c r="D86" s="20" t="str">
        <f>Разбивка_по_щитам!F86</f>
        <v>ЩР</v>
      </c>
      <c r="E86" s="20" t="str">
        <f>Разбивка_по_щитам!H86</f>
        <v>В.1.11.3-(В.11)</v>
      </c>
      <c r="F86" s="20" t="e">
        <f>Разбивка_по_щитам!I86</f>
        <v>#N/A</v>
      </c>
      <c r="G86" s="20" t="str">
        <f>Разбивка_по_щитам!J86</f>
        <v>Вытяжной вентилятор  Пом. №11</v>
      </c>
      <c r="H86" s="20">
        <f>Разбивка_по_щитам!K86</f>
        <v>0.14000000000000001</v>
      </c>
      <c r="I86" s="20">
        <f>Разбивка_по_щитам!L86</f>
        <v>0.03</v>
      </c>
      <c r="J86" s="20" t="str">
        <f>Разбивка_по_щитам!M86</f>
        <v>L2</v>
      </c>
      <c r="K86" s="20" t="str">
        <f>Разбивка_по_щитам!N86</f>
        <v>В.1.11.3-(В.11)</v>
      </c>
      <c r="L86" s="20"/>
      <c r="M86" s="20" t="str">
        <f>Разбивка_по_щитам!P86</f>
        <v>ВВГнг(А)-LS (3х1,5)
L=21-0,03%</v>
      </c>
      <c r="N86" s="20"/>
      <c r="P86" s="20"/>
      <c r="Q86" s="20"/>
      <c r="R86" s="20"/>
      <c r="S86" s="20"/>
      <c r="T86" s="20"/>
      <c r="U86" s="20"/>
    </row>
    <row r="87" spans="2:21" x14ac:dyDescent="0.2">
      <c r="B87" s="20">
        <f>Разбивка_по_щитам!B87</f>
        <v>1</v>
      </c>
      <c r="C87" s="20">
        <f>Разбивка_по_щитам!C87</f>
        <v>85</v>
      </c>
      <c r="D87" s="20" t="str">
        <f>Разбивка_по_щитам!F87</f>
        <v>ЩР</v>
      </c>
      <c r="E87" s="20">
        <f>Разбивка_по_щитам!H87</f>
        <v>0</v>
      </c>
      <c r="F87" s="20" t="e">
        <f>Разбивка_по_щитам!I87</f>
        <v>#N/A</v>
      </c>
      <c r="G87" s="20" t="str">
        <f>Разбивка_по_щитам!J87</f>
        <v/>
      </c>
      <c r="H87" s="20" t="str">
        <f>Разбивка_по_щитам!K87</f>
        <v/>
      </c>
      <c r="I87" s="20" t="str">
        <f>Разбивка_по_щитам!L87</f>
        <v/>
      </c>
      <c r="J87" s="20" t="str">
        <f>Разбивка_по_щитам!M87</f>
        <v/>
      </c>
      <c r="K87" s="20" t="str">
        <f>Разбивка_по_щитам!N87</f>
        <v/>
      </c>
      <c r="L87" s="20"/>
      <c r="M87" s="20" t="str">
        <f>Разбивка_по_щитам!P87</f>
        <v/>
      </c>
      <c r="N87" s="20"/>
      <c r="P87" s="20"/>
      <c r="Q87" s="20"/>
      <c r="R87" s="20"/>
      <c r="S87" s="20"/>
      <c r="T87" s="20"/>
      <c r="U87" s="20"/>
    </row>
    <row r="88" spans="2:21" x14ac:dyDescent="0.2">
      <c r="B88" s="20">
        <f>Разбивка_по_щитам!B88</f>
        <v>1</v>
      </c>
      <c r="C88" s="20">
        <f>Разбивка_по_щитам!C88</f>
        <v>86</v>
      </c>
      <c r="D88" s="20" t="str">
        <f>Разбивка_по_щитам!F88</f>
        <v>ЩР</v>
      </c>
      <c r="E88" s="20" t="str">
        <f>Разбивка_по_щитам!H88</f>
        <v>В.1.15.1-(В.3)</v>
      </c>
      <c r="F88" s="20" t="e">
        <f>Разбивка_по_щитам!I88</f>
        <v>#N/A</v>
      </c>
      <c r="G88" s="20" t="str">
        <f>Разбивка_по_щитам!J88</f>
        <v>Вытяжной вентилятор  Пом. №15</v>
      </c>
      <c r="H88" s="20">
        <f>Разбивка_по_щитам!K88</f>
        <v>6.0000000000000005E-2</v>
      </c>
      <c r="I88" s="20">
        <f>Разбивка_по_щитам!L88</f>
        <v>1.2999999999999999E-2</v>
      </c>
      <c r="J88" s="20" t="str">
        <f>Разбивка_по_щитам!M88</f>
        <v>L2</v>
      </c>
      <c r="K88" s="20" t="str">
        <f>Разбивка_по_щитам!N88</f>
        <v>В.1.15.1-(В.3)</v>
      </c>
      <c r="L88" s="20"/>
      <c r="M88" s="20" t="str">
        <f>Разбивка_по_щитам!P88</f>
        <v>ВВГнг(А)-LS (3х1,5)
L=38-0,03%</v>
      </c>
      <c r="N88" s="20"/>
      <c r="P88" s="20"/>
      <c r="Q88" s="20"/>
      <c r="R88" s="20"/>
      <c r="S88" s="20"/>
      <c r="T88" s="20"/>
      <c r="U88" s="20"/>
    </row>
    <row r="89" spans="2:21" x14ac:dyDescent="0.2">
      <c r="B89" s="20">
        <f>Разбивка_по_щитам!B89</f>
        <v>1</v>
      </c>
      <c r="C89" s="20">
        <f>Разбивка_по_щитам!C89</f>
        <v>87</v>
      </c>
      <c r="D89" s="20" t="str">
        <f>Разбивка_по_щитам!F89</f>
        <v>ЩР</v>
      </c>
      <c r="E89" s="20" t="str">
        <f>Разбивка_по_щитам!H89</f>
        <v>В.1.17.1-(В.1)</v>
      </c>
      <c r="F89" s="20" t="e">
        <f>Разбивка_по_щитам!I89</f>
        <v>#N/A</v>
      </c>
      <c r="G89" s="20" t="str">
        <f>Разбивка_по_щитам!J89</f>
        <v>Вытяжной вентилятор  Пом. №17</v>
      </c>
      <c r="H89" s="20">
        <f>Разбивка_по_щитам!K89</f>
        <v>0.14000000000000001</v>
      </c>
      <c r="I89" s="20">
        <f>Разбивка_по_щитам!L89</f>
        <v>0.03</v>
      </c>
      <c r="J89" s="20" t="str">
        <f>Разбивка_по_щитам!M89</f>
        <v>L2</v>
      </c>
      <c r="K89" s="20" t="str">
        <f>Разбивка_по_щитам!N89</f>
        <v>В.1.17.1-(В.1)</v>
      </c>
      <c r="L89" s="20"/>
      <c r="M89" s="20" t="str">
        <f>Разбивка_по_щитам!P89</f>
        <v>ВВГнг(А)-LS (3х1,5)
L=44-0,07%</v>
      </c>
      <c r="N89" s="20"/>
      <c r="P89" s="20"/>
      <c r="Q89" s="20"/>
      <c r="R89" s="20"/>
      <c r="S89" s="20"/>
      <c r="T89" s="20"/>
      <c r="U89" s="20"/>
    </row>
    <row r="90" spans="2:21" x14ac:dyDescent="0.2">
      <c r="B90" s="20">
        <f>Разбивка_по_щитам!B90</f>
        <v>1</v>
      </c>
      <c r="C90" s="20">
        <f>Разбивка_по_щитам!C90</f>
        <v>88</v>
      </c>
      <c r="D90" s="20" t="str">
        <f>Разбивка_по_щитам!F90</f>
        <v>ЩР</v>
      </c>
      <c r="E90" s="20" t="str">
        <f>Разбивка_по_щитам!H90</f>
        <v>В.1.17.2-(В.2)</v>
      </c>
      <c r="F90" s="20" t="e">
        <f>Разбивка_по_щитам!I90</f>
        <v>#N/A</v>
      </c>
      <c r="G90" s="20" t="str">
        <f>Разбивка_по_щитам!J90</f>
        <v>Вытяжной вентилятор  Пом. №17</v>
      </c>
      <c r="H90" s="20">
        <f>Разбивка_по_щитам!K90</f>
        <v>0.14000000000000001</v>
      </c>
      <c r="I90" s="20">
        <f>Разбивка_по_щитам!L90</f>
        <v>0.03</v>
      </c>
      <c r="J90" s="20" t="str">
        <f>Разбивка_по_щитам!M90</f>
        <v>L2</v>
      </c>
      <c r="K90" s="20" t="str">
        <f>Разбивка_по_щитам!N90</f>
        <v>В.1.17.2-(В.2)</v>
      </c>
      <c r="L90" s="20"/>
      <c r="M90" s="20" t="str">
        <f>Разбивка_по_щитам!P90</f>
        <v>ВВГнг(А)-LS (3х1,5)
L=44-0,07%</v>
      </c>
      <c r="N90" s="20"/>
      <c r="P90" s="20"/>
      <c r="Q90" s="20"/>
      <c r="R90" s="20"/>
      <c r="S90" s="20"/>
      <c r="T90" s="20"/>
      <c r="U90" s="20"/>
    </row>
    <row r="91" spans="2:21" x14ac:dyDescent="0.2">
      <c r="B91" s="20">
        <f>Разбивка_по_щитам!B91</f>
        <v>1</v>
      </c>
      <c r="C91" s="20">
        <f>Разбивка_по_щитам!C91</f>
        <v>89</v>
      </c>
      <c r="D91" s="20" t="str">
        <f>Разбивка_по_щитам!F91</f>
        <v>ЩР</v>
      </c>
      <c r="E91" s="20" t="str">
        <f>Разбивка_по_щитам!H91</f>
        <v>ЭK.1.03.1</v>
      </c>
      <c r="F91" s="20" t="e">
        <f>Разбивка_по_щитам!I91</f>
        <v>#N/A</v>
      </c>
      <c r="G91" s="20" t="str">
        <f>Разбивка_по_щитам!J91</f>
        <v>Шаровый электрокран  Пом. №03</v>
      </c>
      <c r="H91" s="20">
        <f>Разбивка_по_щитам!K91</f>
        <v>0.23</v>
      </c>
      <c r="I91" s="20">
        <f>Разбивка_по_щитам!L91</f>
        <v>0.05</v>
      </c>
      <c r="J91" s="20" t="str">
        <f>Разбивка_по_щитам!M91</f>
        <v>L2</v>
      </c>
      <c r="K91" s="20" t="str">
        <f>Разбивка_по_щитам!N91</f>
        <v>ЭK.1.03.1</v>
      </c>
      <c r="L91" s="20"/>
      <c r="M91" s="20" t="str">
        <f>Разбивка_по_щитам!P91</f>
        <v>ВВГнг(А)-LS (5х1,5)
L=18-0,05%</v>
      </c>
      <c r="N91" s="20"/>
      <c r="P91" s="20"/>
      <c r="Q91" s="20"/>
      <c r="R91" s="20"/>
      <c r="S91" s="20"/>
      <c r="T91" s="20"/>
      <c r="U91" s="20"/>
    </row>
    <row r="92" spans="2:21" x14ac:dyDescent="0.2">
      <c r="B92" s="20">
        <f>Разбивка_по_щитам!B92</f>
        <v>1</v>
      </c>
      <c r="C92" s="20">
        <f>Разбивка_по_щитам!C92</f>
        <v>90</v>
      </c>
      <c r="D92" s="20" t="str">
        <f>Разбивка_по_щитам!F92</f>
        <v>ЩР</v>
      </c>
      <c r="E92" s="20">
        <f>Разбивка_по_щитам!H92</f>
        <v>0</v>
      </c>
      <c r="F92" s="20" t="e">
        <f>Разбивка_по_щитам!I92</f>
        <v>#N/A</v>
      </c>
      <c r="G92" s="20" t="str">
        <f>Разбивка_по_щитам!J92</f>
        <v/>
      </c>
      <c r="H92" s="20" t="str">
        <f>Разбивка_по_щитам!K92</f>
        <v/>
      </c>
      <c r="I92" s="20" t="str">
        <f>Разбивка_по_щитам!L92</f>
        <v/>
      </c>
      <c r="J92" s="20" t="str">
        <f>Разбивка_по_щитам!M92</f>
        <v/>
      </c>
      <c r="K92" s="20" t="str">
        <f>Разбивка_по_щитам!N92</f>
        <v/>
      </c>
      <c r="L92" s="20"/>
      <c r="M92" s="20" t="str">
        <f>Разбивка_по_щитам!P92</f>
        <v/>
      </c>
      <c r="N92" s="20"/>
      <c r="P92" s="20"/>
      <c r="Q92" s="20"/>
      <c r="R92" s="20"/>
      <c r="S92" s="20"/>
      <c r="T92" s="20"/>
      <c r="U92" s="20"/>
    </row>
    <row r="93" spans="2:21" x14ac:dyDescent="0.2">
      <c r="B93" s="20">
        <f>Разбивка_по_щитам!B93</f>
        <v>1</v>
      </c>
      <c r="C93" s="20">
        <f>Разбивка_по_щитам!C93</f>
        <v>91</v>
      </c>
      <c r="D93" s="20" t="str">
        <f>Разбивка_по_щитам!F93</f>
        <v>ЩР</v>
      </c>
      <c r="E93" s="20" t="str">
        <f>Разбивка_по_щитам!H93</f>
        <v>ЭK.1.04.1</v>
      </c>
      <c r="F93" s="20" t="e">
        <f>Разбивка_по_щитам!I93</f>
        <v>#N/A</v>
      </c>
      <c r="G93" s="20" t="str">
        <f>Разбивка_по_щитам!J93</f>
        <v>Шаровый электрокран  Пом. №04</v>
      </c>
      <c r="H93" s="20">
        <f>Разбивка_по_щитам!K93</f>
        <v>0.23</v>
      </c>
      <c r="I93" s="20">
        <f>Разбивка_по_щитам!L93</f>
        <v>0.05</v>
      </c>
      <c r="J93" s="20" t="str">
        <f>Разбивка_по_щитам!M93</f>
        <v>L2</v>
      </c>
      <c r="K93" s="20" t="str">
        <f>Разбивка_по_щитам!N93</f>
        <v>ЭK.1.04.1</v>
      </c>
      <c r="L93" s="20"/>
      <c r="M93" s="20" t="str">
        <f>Разбивка_по_щитам!P93</f>
        <v>ВВГнг(А)-LS (5х1,5)
L=25-0,06%</v>
      </c>
      <c r="N93" s="20"/>
      <c r="P93" s="20"/>
      <c r="Q93" s="20"/>
      <c r="R93" s="20"/>
      <c r="S93" s="20"/>
      <c r="T93" s="20"/>
      <c r="U93" s="20"/>
    </row>
    <row r="94" spans="2:21" x14ac:dyDescent="0.2">
      <c r="B94" s="20">
        <f>Разбивка_по_щитам!B94</f>
        <v>1</v>
      </c>
      <c r="C94" s="20">
        <f>Разбивка_по_щитам!C94</f>
        <v>92</v>
      </c>
      <c r="D94" s="20" t="str">
        <f>Разбивка_по_щитам!F94</f>
        <v>ЩР</v>
      </c>
      <c r="E94" s="20">
        <f>Разбивка_по_щитам!H94</f>
        <v>0</v>
      </c>
      <c r="F94" s="20" t="e">
        <f>Разбивка_по_щитам!I94</f>
        <v>#N/A</v>
      </c>
      <c r="G94" s="20" t="str">
        <f>Разбивка_по_щитам!J94</f>
        <v/>
      </c>
      <c r="H94" s="20" t="str">
        <f>Разбивка_по_щитам!K94</f>
        <v/>
      </c>
      <c r="I94" s="20" t="str">
        <f>Разбивка_по_щитам!L94</f>
        <v/>
      </c>
      <c r="J94" s="20" t="str">
        <f>Разбивка_по_щитам!M94</f>
        <v/>
      </c>
      <c r="K94" s="20" t="str">
        <f>Разбивка_по_щитам!N94</f>
        <v/>
      </c>
      <c r="L94" s="20"/>
      <c r="M94" s="20" t="str">
        <f>Разбивка_по_щитам!P94</f>
        <v/>
      </c>
      <c r="N94" s="20"/>
      <c r="P94" s="20"/>
      <c r="Q94" s="20"/>
      <c r="R94" s="20"/>
      <c r="S94" s="20"/>
      <c r="T94" s="20"/>
      <c r="U94" s="20"/>
    </row>
    <row r="95" spans="2:21" x14ac:dyDescent="0.2">
      <c r="B95" s="20">
        <f>Разбивка_по_щитам!B95</f>
        <v>1</v>
      </c>
      <c r="C95" s="20">
        <f>Разбивка_по_щитам!C95</f>
        <v>93</v>
      </c>
      <c r="D95" s="20" t="str">
        <f>Разбивка_по_щитам!F95</f>
        <v>ЩР</v>
      </c>
      <c r="E95" s="20" t="str">
        <f>Разбивка_по_щитам!H95</f>
        <v>ЭK.1.11.1</v>
      </c>
      <c r="F95" s="20" t="e">
        <f>Разбивка_по_щитам!I95</f>
        <v>#N/A</v>
      </c>
      <c r="G95" s="20" t="str">
        <f>Разбивка_по_щитам!J95</f>
        <v>Шаровый электрокран  Пом. №11</v>
      </c>
      <c r="H95" s="20">
        <f>Разбивка_по_щитам!K95</f>
        <v>0.23</v>
      </c>
      <c r="I95" s="20">
        <f>Разбивка_по_щитам!L95</f>
        <v>0.05</v>
      </c>
      <c r="J95" s="20" t="str">
        <f>Разбивка_по_щитам!M95</f>
        <v>L2</v>
      </c>
      <c r="K95" s="20" t="str">
        <f>Разбивка_по_щитам!N95</f>
        <v>ЭK.1.11.1</v>
      </c>
      <c r="L95" s="20"/>
      <c r="M95" s="20" t="str">
        <f>Разбивка_по_щитам!P95</f>
        <v>ВВГнг(А)-LS (5х1,5)
L=23-0,06%</v>
      </c>
      <c r="N95" s="20"/>
      <c r="P95" s="20"/>
      <c r="Q95" s="20"/>
      <c r="R95" s="20"/>
      <c r="S95" s="20"/>
      <c r="T95" s="20"/>
      <c r="U95" s="20"/>
    </row>
    <row r="96" spans="2:21" x14ac:dyDescent="0.2">
      <c r="B96" s="20">
        <f>Разбивка_по_щитам!B96</f>
        <v>1</v>
      </c>
      <c r="C96" s="20">
        <f>Разбивка_по_щитам!C96</f>
        <v>94</v>
      </c>
      <c r="D96" s="20" t="str">
        <f>Разбивка_по_щитам!F96</f>
        <v>ЩР</v>
      </c>
      <c r="E96" s="20">
        <f>Разбивка_по_щитам!H96</f>
        <v>0</v>
      </c>
      <c r="F96" s="20" t="e">
        <f>Разбивка_по_щитам!I96</f>
        <v>#N/A</v>
      </c>
      <c r="G96" s="20" t="str">
        <f>Разбивка_по_щитам!J96</f>
        <v/>
      </c>
      <c r="H96" s="20" t="str">
        <f>Разбивка_по_щитам!K96</f>
        <v/>
      </c>
      <c r="I96" s="20" t="str">
        <f>Разбивка_по_щитам!L96</f>
        <v/>
      </c>
      <c r="J96" s="20" t="str">
        <f>Разбивка_по_щитам!M96</f>
        <v/>
      </c>
      <c r="K96" s="20" t="str">
        <f>Разбивка_по_щитам!N96</f>
        <v/>
      </c>
      <c r="L96" s="20"/>
      <c r="M96" s="20" t="str">
        <f>Разбивка_по_щитам!P96</f>
        <v/>
      </c>
      <c r="N96" s="20"/>
      <c r="P96" s="20"/>
      <c r="Q96" s="20"/>
      <c r="R96" s="20"/>
      <c r="S96" s="20"/>
      <c r="T96" s="20"/>
      <c r="U96" s="20"/>
    </row>
    <row r="97" spans="2:21" x14ac:dyDescent="0.2">
      <c r="B97" s="20">
        <f>Разбивка_по_щитам!B97</f>
        <v>1</v>
      </c>
      <c r="C97" s="20">
        <f>Разбивка_по_щитам!C97</f>
        <v>95</v>
      </c>
      <c r="D97" s="20" t="str">
        <f>Разбивка_по_щитам!F97</f>
        <v>ЩР</v>
      </c>
      <c r="E97" s="20" t="str">
        <f>Разбивка_по_щитам!H97</f>
        <v>ЭK.1.05.1</v>
      </c>
      <c r="F97" s="20" t="e">
        <f>Разбивка_по_щитам!I97</f>
        <v>#N/A</v>
      </c>
      <c r="G97" s="20" t="str">
        <f>Разбивка_по_щитам!J97</f>
        <v>Шаровый электрокран  Пом. №05</v>
      </c>
      <c r="H97" s="20">
        <f>Разбивка_по_щитам!K97</f>
        <v>0.23</v>
      </c>
      <c r="I97" s="20">
        <f>Разбивка_по_щитам!L97</f>
        <v>0.05</v>
      </c>
      <c r="J97" s="20" t="str">
        <f>Разбивка_по_щитам!M97</f>
        <v>L2</v>
      </c>
      <c r="K97" s="20" t="str">
        <f>Разбивка_по_щитам!N97</f>
        <v>ЭK.1.05.1</v>
      </c>
      <c r="L97" s="20"/>
      <c r="M97" s="20" t="str">
        <f>Разбивка_по_щитам!P97</f>
        <v>ВВГнг(А)-LS (5х1,5)
L=25-0,06%</v>
      </c>
      <c r="N97" s="20"/>
      <c r="P97" s="20"/>
      <c r="Q97" s="20"/>
      <c r="R97" s="20"/>
      <c r="S97" s="20"/>
      <c r="T97" s="20"/>
      <c r="U97" s="20"/>
    </row>
    <row r="98" spans="2:21" x14ac:dyDescent="0.2">
      <c r="B98" s="20">
        <f>Разбивка_по_щитам!B98</f>
        <v>1</v>
      </c>
      <c r="C98" s="20">
        <f>Разбивка_по_щитам!C98</f>
        <v>96</v>
      </c>
      <c r="D98" s="20" t="str">
        <f>Разбивка_по_щитам!F98</f>
        <v>ЩР</v>
      </c>
      <c r="E98" s="20">
        <f>Разбивка_по_щитам!H98</f>
        <v>0</v>
      </c>
      <c r="F98" s="20" t="e">
        <f>Разбивка_по_щитам!I98</f>
        <v>#N/A</v>
      </c>
      <c r="G98" s="20" t="str">
        <f>Разбивка_по_щитам!J98</f>
        <v/>
      </c>
      <c r="H98" s="20" t="str">
        <f>Разбивка_по_щитам!K98</f>
        <v/>
      </c>
      <c r="I98" s="20" t="str">
        <f>Разбивка_по_щитам!L98</f>
        <v/>
      </c>
      <c r="J98" s="20" t="str">
        <f>Разбивка_по_щитам!M98</f>
        <v/>
      </c>
      <c r="K98" s="20" t="str">
        <f>Разбивка_по_щитам!N98</f>
        <v/>
      </c>
      <c r="L98" s="20"/>
      <c r="M98" s="20" t="str">
        <f>Разбивка_по_щитам!P98</f>
        <v/>
      </c>
      <c r="N98" s="20"/>
      <c r="P98" s="20"/>
      <c r="Q98" s="20"/>
      <c r="R98" s="20"/>
      <c r="S98" s="20"/>
      <c r="T98" s="20"/>
      <c r="U98" s="20"/>
    </row>
    <row r="99" spans="2:21" x14ac:dyDescent="0.2">
      <c r="B99" s="20">
        <f>Разбивка_по_щитам!B99</f>
        <v>1</v>
      </c>
      <c r="C99" s="20">
        <f>Разбивка_по_щитам!C99</f>
        <v>97</v>
      </c>
      <c r="D99" s="20" t="str">
        <f>Разбивка_по_щитам!F99</f>
        <v>ЩР</v>
      </c>
      <c r="E99" s="20" t="str">
        <f>Разбивка_по_щитам!H99</f>
        <v>ЭK.1.15.1</v>
      </c>
      <c r="F99" s="20" t="e">
        <f>Разбивка_по_щитам!I99</f>
        <v>#N/A</v>
      </c>
      <c r="G99" s="20" t="str">
        <f>Разбивка_по_щитам!J99</f>
        <v>Шаровый электрокран  Пом. №15</v>
      </c>
      <c r="H99" s="20">
        <f>Разбивка_по_щитам!K99</f>
        <v>0.23</v>
      </c>
      <c r="I99" s="20">
        <f>Разбивка_по_щитам!L99</f>
        <v>0.05</v>
      </c>
      <c r="J99" s="20" t="str">
        <f>Разбивка_по_щитам!M99</f>
        <v>L2</v>
      </c>
      <c r="K99" s="20" t="str">
        <f>Разбивка_по_щитам!N99</f>
        <v>ЭK.1.15.1</v>
      </c>
      <c r="L99" s="20"/>
      <c r="M99" s="20" t="str">
        <f>Разбивка_по_щитам!P99</f>
        <v>ВВГнг(А)-LS (5х1,5)
L=39-0,1%</v>
      </c>
      <c r="N99" s="20"/>
      <c r="P99" s="20"/>
      <c r="Q99" s="20"/>
      <c r="R99" s="20"/>
      <c r="S99" s="20"/>
      <c r="T99" s="20"/>
      <c r="U99" s="20"/>
    </row>
    <row r="100" spans="2:21" x14ac:dyDescent="0.2">
      <c r="B100" s="20">
        <f>Разбивка_по_щитам!B100</f>
        <v>1</v>
      </c>
      <c r="C100" s="20">
        <f>Разбивка_по_щитам!C100</f>
        <v>98</v>
      </c>
      <c r="D100" s="20" t="str">
        <f>Разбивка_по_щитам!F100</f>
        <v>ЩР</v>
      </c>
      <c r="E100" s="20">
        <f>Разбивка_по_щитам!H100</f>
        <v>0</v>
      </c>
      <c r="F100" s="20" t="e">
        <f>Разбивка_по_щитам!I100</f>
        <v>#N/A</v>
      </c>
      <c r="G100" s="20" t="str">
        <f>Разбивка_по_щитам!J100</f>
        <v/>
      </c>
      <c r="H100" s="20" t="str">
        <f>Разбивка_по_щитам!K100</f>
        <v/>
      </c>
      <c r="I100" s="20" t="str">
        <f>Разбивка_по_щитам!L100</f>
        <v/>
      </c>
      <c r="J100" s="20" t="str">
        <f>Разбивка_по_щитам!M100</f>
        <v/>
      </c>
      <c r="K100" s="20" t="str">
        <f>Разбивка_по_щитам!N100</f>
        <v/>
      </c>
      <c r="L100" s="20"/>
      <c r="M100" s="20" t="str">
        <f>Разбивка_по_щитам!P100</f>
        <v/>
      </c>
      <c r="N100" s="20"/>
      <c r="P100" s="20"/>
      <c r="Q100" s="20"/>
      <c r="R100" s="20"/>
      <c r="S100" s="20"/>
      <c r="T100" s="20"/>
      <c r="U100" s="20"/>
    </row>
    <row r="101" spans="2:21" x14ac:dyDescent="0.2">
      <c r="B101" s="20">
        <f>Разбивка_по_щитам!B101</f>
        <v>1</v>
      </c>
      <c r="C101" s="20">
        <f>Разбивка_по_щитам!C101</f>
        <v>99</v>
      </c>
      <c r="D101" s="20" t="str">
        <f>Разбивка_по_щитам!F101</f>
        <v>ЩР</v>
      </c>
      <c r="E101" s="20" t="str">
        <f>Разбивка_по_щитам!H101</f>
        <v>ЭK.1.17.1</v>
      </c>
      <c r="F101" s="20" t="e">
        <f>Разбивка_по_щитам!I101</f>
        <v>#N/A</v>
      </c>
      <c r="G101" s="20" t="str">
        <f>Разбивка_по_щитам!J101</f>
        <v>Шаровый электрокран  Пом. №17</v>
      </c>
      <c r="H101" s="20">
        <f>Разбивка_по_щитам!K101</f>
        <v>0.23</v>
      </c>
      <c r="I101" s="20">
        <f>Разбивка_по_щитам!L101</f>
        <v>0.05</v>
      </c>
      <c r="J101" s="20" t="str">
        <f>Разбивка_по_щитам!M101</f>
        <v>L2</v>
      </c>
      <c r="K101" s="20" t="str">
        <f>Разбивка_по_щитам!N101</f>
        <v>ЭK.1.17.1</v>
      </c>
      <c r="L101" s="20"/>
      <c r="M101" s="20" t="str">
        <f>Разбивка_по_щитам!P101</f>
        <v>ВВГнг(А)-LS (5х1,5)
L=45-0,11%</v>
      </c>
      <c r="N101" s="20"/>
      <c r="P101" s="20"/>
      <c r="Q101" s="20"/>
      <c r="R101" s="20"/>
      <c r="S101" s="20"/>
      <c r="T101" s="20"/>
      <c r="U101" s="20"/>
    </row>
    <row r="102" spans="2:21" x14ac:dyDescent="0.2">
      <c r="B102" s="20">
        <f>Разбивка_по_щитам!B102</f>
        <v>1</v>
      </c>
      <c r="C102" s="20">
        <f>Разбивка_по_щитам!C102</f>
        <v>100</v>
      </c>
      <c r="D102" s="20" t="str">
        <f>Разбивка_по_щитам!F102</f>
        <v>ЩР</v>
      </c>
      <c r="E102" s="20">
        <f>Разбивка_по_щитам!H102</f>
        <v>0</v>
      </c>
      <c r="F102" s="20" t="e">
        <f>Разбивка_по_щитам!I102</f>
        <v>#N/A</v>
      </c>
      <c r="G102" s="20" t="str">
        <f>Разбивка_по_щитам!J102</f>
        <v/>
      </c>
      <c r="H102" s="20" t="str">
        <f>Разбивка_по_щитам!K102</f>
        <v/>
      </c>
      <c r="I102" s="20" t="str">
        <f>Разбивка_по_щитам!L102</f>
        <v/>
      </c>
      <c r="J102" s="20" t="str">
        <f>Разбивка_по_щитам!M102</f>
        <v/>
      </c>
      <c r="K102" s="20" t="str">
        <f>Разбивка_по_щитам!N102</f>
        <v/>
      </c>
      <c r="L102" s="20"/>
      <c r="M102" s="20" t="str">
        <f>Разбивка_по_щитам!P102</f>
        <v/>
      </c>
      <c r="N102" s="20"/>
      <c r="P102" s="20"/>
      <c r="Q102" s="20"/>
      <c r="R102" s="20"/>
      <c r="S102" s="20"/>
      <c r="T102" s="20"/>
      <c r="U102" s="20"/>
    </row>
    <row r="103" spans="2:21" x14ac:dyDescent="0.2">
      <c r="B103" s="20">
        <f>Разбивка_по_щитам!B103</f>
        <v>1</v>
      </c>
      <c r="C103" s="20">
        <f>Разбивка_по_щитам!C103</f>
        <v>101</v>
      </c>
      <c r="D103" s="20" t="str">
        <f>Разбивка_по_щитам!F103</f>
        <v>ЩР</v>
      </c>
      <c r="E103" s="20">
        <f>Разбивка_по_щитам!H103</f>
        <v>0</v>
      </c>
      <c r="F103" s="20" t="e">
        <f>Разбивка_по_щитам!I103</f>
        <v>#N/A</v>
      </c>
      <c r="G103" s="20" t="str">
        <f>Разбивка_по_щитам!J103</f>
        <v/>
      </c>
      <c r="H103" s="20" t="str">
        <f>Разбивка_по_щитам!K103</f>
        <v/>
      </c>
      <c r="I103" s="20" t="str">
        <f>Разбивка_по_щитам!L103</f>
        <v/>
      </c>
      <c r="J103" s="20" t="str">
        <f>Разбивка_по_щитам!M103</f>
        <v/>
      </c>
      <c r="K103" s="20" t="str">
        <f>Разбивка_по_щитам!N103</f>
        <v/>
      </c>
      <c r="L103" s="20"/>
      <c r="M103" s="20" t="str">
        <f>Разбивка_по_щитам!P103</f>
        <v/>
      </c>
      <c r="N103" s="20"/>
      <c r="P103" s="20"/>
      <c r="Q103" s="20"/>
      <c r="R103" s="20"/>
      <c r="S103" s="20"/>
      <c r="T103" s="20"/>
      <c r="U103" s="20"/>
    </row>
    <row r="104" spans="2:21" x14ac:dyDescent="0.2">
      <c r="B104" s="20">
        <f>Разбивка_по_щитам!B104</f>
        <v>1</v>
      </c>
      <c r="C104" s="20">
        <f>Разбивка_по_щитам!C104</f>
        <v>102</v>
      </c>
      <c r="D104" s="20" t="str">
        <f>Разбивка_по_щитам!F104</f>
        <v>ЩР</v>
      </c>
      <c r="E104" s="20">
        <f>Разбивка_по_щитам!H104</f>
        <v>0</v>
      </c>
      <c r="F104" s="20" t="e">
        <f>Разбивка_по_щитам!I104</f>
        <v>#N/A</v>
      </c>
      <c r="G104" s="20" t="str">
        <f>Разбивка_по_щитам!J104</f>
        <v/>
      </c>
      <c r="H104" s="20" t="str">
        <f>Разбивка_по_щитам!K104</f>
        <v/>
      </c>
      <c r="I104" s="20" t="str">
        <f>Разбивка_по_щитам!L104</f>
        <v/>
      </c>
      <c r="J104" s="20" t="str">
        <f>Разбивка_по_щитам!M104</f>
        <v/>
      </c>
      <c r="K104" s="20" t="str">
        <f>Разбивка_по_щитам!N104</f>
        <v/>
      </c>
      <c r="L104" s="20"/>
      <c r="M104" s="20" t="str">
        <f>Разбивка_по_щитам!P104</f>
        <v/>
      </c>
      <c r="N104" s="20"/>
      <c r="P104" s="20"/>
      <c r="Q104" s="20"/>
      <c r="R104" s="20"/>
      <c r="S104" s="20"/>
      <c r="T104" s="20"/>
      <c r="U104" s="20"/>
    </row>
    <row r="105" spans="2:21" x14ac:dyDescent="0.2">
      <c r="B105" s="20">
        <f>Разбивка_по_щитам!B105</f>
        <v>1</v>
      </c>
      <c r="C105" s="20">
        <f>Разбивка_по_щитам!C105</f>
        <v>103</v>
      </c>
      <c r="D105" s="20" t="str">
        <f>Разбивка_по_щитам!F105</f>
        <v>ЩР</v>
      </c>
      <c r="E105" s="20">
        <f>Разбивка_по_щитам!H105</f>
        <v>0</v>
      </c>
      <c r="F105" s="20" t="e">
        <f>Разбивка_по_щитам!I105</f>
        <v>#N/A</v>
      </c>
      <c r="G105" s="20" t="str">
        <f>Разбивка_по_щитам!J105</f>
        <v/>
      </c>
      <c r="H105" s="20" t="str">
        <f>Разбивка_по_щитам!K105</f>
        <v/>
      </c>
      <c r="I105" s="20" t="str">
        <f>Разбивка_по_щитам!L105</f>
        <v/>
      </c>
      <c r="J105" s="20" t="str">
        <f>Разбивка_по_щитам!M105</f>
        <v/>
      </c>
      <c r="K105" s="20" t="str">
        <f>Разбивка_по_щитам!N105</f>
        <v/>
      </c>
      <c r="L105" s="20"/>
      <c r="M105" s="20" t="str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">
      <c r="B106" s="20">
        <f>Разбивка_по_щитам!B106</f>
        <v>1</v>
      </c>
      <c r="C106" s="20">
        <f>Разбивка_по_щитам!C106</f>
        <v>104</v>
      </c>
      <c r="D106" s="20" t="str">
        <f>Разбивка_по_щитам!F106</f>
        <v>ЩР</v>
      </c>
      <c r="E106" s="20" t="str">
        <f>Разбивка_по_щитам!H106</f>
        <v>TE-O.1.05.1(К1)</v>
      </c>
      <c r="F106" s="20" t="str">
        <f>Разбивка_по_щитам!I106</f>
        <v>TE-O.1.05.1(К1)</v>
      </c>
      <c r="G106" s="20" t="s">
        <v>628</v>
      </c>
      <c r="H106" s="20">
        <f>Разбивка_по_щитам!K106</f>
        <v>0.03</v>
      </c>
      <c r="I106" s="20">
        <f>Разбивка_по_щитам!L106</f>
        <v>5.0000000000000001E-3</v>
      </c>
      <c r="J106" s="20" t="str">
        <f>Разбивка_по_щитам!M106</f>
        <v>L2</v>
      </c>
      <c r="K106" s="20" t="str">
        <f>Разбивка_по_щитам!N106</f>
        <v>TE-O.1.05.1(К1)</v>
      </c>
      <c r="L106" s="20"/>
      <c r="M106" s="20" t="str">
        <f>Разбивка_по_щитам!P106</f>
        <v>КГВВнг(А)-LS (7х0,75)
L=25-0,02%</v>
      </c>
      <c r="N106" s="20"/>
      <c r="P106" s="20"/>
      <c r="Q106" s="20"/>
      <c r="R106" s="20"/>
      <c r="S106" s="20"/>
      <c r="T106" s="20"/>
      <c r="U106" s="20"/>
    </row>
    <row r="107" spans="2:21" x14ac:dyDescent="0.2">
      <c r="B107" s="20">
        <f>Разбивка_по_щитам!B107</f>
        <v>1</v>
      </c>
      <c r="C107" s="20">
        <f>Разбивка_по_щитам!C107</f>
        <v>105</v>
      </c>
      <c r="D107" s="20" t="str">
        <f>Разбивка_по_щитам!F107</f>
        <v>ЩР</v>
      </c>
      <c r="E107" s="20" t="str">
        <f>Разбивка_по_щитам!H107</f>
        <v>TE-O.1.05.1(К1)</v>
      </c>
      <c r="F107" s="20" t="str">
        <f>Разбивка_по_щитам!I107</f>
        <v>TE-O.1.05.1(К1)</v>
      </c>
      <c r="G107" s="20" t="s">
        <v>639</v>
      </c>
      <c r="H107" s="20">
        <f>Разбивка_по_щитам!K107</f>
        <v>0.03</v>
      </c>
      <c r="I107" s="20">
        <f>Разбивка_по_щитам!L107</f>
        <v>5.0000000000000001E-3</v>
      </c>
      <c r="J107" s="20" t="str">
        <f>Разбивка_по_щитам!M107</f>
        <v>L2</v>
      </c>
      <c r="K107" s="20" t="str">
        <f>Разбивка_по_щитам!N107</f>
        <v>TE-O.1.05.1(К1)</v>
      </c>
      <c r="L107" s="20"/>
      <c r="M107" s="20" t="str">
        <f>Разбивка_по_щитам!P107</f>
        <v>КГВВнг(А)-LS (7х0,75)
L=25-0,02%</v>
      </c>
      <c r="N107" s="20"/>
      <c r="P107" s="20"/>
      <c r="Q107" s="20"/>
      <c r="R107" s="20"/>
      <c r="S107" s="20"/>
      <c r="T107" s="20"/>
      <c r="U107" s="20"/>
    </row>
    <row r="108" spans="2:21" x14ac:dyDescent="0.2">
      <c r="B108" s="20">
        <f>Разбивка_по_щитам!B108</f>
        <v>1</v>
      </c>
      <c r="C108" s="20">
        <f>Разбивка_по_щитам!C108</f>
        <v>106</v>
      </c>
      <c r="D108" s="20" t="str">
        <f>Разбивка_по_щитам!F108</f>
        <v>ЩР</v>
      </c>
      <c r="E108" s="20" t="str">
        <f>Разбивка_по_щитам!H108</f>
        <v>TE-O.1.05.1(К1)</v>
      </c>
      <c r="F108" s="20" t="str">
        <f>Разбивка_по_щитам!I108</f>
        <v>TE-O.1.05.1(К1)</v>
      </c>
      <c r="G108" s="20" t="s">
        <v>629</v>
      </c>
      <c r="H108" s="20">
        <f>Разбивка_по_щитам!K108</f>
        <v>0.03</v>
      </c>
      <c r="I108" s="20">
        <f>Разбивка_по_щитам!L108</f>
        <v>5.0000000000000001E-3</v>
      </c>
      <c r="J108" s="20" t="str">
        <f>Разбивка_по_щитам!M108</f>
        <v>L2</v>
      </c>
      <c r="K108" s="20" t="str">
        <f>Разбивка_по_щитам!N108</f>
        <v>TE-O.1.05.1(К1)</v>
      </c>
      <c r="L108" s="20"/>
      <c r="M108" s="20" t="str">
        <f>Разбивка_по_щитам!P108</f>
        <v>КГВВнг(А)-LS (7х0,75)
L=25-0,02%</v>
      </c>
      <c r="N108" s="20"/>
      <c r="P108" s="20"/>
      <c r="Q108" s="20"/>
      <c r="R108" s="20"/>
      <c r="S108" s="20"/>
      <c r="T108" s="20"/>
      <c r="U108" s="20"/>
    </row>
    <row r="109" spans="2:21" x14ac:dyDescent="0.2">
      <c r="B109" s="20">
        <f>Разбивка_по_щитам!B109</f>
        <v>1</v>
      </c>
      <c r="C109" s="20">
        <f>Разбивка_по_щитам!C109</f>
        <v>107</v>
      </c>
      <c r="D109" s="20" t="str">
        <f>Разбивка_по_щитам!F109</f>
        <v>ЩР</v>
      </c>
      <c r="E109" s="20" t="str">
        <f>Разбивка_по_щитам!H109</f>
        <v>TE-O.1.05.2(К2)</v>
      </c>
      <c r="F109" s="20" t="e">
        <f>Разбивка_по_щитам!I109</f>
        <v>#N/A</v>
      </c>
      <c r="G109" s="20" t="s">
        <v>640</v>
      </c>
      <c r="H109" s="20">
        <f>Разбивка_по_щитам!K109</f>
        <v>0.03</v>
      </c>
      <c r="I109" s="20">
        <f>Разбивка_по_щитам!L109</f>
        <v>5.0000000000000001E-3</v>
      </c>
      <c r="J109" s="20" t="str">
        <f>Разбивка_по_щитам!M109</f>
        <v>L1</v>
      </c>
      <c r="K109" s="20" t="str">
        <f>Разбивка_по_щитам!N109</f>
        <v>TE-O.1.05.2(К2)</v>
      </c>
      <c r="L109" s="20"/>
      <c r="M109" s="20" t="str">
        <f>Разбивка_по_щитам!P109</f>
        <v>КГВВнг(А)-LS (7х0,75)
L=25-0,02%</v>
      </c>
      <c r="N109" s="20"/>
      <c r="P109" s="20"/>
      <c r="Q109" s="20"/>
      <c r="R109" s="20"/>
      <c r="S109" s="20"/>
      <c r="T109" s="20"/>
      <c r="U109" s="20"/>
    </row>
    <row r="110" spans="2:21" x14ac:dyDescent="0.2">
      <c r="B110" s="20">
        <f>Разбивка_по_щитам!B110</f>
        <v>1</v>
      </c>
      <c r="C110" s="20">
        <f>Разбивка_по_щитам!C110</f>
        <v>108</v>
      </c>
      <c r="D110" s="20" t="str">
        <f>Разбивка_по_щитам!F110</f>
        <v>ЩР</v>
      </c>
      <c r="E110" s="20" t="str">
        <f>Разбивка_по_щитам!H110</f>
        <v>TE-O.1.15.1(К3)</v>
      </c>
      <c r="F110" s="20" t="str">
        <f>Разбивка_по_щитам!I110</f>
        <v>TE-O.1.15.1(К3)</v>
      </c>
      <c r="G110" s="20" t="s">
        <v>631</v>
      </c>
      <c r="H110" s="20">
        <f>Разбивка_по_щитам!K110</f>
        <v>0.03</v>
      </c>
      <c r="I110" s="20">
        <f>Разбивка_по_щитам!L110</f>
        <v>5.0000000000000001E-3</v>
      </c>
      <c r="J110" s="20" t="str">
        <f>Разбивка_по_щитам!M110</f>
        <v>L1</v>
      </c>
      <c r="K110" s="20" t="str">
        <f>Разбивка_по_щитам!N110</f>
        <v>TE-O.1.15.1(К3)</v>
      </c>
      <c r="L110" s="20"/>
      <c r="M110" s="20" t="str">
        <f>Разбивка_по_щитам!P110</f>
        <v>КГВВнг(А)-LS (7х0,75)
L=35-0,02%</v>
      </c>
      <c r="N110" s="20"/>
      <c r="P110" s="20"/>
      <c r="Q110" s="20"/>
      <c r="R110" s="20"/>
      <c r="S110" s="20"/>
      <c r="T110" s="20"/>
      <c r="U110" s="20"/>
    </row>
    <row r="111" spans="2:21" x14ac:dyDescent="0.2">
      <c r="B111" s="20">
        <f>Разбивка_по_щитам!B111</f>
        <v>1</v>
      </c>
      <c r="C111" s="20">
        <f>Разбивка_по_щитам!C111</f>
        <v>109</v>
      </c>
      <c r="D111" s="20" t="str">
        <f>Разбивка_по_щитам!F111</f>
        <v>ЩР</v>
      </c>
      <c r="E111" s="20" t="str">
        <f>Разбивка_по_щитам!H111</f>
        <v>TE-O.1.15.1(К3)</v>
      </c>
      <c r="F111" s="20" t="str">
        <f>Разбивка_по_щитам!I111</f>
        <v>TE-O.1.15.1(К3)</v>
      </c>
      <c r="G111" s="20" t="s">
        <v>632</v>
      </c>
      <c r="H111" s="20">
        <f>Разбивка_по_щитам!K111</f>
        <v>0.03</v>
      </c>
      <c r="I111" s="20">
        <f>Разбивка_по_щитам!L111</f>
        <v>5.0000000000000001E-3</v>
      </c>
      <c r="J111" s="20" t="str">
        <f>Разбивка_по_щитам!M111</f>
        <v>L1</v>
      </c>
      <c r="K111" s="20" t="str">
        <f>Разбивка_по_щитам!N111</f>
        <v>TE-O.1.15.1(К3)</v>
      </c>
      <c r="L111" s="20"/>
      <c r="M111" s="20" t="str">
        <f>Разбивка_по_щитам!P111</f>
        <v>КГВВнг(А)-LS (7х0,75)
L=35-0,02%</v>
      </c>
      <c r="N111" s="20"/>
      <c r="P111" s="20"/>
      <c r="Q111" s="20"/>
      <c r="R111" s="20"/>
      <c r="S111" s="20"/>
      <c r="T111" s="20"/>
      <c r="U111" s="20"/>
    </row>
    <row r="112" spans="2:21" x14ac:dyDescent="0.2">
      <c r="B112" s="20">
        <f>Разбивка_по_щитам!B112</f>
        <v>1</v>
      </c>
      <c r="C112" s="20">
        <f>Разбивка_по_щитам!C112</f>
        <v>110</v>
      </c>
      <c r="D112" s="20" t="str">
        <f>Разбивка_по_щитам!F112</f>
        <v>ЩР</v>
      </c>
      <c r="E112" s="20" t="str">
        <f>Разбивка_по_щитам!H112</f>
        <v>TE-O.1.15.1(К3)</v>
      </c>
      <c r="F112" s="20" t="str">
        <f>Разбивка_по_щитам!I112</f>
        <v>TE-O.1.15.1(К3)</v>
      </c>
      <c r="G112" s="20" t="s">
        <v>630</v>
      </c>
      <c r="H112" s="20">
        <f>Разбивка_по_щитам!K112</f>
        <v>0.03</v>
      </c>
      <c r="I112" s="20">
        <f>Разбивка_по_щитам!L112</f>
        <v>5.0000000000000001E-3</v>
      </c>
      <c r="J112" s="20" t="str">
        <f>Разбивка_по_щитам!M112</f>
        <v>L1</v>
      </c>
      <c r="K112" s="20" t="str">
        <f>Разбивка_по_щитам!N112</f>
        <v>TE-O.1.15.1(К3)</v>
      </c>
      <c r="L112" s="20"/>
      <c r="M112" s="20" t="str">
        <f>Разбивка_по_щитам!P112</f>
        <v>КГВВнг(А)-LS (7х0,75)
L=35-0,02%</v>
      </c>
      <c r="N112" s="20"/>
      <c r="P112" s="20"/>
      <c r="Q112" s="20"/>
      <c r="R112" s="20"/>
      <c r="S112" s="20"/>
      <c r="T112" s="20"/>
      <c r="U112" s="20"/>
    </row>
    <row r="113" spans="2:21" x14ac:dyDescent="0.2">
      <c r="B113" s="20">
        <f>Разбивка_по_щитам!B113</f>
        <v>1</v>
      </c>
      <c r="C113" s="20">
        <f>Разбивка_по_щитам!C113</f>
        <v>111</v>
      </c>
      <c r="D113" s="20" t="str">
        <f>Разбивка_по_щитам!F113</f>
        <v>ЩР</v>
      </c>
      <c r="E113" s="20" t="str">
        <f>Разбивка_по_щитам!H113</f>
        <v>TE-ТП.1.05.1(К4)</v>
      </c>
      <c r="F113" s="20" t="str">
        <f>Разбивка_по_щитам!I113</f>
        <v>TE-ТП.1.05.1(К4)</v>
      </c>
      <c r="G113" s="20" t="s">
        <v>634</v>
      </c>
      <c r="H113" s="20">
        <f>Разбивка_по_щитам!K113</f>
        <v>0.03</v>
      </c>
      <c r="I113" s="20">
        <f>Разбивка_по_щитам!L113</f>
        <v>5.0000000000000001E-3</v>
      </c>
      <c r="J113" s="20" t="str">
        <f>Разбивка_по_щитам!M113</f>
        <v>L1</v>
      </c>
      <c r="K113" s="20" t="str">
        <f>Разбивка_по_щитам!N113</f>
        <v>TE-ТП.1.05.1(К4)</v>
      </c>
      <c r="L113" s="20"/>
      <c r="M113" s="20" t="str">
        <f>Разбивка_по_щитам!P113</f>
        <v>КГВВнг(А)-LS (7х0,75)
L=25-0,02%</v>
      </c>
      <c r="N113" s="20"/>
      <c r="P113" s="20"/>
      <c r="Q113" s="20"/>
      <c r="R113" s="20"/>
      <c r="S113" s="20"/>
      <c r="T113" s="20"/>
      <c r="U113" s="20"/>
    </row>
    <row r="114" spans="2:21" x14ac:dyDescent="0.2">
      <c r="B114" s="20">
        <f>Разбивка_по_щитам!B114</f>
        <v>1</v>
      </c>
      <c r="C114" s="20">
        <f>Разбивка_по_щитам!C114</f>
        <v>112</v>
      </c>
      <c r="D114" s="20" t="str">
        <f>Разбивка_по_щитам!F114</f>
        <v>ЩР</v>
      </c>
      <c r="E114" s="20" t="str">
        <f>Разбивка_по_щитам!H114</f>
        <v>TE-ТП.1.05.1(К4)</v>
      </c>
      <c r="F114" s="20" t="str">
        <f>Разбивка_по_щитам!I114</f>
        <v>TE-ТП.1.05.1(К4)</v>
      </c>
      <c r="G114" s="20" t="s">
        <v>641</v>
      </c>
      <c r="H114" s="20">
        <f>Разбивка_по_щитам!K114</f>
        <v>0.03</v>
      </c>
      <c r="I114" s="20">
        <f>Разбивка_по_щитам!L114</f>
        <v>5.0000000000000001E-3</v>
      </c>
      <c r="J114" s="20" t="str">
        <f>Разбивка_по_щитам!M114</f>
        <v>L1</v>
      </c>
      <c r="K114" s="20" t="str">
        <f>Разбивка_по_щитам!N114</f>
        <v>TE-ТП.1.05.1(К4)</v>
      </c>
      <c r="L114" s="20"/>
      <c r="M114" s="20" t="str">
        <f>Разбивка_по_щитам!P114</f>
        <v>КГВВнг(А)-LS (7х0,75)
L=25-0,02%</v>
      </c>
      <c r="N114" s="20"/>
      <c r="P114" s="20"/>
      <c r="Q114" s="20"/>
      <c r="R114" s="20"/>
      <c r="S114" s="20"/>
      <c r="T114" s="20"/>
      <c r="U114" s="20"/>
    </row>
    <row r="115" spans="2:21" x14ac:dyDescent="0.2">
      <c r="B115" s="20">
        <f>Разбивка_по_щитам!B115</f>
        <v>1</v>
      </c>
      <c r="C115" s="20">
        <f>Разбивка_по_щитам!C115</f>
        <v>113</v>
      </c>
      <c r="D115" s="20" t="str">
        <f>Разбивка_по_щитам!F115</f>
        <v>ЩР</v>
      </c>
      <c r="E115" s="20" t="str">
        <f>Разбивка_по_щитам!H115</f>
        <v>TE-ТП.1.05.1(К4)</v>
      </c>
      <c r="F115" s="20" t="str">
        <f>Разбивка_по_щитам!I115</f>
        <v>TE-ТП.1.05.1(К4)</v>
      </c>
      <c r="G115" s="20" t="s">
        <v>633</v>
      </c>
      <c r="H115" s="20">
        <f>Разбивка_по_щитам!K115</f>
        <v>0.03</v>
      </c>
      <c r="I115" s="20">
        <f>Разбивка_по_щитам!L115</f>
        <v>5.0000000000000001E-3</v>
      </c>
      <c r="J115" s="20" t="str">
        <f>Разбивка_по_щитам!M115</f>
        <v>L1</v>
      </c>
      <c r="K115" s="20" t="str">
        <f>Разбивка_по_щитам!N115</f>
        <v>TE-ТП.1.05.1(К4)</v>
      </c>
      <c r="L115" s="20"/>
      <c r="M115" s="20" t="str">
        <f>Разбивка_по_щитам!P115</f>
        <v>КГВВнг(А)-LS (7х0,75)
L=25-0,02%</v>
      </c>
      <c r="N115" s="20"/>
      <c r="P115" s="20"/>
      <c r="Q115" s="20"/>
      <c r="R115" s="20"/>
      <c r="S115" s="20"/>
      <c r="T115" s="20"/>
      <c r="U115" s="20"/>
    </row>
    <row r="116" spans="2:21" x14ac:dyDescent="0.2">
      <c r="B116" s="20">
        <f>Разбивка_по_щитам!B116</f>
        <v>1</v>
      </c>
      <c r="C116" s="20">
        <f>Разбивка_по_щитам!C116</f>
        <v>114</v>
      </c>
      <c r="D116" s="20" t="str">
        <f>Разбивка_по_щитам!F116</f>
        <v>ЩР</v>
      </c>
      <c r="E116" s="20" t="str">
        <f>Разбивка_по_щитам!H116</f>
        <v>TE-ТП.1.05.1(К4)</v>
      </c>
      <c r="F116" s="20" t="str">
        <f>Разбивка_по_щитам!I116</f>
        <v>TE-ТП.1.05.1(К4)</v>
      </c>
      <c r="G116" s="20" t="s">
        <v>635</v>
      </c>
      <c r="H116" s="20">
        <f>Разбивка_по_щитам!K116</f>
        <v>0.03</v>
      </c>
      <c r="I116" s="20">
        <f>Разбивка_по_щитам!L116</f>
        <v>5.0000000000000001E-3</v>
      </c>
      <c r="J116" s="20" t="str">
        <f>Разбивка_по_щитам!M116</f>
        <v>L1</v>
      </c>
      <c r="K116" s="20" t="str">
        <f>Разбивка_по_щитам!N116</f>
        <v>TE-ТП.1.05.1(К4)</v>
      </c>
      <c r="L116" s="20"/>
      <c r="M116" s="20" t="str">
        <f>Разбивка_по_щитам!P116</f>
        <v>КГВВнг(А)-LS (7х0,75)
L=25-0,02%</v>
      </c>
      <c r="N116" s="20"/>
      <c r="P116" s="20"/>
      <c r="Q116" s="20"/>
      <c r="R116" s="20"/>
      <c r="S116" s="20"/>
      <c r="T116" s="20"/>
      <c r="U116" s="20"/>
    </row>
    <row r="117" spans="2:21" x14ac:dyDescent="0.2">
      <c r="B117" s="20">
        <f>Разбивка_по_щитам!B117</f>
        <v>1</v>
      </c>
      <c r="C117" s="20">
        <f>Разбивка_по_щитам!C117</f>
        <v>115</v>
      </c>
      <c r="D117" s="20" t="str">
        <f>Разбивка_по_щитам!F117</f>
        <v>ЩР</v>
      </c>
      <c r="E117" s="20" t="str">
        <f>Разбивка_по_щитам!H117</f>
        <v>TE-ТП.1.05.1(К4)</v>
      </c>
      <c r="F117" s="20" t="str">
        <f>Разбивка_по_щитам!I117</f>
        <v>TE-ТП.1.05.1(К4)</v>
      </c>
      <c r="G117" s="20" t="s">
        <v>636</v>
      </c>
      <c r="H117" s="20">
        <f>Разбивка_по_щитам!K117</f>
        <v>0.03</v>
      </c>
      <c r="I117" s="20">
        <f>Разбивка_по_щитам!L117</f>
        <v>5.0000000000000001E-3</v>
      </c>
      <c r="J117" s="20" t="str">
        <f>Разбивка_по_щитам!M117</f>
        <v>L1</v>
      </c>
      <c r="K117" s="20" t="str">
        <f>Разбивка_по_щитам!N117</f>
        <v>TE-ТП.1.05.1(К4)</v>
      </c>
      <c r="L117" s="20"/>
      <c r="M117" s="20" t="str">
        <f>Разбивка_по_щитам!P117</f>
        <v>КГВВнг(А)-LS (7х0,75)
L=25-0,02%</v>
      </c>
      <c r="N117" s="20"/>
      <c r="P117" s="20"/>
      <c r="Q117" s="20"/>
      <c r="R117" s="20"/>
      <c r="S117" s="20"/>
      <c r="T117" s="20"/>
      <c r="U117" s="20"/>
    </row>
    <row r="118" spans="2:21" x14ac:dyDescent="0.2">
      <c r="B118" s="20">
        <f>Разбивка_по_щитам!B118</f>
        <v>1</v>
      </c>
      <c r="C118" s="20">
        <f>Разбивка_по_щитам!C118</f>
        <v>116</v>
      </c>
      <c r="D118" s="20" t="str">
        <f>Разбивка_по_щитам!F118</f>
        <v>ЩР</v>
      </c>
      <c r="E118" s="20" t="str">
        <f>Разбивка_по_щитам!H118</f>
        <v>TE-ТП.1.15.1(К5)</v>
      </c>
      <c r="F118" s="20" t="str">
        <f>Разбивка_по_щитам!I118</f>
        <v>TE-ТП.1.15.1(К5)</v>
      </c>
      <c r="G118" s="20" t="s">
        <v>637</v>
      </c>
      <c r="H118" s="20">
        <f>Разбивка_по_щитам!K118</f>
        <v>0.03</v>
      </c>
      <c r="I118" s="20">
        <f>Разбивка_по_щитам!L118</f>
        <v>5.0000000000000001E-3</v>
      </c>
      <c r="J118" s="20" t="str">
        <f>Разбивка_по_щитам!M118</f>
        <v>L3</v>
      </c>
      <c r="K118" s="20" t="str">
        <f>Разбивка_по_щитам!N118</f>
        <v>TE-ТП.1.15.1(К5)</v>
      </c>
      <c r="L118" s="20"/>
      <c r="M118" s="20" t="str">
        <f>Разбивка_по_щитам!P118</f>
        <v>КГВВнг(А)-LS (7х0,75)
L=37-0,02%</v>
      </c>
      <c r="N118" s="20"/>
      <c r="P118" s="20"/>
      <c r="Q118" s="20"/>
      <c r="R118" s="20"/>
      <c r="S118" s="20"/>
      <c r="T118" s="20"/>
      <c r="U118" s="20"/>
    </row>
    <row r="119" spans="2:21" x14ac:dyDescent="0.2">
      <c r="B119" s="20">
        <f>Разбивка_по_щитам!B119</f>
        <v>1</v>
      </c>
      <c r="C119" s="20">
        <f>Разбивка_по_щитам!C119</f>
        <v>117</v>
      </c>
      <c r="D119" s="20" t="str">
        <f>Разбивка_по_щитам!F119</f>
        <v>ЩР</v>
      </c>
      <c r="E119" s="20" t="str">
        <f>Разбивка_по_щитам!H119</f>
        <v>TE-ТП.1.15.1(К5)</v>
      </c>
      <c r="F119" s="20" t="str">
        <f>Разбивка_по_щитам!I119</f>
        <v>TE-ТП.1.15.1(К5)</v>
      </c>
      <c r="G119" s="20" t="s">
        <v>638</v>
      </c>
      <c r="H119" s="20">
        <f>Разбивка_по_щитам!K119</f>
        <v>0.03</v>
      </c>
      <c r="I119" s="20">
        <f>Разбивка_по_щитам!L119</f>
        <v>5.0000000000000001E-3</v>
      </c>
      <c r="J119" s="20" t="str">
        <f>Разбивка_по_щитам!M119</f>
        <v>L3</v>
      </c>
      <c r="K119" s="20" t="str">
        <f>Разбивка_по_щитам!N119</f>
        <v>TE-ТП.1.15.1(К5)</v>
      </c>
      <c r="L119" s="20"/>
      <c r="M119" s="20" t="str">
        <f>Разбивка_по_щитам!P119</f>
        <v>КГВВнг(А)-LS (7х0,75)
L=37-0,02%</v>
      </c>
      <c r="N119" s="20"/>
      <c r="P119" s="20"/>
      <c r="Q119" s="20"/>
      <c r="R119" s="20"/>
      <c r="S119" s="20"/>
      <c r="T119" s="20"/>
      <c r="U119" s="20"/>
    </row>
    <row r="120" spans="2:21" x14ac:dyDescent="0.2">
      <c r="B120" s="20">
        <f>Разбивка_по_щитам!B120</f>
        <v>1</v>
      </c>
      <c r="C120" s="20">
        <f>Разбивка_по_щитам!C120</f>
        <v>118</v>
      </c>
      <c r="D120" s="20" t="str">
        <f>Разбивка_по_щитам!F120</f>
        <v>ЩР</v>
      </c>
      <c r="E120" s="20" t="str">
        <f>Разбивка_по_щитам!H120</f>
        <v>TE-ТП.1.15.1(К5)</v>
      </c>
      <c r="F120" s="20" t="str">
        <f>Разбивка_по_щитам!I120</f>
        <v>TE-ТП.1.15.1(К5)</v>
      </c>
      <c r="G120" s="20" t="s">
        <v>642</v>
      </c>
      <c r="H120" s="20">
        <f>Разбивка_по_щитам!K120</f>
        <v>0.03</v>
      </c>
      <c r="I120" s="20">
        <f>Разбивка_по_щитам!L120</f>
        <v>5.0000000000000001E-3</v>
      </c>
      <c r="J120" s="20" t="str">
        <f>Разбивка_по_щитам!M120</f>
        <v>L3</v>
      </c>
      <c r="K120" s="20" t="str">
        <f>Разбивка_по_щитам!N120</f>
        <v>TE-ТП.1.15.1(К5)</v>
      </c>
      <c r="L120" s="20"/>
      <c r="M120" s="20" t="str">
        <f>Разбивка_по_щитам!P120</f>
        <v>КГВВнг(А)-LS (7х0,75)
L=37-0,02%</v>
      </c>
      <c r="N120" s="20"/>
      <c r="P120" s="20"/>
      <c r="Q120" s="20"/>
      <c r="R120" s="20"/>
      <c r="S120" s="20"/>
      <c r="T120" s="20"/>
      <c r="U120" s="20"/>
    </row>
    <row r="121" spans="2:21" x14ac:dyDescent="0.2">
      <c r="B121" s="20">
        <f>Разбивка_по_щитам!B121</f>
        <v>1</v>
      </c>
      <c r="C121" s="20">
        <f>Разбивка_по_щитам!C121</f>
        <v>119</v>
      </c>
      <c r="D121" s="20" t="str">
        <f>Разбивка_по_щитам!F121</f>
        <v>ЩР</v>
      </c>
      <c r="E121" s="20">
        <f>Разбивка_по_щитам!H121</f>
        <v>0</v>
      </c>
      <c r="F121" s="20" t="e">
        <f>Разбивка_по_щитам!I121</f>
        <v>#N/A</v>
      </c>
      <c r="G121" s="20" t="str">
        <f>Разбивка_по_щитам!J121</f>
        <v/>
      </c>
      <c r="H121" s="20" t="str">
        <f>Разбивка_по_щитам!K121</f>
        <v/>
      </c>
      <c r="I121" s="20" t="str">
        <f>Разбивка_по_щитам!L121</f>
        <v/>
      </c>
      <c r="J121" s="20" t="str">
        <f>Разбивка_по_щитам!M121</f>
        <v/>
      </c>
      <c r="K121" s="20" t="str">
        <f>Разбивка_по_щитам!N121</f>
        <v/>
      </c>
      <c r="L121" s="20"/>
      <c r="M121" s="20" t="str">
        <f>Разбивка_по_щитам!P121</f>
        <v/>
      </c>
      <c r="N121" s="20"/>
      <c r="P121" s="20"/>
      <c r="Q121" s="20"/>
      <c r="R121" s="20"/>
      <c r="S121" s="20"/>
      <c r="T121" s="20"/>
      <c r="U121" s="20"/>
    </row>
    <row r="122" spans="2:21" x14ac:dyDescent="0.2">
      <c r="B122" s="20">
        <f>Разбивка_по_щитам!B122</f>
        <v>1</v>
      </c>
      <c r="C122" s="20">
        <f>Разбивка_по_щитам!C122</f>
        <v>120</v>
      </c>
      <c r="D122" s="20" t="str">
        <f>Разбивка_по_щитам!F122</f>
        <v>ЩР</v>
      </c>
      <c r="E122" s="20">
        <f>Разбивка_по_щитам!H122</f>
        <v>0</v>
      </c>
      <c r="F122" s="20" t="e">
        <f>Разбивка_по_щитам!I122</f>
        <v>#N/A</v>
      </c>
      <c r="G122" s="20" t="str">
        <f>Разбивка_по_щитам!J122</f>
        <v/>
      </c>
      <c r="H122" s="20" t="str">
        <f>Разбивка_по_щитам!K122</f>
        <v/>
      </c>
      <c r="I122" s="20" t="str">
        <f>Разбивка_по_щитам!L122</f>
        <v/>
      </c>
      <c r="J122" s="20" t="str">
        <f>Разбивка_по_щитам!M122</f>
        <v/>
      </c>
      <c r="K122" s="20" t="str">
        <f>Разбивка_по_щитам!N122</f>
        <v/>
      </c>
      <c r="L122" s="20"/>
      <c r="M122" s="20" t="str">
        <f>Разбивка_по_щитам!P122</f>
        <v/>
      </c>
      <c r="N122" s="20"/>
      <c r="P122" s="20"/>
      <c r="Q122" s="20"/>
      <c r="R122" s="20"/>
      <c r="S122" s="20"/>
      <c r="T122" s="20"/>
      <c r="U122" s="20"/>
    </row>
    <row r="123" spans="2:21" x14ac:dyDescent="0.2">
      <c r="B123" s="20">
        <f>Разбивка_по_щитам!B123</f>
        <v>1</v>
      </c>
      <c r="C123" s="20">
        <f>Разбивка_по_щитам!C123</f>
        <v>121</v>
      </c>
      <c r="D123" s="20" t="str">
        <f>Разбивка_по_щитам!F123</f>
        <v>ЩР</v>
      </c>
      <c r="E123" s="20" t="str">
        <f>Разбивка_по_щитам!H123</f>
        <v>ТП.1.13.1</v>
      </c>
      <c r="F123" s="20" t="e">
        <f>Разбивка_по_щитам!I123</f>
        <v>#N/A</v>
      </c>
      <c r="G123" s="20" t="str">
        <f>Разбивка_по_щитам!J123</f>
        <v>Теплый пол  Пом. №13</v>
      </c>
      <c r="H123" s="20">
        <f>Разбивка_по_щитам!K123</f>
        <v>4.0999999999999996</v>
      </c>
      <c r="I123" s="20">
        <f>Разбивка_по_щитам!L123</f>
        <v>0.9</v>
      </c>
      <c r="J123" s="20" t="str">
        <f>Разбивка_по_щитам!M123</f>
        <v>L2</v>
      </c>
      <c r="K123" s="20" t="str">
        <f>Разбивка_по_щитам!N123</f>
        <v>ТП.1.13.1</v>
      </c>
      <c r="L123" s="20"/>
      <c r="M123" s="20" t="str">
        <f>Разбивка_по_щитам!P123</f>
        <v>ВВГнг(А)-LS (3х2,5)
L=33-0,82%</v>
      </c>
      <c r="N123" s="20"/>
      <c r="P123" s="20"/>
      <c r="Q123" s="20"/>
      <c r="R123" s="20"/>
      <c r="S123" s="20"/>
      <c r="T123" s="20"/>
      <c r="U123" s="20"/>
    </row>
    <row r="124" spans="2:21" x14ac:dyDescent="0.2">
      <c r="B124" s="20">
        <f>Разбивка_по_щитам!B124</f>
        <v>1</v>
      </c>
      <c r="C124" s="20">
        <f>Разбивка_по_щитам!C124</f>
        <v>122</v>
      </c>
      <c r="D124" s="20" t="str">
        <f>Разбивка_по_щитам!F124</f>
        <v>ЩР</v>
      </c>
      <c r="E124" s="20" t="str">
        <f>Разбивка_по_щитам!H124</f>
        <v>ТП.1.21.1</v>
      </c>
      <c r="F124" s="20" t="e">
        <f>Разбивка_по_щитам!I124</f>
        <v>#N/A</v>
      </c>
      <c r="G124" s="20" t="str">
        <f>Разбивка_по_щитам!J124</f>
        <v>Теплый пол  Пом. №21</v>
      </c>
      <c r="H124" s="20">
        <f>Разбивка_по_щитам!K124</f>
        <v>6.8199999999999994</v>
      </c>
      <c r="I124" s="20">
        <f>Разбивка_по_щитам!L124</f>
        <v>1.5</v>
      </c>
      <c r="J124" s="20" t="str">
        <f>Разбивка_по_щитам!M124</f>
        <v>L3</v>
      </c>
      <c r="K124" s="20" t="str">
        <f>Разбивка_по_щитам!N124</f>
        <v>ТП.1.21.1</v>
      </c>
      <c r="L124" s="20"/>
      <c r="M124" s="20" t="str">
        <f>Разбивка_по_щитам!P124</f>
        <v>ВВГнг(А)-LS (3х2,5)
L=34-1,4%</v>
      </c>
      <c r="N124" s="20"/>
      <c r="P124" s="20"/>
      <c r="Q124" s="20"/>
      <c r="R124" s="20"/>
      <c r="S124" s="20"/>
      <c r="T124" s="20"/>
      <c r="U124" s="20"/>
    </row>
    <row r="125" spans="2:21" x14ac:dyDescent="0.2">
      <c r="B125" s="20">
        <f>Разбивка_по_щитам!B125</f>
        <v>1</v>
      </c>
      <c r="C125" s="20">
        <f>Разбивка_по_щитам!C125</f>
        <v>123</v>
      </c>
      <c r="D125" s="20" t="str">
        <f>Разбивка_по_щитам!F125</f>
        <v>ЩР</v>
      </c>
      <c r="E125" s="20" t="str">
        <f>Разбивка_по_щитам!H125</f>
        <v>SH.1.07.1</v>
      </c>
      <c r="F125" s="20" t="e">
        <f>Разбивка_по_щитам!I125</f>
        <v>#N/A</v>
      </c>
      <c r="G125" s="20" t="str">
        <f>Разбивка_по_щитам!J125</f>
        <v>Моторзированная нагрузка   Пом. №07</v>
      </c>
      <c r="H125" s="20">
        <f>Разбивка_по_щитам!K125</f>
        <v>0.19</v>
      </c>
      <c r="I125" s="20">
        <f>Разбивка_по_щитам!L125</f>
        <v>0.04</v>
      </c>
      <c r="J125" s="20" t="str">
        <f>Разбивка_по_щитам!M125</f>
        <v>L1</v>
      </c>
      <c r="K125" s="20" t="str">
        <f>Разбивка_по_щитам!N125</f>
        <v>SH.1.07.1</v>
      </c>
      <c r="L125" s="20"/>
      <c r="M125" s="20" t="str">
        <f>Разбивка_по_щитам!P125</f>
        <v>КГВВнг(А)-LS (5х1,5)
L=27-0,06%</v>
      </c>
      <c r="N125" s="20"/>
      <c r="P125" s="20"/>
      <c r="Q125" s="20"/>
      <c r="R125" s="20"/>
      <c r="S125" s="20"/>
      <c r="T125" s="20"/>
      <c r="U125" s="20"/>
    </row>
    <row r="126" spans="2:21" x14ac:dyDescent="0.2">
      <c r="B126" s="20">
        <f>Разбивка_по_щитам!B126</f>
        <v>1</v>
      </c>
      <c r="C126" s="20">
        <f>Разбивка_по_щитам!C126</f>
        <v>124</v>
      </c>
      <c r="D126" s="20" t="str">
        <f>Разбивка_по_щитам!F126</f>
        <v>ЩР</v>
      </c>
      <c r="E126" s="20">
        <f>Разбивка_по_щитам!H126</f>
        <v>0</v>
      </c>
      <c r="F126" s="20" t="e">
        <f>Разбивка_по_щитам!I126</f>
        <v>#N/A</v>
      </c>
      <c r="G126" s="20" t="str">
        <f>Разбивка_по_щитам!J126</f>
        <v/>
      </c>
      <c r="H126" s="20" t="str">
        <f>Разбивка_по_щитам!K126</f>
        <v/>
      </c>
      <c r="I126" s="20" t="str">
        <f>Разбивка_по_щитам!L126</f>
        <v/>
      </c>
      <c r="J126" s="20" t="str">
        <f>Разбивка_по_щитам!M126</f>
        <v/>
      </c>
      <c r="K126" s="20" t="str">
        <f>Разбивка_по_щитам!N126</f>
        <v/>
      </c>
      <c r="L126" s="20"/>
      <c r="M126" s="20" t="str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">
      <c r="B127" s="20">
        <f>Разбивка_по_щитам!B127</f>
        <v>1</v>
      </c>
      <c r="C127" s="20">
        <f>Разбивка_по_щитам!C127</f>
        <v>125</v>
      </c>
      <c r="D127" s="20" t="str">
        <f>Разбивка_по_щитам!F127</f>
        <v>ЩР</v>
      </c>
      <c r="E127" s="20" t="str">
        <f>Разбивка_по_щитам!H127</f>
        <v>SH.1.08.1</v>
      </c>
      <c r="F127" s="20" t="e">
        <f>Разбивка_по_щитам!I127</f>
        <v>#N/A</v>
      </c>
      <c r="G127" s="20" t="str">
        <f>Разбивка_по_щитам!J127</f>
        <v>Моторзированная нагрузка   Пом. №08</v>
      </c>
      <c r="H127" s="20">
        <f>Разбивка_по_щитам!K127</f>
        <v>0.19</v>
      </c>
      <c r="I127" s="20">
        <f>Разбивка_по_щитам!L127</f>
        <v>0.04</v>
      </c>
      <c r="J127" s="20" t="str">
        <f>Разбивка_по_щитам!M127</f>
        <v>L3</v>
      </c>
      <c r="K127" s="20" t="str">
        <f>Разбивка_по_щитам!N127</f>
        <v>SH.1.08.1</v>
      </c>
      <c r="L127" s="20"/>
      <c r="M127" s="20" t="str">
        <f>Разбивка_по_щитам!P127</f>
        <v>КГВВнг(А)-LS (5х1,5)
L=24-0,05%</v>
      </c>
      <c r="N127" s="20"/>
      <c r="P127" s="20"/>
      <c r="Q127" s="20"/>
      <c r="R127" s="20"/>
      <c r="S127" s="20"/>
      <c r="T127" s="20"/>
      <c r="U127" s="20"/>
    </row>
    <row r="128" spans="2:21" x14ac:dyDescent="0.2">
      <c r="B128" s="20">
        <f>Разбивка_по_щитам!B128</f>
        <v>1</v>
      </c>
      <c r="C128" s="20">
        <f>Разбивка_по_щитам!C128</f>
        <v>126</v>
      </c>
      <c r="D128" s="20" t="str">
        <f>Разбивка_по_щитам!F128</f>
        <v>ЩР</v>
      </c>
      <c r="E128" s="20">
        <f>Разбивка_по_щитам!H128</f>
        <v>0</v>
      </c>
      <c r="F128" s="20" t="e">
        <f>Разбивка_по_щитам!I128</f>
        <v>#N/A</v>
      </c>
      <c r="G128" s="20" t="str">
        <f>Разбивка_по_щитам!J128</f>
        <v/>
      </c>
      <c r="H128" s="20" t="str">
        <f>Разбивка_по_щитам!K128</f>
        <v/>
      </c>
      <c r="I128" s="20" t="str">
        <f>Разбивка_по_щитам!L128</f>
        <v/>
      </c>
      <c r="J128" s="20" t="str">
        <f>Разбивка_по_щитам!M128</f>
        <v/>
      </c>
      <c r="K128" s="20" t="str">
        <f>Разбивка_по_щитам!N128</f>
        <v/>
      </c>
      <c r="L128" s="20"/>
      <c r="M128" s="20" t="str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">
      <c r="B129" s="20">
        <f>Разбивка_по_щитам!B129</f>
        <v>1</v>
      </c>
      <c r="C129" s="20">
        <f>Разбивка_по_щитам!C129</f>
        <v>127</v>
      </c>
      <c r="D129" s="20" t="str">
        <f>Разбивка_по_щитам!F129</f>
        <v>ЩР</v>
      </c>
      <c r="E129" s="20" t="str">
        <f>Разбивка_по_щитам!H129</f>
        <v>SH.1.08.2</v>
      </c>
      <c r="F129" s="20" t="e">
        <f>Разбивка_по_щитам!I129</f>
        <v>#N/A</v>
      </c>
      <c r="G129" s="20" t="str">
        <f>Разбивка_по_щитам!J129</f>
        <v>Моторзированная нагрузка   Пом. №08</v>
      </c>
      <c r="H129" s="20">
        <f>Разбивка_по_щитам!K129</f>
        <v>0.19</v>
      </c>
      <c r="I129" s="20">
        <f>Разбивка_по_щитам!L129</f>
        <v>0.04</v>
      </c>
      <c r="J129" s="20" t="str">
        <f>Разбивка_по_щитам!M129</f>
        <v>L2</v>
      </c>
      <c r="K129" s="20" t="str">
        <f>Разбивка_по_щитам!N129</f>
        <v>SH.1.08.2</v>
      </c>
      <c r="L129" s="20"/>
      <c r="M129" s="20" t="str">
        <f>Разбивка_по_щитам!P129</f>
        <v>КГВВнг(А)-LS (5х1,5)
L=28-0,06%</v>
      </c>
      <c r="N129" s="20"/>
      <c r="P129" s="20"/>
      <c r="Q129" s="20"/>
      <c r="R129" s="20"/>
      <c r="S129" s="20"/>
      <c r="T129" s="20"/>
      <c r="U129" s="20"/>
    </row>
    <row r="130" spans="2:21" x14ac:dyDescent="0.2">
      <c r="B130" s="20">
        <f>Разбивка_по_щитам!B130</f>
        <v>1</v>
      </c>
      <c r="C130" s="20">
        <f>Разбивка_по_щитам!C130</f>
        <v>128</v>
      </c>
      <c r="D130" s="20" t="str">
        <f>Разбивка_по_щитам!F130</f>
        <v>ЩР</v>
      </c>
      <c r="E130" s="20">
        <f>Разбивка_по_щитам!H130</f>
        <v>0</v>
      </c>
      <c r="F130" s="20" t="e">
        <f>Разбивка_по_щитам!I130</f>
        <v>#N/A</v>
      </c>
      <c r="G130" s="20" t="str">
        <f>Разбивка_по_щитам!J130</f>
        <v/>
      </c>
      <c r="H130" s="20" t="str">
        <f>Разбивка_по_щитам!K130</f>
        <v/>
      </c>
      <c r="I130" s="20" t="str">
        <f>Разбивка_по_щитам!L130</f>
        <v/>
      </c>
      <c r="J130" s="20" t="str">
        <f>Разбивка_по_щитам!M130</f>
        <v/>
      </c>
      <c r="K130" s="20" t="str">
        <f>Разбивка_по_щитам!N130</f>
        <v/>
      </c>
      <c r="L130" s="20"/>
      <c r="M130" s="20" t="str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">
      <c r="B131" s="20">
        <f>Разбивка_по_щитам!B131</f>
        <v>1</v>
      </c>
      <c r="C131" s="20">
        <f>Разбивка_по_щитам!C131</f>
        <v>129</v>
      </c>
      <c r="D131" s="20" t="str">
        <f>Разбивка_по_щитам!F131</f>
        <v>ЩР</v>
      </c>
      <c r="E131" s="20" t="str">
        <f>Разбивка_по_щитам!H131</f>
        <v>SH.1.08.3</v>
      </c>
      <c r="F131" s="20" t="e">
        <f>Разбивка_по_щитам!I131</f>
        <v>#N/A</v>
      </c>
      <c r="G131" s="20" t="str">
        <f>Разбивка_по_щитам!J131</f>
        <v>Моторзированная нагрузка   Пом. №08</v>
      </c>
      <c r="H131" s="20">
        <f>Разбивка_по_щитам!K131</f>
        <v>0.19</v>
      </c>
      <c r="I131" s="20">
        <f>Разбивка_по_щитам!L131</f>
        <v>0.04</v>
      </c>
      <c r="J131" s="20" t="str">
        <f>Разбивка_по_щитам!M131</f>
        <v>L1</v>
      </c>
      <c r="K131" s="20" t="str">
        <f>Разбивка_по_щитам!N131</f>
        <v>SH.1.08.3</v>
      </c>
      <c r="L131" s="20"/>
      <c r="M131" s="20" t="str">
        <f>Разбивка_по_щитам!P131</f>
        <v>КГВВнг(А)-LS (5х1,5)
L=29-0,06%</v>
      </c>
      <c r="N131" s="20"/>
      <c r="P131" s="20"/>
      <c r="Q131" s="20"/>
      <c r="R131" s="20"/>
      <c r="S131" s="20"/>
      <c r="T131" s="20"/>
      <c r="U131" s="20"/>
    </row>
    <row r="132" spans="2:21" x14ac:dyDescent="0.2">
      <c r="B132" s="20">
        <f>Разбивка_по_щитам!B132</f>
        <v>1</v>
      </c>
      <c r="C132" s="20">
        <f>Разбивка_по_щитам!C132</f>
        <v>130</v>
      </c>
      <c r="D132" s="20" t="str">
        <f>Разбивка_по_щитам!F132</f>
        <v>ЩР</v>
      </c>
      <c r="E132" s="20">
        <f>Разбивка_по_щитам!H132</f>
        <v>0</v>
      </c>
      <c r="F132" s="20" t="e">
        <f>Разбивка_по_щитам!I132</f>
        <v>#N/A</v>
      </c>
      <c r="G132" s="20" t="str">
        <f>Разбивка_по_щитам!J132</f>
        <v/>
      </c>
      <c r="H132" s="20" t="str">
        <f>Разбивка_по_щитам!K132</f>
        <v/>
      </c>
      <c r="I132" s="20" t="str">
        <f>Разбивка_по_щитам!L132</f>
        <v/>
      </c>
      <c r="J132" s="20" t="str">
        <f>Разбивка_по_щитам!M132</f>
        <v/>
      </c>
      <c r="K132" s="20" t="str">
        <f>Разбивка_по_щитам!N132</f>
        <v/>
      </c>
      <c r="L132" s="20"/>
      <c r="M132" s="20" t="str">
        <f>Разбивка_по_щитам!P132</f>
        <v/>
      </c>
      <c r="N132" s="20"/>
      <c r="P132" s="20"/>
      <c r="Q132" s="20"/>
      <c r="R132" s="20"/>
      <c r="S132" s="20"/>
      <c r="T132" s="20"/>
      <c r="U132" s="20"/>
    </row>
    <row r="133" spans="2:21" x14ac:dyDescent="0.2">
      <c r="B133" s="20">
        <f>Разбивка_по_щитам!B133</f>
        <v>1</v>
      </c>
      <c r="C133" s="20">
        <f>Разбивка_по_щитам!C133</f>
        <v>131</v>
      </c>
      <c r="D133" s="20" t="str">
        <f>Разбивка_по_щитам!F133</f>
        <v>ЩР</v>
      </c>
      <c r="E133" s="20" t="str">
        <f>Разбивка_по_щитам!H133</f>
        <v>SH.1.08.4</v>
      </c>
      <c r="F133" s="20" t="e">
        <f>Разбивка_по_щитам!I133</f>
        <v>#N/A</v>
      </c>
      <c r="G133" s="20" t="str">
        <f>Разбивка_по_щитам!J133</f>
        <v>Моторзированная нагрузка   Пом. №08</v>
      </c>
      <c r="H133" s="20">
        <f>Разбивка_по_щитам!K133</f>
        <v>0.19</v>
      </c>
      <c r="I133" s="20">
        <f>Разбивка_по_щитам!L133</f>
        <v>0.04</v>
      </c>
      <c r="J133" s="20" t="str">
        <f>Разбивка_по_щитам!M133</f>
        <v>L3</v>
      </c>
      <c r="K133" s="20" t="str">
        <f>Разбивка_по_щитам!N133</f>
        <v>SH.1.08.4</v>
      </c>
      <c r="L133" s="20"/>
      <c r="M133" s="20" t="str">
        <f>Разбивка_по_щитам!P133</f>
        <v>КГВВнг(А)-LS (5х1,5)
L=32-0,06%</v>
      </c>
      <c r="N133" s="20"/>
      <c r="P133" s="20"/>
      <c r="Q133" s="20"/>
      <c r="R133" s="20"/>
      <c r="S133" s="20"/>
      <c r="T133" s="20"/>
      <c r="U133" s="20"/>
    </row>
    <row r="134" spans="2:21" x14ac:dyDescent="0.2">
      <c r="B134" s="20">
        <f>Разбивка_по_щитам!B134</f>
        <v>1</v>
      </c>
      <c r="C134" s="20">
        <f>Разбивка_по_щитам!C134</f>
        <v>132</v>
      </c>
      <c r="D134" s="20" t="str">
        <f>Разбивка_по_щитам!F134</f>
        <v>ЩР</v>
      </c>
      <c r="E134" s="20">
        <f>Разбивка_по_щитам!H134</f>
        <v>0</v>
      </c>
      <c r="F134" s="20" t="e">
        <f>Разбивка_по_щитам!I134</f>
        <v>#N/A</v>
      </c>
      <c r="G134" s="20" t="str">
        <f>Разбивка_по_щитам!J134</f>
        <v/>
      </c>
      <c r="H134" s="20" t="str">
        <f>Разбивка_по_щитам!K134</f>
        <v/>
      </c>
      <c r="I134" s="20" t="str">
        <f>Разбивка_по_щитам!L134</f>
        <v/>
      </c>
      <c r="J134" s="20" t="str">
        <f>Разбивка_по_щитам!M134</f>
        <v/>
      </c>
      <c r="K134" s="20" t="str">
        <f>Разбивка_по_щитам!N134</f>
        <v/>
      </c>
      <c r="L134" s="20"/>
      <c r="M134" s="20" t="str">
        <f>Разбивка_по_щитам!P134</f>
        <v/>
      </c>
      <c r="N134" s="20"/>
      <c r="P134" s="20"/>
      <c r="Q134" s="20"/>
      <c r="R134" s="20"/>
      <c r="S134" s="20"/>
      <c r="T134" s="20"/>
      <c r="U134" s="20"/>
    </row>
    <row r="135" spans="2:21" x14ac:dyDescent="0.2">
      <c r="B135" s="20">
        <f>Разбивка_по_щитам!B135</f>
        <v>1</v>
      </c>
      <c r="C135" s="20">
        <f>Разбивка_по_щитам!C135</f>
        <v>133</v>
      </c>
      <c r="D135" s="20" t="str">
        <f>Разбивка_по_щитам!F135</f>
        <v>ЩР</v>
      </c>
      <c r="E135" s="20" t="str">
        <f>Разбивка_по_щитам!H135</f>
        <v>SH.1.12.1</v>
      </c>
      <c r="F135" s="20" t="e">
        <f>Разбивка_по_щитам!I135</f>
        <v>#N/A</v>
      </c>
      <c r="G135" s="20" t="str">
        <f>Разбивка_по_щитам!J135</f>
        <v>Моторзированная нагрузка   Пом. №12</v>
      </c>
      <c r="H135" s="20">
        <f>Разбивка_по_щитам!K135</f>
        <v>0.19</v>
      </c>
      <c r="I135" s="20">
        <f>Разбивка_по_щитам!L135</f>
        <v>0.04</v>
      </c>
      <c r="J135" s="20" t="str">
        <f>Разбивка_по_щитам!M135</f>
        <v>L2</v>
      </c>
      <c r="K135" s="20" t="str">
        <f>Разбивка_по_щитам!N135</f>
        <v>SH.1.12.1</v>
      </c>
      <c r="L135" s="20"/>
      <c r="M135" s="20" t="str">
        <f>Разбивка_по_щитам!P135</f>
        <v>КГВВнг(А)-LS (5х1,5)
L=28-0,06%</v>
      </c>
      <c r="N135" s="20"/>
      <c r="P135" s="20"/>
      <c r="Q135" s="20"/>
      <c r="R135" s="20"/>
      <c r="S135" s="20"/>
      <c r="T135" s="20"/>
      <c r="U135" s="20"/>
    </row>
    <row r="136" spans="2:21" x14ac:dyDescent="0.2">
      <c r="B136" s="20">
        <f>Разбивка_по_щитам!B136</f>
        <v>1</v>
      </c>
      <c r="C136" s="20">
        <f>Разбивка_по_щитам!C136</f>
        <v>134</v>
      </c>
      <c r="D136" s="20" t="str">
        <f>Разбивка_по_щитам!F136</f>
        <v>ЩР</v>
      </c>
      <c r="E136" s="20">
        <f>Разбивка_по_щитам!H136</f>
        <v>0</v>
      </c>
      <c r="F136" s="20" t="e">
        <f>Разбивка_по_щитам!I136</f>
        <v>#N/A</v>
      </c>
      <c r="G136" s="20" t="str">
        <f>Разбивка_по_щитам!J136</f>
        <v/>
      </c>
      <c r="H136" s="20" t="str">
        <f>Разбивка_по_щитам!K136</f>
        <v/>
      </c>
      <c r="I136" s="20" t="str">
        <f>Разбивка_по_щитам!L136</f>
        <v/>
      </c>
      <c r="J136" s="20" t="str">
        <f>Разбивка_по_щитам!M136</f>
        <v/>
      </c>
      <c r="K136" s="20" t="str">
        <f>Разбивка_по_щитам!N136</f>
        <v/>
      </c>
      <c r="L136" s="20"/>
      <c r="M136" s="20" t="str">
        <f>Разбивка_по_щитам!P136</f>
        <v/>
      </c>
      <c r="N136" s="20"/>
      <c r="P136" s="20"/>
      <c r="Q136" s="20"/>
      <c r="R136" s="20"/>
      <c r="S136" s="20"/>
      <c r="T136" s="20"/>
      <c r="U136" s="20"/>
    </row>
    <row r="137" spans="2:21" x14ac:dyDescent="0.2">
      <c r="B137" s="20">
        <f>Разбивка_по_щитам!B137</f>
        <v>1</v>
      </c>
      <c r="C137" s="20">
        <f>Разбивка_по_щитам!C137</f>
        <v>135</v>
      </c>
      <c r="D137" s="20" t="str">
        <f>Разбивка_по_щитам!F137</f>
        <v>ЩР</v>
      </c>
      <c r="E137" s="20" t="str">
        <f>Разбивка_по_щитам!H137</f>
        <v>SH.1.13.1</v>
      </c>
      <c r="F137" s="20" t="e">
        <f>Разбивка_по_щитам!I137</f>
        <v>#N/A</v>
      </c>
      <c r="G137" s="20" t="str">
        <f>Разбивка_по_щитам!J137</f>
        <v>Моторзированная нагрузка   Пом. №13</v>
      </c>
      <c r="H137" s="20">
        <f>Разбивка_по_щитам!K137</f>
        <v>0.19</v>
      </c>
      <c r="I137" s="20">
        <f>Разбивка_по_щитам!L137</f>
        <v>0.04</v>
      </c>
      <c r="J137" s="20" t="str">
        <f>Разбивка_по_щитам!M137</f>
        <v>L1</v>
      </c>
      <c r="K137" s="20" t="str">
        <f>Разбивка_по_щитам!N137</f>
        <v>SH.1.13.1</v>
      </c>
      <c r="L137" s="20"/>
      <c r="M137" s="20" t="str">
        <f>Разбивка_по_щитам!P137</f>
        <v>КГВВнг(А)-LS (5х1,5)
L=31-0,06%</v>
      </c>
      <c r="N137" s="20"/>
      <c r="P137" s="20"/>
      <c r="Q137" s="20"/>
      <c r="R137" s="20"/>
      <c r="S137" s="20"/>
      <c r="T137" s="20"/>
      <c r="U137" s="20"/>
    </row>
    <row r="138" spans="2:21" x14ac:dyDescent="0.2">
      <c r="B138" s="20">
        <f>Разбивка_по_щитам!B138</f>
        <v>1</v>
      </c>
      <c r="C138" s="20">
        <f>Разбивка_по_щитам!C138</f>
        <v>136</v>
      </c>
      <c r="D138" s="20" t="str">
        <f>Разбивка_по_щитам!F138</f>
        <v>ЩР</v>
      </c>
      <c r="E138" s="20">
        <f>Разбивка_по_щитам!H138</f>
        <v>0</v>
      </c>
      <c r="F138" s="20" t="e">
        <f>Разбивка_по_щитам!I138</f>
        <v>#N/A</v>
      </c>
      <c r="G138" s="20" t="str">
        <f>Разбивка_по_щитам!J138</f>
        <v/>
      </c>
      <c r="H138" s="20" t="str">
        <f>Разбивка_по_щитам!K138</f>
        <v/>
      </c>
      <c r="I138" s="20" t="str">
        <f>Разбивка_по_щитам!L138</f>
        <v/>
      </c>
      <c r="J138" s="20" t="str">
        <f>Разбивка_по_щитам!M138</f>
        <v/>
      </c>
      <c r="K138" s="20" t="str">
        <f>Разбивка_по_щитам!N138</f>
        <v/>
      </c>
      <c r="L138" s="20"/>
      <c r="M138" s="20" t="str">
        <f>Разбивка_по_щитам!P138</f>
        <v/>
      </c>
      <c r="N138" s="20"/>
      <c r="P138" s="20"/>
      <c r="Q138" s="20"/>
      <c r="R138" s="20"/>
      <c r="S138" s="20"/>
      <c r="T138" s="20"/>
      <c r="U138" s="20"/>
    </row>
    <row r="139" spans="2:21" x14ac:dyDescent="0.2">
      <c r="B139" s="20">
        <f>Разбивка_по_щитам!B139</f>
        <v>1</v>
      </c>
      <c r="C139" s="20">
        <f>Разбивка_по_щитам!C139</f>
        <v>137</v>
      </c>
      <c r="D139" s="20" t="str">
        <f>Разбивка_по_щитам!F139</f>
        <v>ЩР</v>
      </c>
      <c r="E139" s="20">
        <f>Разбивка_по_щитам!H139</f>
        <v>0</v>
      </c>
      <c r="F139" s="20" t="e">
        <f>Разбивка_по_щитам!I139</f>
        <v>#N/A</v>
      </c>
      <c r="G139" s="20" t="str">
        <f>Разбивка_по_щитам!J139</f>
        <v/>
      </c>
      <c r="H139" s="20" t="str">
        <f>Разбивка_по_щитам!K139</f>
        <v/>
      </c>
      <c r="I139" s="20" t="str">
        <f>Разбивка_по_щитам!L139</f>
        <v/>
      </c>
      <c r="J139" s="20" t="str">
        <f>Разбивка_по_щитам!M139</f>
        <v/>
      </c>
      <c r="K139" s="20" t="str">
        <f>Разбивка_по_щитам!N139</f>
        <v/>
      </c>
      <c r="L139" s="20"/>
      <c r="M139" s="20" t="str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">
      <c r="B140" s="20">
        <f>Разбивка_по_щитам!B140</f>
        <v>1</v>
      </c>
      <c r="C140" s="20">
        <f>Разбивка_по_щитам!C140</f>
        <v>138</v>
      </c>
      <c r="D140" s="20" t="str">
        <f>Разбивка_по_щитам!F140</f>
        <v>ЩР</v>
      </c>
      <c r="E140" s="20" t="str">
        <f>Разбивка_по_щитам!H140</f>
        <v>SH.1.14.1</v>
      </c>
      <c r="F140" s="20" t="e">
        <f>Разбивка_по_щитам!I140</f>
        <v>#N/A</v>
      </c>
      <c r="G140" s="20" t="str">
        <f>Разбивка_по_щитам!J140</f>
        <v>Моторзированная нагрузка   Пом. №14</v>
      </c>
      <c r="H140" s="20">
        <f>Разбивка_по_щитам!K140</f>
        <v>0.19</v>
      </c>
      <c r="I140" s="20">
        <f>Разбивка_по_щитам!L140</f>
        <v>0.04</v>
      </c>
      <c r="J140" s="20" t="str">
        <f>Разбивка_по_щитам!M140</f>
        <v>L1</v>
      </c>
      <c r="K140" s="20" t="str">
        <f>Разбивка_по_щитам!N140</f>
        <v>SH.1.14.1</v>
      </c>
      <c r="L140" s="20"/>
      <c r="M140" s="20" t="str">
        <f>Разбивка_по_щитам!P140</f>
        <v>КГВВнг(А)-LS (5х1,5)
L=24-0,05%</v>
      </c>
      <c r="N140" s="20"/>
      <c r="P140" s="20"/>
      <c r="Q140" s="20"/>
      <c r="R140" s="20"/>
      <c r="S140" s="20"/>
      <c r="T140" s="20"/>
      <c r="U140" s="20"/>
    </row>
    <row r="141" spans="2:21" x14ac:dyDescent="0.2">
      <c r="B141" s="20">
        <f>Разбивка_по_щитам!B141</f>
        <v>1</v>
      </c>
      <c r="C141" s="20">
        <f>Разбивка_по_щитам!C141</f>
        <v>139</v>
      </c>
      <c r="D141" s="20" t="str">
        <f>Разбивка_по_щитам!F141</f>
        <v>ЩР</v>
      </c>
      <c r="E141" s="20">
        <f>Разбивка_по_щитам!H141</f>
        <v>0</v>
      </c>
      <c r="F141" s="20" t="e">
        <f>Разбивка_по_щитам!I141</f>
        <v>#N/A</v>
      </c>
      <c r="G141" s="20" t="str">
        <f>Разбивка_по_щитам!J141</f>
        <v/>
      </c>
      <c r="H141" s="20" t="str">
        <f>Разбивка_по_щитам!K141</f>
        <v/>
      </c>
      <c r="I141" s="20" t="str">
        <f>Разбивка_по_щитам!L141</f>
        <v/>
      </c>
      <c r="J141" s="20" t="str">
        <f>Разбивка_по_щитам!M141</f>
        <v/>
      </c>
      <c r="K141" s="20" t="str">
        <f>Разбивка_по_щитам!N141</f>
        <v/>
      </c>
      <c r="L141" s="20"/>
      <c r="M141" s="20" t="str">
        <f>Разбивка_по_щитам!P141</f>
        <v/>
      </c>
      <c r="N141" s="20"/>
      <c r="P141" s="20"/>
      <c r="Q141" s="20"/>
      <c r="R141" s="20"/>
      <c r="S141" s="20"/>
      <c r="T141" s="20"/>
      <c r="U141" s="20"/>
    </row>
    <row r="142" spans="2:21" x14ac:dyDescent="0.2">
      <c r="B142" s="20">
        <f>Разбивка_по_щитам!B142</f>
        <v>1</v>
      </c>
      <c r="C142" s="20">
        <f>Разбивка_по_щитам!C142</f>
        <v>140</v>
      </c>
      <c r="D142" s="20" t="str">
        <f>Разбивка_по_щитам!F142</f>
        <v>ЩР</v>
      </c>
      <c r="E142" s="20" t="str">
        <f>Разбивка_по_щитам!H142</f>
        <v>SH.1.14.2</v>
      </c>
      <c r="F142" s="20" t="e">
        <f>Разбивка_по_щитам!I142</f>
        <v>#N/A</v>
      </c>
      <c r="G142" s="20" t="str">
        <f>Разбивка_по_щитам!J142</f>
        <v>Моторзированная нагрузка   Пом. №14</v>
      </c>
      <c r="H142" s="20">
        <f>Разбивка_по_щитам!K142</f>
        <v>0.19</v>
      </c>
      <c r="I142" s="20">
        <f>Разбивка_по_щитам!L142</f>
        <v>0.04</v>
      </c>
      <c r="J142" s="20" t="str">
        <f>Разбивка_по_щитам!M142</f>
        <v>L3</v>
      </c>
      <c r="K142" s="20" t="str">
        <f>Разбивка_по_щитам!N142</f>
        <v>SH.1.14.2</v>
      </c>
      <c r="L142" s="20"/>
      <c r="M142" s="20" t="str">
        <f>Разбивка_по_щитам!P142</f>
        <v>КГВВнг(А)-LS (5х1,5)
L=26-0,05%</v>
      </c>
      <c r="N142" s="20"/>
      <c r="P142" s="20"/>
      <c r="Q142" s="20"/>
      <c r="R142" s="20"/>
      <c r="S142" s="20"/>
      <c r="T142" s="20"/>
      <c r="U142" s="20"/>
    </row>
    <row r="143" spans="2:21" x14ac:dyDescent="0.2">
      <c r="B143" s="20">
        <f>Разбивка_по_щитам!B143</f>
        <v>1</v>
      </c>
      <c r="C143" s="20">
        <f>Разбивка_по_щитам!C143</f>
        <v>141</v>
      </c>
      <c r="D143" s="20" t="str">
        <f>Разбивка_по_щитам!F143</f>
        <v>ЩР</v>
      </c>
      <c r="E143" s="20">
        <f>Разбивка_по_щитам!H143</f>
        <v>0</v>
      </c>
      <c r="F143" s="20" t="e">
        <f>Разбивка_по_щитам!I143</f>
        <v>#N/A</v>
      </c>
      <c r="G143" s="20" t="str">
        <f>Разбивка_по_щитам!J143</f>
        <v/>
      </c>
      <c r="H143" s="20" t="str">
        <f>Разбивка_по_щитам!K143</f>
        <v/>
      </c>
      <c r="I143" s="20" t="str">
        <f>Разбивка_по_щитам!L143</f>
        <v/>
      </c>
      <c r="J143" s="20" t="str">
        <f>Разбивка_по_щитам!M143</f>
        <v/>
      </c>
      <c r="K143" s="20" t="str">
        <f>Разбивка_по_щитам!N143</f>
        <v/>
      </c>
      <c r="L143" s="20"/>
      <c r="M143" s="20" t="str">
        <f>Разбивка_по_щитам!P143</f>
        <v/>
      </c>
      <c r="N143" s="20"/>
      <c r="P143" s="20"/>
      <c r="Q143" s="20"/>
      <c r="R143" s="20"/>
      <c r="S143" s="20"/>
      <c r="T143" s="20"/>
      <c r="U143" s="20"/>
    </row>
    <row r="144" spans="2:21" x14ac:dyDescent="0.2">
      <c r="B144" s="20">
        <f>Разбивка_по_щитам!B144</f>
        <v>1</v>
      </c>
      <c r="C144" s="20">
        <f>Разбивка_по_щитам!C144</f>
        <v>142</v>
      </c>
      <c r="D144" s="20" t="str">
        <f>Разбивка_по_щитам!F144</f>
        <v>ЩР</v>
      </c>
      <c r="E144" s="20" t="str">
        <f>Разбивка_по_щитам!H144</f>
        <v>SH.1.19.1</v>
      </c>
      <c r="F144" s="20" t="e">
        <f>Разбивка_по_щитам!I144</f>
        <v>#N/A</v>
      </c>
      <c r="G144" s="20" t="str">
        <f>Разбивка_по_щитам!J144</f>
        <v>Моторзированная нагрузка   Пом. №19</v>
      </c>
      <c r="H144" s="20">
        <f>Разбивка_по_щитам!K144</f>
        <v>0.19</v>
      </c>
      <c r="I144" s="20">
        <f>Разбивка_по_щитам!L144</f>
        <v>0.04</v>
      </c>
      <c r="J144" s="20" t="str">
        <f>Разбивка_по_щитам!M144</f>
        <v>L2</v>
      </c>
      <c r="K144" s="20" t="str">
        <f>Разбивка_по_щитам!N144</f>
        <v>SH.1.19.1</v>
      </c>
      <c r="L144" s="20"/>
      <c r="M144" s="20" t="str">
        <f>Разбивка_по_щитам!P144</f>
        <v>КГВВнг(А)-LS (5х1,5)
L=40-0,08%</v>
      </c>
      <c r="N144" s="20"/>
      <c r="P144" s="20"/>
      <c r="Q144" s="20"/>
      <c r="R144" s="20"/>
      <c r="S144" s="20"/>
      <c r="T144" s="20"/>
      <c r="U144" s="20"/>
    </row>
    <row r="145" spans="2:21" x14ac:dyDescent="0.2">
      <c r="B145" s="20">
        <f>Разбивка_по_щитам!B145</f>
        <v>1</v>
      </c>
      <c r="C145" s="20">
        <f>Разбивка_по_щитам!C145</f>
        <v>143</v>
      </c>
      <c r="D145" s="20" t="str">
        <f>Разбивка_по_щитам!F145</f>
        <v>ЩР</v>
      </c>
      <c r="E145" s="20">
        <f>Разбивка_по_щитам!H145</f>
        <v>0</v>
      </c>
      <c r="F145" s="20" t="e">
        <f>Разбивка_по_щитам!I145</f>
        <v>#N/A</v>
      </c>
      <c r="G145" s="20" t="str">
        <f>Разбивка_по_щитам!J145</f>
        <v/>
      </c>
      <c r="H145" s="20" t="str">
        <f>Разбивка_по_щитам!K145</f>
        <v/>
      </c>
      <c r="I145" s="20" t="str">
        <f>Разбивка_по_щитам!L145</f>
        <v/>
      </c>
      <c r="J145" s="20" t="str">
        <f>Разбивка_по_щитам!M145</f>
        <v/>
      </c>
      <c r="K145" s="20" t="str">
        <f>Разбивка_по_щитам!N145</f>
        <v/>
      </c>
      <c r="L145" s="20"/>
      <c r="M145" s="20" t="str">
        <f>Разбивка_по_щитам!P145</f>
        <v/>
      </c>
      <c r="N145" s="20"/>
      <c r="P145" s="20"/>
      <c r="Q145" s="20"/>
      <c r="R145" s="20"/>
      <c r="S145" s="20"/>
      <c r="T145" s="20"/>
      <c r="U145" s="20"/>
    </row>
    <row r="146" spans="2:21" x14ac:dyDescent="0.2">
      <c r="B146" s="20">
        <f>Разбивка_по_щитам!B146</f>
        <v>1</v>
      </c>
      <c r="C146" s="20">
        <f>Разбивка_по_щитам!C146</f>
        <v>144</v>
      </c>
      <c r="D146" s="20" t="str">
        <f>Разбивка_по_щитам!F146</f>
        <v>ЩР</v>
      </c>
      <c r="E146" s="20" t="str">
        <f>Разбивка_по_щитам!H146</f>
        <v>SH.1.19.2</v>
      </c>
      <c r="F146" s="20" t="e">
        <f>Разбивка_по_щитам!I146</f>
        <v>#N/A</v>
      </c>
      <c r="G146" s="20" t="str">
        <f>Разбивка_по_щитам!J146</f>
        <v>Моторзированная нагрузка   Пом. №19</v>
      </c>
      <c r="H146" s="20">
        <f>Разбивка_по_щитам!K146</f>
        <v>0.19</v>
      </c>
      <c r="I146" s="20">
        <f>Разбивка_по_щитам!L146</f>
        <v>0.04</v>
      </c>
      <c r="J146" s="20" t="str">
        <f>Разбивка_по_щитам!M146</f>
        <v>L1</v>
      </c>
      <c r="K146" s="20" t="str">
        <f>Разбивка_по_щитам!N146</f>
        <v>SH.1.19.2</v>
      </c>
      <c r="L146" s="20"/>
      <c r="M146" s="20" t="str">
        <f>Разбивка_по_щитам!P146</f>
        <v>КГВВнг(А)-LS (5х1,5)
L=40-0,08%</v>
      </c>
      <c r="N146" s="20"/>
      <c r="P146" s="20"/>
      <c r="Q146" s="20"/>
      <c r="R146" s="20"/>
      <c r="S146" s="20"/>
      <c r="T146" s="20"/>
      <c r="U146" s="20"/>
    </row>
    <row r="147" spans="2:21" x14ac:dyDescent="0.2">
      <c r="B147" s="20">
        <f>Разбивка_по_щитам!B147</f>
        <v>1</v>
      </c>
      <c r="C147" s="20">
        <f>Разбивка_по_щитам!C147</f>
        <v>145</v>
      </c>
      <c r="D147" s="20" t="str">
        <f>Разбивка_по_щитам!F147</f>
        <v>ЩР</v>
      </c>
      <c r="E147" s="20">
        <f>Разбивка_по_щитам!H147</f>
        <v>0</v>
      </c>
      <c r="F147" s="20" t="e">
        <f>Разбивка_по_щитам!I147</f>
        <v>#N/A</v>
      </c>
      <c r="G147" s="20" t="str">
        <f>Разбивка_по_щитам!J147</f>
        <v/>
      </c>
      <c r="H147" s="20" t="str">
        <f>Разбивка_по_щитам!K147</f>
        <v/>
      </c>
      <c r="I147" s="20" t="str">
        <f>Разбивка_по_щитам!L147</f>
        <v/>
      </c>
      <c r="J147" s="20" t="str">
        <f>Разбивка_по_щитам!M147</f>
        <v/>
      </c>
      <c r="K147" s="20" t="str">
        <f>Разбивка_по_щитам!N147</f>
        <v/>
      </c>
      <c r="L147" s="20"/>
      <c r="M147" s="20" t="str">
        <f>Разбивка_по_щитам!P147</f>
        <v/>
      </c>
      <c r="N147" s="20"/>
      <c r="P147" s="20"/>
      <c r="Q147" s="20"/>
      <c r="R147" s="20"/>
      <c r="S147" s="20"/>
      <c r="T147" s="20"/>
      <c r="U147" s="20"/>
    </row>
    <row r="148" spans="2:21" x14ac:dyDescent="0.2">
      <c r="B148" s="20">
        <f>Разбивка_по_щитам!B148</f>
        <v>1</v>
      </c>
      <c r="C148" s="20">
        <f>Разбивка_по_щитам!C148</f>
        <v>146</v>
      </c>
      <c r="D148" s="20" t="str">
        <f>Разбивка_по_щитам!F148</f>
        <v>ЩР</v>
      </c>
      <c r="E148" s="20" t="str">
        <f>Разбивка_по_щитам!H148</f>
        <v>SH.1.20.1</v>
      </c>
      <c r="F148" s="20" t="e">
        <f>Разбивка_по_щитам!I148</f>
        <v>#N/A</v>
      </c>
      <c r="G148" s="20" t="str">
        <f>Разбивка_по_щитам!J148</f>
        <v>Моторзированная нагрузка   Пом. №20</v>
      </c>
      <c r="H148" s="20">
        <f>Разбивка_по_щитам!K148</f>
        <v>0.19</v>
      </c>
      <c r="I148" s="20">
        <f>Разбивка_по_щитам!L148</f>
        <v>0.04</v>
      </c>
      <c r="J148" s="20" t="str">
        <f>Разбивка_по_щитам!M148</f>
        <v>L3</v>
      </c>
      <c r="K148" s="20" t="str">
        <f>Разбивка_по_щитам!N148</f>
        <v>SH.1.20.1</v>
      </c>
      <c r="L148" s="20"/>
      <c r="M148" s="20" t="str">
        <f>Разбивка_по_щитам!P148</f>
        <v>КГВВнг(А)-LS (5х1,5)
L=36-0,07%</v>
      </c>
      <c r="N148" s="20"/>
      <c r="P148" s="20"/>
      <c r="Q148" s="20"/>
      <c r="R148" s="20"/>
      <c r="S148" s="20"/>
      <c r="T148" s="20"/>
      <c r="U148" s="20"/>
    </row>
    <row r="149" spans="2:21" x14ac:dyDescent="0.2">
      <c r="B149" s="20">
        <f>Разбивка_по_щитам!B149</f>
        <v>1</v>
      </c>
      <c r="C149" s="20">
        <f>Разбивка_по_щитам!C149</f>
        <v>147</v>
      </c>
      <c r="D149" s="20" t="str">
        <f>Разбивка_по_щитам!F149</f>
        <v>ЩР</v>
      </c>
      <c r="E149" s="20">
        <f>Разбивка_по_щитам!H149</f>
        <v>0</v>
      </c>
      <c r="F149" s="20" t="e">
        <f>Разбивка_по_щитам!I149</f>
        <v>#N/A</v>
      </c>
      <c r="G149" s="20" t="str">
        <f>Разбивка_по_щитам!J149</f>
        <v/>
      </c>
      <c r="H149" s="20" t="str">
        <f>Разбивка_по_щитам!K149</f>
        <v/>
      </c>
      <c r="I149" s="20" t="str">
        <f>Разбивка_по_щитам!L149</f>
        <v/>
      </c>
      <c r="J149" s="20" t="str">
        <f>Разбивка_по_щитам!M149</f>
        <v/>
      </c>
      <c r="K149" s="20" t="str">
        <f>Разбивка_по_щитам!N149</f>
        <v/>
      </c>
      <c r="L149" s="20"/>
      <c r="M149" s="20" t="str">
        <f>Разбивка_по_щитам!P149</f>
        <v/>
      </c>
      <c r="N149" s="20"/>
      <c r="P149" s="20"/>
      <c r="Q149" s="20"/>
      <c r="R149" s="20"/>
      <c r="S149" s="20"/>
      <c r="T149" s="20"/>
      <c r="U149" s="20"/>
    </row>
    <row r="150" spans="2:21" x14ac:dyDescent="0.2">
      <c r="B150" s="20">
        <f>Разбивка_по_щитам!B150</f>
        <v>1</v>
      </c>
      <c r="C150" s="20">
        <f>Разбивка_по_щитам!C150</f>
        <v>148</v>
      </c>
      <c r="D150" s="20" t="str">
        <f>Разбивка_по_щитам!F150</f>
        <v>ЩР</v>
      </c>
      <c r="E150" s="20" t="str">
        <f>Разбивка_по_щитам!H150</f>
        <v>SH.1.20.2</v>
      </c>
      <c r="F150" s="20" t="e">
        <f>Разбивка_по_щитам!I150</f>
        <v>#N/A</v>
      </c>
      <c r="G150" s="20" t="str">
        <f>Разбивка_по_щитам!J150</f>
        <v>Моторзированная нагрузка   Пом. №20</v>
      </c>
      <c r="H150" s="20">
        <f>Разбивка_по_щитам!K150</f>
        <v>0.19</v>
      </c>
      <c r="I150" s="20">
        <f>Разбивка_по_щитам!L150</f>
        <v>0.04</v>
      </c>
      <c r="J150" s="20" t="str">
        <f>Разбивка_по_щитам!M150</f>
        <v>L2</v>
      </c>
      <c r="K150" s="20" t="str">
        <f>Разбивка_по_щитам!N150</f>
        <v>SH.1.20.2</v>
      </c>
      <c r="L150" s="20"/>
      <c r="M150" s="20" t="str">
        <f>Разбивка_по_щитам!P150</f>
        <v>КГВВнг(А)-LS (5х1,5)
L=36-0,07%</v>
      </c>
      <c r="N150" s="20"/>
      <c r="P150" s="20"/>
      <c r="Q150" s="20"/>
      <c r="R150" s="20"/>
      <c r="S150" s="20"/>
      <c r="T150" s="20"/>
      <c r="U150" s="20"/>
    </row>
    <row r="151" spans="2:21" x14ac:dyDescent="0.2">
      <c r="B151" s="20">
        <f>Разбивка_по_щитам!B151</f>
        <v>1</v>
      </c>
      <c r="C151" s="20">
        <f>Разбивка_по_щитам!C151</f>
        <v>149</v>
      </c>
      <c r="D151" s="20" t="str">
        <f>Разбивка_по_щитам!F151</f>
        <v>ЩР</v>
      </c>
      <c r="E151" s="20">
        <f>Разбивка_по_щитам!H151</f>
        <v>0</v>
      </c>
      <c r="F151" s="20" t="e">
        <f>Разбивка_по_щитам!I151</f>
        <v>#N/A</v>
      </c>
      <c r="G151" s="20" t="str">
        <f>Разбивка_по_щитам!J151</f>
        <v/>
      </c>
      <c r="H151" s="20" t="str">
        <f>Разбивка_по_щитам!K151</f>
        <v/>
      </c>
      <c r="I151" s="20" t="str">
        <f>Разбивка_по_щитам!L151</f>
        <v/>
      </c>
      <c r="J151" s="20" t="str">
        <f>Разбивка_по_щитам!M151</f>
        <v/>
      </c>
      <c r="K151" s="20" t="str">
        <f>Разбивка_по_щитам!N151</f>
        <v/>
      </c>
      <c r="L151" s="20"/>
      <c r="M151" s="20" t="str">
        <f>Разбивка_по_щитам!P151</f>
        <v/>
      </c>
      <c r="N151" s="20"/>
      <c r="P151" s="20"/>
      <c r="Q151" s="20"/>
      <c r="R151" s="20"/>
      <c r="S151" s="20"/>
      <c r="T151" s="20"/>
      <c r="U151" s="20"/>
    </row>
    <row r="152" spans="2:21" x14ac:dyDescent="0.2">
      <c r="B152" s="20">
        <f>Разбивка_по_щитам!B152</f>
        <v>1</v>
      </c>
      <c r="C152" s="20">
        <f>Разбивка_по_щитам!C152</f>
        <v>150</v>
      </c>
      <c r="D152" s="20" t="str">
        <f>Разбивка_по_щитам!F152</f>
        <v>ЩР</v>
      </c>
      <c r="E152" s="20" t="str">
        <f>Разбивка_по_щитам!H152</f>
        <v>SH.1.21.1</v>
      </c>
      <c r="F152" s="20" t="e">
        <f>Разбивка_по_щитам!I152</f>
        <v>#N/A</v>
      </c>
      <c r="G152" s="20" t="str">
        <f>Разбивка_по_щитам!J152</f>
        <v>Моторзированная нагрузка   Пом. №21</v>
      </c>
      <c r="H152" s="20">
        <f>Разбивка_по_щитам!K152</f>
        <v>0.19</v>
      </c>
      <c r="I152" s="20">
        <f>Разбивка_по_щитам!L152</f>
        <v>0.04</v>
      </c>
      <c r="J152" s="20" t="str">
        <f>Разбивка_по_щитам!M152</f>
        <v>L1</v>
      </c>
      <c r="K152" s="20" t="str">
        <f>Разбивка_по_щитам!N152</f>
        <v>SH.1.21.1</v>
      </c>
      <c r="L152" s="20"/>
      <c r="M152" s="20" t="str">
        <f>Разбивка_по_щитам!P152</f>
        <v>КГВВнг(А)-LS (5х1,5)
L=32-0,06%</v>
      </c>
      <c r="N152" s="20"/>
      <c r="P152" s="20"/>
      <c r="Q152" s="20"/>
      <c r="R152" s="20"/>
      <c r="S152" s="20"/>
      <c r="T152" s="20"/>
      <c r="U152" s="20"/>
    </row>
    <row r="153" spans="2:21" x14ac:dyDescent="0.2">
      <c r="B153" s="20">
        <f>Разбивка_по_щитам!B153</f>
        <v>1</v>
      </c>
      <c r="C153" s="20">
        <f>Разбивка_по_щитам!C153</f>
        <v>151</v>
      </c>
      <c r="D153" s="20" t="str">
        <f>Разбивка_по_щитам!F153</f>
        <v>ЩР</v>
      </c>
      <c r="E153" s="20">
        <f>Разбивка_по_щитам!H153</f>
        <v>0</v>
      </c>
      <c r="F153" s="20" t="e">
        <f>Разбивка_по_щитам!I153</f>
        <v>#N/A</v>
      </c>
      <c r="G153" s="20" t="str">
        <f>Разбивка_по_щитам!J153</f>
        <v/>
      </c>
      <c r="H153" s="20" t="str">
        <f>Разбивка_по_щитам!K153</f>
        <v/>
      </c>
      <c r="I153" s="20" t="str">
        <f>Разбивка_по_щитам!L153</f>
        <v/>
      </c>
      <c r="J153" s="20" t="str">
        <f>Разбивка_по_щитам!M153</f>
        <v/>
      </c>
      <c r="K153" s="20" t="str">
        <f>Разбивка_по_щитам!N153</f>
        <v/>
      </c>
      <c r="L153" s="20"/>
      <c r="M153" s="20" t="str">
        <f>Разбивка_по_щитам!P153</f>
        <v/>
      </c>
      <c r="N153" s="20"/>
      <c r="P153" s="20"/>
      <c r="Q153" s="20"/>
      <c r="R153" s="20"/>
      <c r="S153" s="20"/>
      <c r="T153" s="20"/>
      <c r="U153" s="20"/>
    </row>
    <row r="154" spans="2:21" x14ac:dyDescent="0.2">
      <c r="B154" s="20">
        <f>Разбивка_по_щитам!B154</f>
        <v>1</v>
      </c>
      <c r="C154" s="20">
        <f>Разбивка_по_щитам!C154</f>
        <v>152</v>
      </c>
      <c r="D154" s="20" t="str">
        <f>Разбивка_по_щитам!F154</f>
        <v>ЩР</v>
      </c>
      <c r="E154" s="20" t="str">
        <f>Разбивка_по_щитам!H154</f>
        <v>SH.1.21.2</v>
      </c>
      <c r="F154" s="20" t="e">
        <f>Разбивка_по_щитам!I154</f>
        <v>#N/A</v>
      </c>
      <c r="G154" s="20" t="str">
        <f>Разбивка_по_щитам!J154</f>
        <v>Моторзированная нагрузка   Пом. №21</v>
      </c>
      <c r="H154" s="20">
        <f>Разбивка_по_щитам!K154</f>
        <v>0.19</v>
      </c>
      <c r="I154" s="20">
        <f>Разбивка_по_щитам!L154</f>
        <v>0.04</v>
      </c>
      <c r="J154" s="20" t="str">
        <f>Разбивка_по_щитам!M154</f>
        <v>L3</v>
      </c>
      <c r="K154" s="20" t="str">
        <f>Разбивка_по_щитам!N154</f>
        <v>SH.1.21.2</v>
      </c>
      <c r="L154" s="20"/>
      <c r="M154" s="20" t="str">
        <f>Разбивка_по_щитам!P154</f>
        <v>КГВВнг(А)-LS (5х1,5)
L=29-0,06%</v>
      </c>
      <c r="N154" s="20"/>
      <c r="P154" s="20"/>
      <c r="Q154" s="20"/>
      <c r="R154" s="20"/>
      <c r="S154" s="20"/>
      <c r="T154" s="20"/>
      <c r="U154" s="20"/>
    </row>
    <row r="155" spans="2:21" x14ac:dyDescent="0.2">
      <c r="B155" s="20">
        <f>Разбивка_по_щитам!B155</f>
        <v>1</v>
      </c>
      <c r="C155" s="20">
        <f>Разбивка_по_щитам!C155</f>
        <v>153</v>
      </c>
      <c r="D155" s="20" t="str">
        <f>Разбивка_по_щитам!F155</f>
        <v>ЩР</v>
      </c>
      <c r="E155" s="20">
        <f>Разбивка_по_щитам!H155</f>
        <v>0</v>
      </c>
      <c r="F155" s="20" t="e">
        <f>Разбивка_по_щитам!I155</f>
        <v>#N/A</v>
      </c>
      <c r="G155" s="20" t="str">
        <f>Разбивка_по_щитам!J155</f>
        <v/>
      </c>
      <c r="H155" s="20" t="str">
        <f>Разбивка_по_щитам!K155</f>
        <v/>
      </c>
      <c r="I155" s="20" t="str">
        <f>Разбивка_по_щитам!L155</f>
        <v/>
      </c>
      <c r="J155" s="20" t="str">
        <f>Разбивка_по_щитам!M155</f>
        <v/>
      </c>
      <c r="K155" s="20" t="str">
        <f>Разбивка_по_щитам!N155</f>
        <v/>
      </c>
      <c r="L155" s="20"/>
      <c r="M155" s="20" t="str">
        <f>Разбивка_по_щитам!P155</f>
        <v/>
      </c>
      <c r="N155" s="20"/>
      <c r="P155" s="20"/>
      <c r="Q155" s="20"/>
      <c r="R155" s="20"/>
      <c r="S155" s="20"/>
      <c r="T155" s="20"/>
      <c r="U155" s="20"/>
    </row>
    <row r="156" spans="2:21" x14ac:dyDescent="0.2">
      <c r="B156" s="20">
        <f>Разбивка_по_щитам!B156</f>
        <v>1</v>
      </c>
      <c r="C156" s="20">
        <f>Разбивка_по_щитам!C156</f>
        <v>154</v>
      </c>
      <c r="D156" s="20" t="str">
        <f>Разбивка_по_щитам!F156</f>
        <v>ЩР</v>
      </c>
      <c r="E156" s="20">
        <f>Разбивка_по_щитам!H156</f>
        <v>0</v>
      </c>
      <c r="F156" s="20" t="e">
        <f>Разбивка_по_щитам!I156</f>
        <v>#N/A</v>
      </c>
      <c r="G156" s="20" t="str">
        <f>Разбивка_по_щитам!J156</f>
        <v/>
      </c>
      <c r="H156" s="20" t="str">
        <f>Разбивка_по_щитам!K156</f>
        <v/>
      </c>
      <c r="I156" s="20" t="str">
        <f>Разбивка_по_щитам!L156</f>
        <v/>
      </c>
      <c r="J156" s="20" t="str">
        <f>Разбивка_по_щитам!M156</f>
        <v/>
      </c>
      <c r="K156" s="20" t="str">
        <f>Разбивка_по_щитам!N156</f>
        <v/>
      </c>
      <c r="L156" s="20"/>
      <c r="M156" s="20" t="str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">
      <c r="B157" s="20">
        <f>Разбивка_по_щитам!B157</f>
        <v>1</v>
      </c>
      <c r="C157" s="20">
        <f>Разбивка_по_щитам!C157</f>
        <v>155</v>
      </c>
      <c r="D157" s="20" t="str">
        <f>Разбивка_по_щитам!F157</f>
        <v>ЩР</v>
      </c>
      <c r="E157" s="20" t="str">
        <f>Разбивка_по_щитам!H157</f>
        <v>SH.1.14.3</v>
      </c>
      <c r="F157" s="20" t="e">
        <f>Разбивка_по_щитам!I157</f>
        <v>#N/A</v>
      </c>
      <c r="G157" s="20" t="str">
        <f>Разбивка_по_щитам!J157</f>
        <v>Моторзированная нагрузка   Пом. №14</v>
      </c>
      <c r="H157" s="20">
        <f>Разбивка_по_щитам!K157</f>
        <v>0.19</v>
      </c>
      <c r="I157" s="20">
        <f>Разбивка_по_щитам!L157</f>
        <v>0.04</v>
      </c>
      <c r="J157" s="20" t="str">
        <f>Разбивка_по_щитам!M157</f>
        <v>L3</v>
      </c>
      <c r="K157" s="20" t="str">
        <f>Разбивка_по_щитам!N157</f>
        <v>SH.1.14.3</v>
      </c>
      <c r="L157" s="20"/>
      <c r="M157" s="20" t="str">
        <f>Разбивка_по_щитам!P157</f>
        <v>КГВВнг(А)-LS (5х1,5)
L=24-0,05%</v>
      </c>
      <c r="N157" s="20"/>
      <c r="P157" s="20"/>
      <c r="Q157" s="20"/>
      <c r="R157" s="20"/>
      <c r="S157" s="20"/>
      <c r="T157" s="20"/>
      <c r="U157" s="20"/>
    </row>
    <row r="158" spans="2:21" x14ac:dyDescent="0.2">
      <c r="B158" s="20">
        <f>Разбивка_по_щитам!B158</f>
        <v>1</v>
      </c>
      <c r="C158" s="20">
        <f>Разбивка_по_щитам!C158</f>
        <v>156</v>
      </c>
      <c r="D158" s="20" t="str">
        <f>Разбивка_по_щитам!F158</f>
        <v>ЩР</v>
      </c>
      <c r="E158" s="20">
        <f>Разбивка_по_щитам!H158</f>
        <v>0</v>
      </c>
      <c r="F158" s="20" t="e">
        <f>Разбивка_по_щитам!I158</f>
        <v>#N/A</v>
      </c>
      <c r="G158" s="20" t="str">
        <f>Разбивка_по_щитам!J158</f>
        <v/>
      </c>
      <c r="H158" s="20" t="str">
        <f>Разбивка_по_щитам!K158</f>
        <v/>
      </c>
      <c r="I158" s="20" t="str">
        <f>Разбивка_по_щитам!L158</f>
        <v/>
      </c>
      <c r="J158" s="20" t="str">
        <f>Разбивка_по_щитам!M158</f>
        <v/>
      </c>
      <c r="K158" s="20" t="str">
        <f>Разбивка_по_щитам!N158</f>
        <v/>
      </c>
      <c r="L158" s="20"/>
      <c r="M158" s="20" t="str">
        <f>Разбивка_по_щитам!P158</f>
        <v/>
      </c>
      <c r="N158" s="20"/>
      <c r="P158" s="20"/>
      <c r="Q158" s="20"/>
      <c r="R158" s="20"/>
      <c r="S158" s="20"/>
      <c r="T158" s="20"/>
      <c r="U158" s="20"/>
    </row>
    <row r="159" spans="2:21" x14ac:dyDescent="0.2">
      <c r="B159" s="20">
        <f>Разбивка_по_щитам!B159</f>
        <v>1</v>
      </c>
      <c r="C159" s="20">
        <f>Разбивка_по_щитам!C159</f>
        <v>157</v>
      </c>
      <c r="D159" s="20" t="str">
        <f>Разбивка_по_щитам!F159</f>
        <v>ЩР</v>
      </c>
      <c r="E159" s="20" t="str">
        <f>Разбивка_по_щитам!H159</f>
        <v>SH.1.14.4</v>
      </c>
      <c r="F159" s="20" t="e">
        <f>Разбивка_по_щитам!I159</f>
        <v>#N/A</v>
      </c>
      <c r="G159" s="20" t="str">
        <f>Разбивка_по_щитам!J159</f>
        <v>Моторзированная нагрузка   Пом. №14</v>
      </c>
      <c r="H159" s="20">
        <f>Разбивка_по_щитам!K159</f>
        <v>0.19</v>
      </c>
      <c r="I159" s="20">
        <f>Разбивка_по_щитам!L159</f>
        <v>0.04</v>
      </c>
      <c r="J159" s="20" t="str">
        <f>Разбивка_по_щитам!M159</f>
        <v>L2</v>
      </c>
      <c r="K159" s="20" t="str">
        <f>Разбивка_по_щитам!N159</f>
        <v>SH.1.14.4</v>
      </c>
      <c r="L159" s="20"/>
      <c r="M159" s="20" t="str">
        <f>Разбивка_по_щитам!P159</f>
        <v>КГВВнг(А)-LS (5х1,5)
L=26-0,05%</v>
      </c>
      <c r="N159" s="20"/>
      <c r="P159" s="20"/>
      <c r="Q159" s="20"/>
      <c r="R159" s="20"/>
      <c r="S159" s="20"/>
      <c r="T159" s="20"/>
      <c r="U159" s="20"/>
    </row>
    <row r="160" spans="2:21" x14ac:dyDescent="0.2">
      <c r="B160" s="20">
        <f>Разбивка_по_щитам!B160</f>
        <v>1</v>
      </c>
      <c r="C160" s="20">
        <f>Разбивка_по_щитам!C160</f>
        <v>158</v>
      </c>
      <c r="D160" s="20" t="str">
        <f>Разбивка_по_щитам!F160</f>
        <v>ЩР</v>
      </c>
      <c r="E160" s="20">
        <f>Разбивка_по_щитам!H160</f>
        <v>0</v>
      </c>
      <c r="F160" s="20" t="e">
        <f>Разбивка_по_щитам!I160</f>
        <v>#N/A</v>
      </c>
      <c r="G160" s="20" t="str">
        <f>Разбивка_по_щитам!J160</f>
        <v/>
      </c>
      <c r="H160" s="20" t="str">
        <f>Разбивка_по_щитам!K160</f>
        <v/>
      </c>
      <c r="I160" s="20" t="str">
        <f>Разбивка_по_щитам!L160</f>
        <v/>
      </c>
      <c r="J160" s="20" t="str">
        <f>Разбивка_по_щитам!M160</f>
        <v/>
      </c>
      <c r="K160" s="20" t="str">
        <f>Разбивка_по_щитам!N160</f>
        <v/>
      </c>
      <c r="L160" s="20"/>
      <c r="M160" s="20" t="str">
        <f>Разбивка_по_щитам!P160</f>
        <v/>
      </c>
      <c r="N160" s="20"/>
      <c r="P160" s="20"/>
      <c r="Q160" s="20"/>
      <c r="R160" s="20"/>
      <c r="S160" s="20"/>
      <c r="T160" s="20"/>
      <c r="U160" s="20"/>
    </row>
    <row r="161" spans="2:21" x14ac:dyDescent="0.2">
      <c r="B161" s="20">
        <f>Разбивка_по_щитам!B161</f>
        <v>1</v>
      </c>
      <c r="C161" s="20">
        <f>Разбивка_по_щитам!C161</f>
        <v>159</v>
      </c>
      <c r="D161" s="20" t="str">
        <f>Разбивка_по_щитам!F161</f>
        <v>ЩР</v>
      </c>
      <c r="E161" s="20" t="str">
        <f>Разбивка_по_щитам!H161</f>
        <v>L.1.01.1</v>
      </c>
      <c r="F161" s="20" t="e">
        <f>Разбивка_по_щитам!I161</f>
        <v>#N/A</v>
      </c>
      <c r="G161" s="20" t="str">
        <f>Разбивка_по_щитам!J161</f>
        <v>Группа освещения  Пом. №01</v>
      </c>
      <c r="H161" s="20">
        <f>Разбивка_по_щитам!K161</f>
        <v>0.14000000000000001</v>
      </c>
      <c r="I161" s="20">
        <f>Разбивка_по_щитам!L161</f>
        <v>0.03</v>
      </c>
      <c r="J161" s="20" t="str">
        <f>Разбивка_по_щитам!M161</f>
        <v>L1</v>
      </c>
      <c r="K161" s="20" t="str">
        <f>Разбивка_по_щитам!N161</f>
        <v>L.1.01.1</v>
      </c>
      <c r="L161" s="20"/>
      <c r="M161" s="20" t="str">
        <f>Разбивка_по_щитам!P161</f>
        <v>ВВГнг(А)-LS (3х1,5)
L=24-0,04%</v>
      </c>
      <c r="N161" s="20"/>
      <c r="P161" s="20"/>
      <c r="Q161" s="20"/>
      <c r="R161" s="20"/>
      <c r="S161" s="20"/>
      <c r="T161" s="20"/>
      <c r="U161" s="20"/>
    </row>
    <row r="162" spans="2:21" x14ac:dyDescent="0.2">
      <c r="B162" s="20">
        <f>Разбивка_по_щитам!B162</f>
        <v>1</v>
      </c>
      <c r="C162" s="20">
        <f>Разбивка_по_щитам!C162</f>
        <v>160</v>
      </c>
      <c r="D162" s="20" t="str">
        <f>Разбивка_по_щитам!F162</f>
        <v>ЩР</v>
      </c>
      <c r="E162" s="20" t="str">
        <f>Разбивка_по_щитам!H162</f>
        <v>L.1.06.2</v>
      </c>
      <c r="F162" s="20" t="e">
        <f>Разбивка_по_щитам!I162</f>
        <v>#N/A</v>
      </c>
      <c r="G162" s="20" t="str">
        <f>Разбивка_по_щитам!J162</f>
        <v>Группа освещения  Пом. №06</v>
      </c>
      <c r="H162" s="20">
        <f>Разбивка_по_щитам!K162</f>
        <v>0.14000000000000001</v>
      </c>
      <c r="I162" s="20">
        <f>Разбивка_по_щитам!L162</f>
        <v>0.03</v>
      </c>
      <c r="J162" s="20" t="str">
        <f>Разбивка_по_щитам!M162</f>
        <v>L2</v>
      </c>
      <c r="K162" s="20" t="str">
        <f>Разбивка_по_щитам!N162</f>
        <v>L.1.06.2</v>
      </c>
      <c r="L162" s="20"/>
      <c r="M162" s="20" t="str">
        <f>Разбивка_по_щитам!P162</f>
        <v>ВВГнг(А)-LS (3х1,5)
L=33-0,05%</v>
      </c>
      <c r="N162" s="20"/>
      <c r="P162" s="20"/>
      <c r="Q162" s="20"/>
      <c r="R162" s="20"/>
      <c r="S162" s="20"/>
      <c r="T162" s="20"/>
      <c r="U162" s="20"/>
    </row>
    <row r="163" spans="2:21" x14ac:dyDescent="0.2">
      <c r="B163" s="20">
        <f>Разбивка_по_щитам!B163</f>
        <v>1</v>
      </c>
      <c r="C163" s="20">
        <f>Разбивка_по_щитам!C163</f>
        <v>161</v>
      </c>
      <c r="D163" s="20" t="str">
        <f>Разбивка_по_щитам!F163</f>
        <v>ЩР</v>
      </c>
      <c r="E163" s="20" t="str">
        <f>Разбивка_по_щитам!H163</f>
        <v>L.1.11.3</v>
      </c>
      <c r="F163" s="20" t="e">
        <f>Разбивка_по_щитам!I163</f>
        <v>#N/A</v>
      </c>
      <c r="G163" s="20" t="str">
        <f>Разбивка_по_щитам!J163</f>
        <v>Группа освещения  Пом. №11</v>
      </c>
      <c r="H163" s="20">
        <f>Разбивка_по_щитам!K163</f>
        <v>0.14000000000000001</v>
      </c>
      <c r="I163" s="20">
        <f>Разбивка_по_щитам!L163</f>
        <v>0.03</v>
      </c>
      <c r="J163" s="20" t="str">
        <f>Разбивка_по_щитам!M163</f>
        <v>L3</v>
      </c>
      <c r="K163" s="20" t="str">
        <f>Разбивка_по_щитам!N163</f>
        <v>L.1.11.3</v>
      </c>
      <c r="L163" s="20"/>
      <c r="M163" s="20" t="str">
        <f>Разбивка_по_щитам!P163</f>
        <v>ВВГнг(А)-LS (3х1,5)
L=23-0,03%</v>
      </c>
      <c r="N163" s="20"/>
      <c r="P163" s="20"/>
      <c r="Q163" s="20"/>
      <c r="R163" s="20"/>
      <c r="S163" s="20"/>
      <c r="T163" s="20"/>
      <c r="U163" s="20"/>
    </row>
    <row r="164" spans="2:21" x14ac:dyDescent="0.2">
      <c r="B164" s="20">
        <f>Разбивка_по_щитам!B164</f>
        <v>1</v>
      </c>
      <c r="C164" s="20">
        <f>Разбивка_по_щитам!C164</f>
        <v>162</v>
      </c>
      <c r="D164" s="20" t="str">
        <f>Разбивка_по_щитам!F164</f>
        <v>ЩР</v>
      </c>
      <c r="E164" s="20" t="str">
        <f>Разбивка_по_щитам!H164</f>
        <v>L.1.11.7</v>
      </c>
      <c r="F164" s="20" t="e">
        <f>Разбивка_по_щитам!I164</f>
        <v>#N/A</v>
      </c>
      <c r="G164" s="20" t="str">
        <f>Разбивка_по_щитам!J164</f>
        <v>Группа освещения  Пом. №11</v>
      </c>
      <c r="H164" s="20">
        <f>Разбивка_по_щитам!K164</f>
        <v>0.14000000000000001</v>
      </c>
      <c r="I164" s="20">
        <f>Разбивка_по_щитам!L164</f>
        <v>0.03</v>
      </c>
      <c r="J164" s="20" t="str">
        <f>Разбивка_по_щитам!M164</f>
        <v>L1</v>
      </c>
      <c r="K164" s="20" t="str">
        <f>Разбивка_по_щитам!N164</f>
        <v>L.1.11.7</v>
      </c>
      <c r="L164" s="20"/>
      <c r="M164" s="20" t="str">
        <f>Разбивка_по_щитам!P164</f>
        <v>ВВГнг(А)-LS (3х1,5)
L=18-0,03%</v>
      </c>
      <c r="N164" s="20"/>
      <c r="P164" s="20"/>
      <c r="Q164" s="20"/>
      <c r="R164" s="20"/>
      <c r="S164" s="20"/>
      <c r="T164" s="20"/>
      <c r="U164" s="20"/>
    </row>
    <row r="165" spans="2:21" x14ac:dyDescent="0.2">
      <c r="B165" s="20">
        <f>Разбивка_по_щитам!B165</f>
        <v>1</v>
      </c>
      <c r="C165" s="20">
        <f>Разбивка_по_щитам!C165</f>
        <v>163</v>
      </c>
      <c r="D165" s="20" t="str">
        <f>Разбивка_по_щитам!F165</f>
        <v>ЩР</v>
      </c>
      <c r="E165" s="20" t="str">
        <f>Разбивка_по_щитам!H165</f>
        <v>L.1.16.2</v>
      </c>
      <c r="F165" s="20" t="e">
        <f>Разбивка_по_щитам!I165</f>
        <v>#N/A</v>
      </c>
      <c r="G165" s="20" t="str">
        <f>Разбивка_по_щитам!J165</f>
        <v>Группа освещения  Пом. №16</v>
      </c>
      <c r="H165" s="20">
        <f>Разбивка_по_щитам!K165</f>
        <v>0.14000000000000001</v>
      </c>
      <c r="I165" s="20">
        <f>Разбивка_по_щитам!L165</f>
        <v>0.03</v>
      </c>
      <c r="J165" s="20" t="str">
        <f>Разбивка_по_щитам!M165</f>
        <v>L2</v>
      </c>
      <c r="K165" s="20" t="str">
        <f>Разбивка_по_щитам!N165</f>
        <v>L.1.16.2</v>
      </c>
      <c r="L165" s="20"/>
      <c r="M165" s="20" t="str">
        <f>Разбивка_по_щитам!P165</f>
        <v>ВВГнг(А)-LS (3х1,5)
L=45-0,06%</v>
      </c>
      <c r="N165" s="20"/>
      <c r="P165" s="20"/>
      <c r="Q165" s="20"/>
      <c r="R165" s="20"/>
      <c r="S165" s="20"/>
      <c r="T165" s="20"/>
      <c r="U165" s="20"/>
    </row>
    <row r="166" spans="2:21" x14ac:dyDescent="0.2">
      <c r="B166" s="20">
        <f>Разбивка_по_щитам!B166</f>
        <v>1</v>
      </c>
      <c r="C166" s="20">
        <f>Разбивка_по_щитам!C166</f>
        <v>164</v>
      </c>
      <c r="D166" s="20" t="str">
        <f>Разбивка_по_щитам!F166</f>
        <v>ЩР</v>
      </c>
      <c r="E166" s="20" t="str">
        <f>Разбивка_по_щитам!H166</f>
        <v>L.1.01.3</v>
      </c>
      <c r="F166" s="20" t="e">
        <f>Разбивка_по_щитам!I166</f>
        <v>#N/A</v>
      </c>
      <c r="G166" s="20" t="str">
        <f>Разбивка_по_щитам!J166</f>
        <v>Группа освещения  Пом. №01</v>
      </c>
      <c r="H166" s="20">
        <f>Разбивка_по_щитам!K166</f>
        <v>0.14000000000000001</v>
      </c>
      <c r="I166" s="20">
        <f>Разбивка_по_щитам!L166</f>
        <v>0.03</v>
      </c>
      <c r="J166" s="20" t="str">
        <f>Разбивка_по_щитам!M166</f>
        <v>L3</v>
      </c>
      <c r="K166" s="20" t="str">
        <f>Разбивка_по_щитам!N166</f>
        <v>L.1.01.3</v>
      </c>
      <c r="L166" s="20"/>
      <c r="M166" s="20" t="str">
        <f>Разбивка_по_щитам!P166</f>
        <v>ВВГнг(А)-LS (3х1,5)
L=20-0,03%</v>
      </c>
      <c r="N166" s="20"/>
      <c r="P166" s="20"/>
      <c r="Q166" s="20"/>
      <c r="R166" s="20"/>
      <c r="S166" s="20"/>
      <c r="T166" s="20"/>
      <c r="U166" s="20"/>
    </row>
    <row r="167" spans="2:21" x14ac:dyDescent="0.2">
      <c r="B167" s="20">
        <f>Разбивка_по_щитам!B167</f>
        <v>1</v>
      </c>
      <c r="C167" s="20">
        <f>Разбивка_по_щитам!C167</f>
        <v>165</v>
      </c>
      <c r="D167" s="20" t="str">
        <f>Разбивка_по_щитам!F167</f>
        <v>ЩР</v>
      </c>
      <c r="E167" s="20" t="str">
        <f>Разбивка_по_щитам!H167</f>
        <v>L.1.02.1</v>
      </c>
      <c r="F167" s="20" t="e">
        <f>Разбивка_по_щитам!I167</f>
        <v>#N/A</v>
      </c>
      <c r="G167" s="20" t="str">
        <f>Разбивка_по_щитам!J167</f>
        <v>Группа освещения  Пом. №02</v>
      </c>
      <c r="H167" s="20">
        <f>Разбивка_по_щитам!K167</f>
        <v>0.14000000000000001</v>
      </c>
      <c r="I167" s="20">
        <f>Разбивка_по_щитам!L167</f>
        <v>0.03</v>
      </c>
      <c r="J167" s="20" t="str">
        <f>Разбивка_по_щитам!M167</f>
        <v>L1</v>
      </c>
      <c r="K167" s="20" t="str">
        <f>Разбивка_по_щитам!N167</f>
        <v>L.1.02.1</v>
      </c>
      <c r="L167" s="20"/>
      <c r="M167" s="20" t="str">
        <f>Разбивка_по_щитам!P167</f>
        <v>ВВГнг(А)-LS (3х1,5)
L=16-0,03%</v>
      </c>
      <c r="N167" s="20"/>
      <c r="P167" s="20"/>
      <c r="Q167" s="20"/>
      <c r="R167" s="20"/>
      <c r="S167" s="20"/>
      <c r="T167" s="20"/>
      <c r="U167" s="20"/>
    </row>
    <row r="168" spans="2:21" x14ac:dyDescent="0.2">
      <c r="B168" s="20">
        <f>Разбивка_по_щитам!B168</f>
        <v>1</v>
      </c>
      <c r="C168" s="20">
        <f>Разбивка_по_щитам!C168</f>
        <v>166</v>
      </c>
      <c r="D168" s="20" t="str">
        <f>Разбивка_по_щитам!F168</f>
        <v>ЩР</v>
      </c>
      <c r="E168" s="20" t="str">
        <f>Разбивка_по_щитам!H168</f>
        <v>LD.1.17.1</v>
      </c>
      <c r="F168" s="20" t="e">
        <f>Разбивка_по_щитам!I168</f>
        <v>#N/A</v>
      </c>
      <c r="G168" s="20" t="str">
        <f>Разбивка_по_щитам!J168</f>
        <v>Питание подсветок  Пом. №17 Зеркало</v>
      </c>
      <c r="H168" s="20">
        <f>Разбивка_по_щитам!K168</f>
        <v>0.23</v>
      </c>
      <c r="I168" s="20">
        <f>Разбивка_по_щитам!L168</f>
        <v>0.05</v>
      </c>
      <c r="J168" s="20" t="str">
        <f>Разбивка_по_щитам!M168</f>
        <v>L2</v>
      </c>
      <c r="K168" s="20" t="str">
        <f>Разбивка_по_щитам!N168</f>
        <v>LD.1.17.1</v>
      </c>
      <c r="L168" s="20"/>
      <c r="M168" s="20" t="str">
        <f>Разбивка_по_щитам!P168</f>
        <v>ВВГнг(А)-LS (3х1,5)
L=45-0,11%</v>
      </c>
      <c r="N168" s="20"/>
      <c r="P168" s="20"/>
      <c r="Q168" s="20"/>
      <c r="R168" s="20"/>
      <c r="S168" s="20"/>
      <c r="T168" s="20"/>
      <c r="U168" s="20"/>
    </row>
    <row r="169" spans="2:21" x14ac:dyDescent="0.2">
      <c r="B169" s="20">
        <f>Разбивка_по_щитам!B169</f>
        <v>1</v>
      </c>
      <c r="C169" s="20">
        <f>Разбивка_по_щитам!C169</f>
        <v>167</v>
      </c>
      <c r="D169" s="20" t="str">
        <f>Разбивка_по_щитам!F169</f>
        <v>ЩР</v>
      </c>
      <c r="E169" s="20" t="str">
        <f>Разбивка_по_щитам!H169</f>
        <v>LD.1.11.2</v>
      </c>
      <c r="F169" s="20" t="e">
        <f>Разбивка_по_щитам!I169</f>
        <v>#N/A</v>
      </c>
      <c r="G169" s="20" t="str">
        <f>Разбивка_по_щитам!J169</f>
        <v>Питание подсветок  Пом. №11 Зеркало</v>
      </c>
      <c r="H169" s="20">
        <f>Разбивка_по_щитам!K169</f>
        <v>0.23</v>
      </c>
      <c r="I169" s="20">
        <f>Разбивка_по_щитам!L169</f>
        <v>0.05</v>
      </c>
      <c r="J169" s="20" t="str">
        <f>Разбивка_по_щитам!M169</f>
        <v>L3</v>
      </c>
      <c r="K169" s="20" t="str">
        <f>Разбивка_по_щитам!N169</f>
        <v>LD.1.11.2</v>
      </c>
      <c r="L169" s="20"/>
      <c r="M169" s="20" t="str">
        <f>Разбивка_по_щитам!P169</f>
        <v>ВВГнг(А)-LS (3х1,5)
L=27-0,06%</v>
      </c>
      <c r="N169" s="20"/>
      <c r="P169" s="20"/>
      <c r="Q169" s="20"/>
      <c r="R169" s="20"/>
      <c r="S169" s="20"/>
      <c r="T169" s="20"/>
      <c r="U169" s="20"/>
    </row>
    <row r="170" spans="2:21" x14ac:dyDescent="0.2">
      <c r="B170" s="20">
        <f>Разбивка_по_щитам!B170</f>
        <v>1</v>
      </c>
      <c r="C170" s="20">
        <f>Разбивка_по_щитам!C170</f>
        <v>168</v>
      </c>
      <c r="D170" s="20" t="str">
        <f>Разбивка_по_щитам!F170</f>
        <v>ЩР</v>
      </c>
      <c r="E170" s="20" t="str">
        <f>Разбивка_по_щитам!H170</f>
        <v>LD.1.04.1</v>
      </c>
      <c r="F170" s="20" t="e">
        <f>Разбивка_по_щитам!I170</f>
        <v>#N/A</v>
      </c>
      <c r="G170" s="20" t="str">
        <f>Разбивка_по_щитам!J170</f>
        <v>Питание подсветок  Пом. №04 Зеркало</v>
      </c>
      <c r="H170" s="20">
        <f>Разбивка_по_щитам!K170</f>
        <v>0.23</v>
      </c>
      <c r="I170" s="20">
        <f>Разбивка_по_щитам!L170</f>
        <v>0.05</v>
      </c>
      <c r="J170" s="20" t="str">
        <f>Разбивка_по_щитам!M170</f>
        <v>L1</v>
      </c>
      <c r="K170" s="20" t="str">
        <f>Разбивка_по_щитам!N170</f>
        <v>LD.1.04.1</v>
      </c>
      <c r="L170" s="20"/>
      <c r="M170" s="20" t="str">
        <f>Разбивка_по_щитам!P170</f>
        <v>ВВГнг(А)-LS (3х1,5)
L=17-0,04%</v>
      </c>
      <c r="N170" s="20"/>
      <c r="P170" s="20"/>
      <c r="Q170" s="20"/>
      <c r="R170" s="20"/>
      <c r="S170" s="20"/>
      <c r="T170" s="20"/>
      <c r="U170" s="20"/>
    </row>
    <row r="171" spans="2:21" x14ac:dyDescent="0.2">
      <c r="B171" s="20">
        <f>Разбивка_по_щитам!B171</f>
        <v>1</v>
      </c>
      <c r="C171" s="20">
        <f>Разбивка_по_щитам!C171</f>
        <v>169</v>
      </c>
      <c r="D171" s="20" t="str">
        <f>Разбивка_по_щитам!F171</f>
        <v>ЩР</v>
      </c>
      <c r="E171" s="20" t="str">
        <f>Разбивка_по_щитам!H171</f>
        <v>LD.1.05.1</v>
      </c>
      <c r="F171" s="20" t="e">
        <f>Разбивка_по_щитам!I171</f>
        <v>#N/A</v>
      </c>
      <c r="G171" s="20" t="str">
        <f>Разбивка_по_щитам!J171</f>
        <v>Питание подсветок  Пом. №05 Зеркало</v>
      </c>
      <c r="H171" s="20">
        <f>Разбивка_по_щитам!K171</f>
        <v>0.23</v>
      </c>
      <c r="I171" s="20">
        <f>Разбивка_по_щитам!L171</f>
        <v>0.05</v>
      </c>
      <c r="J171" s="20" t="str">
        <f>Разбивка_по_щитам!M171</f>
        <v>L2</v>
      </c>
      <c r="K171" s="20" t="str">
        <f>Разбивка_по_щитам!N171</f>
        <v>LD.1.05.1</v>
      </c>
      <c r="L171" s="20"/>
      <c r="M171" s="20" t="str">
        <f>Разбивка_по_щитам!P171</f>
        <v>ВВГнг(А)-LS (3х1,5)
L=17-0,04%</v>
      </c>
      <c r="N171" s="20"/>
      <c r="P171" s="20"/>
      <c r="Q171" s="20"/>
      <c r="R171" s="20"/>
      <c r="S171" s="20"/>
      <c r="T171" s="20"/>
      <c r="U171" s="20"/>
    </row>
    <row r="172" spans="2:21" x14ac:dyDescent="0.2">
      <c r="B172" s="20">
        <f>Разбивка_по_щитам!B172</f>
        <v>1</v>
      </c>
      <c r="C172" s="20">
        <f>Разбивка_по_щитам!C172</f>
        <v>170</v>
      </c>
      <c r="D172" s="20" t="str">
        <f>Разбивка_по_щитам!F172</f>
        <v>ЩР</v>
      </c>
      <c r="E172" s="20" t="str">
        <f>Разбивка_по_щитам!H172</f>
        <v>LD.1.18.1</v>
      </c>
      <c r="F172" s="20" t="e">
        <f>Разбивка_по_щитам!I172</f>
        <v>#N/A</v>
      </c>
      <c r="G172" s="20" t="str">
        <f>Разбивка_по_щитам!J172</f>
        <v>Питание подсветок  Пом. №18 Зеркало</v>
      </c>
      <c r="H172" s="20">
        <f>Разбивка_по_щитам!K172</f>
        <v>0.23</v>
      </c>
      <c r="I172" s="20">
        <f>Разбивка_по_щитам!L172</f>
        <v>0.05</v>
      </c>
      <c r="J172" s="20" t="str">
        <f>Разбивка_по_щитам!M172</f>
        <v>L3</v>
      </c>
      <c r="K172" s="20" t="str">
        <f>Разбивка_по_щитам!N172</f>
        <v>LD.1.18.1</v>
      </c>
      <c r="L172" s="20"/>
      <c r="M172" s="20" t="str">
        <f>Разбивка_по_щитам!P172</f>
        <v>ВВГнг(А)-LS (3х1,5)
L=41-0,1%</v>
      </c>
      <c r="N172" s="20"/>
      <c r="P172" s="20"/>
      <c r="Q172" s="20"/>
      <c r="R172" s="20"/>
      <c r="S172" s="20"/>
      <c r="T172" s="20"/>
      <c r="U172" s="20"/>
    </row>
    <row r="173" spans="2:21" x14ac:dyDescent="0.2">
      <c r="B173" s="20">
        <f>Разбивка_по_щитам!B173</f>
        <v>1</v>
      </c>
      <c r="C173" s="20">
        <f>Разбивка_по_щитам!C173</f>
        <v>171</v>
      </c>
      <c r="D173" s="20" t="str">
        <f>Разбивка_по_щитам!F173</f>
        <v>ЩР</v>
      </c>
      <c r="E173" s="20">
        <f>Разбивка_по_щитам!H173</f>
        <v>0</v>
      </c>
      <c r="F173" s="20" t="e">
        <f>Разбивка_по_щитам!I173</f>
        <v>#N/A</v>
      </c>
      <c r="G173" s="20" t="str">
        <f>Разбивка_по_щитам!J173</f>
        <v/>
      </c>
      <c r="H173" s="20" t="str">
        <f>Разбивка_по_щитам!K173</f>
        <v/>
      </c>
      <c r="I173" s="20" t="str">
        <f>Разбивка_по_щитам!L173</f>
        <v/>
      </c>
      <c r="J173" s="20" t="str">
        <f>Разбивка_по_щитам!M173</f>
        <v/>
      </c>
      <c r="K173" s="20" t="str">
        <f>Разбивка_по_щитам!N173</f>
        <v/>
      </c>
      <c r="L173" s="20"/>
      <c r="M173" s="20" t="str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">
      <c r="B174" s="20">
        <f>Разбивка_по_щитам!B174</f>
        <v>1</v>
      </c>
      <c r="C174" s="20">
        <f>Разбивка_по_щитам!C174</f>
        <v>172</v>
      </c>
      <c r="D174" s="20" t="str">
        <f>Разбивка_по_щитам!F174</f>
        <v>ЩР</v>
      </c>
      <c r="E174" s="20" t="str">
        <f>Разбивка_по_щитам!H174</f>
        <v>L.1.03.3</v>
      </c>
      <c r="F174" s="20" t="e">
        <f>Разбивка_по_щитам!I174</f>
        <v>#N/A</v>
      </c>
      <c r="G174" s="20" t="str">
        <f>Разбивка_по_щитам!J174</f>
        <v>Группа освещения  Пом. №03</v>
      </c>
      <c r="H174" s="20">
        <f>Разбивка_по_щитам!K174</f>
        <v>0.14000000000000001</v>
      </c>
      <c r="I174" s="20">
        <f>Разбивка_по_щитам!L174</f>
        <v>0.03</v>
      </c>
      <c r="J174" s="20" t="str">
        <f>Разбивка_по_щитам!M174</f>
        <v>L2</v>
      </c>
      <c r="K174" s="20" t="str">
        <f>Разбивка_по_щитам!N174</f>
        <v>L.1.03.3</v>
      </c>
      <c r="L174" s="20"/>
      <c r="M174" s="20" t="str">
        <f>Разбивка_по_щитам!P174</f>
        <v>ВВГнг(А)-LS (3х1,5)
L=18-0,03%</v>
      </c>
      <c r="N174" s="20"/>
      <c r="P174" s="20"/>
      <c r="Q174" s="20"/>
      <c r="R174" s="20"/>
      <c r="S174" s="20"/>
      <c r="T174" s="20"/>
      <c r="U174" s="20"/>
    </row>
    <row r="175" spans="2:21" x14ac:dyDescent="0.2">
      <c r="B175" s="20">
        <f>Разбивка_по_щитам!B175</f>
        <v>1</v>
      </c>
      <c r="C175" s="20">
        <f>Разбивка_по_щитам!C175</f>
        <v>173</v>
      </c>
      <c r="D175" s="20" t="str">
        <f>Разбивка_по_щитам!F175</f>
        <v>ЩР</v>
      </c>
      <c r="E175" s="20" t="str">
        <f>Разбивка_по_щитам!H175</f>
        <v>L.1.04.2</v>
      </c>
      <c r="F175" s="20" t="e">
        <f>Разбивка_по_щитам!I175</f>
        <v>#N/A</v>
      </c>
      <c r="G175" s="20" t="str">
        <f>Разбивка_по_щитам!J175</f>
        <v>Группа освещения  Пом. №04</v>
      </c>
      <c r="H175" s="20">
        <f>Разбивка_по_щитам!K175</f>
        <v>0.14000000000000001</v>
      </c>
      <c r="I175" s="20">
        <f>Разбивка_по_щитам!L175</f>
        <v>0.03</v>
      </c>
      <c r="J175" s="20" t="str">
        <f>Разбивка_по_щитам!M175</f>
        <v>L3</v>
      </c>
      <c r="K175" s="20" t="str">
        <f>Разбивка_по_щитам!N175</f>
        <v>L.1.04.2</v>
      </c>
      <c r="L175" s="20"/>
      <c r="M175" s="20" t="str">
        <f>Разбивка_по_щитам!P175</f>
        <v>ВВГнг(А)-LS (3х1,5)
L=24-0,04%</v>
      </c>
      <c r="N175" s="20"/>
      <c r="P175" s="20"/>
      <c r="Q175" s="20"/>
      <c r="R175" s="20"/>
      <c r="S175" s="20"/>
      <c r="T175" s="20"/>
      <c r="U175" s="20"/>
    </row>
    <row r="176" spans="2:21" x14ac:dyDescent="0.2">
      <c r="B176" s="20">
        <f>Разбивка_по_щитам!B176</f>
        <v>1</v>
      </c>
      <c r="C176" s="20">
        <f>Разбивка_по_щитам!C176</f>
        <v>174</v>
      </c>
      <c r="D176" s="20" t="str">
        <f>Разбивка_по_щитам!F176</f>
        <v>ЩР</v>
      </c>
      <c r="E176" s="20" t="str">
        <f>Разбивка_по_щитам!H176</f>
        <v>L.1.05.2</v>
      </c>
      <c r="F176" s="20" t="e">
        <f>Разбивка_по_щитам!I176</f>
        <v>#N/A</v>
      </c>
      <c r="G176" s="20" t="str">
        <f>Разбивка_по_щитам!J176</f>
        <v>Группа освещения  Пом. №05</v>
      </c>
      <c r="H176" s="20">
        <f>Разбивка_по_щитам!K176</f>
        <v>0.14000000000000001</v>
      </c>
      <c r="I176" s="20">
        <f>Разбивка_по_щитам!L176</f>
        <v>0.03</v>
      </c>
      <c r="J176" s="20" t="str">
        <f>Разбивка_по_щитам!M176</f>
        <v>L1</v>
      </c>
      <c r="K176" s="20" t="str">
        <f>Разбивка_по_щитам!N176</f>
        <v>L.1.05.2</v>
      </c>
      <c r="L176" s="20"/>
      <c r="M176" s="20" t="str">
        <f>Разбивка_по_щитам!P176</f>
        <v>ВВГнг(А)-LS (3х1,5)
L=21-0,03%</v>
      </c>
      <c r="N176" s="20"/>
      <c r="P176" s="20"/>
      <c r="Q176" s="20"/>
      <c r="R176" s="20"/>
      <c r="S176" s="20"/>
      <c r="T176" s="20"/>
      <c r="U176" s="20"/>
    </row>
    <row r="177" spans="2:21" x14ac:dyDescent="0.2">
      <c r="B177" s="20">
        <f>Разбивка_по_щитам!B177</f>
        <v>1</v>
      </c>
      <c r="C177" s="20">
        <f>Разбивка_по_щитам!C177</f>
        <v>175</v>
      </c>
      <c r="D177" s="20" t="str">
        <f>Разбивка_по_щитам!F177</f>
        <v>ЩР</v>
      </c>
      <c r="E177" s="20" t="str">
        <f>Разбивка_по_щитам!H177</f>
        <v>L.1.05.3</v>
      </c>
      <c r="F177" s="20" t="e">
        <f>Разбивка_по_щитам!I177</f>
        <v>#N/A</v>
      </c>
      <c r="G177" s="20" t="str">
        <f>Разбивка_по_щитам!J177</f>
        <v>Группа освещения  Пом. №05</v>
      </c>
      <c r="H177" s="20">
        <f>Разбивка_по_щитам!K177</f>
        <v>0.14000000000000001</v>
      </c>
      <c r="I177" s="20">
        <f>Разбивка_по_щитам!L177</f>
        <v>0.03</v>
      </c>
      <c r="J177" s="20" t="str">
        <f>Разбивка_по_щитам!M177</f>
        <v>L2</v>
      </c>
      <c r="K177" s="20" t="str">
        <f>Разбивка_по_щитам!N177</f>
        <v>L.1.05.3</v>
      </c>
      <c r="L177" s="20"/>
      <c r="M177" s="20" t="str">
        <f>Разбивка_по_щитам!P177</f>
        <v>ВВГнг(А)-LS (3х1,5)
L=21-0,03%</v>
      </c>
      <c r="N177" s="20"/>
      <c r="P177" s="20"/>
      <c r="Q177" s="20"/>
      <c r="R177" s="20"/>
      <c r="S177" s="20"/>
      <c r="T177" s="20"/>
      <c r="U177" s="20"/>
    </row>
    <row r="178" spans="2:21" x14ac:dyDescent="0.2">
      <c r="B178" s="20">
        <f>Разбивка_по_щитам!B178</f>
        <v>1</v>
      </c>
      <c r="C178" s="20">
        <f>Разбивка_по_щитам!C178</f>
        <v>176</v>
      </c>
      <c r="D178" s="20" t="str">
        <f>Разбивка_по_щитам!F178</f>
        <v>ЩР</v>
      </c>
      <c r="E178" s="20" t="str">
        <f>Разбивка_по_щитам!H178</f>
        <v>L.1.06.1</v>
      </c>
      <c r="F178" s="20" t="e">
        <f>Разбивка_по_щитам!I178</f>
        <v>#N/A</v>
      </c>
      <c r="G178" s="20" t="str">
        <f>Разбивка_по_щитам!J178</f>
        <v>Группа освещения  Пом. №06</v>
      </c>
      <c r="H178" s="20">
        <f>Разбивка_по_щитам!K178</f>
        <v>0.25</v>
      </c>
      <c r="I178" s="20">
        <f>Разбивка_по_щитам!L178</f>
        <v>5.5E-2</v>
      </c>
      <c r="J178" s="20" t="str">
        <f>Разбивка_по_щитам!M178</f>
        <v>L3</v>
      </c>
      <c r="K178" s="20" t="str">
        <f>Разбивка_по_щитам!N178</f>
        <v>L.1.06.1</v>
      </c>
      <c r="L178" s="20"/>
      <c r="M178" s="20" t="str">
        <f>Разбивка_по_щитам!P178</f>
        <v>ВВГнг(А)-LS (3х1,5)
L=43-0,06%</v>
      </c>
      <c r="N178" s="20"/>
      <c r="P178" s="20"/>
      <c r="Q178" s="20"/>
      <c r="R178" s="20"/>
      <c r="S178" s="20"/>
      <c r="T178" s="20"/>
      <c r="U178" s="20"/>
    </row>
    <row r="179" spans="2:21" x14ac:dyDescent="0.2">
      <c r="B179" s="20">
        <f>Разбивка_по_щитам!B179</f>
        <v>1</v>
      </c>
      <c r="C179" s="20">
        <f>Разбивка_по_щитам!C179</f>
        <v>177</v>
      </c>
      <c r="D179" s="20" t="str">
        <f>Разбивка_по_щитам!F179</f>
        <v>ЩР</v>
      </c>
      <c r="E179" s="20" t="str">
        <f>Разбивка_по_щитам!H179</f>
        <v>L.1.07.1</v>
      </c>
      <c r="F179" s="20" t="e">
        <f>Разбивка_по_щитам!I179</f>
        <v>#N/A</v>
      </c>
      <c r="G179" s="20" t="str">
        <f>Разбивка_по_щитам!J179</f>
        <v>Группа освещения  Пом. №07</v>
      </c>
      <c r="H179" s="20">
        <f>Разбивка_по_щитам!K179</f>
        <v>0.14000000000000001</v>
      </c>
      <c r="I179" s="20">
        <f>Разбивка_по_щитам!L179</f>
        <v>0.03</v>
      </c>
      <c r="J179" s="20" t="str">
        <f>Разбивка_по_щитам!M179</f>
        <v>L1</v>
      </c>
      <c r="K179" s="20" t="str">
        <f>Разбивка_по_щитам!N179</f>
        <v>L.1.07.1</v>
      </c>
      <c r="L179" s="20"/>
      <c r="M179" s="20" t="str">
        <f>Разбивка_по_щитам!P179</f>
        <v>ВВГнг(А)-LS (3х1,5)
L=25-0,04%</v>
      </c>
      <c r="N179" s="20"/>
      <c r="P179" s="20"/>
      <c r="Q179" s="20"/>
      <c r="R179" s="20"/>
      <c r="S179" s="20"/>
      <c r="T179" s="20"/>
      <c r="U179" s="20"/>
    </row>
    <row r="180" spans="2:21" x14ac:dyDescent="0.2">
      <c r="B180" s="20">
        <f>Разбивка_по_щитам!B180</f>
        <v>1</v>
      </c>
      <c r="C180" s="20">
        <f>Разбивка_по_щитам!C180</f>
        <v>178</v>
      </c>
      <c r="D180" s="20" t="str">
        <f>Разбивка_по_щитам!F180</f>
        <v>ЩР</v>
      </c>
      <c r="E180" s="20" t="str">
        <f>Разбивка_по_щитам!H180</f>
        <v>L.1.08.2</v>
      </c>
      <c r="F180" s="20" t="e">
        <f>Разбивка_по_щитам!I180</f>
        <v>#N/A</v>
      </c>
      <c r="G180" s="20" t="str">
        <f>Разбивка_по_щитам!J180</f>
        <v>Группа освещения  Пом. №08</v>
      </c>
      <c r="H180" s="20">
        <f>Разбивка_по_щитам!K180</f>
        <v>0.14000000000000001</v>
      </c>
      <c r="I180" s="20">
        <f>Разбивка_по_щитам!L180</f>
        <v>0.03</v>
      </c>
      <c r="J180" s="20" t="str">
        <f>Разбивка_по_щитам!M180</f>
        <v>L2</v>
      </c>
      <c r="K180" s="20" t="str">
        <f>Разбивка_по_щитам!N180</f>
        <v>L.1.08.2</v>
      </c>
      <c r="L180" s="20"/>
      <c r="M180" s="20" t="str">
        <f>Разбивка_по_щитам!P180</f>
        <v>ВВГнг(А)-LS (3х1,5)
L=28-0,04%</v>
      </c>
      <c r="N180" s="20"/>
      <c r="P180" s="20"/>
      <c r="Q180" s="20"/>
      <c r="R180" s="20"/>
      <c r="S180" s="20"/>
      <c r="T180" s="20"/>
      <c r="U180" s="20"/>
    </row>
    <row r="181" spans="2:21" x14ac:dyDescent="0.2">
      <c r="B181" s="20">
        <f>Разбивка_по_щитам!B181</f>
        <v>1</v>
      </c>
      <c r="C181" s="20">
        <f>Разбивка_по_щитам!C181</f>
        <v>179</v>
      </c>
      <c r="D181" s="20" t="str">
        <f>Разбивка_по_щитам!F181</f>
        <v>ЩР</v>
      </c>
      <c r="E181" s="20">
        <f>Разбивка_по_щитам!H181</f>
        <v>0</v>
      </c>
      <c r="F181" s="20" t="e">
        <f>Разбивка_по_щитам!I181</f>
        <v>#N/A</v>
      </c>
      <c r="G181" s="20" t="str">
        <f>Разбивка_по_щитам!J181</f>
        <v/>
      </c>
      <c r="H181" s="20" t="str">
        <f>Разбивка_по_щитам!K181</f>
        <v/>
      </c>
      <c r="I181" s="20" t="str">
        <f>Разбивка_по_щитам!L181</f>
        <v/>
      </c>
      <c r="J181" s="20" t="str">
        <f>Разбивка_по_щитам!M181</f>
        <v/>
      </c>
      <c r="K181" s="20" t="str">
        <f>Разбивка_по_щитам!N181</f>
        <v/>
      </c>
      <c r="L181" s="20"/>
      <c r="M181" s="20" t="str">
        <f>Разбивка_по_щитам!P181</f>
        <v/>
      </c>
      <c r="N181" s="20"/>
      <c r="P181" s="20"/>
      <c r="Q181" s="20"/>
      <c r="R181" s="20"/>
      <c r="S181" s="20"/>
      <c r="T181" s="20"/>
      <c r="U181" s="20"/>
    </row>
    <row r="182" spans="2:21" x14ac:dyDescent="0.2">
      <c r="B182" s="20">
        <f>Разбивка_по_щитам!B182</f>
        <v>1</v>
      </c>
      <c r="C182" s="20">
        <f>Разбивка_по_щитам!C182</f>
        <v>180</v>
      </c>
      <c r="D182" s="20" t="str">
        <f>Разбивка_по_щитам!F182</f>
        <v>ЩР</v>
      </c>
      <c r="E182" s="20" t="str">
        <f>Разбивка_по_щитам!H182</f>
        <v>L.1.12.1</v>
      </c>
      <c r="F182" s="20" t="e">
        <f>Разбивка_по_щитам!I182</f>
        <v>#N/A</v>
      </c>
      <c r="G182" s="20" t="str">
        <f>Разбивка_по_щитам!J182</f>
        <v>Группа освещения  Пом. №12</v>
      </c>
      <c r="H182" s="20">
        <f>Разбивка_по_щитам!K182</f>
        <v>0.14000000000000001</v>
      </c>
      <c r="I182" s="20">
        <f>Разбивка_по_щитам!L182</f>
        <v>0.03</v>
      </c>
      <c r="J182" s="20" t="str">
        <f>Разбивка_по_щитам!M182</f>
        <v>L1</v>
      </c>
      <c r="K182" s="20" t="str">
        <f>Разбивка_по_щитам!N182</f>
        <v>L.1.12.1</v>
      </c>
      <c r="L182" s="20"/>
      <c r="M182" s="20" t="str">
        <f>Разбивка_по_щитам!P182</f>
        <v>ВВГнг(А)-LS (3х1,5)
L=26-0,04%</v>
      </c>
      <c r="N182" s="20"/>
      <c r="P182" s="20"/>
      <c r="Q182" s="20"/>
      <c r="R182" s="20"/>
      <c r="S182" s="20"/>
      <c r="T182" s="20"/>
      <c r="U182" s="20"/>
    </row>
    <row r="183" spans="2:21" x14ac:dyDescent="0.2">
      <c r="B183" s="20">
        <f>Разбивка_по_щитам!B183</f>
        <v>1</v>
      </c>
      <c r="C183" s="20">
        <f>Разбивка_по_щитам!C183</f>
        <v>181</v>
      </c>
      <c r="D183" s="20" t="str">
        <f>Разбивка_по_щитам!F183</f>
        <v>ЩР</v>
      </c>
      <c r="E183" s="20" t="str">
        <f>Разбивка_по_щитам!H183</f>
        <v>L.1.12.3</v>
      </c>
      <c r="F183" s="20" t="e">
        <f>Разбивка_по_щитам!I183</f>
        <v>#N/A</v>
      </c>
      <c r="G183" s="20" t="str">
        <f>Разбивка_по_щитам!J183</f>
        <v>Группа освещения  Пом. №12</v>
      </c>
      <c r="H183" s="20">
        <f>Разбивка_по_щитам!K183</f>
        <v>0.05</v>
      </c>
      <c r="I183" s="20">
        <f>Разбивка_по_щитам!L183</f>
        <v>0.01</v>
      </c>
      <c r="J183" s="20" t="str">
        <f>Разбивка_по_щитам!M183</f>
        <v>L2</v>
      </c>
      <c r="K183" s="20" t="str">
        <f>Разбивка_по_щитам!N183</f>
        <v>L.1.12.3</v>
      </c>
      <c r="L183" s="20"/>
      <c r="M183" s="20" t="str">
        <f>Разбивка_по_щитам!P183</f>
        <v>ВВГнг(А)-LS (3х1,5)
L=23-0,02%</v>
      </c>
      <c r="N183" s="20"/>
      <c r="P183" s="20"/>
      <c r="Q183" s="20"/>
      <c r="R183" s="20"/>
      <c r="S183" s="20"/>
      <c r="T183" s="20"/>
      <c r="U183" s="20"/>
    </row>
    <row r="184" spans="2:21" x14ac:dyDescent="0.2">
      <c r="B184" s="20">
        <f>Разбивка_по_щитам!B184</f>
        <v>1</v>
      </c>
      <c r="C184" s="20">
        <f>Разбивка_по_щитам!C184</f>
        <v>182</v>
      </c>
      <c r="D184" s="20" t="str">
        <f>Разбивка_по_щитам!F184</f>
        <v>ЩР</v>
      </c>
      <c r="E184" s="20" t="str">
        <f>Разбивка_по_щитам!H184</f>
        <v>L.1.11.8</v>
      </c>
      <c r="F184" s="20" t="e">
        <f>Разбивка_по_щитам!I184</f>
        <v>#N/A</v>
      </c>
      <c r="G184" s="20" t="str">
        <f>Разбивка_по_щитам!J184</f>
        <v>Группа освещения  Пом. №11</v>
      </c>
      <c r="H184" s="20">
        <f>Разбивка_по_щитам!K184</f>
        <v>0.05</v>
      </c>
      <c r="I184" s="20">
        <f>Разбивка_по_щитам!L184</f>
        <v>0.01</v>
      </c>
      <c r="J184" s="20" t="str">
        <f>Разбивка_по_щитам!M184</f>
        <v>L3</v>
      </c>
      <c r="K184" s="20" t="str">
        <f>Разбивка_по_щитам!N184</f>
        <v>L.1.11.8</v>
      </c>
      <c r="L184" s="20"/>
      <c r="M184" s="20" t="str">
        <f>Разбивка_по_щитам!P184</f>
        <v>ВВГнг(А)-LS (3х1,5)
L=17-0,01%</v>
      </c>
      <c r="N184" s="20"/>
      <c r="P184" s="20"/>
      <c r="Q184" s="20"/>
      <c r="R184" s="20"/>
      <c r="S184" s="20"/>
      <c r="T184" s="20"/>
      <c r="U184" s="20"/>
    </row>
    <row r="185" spans="2:21" x14ac:dyDescent="0.2">
      <c r="B185" s="20">
        <f>Разбивка_по_щитам!B185</f>
        <v>1</v>
      </c>
      <c r="C185" s="20">
        <f>Разбивка_по_щитам!C185</f>
        <v>183</v>
      </c>
      <c r="D185" s="20" t="str">
        <f>Разбивка_по_щитам!F185</f>
        <v>ЩР</v>
      </c>
      <c r="E185" s="20" t="str">
        <f>Разбивка_по_щитам!H185</f>
        <v>LD.1.11.1</v>
      </c>
      <c r="F185" s="20" t="e">
        <f>Разбивка_по_щитам!I185</f>
        <v>#N/A</v>
      </c>
      <c r="G185" s="20" t="str">
        <f>Разбивка_по_щитам!J185</f>
        <v>Питание подсветок  Пом. №11</v>
      </c>
      <c r="H185" s="20">
        <f>Разбивка_по_щитам!K185</f>
        <v>0.23</v>
      </c>
      <c r="I185" s="20">
        <f>Разбивка_по_щитам!L185</f>
        <v>0.05</v>
      </c>
      <c r="J185" s="20" t="str">
        <f>Разбивка_по_щитам!M185</f>
        <v>L1</v>
      </c>
      <c r="K185" s="20" t="str">
        <f>Разбивка_по_щитам!N185</f>
        <v>LD.1.11.1</v>
      </c>
      <c r="L185" s="20"/>
      <c r="M185" s="20" t="str">
        <f>Разбивка_по_щитам!P185</f>
        <v>ВВГнг(А)-LS (3х1,5)
L=21-0,05%</v>
      </c>
      <c r="N185" s="20"/>
      <c r="P185" s="20"/>
      <c r="Q185" s="20"/>
      <c r="R185" s="20"/>
      <c r="S185" s="20"/>
      <c r="T185" s="20"/>
      <c r="U185" s="20"/>
    </row>
    <row r="186" spans="2:21" x14ac:dyDescent="0.2">
      <c r="B186" s="20">
        <f>Разбивка_по_щитам!B186</f>
        <v>1</v>
      </c>
      <c r="C186" s="20">
        <f>Разбивка_по_щитам!C186</f>
        <v>184</v>
      </c>
      <c r="D186" s="20" t="str">
        <f>Разбивка_по_щитам!F186</f>
        <v>ЩР</v>
      </c>
      <c r="E186" s="20" t="str">
        <f>Разбивка_по_щитам!H186</f>
        <v>L.1.09.1</v>
      </c>
      <c r="F186" s="20" t="e">
        <f>Разбивка_по_щитам!I186</f>
        <v>#N/A</v>
      </c>
      <c r="G186" s="20" t="str">
        <f>Разбивка_по_щитам!J186</f>
        <v>Группа освещения  Пом. №09</v>
      </c>
      <c r="H186" s="20">
        <f>Разбивка_по_щитам!K186</f>
        <v>0.14000000000000001</v>
      </c>
      <c r="I186" s="20">
        <f>Разбивка_по_щитам!L186</f>
        <v>0.03</v>
      </c>
      <c r="J186" s="20" t="str">
        <f>Разбивка_по_щитам!M186</f>
        <v/>
      </c>
      <c r="K186" s="20" t="str">
        <f>Разбивка_по_щитам!N186</f>
        <v>L.1.09.1</v>
      </c>
      <c r="L186" s="20"/>
      <c r="M186" s="20" t="str">
        <f>Разбивка_по_щитам!P186</f>
        <v>ВВГнг(А)-LS (3х1,5)
L=23-0,04%</v>
      </c>
      <c r="N186" s="20"/>
      <c r="P186" s="20"/>
      <c r="Q186" s="20"/>
      <c r="R186" s="20"/>
      <c r="S186" s="20"/>
      <c r="T186" s="20"/>
      <c r="U186" s="20"/>
    </row>
    <row r="187" spans="2:21" x14ac:dyDescent="0.2">
      <c r="B187" s="20">
        <f>Разбивка_по_щитам!B187</f>
        <v>1</v>
      </c>
      <c r="C187" s="20">
        <f>Разбивка_по_щитам!C187</f>
        <v>185</v>
      </c>
      <c r="D187" s="20" t="str">
        <f>Разбивка_по_щитам!F187</f>
        <v>ЩР</v>
      </c>
      <c r="E187" s="20" t="str">
        <f>Разбивка_по_щитам!H187</f>
        <v>L.1.10.1</v>
      </c>
      <c r="F187" s="20" t="e">
        <f>Разбивка_по_щитам!I187</f>
        <v>#N/A</v>
      </c>
      <c r="G187" s="20" t="str">
        <f>Разбивка_по_щитам!J187</f>
        <v>Группа освещения  Пом. №10</v>
      </c>
      <c r="H187" s="20">
        <f>Разбивка_по_щитам!K187</f>
        <v>0.14000000000000001</v>
      </c>
      <c r="I187" s="20">
        <f>Разбивка_по_щитам!L187</f>
        <v>0.03</v>
      </c>
      <c r="J187" s="20" t="str">
        <f>Разбивка_по_щитам!M187</f>
        <v>L3</v>
      </c>
      <c r="K187" s="20" t="str">
        <f>Разбивка_по_щитам!N187</f>
        <v>L.1.10.1</v>
      </c>
      <c r="L187" s="20"/>
      <c r="M187" s="20" t="str">
        <f>Разбивка_по_щитам!P187</f>
        <v>ВВГнг(А)-LS (3х1,5)
L=19-0,03%</v>
      </c>
      <c r="N187" s="20"/>
      <c r="P187" s="20"/>
      <c r="Q187" s="20"/>
      <c r="R187" s="20"/>
      <c r="S187" s="20"/>
      <c r="T187" s="20"/>
      <c r="U187" s="20"/>
    </row>
    <row r="188" spans="2:21" x14ac:dyDescent="0.2">
      <c r="B188" s="20">
        <f>Разбивка_по_щитам!B188</f>
        <v>1</v>
      </c>
      <c r="C188" s="20">
        <f>Разбивка_по_щитам!C188</f>
        <v>186</v>
      </c>
      <c r="D188" s="20" t="str">
        <f>Разбивка_по_щитам!F188</f>
        <v>ЩР</v>
      </c>
      <c r="E188" s="20" t="str">
        <f>Разбивка_по_щитам!H188</f>
        <v>L.1.11.2</v>
      </c>
      <c r="F188" s="20" t="e">
        <f>Разбивка_по_щитам!I188</f>
        <v>#N/A</v>
      </c>
      <c r="G188" s="20" t="str">
        <f>Разбивка_по_щитам!J188</f>
        <v>Группа освещения  Пом. №11</v>
      </c>
      <c r="H188" s="20">
        <f>Разбивка_по_щитам!K188</f>
        <v>0.14000000000000001</v>
      </c>
      <c r="I188" s="20">
        <f>Разбивка_по_щитам!L188</f>
        <v>0.03</v>
      </c>
      <c r="J188" s="20" t="str">
        <f>Разбивка_по_щитам!M188</f>
        <v>L1</v>
      </c>
      <c r="K188" s="20" t="str">
        <f>Разбивка_по_щитам!N188</f>
        <v>L.1.11.2</v>
      </c>
      <c r="L188" s="20"/>
      <c r="M188" s="20" t="str">
        <f>Разбивка_по_щитам!P188</f>
        <v>ВВГнг(А)-LS (3х1,5)
L=23-0,03%</v>
      </c>
      <c r="N188" s="20"/>
      <c r="P188" s="20"/>
      <c r="Q188" s="20"/>
      <c r="R188" s="20"/>
      <c r="S188" s="20"/>
      <c r="T188" s="20"/>
      <c r="U188" s="20"/>
    </row>
    <row r="189" spans="2:21" x14ac:dyDescent="0.2">
      <c r="B189" s="20">
        <f>Разбивка_по_щитам!B189</f>
        <v>1</v>
      </c>
      <c r="C189" s="20">
        <f>Разбивка_по_щитам!C189</f>
        <v>187</v>
      </c>
      <c r="D189" s="20" t="str">
        <f>Разбивка_по_щитам!F189</f>
        <v>ЩР</v>
      </c>
      <c r="E189" s="20">
        <f>Разбивка_по_щитам!H189</f>
        <v>0</v>
      </c>
      <c r="F189" s="20" t="e">
        <f>Разбивка_по_щитам!I189</f>
        <v>#N/A</v>
      </c>
      <c r="G189" s="20" t="str">
        <f>Разбивка_по_щитам!J189</f>
        <v/>
      </c>
      <c r="H189" s="20" t="str">
        <f>Разбивка_по_щитам!K189</f>
        <v/>
      </c>
      <c r="I189" s="20" t="str">
        <f>Разбивка_по_щитам!L189</f>
        <v/>
      </c>
      <c r="J189" s="20" t="str">
        <f>Разбивка_по_щитам!M189</f>
        <v/>
      </c>
      <c r="K189" s="20" t="str">
        <f>Разбивка_по_щитам!N189</f>
        <v/>
      </c>
      <c r="L189" s="20"/>
      <c r="M189" s="20" t="str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">
      <c r="B190" s="20">
        <f>Разбивка_по_щитам!B190</f>
        <v>1</v>
      </c>
      <c r="C190" s="20">
        <f>Разбивка_по_щитам!C190</f>
        <v>188</v>
      </c>
      <c r="D190" s="20" t="str">
        <f>Разбивка_по_щитам!F190</f>
        <v>ЩР</v>
      </c>
      <c r="E190" s="20">
        <f>Разбивка_по_щитам!H190</f>
        <v>0</v>
      </c>
      <c r="F190" s="20" t="e">
        <f>Разбивка_по_щитам!I190</f>
        <v>#N/A</v>
      </c>
      <c r="G190" s="20" t="str">
        <f>Разбивка_по_щитам!J190</f>
        <v/>
      </c>
      <c r="H190" s="20" t="str">
        <f>Разбивка_по_щитам!K190</f>
        <v/>
      </c>
      <c r="I190" s="20" t="str">
        <f>Разбивка_по_щитам!L190</f>
        <v/>
      </c>
      <c r="J190" s="20" t="str">
        <f>Разбивка_по_щитам!M190</f>
        <v/>
      </c>
      <c r="K190" s="20" t="str">
        <f>Разбивка_по_щитам!N190</f>
        <v/>
      </c>
      <c r="L190" s="20"/>
      <c r="M190" s="20" t="str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">
      <c r="B191" s="20">
        <f>Разбивка_по_щитам!B191</f>
        <v>1</v>
      </c>
      <c r="C191" s="20">
        <f>Разбивка_по_щитам!C191</f>
        <v>189</v>
      </c>
      <c r="D191" s="20" t="str">
        <f>Разбивка_по_щитам!F191</f>
        <v>ЩР</v>
      </c>
      <c r="E191" s="20" t="str">
        <f>Разбивка_по_щитам!H191</f>
        <v>L.1.11.6</v>
      </c>
      <c r="F191" s="20" t="e">
        <f>Разбивка_по_щитам!I191</f>
        <v>#N/A</v>
      </c>
      <c r="G191" s="20" t="str">
        <f>Разбивка_по_щитам!J191</f>
        <v>Группа освещения  Пом. №11</v>
      </c>
      <c r="H191" s="20">
        <f>Разбивка_по_щитам!K191</f>
        <v>0.14000000000000001</v>
      </c>
      <c r="I191" s="20">
        <f>Разбивка_по_щитам!L191</f>
        <v>0.03</v>
      </c>
      <c r="J191" s="20" t="str">
        <f>Разбивка_по_щитам!M191</f>
        <v>L1</v>
      </c>
      <c r="K191" s="20" t="str">
        <f>Разбивка_по_щитам!N191</f>
        <v>L.1.11.6</v>
      </c>
      <c r="L191" s="20"/>
      <c r="M191" s="20" t="str">
        <f>Разбивка_по_щитам!P191</f>
        <v>ВВГнг(А)-LS (3х1,5)
L=28-0,04%</v>
      </c>
      <c r="N191" s="20"/>
      <c r="P191" s="20"/>
      <c r="Q191" s="20"/>
      <c r="R191" s="20"/>
      <c r="S191" s="20"/>
      <c r="T191" s="20"/>
      <c r="U191" s="20"/>
    </row>
    <row r="192" spans="2:21" x14ac:dyDescent="0.2">
      <c r="B192" s="20">
        <f>Разбивка_по_щитам!B192</f>
        <v>1</v>
      </c>
      <c r="C192" s="20">
        <f>Разбивка_по_щитам!C192</f>
        <v>190</v>
      </c>
      <c r="D192" s="20" t="str">
        <f>Разбивка_по_щитам!F192</f>
        <v>ЩР</v>
      </c>
      <c r="E192" s="20" t="str">
        <f>Разбивка_по_щитам!H192</f>
        <v>L.1.13.1</v>
      </c>
      <c r="F192" s="20" t="e">
        <f>Разбивка_по_щитам!I192</f>
        <v>#N/A</v>
      </c>
      <c r="G192" s="20" t="str">
        <f>Разбивка_по_щитам!J192</f>
        <v>Группа освещения  Пом. №13</v>
      </c>
      <c r="H192" s="20">
        <f>Разбивка_по_щитам!K192</f>
        <v>0.14000000000000001</v>
      </c>
      <c r="I192" s="20">
        <f>Разбивка_по_щитам!L192</f>
        <v>0.03</v>
      </c>
      <c r="J192" s="20" t="str">
        <f>Разбивка_по_щитам!M192</f>
        <v>L2</v>
      </c>
      <c r="K192" s="20" t="str">
        <f>Разбивка_по_щитам!N192</f>
        <v>L.1.13.1</v>
      </c>
      <c r="L192" s="20"/>
      <c r="M192" s="20" t="str">
        <f>Разбивка_по_щитам!P192</f>
        <v>ВВГнг(А)-LS (3х1,5)
L=29-0,05%</v>
      </c>
      <c r="N192" s="20"/>
      <c r="P192" s="20"/>
      <c r="Q192" s="20"/>
      <c r="R192" s="20"/>
      <c r="S192" s="20"/>
      <c r="T192" s="20"/>
      <c r="U192" s="20"/>
    </row>
    <row r="193" spans="2:21" x14ac:dyDescent="0.2">
      <c r="B193" s="20">
        <f>Разбивка_по_щитам!B193</f>
        <v>1</v>
      </c>
      <c r="C193" s="20">
        <f>Разбивка_по_щитам!C193</f>
        <v>191</v>
      </c>
      <c r="D193" s="20" t="str">
        <f>Разбивка_по_щитам!F193</f>
        <v>ЩР</v>
      </c>
      <c r="E193" s="20" t="str">
        <f>Разбивка_по_щитам!H193</f>
        <v>L.1.14.1</v>
      </c>
      <c r="F193" s="20" t="e">
        <f>Разбивка_по_щитам!I193</f>
        <v>#N/A</v>
      </c>
      <c r="G193" s="20" t="str">
        <f>Разбивка_по_щитам!J193</f>
        <v>Группа освещения  Пом. №14</v>
      </c>
      <c r="H193" s="20">
        <f>Разбивка_по_щитам!K193</f>
        <v>0.14000000000000001</v>
      </c>
      <c r="I193" s="20">
        <f>Разбивка_по_щитам!L193</f>
        <v>0.03</v>
      </c>
      <c r="J193" s="20" t="str">
        <f>Разбивка_по_щитам!M193</f>
        <v>L3</v>
      </c>
      <c r="K193" s="20" t="str">
        <f>Разбивка_по_щитам!N193</f>
        <v>L.1.14.1</v>
      </c>
      <c r="L193" s="20"/>
      <c r="M193" s="20" t="str">
        <f>Разбивка_по_щитам!P193</f>
        <v>ВВГнг(А)-LS (3х1,5)
L=37-0,05%</v>
      </c>
      <c r="N193" s="20"/>
      <c r="P193" s="20"/>
      <c r="Q193" s="20"/>
      <c r="R193" s="20"/>
      <c r="S193" s="20"/>
      <c r="T193" s="20"/>
      <c r="U193" s="20"/>
    </row>
    <row r="194" spans="2:21" x14ac:dyDescent="0.2">
      <c r="B194" s="20">
        <f>Разбивка_по_щитам!B194</f>
        <v>1</v>
      </c>
      <c r="C194" s="20">
        <f>Разбивка_по_щитам!C194</f>
        <v>192</v>
      </c>
      <c r="D194" s="20" t="str">
        <f>Разбивка_по_щитам!F194</f>
        <v>ЩР</v>
      </c>
      <c r="E194" s="20" t="str">
        <f>Разбивка_по_щитам!H194</f>
        <v>L.1.14.2</v>
      </c>
      <c r="F194" s="20" t="e">
        <f>Разбивка_по_щитам!I194</f>
        <v>#N/A</v>
      </c>
      <c r="G194" s="20" t="str">
        <f>Разбивка_по_щитам!J194</f>
        <v>Группа освещения  Пом. №14</v>
      </c>
      <c r="H194" s="20">
        <f>Разбивка_по_щитам!K194</f>
        <v>0.14000000000000001</v>
      </c>
      <c r="I194" s="20">
        <f>Разбивка_по_щитам!L194</f>
        <v>0.03</v>
      </c>
      <c r="J194" s="20" t="str">
        <f>Разбивка_по_щитам!M194</f>
        <v>L1</v>
      </c>
      <c r="K194" s="20" t="str">
        <f>Разбивка_по_щитам!N194</f>
        <v>L.1.14.2</v>
      </c>
      <c r="L194" s="20"/>
      <c r="M194" s="20" t="str">
        <f>Разбивка_по_щитам!P194</f>
        <v>ВВГнг(А)-LS (3х1,5)
L=32-0,05%</v>
      </c>
      <c r="N194" s="20"/>
      <c r="P194" s="20"/>
      <c r="Q194" s="20"/>
      <c r="R194" s="20"/>
      <c r="S194" s="20"/>
      <c r="T194" s="20"/>
      <c r="U194" s="20"/>
    </row>
    <row r="195" spans="2:21" x14ac:dyDescent="0.2">
      <c r="B195" s="20">
        <f>Разбивка_по_щитам!B195</f>
        <v>1</v>
      </c>
      <c r="C195" s="20">
        <f>Разбивка_по_щитам!C195</f>
        <v>193</v>
      </c>
      <c r="D195" s="20" t="str">
        <f>Разбивка_по_щитам!F195</f>
        <v>ЩР</v>
      </c>
      <c r="E195" s="20" t="str">
        <f>Разбивка_по_щитам!H195</f>
        <v>L.1.14.6</v>
      </c>
      <c r="F195" s="20" t="e">
        <f>Разбивка_по_щитам!I195</f>
        <v>#N/A</v>
      </c>
      <c r="G195" s="20" t="str">
        <f>Разбивка_по_щитам!J195</f>
        <v>Группа освещения  Пом. №14</v>
      </c>
      <c r="H195" s="20">
        <f>Разбивка_по_щитам!K195</f>
        <v>0.14000000000000001</v>
      </c>
      <c r="I195" s="20">
        <f>Разбивка_по_щитам!L195</f>
        <v>0.03</v>
      </c>
      <c r="J195" s="20" t="str">
        <f>Разбивка_по_щитам!M195</f>
        <v>L2</v>
      </c>
      <c r="K195" s="20" t="str">
        <f>Разбивка_по_щитам!N195</f>
        <v>L.1.14.6</v>
      </c>
      <c r="L195" s="20"/>
      <c r="M195" s="20" t="str">
        <f>Разбивка_по_щитам!P195</f>
        <v>ВВГнг(А)-LS (3х1,5)
L=23-0,04%</v>
      </c>
      <c r="N195" s="20"/>
      <c r="P195" s="20"/>
      <c r="Q195" s="20"/>
      <c r="R195" s="20"/>
      <c r="S195" s="20"/>
      <c r="T195" s="20"/>
      <c r="U195" s="20"/>
    </row>
    <row r="196" spans="2:21" x14ac:dyDescent="0.2">
      <c r="B196" s="20">
        <f>Разбивка_по_щитам!B196</f>
        <v>1</v>
      </c>
      <c r="C196" s="20">
        <f>Разбивка_по_щитам!C196</f>
        <v>194</v>
      </c>
      <c r="D196" s="20" t="str">
        <f>Разбивка_по_щитам!F196</f>
        <v>ЩР</v>
      </c>
      <c r="E196" s="20" t="str">
        <f>Разбивка_по_щитам!H196</f>
        <v>L.1.14.8</v>
      </c>
      <c r="F196" s="20" t="e">
        <f>Разбивка_по_щитам!I196</f>
        <v>#N/A</v>
      </c>
      <c r="G196" s="20" t="str">
        <f>Разбивка_по_щитам!J196</f>
        <v>Группа освещения  Пом. №14</v>
      </c>
      <c r="H196" s="20">
        <f>Разбивка_по_щитам!K196</f>
        <v>0.14000000000000001</v>
      </c>
      <c r="I196" s="20">
        <f>Разбивка_по_щитам!L196</f>
        <v>0.03</v>
      </c>
      <c r="J196" s="20" t="str">
        <f>Разбивка_по_щитам!M196</f>
        <v>L3</v>
      </c>
      <c r="K196" s="20" t="str">
        <f>Разбивка_по_щитам!N196</f>
        <v>L.1.14.8</v>
      </c>
      <c r="L196" s="20"/>
      <c r="M196" s="20" t="str">
        <f>Разбивка_по_щитам!P196</f>
        <v>ВВГнг(А)-LS (3х1,5)
L=26-0,04%</v>
      </c>
      <c r="N196" s="20"/>
      <c r="P196" s="20"/>
      <c r="Q196" s="20"/>
      <c r="R196" s="20"/>
      <c r="S196" s="20"/>
      <c r="T196" s="20"/>
      <c r="U196" s="20"/>
    </row>
    <row r="197" spans="2:21" x14ac:dyDescent="0.2">
      <c r="B197" s="20">
        <f>Разбивка_по_щитам!B197</f>
        <v>1</v>
      </c>
      <c r="C197" s="20">
        <f>Разбивка_по_щитам!C197</f>
        <v>195</v>
      </c>
      <c r="D197" s="20" t="str">
        <f>Разбивка_по_щитам!F197</f>
        <v>ЩР</v>
      </c>
      <c r="E197" s="20" t="str">
        <f>Разбивка_по_щитам!H197</f>
        <v>L.1.14.9</v>
      </c>
      <c r="F197" s="20" t="e">
        <f>Разбивка_по_щитам!I197</f>
        <v>#N/A</v>
      </c>
      <c r="G197" s="20" t="str">
        <f>Разбивка_по_щитам!J197</f>
        <v>Группа освещения  Пом. №14</v>
      </c>
      <c r="H197" s="20">
        <f>Разбивка_по_щитам!K197</f>
        <v>0.14000000000000001</v>
      </c>
      <c r="I197" s="20">
        <f>Разбивка_по_щитам!L197</f>
        <v>0.03</v>
      </c>
      <c r="J197" s="20" t="str">
        <f>Разбивка_по_щитам!M197</f>
        <v>L1</v>
      </c>
      <c r="K197" s="20" t="str">
        <f>Разбивка_по_щитам!N197</f>
        <v>L.1.14.9</v>
      </c>
      <c r="L197" s="20"/>
      <c r="M197" s="20" t="str">
        <f>Разбивка_по_щитам!P197</f>
        <v>ВВГнг(А)-LS (3х1,5)
L=22-0,04%</v>
      </c>
      <c r="N197" s="20"/>
      <c r="P197" s="20"/>
      <c r="Q197" s="20"/>
      <c r="R197" s="20"/>
      <c r="S197" s="20"/>
      <c r="T197" s="20"/>
      <c r="U197" s="20"/>
    </row>
    <row r="198" spans="2:21" x14ac:dyDescent="0.2">
      <c r="B198" s="20">
        <f>Разбивка_по_щитам!B198</f>
        <v>1</v>
      </c>
      <c r="C198" s="20">
        <f>Разбивка_по_щитам!C198</f>
        <v>196</v>
      </c>
      <c r="D198" s="20" t="str">
        <f>Разбивка_по_щитам!F198</f>
        <v>ЩР</v>
      </c>
      <c r="E198" s="20" t="str">
        <f>Разбивка_по_щитам!H198</f>
        <v>L.1.15.2</v>
      </c>
      <c r="F198" s="20" t="e">
        <f>Разбивка_по_щитам!I198</f>
        <v>#N/A</v>
      </c>
      <c r="G198" s="20" t="str">
        <f>Разбивка_по_щитам!J198</f>
        <v>Группа освещения  Пом. №15</v>
      </c>
      <c r="H198" s="20">
        <f>Разбивка_по_щитам!K198</f>
        <v>0.14000000000000001</v>
      </c>
      <c r="I198" s="20">
        <f>Разбивка_по_щитам!L198</f>
        <v>0.03</v>
      </c>
      <c r="J198" s="20" t="str">
        <f>Разбивка_по_щитам!M198</f>
        <v>L2</v>
      </c>
      <c r="K198" s="20" t="str">
        <f>Разбивка_по_щитам!N198</f>
        <v>L.1.15.2</v>
      </c>
      <c r="L198" s="20"/>
      <c r="M198" s="20" t="str">
        <f>Разбивка_по_щитам!P198</f>
        <v>ВВГнг(А)-LS (3х1,5)
L=37-0,06%</v>
      </c>
      <c r="N198" s="20"/>
      <c r="P198" s="20"/>
      <c r="Q198" s="20"/>
      <c r="R198" s="20"/>
      <c r="S198" s="20"/>
      <c r="T198" s="20"/>
      <c r="U198" s="20"/>
    </row>
    <row r="199" spans="2:21" x14ac:dyDescent="0.2">
      <c r="B199" s="20">
        <f>Разбивка_по_щитам!B199</f>
        <v>1</v>
      </c>
      <c r="C199" s="20">
        <f>Разбивка_по_щитам!C199</f>
        <v>197</v>
      </c>
      <c r="D199" s="20" t="str">
        <f>Разбивка_по_щитам!F199</f>
        <v>ЩР</v>
      </c>
      <c r="E199" s="20" t="str">
        <f>Разбивка_по_щитам!H199</f>
        <v>L.1.16.1</v>
      </c>
      <c r="F199" s="20" t="e">
        <f>Разбивка_по_щитам!I199</f>
        <v>#N/A</v>
      </c>
      <c r="G199" s="20" t="str">
        <f>Разбивка_по_щитам!J199</f>
        <v>Группа освещения  Пом. №16</v>
      </c>
      <c r="H199" s="20">
        <f>Разбивка_по_щитам!K199</f>
        <v>0.14000000000000001</v>
      </c>
      <c r="I199" s="20">
        <f>Разбивка_по_щитам!L199</f>
        <v>0.03</v>
      </c>
      <c r="J199" s="20" t="str">
        <f>Разбивка_по_щитам!M199</f>
        <v>L3</v>
      </c>
      <c r="K199" s="20" t="str">
        <f>Разбивка_по_щитам!N199</f>
        <v>L.1.16.1</v>
      </c>
      <c r="L199" s="20"/>
      <c r="M199" s="20" t="str">
        <f>Разбивка_по_щитам!P199</f>
        <v>ВВГнг(А)-LS (3х1,5)
L=42-0,06%</v>
      </c>
      <c r="N199" s="20"/>
      <c r="P199" s="20"/>
      <c r="Q199" s="20"/>
      <c r="R199" s="20"/>
      <c r="S199" s="20"/>
      <c r="T199" s="20"/>
      <c r="U199" s="20"/>
    </row>
    <row r="200" spans="2:21" x14ac:dyDescent="0.2">
      <c r="B200" s="20">
        <f>Разбивка_по_щитам!B200</f>
        <v>1</v>
      </c>
      <c r="C200" s="20">
        <f>Разбивка_по_щитам!C200</f>
        <v>198</v>
      </c>
      <c r="D200" s="20" t="str">
        <f>Разбивка_по_щитам!F200</f>
        <v>ЩР</v>
      </c>
      <c r="E200" s="20" t="str">
        <f>Разбивка_по_щитам!H200</f>
        <v>L.1.17.1</v>
      </c>
      <c r="F200" s="20" t="e">
        <f>Разбивка_по_щитам!I200</f>
        <v>#N/A</v>
      </c>
      <c r="G200" s="20" t="str">
        <f>Разбивка_по_щитам!J200</f>
        <v>Группа освещения  Пом. №17</v>
      </c>
      <c r="H200" s="20">
        <f>Разбивка_по_щитам!K200</f>
        <v>0.14000000000000001</v>
      </c>
      <c r="I200" s="20">
        <f>Разбивка_по_щитам!L200</f>
        <v>0.03</v>
      </c>
      <c r="J200" s="20" t="str">
        <f>Разбивка_по_щитам!M200</f>
        <v>L1</v>
      </c>
      <c r="K200" s="20" t="str">
        <f>Разбивка_по_щитам!N200</f>
        <v>L.1.17.1</v>
      </c>
      <c r="L200" s="20"/>
      <c r="M200" s="20" t="str">
        <f>Разбивка_по_щитам!P200</f>
        <v>ВВГнг(А)-LS (3х1,5)
L=46-0,07%</v>
      </c>
      <c r="N200" s="20"/>
      <c r="P200" s="20"/>
      <c r="Q200" s="20"/>
      <c r="R200" s="20"/>
      <c r="S200" s="20"/>
      <c r="T200" s="20"/>
      <c r="U200" s="20"/>
    </row>
    <row r="201" spans="2:21" x14ac:dyDescent="0.2">
      <c r="B201" s="20">
        <f>Разбивка_по_щитам!B201</f>
        <v>1</v>
      </c>
      <c r="C201" s="20">
        <f>Разбивка_по_щитам!C201</f>
        <v>199</v>
      </c>
      <c r="D201" s="20" t="str">
        <f>Разбивка_по_щитам!F201</f>
        <v>ЩР</v>
      </c>
      <c r="E201" s="20" t="str">
        <f>Разбивка_по_щитам!H201</f>
        <v>L.1.17.2</v>
      </c>
      <c r="F201" s="20" t="e">
        <f>Разбивка_по_щитам!I201</f>
        <v>#N/A</v>
      </c>
      <c r="G201" s="20" t="str">
        <f>Разбивка_по_щитам!J201</f>
        <v>Группа освещения  Пом. №17</v>
      </c>
      <c r="H201" s="20">
        <f>Разбивка_по_щитам!K201</f>
        <v>0.14000000000000001</v>
      </c>
      <c r="I201" s="20">
        <f>Разбивка_по_щитам!L201</f>
        <v>0.03</v>
      </c>
      <c r="J201" s="20" t="str">
        <f>Разбивка_по_щитам!M201</f>
        <v>L2</v>
      </c>
      <c r="K201" s="20" t="str">
        <f>Разбивка_по_щитам!N201</f>
        <v>L.1.17.2</v>
      </c>
      <c r="L201" s="20"/>
      <c r="M201" s="20" t="str">
        <f>Разбивка_по_щитам!P201</f>
        <v>ВВГнг(А)-LS (3х1,5)
L=48-0,07%</v>
      </c>
      <c r="N201" s="20"/>
      <c r="P201" s="20"/>
      <c r="Q201" s="20"/>
      <c r="R201" s="20"/>
      <c r="S201" s="20"/>
      <c r="T201" s="20"/>
      <c r="U201" s="20"/>
    </row>
    <row r="202" spans="2:21" x14ac:dyDescent="0.2">
      <c r="B202" s="20">
        <f>Разбивка_по_щитам!B202</f>
        <v>1</v>
      </c>
      <c r="C202" s="20">
        <f>Разбивка_по_щитам!C202</f>
        <v>200</v>
      </c>
      <c r="D202" s="20" t="str">
        <f>Разбивка_по_щитам!F202</f>
        <v>ЩР</v>
      </c>
      <c r="E202" s="20" t="str">
        <f>Разбивка_по_щитам!H202</f>
        <v>L.1.08.4</v>
      </c>
      <c r="F202" s="20" t="e">
        <f>Разбивка_по_щитам!I202</f>
        <v>#N/A</v>
      </c>
      <c r="G202" s="20" t="str">
        <f>Разбивка_по_щитам!J202</f>
        <v>Группа освещения  Пом. №08</v>
      </c>
      <c r="H202" s="20">
        <f>Разбивка_по_щитам!K202</f>
        <v>0.05</v>
      </c>
      <c r="I202" s="20">
        <f>Разбивка_по_щитам!L202</f>
        <v>0.01</v>
      </c>
      <c r="J202" s="20" t="str">
        <f>Разбивка_по_щитам!M202</f>
        <v>L3</v>
      </c>
      <c r="K202" s="20" t="str">
        <f>Разбивка_по_щитам!N202</f>
        <v>L.1.08.4</v>
      </c>
      <c r="L202" s="20"/>
      <c r="M202" s="20" t="str">
        <f>Разбивка_по_щитам!P202</f>
        <v>ВВГнг(А)-LS (3х1,5)
L=29-0,02%</v>
      </c>
      <c r="N202" s="20"/>
      <c r="P202" s="20"/>
      <c r="Q202" s="20"/>
      <c r="R202" s="20"/>
      <c r="S202" s="20"/>
      <c r="T202" s="20"/>
      <c r="U202" s="20"/>
    </row>
    <row r="203" spans="2:21" x14ac:dyDescent="0.2">
      <c r="B203" s="20">
        <f>Разбивка_по_щитам!B203</f>
        <v>1</v>
      </c>
      <c r="C203" s="20">
        <f>Разбивка_по_щитам!C203</f>
        <v>201</v>
      </c>
      <c r="D203" s="20" t="str">
        <f>Разбивка_по_щитам!F203</f>
        <v>ЩР</v>
      </c>
      <c r="E203" s="20" t="str">
        <f>Разбивка_по_щитам!H203</f>
        <v>L.1.18.1</v>
      </c>
      <c r="F203" s="20" t="e">
        <f>Разбивка_по_щитам!I203</f>
        <v>#N/A</v>
      </c>
      <c r="G203" s="20" t="str">
        <f>Разбивка_по_щитам!J203</f>
        <v>Группа освещения  Пом. №18</v>
      </c>
      <c r="H203" s="20">
        <f>Разбивка_по_щитам!K203</f>
        <v>0.14000000000000001</v>
      </c>
      <c r="I203" s="20">
        <f>Разбивка_по_щитам!L203</f>
        <v>0.03</v>
      </c>
      <c r="J203" s="20" t="str">
        <f>Разбивка_по_щитам!M203</f>
        <v>L1</v>
      </c>
      <c r="K203" s="20" t="str">
        <f>Разбивка_по_щитам!N203</f>
        <v>L.1.18.1</v>
      </c>
      <c r="L203" s="20"/>
      <c r="M203" s="20" t="str">
        <f>Разбивка_по_щитам!P203</f>
        <v>ВВГнг(А)-LS (3х1,5)
L=40-0,06%</v>
      </c>
      <c r="N203" s="20"/>
      <c r="P203" s="20"/>
      <c r="Q203" s="20"/>
      <c r="R203" s="20"/>
      <c r="S203" s="20"/>
      <c r="T203" s="20"/>
      <c r="U203" s="20"/>
    </row>
    <row r="204" spans="2:21" x14ac:dyDescent="0.2">
      <c r="B204" s="20">
        <f>Разбивка_по_щитам!B204</f>
        <v>1</v>
      </c>
      <c r="C204" s="20">
        <f>Разбивка_по_щитам!C204</f>
        <v>202</v>
      </c>
      <c r="D204" s="20" t="str">
        <f>Разбивка_по_щитам!F204</f>
        <v>ЩР</v>
      </c>
      <c r="E204" s="20" t="str">
        <f>Разбивка_по_щитам!H204</f>
        <v>L.1.18.2</v>
      </c>
      <c r="F204" s="20" t="e">
        <f>Разбивка_по_щитам!I204</f>
        <v>#N/A</v>
      </c>
      <c r="G204" s="20" t="str">
        <f>Разбивка_по_щитам!J204</f>
        <v>Группа освещения  Пом. №18</v>
      </c>
      <c r="H204" s="20">
        <f>Разбивка_по_щитам!K204</f>
        <v>0.14000000000000001</v>
      </c>
      <c r="I204" s="20">
        <f>Разбивка_по_щитам!L204</f>
        <v>0.03</v>
      </c>
      <c r="J204" s="20" t="str">
        <f>Разбивка_по_щитам!M204</f>
        <v>L2</v>
      </c>
      <c r="K204" s="20" t="str">
        <f>Разбивка_по_щитам!N204</f>
        <v>L.1.18.2</v>
      </c>
      <c r="L204" s="20"/>
      <c r="M204" s="20" t="str">
        <f>Разбивка_по_щитам!P204</f>
        <v>ВВГнг(А)-LS (3х1,5)
L=44-0,06%</v>
      </c>
      <c r="N204" s="20"/>
      <c r="P204" s="20"/>
      <c r="Q204" s="20"/>
      <c r="R204" s="20"/>
      <c r="S204" s="20"/>
      <c r="T204" s="20"/>
      <c r="U204" s="20"/>
    </row>
    <row r="205" spans="2:21" x14ac:dyDescent="0.2">
      <c r="B205" s="20">
        <f>Разбивка_по_щитам!B205</f>
        <v>1</v>
      </c>
      <c r="C205" s="20">
        <f>Разбивка_по_щитам!C205</f>
        <v>203</v>
      </c>
      <c r="D205" s="20" t="str">
        <f>Разбивка_по_щитам!F205</f>
        <v>ЩР</v>
      </c>
      <c r="E205" s="20" t="str">
        <f>Разбивка_по_щитам!H205</f>
        <v>L.1.19.1</v>
      </c>
      <c r="F205" s="20" t="e">
        <f>Разбивка_по_щитам!I205</f>
        <v>#N/A</v>
      </c>
      <c r="G205" s="20" t="str">
        <f>Разбивка_по_щитам!J205</f>
        <v>Группа освещения  Пом. №19</v>
      </c>
      <c r="H205" s="20">
        <f>Разбивка_по_щитам!K205</f>
        <v>0.14000000000000001</v>
      </c>
      <c r="I205" s="20">
        <f>Разбивка_по_щитам!L205</f>
        <v>0.03</v>
      </c>
      <c r="J205" s="20" t="str">
        <f>Разбивка_по_щитам!M205</f>
        <v>L3</v>
      </c>
      <c r="K205" s="20" t="str">
        <f>Разбивка_по_щитам!N205</f>
        <v>L.1.19.1</v>
      </c>
      <c r="L205" s="20"/>
      <c r="M205" s="20" t="str">
        <f>Разбивка_по_щитам!P205</f>
        <v>ВВГнг(А)-LS (3х1,5)
L=39-0,06%</v>
      </c>
      <c r="N205" s="20"/>
      <c r="P205" s="20"/>
      <c r="Q205" s="20"/>
      <c r="R205" s="20"/>
      <c r="S205" s="20"/>
      <c r="T205" s="20"/>
      <c r="U205" s="20"/>
    </row>
    <row r="206" spans="2:21" x14ac:dyDescent="0.2">
      <c r="B206" s="20">
        <f>Разбивка_по_щитам!B206</f>
        <v>1</v>
      </c>
      <c r="C206" s="20">
        <f>Разбивка_по_щитам!C206</f>
        <v>204</v>
      </c>
      <c r="D206" s="20" t="str">
        <f>Разбивка_по_щитам!F206</f>
        <v>ЩР</v>
      </c>
      <c r="E206" s="20">
        <f>Разбивка_по_щитам!H206</f>
        <v>0</v>
      </c>
      <c r="F206" s="20" t="e">
        <f>Разбивка_по_щитам!I206</f>
        <v>#N/A</v>
      </c>
      <c r="G206" s="20" t="str">
        <f>Разбивка_по_щитам!J206</f>
        <v/>
      </c>
      <c r="H206" s="20" t="str">
        <f>Разбивка_по_щитам!K206</f>
        <v/>
      </c>
      <c r="I206" s="20" t="str">
        <f>Разбивка_по_щитам!L206</f>
        <v/>
      </c>
      <c r="J206" s="20" t="str">
        <f>Разбивка_по_щитам!M206</f>
        <v/>
      </c>
      <c r="K206" s="20" t="str">
        <f>Разбивка_по_щитам!N206</f>
        <v/>
      </c>
      <c r="L206" s="20"/>
      <c r="M206" s="20" t="str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">
      <c r="B207" s="20">
        <f>Разбивка_по_щитам!B207</f>
        <v>1</v>
      </c>
      <c r="C207" s="20">
        <f>Разбивка_по_щитам!C207</f>
        <v>205</v>
      </c>
      <c r="D207" s="20" t="str">
        <f>Разбивка_по_щитам!F207</f>
        <v>ЩР</v>
      </c>
      <c r="E207" s="20">
        <f>Разбивка_по_щитам!H207</f>
        <v>0</v>
      </c>
      <c r="F207" s="20" t="e">
        <f>Разбивка_по_щитам!I207</f>
        <v>#N/A</v>
      </c>
      <c r="G207" s="20" t="str">
        <f>Разбивка_по_щитам!J207</f>
        <v/>
      </c>
      <c r="H207" s="20" t="str">
        <f>Разбивка_по_щитам!K207</f>
        <v/>
      </c>
      <c r="I207" s="20" t="str">
        <f>Разбивка_по_щитам!L207</f>
        <v/>
      </c>
      <c r="J207" s="20" t="str">
        <f>Разбивка_по_щитам!M207</f>
        <v/>
      </c>
      <c r="K207" s="20" t="str">
        <f>Разбивка_по_щитам!N207</f>
        <v/>
      </c>
      <c r="L207" s="20"/>
      <c r="M207" s="20" t="str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">
      <c r="B208" s="20">
        <f>Разбивка_по_щитам!B208</f>
        <v>1</v>
      </c>
      <c r="C208" s="20">
        <f>Разбивка_по_щитам!C208</f>
        <v>206</v>
      </c>
      <c r="D208" s="20" t="str">
        <f>Разбивка_по_щитам!F208</f>
        <v>ЩР</v>
      </c>
      <c r="E208" s="20" t="str">
        <f>Разбивка_по_щитам!H208</f>
        <v>L.1.08.5</v>
      </c>
      <c r="F208" s="20" t="e">
        <f>Разбивка_по_щитам!I208</f>
        <v>#N/A</v>
      </c>
      <c r="G208" s="20" t="str">
        <f>Разбивка_по_щитам!J208</f>
        <v>Группа освещения  Пом. №08</v>
      </c>
      <c r="H208" s="20">
        <f>Разбивка_по_щитам!K208</f>
        <v>0.05</v>
      </c>
      <c r="I208" s="20">
        <f>Разбивка_по_щитам!L208</f>
        <v>0.01</v>
      </c>
      <c r="J208" s="20" t="str">
        <f>Разбивка_по_щитам!M208</f>
        <v>L3</v>
      </c>
      <c r="K208" s="20" t="str">
        <f>Разбивка_по_щитам!N208</f>
        <v>L.1.08.5</v>
      </c>
      <c r="L208" s="20"/>
      <c r="M208" s="20" t="str">
        <f>Разбивка_по_щитам!P208</f>
        <v>ВВГнг(А)-LS (3х1,5)
L=30-0,02%</v>
      </c>
      <c r="N208" s="20"/>
      <c r="P208" s="20"/>
      <c r="Q208" s="20"/>
      <c r="R208" s="20"/>
      <c r="S208" s="20"/>
      <c r="T208" s="20"/>
      <c r="U208" s="20"/>
    </row>
    <row r="209" spans="2:21" x14ac:dyDescent="0.2">
      <c r="B209" s="20">
        <f>Разбивка_по_щитам!B209</f>
        <v>1</v>
      </c>
      <c r="C209" s="20">
        <f>Разбивка_по_щитам!C209</f>
        <v>207</v>
      </c>
      <c r="D209" s="20" t="str">
        <f>Разбивка_по_щитам!F209</f>
        <v>ЩР</v>
      </c>
      <c r="E209" s="20" t="str">
        <f>Разбивка_по_щитам!H209</f>
        <v>L.1.20.1</v>
      </c>
      <c r="F209" s="20" t="e">
        <f>Разбивка_по_щитам!I209</f>
        <v>#N/A</v>
      </c>
      <c r="G209" s="20" t="str">
        <f>Разбивка_по_щитам!J209</f>
        <v>Группа освещения  Пом. №20</v>
      </c>
      <c r="H209" s="20">
        <f>Разбивка_по_щитам!K209</f>
        <v>0.14000000000000001</v>
      </c>
      <c r="I209" s="20">
        <f>Разбивка_по_щитам!L209</f>
        <v>0.03</v>
      </c>
      <c r="J209" s="20" t="str">
        <f>Разбивка_по_щитам!M209</f>
        <v>L1</v>
      </c>
      <c r="K209" s="20" t="str">
        <f>Разбивка_по_щитам!N209</f>
        <v>L.1.20.1</v>
      </c>
      <c r="L209" s="20"/>
      <c r="M209" s="20" t="str">
        <f>Разбивка_по_щитам!P209</f>
        <v>ВВГнг(А)-LS (3х1,5)
L=35-0,05%</v>
      </c>
      <c r="N209" s="20"/>
      <c r="P209" s="20"/>
      <c r="Q209" s="20"/>
      <c r="R209" s="20"/>
      <c r="S209" s="20"/>
      <c r="T209" s="20"/>
      <c r="U209" s="20"/>
    </row>
    <row r="210" spans="2:21" x14ac:dyDescent="0.2">
      <c r="B210" s="20">
        <f>Разбивка_по_щитам!B210</f>
        <v>1</v>
      </c>
      <c r="C210" s="20">
        <f>Разбивка_по_щитам!C210</f>
        <v>208</v>
      </c>
      <c r="D210" s="20" t="str">
        <f>Разбивка_по_щитам!F210</f>
        <v>ЩР</v>
      </c>
      <c r="E210" s="20" t="str">
        <f>Разбивка_по_щитам!H210</f>
        <v>L.1.21.1</v>
      </c>
      <c r="F210" s="20" t="e">
        <f>Разбивка_по_щитам!I210</f>
        <v>#N/A</v>
      </c>
      <c r="G210" s="20" t="str">
        <f>Разбивка_по_щитам!J210</f>
        <v>Группа освещения  Пом. №21</v>
      </c>
      <c r="H210" s="20">
        <f>Разбивка_по_щитам!K210</f>
        <v>0.14000000000000001</v>
      </c>
      <c r="I210" s="20">
        <f>Разбивка_по_щитам!L210</f>
        <v>0.03</v>
      </c>
      <c r="J210" s="20" t="str">
        <f>Разбивка_по_щитам!M210</f>
        <v>L2</v>
      </c>
      <c r="K210" s="20" t="str">
        <f>Разбивка_по_щитам!N210</f>
        <v>L.1.21.1</v>
      </c>
      <c r="L210" s="20"/>
      <c r="M210" s="20" t="str">
        <f>Разбивка_по_щитам!P210</f>
        <v>ВВГнг(А)-LS (3х1,5)
L=37-0,05%</v>
      </c>
      <c r="N210" s="20"/>
      <c r="P210" s="20"/>
      <c r="Q210" s="20"/>
      <c r="R210" s="20"/>
      <c r="S210" s="20"/>
      <c r="T210" s="20"/>
      <c r="U210" s="20"/>
    </row>
    <row r="211" spans="2:21" x14ac:dyDescent="0.2">
      <c r="B211" s="20">
        <f>Разбивка_по_щитам!B211</f>
        <v>1</v>
      </c>
      <c r="C211" s="20">
        <f>Разбивка_по_щитам!C211</f>
        <v>209</v>
      </c>
      <c r="D211" s="20" t="str">
        <f>Разбивка_по_щитам!F211</f>
        <v>ЩР</v>
      </c>
      <c r="E211" s="20" t="str">
        <f>Разбивка_по_щитам!H211</f>
        <v>L.1.21.2</v>
      </c>
      <c r="F211" s="20" t="e">
        <f>Разбивка_по_щитам!I211</f>
        <v>#N/A</v>
      </c>
      <c r="G211" s="20" t="str">
        <f>Разбивка_по_щитам!J211</f>
        <v>Группа освещения  Пом. №21</v>
      </c>
      <c r="H211" s="20">
        <f>Разбивка_по_щитам!K211</f>
        <v>0.14000000000000001</v>
      </c>
      <c r="I211" s="20">
        <f>Разбивка_по_щитам!L211</f>
        <v>0.03</v>
      </c>
      <c r="J211" s="20" t="str">
        <f>Разбивка_по_щитам!M211</f>
        <v>L3</v>
      </c>
      <c r="K211" s="20" t="str">
        <f>Разбивка_по_щитам!N211</f>
        <v>L.1.21.2</v>
      </c>
      <c r="L211" s="20"/>
      <c r="M211" s="20" t="str">
        <f>Разбивка_по_щитам!P211</f>
        <v>ВВГнг(А)-LS (3х1,5)
L=33-0,05%</v>
      </c>
      <c r="N211" s="20"/>
      <c r="P211" s="20"/>
      <c r="Q211" s="20"/>
      <c r="R211" s="20"/>
      <c r="S211" s="20"/>
      <c r="T211" s="20"/>
      <c r="U211" s="20"/>
    </row>
    <row r="212" spans="2:21" x14ac:dyDescent="0.2">
      <c r="B212" s="20">
        <f>Разбивка_по_щитам!B212</f>
        <v>1</v>
      </c>
      <c r="C212" s="20">
        <f>Разбивка_по_щитам!C212</f>
        <v>210</v>
      </c>
      <c r="D212" s="20" t="str">
        <f>Разбивка_по_щитам!F212</f>
        <v>ЩР</v>
      </c>
      <c r="E212" s="20" t="str">
        <f>Разбивка_по_щитам!H212</f>
        <v>R.1.08.3</v>
      </c>
      <c r="F212" s="20" t="e">
        <f>Разбивка_по_щитам!I212</f>
        <v>#N/A</v>
      </c>
      <c r="G212" s="20" t="str">
        <f>Разбивка_по_щитам!J212</f>
        <v>Розеточная группа  Пом. №08 Экран</v>
      </c>
      <c r="H212" s="20">
        <f>Разбивка_по_щитам!K212</f>
        <v>0.28000000000000003</v>
      </c>
      <c r="I212" s="20">
        <f>Разбивка_по_щитам!L212</f>
        <v>0.06</v>
      </c>
      <c r="J212" s="20" t="str">
        <f>Разбивка_по_щитам!M212</f>
        <v>L1</v>
      </c>
      <c r="K212" s="20" t="str">
        <f>Разбивка_по_щитам!N212</f>
        <v>R.1.08.3</v>
      </c>
      <c r="L212" s="20"/>
      <c r="M212" s="20" t="str">
        <f>Разбивка_по_щитам!P212</f>
        <v>ВВГнг(А)-LS (5х1,5)
L=28-0,08%</v>
      </c>
      <c r="N212" s="20"/>
      <c r="P212" s="20"/>
      <c r="Q212" s="20"/>
      <c r="R212" s="20"/>
      <c r="S212" s="20"/>
      <c r="T212" s="20"/>
      <c r="U212" s="20"/>
    </row>
    <row r="213" spans="2:21" x14ac:dyDescent="0.2">
      <c r="B213" s="20">
        <f>Разбивка_по_щитам!B213</f>
        <v>1</v>
      </c>
      <c r="C213" s="20">
        <f>Разбивка_по_щитам!C213</f>
        <v>211</v>
      </c>
      <c r="D213" s="20" t="str">
        <f>Разбивка_по_щитам!F213</f>
        <v>ЩР</v>
      </c>
      <c r="E213" s="20">
        <f>Разбивка_по_щитам!H213</f>
        <v>0</v>
      </c>
      <c r="F213" s="20" t="e">
        <f>Разбивка_по_щитам!I213</f>
        <v>#N/A</v>
      </c>
      <c r="G213" s="20" t="str">
        <f>Разбивка_по_щитам!J213</f>
        <v/>
      </c>
      <c r="H213" s="20" t="str">
        <f>Разбивка_по_щитам!K213</f>
        <v/>
      </c>
      <c r="I213" s="20" t="str">
        <f>Разбивка_по_щитам!L213</f>
        <v/>
      </c>
      <c r="J213" s="20" t="str">
        <f>Разбивка_по_щитам!M213</f>
        <v/>
      </c>
      <c r="K213" s="20" t="str">
        <f>Разбивка_по_щитам!N213</f>
        <v/>
      </c>
      <c r="L213" s="20"/>
      <c r="M213" s="20" t="str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">
      <c r="B214" s="20">
        <f>Разбивка_по_щитам!B214</f>
        <v>1</v>
      </c>
      <c r="C214" s="20">
        <f>Разбивка_по_щитам!C214</f>
        <v>212</v>
      </c>
      <c r="D214" s="20" t="str">
        <f>Разбивка_по_щитам!F214</f>
        <v>ЩР</v>
      </c>
      <c r="E214" s="20" t="str">
        <f>Разбивка_по_щитам!H214</f>
        <v>L.1.01.2</v>
      </c>
      <c r="F214" s="20" t="e">
        <f>Разбивка_по_щитам!I214</f>
        <v>#N/A</v>
      </c>
      <c r="G214" s="20" t="str">
        <f>Разбивка_по_щитам!J214</f>
        <v>Группа освещения  Пом. №01</v>
      </c>
      <c r="H214" s="20">
        <f>Разбивка_по_щитам!K214</f>
        <v>0.16</v>
      </c>
      <c r="I214" s="20">
        <f>Разбивка_по_щитам!L214</f>
        <v>3.5000000000000003E-2</v>
      </c>
      <c r="J214" s="20" t="str">
        <f>Разбивка_по_щитам!M214</f>
        <v>L3</v>
      </c>
      <c r="K214" s="20" t="str">
        <f>Разбивка_по_щитам!N214</f>
        <v>L.1.01.2</v>
      </c>
      <c r="L214" s="20"/>
      <c r="M214" s="20" t="str">
        <f>Разбивка_по_щитам!P214</f>
        <v>ВВГнг(А)-LS (3х1,5)
L=40-0,05%</v>
      </c>
      <c r="N214" s="20"/>
      <c r="P214" s="20"/>
      <c r="Q214" s="20"/>
      <c r="R214" s="20"/>
      <c r="S214" s="20"/>
      <c r="T214" s="20"/>
      <c r="U214" s="20"/>
    </row>
    <row r="215" spans="2:21" x14ac:dyDescent="0.2">
      <c r="B215" s="20">
        <f>Разбивка_по_щитам!B215</f>
        <v>1</v>
      </c>
      <c r="C215" s="20">
        <f>Разбивка_по_щитам!C215</f>
        <v>213</v>
      </c>
      <c r="D215" s="20" t="str">
        <f>Разбивка_по_щитам!F215</f>
        <v>ЩР</v>
      </c>
      <c r="E215" s="20" t="str">
        <f>Разбивка_по_щитам!H215</f>
        <v>L.1.02.2</v>
      </c>
      <c r="F215" s="20" t="e">
        <f>Разбивка_по_щитам!I215</f>
        <v>#N/A</v>
      </c>
      <c r="G215" s="20" t="str">
        <f>Разбивка_по_щитам!J215</f>
        <v>Группа освещения  Пом. №02</v>
      </c>
      <c r="H215" s="20">
        <f>Разбивка_по_щитам!K215</f>
        <v>0.14000000000000001</v>
      </c>
      <c r="I215" s="20">
        <f>Разбивка_по_щитам!L215</f>
        <v>0.03</v>
      </c>
      <c r="J215" s="20" t="str">
        <f>Разбивка_по_щитам!M215</f>
        <v>L1</v>
      </c>
      <c r="K215" s="20" t="str">
        <f>Разбивка_по_щитам!N215</f>
        <v>L.1.02.2</v>
      </c>
      <c r="L215" s="20"/>
      <c r="M215" s="20" t="str">
        <f>Разбивка_по_щитам!P215</f>
        <v>ВВГнг(А)-LS (3х1,5)
L=19-0,03%</v>
      </c>
      <c r="N215" s="20"/>
      <c r="P215" s="20"/>
      <c r="Q215" s="20"/>
      <c r="R215" s="20"/>
      <c r="S215" s="20"/>
      <c r="T215" s="20"/>
      <c r="U215" s="20"/>
    </row>
    <row r="216" spans="2:21" x14ac:dyDescent="0.2">
      <c r="B216" s="20">
        <f>Разбивка_по_щитам!B216</f>
        <v>1</v>
      </c>
      <c r="C216" s="20">
        <f>Разбивка_по_щитам!C216</f>
        <v>214</v>
      </c>
      <c r="D216" s="20" t="str">
        <f>Разбивка_по_щитам!F216</f>
        <v>ЩР</v>
      </c>
      <c r="E216" s="20" t="str">
        <f>Разбивка_по_щитам!H216</f>
        <v>L.1.04.1</v>
      </c>
      <c r="F216" s="20" t="e">
        <f>Разбивка_по_щитам!I216</f>
        <v>#N/A</v>
      </c>
      <c r="G216" s="20" t="str">
        <f>Разбивка_по_щитам!J216</f>
        <v>Группа освещения  Пом. №04</v>
      </c>
      <c r="H216" s="20">
        <f>Разбивка_по_щитам!K216</f>
        <v>0.14000000000000001</v>
      </c>
      <c r="I216" s="20">
        <f>Разбивка_по_щитам!L216</f>
        <v>0.03</v>
      </c>
      <c r="J216" s="20" t="str">
        <f>Разбивка_по_щитам!M216</f>
        <v>L2</v>
      </c>
      <c r="K216" s="20" t="str">
        <f>Разбивка_по_щитам!N216</f>
        <v>L.1.04.1</v>
      </c>
      <c r="L216" s="20"/>
      <c r="M216" s="20" t="str">
        <f>Разбивка_по_щитам!P216</f>
        <v>ВВГнг(А)-LS (3х1,5)
L=32-0,04%</v>
      </c>
      <c r="N216" s="20"/>
      <c r="P216" s="20"/>
      <c r="Q216" s="20"/>
      <c r="R216" s="20"/>
      <c r="S216" s="20"/>
      <c r="T216" s="20"/>
      <c r="U216" s="20"/>
    </row>
    <row r="217" spans="2:21" x14ac:dyDescent="0.2">
      <c r="B217" s="20">
        <f>Разбивка_по_щитам!B217</f>
        <v>1</v>
      </c>
      <c r="C217" s="20">
        <f>Разбивка_по_щитам!C217</f>
        <v>215</v>
      </c>
      <c r="D217" s="20" t="str">
        <f>Разбивка_по_щитам!F217</f>
        <v>ЩР</v>
      </c>
      <c r="E217" s="20" t="str">
        <f>Разбивка_по_щитам!H217</f>
        <v>L.1.05.1</v>
      </c>
      <c r="F217" s="20" t="e">
        <f>Разбивка_по_щитам!I217</f>
        <v>#N/A</v>
      </c>
      <c r="G217" s="20" t="str">
        <f>Разбивка_по_щитам!J217</f>
        <v>Группа освещения  Пом. №05</v>
      </c>
      <c r="H217" s="20">
        <f>Разбивка_по_щитам!K217</f>
        <v>0.14000000000000001</v>
      </c>
      <c r="I217" s="20">
        <f>Разбивка_по_щитам!L217</f>
        <v>0.03</v>
      </c>
      <c r="J217" s="20" t="str">
        <f>Разбивка_по_щитам!M217</f>
        <v>L3</v>
      </c>
      <c r="K217" s="20" t="str">
        <f>Разбивка_по_щитам!N217</f>
        <v>L.1.05.1</v>
      </c>
      <c r="L217" s="20"/>
      <c r="M217" s="20" t="str">
        <f>Разбивка_по_щитам!P217</f>
        <v>ВВГнг(А)-LS (3х1,5)
L=30-0,04%</v>
      </c>
      <c r="N217" s="20"/>
      <c r="P217" s="20"/>
      <c r="Q217" s="20"/>
      <c r="R217" s="20"/>
      <c r="S217" s="20"/>
      <c r="T217" s="20"/>
      <c r="U217" s="20"/>
    </row>
    <row r="218" spans="2:21" x14ac:dyDescent="0.2">
      <c r="B218" s="20">
        <f>Разбивка_по_щитам!B218</f>
        <v>1</v>
      </c>
      <c r="C218" s="20">
        <f>Разбивка_по_щитам!C218</f>
        <v>216</v>
      </c>
      <c r="D218" s="20" t="str">
        <f>Разбивка_по_щитам!F218</f>
        <v>ЩР</v>
      </c>
      <c r="E218" s="20" t="str">
        <f>Разбивка_по_щитам!H218</f>
        <v>L.1.08.3</v>
      </c>
      <c r="F218" s="20" t="e">
        <f>Разбивка_по_щитам!I218</f>
        <v>#N/A</v>
      </c>
      <c r="G218" s="20" t="str">
        <f>Разбивка_по_щитам!J218</f>
        <v>Группа освещения  Пом. №08</v>
      </c>
      <c r="H218" s="20">
        <f>Разбивка_по_щитам!K218</f>
        <v>0.23</v>
      </c>
      <c r="I218" s="20">
        <f>Разбивка_по_щитам!L218</f>
        <v>0.05</v>
      </c>
      <c r="J218" s="20" t="str">
        <f>Разбивка_по_щитам!M218</f>
        <v>L1</v>
      </c>
      <c r="K218" s="20" t="str">
        <f>Разбивка_по_щитам!N218</f>
        <v>L.1.08.3</v>
      </c>
      <c r="L218" s="20"/>
      <c r="M218" s="20" t="str">
        <f>Разбивка_по_щитам!P218</f>
        <v>ВВГнг(А)-LS (3х1,5)
L=55-0,09%</v>
      </c>
      <c r="N218" s="20"/>
      <c r="P218" s="20"/>
      <c r="Q218" s="20"/>
      <c r="R218" s="20"/>
      <c r="S218" s="20"/>
      <c r="T218" s="20"/>
      <c r="U218" s="20"/>
    </row>
    <row r="219" spans="2:21" x14ac:dyDescent="0.2">
      <c r="B219" s="20">
        <f>Разбивка_по_щитам!B219</f>
        <v>1</v>
      </c>
      <c r="C219" s="20">
        <f>Разбивка_по_щитам!C219</f>
        <v>217</v>
      </c>
      <c r="D219" s="20" t="str">
        <f>Разбивка_по_щитам!F219</f>
        <v>ЩР</v>
      </c>
      <c r="E219" s="20" t="str">
        <f>Разбивка_по_щитам!H219</f>
        <v>L.1.10.2</v>
      </c>
      <c r="F219" s="20" t="e">
        <f>Разбивка_по_щитам!I219</f>
        <v>#N/A</v>
      </c>
      <c r="G219" s="20" t="str">
        <f>Разбивка_по_щитам!J219</f>
        <v>Группа освещения  Пом. №10</v>
      </c>
      <c r="H219" s="20">
        <f>Разбивка_по_щитам!K219</f>
        <v>0.14000000000000001</v>
      </c>
      <c r="I219" s="20">
        <f>Разбивка_по_щитам!L219</f>
        <v>0.03</v>
      </c>
      <c r="J219" s="20" t="str">
        <f>Разбивка_по_щитам!M219</f>
        <v>L2</v>
      </c>
      <c r="K219" s="20" t="str">
        <f>Разбивка_по_щитам!N219</f>
        <v>L.1.10.2</v>
      </c>
      <c r="L219" s="20"/>
      <c r="M219" s="20" t="str">
        <f>Разбивка_по_щитам!P219</f>
        <v>ВВГнг(А)-LS (3х1,5)
L=30-0,04%</v>
      </c>
      <c r="N219" s="20"/>
      <c r="P219" s="20"/>
      <c r="Q219" s="20"/>
      <c r="R219" s="20"/>
      <c r="S219" s="20"/>
      <c r="T219" s="20"/>
      <c r="U219" s="20"/>
    </row>
    <row r="220" spans="2:21" x14ac:dyDescent="0.2">
      <c r="B220" s="20">
        <f>Разбивка_по_щитам!B220</f>
        <v>1</v>
      </c>
      <c r="C220" s="20">
        <f>Разбивка_по_щитам!C220</f>
        <v>218</v>
      </c>
      <c r="D220" s="20" t="str">
        <f>Разбивка_по_щитам!F220</f>
        <v>ЩР</v>
      </c>
      <c r="E220" s="20" t="str">
        <f>Разбивка_по_щитам!H220</f>
        <v>L.1.11.4</v>
      </c>
      <c r="F220" s="20" t="e">
        <f>Разбивка_по_щитам!I220</f>
        <v>#N/A</v>
      </c>
      <c r="G220" s="20" t="str">
        <f>Разбивка_по_щитам!J220</f>
        <v>Группа освещения  Пом. №11</v>
      </c>
      <c r="H220" s="20">
        <f>Разбивка_по_щитам!K220</f>
        <v>0.12</v>
      </c>
      <c r="I220" s="20">
        <f>Разбивка_по_щитам!L220</f>
        <v>2.5000000000000001E-2</v>
      </c>
      <c r="J220" s="20" t="str">
        <f>Разбивка_по_щитам!M220</f>
        <v>L3</v>
      </c>
      <c r="K220" s="20" t="str">
        <f>Разбивка_по_щитам!N220</f>
        <v>L.1.11.4</v>
      </c>
      <c r="L220" s="20"/>
      <c r="M220" s="20" t="str">
        <f>Разбивка_по_щитам!P220</f>
        <v>ВВГнг(А)-LS (3х1,5)
L=30-0,03%</v>
      </c>
      <c r="N220" s="20"/>
      <c r="P220" s="20"/>
      <c r="Q220" s="20"/>
      <c r="R220" s="20"/>
      <c r="S220" s="20"/>
      <c r="T220" s="20"/>
      <c r="U220" s="20"/>
    </row>
    <row r="221" spans="2:21" x14ac:dyDescent="0.2">
      <c r="B221" s="20">
        <f>Разбивка_по_щитам!B221</f>
        <v>1</v>
      </c>
      <c r="C221" s="20">
        <f>Разбивка_по_щитам!C221</f>
        <v>219</v>
      </c>
      <c r="D221" s="20" t="str">
        <f>Разбивка_по_щитам!F221</f>
        <v>ЩР</v>
      </c>
      <c r="E221" s="20" t="str">
        <f>Разбивка_по_щитам!H221</f>
        <v>L.1.12.2</v>
      </c>
      <c r="F221" s="20" t="e">
        <f>Разбивка_по_щитам!I221</f>
        <v>#N/A</v>
      </c>
      <c r="G221" s="20" t="str">
        <f>Разбивка_по_щитам!J221</f>
        <v>Группа освещения  Пом. №12</v>
      </c>
      <c r="H221" s="20">
        <f>Разбивка_по_щитам!K221</f>
        <v>0.14000000000000001</v>
      </c>
      <c r="I221" s="20">
        <f>Разбивка_по_щитам!L221</f>
        <v>0.03</v>
      </c>
      <c r="J221" s="20" t="str">
        <f>Разбивка_по_щитам!M221</f>
        <v>L1</v>
      </c>
      <c r="K221" s="20" t="str">
        <f>Разбивка_по_щитам!N221</f>
        <v>L.1.12.2</v>
      </c>
      <c r="L221" s="20"/>
      <c r="M221" s="20" t="str">
        <f>Разбивка_по_щитам!P221</f>
        <v>ВВГнг(А)-LS (3х1,5)
L=31-0,05%</v>
      </c>
      <c r="N221" s="20"/>
      <c r="P221" s="20"/>
      <c r="Q221" s="20"/>
      <c r="R221" s="20"/>
      <c r="S221" s="20"/>
      <c r="T221" s="20"/>
      <c r="U221" s="20"/>
    </row>
    <row r="222" spans="2:21" x14ac:dyDescent="0.2">
      <c r="B222" s="20">
        <f>Разбивка_по_щитам!B222</f>
        <v>1</v>
      </c>
      <c r="C222" s="20">
        <f>Разбивка_по_щитам!C222</f>
        <v>220</v>
      </c>
      <c r="D222" s="20" t="str">
        <f>Разбивка_по_щитам!F222</f>
        <v>ЩР</v>
      </c>
      <c r="E222" s="20" t="str">
        <f>Разбивка_по_щитам!H222</f>
        <v>L.1.14.3</v>
      </c>
      <c r="F222" s="20" t="e">
        <f>Разбивка_по_щитам!I222</f>
        <v>#N/A</v>
      </c>
      <c r="G222" s="20" t="str">
        <f>Разбивка_по_щитам!J222</f>
        <v>Группа освещения  Пом. №14</v>
      </c>
      <c r="H222" s="20">
        <f>Разбивка_по_щитам!K222</f>
        <v>0.19</v>
      </c>
      <c r="I222" s="20">
        <f>Разбивка_по_щитам!L222</f>
        <v>0.04</v>
      </c>
      <c r="J222" s="20" t="str">
        <f>Разбивка_по_щитам!M222</f>
        <v>L2</v>
      </c>
      <c r="K222" s="20" t="str">
        <f>Разбивка_по_щитам!N222</f>
        <v>L.1.14.3</v>
      </c>
      <c r="L222" s="20"/>
      <c r="M222" s="20" t="str">
        <f>Разбивка_по_щитам!P222</f>
        <v>ВВГнг(А)-LS (3х1,5)
L=53-0,08%</v>
      </c>
      <c r="N222" s="20"/>
      <c r="P222" s="20"/>
      <c r="Q222" s="20"/>
      <c r="R222" s="20"/>
      <c r="S222" s="20"/>
      <c r="T222" s="20"/>
      <c r="U222" s="20"/>
    </row>
    <row r="223" spans="2:21" x14ac:dyDescent="0.2">
      <c r="B223" s="20">
        <f>Разбивка_по_щитам!B223</f>
        <v>1</v>
      </c>
      <c r="C223" s="20">
        <f>Разбивка_по_щитам!C223</f>
        <v>221</v>
      </c>
      <c r="D223" s="20" t="str">
        <f>Разбивка_по_щитам!F223</f>
        <v>ЩР</v>
      </c>
      <c r="E223" s="20">
        <f>Разбивка_по_щитам!H223</f>
        <v>0</v>
      </c>
      <c r="F223" s="20" t="e">
        <f>Разбивка_по_щитам!I223</f>
        <v>#N/A</v>
      </c>
      <c r="G223" s="20" t="str">
        <f>Разбивка_по_щитам!J223</f>
        <v/>
      </c>
      <c r="H223" s="20" t="str">
        <f>Разбивка_по_щитам!K223</f>
        <v/>
      </c>
      <c r="I223" s="20" t="str">
        <f>Разбивка_по_щитам!L223</f>
        <v/>
      </c>
      <c r="J223" s="20" t="str">
        <f>Разбивка_по_щитам!M223</f>
        <v/>
      </c>
      <c r="K223" s="20" t="str">
        <f>Разбивка_по_щитам!N223</f>
        <v/>
      </c>
      <c r="L223" s="20"/>
      <c r="M223" s="20" t="str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">
      <c r="B224" s="20">
        <f>Разбивка_по_щитам!B224</f>
        <v>1</v>
      </c>
      <c r="C224" s="20">
        <f>Разбивка_по_щитам!C224</f>
        <v>222</v>
      </c>
      <c r="D224" s="20" t="str">
        <f>Разбивка_по_щитам!F224</f>
        <v>ЩР</v>
      </c>
      <c r="E224" s="20">
        <f>Разбивка_по_щитам!H224</f>
        <v>0</v>
      </c>
      <c r="F224" s="20" t="e">
        <f>Разбивка_по_щитам!I224</f>
        <v>#N/A</v>
      </c>
      <c r="G224" s="20" t="str">
        <f>Разбивка_по_щитам!J224</f>
        <v/>
      </c>
      <c r="H224" s="20" t="str">
        <f>Разбивка_по_щитам!K224</f>
        <v/>
      </c>
      <c r="I224" s="20" t="str">
        <f>Разбивка_по_щитам!L224</f>
        <v/>
      </c>
      <c r="J224" s="20" t="str">
        <f>Разбивка_по_щитам!M224</f>
        <v/>
      </c>
      <c r="K224" s="20" t="str">
        <f>Разбивка_по_щитам!N224</f>
        <v/>
      </c>
      <c r="L224" s="20"/>
      <c r="M224" s="20" t="str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">
      <c r="B225" s="20">
        <f>Разбивка_по_щитам!B225</f>
        <v>1</v>
      </c>
      <c r="C225" s="20">
        <f>Разбивка_по_щитам!C225</f>
        <v>223</v>
      </c>
      <c r="D225" s="20" t="str">
        <f>Разбивка_по_щитам!F225</f>
        <v>ЩР</v>
      </c>
      <c r="E225" s="20" t="str">
        <f>Разбивка_по_щитам!H225</f>
        <v>L.1.14.4</v>
      </c>
      <c r="F225" s="20" t="e">
        <f>Разбивка_по_щитам!I225</f>
        <v>#N/A</v>
      </c>
      <c r="G225" s="20" t="str">
        <f>Разбивка_по_щитам!J225</f>
        <v>Группа освещения  Пом. №14</v>
      </c>
      <c r="H225" s="20">
        <f>Разбивка_по_щитам!K225</f>
        <v>0.14000000000000001</v>
      </c>
      <c r="I225" s="20">
        <f>Разбивка_по_щитам!L225</f>
        <v>0.03</v>
      </c>
      <c r="J225" s="20" t="str">
        <f>Разбивка_по_щитам!M225</f>
        <v>L2</v>
      </c>
      <c r="K225" s="20" t="str">
        <f>Разбивка_по_щитам!N225</f>
        <v>L.1.14.4</v>
      </c>
      <c r="L225" s="20"/>
      <c r="M225" s="20" t="str">
        <f>Разбивка_по_щитам!P225</f>
        <v>ВВГнг(А)-LS (3х1,5)
L=33-0,05%</v>
      </c>
      <c r="N225" s="20"/>
      <c r="P225" s="20"/>
      <c r="Q225" s="20"/>
      <c r="R225" s="20"/>
      <c r="S225" s="20"/>
      <c r="T225" s="20"/>
      <c r="U225" s="20"/>
    </row>
    <row r="226" spans="2:21" x14ac:dyDescent="0.2">
      <c r="B226" s="20">
        <f>Разбивка_по_щитам!B226</f>
        <v>1</v>
      </c>
      <c r="C226" s="20">
        <f>Разбивка_по_щитам!C226</f>
        <v>224</v>
      </c>
      <c r="D226" s="20" t="str">
        <f>Разбивка_по_щитам!F226</f>
        <v>ЩР</v>
      </c>
      <c r="E226" s="20" t="str">
        <f>Разбивка_по_щитам!H226</f>
        <v>L.1.14.5</v>
      </c>
      <c r="F226" s="20" t="e">
        <f>Разбивка_по_щитам!I226</f>
        <v>#N/A</v>
      </c>
      <c r="G226" s="20" t="str">
        <f>Разбивка_по_щитам!J226</f>
        <v>Группа освещения  Пом. №14</v>
      </c>
      <c r="H226" s="20">
        <f>Разбивка_по_щитам!K226</f>
        <v>0.14000000000000001</v>
      </c>
      <c r="I226" s="20">
        <f>Разбивка_по_щитам!L226</f>
        <v>0.03</v>
      </c>
      <c r="J226" s="20" t="str">
        <f>Разбивка_по_щитам!M226</f>
        <v>L3</v>
      </c>
      <c r="K226" s="20" t="str">
        <f>Разбивка_по_щитам!N226</f>
        <v>L.1.14.5</v>
      </c>
      <c r="L226" s="20"/>
      <c r="M226" s="20" t="str">
        <f>Разбивка_по_щитам!P226</f>
        <v>ВВГнг(А)-LS (3х1,5)
L=35-0,05%</v>
      </c>
      <c r="N226" s="20"/>
      <c r="P226" s="20"/>
      <c r="Q226" s="20"/>
      <c r="R226" s="20"/>
      <c r="S226" s="20"/>
      <c r="T226" s="20"/>
      <c r="U226" s="20"/>
    </row>
    <row r="227" spans="2:21" x14ac:dyDescent="0.2">
      <c r="B227" s="20">
        <f>Разбивка_по_щитам!B227</f>
        <v>1</v>
      </c>
      <c r="C227" s="20">
        <f>Разбивка_по_щитам!C227</f>
        <v>225</v>
      </c>
      <c r="D227" s="20" t="str">
        <f>Разбивка_по_щитам!F227</f>
        <v>ЩР</v>
      </c>
      <c r="E227" s="20" t="str">
        <f>Разбивка_по_щитам!H227</f>
        <v>L.1.14.7</v>
      </c>
      <c r="F227" s="20" t="e">
        <f>Разбивка_по_щитам!I227</f>
        <v>#N/A</v>
      </c>
      <c r="G227" s="20" t="str">
        <f>Разбивка_по_щитам!J227</f>
        <v>Группа освещения  Пом. №14</v>
      </c>
      <c r="H227" s="20">
        <f>Разбивка_по_щитам!K227</f>
        <v>0.35000000000000003</v>
      </c>
      <c r="I227" s="20">
        <f>Разбивка_по_щитам!L227</f>
        <v>7.4999999999999997E-2</v>
      </c>
      <c r="J227" s="20" t="str">
        <f>Разбивка_по_щитам!M227</f>
        <v>L1</v>
      </c>
      <c r="K227" s="20" t="str">
        <f>Разбивка_по_щитам!N227</f>
        <v>L.1.14.7</v>
      </c>
      <c r="L227" s="20"/>
      <c r="M227" s="20" t="str">
        <f>Разбивка_по_щитам!P227</f>
        <v>ВВГнг(А)-LS (3х1,5)
L=68-0,15%</v>
      </c>
      <c r="N227" s="20"/>
      <c r="P227" s="20"/>
      <c r="Q227" s="20"/>
      <c r="R227" s="20"/>
      <c r="S227" s="20"/>
      <c r="T227" s="20"/>
      <c r="U227" s="20"/>
    </row>
    <row r="228" spans="2:21" x14ac:dyDescent="0.2">
      <c r="B228" s="20">
        <f>Разбивка_по_щитам!B228</f>
        <v>1</v>
      </c>
      <c r="C228" s="20">
        <f>Разбивка_по_щитам!C228</f>
        <v>226</v>
      </c>
      <c r="D228" s="20" t="str">
        <f>Разбивка_по_щитам!F228</f>
        <v>ЩР</v>
      </c>
      <c r="E228" s="20" t="str">
        <f>Разбивка_по_щитам!H228</f>
        <v>L.1.15.1</v>
      </c>
      <c r="F228" s="20" t="e">
        <f>Разбивка_по_щитам!I228</f>
        <v>#N/A</v>
      </c>
      <c r="G228" s="20" t="str">
        <f>Разбивка_по_щитам!J228</f>
        <v>Группа освещения  Пом. №15</v>
      </c>
      <c r="H228" s="20">
        <f>Разбивка_по_щитам!K228</f>
        <v>0.14000000000000001</v>
      </c>
      <c r="I228" s="20">
        <f>Разбивка_по_щитам!L228</f>
        <v>0.03</v>
      </c>
      <c r="J228" s="20" t="str">
        <f>Разбивка_по_щитам!M228</f>
        <v>L2</v>
      </c>
      <c r="K228" s="20" t="str">
        <f>Разбивка_по_щитам!N228</f>
        <v>L.1.15.1</v>
      </c>
      <c r="L228" s="20"/>
      <c r="M228" s="20" t="str">
        <f>Разбивка_по_щитам!P228</f>
        <v>ВВГнг(А)-LS (3х1,5)
L=46-0,06%</v>
      </c>
      <c r="N228" s="20"/>
      <c r="P228" s="20"/>
      <c r="Q228" s="20"/>
      <c r="R228" s="20"/>
      <c r="S228" s="20"/>
      <c r="T228" s="20"/>
      <c r="U228" s="20"/>
    </row>
    <row r="229" spans="2:21" x14ac:dyDescent="0.2">
      <c r="B229" s="20">
        <f>Разбивка_по_щитам!B229</f>
        <v>1</v>
      </c>
      <c r="C229" s="20">
        <f>Разбивка_по_щитам!C229</f>
        <v>227</v>
      </c>
      <c r="D229" s="20" t="str">
        <f>Разбивка_по_щитам!F229</f>
        <v>ЩР</v>
      </c>
      <c r="E229" s="20" t="str">
        <f>Разбивка_по_щитам!H229</f>
        <v>L.1.17.3</v>
      </c>
      <c r="F229" s="20" t="e">
        <f>Разбивка_по_щитам!I229</f>
        <v>#N/A</v>
      </c>
      <c r="G229" s="20" t="str">
        <f>Разбивка_по_щитам!J229</f>
        <v>Группа освещения  Пом. №17</v>
      </c>
      <c r="H229" s="20">
        <f>Разбивка_по_щитам!K229</f>
        <v>0.14000000000000001</v>
      </c>
      <c r="I229" s="20">
        <f>Разбивка_по_щитам!L229</f>
        <v>0.03</v>
      </c>
      <c r="J229" s="20" t="str">
        <f>Разбивка_по_щитам!M229</f>
        <v>L3</v>
      </c>
      <c r="K229" s="20" t="str">
        <f>Разбивка_по_щитам!N229</f>
        <v>L.1.17.3</v>
      </c>
      <c r="L229" s="20"/>
      <c r="M229" s="20" t="str">
        <f>Разбивка_по_щитам!P229</f>
        <v>ВВГнг(А)-LS (3х1,5)
L=50-0,07%</v>
      </c>
      <c r="N229" s="20"/>
      <c r="P229" s="20"/>
      <c r="Q229" s="20"/>
      <c r="R229" s="20"/>
      <c r="S229" s="20"/>
      <c r="T229" s="20"/>
      <c r="U229" s="20"/>
    </row>
    <row r="230" spans="2:21" x14ac:dyDescent="0.2">
      <c r="B230" s="20">
        <f>Разбивка_по_щитам!B230</f>
        <v>1</v>
      </c>
      <c r="C230" s="20">
        <f>Разбивка_по_щитам!C230</f>
        <v>228</v>
      </c>
      <c r="D230" s="20" t="str">
        <f>Разбивка_по_щитам!F230</f>
        <v>ЩР</v>
      </c>
      <c r="E230" s="20" t="str">
        <f>Разбивка_по_щитам!H230</f>
        <v>L.1.18.3</v>
      </c>
      <c r="F230" s="20" t="e">
        <f>Разбивка_по_щитам!I230</f>
        <v>#N/A</v>
      </c>
      <c r="G230" s="20" t="str">
        <f>Разбивка_по_щитам!J230</f>
        <v>Группа освещения  Пом. №18</v>
      </c>
      <c r="H230" s="20">
        <f>Разбивка_по_щитам!K230</f>
        <v>0.14000000000000001</v>
      </c>
      <c r="I230" s="20">
        <f>Разбивка_по_щитам!L230</f>
        <v>0.03</v>
      </c>
      <c r="J230" s="20" t="str">
        <f>Разбивка_по_щитам!M230</f>
        <v>L1</v>
      </c>
      <c r="K230" s="20" t="str">
        <f>Разбивка_по_щитам!N230</f>
        <v>L.1.18.3</v>
      </c>
      <c r="L230" s="20"/>
      <c r="M230" s="20" t="str">
        <f>Разбивка_по_щитам!P230</f>
        <v>ВВГнг(А)-LS (3х1,5)
L=46-0,06%</v>
      </c>
      <c r="N230" s="20"/>
      <c r="P230" s="20"/>
      <c r="Q230" s="20"/>
      <c r="R230" s="20"/>
      <c r="S230" s="20"/>
      <c r="T230" s="20"/>
      <c r="U230" s="20"/>
    </row>
    <row r="231" spans="2:21" x14ac:dyDescent="0.2">
      <c r="B231" s="20">
        <f>Разбивка_по_щитам!B231</f>
        <v>1</v>
      </c>
      <c r="C231" s="20">
        <f>Разбивка_по_щитам!C231</f>
        <v>229</v>
      </c>
      <c r="D231" s="20" t="str">
        <f>Разбивка_по_щитам!F231</f>
        <v>ЩР</v>
      </c>
      <c r="E231" s="20" t="str">
        <f>Разбивка_по_щитам!H231</f>
        <v>L.1.11.1</v>
      </c>
      <c r="F231" s="20" t="e">
        <f>Разбивка_по_щитам!I231</f>
        <v>#N/A</v>
      </c>
      <c r="G231" s="20" t="str">
        <f>Разбивка_по_щитам!J231</f>
        <v>Группа освещения  Пом. №11</v>
      </c>
      <c r="H231" s="20">
        <f>Разбивка_по_щитам!K231</f>
        <v>0.14000000000000001</v>
      </c>
      <c r="I231" s="20">
        <f>Разбивка_по_щитам!L231</f>
        <v>0.03</v>
      </c>
      <c r="J231" s="20" t="str">
        <f>Разбивка_по_щитам!M231</f>
        <v>L2</v>
      </c>
      <c r="K231" s="20" t="str">
        <f>Разбивка_по_щитам!N231</f>
        <v>L.1.11.1</v>
      </c>
      <c r="L231" s="20"/>
      <c r="M231" s="20" t="str">
        <f>Разбивка_по_щитам!P231</f>
        <v>ВВГнг(А)-LS (3х1,5)
L=21-0,03%</v>
      </c>
      <c r="N231" s="20"/>
      <c r="P231" s="20"/>
      <c r="Q231" s="20"/>
      <c r="R231" s="20"/>
      <c r="S231" s="20"/>
      <c r="T231" s="20"/>
      <c r="U231" s="20"/>
    </row>
    <row r="232" spans="2:21" x14ac:dyDescent="0.2">
      <c r="B232" s="20">
        <f>Разбивка_по_щитам!B232</f>
        <v>1</v>
      </c>
      <c r="C232" s="20">
        <f>Разбивка_по_щитам!C232</f>
        <v>230</v>
      </c>
      <c r="D232" s="20" t="str">
        <f>Разбивка_по_щитам!F232</f>
        <v>ЩР</v>
      </c>
      <c r="E232" s="20" t="str">
        <f>Разбивка_по_щитам!H232</f>
        <v>L.1.11.5</v>
      </c>
      <c r="F232" s="20" t="e">
        <f>Разбивка_по_щитам!I232</f>
        <v>#N/A</v>
      </c>
      <c r="G232" s="20" t="str">
        <f>Разбивка_по_щитам!J232</f>
        <v>Группа освещения  Пом. №11</v>
      </c>
      <c r="H232" s="20">
        <f>Разбивка_по_щитам!K232</f>
        <v>0.14000000000000001</v>
      </c>
      <c r="I232" s="20">
        <f>Разбивка_по_щитам!L232</f>
        <v>0.03</v>
      </c>
      <c r="J232" s="20" t="str">
        <f>Разбивка_по_щитам!M232</f>
        <v>L3</v>
      </c>
      <c r="K232" s="20" t="str">
        <f>Разбивка_по_щитам!N232</f>
        <v>L.1.11.5</v>
      </c>
      <c r="L232" s="20"/>
      <c r="M232" s="20" t="str">
        <f>Разбивка_по_щитам!P232</f>
        <v>ВВГнг(А)-LS (3х1,5)
L=26-0,04%</v>
      </c>
      <c r="N232" s="20"/>
      <c r="P232" s="20"/>
      <c r="Q232" s="20"/>
      <c r="R232" s="20"/>
      <c r="S232" s="20"/>
      <c r="T232" s="20"/>
      <c r="U232" s="20"/>
    </row>
    <row r="233" spans="2:21" x14ac:dyDescent="0.2">
      <c r="B233" s="20">
        <f>Разбивка_по_щитам!B233</f>
        <v>1</v>
      </c>
      <c r="C233" s="20">
        <f>Разбивка_по_щитам!C233</f>
        <v>231</v>
      </c>
      <c r="D233" s="20" t="str">
        <f>Разбивка_по_щитам!F233</f>
        <v>ЩР</v>
      </c>
      <c r="E233" s="20" t="str">
        <f>Разбивка_по_щитам!H233</f>
        <v>L.1.08.1</v>
      </c>
      <c r="F233" s="20" t="e">
        <f>Разбивка_по_щитам!I233</f>
        <v>#N/A</v>
      </c>
      <c r="G233" s="20" t="str">
        <f>Разбивка_по_щитам!J233</f>
        <v>Группа освещения  Пом. №08</v>
      </c>
      <c r="H233" s="20">
        <f>Разбивка_по_щитам!K233</f>
        <v>0.14000000000000001</v>
      </c>
      <c r="I233" s="20">
        <f>Разбивка_по_щитам!L233</f>
        <v>0.03</v>
      </c>
      <c r="J233" s="20" t="str">
        <f>Разбивка_по_щитам!M233</f>
        <v>L1</v>
      </c>
      <c r="K233" s="20" t="str">
        <f>Разбивка_по_щитам!N233</f>
        <v>L.1.08.1</v>
      </c>
      <c r="L233" s="20"/>
      <c r="M233" s="20" t="str">
        <f>Разбивка_по_щитам!P233</f>
        <v>ВВГнг(А)-LS (3х1,5)
L=24-0,04%</v>
      </c>
      <c r="N233" s="20"/>
      <c r="P233" s="20"/>
      <c r="Q233" s="20"/>
      <c r="R233" s="20"/>
      <c r="S233" s="20"/>
      <c r="T233" s="20"/>
      <c r="U233" s="20"/>
    </row>
    <row r="234" spans="2:21" x14ac:dyDescent="0.2">
      <c r="B234" s="20">
        <f>Разбивка_по_щитам!B234</f>
        <v>1</v>
      </c>
      <c r="C234" s="20">
        <f>Разбивка_по_щитам!C234</f>
        <v>232</v>
      </c>
      <c r="D234" s="20" t="str">
        <f>Разбивка_по_щитам!F234</f>
        <v>ЩР</v>
      </c>
      <c r="E234" s="20" t="str">
        <f>Разбивка_по_щитам!H234</f>
        <v>L.1.05.4</v>
      </c>
      <c r="F234" s="20" t="e">
        <f>Разбивка_по_щитам!I234</f>
        <v>#N/A</v>
      </c>
      <c r="G234" s="20" t="str">
        <f>Разбивка_по_щитам!J234</f>
        <v>Группа освещения  Пом. №05</v>
      </c>
      <c r="H234" s="20">
        <f>Разбивка_по_щитам!K234</f>
        <v>0.05</v>
      </c>
      <c r="I234" s="20">
        <f>Разбивка_по_щитам!L234</f>
        <v>0.01</v>
      </c>
      <c r="J234" s="20" t="str">
        <f>Разбивка_по_щитам!M234</f>
        <v>L2</v>
      </c>
      <c r="K234" s="20" t="str">
        <f>Разбивка_по_щитам!N234</f>
        <v>L.1.05.4</v>
      </c>
      <c r="L234" s="20"/>
      <c r="M234" s="20" t="str">
        <f>Разбивка_по_щитам!P234</f>
        <v>ВВГнг(А)-LS (3х1,5)
L=16-0,01%</v>
      </c>
      <c r="N234" s="20"/>
      <c r="P234" s="20"/>
      <c r="Q234" s="20"/>
      <c r="R234" s="20"/>
      <c r="S234" s="20"/>
      <c r="T234" s="20"/>
      <c r="U234" s="20"/>
    </row>
    <row r="235" spans="2:21" x14ac:dyDescent="0.2">
      <c r="B235" s="20">
        <f>Разбивка_по_щитам!B235</f>
        <v>1</v>
      </c>
      <c r="C235" s="20">
        <f>Разбивка_по_щитам!C235</f>
        <v>233</v>
      </c>
      <c r="D235" s="20" t="str">
        <f>Разбивка_по_щитам!F235</f>
        <v>ЩР</v>
      </c>
      <c r="E235" s="20">
        <f>Разбивка_по_щитам!H235</f>
        <v>0</v>
      </c>
      <c r="F235" s="20" t="e">
        <f>Разбивка_по_щитам!I235</f>
        <v>#N/A</v>
      </c>
      <c r="G235" s="20" t="str">
        <f>Разбивка_по_щитам!J235</f>
        <v/>
      </c>
      <c r="H235" s="20" t="str">
        <f>Разбивка_по_щитам!K235</f>
        <v/>
      </c>
      <c r="I235" s="20" t="str">
        <f>Разбивка_по_щитам!L235</f>
        <v/>
      </c>
      <c r="J235" s="20" t="str">
        <f>Разбивка_по_щитам!M235</f>
        <v/>
      </c>
      <c r="K235" s="20" t="str">
        <f>Разбивка_по_щитам!N235</f>
        <v/>
      </c>
      <c r="L235" s="20"/>
      <c r="M235" s="20" t="str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">
      <c r="B236" s="20">
        <f>Разбивка_по_щитам!B236</f>
        <v>1</v>
      </c>
      <c r="C236" s="20">
        <f>Разбивка_по_щитам!C236</f>
        <v>234</v>
      </c>
      <c r="D236" s="20" t="str">
        <f>Разбивка_по_щитам!F236</f>
        <v>ЩР</v>
      </c>
      <c r="E236" s="20">
        <f>Разбивка_по_щитам!H236</f>
        <v>0</v>
      </c>
      <c r="F236" s="20" t="e">
        <f>Разбивка_по_щитам!I236</f>
        <v>#N/A</v>
      </c>
      <c r="G236" s="20" t="str">
        <f>Разбивка_по_щитам!J236</f>
        <v/>
      </c>
      <c r="H236" s="20" t="str">
        <f>Разбивка_по_щитам!K236</f>
        <v/>
      </c>
      <c r="I236" s="20" t="str">
        <f>Разбивка_по_щитам!L236</f>
        <v/>
      </c>
      <c r="J236" s="20" t="str">
        <f>Разбивка_по_щитам!M236</f>
        <v/>
      </c>
      <c r="K236" s="20" t="str">
        <f>Разбивка_по_щитам!N236</f>
        <v/>
      </c>
      <c r="L236" s="20"/>
      <c r="M236" s="20" t="str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">
      <c r="B237" s="20">
        <f>Разбивка_по_щитам!B237</f>
        <v>1</v>
      </c>
      <c r="C237" s="20">
        <f>Разбивка_по_щитам!C237</f>
        <v>235</v>
      </c>
      <c r="D237" s="20" t="str">
        <f>Разбивка_по_щитам!F237</f>
        <v>ЩР</v>
      </c>
      <c r="E237" s="20">
        <f>Разбивка_по_щитам!H237</f>
        <v>0</v>
      </c>
      <c r="F237" s="20" t="e">
        <f>Разбивка_по_щитам!I237</f>
        <v>#N/A</v>
      </c>
      <c r="G237" s="20" t="str">
        <f>Разбивка_по_щитам!J237</f>
        <v/>
      </c>
      <c r="H237" s="20" t="str">
        <f>Разбивка_по_щитам!K237</f>
        <v/>
      </c>
      <c r="I237" s="20" t="str">
        <f>Разбивка_по_щитам!L237</f>
        <v/>
      </c>
      <c r="J237" s="20" t="str">
        <f>Разбивка_по_щитам!M237</f>
        <v/>
      </c>
      <c r="K237" s="20" t="str">
        <f>Разбивка_по_щитам!N237</f>
        <v/>
      </c>
      <c r="L237" s="20"/>
      <c r="M237" s="20" t="str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">
      <c r="B238" s="20">
        <f>Разбивка_по_щитам!B238</f>
        <v>1</v>
      </c>
      <c r="C238" s="20">
        <f>Разбивка_по_щитам!C238</f>
        <v>236</v>
      </c>
      <c r="D238" s="20" t="str">
        <f>Разбивка_по_щитам!F238</f>
        <v>ЩР</v>
      </c>
      <c r="E238" s="20">
        <f>Разбивка_по_щитам!H238</f>
        <v>0</v>
      </c>
      <c r="F238" s="20" t="e">
        <f>Разбивка_по_щитам!I238</f>
        <v>#N/A</v>
      </c>
      <c r="G238" s="20" t="str">
        <f>Разбивка_по_щитам!J238</f>
        <v/>
      </c>
      <c r="H238" s="20" t="str">
        <f>Разбивка_по_щитам!K238</f>
        <v/>
      </c>
      <c r="I238" s="20" t="str">
        <f>Разбивка_по_щитам!L238</f>
        <v/>
      </c>
      <c r="J238" s="20" t="str">
        <f>Разбивка_по_щитам!M238</f>
        <v/>
      </c>
      <c r="K238" s="20" t="str">
        <f>Разбивка_по_щитам!N238</f>
        <v/>
      </c>
      <c r="L238" s="20"/>
      <c r="M238" s="20" t="str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">
      <c r="B239" s="20">
        <f>Разбивка_по_щитам!B239</f>
        <v>1</v>
      </c>
      <c r="C239" s="20">
        <f>Разбивка_по_щитам!C239</f>
        <v>237</v>
      </c>
      <c r="D239" s="20" t="str">
        <f>Разбивка_по_щитам!F239</f>
        <v>ЩР</v>
      </c>
      <c r="E239" s="20">
        <f>Разбивка_по_щитам!H239</f>
        <v>0</v>
      </c>
      <c r="F239" s="20" t="e">
        <f>Разбивка_по_щитам!I239</f>
        <v>#N/A</v>
      </c>
      <c r="G239" s="20" t="str">
        <f>Разбивка_по_щитам!J239</f>
        <v/>
      </c>
      <c r="H239" s="20" t="str">
        <f>Разбивка_по_щитам!K239</f>
        <v/>
      </c>
      <c r="I239" s="20" t="str">
        <f>Разбивка_по_щитам!L239</f>
        <v/>
      </c>
      <c r="J239" s="20" t="str">
        <f>Разбивка_по_щитам!M239</f>
        <v/>
      </c>
      <c r="K239" s="20" t="str">
        <f>Разбивка_по_щитам!N239</f>
        <v/>
      </c>
      <c r="L239" s="20"/>
      <c r="M239" s="20" t="str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">
      <c r="B240" s="20">
        <f>Разбивка_по_щитам!B240</f>
        <v>1</v>
      </c>
      <c r="C240" s="20">
        <f>Разбивка_по_щитам!C240</f>
        <v>238</v>
      </c>
      <c r="D240" s="20" t="str">
        <f>Разбивка_по_щитам!F240</f>
        <v>ЩР</v>
      </c>
      <c r="E240" s="20">
        <f>Разбивка_по_щитам!H240</f>
        <v>0</v>
      </c>
      <c r="F240" s="20" t="e">
        <f>Разбивка_по_щитам!I240</f>
        <v>#N/A</v>
      </c>
      <c r="G240" s="20" t="str">
        <f>Разбивка_по_щитам!J240</f>
        <v/>
      </c>
      <c r="H240" s="20" t="str">
        <f>Разбивка_по_щитам!K240</f>
        <v/>
      </c>
      <c r="I240" s="20" t="str">
        <f>Разбивка_по_щитам!L240</f>
        <v/>
      </c>
      <c r="J240" s="20" t="str">
        <f>Разбивка_по_щитам!M240</f>
        <v/>
      </c>
      <c r="K240" s="20" t="str">
        <f>Разбивка_по_щитам!N240</f>
        <v/>
      </c>
      <c r="L240" s="20"/>
      <c r="M240" s="20" t="str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">
      <c r="B241" s="20">
        <f>Разбивка_по_щитам!B241</f>
        <v>1</v>
      </c>
      <c r="C241" s="20">
        <f>Разбивка_по_щитам!C241</f>
        <v>239</v>
      </c>
      <c r="D241" s="20" t="str">
        <f>Разбивка_по_щитам!F241</f>
        <v>ЩР</v>
      </c>
      <c r="E241" s="20">
        <f>Разбивка_по_щитам!H241</f>
        <v>0</v>
      </c>
      <c r="F241" s="20" t="e">
        <f>Разбивка_по_щитам!I241</f>
        <v>#N/A</v>
      </c>
      <c r="G241" s="20" t="str">
        <f>Разбивка_по_щитам!J241</f>
        <v/>
      </c>
      <c r="H241" s="20" t="str">
        <f>Разбивка_по_щитам!K241</f>
        <v/>
      </c>
      <c r="I241" s="20" t="str">
        <f>Разбивка_по_щитам!L241</f>
        <v/>
      </c>
      <c r="J241" s="20" t="str">
        <f>Разбивка_по_щитам!M241</f>
        <v/>
      </c>
      <c r="K241" s="20" t="str">
        <f>Разбивка_по_щитам!N241</f>
        <v/>
      </c>
      <c r="L241" s="20"/>
      <c r="M241" s="20" t="str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">
      <c r="B242" s="20">
        <f>Разбивка_по_щитам!B242</f>
        <v>1</v>
      </c>
      <c r="C242" s="20">
        <f>Разбивка_по_щитам!C242</f>
        <v>240</v>
      </c>
      <c r="D242" s="20" t="str">
        <f>Разбивка_по_щитам!F242</f>
        <v>ЩР</v>
      </c>
      <c r="E242" s="20" t="str">
        <f>Разбивка_по_щитам!H242</f>
        <v>DALI.1.1</v>
      </c>
      <c r="F242" s="20" t="e">
        <f>Разбивка_по_щитам!I242</f>
        <v>#N/A</v>
      </c>
      <c r="G242" s="20" t="str">
        <f>Разбивка_по_щитам!J242</f>
        <v>Шина DALI шлейф №1, 33 балласта</v>
      </c>
      <c r="H242" s="20">
        <f>Разбивка_по_щитам!K242</f>
        <v>0</v>
      </c>
      <c r="I242" s="20">
        <f>Разбивка_по_щитам!L242</f>
        <v>0</v>
      </c>
      <c r="J242" s="20" t="str">
        <f>Разбивка_по_щитам!M242</f>
        <v>L1</v>
      </c>
      <c r="K242" s="20" t="str">
        <f>Разбивка_по_щитам!N242</f>
        <v>DALI.1.1</v>
      </c>
      <c r="L242" s="20"/>
      <c r="M242" s="20" t="str">
        <f>Разбивка_по_щитам!P242</f>
        <v>КГВВнг(А)-LS (2х1,5)
L=145-0%</v>
      </c>
      <c r="N242" s="20"/>
      <c r="P242" s="20"/>
      <c r="Q242" s="20"/>
      <c r="R242" s="20"/>
      <c r="S242" s="20"/>
      <c r="T242" s="20"/>
      <c r="U242" s="20"/>
    </row>
    <row r="243" spans="2:21" x14ac:dyDescent="0.2">
      <c r="B243" s="20">
        <f>Разбивка_по_щитам!B243</f>
        <v>1</v>
      </c>
      <c r="C243" s="20">
        <f>Разбивка_по_щитам!C243</f>
        <v>241</v>
      </c>
      <c r="D243" s="20" t="str">
        <f>Разбивка_по_щитам!F243</f>
        <v>ЩР</v>
      </c>
      <c r="E243" s="20" t="str">
        <f>Разбивка_по_щитам!H243</f>
        <v>DALI.1.2</v>
      </c>
      <c r="F243" s="20" t="e">
        <f>Разбивка_по_щитам!I243</f>
        <v>#N/A</v>
      </c>
      <c r="G243" s="20" t="str">
        <f>Разбивка_по_щитам!J243</f>
        <v>Шина DALI шлейф №2, 39 балластов</v>
      </c>
      <c r="H243" s="20">
        <f>Разбивка_по_щитам!K243</f>
        <v>0</v>
      </c>
      <c r="I243" s="20">
        <f>Разбивка_по_щитам!L243</f>
        <v>0</v>
      </c>
      <c r="J243" s="20" t="str">
        <f>Разбивка_по_щитам!M243</f>
        <v>L2</v>
      </c>
      <c r="K243" s="20" t="str">
        <f>Разбивка_по_щитам!N243</f>
        <v>DALI.1.2</v>
      </c>
      <c r="L243" s="20"/>
      <c r="M243" s="20" t="str">
        <f>Разбивка_по_щитам!P243</f>
        <v>КГВВнг(А)-LS (2х1,5)
L=170-0%</v>
      </c>
      <c r="N243" s="20"/>
      <c r="P243" s="20"/>
      <c r="Q243" s="20"/>
      <c r="R243" s="20"/>
      <c r="S243" s="20"/>
      <c r="T243" s="20"/>
      <c r="U243" s="20"/>
    </row>
    <row r="244" spans="2:21" x14ac:dyDescent="0.2">
      <c r="B244" s="20">
        <f>Разбивка_по_щитам!B244</f>
        <v>1</v>
      </c>
      <c r="C244" s="20">
        <f>Разбивка_по_щитам!C244</f>
        <v>242</v>
      </c>
      <c r="D244" s="20" t="str">
        <f>Разбивка_по_щитам!F244</f>
        <v>ЩР</v>
      </c>
      <c r="E244" s="20" t="str">
        <f>Разбивка_по_щитам!H244</f>
        <v>LD.1.02.1</v>
      </c>
      <c r="F244" s="20" t="e">
        <f>Разбивка_по_щитам!I244</f>
        <v>#N/A</v>
      </c>
      <c r="G244" s="20" t="str">
        <f>Разбивка_по_щитам!J244</f>
        <v>Питание подсветок  Пом. №02</v>
      </c>
      <c r="H244" s="20">
        <f>Разбивка_по_щитам!K244</f>
        <v>0.23</v>
      </c>
      <c r="I244" s="20">
        <f>Разбивка_по_щитам!L244</f>
        <v>0.05</v>
      </c>
      <c r="J244" s="20" t="str">
        <f>Разбивка_по_щитам!M244</f>
        <v>L3</v>
      </c>
      <c r="K244" s="20" t="str">
        <f>Разбивка_по_щитам!N244</f>
        <v>LD.1.02.1</v>
      </c>
      <c r="L244" s="20"/>
      <c r="M244" s="20" t="str">
        <f>Разбивка_по_щитам!P244</f>
        <v>ВВГнг(А)-LS (3х1,5)
L=19-0,04%</v>
      </c>
      <c r="N244" s="20"/>
      <c r="P244" s="20"/>
      <c r="Q244" s="20"/>
      <c r="R244" s="20"/>
      <c r="S244" s="20"/>
      <c r="T244" s="20"/>
      <c r="U244" s="20"/>
    </row>
    <row r="245" spans="2:21" x14ac:dyDescent="0.2">
      <c r="B245" s="20">
        <f>Разбивка_по_щитам!B245</f>
        <v>1</v>
      </c>
      <c r="C245" s="20">
        <f>Разбивка_по_щитам!C245</f>
        <v>243</v>
      </c>
      <c r="D245" s="20" t="str">
        <f>Разбивка_по_щитам!F245</f>
        <v>ЩР</v>
      </c>
      <c r="E245" s="20" t="str">
        <f>Разбивка_по_щитам!H245</f>
        <v>LD.1.02.2</v>
      </c>
      <c r="F245" s="20" t="e">
        <f>Разбивка_по_щитам!I245</f>
        <v>#N/A</v>
      </c>
      <c r="G245" s="20" t="str">
        <f>Разбивка_по_щитам!J245</f>
        <v>Питание подсветок  Пом. №02</v>
      </c>
      <c r="H245" s="20">
        <f>Разбивка_по_щитам!K245</f>
        <v>0.23</v>
      </c>
      <c r="I245" s="20">
        <f>Разбивка_по_щитам!L245</f>
        <v>0.05</v>
      </c>
      <c r="J245" s="20" t="str">
        <f>Разбивка_по_щитам!M245</f>
        <v>L1</v>
      </c>
      <c r="K245" s="20" t="str">
        <f>Разбивка_по_щитам!N245</f>
        <v>LD.1.02.2</v>
      </c>
      <c r="L245" s="20"/>
      <c r="M245" s="20" t="str">
        <f>Разбивка_по_щитам!P245</f>
        <v>ВВГнг(А)-LS (3х1,5)
L=21-0,05%</v>
      </c>
      <c r="N245" s="20"/>
      <c r="P245" s="20"/>
      <c r="Q245" s="20"/>
      <c r="R245" s="20"/>
      <c r="S245" s="20"/>
      <c r="T245" s="20"/>
      <c r="U245" s="20"/>
    </row>
    <row r="246" spans="2:21" x14ac:dyDescent="0.2">
      <c r="B246" s="20">
        <f>Разбивка_по_щитам!B246</f>
        <v>1</v>
      </c>
      <c r="C246" s="20">
        <f>Разбивка_по_щитам!C246</f>
        <v>244</v>
      </c>
      <c r="D246" s="20" t="str">
        <f>Разбивка_по_щитам!F246</f>
        <v>ЩР</v>
      </c>
      <c r="E246" s="20" t="str">
        <f>Разбивка_по_щитам!H246</f>
        <v>LD.1.02.3</v>
      </c>
      <c r="F246" s="20" t="e">
        <f>Разбивка_по_щитам!I246</f>
        <v>#N/A</v>
      </c>
      <c r="G246" s="20" t="str">
        <f>Разбивка_по_щитам!J246</f>
        <v>Питание подсветок  Пом. №02</v>
      </c>
      <c r="H246" s="20">
        <f>Разбивка_по_щитам!K246</f>
        <v>0.23</v>
      </c>
      <c r="I246" s="20">
        <f>Разбивка_по_щитам!L246</f>
        <v>0.05</v>
      </c>
      <c r="J246" s="20" t="str">
        <f>Разбивка_по_щитам!M246</f>
        <v>L2</v>
      </c>
      <c r="K246" s="20" t="str">
        <f>Разбивка_по_щитам!N246</f>
        <v>LD.1.02.3</v>
      </c>
      <c r="L246" s="20"/>
      <c r="M246" s="20" t="str">
        <f>Разбивка_по_щитам!P246</f>
        <v>ВВГнг(А)-LS (3х1,5)
L=17-0,04%</v>
      </c>
      <c r="N246" s="20"/>
      <c r="P246" s="20"/>
      <c r="Q246" s="20"/>
      <c r="R246" s="20"/>
      <c r="S246" s="20"/>
      <c r="T246" s="20"/>
      <c r="U246" s="20"/>
    </row>
    <row r="247" spans="2:21" x14ac:dyDescent="0.2">
      <c r="B247" s="20">
        <f>Разбивка_по_щитам!B247</f>
        <v>1</v>
      </c>
      <c r="C247" s="20">
        <f>Разбивка_по_щитам!C247</f>
        <v>245</v>
      </c>
      <c r="D247" s="20" t="str">
        <f>Разбивка_по_щитам!F247</f>
        <v>ЩР</v>
      </c>
      <c r="E247" s="20" t="str">
        <f>Разбивка_по_щитам!H247</f>
        <v>LD.1.07.1</v>
      </c>
      <c r="F247" s="20" t="e">
        <f>Разбивка_по_щитам!I247</f>
        <v>#N/A</v>
      </c>
      <c r="G247" s="20" t="str">
        <f>Разбивка_по_щитам!J247</f>
        <v>Питание подсветок  Пом. №07</v>
      </c>
      <c r="H247" s="20">
        <f>Разбивка_по_щитам!K247</f>
        <v>0.23</v>
      </c>
      <c r="I247" s="20">
        <f>Разбивка_по_щитам!L247</f>
        <v>0.05</v>
      </c>
      <c r="J247" s="20" t="str">
        <f>Разбивка_по_щитам!M247</f>
        <v>L3</v>
      </c>
      <c r="K247" s="20" t="str">
        <f>Разбивка_по_щитам!N247</f>
        <v>LD.1.07.1</v>
      </c>
      <c r="L247" s="20"/>
      <c r="M247" s="20" t="str">
        <f>Разбивка_по_щитам!P247</f>
        <v>ВВГнг(А)-LS (3х1,5)
L=27-0,06%</v>
      </c>
      <c r="N247" s="20"/>
      <c r="P247" s="20"/>
      <c r="Q247" s="20"/>
      <c r="R247" s="20"/>
      <c r="S247" s="20"/>
      <c r="T247" s="20"/>
      <c r="U247" s="20"/>
    </row>
    <row r="248" spans="2:21" x14ac:dyDescent="0.2">
      <c r="B248" s="20">
        <f>Разбивка_по_щитам!B248</f>
        <v>1</v>
      </c>
      <c r="C248" s="20">
        <f>Разбивка_по_щитам!C248</f>
        <v>246</v>
      </c>
      <c r="D248" s="20" t="str">
        <f>Разбивка_по_щитам!F248</f>
        <v>ЩР</v>
      </c>
      <c r="E248" s="20" t="str">
        <f>Разбивка_по_щитам!H248</f>
        <v>LD.1.10.1</v>
      </c>
      <c r="F248" s="20" t="e">
        <f>Разбивка_по_щитам!I248</f>
        <v>#N/A</v>
      </c>
      <c r="G248" s="20" t="str">
        <f>Разбивка_по_щитам!J248</f>
        <v>Питание подсветок  Пом. №10</v>
      </c>
      <c r="H248" s="20">
        <f>Разбивка_по_щитам!K248</f>
        <v>0.23</v>
      </c>
      <c r="I248" s="20">
        <f>Разбивка_по_щитам!L248</f>
        <v>0.05</v>
      </c>
      <c r="J248" s="20" t="str">
        <f>Разбивка_по_щитам!M248</f>
        <v>L1</v>
      </c>
      <c r="K248" s="20" t="str">
        <f>Разбивка_по_щитам!N248</f>
        <v>LD.1.10.1</v>
      </c>
      <c r="L248" s="20"/>
      <c r="M248" s="20" t="str">
        <f>Разбивка_по_щитам!P248</f>
        <v>ВВГнг(А)-LS (3х1,5)
L=25-0,06%</v>
      </c>
      <c r="N248" s="20"/>
      <c r="P248" s="20"/>
      <c r="Q248" s="20"/>
      <c r="R248" s="20"/>
      <c r="S248" s="20"/>
      <c r="T248" s="20"/>
      <c r="U248" s="20"/>
    </row>
    <row r="249" spans="2:21" x14ac:dyDescent="0.2">
      <c r="B249" s="20">
        <f>Разбивка_по_щитам!B249</f>
        <v>1</v>
      </c>
      <c r="C249" s="20">
        <f>Разбивка_по_щитам!C249</f>
        <v>247</v>
      </c>
      <c r="D249" s="20" t="str">
        <f>Разбивка_по_щитам!F249</f>
        <v>ЩР</v>
      </c>
      <c r="E249" s="20" t="str">
        <f>Разбивка_по_щитам!H249</f>
        <v>LD.1.10.2</v>
      </c>
      <c r="F249" s="20" t="e">
        <f>Разбивка_по_щитам!I249</f>
        <v>#N/A</v>
      </c>
      <c r="G249" s="20" t="str">
        <f>Разбивка_по_щитам!J249</f>
        <v>Питание подсветок  Пом. №10</v>
      </c>
      <c r="H249" s="20">
        <f>Разбивка_по_щитам!K249</f>
        <v>0.23</v>
      </c>
      <c r="I249" s="20">
        <f>Разбивка_по_щитам!L249</f>
        <v>0.05</v>
      </c>
      <c r="J249" s="20" t="str">
        <f>Разбивка_по_щитам!M249</f>
        <v>L2</v>
      </c>
      <c r="K249" s="20" t="str">
        <f>Разбивка_по_щитам!N249</f>
        <v>LD.1.10.2</v>
      </c>
      <c r="L249" s="20"/>
      <c r="M249" s="20" t="str">
        <f>Разбивка_по_щитам!P249</f>
        <v>ВВГнг(А)-LS (3х1,5)
L=21-0,05%</v>
      </c>
      <c r="N249" s="20"/>
      <c r="P249" s="20"/>
      <c r="Q249" s="20"/>
      <c r="R249" s="20"/>
      <c r="S249" s="20"/>
      <c r="T249" s="20"/>
      <c r="U249" s="20"/>
    </row>
    <row r="250" spans="2:21" x14ac:dyDescent="0.2">
      <c r="B250" s="20">
        <f>Разбивка_по_щитам!B250</f>
        <v>1</v>
      </c>
      <c r="C250" s="20">
        <f>Разбивка_по_щитам!C250</f>
        <v>248</v>
      </c>
      <c r="D250" s="20" t="str">
        <f>Разбивка_по_щитам!F250</f>
        <v>ЩР</v>
      </c>
      <c r="E250" s="20" t="str">
        <f>Разбивка_по_щитам!H250</f>
        <v>LD.1.14.1</v>
      </c>
      <c r="F250" s="20" t="e">
        <f>Разбивка_по_щитам!I250</f>
        <v>#N/A</v>
      </c>
      <c r="G250" s="20" t="str">
        <f>Разбивка_по_щитам!J250</f>
        <v>Питание подсветок  Пом. №14</v>
      </c>
      <c r="H250" s="20">
        <f>Разбивка_по_щитам!K250</f>
        <v>0.23</v>
      </c>
      <c r="I250" s="20">
        <f>Разбивка_по_щитам!L250</f>
        <v>0.05</v>
      </c>
      <c r="J250" s="20" t="str">
        <f>Разбивка_по_щитам!M250</f>
        <v>L3</v>
      </c>
      <c r="K250" s="20" t="str">
        <f>Разбивка_по_щитам!N250</f>
        <v>LD.1.14.1</v>
      </c>
      <c r="L250" s="20"/>
      <c r="M250" s="20" t="str">
        <f>Разбивка_по_щитам!P250</f>
        <v>ВВГнг(А)-LS (3х1,5)
L=35-0,08%</v>
      </c>
      <c r="N250" s="20"/>
      <c r="P250" s="20"/>
      <c r="Q250" s="20"/>
      <c r="R250" s="20"/>
      <c r="S250" s="20"/>
      <c r="T250" s="20"/>
      <c r="U250" s="20"/>
    </row>
    <row r="251" spans="2:21" x14ac:dyDescent="0.2">
      <c r="B251" s="20">
        <f>Разбивка_по_щитам!B251</f>
        <v>1</v>
      </c>
      <c r="C251" s="20">
        <f>Разбивка_по_щитам!C251</f>
        <v>249</v>
      </c>
      <c r="D251" s="20" t="str">
        <f>Разбивка_по_щитам!F251</f>
        <v>ЩР</v>
      </c>
      <c r="E251" s="20" t="str">
        <f>Разбивка_по_щитам!H251</f>
        <v>LD.1.14.2</v>
      </c>
      <c r="F251" s="20" t="e">
        <f>Разбивка_по_щитам!I251</f>
        <v>#N/A</v>
      </c>
      <c r="G251" s="20" t="str">
        <f>Разбивка_по_щитам!J251</f>
        <v>Питание подсветок  Пом. №14</v>
      </c>
      <c r="H251" s="20">
        <f>Разбивка_по_щитам!K251</f>
        <v>0.23</v>
      </c>
      <c r="I251" s="20">
        <f>Разбивка_по_щитам!L251</f>
        <v>0.05</v>
      </c>
      <c r="J251" s="20" t="str">
        <f>Разбивка_по_щитам!M251</f>
        <v>L1</v>
      </c>
      <c r="K251" s="20" t="str">
        <f>Разбивка_по_щитам!N251</f>
        <v>LD.1.14.2</v>
      </c>
      <c r="L251" s="20"/>
      <c r="M251" s="20" t="str">
        <f>Разбивка_по_щитам!P251</f>
        <v>ВВГнг(А)-LS (3х1,5)
L=33-0,08%</v>
      </c>
      <c r="N251" s="20"/>
      <c r="P251" s="20"/>
      <c r="Q251" s="20"/>
      <c r="R251" s="20"/>
      <c r="S251" s="20"/>
      <c r="T251" s="20"/>
      <c r="U251" s="20"/>
    </row>
    <row r="252" spans="2:21" x14ac:dyDescent="0.2">
      <c r="B252" s="20">
        <f>Разбивка_по_щитам!B252</f>
        <v>1</v>
      </c>
      <c r="C252" s="20">
        <f>Разбивка_по_щитам!C252</f>
        <v>250</v>
      </c>
      <c r="D252" s="20" t="str">
        <f>Разбивка_по_щитам!F252</f>
        <v>ЩР</v>
      </c>
      <c r="E252" s="20" t="str">
        <f>Разбивка_по_щитам!H252</f>
        <v>LD.1.14.3</v>
      </c>
      <c r="F252" s="20" t="e">
        <f>Разбивка_по_щитам!I252</f>
        <v>#N/A</v>
      </c>
      <c r="G252" s="20" t="str">
        <f>Разбивка_по_щитам!J252</f>
        <v>Питание подсветок  Пом. №14</v>
      </c>
      <c r="H252" s="20">
        <f>Разбивка_по_щитам!K252</f>
        <v>0.23</v>
      </c>
      <c r="I252" s="20">
        <f>Разбивка_по_щитам!L252</f>
        <v>0.05</v>
      </c>
      <c r="J252" s="20" t="str">
        <f>Разбивка_по_щитам!M252</f>
        <v>L2</v>
      </c>
      <c r="K252" s="20" t="str">
        <f>Разбивка_по_щитам!N252</f>
        <v>LD.1.14.3</v>
      </c>
      <c r="L252" s="20"/>
      <c r="M252" s="20" t="str">
        <f>Разбивка_по_щитам!P252</f>
        <v>ВВГнг(А)-LS (3х1,5)
L=27-0,06%</v>
      </c>
      <c r="N252" s="20"/>
      <c r="P252" s="20"/>
      <c r="Q252" s="20"/>
      <c r="R252" s="20"/>
      <c r="S252" s="20"/>
      <c r="T252" s="20"/>
      <c r="U252" s="20"/>
    </row>
    <row r="253" spans="2:21" x14ac:dyDescent="0.2">
      <c r="B253" s="20">
        <f>Разбивка_по_щитам!B253</f>
        <v>1</v>
      </c>
      <c r="C253" s="20">
        <f>Разбивка_по_щитам!C253</f>
        <v>251</v>
      </c>
      <c r="D253" s="20" t="str">
        <f>Разбивка_по_щитам!F253</f>
        <v>ЩР</v>
      </c>
      <c r="E253" s="20" t="str">
        <f>Разбивка_по_щитам!H253</f>
        <v>LD.1.15.1</v>
      </c>
      <c r="F253" s="20" t="e">
        <f>Разбивка_по_щитам!I253</f>
        <v>#N/A</v>
      </c>
      <c r="G253" s="20" t="str">
        <f>Разбивка_по_щитам!J253</f>
        <v>Питание подсветок  Пом. №15</v>
      </c>
      <c r="H253" s="20">
        <f>Разбивка_по_щитам!K253</f>
        <v>0.23</v>
      </c>
      <c r="I253" s="20">
        <f>Разбивка_по_щитам!L253</f>
        <v>0.05</v>
      </c>
      <c r="J253" s="20" t="str">
        <f>Разбивка_по_щитам!M253</f>
        <v>L3</v>
      </c>
      <c r="K253" s="20" t="str">
        <f>Разбивка_по_щитам!N253</f>
        <v>LD.1.15.1</v>
      </c>
      <c r="L253" s="20"/>
      <c r="M253" s="20" t="str">
        <f>Разбивка_по_щитам!P253</f>
        <v>ВВГнг(А)-LS (3х1,5)
L=41-0,1%</v>
      </c>
      <c r="N253" s="20"/>
      <c r="P253" s="20"/>
      <c r="Q253" s="20"/>
      <c r="R253" s="20"/>
      <c r="S253" s="20"/>
      <c r="T253" s="20"/>
      <c r="U253" s="20"/>
    </row>
    <row r="254" spans="2:21" x14ac:dyDescent="0.2">
      <c r="B254" s="20">
        <f>Разбивка_по_щитам!B254</f>
        <v>1</v>
      </c>
      <c r="C254" s="20">
        <f>Разбивка_по_щитам!C254</f>
        <v>252</v>
      </c>
      <c r="D254" s="20" t="str">
        <f>Разбивка_по_щитам!F254</f>
        <v>ЩР</v>
      </c>
      <c r="E254" s="20" t="str">
        <f>Разбивка_по_щитам!H254</f>
        <v>LD.1.03.1</v>
      </c>
      <c r="F254" s="20" t="e">
        <f>Разбивка_по_щитам!I254</f>
        <v>#N/A</v>
      </c>
      <c r="G254" s="20" t="str">
        <f>Разбивка_по_щитам!J254</f>
        <v>Питание подсветок  Пом. №03</v>
      </c>
      <c r="H254" s="20">
        <f>Разбивка_по_щитам!K254</f>
        <v>0.23</v>
      </c>
      <c r="I254" s="20">
        <f>Разбивка_по_щитам!L254</f>
        <v>0.05</v>
      </c>
      <c r="J254" s="20" t="str">
        <f>Разбивка_по_щитам!M254</f>
        <v>L1</v>
      </c>
      <c r="K254" s="20" t="str">
        <f>Разбивка_по_щитам!N254</f>
        <v>LD.1.03.1</v>
      </c>
      <c r="L254" s="20"/>
      <c r="M254" s="20" t="str">
        <f>Разбивка_по_щитам!P254</f>
        <v>ВВГнг(А)-LS (3х1,5)
L=21-0,05%</v>
      </c>
      <c r="N254" s="20"/>
      <c r="P254" s="20"/>
      <c r="Q254" s="20"/>
      <c r="R254" s="20"/>
      <c r="S254" s="20"/>
      <c r="T254" s="20"/>
      <c r="U254" s="20"/>
    </row>
    <row r="255" spans="2:21" x14ac:dyDescent="0.2">
      <c r="B255" s="20">
        <f>Разбивка_по_щитам!B255</f>
        <v>1</v>
      </c>
      <c r="C255" s="20">
        <f>Разбивка_по_щитам!C255</f>
        <v>253</v>
      </c>
      <c r="D255" s="20" t="str">
        <f>Разбивка_по_щитам!F255</f>
        <v>ЩР</v>
      </c>
      <c r="E255" s="20" t="str">
        <f>Разбивка_по_щитам!H255</f>
        <v>LD.1.19.1</v>
      </c>
      <c r="F255" s="20" t="e">
        <f>Разбивка_по_щитам!I255</f>
        <v>#N/A</v>
      </c>
      <c r="G255" s="20" t="str">
        <f>Разбивка_по_щитам!J255</f>
        <v>Питание подсветок  Пом. №19</v>
      </c>
      <c r="H255" s="20">
        <f>Разбивка_по_щитам!K255</f>
        <v>0.23</v>
      </c>
      <c r="I255" s="20">
        <f>Разбивка_по_щитам!L255</f>
        <v>0.05</v>
      </c>
      <c r="J255" s="20" t="str">
        <f>Разбивка_по_щитам!M255</f>
        <v>L2</v>
      </c>
      <c r="K255" s="20" t="str">
        <f>Разбивка_по_щитам!N255</f>
        <v>LD.1.19.1</v>
      </c>
      <c r="L255" s="20"/>
      <c r="M255" s="20" t="str">
        <f>Разбивка_по_щитам!P255</f>
        <v>ВВГнг(А)-LS (3х1,5)
L=42-0,1%</v>
      </c>
      <c r="N255" s="20"/>
      <c r="P255" s="20"/>
      <c r="Q255" s="20"/>
      <c r="R255" s="20"/>
      <c r="S255" s="20"/>
      <c r="T255" s="20"/>
      <c r="U255" s="20"/>
    </row>
    <row r="256" spans="2:21" x14ac:dyDescent="0.2">
      <c r="B256" s="20">
        <f>Разбивка_по_щитам!B256</f>
        <v>1</v>
      </c>
      <c r="C256" s="20">
        <f>Разбивка_по_щитам!C256</f>
        <v>254</v>
      </c>
      <c r="D256" s="20" t="str">
        <f>Разбивка_по_щитам!F256</f>
        <v>ЩР</v>
      </c>
      <c r="E256" s="20" t="str">
        <f>Разбивка_по_щитам!H256</f>
        <v>LD.1.20.1</v>
      </c>
      <c r="F256" s="20" t="e">
        <f>Разбивка_по_щитам!I256</f>
        <v>#N/A</v>
      </c>
      <c r="G256" s="20" t="str">
        <f>Разбивка_по_щитам!J256</f>
        <v>Питание подсветок  Пом. №20</v>
      </c>
      <c r="H256" s="20">
        <f>Разбивка_по_щитам!K256</f>
        <v>0.23</v>
      </c>
      <c r="I256" s="20">
        <f>Разбивка_по_щитам!L256</f>
        <v>0.05</v>
      </c>
      <c r="J256" s="20" t="str">
        <f>Разбивка_по_щитам!M256</f>
        <v>L3</v>
      </c>
      <c r="K256" s="20" t="str">
        <f>Разбивка_по_щитам!N256</f>
        <v>LD.1.20.1</v>
      </c>
      <c r="L256" s="20"/>
      <c r="M256" s="20" t="str">
        <f>Разбивка_по_щитам!P256</f>
        <v>ВВГнг(А)-LS (3х1,5)
L=37-0,09%</v>
      </c>
      <c r="N256" s="20"/>
    </row>
    <row r="257" spans="2:14" x14ac:dyDescent="0.2">
      <c r="B257" s="20">
        <f>Разбивка_по_щитам!B257</f>
        <v>1</v>
      </c>
      <c r="C257" s="20">
        <f>Разбивка_по_щитам!C257</f>
        <v>255</v>
      </c>
      <c r="D257" s="20" t="str">
        <f>Разбивка_по_щитам!F257</f>
        <v>ЩР</v>
      </c>
      <c r="E257" s="20">
        <f>Разбивка_по_щитам!H257</f>
        <v>0</v>
      </c>
      <c r="F257" s="20" t="e">
        <f>Разбивка_по_щитам!I257</f>
        <v>#N/A</v>
      </c>
      <c r="G257" s="20" t="str">
        <f>Разбивка_по_щитам!J257</f>
        <v/>
      </c>
      <c r="H257" s="20" t="str">
        <f>Разбивка_по_щитам!K257</f>
        <v/>
      </c>
      <c r="I257" s="20" t="str">
        <f>Разбивка_по_щитам!L257</f>
        <v/>
      </c>
      <c r="J257" s="20" t="str">
        <f>Разбивка_по_щитам!M257</f>
        <v/>
      </c>
      <c r="K257" s="20" t="str">
        <f>Разбивка_по_щитам!N257</f>
        <v/>
      </c>
      <c r="L257" s="20"/>
      <c r="M257" s="20" t="str">
        <f>Разбивка_по_щитам!P257</f>
        <v/>
      </c>
      <c r="N257" s="20"/>
    </row>
    <row r="258" spans="2:14" x14ac:dyDescent="0.2">
      <c r="B258" s="20">
        <f>Разбивка_по_щитам!B258</f>
        <v>1</v>
      </c>
      <c r="C258" s="20">
        <f>Разбивка_по_щитам!C258</f>
        <v>256</v>
      </c>
      <c r="D258" s="20" t="str">
        <f>Разбивка_по_щитам!F258</f>
        <v>ЩР</v>
      </c>
      <c r="E258" s="20">
        <f>Разбивка_по_щитам!H258</f>
        <v>0</v>
      </c>
      <c r="F258" s="20" t="e">
        <f>Разбивка_по_щитам!I258</f>
        <v>#N/A</v>
      </c>
      <c r="G258" s="20" t="str">
        <f>Разбивка_по_щитам!J258</f>
        <v/>
      </c>
      <c r="H258" s="20" t="str">
        <f>Разбивка_по_щитам!K258</f>
        <v/>
      </c>
      <c r="I258" s="20" t="str">
        <f>Разбивка_по_щитам!L258</f>
        <v/>
      </c>
      <c r="J258" s="20" t="str">
        <f>Разбивка_по_щитам!M258</f>
        <v/>
      </c>
      <c r="K258" s="20" t="str">
        <f>Разбивка_по_щитам!N258</f>
        <v/>
      </c>
      <c r="L258" s="20"/>
      <c r="M258" s="20" t="str">
        <f>Разбивка_по_щитам!P258</f>
        <v/>
      </c>
      <c r="N258" s="20"/>
    </row>
    <row r="259" spans="2:14" x14ac:dyDescent="0.2">
      <c r="B259" s="20">
        <f>Разбивка_по_щитам!B259</f>
        <v>1</v>
      </c>
      <c r="C259" s="20">
        <f>Разбивка_по_щитам!C259</f>
        <v>257</v>
      </c>
      <c r="D259" s="20" t="str">
        <f>Разбивка_по_щитам!F259</f>
        <v>ЩР</v>
      </c>
      <c r="E259" s="20" t="str">
        <f>Разбивка_по_щитам!H259</f>
        <v>LED.1.08.1</v>
      </c>
      <c r="F259" s="20" t="e">
        <f>Разбивка_по_щитам!I259</f>
        <v>#N/A</v>
      </c>
      <c r="G259" s="20" t="str">
        <f>Разбивка_по_щитам!J259</f>
        <v>Светодиодное освещение  Пом. №08</v>
      </c>
      <c r="H259" s="20">
        <f>Разбивка_по_щитам!K259</f>
        <v>0.37</v>
      </c>
      <c r="I259" s="20">
        <f>Разбивка_по_щитам!L259</f>
        <v>0.08</v>
      </c>
      <c r="J259" s="20" t="str">
        <f>Разбивка_по_щитам!M259</f>
        <v>L3</v>
      </c>
      <c r="K259" s="20" t="str">
        <f>Разбивка_по_щитам!N259</f>
        <v>LED.1.08.1</v>
      </c>
      <c r="L259" s="20"/>
      <c r="M259" s="20" t="str">
        <f>Разбивка_по_щитам!P259</f>
        <v>КГВВнг(А)-LS (2х2,5)
L=20-0,05%</v>
      </c>
      <c r="N259" s="20"/>
    </row>
    <row r="260" spans="2:14" x14ac:dyDescent="0.2">
      <c r="B260" s="20">
        <f>Разбивка_по_щитам!B260</f>
        <v>1</v>
      </c>
      <c r="C260" s="20">
        <f>Разбивка_по_щитам!C260</f>
        <v>258</v>
      </c>
      <c r="D260" s="20" t="str">
        <f>Разбивка_по_щитам!F260</f>
        <v>ЩР</v>
      </c>
      <c r="E260" s="20" t="str">
        <f>Разбивка_по_щитам!H260</f>
        <v>LED.1.08.2</v>
      </c>
      <c r="F260" s="20" t="e">
        <f>Разбивка_по_щитам!I260</f>
        <v>#N/A</v>
      </c>
      <c r="G260" s="20" t="str">
        <f>Разбивка_по_щитам!J260</f>
        <v>Светодиодное освещение  Пом. №08</v>
      </c>
      <c r="H260" s="20">
        <f>Разбивка_по_щитам!K260</f>
        <v>0.19</v>
      </c>
      <c r="I260" s="20">
        <f>Разбивка_по_щитам!L260</f>
        <v>0.04</v>
      </c>
      <c r="J260" s="20" t="str">
        <f>Разбивка_по_щитам!M260</f>
        <v>L1</v>
      </c>
      <c r="K260" s="20" t="str">
        <f>Разбивка_по_щитам!N260</f>
        <v>LED.1.08.2</v>
      </c>
      <c r="L260" s="20"/>
      <c r="M260" s="20" t="str">
        <f>Разбивка_по_щитам!P260</f>
        <v>КГВВнг(А)-LS (2х2,5)
L=28-0,04%</v>
      </c>
      <c r="N260" s="20"/>
    </row>
    <row r="261" spans="2:14" x14ac:dyDescent="0.2">
      <c r="B261" s="20">
        <f>Разбивка_по_щитам!B261</f>
        <v>1</v>
      </c>
      <c r="C261" s="20">
        <f>Разбивка_по_щитам!C261</f>
        <v>259</v>
      </c>
      <c r="D261" s="20" t="str">
        <f>Разбивка_по_щитам!F261</f>
        <v>ЩР</v>
      </c>
      <c r="E261" s="20" t="str">
        <f>Разбивка_по_щитам!H261</f>
        <v>LED.1.08.3</v>
      </c>
      <c r="F261" s="20" t="e">
        <f>Разбивка_по_щитам!I261</f>
        <v>#N/A</v>
      </c>
      <c r="G261" s="20" t="str">
        <f>Разбивка_по_щитам!J261</f>
        <v>Светодиодное освещение  Пом. №08</v>
      </c>
      <c r="H261" s="20">
        <f>Разбивка_по_щитам!K261</f>
        <v>0.19</v>
      </c>
      <c r="I261" s="20">
        <f>Разбивка_по_щитам!L261</f>
        <v>0.04</v>
      </c>
      <c r="J261" s="20" t="str">
        <f>Разбивка_по_щитам!M261</f>
        <v>L2</v>
      </c>
      <c r="K261" s="20" t="str">
        <f>Разбивка_по_щитам!N261</f>
        <v>LED.1.08.3</v>
      </c>
      <c r="L261" s="20"/>
      <c r="M261" s="20" t="str">
        <f>Разбивка_по_щитам!P261</f>
        <v>КГВВнг(А)-LS (2х2,5)
L=31-0,04%</v>
      </c>
      <c r="N261" s="20"/>
    </row>
    <row r="262" spans="2:14" x14ac:dyDescent="0.2">
      <c r="B262" s="20">
        <f>Разбивка_по_щитам!B262</f>
        <v>1</v>
      </c>
      <c r="C262" s="20">
        <f>Разбивка_по_щитам!C262</f>
        <v>260</v>
      </c>
      <c r="D262" s="20" t="str">
        <f>Разбивка_по_щитам!F262</f>
        <v>ЩР</v>
      </c>
      <c r="E262" s="20" t="str">
        <f>Разбивка_по_щитам!H262</f>
        <v>LED.1.08.4</v>
      </c>
      <c r="F262" s="20" t="e">
        <f>Разбивка_по_щитам!I262</f>
        <v>#N/A</v>
      </c>
      <c r="G262" s="20" t="str">
        <f>Разбивка_по_щитам!J262</f>
        <v>Светодиодное освещение  Пом. №08</v>
      </c>
      <c r="H262" s="20">
        <f>Разбивка_по_щитам!K262</f>
        <v>0.32</v>
      </c>
      <c r="I262" s="20">
        <f>Разбивка_по_щитам!L262</f>
        <v>7.0000000000000007E-2</v>
      </c>
      <c r="J262" s="20" t="str">
        <f>Разбивка_по_щитам!M262</f>
        <v>L3</v>
      </c>
      <c r="K262" s="20" t="str">
        <f>Разбивка_по_щитам!N262</f>
        <v>LED.1.08.4</v>
      </c>
      <c r="L262" s="20"/>
      <c r="M262" s="20" t="str">
        <f>Разбивка_по_щитам!P262</f>
        <v>КГВВнг(А)-LS (2х2,5)
L=32-0,07%</v>
      </c>
      <c r="N262" s="20"/>
    </row>
    <row r="263" spans="2:14" x14ac:dyDescent="0.2">
      <c r="B263" s="20">
        <f>Разбивка_по_щитам!B263</f>
        <v>1</v>
      </c>
      <c r="C263" s="20">
        <f>Разбивка_по_щитам!C263</f>
        <v>261</v>
      </c>
      <c r="D263" s="20" t="str">
        <f>Разбивка_по_щитам!F263</f>
        <v>ЩР</v>
      </c>
      <c r="E263" s="20">
        <f>Разбивка_по_щитам!H263</f>
        <v>0</v>
      </c>
      <c r="F263" s="20" t="e">
        <f>Разбивка_по_щитам!I263</f>
        <v>#N/A</v>
      </c>
      <c r="G263" s="20" t="str">
        <f>Разбивка_по_щитам!J263</f>
        <v/>
      </c>
      <c r="H263" s="20" t="str">
        <f>Разбивка_по_щитам!K263</f>
        <v/>
      </c>
      <c r="I263" s="20" t="str">
        <f>Разбивка_по_щитам!L263</f>
        <v/>
      </c>
      <c r="J263" s="20" t="str">
        <f>Разбивка_по_щитам!M263</f>
        <v/>
      </c>
      <c r="K263" s="20" t="str">
        <f>Разбивка_по_щитам!N263</f>
        <v/>
      </c>
      <c r="L263" s="20"/>
      <c r="M263" s="20" t="str">
        <f>Разбивка_по_щитам!P263</f>
        <v/>
      </c>
      <c r="N263" s="20"/>
    </row>
    <row r="264" spans="2:14" x14ac:dyDescent="0.2">
      <c r="B264" s="20">
        <f>Разбивка_по_щитам!B264</f>
        <v>1</v>
      </c>
      <c r="C264" s="20">
        <f>Разбивка_по_щитам!C264</f>
        <v>262</v>
      </c>
      <c r="D264" s="20" t="str">
        <f>Разбивка_по_щитам!F264</f>
        <v>ЩР</v>
      </c>
      <c r="E264" s="20">
        <f>Разбивка_по_щитам!H264</f>
        <v>0</v>
      </c>
      <c r="F264" s="20" t="e">
        <f>Разбивка_по_щитам!I264</f>
        <v>#N/A</v>
      </c>
      <c r="G264" s="20" t="str">
        <f>Разбивка_по_щитам!J264</f>
        <v/>
      </c>
      <c r="H264" s="20" t="str">
        <f>Разбивка_по_щитам!K264</f>
        <v/>
      </c>
      <c r="I264" s="20" t="str">
        <f>Разбивка_по_щитам!L264</f>
        <v/>
      </c>
      <c r="J264" s="20" t="str">
        <f>Разбивка_по_щитам!M264</f>
        <v/>
      </c>
      <c r="K264" s="20" t="str">
        <f>Разбивка_по_щитам!N264</f>
        <v/>
      </c>
      <c r="L264" s="20"/>
      <c r="M264" s="20" t="str">
        <f>Разбивка_по_щитам!P264</f>
        <v/>
      </c>
      <c r="N264" s="20"/>
    </row>
    <row r="265" spans="2:14" x14ac:dyDescent="0.2">
      <c r="B265" s="20">
        <f>Разбивка_по_щитам!B265</f>
        <v>1</v>
      </c>
      <c r="C265" s="20">
        <f>Разбивка_по_щитам!C265</f>
        <v>263</v>
      </c>
      <c r="D265" s="20" t="str">
        <f>Разбивка_по_щитам!F265</f>
        <v>ЩР</v>
      </c>
      <c r="E265" s="20">
        <f>Разбивка_по_щитам!H265</f>
        <v>0</v>
      </c>
      <c r="F265" s="20" t="e">
        <f>Разбивка_по_щитам!I265</f>
        <v>#N/A</v>
      </c>
      <c r="G265" s="20" t="str">
        <f>Разбивка_по_щитам!J265</f>
        <v/>
      </c>
      <c r="H265" s="20" t="str">
        <f>Разбивка_по_щитам!K265</f>
        <v/>
      </c>
      <c r="I265" s="20" t="str">
        <f>Разбивка_по_щитам!L265</f>
        <v/>
      </c>
      <c r="J265" s="20" t="str">
        <f>Разбивка_по_щитам!M265</f>
        <v/>
      </c>
      <c r="K265" s="20" t="str">
        <f>Разбивка_по_щитам!N265</f>
        <v/>
      </c>
      <c r="L265" s="20"/>
      <c r="M265" s="20" t="str">
        <f>Разбивка_по_щитам!P265</f>
        <v/>
      </c>
      <c r="N265" s="20"/>
    </row>
    <row r="266" spans="2:14" x14ac:dyDescent="0.2">
      <c r="B266" s="20">
        <f>Разбивка_по_щитам!B266</f>
        <v>1</v>
      </c>
      <c r="C266" s="20">
        <f>Разбивка_по_щитам!C266</f>
        <v>264</v>
      </c>
      <c r="D266" s="20" t="str">
        <f>Разбивка_по_щитам!F266</f>
        <v>ЩР</v>
      </c>
      <c r="E266" s="20">
        <f>Разбивка_по_щитам!H266</f>
        <v>0</v>
      </c>
      <c r="F266" s="20" t="e">
        <f>Разбивка_по_щитам!I266</f>
        <v>#N/A</v>
      </c>
      <c r="G266" s="20" t="str">
        <f>Разбивка_по_щитам!J266</f>
        <v/>
      </c>
      <c r="H266" s="20" t="str">
        <f>Разбивка_по_щитам!K266</f>
        <v/>
      </c>
      <c r="I266" s="20" t="str">
        <f>Разбивка_по_щитам!L266</f>
        <v/>
      </c>
      <c r="J266" s="20" t="str">
        <f>Разбивка_по_щитам!M266</f>
        <v/>
      </c>
      <c r="K266" s="20" t="str">
        <f>Разбивка_по_щитам!N266</f>
        <v/>
      </c>
      <c r="L266" s="20"/>
      <c r="M266" s="20" t="str">
        <f>Разбивка_по_щитам!P266</f>
        <v/>
      </c>
      <c r="N266" s="20"/>
    </row>
    <row r="267" spans="2:14" x14ac:dyDescent="0.2">
      <c r="B267" s="20">
        <f>Разбивка_по_щитам!B267</f>
        <v>1</v>
      </c>
      <c r="C267" s="20">
        <f>Разбивка_по_щитам!C267</f>
        <v>265</v>
      </c>
      <c r="D267" s="20" t="str">
        <f>Разбивка_по_щитам!F267</f>
        <v>ЩР</v>
      </c>
      <c r="E267" s="20" t="str">
        <f>Разбивка_по_щитам!H267</f>
        <v>АПС</v>
      </c>
      <c r="F267" s="20" t="e">
        <f>Разбивка_по_щитам!I267</f>
        <v>#N/A</v>
      </c>
      <c r="G267" s="20" t="str">
        <f>Разбивка_по_щитам!J267</f>
        <v>Питание реле контактора АПС</v>
      </c>
      <c r="H267" s="20">
        <f>Разбивка_по_щитам!K267</f>
        <v>0.05</v>
      </c>
      <c r="I267" s="20">
        <f>Разбивка_по_щитам!L267</f>
        <v>0.01</v>
      </c>
      <c r="J267" s="20" t="str">
        <f>Разбивка_по_щитам!M267</f>
        <v>L2</v>
      </c>
      <c r="K267" s="20" t="str">
        <f>Разбивка_по_щитам!N267</f>
        <v>АПС</v>
      </c>
      <c r="L267" s="20"/>
      <c r="M267" s="20" t="str">
        <f>Разбивка_по_щитам!P267</f>
        <v>ВВГнг(А)-FRLS (3х1,5)
L=22-0,02%</v>
      </c>
      <c r="N267" s="20"/>
    </row>
    <row r="268" spans="2:14" x14ac:dyDescent="0.2">
      <c r="B268" s="20">
        <f>Разбивка_по_щитам!B268</f>
        <v>1</v>
      </c>
      <c r="C268" s="20">
        <f>Разбивка_по_щитам!C268</f>
        <v>266</v>
      </c>
      <c r="D268" s="20" t="str">
        <f>Разбивка_по_щитам!F268</f>
        <v>ЩР</v>
      </c>
      <c r="E268" s="20" t="str">
        <f>Разбивка_по_щитам!H268</f>
        <v>РЕЛЕ</v>
      </c>
      <c r="F268" s="20" t="e">
        <f>Разбивка_по_щитам!I268</f>
        <v>#N/A</v>
      </c>
      <c r="G268" s="20" t="str">
        <f>Разбивка_по_щитам!J268</f>
        <v>Реле АПС</v>
      </c>
      <c r="H268" s="20" t="e">
        <f>Разбивка_по_щитам!K268</f>
        <v>#N/A</v>
      </c>
      <c r="I268" s="20">
        <f>Разбивка_по_щитам!L268</f>
        <v>0</v>
      </c>
      <c r="J268" s="20" t="str">
        <f>Разбивка_по_щитам!M268</f>
        <v>L3</v>
      </c>
      <c r="K268" s="20" t="str">
        <f>Разбивка_по_щитам!N268</f>
        <v>РЕЛЕ</v>
      </c>
      <c r="L268" s="20"/>
      <c r="M268" s="20" t="e">
        <f>Разбивка_по_щитам!P268</f>
        <v>#N/A</v>
      </c>
      <c r="N268" s="20"/>
    </row>
    <row r="269" spans="2:14" x14ac:dyDescent="0.2">
      <c r="B269" s="20">
        <f>Разбивка_по_щитам!B269</f>
        <v>1</v>
      </c>
      <c r="C269" s="20">
        <f>Разбивка_по_щитам!C269</f>
        <v>267</v>
      </c>
      <c r="D269" s="20" t="str">
        <f>Разбивка_по_щитам!F269</f>
        <v>ЩР</v>
      </c>
      <c r="E269" s="20" t="str">
        <f>Разбивка_по_щитам!H269</f>
        <v>КМ.1</v>
      </c>
      <c r="F269" s="20" t="e">
        <f>Разбивка_по_щитам!I269</f>
        <v>#N/A</v>
      </c>
      <c r="G269" s="20" t="str">
        <f>Разбивка_по_щитам!J269</f>
        <v>Контактор модульный</v>
      </c>
      <c r="H269" s="20">
        <f>Разбивка_по_щитам!K269</f>
        <v>0</v>
      </c>
      <c r="I269" s="20">
        <f>Разбивка_по_щитам!L269</f>
        <v>0</v>
      </c>
      <c r="J269" s="20" t="str">
        <f>Разбивка_по_щитам!M269</f>
        <v>L1,L2,L3</v>
      </c>
      <c r="K269" s="20" t="str">
        <f>Разбивка_по_щитам!N269</f>
        <v>КМ.1</v>
      </c>
      <c r="L269" s="20"/>
      <c r="M269" s="20" t="e">
        <f>Разбивка_по_щитам!P269</f>
        <v>#N/A</v>
      </c>
      <c r="N269" s="20"/>
    </row>
    <row r="270" spans="2:14" x14ac:dyDescent="0.2">
      <c r="B270" s="20">
        <f>Разбивка_по_щитам!B270</f>
        <v>1</v>
      </c>
      <c r="C270" s="20">
        <f>Разбивка_по_щитам!C270</f>
        <v>268</v>
      </c>
      <c r="D270" s="20" t="str">
        <f>Разбивка_по_щитам!F270</f>
        <v>ЩР</v>
      </c>
      <c r="E270" s="20">
        <f>Разбивка_по_щитам!H270</f>
        <v>0</v>
      </c>
      <c r="F270" s="20" t="e">
        <f>Разбивка_по_щитам!I270</f>
        <v>#N/A</v>
      </c>
      <c r="G270" s="20" t="str">
        <f>Разбивка_по_щитам!J270</f>
        <v/>
      </c>
      <c r="H270" s="20" t="str">
        <f>Разбивка_по_щитам!K270</f>
        <v/>
      </c>
      <c r="I270" s="20" t="str">
        <f>Разбивка_по_щитам!L270</f>
        <v/>
      </c>
      <c r="J270" s="20" t="str">
        <f>Разбивка_по_щитам!M270</f>
        <v/>
      </c>
      <c r="K270" s="20" t="str">
        <f>Разбивка_по_щитам!N270</f>
        <v/>
      </c>
      <c r="L270" s="20"/>
      <c r="M270" s="20" t="str">
        <f>Разбивка_по_щитам!P270</f>
        <v/>
      </c>
      <c r="N270" s="20"/>
    </row>
    <row r="271" spans="2:14" x14ac:dyDescent="0.2">
      <c r="B271" s="20">
        <f>Разбивка_по_щитам!B271</f>
        <v>1</v>
      </c>
      <c r="C271" s="20">
        <f>Разбивка_по_щитам!C271</f>
        <v>269</v>
      </c>
      <c r="D271" s="20" t="str">
        <f>Разбивка_по_щитам!F271</f>
        <v>ЩР</v>
      </c>
      <c r="E271" s="20" t="str">
        <f>Разбивка_по_щитам!H271</f>
        <v>K.1.02.1-(К.1.5)</v>
      </c>
      <c r="F271" s="20" t="e">
        <f>Разбивка_по_щитам!I271</f>
        <v>#N/A</v>
      </c>
      <c r="G271" s="20" t="str">
        <f>Разбивка_по_щитам!J271</f>
        <v>Внутренний блок кондиционера  Пом. №02</v>
      </c>
      <c r="H271" s="20">
        <f>Разбивка_по_щитам!K271</f>
        <v>0.41000000000000003</v>
      </c>
      <c r="I271" s="20">
        <f>Разбивка_по_щитам!L271</f>
        <v>0.09</v>
      </c>
      <c r="J271" s="20" t="str">
        <f>Разбивка_по_щитам!M271</f>
        <v>L2</v>
      </c>
      <c r="K271" s="20" t="str">
        <f>Разбивка_по_щитам!N271</f>
        <v>K.1.02.1-(К.1.5)</v>
      </c>
      <c r="L271" s="20"/>
      <c r="M271" s="20" t="str">
        <f>Разбивка_по_щитам!P271</f>
        <v>ВВГнг(А)-LS (3х1,5)
L=18-0,08%</v>
      </c>
      <c r="N271" s="20"/>
    </row>
    <row r="272" spans="2:14" x14ac:dyDescent="0.2">
      <c r="B272" s="20">
        <f>Разбивка_по_щитам!B272</f>
        <v>1</v>
      </c>
      <c r="C272" s="20">
        <f>Разбивка_по_щитам!C272</f>
        <v>270</v>
      </c>
      <c r="D272" s="20" t="str">
        <f>Разбивка_по_щитам!F272</f>
        <v>ЩР</v>
      </c>
      <c r="E272" s="20" t="str">
        <f>Разбивка_по_щитам!H272</f>
        <v>K.1.04.1-(К.1.4)</v>
      </c>
      <c r="F272" s="20" t="e">
        <f>Разбивка_по_щитам!I272</f>
        <v>#N/A</v>
      </c>
      <c r="G272" s="20" t="str">
        <f>Разбивка_по_щитам!J272</f>
        <v>Внутренний блок кондиционера  Пом. №04</v>
      </c>
      <c r="H272" s="20">
        <f>Разбивка_по_щитам!K272</f>
        <v>0.15000000000000002</v>
      </c>
      <c r="I272" s="20">
        <f>Разбивка_по_щитам!L272</f>
        <v>3.2000000000000001E-2</v>
      </c>
      <c r="J272" s="20" t="str">
        <f>Разбивка_по_щитам!M272</f>
        <v>L3</v>
      </c>
      <c r="K272" s="20" t="str">
        <f>Разбивка_по_щитам!N272</f>
        <v>K.1.04.1-(К.1.4)</v>
      </c>
      <c r="L272" s="20"/>
      <c r="M272" s="20" t="str">
        <f>Разбивка_по_щитам!P272</f>
        <v>ВВГнг(А)-LS (3х1,5)
L=24-0,04%</v>
      </c>
      <c r="N272" s="20"/>
    </row>
    <row r="273" spans="2:14" x14ac:dyDescent="0.2">
      <c r="B273" s="20">
        <f>Разбивка_по_щитам!B273</f>
        <v>1</v>
      </c>
      <c r="C273" s="20">
        <f>Разбивка_по_щитам!C273</f>
        <v>271</v>
      </c>
      <c r="D273" s="20" t="str">
        <f>Разбивка_по_щитам!F273</f>
        <v>ЩР</v>
      </c>
      <c r="E273" s="20" t="str">
        <f>Разбивка_по_щитам!H273</f>
        <v>K.1.07.1-(К.1.8)</v>
      </c>
      <c r="F273" s="20" t="e">
        <f>Разбивка_по_щитам!I273</f>
        <v>#N/A</v>
      </c>
      <c r="G273" s="20" t="str">
        <f>Разбивка_по_щитам!J273</f>
        <v>Внутренний блок кондиционера  Пом. №07</v>
      </c>
      <c r="H273" s="20">
        <f>Разбивка_по_щитам!K273</f>
        <v>0.1</v>
      </c>
      <c r="I273" s="20">
        <f>Разбивка_по_щитам!L273</f>
        <v>2.1999999999999999E-2</v>
      </c>
      <c r="J273" s="20" t="str">
        <f>Разбивка_по_щитам!M273</f>
        <v>L1</v>
      </c>
      <c r="K273" s="20" t="str">
        <f>Разбивка_по_щитам!N273</f>
        <v>K.1.07.1-(К.1.8)</v>
      </c>
      <c r="L273" s="20"/>
      <c r="M273" s="20" t="str">
        <f>Разбивка_по_щитам!P273</f>
        <v>ВВГнг(А)-LS (3х1,5)
L=23-0,03%</v>
      </c>
      <c r="N273" s="20"/>
    </row>
    <row r="274" spans="2:14" x14ac:dyDescent="0.2">
      <c r="B274" s="20">
        <f>Разбивка_по_щитам!B274</f>
        <v>1</v>
      </c>
      <c r="C274" s="20">
        <f>Разбивка_по_щитам!C274</f>
        <v>272</v>
      </c>
      <c r="D274" s="20" t="str">
        <f>Разбивка_по_щитам!F274</f>
        <v>ЩР</v>
      </c>
      <c r="E274" s="20">
        <f>Разбивка_по_щитам!H274</f>
        <v>0</v>
      </c>
      <c r="F274" s="20" t="e">
        <f>Разбивка_по_щитам!I274</f>
        <v>#N/A</v>
      </c>
      <c r="G274" s="20" t="str">
        <f>Разбивка_по_щитам!J274</f>
        <v/>
      </c>
      <c r="H274" s="20" t="str">
        <f>Разбивка_по_щитам!K274</f>
        <v/>
      </c>
      <c r="I274" s="20" t="str">
        <f>Разбивка_по_щитам!L274</f>
        <v/>
      </c>
      <c r="J274" s="20" t="str">
        <f>Разбивка_по_щитам!M274</f>
        <v/>
      </c>
      <c r="K274" s="20" t="str">
        <f>Разбивка_по_щитам!N274</f>
        <v/>
      </c>
      <c r="L274" s="20"/>
      <c r="M274" s="20" t="str">
        <f>Разбивка_по_щитам!P274</f>
        <v/>
      </c>
      <c r="N274" s="20"/>
    </row>
    <row r="275" spans="2:14" x14ac:dyDescent="0.2">
      <c r="B275" s="20">
        <f>Разбивка_по_щитам!B275</f>
        <v>1</v>
      </c>
      <c r="C275" s="20">
        <f>Разбивка_по_щитам!C275</f>
        <v>273</v>
      </c>
      <c r="D275" s="20" t="str">
        <f>Разбивка_по_щитам!F275</f>
        <v>ЩР</v>
      </c>
      <c r="E275" s="20">
        <f>Разбивка_по_щитам!H275</f>
        <v>0</v>
      </c>
      <c r="F275" s="20" t="e">
        <f>Разбивка_по_щитам!I275</f>
        <v>#N/A</v>
      </c>
      <c r="G275" s="20" t="str">
        <f>Разбивка_по_щитам!J275</f>
        <v/>
      </c>
      <c r="H275" s="20" t="str">
        <f>Разбивка_по_щитам!K275</f>
        <v/>
      </c>
      <c r="I275" s="20" t="str">
        <f>Разбивка_по_щитам!L275</f>
        <v/>
      </c>
      <c r="J275" s="20" t="str">
        <f>Разбивка_по_щитам!M275</f>
        <v/>
      </c>
      <c r="K275" s="20" t="str">
        <f>Разбивка_по_щитам!N275</f>
        <v/>
      </c>
      <c r="L275" s="20"/>
      <c r="M275" s="20" t="str">
        <f>Разбивка_по_щитам!P275</f>
        <v/>
      </c>
      <c r="N275" s="20"/>
    </row>
    <row r="276" spans="2:14" x14ac:dyDescent="0.2">
      <c r="B276" s="20">
        <f>Разбивка_по_щитам!B276</f>
        <v>1</v>
      </c>
      <c r="C276" s="20">
        <f>Разбивка_по_щитам!C276</f>
        <v>274</v>
      </c>
      <c r="D276" s="20" t="str">
        <f>Разбивка_по_щитам!F276</f>
        <v>ЩР</v>
      </c>
      <c r="E276" s="20" t="str">
        <f>Разбивка_по_щитам!H276</f>
        <v>K.1.10.1-(К.1.7)</v>
      </c>
      <c r="F276" s="20" t="e">
        <f>Разбивка_по_щитам!I276</f>
        <v>#N/A</v>
      </c>
      <c r="G276" s="20" t="str">
        <f>Разбивка_по_щитам!J276</f>
        <v>Внутренний блок кондиционера  Пом. №10</v>
      </c>
      <c r="H276" s="20">
        <f>Разбивка_по_щитам!K276</f>
        <v>0.41000000000000003</v>
      </c>
      <c r="I276" s="20">
        <f>Разбивка_по_щитам!L276</f>
        <v>0.09</v>
      </c>
      <c r="J276" s="20" t="str">
        <f>Разбивка_по_щитам!M276</f>
        <v>L1</v>
      </c>
      <c r="K276" s="20" t="str">
        <f>Разбивка_по_щитам!N276</f>
        <v>K.1.10.1-(К.1.7)</v>
      </c>
      <c r="L276" s="20"/>
      <c r="M276" s="20" t="str">
        <f>Разбивка_по_щитам!P276</f>
        <v>ВВГнг(А)-LS (3х1,5)
L=19-0,08%</v>
      </c>
      <c r="N276" s="20"/>
    </row>
    <row r="277" spans="2:14" x14ac:dyDescent="0.2">
      <c r="B277" s="20">
        <f>Разбивка_по_щитам!B277</f>
        <v>1</v>
      </c>
      <c r="C277" s="20">
        <f>Разбивка_по_щитам!C277</f>
        <v>275</v>
      </c>
      <c r="D277" s="20" t="str">
        <f>Разбивка_по_щитам!F277</f>
        <v>ЩР</v>
      </c>
      <c r="E277" s="20" t="str">
        <f>Разбивка_по_щитам!H277</f>
        <v>K.1.11.1-(К.1.6)</v>
      </c>
      <c r="F277" s="20" t="e">
        <f>Разбивка_по_щитам!I277</f>
        <v>#N/A</v>
      </c>
      <c r="G277" s="20" t="str">
        <f>Разбивка_по_щитам!J277</f>
        <v>Внутренний блок кондиционера  Пом. №11</v>
      </c>
      <c r="H277" s="20">
        <f>Разбивка_по_щитам!K277</f>
        <v>0.28000000000000003</v>
      </c>
      <c r="I277" s="20">
        <f>Разбивка_по_щитам!L277</f>
        <v>0.06</v>
      </c>
      <c r="J277" s="20" t="str">
        <f>Разбивка_по_щитам!M277</f>
        <v>L2</v>
      </c>
      <c r="K277" s="20" t="str">
        <f>Разбивка_по_щитам!N277</f>
        <v>K.1.11.1-(К.1.6)</v>
      </c>
      <c r="L277" s="20"/>
      <c r="M277" s="20" t="str">
        <f>Разбивка_по_щитам!P277</f>
        <v>ВВГнг(А)-LS (3х1,5)
L=20-0,06%</v>
      </c>
      <c r="N277" s="20"/>
    </row>
    <row r="278" spans="2:14" x14ac:dyDescent="0.2">
      <c r="B278" s="20">
        <f>Разбивка_по_щитам!B278</f>
        <v>1</v>
      </c>
      <c r="C278" s="20">
        <f>Разбивка_по_щитам!C278</f>
        <v>276</v>
      </c>
      <c r="D278" s="20" t="str">
        <f>Разбивка_по_щитам!F278</f>
        <v>ЩР</v>
      </c>
      <c r="E278" s="20" t="str">
        <f>Разбивка_по_щитам!H278</f>
        <v>K.1.15.1-(К.1.3)</v>
      </c>
      <c r="F278" s="20" t="e">
        <f>Разбивка_по_щитам!I278</f>
        <v>#N/A</v>
      </c>
      <c r="G278" s="20" t="str">
        <f>Разбивка_по_щитам!J278</f>
        <v>Внутренний блок кондиционера  Пом. №15</v>
      </c>
      <c r="H278" s="20">
        <f>Разбивка_по_щитам!K278</f>
        <v>0.15000000000000002</v>
      </c>
      <c r="I278" s="20">
        <f>Разбивка_по_щитам!L278</f>
        <v>3.2000000000000001E-2</v>
      </c>
      <c r="J278" s="20" t="str">
        <f>Разбивка_по_щитам!M278</f>
        <v>L3</v>
      </c>
      <c r="K278" s="20" t="str">
        <f>Разбивка_по_щитам!N278</f>
        <v>K.1.15.1-(К.1.3)</v>
      </c>
      <c r="L278" s="20"/>
      <c r="M278" s="20" t="str">
        <f>Разбивка_по_щитам!P278</f>
        <v>ВВГнг(А)-LS (3х1,5)
L=37-0,06%</v>
      </c>
      <c r="N278" s="20"/>
    </row>
    <row r="279" spans="2:14" x14ac:dyDescent="0.2">
      <c r="B279" s="20">
        <f>Разбивка_по_щитам!B279</f>
        <v>1</v>
      </c>
      <c r="C279" s="20">
        <f>Разбивка_по_щитам!C279</f>
        <v>277</v>
      </c>
      <c r="D279" s="20" t="str">
        <f>Разбивка_по_щитам!F279</f>
        <v>ЩР</v>
      </c>
      <c r="E279" s="20" t="str">
        <f>Разбивка_по_щитам!H279</f>
        <v>K.1.17.1-(К.1.1)</v>
      </c>
      <c r="F279" s="20" t="e">
        <f>Разбивка_по_щитам!I279</f>
        <v>#N/A</v>
      </c>
      <c r="G279" s="20" t="str">
        <f>Разбивка_по_щитам!J279</f>
        <v>Внутренний блок кондиционера  Пом. №17</v>
      </c>
      <c r="H279" s="20">
        <f>Разбивка_по_щитам!K279</f>
        <v>0.15000000000000002</v>
      </c>
      <c r="I279" s="20">
        <f>Разбивка_по_щитам!L279</f>
        <v>3.2000000000000001E-2</v>
      </c>
      <c r="J279" s="20" t="str">
        <f>Разбивка_по_щитам!M279</f>
        <v>L1</v>
      </c>
      <c r="K279" s="20" t="str">
        <f>Разбивка_по_щитам!N279</f>
        <v>K.1.17.1-(К.1.1)</v>
      </c>
      <c r="L279" s="20"/>
      <c r="M279" s="20" t="str">
        <f>Разбивка_по_щитам!P279</f>
        <v>ВВГнг(А)-LS (3х1,5)
L=42-0,07%</v>
      </c>
      <c r="N279" s="20"/>
    </row>
    <row r="280" spans="2:14" x14ac:dyDescent="0.2">
      <c r="B280" s="20">
        <f>Разбивка_по_щитам!B280</f>
        <v>1</v>
      </c>
      <c r="C280" s="20">
        <f>Разбивка_по_щитам!C280</f>
        <v>278</v>
      </c>
      <c r="D280" s="20" t="str">
        <f>Разбивка_по_щитам!F280</f>
        <v>ЩР</v>
      </c>
      <c r="E280" s="20" t="str">
        <f>Разбивка_по_щитам!H280</f>
        <v>K.1.18.1-(К.1.2)</v>
      </c>
      <c r="F280" s="20" t="e">
        <f>Разбивка_по_щитам!I280</f>
        <v>#N/A</v>
      </c>
      <c r="G280" s="20" t="str">
        <f>Разбивка_по_щитам!J280</f>
        <v>Внутренний блок кондиционера  Пом. №18</v>
      </c>
      <c r="H280" s="20">
        <f>Разбивка_по_щитам!K280</f>
        <v>0.24000000000000002</v>
      </c>
      <c r="I280" s="20">
        <f>Разбивка_по_щитам!L280</f>
        <v>5.0999999999999997E-2</v>
      </c>
      <c r="J280" s="20" t="str">
        <f>Разбивка_по_щитам!M280</f>
        <v>L2</v>
      </c>
      <c r="K280" s="20" t="str">
        <f>Разбивка_по_щитам!N280</f>
        <v>K.1.18.1-(К.1.2)</v>
      </c>
      <c r="L280" s="20"/>
      <c r="M280" s="20" t="str">
        <f>Разбивка_по_щитам!P280</f>
        <v>ВВГнг(А)-LS (3х1,5)
L=38-0,1%</v>
      </c>
      <c r="N280" s="20"/>
    </row>
    <row r="281" spans="2:14" x14ac:dyDescent="0.2">
      <c r="B281" s="20">
        <f>Разбивка_по_щитам!B281</f>
        <v>1</v>
      </c>
      <c r="C281" s="20">
        <f>Разбивка_по_щитам!C281</f>
        <v>279</v>
      </c>
      <c r="D281" s="20" t="str">
        <f>Разбивка_по_щитам!F281</f>
        <v>ЩР</v>
      </c>
      <c r="E281" s="20" t="str">
        <f>Разбивка_по_щитам!H281</f>
        <v>ПУ.1.01.1-(ПУ.1)</v>
      </c>
      <c r="F281" s="20" t="e">
        <f>Разбивка_по_щитам!I281</f>
        <v>#N/A</v>
      </c>
      <c r="G281" s="20" t="str">
        <f>Разбивка_по_щитам!J281</f>
        <v>Приточная установка  Пом. №01</v>
      </c>
      <c r="H281" s="20">
        <f>Разбивка_по_щитам!K281</f>
        <v>6.84</v>
      </c>
      <c r="I281" s="20">
        <f>Разбивка_по_щитам!L281</f>
        <v>4.5</v>
      </c>
      <c r="J281" s="20" t="str">
        <f>Разбивка_по_щитам!M281</f>
        <v>L1,L2,L3</v>
      </c>
      <c r="K281" s="20" t="str">
        <f>Разбивка_по_щитам!N281</f>
        <v>ПУ.1.01.1-(ПУ.1)</v>
      </c>
      <c r="L281" s="20"/>
      <c r="M281" s="20" t="str">
        <f>Разбивка_по_щитам!P281</f>
        <v>ВВГнг(А)-LS (5х4)
L=20-0,27%</v>
      </c>
      <c r="N281" s="20"/>
    </row>
    <row r="282" spans="2:14" x14ac:dyDescent="0.2">
      <c r="B282" s="20">
        <f>Разбивка_по_щитам!B282</f>
        <v>1</v>
      </c>
      <c r="C282" s="20">
        <f>Разбивка_по_щитам!C282</f>
        <v>280</v>
      </c>
      <c r="D282" s="20" t="str">
        <f>Разбивка_по_щитам!F282</f>
        <v>ЩР</v>
      </c>
      <c r="E282" s="20">
        <f>Разбивка_по_щитам!H282</f>
        <v>0</v>
      </c>
      <c r="F282" s="20" t="e">
        <f>Разбивка_по_щитам!I282</f>
        <v>#N/A</v>
      </c>
      <c r="G282" s="20" t="str">
        <f>Разбивка_по_щитам!J282</f>
        <v/>
      </c>
      <c r="H282" s="20" t="str">
        <f>Разбивка_по_щитам!K282</f>
        <v/>
      </c>
      <c r="I282" s="20" t="str">
        <f>Разбивка_по_щитам!L282</f>
        <v/>
      </c>
      <c r="J282" s="20" t="str">
        <f>Разбивка_по_щитам!M282</f>
        <v/>
      </c>
      <c r="K282" s="20" t="str">
        <f>Разбивка_по_щитам!N282</f>
        <v/>
      </c>
      <c r="L282" s="20"/>
      <c r="M282" s="20" t="str">
        <f>Разбивка_по_щитам!P282</f>
        <v/>
      </c>
      <c r="N282" s="20"/>
    </row>
    <row r="283" spans="2:14" x14ac:dyDescent="0.2">
      <c r="B283" s="20">
        <f>Разбивка_по_щитам!B283</f>
        <v>1</v>
      </c>
      <c r="C283" s="20">
        <f>Разбивка_по_щитам!C283</f>
        <v>281</v>
      </c>
      <c r="D283" s="20" t="str">
        <f>Разбивка_по_щитам!F283</f>
        <v>ЩР</v>
      </c>
      <c r="E283" s="20" t="str">
        <f>Разбивка_по_щитам!H283</f>
        <v>УВ.1.06.1-(УЧ1)</v>
      </c>
      <c r="F283" s="20" t="e">
        <f>Разбивка_по_щитам!I283</f>
        <v>#N/A</v>
      </c>
      <c r="G283" s="20" t="str">
        <f>Разбивка_по_щитам!J283</f>
        <v>Увлажнитель  Пом. №06</v>
      </c>
      <c r="H283" s="20">
        <f>Разбивка_по_щитам!K283</f>
        <v>11.4</v>
      </c>
      <c r="I283" s="20">
        <f>Разбивка_по_щитам!L283</f>
        <v>7.5</v>
      </c>
      <c r="J283" s="20" t="str">
        <f>Разбивка_по_щитам!M283</f>
        <v>L1,L2,L3</v>
      </c>
      <c r="K283" s="20" t="str">
        <f>Разбивка_по_щитам!N283</f>
        <v>УВ.1.06.1-(УЧ1)</v>
      </c>
      <c r="L283" s="20"/>
      <c r="M283" s="20" t="str">
        <f>Разбивка_по_щитам!P283</f>
        <v>ВВГнг(А)-LS (5х4)
L=18-0,39%</v>
      </c>
      <c r="N283" s="20"/>
    </row>
    <row r="284" spans="2:14" x14ac:dyDescent="0.2">
      <c r="B284" s="20">
        <f>Разбивка_по_щитам!B284</f>
        <v>1</v>
      </c>
      <c r="C284" s="20">
        <f>Разбивка_по_щитам!C284</f>
        <v>282</v>
      </c>
      <c r="D284" s="20" t="str">
        <f>Разбивка_по_щитам!F284</f>
        <v>ЩР</v>
      </c>
      <c r="E284" s="20" t="str">
        <f>Разбивка_по_щитам!H284</f>
        <v>КМН.1.14.1</v>
      </c>
      <c r="F284" s="20" t="e">
        <f>Разбивка_по_щитам!I284</f>
        <v>#N/A</v>
      </c>
      <c r="G284" s="20" t="str">
        <f>Разбивка_по_щитам!J284</f>
        <v>Электрокамин  Пом. №14</v>
      </c>
      <c r="H284" s="20">
        <f>Разбивка_по_щитам!K284</f>
        <v>4.55</v>
      </c>
      <c r="I284" s="20">
        <f>Разбивка_по_щитам!L284</f>
        <v>1</v>
      </c>
      <c r="J284" s="20" t="str">
        <f>Разбивка_по_щитам!M284</f>
        <v>L1</v>
      </c>
      <c r="K284" s="20" t="str">
        <f>Разбивка_по_щитам!N284</f>
        <v>КМН.1.14.1</v>
      </c>
      <c r="L284" s="20"/>
      <c r="M284" s="20" t="str">
        <f>Разбивка_по_щитам!P284</f>
        <v>ВВГнг(А)-LS (3х1,5)
L=16-0,73%</v>
      </c>
      <c r="N284" s="20"/>
    </row>
    <row r="285" spans="2:14" x14ac:dyDescent="0.2">
      <c r="B285" s="20">
        <f>Разбивка_по_щитам!B285</f>
        <v>1</v>
      </c>
      <c r="C285" s="20">
        <f>Разбивка_по_щитам!C285</f>
        <v>283</v>
      </c>
      <c r="D285" s="20" t="str">
        <f>Разбивка_по_щитам!F285</f>
        <v>ЩР</v>
      </c>
      <c r="E285" s="20" t="str">
        <f>Разбивка_по_щитам!H285</f>
        <v>ПН.1.03.1</v>
      </c>
      <c r="F285" s="20" t="e">
        <f>Разбивка_по_щитам!I285</f>
        <v>#N/A</v>
      </c>
      <c r="G285" s="20" t="str">
        <f>Разбивка_по_щитам!J285</f>
        <v>Проточный водонагреватель  Пом. №03</v>
      </c>
      <c r="H285" s="20">
        <f>Разбивка_по_щитам!K285</f>
        <v>9.1199999999999992</v>
      </c>
      <c r="I285" s="20">
        <f>Разбивка_по_щитам!L285</f>
        <v>6</v>
      </c>
      <c r="J285" s="20" t="str">
        <f>Разбивка_по_щитам!M285</f>
        <v>L1,L2,L3</v>
      </c>
      <c r="K285" s="20" t="str">
        <f>Разбивка_по_щитам!N285</f>
        <v>ПН.1.03.1</v>
      </c>
      <c r="L285" s="20"/>
      <c r="M285" s="20" t="str">
        <f>Разбивка_по_щитам!P285</f>
        <v>ВВГнг(А)-LS (3х6)
L=19-0,22%</v>
      </c>
      <c r="N285" s="20"/>
    </row>
    <row r="286" spans="2:14" x14ac:dyDescent="0.2">
      <c r="B286" s="20">
        <f>Разбивка_по_щитам!B286</f>
        <v>1</v>
      </c>
      <c r="C286" s="20">
        <f>Разбивка_по_щитам!C286</f>
        <v>284</v>
      </c>
      <c r="D286" s="20" t="str">
        <f>Разбивка_по_щитам!F286</f>
        <v>ЩР</v>
      </c>
      <c r="E286" s="20" t="str">
        <f>Разбивка_по_щитам!H286</f>
        <v>ПН.1.04.1</v>
      </c>
      <c r="F286" s="20" t="e">
        <f>Разбивка_по_щитам!I286</f>
        <v>#N/A</v>
      </c>
      <c r="G286" s="20" t="str">
        <f>Разбивка_по_щитам!J286</f>
        <v>Проточный водонагреватель  Пом. №04</v>
      </c>
      <c r="H286" s="20">
        <f>Разбивка_по_щитам!K286</f>
        <v>9.1199999999999992</v>
      </c>
      <c r="I286" s="20">
        <f>Разбивка_по_щитам!L286</f>
        <v>6</v>
      </c>
      <c r="J286" s="20" t="str">
        <f>Разбивка_по_щитам!M286</f>
        <v>L1,L2,L3</v>
      </c>
      <c r="K286" s="20" t="str">
        <f>Разбивка_по_щитам!N286</f>
        <v>ПН.1.04.1</v>
      </c>
      <c r="L286" s="20"/>
      <c r="M286" s="20" t="str">
        <f>Разбивка_по_щитам!P286</f>
        <v>ВВГнг(А)-LS (3х6)
L=26-0,31%</v>
      </c>
      <c r="N286" s="20"/>
    </row>
    <row r="287" spans="2:14" x14ac:dyDescent="0.2">
      <c r="B287" s="20">
        <f>Разбивка_по_щитам!B287</f>
        <v>1</v>
      </c>
      <c r="C287" s="20">
        <f>Разбивка_по_щитам!C287</f>
        <v>285</v>
      </c>
      <c r="D287" s="20" t="str">
        <f>Разбивка_по_щитам!F287</f>
        <v>ЩР</v>
      </c>
      <c r="E287" s="20" t="str">
        <f>Разбивка_по_щитам!H287</f>
        <v>ПН.1.05.1</v>
      </c>
      <c r="F287" s="20" t="e">
        <f>Разбивка_по_щитам!I287</f>
        <v>#N/A</v>
      </c>
      <c r="G287" s="20" t="str">
        <f>Разбивка_по_щитам!J287</f>
        <v>Проточный водонагреватель  Пом. №05</v>
      </c>
      <c r="H287" s="20">
        <f>Разбивка_по_щитам!K287</f>
        <v>9.1199999999999992</v>
      </c>
      <c r="I287" s="20">
        <f>Разбивка_по_щитам!L287</f>
        <v>6</v>
      </c>
      <c r="J287" s="20" t="str">
        <f>Разбивка_по_щитам!M287</f>
        <v>L1,L2,L3</v>
      </c>
      <c r="K287" s="20" t="str">
        <f>Разбивка_по_щитам!N287</f>
        <v>ПН.1.05.1</v>
      </c>
      <c r="L287" s="20"/>
      <c r="M287" s="20" t="str">
        <f>Разбивка_по_щитам!P287</f>
        <v>ВВГнг(А)-LS (3х6)
L=25-0,3%</v>
      </c>
      <c r="N287" s="20"/>
    </row>
    <row r="288" spans="2:14" x14ac:dyDescent="0.2">
      <c r="B288" s="20">
        <f>Разбивка_по_щитам!B288</f>
        <v>1</v>
      </c>
      <c r="C288" s="20">
        <f>Разбивка_по_щитам!C288</f>
        <v>286</v>
      </c>
      <c r="D288" s="20" t="str">
        <f>Разбивка_по_щитам!F288</f>
        <v>ЩР</v>
      </c>
      <c r="E288" s="20" t="str">
        <f>Разбивка_по_щитам!H288</f>
        <v>ПН.1.11.1</v>
      </c>
      <c r="F288" s="20" t="e">
        <f>Разбивка_по_щитам!I288</f>
        <v>#N/A</v>
      </c>
      <c r="G288" s="20" t="str">
        <f>Разбивка_по_щитам!J288</f>
        <v>Проточный водонагреватель  Пом. №11</v>
      </c>
      <c r="H288" s="20">
        <f>Разбивка_по_щитам!K288</f>
        <v>9.1199999999999992</v>
      </c>
      <c r="I288" s="20">
        <f>Разбивка_по_щитам!L288</f>
        <v>6</v>
      </c>
      <c r="J288" s="20" t="str">
        <f>Разбивка_по_щитам!M288</f>
        <v>L1,L2,L3</v>
      </c>
      <c r="K288" s="20" t="str">
        <f>Разбивка_по_щитам!N288</f>
        <v>ПН.1.11.1</v>
      </c>
      <c r="L288" s="20"/>
      <c r="M288" s="20" t="str">
        <f>Разбивка_по_щитам!P288</f>
        <v>ВВГнг(А)-LS (3х6)
L=23-0,27%</v>
      </c>
      <c r="N288" s="20"/>
    </row>
    <row r="289" spans="2:14" x14ac:dyDescent="0.2">
      <c r="B289" s="20">
        <f>Разбивка_по_щитам!B289</f>
        <v>1</v>
      </c>
      <c r="C289" s="20">
        <f>Разбивка_по_щитам!C289</f>
        <v>287</v>
      </c>
      <c r="D289" s="20" t="str">
        <f>Разбивка_по_щитам!F289</f>
        <v>ЩР</v>
      </c>
      <c r="E289" s="20" t="str">
        <f>Разбивка_по_щитам!H289</f>
        <v>ПН.1.15.1</v>
      </c>
      <c r="F289" s="20" t="e">
        <f>Разбивка_по_щитам!I289</f>
        <v>#N/A</v>
      </c>
      <c r="G289" s="20" t="str">
        <f>Разбивка_по_щитам!J289</f>
        <v>Проточный водонагреватель  Пом. №15</v>
      </c>
      <c r="H289" s="20">
        <f>Разбивка_по_щитам!K289</f>
        <v>9.1199999999999992</v>
      </c>
      <c r="I289" s="20">
        <f>Разбивка_по_щитам!L289</f>
        <v>6</v>
      </c>
      <c r="J289" s="20" t="str">
        <f>Разбивка_по_щитам!M289</f>
        <v>L1,L2,L3</v>
      </c>
      <c r="K289" s="20" t="str">
        <f>Разбивка_по_щитам!N289</f>
        <v>ПН.1.15.1</v>
      </c>
      <c r="L289" s="20"/>
      <c r="M289" s="20" t="str">
        <f>Разбивка_по_щитам!P289</f>
        <v>ВВГнг(А)-LS (3х6)
L=27-0,32%</v>
      </c>
      <c r="N289" s="20"/>
    </row>
    <row r="290" spans="2:14" x14ac:dyDescent="0.2">
      <c r="B290" s="20">
        <f>Разбивка_по_щитам!B290</f>
        <v>1</v>
      </c>
      <c r="C290" s="20">
        <f>Разбивка_по_щитам!C290</f>
        <v>288</v>
      </c>
      <c r="D290" s="20" t="str">
        <f>Разбивка_по_щитам!F290</f>
        <v>ЩР</v>
      </c>
      <c r="E290" s="20" t="str">
        <f>Разбивка_по_щитам!H290</f>
        <v>ПН.1.17.1</v>
      </c>
      <c r="F290" s="20" t="e">
        <f>Разбивка_по_щитам!I290</f>
        <v>#N/A</v>
      </c>
      <c r="G290" s="20" t="str">
        <f>Разбивка_по_щитам!J290</f>
        <v>Проточный водонагреватель  Пом. №17</v>
      </c>
      <c r="H290" s="20">
        <f>Разбивка_по_щитам!K290</f>
        <v>9.1199999999999992</v>
      </c>
      <c r="I290" s="20">
        <f>Разбивка_по_щитам!L290</f>
        <v>6</v>
      </c>
      <c r="J290" s="20" t="str">
        <f>Разбивка_по_щитам!M290</f>
        <v>L1,L2,L3</v>
      </c>
      <c r="K290" s="20" t="str">
        <f>Разбивка_по_щитам!N290</f>
        <v>ПН.1.17.1</v>
      </c>
      <c r="L290" s="20"/>
      <c r="M290" s="20" t="str">
        <f>Разбивка_по_щитам!P290</f>
        <v>ВВГнг(А)-LS (3х6)
L=32-0,38%</v>
      </c>
      <c r="N290" s="20"/>
    </row>
    <row r="291" spans="2:14" x14ac:dyDescent="0.2">
      <c r="B291" s="20">
        <f>Разбивка_по_щитам!B291</f>
        <v>1</v>
      </c>
      <c r="C291" s="20">
        <f>Разбивка_по_щитам!C291</f>
        <v>289</v>
      </c>
      <c r="D291" s="20" t="str">
        <f>Разбивка_по_щитам!F291</f>
        <v>ЩР</v>
      </c>
      <c r="E291" s="20">
        <f>Разбивка_по_щитам!H291</f>
        <v>0</v>
      </c>
      <c r="F291" s="20" t="e">
        <f>Разбивка_по_щитам!I291</f>
        <v>#N/A</v>
      </c>
      <c r="G291" s="20" t="str">
        <f>Разбивка_по_щитам!J291</f>
        <v/>
      </c>
      <c r="H291" s="20" t="str">
        <f>Разбивка_по_щитам!K291</f>
        <v/>
      </c>
      <c r="I291" s="20" t="str">
        <f>Разбивка_по_щитам!L291</f>
        <v/>
      </c>
      <c r="J291" s="20" t="str">
        <f>Разбивка_по_щитам!M291</f>
        <v/>
      </c>
      <c r="K291" s="20" t="str">
        <f>Разбивка_по_щитам!N291</f>
        <v/>
      </c>
      <c r="L291" s="20"/>
      <c r="M291" s="20" t="str">
        <f>Разбивка_по_щитам!P291</f>
        <v/>
      </c>
      <c r="N291" s="20"/>
    </row>
    <row r="292" spans="2:14" x14ac:dyDescent="0.2">
      <c r="B292" s="20">
        <f>Разбивка_по_щитам!B292</f>
        <v>1</v>
      </c>
      <c r="C292" s="20">
        <f>Разбивка_по_щитам!C292</f>
        <v>290</v>
      </c>
      <c r="D292" s="20" t="str">
        <f>Разбивка_по_щитам!F292</f>
        <v>ЩР</v>
      </c>
      <c r="E292" s="20">
        <f>Разбивка_по_щитам!H292</f>
        <v>0</v>
      </c>
      <c r="F292" s="20" t="e">
        <f>Разбивка_по_щитам!I292</f>
        <v>#N/A</v>
      </c>
      <c r="G292" s="20" t="str">
        <f>Разбивка_по_щитам!J292</f>
        <v/>
      </c>
      <c r="H292" s="20" t="str">
        <f>Разбивка_по_щитам!K292</f>
        <v/>
      </c>
      <c r="I292" s="20" t="str">
        <f>Разбивка_по_щитам!L292</f>
        <v/>
      </c>
      <c r="J292" s="20" t="str">
        <f>Разбивка_по_щитам!M292</f>
        <v/>
      </c>
      <c r="K292" s="20" t="str">
        <f>Разбивка_по_щитам!N292</f>
        <v/>
      </c>
      <c r="L292" s="20"/>
      <c r="M292" s="20" t="str">
        <f>Разбивка_по_щитам!P292</f>
        <v/>
      </c>
      <c r="N292" s="20"/>
    </row>
    <row r="293" spans="2:14" x14ac:dyDescent="0.2">
      <c r="B293" s="20">
        <f>Разбивка_по_щитам!B293</f>
        <v>1</v>
      </c>
      <c r="C293" s="20">
        <f>Разбивка_по_щитам!C293</f>
        <v>291</v>
      </c>
      <c r="D293" s="20" t="str">
        <f>Разбивка_по_щитам!F293</f>
        <v>ЩР</v>
      </c>
      <c r="E293" s="20">
        <f>Разбивка_по_щитам!H293</f>
        <v>0</v>
      </c>
      <c r="F293" s="20" t="e">
        <f>Разбивка_по_щитам!I293</f>
        <v>#N/A</v>
      </c>
      <c r="G293" s="20" t="str">
        <f>Разбивка_по_щитам!J293</f>
        <v/>
      </c>
      <c r="H293" s="20" t="str">
        <f>Разбивка_по_щитам!K293</f>
        <v/>
      </c>
      <c r="I293" s="20" t="str">
        <f>Разбивка_по_щитам!L293</f>
        <v/>
      </c>
      <c r="J293" s="20" t="str">
        <f>Разбивка_по_щитам!M293</f>
        <v/>
      </c>
      <c r="K293" s="20" t="str">
        <f>Разбивка_по_щитам!N293</f>
        <v/>
      </c>
      <c r="L293" s="20"/>
      <c r="M293" s="20" t="str">
        <f>Разбивка_по_щитам!P293</f>
        <v/>
      </c>
      <c r="N293" s="20"/>
    </row>
    <row r="294" spans="2:14" x14ac:dyDescent="0.2">
      <c r="B294" s="20">
        <f>Разбивка_по_щитам!B294</f>
        <v>1</v>
      </c>
      <c r="C294" s="20">
        <f>Разбивка_по_щитам!C294</f>
        <v>292</v>
      </c>
      <c r="D294" s="20" t="str">
        <f>Разбивка_по_щитам!F294</f>
        <v>ЩР</v>
      </c>
      <c r="E294" s="20" t="str">
        <f>Разбивка_по_щитам!H294</f>
        <v>Ввод.2</v>
      </c>
      <c r="F294" s="20" t="e">
        <f>Разбивка_по_щитам!I294</f>
        <v>#N/A</v>
      </c>
      <c r="G294" s="20" t="str">
        <f>Разбивка_по_щитам!J294</f>
        <v>Дополнительный ввод</v>
      </c>
      <c r="H294" s="20">
        <f>Разбивка_по_щитам!K294</f>
        <v>0.02</v>
      </c>
      <c r="I294" s="20">
        <f>Разбивка_по_щитам!L294</f>
        <v>0.01</v>
      </c>
      <c r="J294" s="20" t="str">
        <f>Разбивка_по_щитам!M294</f>
        <v>L1,L2,L3</v>
      </c>
      <c r="K294" s="20" t="str">
        <f>Разбивка_по_щитам!N294</f>
        <v>Ввод.2</v>
      </c>
      <c r="L294" s="20"/>
      <c r="M294" s="20" t="str">
        <f>Разбивка_по_щитам!P294</f>
        <v>ВВГнг(А)-LS (5х10)
L=18-0,01%</v>
      </c>
      <c r="N294" s="20"/>
    </row>
    <row r="295" spans="2:14" x14ac:dyDescent="0.2">
      <c r="B295" s="20">
        <f>Разбивка_по_щитам!B295</f>
        <v>1</v>
      </c>
      <c r="C295" s="20">
        <f>Разбивка_по_щитам!C295</f>
        <v>293</v>
      </c>
      <c r="D295" s="20" t="str">
        <f>Разбивка_по_щитам!F295</f>
        <v>ЩР</v>
      </c>
      <c r="E295" s="20">
        <f>Разбивка_по_щитам!H295</f>
        <v>0</v>
      </c>
      <c r="F295" s="20" t="e">
        <f>Разбивка_по_щитам!I295</f>
        <v>#N/A</v>
      </c>
      <c r="G295" s="20" t="str">
        <f>Разбивка_по_щитам!J295</f>
        <v/>
      </c>
      <c r="H295" s="20" t="str">
        <f>Разбивка_по_щитам!K295</f>
        <v/>
      </c>
      <c r="I295" s="20" t="str">
        <f>Разбивка_по_щитам!L295</f>
        <v/>
      </c>
      <c r="J295" s="20" t="str">
        <f>Разбивка_по_щитам!M295</f>
        <v/>
      </c>
      <c r="K295" s="20" t="str">
        <f>Разбивка_по_щитам!N295</f>
        <v/>
      </c>
      <c r="L295" s="20"/>
      <c r="M295" s="20" t="str">
        <f>Разбивка_по_щитам!P295</f>
        <v/>
      </c>
      <c r="N295" s="20"/>
    </row>
    <row r="296" spans="2:14" x14ac:dyDescent="0.2">
      <c r="B296" s="20">
        <f>Разбивка_по_щитам!B296</f>
        <v>1</v>
      </c>
      <c r="C296" s="20">
        <f>Разбивка_по_щитам!C296</f>
        <v>294</v>
      </c>
      <c r="D296" s="20" t="str">
        <f>Разбивка_по_щитам!F296</f>
        <v>ЩР</v>
      </c>
      <c r="E296" s="20" t="str">
        <f>Разбивка_по_щитам!H296</f>
        <v>Ввод.3</v>
      </c>
      <c r="F296" s="20" t="e">
        <f>Разбивка_по_щитам!I296</f>
        <v>#N/A</v>
      </c>
      <c r="G296" s="20" t="str">
        <f>Разбивка_по_щитам!J296</f>
        <v>Дополнительный ввод</v>
      </c>
      <c r="H296" s="20">
        <f>Разбивка_по_щитам!K296</f>
        <v>0.02</v>
      </c>
      <c r="I296" s="20">
        <f>Разбивка_по_щитам!L296</f>
        <v>0.01</v>
      </c>
      <c r="J296" s="20" t="str">
        <f>Разбивка_по_щитам!M296</f>
        <v>L1,L2,L3</v>
      </c>
      <c r="K296" s="20" t="str">
        <f>Разбивка_по_щитам!N296</f>
        <v>Ввод.3</v>
      </c>
      <c r="L296" s="20"/>
      <c r="M296" s="20" t="str">
        <f>Разбивка_по_щитам!P296</f>
        <v>ВВГнг(А)-LS (5х10)
L=29-0,01%</v>
      </c>
      <c r="N296" s="20"/>
    </row>
    <row r="297" spans="2:14" x14ac:dyDescent="0.2">
      <c r="B297" s="20">
        <f>Разбивка_по_щитам!B297</f>
        <v>1</v>
      </c>
      <c r="C297" s="20">
        <f>Разбивка_по_щитам!C297</f>
        <v>295</v>
      </c>
      <c r="D297" s="20" t="str">
        <f>Разбивка_по_щитам!F297</f>
        <v>ЩР</v>
      </c>
      <c r="E297" s="20">
        <f>Разбивка_по_щитам!H297</f>
        <v>0</v>
      </c>
      <c r="F297" s="20" t="e">
        <f>Разбивка_по_щитам!I297</f>
        <v>#N/A</v>
      </c>
      <c r="G297" s="20" t="str">
        <f>Разбивка_по_щитам!J297</f>
        <v/>
      </c>
      <c r="H297" s="20" t="str">
        <f>Разбивка_по_щитам!K297</f>
        <v/>
      </c>
      <c r="I297" s="20" t="str">
        <f>Разбивка_по_щитам!L297</f>
        <v/>
      </c>
      <c r="J297" s="20" t="str">
        <f>Разбивка_по_щитам!M297</f>
        <v/>
      </c>
      <c r="K297" s="20" t="str">
        <f>Разбивка_по_щитам!N297</f>
        <v/>
      </c>
      <c r="L297" s="20"/>
      <c r="M297" s="20" t="str">
        <f>Разбивка_по_щитам!P297</f>
        <v/>
      </c>
      <c r="N297" s="20"/>
    </row>
    <row r="298" spans="2:14" x14ac:dyDescent="0.2">
      <c r="B298" s="20">
        <f>Разбивка_по_щитам!B298</f>
        <v>1</v>
      </c>
      <c r="C298" s="20">
        <f>Разбивка_по_щитам!C298</f>
        <v>296</v>
      </c>
      <c r="D298" s="20" t="str">
        <f>Разбивка_по_щитам!F298</f>
        <v>ЩР</v>
      </c>
      <c r="E298" s="20" t="str">
        <f>Разбивка_по_щитам!H298</f>
        <v>WD.1.04.1-2</v>
      </c>
      <c r="F298" s="20" t="e">
        <f>Разбивка_по_щитам!I298</f>
        <v>#N/A</v>
      </c>
      <c r="G298" s="20" t="str">
        <f>Разбивка_по_щитам!J298</f>
        <v>Датчик протечки  Пом. №04</v>
      </c>
      <c r="H298" s="20">
        <f>Разбивка_по_щитам!K298</f>
        <v>0</v>
      </c>
      <c r="I298" s="20">
        <f>Разбивка_по_щитам!L298</f>
        <v>0</v>
      </c>
      <c r="J298" s="20" t="str">
        <f>Разбивка_по_щитам!M298</f>
        <v>L1</v>
      </c>
      <c r="K298" s="20" t="str">
        <f>Разбивка_по_щитам!N298</f>
        <v>WD.1.04.1-2</v>
      </c>
      <c r="L298" s="20"/>
      <c r="M298" s="20" t="e">
        <f>Разбивка_по_щитам!P298</f>
        <v>#N/A</v>
      </c>
      <c r="N298" s="20"/>
    </row>
    <row r="299" spans="2:14" x14ac:dyDescent="0.2">
      <c r="B299" s="20">
        <f>Разбивка_по_щитам!B299</f>
        <v>1</v>
      </c>
      <c r="C299" s="20">
        <f>Разбивка_по_щитам!C299</f>
        <v>297</v>
      </c>
      <c r="D299" s="20" t="str">
        <f>Разбивка_по_щитам!F299</f>
        <v>ЩР</v>
      </c>
      <c r="E299" s="20" t="str">
        <f>Разбивка_по_щитам!H299</f>
        <v>WD.1.05.1-2</v>
      </c>
      <c r="F299" s="20" t="e">
        <f>Разбивка_по_щитам!I299</f>
        <v>#N/A</v>
      </c>
      <c r="G299" s="20" t="str">
        <f>Разбивка_по_щитам!J299</f>
        <v>Датчик протечки  Пом. №05</v>
      </c>
      <c r="H299" s="20">
        <f>Разбивка_по_щитам!K299</f>
        <v>0</v>
      </c>
      <c r="I299" s="20">
        <f>Разбивка_по_щитам!L299</f>
        <v>0</v>
      </c>
      <c r="J299" s="20" t="str">
        <f>Разбивка_по_щитам!M299</f>
        <v>L2</v>
      </c>
      <c r="K299" s="20" t="str">
        <f>Разбивка_по_щитам!N299</f>
        <v>WD.1.05.1-2</v>
      </c>
      <c r="L299" s="20"/>
      <c r="M299" s="20" t="e">
        <f>Разбивка_по_щитам!P299</f>
        <v>#N/A</v>
      </c>
      <c r="N299" s="20"/>
    </row>
    <row r="300" spans="2:14" x14ac:dyDescent="0.2">
      <c r="B300" s="20">
        <f>Разбивка_по_щитам!B300</f>
        <v>1</v>
      </c>
      <c r="C300" s="20">
        <f>Разбивка_по_щитам!C300</f>
        <v>298</v>
      </c>
      <c r="D300" s="20" t="str">
        <f>Разбивка_по_щитам!F300</f>
        <v>ЩР</v>
      </c>
      <c r="E300" s="20" t="str">
        <f>Разбивка_по_щитам!H300</f>
        <v>WD.1.11.1-3</v>
      </c>
      <c r="F300" s="20" t="e">
        <f>Разбивка_по_щитам!I300</f>
        <v>#N/A</v>
      </c>
      <c r="G300" s="20" t="str">
        <f>Разбивка_по_щитам!J300</f>
        <v>Датчик протечки  Пом. №11</v>
      </c>
      <c r="H300" s="20">
        <f>Разбивка_по_щитам!K300</f>
        <v>0</v>
      </c>
      <c r="I300" s="20">
        <f>Разбивка_по_щитам!L300</f>
        <v>0</v>
      </c>
      <c r="J300" s="20" t="str">
        <f>Разбивка_по_щитам!M300</f>
        <v>L3</v>
      </c>
      <c r="K300" s="20" t="str">
        <f>Разбивка_по_щитам!N300</f>
        <v>WD.1.11.1-3</v>
      </c>
      <c r="L300" s="20"/>
      <c r="M300" s="20" t="e">
        <f>Разбивка_по_щитам!P300</f>
        <v>#N/A</v>
      </c>
      <c r="N300" s="20"/>
    </row>
    <row r="301" spans="2:14" x14ac:dyDescent="0.2">
      <c r="B301" s="20">
        <f>Разбивка_по_щитам!B301</f>
        <v>1</v>
      </c>
      <c r="C301" s="20">
        <f>Разбивка_по_щитам!C301</f>
        <v>299</v>
      </c>
      <c r="D301" s="20" t="str">
        <f>Разбивка_по_щитам!F301</f>
        <v>ЩР</v>
      </c>
      <c r="E301" s="20" t="str">
        <f>Разбивка_по_щитам!H301</f>
        <v>WD.1.14.1</v>
      </c>
      <c r="F301" s="20" t="e">
        <f>Разбивка_по_щитам!I301</f>
        <v>#N/A</v>
      </c>
      <c r="G301" s="20" t="str">
        <f>Разбивка_по_щитам!J301</f>
        <v>Датчик протечки  Пом. №14</v>
      </c>
      <c r="H301" s="20">
        <f>Разбивка_по_щитам!K301</f>
        <v>0</v>
      </c>
      <c r="I301" s="20">
        <f>Разбивка_по_щитам!L301</f>
        <v>0</v>
      </c>
      <c r="J301" s="20" t="str">
        <f>Разбивка_по_щитам!M301</f>
        <v>L1</v>
      </c>
      <c r="K301" s="20" t="str">
        <f>Разбивка_по_щитам!N301</f>
        <v>WD.1.14.1</v>
      </c>
      <c r="L301" s="20"/>
      <c r="M301" s="20" t="e">
        <f>Разбивка_по_щитам!P301</f>
        <v>#N/A</v>
      </c>
      <c r="N301" s="20"/>
    </row>
    <row r="302" spans="2:14" x14ac:dyDescent="0.2">
      <c r="B302" s="20">
        <f>Разбивка_по_щитам!B302</f>
        <v>1</v>
      </c>
      <c r="C302" s="20">
        <f>Разбивка_по_щитам!C302</f>
        <v>300</v>
      </c>
      <c r="D302" s="20" t="str">
        <f>Разбивка_по_щитам!F302</f>
        <v>ЩР</v>
      </c>
      <c r="E302" s="20" t="str">
        <f>Разбивка_по_щитам!H302</f>
        <v>WD.1.15.1-2</v>
      </c>
      <c r="F302" s="20" t="e">
        <f>Разбивка_по_щитам!I302</f>
        <v>#N/A</v>
      </c>
      <c r="G302" s="20" t="str">
        <f>Разбивка_по_щитам!J302</f>
        <v>Датчик протечки  Пом. №15</v>
      </c>
      <c r="H302" s="20">
        <f>Разбивка_по_щитам!K302</f>
        <v>0</v>
      </c>
      <c r="I302" s="20">
        <f>Разбивка_по_щитам!L302</f>
        <v>0</v>
      </c>
      <c r="J302" s="20" t="str">
        <f>Разбивка_по_щитам!M302</f>
        <v>L2</v>
      </c>
      <c r="K302" s="20" t="str">
        <f>Разбивка_по_щитам!N302</f>
        <v>WD.1.15.1-2</v>
      </c>
      <c r="L302" s="20"/>
      <c r="M302" s="20" t="e">
        <f>Разбивка_по_щитам!P302</f>
        <v>#N/A</v>
      </c>
      <c r="N302" s="20"/>
    </row>
    <row r="303" spans="2:14" x14ac:dyDescent="0.2">
      <c r="B303" s="20">
        <f>Разбивка_по_щитам!B303</f>
        <v>1</v>
      </c>
      <c r="C303" s="20">
        <f>Разбивка_по_щитам!C303</f>
        <v>301</v>
      </c>
      <c r="D303" s="20" t="str">
        <f>Разбивка_по_щитам!F303</f>
        <v>ЩР</v>
      </c>
      <c r="E303" s="20" t="str">
        <f>Разбивка_по_щитам!H303</f>
        <v>WD.1.17.1-3</v>
      </c>
      <c r="F303" s="20" t="e">
        <f>Разбивка_по_щитам!I303</f>
        <v>#N/A</v>
      </c>
      <c r="G303" s="20" t="str">
        <f>Разбивка_по_щитам!J303</f>
        <v>Датчик протечки  Пом. №17</v>
      </c>
      <c r="H303" s="20">
        <f>Разбивка_по_щитам!K303</f>
        <v>0</v>
      </c>
      <c r="I303" s="20">
        <f>Разбивка_по_щитам!L303</f>
        <v>0</v>
      </c>
      <c r="J303" s="20" t="str">
        <f>Разбивка_по_щитам!M303</f>
        <v>L3</v>
      </c>
      <c r="K303" s="20" t="str">
        <f>Разбивка_по_щитам!N303</f>
        <v>WD.1.17.1-3</v>
      </c>
      <c r="L303" s="20"/>
      <c r="M303" s="20" t="e">
        <f>Разбивка_по_щитам!P303</f>
        <v>#N/A</v>
      </c>
      <c r="N303" s="20"/>
    </row>
    <row r="304" spans="2:14" x14ac:dyDescent="0.2">
      <c r="B304" s="20">
        <f>Разбивка_по_щитам!B304</f>
        <v>1</v>
      </c>
      <c r="C304" s="20">
        <f>Разбивка_по_щитам!C304</f>
        <v>302</v>
      </c>
      <c r="D304" s="20" t="str">
        <f>Разбивка_по_щитам!F304</f>
        <v>ЩР</v>
      </c>
      <c r="E304" s="20" t="str">
        <f>Разбивка_по_щитам!H304</f>
        <v>WD.1.18.1-3</v>
      </c>
      <c r="F304" s="20" t="e">
        <f>Разбивка_по_щитам!I304</f>
        <v>#N/A</v>
      </c>
      <c r="G304" s="20" t="str">
        <f>Разбивка_по_щитам!J304</f>
        <v>Датчик протечки  Пом. №18</v>
      </c>
      <c r="H304" s="20">
        <f>Разбивка_по_щитам!K304</f>
        <v>0</v>
      </c>
      <c r="I304" s="20">
        <f>Разбивка_по_щитам!L304</f>
        <v>0</v>
      </c>
      <c r="J304" s="20" t="str">
        <f>Разбивка_по_щитам!M304</f>
        <v>L1</v>
      </c>
      <c r="K304" s="20" t="str">
        <f>Разбивка_по_щитам!N304</f>
        <v>WD.1.18.1-3</v>
      </c>
      <c r="L304" s="20"/>
      <c r="M304" s="20" t="e">
        <f>Разбивка_по_щитам!P304</f>
        <v>#N/A</v>
      </c>
      <c r="N304" s="20"/>
    </row>
    <row r="305" spans="2:14" x14ac:dyDescent="0.2">
      <c r="B305" s="20">
        <f>Разбивка_по_щитам!B305</f>
        <v>1</v>
      </c>
      <c r="C305" s="20">
        <f>Разбивка_по_щитам!C305</f>
        <v>303</v>
      </c>
      <c r="D305" s="20" t="str">
        <f>Разбивка_по_щитам!F305</f>
        <v>ЩР</v>
      </c>
      <c r="E305" s="20" t="str">
        <f>Разбивка_по_щитам!H305</f>
        <v>WD.1.11.4-5</v>
      </c>
      <c r="F305" s="20" t="e">
        <f>Разбивка_по_щитам!I305</f>
        <v>#N/A</v>
      </c>
      <c r="G305" s="20" t="str">
        <f>Разбивка_по_щитам!J305</f>
        <v>Датчик протечки  Пом. №11</v>
      </c>
      <c r="H305" s="20">
        <f>Разбивка_по_щитам!K305</f>
        <v>0</v>
      </c>
      <c r="I305" s="20">
        <f>Разбивка_по_щитам!L305</f>
        <v>0</v>
      </c>
      <c r="J305" s="20" t="str">
        <f>Разбивка_по_щитам!M305</f>
        <v>L2</v>
      </c>
      <c r="K305" s="20" t="str">
        <f>Разбивка_по_щитам!N305</f>
        <v>WD.1.11.4-5</v>
      </c>
      <c r="L305" s="20"/>
      <c r="M305" s="20" t="e">
        <f>Разбивка_по_щитам!P305</f>
        <v>#N/A</v>
      </c>
      <c r="N305" s="20"/>
    </row>
    <row r="306" spans="2:14" x14ac:dyDescent="0.2">
      <c r="B306" s="20">
        <f>Разбивка_по_щитам!B306</f>
        <v>1</v>
      </c>
      <c r="C306" s="20">
        <f>Разбивка_по_щитам!C306</f>
        <v>304</v>
      </c>
      <c r="D306" s="20" t="str">
        <f>Разбивка_по_щитам!F306</f>
        <v>ЩР</v>
      </c>
      <c r="E306" s="20">
        <f>Разбивка_по_щитам!H306</f>
        <v>0</v>
      </c>
      <c r="F306" s="20" t="e">
        <f>Разбивка_по_щитам!I306</f>
        <v>#N/A</v>
      </c>
      <c r="G306" s="20" t="str">
        <f>Разбивка_по_щитам!J306</f>
        <v/>
      </c>
      <c r="H306" s="20" t="str">
        <f>Разбивка_по_щитам!K306</f>
        <v/>
      </c>
      <c r="I306" s="20" t="str">
        <f>Разбивка_по_щитам!L306</f>
        <v/>
      </c>
      <c r="J306" s="20" t="str">
        <f>Разбивка_по_щитам!M306</f>
        <v/>
      </c>
      <c r="K306" s="20" t="str">
        <f>Разбивка_по_щитам!N306</f>
        <v/>
      </c>
      <c r="L306" s="20"/>
      <c r="M306" s="20" t="str">
        <f>Разбивка_по_щитам!P306</f>
        <v/>
      </c>
      <c r="N306" s="20"/>
    </row>
    <row r="307" spans="2:14" x14ac:dyDescent="0.2">
      <c r="B307" s="20">
        <f>Разбивка_по_щитам!B307</f>
        <v>1</v>
      </c>
      <c r="C307" s="20">
        <f>Разбивка_по_щитам!C307</f>
        <v>305</v>
      </c>
      <c r="D307" s="20" t="str">
        <f>Разбивка_по_щитам!F307</f>
        <v>ЩР</v>
      </c>
      <c r="E307" s="20">
        <f>Разбивка_по_щитам!H307</f>
        <v>0</v>
      </c>
      <c r="F307" s="20" t="e">
        <f>Разбивка_по_щитам!I307</f>
        <v>#N/A</v>
      </c>
      <c r="G307" s="20" t="str">
        <f>Разбивка_по_щитам!J307</f>
        <v/>
      </c>
      <c r="H307" s="20" t="str">
        <f>Разбивка_по_щитам!K307</f>
        <v/>
      </c>
      <c r="I307" s="20" t="str">
        <f>Разбивка_по_щитам!L307</f>
        <v/>
      </c>
      <c r="J307" s="20" t="str">
        <f>Разбивка_по_щитам!M307</f>
        <v/>
      </c>
      <c r="K307" s="20" t="str">
        <f>Разбивка_по_щитам!N307</f>
        <v/>
      </c>
      <c r="L307" s="20"/>
      <c r="M307" s="20" t="str">
        <f>Разбивка_по_щитам!P307</f>
        <v/>
      </c>
      <c r="N307" s="20"/>
    </row>
    <row r="308" spans="2:14" x14ac:dyDescent="0.2">
      <c r="B308" s="20">
        <f>Разбивка_по_щитам!B308</f>
        <v>1</v>
      </c>
      <c r="C308" s="20">
        <f>Разбивка_по_щитам!C308</f>
        <v>306</v>
      </c>
      <c r="D308" s="20" t="str">
        <f>Разбивка_по_щитам!F308</f>
        <v>ЩР</v>
      </c>
      <c r="E308" s="20">
        <f>Разбивка_по_щитам!H308</f>
        <v>0</v>
      </c>
      <c r="F308" s="20" t="e">
        <f>Разбивка_по_щитам!I308</f>
        <v>#N/A</v>
      </c>
      <c r="G308" s="20" t="str">
        <f>Разбивка_по_щитам!J308</f>
        <v/>
      </c>
      <c r="H308" s="20" t="str">
        <f>Разбивка_по_щитам!K308</f>
        <v/>
      </c>
      <c r="I308" s="20" t="str">
        <f>Разбивка_по_щитам!L308</f>
        <v/>
      </c>
      <c r="J308" s="20" t="str">
        <f>Разбивка_по_щитам!M308</f>
        <v/>
      </c>
      <c r="K308" s="20" t="str">
        <f>Разбивка_по_щитам!N308</f>
        <v/>
      </c>
      <c r="L308" s="20"/>
      <c r="M308" s="20" t="str">
        <f>Разбивка_по_щитам!P308</f>
        <v/>
      </c>
      <c r="N308" s="20"/>
    </row>
    <row r="309" spans="2:14" x14ac:dyDescent="0.2">
      <c r="B309" s="20">
        <f>Разбивка_по_щитам!B309</f>
        <v>1</v>
      </c>
      <c r="C309" s="20">
        <f>Разбивка_по_щитам!C309</f>
        <v>307</v>
      </c>
      <c r="D309" s="20" t="str">
        <f>Разбивка_по_щитам!F309</f>
        <v>ЩР</v>
      </c>
      <c r="E309" s="20">
        <f>Разбивка_по_щитам!H309</f>
        <v>0</v>
      </c>
      <c r="F309" s="20" t="e">
        <f>Разбивка_по_щитам!I309</f>
        <v>#N/A</v>
      </c>
      <c r="G309" s="20" t="str">
        <f>Разбивка_по_щитам!J309</f>
        <v/>
      </c>
      <c r="H309" s="20" t="str">
        <f>Разбивка_по_щитам!K309</f>
        <v/>
      </c>
      <c r="I309" s="20" t="str">
        <f>Разбивка_по_щитам!L309</f>
        <v/>
      </c>
      <c r="J309" s="20" t="str">
        <f>Разбивка_по_щитам!M309</f>
        <v/>
      </c>
      <c r="K309" s="20" t="str">
        <f>Разбивка_по_щитам!N309</f>
        <v/>
      </c>
      <c r="L309" s="20"/>
      <c r="M309" s="20" t="str">
        <f>Разбивка_по_щитам!P309</f>
        <v/>
      </c>
      <c r="N309" s="20"/>
    </row>
    <row r="310" spans="2:14" x14ac:dyDescent="0.2">
      <c r="B310" s="20">
        <f>Разбивка_по_щитам!B310</f>
        <v>1</v>
      </c>
      <c r="C310" s="20">
        <f>Разбивка_по_щитам!C310</f>
        <v>308</v>
      </c>
      <c r="D310" s="20" t="str">
        <f>Разбивка_по_щитам!F310</f>
        <v>ЩР</v>
      </c>
      <c r="E310" s="20" t="str">
        <f>Разбивка_по_щитам!H310</f>
        <v>R.1.05.2</v>
      </c>
      <c r="F310" s="20" t="e">
        <f>Разбивка_по_щитам!I310</f>
        <v>#N/A</v>
      </c>
      <c r="G310" s="20" t="str">
        <f>Разбивка_по_щитам!J310</f>
        <v>Розеточная группа  Пом. №05 Полотенцесушитель</v>
      </c>
      <c r="H310" s="20">
        <f>Разбивка_по_щитам!K310</f>
        <v>0.46</v>
      </c>
      <c r="I310" s="20">
        <f>Разбивка_по_щитам!L310</f>
        <v>0.1</v>
      </c>
      <c r="J310" s="20" t="str">
        <f>Разбивка_по_щитам!M310</f>
        <v>L1</v>
      </c>
      <c r="K310" s="20" t="str">
        <f>Разбивка_по_щитам!N310</f>
        <v>R.1.05.2</v>
      </c>
      <c r="L310" s="20"/>
      <c r="M310" s="20" t="str">
        <f>Разбивка_по_щитам!P310</f>
        <v>ВВГнг(А)-LS (3х2,5)
L=17-0,05%</v>
      </c>
      <c r="N310" s="20"/>
    </row>
    <row r="311" spans="2:14" x14ac:dyDescent="0.2">
      <c r="B311" s="20">
        <f>Разбивка_по_щитам!B311</f>
        <v>1</v>
      </c>
      <c r="C311" s="20">
        <f>Разбивка_по_щитам!C311</f>
        <v>309</v>
      </c>
      <c r="D311" s="20" t="str">
        <f>Разбивка_по_щитам!F311</f>
        <v>ЩР</v>
      </c>
      <c r="E311" s="20" t="str">
        <f>Разбивка_по_щитам!H311</f>
        <v>R.1.11.2</v>
      </c>
      <c r="F311" s="20" t="e">
        <f>Разбивка_по_щитам!I311</f>
        <v>#N/A</v>
      </c>
      <c r="G311" s="20" t="str">
        <f>Разбивка_по_щитам!J311</f>
        <v>Розеточная группа  Пом. №11 Полотенцесушитель</v>
      </c>
      <c r="H311" s="20">
        <f>Разбивка_по_щитам!K311</f>
        <v>0.28000000000000003</v>
      </c>
      <c r="I311" s="20">
        <f>Разбивка_по_щитам!L311</f>
        <v>0.06</v>
      </c>
      <c r="J311" s="20" t="str">
        <f>Разбивка_по_щитам!M311</f>
        <v>L2</v>
      </c>
      <c r="K311" s="20" t="str">
        <f>Разбивка_по_щитам!N311</f>
        <v>R.1.11.2</v>
      </c>
      <c r="L311" s="20"/>
      <c r="M311" s="20" t="str">
        <f>Разбивка_по_щитам!P311</f>
        <v>ВВГнг(А)-LS (3х2,5)
L=28-0,05%</v>
      </c>
      <c r="N311" s="20"/>
    </row>
    <row r="312" spans="2:14" x14ac:dyDescent="0.2">
      <c r="B312" s="20">
        <f>Разбивка_по_щитам!B312</f>
        <v>1</v>
      </c>
      <c r="C312" s="20">
        <f>Разбивка_по_щитам!C312</f>
        <v>310</v>
      </c>
      <c r="D312" s="20" t="str">
        <f>Разбивка_по_щитам!F312</f>
        <v>ЩР</v>
      </c>
      <c r="E312" s="20" t="str">
        <f>Разбивка_по_щитам!H312</f>
        <v>R.1.11.4</v>
      </c>
      <c r="F312" s="20" t="e">
        <f>Разбивка_по_щитам!I312</f>
        <v>#N/A</v>
      </c>
      <c r="G312" s="20" t="str">
        <f>Разбивка_по_щитам!J312</f>
        <v>Розеточная группа  Пом. №11 Полотенцесушитель</v>
      </c>
      <c r="H312" s="20">
        <f>Разбивка_по_щитам!K312</f>
        <v>0.46</v>
      </c>
      <c r="I312" s="20">
        <f>Разбивка_по_щитам!L312</f>
        <v>0.1</v>
      </c>
      <c r="J312" s="20" t="str">
        <f>Разбивка_по_щитам!M312</f>
        <v>L3</v>
      </c>
      <c r="K312" s="20" t="str">
        <f>Разбивка_по_щитам!N312</f>
        <v>R.1.11.4</v>
      </c>
      <c r="L312" s="20"/>
      <c r="M312" s="20" t="str">
        <f>Разбивка_по_щитам!P312</f>
        <v>ВВГнг(А)-LS (3х2,5)
L=29-0,07%</v>
      </c>
      <c r="N312" s="20"/>
    </row>
    <row r="313" spans="2:14" x14ac:dyDescent="0.2">
      <c r="B313" s="20">
        <f>Разбивка_по_щитам!B313</f>
        <v>1</v>
      </c>
      <c r="C313" s="20">
        <f>Разбивка_по_щитам!C313</f>
        <v>311</v>
      </c>
      <c r="D313" s="20" t="str">
        <f>Разбивка_по_щитам!F313</f>
        <v>ЩР</v>
      </c>
      <c r="E313" s="20" t="str">
        <f>Разбивка_по_щитам!H313</f>
        <v>R.1.17.2</v>
      </c>
      <c r="F313" s="20" t="e">
        <f>Разбивка_по_щитам!I313</f>
        <v>#N/A</v>
      </c>
      <c r="G313" s="20" t="str">
        <f>Разбивка_по_щитам!J313</f>
        <v>Розеточная группа  Пом. №17 Полотенцесушитель</v>
      </c>
      <c r="H313" s="20">
        <f>Разбивка_по_щитам!K313</f>
        <v>0.46</v>
      </c>
      <c r="I313" s="20">
        <f>Разбивка_по_щитам!L313</f>
        <v>0.1</v>
      </c>
      <c r="J313" s="20" t="str">
        <f>Разбивка_по_щитам!M313</f>
        <v>L1</v>
      </c>
      <c r="K313" s="20" t="str">
        <f>Разбивка_по_щитам!N313</f>
        <v>R.1.17.2</v>
      </c>
      <c r="L313" s="20"/>
      <c r="M313" s="20" t="str">
        <f>Разбивка_по_щитам!P313</f>
        <v>ВВГнг(А)-LS (3х2,5)
L=32-0,09%</v>
      </c>
      <c r="N313" s="20"/>
    </row>
    <row r="314" spans="2:14" x14ac:dyDescent="0.2">
      <c r="B314" s="20">
        <f>Разбивка_по_щитам!B314</f>
        <v>1</v>
      </c>
      <c r="C314" s="20">
        <f>Разбивка_по_щитам!C314</f>
        <v>312</v>
      </c>
      <c r="D314" s="20" t="str">
        <f>Разбивка_по_щитам!F314</f>
        <v>ЩР</v>
      </c>
      <c r="E314" s="20" t="str">
        <f>Разбивка_по_щитам!H314</f>
        <v>R.1.18.2</v>
      </c>
      <c r="F314" s="20" t="e">
        <f>Разбивка_по_щитам!I314</f>
        <v>#N/A</v>
      </c>
      <c r="G314" s="20" t="str">
        <f>Разбивка_по_щитам!J314</f>
        <v>Розеточная группа  Пом. №18 Полотенцесушитель</v>
      </c>
      <c r="H314" s="20">
        <f>Разбивка_по_щитам!K314</f>
        <v>0.46</v>
      </c>
      <c r="I314" s="20">
        <f>Разбивка_по_щитам!L314</f>
        <v>0.1</v>
      </c>
      <c r="J314" s="20" t="str">
        <f>Разбивка_по_щитам!M314</f>
        <v>L2</v>
      </c>
      <c r="K314" s="20" t="str">
        <f>Разбивка_по_щитам!N314</f>
        <v>R.1.18.2</v>
      </c>
      <c r="L314" s="20"/>
      <c r="M314" s="20" t="str">
        <f>Разбивка_по_щитам!P314</f>
        <v>ВВГнг(А)-LS (3х2,5)
L=28-0,08%</v>
      </c>
      <c r="N314" s="20"/>
    </row>
    <row r="315" spans="2:14" x14ac:dyDescent="0.2">
      <c r="B315" s="20">
        <f>Разбивка_по_щитам!B315</f>
        <v>1</v>
      </c>
      <c r="C315" s="20">
        <f>Разбивка_по_щитам!C315</f>
        <v>313</v>
      </c>
      <c r="D315" s="20" t="str">
        <f>Разбивка_по_щитам!F315</f>
        <v>ЩР</v>
      </c>
      <c r="E315" s="20" t="str">
        <f>Разбивка_по_щитам!H315</f>
        <v>ТП.1.11.1</v>
      </c>
      <c r="F315" s="20" t="e">
        <f>Разбивка_по_щитам!I315</f>
        <v>#N/A</v>
      </c>
      <c r="G315" s="20" t="str">
        <f>Разбивка_по_щитам!J315</f>
        <v>Теплый пол  Пом. №11</v>
      </c>
      <c r="H315" s="20">
        <f>Разбивка_по_щитам!K315</f>
        <v>1.37</v>
      </c>
      <c r="I315" s="20">
        <f>Разбивка_по_щитам!L315</f>
        <v>0.3</v>
      </c>
      <c r="J315" s="20" t="str">
        <f>Разбивка_по_щитам!M315</f>
        <v>L3</v>
      </c>
      <c r="K315" s="20" t="str">
        <f>Разбивка_по_щитам!N315</f>
        <v>ТП.1.11.1</v>
      </c>
      <c r="L315" s="20"/>
      <c r="M315" s="20" t="str">
        <f>Разбивка_по_щитам!P315</f>
        <v>ВВГнг(А)-LS (3х2,5)
L=22-0,18%</v>
      </c>
      <c r="N315" s="20"/>
    </row>
    <row r="316" spans="2:14" x14ac:dyDescent="0.2">
      <c r="B316" s="20">
        <f>Разбивка_по_щитам!B316</f>
        <v>1</v>
      </c>
      <c r="C316" s="20">
        <f>Разбивка_по_щитам!C316</f>
        <v>314</v>
      </c>
      <c r="D316" s="20" t="str">
        <f>Разбивка_по_щитам!F316</f>
        <v>ЩР</v>
      </c>
      <c r="E316" s="20">
        <f>Разбивка_по_щитам!H316</f>
        <v>0</v>
      </c>
      <c r="F316" s="20" t="e">
        <f>Разбивка_по_щитам!I316</f>
        <v>#N/A</v>
      </c>
      <c r="G316" s="20" t="str">
        <f>Разбивка_по_щитам!J316</f>
        <v/>
      </c>
      <c r="H316" s="20" t="str">
        <f>Разбивка_по_щитам!K316</f>
        <v/>
      </c>
      <c r="I316" s="20" t="str">
        <f>Разбивка_по_щитам!L316</f>
        <v/>
      </c>
      <c r="J316" s="20" t="str">
        <f>Разбивка_по_щитам!M316</f>
        <v/>
      </c>
      <c r="K316" s="20" t="str">
        <f>Разбивка_по_щитам!N316</f>
        <v/>
      </c>
      <c r="L316" s="20"/>
      <c r="M316" s="20" t="str">
        <f>Разбивка_по_щитам!P316</f>
        <v/>
      </c>
      <c r="N316" s="20"/>
    </row>
    <row r="317" spans="2:14" x14ac:dyDescent="0.2">
      <c r="B317" s="20">
        <f>Разбивка_по_щитам!B317</f>
        <v>1</v>
      </c>
      <c r="C317" s="20">
        <f>Разбивка_по_щитам!C317</f>
        <v>315</v>
      </c>
      <c r="D317" s="20" t="str">
        <f>Разбивка_по_щитам!F317</f>
        <v>ЩР</v>
      </c>
      <c r="E317" s="20">
        <f>Разбивка_по_щитам!H317</f>
        <v>0</v>
      </c>
      <c r="F317" s="20" t="e">
        <f>Разбивка_по_щитам!I317</f>
        <v>#N/A</v>
      </c>
      <c r="G317" s="20" t="str">
        <f>Разбивка_по_щитам!J317</f>
        <v/>
      </c>
      <c r="H317" s="20" t="str">
        <f>Разбивка_по_щитам!K317</f>
        <v/>
      </c>
      <c r="I317" s="20" t="str">
        <f>Разбивка_по_щитам!L317</f>
        <v/>
      </c>
      <c r="J317" s="20" t="str">
        <f>Разбивка_по_щитам!M317</f>
        <v/>
      </c>
      <c r="K317" s="20" t="str">
        <f>Разбивка_по_щитам!N317</f>
        <v/>
      </c>
      <c r="L317" s="20"/>
      <c r="M317" s="20" t="str">
        <f>Разбивка_по_щитам!P317</f>
        <v/>
      </c>
      <c r="N317" s="20"/>
    </row>
    <row r="318" spans="2:14" x14ac:dyDescent="0.2">
      <c r="B318" s="20">
        <f>Разбивка_по_щитам!B318</f>
        <v>1</v>
      </c>
      <c r="C318" s="20">
        <f>Разбивка_по_щитам!C318</f>
        <v>316</v>
      </c>
      <c r="D318" s="20" t="str">
        <f>Разбивка_по_щитам!F318</f>
        <v>ЩР</v>
      </c>
      <c r="E318" s="20">
        <f>Разбивка_по_щитам!H318</f>
        <v>0</v>
      </c>
      <c r="F318" s="20" t="e">
        <f>Разбивка_по_щитам!I318</f>
        <v>#N/A</v>
      </c>
      <c r="G318" s="20" t="str">
        <f>Разбивка_по_щитам!J318</f>
        <v/>
      </c>
      <c r="H318" s="20" t="str">
        <f>Разбивка_по_щитам!K318</f>
        <v/>
      </c>
      <c r="I318" s="20" t="str">
        <f>Разбивка_по_щитам!L318</f>
        <v/>
      </c>
      <c r="J318" s="20" t="str">
        <f>Разбивка_по_щитам!M318</f>
        <v/>
      </c>
      <c r="K318" s="20" t="str">
        <f>Разбивка_по_щитам!N318</f>
        <v/>
      </c>
      <c r="L318" s="20"/>
      <c r="M318" s="20" t="str">
        <f>Разбивка_по_щитам!P318</f>
        <v/>
      </c>
      <c r="N318" s="20"/>
    </row>
    <row r="319" spans="2:14" x14ac:dyDescent="0.2">
      <c r="B319" s="20">
        <f>Разбивка_по_щитам!B319</f>
        <v>1</v>
      </c>
      <c r="C319" s="20">
        <f>Разбивка_по_щитам!C319</f>
        <v>317</v>
      </c>
      <c r="D319" s="20" t="str">
        <f>Разбивка_по_щитам!F319</f>
        <v>ЩР</v>
      </c>
      <c r="E319" s="20">
        <f>Разбивка_по_щитам!H319</f>
        <v>0</v>
      </c>
      <c r="F319" s="20" t="e">
        <f>Разбивка_по_щитам!I319</f>
        <v>#N/A</v>
      </c>
      <c r="G319" s="20" t="str">
        <f>Разбивка_по_щитам!J319</f>
        <v/>
      </c>
      <c r="H319" s="20" t="str">
        <f>Разбивка_по_щитам!K319</f>
        <v/>
      </c>
      <c r="I319" s="20" t="str">
        <f>Разбивка_по_щитам!L319</f>
        <v/>
      </c>
      <c r="J319" s="20" t="str">
        <f>Разбивка_по_щитам!M319</f>
        <v/>
      </c>
      <c r="K319" s="20" t="str">
        <f>Разбивка_по_щитам!N319</f>
        <v/>
      </c>
      <c r="L319" s="20"/>
      <c r="M319" s="20" t="str">
        <f>Разбивка_по_щитам!P319</f>
        <v/>
      </c>
      <c r="N319" s="20"/>
    </row>
    <row r="320" spans="2:14" x14ac:dyDescent="0.2">
      <c r="B320" s="20">
        <f>Разбивка_по_щитам!B320</f>
        <v>1</v>
      </c>
      <c r="C320" s="20">
        <f>Разбивка_по_щитам!C320</f>
        <v>318</v>
      </c>
      <c r="D320" s="20" t="str">
        <f>Разбивка_по_щитам!F320</f>
        <v>ЩР</v>
      </c>
      <c r="E320" s="20">
        <f>Разбивка_по_щитам!H320</f>
        <v>0</v>
      </c>
      <c r="F320" s="20" t="e">
        <f>Разбивка_по_щитам!I320</f>
        <v>#N/A</v>
      </c>
      <c r="G320" s="20" t="str">
        <f>Разбивка_по_щитам!J320</f>
        <v/>
      </c>
      <c r="H320" s="20" t="str">
        <f>Разбивка_по_щитам!K320</f>
        <v/>
      </c>
      <c r="I320" s="20" t="str">
        <f>Разбивка_по_щитам!L320</f>
        <v/>
      </c>
      <c r="J320" s="20" t="str">
        <f>Разбивка_по_щитам!M320</f>
        <v/>
      </c>
      <c r="K320" s="20" t="str">
        <f>Разбивка_по_щитам!N320</f>
        <v/>
      </c>
      <c r="L320" s="20"/>
      <c r="M320" s="20" t="str">
        <f>Разбивка_по_щитам!P320</f>
        <v/>
      </c>
      <c r="N320" s="20"/>
    </row>
    <row r="321" spans="2:14" x14ac:dyDescent="0.2">
      <c r="B321" s="20">
        <f>Разбивка_по_щитам!B321</f>
        <v>1</v>
      </c>
      <c r="C321" s="20">
        <f>Разбивка_по_щитам!C321</f>
        <v>319</v>
      </c>
      <c r="D321" s="20" t="str">
        <f>Разбивка_по_щитам!F321</f>
        <v>ЩР</v>
      </c>
      <c r="E321" s="20">
        <f>Разбивка_по_щитам!H321</f>
        <v>0</v>
      </c>
      <c r="F321" s="20" t="e">
        <f>Разбивка_по_щитам!I321</f>
        <v>#N/A</v>
      </c>
      <c r="G321" s="20" t="str">
        <f>Разбивка_по_щитам!J321</f>
        <v/>
      </c>
      <c r="H321" s="20" t="str">
        <f>Разбивка_по_щитам!K321</f>
        <v/>
      </c>
      <c r="I321" s="20" t="str">
        <f>Разбивка_по_щитам!L321</f>
        <v/>
      </c>
      <c r="J321" s="20" t="str">
        <f>Разбивка_по_щитам!M321</f>
        <v/>
      </c>
      <c r="K321" s="20" t="str">
        <f>Разбивка_по_щитам!N321</f>
        <v/>
      </c>
      <c r="L321" s="20"/>
      <c r="M321" s="20" t="str">
        <f>Разбивка_по_щитам!P321</f>
        <v/>
      </c>
      <c r="N321" s="20"/>
    </row>
    <row r="322" spans="2:14" x14ac:dyDescent="0.2">
      <c r="B322" s="20">
        <f>Разбивка_по_щитам!B322</f>
        <v>1</v>
      </c>
      <c r="C322" s="20">
        <f>Разбивка_по_щитам!C322</f>
        <v>320</v>
      </c>
      <c r="D322" s="20" t="str">
        <f>Разбивка_по_щитам!F322</f>
        <v>ЩР</v>
      </c>
      <c r="E322" s="20">
        <f>Разбивка_по_щитам!H322</f>
        <v>0</v>
      </c>
      <c r="F322" s="20" t="e">
        <f>Разбивка_по_щитам!I322</f>
        <v>#N/A</v>
      </c>
      <c r="G322" s="20" t="str">
        <f>Разбивка_по_щитам!J322</f>
        <v/>
      </c>
      <c r="H322" s="20" t="str">
        <f>Разбивка_по_щитам!K322</f>
        <v/>
      </c>
      <c r="I322" s="20" t="str">
        <f>Разбивка_по_щитам!L322</f>
        <v/>
      </c>
      <c r="J322" s="20" t="str">
        <f>Разбивка_по_щитам!M322</f>
        <v/>
      </c>
      <c r="K322" s="20" t="str">
        <f>Разбивка_по_щитам!N322</f>
        <v/>
      </c>
      <c r="L322" s="20"/>
      <c r="M322" s="20" t="str">
        <f>Разбивка_по_щитам!P322</f>
        <v/>
      </c>
      <c r="N322" s="20"/>
    </row>
    <row r="323" spans="2:14" x14ac:dyDescent="0.2">
      <c r="B323" s="20">
        <f>Разбивка_по_щитам!B323</f>
        <v>1</v>
      </c>
      <c r="C323" s="20">
        <f>Разбивка_по_щитам!C323</f>
        <v>321</v>
      </c>
      <c r="D323" s="20" t="str">
        <f>Разбивка_по_щитам!F323</f>
        <v>ЩР</v>
      </c>
      <c r="E323" s="20">
        <f>Разбивка_по_щитам!H323</f>
        <v>0</v>
      </c>
      <c r="F323" s="20" t="e">
        <f>Разбивка_по_щитам!I323</f>
        <v>#N/A</v>
      </c>
      <c r="G323" s="20" t="str">
        <f>Разбивка_по_щитам!J323</f>
        <v/>
      </c>
      <c r="H323" s="20" t="str">
        <f>Разбивка_по_щитам!K323</f>
        <v/>
      </c>
      <c r="I323" s="20" t="str">
        <f>Разбивка_по_щитам!L323</f>
        <v/>
      </c>
      <c r="J323" s="20" t="str">
        <f>Разбивка_по_щитам!M323</f>
        <v/>
      </c>
      <c r="K323" s="20" t="str">
        <f>Разбивка_по_щитам!N323</f>
        <v/>
      </c>
      <c r="L323" s="20"/>
      <c r="M323" s="20" t="str">
        <f>Разбивка_по_щитам!P323</f>
        <v/>
      </c>
      <c r="N323" s="20"/>
    </row>
    <row r="324" spans="2:14" x14ac:dyDescent="0.2">
      <c r="B324" s="20">
        <f>Разбивка_по_щитам!B324</f>
        <v>1</v>
      </c>
      <c r="C324" s="20">
        <f>Разбивка_по_щитам!C324</f>
        <v>322</v>
      </c>
      <c r="D324" s="20" t="str">
        <f>Разбивка_по_щитам!F324</f>
        <v>ЩР</v>
      </c>
      <c r="E324" s="20">
        <f>Разбивка_по_щитам!H324</f>
        <v>0</v>
      </c>
      <c r="F324" s="20" t="e">
        <f>Разбивка_по_щитам!I324</f>
        <v>#N/A</v>
      </c>
      <c r="G324" s="20" t="str">
        <f>Разбивка_по_щитам!J324</f>
        <v/>
      </c>
      <c r="H324" s="20" t="str">
        <f>Разбивка_по_щитам!K324</f>
        <v/>
      </c>
      <c r="I324" s="20" t="str">
        <f>Разбивка_по_щитам!L324</f>
        <v/>
      </c>
      <c r="J324" s="20" t="str">
        <f>Разбивка_по_щитам!M324</f>
        <v/>
      </c>
      <c r="K324" s="20" t="str">
        <f>Разбивка_по_щитам!N324</f>
        <v/>
      </c>
      <c r="L324" s="20"/>
      <c r="M324" s="20" t="str">
        <f>Разбивка_по_щитам!P324</f>
        <v/>
      </c>
      <c r="N324" s="20"/>
    </row>
    <row r="325" spans="2:14" x14ac:dyDescent="0.2">
      <c r="B325" s="20">
        <f>Разбивка_по_щитам!B325</f>
        <v>1</v>
      </c>
      <c r="C325" s="20">
        <f>Разбивка_по_щитам!C325</f>
        <v>323</v>
      </c>
      <c r="D325" s="20" t="str">
        <f>Разбивка_по_щитам!F325</f>
        <v>ЩР</v>
      </c>
      <c r="E325" s="20">
        <f>Разбивка_по_щитам!H325</f>
        <v>0</v>
      </c>
      <c r="F325" s="20" t="e">
        <f>Разбивка_по_щитам!I325</f>
        <v>#N/A</v>
      </c>
      <c r="G325" s="20" t="str">
        <f>Разбивка_по_щитам!J325</f>
        <v/>
      </c>
      <c r="H325" s="20" t="str">
        <f>Разбивка_по_щитам!K325</f>
        <v/>
      </c>
      <c r="I325" s="20" t="str">
        <f>Разбивка_по_щитам!L325</f>
        <v/>
      </c>
      <c r="J325" s="20" t="str">
        <f>Разбивка_по_щитам!M325</f>
        <v/>
      </c>
      <c r="K325" s="20" t="str">
        <f>Разбивка_по_щитам!N325</f>
        <v/>
      </c>
      <c r="L325" s="20"/>
      <c r="M325" s="20" t="str">
        <f>Разбивка_по_щитам!P325</f>
        <v/>
      </c>
      <c r="N325" s="20"/>
    </row>
    <row r="326" spans="2:14" x14ac:dyDescent="0.2">
      <c r="B326" s="20">
        <f>Разбивка_по_щитам!B326</f>
        <v>1</v>
      </c>
      <c r="C326" s="20">
        <f>Разбивка_по_щитам!C326</f>
        <v>324</v>
      </c>
      <c r="D326" s="20" t="str">
        <f>Разбивка_по_щитам!F326</f>
        <v>ЩР</v>
      </c>
      <c r="E326" s="20">
        <f>Разбивка_по_щитам!H326</f>
        <v>0</v>
      </c>
      <c r="F326" s="20" t="e">
        <f>Разбивка_по_щитам!I326</f>
        <v>#N/A</v>
      </c>
      <c r="G326" s="20" t="str">
        <f>Разбивка_по_щитам!J326</f>
        <v/>
      </c>
      <c r="H326" s="20" t="str">
        <f>Разбивка_по_щитам!K326</f>
        <v/>
      </c>
      <c r="I326" s="20" t="str">
        <f>Разбивка_по_щитам!L326</f>
        <v/>
      </c>
      <c r="J326" s="20" t="str">
        <f>Разбивка_по_щитам!M326</f>
        <v/>
      </c>
      <c r="K326" s="20" t="str">
        <f>Разбивка_по_щитам!N326</f>
        <v/>
      </c>
      <c r="L326" s="20"/>
      <c r="M326" s="20" t="str">
        <f>Разбивка_по_щитам!P326</f>
        <v/>
      </c>
      <c r="N326" s="20"/>
    </row>
    <row r="327" spans="2:14" x14ac:dyDescent="0.2">
      <c r="B327" s="20">
        <f>Разбивка_по_щитам!B327</f>
        <v>1</v>
      </c>
      <c r="C327" s="20">
        <f>Разбивка_по_щитам!C327</f>
        <v>325</v>
      </c>
      <c r="D327" s="20" t="str">
        <f>Разбивка_по_щитам!F327</f>
        <v>ЩР</v>
      </c>
      <c r="E327" s="20" t="str">
        <f>Разбивка_по_щитам!H327</f>
        <v>КУП.1.03.1</v>
      </c>
      <c r="F327" s="20" t="e">
        <f>Разбивка_по_щитам!I327</f>
        <v>#N/A</v>
      </c>
      <c r="G327" s="20" t="str">
        <f>Разбивка_по_щитам!J327</f>
        <v>Коробка уравнивания потенциалов  Пом. №03</v>
      </c>
      <c r="H327" s="20">
        <f>Разбивка_по_щитам!K327</f>
        <v>0</v>
      </c>
      <c r="I327" s="20">
        <f>Разбивка_по_щитам!L327</f>
        <v>0</v>
      </c>
      <c r="J327" s="20" t="str">
        <f>Разбивка_по_щитам!M327</f>
        <v>L3</v>
      </c>
      <c r="K327" s="20" t="str">
        <f>Разбивка_по_щитам!N327</f>
        <v>КУП.1.03.1</v>
      </c>
      <c r="L327" s="20"/>
      <c r="M327" s="20" t="str">
        <f>Разбивка_по_щитам!P327</f>
        <v>ПуГВ (1х6)
L=10-0%</v>
      </c>
      <c r="N327" s="20"/>
    </row>
    <row r="328" spans="2:14" x14ac:dyDescent="0.2">
      <c r="B328" s="20">
        <f>Разбивка_по_щитам!B328</f>
        <v>1</v>
      </c>
      <c r="C328" s="20">
        <f>Разбивка_по_щитам!C328</f>
        <v>326</v>
      </c>
      <c r="D328" s="20" t="str">
        <f>Разбивка_по_щитам!F328</f>
        <v>ЩР</v>
      </c>
      <c r="E328" s="20" t="str">
        <f>Разбивка_по_щитам!H328</f>
        <v>PE.1.03.1</v>
      </c>
      <c r="F328" s="20" t="e">
        <f>Разбивка_по_щитам!I328</f>
        <v>#N/A</v>
      </c>
      <c r="G328" s="20" t="str">
        <f>Разбивка_по_щитам!J328</f>
        <v>Заземляющая шина  Пом. №03</v>
      </c>
      <c r="H328" s="20">
        <f>Разбивка_по_щитам!K328</f>
        <v>0</v>
      </c>
      <c r="I328" s="20">
        <f>Разбивка_по_щитам!L328</f>
        <v>0</v>
      </c>
      <c r="J328" s="20" t="str">
        <f>Разбивка_по_щитам!M328</f>
        <v>L1</v>
      </c>
      <c r="K328" s="20" t="str">
        <f>Разбивка_по_щитам!N328</f>
        <v>PE.1.03.1</v>
      </c>
      <c r="L328" s="20"/>
      <c r="M328" s="20" t="str">
        <f>Разбивка_по_щитам!P328</f>
        <v>ПуГВ (1х2,5)
L=4-0%</v>
      </c>
      <c r="N328" s="20"/>
    </row>
    <row r="329" spans="2:14" x14ac:dyDescent="0.2">
      <c r="B329" s="20">
        <f>Разбивка_по_щитам!B329</f>
        <v>1</v>
      </c>
      <c r="C329" s="20">
        <f>Разбивка_по_щитам!C329</f>
        <v>327</v>
      </c>
      <c r="D329" s="20" t="str">
        <f>Разбивка_по_щитам!F329</f>
        <v>ЩР</v>
      </c>
      <c r="E329" s="20" t="str">
        <f>Разбивка_по_щитам!H329</f>
        <v>PE.1.03.2</v>
      </c>
      <c r="F329" s="20" t="e">
        <f>Разбивка_по_щитам!I329</f>
        <v>#N/A</v>
      </c>
      <c r="G329" s="20" t="str">
        <f>Разбивка_по_щитам!J329</f>
        <v>Заземляющая шина  Пом. №03</v>
      </c>
      <c r="H329" s="20">
        <f>Разбивка_по_щитам!K329</f>
        <v>0</v>
      </c>
      <c r="I329" s="20">
        <f>Разбивка_по_щитам!L329</f>
        <v>0</v>
      </c>
      <c r="J329" s="20" t="str">
        <f>Разбивка_по_щитам!M329</f>
        <v>L2</v>
      </c>
      <c r="K329" s="20" t="str">
        <f>Разбивка_по_щитам!N329</f>
        <v>PE.1.03.2</v>
      </c>
      <c r="L329" s="20"/>
      <c r="M329" s="20" t="str">
        <f>Разбивка_по_щитам!P329</f>
        <v>ПуГВ (1х2,5)
L=4-0%</v>
      </c>
      <c r="N329" s="20"/>
    </row>
    <row r="330" spans="2:14" x14ac:dyDescent="0.2">
      <c r="B330" s="20">
        <f>Разбивка_по_щитам!B330</f>
        <v>1</v>
      </c>
      <c r="C330" s="20">
        <f>Разбивка_по_щитам!C330</f>
        <v>328</v>
      </c>
      <c r="D330" s="20" t="str">
        <f>Разбивка_по_щитам!F330</f>
        <v>ЩР</v>
      </c>
      <c r="E330" s="20" t="str">
        <f>Разбивка_по_щитам!H330</f>
        <v>PE.1.03.3</v>
      </c>
      <c r="F330" s="20" t="e">
        <f>Разбивка_по_щитам!I330</f>
        <v>#N/A</v>
      </c>
      <c r="G330" s="20" t="str">
        <f>Разбивка_по_щитам!J330</f>
        <v>Заземляющая шина  Пом. №03</v>
      </c>
      <c r="H330" s="20">
        <f>Разбивка_по_щитам!K330</f>
        <v>0</v>
      </c>
      <c r="I330" s="20">
        <f>Разбивка_по_щитам!L330</f>
        <v>0</v>
      </c>
      <c r="J330" s="20" t="str">
        <f>Разбивка_по_щитам!M330</f>
        <v>L3</v>
      </c>
      <c r="K330" s="20" t="str">
        <f>Разбивка_по_щитам!N330</f>
        <v>PE.1.03.3</v>
      </c>
      <c r="L330" s="20"/>
      <c r="M330" s="20" t="str">
        <f>Разбивка_по_щитам!P330</f>
        <v>ПуГВ (1х2,5)
L=4-0%</v>
      </c>
      <c r="N330" s="20"/>
    </row>
    <row r="331" spans="2:14" x14ac:dyDescent="0.2">
      <c r="B331" s="20">
        <f>Разбивка_по_щитам!B331</f>
        <v>1</v>
      </c>
      <c r="C331" s="20">
        <f>Разбивка_по_щитам!C331</f>
        <v>329</v>
      </c>
      <c r="D331" s="20" t="str">
        <f>Разбивка_по_щитам!F331</f>
        <v>ЩР</v>
      </c>
      <c r="E331" s="20" t="str">
        <f>Разбивка_по_щитам!H331</f>
        <v>PE.1.03.4</v>
      </c>
      <c r="F331" s="20" t="e">
        <f>Разбивка_по_щитам!I331</f>
        <v>#N/A</v>
      </c>
      <c r="G331" s="20" t="str">
        <f>Разбивка_по_щитам!J331</f>
        <v>Заземляющая шина  Пом. №03</v>
      </c>
      <c r="H331" s="20">
        <f>Разбивка_по_щитам!K331</f>
        <v>0</v>
      </c>
      <c r="I331" s="20">
        <f>Разбивка_по_щитам!L331</f>
        <v>0</v>
      </c>
      <c r="J331" s="20" t="str">
        <f>Разбивка_по_щитам!M331</f>
        <v>L1</v>
      </c>
      <c r="K331" s="20" t="str">
        <f>Разбивка_по_щитам!N331</f>
        <v>PE.1.03.4</v>
      </c>
      <c r="L331" s="20"/>
      <c r="M331" s="20" t="str">
        <f>Разбивка_по_щитам!P331</f>
        <v>ПуГВ (1х2,5)
L=4-0%</v>
      </c>
      <c r="N331" s="20"/>
    </row>
    <row r="332" spans="2:14" x14ac:dyDescent="0.2">
      <c r="B332" s="20">
        <f>Разбивка_по_щитам!B332</f>
        <v>1</v>
      </c>
      <c r="C332" s="20">
        <f>Разбивка_по_щитам!C332</f>
        <v>330</v>
      </c>
      <c r="D332" s="20" t="str">
        <f>Разбивка_по_щитам!F332</f>
        <v>ЩР</v>
      </c>
      <c r="E332" s="20" t="str">
        <f>Разбивка_по_щитам!H332</f>
        <v>КУП.1.04.1</v>
      </c>
      <c r="F332" s="20" t="e">
        <f>Разбивка_по_щитам!I332</f>
        <v>#N/A</v>
      </c>
      <c r="G332" s="20" t="str">
        <f>Разбивка_по_щитам!J332</f>
        <v>Коробка уравнивания потенциалов  Пом. №04</v>
      </c>
      <c r="H332" s="20">
        <f>Разбивка_по_щитам!K332</f>
        <v>0</v>
      </c>
      <c r="I332" s="20">
        <f>Разбивка_по_щитам!L332</f>
        <v>0</v>
      </c>
      <c r="J332" s="20" t="str">
        <f>Разбивка_по_щитам!M332</f>
        <v>L2</v>
      </c>
      <c r="K332" s="20" t="str">
        <f>Разбивка_по_щитам!N332</f>
        <v>КУП.1.04.1</v>
      </c>
      <c r="L332" s="20"/>
      <c r="M332" s="20" t="str">
        <f>Разбивка_по_щитам!P332</f>
        <v>ПуГВ (1х6)
L=18-0%</v>
      </c>
      <c r="N332" s="20"/>
    </row>
    <row r="333" spans="2:14" x14ac:dyDescent="0.2">
      <c r="B333" s="20">
        <f>Разбивка_по_щитам!B333</f>
        <v>1</v>
      </c>
      <c r="C333" s="20">
        <f>Разбивка_по_щитам!C333</f>
        <v>331</v>
      </c>
      <c r="D333" s="20" t="str">
        <f>Разбивка_по_щитам!F333</f>
        <v>ЩР</v>
      </c>
      <c r="E333" s="20" t="str">
        <f>Разбивка_по_щитам!H333</f>
        <v>PE.1.04.1</v>
      </c>
      <c r="F333" s="20" t="e">
        <f>Разбивка_по_щитам!I333</f>
        <v>#N/A</v>
      </c>
      <c r="G333" s="20" t="str">
        <f>Разбивка_по_щитам!J333</f>
        <v>Заземляющая шина  Пом. №04</v>
      </c>
      <c r="H333" s="20">
        <f>Разбивка_по_щитам!K333</f>
        <v>0</v>
      </c>
      <c r="I333" s="20">
        <f>Разбивка_по_щитам!L333</f>
        <v>0</v>
      </c>
      <c r="J333" s="20" t="str">
        <f>Разбивка_по_щитам!M333</f>
        <v>L3</v>
      </c>
      <c r="K333" s="20" t="str">
        <f>Разбивка_по_щитам!N333</f>
        <v>PE.1.04.1</v>
      </c>
      <c r="L333" s="20"/>
      <c r="M333" s="20" t="str">
        <f>Разбивка_по_щитам!P333</f>
        <v>ПуГВ (1х2,5)
L=4-0%</v>
      </c>
      <c r="N333" s="20"/>
    </row>
    <row r="334" spans="2:14" x14ac:dyDescent="0.2">
      <c r="B334" s="20">
        <f>Разбивка_по_щитам!B334</f>
        <v>1</v>
      </c>
      <c r="C334" s="20">
        <f>Разбивка_по_щитам!C334</f>
        <v>332</v>
      </c>
      <c r="D334" s="20" t="str">
        <f>Разбивка_по_щитам!F334</f>
        <v>ЩР</v>
      </c>
      <c r="E334" s="20" t="str">
        <f>Разбивка_по_щитам!H334</f>
        <v>КУП.1.05.1</v>
      </c>
      <c r="F334" s="20" t="e">
        <f>Разбивка_по_щитам!I334</f>
        <v>#N/A</v>
      </c>
      <c r="G334" s="20" t="str">
        <f>Разбивка_по_щитам!J334</f>
        <v>Коробка уравнивания потенциалов  Пом. №05</v>
      </c>
      <c r="H334" s="20">
        <f>Разбивка_по_щитам!K334</f>
        <v>0</v>
      </c>
      <c r="I334" s="20">
        <f>Разбивка_по_щитам!L334</f>
        <v>0</v>
      </c>
      <c r="J334" s="20" t="str">
        <f>Разбивка_по_щитам!M334</f>
        <v>L1</v>
      </c>
      <c r="K334" s="20" t="str">
        <f>Разбивка_по_щитам!N334</f>
        <v>КУП.1.05.1</v>
      </c>
      <c r="L334" s="20"/>
      <c r="M334" s="20" t="str">
        <f>Разбивка_по_щитам!P334</f>
        <v>ПуГВ (1х2,5)
L=14-0%</v>
      </c>
      <c r="N334" s="20"/>
    </row>
    <row r="335" spans="2:14" x14ac:dyDescent="0.2">
      <c r="B335" s="20">
        <f>Разбивка_по_щитам!B335</f>
        <v>1</v>
      </c>
      <c r="C335" s="20">
        <f>Разбивка_по_щитам!C335</f>
        <v>333</v>
      </c>
      <c r="D335" s="20" t="str">
        <f>Разбивка_по_щитам!F335</f>
        <v>ЩР</v>
      </c>
      <c r="E335" s="20" t="str">
        <f>Разбивка_по_щитам!H335</f>
        <v>PE.1.05.1</v>
      </c>
      <c r="F335" s="20" t="e">
        <f>Разбивка_по_щитам!I335</f>
        <v>#N/A</v>
      </c>
      <c r="G335" s="20" t="str">
        <f>Разбивка_по_щитам!J335</f>
        <v>Заземляющая шина  Пом. №05</v>
      </c>
      <c r="H335" s="20">
        <f>Разбивка_по_щитам!K335</f>
        <v>0</v>
      </c>
      <c r="I335" s="20">
        <f>Разбивка_по_щитам!L335</f>
        <v>0</v>
      </c>
      <c r="J335" s="20" t="str">
        <f>Разбивка_по_щитам!M335</f>
        <v>L2</v>
      </c>
      <c r="K335" s="20" t="str">
        <f>Разбивка_по_щитам!N335</f>
        <v>PE.1.05.1</v>
      </c>
      <c r="L335" s="20"/>
      <c r="M335" s="20" t="str">
        <f>Разбивка_по_щитам!P335</f>
        <v>ПуГВ (1х2,5)
L=5-0%</v>
      </c>
      <c r="N335" s="20"/>
    </row>
    <row r="336" spans="2:14" x14ac:dyDescent="0.2">
      <c r="B336" s="20">
        <f>Разбивка_по_щитам!B336</f>
        <v>1</v>
      </c>
      <c r="C336" s="20">
        <f>Разбивка_по_щитам!C336</f>
        <v>334</v>
      </c>
      <c r="D336" s="20" t="str">
        <f>Разбивка_по_щитам!F336</f>
        <v>ЩР</v>
      </c>
      <c r="E336" s="20" t="str">
        <f>Разбивка_по_щитам!H336</f>
        <v>PE.1.05.2</v>
      </c>
      <c r="F336" s="20" t="e">
        <f>Разбивка_по_щитам!I336</f>
        <v>#N/A</v>
      </c>
      <c r="G336" s="20" t="str">
        <f>Разбивка_по_щитам!J336</f>
        <v>Заземляющая шина  Пом. №05</v>
      </c>
      <c r="H336" s="20">
        <f>Разбивка_по_щитам!K336</f>
        <v>0</v>
      </c>
      <c r="I336" s="20">
        <f>Разбивка_по_щитам!L336</f>
        <v>0</v>
      </c>
      <c r="J336" s="20" t="str">
        <f>Разбивка_по_щитам!M336</f>
        <v>L3</v>
      </c>
      <c r="K336" s="20" t="str">
        <f>Разбивка_по_щитам!N336</f>
        <v>PE.1.05.2</v>
      </c>
      <c r="L336" s="20"/>
      <c r="M336" s="20" t="str">
        <f>Разбивка_по_щитам!P336</f>
        <v>ПуГВ (1х2,5)
L=3-0%</v>
      </c>
      <c r="N336" s="20"/>
    </row>
    <row r="337" spans="2:14" x14ac:dyDescent="0.2">
      <c r="B337" s="20">
        <f>Разбивка_по_щитам!B337</f>
        <v>1</v>
      </c>
      <c r="C337" s="20">
        <f>Разбивка_по_щитам!C337</f>
        <v>335</v>
      </c>
      <c r="D337" s="20" t="str">
        <f>Разбивка_по_щитам!F337</f>
        <v>ЩР</v>
      </c>
      <c r="E337" s="20" t="str">
        <f>Разбивка_по_щитам!H337</f>
        <v>КУП.1.11.1</v>
      </c>
      <c r="F337" s="20" t="e">
        <f>Разбивка_по_щитам!I337</f>
        <v>#N/A</v>
      </c>
      <c r="G337" s="20" t="str">
        <f>Разбивка_по_щитам!J337</f>
        <v>Коробка уравнивания потенциалов  Пом. №11</v>
      </c>
      <c r="H337" s="20">
        <f>Разбивка_по_щитам!K337</f>
        <v>0</v>
      </c>
      <c r="I337" s="20">
        <f>Разбивка_по_щитам!L337</f>
        <v>0</v>
      </c>
      <c r="J337" s="20" t="str">
        <f>Разбивка_по_щитам!M337</f>
        <v>L1</v>
      </c>
      <c r="K337" s="20" t="str">
        <f>Разбивка_по_щитам!N337</f>
        <v>КУП.1.11.1</v>
      </c>
      <c r="L337" s="20"/>
      <c r="M337" s="20" t="str">
        <f>Разбивка_по_щитам!P337</f>
        <v>ПуГВ (1х6)
L=25-0%</v>
      </c>
      <c r="N337" s="20"/>
    </row>
    <row r="338" spans="2:14" x14ac:dyDescent="0.2">
      <c r="B338" s="20">
        <f>Разбивка_по_щитам!B338</f>
        <v>1</v>
      </c>
      <c r="C338" s="20">
        <f>Разбивка_по_щитам!C338</f>
        <v>336</v>
      </c>
      <c r="D338" s="20" t="str">
        <f>Разбивка_по_щитам!F338</f>
        <v>ЩР</v>
      </c>
      <c r="E338" s="20" t="str">
        <f>Разбивка_по_щитам!H338</f>
        <v>PE.1.11.1</v>
      </c>
      <c r="F338" s="20" t="e">
        <f>Разбивка_по_щитам!I338</f>
        <v>#N/A</v>
      </c>
      <c r="G338" s="20" t="str">
        <f>Разбивка_по_щитам!J338</f>
        <v>Заземляющая шина  Пом. №11</v>
      </c>
      <c r="H338" s="20">
        <f>Разбивка_по_щитам!K338</f>
        <v>0</v>
      </c>
      <c r="I338" s="20">
        <f>Разбивка_по_щитам!L338</f>
        <v>0</v>
      </c>
      <c r="J338" s="20" t="str">
        <f>Разбивка_по_щитам!M338</f>
        <v>L2</v>
      </c>
      <c r="K338" s="20" t="str">
        <f>Разбивка_по_щитам!N338</f>
        <v>PE.1.11.1</v>
      </c>
      <c r="L338" s="20"/>
      <c r="M338" s="20" t="str">
        <f>Разбивка_по_щитам!P338</f>
        <v>ПуГВ (1х2,5)
L=5-0%</v>
      </c>
      <c r="N338" s="20"/>
    </row>
    <row r="339" spans="2:14" x14ac:dyDescent="0.2">
      <c r="B339" s="20">
        <f>Разбивка_по_щитам!B339</f>
        <v>1</v>
      </c>
      <c r="C339" s="20">
        <f>Разбивка_по_щитам!C339</f>
        <v>337</v>
      </c>
      <c r="D339" s="20" t="str">
        <f>Разбивка_по_щитам!F339</f>
        <v>ЩР</v>
      </c>
      <c r="E339" s="20" t="str">
        <f>Разбивка_по_щитам!H339</f>
        <v>PE.1.11.2</v>
      </c>
      <c r="F339" s="20" t="e">
        <f>Разбивка_по_щитам!I339</f>
        <v>#N/A</v>
      </c>
      <c r="G339" s="20" t="str">
        <f>Разбивка_по_щитам!J339</f>
        <v>Заземляющая шина  Пом. №11</v>
      </c>
      <c r="H339" s="20">
        <f>Разбивка_по_щитам!K339</f>
        <v>0</v>
      </c>
      <c r="I339" s="20">
        <f>Разбивка_по_щитам!L339</f>
        <v>0</v>
      </c>
      <c r="J339" s="20" t="str">
        <f>Разбивка_по_щитам!M339</f>
        <v>L3</v>
      </c>
      <c r="K339" s="20" t="str">
        <f>Разбивка_по_щитам!N339</f>
        <v>PE.1.11.2</v>
      </c>
      <c r="L339" s="20"/>
      <c r="M339" s="20" t="str">
        <f>Разбивка_по_щитам!P339</f>
        <v>ПуГВ (1х2,5)
L=5-0%</v>
      </c>
      <c r="N339" s="20"/>
    </row>
    <row r="340" spans="2:14" x14ac:dyDescent="0.2">
      <c r="B340" s="20">
        <f>Разбивка_по_щитам!B340</f>
        <v>1</v>
      </c>
      <c r="C340" s="20">
        <f>Разбивка_по_щитам!C340</f>
        <v>338</v>
      </c>
      <c r="D340" s="20" t="str">
        <f>Разбивка_по_щитам!F340</f>
        <v>ЩР</v>
      </c>
      <c r="E340" s="20" t="str">
        <f>Разбивка_по_щитам!H340</f>
        <v>PE.1.11.3</v>
      </c>
      <c r="F340" s="20" t="e">
        <f>Разбивка_по_щитам!I340</f>
        <v>#N/A</v>
      </c>
      <c r="G340" s="20" t="str">
        <f>Разбивка_по_щитам!J340</f>
        <v>Заземляющая шина  Пом. №11</v>
      </c>
      <c r="H340" s="20">
        <f>Разбивка_по_щитам!K340</f>
        <v>0</v>
      </c>
      <c r="I340" s="20">
        <f>Разбивка_по_щитам!L340</f>
        <v>0</v>
      </c>
      <c r="J340" s="20" t="str">
        <f>Разбивка_по_щитам!M340</f>
        <v>L1</v>
      </c>
      <c r="K340" s="20" t="str">
        <f>Разбивка_по_щитам!N340</f>
        <v>PE.1.11.3</v>
      </c>
      <c r="L340" s="20"/>
      <c r="M340" s="20" t="str">
        <f>Разбивка_по_щитам!P340</f>
        <v>ПуГВ (1х2,5)
L=4-0%</v>
      </c>
      <c r="N340" s="20"/>
    </row>
    <row r="341" spans="2:14" x14ac:dyDescent="0.2">
      <c r="B341" s="20">
        <f>Разбивка_по_щитам!B341</f>
        <v>1</v>
      </c>
      <c r="C341" s="20">
        <f>Разбивка_по_щитам!C341</f>
        <v>339</v>
      </c>
      <c r="D341" s="20" t="str">
        <f>Разбивка_по_щитам!F341</f>
        <v>ЩР</v>
      </c>
      <c r="E341" s="20" t="str">
        <f>Разбивка_по_щитам!H341</f>
        <v>PE.1.11.4</v>
      </c>
      <c r="F341" s="20" t="e">
        <f>Разбивка_по_щитам!I341</f>
        <v>#N/A</v>
      </c>
      <c r="G341" s="20" t="str">
        <f>Разбивка_по_щитам!J341</f>
        <v>Заземляющая шина  Пом. №11</v>
      </c>
      <c r="H341" s="20">
        <f>Разбивка_по_щитам!K341</f>
        <v>0</v>
      </c>
      <c r="I341" s="20">
        <f>Разбивка_по_щитам!L341</f>
        <v>0</v>
      </c>
      <c r="J341" s="20" t="str">
        <f>Разбивка_по_щитам!M341</f>
        <v>L2</v>
      </c>
      <c r="K341" s="20" t="str">
        <f>Разбивка_по_щитам!N341</f>
        <v>PE.1.11.4</v>
      </c>
      <c r="L341" s="20"/>
      <c r="M341" s="20" t="str">
        <f>Разбивка_по_щитам!P341</f>
        <v>ПуГВ (1х2,5)
L=5-0%</v>
      </c>
      <c r="N341" s="20"/>
    </row>
    <row r="342" spans="2:14" x14ac:dyDescent="0.2">
      <c r="B342" s="20">
        <f>Разбивка_по_щитам!B342</f>
        <v>1</v>
      </c>
      <c r="C342" s="20">
        <f>Разбивка_по_щитам!C342</f>
        <v>340</v>
      </c>
      <c r="D342" s="20" t="str">
        <f>Разбивка_по_щитам!F342</f>
        <v>ЩР</v>
      </c>
      <c r="E342" s="20">
        <f>Разбивка_по_щитам!H342</f>
        <v>0</v>
      </c>
      <c r="F342" s="20" t="e">
        <f>Разбивка_по_щитам!I342</f>
        <v>#N/A</v>
      </c>
      <c r="G342" s="20" t="str">
        <f>Разбивка_по_щитам!J342</f>
        <v/>
      </c>
      <c r="H342" s="20" t="str">
        <f>Разбивка_по_щитам!K342</f>
        <v/>
      </c>
      <c r="I342" s="20" t="str">
        <f>Разбивка_по_щитам!L342</f>
        <v/>
      </c>
      <c r="J342" s="20" t="str">
        <f>Разбивка_по_щитам!M342</f>
        <v/>
      </c>
      <c r="K342" s="20" t="str">
        <f>Разбивка_по_щитам!N342</f>
        <v/>
      </c>
      <c r="L342" s="20"/>
      <c r="M342" s="20" t="str">
        <f>Разбивка_по_щитам!P342</f>
        <v/>
      </c>
      <c r="N342" s="20"/>
    </row>
    <row r="343" spans="2:14" x14ac:dyDescent="0.2">
      <c r="B343" s="20">
        <f>Разбивка_по_щитам!B343</f>
        <v>1</v>
      </c>
      <c r="C343" s="20">
        <f>Разбивка_по_щитам!C343</f>
        <v>341</v>
      </c>
      <c r="D343" s="20" t="str">
        <f>Разбивка_по_щитам!F343</f>
        <v>ЩР</v>
      </c>
      <c r="E343" s="20">
        <f>Разбивка_по_щитам!H343</f>
        <v>0</v>
      </c>
      <c r="F343" s="20" t="e">
        <f>Разбивка_по_щитам!I343</f>
        <v>#N/A</v>
      </c>
      <c r="G343" s="20" t="str">
        <f>Разбивка_по_щитам!J343</f>
        <v/>
      </c>
      <c r="H343" s="20" t="str">
        <f>Разбивка_по_щитам!K343</f>
        <v/>
      </c>
      <c r="I343" s="20" t="str">
        <f>Разбивка_по_щитам!L343</f>
        <v/>
      </c>
      <c r="J343" s="20" t="str">
        <f>Разбивка_по_щитам!M343</f>
        <v/>
      </c>
      <c r="K343" s="20" t="str">
        <f>Разбивка_по_щитам!N343</f>
        <v/>
      </c>
      <c r="L343" s="20"/>
      <c r="M343" s="20" t="str">
        <f>Разбивка_по_щитам!P343</f>
        <v/>
      </c>
      <c r="N343" s="20"/>
    </row>
    <row r="344" spans="2:14" x14ac:dyDescent="0.2">
      <c r="B344" s="20">
        <f>Разбивка_по_щитам!B344</f>
        <v>1</v>
      </c>
      <c r="C344" s="20">
        <f>Разбивка_по_щитам!C344</f>
        <v>342</v>
      </c>
      <c r="D344" s="20" t="str">
        <f>Разбивка_по_щитам!F344</f>
        <v>ЩР</v>
      </c>
      <c r="E344" s="20" t="str">
        <f>Разбивка_по_щитам!H344</f>
        <v>PE.1.11.5</v>
      </c>
      <c r="F344" s="20" t="e">
        <f>Разбивка_по_щитам!I344</f>
        <v>#N/A</v>
      </c>
      <c r="G344" s="20" t="str">
        <f>Разбивка_по_щитам!J344</f>
        <v>Заземляющая шина  Пом. №11</v>
      </c>
      <c r="H344" s="20">
        <f>Разбивка_по_щитам!K344</f>
        <v>0</v>
      </c>
      <c r="I344" s="20">
        <f>Разбивка_по_щитам!L344</f>
        <v>0</v>
      </c>
      <c r="J344" s="20" t="str">
        <f>Разбивка_по_щитам!M344</f>
        <v>L2</v>
      </c>
      <c r="K344" s="20" t="str">
        <f>Разбивка_по_щитам!N344</f>
        <v>PE.1.11.5</v>
      </c>
      <c r="L344" s="20"/>
      <c r="M344" s="20" t="str">
        <f>Разбивка_по_щитам!P344</f>
        <v>ПуГВ (1х2,5)
L=6-0%</v>
      </c>
      <c r="N344" s="20"/>
    </row>
    <row r="345" spans="2:14" x14ac:dyDescent="0.2">
      <c r="B345" s="20">
        <f>Разбивка_по_щитам!B345</f>
        <v>1</v>
      </c>
      <c r="C345" s="20">
        <f>Разбивка_по_щитам!C345</f>
        <v>343</v>
      </c>
      <c r="D345" s="20" t="str">
        <f>Разбивка_по_щитам!F345</f>
        <v>ЩР</v>
      </c>
      <c r="E345" s="20" t="str">
        <f>Разбивка_по_щитам!H345</f>
        <v>PE.1.11.6</v>
      </c>
      <c r="F345" s="20" t="e">
        <f>Разбивка_по_щитам!I345</f>
        <v>#N/A</v>
      </c>
      <c r="G345" s="20" t="str">
        <f>Разбивка_по_щитам!J345</f>
        <v>Заземляющая шина  Пом. №11</v>
      </c>
      <c r="H345" s="20">
        <f>Разбивка_по_щитам!K345</f>
        <v>0</v>
      </c>
      <c r="I345" s="20">
        <f>Разбивка_по_щитам!L345</f>
        <v>0</v>
      </c>
      <c r="J345" s="20" t="str">
        <f>Разбивка_по_щитам!M345</f>
        <v>L3</v>
      </c>
      <c r="K345" s="20" t="str">
        <f>Разбивка_по_щитам!N345</f>
        <v>PE.1.11.6</v>
      </c>
      <c r="L345" s="20"/>
      <c r="M345" s="20" t="str">
        <f>Разбивка_по_щитам!P345</f>
        <v>ПуГВ (1х2,5)
L=9-0%</v>
      </c>
      <c r="N345" s="20"/>
    </row>
    <row r="346" spans="2:14" x14ac:dyDescent="0.2">
      <c r="B346" s="20">
        <f>Разбивка_по_щитам!B346</f>
        <v>1</v>
      </c>
      <c r="C346" s="20">
        <f>Разбивка_по_щитам!C346</f>
        <v>344</v>
      </c>
      <c r="D346" s="20" t="str">
        <f>Разбивка_по_щитам!F346</f>
        <v>ЩР</v>
      </c>
      <c r="E346" s="20" t="str">
        <f>Разбивка_по_щитам!H346</f>
        <v>PE.1.11.7</v>
      </c>
      <c r="F346" s="20" t="e">
        <f>Разбивка_по_щитам!I346</f>
        <v>#N/A</v>
      </c>
      <c r="G346" s="20" t="str">
        <f>Разбивка_по_щитам!J346</f>
        <v>Заземляющая шина  Пом. №11</v>
      </c>
      <c r="H346" s="20">
        <f>Разбивка_по_щитам!K346</f>
        <v>0</v>
      </c>
      <c r="I346" s="20">
        <f>Разбивка_по_щитам!L346</f>
        <v>0</v>
      </c>
      <c r="J346" s="20" t="str">
        <f>Разбивка_по_щитам!M346</f>
        <v>L1</v>
      </c>
      <c r="K346" s="20" t="str">
        <f>Разбивка_по_щитам!N346</f>
        <v>PE.1.11.7</v>
      </c>
      <c r="L346" s="20"/>
      <c r="M346" s="20" t="str">
        <f>Разбивка_по_щитам!P346</f>
        <v>ПуГВ (1х2,5)
L=9-0%</v>
      </c>
      <c r="N346" s="20"/>
    </row>
    <row r="347" spans="2:14" x14ac:dyDescent="0.2">
      <c r="B347" s="20">
        <f>Разбивка_по_щитам!B347</f>
        <v>1</v>
      </c>
      <c r="C347" s="20">
        <f>Разбивка_по_щитам!C347</f>
        <v>345</v>
      </c>
      <c r="D347" s="20" t="str">
        <f>Разбивка_по_щитам!F347</f>
        <v>ЩР</v>
      </c>
      <c r="E347" s="20" t="str">
        <f>Разбивка_по_щитам!H347</f>
        <v>PE.1.11.8</v>
      </c>
      <c r="F347" s="20" t="e">
        <f>Разбивка_по_щитам!I347</f>
        <v>#N/A</v>
      </c>
      <c r="G347" s="20" t="str">
        <f>Разбивка_по_щитам!J347</f>
        <v>Заземляющая шина  Пом. №11</v>
      </c>
      <c r="H347" s="20">
        <f>Разбивка_по_щитам!K347</f>
        <v>0</v>
      </c>
      <c r="I347" s="20">
        <f>Разбивка_по_щитам!L347</f>
        <v>0</v>
      </c>
      <c r="J347" s="20" t="str">
        <f>Разбивка_по_щитам!M347</f>
        <v>L2</v>
      </c>
      <c r="K347" s="20" t="str">
        <f>Разбивка_по_щитам!N347</f>
        <v>PE.1.11.8</v>
      </c>
      <c r="L347" s="20"/>
      <c r="M347" s="20" t="str">
        <f>Разбивка_по_щитам!P347</f>
        <v>ПуГВ (1х2,5)
L=9-0%</v>
      </c>
      <c r="N347" s="20"/>
    </row>
    <row r="348" spans="2:14" x14ac:dyDescent="0.2">
      <c r="B348" s="20">
        <f>Разбивка_по_щитам!B348</f>
        <v>1</v>
      </c>
      <c r="C348" s="20">
        <f>Разбивка_по_щитам!C348</f>
        <v>346</v>
      </c>
      <c r="D348" s="20" t="str">
        <f>Разбивка_по_щитам!F348</f>
        <v>ЩР</v>
      </c>
      <c r="E348" s="20" t="str">
        <f>Разбивка_по_щитам!H348</f>
        <v>КУП.1.14.1</v>
      </c>
      <c r="F348" s="20" t="e">
        <f>Разбивка_по_щитам!I348</f>
        <v>#N/A</v>
      </c>
      <c r="G348" s="20" t="str">
        <f>Разбивка_по_щитам!J348</f>
        <v>Коробка уравнивания потенциалов  Пом. №14</v>
      </c>
      <c r="H348" s="20">
        <f>Разбивка_по_щитам!K348</f>
        <v>0</v>
      </c>
      <c r="I348" s="20">
        <f>Разбивка_по_щитам!L348</f>
        <v>0</v>
      </c>
      <c r="J348" s="20" t="str">
        <f>Разбивка_по_щитам!M348</f>
        <v>L3</v>
      </c>
      <c r="K348" s="20" t="str">
        <f>Разбивка_по_щитам!N348</f>
        <v>КУП.1.14.1</v>
      </c>
      <c r="L348" s="20"/>
      <c r="M348" s="20" t="str">
        <f>Разбивка_по_щитам!P348</f>
        <v>ПуГВ (1х6)
L=17-0%</v>
      </c>
      <c r="N348" s="20"/>
    </row>
    <row r="349" spans="2:14" x14ac:dyDescent="0.2">
      <c r="B349" s="20">
        <f>Разбивка_по_щитам!B349</f>
        <v>1</v>
      </c>
      <c r="C349" s="20">
        <f>Разбивка_по_щитам!C349</f>
        <v>347</v>
      </c>
      <c r="D349" s="20" t="str">
        <f>Разбивка_по_щитам!F349</f>
        <v>ЩР</v>
      </c>
      <c r="E349" s="20" t="str">
        <f>Разбивка_по_щитам!H349</f>
        <v>PE.1.14.1</v>
      </c>
      <c r="F349" s="20" t="e">
        <f>Разбивка_по_щитам!I349</f>
        <v>#N/A</v>
      </c>
      <c r="G349" s="20" t="str">
        <f>Разбивка_по_щитам!J349</f>
        <v>Заземляющая шина  Пом. №14</v>
      </c>
      <c r="H349" s="20">
        <f>Разбивка_по_щитам!K349</f>
        <v>0</v>
      </c>
      <c r="I349" s="20">
        <f>Разбивка_по_щитам!L349</f>
        <v>0</v>
      </c>
      <c r="J349" s="20" t="str">
        <f>Разбивка_по_щитам!M349</f>
        <v>L1</v>
      </c>
      <c r="K349" s="20" t="str">
        <f>Разбивка_по_щитам!N349</f>
        <v>PE.1.14.1</v>
      </c>
      <c r="L349" s="20"/>
      <c r="M349" s="20" t="str">
        <f>Разбивка_по_щитам!P349</f>
        <v>ПуГВ (1х2,5)
L=4-0%</v>
      </c>
      <c r="N349" s="20"/>
    </row>
    <row r="350" spans="2:14" x14ac:dyDescent="0.2">
      <c r="B350" s="20">
        <f>Разбивка_по_щитам!B350</f>
        <v>1</v>
      </c>
      <c r="C350" s="20">
        <f>Разбивка_по_щитам!C350</f>
        <v>348</v>
      </c>
      <c r="D350" s="20" t="str">
        <f>Разбивка_по_щитам!F350</f>
        <v>ЩР</v>
      </c>
      <c r="E350" s="20" t="str">
        <f>Разбивка_по_щитам!H350</f>
        <v>PE.1.14.2</v>
      </c>
      <c r="F350" s="20" t="e">
        <f>Разбивка_по_щитам!I350</f>
        <v>#N/A</v>
      </c>
      <c r="G350" s="20" t="str">
        <f>Разбивка_по_щитам!J350</f>
        <v>Заземляющая шина  Пом. №14</v>
      </c>
      <c r="H350" s="20">
        <f>Разбивка_по_щитам!K350</f>
        <v>0</v>
      </c>
      <c r="I350" s="20">
        <f>Разбивка_по_щитам!L350</f>
        <v>0</v>
      </c>
      <c r="J350" s="20" t="str">
        <f>Разбивка_по_щитам!M350</f>
        <v>L2</v>
      </c>
      <c r="K350" s="20" t="str">
        <f>Разбивка_по_щитам!N350</f>
        <v>PE.1.14.2</v>
      </c>
      <c r="L350" s="20"/>
      <c r="M350" s="20" t="str">
        <f>Разбивка_по_щитам!P350</f>
        <v>ПуГВ (1х2,5)
L=3-0%</v>
      </c>
      <c r="N350" s="20"/>
    </row>
    <row r="351" spans="2:14" x14ac:dyDescent="0.2">
      <c r="B351" s="20">
        <f>Разбивка_по_щитам!B351</f>
        <v>1</v>
      </c>
      <c r="C351" s="20">
        <f>Разбивка_по_щитам!C351</f>
        <v>349</v>
      </c>
      <c r="D351" s="20" t="str">
        <f>Разбивка_по_щитам!F351</f>
        <v>ЩР</v>
      </c>
      <c r="E351" s="20" t="str">
        <f>Разбивка_по_щитам!H351</f>
        <v>PE.1.14.3</v>
      </c>
      <c r="F351" s="20" t="e">
        <f>Разбивка_по_щитам!I351</f>
        <v>#N/A</v>
      </c>
      <c r="G351" s="20" t="str">
        <f>Разбивка_по_щитам!J351</f>
        <v>Заземляющая шина  Пом. №14</v>
      </c>
      <c r="H351" s="20">
        <f>Разбивка_по_щитам!K351</f>
        <v>0</v>
      </c>
      <c r="I351" s="20">
        <f>Разбивка_по_щитам!L351</f>
        <v>0</v>
      </c>
      <c r="J351" s="20" t="str">
        <f>Разбивка_по_щитам!M351</f>
        <v>L3</v>
      </c>
      <c r="K351" s="20" t="str">
        <f>Разбивка_по_щитам!N351</f>
        <v>PE.1.14.3</v>
      </c>
      <c r="L351" s="20"/>
      <c r="M351" s="20" t="str">
        <f>Разбивка_по_щитам!P351</f>
        <v>ПуГВ (1х2,5)
L=3-0%</v>
      </c>
      <c r="N351" s="20"/>
    </row>
    <row r="352" spans="2:14" x14ac:dyDescent="0.2">
      <c r="B352" s="20">
        <f>Разбивка_по_щитам!B352</f>
        <v>1</v>
      </c>
      <c r="C352" s="20">
        <f>Разбивка_по_щитам!C352</f>
        <v>350</v>
      </c>
      <c r="D352" s="20" t="str">
        <f>Разбивка_по_щитам!F352</f>
        <v>ЩР</v>
      </c>
      <c r="E352" s="20" t="str">
        <f>Разбивка_по_щитам!H352</f>
        <v>PE.1.14.4</v>
      </c>
      <c r="F352" s="20" t="e">
        <f>Разбивка_по_щитам!I352</f>
        <v>#N/A</v>
      </c>
      <c r="G352" s="20" t="str">
        <f>Разбивка_по_щитам!J352</f>
        <v>Заземляющая шина  Пом. №14</v>
      </c>
      <c r="H352" s="20">
        <f>Разбивка_по_щитам!K352</f>
        <v>0</v>
      </c>
      <c r="I352" s="20">
        <f>Разбивка_по_щитам!L352</f>
        <v>0</v>
      </c>
      <c r="J352" s="20" t="str">
        <f>Разбивка_по_щитам!M352</f>
        <v>L1</v>
      </c>
      <c r="K352" s="20" t="str">
        <f>Разбивка_по_щитам!N352</f>
        <v>PE.1.14.4</v>
      </c>
      <c r="L352" s="20"/>
      <c r="M352" s="20" t="str">
        <f>Разбивка_по_щитам!P352</f>
        <v>ПуГВ (1х2,5)
L=3-0%</v>
      </c>
      <c r="N352" s="20"/>
    </row>
    <row r="353" spans="2:14" x14ac:dyDescent="0.2">
      <c r="B353" s="20">
        <f>Разбивка_по_щитам!B353</f>
        <v>1</v>
      </c>
      <c r="C353" s="20">
        <f>Разбивка_по_щитам!C353</f>
        <v>351</v>
      </c>
      <c r="D353" s="20" t="str">
        <f>Разбивка_по_щитам!F353</f>
        <v>ЩР</v>
      </c>
      <c r="E353" s="20" t="str">
        <f>Разбивка_по_щитам!H353</f>
        <v>PE.1.14.5</v>
      </c>
      <c r="F353" s="20" t="e">
        <f>Разбивка_по_щитам!I353</f>
        <v>#N/A</v>
      </c>
      <c r="G353" s="20" t="str">
        <f>Разбивка_по_щитам!J353</f>
        <v>Заземляющая шина  Пом. №14</v>
      </c>
      <c r="H353" s="20">
        <f>Разбивка_по_щитам!K353</f>
        <v>0</v>
      </c>
      <c r="I353" s="20">
        <f>Разбивка_по_щитам!L353</f>
        <v>0</v>
      </c>
      <c r="J353" s="20" t="str">
        <f>Разбивка_по_щитам!M353</f>
        <v>L2</v>
      </c>
      <c r="K353" s="20" t="str">
        <f>Разбивка_по_щитам!N353</f>
        <v>PE.1.14.5</v>
      </c>
      <c r="L353" s="20"/>
      <c r="M353" s="20" t="str">
        <f>Разбивка_по_щитам!P353</f>
        <v>ПуГВ (1х2,5)
L=3-0%</v>
      </c>
      <c r="N353" s="20"/>
    </row>
    <row r="354" spans="2:14" x14ac:dyDescent="0.2">
      <c r="B354" s="20">
        <f>Разбивка_по_щитам!B354</f>
        <v>1</v>
      </c>
      <c r="C354" s="20">
        <f>Разбивка_по_щитам!C354</f>
        <v>352</v>
      </c>
      <c r="D354" s="20" t="str">
        <f>Разбивка_по_щитам!F354</f>
        <v>ЩР</v>
      </c>
      <c r="E354" s="20" t="str">
        <f>Разбивка_по_щитам!H354</f>
        <v>КУП.1.15.1</v>
      </c>
      <c r="F354" s="20" t="e">
        <f>Разбивка_по_щитам!I354</f>
        <v>#N/A</v>
      </c>
      <c r="G354" s="20" t="str">
        <f>Разбивка_по_щитам!J354</f>
        <v>Коробка уравнивания потенциалов  Пом. №15</v>
      </c>
      <c r="H354" s="20">
        <f>Разбивка_по_щитам!K354</f>
        <v>0</v>
      </c>
      <c r="I354" s="20">
        <f>Разбивка_по_щитам!L354</f>
        <v>0</v>
      </c>
      <c r="J354" s="20" t="str">
        <f>Разбивка_по_щитам!M354</f>
        <v>L3</v>
      </c>
      <c r="K354" s="20" t="str">
        <f>Разбивка_по_щитам!N354</f>
        <v>КУП.1.15.1</v>
      </c>
      <c r="L354" s="20"/>
      <c r="M354" s="20" t="str">
        <f>Разбивка_по_щитам!P354</f>
        <v>ПуГВ (1х6)
L=26-0%</v>
      </c>
      <c r="N354" s="20"/>
    </row>
    <row r="355" spans="2:14" x14ac:dyDescent="0.2">
      <c r="B355" s="20">
        <f>Разбивка_по_щитам!B355</f>
        <v>1</v>
      </c>
      <c r="C355" s="20">
        <f>Разбивка_по_щитам!C355</f>
        <v>353</v>
      </c>
      <c r="D355" s="20" t="str">
        <f>Разбивка_по_щитам!F355</f>
        <v>ЩР</v>
      </c>
      <c r="E355" s="20" t="str">
        <f>Разбивка_по_щитам!H355</f>
        <v>PE.1.15.1</v>
      </c>
      <c r="F355" s="20" t="e">
        <f>Разбивка_по_щитам!I355</f>
        <v>#N/A</v>
      </c>
      <c r="G355" s="20" t="str">
        <f>Разбивка_по_щитам!J355</f>
        <v>Заземляющая шина  Пом. №15</v>
      </c>
      <c r="H355" s="20">
        <f>Разбивка_по_щитам!K355</f>
        <v>0</v>
      </c>
      <c r="I355" s="20">
        <f>Разбивка_по_щитам!L355</f>
        <v>0</v>
      </c>
      <c r="J355" s="20" t="str">
        <f>Разбивка_по_щитам!M355</f>
        <v>L1</v>
      </c>
      <c r="K355" s="20" t="str">
        <f>Разбивка_по_щитам!N355</f>
        <v>PE.1.15.1</v>
      </c>
      <c r="L355" s="20"/>
      <c r="M355" s="20" t="str">
        <f>Разбивка_по_щитам!P355</f>
        <v>ПуГВ (1х2,5)
L=6-0%</v>
      </c>
      <c r="N355" s="20"/>
    </row>
    <row r="356" spans="2:14" x14ac:dyDescent="0.2">
      <c r="B356" s="20">
        <f>Разбивка_по_щитам!B356</f>
        <v>1</v>
      </c>
      <c r="C356" s="20">
        <f>Разбивка_по_щитам!C356</f>
        <v>354</v>
      </c>
      <c r="D356" s="20" t="str">
        <f>Разбивка_по_щитам!F356</f>
        <v>ЩР</v>
      </c>
      <c r="E356" s="20" t="str">
        <f>Разбивка_по_щитам!H356</f>
        <v>PE.1.15.2</v>
      </c>
      <c r="F356" s="20" t="e">
        <f>Разбивка_по_щитам!I356</f>
        <v>#N/A</v>
      </c>
      <c r="G356" s="20" t="str">
        <f>Разбивка_по_щитам!J356</f>
        <v>Заземляющая шина  Пом. №15</v>
      </c>
      <c r="H356" s="20">
        <f>Разбивка_по_щитам!K356</f>
        <v>0</v>
      </c>
      <c r="I356" s="20">
        <f>Разбивка_по_щитам!L356</f>
        <v>0</v>
      </c>
      <c r="J356" s="20" t="str">
        <f>Разбивка_по_щитам!M356</f>
        <v>L2</v>
      </c>
      <c r="K356" s="20" t="str">
        <f>Разбивка_по_щитам!N356</f>
        <v>PE.1.15.2</v>
      </c>
      <c r="L356" s="20"/>
      <c r="M356" s="20" t="str">
        <f>Разбивка_по_щитам!P356</f>
        <v>ПуГВ (1х2,5)
L=5-0%</v>
      </c>
      <c r="N356" s="20"/>
    </row>
    <row r="357" spans="2:14" x14ac:dyDescent="0.2">
      <c r="B357" s="20">
        <f>Разбивка_по_щитам!B357</f>
        <v>1</v>
      </c>
      <c r="C357" s="20">
        <f>Разбивка_по_щитам!C357</f>
        <v>355</v>
      </c>
      <c r="D357" s="20" t="str">
        <f>Разбивка_по_щитам!F357</f>
        <v>ЩР</v>
      </c>
      <c r="E357" s="20" t="str">
        <f>Разбивка_по_щитам!H357</f>
        <v>PE.1.15.3</v>
      </c>
      <c r="F357" s="20" t="e">
        <f>Разбивка_по_щитам!I357</f>
        <v>#N/A</v>
      </c>
      <c r="G357" s="20" t="str">
        <f>Разбивка_по_щитам!J357</f>
        <v>Заземляющая шина  Пом. №15</v>
      </c>
      <c r="H357" s="20">
        <f>Разбивка_по_щитам!K357</f>
        <v>0</v>
      </c>
      <c r="I357" s="20">
        <f>Разбивка_по_щитам!L357</f>
        <v>0</v>
      </c>
      <c r="J357" s="20" t="str">
        <f>Разбивка_по_щитам!M357</f>
        <v>L3</v>
      </c>
      <c r="K357" s="20" t="str">
        <f>Разбивка_по_щитам!N357</f>
        <v>PE.1.15.3</v>
      </c>
      <c r="L357" s="20"/>
      <c r="M357" s="20" t="str">
        <f>Разбивка_по_щитам!P357</f>
        <v>ПуГВ (1х2,5)
L=4-0%</v>
      </c>
      <c r="N357" s="20"/>
    </row>
    <row r="358" spans="2:14" x14ac:dyDescent="0.2">
      <c r="B358" s="20">
        <f>Разбивка_по_щитам!B358</f>
        <v>1</v>
      </c>
      <c r="C358" s="20">
        <f>Разбивка_по_щитам!C358</f>
        <v>356</v>
      </c>
      <c r="D358" s="20" t="str">
        <f>Разбивка_по_щитам!F358</f>
        <v>ЩР</v>
      </c>
      <c r="E358" s="20" t="str">
        <f>Разбивка_по_щитам!H358</f>
        <v>PE.1.15.4</v>
      </c>
      <c r="F358" s="20" t="e">
        <f>Разбивка_по_щитам!I358</f>
        <v>#N/A</v>
      </c>
      <c r="G358" s="20" t="str">
        <f>Разбивка_по_щитам!J358</f>
        <v>Заземляющая шина  Пом. №15</v>
      </c>
      <c r="H358" s="20">
        <f>Разбивка_по_щитам!K358</f>
        <v>0</v>
      </c>
      <c r="I358" s="20">
        <f>Разбивка_по_щитам!L358</f>
        <v>0</v>
      </c>
      <c r="J358" s="20" t="str">
        <f>Разбивка_по_щитам!M358</f>
        <v>L1</v>
      </c>
      <c r="K358" s="20" t="str">
        <f>Разбивка_по_щитам!N358</f>
        <v>PE.1.15.4</v>
      </c>
      <c r="L358" s="20"/>
      <c r="M358" s="20" t="str">
        <f>Разбивка_по_щитам!P358</f>
        <v>ПуГВ (1х2,5)
L=4-0%</v>
      </c>
      <c r="N358" s="20"/>
    </row>
    <row r="359" spans="2:14" x14ac:dyDescent="0.2">
      <c r="B359" s="20">
        <f>Разбивка_по_щитам!B359</f>
        <v>1</v>
      </c>
      <c r="C359" s="20">
        <f>Разбивка_по_щитам!C359</f>
        <v>357</v>
      </c>
      <c r="D359" s="20" t="str">
        <f>Разбивка_по_щитам!F359</f>
        <v>ЩР</v>
      </c>
      <c r="E359" s="20">
        <f>Разбивка_по_щитам!H359</f>
        <v>0</v>
      </c>
      <c r="F359" s="20" t="e">
        <f>Разбивка_по_щитам!I359</f>
        <v>#N/A</v>
      </c>
      <c r="G359" s="20" t="str">
        <f>Разбивка_по_щитам!J359</f>
        <v/>
      </c>
      <c r="H359" s="20" t="str">
        <f>Разбивка_по_щитам!K359</f>
        <v/>
      </c>
      <c r="I359" s="20" t="str">
        <f>Разбивка_по_щитам!L359</f>
        <v/>
      </c>
      <c r="J359" s="20" t="str">
        <f>Разбивка_по_щитам!M359</f>
        <v/>
      </c>
      <c r="K359" s="20" t="str">
        <f>Разбивка_по_щитам!N359</f>
        <v/>
      </c>
      <c r="L359" s="20"/>
      <c r="M359" s="20" t="str">
        <f>Разбивка_по_щитам!P359</f>
        <v/>
      </c>
      <c r="N359" s="20"/>
    </row>
    <row r="360" spans="2:14" x14ac:dyDescent="0.2">
      <c r="B360" s="20">
        <f>Разбивка_по_щитам!B360</f>
        <v>1</v>
      </c>
      <c r="C360" s="20">
        <f>Разбивка_по_щитам!C360</f>
        <v>358</v>
      </c>
      <c r="D360" s="20" t="str">
        <f>Разбивка_по_щитам!F360</f>
        <v>ЩР</v>
      </c>
      <c r="E360" s="20">
        <f>Разбивка_по_щитам!H360</f>
        <v>0</v>
      </c>
      <c r="F360" s="20" t="e">
        <f>Разбивка_по_щитам!I360</f>
        <v>#N/A</v>
      </c>
      <c r="G360" s="20" t="str">
        <f>Разбивка_по_щитам!J360</f>
        <v/>
      </c>
      <c r="H360" s="20" t="str">
        <f>Разбивка_по_щитам!K360</f>
        <v/>
      </c>
      <c r="I360" s="20" t="str">
        <f>Разбивка_по_щитам!L360</f>
        <v/>
      </c>
      <c r="J360" s="20" t="str">
        <f>Разбивка_по_щитам!M360</f>
        <v/>
      </c>
      <c r="K360" s="20" t="str">
        <f>Разбивка_по_щитам!N360</f>
        <v/>
      </c>
      <c r="L360" s="20"/>
      <c r="M360" s="20" t="str">
        <f>Разбивка_по_щитам!P360</f>
        <v/>
      </c>
      <c r="N360" s="20"/>
    </row>
    <row r="361" spans="2:14" x14ac:dyDescent="0.2">
      <c r="B361" s="20">
        <f>Разбивка_по_щитам!B361</f>
        <v>1</v>
      </c>
      <c r="C361" s="20">
        <f>Разбивка_по_щитам!C361</f>
        <v>359</v>
      </c>
      <c r="D361" s="20" t="str">
        <f>Разбивка_по_щитам!F361</f>
        <v>ЩР</v>
      </c>
      <c r="E361" s="20" t="str">
        <f>Разбивка_по_щитам!H361</f>
        <v>PE.1.15.5</v>
      </c>
      <c r="F361" s="20" t="e">
        <f>Разбивка_по_щитам!I361</f>
        <v>#N/A</v>
      </c>
      <c r="G361" s="20" t="str">
        <f>Разбивка_по_щитам!J361</f>
        <v>Заземляющая шина  Пом. №15</v>
      </c>
      <c r="H361" s="20">
        <f>Разбивка_по_щитам!K361</f>
        <v>0</v>
      </c>
      <c r="I361" s="20">
        <f>Разбивка_по_щитам!L361</f>
        <v>0</v>
      </c>
      <c r="J361" s="20" t="str">
        <f>Разбивка_по_щитам!M361</f>
        <v>L1</v>
      </c>
      <c r="K361" s="20" t="str">
        <f>Разбивка_по_щитам!N361</f>
        <v>PE.1.15.5</v>
      </c>
      <c r="L361" s="20"/>
      <c r="M361" s="20" t="str">
        <f>Разбивка_по_щитам!P361</f>
        <v>ПуГВ (1х2,5)
L=3-0%</v>
      </c>
      <c r="N361" s="20"/>
    </row>
    <row r="362" spans="2:14" x14ac:dyDescent="0.2">
      <c r="B362" s="20">
        <f>Разбивка_по_щитам!B362</f>
        <v>1</v>
      </c>
      <c r="C362" s="20">
        <f>Разбивка_по_щитам!C362</f>
        <v>360</v>
      </c>
      <c r="D362" s="20" t="str">
        <f>Разбивка_по_щитам!F362</f>
        <v>ЩР</v>
      </c>
      <c r="E362" s="20" t="str">
        <f>Разбивка_по_щитам!H362</f>
        <v>PE.1.16.3</v>
      </c>
      <c r="F362" s="20" t="e">
        <f>Разбивка_по_щитам!I362</f>
        <v>#N/A</v>
      </c>
      <c r="G362" s="20" t="str">
        <f>Разбивка_по_щитам!J362</f>
        <v>Заземляющая шина  Пом. №16</v>
      </c>
      <c r="H362" s="20">
        <f>Разбивка_по_щитам!K362</f>
        <v>0</v>
      </c>
      <c r="I362" s="20">
        <f>Разбивка_по_щитам!L362</f>
        <v>0</v>
      </c>
      <c r="J362" s="20" t="str">
        <f>Разбивка_по_щитам!M362</f>
        <v>L2</v>
      </c>
      <c r="K362" s="20" t="str">
        <f>Разбивка_по_щитам!N362</f>
        <v>PE.1.16.3</v>
      </c>
      <c r="L362" s="20"/>
      <c r="M362" s="20" t="str">
        <f>Разбивка_по_щитам!P362</f>
        <v>ПуГВ (1х2,5)
L=3-0%</v>
      </c>
      <c r="N362" s="20"/>
    </row>
    <row r="363" spans="2:14" x14ac:dyDescent="0.2">
      <c r="B363" s="20">
        <f>Разбивка_по_щитам!B363</f>
        <v>1</v>
      </c>
      <c r="C363" s="20">
        <f>Разбивка_по_щитам!C363</f>
        <v>361</v>
      </c>
      <c r="D363" s="20" t="str">
        <f>Разбивка_по_щитам!F363</f>
        <v>ЩР</v>
      </c>
      <c r="E363" s="20" t="str">
        <f>Разбивка_по_щитам!H363</f>
        <v>КУП.1.17.1</v>
      </c>
      <c r="F363" s="20" t="e">
        <f>Разбивка_по_щитам!I363</f>
        <v>#N/A</v>
      </c>
      <c r="G363" s="20" t="str">
        <f>Разбивка_по_щитам!J363</f>
        <v>Коробка уравнивания потенциалов  Пом. №17</v>
      </c>
      <c r="H363" s="20">
        <f>Разбивка_по_щитам!K363</f>
        <v>0</v>
      </c>
      <c r="I363" s="20">
        <f>Разбивка_по_щитам!L363</f>
        <v>0</v>
      </c>
      <c r="J363" s="20" t="str">
        <f>Разбивка_по_щитам!M363</f>
        <v>L3</v>
      </c>
      <c r="K363" s="20" t="str">
        <f>Разбивка_по_щитам!N363</f>
        <v>КУП.1.17.1</v>
      </c>
      <c r="L363" s="20"/>
      <c r="M363" s="20" t="str">
        <f>Разбивка_по_щитам!P363</f>
        <v>ПуГВ (1х6)
L=31-0%</v>
      </c>
      <c r="N363" s="20"/>
    </row>
    <row r="364" spans="2:14" x14ac:dyDescent="0.2">
      <c r="B364" s="20">
        <f>Разбивка_по_щитам!B364</f>
        <v>1</v>
      </c>
      <c r="C364" s="20">
        <f>Разбивка_по_щитам!C364</f>
        <v>362</v>
      </c>
      <c r="D364" s="20" t="str">
        <f>Разбивка_по_щитам!F364</f>
        <v>ЩР</v>
      </c>
      <c r="E364" s="20" t="str">
        <f>Разбивка_по_щитам!H364</f>
        <v>PE.1.17.1</v>
      </c>
      <c r="F364" s="20" t="e">
        <f>Разбивка_по_щитам!I364</f>
        <v>#N/A</v>
      </c>
      <c r="G364" s="20" t="str">
        <f>Разбивка_по_щитам!J364</f>
        <v>Заземляющая шина  Пом. №17</v>
      </c>
      <c r="H364" s="20">
        <f>Разбивка_по_щитам!K364</f>
        <v>0</v>
      </c>
      <c r="I364" s="20">
        <f>Разбивка_по_щитам!L364</f>
        <v>0</v>
      </c>
      <c r="J364" s="20" t="str">
        <f>Разбивка_по_щитам!M364</f>
        <v>L1</v>
      </c>
      <c r="K364" s="20" t="str">
        <f>Разбивка_по_щитам!N364</f>
        <v>PE.1.17.1</v>
      </c>
      <c r="L364" s="20"/>
      <c r="M364" s="20" t="str">
        <f>Разбивка_по_щитам!P364</f>
        <v>ПуГВ (1х2,5)
L=3-0%</v>
      </c>
      <c r="N364" s="20"/>
    </row>
    <row r="365" spans="2:14" x14ac:dyDescent="0.2">
      <c r="B365" s="20">
        <f>Разбивка_по_щитам!B365</f>
        <v>1</v>
      </c>
      <c r="C365" s="20">
        <f>Разбивка_по_щитам!C365</f>
        <v>363</v>
      </c>
      <c r="D365" s="20" t="str">
        <f>Разбивка_по_щитам!F365</f>
        <v>ЩР</v>
      </c>
      <c r="E365" s="20" t="str">
        <f>Разбивка_по_щитам!H365</f>
        <v>PE.1.17.2</v>
      </c>
      <c r="F365" s="20" t="e">
        <f>Разбивка_по_щитам!I365</f>
        <v>#N/A</v>
      </c>
      <c r="G365" s="20" t="str">
        <f>Разбивка_по_щитам!J365</f>
        <v>Заземляющая шина  Пом. №17</v>
      </c>
      <c r="H365" s="20">
        <f>Разбивка_по_щитам!K365</f>
        <v>0</v>
      </c>
      <c r="I365" s="20">
        <f>Разбивка_по_щитам!L365</f>
        <v>0</v>
      </c>
      <c r="J365" s="20" t="str">
        <f>Разбивка_по_щитам!M365</f>
        <v>L2</v>
      </c>
      <c r="K365" s="20" t="str">
        <f>Разбивка_по_щитам!N365</f>
        <v>PE.1.17.2</v>
      </c>
      <c r="L365" s="20"/>
      <c r="M365" s="20" t="str">
        <f>Разбивка_по_щитам!P365</f>
        <v>ПуГВ (1х2,5)
L=5-0%</v>
      </c>
      <c r="N365" s="20"/>
    </row>
    <row r="366" spans="2:14" x14ac:dyDescent="0.2">
      <c r="B366" s="20">
        <f>Разбивка_по_щитам!B366</f>
        <v>1</v>
      </c>
      <c r="C366" s="20">
        <f>Разбивка_по_щитам!C366</f>
        <v>364</v>
      </c>
      <c r="D366" s="20" t="str">
        <f>Разбивка_по_щитам!F366</f>
        <v>ЩР</v>
      </c>
      <c r="E366" s="20" t="str">
        <f>Разбивка_по_щитам!H366</f>
        <v>PE.1.17.3</v>
      </c>
      <c r="F366" s="20" t="e">
        <f>Разбивка_по_щитам!I366</f>
        <v>#N/A</v>
      </c>
      <c r="G366" s="20" t="str">
        <f>Разбивка_по_щитам!J366</f>
        <v>Заземляющая шина  Пом. №17</v>
      </c>
      <c r="H366" s="20">
        <f>Разбивка_по_щитам!K366</f>
        <v>0</v>
      </c>
      <c r="I366" s="20">
        <f>Разбивка_по_щитам!L366</f>
        <v>0</v>
      </c>
      <c r="J366" s="20" t="str">
        <f>Разбивка_по_щитам!M366</f>
        <v>L3</v>
      </c>
      <c r="K366" s="20" t="str">
        <f>Разбивка_по_щитам!N366</f>
        <v>PE.1.17.3</v>
      </c>
      <c r="L366" s="20"/>
      <c r="M366" s="20" t="str">
        <f>Разбивка_по_щитам!P366</f>
        <v>ПуГВ (1х2,5)
L=6-0%</v>
      </c>
      <c r="N366" s="20"/>
    </row>
    <row r="367" spans="2:14" x14ac:dyDescent="0.2">
      <c r="B367" s="20">
        <f>Разбивка_по_щитам!B367</f>
        <v>1</v>
      </c>
      <c r="C367" s="20">
        <f>Разбивка_по_щитам!C367</f>
        <v>365</v>
      </c>
      <c r="D367" s="20" t="str">
        <f>Разбивка_по_щитам!F367</f>
        <v>ЩР</v>
      </c>
      <c r="E367" s="20" t="str">
        <f>Разбивка_по_щитам!H367</f>
        <v>PE.1.18.1</v>
      </c>
      <c r="F367" s="20" t="e">
        <f>Разбивка_по_щитам!I367</f>
        <v>#N/A</v>
      </c>
      <c r="G367" s="20" t="str">
        <f>Разбивка_по_щитам!J367</f>
        <v>Заземляющая шина  Пом. №18</v>
      </c>
      <c r="H367" s="20">
        <f>Разбивка_по_щитам!K367</f>
        <v>0</v>
      </c>
      <c r="I367" s="20">
        <f>Разбивка_по_щитам!L367</f>
        <v>0</v>
      </c>
      <c r="J367" s="20" t="str">
        <f>Разбивка_по_щитам!M367</f>
        <v>L1</v>
      </c>
      <c r="K367" s="20" t="str">
        <f>Разбивка_по_щитам!N367</f>
        <v>PE.1.18.1</v>
      </c>
      <c r="L367" s="20"/>
      <c r="M367" s="20" t="str">
        <f>Разбивка_по_щитам!P367</f>
        <v>ПуГВ (1х2,5)
L=14-0%</v>
      </c>
      <c r="N367" s="20"/>
    </row>
    <row r="368" spans="2:14" x14ac:dyDescent="0.2">
      <c r="B368" s="20">
        <f>Разбивка_по_щитам!B368</f>
        <v>1</v>
      </c>
      <c r="C368" s="20">
        <f>Разбивка_по_щитам!C368</f>
        <v>366</v>
      </c>
      <c r="D368" s="20" t="str">
        <f>Разбивка_по_щитам!F368</f>
        <v>ЩР</v>
      </c>
      <c r="E368" s="20" t="str">
        <f>Разбивка_по_щитам!H368</f>
        <v>PE.1.18.2</v>
      </c>
      <c r="F368" s="20" t="e">
        <f>Разбивка_по_щитам!I368</f>
        <v>#N/A</v>
      </c>
      <c r="G368" s="20" t="str">
        <f>Разбивка_по_щитам!J368</f>
        <v>Заземляющая шина  Пом. №18</v>
      </c>
      <c r="H368" s="20">
        <f>Разбивка_по_щитам!K368</f>
        <v>0</v>
      </c>
      <c r="I368" s="20">
        <f>Разбивка_по_щитам!L368</f>
        <v>0</v>
      </c>
      <c r="J368" s="20" t="str">
        <f>Разбивка_по_щитам!M368</f>
        <v>L2</v>
      </c>
      <c r="K368" s="20" t="str">
        <f>Разбивка_по_щитам!N368</f>
        <v>PE.1.18.2</v>
      </c>
      <c r="L368" s="20"/>
      <c r="M368" s="20" t="str">
        <f>Разбивка_по_щитам!P368</f>
        <v>ПуГВ (1х2,5)
L=13-0%</v>
      </c>
      <c r="N368" s="20"/>
    </row>
    <row r="369" spans="2:14" x14ac:dyDescent="0.2">
      <c r="B369" s="20">
        <f>Разбивка_по_щитам!B369</f>
        <v>1</v>
      </c>
      <c r="C369" s="20">
        <f>Разбивка_по_щитам!C369</f>
        <v>367</v>
      </c>
      <c r="D369" s="20" t="str">
        <f>Разбивка_по_щитам!F369</f>
        <v>ЩР</v>
      </c>
      <c r="E369" s="20" t="str">
        <f>Разбивка_по_щитам!H369</f>
        <v>PE.1.18.3</v>
      </c>
      <c r="F369" s="20" t="e">
        <f>Разбивка_по_щитам!I369</f>
        <v>#N/A</v>
      </c>
      <c r="G369" s="20" t="str">
        <f>Разбивка_по_щитам!J369</f>
        <v>Заземляющая шина  Пом. №18</v>
      </c>
      <c r="H369" s="20">
        <f>Разбивка_по_щитам!K369</f>
        <v>0</v>
      </c>
      <c r="I369" s="20">
        <f>Разбивка_по_щитам!L369</f>
        <v>0</v>
      </c>
      <c r="J369" s="20" t="str">
        <f>Разбивка_по_щитам!M369</f>
        <v>L3</v>
      </c>
      <c r="K369" s="20" t="str">
        <f>Разбивка_по_щитам!N369</f>
        <v>PE.1.18.3</v>
      </c>
      <c r="L369" s="20"/>
      <c r="M369" s="20" t="str">
        <f>Разбивка_по_щитам!P369</f>
        <v>ПуГВ (1х2,5)
L=12-0%</v>
      </c>
      <c r="N369" s="20"/>
    </row>
    <row r="370" spans="2:14" x14ac:dyDescent="0.2">
      <c r="B370" s="20">
        <f>Разбивка_по_щитам!B370</f>
        <v>1</v>
      </c>
      <c r="C370" s="20">
        <f>Разбивка_по_щитам!C370</f>
        <v>368</v>
      </c>
      <c r="D370" s="20" t="str">
        <f>Разбивка_по_щитам!F370</f>
        <v>ЩР</v>
      </c>
      <c r="E370" s="20">
        <f>Разбивка_по_щитам!H370</f>
        <v>0</v>
      </c>
      <c r="F370" s="20" t="e">
        <f>Разбивка_по_щитам!I370</f>
        <v>#N/A</v>
      </c>
      <c r="G370" s="20" t="str">
        <f>Разбивка_по_щитам!J370</f>
        <v/>
      </c>
      <c r="H370" s="20" t="str">
        <f>Разбивка_по_щитам!K370</f>
        <v/>
      </c>
      <c r="I370" s="20" t="str">
        <f>Разбивка_по_щитам!L370</f>
        <v/>
      </c>
      <c r="J370" s="20" t="str">
        <f>Разбивка_по_щитам!M370</f>
        <v/>
      </c>
      <c r="K370" s="20" t="str">
        <f>Разбивка_по_щитам!N370</f>
        <v/>
      </c>
      <c r="L370" s="20"/>
      <c r="M370" s="20" t="str">
        <f>Разбивка_по_щитам!P370</f>
        <v/>
      </c>
      <c r="N370" s="20"/>
    </row>
    <row r="371" spans="2:14" x14ac:dyDescent="0.2">
      <c r="B371" s="20">
        <f>Разбивка_по_щитам!B371</f>
        <v>1</v>
      </c>
      <c r="C371" s="20">
        <f>Разбивка_по_щитам!C371</f>
        <v>369</v>
      </c>
      <c r="D371" s="20" t="str">
        <f>Разбивка_по_щитам!F371</f>
        <v>ЩР</v>
      </c>
      <c r="E371" s="20">
        <f>Разбивка_по_щитам!H371</f>
        <v>0</v>
      </c>
      <c r="F371" s="20" t="e">
        <f>Разбивка_по_щитам!I371</f>
        <v>#N/A</v>
      </c>
      <c r="G371" s="20" t="str">
        <f>Разбивка_по_щитам!J371</f>
        <v/>
      </c>
      <c r="H371" s="20" t="str">
        <f>Разбивка_по_щитам!K371</f>
        <v/>
      </c>
      <c r="I371" s="20" t="str">
        <f>Разбивка_по_щитам!L371</f>
        <v/>
      </c>
      <c r="J371" s="20" t="str">
        <f>Разбивка_по_щитам!M371</f>
        <v/>
      </c>
      <c r="K371" s="20" t="str">
        <f>Разбивка_по_щитам!N371</f>
        <v/>
      </c>
      <c r="L371" s="20"/>
      <c r="M371" s="20" t="str">
        <f>Разбивка_по_щитам!P371</f>
        <v/>
      </c>
      <c r="N371" s="20"/>
    </row>
    <row r="372" spans="2:14" x14ac:dyDescent="0.2">
      <c r="B372" s="20">
        <f>Разбивка_по_щитам!B372</f>
        <v>1</v>
      </c>
      <c r="C372" s="20">
        <f>Разбивка_по_щитам!C372</f>
        <v>370</v>
      </c>
      <c r="D372" s="20" t="str">
        <f>Разбивка_по_щитам!F372</f>
        <v>ЩР</v>
      </c>
      <c r="E372" s="20">
        <f>Разбивка_по_щитам!H372</f>
        <v>0</v>
      </c>
      <c r="F372" s="20" t="e">
        <f>Разбивка_по_щитам!I372</f>
        <v>#N/A</v>
      </c>
      <c r="G372" s="20" t="str">
        <f>Разбивка_по_щитам!J372</f>
        <v/>
      </c>
      <c r="H372" s="20" t="str">
        <f>Разбивка_по_щитам!K372</f>
        <v/>
      </c>
      <c r="I372" s="20" t="str">
        <f>Разбивка_по_щитам!L372</f>
        <v/>
      </c>
      <c r="J372" s="20" t="str">
        <f>Разбивка_по_щитам!M372</f>
        <v/>
      </c>
      <c r="K372" s="20" t="str">
        <f>Разбивка_по_щитам!N372</f>
        <v/>
      </c>
      <c r="L372" s="20"/>
      <c r="M372" s="20" t="str">
        <f>Разбивка_по_щитам!P372</f>
        <v/>
      </c>
      <c r="N372" s="20"/>
    </row>
    <row r="373" spans="2:14" x14ac:dyDescent="0.2">
      <c r="B373" s="20">
        <f>Разбивка_по_щитам!B373</f>
        <v>1</v>
      </c>
      <c r="C373" s="20">
        <f>Разбивка_по_щитам!C373</f>
        <v>371</v>
      </c>
      <c r="D373" s="20" t="str">
        <f>Разбивка_по_щитам!F373</f>
        <v>ЩР</v>
      </c>
      <c r="E373" s="20">
        <f>Разбивка_по_щитам!H373</f>
        <v>0</v>
      </c>
      <c r="F373" s="20" t="e">
        <f>Разбивка_по_щитам!I373</f>
        <v>#N/A</v>
      </c>
      <c r="G373" s="20" t="str">
        <f>Разбивка_по_щитам!J373</f>
        <v/>
      </c>
      <c r="H373" s="20" t="str">
        <f>Разбивка_по_щитам!K373</f>
        <v/>
      </c>
      <c r="I373" s="20" t="str">
        <f>Разбивка_по_щитам!L373</f>
        <v/>
      </c>
      <c r="J373" s="20" t="str">
        <f>Разбивка_по_щитам!M373</f>
        <v/>
      </c>
      <c r="K373" s="20" t="str">
        <f>Разбивка_по_щитам!N373</f>
        <v/>
      </c>
      <c r="L373" s="20"/>
      <c r="M373" s="20" t="str">
        <f>Разбивка_по_щитам!P373</f>
        <v/>
      </c>
      <c r="N373" s="20"/>
    </row>
    <row r="374" spans="2:14" x14ac:dyDescent="0.2">
      <c r="B374" s="20">
        <f>Разбивка_по_щитам!B374</f>
        <v>1</v>
      </c>
      <c r="C374" s="20">
        <f>Разбивка_по_щитам!C374</f>
        <v>372</v>
      </c>
      <c r="D374" s="20" t="str">
        <f>Разбивка_по_щитам!F374</f>
        <v>ЩР</v>
      </c>
      <c r="E374" s="20">
        <f>Разбивка_по_щитам!H374</f>
        <v>0</v>
      </c>
      <c r="F374" s="20" t="e">
        <f>Разбивка_по_щитам!I374</f>
        <v>#N/A</v>
      </c>
      <c r="G374" s="20" t="str">
        <f>Разбивка_по_щитам!J374</f>
        <v/>
      </c>
      <c r="H374" s="20" t="str">
        <f>Разбивка_по_щитам!K374</f>
        <v/>
      </c>
      <c r="I374" s="20" t="str">
        <f>Разбивка_по_щитам!L374</f>
        <v/>
      </c>
      <c r="J374" s="20" t="str">
        <f>Разбивка_по_щитам!M374</f>
        <v/>
      </c>
      <c r="K374" s="20" t="str">
        <f>Разбивка_по_щитам!N374</f>
        <v/>
      </c>
      <c r="L374" s="20"/>
      <c r="M374" s="20" t="str">
        <f>Разбивка_по_щитам!P374</f>
        <v/>
      </c>
      <c r="N374" s="20"/>
    </row>
    <row r="375" spans="2:14" x14ac:dyDescent="0.2">
      <c r="B375" s="20">
        <f>Разбивка_по_щитам!B375</f>
        <v>1</v>
      </c>
      <c r="C375" s="20">
        <f>Разбивка_по_щитам!C375</f>
        <v>373</v>
      </c>
      <c r="D375" s="20" t="str">
        <f>Разбивка_по_щитам!F375</f>
        <v>ЩР</v>
      </c>
      <c r="E375" s="20">
        <f>Разбивка_по_щитам!H375</f>
        <v>0</v>
      </c>
      <c r="F375" s="20" t="e">
        <f>Разбивка_по_щитам!I375</f>
        <v>#N/A</v>
      </c>
      <c r="G375" s="20" t="str">
        <f>Разбивка_по_щитам!J375</f>
        <v/>
      </c>
      <c r="H375" s="20" t="str">
        <f>Разбивка_по_щитам!K375</f>
        <v/>
      </c>
      <c r="I375" s="20" t="str">
        <f>Разбивка_по_щитам!L375</f>
        <v/>
      </c>
      <c r="J375" s="20" t="str">
        <f>Разбивка_по_щитам!M375</f>
        <v/>
      </c>
      <c r="K375" s="20" t="str">
        <f>Разбивка_по_щитам!N375</f>
        <v/>
      </c>
      <c r="L375" s="20"/>
      <c r="M375" s="20" t="str">
        <f>Разбивка_по_щитам!P375</f>
        <v/>
      </c>
      <c r="N375" s="20"/>
    </row>
    <row r="376" spans="2:14" x14ac:dyDescent="0.2">
      <c r="B376" s="20">
        <f>Разбивка_по_щитам!B376</f>
        <v>1</v>
      </c>
      <c r="C376" s="20">
        <f>Разбивка_по_щитам!C376</f>
        <v>374</v>
      </c>
      <c r="D376" s="20" t="str">
        <f>Разбивка_по_щитам!F376</f>
        <v>ЩР</v>
      </c>
      <c r="E376" s="20">
        <f>Разбивка_по_щитам!H376</f>
        <v>0</v>
      </c>
      <c r="F376" s="20" t="e">
        <f>Разбивка_по_щитам!I376</f>
        <v>#N/A</v>
      </c>
      <c r="G376" s="20" t="str">
        <f>Разбивка_по_щитам!J376</f>
        <v/>
      </c>
      <c r="H376" s="20" t="str">
        <f>Разбивка_по_щитам!K376</f>
        <v/>
      </c>
      <c r="I376" s="20" t="str">
        <f>Разбивка_по_щитам!L376</f>
        <v/>
      </c>
      <c r="J376" s="20" t="str">
        <f>Разбивка_по_щитам!M376</f>
        <v/>
      </c>
      <c r="K376" s="20" t="str">
        <f>Разбивка_по_щитам!N376</f>
        <v/>
      </c>
      <c r="L376" s="20"/>
      <c r="M376" s="20" t="str">
        <f>Разбивка_по_щитам!P376</f>
        <v/>
      </c>
      <c r="N376" s="20"/>
    </row>
    <row r="377" spans="2:14" x14ac:dyDescent="0.2">
      <c r="B377" s="20">
        <f>Разбивка_по_щитам!B377</f>
        <v>1</v>
      </c>
      <c r="C377" s="20">
        <f>Разбивка_по_щитам!C377</f>
        <v>375</v>
      </c>
      <c r="D377" s="20" t="str">
        <f>Разбивка_по_щитам!F377</f>
        <v>ЩР</v>
      </c>
      <c r="E377" s="20">
        <f>Разбивка_по_щитам!H377</f>
        <v>0</v>
      </c>
      <c r="F377" s="20" t="e">
        <f>Разбивка_по_щитам!I377</f>
        <v>#N/A</v>
      </c>
      <c r="G377" s="20" t="str">
        <f>Разбивка_по_щитам!J377</f>
        <v/>
      </c>
      <c r="H377" s="20" t="str">
        <f>Разбивка_по_щитам!K377</f>
        <v/>
      </c>
      <c r="I377" s="20" t="str">
        <f>Разбивка_по_щитам!L377</f>
        <v/>
      </c>
      <c r="J377" s="20" t="str">
        <f>Разбивка_по_щитам!M377</f>
        <v/>
      </c>
      <c r="K377" s="20" t="str">
        <f>Разбивка_по_щитам!N377</f>
        <v/>
      </c>
      <c r="L377" s="20"/>
      <c r="M377" s="20" t="str">
        <f>Разбивка_по_щитам!P377</f>
        <v/>
      </c>
      <c r="N377" s="20"/>
    </row>
    <row r="378" spans="2:14" x14ac:dyDescent="0.2">
      <c r="B378" s="20">
        <f>Разбивка_по_щитам!B378</f>
        <v>1</v>
      </c>
      <c r="C378" s="20">
        <f>Разбивка_по_щитам!C378</f>
        <v>376</v>
      </c>
      <c r="D378" s="20" t="str">
        <f>Разбивка_по_щитам!F378</f>
        <v>ЩР</v>
      </c>
      <c r="E378" s="20">
        <f>Разбивка_по_щитам!H378</f>
        <v>0</v>
      </c>
      <c r="F378" s="20" t="e">
        <f>Разбивка_по_щитам!I378</f>
        <v>#N/A</v>
      </c>
      <c r="G378" s="20" t="str">
        <f>Разбивка_по_щитам!J378</f>
        <v/>
      </c>
      <c r="H378" s="20" t="str">
        <f>Разбивка_по_щитам!K378</f>
        <v/>
      </c>
      <c r="I378" s="20" t="str">
        <f>Разбивка_по_щитам!L378</f>
        <v/>
      </c>
      <c r="J378" s="20" t="str">
        <f>Разбивка_по_щитам!M378</f>
        <v/>
      </c>
      <c r="K378" s="20" t="str">
        <f>Разбивка_по_щитам!N378</f>
        <v/>
      </c>
      <c r="L378" s="20"/>
      <c r="M378" s="20" t="str">
        <f>Разбивка_по_щитам!P378</f>
        <v/>
      </c>
      <c r="N378" s="20"/>
    </row>
    <row r="379" spans="2:14" x14ac:dyDescent="0.2">
      <c r="B379" s="20">
        <f>Разбивка_по_щитам!B379</f>
        <v>1</v>
      </c>
      <c r="C379" s="20">
        <f>Разбивка_по_щитам!C379</f>
        <v>377</v>
      </c>
      <c r="D379" s="20" t="str">
        <f>Разбивка_по_щитам!F379</f>
        <v>ЩР</v>
      </c>
      <c r="E379" s="20">
        <f>Разбивка_по_щитам!H379</f>
        <v>0</v>
      </c>
      <c r="F379" s="20" t="e">
        <f>Разбивка_по_щитам!I379</f>
        <v>#N/A</v>
      </c>
      <c r="G379" s="20" t="str">
        <f>Разбивка_по_щитам!J379</f>
        <v/>
      </c>
      <c r="H379" s="20" t="str">
        <f>Разбивка_по_щитам!K379</f>
        <v/>
      </c>
      <c r="I379" s="20" t="str">
        <f>Разбивка_по_щитам!L379</f>
        <v/>
      </c>
      <c r="J379" s="20" t="str">
        <f>Разбивка_по_щитам!M379</f>
        <v/>
      </c>
      <c r="K379" s="20" t="str">
        <f>Разбивка_по_щитам!N379</f>
        <v/>
      </c>
      <c r="L379" s="20"/>
      <c r="M379" s="20" t="str">
        <f>Разбивка_по_щитам!P379</f>
        <v/>
      </c>
      <c r="N379" s="20"/>
    </row>
    <row r="380" spans="2:14" x14ac:dyDescent="0.2">
      <c r="B380" s="20">
        <f>Разбивка_по_щитам!B380</f>
        <v>1</v>
      </c>
      <c r="C380" s="20">
        <f>Разбивка_по_щитам!C380</f>
        <v>378</v>
      </c>
      <c r="D380" s="20" t="str">
        <f>Разбивка_по_щитам!F380</f>
        <v>ЩР</v>
      </c>
      <c r="E380" s="20">
        <f>Разбивка_по_щитам!H380</f>
        <v>0</v>
      </c>
      <c r="F380" s="20" t="e">
        <f>Разбивка_по_щитам!I380</f>
        <v>#N/A</v>
      </c>
      <c r="G380" s="20" t="str">
        <f>Разбивка_по_щитам!J380</f>
        <v/>
      </c>
      <c r="H380" s="20" t="str">
        <f>Разбивка_по_щитам!K380</f>
        <v/>
      </c>
      <c r="I380" s="20" t="str">
        <f>Разбивка_по_щитам!L380</f>
        <v/>
      </c>
      <c r="J380" s="20" t="str">
        <f>Разбивка_по_щитам!M380</f>
        <v/>
      </c>
      <c r="K380" s="20" t="str">
        <f>Разбивка_по_щитам!N380</f>
        <v/>
      </c>
      <c r="L380" s="20"/>
      <c r="M380" s="20" t="str">
        <f>Разбивка_по_щитам!P380</f>
        <v/>
      </c>
      <c r="N380" s="20"/>
    </row>
    <row r="381" spans="2:14" x14ac:dyDescent="0.2">
      <c r="B381" s="20">
        <f>Разбивка_по_щитам!B381</f>
        <v>1</v>
      </c>
      <c r="C381" s="20">
        <f>Разбивка_по_щитам!C381</f>
        <v>379</v>
      </c>
      <c r="D381" s="20" t="str">
        <f>Разбивка_по_щитам!F381</f>
        <v>ЩР</v>
      </c>
      <c r="E381" s="20">
        <f>Разбивка_по_щитам!H381</f>
        <v>0</v>
      </c>
      <c r="F381" s="20" t="e">
        <f>Разбивка_по_щитам!I381</f>
        <v>#N/A</v>
      </c>
      <c r="G381" s="20" t="str">
        <f>Разбивка_по_щитам!J381</f>
        <v/>
      </c>
      <c r="H381" s="20" t="str">
        <f>Разбивка_по_щитам!K381</f>
        <v/>
      </c>
      <c r="I381" s="20" t="str">
        <f>Разбивка_по_щитам!L381</f>
        <v/>
      </c>
      <c r="J381" s="20" t="str">
        <f>Разбивка_по_щитам!M381</f>
        <v/>
      </c>
      <c r="K381" s="20" t="str">
        <f>Разбивка_по_щитам!N381</f>
        <v/>
      </c>
      <c r="L381" s="20"/>
      <c r="M381" s="20" t="str">
        <f>Разбивка_по_щитам!P381</f>
        <v/>
      </c>
      <c r="N381" s="20"/>
    </row>
    <row r="382" spans="2:14" x14ac:dyDescent="0.2">
      <c r="B382" s="20">
        <f>Разбивка_по_щитам!B382</f>
        <v>1</v>
      </c>
      <c r="C382" s="20">
        <f>Разбивка_по_щитам!C382</f>
        <v>380</v>
      </c>
      <c r="D382" s="20" t="str">
        <f>Разбивка_по_щитам!F382</f>
        <v>ЩР</v>
      </c>
      <c r="E382" s="20">
        <f>Разбивка_по_щитам!H382</f>
        <v>0</v>
      </c>
      <c r="F382" s="20" t="e">
        <f>Разбивка_по_щитам!I382</f>
        <v>#N/A</v>
      </c>
      <c r="G382" s="20" t="str">
        <f>Разбивка_по_щитам!J382</f>
        <v/>
      </c>
      <c r="H382" s="20" t="str">
        <f>Разбивка_по_щитам!K382</f>
        <v/>
      </c>
      <c r="I382" s="20" t="str">
        <f>Разбивка_по_щитам!L382</f>
        <v/>
      </c>
      <c r="J382" s="20" t="str">
        <f>Разбивка_по_щитам!M382</f>
        <v/>
      </c>
      <c r="K382" s="20" t="str">
        <f>Разбивка_по_щитам!N382</f>
        <v/>
      </c>
      <c r="L382" s="20"/>
      <c r="M382" s="20" t="str">
        <f>Разбивка_по_щитам!P382</f>
        <v/>
      </c>
      <c r="N382" s="20"/>
    </row>
    <row r="383" spans="2:14" x14ac:dyDescent="0.2">
      <c r="B383" s="20">
        <f>Разбивка_по_щитам!B383</f>
        <v>1</v>
      </c>
      <c r="C383" s="20">
        <f>Разбивка_по_щитам!C383</f>
        <v>381</v>
      </c>
      <c r="D383" s="20" t="str">
        <f>Разбивка_по_щитам!F383</f>
        <v>ЩР</v>
      </c>
      <c r="E383" s="20">
        <f>Разбивка_по_щитам!H383</f>
        <v>0</v>
      </c>
      <c r="F383" s="20" t="e">
        <f>Разбивка_по_щитам!I383</f>
        <v>#N/A</v>
      </c>
      <c r="G383" s="20" t="str">
        <f>Разбивка_по_щитам!J383</f>
        <v/>
      </c>
      <c r="H383" s="20" t="str">
        <f>Разбивка_по_щитам!K383</f>
        <v/>
      </c>
      <c r="I383" s="20" t="str">
        <f>Разбивка_по_щитам!L383</f>
        <v/>
      </c>
      <c r="J383" s="20" t="str">
        <f>Разбивка_по_щитам!M383</f>
        <v/>
      </c>
      <c r="K383" s="20" t="str">
        <f>Разбивка_по_щитам!N383</f>
        <v/>
      </c>
      <c r="L383" s="20"/>
      <c r="M383" s="20" t="str">
        <f>Разбивка_по_щитам!P383</f>
        <v/>
      </c>
      <c r="N383" s="20"/>
    </row>
    <row r="384" spans="2:14" x14ac:dyDescent="0.2">
      <c r="B384" s="20">
        <f>Разбивка_по_щитам!B384</f>
        <v>1</v>
      </c>
      <c r="C384" s="20">
        <f>Разбивка_по_щитам!C384</f>
        <v>382</v>
      </c>
      <c r="D384" s="20" t="str">
        <f>Разбивка_по_щитам!F384</f>
        <v>ЩР</v>
      </c>
      <c r="E384" s="20">
        <f>Разбивка_по_щитам!H384</f>
        <v>0</v>
      </c>
      <c r="F384" s="20" t="e">
        <f>Разбивка_по_щитам!I384</f>
        <v>#N/A</v>
      </c>
      <c r="G384" s="20" t="str">
        <f>Разбивка_по_щитам!J384</f>
        <v/>
      </c>
      <c r="H384" s="20" t="str">
        <f>Разбивка_по_щитам!K384</f>
        <v/>
      </c>
      <c r="I384" s="20" t="str">
        <f>Разбивка_по_щитам!L384</f>
        <v/>
      </c>
      <c r="J384" s="20" t="str">
        <f>Разбивка_по_щитам!M384</f>
        <v/>
      </c>
      <c r="K384" s="20" t="str">
        <f>Разбивка_по_щитам!N384</f>
        <v/>
      </c>
      <c r="L384" s="20"/>
      <c r="M384" s="20" t="str">
        <f>Разбивка_по_щитам!P384</f>
        <v/>
      </c>
      <c r="N384" s="20"/>
    </row>
    <row r="385" spans="2:14" x14ac:dyDescent="0.2">
      <c r="B385" s="20">
        <f>Разбивка_по_щитам!B385</f>
        <v>1</v>
      </c>
      <c r="C385" s="20">
        <f>Разбивка_по_щитам!C385</f>
        <v>383</v>
      </c>
      <c r="D385" s="20" t="str">
        <f>Разбивка_по_щитам!F385</f>
        <v>ЩР</v>
      </c>
      <c r="E385" s="20">
        <f>Разбивка_по_щитам!H385</f>
        <v>0</v>
      </c>
      <c r="F385" s="20" t="e">
        <f>Разбивка_по_щитам!I385</f>
        <v>#N/A</v>
      </c>
      <c r="G385" s="20" t="str">
        <f>Разбивка_по_щитам!J385</f>
        <v/>
      </c>
      <c r="H385" s="20" t="str">
        <f>Разбивка_по_щитам!K385</f>
        <v/>
      </c>
      <c r="I385" s="20" t="str">
        <f>Разбивка_по_щитам!L385</f>
        <v/>
      </c>
      <c r="J385" s="20" t="str">
        <f>Разбивка_по_щитам!M385</f>
        <v/>
      </c>
      <c r="K385" s="20" t="str">
        <f>Разбивка_по_щитам!N385</f>
        <v/>
      </c>
      <c r="L385" s="20"/>
      <c r="M385" s="20" t="str">
        <f>Разбивка_по_щитам!P385</f>
        <v/>
      </c>
      <c r="N385" s="20"/>
    </row>
    <row r="386" spans="2:14" x14ac:dyDescent="0.2">
      <c r="B386" s="20">
        <f>Разбивка_по_щитам!B386</f>
        <v>1</v>
      </c>
      <c r="C386" s="20">
        <f>Разбивка_по_щитам!C386</f>
        <v>384</v>
      </c>
      <c r="D386" s="20" t="str">
        <f>Разбивка_по_щитам!F386</f>
        <v>ЩР</v>
      </c>
      <c r="E386" s="20">
        <f>Разбивка_по_щитам!H386</f>
        <v>0</v>
      </c>
      <c r="F386" s="20" t="e">
        <f>Разбивка_по_щитам!I386</f>
        <v>#N/A</v>
      </c>
      <c r="G386" s="20" t="str">
        <f>Разбивка_по_щитам!J386</f>
        <v/>
      </c>
      <c r="H386" s="20" t="str">
        <f>Разбивка_по_щитам!K386</f>
        <v/>
      </c>
      <c r="I386" s="20" t="str">
        <f>Разбивка_по_щитам!L386</f>
        <v/>
      </c>
      <c r="J386" s="20" t="str">
        <f>Разбивка_по_щитам!M386</f>
        <v/>
      </c>
      <c r="K386" s="20" t="str">
        <f>Разбивка_по_щитам!N386</f>
        <v/>
      </c>
      <c r="L386" s="20"/>
      <c r="M386" s="20" t="str">
        <f>Разбивка_по_щитам!P386</f>
        <v/>
      </c>
      <c r="N386" s="20"/>
    </row>
    <row r="387" spans="2:14" x14ac:dyDescent="0.2">
      <c r="B387" s="20">
        <f>Разбивка_по_щитам!B387</f>
        <v>1</v>
      </c>
      <c r="C387" s="20">
        <f>Разбивка_по_щитам!C387</f>
        <v>385</v>
      </c>
      <c r="D387" s="20" t="str">
        <f>Разбивка_по_щитам!F387</f>
        <v>ЩР</v>
      </c>
      <c r="E387" s="20">
        <f>Разбивка_по_щитам!H387</f>
        <v>0</v>
      </c>
      <c r="F387" s="20" t="e">
        <f>Разбивка_по_щитам!I387</f>
        <v>#N/A</v>
      </c>
      <c r="G387" s="20" t="str">
        <f>Разбивка_по_щитам!J387</f>
        <v/>
      </c>
      <c r="H387" s="20" t="str">
        <f>Разбивка_по_щитам!K387</f>
        <v/>
      </c>
      <c r="I387" s="20" t="str">
        <f>Разбивка_по_щитам!L387</f>
        <v/>
      </c>
      <c r="J387" s="20" t="str">
        <f>Разбивка_по_щитам!M387</f>
        <v/>
      </c>
      <c r="K387" s="20" t="str">
        <f>Разбивка_по_щитам!N387</f>
        <v/>
      </c>
      <c r="L387" s="20"/>
      <c r="M387" s="20" t="str">
        <f>Разбивка_по_щитам!P387</f>
        <v/>
      </c>
      <c r="N387" s="20"/>
    </row>
    <row r="388" spans="2:14" x14ac:dyDescent="0.2">
      <c r="B388" s="20">
        <f>Разбивка_по_щитам!B388</f>
        <v>1</v>
      </c>
      <c r="C388" s="20">
        <f>Разбивка_по_щитам!C388</f>
        <v>386</v>
      </c>
      <c r="D388" s="20" t="str">
        <f>Разбивка_по_щитам!F388</f>
        <v>ЩР</v>
      </c>
      <c r="E388" s="20">
        <f>Разбивка_по_щитам!H388</f>
        <v>0</v>
      </c>
      <c r="F388" s="20" t="e">
        <f>Разбивка_по_щитам!I388</f>
        <v>#N/A</v>
      </c>
      <c r="G388" s="20" t="str">
        <f>Разбивка_по_щитам!J388</f>
        <v/>
      </c>
      <c r="H388" s="20" t="str">
        <f>Разбивка_по_щитам!K388</f>
        <v/>
      </c>
      <c r="I388" s="20" t="str">
        <f>Разбивка_по_щитам!L388</f>
        <v/>
      </c>
      <c r="J388" s="20" t="str">
        <f>Разбивка_по_щитам!M388</f>
        <v/>
      </c>
      <c r="K388" s="20" t="str">
        <f>Разбивка_по_щитам!N388</f>
        <v/>
      </c>
      <c r="L388" s="20"/>
      <c r="M388" s="20" t="str">
        <f>Разбивка_по_щитам!P388</f>
        <v/>
      </c>
      <c r="N388" s="20"/>
    </row>
    <row r="389" spans="2:14" x14ac:dyDescent="0.2">
      <c r="B389" s="20">
        <f>Разбивка_по_щитам!B389</f>
        <v>1</v>
      </c>
      <c r="C389" s="20">
        <f>Разбивка_по_щитам!C389</f>
        <v>387</v>
      </c>
      <c r="D389" s="20" t="str">
        <f>Разбивка_по_щитам!F389</f>
        <v>ЩР</v>
      </c>
      <c r="E389" s="20">
        <f>Разбивка_по_щитам!H389</f>
        <v>0</v>
      </c>
      <c r="F389" s="20" t="e">
        <f>Разбивка_по_щитам!I389</f>
        <v>#N/A</v>
      </c>
      <c r="G389" s="20" t="str">
        <f>Разбивка_по_щитам!J389</f>
        <v/>
      </c>
      <c r="H389" s="20" t="str">
        <f>Разбивка_по_щитам!K389</f>
        <v/>
      </c>
      <c r="I389" s="20" t="str">
        <f>Разбивка_по_щитам!L389</f>
        <v/>
      </c>
      <c r="J389" s="20" t="str">
        <f>Разбивка_по_щитам!M389</f>
        <v/>
      </c>
      <c r="K389" s="20" t="str">
        <f>Разбивка_по_щитам!N389</f>
        <v/>
      </c>
      <c r="L389" s="20"/>
      <c r="M389" s="20" t="str">
        <f>Разбивка_по_щитам!P389</f>
        <v/>
      </c>
      <c r="N389" s="20"/>
    </row>
    <row r="390" spans="2:14" x14ac:dyDescent="0.2">
      <c r="B390" s="20">
        <f>Разбивка_по_щитам!B390</f>
        <v>1</v>
      </c>
      <c r="C390" s="20">
        <f>Разбивка_по_щитам!C390</f>
        <v>388</v>
      </c>
      <c r="D390" s="20" t="str">
        <f>Разбивка_по_щитам!F390</f>
        <v>ЩР</v>
      </c>
      <c r="E390" s="20">
        <f>Разбивка_по_щитам!H390</f>
        <v>0</v>
      </c>
      <c r="F390" s="20" t="e">
        <f>Разбивка_по_щитам!I390</f>
        <v>#N/A</v>
      </c>
      <c r="G390" s="20" t="str">
        <f>Разбивка_по_щитам!J390</f>
        <v/>
      </c>
      <c r="H390" s="20" t="str">
        <f>Разбивка_по_щитам!K390</f>
        <v/>
      </c>
      <c r="I390" s="20" t="str">
        <f>Разбивка_по_щитам!L390</f>
        <v/>
      </c>
      <c r="J390" s="20" t="str">
        <f>Разбивка_по_щитам!M390</f>
        <v/>
      </c>
      <c r="K390" s="20" t="str">
        <f>Разбивка_по_щитам!N390</f>
        <v/>
      </c>
      <c r="L390" s="20"/>
      <c r="M390" s="20" t="str">
        <f>Разбивка_по_щитам!P390</f>
        <v/>
      </c>
      <c r="N390" s="20"/>
    </row>
    <row r="391" spans="2:14" x14ac:dyDescent="0.2">
      <c r="B391" s="20">
        <f>Разбивка_по_щитам!B391</f>
        <v>1</v>
      </c>
      <c r="C391" s="20">
        <f>Разбивка_по_щитам!C391</f>
        <v>389</v>
      </c>
      <c r="D391" s="20" t="str">
        <f>Разбивка_по_щитам!F391</f>
        <v>ЩР</v>
      </c>
      <c r="E391" s="20">
        <f>Разбивка_по_щитам!H391</f>
        <v>0</v>
      </c>
      <c r="F391" s="20" t="e">
        <f>Разбивка_по_щитам!I391</f>
        <v>#N/A</v>
      </c>
      <c r="G391" s="20" t="str">
        <f>Разбивка_по_щитам!J391</f>
        <v/>
      </c>
      <c r="H391" s="20" t="str">
        <f>Разбивка_по_щитам!K391</f>
        <v/>
      </c>
      <c r="I391" s="20" t="str">
        <f>Разбивка_по_щитам!L391</f>
        <v/>
      </c>
      <c r="J391" s="20" t="str">
        <f>Разбивка_по_щитам!M391</f>
        <v/>
      </c>
      <c r="K391" s="20" t="str">
        <f>Разбивка_по_щитам!N391</f>
        <v/>
      </c>
      <c r="L391" s="20"/>
      <c r="M391" s="20" t="str">
        <f>Разбивка_по_щитам!P391</f>
        <v/>
      </c>
      <c r="N391" s="20"/>
    </row>
    <row r="392" spans="2:14" x14ac:dyDescent="0.2">
      <c r="B392" s="20">
        <f>Разбивка_по_щитам!B392</f>
        <v>1</v>
      </c>
      <c r="C392" s="20">
        <f>Разбивка_по_щитам!C392</f>
        <v>390</v>
      </c>
      <c r="D392" s="20" t="str">
        <f>Разбивка_по_щитам!F392</f>
        <v>ЩР</v>
      </c>
      <c r="E392" s="20">
        <f>Разбивка_по_щитам!H392</f>
        <v>0</v>
      </c>
      <c r="F392" s="20" t="e">
        <f>Разбивка_по_щитам!I392</f>
        <v>#N/A</v>
      </c>
      <c r="G392" s="20" t="str">
        <f>Разбивка_по_щитам!J392</f>
        <v/>
      </c>
      <c r="H392" s="20" t="str">
        <f>Разбивка_по_щитам!K392</f>
        <v/>
      </c>
      <c r="I392" s="20" t="str">
        <f>Разбивка_по_щитам!L392</f>
        <v/>
      </c>
      <c r="J392" s="20" t="str">
        <f>Разбивка_по_щитам!M392</f>
        <v/>
      </c>
      <c r="K392" s="20" t="str">
        <f>Разбивка_по_щитам!N392</f>
        <v/>
      </c>
      <c r="L392" s="20"/>
      <c r="M392" s="20" t="str">
        <f>Разбивка_по_щитам!P392</f>
        <v/>
      </c>
      <c r="N392" s="20"/>
    </row>
    <row r="393" spans="2:14" x14ac:dyDescent="0.2">
      <c r="B393" s="20">
        <f>Разбивка_по_щитам!B393</f>
        <v>1</v>
      </c>
      <c r="C393" s="20">
        <f>Разбивка_по_щитам!C393</f>
        <v>391</v>
      </c>
      <c r="D393" s="20" t="str">
        <f>Разбивка_по_щитам!F393</f>
        <v>ЩР</v>
      </c>
      <c r="E393" s="20">
        <f>Разбивка_по_щитам!H393</f>
        <v>0</v>
      </c>
      <c r="F393" s="20" t="e">
        <f>Разбивка_по_щитам!I393</f>
        <v>#N/A</v>
      </c>
      <c r="G393" s="20" t="str">
        <f>Разбивка_по_щитам!J393</f>
        <v/>
      </c>
      <c r="H393" s="20" t="str">
        <f>Разбивка_по_щитам!K393</f>
        <v/>
      </c>
      <c r="I393" s="20" t="str">
        <f>Разбивка_по_щитам!L393</f>
        <v/>
      </c>
      <c r="J393" s="20" t="str">
        <f>Разбивка_по_щитам!M393</f>
        <v/>
      </c>
      <c r="K393" s="20" t="str">
        <f>Разбивка_по_щитам!N393</f>
        <v/>
      </c>
      <c r="L393" s="20"/>
      <c r="M393" s="20" t="str">
        <f>Разбивка_по_щитам!P393</f>
        <v/>
      </c>
      <c r="N393" s="20"/>
    </row>
    <row r="394" spans="2:14" x14ac:dyDescent="0.2">
      <c r="B394" s="20">
        <f>Разбивка_по_щитам!B394</f>
        <v>1</v>
      </c>
      <c r="C394" s="20">
        <f>Разбивка_по_щитам!C394</f>
        <v>392</v>
      </c>
      <c r="D394" s="20" t="str">
        <f>Разбивка_по_щитам!F394</f>
        <v>ЩР</v>
      </c>
      <c r="E394" s="20">
        <f>Разбивка_по_щитам!H394</f>
        <v>0</v>
      </c>
      <c r="F394" s="20" t="e">
        <f>Разбивка_по_щитам!I394</f>
        <v>#N/A</v>
      </c>
      <c r="G394" s="20" t="str">
        <f>Разбивка_по_щитам!J394</f>
        <v/>
      </c>
      <c r="H394" s="20" t="str">
        <f>Разбивка_по_щитам!K394</f>
        <v/>
      </c>
      <c r="I394" s="20" t="str">
        <f>Разбивка_по_щитам!L394</f>
        <v/>
      </c>
      <c r="J394" s="20" t="str">
        <f>Разбивка_по_щитам!M394</f>
        <v/>
      </c>
      <c r="K394" s="20" t="str">
        <f>Разбивка_по_щитам!N394</f>
        <v/>
      </c>
      <c r="L394" s="20"/>
      <c r="M394" s="20" t="str">
        <f>Разбивка_по_щитам!P394</f>
        <v/>
      </c>
      <c r="N394" s="20"/>
    </row>
    <row r="395" spans="2:14" x14ac:dyDescent="0.2">
      <c r="B395" s="20">
        <f>Разбивка_по_щитам!B395</f>
        <v>1</v>
      </c>
      <c r="C395" s="20">
        <f>Разбивка_по_щитам!C395</f>
        <v>393</v>
      </c>
      <c r="D395" s="20" t="str">
        <f>Разбивка_по_щитам!F395</f>
        <v>ЩР</v>
      </c>
      <c r="E395" s="20">
        <f>Разбивка_по_щитам!H395</f>
        <v>0</v>
      </c>
      <c r="F395" s="20" t="e">
        <f>Разбивка_по_щитам!I395</f>
        <v>#N/A</v>
      </c>
      <c r="G395" s="20" t="str">
        <f>Разбивка_по_щитам!J395</f>
        <v/>
      </c>
      <c r="H395" s="20" t="str">
        <f>Разбивка_по_щитам!K395</f>
        <v/>
      </c>
      <c r="I395" s="20" t="str">
        <f>Разбивка_по_щитам!L395</f>
        <v/>
      </c>
      <c r="J395" s="20" t="str">
        <f>Разбивка_по_щитам!M395</f>
        <v/>
      </c>
      <c r="K395" s="20" t="str">
        <f>Разбивка_по_щитам!N395</f>
        <v/>
      </c>
      <c r="L395" s="20"/>
      <c r="M395" s="20" t="str">
        <f>Разбивка_по_щитам!P395</f>
        <v/>
      </c>
      <c r="N395" s="20"/>
    </row>
    <row r="396" spans="2:14" x14ac:dyDescent="0.2">
      <c r="B396" s="20">
        <f>Разбивка_по_щитам!B396</f>
        <v>1</v>
      </c>
      <c r="C396" s="20">
        <f>Разбивка_по_щитам!C396</f>
        <v>394</v>
      </c>
      <c r="D396" s="20" t="str">
        <f>Разбивка_по_щитам!F396</f>
        <v>ЩР</v>
      </c>
      <c r="E396" s="20">
        <f>Разбивка_по_щитам!H396</f>
        <v>0</v>
      </c>
      <c r="F396" s="20" t="e">
        <f>Разбивка_по_щитам!I396</f>
        <v>#N/A</v>
      </c>
      <c r="G396" s="20" t="str">
        <f>Разбивка_по_щитам!J396</f>
        <v/>
      </c>
      <c r="H396" s="20" t="str">
        <f>Разбивка_по_щитам!K396</f>
        <v/>
      </c>
      <c r="I396" s="20" t="str">
        <f>Разбивка_по_щитам!L396</f>
        <v/>
      </c>
      <c r="J396" s="20" t="str">
        <f>Разбивка_по_щитам!M396</f>
        <v/>
      </c>
      <c r="K396" s="20" t="str">
        <f>Разбивка_по_щитам!N396</f>
        <v/>
      </c>
      <c r="L396" s="20"/>
      <c r="M396" s="20" t="str">
        <f>Разбивка_по_щитам!P396</f>
        <v/>
      </c>
      <c r="N396" s="20"/>
    </row>
    <row r="397" spans="2:14" x14ac:dyDescent="0.2">
      <c r="B397" s="20">
        <f>Разбивка_по_щитам!B397</f>
        <v>1</v>
      </c>
      <c r="C397" s="20">
        <f>Разбивка_по_щитам!C397</f>
        <v>395</v>
      </c>
      <c r="D397" s="20" t="str">
        <f>Разбивка_по_щитам!F397</f>
        <v>ЩР</v>
      </c>
      <c r="E397" s="20">
        <f>Разбивка_по_щитам!H397</f>
        <v>0</v>
      </c>
      <c r="F397" s="20" t="e">
        <f>Разбивка_по_щитам!I397</f>
        <v>#N/A</v>
      </c>
      <c r="G397" s="20" t="str">
        <f>Разбивка_по_щитам!J397</f>
        <v/>
      </c>
      <c r="H397" s="20" t="str">
        <f>Разбивка_по_щитам!K397</f>
        <v/>
      </c>
      <c r="I397" s="20" t="str">
        <f>Разбивка_по_щитам!L397</f>
        <v/>
      </c>
      <c r="J397" s="20" t="str">
        <f>Разбивка_по_щитам!M397</f>
        <v/>
      </c>
      <c r="K397" s="20" t="str">
        <f>Разбивка_по_щитам!N397</f>
        <v/>
      </c>
      <c r="L397" s="20"/>
      <c r="M397" s="20" t="str">
        <f>Разбивка_по_щитам!P397</f>
        <v/>
      </c>
      <c r="N397" s="20"/>
    </row>
    <row r="398" spans="2:14" x14ac:dyDescent="0.2">
      <c r="B398" s="20">
        <f>Разбивка_по_щитам!B398</f>
        <v>1</v>
      </c>
      <c r="C398" s="20">
        <f>Разбивка_по_щитам!C398</f>
        <v>396</v>
      </c>
      <c r="D398" s="20" t="str">
        <f>Разбивка_по_щитам!F398</f>
        <v>ЩР</v>
      </c>
      <c r="E398" s="20">
        <f>Разбивка_по_щитам!H398</f>
        <v>0</v>
      </c>
      <c r="F398" s="20" t="e">
        <f>Разбивка_по_щитам!I398</f>
        <v>#N/A</v>
      </c>
      <c r="G398" s="20" t="str">
        <f>Разбивка_по_щитам!J398</f>
        <v/>
      </c>
      <c r="H398" s="20" t="str">
        <f>Разбивка_по_щитам!K398</f>
        <v/>
      </c>
      <c r="I398" s="20" t="str">
        <f>Разбивка_по_щитам!L398</f>
        <v/>
      </c>
      <c r="J398" s="20" t="str">
        <f>Разбивка_по_щитам!M398</f>
        <v/>
      </c>
      <c r="K398" s="20" t="str">
        <f>Разбивка_по_щитам!N398</f>
        <v/>
      </c>
      <c r="L398" s="20"/>
      <c r="M398" s="20" t="str">
        <f>Разбивка_по_щитам!P398</f>
        <v/>
      </c>
      <c r="N398" s="20"/>
    </row>
    <row r="399" spans="2:14" x14ac:dyDescent="0.2">
      <c r="B399" s="20">
        <f>Разбивка_по_щитам!B399</f>
        <v>1</v>
      </c>
      <c r="C399" s="20">
        <f>Разбивка_по_щитам!C399</f>
        <v>397</v>
      </c>
      <c r="D399" s="20" t="str">
        <f>Разбивка_по_щитам!F399</f>
        <v>ЩР</v>
      </c>
      <c r="E399" s="20">
        <f>Разбивка_по_щитам!H399</f>
        <v>0</v>
      </c>
      <c r="F399" s="20" t="e">
        <f>Разбивка_по_щитам!I399</f>
        <v>#N/A</v>
      </c>
      <c r="G399" s="20" t="str">
        <f>Разбивка_по_щитам!J399</f>
        <v/>
      </c>
      <c r="H399" s="20" t="str">
        <f>Разбивка_по_щитам!K399</f>
        <v/>
      </c>
      <c r="I399" s="20" t="str">
        <f>Разбивка_по_щитам!L399</f>
        <v/>
      </c>
      <c r="J399" s="20" t="str">
        <f>Разбивка_по_щитам!M399</f>
        <v/>
      </c>
      <c r="K399" s="20" t="str">
        <f>Разбивка_по_щитам!N399</f>
        <v/>
      </c>
      <c r="L399" s="20"/>
      <c r="M399" s="20" t="str">
        <f>Разбивка_по_щитам!P399</f>
        <v/>
      </c>
      <c r="N399" s="20"/>
    </row>
    <row r="400" spans="2:14" x14ac:dyDescent="0.2">
      <c r="B400" s="20">
        <f>Разбивка_по_щитам!B400</f>
        <v>1</v>
      </c>
      <c r="C400" s="20">
        <f>Разбивка_по_щитам!C400</f>
        <v>398</v>
      </c>
      <c r="D400" s="20" t="str">
        <f>Разбивка_по_щитам!F400</f>
        <v>ЩР</v>
      </c>
      <c r="E400" s="20">
        <f>Разбивка_по_щитам!H400</f>
        <v>0</v>
      </c>
      <c r="F400" s="20" t="e">
        <f>Разбивка_по_щитам!I400</f>
        <v>#N/A</v>
      </c>
      <c r="G400" s="20" t="str">
        <f>Разбивка_по_щитам!J400</f>
        <v/>
      </c>
      <c r="H400" s="20" t="str">
        <f>Разбивка_по_щитам!K400</f>
        <v/>
      </c>
      <c r="I400" s="20" t="str">
        <f>Разбивка_по_щитам!L400</f>
        <v/>
      </c>
      <c r="J400" s="20" t="str">
        <f>Разбивка_по_щитам!M400</f>
        <v/>
      </c>
      <c r="K400" s="20" t="str">
        <f>Разбивка_по_щитам!N400</f>
        <v/>
      </c>
      <c r="L400" s="20"/>
      <c r="M400" s="20" t="str">
        <f>Разбивка_по_щитам!P400</f>
        <v/>
      </c>
      <c r="N400" s="20"/>
    </row>
    <row r="401" spans="2:14" x14ac:dyDescent="0.2">
      <c r="B401" s="20">
        <f>Разбивка_по_щитам!B401</f>
        <v>1</v>
      </c>
      <c r="C401" s="20">
        <f>Разбивка_по_щитам!C401</f>
        <v>399</v>
      </c>
      <c r="D401" s="20" t="str">
        <f>Разбивка_по_щитам!F401</f>
        <v>ЩР</v>
      </c>
      <c r="E401" s="20">
        <f>Разбивка_по_щитам!H401</f>
        <v>0</v>
      </c>
      <c r="F401" s="20" t="e">
        <f>Разбивка_по_щитам!I401</f>
        <v>#N/A</v>
      </c>
      <c r="G401" s="20" t="str">
        <f>Разбивка_по_щитам!J401</f>
        <v/>
      </c>
      <c r="H401" s="20" t="str">
        <f>Разбивка_по_щитам!K401</f>
        <v/>
      </c>
      <c r="I401" s="20" t="str">
        <f>Разбивка_по_щитам!L401</f>
        <v/>
      </c>
      <c r="J401" s="20" t="str">
        <f>Разбивка_по_щитам!M401</f>
        <v/>
      </c>
      <c r="K401" s="20" t="str">
        <f>Разбивка_по_щитам!N401</f>
        <v/>
      </c>
      <c r="L401" s="20"/>
      <c r="M401" s="20" t="str">
        <f>Разбивка_по_щитам!P401</f>
        <v/>
      </c>
      <c r="N401" s="20"/>
    </row>
    <row r="402" spans="2:14" x14ac:dyDescent="0.2">
      <c r="B402" s="20">
        <f>Разбивка_по_щитам!B402</f>
        <v>1</v>
      </c>
      <c r="C402" s="20">
        <f>Разбивка_по_щитам!C402</f>
        <v>400</v>
      </c>
      <c r="D402" s="20" t="str">
        <f>Разбивка_по_щитам!F402</f>
        <v>ЩР</v>
      </c>
      <c r="E402" s="20">
        <f>Разбивка_по_щитам!H402</f>
        <v>0</v>
      </c>
      <c r="F402" s="20" t="e">
        <f>Разбивка_по_щитам!I402</f>
        <v>#N/A</v>
      </c>
      <c r="G402" s="20" t="str">
        <f>Разбивка_по_щитам!J402</f>
        <v/>
      </c>
      <c r="H402" s="20" t="str">
        <f>Разбивка_по_щитам!K402</f>
        <v/>
      </c>
      <c r="I402" s="20" t="str">
        <f>Разбивка_по_щитам!L402</f>
        <v/>
      </c>
      <c r="J402" s="20" t="str">
        <f>Разбивка_по_щитам!M402</f>
        <v/>
      </c>
      <c r="K402" s="20" t="str">
        <f>Разбивка_по_щитам!N402</f>
        <v/>
      </c>
      <c r="L402" s="20"/>
      <c r="M402" s="20" t="str">
        <f>Разбивка_по_щитам!P402</f>
        <v/>
      </c>
      <c r="N402" s="20"/>
    </row>
    <row r="403" spans="2:14" x14ac:dyDescent="0.2">
      <c r="B403" s="20">
        <f>Разбивка_по_щитам!B403</f>
        <v>1</v>
      </c>
      <c r="C403" s="20">
        <f>Разбивка_по_щитам!C403</f>
        <v>401</v>
      </c>
      <c r="D403" s="20" t="str">
        <f>Разбивка_по_щитам!F403</f>
        <v>ЩР</v>
      </c>
      <c r="E403" s="20">
        <f>Разбивка_по_щитам!H403</f>
        <v>0</v>
      </c>
      <c r="F403" s="20" t="e">
        <f>Разбивка_по_щитам!I403</f>
        <v>#N/A</v>
      </c>
      <c r="G403" s="20" t="str">
        <f>Разбивка_по_щитам!J403</f>
        <v/>
      </c>
      <c r="H403" s="20" t="str">
        <f>Разбивка_по_щитам!K403</f>
        <v/>
      </c>
      <c r="I403" s="20" t="str">
        <f>Разбивка_по_щитам!L403</f>
        <v/>
      </c>
      <c r="J403" s="20" t="str">
        <f>Разбивка_по_щитам!M403</f>
        <v/>
      </c>
      <c r="K403" s="20" t="str">
        <f>Разбивка_по_щитам!N403</f>
        <v/>
      </c>
      <c r="L403" s="20"/>
      <c r="M403" s="20" t="str">
        <f>Разбивка_по_щитам!P403</f>
        <v/>
      </c>
      <c r="N403" s="20"/>
    </row>
    <row r="404" spans="2:14" x14ac:dyDescent="0.2">
      <c r="B404" s="20">
        <f>Разбивка_по_щитам!B404</f>
        <v>1</v>
      </c>
      <c r="C404" s="20">
        <f>Разбивка_по_щитам!C404</f>
        <v>402</v>
      </c>
      <c r="D404" s="20" t="str">
        <f>Разбивка_по_щитам!F404</f>
        <v>ЩР</v>
      </c>
      <c r="E404" s="20">
        <f>Разбивка_по_щитам!H404</f>
        <v>0</v>
      </c>
      <c r="F404" s="20" t="e">
        <f>Разбивка_по_щитам!I404</f>
        <v>#N/A</v>
      </c>
      <c r="G404" s="20" t="str">
        <f>Разбивка_по_щитам!J404</f>
        <v/>
      </c>
      <c r="H404" s="20" t="str">
        <f>Разбивка_по_щитам!K404</f>
        <v/>
      </c>
      <c r="I404" s="20" t="str">
        <f>Разбивка_по_щитам!L404</f>
        <v/>
      </c>
      <c r="J404" s="20" t="str">
        <f>Разбивка_по_щитам!M404</f>
        <v/>
      </c>
      <c r="K404" s="20" t="str">
        <f>Разбивка_по_щитам!N404</f>
        <v/>
      </c>
      <c r="L404" s="20"/>
      <c r="M404" s="20" t="str">
        <f>Разбивка_по_щитам!P404</f>
        <v/>
      </c>
      <c r="N404" s="20"/>
    </row>
    <row r="405" spans="2:14" x14ac:dyDescent="0.2">
      <c r="B405" s="20">
        <f>Разбивка_по_щитам!B405</f>
        <v>1</v>
      </c>
      <c r="C405" s="20">
        <f>Разбивка_по_щитам!C405</f>
        <v>403</v>
      </c>
      <c r="D405" s="20" t="str">
        <f>Разбивка_по_щитам!F405</f>
        <v>ЩР</v>
      </c>
      <c r="E405" s="20">
        <f>Разбивка_по_щитам!H405</f>
        <v>0</v>
      </c>
      <c r="F405" s="20" t="e">
        <f>Разбивка_по_щитам!I405</f>
        <v>#N/A</v>
      </c>
      <c r="G405" s="20" t="str">
        <f>Разбивка_по_щитам!J405</f>
        <v/>
      </c>
      <c r="H405" s="20" t="str">
        <f>Разбивка_по_щитам!K405</f>
        <v/>
      </c>
      <c r="I405" s="20" t="str">
        <f>Разбивка_по_щитам!L405</f>
        <v/>
      </c>
      <c r="J405" s="20" t="str">
        <f>Разбивка_по_щитам!M405</f>
        <v/>
      </c>
      <c r="K405" s="20" t="str">
        <f>Разбивка_по_щитам!N405</f>
        <v/>
      </c>
      <c r="L405" s="20"/>
      <c r="M405" s="20" t="str">
        <f>Разбивка_по_щитам!P405</f>
        <v/>
      </c>
      <c r="N405" s="20"/>
    </row>
    <row r="406" spans="2:14" x14ac:dyDescent="0.2">
      <c r="B406" s="20">
        <f>Разбивка_по_щитам!B406</f>
        <v>1</v>
      </c>
      <c r="C406" s="20">
        <f>Разбивка_по_щитам!C406</f>
        <v>404</v>
      </c>
      <c r="D406" s="20" t="str">
        <f>Разбивка_по_щитам!F406</f>
        <v>ЩР</v>
      </c>
      <c r="E406" s="20">
        <f>Разбивка_по_щитам!H406</f>
        <v>0</v>
      </c>
      <c r="F406" s="20" t="e">
        <f>Разбивка_по_щитам!I406</f>
        <v>#N/A</v>
      </c>
      <c r="G406" s="20" t="str">
        <f>Разбивка_по_щитам!J406</f>
        <v/>
      </c>
      <c r="H406" s="20" t="str">
        <f>Разбивка_по_щитам!K406</f>
        <v/>
      </c>
      <c r="I406" s="20" t="str">
        <f>Разбивка_по_щитам!L406</f>
        <v/>
      </c>
      <c r="J406" s="20" t="str">
        <f>Разбивка_по_щитам!M406</f>
        <v/>
      </c>
      <c r="K406" s="20" t="str">
        <f>Разбивка_по_щитам!N406</f>
        <v/>
      </c>
      <c r="L406" s="20"/>
      <c r="M406" s="20" t="str">
        <f>Разбивка_по_щитам!P406</f>
        <v/>
      </c>
      <c r="N406" s="20"/>
    </row>
    <row r="407" spans="2:14" x14ac:dyDescent="0.2">
      <c r="B407" s="20">
        <f>Разбивка_по_щитам!B407</f>
        <v>1</v>
      </c>
      <c r="C407" s="20">
        <f>Разбивка_по_щитам!C407</f>
        <v>405</v>
      </c>
      <c r="D407" s="20" t="str">
        <f>Разбивка_по_щитам!F407</f>
        <v>ЩР</v>
      </c>
      <c r="E407" s="20">
        <f>Разбивка_по_щитам!H407</f>
        <v>0</v>
      </c>
      <c r="F407" s="20" t="e">
        <f>Разбивка_по_щитам!I407</f>
        <v>#N/A</v>
      </c>
      <c r="G407" s="20" t="str">
        <f>Разбивка_по_щитам!J407</f>
        <v/>
      </c>
      <c r="H407" s="20" t="str">
        <f>Разбивка_по_щитам!K407</f>
        <v/>
      </c>
      <c r="I407" s="20" t="str">
        <f>Разбивка_по_щитам!L407</f>
        <v/>
      </c>
      <c r="J407" s="20" t="str">
        <f>Разбивка_по_щитам!M407</f>
        <v/>
      </c>
      <c r="K407" s="20" t="str">
        <f>Разбивка_по_щитам!N407</f>
        <v/>
      </c>
      <c r="L407" s="20"/>
      <c r="M407" s="20" t="str">
        <f>Разбивка_по_щитам!P407</f>
        <v/>
      </c>
      <c r="N407" s="20"/>
    </row>
    <row r="408" spans="2:14" x14ac:dyDescent="0.2">
      <c r="B408" s="20">
        <f>Разбивка_по_щитам!B408</f>
        <v>1</v>
      </c>
      <c r="C408" s="20">
        <f>Разбивка_по_щитам!C408</f>
        <v>406</v>
      </c>
      <c r="D408" s="20" t="str">
        <f>Разбивка_по_щитам!F408</f>
        <v>ЩР</v>
      </c>
      <c r="E408" s="20">
        <f>Разбивка_по_щитам!H408</f>
        <v>0</v>
      </c>
      <c r="F408" s="20" t="e">
        <f>Разбивка_по_щитам!I408</f>
        <v>#N/A</v>
      </c>
      <c r="G408" s="20" t="str">
        <f>Разбивка_по_щитам!J408</f>
        <v/>
      </c>
      <c r="H408" s="20" t="str">
        <f>Разбивка_по_щитам!K408</f>
        <v/>
      </c>
      <c r="I408" s="20" t="str">
        <f>Разбивка_по_щитам!L408</f>
        <v/>
      </c>
      <c r="J408" s="20" t="str">
        <f>Разбивка_по_щитам!M408</f>
        <v/>
      </c>
      <c r="K408" s="20" t="str">
        <f>Разбивка_по_щитам!N408</f>
        <v/>
      </c>
      <c r="L408" s="20"/>
      <c r="M408" s="20" t="str">
        <f>Разбивка_по_щитам!P408</f>
        <v/>
      </c>
      <c r="N408" s="20"/>
    </row>
    <row r="409" spans="2:14" x14ac:dyDescent="0.2">
      <c r="B409" s="20">
        <f>Разбивка_по_щитам!B409</f>
        <v>1</v>
      </c>
      <c r="C409" s="20">
        <f>Разбивка_по_щитам!C409</f>
        <v>407</v>
      </c>
      <c r="D409" s="20" t="str">
        <f>Разбивка_по_щитам!F409</f>
        <v>ЩР</v>
      </c>
      <c r="E409" s="20">
        <f>Разбивка_по_щитам!H409</f>
        <v>0</v>
      </c>
      <c r="F409" s="20" t="e">
        <f>Разбивка_по_щитам!I409</f>
        <v>#N/A</v>
      </c>
      <c r="G409" s="20" t="str">
        <f>Разбивка_по_щитам!J409</f>
        <v/>
      </c>
      <c r="H409" s="20" t="str">
        <f>Разбивка_по_щитам!K409</f>
        <v/>
      </c>
      <c r="I409" s="20" t="str">
        <f>Разбивка_по_щитам!L409</f>
        <v/>
      </c>
      <c r="J409" s="20" t="str">
        <f>Разбивка_по_щитам!M409</f>
        <v/>
      </c>
      <c r="K409" s="20" t="str">
        <f>Разбивка_по_щитам!N409</f>
        <v/>
      </c>
      <c r="L409" s="20"/>
      <c r="M409" s="20" t="str">
        <f>Разбивка_по_щитам!P409</f>
        <v/>
      </c>
      <c r="N409" s="20"/>
    </row>
    <row r="410" spans="2:14" x14ac:dyDescent="0.2">
      <c r="B410" s="20">
        <f>Разбивка_по_щитам!B410</f>
        <v>1</v>
      </c>
      <c r="C410" s="20">
        <f>Разбивка_по_щитам!C410</f>
        <v>408</v>
      </c>
      <c r="D410" s="20" t="str">
        <f>Разбивка_по_щитам!F410</f>
        <v>ЩР</v>
      </c>
      <c r="E410" s="20">
        <f>Разбивка_по_щитам!H410</f>
        <v>0</v>
      </c>
      <c r="F410" s="20" t="e">
        <f>Разбивка_по_щитам!I410</f>
        <v>#N/A</v>
      </c>
      <c r="G410" s="20" t="str">
        <f>Разбивка_по_щитам!J410</f>
        <v/>
      </c>
      <c r="H410" s="20" t="str">
        <f>Разбивка_по_щитам!K410</f>
        <v/>
      </c>
      <c r="I410" s="20" t="str">
        <f>Разбивка_по_щитам!L410</f>
        <v/>
      </c>
      <c r="J410" s="20" t="str">
        <f>Разбивка_по_щитам!M410</f>
        <v/>
      </c>
      <c r="K410" s="20" t="str">
        <f>Разбивка_по_щитам!N410</f>
        <v/>
      </c>
      <c r="L410" s="20"/>
      <c r="M410" s="20" t="str">
        <f>Разбивка_по_щитам!P410</f>
        <v/>
      </c>
      <c r="N410" s="20"/>
    </row>
    <row r="411" spans="2:14" x14ac:dyDescent="0.2">
      <c r="B411" s="20">
        <f>Разбивка_по_щитам!B411</f>
        <v>1</v>
      </c>
      <c r="C411" s="20">
        <f>Разбивка_по_щитам!C411</f>
        <v>409</v>
      </c>
      <c r="D411" s="20" t="str">
        <f>Разбивка_по_щитам!F411</f>
        <v>ЩР</v>
      </c>
      <c r="E411" s="20">
        <f>Разбивка_по_щитам!H411</f>
        <v>0</v>
      </c>
      <c r="F411" s="20" t="e">
        <f>Разбивка_по_щитам!I411</f>
        <v>#N/A</v>
      </c>
      <c r="G411" s="20" t="str">
        <f>Разбивка_по_щитам!J411</f>
        <v/>
      </c>
      <c r="H411" s="20" t="str">
        <f>Разбивка_по_щитам!K411</f>
        <v/>
      </c>
      <c r="I411" s="20" t="str">
        <f>Разбивка_по_щитам!L411</f>
        <v/>
      </c>
      <c r="J411" s="20" t="str">
        <f>Разбивка_по_щитам!M411</f>
        <v/>
      </c>
      <c r="K411" s="20" t="str">
        <f>Разбивка_по_щитам!N411</f>
        <v/>
      </c>
      <c r="L411" s="20"/>
      <c r="M411" s="20" t="str">
        <f>Разбивка_по_щитам!P411</f>
        <v/>
      </c>
      <c r="N411" s="20"/>
    </row>
    <row r="412" spans="2:14" x14ac:dyDescent="0.2">
      <c r="B412" s="20">
        <f>Разбивка_по_щитам!B412</f>
        <v>1</v>
      </c>
      <c r="C412" s="20">
        <f>Разбивка_по_щитам!C412</f>
        <v>410</v>
      </c>
      <c r="D412" s="20" t="str">
        <f>Разбивка_по_щитам!F412</f>
        <v>ЩР</v>
      </c>
      <c r="E412" s="20">
        <f>Разбивка_по_щитам!H412</f>
        <v>0</v>
      </c>
      <c r="F412" s="20" t="e">
        <f>Разбивка_по_щитам!I412</f>
        <v>#N/A</v>
      </c>
      <c r="G412" s="20" t="str">
        <f>Разбивка_по_щитам!J412</f>
        <v/>
      </c>
      <c r="H412" s="20" t="str">
        <f>Разбивка_по_щитам!K412</f>
        <v/>
      </c>
      <c r="I412" s="20" t="str">
        <f>Разбивка_по_щитам!L412</f>
        <v/>
      </c>
      <c r="J412" s="20" t="str">
        <f>Разбивка_по_щитам!M412</f>
        <v/>
      </c>
      <c r="K412" s="20" t="str">
        <f>Разбивка_по_щитам!N412</f>
        <v/>
      </c>
      <c r="L412" s="20"/>
      <c r="M412" s="20" t="str">
        <f>Разбивка_по_щитам!P412</f>
        <v/>
      </c>
      <c r="N412" s="20"/>
    </row>
    <row r="413" spans="2:14" x14ac:dyDescent="0.2">
      <c r="B413" s="20">
        <f>Разбивка_по_щитам!B413</f>
        <v>1</v>
      </c>
      <c r="C413" s="20">
        <f>Разбивка_по_щитам!C413</f>
        <v>411</v>
      </c>
      <c r="D413" s="20" t="str">
        <f>Разбивка_по_щитам!F413</f>
        <v>ЩР</v>
      </c>
      <c r="E413" s="20">
        <f>Разбивка_по_щитам!H413</f>
        <v>0</v>
      </c>
      <c r="F413" s="20" t="e">
        <f>Разбивка_по_щитам!I413</f>
        <v>#N/A</v>
      </c>
      <c r="G413" s="20" t="str">
        <f>Разбивка_по_щитам!J413</f>
        <v/>
      </c>
      <c r="H413" s="20" t="str">
        <f>Разбивка_по_щитам!K413</f>
        <v/>
      </c>
      <c r="I413" s="20" t="str">
        <f>Разбивка_по_щитам!L413</f>
        <v/>
      </c>
      <c r="J413" s="20" t="str">
        <f>Разбивка_по_щитам!M413</f>
        <v/>
      </c>
      <c r="K413" s="20" t="str">
        <f>Разбивка_по_щитам!N413</f>
        <v/>
      </c>
      <c r="L413" s="20"/>
      <c r="M413" s="20" t="str">
        <f>Разбивка_по_щитам!P413</f>
        <v/>
      </c>
      <c r="N413" s="20"/>
    </row>
    <row r="414" spans="2:14" x14ac:dyDescent="0.2">
      <c r="B414" s="20">
        <f>Разбивка_по_щитам!B414</f>
        <v>1</v>
      </c>
      <c r="C414" s="20">
        <f>Разбивка_по_щитам!C414</f>
        <v>412</v>
      </c>
      <c r="D414" s="20" t="str">
        <f>Разбивка_по_щитам!F414</f>
        <v>ЩР</v>
      </c>
      <c r="E414" s="20">
        <f>Разбивка_по_щитам!H414</f>
        <v>0</v>
      </c>
      <c r="F414" s="20" t="e">
        <f>Разбивка_по_щитам!I414</f>
        <v>#N/A</v>
      </c>
      <c r="G414" s="20" t="str">
        <f>Разбивка_по_щитам!J414</f>
        <v/>
      </c>
      <c r="H414" s="20" t="str">
        <f>Разбивка_по_щитам!K414</f>
        <v/>
      </c>
      <c r="I414" s="20" t="str">
        <f>Разбивка_по_щитам!L414</f>
        <v/>
      </c>
      <c r="J414" s="20" t="str">
        <f>Разбивка_по_щитам!M414</f>
        <v/>
      </c>
      <c r="K414" s="20" t="str">
        <f>Разбивка_по_щитам!N414</f>
        <v/>
      </c>
      <c r="L414" s="20"/>
      <c r="M414" s="20" t="str">
        <f>Разбивка_по_щитам!P414</f>
        <v/>
      </c>
      <c r="N414" s="20"/>
    </row>
    <row r="415" spans="2:14" x14ac:dyDescent="0.2">
      <c r="B415" s="20">
        <f>Разбивка_по_щитам!B415</f>
        <v>1</v>
      </c>
      <c r="C415" s="20">
        <f>Разбивка_по_щитам!C415</f>
        <v>413</v>
      </c>
      <c r="D415" s="20" t="str">
        <f>Разбивка_по_щитам!F415</f>
        <v>ЩР</v>
      </c>
      <c r="E415" s="20">
        <f>Разбивка_по_щитам!H415</f>
        <v>0</v>
      </c>
      <c r="F415" s="20" t="e">
        <f>Разбивка_по_щитам!I415</f>
        <v>#N/A</v>
      </c>
      <c r="G415" s="20" t="str">
        <f>Разбивка_по_щитам!J415</f>
        <v/>
      </c>
      <c r="H415" s="20" t="str">
        <f>Разбивка_по_щитам!K415</f>
        <v/>
      </c>
      <c r="I415" s="20" t="str">
        <f>Разбивка_по_щитам!L415</f>
        <v/>
      </c>
      <c r="J415" s="20" t="str">
        <f>Разбивка_по_щитам!M415</f>
        <v/>
      </c>
      <c r="K415" s="20" t="str">
        <f>Разбивка_по_щитам!N415</f>
        <v/>
      </c>
      <c r="L415" s="20"/>
      <c r="M415" s="20" t="str">
        <f>Разбивка_по_щитам!P415</f>
        <v/>
      </c>
      <c r="N415" s="20"/>
    </row>
    <row r="416" spans="2:14" x14ac:dyDescent="0.2">
      <c r="B416" s="20">
        <f>Разбивка_по_щитам!B416</f>
        <v>1</v>
      </c>
      <c r="C416" s="20">
        <f>Разбивка_по_щитам!C416</f>
        <v>414</v>
      </c>
      <c r="D416" s="20" t="str">
        <f>Разбивка_по_щитам!F416</f>
        <v>ЩР</v>
      </c>
      <c r="E416" s="20">
        <f>Разбивка_по_щитам!H416</f>
        <v>0</v>
      </c>
      <c r="F416" s="20" t="e">
        <f>Разбивка_по_щитам!I416</f>
        <v>#N/A</v>
      </c>
      <c r="G416" s="20" t="str">
        <f>Разбивка_по_щитам!J416</f>
        <v/>
      </c>
      <c r="H416" s="20" t="str">
        <f>Разбивка_по_щитам!K416</f>
        <v/>
      </c>
      <c r="I416" s="20" t="str">
        <f>Разбивка_по_щитам!L416</f>
        <v/>
      </c>
      <c r="J416" s="20" t="str">
        <f>Разбивка_по_щитам!M416</f>
        <v/>
      </c>
      <c r="K416" s="20" t="str">
        <f>Разбивка_по_щитам!N416</f>
        <v/>
      </c>
      <c r="L416" s="20"/>
      <c r="M416" s="20" t="str">
        <f>Разбивка_по_щитам!P416</f>
        <v/>
      </c>
      <c r="N416" s="20"/>
    </row>
    <row r="417" spans="2:14" x14ac:dyDescent="0.2">
      <c r="B417" s="20">
        <f>Разбивка_по_щитам!B417</f>
        <v>1</v>
      </c>
      <c r="C417" s="20">
        <f>Разбивка_по_щитам!C417</f>
        <v>415</v>
      </c>
      <c r="D417" s="20" t="str">
        <f>Разбивка_по_щитам!F417</f>
        <v>ЩР</v>
      </c>
      <c r="E417" s="20">
        <f>Разбивка_по_щитам!H417</f>
        <v>0</v>
      </c>
      <c r="F417" s="20" t="e">
        <f>Разбивка_по_щитам!I417</f>
        <v>#N/A</v>
      </c>
      <c r="G417" s="20" t="str">
        <f>Разбивка_по_щитам!J417</f>
        <v/>
      </c>
      <c r="H417" s="20" t="str">
        <f>Разбивка_по_щитам!K417</f>
        <v/>
      </c>
      <c r="I417" s="20" t="str">
        <f>Разбивка_по_щитам!L417</f>
        <v/>
      </c>
      <c r="J417" s="20" t="str">
        <f>Разбивка_по_щитам!M417</f>
        <v/>
      </c>
      <c r="K417" s="20" t="str">
        <f>Разбивка_по_щитам!N417</f>
        <v/>
      </c>
      <c r="L417" s="20"/>
      <c r="M417" s="20" t="str">
        <f>Разбивка_по_щитам!P417</f>
        <v/>
      </c>
      <c r="N417" s="20"/>
    </row>
    <row r="418" spans="2:14" x14ac:dyDescent="0.2">
      <c r="B418" s="20">
        <f>Разбивка_по_щитам!B418</f>
        <v>1</v>
      </c>
      <c r="C418" s="20">
        <f>Разбивка_по_щитам!C418</f>
        <v>416</v>
      </c>
      <c r="D418" s="20" t="str">
        <f>Разбивка_по_щитам!F418</f>
        <v>ЩР</v>
      </c>
      <c r="E418" s="20">
        <f>Разбивка_по_щитам!H418</f>
        <v>0</v>
      </c>
      <c r="F418" s="20" t="e">
        <f>Разбивка_по_щитам!I418</f>
        <v>#N/A</v>
      </c>
      <c r="G418" s="20" t="str">
        <f>Разбивка_по_щитам!J418</f>
        <v/>
      </c>
      <c r="H418" s="20" t="str">
        <f>Разбивка_по_щитам!K418</f>
        <v/>
      </c>
      <c r="I418" s="20" t="str">
        <f>Разбивка_по_щитам!L418</f>
        <v/>
      </c>
      <c r="J418" s="20" t="str">
        <f>Разбивка_по_щитам!M418</f>
        <v/>
      </c>
      <c r="K418" s="20" t="str">
        <f>Разбивка_по_щитам!N418</f>
        <v/>
      </c>
      <c r="L418" s="20"/>
      <c r="M418" s="20" t="str">
        <f>Разбивка_по_щитам!P418</f>
        <v/>
      </c>
      <c r="N418" s="20"/>
    </row>
    <row r="419" spans="2:14" x14ac:dyDescent="0.2">
      <c r="B419" s="20">
        <f>Разбивка_по_щитам!B419</f>
        <v>1</v>
      </c>
      <c r="C419" s="20">
        <f>Разбивка_по_щитам!C419</f>
        <v>417</v>
      </c>
      <c r="D419" s="20" t="str">
        <f>Разбивка_по_щитам!F419</f>
        <v>ЩР</v>
      </c>
      <c r="E419" s="20">
        <f>Разбивка_по_щитам!H419</f>
        <v>0</v>
      </c>
      <c r="F419" s="20" t="e">
        <f>Разбивка_по_щитам!I419</f>
        <v>#N/A</v>
      </c>
      <c r="G419" s="20" t="str">
        <f>Разбивка_по_щитам!J419</f>
        <v/>
      </c>
      <c r="H419" s="20" t="str">
        <f>Разбивка_по_щитам!K419</f>
        <v/>
      </c>
      <c r="I419" s="20" t="str">
        <f>Разбивка_по_щитам!L419</f>
        <v/>
      </c>
      <c r="J419" s="20" t="str">
        <f>Разбивка_по_щитам!M419</f>
        <v/>
      </c>
      <c r="K419" s="20" t="str">
        <f>Разбивка_по_щитам!N419</f>
        <v/>
      </c>
      <c r="L419" s="20"/>
      <c r="M419" s="20" t="str">
        <f>Разбивка_по_щитам!P419</f>
        <v/>
      </c>
      <c r="N419" s="20"/>
    </row>
    <row r="420" spans="2:14" x14ac:dyDescent="0.2">
      <c r="B420" s="20">
        <f>Разбивка_по_щитам!B420</f>
        <v>1</v>
      </c>
      <c r="C420" s="20">
        <f>Разбивка_по_щитам!C420</f>
        <v>418</v>
      </c>
      <c r="D420" s="20" t="str">
        <f>Разбивка_по_щитам!F420</f>
        <v>ЩР</v>
      </c>
      <c r="E420" s="20">
        <f>Разбивка_по_щитам!H420</f>
        <v>0</v>
      </c>
      <c r="F420" s="20" t="e">
        <f>Разбивка_по_щитам!I420</f>
        <v>#N/A</v>
      </c>
      <c r="G420" s="20" t="str">
        <f>Разбивка_по_щитам!J420</f>
        <v/>
      </c>
      <c r="H420" s="20" t="str">
        <f>Разбивка_по_щитам!K420</f>
        <v/>
      </c>
      <c r="I420" s="20" t="str">
        <f>Разбивка_по_щитам!L420</f>
        <v/>
      </c>
      <c r="J420" s="20" t="str">
        <f>Разбивка_по_щитам!M420</f>
        <v/>
      </c>
      <c r="K420" s="20" t="str">
        <f>Разбивка_по_щитам!N420</f>
        <v/>
      </c>
      <c r="L420" s="20"/>
      <c r="M420" s="20" t="str">
        <f>Разбивка_по_щитам!P420</f>
        <v/>
      </c>
      <c r="N420" s="20"/>
    </row>
    <row r="421" spans="2:14" x14ac:dyDescent="0.2">
      <c r="B421" s="20">
        <f>Разбивка_по_щитам!B421</f>
        <v>1</v>
      </c>
      <c r="C421" s="20">
        <f>Разбивка_по_щитам!C421</f>
        <v>419</v>
      </c>
      <c r="D421" s="20" t="str">
        <f>Разбивка_по_щитам!F421</f>
        <v>ЩР</v>
      </c>
      <c r="E421" s="20">
        <f>Разбивка_по_щитам!H421</f>
        <v>0</v>
      </c>
      <c r="F421" s="20" t="e">
        <f>Разбивка_по_щитам!I421</f>
        <v>#N/A</v>
      </c>
      <c r="G421" s="20" t="str">
        <f>Разбивка_по_щитам!J421</f>
        <v/>
      </c>
      <c r="H421" s="20" t="str">
        <f>Разбивка_по_щитам!K421</f>
        <v/>
      </c>
      <c r="I421" s="20" t="str">
        <f>Разбивка_по_щитам!L421</f>
        <v/>
      </c>
      <c r="J421" s="20" t="str">
        <f>Разбивка_по_щитам!M421</f>
        <v/>
      </c>
      <c r="K421" s="20" t="str">
        <f>Разбивка_по_щитам!N421</f>
        <v/>
      </c>
      <c r="L421" s="20"/>
      <c r="M421" s="20" t="str">
        <f>Разбивка_по_щитам!P421</f>
        <v/>
      </c>
      <c r="N421" s="20"/>
    </row>
    <row r="422" spans="2:14" x14ac:dyDescent="0.2">
      <c r="B422" s="20">
        <f>Разбивка_по_щитам!B422</f>
        <v>1</v>
      </c>
      <c r="C422" s="20">
        <f>Разбивка_по_щитам!C422</f>
        <v>420</v>
      </c>
      <c r="D422" s="20" t="str">
        <f>Разбивка_по_щитам!F422</f>
        <v>ЩР</v>
      </c>
      <c r="E422" s="20">
        <f>Разбивка_по_щитам!H422</f>
        <v>0</v>
      </c>
      <c r="F422" s="20" t="e">
        <f>Разбивка_по_щитам!I422</f>
        <v>#N/A</v>
      </c>
      <c r="G422" s="20" t="str">
        <f>Разбивка_по_щитам!J422</f>
        <v/>
      </c>
      <c r="H422" s="20" t="str">
        <f>Разбивка_по_щитам!K422</f>
        <v/>
      </c>
      <c r="I422" s="20" t="str">
        <f>Разбивка_по_щитам!L422</f>
        <v/>
      </c>
      <c r="J422" s="20" t="str">
        <f>Разбивка_по_щитам!M422</f>
        <v/>
      </c>
      <c r="K422" s="20" t="str">
        <f>Разбивка_по_щитам!N422</f>
        <v/>
      </c>
      <c r="L422" s="20"/>
      <c r="M422" s="20" t="str">
        <f>Разбивка_по_щитам!P422</f>
        <v/>
      </c>
      <c r="N422" s="20"/>
    </row>
    <row r="423" spans="2:14" x14ac:dyDescent="0.2">
      <c r="B423" s="20">
        <f>Разбивка_по_щитам!B423</f>
        <v>1</v>
      </c>
      <c r="C423" s="20">
        <f>Разбивка_по_щитам!C423</f>
        <v>421</v>
      </c>
      <c r="D423" s="20" t="str">
        <f>Разбивка_по_щитам!F423</f>
        <v>ЩР</v>
      </c>
      <c r="E423" s="20">
        <f>Разбивка_по_щитам!H423</f>
        <v>0</v>
      </c>
      <c r="F423" s="20" t="e">
        <f>Разбивка_по_щитам!I423</f>
        <v>#N/A</v>
      </c>
      <c r="G423" s="20" t="str">
        <f>Разбивка_по_щитам!J423</f>
        <v/>
      </c>
      <c r="H423" s="20" t="str">
        <f>Разбивка_по_щитам!K423</f>
        <v/>
      </c>
      <c r="I423" s="20" t="str">
        <f>Разбивка_по_щитам!L423</f>
        <v/>
      </c>
      <c r="J423" s="20" t="str">
        <f>Разбивка_по_щитам!M423</f>
        <v/>
      </c>
      <c r="K423" s="20" t="str">
        <f>Разбивка_по_щитам!N423</f>
        <v/>
      </c>
      <c r="L423" s="20"/>
      <c r="M423" s="20" t="str">
        <f>Разбивка_по_щитам!P423</f>
        <v/>
      </c>
      <c r="N423" s="20"/>
    </row>
    <row r="424" spans="2:14" x14ac:dyDescent="0.2">
      <c r="B424" s="20">
        <f>Разбивка_по_щитам!B424</f>
        <v>1</v>
      </c>
      <c r="C424" s="20">
        <f>Разбивка_по_щитам!C424</f>
        <v>422</v>
      </c>
      <c r="D424" s="20" t="str">
        <f>Разбивка_по_щитам!F424</f>
        <v>ЩР</v>
      </c>
      <c r="E424" s="20">
        <f>Разбивка_по_щитам!H424</f>
        <v>0</v>
      </c>
      <c r="F424" s="20" t="e">
        <f>Разбивка_по_щитам!I424</f>
        <v>#N/A</v>
      </c>
      <c r="G424" s="20" t="str">
        <f>Разбивка_по_щитам!J424</f>
        <v/>
      </c>
      <c r="H424" s="20" t="str">
        <f>Разбивка_по_щитам!K424</f>
        <v/>
      </c>
      <c r="I424" s="20" t="str">
        <f>Разбивка_по_щитам!L424</f>
        <v/>
      </c>
      <c r="J424" s="20" t="str">
        <f>Разбивка_по_щитам!M424</f>
        <v/>
      </c>
      <c r="K424" s="20" t="str">
        <f>Разбивка_по_щитам!N424</f>
        <v/>
      </c>
      <c r="L424" s="20"/>
      <c r="M424" s="20" t="str">
        <f>Разбивка_по_щитам!P424</f>
        <v/>
      </c>
      <c r="N424" s="20"/>
    </row>
    <row r="425" spans="2:14" x14ac:dyDescent="0.2">
      <c r="B425" s="20">
        <f>Разбивка_по_щитам!B425</f>
        <v>1</v>
      </c>
      <c r="C425" s="20">
        <f>Разбивка_по_щитам!C425</f>
        <v>423</v>
      </c>
      <c r="D425" s="20" t="str">
        <f>Разбивка_по_щитам!F425</f>
        <v>ЩР</v>
      </c>
      <c r="E425" s="20">
        <f>Разбивка_по_щитам!H425</f>
        <v>0</v>
      </c>
      <c r="F425" s="20" t="e">
        <f>Разбивка_по_щитам!I425</f>
        <v>#N/A</v>
      </c>
      <c r="G425" s="20" t="str">
        <f>Разбивка_по_щитам!J425</f>
        <v/>
      </c>
      <c r="H425" s="20" t="str">
        <f>Разбивка_по_щитам!K425</f>
        <v/>
      </c>
      <c r="I425" s="20" t="str">
        <f>Разбивка_по_щитам!L425</f>
        <v/>
      </c>
      <c r="J425" s="20" t="str">
        <f>Разбивка_по_щитам!M425</f>
        <v/>
      </c>
      <c r="K425" s="20" t="str">
        <f>Разбивка_по_щитам!N425</f>
        <v/>
      </c>
      <c r="L425" s="20"/>
      <c r="M425" s="20" t="str">
        <f>Разбивка_по_щитам!P425</f>
        <v/>
      </c>
      <c r="N425" s="20"/>
    </row>
    <row r="426" spans="2:14" x14ac:dyDescent="0.2">
      <c r="B426" s="20">
        <f>Разбивка_по_щитам!B426</f>
        <v>1</v>
      </c>
      <c r="C426" s="20">
        <f>Разбивка_по_щитам!C426</f>
        <v>424</v>
      </c>
      <c r="D426" s="20" t="str">
        <f>Разбивка_по_щитам!F426</f>
        <v>ЩР</v>
      </c>
      <c r="E426" s="20">
        <f>Разбивка_по_щитам!H426</f>
        <v>0</v>
      </c>
      <c r="F426" s="20" t="e">
        <f>Разбивка_по_щитам!I426</f>
        <v>#N/A</v>
      </c>
      <c r="G426" s="20" t="str">
        <f>Разбивка_по_щитам!J426</f>
        <v/>
      </c>
      <c r="H426" s="20" t="str">
        <f>Разбивка_по_щитам!K426</f>
        <v/>
      </c>
      <c r="I426" s="20" t="str">
        <f>Разбивка_по_щитам!L426</f>
        <v/>
      </c>
      <c r="J426" s="20" t="str">
        <f>Разбивка_по_щитам!M426</f>
        <v/>
      </c>
      <c r="K426" s="20" t="str">
        <f>Разбивка_по_щитам!N426</f>
        <v/>
      </c>
      <c r="L426" s="20"/>
      <c r="M426" s="20" t="str">
        <f>Разбивка_по_щитам!P426</f>
        <v/>
      </c>
      <c r="N426" s="20"/>
    </row>
    <row r="427" spans="2:14" x14ac:dyDescent="0.2">
      <c r="B427" s="20">
        <f>Разбивка_по_щитам!B427</f>
        <v>1</v>
      </c>
      <c r="C427" s="20">
        <f>Разбивка_по_щитам!C427</f>
        <v>425</v>
      </c>
      <c r="D427" s="20" t="str">
        <f>Разбивка_по_щитам!F427</f>
        <v>ЩР</v>
      </c>
      <c r="E427" s="20">
        <f>Разбивка_по_щитам!H427</f>
        <v>0</v>
      </c>
      <c r="F427" s="20" t="e">
        <f>Разбивка_по_щитам!I427</f>
        <v>#N/A</v>
      </c>
      <c r="G427" s="20" t="str">
        <f>Разбивка_по_щитам!J427</f>
        <v/>
      </c>
      <c r="H427" s="20" t="str">
        <f>Разбивка_по_щитам!K427</f>
        <v/>
      </c>
      <c r="I427" s="20" t="str">
        <f>Разбивка_по_щитам!L427</f>
        <v/>
      </c>
      <c r="J427" s="20" t="str">
        <f>Разбивка_по_щитам!M427</f>
        <v/>
      </c>
      <c r="K427" s="20" t="str">
        <f>Разбивка_по_щитам!N427</f>
        <v/>
      </c>
      <c r="L427" s="20"/>
      <c r="M427" s="20" t="str">
        <f>Разбивка_по_щитам!P427</f>
        <v/>
      </c>
      <c r="N427" s="20"/>
    </row>
    <row r="428" spans="2:14" x14ac:dyDescent="0.2">
      <c r="B428" s="20">
        <f>Разбивка_по_щитам!B428</f>
        <v>1</v>
      </c>
      <c r="C428" s="20">
        <f>Разбивка_по_щитам!C428</f>
        <v>426</v>
      </c>
      <c r="D428" s="20" t="str">
        <f>Разбивка_по_щитам!F428</f>
        <v>ЩР</v>
      </c>
      <c r="E428" s="20">
        <f>Разбивка_по_щитам!H428</f>
        <v>0</v>
      </c>
      <c r="F428" s="20" t="e">
        <f>Разбивка_по_щитам!I428</f>
        <v>#N/A</v>
      </c>
      <c r="G428" s="20" t="str">
        <f>Разбивка_по_щитам!J428</f>
        <v/>
      </c>
      <c r="H428" s="20" t="str">
        <f>Разбивка_по_щитам!K428</f>
        <v/>
      </c>
      <c r="I428" s="20" t="str">
        <f>Разбивка_по_щитам!L428</f>
        <v/>
      </c>
      <c r="J428" s="20" t="str">
        <f>Разбивка_по_щитам!M428</f>
        <v/>
      </c>
      <c r="K428" s="20" t="str">
        <f>Разбивка_по_щитам!N428</f>
        <v/>
      </c>
      <c r="L428" s="20"/>
      <c r="M428" s="20" t="str">
        <f>Разбивка_по_щитам!P428</f>
        <v/>
      </c>
      <c r="N428" s="20"/>
    </row>
    <row r="429" spans="2:14" x14ac:dyDescent="0.2">
      <c r="B429" s="20">
        <f>Разбивка_по_щитам!B429</f>
        <v>1</v>
      </c>
      <c r="C429" s="20">
        <f>Разбивка_по_щитам!C429</f>
        <v>427</v>
      </c>
      <c r="D429" s="20" t="str">
        <f>Разбивка_по_щитам!F429</f>
        <v>ЩР</v>
      </c>
      <c r="E429" s="20">
        <f>Разбивка_по_щитам!H429</f>
        <v>0</v>
      </c>
      <c r="F429" s="20" t="e">
        <f>Разбивка_по_щитам!I429</f>
        <v>#N/A</v>
      </c>
      <c r="G429" s="20" t="str">
        <f>Разбивка_по_щитам!J429</f>
        <v/>
      </c>
      <c r="H429" s="20" t="str">
        <f>Разбивка_по_щитам!K429</f>
        <v/>
      </c>
      <c r="I429" s="20" t="str">
        <f>Разбивка_по_щитам!L429</f>
        <v/>
      </c>
      <c r="J429" s="20" t="str">
        <f>Разбивка_по_щитам!M429</f>
        <v/>
      </c>
      <c r="K429" s="20" t="str">
        <f>Разбивка_по_щитам!N429</f>
        <v/>
      </c>
      <c r="L429" s="20"/>
      <c r="M429" s="20" t="str">
        <f>Разбивка_по_щитам!P429</f>
        <v/>
      </c>
      <c r="N429" s="20"/>
    </row>
    <row r="430" spans="2:14" x14ac:dyDescent="0.2">
      <c r="B430" s="20">
        <f>Разбивка_по_щитам!B430</f>
        <v>1</v>
      </c>
      <c r="C430" s="20">
        <f>Разбивка_по_щитам!C430</f>
        <v>428</v>
      </c>
      <c r="D430" s="20" t="str">
        <f>Разбивка_по_щитам!F430</f>
        <v>ЩР</v>
      </c>
      <c r="E430" s="20">
        <f>Разбивка_по_щитам!H430</f>
        <v>0</v>
      </c>
      <c r="F430" s="20" t="e">
        <f>Разбивка_по_щитам!I430</f>
        <v>#N/A</v>
      </c>
      <c r="G430" s="20" t="str">
        <f>Разбивка_по_щитам!J430</f>
        <v/>
      </c>
      <c r="H430" s="20" t="str">
        <f>Разбивка_по_щитам!K430</f>
        <v/>
      </c>
      <c r="I430" s="20" t="str">
        <f>Разбивка_по_щитам!L430</f>
        <v/>
      </c>
      <c r="J430" s="20" t="str">
        <f>Разбивка_по_щитам!M430</f>
        <v/>
      </c>
      <c r="K430" s="20" t="str">
        <f>Разбивка_по_щитам!N430</f>
        <v/>
      </c>
      <c r="L430" s="20"/>
      <c r="M430" s="20" t="str">
        <f>Разбивка_по_щитам!P430</f>
        <v/>
      </c>
      <c r="N430" s="20"/>
    </row>
    <row r="431" spans="2:14" x14ac:dyDescent="0.2">
      <c r="B431" s="20">
        <f>Разбивка_по_щитам!B431</f>
        <v>1</v>
      </c>
      <c r="C431" s="20">
        <f>Разбивка_по_щитам!C431</f>
        <v>429</v>
      </c>
      <c r="D431" s="20" t="str">
        <f>Разбивка_по_щитам!F431</f>
        <v>ЩР</v>
      </c>
      <c r="E431" s="20">
        <f>Разбивка_по_щитам!H431</f>
        <v>0</v>
      </c>
      <c r="F431" s="20" t="e">
        <f>Разбивка_по_щитам!I431</f>
        <v>#N/A</v>
      </c>
      <c r="G431" s="20" t="str">
        <f>Разбивка_по_щитам!J431</f>
        <v/>
      </c>
      <c r="H431" s="20" t="str">
        <f>Разбивка_по_щитам!K431</f>
        <v/>
      </c>
      <c r="I431" s="20" t="str">
        <f>Разбивка_по_щитам!L431</f>
        <v/>
      </c>
      <c r="J431" s="20" t="str">
        <f>Разбивка_по_щитам!M431</f>
        <v/>
      </c>
      <c r="K431" s="20" t="str">
        <f>Разбивка_по_щитам!N431</f>
        <v/>
      </c>
      <c r="L431" s="20"/>
      <c r="M431" s="20" t="str">
        <f>Разбивка_по_щитам!P431</f>
        <v/>
      </c>
      <c r="N431" s="20"/>
    </row>
    <row r="432" spans="2:14" x14ac:dyDescent="0.2">
      <c r="B432" s="20">
        <f>Разбивка_по_щитам!B432</f>
        <v>1</v>
      </c>
      <c r="C432" s="20">
        <f>Разбивка_по_щитам!C432</f>
        <v>430</v>
      </c>
      <c r="D432" s="20" t="str">
        <f>Разбивка_по_щитам!F432</f>
        <v>ЩР</v>
      </c>
      <c r="E432" s="20">
        <f>Разбивка_по_щитам!H432</f>
        <v>0</v>
      </c>
      <c r="F432" s="20" t="e">
        <f>Разбивка_по_щитам!I432</f>
        <v>#N/A</v>
      </c>
      <c r="G432" s="20" t="str">
        <f>Разбивка_по_щитам!J432</f>
        <v/>
      </c>
      <c r="H432" s="20" t="str">
        <f>Разбивка_по_щитам!K432</f>
        <v/>
      </c>
      <c r="I432" s="20" t="str">
        <f>Разбивка_по_щитам!L432</f>
        <v/>
      </c>
      <c r="J432" s="20" t="str">
        <f>Разбивка_по_щитам!M432</f>
        <v/>
      </c>
      <c r="K432" s="20" t="str">
        <f>Разбивка_по_щитам!N432</f>
        <v/>
      </c>
      <c r="L432" s="20"/>
      <c r="M432" s="20" t="str">
        <f>Разбивка_по_щитам!P432</f>
        <v/>
      </c>
      <c r="N432" s="20"/>
    </row>
    <row r="433" spans="2:14" x14ac:dyDescent="0.2">
      <c r="B433" s="20">
        <f>Разбивка_по_щитам!B433</f>
        <v>1</v>
      </c>
      <c r="C433" s="20">
        <f>Разбивка_по_щитам!C433</f>
        <v>431</v>
      </c>
      <c r="D433" s="20" t="str">
        <f>Разбивка_по_щитам!F433</f>
        <v>ЩР</v>
      </c>
      <c r="E433" s="20">
        <f>Разбивка_по_щитам!H433</f>
        <v>0</v>
      </c>
      <c r="F433" s="20" t="e">
        <f>Разбивка_по_щитам!I433</f>
        <v>#N/A</v>
      </c>
      <c r="G433" s="20" t="str">
        <f>Разбивка_по_щитам!J433</f>
        <v/>
      </c>
      <c r="H433" s="20" t="str">
        <f>Разбивка_по_щитам!K433</f>
        <v/>
      </c>
      <c r="I433" s="20" t="str">
        <f>Разбивка_по_щитам!L433</f>
        <v/>
      </c>
      <c r="J433" s="20" t="str">
        <f>Разбивка_по_щитам!M433</f>
        <v/>
      </c>
      <c r="K433" s="20" t="str">
        <f>Разбивка_по_щитам!N433</f>
        <v/>
      </c>
      <c r="L433" s="20"/>
      <c r="M433" s="20" t="str">
        <f>Разбивка_по_щитам!P433</f>
        <v/>
      </c>
      <c r="N433" s="20"/>
    </row>
    <row r="434" spans="2:14" x14ac:dyDescent="0.2">
      <c r="B434" s="20">
        <f>Разбивка_по_щитам!B434</f>
        <v>1</v>
      </c>
      <c r="C434" s="20">
        <f>Разбивка_по_щитам!C434</f>
        <v>432</v>
      </c>
      <c r="D434" s="20" t="str">
        <f>Разбивка_по_щитам!F434</f>
        <v>ЩР</v>
      </c>
      <c r="E434" s="20">
        <f>Разбивка_по_щитам!H434</f>
        <v>0</v>
      </c>
      <c r="F434" s="20" t="e">
        <f>Разбивка_по_щитам!I434</f>
        <v>#N/A</v>
      </c>
      <c r="G434" s="20" t="str">
        <f>Разбивка_по_щитам!J434</f>
        <v/>
      </c>
      <c r="H434" s="20" t="str">
        <f>Разбивка_по_щитам!K434</f>
        <v/>
      </c>
      <c r="I434" s="20" t="str">
        <f>Разбивка_по_щитам!L434</f>
        <v/>
      </c>
      <c r="J434" s="20" t="str">
        <f>Разбивка_по_щитам!M434</f>
        <v/>
      </c>
      <c r="K434" s="20" t="str">
        <f>Разбивка_по_щитам!N434</f>
        <v/>
      </c>
      <c r="L434" s="20"/>
      <c r="M434" s="20" t="str">
        <f>Разбивка_по_щитам!P434</f>
        <v/>
      </c>
      <c r="N434" s="20"/>
    </row>
    <row r="435" spans="2:14" x14ac:dyDescent="0.2">
      <c r="B435" s="20">
        <f>Разбивка_по_щитам!B435</f>
        <v>1</v>
      </c>
      <c r="C435" s="20">
        <f>Разбивка_по_щитам!C435</f>
        <v>433</v>
      </c>
      <c r="D435" s="20" t="str">
        <f>Разбивка_по_щитам!F435</f>
        <v>ЩР</v>
      </c>
      <c r="E435" s="20">
        <f>Разбивка_по_щитам!H435</f>
        <v>0</v>
      </c>
      <c r="F435" s="20" t="e">
        <f>Разбивка_по_щитам!I435</f>
        <v>#N/A</v>
      </c>
      <c r="G435" s="20" t="str">
        <f>Разбивка_по_щитам!J435</f>
        <v/>
      </c>
      <c r="H435" s="20" t="str">
        <f>Разбивка_по_щитам!K435</f>
        <v/>
      </c>
      <c r="I435" s="20" t="str">
        <f>Разбивка_по_щитам!L435</f>
        <v/>
      </c>
      <c r="J435" s="20" t="str">
        <f>Разбивка_по_щитам!M435</f>
        <v/>
      </c>
      <c r="K435" s="20" t="str">
        <f>Разбивка_по_щитам!N435</f>
        <v/>
      </c>
      <c r="L435" s="20"/>
      <c r="M435" s="20" t="str">
        <f>Разбивка_по_щитам!P435</f>
        <v/>
      </c>
      <c r="N435" s="20"/>
    </row>
    <row r="436" spans="2:14" x14ac:dyDescent="0.2">
      <c r="B436" s="20">
        <f>Разбивка_по_щитам!B436</f>
        <v>1</v>
      </c>
      <c r="C436" s="20">
        <f>Разбивка_по_щитам!C436</f>
        <v>434</v>
      </c>
      <c r="D436" s="20" t="str">
        <f>Разбивка_по_щитам!F436</f>
        <v>ЩР</v>
      </c>
      <c r="E436" s="20">
        <f>Разбивка_по_щитам!H436</f>
        <v>0</v>
      </c>
      <c r="F436" s="20" t="e">
        <f>Разбивка_по_щитам!I436</f>
        <v>#N/A</v>
      </c>
      <c r="G436" s="20" t="str">
        <f>Разбивка_по_щитам!J436</f>
        <v/>
      </c>
      <c r="H436" s="20" t="str">
        <f>Разбивка_по_щитам!K436</f>
        <v/>
      </c>
      <c r="I436" s="20" t="str">
        <f>Разбивка_по_щитам!L436</f>
        <v/>
      </c>
      <c r="J436" s="20" t="str">
        <f>Разбивка_по_щитам!M436</f>
        <v/>
      </c>
      <c r="K436" s="20" t="str">
        <f>Разбивка_по_щитам!N436</f>
        <v/>
      </c>
      <c r="L436" s="20"/>
      <c r="M436" s="20" t="str">
        <f>Разбивка_по_щитам!P436</f>
        <v/>
      </c>
      <c r="N436" s="20"/>
    </row>
    <row r="437" spans="2:14" x14ac:dyDescent="0.2">
      <c r="B437" s="20">
        <f>Разбивка_по_щитам!B437</f>
        <v>1</v>
      </c>
      <c r="C437" s="20">
        <f>Разбивка_по_щитам!C437</f>
        <v>435</v>
      </c>
      <c r="D437" s="20" t="str">
        <f>Разбивка_по_щитам!F437</f>
        <v>ЩР</v>
      </c>
      <c r="E437" s="20">
        <f>Разбивка_по_щитам!H437</f>
        <v>0</v>
      </c>
      <c r="F437" s="20" t="e">
        <f>Разбивка_по_щитам!I437</f>
        <v>#N/A</v>
      </c>
      <c r="G437" s="20" t="str">
        <f>Разбивка_по_щитам!J437</f>
        <v/>
      </c>
      <c r="H437" s="20" t="str">
        <f>Разбивка_по_щитам!K437</f>
        <v/>
      </c>
      <c r="I437" s="20" t="str">
        <f>Разбивка_по_щитам!L437</f>
        <v/>
      </c>
      <c r="J437" s="20" t="str">
        <f>Разбивка_по_щитам!M437</f>
        <v/>
      </c>
      <c r="K437" s="20" t="str">
        <f>Разбивка_по_щитам!N437</f>
        <v/>
      </c>
      <c r="L437" s="20"/>
      <c r="M437" s="20" t="str">
        <f>Разбивка_по_щитам!P437</f>
        <v/>
      </c>
      <c r="N437" s="20"/>
    </row>
    <row r="438" spans="2:14" x14ac:dyDescent="0.2">
      <c r="B438" s="20">
        <f>Разбивка_по_щитам!B438</f>
        <v>1</v>
      </c>
      <c r="C438" s="20">
        <f>Разбивка_по_щитам!C438</f>
        <v>436</v>
      </c>
      <c r="D438" s="20" t="str">
        <f>Разбивка_по_щитам!F438</f>
        <v>ЩР</v>
      </c>
      <c r="E438" s="20">
        <f>Разбивка_по_щитам!H438</f>
        <v>0</v>
      </c>
      <c r="F438" s="20" t="e">
        <f>Разбивка_по_щитам!I438</f>
        <v>#N/A</v>
      </c>
      <c r="G438" s="20" t="str">
        <f>Разбивка_по_щитам!J438</f>
        <v/>
      </c>
      <c r="H438" s="20" t="str">
        <f>Разбивка_по_щитам!K438</f>
        <v/>
      </c>
      <c r="I438" s="20" t="str">
        <f>Разбивка_по_щитам!L438</f>
        <v/>
      </c>
      <c r="J438" s="20" t="str">
        <f>Разбивка_по_щитам!M438</f>
        <v/>
      </c>
      <c r="K438" s="20" t="str">
        <f>Разбивка_по_щитам!N438</f>
        <v/>
      </c>
      <c r="L438" s="20"/>
      <c r="M438" s="20" t="str">
        <f>Разбивка_по_щитам!P438</f>
        <v/>
      </c>
      <c r="N438" s="20"/>
    </row>
    <row r="439" spans="2:14" x14ac:dyDescent="0.2">
      <c r="B439" s="20">
        <f>Разбивка_по_щитам!B439</f>
        <v>1</v>
      </c>
      <c r="C439" s="20">
        <f>Разбивка_по_щитам!C439</f>
        <v>437</v>
      </c>
      <c r="D439" s="20" t="str">
        <f>Разбивка_по_щитам!F439</f>
        <v>ЩР</v>
      </c>
      <c r="E439" s="20">
        <f>Разбивка_по_щитам!H439</f>
        <v>0</v>
      </c>
      <c r="F439" s="20" t="e">
        <f>Разбивка_по_щитам!I439</f>
        <v>#N/A</v>
      </c>
      <c r="G439" s="20" t="str">
        <f>Разбивка_по_щитам!J439</f>
        <v/>
      </c>
      <c r="H439" s="20" t="str">
        <f>Разбивка_по_щитам!K439</f>
        <v/>
      </c>
      <c r="I439" s="20" t="str">
        <f>Разбивка_по_щитам!L439</f>
        <v/>
      </c>
      <c r="J439" s="20" t="str">
        <f>Разбивка_по_щитам!M439</f>
        <v/>
      </c>
      <c r="K439" s="20" t="str">
        <f>Разбивка_по_щитам!N439</f>
        <v/>
      </c>
      <c r="L439" s="20"/>
      <c r="M439" s="20" t="str">
        <f>Разбивка_по_щитам!P439</f>
        <v/>
      </c>
      <c r="N439" s="20"/>
    </row>
    <row r="440" spans="2:14" x14ac:dyDescent="0.2">
      <c r="B440" s="20">
        <f>Разбивка_по_щитам!B440</f>
        <v>1</v>
      </c>
      <c r="C440" s="20">
        <f>Разбивка_по_щитам!C440</f>
        <v>438</v>
      </c>
      <c r="D440" s="20" t="str">
        <f>Разбивка_по_щитам!F440</f>
        <v>ЩР</v>
      </c>
      <c r="E440" s="20">
        <f>Разбивка_по_щитам!H440</f>
        <v>0</v>
      </c>
      <c r="F440" s="20" t="e">
        <f>Разбивка_по_щитам!I440</f>
        <v>#N/A</v>
      </c>
      <c r="G440" s="20" t="str">
        <f>Разбивка_по_щитам!J440</f>
        <v/>
      </c>
      <c r="H440" s="20" t="str">
        <f>Разбивка_по_щитам!K440</f>
        <v/>
      </c>
      <c r="I440" s="20" t="str">
        <f>Разбивка_по_щитам!L440</f>
        <v/>
      </c>
      <c r="J440" s="20" t="str">
        <f>Разбивка_по_щитам!M440</f>
        <v/>
      </c>
      <c r="K440" s="20" t="str">
        <f>Разбивка_по_щитам!N440</f>
        <v/>
      </c>
      <c r="L440" s="20"/>
      <c r="M440" s="20" t="str">
        <f>Разбивка_по_щитам!P440</f>
        <v/>
      </c>
      <c r="N440" s="20"/>
    </row>
    <row r="441" spans="2:14" x14ac:dyDescent="0.2">
      <c r="B441" s="20">
        <f>Разбивка_по_щитам!B441</f>
        <v>1</v>
      </c>
      <c r="C441" s="20">
        <f>Разбивка_по_щитам!C441</f>
        <v>439</v>
      </c>
      <c r="D441" s="20" t="str">
        <f>Разбивка_по_щитам!F441</f>
        <v>ЩР</v>
      </c>
      <c r="E441" s="20">
        <f>Разбивка_по_щитам!H441</f>
        <v>0</v>
      </c>
      <c r="F441" s="20" t="e">
        <f>Разбивка_по_щитам!I441</f>
        <v>#N/A</v>
      </c>
      <c r="G441" s="20" t="str">
        <f>Разбивка_по_щитам!J441</f>
        <v/>
      </c>
      <c r="H441" s="20" t="str">
        <f>Разбивка_по_щитам!K441</f>
        <v/>
      </c>
      <c r="I441" s="20" t="str">
        <f>Разбивка_по_щитам!L441</f>
        <v/>
      </c>
      <c r="J441" s="20" t="str">
        <f>Разбивка_по_щитам!M441</f>
        <v/>
      </c>
      <c r="K441" s="20" t="str">
        <f>Разбивка_по_щитам!N441</f>
        <v/>
      </c>
      <c r="L441" s="20"/>
      <c r="M441" s="20" t="str">
        <f>Разбивка_по_щитам!P441</f>
        <v/>
      </c>
      <c r="N441" s="20"/>
    </row>
    <row r="442" spans="2:14" x14ac:dyDescent="0.2">
      <c r="B442" s="20">
        <f>Разбивка_по_щитам!B442</f>
        <v>1</v>
      </c>
      <c r="C442" s="20">
        <f>Разбивка_по_щитам!C442</f>
        <v>440</v>
      </c>
      <c r="D442" s="20" t="str">
        <f>Разбивка_по_щитам!F442</f>
        <v>ЩР</v>
      </c>
      <c r="E442" s="20">
        <f>Разбивка_по_щитам!H442</f>
        <v>0</v>
      </c>
      <c r="F442" s="20" t="e">
        <f>Разбивка_по_щитам!I442</f>
        <v>#N/A</v>
      </c>
      <c r="G442" s="20" t="str">
        <f>Разбивка_по_щитам!J442</f>
        <v/>
      </c>
      <c r="H442" s="20" t="str">
        <f>Разбивка_по_щитам!K442</f>
        <v/>
      </c>
      <c r="I442" s="20" t="str">
        <f>Разбивка_по_щитам!L442</f>
        <v/>
      </c>
      <c r="J442" s="20" t="str">
        <f>Разбивка_по_щитам!M442</f>
        <v/>
      </c>
      <c r="K442" s="20" t="str">
        <f>Разбивка_по_щитам!N442</f>
        <v/>
      </c>
      <c r="L442" s="20"/>
      <c r="M442" s="20" t="str">
        <f>Разбивка_по_щитам!P442</f>
        <v/>
      </c>
      <c r="N442" s="20"/>
    </row>
    <row r="443" spans="2:14" x14ac:dyDescent="0.2">
      <c r="B443" s="20">
        <f>Разбивка_по_щитам!B443</f>
        <v>1</v>
      </c>
      <c r="C443" s="20">
        <f>Разбивка_по_щитам!C443</f>
        <v>441</v>
      </c>
      <c r="D443" s="20" t="str">
        <f>Разбивка_по_щитам!F443</f>
        <v>ЩР</v>
      </c>
      <c r="E443" s="20">
        <f>Разбивка_по_щитам!H443</f>
        <v>0</v>
      </c>
      <c r="F443" s="20" t="e">
        <f>Разбивка_по_щитам!I443</f>
        <v>#N/A</v>
      </c>
      <c r="G443" s="20" t="str">
        <f>Разбивка_по_щитам!J443</f>
        <v/>
      </c>
      <c r="H443" s="20" t="str">
        <f>Разбивка_по_щитам!K443</f>
        <v/>
      </c>
      <c r="I443" s="20" t="str">
        <f>Разбивка_по_щитам!L443</f>
        <v/>
      </c>
      <c r="J443" s="20" t="str">
        <f>Разбивка_по_щитам!M443</f>
        <v/>
      </c>
      <c r="K443" s="20" t="str">
        <f>Разбивка_по_щитам!N443</f>
        <v/>
      </c>
      <c r="L443" s="20"/>
      <c r="M443" s="20" t="str">
        <f>Разбивка_по_щитам!P443</f>
        <v/>
      </c>
      <c r="N443" s="20"/>
    </row>
    <row r="444" spans="2:14" x14ac:dyDescent="0.2">
      <c r="B444" s="20">
        <f>Разбивка_по_щитам!B444</f>
        <v>1</v>
      </c>
      <c r="C444" s="20">
        <f>Разбивка_по_щитам!C444</f>
        <v>442</v>
      </c>
      <c r="D444" s="20" t="str">
        <f>Разбивка_по_щитам!F444</f>
        <v>ЩР</v>
      </c>
      <c r="E444" s="20">
        <f>Разбивка_по_щитам!H444</f>
        <v>0</v>
      </c>
      <c r="F444" s="20" t="e">
        <f>Разбивка_по_щитам!I444</f>
        <v>#N/A</v>
      </c>
      <c r="G444" s="20" t="str">
        <f>Разбивка_по_щитам!J444</f>
        <v/>
      </c>
      <c r="H444" s="20" t="str">
        <f>Разбивка_по_щитам!K444</f>
        <v/>
      </c>
      <c r="I444" s="20" t="str">
        <f>Разбивка_по_щитам!L444</f>
        <v/>
      </c>
      <c r="J444" s="20" t="str">
        <f>Разбивка_по_щитам!M444</f>
        <v/>
      </c>
      <c r="K444" s="20" t="str">
        <f>Разбивка_по_щитам!N444</f>
        <v/>
      </c>
      <c r="L444" s="20"/>
      <c r="M444" s="20" t="str">
        <f>Разбивка_по_щитам!P444</f>
        <v/>
      </c>
      <c r="N444" s="20"/>
    </row>
    <row r="445" spans="2:14" x14ac:dyDescent="0.2">
      <c r="B445" s="20">
        <f>Разбивка_по_щитам!B445</f>
        <v>1</v>
      </c>
      <c r="C445" s="20">
        <f>Разбивка_по_щитам!C445</f>
        <v>443</v>
      </c>
      <c r="D445" s="20" t="str">
        <f>Разбивка_по_щитам!F445</f>
        <v>ЩР</v>
      </c>
      <c r="E445" s="20">
        <f>Разбивка_по_щитам!H445</f>
        <v>0</v>
      </c>
      <c r="F445" s="20" t="e">
        <f>Разбивка_по_щитам!I445</f>
        <v>#N/A</v>
      </c>
      <c r="G445" s="20" t="str">
        <f>Разбивка_по_щитам!J445</f>
        <v/>
      </c>
      <c r="H445" s="20" t="str">
        <f>Разбивка_по_щитам!K445</f>
        <v/>
      </c>
      <c r="I445" s="20" t="str">
        <f>Разбивка_по_щитам!L445</f>
        <v/>
      </c>
      <c r="J445" s="20" t="str">
        <f>Разбивка_по_щитам!M445</f>
        <v/>
      </c>
      <c r="K445" s="20" t="str">
        <f>Разбивка_по_щитам!N445</f>
        <v/>
      </c>
      <c r="L445" s="20"/>
      <c r="M445" s="20" t="str">
        <f>Разбивка_по_щитам!P445</f>
        <v/>
      </c>
      <c r="N445" s="20"/>
    </row>
    <row r="446" spans="2:14" x14ac:dyDescent="0.2">
      <c r="B446" s="20">
        <f>Разбивка_по_щитам!B446</f>
        <v>1</v>
      </c>
      <c r="C446" s="20">
        <f>Разбивка_по_щитам!C446</f>
        <v>444</v>
      </c>
      <c r="D446" s="20" t="str">
        <f>Разбивка_по_щитам!F446</f>
        <v>ЩР</v>
      </c>
      <c r="E446" s="20">
        <f>Разбивка_по_щитам!H446</f>
        <v>0</v>
      </c>
      <c r="F446" s="20" t="e">
        <f>Разбивка_по_щитам!I446</f>
        <v>#N/A</v>
      </c>
      <c r="G446" s="20" t="str">
        <f>Разбивка_по_щитам!J446</f>
        <v/>
      </c>
      <c r="H446" s="20" t="str">
        <f>Разбивка_по_щитам!K446</f>
        <v/>
      </c>
      <c r="I446" s="20" t="str">
        <f>Разбивка_по_щитам!L446</f>
        <v/>
      </c>
      <c r="J446" s="20" t="str">
        <f>Разбивка_по_щитам!M446</f>
        <v/>
      </c>
      <c r="K446" s="20" t="str">
        <f>Разбивка_по_щитам!N446</f>
        <v/>
      </c>
      <c r="L446" s="20"/>
      <c r="M446" s="20" t="str">
        <f>Разбивка_по_щитам!P446</f>
        <v/>
      </c>
      <c r="N446" s="20"/>
    </row>
    <row r="447" spans="2:14" x14ac:dyDescent="0.2">
      <c r="B447" s="20">
        <f>Разбивка_по_щитам!B447</f>
        <v>1</v>
      </c>
      <c r="C447" s="20">
        <f>Разбивка_по_щитам!C447</f>
        <v>445</v>
      </c>
      <c r="D447" s="20" t="str">
        <f>Разбивка_по_щитам!F447</f>
        <v>ЩР</v>
      </c>
      <c r="E447" s="20">
        <f>Разбивка_по_щитам!H447</f>
        <v>0</v>
      </c>
      <c r="F447" s="20" t="e">
        <f>Разбивка_по_щитам!I447</f>
        <v>#N/A</v>
      </c>
      <c r="G447" s="20" t="str">
        <f>Разбивка_по_щитам!J447</f>
        <v/>
      </c>
      <c r="H447" s="20" t="str">
        <f>Разбивка_по_щитам!K447</f>
        <v/>
      </c>
      <c r="I447" s="20" t="str">
        <f>Разбивка_по_щитам!L447</f>
        <v/>
      </c>
      <c r="J447" s="20" t="str">
        <f>Разбивка_по_щитам!M447</f>
        <v/>
      </c>
      <c r="K447" s="20" t="str">
        <f>Разбивка_по_щитам!N447</f>
        <v/>
      </c>
      <c r="L447" s="20"/>
      <c r="M447" s="20" t="str">
        <f>Разбивка_по_щитам!P447</f>
        <v/>
      </c>
      <c r="N447" s="20"/>
    </row>
    <row r="448" spans="2:14" x14ac:dyDescent="0.2">
      <c r="B448" s="20">
        <f>Разбивка_по_щитам!B448</f>
        <v>1</v>
      </c>
      <c r="C448" s="20">
        <f>Разбивка_по_щитам!C448</f>
        <v>446</v>
      </c>
      <c r="D448" s="20" t="str">
        <f>Разбивка_по_щитам!F448</f>
        <v>ЩР</v>
      </c>
      <c r="E448" s="20">
        <f>Разбивка_по_щитам!H448</f>
        <v>0</v>
      </c>
      <c r="F448" s="20" t="e">
        <f>Разбивка_по_щитам!I448</f>
        <v>#N/A</v>
      </c>
      <c r="G448" s="20" t="str">
        <f>Разбивка_по_щитам!J448</f>
        <v/>
      </c>
      <c r="H448" s="20" t="str">
        <f>Разбивка_по_щитам!K448</f>
        <v/>
      </c>
      <c r="I448" s="20" t="str">
        <f>Разбивка_по_щитам!L448</f>
        <v/>
      </c>
      <c r="J448" s="20" t="str">
        <f>Разбивка_по_щитам!M448</f>
        <v/>
      </c>
      <c r="K448" s="20" t="str">
        <f>Разбивка_по_щитам!N448</f>
        <v/>
      </c>
      <c r="L448" s="20"/>
      <c r="M448" s="20" t="str">
        <f>Разбивка_по_щитам!P448</f>
        <v/>
      </c>
      <c r="N448" s="20"/>
    </row>
    <row r="449" spans="2:14" x14ac:dyDescent="0.2">
      <c r="B449" s="20">
        <f>Разбивка_по_щитам!B449</f>
        <v>1</v>
      </c>
      <c r="C449" s="20">
        <f>Разбивка_по_щитам!C449</f>
        <v>447</v>
      </c>
      <c r="D449" s="20" t="str">
        <f>Разбивка_по_щитам!F449</f>
        <v>ЩР</v>
      </c>
      <c r="E449" s="20">
        <f>Разбивка_по_щитам!H449</f>
        <v>0</v>
      </c>
      <c r="F449" s="20" t="e">
        <f>Разбивка_по_щитам!I449</f>
        <v>#N/A</v>
      </c>
      <c r="G449" s="20" t="str">
        <f>Разбивка_по_щитам!J449</f>
        <v/>
      </c>
      <c r="H449" s="20" t="str">
        <f>Разбивка_по_щитам!K449</f>
        <v/>
      </c>
      <c r="I449" s="20" t="str">
        <f>Разбивка_по_щитам!L449</f>
        <v/>
      </c>
      <c r="J449" s="20" t="str">
        <f>Разбивка_по_щитам!M449</f>
        <v/>
      </c>
      <c r="K449" s="20" t="str">
        <f>Разбивка_по_щитам!N449</f>
        <v/>
      </c>
      <c r="L449" s="20"/>
      <c r="M449" s="20" t="str">
        <f>Разбивка_по_щитам!P449</f>
        <v/>
      </c>
      <c r="N449" s="20"/>
    </row>
    <row r="450" spans="2:14" x14ac:dyDescent="0.2">
      <c r="B450" s="20">
        <f>Разбивка_по_щитам!B450</f>
        <v>1</v>
      </c>
      <c r="C450" s="20">
        <f>Разбивка_по_щитам!C450</f>
        <v>448</v>
      </c>
      <c r="D450" s="20" t="str">
        <f>Разбивка_по_щитам!F450</f>
        <v>ЩР</v>
      </c>
      <c r="E450" s="20">
        <f>Разбивка_по_щитам!H450</f>
        <v>0</v>
      </c>
      <c r="F450" s="20" t="e">
        <f>Разбивка_по_щитам!I450</f>
        <v>#N/A</v>
      </c>
      <c r="G450" s="20" t="str">
        <f>Разбивка_по_щитам!J450</f>
        <v/>
      </c>
      <c r="H450" s="20" t="str">
        <f>Разбивка_по_щитам!K450</f>
        <v/>
      </c>
      <c r="I450" s="20" t="str">
        <f>Разбивка_по_щитам!L450</f>
        <v/>
      </c>
      <c r="J450" s="20" t="str">
        <f>Разбивка_по_щитам!M450</f>
        <v/>
      </c>
      <c r="K450" s="20" t="str">
        <f>Разбивка_по_щитам!N450</f>
        <v/>
      </c>
      <c r="L450" s="20"/>
      <c r="M450" s="20" t="str">
        <f>Разбивка_по_щитам!P450</f>
        <v/>
      </c>
      <c r="N450" s="20"/>
    </row>
    <row r="451" spans="2:14" x14ac:dyDescent="0.2">
      <c r="B451" s="20">
        <f>Разбивка_по_щитам!B451</f>
        <v>1</v>
      </c>
      <c r="C451" s="20">
        <f>Разбивка_по_щитам!C451</f>
        <v>449</v>
      </c>
      <c r="D451" s="20" t="str">
        <f>Разбивка_по_щитам!F451</f>
        <v>ЩР</v>
      </c>
      <c r="E451" s="20">
        <f>Разбивка_по_щитам!H451</f>
        <v>0</v>
      </c>
      <c r="F451" s="20" t="e">
        <f>Разбивка_по_щитам!I451</f>
        <v>#N/A</v>
      </c>
      <c r="G451" s="20" t="str">
        <f>Разбивка_по_щитам!J451</f>
        <v/>
      </c>
      <c r="H451" s="20" t="str">
        <f>Разбивка_по_щитам!K451</f>
        <v/>
      </c>
      <c r="I451" s="20" t="str">
        <f>Разбивка_по_щитам!L451</f>
        <v/>
      </c>
      <c r="J451" s="20" t="str">
        <f>Разбивка_по_щитам!M451</f>
        <v/>
      </c>
      <c r="K451" s="20" t="str">
        <f>Разбивка_по_щитам!N451</f>
        <v/>
      </c>
      <c r="L451" s="20"/>
      <c r="M451" s="20" t="str">
        <f>Разбивка_по_щитам!P451</f>
        <v/>
      </c>
      <c r="N451" s="20"/>
    </row>
    <row r="452" spans="2:14" x14ac:dyDescent="0.2">
      <c r="B452" s="20">
        <f>Разбивка_по_щитам!B452</f>
        <v>1</v>
      </c>
      <c r="C452" s="20">
        <f>Разбивка_по_щитам!C452</f>
        <v>450</v>
      </c>
      <c r="D452" s="20" t="str">
        <f>Разбивка_по_щитам!F452</f>
        <v>ЩР</v>
      </c>
      <c r="E452" s="20">
        <f>Разбивка_по_щитам!H452</f>
        <v>0</v>
      </c>
      <c r="F452" s="20" t="e">
        <f>Разбивка_по_щитам!I452</f>
        <v>#N/A</v>
      </c>
      <c r="G452" s="20" t="str">
        <f>Разбивка_по_щитам!J452</f>
        <v/>
      </c>
      <c r="H452" s="20" t="str">
        <f>Разбивка_по_щитам!K452</f>
        <v/>
      </c>
      <c r="I452" s="20" t="str">
        <f>Разбивка_по_щитам!L452</f>
        <v/>
      </c>
      <c r="J452" s="20" t="str">
        <f>Разбивка_по_щитам!M452</f>
        <v/>
      </c>
      <c r="K452" s="20" t="str">
        <f>Разбивка_по_щитам!N452</f>
        <v/>
      </c>
      <c r="L452" s="20"/>
      <c r="M452" s="20" t="str">
        <f>Разбивка_по_щитам!P452</f>
        <v/>
      </c>
      <c r="N452" s="20"/>
    </row>
    <row r="453" spans="2:14" x14ac:dyDescent="0.2">
      <c r="B453" s="20">
        <f>Разбивка_по_щитам!B453</f>
        <v>1</v>
      </c>
      <c r="C453" s="20">
        <f>Разбивка_по_щитам!C453</f>
        <v>451</v>
      </c>
      <c r="D453" s="20" t="str">
        <f>Разбивка_по_щитам!F453</f>
        <v>ЩР</v>
      </c>
      <c r="E453" s="20">
        <f>Разбивка_по_щитам!H453</f>
        <v>0</v>
      </c>
      <c r="F453" s="20" t="e">
        <f>Разбивка_по_щитам!I453</f>
        <v>#N/A</v>
      </c>
      <c r="G453" s="20" t="str">
        <f>Разбивка_по_щитам!J453</f>
        <v/>
      </c>
      <c r="H453" s="20" t="str">
        <f>Разбивка_по_щитам!K453</f>
        <v/>
      </c>
      <c r="I453" s="20" t="str">
        <f>Разбивка_по_щитам!L453</f>
        <v/>
      </c>
      <c r="J453" s="20" t="str">
        <f>Разбивка_по_щитам!M453</f>
        <v/>
      </c>
      <c r="K453" s="20" t="str">
        <f>Разбивка_по_щитам!N453</f>
        <v/>
      </c>
      <c r="L453" s="20"/>
      <c r="M453" s="20" t="str">
        <f>Разбивка_по_щитам!P453</f>
        <v/>
      </c>
      <c r="N453" s="20"/>
    </row>
    <row r="454" spans="2:14" x14ac:dyDescent="0.2">
      <c r="B454" s="20">
        <f>Разбивка_по_щитам!B454</f>
        <v>1</v>
      </c>
      <c r="C454" s="20">
        <f>Разбивка_по_щитам!C454</f>
        <v>452</v>
      </c>
      <c r="D454" s="20" t="str">
        <f>Разбивка_по_щитам!F454</f>
        <v>ЩР</v>
      </c>
      <c r="E454" s="20">
        <f>Разбивка_по_щитам!H454</f>
        <v>0</v>
      </c>
      <c r="F454" s="20" t="e">
        <f>Разбивка_по_щитам!I454</f>
        <v>#N/A</v>
      </c>
      <c r="G454" s="20" t="str">
        <f>Разбивка_по_щитам!J454</f>
        <v/>
      </c>
      <c r="H454" s="20" t="str">
        <f>Разбивка_по_щитам!K454</f>
        <v/>
      </c>
      <c r="I454" s="20" t="str">
        <f>Разбивка_по_щитам!L454</f>
        <v/>
      </c>
      <c r="J454" s="20" t="str">
        <f>Разбивка_по_щитам!M454</f>
        <v/>
      </c>
      <c r="K454" s="20" t="str">
        <f>Разбивка_по_щитам!N454</f>
        <v/>
      </c>
      <c r="L454" s="20"/>
      <c r="M454" s="20" t="str">
        <f>Разбивка_по_щитам!P454</f>
        <v/>
      </c>
      <c r="N454" s="20"/>
    </row>
    <row r="455" spans="2:14" x14ac:dyDescent="0.2">
      <c r="B455" s="20">
        <f>Разбивка_по_щитам!B455</f>
        <v>1</v>
      </c>
      <c r="C455" s="20">
        <f>Разбивка_по_щитам!C455</f>
        <v>453</v>
      </c>
      <c r="D455" s="20" t="str">
        <f>Разбивка_по_щитам!F455</f>
        <v>ЩР</v>
      </c>
      <c r="E455" s="20">
        <f>Разбивка_по_щитам!H455</f>
        <v>0</v>
      </c>
      <c r="F455" s="20" t="e">
        <f>Разбивка_по_щитам!I455</f>
        <v>#N/A</v>
      </c>
      <c r="G455" s="20" t="str">
        <f>Разбивка_по_щитам!J455</f>
        <v/>
      </c>
      <c r="H455" s="20" t="str">
        <f>Разбивка_по_щитам!K455</f>
        <v/>
      </c>
      <c r="I455" s="20" t="str">
        <f>Разбивка_по_щитам!L455</f>
        <v/>
      </c>
      <c r="J455" s="20" t="str">
        <f>Разбивка_по_щитам!M455</f>
        <v/>
      </c>
      <c r="K455" s="20" t="str">
        <f>Разбивка_по_щитам!N455</f>
        <v/>
      </c>
      <c r="L455" s="20"/>
      <c r="M455" s="20" t="str">
        <f>Разбивка_по_щитам!P455</f>
        <v/>
      </c>
      <c r="N455" s="20"/>
    </row>
    <row r="456" spans="2:14" x14ac:dyDescent="0.2">
      <c r="B456" s="20">
        <f>Разбивка_по_щитам!B456</f>
        <v>1</v>
      </c>
      <c r="C456" s="20">
        <f>Разбивка_по_щитам!C456</f>
        <v>454</v>
      </c>
      <c r="D456" s="20" t="str">
        <f>Разбивка_по_щитам!F456</f>
        <v>ЩР</v>
      </c>
      <c r="E456" s="20">
        <f>Разбивка_по_щитам!H456</f>
        <v>0</v>
      </c>
      <c r="F456" s="20" t="e">
        <f>Разбивка_по_щитам!I456</f>
        <v>#N/A</v>
      </c>
      <c r="G456" s="20" t="str">
        <f>Разбивка_по_щитам!J456</f>
        <v/>
      </c>
      <c r="H456" s="20" t="str">
        <f>Разбивка_по_щитам!K456</f>
        <v/>
      </c>
      <c r="I456" s="20" t="str">
        <f>Разбивка_по_щитам!L456</f>
        <v/>
      </c>
      <c r="J456" s="20" t="str">
        <f>Разбивка_по_щитам!M456</f>
        <v/>
      </c>
      <c r="K456" s="20" t="str">
        <f>Разбивка_по_щитам!N456</f>
        <v/>
      </c>
      <c r="L456" s="20"/>
      <c r="M456" s="20" t="str">
        <f>Разбивка_по_щитам!P456</f>
        <v/>
      </c>
      <c r="N456" s="20"/>
    </row>
    <row r="457" spans="2:14" x14ac:dyDescent="0.2">
      <c r="B457" s="20">
        <f>Разбивка_по_щитам!B457</f>
        <v>1</v>
      </c>
      <c r="C457" s="20">
        <f>Разбивка_по_щитам!C457</f>
        <v>455</v>
      </c>
      <c r="D457" s="20" t="str">
        <f>Разбивка_по_щитам!F457</f>
        <v>ЩР</v>
      </c>
      <c r="E457" s="20">
        <f>Разбивка_по_щитам!H457</f>
        <v>0</v>
      </c>
      <c r="F457" s="20" t="e">
        <f>Разбивка_по_щитам!I457</f>
        <v>#N/A</v>
      </c>
      <c r="G457" s="20" t="str">
        <f>Разбивка_по_щитам!J457</f>
        <v/>
      </c>
      <c r="H457" s="20" t="str">
        <f>Разбивка_по_щитам!K457</f>
        <v/>
      </c>
      <c r="I457" s="20" t="str">
        <f>Разбивка_по_щитам!L457</f>
        <v/>
      </c>
      <c r="J457" s="20" t="str">
        <f>Разбивка_по_щитам!M457</f>
        <v/>
      </c>
      <c r="K457" s="20" t="str">
        <f>Разбивка_по_щитам!N457</f>
        <v/>
      </c>
      <c r="L457" s="20"/>
      <c r="M457" s="20" t="str">
        <f>Разбивка_по_щитам!P457</f>
        <v/>
      </c>
      <c r="N457" s="20"/>
    </row>
    <row r="458" spans="2:14" x14ac:dyDescent="0.2">
      <c r="B458" s="20">
        <f>Разбивка_по_щитам!B458</f>
        <v>1</v>
      </c>
      <c r="C458" s="20">
        <f>Разбивка_по_щитам!C458</f>
        <v>456</v>
      </c>
      <c r="D458" s="20" t="str">
        <f>Разбивка_по_щитам!F458</f>
        <v>ЩР</v>
      </c>
      <c r="E458" s="20">
        <f>Разбивка_по_щитам!H458</f>
        <v>0</v>
      </c>
      <c r="F458" s="20" t="e">
        <f>Разбивка_по_щитам!I458</f>
        <v>#N/A</v>
      </c>
      <c r="G458" s="20" t="str">
        <f>Разбивка_по_щитам!J458</f>
        <v/>
      </c>
      <c r="H458" s="20" t="str">
        <f>Разбивка_по_щитам!K458</f>
        <v/>
      </c>
      <c r="I458" s="20" t="str">
        <f>Разбивка_по_щитам!L458</f>
        <v/>
      </c>
      <c r="J458" s="20" t="str">
        <f>Разбивка_по_щитам!M458</f>
        <v/>
      </c>
      <c r="K458" s="20" t="str">
        <f>Разбивка_по_щитам!N458</f>
        <v/>
      </c>
      <c r="L458" s="20"/>
      <c r="M458" s="20" t="str">
        <f>Разбивка_по_щитам!P458</f>
        <v/>
      </c>
      <c r="N458" s="20"/>
    </row>
    <row r="459" spans="2:14" x14ac:dyDescent="0.2">
      <c r="B459" s="20">
        <f>Разбивка_по_щитам!B459</f>
        <v>1</v>
      </c>
      <c r="C459" s="20">
        <f>Разбивка_по_щитам!C459</f>
        <v>457</v>
      </c>
      <c r="D459" s="20" t="str">
        <f>Разбивка_по_щитам!F459</f>
        <v>ЩР</v>
      </c>
      <c r="E459" s="20">
        <f>Разбивка_по_щитам!H459</f>
        <v>0</v>
      </c>
      <c r="F459" s="20" t="e">
        <f>Разбивка_по_щитам!I459</f>
        <v>#N/A</v>
      </c>
      <c r="G459" s="20" t="str">
        <f>Разбивка_по_щитам!J459</f>
        <v/>
      </c>
      <c r="H459" s="20" t="str">
        <f>Разбивка_по_щитам!K459</f>
        <v/>
      </c>
      <c r="I459" s="20" t="str">
        <f>Разбивка_по_щитам!L459</f>
        <v/>
      </c>
      <c r="J459" s="20" t="str">
        <f>Разбивка_по_щитам!M459</f>
        <v/>
      </c>
      <c r="K459" s="20" t="str">
        <f>Разбивка_по_щитам!N459</f>
        <v/>
      </c>
      <c r="L459" s="20"/>
      <c r="M459" s="20" t="str">
        <f>Разбивка_по_щитам!P459</f>
        <v/>
      </c>
      <c r="N459" s="20"/>
    </row>
    <row r="460" spans="2:14" x14ac:dyDescent="0.2">
      <c r="B460" s="20">
        <f>Разбивка_по_щитам!B460</f>
        <v>1</v>
      </c>
      <c r="C460" s="20">
        <f>Разбивка_по_щитам!C460</f>
        <v>458</v>
      </c>
      <c r="D460" s="20" t="str">
        <f>Разбивка_по_щитам!F460</f>
        <v>ЩР</v>
      </c>
      <c r="E460" s="20">
        <f>Разбивка_по_щитам!H460</f>
        <v>0</v>
      </c>
      <c r="F460" s="20" t="e">
        <f>Разбивка_по_щитам!I460</f>
        <v>#N/A</v>
      </c>
      <c r="G460" s="20" t="str">
        <f>Разбивка_по_щитам!J460</f>
        <v/>
      </c>
      <c r="H460" s="20" t="str">
        <f>Разбивка_по_щитам!K460</f>
        <v/>
      </c>
      <c r="I460" s="20" t="str">
        <f>Разбивка_по_щитам!L460</f>
        <v/>
      </c>
      <c r="J460" s="20" t="str">
        <f>Разбивка_по_щитам!M460</f>
        <v/>
      </c>
      <c r="K460" s="20" t="str">
        <f>Разбивка_по_щитам!N460</f>
        <v/>
      </c>
      <c r="L460" s="20"/>
      <c r="M460" s="20" t="str">
        <f>Разбивка_по_щитам!P460</f>
        <v/>
      </c>
      <c r="N460" s="20"/>
    </row>
    <row r="461" spans="2:14" x14ac:dyDescent="0.2">
      <c r="B461" s="20">
        <f>Разбивка_по_щитам!B461</f>
        <v>1</v>
      </c>
      <c r="C461" s="20">
        <f>Разбивка_по_щитам!C461</f>
        <v>459</v>
      </c>
      <c r="D461" s="20" t="str">
        <f>Разбивка_по_щитам!F461</f>
        <v>ЩР</v>
      </c>
      <c r="E461" s="20">
        <f>Разбивка_по_щитам!H461</f>
        <v>0</v>
      </c>
      <c r="F461" s="20" t="e">
        <f>Разбивка_по_щитам!I461</f>
        <v>#N/A</v>
      </c>
      <c r="G461" s="20" t="str">
        <f>Разбивка_по_щитам!J461</f>
        <v/>
      </c>
      <c r="H461" s="20" t="str">
        <f>Разбивка_по_щитам!K461</f>
        <v/>
      </c>
      <c r="I461" s="20" t="str">
        <f>Разбивка_по_щитам!L461</f>
        <v/>
      </c>
      <c r="J461" s="20" t="str">
        <f>Разбивка_по_щитам!M461</f>
        <v/>
      </c>
      <c r="K461" s="20" t="str">
        <f>Разбивка_по_щитам!N461</f>
        <v/>
      </c>
      <c r="L461" s="20"/>
      <c r="M461" s="20" t="str">
        <f>Разбивка_по_щитам!P461</f>
        <v/>
      </c>
      <c r="N461" s="20"/>
    </row>
    <row r="462" spans="2:14" x14ac:dyDescent="0.2">
      <c r="B462" s="20">
        <f>Разбивка_по_щитам!B462</f>
        <v>1</v>
      </c>
      <c r="C462" s="20">
        <f>Разбивка_по_щитам!C462</f>
        <v>460</v>
      </c>
      <c r="D462" s="20" t="str">
        <f>Разбивка_по_щитам!F462</f>
        <v>ЩР</v>
      </c>
      <c r="E462" s="20">
        <f>Разбивка_по_щитам!H462</f>
        <v>0</v>
      </c>
      <c r="F462" s="20" t="e">
        <f>Разбивка_по_щитам!I462</f>
        <v>#N/A</v>
      </c>
      <c r="G462" s="20" t="str">
        <f>Разбивка_по_щитам!J462</f>
        <v/>
      </c>
      <c r="H462" s="20" t="str">
        <f>Разбивка_по_щитам!K462</f>
        <v/>
      </c>
      <c r="I462" s="20" t="str">
        <f>Разбивка_по_щитам!L462</f>
        <v/>
      </c>
      <c r="J462" s="20" t="str">
        <f>Разбивка_по_щитам!M462</f>
        <v/>
      </c>
      <c r="K462" s="20" t="str">
        <f>Разбивка_по_щитам!N462</f>
        <v/>
      </c>
      <c r="L462" s="20"/>
      <c r="M462" s="20" t="str">
        <f>Разбивка_по_щитам!P462</f>
        <v/>
      </c>
      <c r="N462" s="20"/>
    </row>
    <row r="463" spans="2:14" x14ac:dyDescent="0.2">
      <c r="B463" s="20">
        <f>Разбивка_по_щитам!B463</f>
        <v>1</v>
      </c>
      <c r="C463" s="20">
        <f>Разбивка_по_щитам!C463</f>
        <v>461</v>
      </c>
      <c r="D463" s="20" t="str">
        <f>Разбивка_по_щитам!F463</f>
        <v>ЩР</v>
      </c>
      <c r="E463" s="20">
        <f>Разбивка_по_щитам!H463</f>
        <v>0</v>
      </c>
      <c r="F463" s="20" t="e">
        <f>Разбивка_по_щитам!I463</f>
        <v>#N/A</v>
      </c>
      <c r="G463" s="20" t="str">
        <f>Разбивка_по_щитам!J463</f>
        <v/>
      </c>
      <c r="H463" s="20" t="str">
        <f>Разбивка_по_щитам!K463</f>
        <v/>
      </c>
      <c r="I463" s="20" t="str">
        <f>Разбивка_по_щитам!L463</f>
        <v/>
      </c>
      <c r="J463" s="20" t="str">
        <f>Разбивка_по_щитам!M463</f>
        <v/>
      </c>
      <c r="K463" s="20" t="str">
        <f>Разбивка_по_щитам!N463</f>
        <v/>
      </c>
      <c r="L463" s="20"/>
      <c r="M463" s="20" t="str">
        <f>Разбивка_по_щитам!P463</f>
        <v/>
      </c>
      <c r="N463" s="20"/>
    </row>
    <row r="464" spans="2:14" x14ac:dyDescent="0.2">
      <c r="B464" s="20">
        <f>Разбивка_по_щитам!B464</f>
        <v>1</v>
      </c>
      <c r="C464" s="20">
        <f>Разбивка_по_щитам!C464</f>
        <v>462</v>
      </c>
      <c r="D464" s="20" t="str">
        <f>Разбивка_по_щитам!F464</f>
        <v>ЩР</v>
      </c>
      <c r="E464" s="20">
        <f>Разбивка_по_щитам!H464</f>
        <v>0</v>
      </c>
      <c r="F464" s="20" t="e">
        <f>Разбивка_по_щитам!I464</f>
        <v>#N/A</v>
      </c>
      <c r="G464" s="20" t="str">
        <f>Разбивка_по_щитам!J464</f>
        <v/>
      </c>
      <c r="H464" s="20" t="str">
        <f>Разбивка_по_щитам!K464</f>
        <v/>
      </c>
      <c r="I464" s="20" t="str">
        <f>Разбивка_по_щитам!L464</f>
        <v/>
      </c>
      <c r="J464" s="20" t="str">
        <f>Разбивка_по_щитам!M464</f>
        <v/>
      </c>
      <c r="K464" s="20" t="str">
        <f>Разбивка_по_щитам!N464</f>
        <v/>
      </c>
      <c r="L464" s="20"/>
      <c r="M464" s="20" t="str">
        <f>Разбивка_по_щитам!P464</f>
        <v/>
      </c>
      <c r="N464" s="20"/>
    </row>
    <row r="465" spans="2:14" x14ac:dyDescent="0.2">
      <c r="B465" s="20">
        <f>Разбивка_по_щитам!B465</f>
        <v>1</v>
      </c>
      <c r="C465" s="20">
        <f>Разбивка_по_щитам!C465</f>
        <v>463</v>
      </c>
      <c r="D465" s="20" t="str">
        <f>Разбивка_по_щитам!F465</f>
        <v>ЩР</v>
      </c>
      <c r="E465" s="20">
        <f>Разбивка_по_щитам!H465</f>
        <v>0</v>
      </c>
      <c r="F465" s="20" t="e">
        <f>Разбивка_по_щитам!I465</f>
        <v>#N/A</v>
      </c>
      <c r="G465" s="20" t="str">
        <f>Разбивка_по_щитам!J465</f>
        <v/>
      </c>
      <c r="H465" s="20" t="str">
        <f>Разбивка_по_щитам!K465</f>
        <v/>
      </c>
      <c r="I465" s="20" t="str">
        <f>Разбивка_по_щитам!L465</f>
        <v/>
      </c>
      <c r="J465" s="20" t="str">
        <f>Разбивка_по_щитам!M465</f>
        <v/>
      </c>
      <c r="K465" s="20" t="str">
        <f>Разбивка_по_щитам!N465</f>
        <v/>
      </c>
      <c r="L465" s="20"/>
      <c r="M465" s="20" t="str">
        <f>Разбивка_по_щитам!P465</f>
        <v/>
      </c>
      <c r="N465" s="20"/>
    </row>
    <row r="466" spans="2:14" x14ac:dyDescent="0.2">
      <c r="B466" s="20">
        <f>Разбивка_по_щитам!B466</f>
        <v>1</v>
      </c>
      <c r="C466" s="20">
        <f>Разбивка_по_щитам!C466</f>
        <v>464</v>
      </c>
      <c r="D466" s="20" t="str">
        <f>Разбивка_по_щитам!F466</f>
        <v>ЩР</v>
      </c>
      <c r="E466" s="20">
        <f>Разбивка_по_щитам!H466</f>
        <v>0</v>
      </c>
      <c r="F466" s="20" t="e">
        <f>Разбивка_по_щитам!I466</f>
        <v>#N/A</v>
      </c>
      <c r="G466" s="20" t="str">
        <f>Разбивка_по_щитам!J466</f>
        <v/>
      </c>
      <c r="H466" s="20" t="str">
        <f>Разбивка_по_щитам!K466</f>
        <v/>
      </c>
      <c r="I466" s="20" t="str">
        <f>Разбивка_по_щитам!L466</f>
        <v/>
      </c>
      <c r="J466" s="20" t="str">
        <f>Разбивка_по_щитам!M466</f>
        <v/>
      </c>
      <c r="K466" s="20" t="str">
        <f>Разбивка_по_щитам!N466</f>
        <v/>
      </c>
      <c r="L466" s="20"/>
      <c r="M466" s="20" t="str">
        <f>Разбивка_по_щитам!P466</f>
        <v/>
      </c>
      <c r="N466" s="20"/>
    </row>
    <row r="467" spans="2:14" x14ac:dyDescent="0.2">
      <c r="B467" s="20" t="str">
        <f>Разбивка_по_щитам!B467</f>
        <v/>
      </c>
      <c r="C467" s="20">
        <f>Разбивка_по_щитам!C467</f>
        <v>0</v>
      </c>
      <c r="D467" s="20">
        <f>Разбивка_по_щитам!F467</f>
        <v>0</v>
      </c>
      <c r="E467" s="20">
        <f>Разбивка_по_щитам!H467</f>
        <v>0</v>
      </c>
      <c r="F467" s="20" t="e">
        <f>Разбивка_по_щитам!I467</f>
        <v>#N/A</v>
      </c>
      <c r="G467" s="20" t="str">
        <f>Разбивка_по_щитам!J467</f>
        <v/>
      </c>
      <c r="H467" s="20" t="str">
        <f>Разбивка_по_щитам!K467</f>
        <v/>
      </c>
      <c r="I467" s="20" t="str">
        <f>Разбивка_по_щитам!L467</f>
        <v/>
      </c>
      <c r="J467" s="20" t="str">
        <f>Разбивка_по_щитам!M467</f>
        <v/>
      </c>
      <c r="K467" s="20" t="str">
        <f>Разбивка_по_щитам!N467</f>
        <v/>
      </c>
      <c r="L467" s="20"/>
      <c r="M467" s="20" t="str">
        <f>Разбивка_по_щитам!P467</f>
        <v/>
      </c>
      <c r="N467" s="20"/>
    </row>
    <row r="468" spans="2:14" x14ac:dyDescent="0.2">
      <c r="B468" s="20" t="str">
        <f>Разбивка_по_щитам!B468</f>
        <v/>
      </c>
      <c r="C468" s="20">
        <f>Разбивка_по_щитам!C468</f>
        <v>0</v>
      </c>
      <c r="D468" s="20">
        <f>Разбивка_по_щитам!F468</f>
        <v>0</v>
      </c>
      <c r="E468" s="20">
        <f>Разбивка_по_щитам!H468</f>
        <v>0</v>
      </c>
      <c r="F468" s="20" t="e">
        <f>Разбивка_по_щитам!I468</f>
        <v>#N/A</v>
      </c>
      <c r="G468" s="20" t="str">
        <f>Разбивка_по_щитам!J468</f>
        <v/>
      </c>
      <c r="H468" s="20" t="str">
        <f>Разбивка_по_щитам!K468</f>
        <v/>
      </c>
      <c r="I468" s="20" t="str">
        <f>Разбивка_по_щитам!L468</f>
        <v/>
      </c>
      <c r="J468" s="20" t="str">
        <f>Разбивка_по_щитам!M468</f>
        <v/>
      </c>
      <c r="K468" s="20" t="str">
        <f>Разбивка_по_щитам!N468</f>
        <v/>
      </c>
      <c r="L468" s="20"/>
      <c r="M468" s="20" t="str">
        <f>Разбивка_по_щитам!P468</f>
        <v/>
      </c>
      <c r="N468" s="20"/>
    </row>
    <row r="469" spans="2:14" x14ac:dyDescent="0.2">
      <c r="B469" s="20" t="str">
        <f>Разбивка_по_щитам!B469</f>
        <v/>
      </c>
      <c r="C469" s="20">
        <f>Разбивка_по_щитам!C469</f>
        <v>0</v>
      </c>
      <c r="D469" s="20">
        <f>Разбивка_по_щитам!F469</f>
        <v>0</v>
      </c>
      <c r="E469" s="20">
        <f>Разбивка_по_щитам!H469</f>
        <v>0</v>
      </c>
      <c r="F469" s="20" t="e">
        <f>Разбивка_по_щитам!I469</f>
        <v>#N/A</v>
      </c>
      <c r="G469" s="20" t="str">
        <f>Разбивка_по_щитам!J469</f>
        <v/>
      </c>
      <c r="H469" s="20" t="str">
        <f>Разбивка_по_щитам!K469</f>
        <v/>
      </c>
      <c r="I469" s="20" t="str">
        <f>Разбивка_по_щитам!L469</f>
        <v/>
      </c>
      <c r="J469" s="20" t="str">
        <f>Разбивка_по_щитам!M469</f>
        <v/>
      </c>
      <c r="K469" s="20" t="str">
        <f>Разбивка_по_щитам!N469</f>
        <v/>
      </c>
      <c r="L469" s="20"/>
      <c r="M469" s="20" t="str">
        <f>Разбивка_по_щитам!P469</f>
        <v/>
      </c>
      <c r="N469" s="20"/>
    </row>
    <row r="470" spans="2:14" x14ac:dyDescent="0.2">
      <c r="B470" s="20" t="str">
        <f>Разбивка_по_щитам!B470</f>
        <v/>
      </c>
      <c r="C470" s="20">
        <f>Разбивка_по_щитам!C470</f>
        <v>0</v>
      </c>
      <c r="D470" s="20">
        <f>Разбивка_по_щитам!F470</f>
        <v>0</v>
      </c>
      <c r="E470" s="20">
        <f>Разбивка_по_щитам!H470</f>
        <v>0</v>
      </c>
      <c r="F470" s="20" t="e">
        <f>Разбивка_по_щитам!I470</f>
        <v>#N/A</v>
      </c>
      <c r="G470" s="20" t="str">
        <f>Разбивка_по_щитам!J470</f>
        <v/>
      </c>
      <c r="H470" s="20" t="str">
        <f>Разбивка_по_щитам!K470</f>
        <v/>
      </c>
      <c r="I470" s="20" t="str">
        <f>Разбивка_по_щитам!L470</f>
        <v/>
      </c>
      <c r="J470" s="20" t="str">
        <f>Разбивка_по_щитам!M470</f>
        <v/>
      </c>
      <c r="K470" s="20" t="str">
        <f>Разбивка_по_щитам!N470</f>
        <v/>
      </c>
      <c r="L470" s="20"/>
      <c r="M470" s="20" t="str">
        <f>Разбивка_по_щитам!P470</f>
        <v/>
      </c>
      <c r="N470" s="20"/>
    </row>
    <row r="471" spans="2:14" x14ac:dyDescent="0.2">
      <c r="B471" s="20" t="str">
        <f>Разбивка_по_щитам!B471</f>
        <v/>
      </c>
      <c r="C471" s="20">
        <f>Разбивка_по_щитам!C471</f>
        <v>0</v>
      </c>
      <c r="D471" s="20">
        <f>Разбивка_по_щитам!F471</f>
        <v>0</v>
      </c>
      <c r="E471" s="20">
        <f>Разбивка_по_щитам!H471</f>
        <v>0</v>
      </c>
      <c r="F471" s="20" t="e">
        <f>Разбивка_по_щитам!I471</f>
        <v>#N/A</v>
      </c>
      <c r="G471" s="20" t="str">
        <f>Разбивка_по_щитам!J471</f>
        <v/>
      </c>
      <c r="H471" s="20" t="str">
        <f>Разбивка_по_щитам!K471</f>
        <v/>
      </c>
      <c r="I471" s="20" t="str">
        <f>Разбивка_по_щитам!L471</f>
        <v/>
      </c>
      <c r="J471" s="20" t="str">
        <f>Разбивка_по_щитам!M471</f>
        <v/>
      </c>
      <c r="K471" s="20" t="str">
        <f>Разбивка_по_щитам!N471</f>
        <v/>
      </c>
      <c r="L471" s="20"/>
      <c r="M471" s="20" t="str">
        <f>Разбивка_по_щитам!P471</f>
        <v/>
      </c>
      <c r="N471" s="20"/>
    </row>
    <row r="472" spans="2:14" x14ac:dyDescent="0.2">
      <c r="B472" s="20" t="str">
        <f>Разбивка_по_щитам!B477</f>
        <v/>
      </c>
      <c r="C472" s="20">
        <f>Разбивка_по_щитам!C477</f>
        <v>0</v>
      </c>
      <c r="D472" s="20">
        <f>Разбивка_по_щитам!F477</f>
        <v>0</v>
      </c>
      <c r="E472" s="20">
        <f>Разбивка_по_щитам!H477</f>
        <v>0</v>
      </c>
      <c r="F472" s="20" t="e">
        <f>Разбивка_по_щитам!I477</f>
        <v>#N/A</v>
      </c>
      <c r="G472" s="20" t="str">
        <f>Разбивка_по_щитам!J477</f>
        <v/>
      </c>
      <c r="H472" s="20" t="str">
        <f>Разбивка_по_щитам!K477</f>
        <v/>
      </c>
      <c r="I472" s="20" t="str">
        <f>Разбивка_по_щитам!L477</f>
        <v/>
      </c>
      <c r="J472" s="20" t="str">
        <f>Разбивка_по_щитам!M477</f>
        <v/>
      </c>
      <c r="K472" s="20" t="str">
        <f>Разбивка_по_щитам!N477</f>
        <v/>
      </c>
      <c r="L472" s="20"/>
      <c r="M472" s="20" t="str">
        <f>Разбивка_по_щитам!P477</f>
        <v/>
      </c>
      <c r="N472" s="20"/>
    </row>
    <row r="473" spans="2:14" x14ac:dyDescent="0.2">
      <c r="B473" s="20" t="str">
        <f>Разбивка_по_щитам!B478</f>
        <v/>
      </c>
      <c r="C473" s="20">
        <f>Разбивка_по_щитам!C478</f>
        <v>0</v>
      </c>
      <c r="D473" s="20">
        <f>Разбивка_по_щитам!F478</f>
        <v>0</v>
      </c>
      <c r="E473" s="20">
        <f>Разбивка_по_щитам!H478</f>
        <v>0</v>
      </c>
      <c r="F473" s="20" t="e">
        <f>Разбивка_по_щитам!I478</f>
        <v>#N/A</v>
      </c>
      <c r="G473" s="20" t="str">
        <f>Разбивка_по_щитам!J478</f>
        <v/>
      </c>
      <c r="H473" s="20" t="str">
        <f>Разбивка_по_щитам!K478</f>
        <v/>
      </c>
      <c r="I473" s="20" t="str">
        <f>Разбивка_по_щитам!L478</f>
        <v/>
      </c>
      <c r="J473" s="20" t="str">
        <f>Разбивка_по_щитам!M478</f>
        <v/>
      </c>
      <c r="K473" s="20" t="str">
        <f>Разбивка_по_щитам!N478</f>
        <v/>
      </c>
      <c r="L473" s="20"/>
      <c r="M473" s="20" t="str">
        <f>Разбивка_по_щитам!P478</f>
        <v/>
      </c>
      <c r="N473" s="20"/>
    </row>
    <row r="474" spans="2:14" x14ac:dyDescent="0.2">
      <c r="B474" s="20" t="str">
        <f>Разбивка_по_щитам!B479</f>
        <v/>
      </c>
      <c r="C474" s="20">
        <f>Разбивка_по_щитам!C479</f>
        <v>0</v>
      </c>
      <c r="D474" s="20">
        <f>Разбивка_по_щитам!F479</f>
        <v>0</v>
      </c>
      <c r="E474" s="20">
        <f>Разбивка_по_щитам!H479</f>
        <v>0</v>
      </c>
      <c r="F474" s="20" t="e">
        <f>Разбивка_по_щитам!I479</f>
        <v>#N/A</v>
      </c>
      <c r="G474" s="20" t="str">
        <f>Разбивка_по_щитам!J479</f>
        <v/>
      </c>
      <c r="H474" s="20" t="str">
        <f>Разбивка_по_щитам!K479</f>
        <v/>
      </c>
      <c r="I474" s="20" t="str">
        <f>Разбивка_по_щитам!L479</f>
        <v/>
      </c>
      <c r="J474" s="20" t="str">
        <f>Разбивка_по_щитам!M479</f>
        <v/>
      </c>
      <c r="K474" s="20" t="str">
        <f>Разбивка_по_щитам!N479</f>
        <v/>
      </c>
      <c r="L474" s="20"/>
      <c r="M474" s="20" t="str">
        <f>Разбивка_по_щитам!P479</f>
        <v/>
      </c>
      <c r="N474" s="20"/>
    </row>
    <row r="475" spans="2:14" x14ac:dyDescent="0.2">
      <c r="B475" s="20" t="str">
        <f>Разбивка_по_щитам!B480</f>
        <v/>
      </c>
      <c r="C475" s="20">
        <f>Разбивка_по_щитам!C480</f>
        <v>0</v>
      </c>
      <c r="D475" s="20">
        <f>Разбивка_по_щитам!F480</f>
        <v>0</v>
      </c>
      <c r="E475" s="20">
        <f>Разбивка_по_щитам!H480</f>
        <v>0</v>
      </c>
      <c r="F475" s="20" t="e">
        <f>Разбивка_по_щитам!I480</f>
        <v>#N/A</v>
      </c>
      <c r="G475" s="20" t="str">
        <f>Разбивка_по_щитам!J480</f>
        <v/>
      </c>
      <c r="H475" s="20" t="str">
        <f>Разбивка_по_щитам!K480</f>
        <v/>
      </c>
      <c r="I475" s="20" t="str">
        <f>Разбивка_по_щитам!L480</f>
        <v/>
      </c>
      <c r="J475" s="20" t="str">
        <f>Разбивка_по_щитам!M480</f>
        <v/>
      </c>
      <c r="K475" s="20" t="str">
        <f>Разбивка_по_щитам!N480</f>
        <v/>
      </c>
      <c r="L475" s="20"/>
      <c r="M475" s="20" t="str">
        <f>Разбивка_по_щитам!P480</f>
        <v/>
      </c>
      <c r="N475" s="20"/>
    </row>
    <row r="476" spans="2:14" x14ac:dyDescent="0.2">
      <c r="B476" s="20" t="str">
        <f>Разбивка_по_щитам!B481</f>
        <v/>
      </c>
      <c r="C476" s="20">
        <f>Разбивка_по_щитам!C481</f>
        <v>0</v>
      </c>
      <c r="D476" s="20">
        <f>Разбивка_по_щитам!F481</f>
        <v>0</v>
      </c>
      <c r="E476" s="20">
        <f>Разбивка_по_щитам!H481</f>
        <v>0</v>
      </c>
      <c r="F476" s="20" t="e">
        <f>Разбивка_по_щитам!I481</f>
        <v>#N/A</v>
      </c>
      <c r="G476" s="20" t="str">
        <f>Разбивка_по_щитам!J481</f>
        <v/>
      </c>
      <c r="H476" s="20" t="str">
        <f>Разбивка_по_щитам!K481</f>
        <v/>
      </c>
      <c r="I476" s="20" t="str">
        <f>Разбивка_по_щитам!L481</f>
        <v/>
      </c>
      <c r="J476" s="20" t="str">
        <f>Разбивка_по_щитам!M481</f>
        <v/>
      </c>
      <c r="K476" s="20" t="str">
        <f>Разбивка_по_щитам!N481</f>
        <v/>
      </c>
      <c r="L476" s="20"/>
      <c r="M476" s="20" t="str">
        <f>Разбивка_по_щитам!P481</f>
        <v/>
      </c>
      <c r="N476" s="20"/>
    </row>
    <row r="477" spans="2:14" x14ac:dyDescent="0.2">
      <c r="B477" s="20" t="str">
        <f>Разбивка_по_щитам!B482</f>
        <v/>
      </c>
      <c r="C477" s="20">
        <f>Разбивка_по_щитам!C482</f>
        <v>0</v>
      </c>
      <c r="D477" s="20">
        <f>Разбивка_по_щитам!F482</f>
        <v>0</v>
      </c>
      <c r="E477" s="20">
        <f>Разбивка_по_щитам!H482</f>
        <v>0</v>
      </c>
      <c r="F477" s="20" t="e">
        <f>Разбивка_по_щитам!I482</f>
        <v>#N/A</v>
      </c>
      <c r="G477" s="20" t="str">
        <f>Разбивка_по_щитам!J482</f>
        <v/>
      </c>
      <c r="H477" s="20" t="str">
        <f>Разбивка_по_щитам!K482</f>
        <v/>
      </c>
      <c r="I477" s="20" t="str">
        <f>Разбивка_по_щитам!L482</f>
        <v/>
      </c>
      <c r="J477" s="20" t="str">
        <f>Разбивка_по_щитам!M482</f>
        <v/>
      </c>
      <c r="K477" s="20" t="str">
        <f>Разбивка_по_щитам!N482</f>
        <v/>
      </c>
      <c r="L477" s="20"/>
      <c r="M477" s="20" t="str">
        <f>Разбивка_по_щитам!P482</f>
        <v/>
      </c>
      <c r="N477" s="20"/>
    </row>
    <row r="478" spans="2:14" x14ac:dyDescent="0.2">
      <c r="B478" s="20" t="str">
        <f>Разбивка_по_щитам!B483</f>
        <v/>
      </c>
      <c r="C478" s="20">
        <f>Разбивка_по_щитам!C483</f>
        <v>0</v>
      </c>
      <c r="D478" s="20">
        <f>Разбивка_по_щитам!F483</f>
        <v>0</v>
      </c>
      <c r="E478" s="20">
        <f>Разбивка_по_щитам!H483</f>
        <v>0</v>
      </c>
      <c r="F478" s="20" t="e">
        <f>Разбивка_по_щитам!I483</f>
        <v>#N/A</v>
      </c>
      <c r="G478" s="20" t="str">
        <f>Разбивка_по_щитам!J483</f>
        <v/>
      </c>
      <c r="H478" s="20" t="str">
        <f>Разбивка_по_щитам!K483</f>
        <v/>
      </c>
      <c r="I478" s="20" t="str">
        <f>Разбивка_по_щитам!L483</f>
        <v/>
      </c>
      <c r="J478" s="20" t="str">
        <f>Разбивка_по_щитам!M483</f>
        <v/>
      </c>
      <c r="K478" s="20" t="str">
        <f>Разбивка_по_щитам!N483</f>
        <v/>
      </c>
      <c r="L478" s="20"/>
      <c r="M478" s="20" t="str">
        <f>Разбивка_по_щитам!P483</f>
        <v/>
      </c>
      <c r="N478" s="20"/>
    </row>
    <row r="479" spans="2:14" x14ac:dyDescent="0.2">
      <c r="B479" s="20" t="str">
        <f>Разбивка_по_щитам!B484</f>
        <v/>
      </c>
      <c r="C479" s="20">
        <f>Разбивка_по_щитам!C484</f>
        <v>0</v>
      </c>
      <c r="D479" s="20">
        <f>Разбивка_по_щитам!F484</f>
        <v>0</v>
      </c>
      <c r="E479" s="20">
        <f>Разбивка_по_щитам!H484</f>
        <v>0</v>
      </c>
      <c r="F479" s="20" t="e">
        <f>Разбивка_по_щитам!I484</f>
        <v>#N/A</v>
      </c>
      <c r="G479" s="20" t="str">
        <f>Разбивка_по_щитам!J484</f>
        <v/>
      </c>
      <c r="H479" s="20" t="str">
        <f>Разбивка_по_щитам!K484</f>
        <v/>
      </c>
      <c r="I479" s="20" t="str">
        <f>Разбивка_по_щитам!L484</f>
        <v/>
      </c>
      <c r="J479" s="20" t="str">
        <f>Разбивка_по_щитам!M484</f>
        <v/>
      </c>
      <c r="K479" s="20" t="str">
        <f>Разбивка_по_щитам!N484</f>
        <v/>
      </c>
      <c r="L479" s="20"/>
      <c r="M479" s="20" t="str">
        <f>Разбивка_по_щитам!P484</f>
        <v/>
      </c>
      <c r="N479" s="20"/>
    </row>
    <row r="480" spans="2:14" x14ac:dyDescent="0.2">
      <c r="B480" s="20" t="str">
        <f>Разбивка_по_щитам!B485</f>
        <v/>
      </c>
      <c r="C480" s="20">
        <f>Разбивка_по_щитам!C485</f>
        <v>0</v>
      </c>
      <c r="D480" s="20">
        <f>Разбивка_по_щитам!F485</f>
        <v>0</v>
      </c>
      <c r="E480" s="20">
        <f>Разбивка_по_щитам!H485</f>
        <v>0</v>
      </c>
      <c r="F480" s="20" t="e">
        <f>Разбивка_по_щитам!I485</f>
        <v>#N/A</v>
      </c>
      <c r="G480" s="20" t="str">
        <f>Разбивка_по_щитам!J485</f>
        <v/>
      </c>
      <c r="H480" s="20" t="str">
        <f>Разбивка_по_щитам!K485</f>
        <v/>
      </c>
      <c r="I480" s="20" t="str">
        <f>Разбивка_по_щитам!L485</f>
        <v/>
      </c>
      <c r="J480" s="20" t="str">
        <f>Разбивка_по_щитам!M485</f>
        <v/>
      </c>
      <c r="K480" s="20" t="str">
        <f>Разбивка_по_щитам!N485</f>
        <v/>
      </c>
      <c r="L480" s="20"/>
      <c r="M480" s="20" t="str">
        <f>Разбивка_по_щитам!P485</f>
        <v/>
      </c>
      <c r="N480" s="20"/>
    </row>
    <row r="481" spans="2:14" x14ac:dyDescent="0.2">
      <c r="B481" s="20" t="str">
        <f>Разбивка_по_щитам!B486</f>
        <v/>
      </c>
      <c r="C481" s="20">
        <f>Разбивка_по_щитам!C486</f>
        <v>0</v>
      </c>
      <c r="D481" s="20">
        <f>Разбивка_по_щитам!F486</f>
        <v>0</v>
      </c>
      <c r="E481" s="20">
        <f>Разбивка_по_щитам!H486</f>
        <v>0</v>
      </c>
      <c r="F481" s="20" t="e">
        <f>Разбивка_по_щитам!I486</f>
        <v>#N/A</v>
      </c>
      <c r="G481" s="20" t="str">
        <f>Разбивка_по_щитам!J486</f>
        <v/>
      </c>
      <c r="H481" s="20" t="str">
        <f>Разбивка_по_щитам!K486</f>
        <v/>
      </c>
      <c r="I481" s="20" t="str">
        <f>Разбивка_по_щитам!L486</f>
        <v/>
      </c>
      <c r="J481" s="20" t="str">
        <f>Разбивка_по_щитам!M486</f>
        <v/>
      </c>
      <c r="K481" s="20" t="str">
        <f>Разбивка_по_щитам!N486</f>
        <v/>
      </c>
      <c r="L481" s="20"/>
      <c r="M481" s="20" t="str">
        <f>Разбивка_по_щитам!P486</f>
        <v/>
      </c>
      <c r="N481" s="20"/>
    </row>
    <row r="482" spans="2:14" x14ac:dyDescent="0.2">
      <c r="B482" s="20" t="str">
        <f>Разбивка_по_щитам!B487</f>
        <v/>
      </c>
      <c r="C482" s="20">
        <f>Разбивка_по_щитам!C487</f>
        <v>0</v>
      </c>
      <c r="D482" s="20">
        <f>Разбивка_по_щитам!F487</f>
        <v>0</v>
      </c>
      <c r="E482" s="20">
        <f>Разбивка_по_щитам!H487</f>
        <v>0</v>
      </c>
      <c r="F482" s="20" t="e">
        <f>Разбивка_по_щитам!I487</f>
        <v>#N/A</v>
      </c>
      <c r="G482" s="20" t="str">
        <f>Разбивка_по_щитам!J487</f>
        <v/>
      </c>
      <c r="H482" s="20" t="str">
        <f>Разбивка_по_щитам!K487</f>
        <v/>
      </c>
      <c r="I482" s="20" t="str">
        <f>Разбивка_по_щитам!L487</f>
        <v/>
      </c>
      <c r="J482" s="20" t="str">
        <f>Разбивка_по_щитам!M487</f>
        <v/>
      </c>
      <c r="K482" s="20" t="str">
        <f>Разбивка_по_щитам!N487</f>
        <v/>
      </c>
      <c r="L482" s="20"/>
      <c r="M482" s="20" t="str">
        <f>Разбивка_по_щитам!P487</f>
        <v/>
      </c>
      <c r="N482" s="20"/>
    </row>
    <row r="483" spans="2:14" x14ac:dyDescent="0.2">
      <c r="B483" s="20" t="str">
        <f>Разбивка_по_щитам!B488</f>
        <v/>
      </c>
      <c r="C483" s="20">
        <f>Разбивка_по_щитам!C488</f>
        <v>0</v>
      </c>
      <c r="D483" s="20">
        <f>Разбивка_по_щитам!F488</f>
        <v>0</v>
      </c>
      <c r="E483" s="20">
        <f>Разбивка_по_щитам!H488</f>
        <v>0</v>
      </c>
      <c r="F483" s="20" t="e">
        <f>Разбивка_по_щитам!I488</f>
        <v>#N/A</v>
      </c>
      <c r="G483" s="20" t="str">
        <f>Разбивка_по_щитам!J488</f>
        <v/>
      </c>
      <c r="H483" s="20" t="str">
        <f>Разбивка_по_щитам!K488</f>
        <v/>
      </c>
      <c r="I483" s="20" t="str">
        <f>Разбивка_по_щитам!L488</f>
        <v/>
      </c>
      <c r="J483" s="20" t="str">
        <f>Разбивка_по_щитам!M488</f>
        <v/>
      </c>
      <c r="K483" s="20" t="str">
        <f>Разбивка_по_щитам!N488</f>
        <v/>
      </c>
      <c r="L483" s="20"/>
      <c r="M483" s="20" t="str">
        <f>Разбивка_по_щитам!P488</f>
        <v/>
      </c>
      <c r="N483" s="20"/>
    </row>
    <row r="484" spans="2:14" x14ac:dyDescent="0.2">
      <c r="B484" s="20" t="str">
        <f>Разбивка_по_щитам!B489</f>
        <v/>
      </c>
      <c r="C484" s="20">
        <f>Разбивка_по_щитам!C489</f>
        <v>0</v>
      </c>
      <c r="D484" s="20">
        <f>Разбивка_по_щитам!F489</f>
        <v>0</v>
      </c>
      <c r="E484" s="20">
        <f>Разбивка_по_щитам!H489</f>
        <v>0</v>
      </c>
      <c r="F484" s="20" t="e">
        <f>Разбивка_по_щитам!I489</f>
        <v>#N/A</v>
      </c>
      <c r="G484" s="20" t="str">
        <f>Разбивка_по_щитам!J489</f>
        <v/>
      </c>
      <c r="H484" s="20" t="str">
        <f>Разбивка_по_щитам!K489</f>
        <v/>
      </c>
      <c r="I484" s="20" t="str">
        <f>Разбивка_по_щитам!L489</f>
        <v/>
      </c>
      <c r="J484" s="20" t="str">
        <f>Разбивка_по_щитам!M489</f>
        <v/>
      </c>
      <c r="K484" s="20" t="str">
        <f>Разбивка_по_щитам!N489</f>
        <v/>
      </c>
      <c r="L484" s="20"/>
      <c r="M484" s="20" t="str">
        <f>Разбивка_по_щитам!P489</f>
        <v/>
      </c>
      <c r="N484" s="20"/>
    </row>
    <row r="485" spans="2:14" x14ac:dyDescent="0.2">
      <c r="B485" s="20" t="str">
        <f>Разбивка_по_щитам!B490</f>
        <v/>
      </c>
      <c r="C485" s="20">
        <f>Разбивка_по_щитам!C490</f>
        <v>0</v>
      </c>
      <c r="D485" s="20">
        <f>Разбивка_по_щитам!F490</f>
        <v>0</v>
      </c>
      <c r="E485" s="20">
        <f>Разбивка_по_щитам!H490</f>
        <v>0</v>
      </c>
      <c r="F485" s="20" t="e">
        <f>Разбивка_по_щитам!I490</f>
        <v>#N/A</v>
      </c>
      <c r="G485" s="20" t="str">
        <f>Разбивка_по_щитам!J490</f>
        <v/>
      </c>
      <c r="H485" s="20" t="str">
        <f>Разбивка_по_щитам!K490</f>
        <v/>
      </c>
      <c r="I485" s="20" t="str">
        <f>Разбивка_по_щитам!L490</f>
        <v/>
      </c>
      <c r="J485" s="20" t="str">
        <f>Разбивка_по_щитам!M490</f>
        <v/>
      </c>
      <c r="K485" s="20" t="str">
        <f>Разбивка_по_щитам!N490</f>
        <v/>
      </c>
      <c r="L485" s="20"/>
      <c r="M485" s="20" t="str">
        <f>Разбивка_по_щитам!P490</f>
        <v/>
      </c>
      <c r="N485" s="20"/>
    </row>
    <row r="486" spans="2:14" x14ac:dyDescent="0.2">
      <c r="B486" s="20" t="str">
        <f>Разбивка_по_щитам!B491</f>
        <v/>
      </c>
      <c r="C486" s="20">
        <f>Разбивка_по_щитам!C491</f>
        <v>0</v>
      </c>
      <c r="D486" s="20">
        <f>Разбивка_по_щитам!F491</f>
        <v>0</v>
      </c>
      <c r="E486" s="20">
        <f>Разбивка_по_щитам!H491</f>
        <v>0</v>
      </c>
      <c r="F486" s="20" t="e">
        <f>Разбивка_по_щитам!I491</f>
        <v>#N/A</v>
      </c>
      <c r="G486" s="20" t="str">
        <f>Разбивка_по_щитам!J491</f>
        <v/>
      </c>
      <c r="H486" s="20" t="str">
        <f>Разбивка_по_щитам!K491</f>
        <v/>
      </c>
      <c r="I486" s="20" t="str">
        <f>Разбивка_по_щитам!L491</f>
        <v/>
      </c>
      <c r="J486" s="20" t="str">
        <f>Разбивка_по_щитам!M491</f>
        <v/>
      </c>
      <c r="K486" s="20" t="str">
        <f>Разбивка_по_щитам!N491</f>
        <v/>
      </c>
      <c r="L486" s="20"/>
      <c r="M486" s="20" t="str">
        <f>Разбивка_по_щитам!P491</f>
        <v/>
      </c>
      <c r="N486" s="20"/>
    </row>
    <row r="487" spans="2:14" x14ac:dyDescent="0.2">
      <c r="B487" s="20" t="str">
        <f>Разбивка_по_щитам!B492</f>
        <v/>
      </c>
      <c r="C487" s="20">
        <f>Разбивка_по_щитам!C492</f>
        <v>0</v>
      </c>
      <c r="D487" s="20">
        <f>Разбивка_по_щитам!F492</f>
        <v>0</v>
      </c>
      <c r="E487" s="20">
        <f>Разбивка_по_щитам!H492</f>
        <v>0</v>
      </c>
      <c r="F487" s="20" t="e">
        <f>Разбивка_по_щитам!I492</f>
        <v>#N/A</v>
      </c>
      <c r="G487" s="20" t="str">
        <f>Разбивка_по_щитам!J492</f>
        <v/>
      </c>
      <c r="H487" s="20" t="str">
        <f>Разбивка_по_щитам!K492</f>
        <v/>
      </c>
      <c r="I487" s="20" t="str">
        <f>Разбивка_по_щитам!L492</f>
        <v/>
      </c>
      <c r="J487" s="20" t="str">
        <f>Разбивка_по_щитам!M492</f>
        <v/>
      </c>
      <c r="K487" s="20" t="str">
        <f>Разбивка_по_щитам!N492</f>
        <v/>
      </c>
      <c r="L487" s="20"/>
      <c r="M487" s="20" t="str">
        <f>Разбивка_по_щитам!P492</f>
        <v/>
      </c>
      <c r="N487" s="20"/>
    </row>
    <row r="488" spans="2:14" x14ac:dyDescent="0.2">
      <c r="B488" s="20" t="str">
        <f>Разбивка_по_щитам!B493</f>
        <v/>
      </c>
      <c r="C488" s="20">
        <f>Разбивка_по_щитам!C493</f>
        <v>0</v>
      </c>
      <c r="D488" s="20">
        <f>Разбивка_по_щитам!F493</f>
        <v>0</v>
      </c>
      <c r="E488" s="20">
        <f>Разбивка_по_щитам!H493</f>
        <v>0</v>
      </c>
      <c r="F488" s="20" t="e">
        <f>Разбивка_по_щитам!I493</f>
        <v>#N/A</v>
      </c>
      <c r="G488" s="20" t="str">
        <f>Разбивка_по_щитам!J493</f>
        <v/>
      </c>
      <c r="H488" s="20" t="str">
        <f>Разбивка_по_щитам!K493</f>
        <v/>
      </c>
      <c r="I488" s="20" t="str">
        <f>Разбивка_по_щитам!L493</f>
        <v/>
      </c>
      <c r="J488" s="20" t="str">
        <f>Разбивка_по_щитам!M493</f>
        <v/>
      </c>
      <c r="K488" s="20" t="str">
        <f>Разбивка_по_щитам!N493</f>
        <v/>
      </c>
      <c r="L488" s="20"/>
      <c r="M488" s="20" t="str">
        <f>Разбивка_по_щитам!P493</f>
        <v/>
      </c>
      <c r="N488" s="20"/>
    </row>
    <row r="489" spans="2:14" x14ac:dyDescent="0.2">
      <c r="B489" s="20" t="str">
        <f>Разбивка_по_щитам!B494</f>
        <v/>
      </c>
      <c r="C489" s="20">
        <f>Разбивка_по_щитам!C494</f>
        <v>0</v>
      </c>
      <c r="D489" s="20">
        <f>Разбивка_по_щитам!F494</f>
        <v>0</v>
      </c>
      <c r="E489" s="20">
        <f>Разбивка_по_щитам!H494</f>
        <v>0</v>
      </c>
      <c r="F489" s="20" t="e">
        <f>Разбивка_по_щитам!I494</f>
        <v>#N/A</v>
      </c>
      <c r="G489" s="20" t="str">
        <f>Разбивка_по_щитам!J494</f>
        <v/>
      </c>
      <c r="H489" s="20" t="str">
        <f>Разбивка_по_щитам!K494</f>
        <v/>
      </c>
      <c r="I489" s="20" t="str">
        <f>Разбивка_по_щитам!L494</f>
        <v/>
      </c>
      <c r="J489" s="20" t="str">
        <f>Разбивка_по_щитам!M494</f>
        <v/>
      </c>
      <c r="K489" s="20" t="str">
        <f>Разбивка_по_щитам!N494</f>
        <v/>
      </c>
      <c r="L489" s="20"/>
      <c r="M489" s="20" t="str">
        <f>Разбивка_по_щитам!P494</f>
        <v/>
      </c>
      <c r="N489" s="20"/>
    </row>
    <row r="490" spans="2:14" x14ac:dyDescent="0.2">
      <c r="B490" s="20" t="str">
        <f>Разбивка_по_щитам!B495</f>
        <v/>
      </c>
      <c r="C490" s="20">
        <f>Разбивка_по_щитам!C495</f>
        <v>0</v>
      </c>
      <c r="D490" s="20">
        <f>Разбивка_по_щитам!F495</f>
        <v>0</v>
      </c>
      <c r="E490" s="20">
        <f>Разбивка_по_щитам!H495</f>
        <v>0</v>
      </c>
      <c r="F490" s="20" t="e">
        <f>Разбивка_по_щитам!I495</f>
        <v>#N/A</v>
      </c>
      <c r="G490" s="20" t="str">
        <f>Разбивка_по_щитам!J495</f>
        <v/>
      </c>
      <c r="H490" s="20" t="str">
        <f>Разбивка_по_щитам!K495</f>
        <v/>
      </c>
      <c r="I490" s="20" t="str">
        <f>Разбивка_по_щитам!L495</f>
        <v/>
      </c>
      <c r="J490" s="20" t="str">
        <f>Разбивка_по_щитам!M495</f>
        <v/>
      </c>
      <c r="K490" s="20" t="str">
        <f>Разбивка_по_щитам!N495</f>
        <v/>
      </c>
      <c r="L490" s="20"/>
      <c r="M490" s="20" t="str">
        <f>Разбивка_по_щитам!P495</f>
        <v/>
      </c>
      <c r="N490" s="20"/>
    </row>
    <row r="491" spans="2:14" x14ac:dyDescent="0.2">
      <c r="B491" s="20" t="str">
        <f>Разбивка_по_щитам!B496</f>
        <v/>
      </c>
      <c r="C491" s="20">
        <f>Разбивка_по_щитам!C496</f>
        <v>0</v>
      </c>
      <c r="D491" s="20">
        <f>Разбивка_по_щитам!F496</f>
        <v>0</v>
      </c>
      <c r="E491" s="20">
        <f>Разбивка_по_щитам!H496</f>
        <v>0</v>
      </c>
      <c r="F491" s="20" t="e">
        <f>Разбивка_по_щитам!I496</f>
        <v>#N/A</v>
      </c>
      <c r="G491" s="20" t="str">
        <f>Разбивка_по_щитам!J496</f>
        <v/>
      </c>
      <c r="H491" s="20" t="str">
        <f>Разбивка_по_щитам!K496</f>
        <v/>
      </c>
      <c r="I491" s="20" t="str">
        <f>Разбивка_по_щитам!L496</f>
        <v/>
      </c>
      <c r="J491" s="20" t="str">
        <f>Разбивка_по_щитам!M496</f>
        <v/>
      </c>
      <c r="K491" s="20" t="str">
        <f>Разбивка_по_щитам!N496</f>
        <v/>
      </c>
      <c r="L491" s="20"/>
      <c r="M491" s="20" t="str">
        <f>Разбивка_по_щитам!P496</f>
        <v/>
      </c>
      <c r="N491" s="20"/>
    </row>
    <row r="492" spans="2:14" x14ac:dyDescent="0.2">
      <c r="B492" s="20" t="str">
        <f>Разбивка_по_щитам!B497</f>
        <v/>
      </c>
      <c r="C492" s="20">
        <f>Разбивка_по_щитам!C497</f>
        <v>0</v>
      </c>
      <c r="D492" s="20">
        <f>Разбивка_по_щитам!F497</f>
        <v>0</v>
      </c>
      <c r="E492" s="20">
        <f>Разбивка_по_щитам!H497</f>
        <v>0</v>
      </c>
      <c r="F492" s="20" t="e">
        <f>Разбивка_по_щитам!I497</f>
        <v>#N/A</v>
      </c>
      <c r="G492" s="20" t="str">
        <f>Разбивка_по_щитам!J497</f>
        <v/>
      </c>
      <c r="H492" s="20" t="str">
        <f>Разбивка_по_щитам!K497</f>
        <v/>
      </c>
      <c r="I492" s="20" t="str">
        <f>Разбивка_по_щитам!L497</f>
        <v/>
      </c>
      <c r="J492" s="20" t="str">
        <f>Разбивка_по_щитам!M497</f>
        <v/>
      </c>
      <c r="K492" s="20" t="str">
        <f>Разбивка_по_щитам!N497</f>
        <v/>
      </c>
      <c r="L492" s="20"/>
      <c r="M492" s="20" t="str">
        <f>Разбивка_по_щитам!P497</f>
        <v/>
      </c>
      <c r="N492" s="20"/>
    </row>
    <row r="493" spans="2:14" x14ac:dyDescent="0.2">
      <c r="B493" s="20" t="str">
        <f>Разбивка_по_щитам!B498</f>
        <v/>
      </c>
      <c r="C493" s="20">
        <f>Разбивка_по_щитам!C498</f>
        <v>0</v>
      </c>
      <c r="D493" s="20">
        <f>Разбивка_по_щитам!F498</f>
        <v>0</v>
      </c>
      <c r="E493" s="20">
        <f>Разбивка_по_щитам!H498</f>
        <v>0</v>
      </c>
      <c r="F493" s="20" t="e">
        <f>Разбивка_по_щитам!I498</f>
        <v>#N/A</v>
      </c>
      <c r="G493" s="20" t="str">
        <f>Разбивка_по_щитам!J498</f>
        <v/>
      </c>
      <c r="H493" s="20" t="str">
        <f>Разбивка_по_щитам!K498</f>
        <v/>
      </c>
      <c r="I493" s="20" t="str">
        <f>Разбивка_по_щитам!L498</f>
        <v/>
      </c>
      <c r="J493" s="20" t="str">
        <f>Разбивка_по_щитам!M498</f>
        <v/>
      </c>
      <c r="K493" s="20" t="str">
        <f>Разбивка_по_щитам!N498</f>
        <v/>
      </c>
      <c r="L493" s="20"/>
      <c r="M493" s="20" t="str">
        <f>Разбивка_по_щитам!P498</f>
        <v/>
      </c>
      <c r="N493" s="20"/>
    </row>
    <row r="494" spans="2:14" x14ac:dyDescent="0.2">
      <c r="B494" s="20" t="str">
        <f>Разбивка_по_щитам!B499</f>
        <v/>
      </c>
      <c r="C494" s="20">
        <f>Разбивка_по_щитам!C499</f>
        <v>0</v>
      </c>
      <c r="D494" s="20">
        <f>Разбивка_по_щитам!F499</f>
        <v>0</v>
      </c>
      <c r="E494" s="20">
        <f>Разбивка_по_щитам!H499</f>
        <v>0</v>
      </c>
      <c r="F494" s="20" t="e">
        <f>Разбивка_по_щитам!I499</f>
        <v>#N/A</v>
      </c>
      <c r="G494" s="20" t="str">
        <f>Разбивка_по_щитам!J499</f>
        <v/>
      </c>
      <c r="H494" s="20" t="str">
        <f>Разбивка_по_щитам!K499</f>
        <v/>
      </c>
      <c r="I494" s="20" t="str">
        <f>Разбивка_по_щитам!L499</f>
        <v/>
      </c>
      <c r="J494" s="20" t="str">
        <f>Разбивка_по_щитам!M499</f>
        <v/>
      </c>
      <c r="K494" s="20" t="str">
        <f>Разбивка_по_щитам!N499</f>
        <v/>
      </c>
      <c r="L494" s="20"/>
      <c r="M494" s="20" t="str">
        <f>Разбивка_по_щитам!P499</f>
        <v/>
      </c>
      <c r="N494" s="20"/>
    </row>
    <row r="495" spans="2:14" x14ac:dyDescent="0.2">
      <c r="B495" s="20" t="str">
        <f>Разбивка_по_щитам!B500</f>
        <v/>
      </c>
      <c r="C495" s="20">
        <f>Разбивка_по_щитам!C500</f>
        <v>0</v>
      </c>
      <c r="D495" s="20">
        <f>Разбивка_по_щитам!F500</f>
        <v>0</v>
      </c>
      <c r="E495" s="20">
        <f>Разбивка_по_щитам!H500</f>
        <v>0</v>
      </c>
      <c r="F495" s="20" t="e">
        <f>Разбивка_по_щитам!I500</f>
        <v>#N/A</v>
      </c>
      <c r="G495" s="20" t="str">
        <f>Разбивка_по_щитам!J500</f>
        <v/>
      </c>
      <c r="H495" s="20" t="str">
        <f>Разбивка_по_щитам!K500</f>
        <v/>
      </c>
      <c r="I495" s="20" t="str">
        <f>Разбивка_по_щитам!L500</f>
        <v/>
      </c>
      <c r="J495" s="20" t="str">
        <f>Разбивка_по_щитам!M500</f>
        <v/>
      </c>
      <c r="K495" s="20" t="str">
        <f>Разбивка_по_щитам!N500</f>
        <v/>
      </c>
      <c r="L495" s="20"/>
      <c r="M495" s="20" t="str">
        <f>Разбивка_по_щитам!P500</f>
        <v/>
      </c>
      <c r="N495" s="20"/>
    </row>
    <row r="496" spans="2:14" x14ac:dyDescent="0.2">
      <c r="B496" s="20" t="str">
        <f>Разбивка_по_щитам!B501</f>
        <v/>
      </c>
      <c r="C496" s="20">
        <f>Разбивка_по_щитам!C501</f>
        <v>0</v>
      </c>
      <c r="D496" s="20">
        <f>Разбивка_по_щитам!F501</f>
        <v>0</v>
      </c>
      <c r="E496" s="20">
        <f>Разбивка_по_щитам!H501</f>
        <v>0</v>
      </c>
      <c r="F496" s="20" t="e">
        <f>Разбивка_по_щитам!I501</f>
        <v>#N/A</v>
      </c>
      <c r="G496" s="20" t="str">
        <f>Разбивка_по_щитам!J501</f>
        <v/>
      </c>
      <c r="H496" s="20" t="str">
        <f>Разбивка_по_щитам!K501</f>
        <v/>
      </c>
      <c r="I496" s="20" t="str">
        <f>Разбивка_по_щитам!L501</f>
        <v/>
      </c>
      <c r="J496" s="20" t="str">
        <f>Разбивка_по_щитам!M501</f>
        <v/>
      </c>
      <c r="K496" s="20" t="str">
        <f>Разбивка_по_щитам!N501</f>
        <v/>
      </c>
      <c r="L496" s="20"/>
      <c r="M496" s="20" t="str">
        <f>Разбивка_по_щитам!P501</f>
        <v/>
      </c>
      <c r="N496" s="20"/>
    </row>
    <row r="497" spans="2:14" x14ac:dyDescent="0.2">
      <c r="B497" s="20" t="str">
        <f>Разбивка_по_щитам!B502</f>
        <v/>
      </c>
      <c r="C497" s="20">
        <f>Разбивка_по_щитам!C502</f>
        <v>0</v>
      </c>
      <c r="D497" s="20">
        <f>Разбивка_по_щитам!F502</f>
        <v>0</v>
      </c>
      <c r="E497" s="20">
        <f>Разбивка_по_щитам!H502</f>
        <v>0</v>
      </c>
      <c r="F497" s="20" t="e">
        <f>Разбивка_по_щитам!I502</f>
        <v>#N/A</v>
      </c>
      <c r="G497" s="20" t="str">
        <f>Разбивка_по_щитам!J502</f>
        <v/>
      </c>
      <c r="H497" s="20" t="str">
        <f>Разбивка_по_щитам!K502</f>
        <v/>
      </c>
      <c r="I497" s="20" t="str">
        <f>Разбивка_по_щитам!L502</f>
        <v/>
      </c>
      <c r="J497" s="20" t="str">
        <f>Разбивка_по_щитам!M502</f>
        <v/>
      </c>
      <c r="K497" s="20" t="str">
        <f>Разбивка_по_щитам!N502</f>
        <v/>
      </c>
      <c r="L497" s="20"/>
      <c r="M497" s="20" t="str">
        <f>Разбивка_по_щитам!P502</f>
        <v/>
      </c>
      <c r="N497" s="20"/>
    </row>
    <row r="498" spans="2:14" x14ac:dyDescent="0.2">
      <c r="B498" s="20" t="str">
        <f>Разбивка_по_щитам!B503</f>
        <v/>
      </c>
      <c r="C498" s="20">
        <f>Разбивка_по_щитам!C503</f>
        <v>0</v>
      </c>
      <c r="D498" s="20">
        <f>Разбивка_по_щитам!F503</f>
        <v>0</v>
      </c>
      <c r="E498" s="20">
        <f>Разбивка_по_щитам!H503</f>
        <v>0</v>
      </c>
      <c r="F498" s="20" t="e">
        <f>Разбивка_по_щитам!I503</f>
        <v>#N/A</v>
      </c>
      <c r="G498" s="20" t="str">
        <f>Разбивка_по_щитам!J503</f>
        <v/>
      </c>
      <c r="H498" s="20" t="str">
        <f>Разбивка_по_щитам!K503</f>
        <v/>
      </c>
      <c r="I498" s="20" t="str">
        <f>Разбивка_по_щитам!L503</f>
        <v/>
      </c>
      <c r="J498" s="20" t="str">
        <f>Разбивка_по_щитам!M503</f>
        <v/>
      </c>
      <c r="K498" s="20" t="str">
        <f>Разбивка_по_щитам!N503</f>
        <v/>
      </c>
      <c r="L498" s="20"/>
      <c r="M498" s="20" t="str">
        <f>Разбивка_по_щитам!P503</f>
        <v/>
      </c>
      <c r="N498" s="20"/>
    </row>
    <row r="499" spans="2:14" x14ac:dyDescent="0.2">
      <c r="B499" s="20" t="str">
        <f>Разбивка_по_щитам!B504</f>
        <v/>
      </c>
      <c r="C499" s="20">
        <f>Разбивка_по_щитам!C504</f>
        <v>0</v>
      </c>
      <c r="D499" s="20">
        <f>Разбивка_по_щитам!F504</f>
        <v>0</v>
      </c>
      <c r="E499" s="20">
        <f>Разбивка_по_щитам!H504</f>
        <v>0</v>
      </c>
      <c r="F499" s="20" t="e">
        <f>Разбивка_по_щитам!I504</f>
        <v>#N/A</v>
      </c>
      <c r="G499" s="20" t="str">
        <f>Разбивка_по_щитам!J504</f>
        <v/>
      </c>
      <c r="H499" s="20" t="str">
        <f>Разбивка_по_щитам!K504</f>
        <v/>
      </c>
      <c r="I499" s="20" t="str">
        <f>Разбивка_по_щитам!L504</f>
        <v/>
      </c>
      <c r="J499" s="20" t="str">
        <f>Разбивка_по_щитам!M504</f>
        <v/>
      </c>
      <c r="K499" s="20" t="str">
        <f>Разбивка_по_щитам!N504</f>
        <v/>
      </c>
      <c r="L499" s="20"/>
      <c r="M499" s="20" t="str">
        <f>Разбивка_по_щитам!P504</f>
        <v/>
      </c>
      <c r="N499" s="20"/>
    </row>
    <row r="500" spans="2:14" x14ac:dyDescent="0.2">
      <c r="B500" s="20" t="str">
        <f>Разбивка_по_щитам!B505</f>
        <v/>
      </c>
      <c r="C500" s="20">
        <f>Разбивка_по_щитам!C505</f>
        <v>0</v>
      </c>
      <c r="D500" s="20">
        <f>Разбивка_по_щитам!F505</f>
        <v>0</v>
      </c>
      <c r="E500" s="20">
        <f>Разбивка_по_щитам!H505</f>
        <v>0</v>
      </c>
      <c r="F500" s="20" t="e">
        <f>Разбивка_по_щитам!I505</f>
        <v>#N/A</v>
      </c>
      <c r="G500" s="20" t="str">
        <f>Разбивка_по_щитам!J505</f>
        <v/>
      </c>
      <c r="H500" s="20" t="str">
        <f>Разбивка_по_щитам!K505</f>
        <v/>
      </c>
      <c r="I500" s="20" t="str">
        <f>Разбивка_по_щитам!L505</f>
        <v/>
      </c>
      <c r="J500" s="20" t="str">
        <f>Разбивка_по_щитам!M505</f>
        <v/>
      </c>
      <c r="K500" s="20" t="str">
        <f>Разбивка_по_щитам!N505</f>
        <v/>
      </c>
      <c r="L500" s="20"/>
      <c r="M500" s="20" t="str">
        <f>Разбивка_по_щитам!P505</f>
        <v/>
      </c>
      <c r="N500" s="20"/>
    </row>
    <row r="501" spans="2:14" x14ac:dyDescent="0.2">
      <c r="B501" s="20" t="str">
        <f>Разбивка_по_щитам!B506</f>
        <v/>
      </c>
      <c r="C501" s="20">
        <f>Разбивка_по_щитам!C506</f>
        <v>0</v>
      </c>
      <c r="D501" s="20">
        <f>Разбивка_по_щитам!F506</f>
        <v>0</v>
      </c>
      <c r="E501" s="20">
        <f>Разбивка_по_щитам!H506</f>
        <v>0</v>
      </c>
      <c r="F501" s="20" t="e">
        <f>Разбивка_по_щитам!I506</f>
        <v>#N/A</v>
      </c>
      <c r="G501" s="20" t="str">
        <f>Разбивка_по_щитам!J506</f>
        <v/>
      </c>
      <c r="H501" s="20" t="str">
        <f>Разбивка_по_щитам!K506</f>
        <v/>
      </c>
      <c r="I501" s="20" t="str">
        <f>Разбивка_по_щитам!L506</f>
        <v/>
      </c>
      <c r="J501" s="20" t="str">
        <f>Разбивка_по_щитам!M506</f>
        <v/>
      </c>
      <c r="K501" s="20" t="str">
        <f>Разбивка_по_щитам!N506</f>
        <v/>
      </c>
      <c r="L501" s="20"/>
      <c r="M501" s="20" t="str">
        <f>Разбивка_по_щитам!P506</f>
        <v/>
      </c>
      <c r="N501" s="20"/>
    </row>
    <row r="502" spans="2:14" x14ac:dyDescent="0.2">
      <c r="B502" s="20" t="str">
        <f>Разбивка_по_щитам!B507</f>
        <v/>
      </c>
      <c r="C502" s="20">
        <f>Разбивка_по_щитам!C507</f>
        <v>0</v>
      </c>
      <c r="D502" s="20">
        <f>Разбивка_по_щитам!F507</f>
        <v>0</v>
      </c>
      <c r="E502" s="20">
        <f>Разбивка_по_щитам!H507</f>
        <v>0</v>
      </c>
      <c r="F502" s="20" t="e">
        <f>Разбивка_по_щитам!I507</f>
        <v>#N/A</v>
      </c>
      <c r="G502" s="20" t="str">
        <f>Разбивка_по_щитам!J507</f>
        <v/>
      </c>
      <c r="H502" s="20" t="str">
        <f>Разбивка_по_щитам!K507</f>
        <v/>
      </c>
      <c r="I502" s="20" t="str">
        <f>Разбивка_по_щитам!L507</f>
        <v/>
      </c>
      <c r="J502" s="20" t="str">
        <f>Разбивка_по_щитам!M507</f>
        <v/>
      </c>
      <c r="K502" s="20" t="str">
        <f>Разбивка_по_щитам!N507</f>
        <v/>
      </c>
      <c r="L502" s="20"/>
      <c r="M502" s="20" t="str">
        <f>Разбивка_по_щитам!P507</f>
        <v/>
      </c>
      <c r="N502" s="20"/>
    </row>
    <row r="503" spans="2:14" x14ac:dyDescent="0.2">
      <c r="B503" s="20" t="str">
        <f>Разбивка_по_щитам!B508</f>
        <v/>
      </c>
      <c r="C503" s="20">
        <f>Разбивка_по_щитам!C508</f>
        <v>0</v>
      </c>
      <c r="D503" s="20">
        <f>Разбивка_по_щитам!F508</f>
        <v>0</v>
      </c>
      <c r="E503" s="20">
        <f>Разбивка_по_щитам!H508</f>
        <v>0</v>
      </c>
      <c r="F503" s="20" t="e">
        <f>Разбивка_по_щитам!I508</f>
        <v>#N/A</v>
      </c>
      <c r="G503" s="20" t="str">
        <f>Разбивка_по_щитам!J508</f>
        <v/>
      </c>
      <c r="H503" s="20" t="str">
        <f>Разбивка_по_щитам!K508</f>
        <v/>
      </c>
      <c r="I503" s="20" t="str">
        <f>Разбивка_по_щитам!L508</f>
        <v/>
      </c>
      <c r="J503" s="20" t="str">
        <f>Разбивка_по_щитам!M508</f>
        <v/>
      </c>
      <c r="K503" s="20" t="str">
        <f>Разбивка_по_щитам!N508</f>
        <v/>
      </c>
      <c r="L503" s="20"/>
      <c r="M503" s="20" t="str">
        <f>Разбивка_по_щитам!P508</f>
        <v/>
      </c>
      <c r="N503" s="20"/>
    </row>
    <row r="504" spans="2:14" x14ac:dyDescent="0.2">
      <c r="B504" s="20" t="str">
        <f>Разбивка_по_щитам!B509</f>
        <v/>
      </c>
      <c r="C504" s="20">
        <f>Разбивка_по_щитам!C509</f>
        <v>0</v>
      </c>
      <c r="D504" s="20">
        <f>Разбивка_по_щитам!F509</f>
        <v>0</v>
      </c>
      <c r="E504" s="20">
        <f>Разбивка_по_щитам!H509</f>
        <v>0</v>
      </c>
      <c r="F504" s="20" t="e">
        <f>Разбивка_по_щитам!I509</f>
        <v>#N/A</v>
      </c>
      <c r="G504" s="20" t="str">
        <f>Разбивка_по_щитам!J509</f>
        <v/>
      </c>
      <c r="H504" s="20" t="str">
        <f>Разбивка_по_щитам!K509</f>
        <v/>
      </c>
      <c r="I504" s="20" t="str">
        <f>Разбивка_по_щитам!L509</f>
        <v/>
      </c>
      <c r="J504" s="20" t="str">
        <f>Разбивка_по_щитам!M509</f>
        <v/>
      </c>
      <c r="K504" s="20" t="str">
        <f>Разбивка_по_щитам!N509</f>
        <v/>
      </c>
      <c r="L504" s="20"/>
      <c r="M504" s="20" t="str">
        <f>Разбивка_по_щитам!P509</f>
        <v/>
      </c>
      <c r="N504" s="20"/>
    </row>
    <row r="505" spans="2:14" x14ac:dyDescent="0.2">
      <c r="B505" s="20" t="str">
        <f>Разбивка_по_щитам!B510</f>
        <v/>
      </c>
      <c r="C505" s="20">
        <f>Разбивка_по_щитам!C510</f>
        <v>0</v>
      </c>
      <c r="D505" s="20">
        <f>Разбивка_по_щитам!F510</f>
        <v>0</v>
      </c>
      <c r="E505" s="20">
        <f>Разбивка_по_щитам!H510</f>
        <v>0</v>
      </c>
      <c r="F505" s="20" t="e">
        <f>Разбивка_по_щитам!I510</f>
        <v>#N/A</v>
      </c>
      <c r="G505" s="20" t="str">
        <f>Разбивка_по_щитам!J510</f>
        <v/>
      </c>
      <c r="H505" s="20" t="str">
        <f>Разбивка_по_щитам!K510</f>
        <v/>
      </c>
      <c r="I505" s="20" t="str">
        <f>Разбивка_по_щитам!L510</f>
        <v/>
      </c>
      <c r="J505" s="20" t="str">
        <f>Разбивка_по_щитам!M510</f>
        <v/>
      </c>
      <c r="K505" s="20" t="str">
        <f>Разбивка_по_щитам!N510</f>
        <v/>
      </c>
      <c r="L505" s="20"/>
      <c r="M505" s="20" t="str">
        <f>Разбивка_по_щитам!P510</f>
        <v/>
      </c>
      <c r="N505" s="20"/>
    </row>
    <row r="506" spans="2:14" x14ac:dyDescent="0.2">
      <c r="B506" s="20" t="str">
        <f>Разбивка_по_щитам!B511</f>
        <v/>
      </c>
      <c r="C506" s="20">
        <f>Разбивка_по_щитам!C511</f>
        <v>0</v>
      </c>
      <c r="D506" s="20">
        <f>Разбивка_по_щитам!F511</f>
        <v>0</v>
      </c>
      <c r="E506" s="20">
        <f>Разбивка_по_щитам!H511</f>
        <v>0</v>
      </c>
      <c r="F506" s="20" t="e">
        <f>Разбивка_по_щитам!I511</f>
        <v>#N/A</v>
      </c>
      <c r="G506" s="20" t="str">
        <f>Разбивка_по_щитам!J511</f>
        <v/>
      </c>
      <c r="H506" s="20" t="str">
        <f>Разбивка_по_щитам!K511</f>
        <v/>
      </c>
      <c r="I506" s="20" t="str">
        <f>Разбивка_по_щитам!L511</f>
        <v/>
      </c>
      <c r="J506" s="20" t="str">
        <f>Разбивка_по_щитам!M511</f>
        <v/>
      </c>
      <c r="K506" s="20" t="str">
        <f>Разбивка_по_щитам!N511</f>
        <v/>
      </c>
      <c r="L506" s="20"/>
      <c r="M506" s="20" t="str">
        <f>Разбивка_по_щитам!P511</f>
        <v/>
      </c>
      <c r="N506" s="20"/>
    </row>
    <row r="507" spans="2:14" x14ac:dyDescent="0.2">
      <c r="B507" s="20" t="str">
        <f>Разбивка_по_щитам!B512</f>
        <v/>
      </c>
      <c r="C507" s="20">
        <f>Разбивка_по_щитам!C512</f>
        <v>0</v>
      </c>
      <c r="D507" s="20">
        <f>Разбивка_по_щитам!F512</f>
        <v>0</v>
      </c>
      <c r="E507" s="20">
        <f>Разбивка_по_щитам!H512</f>
        <v>0</v>
      </c>
      <c r="F507" s="20" t="e">
        <f>Разбивка_по_щитам!I512</f>
        <v>#N/A</v>
      </c>
      <c r="G507" s="20" t="str">
        <f>Разбивка_по_щитам!J512</f>
        <v/>
      </c>
      <c r="H507" s="20" t="str">
        <f>Разбивка_по_щитам!K512</f>
        <v/>
      </c>
      <c r="I507" s="20" t="str">
        <f>Разбивка_по_щитам!L512</f>
        <v/>
      </c>
      <c r="J507" s="20" t="str">
        <f>Разбивка_по_щитам!M512</f>
        <v/>
      </c>
      <c r="K507" s="20" t="str">
        <f>Разбивка_по_щитам!N512</f>
        <v/>
      </c>
      <c r="L507" s="20"/>
      <c r="M507" s="20" t="str">
        <f>Разбивка_по_щитам!P512</f>
        <v/>
      </c>
      <c r="N507" s="20"/>
    </row>
    <row r="508" spans="2:14" x14ac:dyDescent="0.2">
      <c r="B508" s="20" t="str">
        <f>Разбивка_по_щитам!B513</f>
        <v/>
      </c>
      <c r="C508" s="20">
        <f>Разбивка_по_щитам!C513</f>
        <v>0</v>
      </c>
      <c r="D508" s="20">
        <f>Разбивка_по_щитам!F513</f>
        <v>0</v>
      </c>
      <c r="E508" s="20">
        <f>Разбивка_по_щитам!H513</f>
        <v>0</v>
      </c>
      <c r="F508" s="20" t="e">
        <f>Разбивка_по_щитам!I513</f>
        <v>#N/A</v>
      </c>
      <c r="G508" s="20" t="str">
        <f>Разбивка_по_щитам!J513</f>
        <v/>
      </c>
      <c r="H508" s="20" t="str">
        <f>Разбивка_по_щитам!K513</f>
        <v/>
      </c>
      <c r="I508" s="20" t="str">
        <f>Разбивка_по_щитам!L513</f>
        <v/>
      </c>
      <c r="J508" s="20" t="str">
        <f>Разбивка_по_щитам!M513</f>
        <v/>
      </c>
      <c r="K508" s="20" t="str">
        <f>Разбивка_по_щитам!N513</f>
        <v/>
      </c>
      <c r="L508" s="20"/>
      <c r="M508" s="20" t="str">
        <f>Разбивка_по_щитам!P513</f>
        <v/>
      </c>
      <c r="N508" s="20"/>
    </row>
    <row r="509" spans="2:14" x14ac:dyDescent="0.2">
      <c r="B509" s="20" t="str">
        <f>Разбивка_по_щитам!B514</f>
        <v/>
      </c>
      <c r="C509" s="20">
        <f>Разбивка_по_щитам!C514</f>
        <v>0</v>
      </c>
      <c r="D509" s="20">
        <f>Разбивка_по_щитам!F514</f>
        <v>0</v>
      </c>
      <c r="E509" s="20">
        <f>Разбивка_по_щитам!H514</f>
        <v>0</v>
      </c>
      <c r="F509" s="20" t="e">
        <f>Разбивка_по_щитам!I514</f>
        <v>#N/A</v>
      </c>
      <c r="G509" s="20" t="str">
        <f>Разбивка_по_щитам!J514</f>
        <v/>
      </c>
      <c r="H509" s="20" t="str">
        <f>Разбивка_по_щитам!K514</f>
        <v/>
      </c>
      <c r="I509" s="20" t="str">
        <f>Разбивка_по_щитам!L514</f>
        <v/>
      </c>
      <c r="J509" s="20" t="str">
        <f>Разбивка_по_щитам!M514</f>
        <v/>
      </c>
      <c r="K509" s="20" t="str">
        <f>Разбивка_по_щитам!N514</f>
        <v/>
      </c>
      <c r="L509" s="20"/>
      <c r="M509" s="20" t="str">
        <f>Разбивка_по_щитам!P514</f>
        <v/>
      </c>
      <c r="N509" s="20"/>
    </row>
    <row r="510" spans="2:14" x14ac:dyDescent="0.2">
      <c r="B510" s="20" t="str">
        <f>Разбивка_по_щитам!B515</f>
        <v/>
      </c>
      <c r="C510" s="20">
        <f>Разбивка_по_щитам!C515</f>
        <v>0</v>
      </c>
      <c r="D510" s="20">
        <f>Разбивка_по_щитам!F515</f>
        <v>0</v>
      </c>
      <c r="E510" s="20">
        <f>Разбивка_по_щитам!H515</f>
        <v>0</v>
      </c>
      <c r="F510" s="20" t="e">
        <f>Разбивка_по_щитам!I515</f>
        <v>#N/A</v>
      </c>
      <c r="G510" s="20" t="str">
        <f>Разбивка_по_щитам!J515</f>
        <v/>
      </c>
      <c r="H510" s="20" t="str">
        <f>Разбивка_по_щитам!K515</f>
        <v/>
      </c>
      <c r="I510" s="20" t="str">
        <f>Разбивка_по_щитам!L515</f>
        <v/>
      </c>
      <c r="J510" s="20" t="str">
        <f>Разбивка_по_щитам!M515</f>
        <v/>
      </c>
      <c r="K510" s="20" t="str">
        <f>Разбивка_по_щитам!N515</f>
        <v/>
      </c>
      <c r="L510" s="20"/>
      <c r="M510" s="20" t="str">
        <f>Разбивка_по_щитам!P515</f>
        <v/>
      </c>
      <c r="N510" s="20"/>
    </row>
    <row r="511" spans="2:14" x14ac:dyDescent="0.2">
      <c r="B511" s="20" t="str">
        <f>Разбивка_по_щитам!B516</f>
        <v/>
      </c>
      <c r="C511" s="20">
        <f>Разбивка_по_щитам!C516</f>
        <v>0</v>
      </c>
      <c r="D511" s="20">
        <f>Разбивка_по_щитам!F516</f>
        <v>0</v>
      </c>
      <c r="E511" s="20">
        <f>Разбивка_по_щитам!H516</f>
        <v>0</v>
      </c>
      <c r="F511" s="20" t="e">
        <f>Разбивка_по_щитам!I516</f>
        <v>#N/A</v>
      </c>
      <c r="G511" s="20" t="str">
        <f>Разбивка_по_щитам!J516</f>
        <v/>
      </c>
      <c r="H511" s="20" t="str">
        <f>Разбивка_по_щитам!K516</f>
        <v/>
      </c>
      <c r="I511" s="20" t="str">
        <f>Разбивка_по_щитам!L516</f>
        <v/>
      </c>
      <c r="J511" s="20" t="str">
        <f>Разбивка_по_щитам!M516</f>
        <v/>
      </c>
      <c r="K511" s="20" t="str">
        <f>Разбивка_по_щитам!N516</f>
        <v/>
      </c>
      <c r="L511" s="20"/>
      <c r="M511" s="20" t="str">
        <f>Разбивка_по_щитам!P516</f>
        <v/>
      </c>
      <c r="N511" s="20"/>
    </row>
    <row r="512" spans="2:14" x14ac:dyDescent="0.2">
      <c r="B512" s="20" t="str">
        <f>Разбивка_по_щитам!B517</f>
        <v/>
      </c>
      <c r="C512" s="20">
        <f>Разбивка_по_щитам!C517</f>
        <v>0</v>
      </c>
      <c r="D512" s="20">
        <f>Разбивка_по_щитам!F517</f>
        <v>0</v>
      </c>
      <c r="E512" s="20">
        <f>Разбивка_по_щитам!H517</f>
        <v>0</v>
      </c>
      <c r="F512" s="20" t="e">
        <f>Разбивка_по_щитам!I517</f>
        <v>#N/A</v>
      </c>
      <c r="G512" s="20" t="str">
        <f>Разбивка_по_щитам!J517</f>
        <v/>
      </c>
      <c r="H512" s="20" t="str">
        <f>Разбивка_по_щитам!K517</f>
        <v/>
      </c>
      <c r="I512" s="20" t="str">
        <f>Разбивка_по_щитам!L517</f>
        <v/>
      </c>
      <c r="J512" s="20" t="str">
        <f>Разбивка_по_щитам!M517</f>
        <v/>
      </c>
      <c r="K512" s="20" t="str">
        <f>Разбивка_по_щитам!N517</f>
        <v/>
      </c>
      <c r="L512" s="20"/>
      <c r="M512" s="20" t="str">
        <f>Разбивка_по_щитам!P517</f>
        <v/>
      </c>
      <c r="N512" s="20"/>
    </row>
    <row r="513" spans="2:14" x14ac:dyDescent="0.2">
      <c r="B513" s="20" t="str">
        <f>Разбивка_по_щитам!B518</f>
        <v/>
      </c>
      <c r="C513" s="20">
        <f>Разбивка_по_щитам!C518</f>
        <v>0</v>
      </c>
      <c r="D513" s="20">
        <f>Разбивка_по_щитам!F518</f>
        <v>0</v>
      </c>
      <c r="E513" s="20">
        <f>Разбивка_по_щитам!H518</f>
        <v>0</v>
      </c>
      <c r="F513" s="20" t="e">
        <f>Разбивка_по_щитам!I518</f>
        <v>#N/A</v>
      </c>
      <c r="G513" s="20" t="str">
        <f>Разбивка_по_щитам!J518</f>
        <v/>
      </c>
      <c r="H513" s="20" t="str">
        <f>Разбивка_по_щитам!K518</f>
        <v/>
      </c>
      <c r="I513" s="20" t="str">
        <f>Разбивка_по_щитам!L518</f>
        <v/>
      </c>
      <c r="J513" s="20" t="str">
        <f>Разбивка_по_щитам!M518</f>
        <v/>
      </c>
      <c r="K513" s="20" t="str">
        <f>Разбивка_по_щитам!N518</f>
        <v/>
      </c>
      <c r="L513" s="20"/>
      <c r="M513" s="20" t="str">
        <f>Разбивка_по_щитам!P518</f>
        <v/>
      </c>
      <c r="N513" s="20"/>
    </row>
    <row r="514" spans="2:14" x14ac:dyDescent="0.2">
      <c r="B514" s="20" t="str">
        <f>Разбивка_по_щитам!B519</f>
        <v/>
      </c>
      <c r="C514" s="20">
        <f>Разбивка_по_щитам!C519</f>
        <v>0</v>
      </c>
      <c r="D514" s="20">
        <f>Разбивка_по_щитам!F519</f>
        <v>0</v>
      </c>
      <c r="E514" s="20">
        <f>Разбивка_по_щитам!H519</f>
        <v>0</v>
      </c>
      <c r="F514" s="20" t="e">
        <f>Разбивка_по_щитам!I519</f>
        <v>#N/A</v>
      </c>
      <c r="G514" s="20" t="str">
        <f>Разбивка_по_щитам!J519</f>
        <v/>
      </c>
      <c r="H514" s="20" t="str">
        <f>Разбивка_по_щитам!K519</f>
        <v/>
      </c>
      <c r="I514" s="20" t="str">
        <f>Разбивка_по_щитам!L519</f>
        <v/>
      </c>
      <c r="J514" s="20" t="str">
        <f>Разбивка_по_щитам!M519</f>
        <v/>
      </c>
      <c r="K514" s="20" t="str">
        <f>Разбивка_по_щитам!N519</f>
        <v/>
      </c>
      <c r="L514" s="20"/>
      <c r="M514" s="20" t="str">
        <f>Разбивка_по_щитам!P519</f>
        <v/>
      </c>
      <c r="N514" s="20"/>
    </row>
    <row r="515" spans="2:14" x14ac:dyDescent="0.2">
      <c r="B515" s="20" t="str">
        <f>Разбивка_по_щитам!B520</f>
        <v/>
      </c>
      <c r="C515" s="20">
        <f>Разбивка_по_щитам!C520</f>
        <v>0</v>
      </c>
      <c r="D515" s="20">
        <f>Разбивка_по_щитам!F520</f>
        <v>0</v>
      </c>
      <c r="E515" s="20">
        <f>Разбивка_по_щитам!H520</f>
        <v>0</v>
      </c>
      <c r="F515" s="20" t="e">
        <f>Разбивка_по_щитам!I520</f>
        <v>#N/A</v>
      </c>
      <c r="G515" s="20" t="str">
        <f>Разбивка_по_щитам!J520</f>
        <v/>
      </c>
      <c r="H515" s="20" t="str">
        <f>Разбивка_по_щитам!K520</f>
        <v/>
      </c>
      <c r="I515" s="20" t="str">
        <f>Разбивка_по_щитам!L520</f>
        <v/>
      </c>
      <c r="J515" s="20" t="str">
        <f>Разбивка_по_щитам!M520</f>
        <v/>
      </c>
      <c r="K515" s="20" t="str">
        <f>Разбивка_по_щитам!N520</f>
        <v/>
      </c>
      <c r="L515" s="20"/>
      <c r="M515" s="20" t="str">
        <f>Разбивка_по_щитам!P520</f>
        <v/>
      </c>
      <c r="N515" s="20"/>
    </row>
    <row r="516" spans="2:14" x14ac:dyDescent="0.2">
      <c r="B516" s="20" t="str">
        <f>Разбивка_по_щитам!B521</f>
        <v/>
      </c>
      <c r="C516" s="20">
        <f>Разбивка_по_щитам!C521</f>
        <v>0</v>
      </c>
      <c r="D516" s="20">
        <f>Разбивка_по_щитам!F521</f>
        <v>0</v>
      </c>
      <c r="E516" s="20">
        <f>Разбивка_по_щитам!H521</f>
        <v>0</v>
      </c>
      <c r="F516" s="20" t="e">
        <f>Разбивка_по_щитам!I521</f>
        <v>#N/A</v>
      </c>
      <c r="G516" s="20" t="str">
        <f>Разбивка_по_щитам!J521</f>
        <v/>
      </c>
      <c r="H516" s="20" t="str">
        <f>Разбивка_по_щитам!K521</f>
        <v/>
      </c>
      <c r="I516" s="20" t="str">
        <f>Разбивка_по_щитам!L521</f>
        <v/>
      </c>
      <c r="J516" s="20" t="str">
        <f>Разбивка_по_щитам!M521</f>
        <v/>
      </c>
      <c r="K516" s="20" t="str">
        <f>Разбивка_по_щитам!N521</f>
        <v/>
      </c>
      <c r="L516" s="20"/>
      <c r="M516" s="20" t="str">
        <f>Разбивка_по_щитам!P521</f>
        <v/>
      </c>
      <c r="N516" s="20"/>
    </row>
    <row r="517" spans="2:14" x14ac:dyDescent="0.2">
      <c r="B517" s="20" t="str">
        <f>Разбивка_по_щитам!B522</f>
        <v/>
      </c>
      <c r="C517" s="20">
        <f>Разбивка_по_щитам!C522</f>
        <v>0</v>
      </c>
      <c r="D517" s="20">
        <f>Разбивка_по_щитам!F522</f>
        <v>0</v>
      </c>
      <c r="E517" s="20">
        <f>Разбивка_по_щитам!H522</f>
        <v>0</v>
      </c>
      <c r="F517" s="20" t="e">
        <f>Разбивка_по_щитам!I522</f>
        <v>#N/A</v>
      </c>
      <c r="G517" s="20" t="str">
        <f>Разбивка_по_щитам!J522</f>
        <v/>
      </c>
      <c r="H517" s="20" t="str">
        <f>Разбивка_по_щитам!K522</f>
        <v/>
      </c>
      <c r="I517" s="20" t="str">
        <f>Разбивка_по_щитам!L522</f>
        <v/>
      </c>
      <c r="J517" s="20" t="str">
        <f>Разбивка_по_щитам!M522</f>
        <v/>
      </c>
      <c r="K517" s="20" t="str">
        <f>Разбивка_по_щитам!N522</f>
        <v/>
      </c>
      <c r="L517" s="20"/>
      <c r="M517" s="20" t="str">
        <f>Разбивка_по_щитам!P522</f>
        <v/>
      </c>
      <c r="N517" s="20"/>
    </row>
    <row r="518" spans="2:14" x14ac:dyDescent="0.2">
      <c r="B518" s="20" t="str">
        <f>Разбивка_по_щитам!B523</f>
        <v/>
      </c>
      <c r="C518" s="20">
        <f>Разбивка_по_щитам!C523</f>
        <v>0</v>
      </c>
      <c r="D518" s="20">
        <f>Разбивка_по_щитам!F523</f>
        <v>0</v>
      </c>
      <c r="E518" s="20">
        <f>Разбивка_по_щитам!H523</f>
        <v>0</v>
      </c>
      <c r="F518" s="20" t="e">
        <f>Разбивка_по_щитам!I523</f>
        <v>#N/A</v>
      </c>
      <c r="G518" s="20" t="str">
        <f>Разбивка_по_щитам!J523</f>
        <v/>
      </c>
      <c r="H518" s="20" t="str">
        <f>Разбивка_по_щитам!K523</f>
        <v/>
      </c>
      <c r="I518" s="20" t="str">
        <f>Разбивка_по_щитам!L523</f>
        <v/>
      </c>
      <c r="J518" s="20" t="str">
        <f>Разбивка_по_щитам!M523</f>
        <v/>
      </c>
      <c r="K518" s="20" t="str">
        <f>Разбивка_по_щитам!N523</f>
        <v/>
      </c>
      <c r="L518" s="20"/>
      <c r="M518" s="20" t="str">
        <f>Разбивка_по_щитам!P523</f>
        <v/>
      </c>
      <c r="N518" s="20"/>
    </row>
    <row r="519" spans="2:14" x14ac:dyDescent="0.2">
      <c r="B519" s="20" t="str">
        <f>Разбивка_по_щитам!B524</f>
        <v/>
      </c>
      <c r="C519" s="20">
        <f>Разбивка_по_щитам!C524</f>
        <v>0</v>
      </c>
      <c r="D519" s="20">
        <f>Разбивка_по_щитам!F524</f>
        <v>0</v>
      </c>
      <c r="E519" s="20">
        <f>Разбивка_по_щитам!H524</f>
        <v>0</v>
      </c>
      <c r="F519" s="20" t="e">
        <f>Разбивка_по_щитам!I524</f>
        <v>#N/A</v>
      </c>
      <c r="G519" s="20" t="str">
        <f>Разбивка_по_щитам!J524</f>
        <v/>
      </c>
      <c r="H519" s="20" t="str">
        <f>Разбивка_по_щитам!K524</f>
        <v/>
      </c>
      <c r="I519" s="20" t="str">
        <f>Разбивка_по_щитам!L524</f>
        <v/>
      </c>
      <c r="J519" s="20" t="str">
        <f>Разбивка_по_щитам!M524</f>
        <v/>
      </c>
      <c r="K519" s="20" t="str">
        <f>Разбивка_по_щитам!N524</f>
        <v/>
      </c>
      <c r="L519" s="20"/>
      <c r="M519" s="20" t="str">
        <f>Разбивка_по_щитам!P524</f>
        <v/>
      </c>
      <c r="N519" s="20"/>
    </row>
    <row r="520" spans="2:14" x14ac:dyDescent="0.2">
      <c r="B520" s="20" t="str">
        <f>Разбивка_по_щитам!B525</f>
        <v/>
      </c>
      <c r="C520" s="20">
        <f>Разбивка_по_щитам!C525</f>
        <v>0</v>
      </c>
      <c r="D520" s="20">
        <f>Разбивка_по_щитам!F525</f>
        <v>0</v>
      </c>
      <c r="E520" s="20">
        <f>Разбивка_по_щитам!H525</f>
        <v>0</v>
      </c>
      <c r="F520" s="20" t="e">
        <f>Разбивка_по_щитам!I525</f>
        <v>#N/A</v>
      </c>
      <c r="G520" s="20" t="str">
        <f>Разбивка_по_щитам!J525</f>
        <v/>
      </c>
      <c r="H520" s="20" t="str">
        <f>Разбивка_по_щитам!K525</f>
        <v/>
      </c>
      <c r="I520" s="20" t="str">
        <f>Разбивка_по_щитам!L525</f>
        <v/>
      </c>
      <c r="J520" s="20" t="str">
        <f>Разбивка_по_щитам!M525</f>
        <v/>
      </c>
      <c r="K520" s="20" t="str">
        <f>Разбивка_по_щитам!N525</f>
        <v/>
      </c>
      <c r="L520" s="20"/>
      <c r="M520" s="20" t="str">
        <f>Разбивка_по_щитам!P525</f>
        <v/>
      </c>
      <c r="N520" s="20"/>
    </row>
    <row r="521" spans="2:14" x14ac:dyDescent="0.2">
      <c r="B521" s="20" t="str">
        <f>Разбивка_по_щитам!B526</f>
        <v/>
      </c>
      <c r="C521" s="20">
        <f>Разбивка_по_щитам!C526</f>
        <v>0</v>
      </c>
      <c r="D521" s="20">
        <f>Разбивка_по_щитам!F526</f>
        <v>0</v>
      </c>
      <c r="E521" s="20">
        <f>Разбивка_по_щитам!H526</f>
        <v>0</v>
      </c>
      <c r="F521" s="20" t="e">
        <f>Разбивка_по_щитам!I526</f>
        <v>#N/A</v>
      </c>
      <c r="G521" s="20" t="str">
        <f>Разбивка_по_щитам!J526</f>
        <v/>
      </c>
      <c r="H521" s="20" t="str">
        <f>Разбивка_по_щитам!K526</f>
        <v/>
      </c>
      <c r="I521" s="20" t="str">
        <f>Разбивка_по_щитам!L526</f>
        <v/>
      </c>
      <c r="J521" s="20" t="str">
        <f>Разбивка_по_щитам!M526</f>
        <v/>
      </c>
      <c r="K521" s="20" t="str">
        <f>Разбивка_по_щитам!N526</f>
        <v/>
      </c>
      <c r="L521" s="20"/>
      <c r="M521" s="20" t="str">
        <f>Разбивка_по_щитам!P526</f>
        <v/>
      </c>
      <c r="N521" s="20"/>
    </row>
    <row r="522" spans="2:14" x14ac:dyDescent="0.2">
      <c r="B522" s="20" t="str">
        <f>Разбивка_по_щитам!B527</f>
        <v/>
      </c>
      <c r="C522" s="20">
        <f>Разбивка_по_щитам!C527</f>
        <v>0</v>
      </c>
      <c r="D522" s="20">
        <f>Разбивка_по_щитам!F527</f>
        <v>0</v>
      </c>
      <c r="E522" s="20">
        <f>Разбивка_по_щитам!H527</f>
        <v>0</v>
      </c>
      <c r="F522" s="20" t="e">
        <f>Разбивка_по_щитам!I527</f>
        <v>#N/A</v>
      </c>
      <c r="G522" s="20" t="str">
        <f>Разбивка_по_щитам!J527</f>
        <v/>
      </c>
      <c r="H522" s="20" t="str">
        <f>Разбивка_по_щитам!K527</f>
        <v/>
      </c>
      <c r="I522" s="20" t="str">
        <f>Разбивка_по_щитам!L527</f>
        <v/>
      </c>
      <c r="J522" s="20" t="str">
        <f>Разбивка_по_щитам!M527</f>
        <v/>
      </c>
      <c r="K522" s="20" t="str">
        <f>Разбивка_по_щитам!N527</f>
        <v/>
      </c>
      <c r="L522" s="20"/>
      <c r="M522" s="20" t="str">
        <f>Разбивка_по_щитам!P527</f>
        <v/>
      </c>
      <c r="N522" s="20"/>
    </row>
    <row r="523" spans="2:14" x14ac:dyDescent="0.2">
      <c r="B523" s="20" t="str">
        <f>Разбивка_по_щитам!B528</f>
        <v/>
      </c>
      <c r="C523" s="20">
        <f>Разбивка_по_щитам!C528</f>
        <v>0</v>
      </c>
      <c r="D523" s="20">
        <f>Разбивка_по_щитам!F528</f>
        <v>0</v>
      </c>
      <c r="E523" s="20">
        <f>Разбивка_по_щитам!H528</f>
        <v>0</v>
      </c>
      <c r="F523" s="20" t="e">
        <f>Разбивка_по_щитам!I528</f>
        <v>#N/A</v>
      </c>
      <c r="G523" s="20" t="str">
        <f>Разбивка_по_щитам!J528</f>
        <v/>
      </c>
      <c r="H523" s="20" t="str">
        <f>Разбивка_по_щитам!K528</f>
        <v/>
      </c>
      <c r="I523" s="20" t="str">
        <f>Разбивка_по_щитам!L528</f>
        <v/>
      </c>
      <c r="J523" s="20" t="str">
        <f>Разбивка_по_щитам!M528</f>
        <v/>
      </c>
      <c r="K523" s="20" t="str">
        <f>Разбивка_по_щитам!N528</f>
        <v/>
      </c>
      <c r="L523" s="20"/>
      <c r="M523" s="20" t="str">
        <f>Разбивка_по_щитам!P528</f>
        <v/>
      </c>
      <c r="N523" s="20"/>
    </row>
    <row r="524" spans="2:14" x14ac:dyDescent="0.2">
      <c r="B524" s="20" t="str">
        <f>Разбивка_по_щитам!B529</f>
        <v/>
      </c>
      <c r="C524" s="20">
        <f>Разбивка_по_щитам!C529</f>
        <v>0</v>
      </c>
      <c r="D524" s="20">
        <f>Разбивка_по_щитам!F529</f>
        <v>0</v>
      </c>
      <c r="E524" s="20">
        <f>Разбивка_по_щитам!H529</f>
        <v>0</v>
      </c>
      <c r="F524" s="20" t="e">
        <f>Разбивка_по_щитам!I529</f>
        <v>#N/A</v>
      </c>
      <c r="G524" s="20" t="str">
        <f>Разбивка_по_щитам!J529</f>
        <v/>
      </c>
      <c r="H524" s="20" t="str">
        <f>Разбивка_по_щитам!K529</f>
        <v/>
      </c>
      <c r="I524" s="20" t="str">
        <f>Разбивка_по_щитам!L529</f>
        <v/>
      </c>
      <c r="J524" s="20" t="str">
        <f>Разбивка_по_щитам!M529</f>
        <v/>
      </c>
      <c r="K524" s="20" t="str">
        <f>Разбивка_по_щитам!N529</f>
        <v/>
      </c>
      <c r="L524" s="20"/>
      <c r="M524" s="20" t="str">
        <f>Разбивка_по_щитам!P529</f>
        <v/>
      </c>
      <c r="N524" s="20"/>
    </row>
    <row r="525" spans="2:14" x14ac:dyDescent="0.2">
      <c r="B525" s="20" t="str">
        <f>Разбивка_по_щитам!B530</f>
        <v/>
      </c>
      <c r="C525" s="20">
        <f>Разбивка_по_щитам!C530</f>
        <v>0</v>
      </c>
      <c r="D525" s="20">
        <f>Разбивка_по_щитам!F530</f>
        <v>0</v>
      </c>
      <c r="E525" s="20">
        <f>Разбивка_по_щитам!H530</f>
        <v>0</v>
      </c>
      <c r="F525" s="20" t="e">
        <f>Разбивка_по_щитам!I530</f>
        <v>#N/A</v>
      </c>
      <c r="G525" s="20" t="str">
        <f>Разбивка_по_щитам!J530</f>
        <v/>
      </c>
      <c r="H525" s="20" t="str">
        <f>Разбивка_по_щитам!K530</f>
        <v/>
      </c>
      <c r="I525" s="20" t="str">
        <f>Разбивка_по_щитам!L530</f>
        <v/>
      </c>
      <c r="J525" s="20" t="str">
        <f>Разбивка_по_щитам!M530</f>
        <v/>
      </c>
      <c r="K525" s="20" t="str">
        <f>Разбивка_по_щитам!N530</f>
        <v/>
      </c>
      <c r="L525" s="20"/>
      <c r="M525" s="20" t="str">
        <f>Разбивка_по_щитам!P530</f>
        <v/>
      </c>
      <c r="N525" s="20"/>
    </row>
    <row r="526" spans="2:14" x14ac:dyDescent="0.2">
      <c r="B526" s="20" t="str">
        <f>Разбивка_по_щитам!B531</f>
        <v/>
      </c>
      <c r="C526" s="20">
        <f>Разбивка_по_щитам!C531</f>
        <v>0</v>
      </c>
      <c r="D526" s="20">
        <f>Разбивка_по_щитам!F531</f>
        <v>0</v>
      </c>
      <c r="E526" s="20">
        <f>Разбивка_по_щитам!H531</f>
        <v>0</v>
      </c>
      <c r="F526" s="20" t="e">
        <f>Разбивка_по_щитам!I531</f>
        <v>#N/A</v>
      </c>
      <c r="G526" s="20" t="str">
        <f>Разбивка_по_щитам!J531</f>
        <v/>
      </c>
      <c r="H526" s="20" t="str">
        <f>Разбивка_по_щитам!K531</f>
        <v/>
      </c>
      <c r="I526" s="20" t="str">
        <f>Разбивка_по_щитам!L531</f>
        <v/>
      </c>
      <c r="J526" s="20" t="str">
        <f>Разбивка_по_щитам!M531</f>
        <v/>
      </c>
      <c r="K526" s="20" t="str">
        <f>Разбивка_по_щитам!N531</f>
        <v/>
      </c>
      <c r="L526" s="20"/>
      <c r="M526" s="20" t="str">
        <f>Разбивка_по_щитам!P531</f>
        <v/>
      </c>
      <c r="N526" s="20"/>
    </row>
    <row r="527" spans="2:14" x14ac:dyDescent="0.2">
      <c r="B527" s="20" t="str">
        <f>Разбивка_по_щитам!B532</f>
        <v/>
      </c>
      <c r="C527" s="20">
        <f>Разбивка_по_щитам!C532</f>
        <v>0</v>
      </c>
      <c r="D527" s="20">
        <f>Разбивка_по_щитам!F532</f>
        <v>0</v>
      </c>
      <c r="E527" s="20">
        <f>Разбивка_по_щитам!H532</f>
        <v>0</v>
      </c>
      <c r="F527" s="20" t="e">
        <f>Разбивка_по_щитам!I532</f>
        <v>#N/A</v>
      </c>
      <c r="G527" s="20" t="str">
        <f>Разбивка_по_щитам!J532</f>
        <v/>
      </c>
      <c r="H527" s="20" t="str">
        <f>Разбивка_по_щитам!K532</f>
        <v/>
      </c>
      <c r="I527" s="20" t="str">
        <f>Разбивка_по_щитам!L532</f>
        <v/>
      </c>
      <c r="J527" s="20" t="str">
        <f>Разбивка_по_щитам!M532</f>
        <v/>
      </c>
      <c r="K527" s="20" t="str">
        <f>Разбивка_по_щитам!N532</f>
        <v/>
      </c>
      <c r="L527" s="20"/>
      <c r="M527" s="20" t="str">
        <f>Разбивка_по_щитам!P532</f>
        <v/>
      </c>
      <c r="N527" s="20"/>
    </row>
    <row r="528" spans="2:14" x14ac:dyDescent="0.2">
      <c r="B528" s="20" t="str">
        <f>Разбивка_по_щитам!B533</f>
        <v/>
      </c>
      <c r="C528" s="20">
        <f>Разбивка_по_щитам!C533</f>
        <v>0</v>
      </c>
      <c r="D528" s="20">
        <f>Разбивка_по_щитам!F533</f>
        <v>0</v>
      </c>
      <c r="E528" s="20">
        <f>Разбивка_по_щитам!H533</f>
        <v>0</v>
      </c>
      <c r="F528" s="20" t="e">
        <f>Разбивка_по_щитам!I533</f>
        <v>#N/A</v>
      </c>
      <c r="G528" s="20" t="str">
        <f>Разбивка_по_щитам!J533</f>
        <v/>
      </c>
      <c r="H528" s="20" t="str">
        <f>Разбивка_по_щитам!K533</f>
        <v/>
      </c>
      <c r="I528" s="20" t="str">
        <f>Разбивка_по_щитам!L533</f>
        <v/>
      </c>
      <c r="J528" s="20" t="str">
        <f>Разбивка_по_щитам!M533</f>
        <v/>
      </c>
      <c r="K528" s="20" t="str">
        <f>Разбивка_по_щитам!N533</f>
        <v/>
      </c>
      <c r="L528" s="20"/>
      <c r="M528" s="20" t="str">
        <f>Разбивка_по_щитам!P533</f>
        <v/>
      </c>
      <c r="N528" s="20"/>
    </row>
    <row r="529" spans="2:14" x14ac:dyDescent="0.2">
      <c r="B529" s="20" t="str">
        <f>Разбивка_по_щитам!B534</f>
        <v/>
      </c>
      <c r="C529" s="20">
        <f>Разбивка_по_щитам!C534</f>
        <v>0</v>
      </c>
      <c r="D529" s="20">
        <f>Разбивка_по_щитам!F534</f>
        <v>0</v>
      </c>
      <c r="E529" s="20">
        <f>Разбивка_по_щитам!H534</f>
        <v>0</v>
      </c>
      <c r="F529" s="20" t="e">
        <f>Разбивка_по_щитам!I534</f>
        <v>#N/A</v>
      </c>
      <c r="G529" s="20" t="str">
        <f>Разбивка_по_щитам!J534</f>
        <v/>
      </c>
      <c r="H529" s="20" t="str">
        <f>Разбивка_по_щитам!K534</f>
        <v/>
      </c>
      <c r="I529" s="20" t="str">
        <f>Разбивка_по_щитам!L534</f>
        <v/>
      </c>
      <c r="J529" s="20" t="str">
        <f>Разбивка_по_щитам!M534</f>
        <v/>
      </c>
      <c r="K529" s="20" t="str">
        <f>Разбивка_по_щитам!N534</f>
        <v/>
      </c>
      <c r="L529" s="20"/>
      <c r="M529" s="20" t="str">
        <f>Разбивка_по_щитам!P534</f>
        <v/>
      </c>
      <c r="N529" s="20"/>
    </row>
    <row r="530" spans="2:14" x14ac:dyDescent="0.2">
      <c r="B530" s="20" t="str">
        <f>Разбивка_по_щитам!B535</f>
        <v/>
      </c>
      <c r="C530" s="20">
        <f>Разбивка_по_щитам!C535</f>
        <v>0</v>
      </c>
      <c r="D530" s="20">
        <f>Разбивка_по_щитам!F535</f>
        <v>0</v>
      </c>
      <c r="E530" s="20">
        <f>Разбивка_по_щитам!H535</f>
        <v>0</v>
      </c>
      <c r="F530" s="20" t="e">
        <f>Разбивка_по_щитам!I535</f>
        <v>#N/A</v>
      </c>
      <c r="G530" s="20" t="str">
        <f>Разбивка_по_щитам!J535</f>
        <v/>
      </c>
      <c r="H530" s="20" t="str">
        <f>Разбивка_по_щитам!K535</f>
        <v/>
      </c>
      <c r="I530" s="20" t="str">
        <f>Разбивка_по_щитам!L535</f>
        <v/>
      </c>
      <c r="J530" s="20" t="str">
        <f>Разбивка_по_щитам!M535</f>
        <v/>
      </c>
      <c r="K530" s="20" t="str">
        <f>Разбивка_по_щитам!N535</f>
        <v/>
      </c>
      <c r="L530" s="20"/>
      <c r="M530" s="20" t="str">
        <f>Разбивка_по_щитам!P535</f>
        <v/>
      </c>
      <c r="N530" s="20"/>
    </row>
    <row r="531" spans="2:14" x14ac:dyDescent="0.2">
      <c r="B531" s="20" t="str">
        <f>Разбивка_по_щитам!B536</f>
        <v/>
      </c>
      <c r="C531" s="20">
        <f>Разбивка_по_щитам!C536</f>
        <v>0</v>
      </c>
      <c r="D531" s="20">
        <f>Разбивка_по_щитам!F536</f>
        <v>0</v>
      </c>
      <c r="E531" s="20">
        <f>Разбивка_по_щитам!H536</f>
        <v>0</v>
      </c>
      <c r="F531" s="20" t="e">
        <f>Разбивка_по_щитам!I536</f>
        <v>#N/A</v>
      </c>
      <c r="G531" s="20" t="str">
        <f>Разбивка_по_щитам!J536</f>
        <v/>
      </c>
      <c r="H531" s="20" t="str">
        <f>Разбивка_по_щитам!K536</f>
        <v/>
      </c>
      <c r="I531" s="20" t="str">
        <f>Разбивка_по_щитам!L536</f>
        <v/>
      </c>
      <c r="J531" s="20" t="str">
        <f>Разбивка_по_щитам!M536</f>
        <v/>
      </c>
      <c r="K531" s="20" t="str">
        <f>Разбивка_по_щитам!N536</f>
        <v/>
      </c>
      <c r="L531" s="20"/>
      <c r="M531" s="20" t="str">
        <f>Разбивка_по_щитам!P536</f>
        <v/>
      </c>
      <c r="N531" s="20"/>
    </row>
    <row r="532" spans="2:14" x14ac:dyDescent="0.2">
      <c r="B532" s="20" t="str">
        <f>Разбивка_по_щитам!B537</f>
        <v/>
      </c>
      <c r="C532" s="20">
        <f>Разбивка_по_щитам!C537</f>
        <v>0</v>
      </c>
      <c r="D532" s="20">
        <f>Разбивка_по_щитам!F537</f>
        <v>0</v>
      </c>
      <c r="E532" s="20">
        <f>Разбивка_по_щитам!H537</f>
        <v>0</v>
      </c>
      <c r="F532" s="20" t="e">
        <f>Разбивка_по_щитам!I537</f>
        <v>#N/A</v>
      </c>
      <c r="G532" s="20" t="str">
        <f>Разбивка_по_щитам!J537</f>
        <v/>
      </c>
      <c r="H532" s="20" t="str">
        <f>Разбивка_по_щитам!K537</f>
        <v/>
      </c>
      <c r="I532" s="20" t="str">
        <f>Разбивка_по_щитам!L537</f>
        <v/>
      </c>
      <c r="J532" s="20" t="str">
        <f>Разбивка_по_щитам!M537</f>
        <v/>
      </c>
      <c r="K532" s="20" t="str">
        <f>Разбивка_по_щитам!N537</f>
        <v/>
      </c>
      <c r="L532" s="20"/>
      <c r="M532" s="20" t="str">
        <f>Разбивка_по_щитам!P537</f>
        <v/>
      </c>
      <c r="N532" s="20"/>
    </row>
    <row r="533" spans="2:14" x14ac:dyDescent="0.2">
      <c r="B533" s="20" t="str">
        <f>Разбивка_по_щитам!B538</f>
        <v/>
      </c>
      <c r="C533" s="20">
        <f>Разбивка_по_щитам!C538</f>
        <v>0</v>
      </c>
      <c r="D533" s="20">
        <f>Разбивка_по_щитам!F538</f>
        <v>0</v>
      </c>
      <c r="E533" s="20">
        <f>Разбивка_по_щитам!H538</f>
        <v>0</v>
      </c>
      <c r="F533" s="20" t="e">
        <f>Разбивка_по_щитам!I538</f>
        <v>#N/A</v>
      </c>
      <c r="G533" s="20" t="str">
        <f>Разбивка_по_щитам!J538</f>
        <v/>
      </c>
      <c r="H533" s="20" t="str">
        <f>Разбивка_по_щитам!K538</f>
        <v/>
      </c>
      <c r="I533" s="20" t="str">
        <f>Разбивка_по_щитам!L538</f>
        <v/>
      </c>
      <c r="J533" s="20" t="str">
        <f>Разбивка_по_щитам!M538</f>
        <v/>
      </c>
      <c r="K533" s="20" t="str">
        <f>Разбивка_по_щитам!N538</f>
        <v/>
      </c>
      <c r="L533" s="20"/>
      <c r="M533" s="20" t="str">
        <f>Разбивка_по_щитам!P538</f>
        <v/>
      </c>
      <c r="N533" s="20"/>
    </row>
    <row r="534" spans="2:14" x14ac:dyDescent="0.2">
      <c r="B534" s="20" t="str">
        <f>Разбивка_по_щитам!B539</f>
        <v/>
      </c>
      <c r="C534" s="20">
        <f>Разбивка_по_щитам!C539</f>
        <v>0</v>
      </c>
      <c r="D534" s="20">
        <f>Разбивка_по_щитам!F539</f>
        <v>0</v>
      </c>
      <c r="E534" s="20">
        <f>Разбивка_по_щитам!H539</f>
        <v>0</v>
      </c>
      <c r="F534" s="20" t="e">
        <f>Разбивка_по_щитам!I539</f>
        <v>#N/A</v>
      </c>
      <c r="G534" s="20" t="str">
        <f>Разбивка_по_щитам!J539</f>
        <v/>
      </c>
      <c r="H534" s="20" t="str">
        <f>Разбивка_по_щитам!K539</f>
        <v/>
      </c>
      <c r="I534" s="20" t="str">
        <f>Разбивка_по_щитам!L539</f>
        <v/>
      </c>
      <c r="J534" s="20" t="str">
        <f>Разбивка_по_щитам!M539</f>
        <v/>
      </c>
      <c r="K534" s="20" t="str">
        <f>Разбивка_по_щитам!N539</f>
        <v/>
      </c>
      <c r="L534" s="20"/>
      <c r="M534" s="20" t="str">
        <f>Разбивка_по_щитам!P539</f>
        <v/>
      </c>
      <c r="N534" s="20"/>
    </row>
    <row r="535" spans="2:14" x14ac:dyDescent="0.2">
      <c r="B535" s="20" t="str">
        <f>Разбивка_по_щитам!B540</f>
        <v/>
      </c>
      <c r="C535" s="20">
        <f>Разбивка_по_щитам!C540</f>
        <v>0</v>
      </c>
      <c r="D535" s="20">
        <f>Разбивка_по_щитам!F540</f>
        <v>0</v>
      </c>
      <c r="E535" s="20">
        <f>Разбивка_по_щитам!H540</f>
        <v>0</v>
      </c>
      <c r="F535" s="20" t="e">
        <f>Разбивка_по_щитам!I540</f>
        <v>#N/A</v>
      </c>
      <c r="G535" s="20" t="str">
        <f>Разбивка_по_щитам!J540</f>
        <v/>
      </c>
      <c r="H535" s="20" t="str">
        <f>Разбивка_по_щитам!K540</f>
        <v/>
      </c>
      <c r="I535" s="20" t="str">
        <f>Разбивка_по_щитам!L540</f>
        <v/>
      </c>
      <c r="J535" s="20" t="str">
        <f>Разбивка_по_щитам!M540</f>
        <v/>
      </c>
      <c r="K535" s="20" t="str">
        <f>Разбивка_по_щитам!N540</f>
        <v/>
      </c>
      <c r="L535" s="20"/>
      <c r="M535" s="20" t="str">
        <f>Разбивка_по_щитам!P540</f>
        <v/>
      </c>
      <c r="N535" s="20"/>
    </row>
    <row r="536" spans="2:14" x14ac:dyDescent="0.2">
      <c r="B536" s="20" t="str">
        <f>Разбивка_по_щитам!B541</f>
        <v/>
      </c>
      <c r="C536" s="20">
        <f>Разбивка_по_щитам!C541</f>
        <v>0</v>
      </c>
      <c r="D536" s="20">
        <f>Разбивка_по_щитам!F541</f>
        <v>0</v>
      </c>
      <c r="E536" s="20">
        <f>Разбивка_по_щитам!H541</f>
        <v>0</v>
      </c>
      <c r="F536" s="20" t="e">
        <f>Разбивка_по_щитам!I541</f>
        <v>#N/A</v>
      </c>
      <c r="G536" s="20" t="str">
        <f>Разбивка_по_щитам!J541</f>
        <v/>
      </c>
      <c r="H536" s="20" t="str">
        <f>Разбивка_по_щитам!K541</f>
        <v/>
      </c>
      <c r="I536" s="20" t="str">
        <f>Разбивка_по_щитам!L541</f>
        <v/>
      </c>
      <c r="J536" s="20" t="str">
        <f>Разбивка_по_щитам!M541</f>
        <v/>
      </c>
      <c r="K536" s="20" t="str">
        <f>Разбивка_по_щитам!N541</f>
        <v/>
      </c>
      <c r="L536" s="20"/>
      <c r="M536" s="20" t="str">
        <f>Разбивка_по_щитам!P541</f>
        <v/>
      </c>
      <c r="N536" s="20"/>
    </row>
    <row r="537" spans="2:14" x14ac:dyDescent="0.2">
      <c r="B537" s="20" t="str">
        <f>Разбивка_по_щитам!B542</f>
        <v/>
      </c>
      <c r="C537" s="20">
        <f>Разбивка_по_щитам!C542</f>
        <v>0</v>
      </c>
      <c r="D537" s="20">
        <f>Разбивка_по_щитам!F542</f>
        <v>0</v>
      </c>
      <c r="E537" s="20">
        <f>Разбивка_по_щитам!H542</f>
        <v>0</v>
      </c>
      <c r="F537" s="20" t="e">
        <f>Разбивка_по_щитам!I542</f>
        <v>#N/A</v>
      </c>
      <c r="G537" s="20" t="str">
        <f>Разбивка_по_щитам!J542</f>
        <v/>
      </c>
      <c r="H537" s="20" t="str">
        <f>Разбивка_по_щитам!K542</f>
        <v/>
      </c>
      <c r="I537" s="20" t="str">
        <f>Разбивка_по_щитам!L542</f>
        <v/>
      </c>
      <c r="J537" s="20" t="str">
        <f>Разбивка_по_щитам!M542</f>
        <v/>
      </c>
      <c r="K537" s="20" t="str">
        <f>Разбивка_по_щитам!N542</f>
        <v/>
      </c>
      <c r="L537" s="20"/>
      <c r="M537" s="20" t="str">
        <f>Разбивка_по_щитам!P542</f>
        <v/>
      </c>
      <c r="N537" s="20"/>
    </row>
    <row r="538" spans="2:14" x14ac:dyDescent="0.2">
      <c r="B538" s="20" t="str">
        <f>Разбивка_по_щитам!B543</f>
        <v/>
      </c>
      <c r="C538" s="20">
        <f>Разбивка_по_щитам!C543</f>
        <v>0</v>
      </c>
      <c r="D538" s="20">
        <f>Разбивка_по_щитам!F543</f>
        <v>0</v>
      </c>
      <c r="E538" s="20">
        <f>Разбивка_по_щитам!H543</f>
        <v>0</v>
      </c>
      <c r="F538" s="20" t="e">
        <f>Разбивка_по_щитам!I543</f>
        <v>#N/A</v>
      </c>
      <c r="G538" s="20" t="str">
        <f>Разбивка_по_щитам!J543</f>
        <v/>
      </c>
      <c r="H538" s="20" t="str">
        <f>Разбивка_по_щитам!K543</f>
        <v/>
      </c>
      <c r="I538" s="20" t="str">
        <f>Разбивка_по_щитам!L543</f>
        <v/>
      </c>
      <c r="J538" s="20" t="str">
        <f>Разбивка_по_щитам!M543</f>
        <v/>
      </c>
      <c r="K538" s="20" t="str">
        <f>Разбивка_по_щитам!N543</f>
        <v/>
      </c>
      <c r="L538" s="20"/>
      <c r="M538" s="20" t="str">
        <f>Разбивка_по_щитам!P543</f>
        <v/>
      </c>
      <c r="N538" s="20"/>
    </row>
    <row r="539" spans="2:14" x14ac:dyDescent="0.2">
      <c r="B539" s="20" t="str">
        <f>Разбивка_по_щитам!B544</f>
        <v/>
      </c>
      <c r="C539" s="20">
        <f>Разбивка_по_щитам!C544</f>
        <v>0</v>
      </c>
      <c r="D539" s="20">
        <f>Разбивка_по_щитам!F544</f>
        <v>0</v>
      </c>
      <c r="E539" s="20">
        <f>Разбивка_по_щитам!H544</f>
        <v>0</v>
      </c>
      <c r="F539" s="20" t="e">
        <f>Разбивка_по_щитам!I544</f>
        <v>#N/A</v>
      </c>
      <c r="G539" s="20" t="str">
        <f>Разбивка_по_щитам!J544</f>
        <v/>
      </c>
      <c r="H539" s="20" t="str">
        <f>Разбивка_по_щитам!K544</f>
        <v/>
      </c>
      <c r="I539" s="20" t="str">
        <f>Разбивка_по_щитам!L544</f>
        <v/>
      </c>
      <c r="J539" s="20" t="str">
        <f>Разбивка_по_щитам!M544</f>
        <v/>
      </c>
      <c r="K539" s="20" t="str">
        <f>Разбивка_по_щитам!N544</f>
        <v/>
      </c>
      <c r="L539" s="20"/>
      <c r="M539" s="20" t="str">
        <f>Разбивка_по_щитам!P544</f>
        <v/>
      </c>
      <c r="N539" s="20"/>
    </row>
    <row r="540" spans="2:14" x14ac:dyDescent="0.2">
      <c r="B540" s="20" t="str">
        <f>Разбивка_по_щитам!B545</f>
        <v/>
      </c>
      <c r="C540" s="20">
        <f>Разбивка_по_щитам!C545</f>
        <v>0</v>
      </c>
      <c r="D540" s="20">
        <f>Разбивка_по_щитам!F545</f>
        <v>0</v>
      </c>
      <c r="E540" s="20">
        <f>Разбивка_по_щитам!H545</f>
        <v>0</v>
      </c>
      <c r="F540" s="20" t="e">
        <f>Разбивка_по_щитам!I545</f>
        <v>#N/A</v>
      </c>
      <c r="G540" s="20" t="str">
        <f>Разбивка_по_щитам!J545</f>
        <v/>
      </c>
      <c r="H540" s="20" t="str">
        <f>Разбивка_по_щитам!K545</f>
        <v/>
      </c>
      <c r="I540" s="20" t="str">
        <f>Разбивка_по_щитам!L545</f>
        <v/>
      </c>
      <c r="J540" s="20" t="str">
        <f>Разбивка_по_щитам!M545</f>
        <v/>
      </c>
      <c r="K540" s="20" t="str">
        <f>Разбивка_по_щитам!N545</f>
        <v/>
      </c>
      <c r="L540" s="20"/>
      <c r="M540" s="20" t="str">
        <f>Разбивка_по_щитам!P545</f>
        <v/>
      </c>
      <c r="N540" s="20"/>
    </row>
    <row r="541" spans="2:14" x14ac:dyDescent="0.2">
      <c r="B541" s="20" t="str">
        <f>Разбивка_по_щитам!B546</f>
        <v/>
      </c>
      <c r="C541" s="20">
        <f>Разбивка_по_щитам!C546</f>
        <v>0</v>
      </c>
      <c r="D541" s="20">
        <f>Разбивка_по_щитам!F546</f>
        <v>0</v>
      </c>
      <c r="E541" s="20">
        <f>Разбивка_по_щитам!H546</f>
        <v>0</v>
      </c>
      <c r="F541" s="20" t="e">
        <f>Разбивка_по_щитам!I546</f>
        <v>#N/A</v>
      </c>
      <c r="G541" s="20" t="str">
        <f>Разбивка_по_щитам!J546</f>
        <v/>
      </c>
      <c r="H541" s="20" t="str">
        <f>Разбивка_по_щитам!K546</f>
        <v/>
      </c>
      <c r="I541" s="20" t="str">
        <f>Разбивка_по_щитам!L546</f>
        <v/>
      </c>
      <c r="J541" s="20" t="str">
        <f>Разбивка_по_щитам!M546</f>
        <v/>
      </c>
      <c r="K541" s="20" t="str">
        <f>Разбивка_по_щитам!N546</f>
        <v/>
      </c>
      <c r="L541" s="20"/>
      <c r="M541" s="20" t="str">
        <f>Разбивка_по_щитам!P546</f>
        <v/>
      </c>
      <c r="N541" s="20"/>
    </row>
    <row r="542" spans="2:14" x14ac:dyDescent="0.2">
      <c r="B542" s="20" t="str">
        <f>Разбивка_по_щитам!B547</f>
        <v/>
      </c>
      <c r="C542" s="20">
        <f>Разбивка_по_щитам!C547</f>
        <v>0</v>
      </c>
      <c r="D542" s="20">
        <f>Разбивка_по_щитам!F547</f>
        <v>0</v>
      </c>
      <c r="E542" s="20">
        <f>Разбивка_по_щитам!H547</f>
        <v>0</v>
      </c>
      <c r="F542" s="20" t="e">
        <f>Разбивка_по_щитам!I547</f>
        <v>#N/A</v>
      </c>
      <c r="G542" s="20" t="str">
        <f>Разбивка_по_щитам!J547</f>
        <v/>
      </c>
      <c r="H542" s="20" t="str">
        <f>Разбивка_по_щитам!K547</f>
        <v/>
      </c>
      <c r="I542" s="20" t="str">
        <f>Разбивка_по_щитам!L547</f>
        <v/>
      </c>
      <c r="J542" s="20" t="str">
        <f>Разбивка_по_щитам!M547</f>
        <v/>
      </c>
      <c r="K542" s="20" t="str">
        <f>Разбивка_по_щитам!N547</f>
        <v/>
      </c>
      <c r="L542" s="20"/>
      <c r="M542" s="20" t="str">
        <f>Разбивка_по_щитам!P547</f>
        <v/>
      </c>
      <c r="N542" s="20"/>
    </row>
    <row r="543" spans="2:14" x14ac:dyDescent="0.2">
      <c r="B543" s="20" t="str">
        <f>Разбивка_по_щитам!B548</f>
        <v/>
      </c>
      <c r="C543" s="20">
        <f>Разбивка_по_щитам!C548</f>
        <v>0</v>
      </c>
      <c r="D543" s="20">
        <f>Разбивка_по_щитам!F548</f>
        <v>0</v>
      </c>
      <c r="E543" s="20">
        <f>Разбивка_по_щитам!H548</f>
        <v>0</v>
      </c>
      <c r="F543" s="20" t="e">
        <f>Разбивка_по_щитам!I548</f>
        <v>#N/A</v>
      </c>
      <c r="G543" s="20" t="str">
        <f>Разбивка_по_щитам!J548</f>
        <v/>
      </c>
      <c r="H543" s="20" t="str">
        <f>Разбивка_по_щитам!K548</f>
        <v/>
      </c>
      <c r="I543" s="20" t="str">
        <f>Разбивка_по_щитам!L548</f>
        <v/>
      </c>
      <c r="J543" s="20" t="str">
        <f>Разбивка_по_щитам!M548</f>
        <v/>
      </c>
      <c r="K543" s="20" t="str">
        <f>Разбивка_по_щитам!N548</f>
        <v/>
      </c>
      <c r="L543" s="20"/>
      <c r="M543" s="20" t="str">
        <f>Разбивка_по_щитам!P548</f>
        <v/>
      </c>
      <c r="N543" s="20"/>
    </row>
    <row r="544" spans="2:14" x14ac:dyDescent="0.2">
      <c r="B544" s="20" t="str">
        <f>Разбивка_по_щитам!B549</f>
        <v/>
      </c>
      <c r="C544" s="20">
        <f>Разбивка_по_щитам!C549</f>
        <v>0</v>
      </c>
      <c r="D544" s="20">
        <f>Разбивка_по_щитам!F549</f>
        <v>0</v>
      </c>
      <c r="E544" s="20">
        <f>Разбивка_по_щитам!H549</f>
        <v>0</v>
      </c>
      <c r="F544" s="20" t="e">
        <f>Разбивка_по_щитам!I549</f>
        <v>#N/A</v>
      </c>
      <c r="G544" s="20" t="str">
        <f>Разбивка_по_щитам!J549</f>
        <v/>
      </c>
      <c r="H544" s="20" t="str">
        <f>Разбивка_по_щитам!K549</f>
        <v/>
      </c>
      <c r="I544" s="20" t="str">
        <f>Разбивка_по_щитам!L549</f>
        <v/>
      </c>
      <c r="J544" s="20" t="str">
        <f>Разбивка_по_щитам!M549</f>
        <v/>
      </c>
      <c r="K544" s="20" t="str">
        <f>Разбивка_по_щитам!N549</f>
        <v/>
      </c>
      <c r="L544" s="20"/>
      <c r="M544" s="20" t="str">
        <f>Разбивка_по_щитам!P549</f>
        <v/>
      </c>
      <c r="N544" s="20"/>
    </row>
    <row r="545" spans="2:14" x14ac:dyDescent="0.2">
      <c r="B545" s="20" t="str">
        <f>Разбивка_по_щитам!B550</f>
        <v/>
      </c>
      <c r="C545" s="20">
        <f>Разбивка_по_щитам!C550</f>
        <v>0</v>
      </c>
      <c r="D545" s="20">
        <f>Разбивка_по_щитам!F550</f>
        <v>0</v>
      </c>
      <c r="E545" s="20">
        <f>Разбивка_по_щитам!H550</f>
        <v>0</v>
      </c>
      <c r="F545" s="20" t="e">
        <f>Разбивка_по_щитам!I550</f>
        <v>#N/A</v>
      </c>
      <c r="G545" s="20" t="str">
        <f>Разбивка_по_щитам!J550</f>
        <v/>
      </c>
      <c r="H545" s="20" t="str">
        <f>Разбивка_по_щитам!K550</f>
        <v/>
      </c>
      <c r="I545" s="20" t="str">
        <f>Разбивка_по_щитам!L550</f>
        <v/>
      </c>
      <c r="J545" s="20" t="str">
        <f>Разбивка_по_щитам!M550</f>
        <v/>
      </c>
      <c r="K545" s="20" t="str">
        <f>Разбивка_по_щитам!N550</f>
        <v/>
      </c>
      <c r="L545" s="20"/>
      <c r="M545" s="20" t="str">
        <f>Разбивка_по_щитам!P550</f>
        <v/>
      </c>
      <c r="N545" s="20"/>
    </row>
    <row r="546" spans="2:14" x14ac:dyDescent="0.2">
      <c r="B546" s="20" t="str">
        <f>Разбивка_по_щитам!B551</f>
        <v/>
      </c>
      <c r="C546" s="20">
        <f>Разбивка_по_щитам!C551</f>
        <v>0</v>
      </c>
      <c r="D546" s="20">
        <f>Разбивка_по_щитам!F551</f>
        <v>0</v>
      </c>
      <c r="E546" s="20">
        <f>Разбивка_по_щитам!H551</f>
        <v>0</v>
      </c>
      <c r="F546" s="20" t="e">
        <f>Разбивка_по_щитам!I551</f>
        <v>#N/A</v>
      </c>
      <c r="G546" s="20" t="str">
        <f>Разбивка_по_щитам!J551</f>
        <v/>
      </c>
      <c r="H546" s="20" t="str">
        <f>Разбивка_по_щитам!K551</f>
        <v/>
      </c>
      <c r="I546" s="20" t="str">
        <f>Разбивка_по_щитам!L551</f>
        <v/>
      </c>
      <c r="J546" s="20" t="str">
        <f>Разбивка_по_щитам!M551</f>
        <v/>
      </c>
      <c r="K546" s="20" t="str">
        <f>Разбивка_по_щитам!N551</f>
        <v/>
      </c>
      <c r="L546" s="20"/>
      <c r="M546" s="20" t="str">
        <f>Разбивка_по_щитам!P551</f>
        <v/>
      </c>
      <c r="N546" s="20"/>
    </row>
    <row r="547" spans="2:14" x14ac:dyDescent="0.2">
      <c r="B547" s="20" t="str">
        <f>Разбивка_по_щитам!B552</f>
        <v/>
      </c>
      <c r="C547" s="20">
        <f>Разбивка_по_щитам!C552</f>
        <v>0</v>
      </c>
      <c r="D547" s="20">
        <f>Разбивка_по_щитам!F552</f>
        <v>0</v>
      </c>
      <c r="E547" s="20">
        <f>Разбивка_по_щитам!H552</f>
        <v>0</v>
      </c>
      <c r="F547" s="20" t="e">
        <f>Разбивка_по_щитам!I552</f>
        <v>#N/A</v>
      </c>
      <c r="G547" s="20" t="str">
        <f>Разбивка_по_щитам!J552</f>
        <v/>
      </c>
      <c r="H547" s="20" t="str">
        <f>Разбивка_по_щитам!K552</f>
        <v/>
      </c>
      <c r="I547" s="20" t="str">
        <f>Разбивка_по_щитам!L552</f>
        <v/>
      </c>
      <c r="J547" s="20" t="str">
        <f>Разбивка_по_щитам!M552</f>
        <v/>
      </c>
      <c r="K547" s="20" t="str">
        <f>Разбивка_по_щитам!N552</f>
        <v/>
      </c>
      <c r="L547" s="20"/>
      <c r="M547" s="20" t="str">
        <f>Разбивка_по_щитам!P552</f>
        <v/>
      </c>
      <c r="N547" s="20"/>
    </row>
    <row r="548" spans="2:14" x14ac:dyDescent="0.2">
      <c r="B548" s="20" t="str">
        <f>Разбивка_по_щитам!B553</f>
        <v/>
      </c>
      <c r="C548" s="20">
        <f>Разбивка_по_щитам!C553</f>
        <v>0</v>
      </c>
      <c r="D548" s="20">
        <f>Разбивка_по_щитам!F553</f>
        <v>0</v>
      </c>
      <c r="E548" s="20">
        <f>Разбивка_по_щитам!H553</f>
        <v>0</v>
      </c>
      <c r="F548" s="20" t="e">
        <f>Разбивка_по_щитам!I553</f>
        <v>#N/A</v>
      </c>
      <c r="G548" s="20" t="str">
        <f>Разбивка_по_щитам!J553</f>
        <v/>
      </c>
      <c r="H548" s="20" t="str">
        <f>Разбивка_по_щитам!K553</f>
        <v/>
      </c>
      <c r="I548" s="20" t="str">
        <f>Разбивка_по_щитам!L553</f>
        <v/>
      </c>
      <c r="J548" s="20" t="str">
        <f>Разбивка_по_щитам!M553</f>
        <v/>
      </c>
      <c r="K548" s="20" t="str">
        <f>Разбивка_по_щитам!N553</f>
        <v/>
      </c>
      <c r="L548" s="20"/>
      <c r="M548" s="20" t="str">
        <f>Разбивка_по_щитам!P553</f>
        <v/>
      </c>
      <c r="N548" s="20"/>
    </row>
    <row r="549" spans="2:14" x14ac:dyDescent="0.2">
      <c r="B549" s="20" t="str">
        <f>Разбивка_по_щитам!B554</f>
        <v/>
      </c>
      <c r="C549" s="20">
        <f>Разбивка_по_щитам!C554</f>
        <v>0</v>
      </c>
      <c r="D549" s="20">
        <f>Разбивка_по_щитам!F554</f>
        <v>0</v>
      </c>
      <c r="E549" s="20">
        <f>Разбивка_по_щитам!H554</f>
        <v>0</v>
      </c>
      <c r="F549" s="20" t="e">
        <f>Разбивка_по_щитам!I554</f>
        <v>#N/A</v>
      </c>
      <c r="G549" s="20" t="str">
        <f>Разбивка_по_щитам!J554</f>
        <v/>
      </c>
      <c r="H549" s="20" t="str">
        <f>Разбивка_по_щитам!K554</f>
        <v/>
      </c>
      <c r="I549" s="20" t="str">
        <f>Разбивка_по_щитам!L554</f>
        <v/>
      </c>
      <c r="J549" s="20" t="str">
        <f>Разбивка_по_щитам!M554</f>
        <v/>
      </c>
      <c r="K549" s="20" t="str">
        <f>Разбивка_по_щитам!N554</f>
        <v/>
      </c>
      <c r="L549" s="20"/>
      <c r="M549" s="20" t="str">
        <f>Разбивка_по_щитам!P554</f>
        <v/>
      </c>
      <c r="N549" s="20"/>
    </row>
    <row r="550" spans="2:14" x14ac:dyDescent="0.2">
      <c r="B550" s="20" t="str">
        <f>Разбивка_по_щитам!B555</f>
        <v/>
      </c>
      <c r="C550" s="20">
        <f>Разбивка_по_щитам!C555</f>
        <v>0</v>
      </c>
      <c r="D550" s="20">
        <f>Разбивка_по_щитам!F555</f>
        <v>0</v>
      </c>
      <c r="E550" s="20">
        <f>Разбивка_по_щитам!H555</f>
        <v>0</v>
      </c>
      <c r="F550" s="20" t="e">
        <f>Разбивка_по_щитам!I555</f>
        <v>#N/A</v>
      </c>
      <c r="G550" s="20" t="str">
        <f>Разбивка_по_щитам!J555</f>
        <v/>
      </c>
      <c r="H550" s="20" t="str">
        <f>Разбивка_по_щитам!K555</f>
        <v/>
      </c>
      <c r="I550" s="20" t="str">
        <f>Разбивка_по_щитам!L555</f>
        <v/>
      </c>
      <c r="J550" s="20" t="str">
        <f>Разбивка_по_щитам!M555</f>
        <v/>
      </c>
      <c r="K550" s="20" t="str">
        <f>Разбивка_по_щитам!N555</f>
        <v/>
      </c>
      <c r="L550" s="20"/>
      <c r="M550" s="20" t="str">
        <f>Разбивка_по_щитам!P555</f>
        <v/>
      </c>
      <c r="N550" s="20"/>
    </row>
    <row r="551" spans="2:14" x14ac:dyDescent="0.2">
      <c r="B551" s="20" t="str">
        <f>Разбивка_по_щитам!B556</f>
        <v/>
      </c>
      <c r="C551" s="20">
        <f>Разбивка_по_щитам!C556</f>
        <v>0</v>
      </c>
      <c r="D551" s="20">
        <f>Разбивка_по_щитам!F556</f>
        <v>0</v>
      </c>
      <c r="E551" s="20">
        <f>Разбивка_по_щитам!H556</f>
        <v>0</v>
      </c>
      <c r="F551" s="20" t="e">
        <f>Разбивка_по_щитам!I556</f>
        <v>#N/A</v>
      </c>
      <c r="G551" s="20" t="str">
        <f>Разбивка_по_щитам!J556</f>
        <v/>
      </c>
      <c r="H551" s="20" t="str">
        <f>Разбивка_по_щитам!K556</f>
        <v/>
      </c>
      <c r="I551" s="20" t="str">
        <f>Разбивка_по_щитам!L556</f>
        <v/>
      </c>
      <c r="J551" s="20" t="str">
        <f>Разбивка_по_щитам!M556</f>
        <v/>
      </c>
      <c r="K551" s="20" t="str">
        <f>Разбивка_по_щитам!N556</f>
        <v/>
      </c>
      <c r="L551" s="20"/>
      <c r="M551" s="20" t="str">
        <f>Разбивка_по_щитам!P556</f>
        <v/>
      </c>
      <c r="N551" s="20"/>
    </row>
    <row r="552" spans="2:14" x14ac:dyDescent="0.2">
      <c r="B552" s="20" t="str">
        <f>Разбивка_по_щитам!B557</f>
        <v/>
      </c>
      <c r="C552" s="20">
        <f>Разбивка_по_щитам!C557</f>
        <v>0</v>
      </c>
      <c r="D552" s="20">
        <f>Разбивка_по_щитам!F557</f>
        <v>0</v>
      </c>
      <c r="E552" s="20">
        <f>Разбивка_по_щитам!H557</f>
        <v>0</v>
      </c>
      <c r="F552" s="20" t="e">
        <f>Разбивка_по_щитам!I557</f>
        <v>#N/A</v>
      </c>
      <c r="G552" s="20" t="str">
        <f>Разбивка_по_щитам!J557</f>
        <v/>
      </c>
      <c r="H552" s="20" t="str">
        <f>Разбивка_по_щитам!K557</f>
        <v/>
      </c>
      <c r="I552" s="20" t="str">
        <f>Разбивка_по_щитам!L557</f>
        <v/>
      </c>
      <c r="J552" s="20" t="str">
        <f>Разбивка_по_щитам!M557</f>
        <v/>
      </c>
      <c r="K552" s="20" t="str">
        <f>Разбивка_по_щитам!N557</f>
        <v/>
      </c>
      <c r="L552" s="20"/>
      <c r="M552" s="20" t="str">
        <f>Разбивка_по_щитам!P557</f>
        <v/>
      </c>
      <c r="N552" s="20"/>
    </row>
    <row r="553" spans="2:14" x14ac:dyDescent="0.2">
      <c r="B553" s="20" t="str">
        <f>Разбивка_по_щитам!B558</f>
        <v/>
      </c>
      <c r="C553" s="20">
        <f>Разбивка_по_щитам!C558</f>
        <v>0</v>
      </c>
      <c r="D553" s="20">
        <f>Разбивка_по_щитам!F558</f>
        <v>0</v>
      </c>
      <c r="E553" s="20">
        <f>Разбивка_по_щитам!H558</f>
        <v>0</v>
      </c>
      <c r="F553" s="20" t="e">
        <f>Разбивка_по_щитам!I558</f>
        <v>#N/A</v>
      </c>
      <c r="G553" s="20" t="str">
        <f>Разбивка_по_щитам!J558</f>
        <v/>
      </c>
      <c r="H553" s="20" t="str">
        <f>Разбивка_по_щитам!K558</f>
        <v/>
      </c>
      <c r="I553" s="20" t="str">
        <f>Разбивка_по_щитам!L558</f>
        <v/>
      </c>
      <c r="J553" s="20" t="str">
        <f>Разбивка_по_щитам!M558</f>
        <v/>
      </c>
      <c r="K553" s="20" t="str">
        <f>Разбивка_по_щитам!N558</f>
        <v/>
      </c>
      <c r="L553" s="20"/>
      <c r="M553" s="20" t="str">
        <f>Разбивка_по_щитам!P558</f>
        <v/>
      </c>
      <c r="N553" s="20"/>
    </row>
    <row r="554" spans="2:14" x14ac:dyDescent="0.2">
      <c r="B554" s="20" t="str">
        <f>Разбивка_по_щитам!B559</f>
        <v/>
      </c>
      <c r="C554" s="20">
        <f>Разбивка_по_щитам!C559</f>
        <v>0</v>
      </c>
      <c r="D554" s="20">
        <f>Разбивка_по_щитам!F559</f>
        <v>0</v>
      </c>
      <c r="E554" s="20">
        <f>Разбивка_по_щитам!H559</f>
        <v>0</v>
      </c>
      <c r="F554" s="20" t="e">
        <f>Разбивка_по_щитам!I559</f>
        <v>#N/A</v>
      </c>
      <c r="G554" s="20" t="str">
        <f>Разбивка_по_щитам!J559</f>
        <v/>
      </c>
      <c r="H554" s="20" t="str">
        <f>Разбивка_по_щитам!K559</f>
        <v/>
      </c>
      <c r="I554" s="20" t="str">
        <f>Разбивка_по_щитам!L559</f>
        <v/>
      </c>
      <c r="J554" s="20" t="str">
        <f>Разбивка_по_щитам!M559</f>
        <v/>
      </c>
      <c r="K554" s="20" t="str">
        <f>Разбивка_по_щитам!N559</f>
        <v/>
      </c>
      <c r="L554" s="20"/>
      <c r="M554" s="20" t="str">
        <f>Разбивка_по_щитам!P559</f>
        <v/>
      </c>
      <c r="N554" s="20"/>
    </row>
    <row r="555" spans="2:14" x14ac:dyDescent="0.2">
      <c r="B555" s="20" t="str">
        <f>Разбивка_по_щитам!B560</f>
        <v/>
      </c>
      <c r="C555" s="20">
        <f>Разбивка_по_щитам!C560</f>
        <v>0</v>
      </c>
      <c r="D555" s="20">
        <f>Разбивка_по_щитам!F560</f>
        <v>0</v>
      </c>
      <c r="E555" s="20">
        <f>Разбивка_по_щитам!H560</f>
        <v>0</v>
      </c>
      <c r="F555" s="20" t="e">
        <f>Разбивка_по_щитам!I560</f>
        <v>#N/A</v>
      </c>
      <c r="G555" s="20" t="str">
        <f>Разбивка_по_щитам!J560</f>
        <v/>
      </c>
      <c r="H555" s="20" t="str">
        <f>Разбивка_по_щитам!K560</f>
        <v/>
      </c>
      <c r="I555" s="20" t="str">
        <f>Разбивка_по_щитам!L560</f>
        <v/>
      </c>
      <c r="J555" s="20" t="str">
        <f>Разбивка_по_щитам!M560</f>
        <v/>
      </c>
      <c r="K555" s="20" t="str">
        <f>Разбивка_по_щитам!N560</f>
        <v/>
      </c>
      <c r="L555" s="20"/>
      <c r="M555" s="20" t="str">
        <f>Разбивка_по_щитам!P560</f>
        <v/>
      </c>
      <c r="N555" s="20"/>
    </row>
    <row r="556" spans="2:14" x14ac:dyDescent="0.2">
      <c r="B556" s="20" t="str">
        <f>Разбивка_по_щитам!B561</f>
        <v/>
      </c>
      <c r="C556" s="20">
        <f>Разбивка_по_щитам!C561</f>
        <v>0</v>
      </c>
      <c r="D556" s="20">
        <f>Разбивка_по_щитам!F561</f>
        <v>0</v>
      </c>
      <c r="E556" s="20">
        <f>Разбивка_по_щитам!H561</f>
        <v>0</v>
      </c>
      <c r="F556" s="20" t="e">
        <f>Разбивка_по_щитам!I561</f>
        <v>#N/A</v>
      </c>
      <c r="G556" s="20" t="str">
        <f>Разбивка_по_щитам!J561</f>
        <v/>
      </c>
      <c r="H556" s="20" t="str">
        <f>Разбивка_по_щитам!K561</f>
        <v/>
      </c>
      <c r="I556" s="20" t="str">
        <f>Разбивка_по_щитам!L561</f>
        <v/>
      </c>
      <c r="J556" s="20" t="str">
        <f>Разбивка_по_щитам!M561</f>
        <v/>
      </c>
      <c r="K556" s="20" t="str">
        <f>Разбивка_по_щитам!N561</f>
        <v/>
      </c>
      <c r="L556" s="20"/>
      <c r="M556" s="20" t="str">
        <f>Разбивка_по_щитам!P561</f>
        <v/>
      </c>
      <c r="N556" s="20"/>
    </row>
    <row r="557" spans="2:14" x14ac:dyDescent="0.2">
      <c r="B557" s="20" t="str">
        <f>Разбивка_по_щитам!B562</f>
        <v/>
      </c>
      <c r="C557" s="20">
        <f>Разбивка_по_щитам!C562</f>
        <v>0</v>
      </c>
      <c r="D557" s="20">
        <f>Разбивка_по_щитам!F562</f>
        <v>0</v>
      </c>
      <c r="E557" s="20">
        <f>Разбивка_по_щитам!H562</f>
        <v>0</v>
      </c>
      <c r="F557" s="20" t="e">
        <f>Разбивка_по_щитам!I562</f>
        <v>#N/A</v>
      </c>
      <c r="G557" s="20" t="str">
        <f>Разбивка_по_щитам!J562</f>
        <v/>
      </c>
      <c r="H557" s="20" t="str">
        <f>Разбивка_по_щитам!K562</f>
        <v/>
      </c>
      <c r="I557" s="20" t="str">
        <f>Разбивка_по_щитам!L562</f>
        <v/>
      </c>
      <c r="J557" s="20" t="str">
        <f>Разбивка_по_щитам!M562</f>
        <v/>
      </c>
      <c r="K557" s="20" t="str">
        <f>Разбивка_по_щитам!N562</f>
        <v/>
      </c>
      <c r="L557" s="20"/>
      <c r="M557" s="20" t="str">
        <f>Разбивка_по_щитам!P562</f>
        <v/>
      </c>
      <c r="N557" s="20"/>
    </row>
    <row r="558" spans="2:14" x14ac:dyDescent="0.2">
      <c r="B558" s="20" t="str">
        <f>Разбивка_по_щитам!B563</f>
        <v/>
      </c>
      <c r="C558" s="20">
        <f>Разбивка_по_щитам!C563</f>
        <v>0</v>
      </c>
      <c r="D558" s="20">
        <f>Разбивка_по_щитам!F563</f>
        <v>0</v>
      </c>
      <c r="E558" s="20">
        <f>Разбивка_по_щитам!H563</f>
        <v>0</v>
      </c>
      <c r="F558" s="20" t="e">
        <f>Разбивка_по_щитам!I563</f>
        <v>#N/A</v>
      </c>
      <c r="G558" s="20" t="str">
        <f>Разбивка_по_щитам!J563</f>
        <v/>
      </c>
      <c r="H558" s="20" t="str">
        <f>Разбивка_по_щитам!K563</f>
        <v/>
      </c>
      <c r="I558" s="20" t="str">
        <f>Разбивка_по_щитам!L563</f>
        <v/>
      </c>
      <c r="J558" s="20" t="str">
        <f>Разбивка_по_щитам!M563</f>
        <v/>
      </c>
      <c r="K558" s="20" t="str">
        <f>Разбивка_по_щитам!N563</f>
        <v/>
      </c>
      <c r="L558" s="20"/>
      <c r="M558" s="20" t="str">
        <f>Разбивка_по_щитам!P563</f>
        <v/>
      </c>
      <c r="N558" s="20"/>
    </row>
    <row r="559" spans="2:14" x14ac:dyDescent="0.2">
      <c r="B559" s="20" t="str">
        <f>Разбивка_по_щитам!B564</f>
        <v/>
      </c>
      <c r="C559" s="20">
        <f>Разбивка_по_щитам!C564</f>
        <v>0</v>
      </c>
      <c r="D559" s="20">
        <f>Разбивка_по_щитам!F564</f>
        <v>0</v>
      </c>
      <c r="E559" s="20">
        <f>Разбивка_по_щитам!H564</f>
        <v>0</v>
      </c>
      <c r="F559" s="20" t="e">
        <f>Разбивка_по_щитам!I564</f>
        <v>#N/A</v>
      </c>
      <c r="G559" s="20" t="str">
        <f>Разбивка_по_щитам!J564</f>
        <v/>
      </c>
      <c r="H559" s="20" t="str">
        <f>Разбивка_по_щитам!K564</f>
        <v/>
      </c>
      <c r="I559" s="20" t="str">
        <f>Разбивка_по_щитам!L564</f>
        <v/>
      </c>
      <c r="J559" s="20" t="str">
        <f>Разбивка_по_щитам!M564</f>
        <v/>
      </c>
      <c r="K559" s="20" t="str">
        <f>Разбивка_по_щитам!N564</f>
        <v/>
      </c>
      <c r="L559" s="20"/>
      <c r="M559" s="20" t="str">
        <f>Разбивка_по_щитам!P564</f>
        <v/>
      </c>
      <c r="N559" s="20"/>
    </row>
    <row r="560" spans="2:14" x14ac:dyDescent="0.2">
      <c r="B560" s="20" t="str">
        <f>Разбивка_по_щитам!B565</f>
        <v/>
      </c>
      <c r="C560" s="20">
        <f>Разбивка_по_щитам!C565</f>
        <v>0</v>
      </c>
      <c r="D560" s="20">
        <f>Разбивка_по_щитам!F565</f>
        <v>0</v>
      </c>
      <c r="E560" s="20">
        <f>Разбивка_по_щитам!H565</f>
        <v>0</v>
      </c>
      <c r="F560" s="20" t="e">
        <f>Разбивка_по_щитам!I565</f>
        <v>#N/A</v>
      </c>
      <c r="G560" s="20" t="str">
        <f>Разбивка_по_щитам!J565</f>
        <v/>
      </c>
      <c r="H560" s="20" t="str">
        <f>Разбивка_по_щитам!K565</f>
        <v/>
      </c>
      <c r="I560" s="20" t="str">
        <f>Разбивка_по_щитам!L565</f>
        <v/>
      </c>
      <c r="J560" s="20" t="str">
        <f>Разбивка_по_щитам!M565</f>
        <v/>
      </c>
      <c r="K560" s="20" t="str">
        <f>Разбивка_по_щитам!N565</f>
        <v/>
      </c>
      <c r="L560" s="20"/>
      <c r="M560" s="20" t="str">
        <f>Разбивка_по_щитам!P565</f>
        <v/>
      </c>
      <c r="N560" s="20"/>
    </row>
    <row r="561" spans="2:14" x14ac:dyDescent="0.2">
      <c r="B561" s="20" t="str">
        <f>Разбивка_по_щитам!B566</f>
        <v/>
      </c>
      <c r="C561" s="20">
        <f>Разбивка_по_щитам!C566</f>
        <v>0</v>
      </c>
      <c r="D561" s="20">
        <f>Разбивка_по_щитам!F566</f>
        <v>0</v>
      </c>
      <c r="E561" s="20">
        <f>Разбивка_по_щитам!H566</f>
        <v>0</v>
      </c>
      <c r="F561" s="20" t="e">
        <f>Разбивка_по_щитам!I566</f>
        <v>#N/A</v>
      </c>
      <c r="G561" s="20" t="str">
        <f>Разбивка_по_щитам!J566</f>
        <v/>
      </c>
      <c r="H561" s="20" t="str">
        <f>Разбивка_по_щитам!K566</f>
        <v/>
      </c>
      <c r="I561" s="20" t="str">
        <f>Разбивка_по_щитам!L566</f>
        <v/>
      </c>
      <c r="J561" s="20" t="str">
        <f>Разбивка_по_щитам!M566</f>
        <v/>
      </c>
      <c r="K561" s="20" t="str">
        <f>Разбивка_по_щитам!N566</f>
        <v/>
      </c>
      <c r="L561" s="20"/>
      <c r="M561" s="20" t="str">
        <f>Разбивка_по_щитам!P566</f>
        <v/>
      </c>
      <c r="N561" s="20"/>
    </row>
    <row r="562" spans="2:14" x14ac:dyDescent="0.2">
      <c r="B562" s="20" t="str">
        <f>Разбивка_по_щитам!B567</f>
        <v/>
      </c>
      <c r="C562" s="20">
        <f>Разбивка_по_щитам!C567</f>
        <v>0</v>
      </c>
      <c r="D562" s="20">
        <f>Разбивка_по_щитам!F567</f>
        <v>0</v>
      </c>
      <c r="E562" s="20">
        <f>Разбивка_по_щитам!H567</f>
        <v>0</v>
      </c>
      <c r="F562" s="20" t="e">
        <f>Разбивка_по_щитам!I567</f>
        <v>#N/A</v>
      </c>
      <c r="G562" s="20" t="str">
        <f>Разбивка_по_щитам!J567</f>
        <v/>
      </c>
      <c r="H562" s="20" t="str">
        <f>Разбивка_по_щитам!K567</f>
        <v/>
      </c>
      <c r="I562" s="20" t="str">
        <f>Разбивка_по_щитам!L567</f>
        <v/>
      </c>
      <c r="J562" s="20" t="str">
        <f>Разбивка_по_щитам!M567</f>
        <v/>
      </c>
      <c r="K562" s="20" t="str">
        <f>Разбивка_по_щитам!N567</f>
        <v/>
      </c>
      <c r="L562" s="20"/>
      <c r="M562" s="20" t="str">
        <f>Разбивка_по_щитам!P567</f>
        <v/>
      </c>
      <c r="N562" s="20"/>
    </row>
    <row r="563" spans="2:14" x14ac:dyDescent="0.2">
      <c r="B563" s="20" t="str">
        <f>Разбивка_по_щитам!B568</f>
        <v/>
      </c>
      <c r="C563" s="20">
        <f>Разбивка_по_щитам!C568</f>
        <v>0</v>
      </c>
      <c r="D563" s="20">
        <f>Разбивка_по_щитам!F568</f>
        <v>0</v>
      </c>
      <c r="E563" s="20">
        <f>Разбивка_по_щитам!H568</f>
        <v>0</v>
      </c>
      <c r="F563" s="20" t="e">
        <f>Разбивка_по_щитам!I568</f>
        <v>#N/A</v>
      </c>
      <c r="G563" s="20" t="str">
        <f>Разбивка_по_щитам!J568</f>
        <v/>
      </c>
      <c r="H563" s="20" t="str">
        <f>Разбивка_по_щитам!K568</f>
        <v/>
      </c>
      <c r="I563" s="20" t="str">
        <f>Разбивка_по_щитам!L568</f>
        <v/>
      </c>
      <c r="J563" s="20" t="str">
        <f>Разбивка_по_щитам!M568</f>
        <v/>
      </c>
      <c r="K563" s="20" t="str">
        <f>Разбивка_по_щитам!N568</f>
        <v/>
      </c>
      <c r="L563" s="20"/>
      <c r="M563" s="20" t="str">
        <f>Разбивка_по_щитам!P568</f>
        <v/>
      </c>
      <c r="N563" s="20"/>
    </row>
    <row r="564" spans="2:14" x14ac:dyDescent="0.2">
      <c r="B564" s="20" t="str">
        <f>Разбивка_по_щитам!B569</f>
        <v/>
      </c>
      <c r="C564" s="20">
        <f>Разбивка_по_щитам!C569</f>
        <v>0</v>
      </c>
      <c r="D564" s="20">
        <f>Разбивка_по_щитам!F569</f>
        <v>0</v>
      </c>
      <c r="E564" s="20">
        <f>Разбивка_по_щитам!H569</f>
        <v>0</v>
      </c>
      <c r="F564" s="20" t="e">
        <f>Разбивка_по_щитам!I569</f>
        <v>#N/A</v>
      </c>
      <c r="G564" s="20" t="str">
        <f>Разбивка_по_щитам!J569</f>
        <v/>
      </c>
      <c r="H564" s="20" t="str">
        <f>Разбивка_по_щитам!K569</f>
        <v/>
      </c>
      <c r="I564" s="20" t="str">
        <f>Разбивка_по_щитам!L569</f>
        <v/>
      </c>
      <c r="J564" s="20" t="str">
        <f>Разбивка_по_щитам!M569</f>
        <v/>
      </c>
      <c r="K564" s="20" t="str">
        <f>Разбивка_по_щитам!N569</f>
        <v/>
      </c>
      <c r="L564" s="20"/>
      <c r="M564" s="20" t="str">
        <f>Разбивка_по_щитам!P569</f>
        <v/>
      </c>
      <c r="N564" s="20"/>
    </row>
    <row r="565" spans="2:14" x14ac:dyDescent="0.2">
      <c r="B565" s="20" t="str">
        <f>Разбивка_по_щитам!B570</f>
        <v/>
      </c>
      <c r="C565" s="20">
        <f>Разбивка_по_щитам!C570</f>
        <v>0</v>
      </c>
      <c r="D565" s="20">
        <f>Разбивка_по_щитам!F570</f>
        <v>0</v>
      </c>
      <c r="E565" s="20">
        <f>Разбивка_по_щитам!H570</f>
        <v>0</v>
      </c>
      <c r="F565" s="20" t="e">
        <f>Разбивка_по_щитам!I570</f>
        <v>#N/A</v>
      </c>
      <c r="G565" s="20" t="str">
        <f>Разбивка_по_щитам!J570</f>
        <v/>
      </c>
      <c r="H565" s="20" t="str">
        <f>Разбивка_по_щитам!K570</f>
        <v/>
      </c>
      <c r="I565" s="20" t="str">
        <f>Разбивка_по_щитам!L570</f>
        <v/>
      </c>
      <c r="J565" s="20" t="str">
        <f>Разбивка_по_щитам!M570</f>
        <v/>
      </c>
      <c r="K565" s="20" t="str">
        <f>Разбивка_по_щитам!N570</f>
        <v/>
      </c>
      <c r="L565" s="20"/>
      <c r="M565" s="20" t="str">
        <f>Разбивка_по_щитам!P570</f>
        <v/>
      </c>
      <c r="N565" s="20"/>
    </row>
    <row r="566" spans="2:14" x14ac:dyDescent="0.2">
      <c r="B566" s="20" t="str">
        <f>Разбивка_по_щитам!B571</f>
        <v/>
      </c>
      <c r="C566" s="20">
        <f>Разбивка_по_щитам!C571</f>
        <v>0</v>
      </c>
      <c r="D566" s="20">
        <f>Разбивка_по_щитам!F571</f>
        <v>0</v>
      </c>
      <c r="E566" s="20">
        <f>Разбивка_по_щитам!H571</f>
        <v>0</v>
      </c>
      <c r="F566" s="20" t="e">
        <f>Разбивка_по_щитам!I571</f>
        <v>#N/A</v>
      </c>
      <c r="G566" s="20" t="str">
        <f>Разбивка_по_щитам!J571</f>
        <v/>
      </c>
      <c r="H566" s="20" t="str">
        <f>Разбивка_по_щитам!K571</f>
        <v/>
      </c>
      <c r="I566" s="20" t="str">
        <f>Разбивка_по_щитам!L571</f>
        <v/>
      </c>
      <c r="J566" s="20" t="str">
        <f>Разбивка_по_щитам!M571</f>
        <v/>
      </c>
      <c r="K566" s="20" t="str">
        <f>Разбивка_по_щитам!N571</f>
        <v/>
      </c>
      <c r="L566" s="20"/>
      <c r="M566" s="20" t="str">
        <f>Разбивка_по_щитам!P571</f>
        <v/>
      </c>
      <c r="N566" s="20"/>
    </row>
    <row r="567" spans="2:14" x14ac:dyDescent="0.2">
      <c r="B567" s="20" t="str">
        <f>Разбивка_по_щитам!B572</f>
        <v/>
      </c>
      <c r="C567" s="20">
        <f>Разбивка_по_щитам!C572</f>
        <v>0</v>
      </c>
      <c r="D567" s="20">
        <f>Разбивка_по_щитам!F572</f>
        <v>0</v>
      </c>
      <c r="E567" s="20">
        <f>Разбивка_по_щитам!H572</f>
        <v>0</v>
      </c>
      <c r="F567" s="20" t="e">
        <f>Разбивка_по_щитам!I572</f>
        <v>#N/A</v>
      </c>
      <c r="G567" s="20" t="str">
        <f>Разбивка_по_щитам!J572</f>
        <v/>
      </c>
      <c r="H567" s="20" t="str">
        <f>Разбивка_по_щитам!K572</f>
        <v/>
      </c>
      <c r="I567" s="20" t="str">
        <f>Разбивка_по_щитам!L572</f>
        <v/>
      </c>
      <c r="J567" s="20" t="str">
        <f>Разбивка_по_щитам!M572</f>
        <v/>
      </c>
      <c r="K567" s="20" t="str">
        <f>Разбивка_по_щитам!N572</f>
        <v/>
      </c>
      <c r="L567" s="20"/>
      <c r="M567" s="20" t="str">
        <f>Разбивка_по_щитам!P572</f>
        <v/>
      </c>
      <c r="N567" s="20"/>
    </row>
    <row r="568" spans="2:14" x14ac:dyDescent="0.2">
      <c r="B568" s="20" t="str">
        <f>Разбивка_по_щитам!B573</f>
        <v/>
      </c>
      <c r="C568" s="20">
        <f>Разбивка_по_щитам!C573</f>
        <v>0</v>
      </c>
      <c r="D568" s="20">
        <f>Разбивка_по_щитам!F573</f>
        <v>0</v>
      </c>
      <c r="E568" s="20">
        <f>Разбивка_по_щитам!H573</f>
        <v>0</v>
      </c>
      <c r="F568" s="20" t="e">
        <f>Разбивка_по_щитам!I573</f>
        <v>#N/A</v>
      </c>
      <c r="G568" s="20" t="str">
        <f>Разбивка_по_щитам!J573</f>
        <v/>
      </c>
      <c r="H568" s="20" t="str">
        <f>Разбивка_по_щитам!K573</f>
        <v/>
      </c>
      <c r="I568" s="20" t="str">
        <f>Разбивка_по_щитам!L573</f>
        <v/>
      </c>
      <c r="J568" s="20" t="str">
        <f>Разбивка_по_щитам!M573</f>
        <v/>
      </c>
      <c r="K568" s="20" t="str">
        <f>Разбивка_по_щитам!N573</f>
        <v/>
      </c>
      <c r="L568" s="20"/>
      <c r="M568" s="20" t="str">
        <f>Разбивка_по_щитам!P573</f>
        <v/>
      </c>
      <c r="N568" s="20"/>
    </row>
    <row r="569" spans="2:14" x14ac:dyDescent="0.2">
      <c r="B569" s="20" t="str">
        <f>Разбивка_по_щитам!B574</f>
        <v/>
      </c>
      <c r="C569" s="20">
        <f>Разбивка_по_щитам!C574</f>
        <v>0</v>
      </c>
      <c r="D569" s="20">
        <f>Разбивка_по_щитам!F574</f>
        <v>0</v>
      </c>
      <c r="E569" s="20">
        <f>Разбивка_по_щитам!H574</f>
        <v>0</v>
      </c>
      <c r="F569" s="20" t="e">
        <f>Разбивка_по_щитам!I574</f>
        <v>#N/A</v>
      </c>
      <c r="G569" s="20" t="str">
        <f>Разбивка_по_щитам!J574</f>
        <v/>
      </c>
      <c r="H569" s="20" t="str">
        <f>Разбивка_по_щитам!K574</f>
        <v/>
      </c>
      <c r="I569" s="20" t="str">
        <f>Разбивка_по_щитам!L574</f>
        <v/>
      </c>
      <c r="J569" s="20" t="str">
        <f>Разбивка_по_щитам!M574</f>
        <v/>
      </c>
      <c r="K569" s="20" t="str">
        <f>Разбивка_по_щитам!N574</f>
        <v/>
      </c>
      <c r="L569" s="20"/>
      <c r="M569" s="20" t="str">
        <f>Разбивка_по_щитам!P574</f>
        <v/>
      </c>
      <c r="N569" s="20"/>
    </row>
    <row r="570" spans="2:14" x14ac:dyDescent="0.2">
      <c r="B570" s="20" t="str">
        <f>Разбивка_по_щитам!B575</f>
        <v/>
      </c>
      <c r="C570" s="20">
        <f>Разбивка_по_щитам!C575</f>
        <v>0</v>
      </c>
      <c r="D570" s="20">
        <f>Разбивка_по_щитам!F575</f>
        <v>0</v>
      </c>
      <c r="E570" s="20">
        <f>Разбивка_по_щитам!H575</f>
        <v>0</v>
      </c>
      <c r="F570" s="20" t="e">
        <f>Разбивка_по_щитам!I575</f>
        <v>#N/A</v>
      </c>
      <c r="G570" s="20" t="str">
        <f>Разбивка_по_щитам!J575</f>
        <v/>
      </c>
      <c r="H570" s="20" t="str">
        <f>Разбивка_по_щитам!K575</f>
        <v/>
      </c>
      <c r="I570" s="20" t="str">
        <f>Разбивка_по_щитам!L575</f>
        <v/>
      </c>
      <c r="J570" s="20" t="str">
        <f>Разбивка_по_щитам!M575</f>
        <v/>
      </c>
      <c r="K570" s="20" t="str">
        <f>Разбивка_по_щитам!N575</f>
        <v/>
      </c>
      <c r="L570" s="20"/>
      <c r="M570" s="20" t="str">
        <f>Разбивка_по_щитам!P575</f>
        <v/>
      </c>
      <c r="N570" s="20"/>
    </row>
    <row r="571" spans="2:14" x14ac:dyDescent="0.2">
      <c r="B571" s="20" t="str">
        <f>Разбивка_по_щитам!B576</f>
        <v/>
      </c>
      <c r="C571" s="20">
        <f>Разбивка_по_щитам!C576</f>
        <v>0</v>
      </c>
      <c r="D571" s="20">
        <f>Разбивка_по_щитам!F576</f>
        <v>0</v>
      </c>
      <c r="E571" s="20">
        <f>Разбивка_по_щитам!H576</f>
        <v>0</v>
      </c>
      <c r="F571" s="20" t="e">
        <f>Разбивка_по_щитам!I576</f>
        <v>#N/A</v>
      </c>
      <c r="G571" s="20" t="str">
        <f>Разбивка_по_щитам!J576</f>
        <v/>
      </c>
      <c r="H571" s="20" t="str">
        <f>Разбивка_по_щитам!K576</f>
        <v/>
      </c>
      <c r="I571" s="20" t="str">
        <f>Разбивка_по_щитам!L576</f>
        <v/>
      </c>
      <c r="J571" s="20" t="str">
        <f>Разбивка_по_щитам!M576</f>
        <v/>
      </c>
      <c r="K571" s="20" t="str">
        <f>Разбивка_по_щитам!N576</f>
        <v/>
      </c>
      <c r="L571" s="20"/>
      <c r="M571" s="20" t="str">
        <f>Разбивка_по_щитам!P576</f>
        <v/>
      </c>
      <c r="N571" s="20"/>
    </row>
    <row r="572" spans="2:14" x14ac:dyDescent="0.2">
      <c r="B572" s="20" t="str">
        <f>Разбивка_по_щитам!B577</f>
        <v/>
      </c>
      <c r="C572" s="20">
        <f>Разбивка_по_щитам!C577</f>
        <v>0</v>
      </c>
      <c r="D572" s="20">
        <f>Разбивка_по_щитам!F577</f>
        <v>0</v>
      </c>
      <c r="E572" s="20">
        <f>Разбивка_по_щитам!H577</f>
        <v>0</v>
      </c>
      <c r="F572" s="20" t="e">
        <f>Разбивка_по_щитам!I577</f>
        <v>#N/A</v>
      </c>
      <c r="G572" s="20" t="str">
        <f>Разбивка_по_щитам!J577</f>
        <v/>
      </c>
      <c r="H572" s="20" t="str">
        <f>Разбивка_по_щитам!K577</f>
        <v/>
      </c>
      <c r="I572" s="20" t="str">
        <f>Разбивка_по_щитам!L577</f>
        <v/>
      </c>
      <c r="J572" s="20" t="str">
        <f>Разбивка_по_щитам!M577</f>
        <v/>
      </c>
      <c r="K572" s="20" t="str">
        <f>Разбивка_по_щитам!N577</f>
        <v/>
      </c>
      <c r="L572" s="20"/>
      <c r="M572" s="20" t="str">
        <f>Разбивка_по_щитам!P577</f>
        <v/>
      </c>
      <c r="N572" s="20"/>
    </row>
    <row r="573" spans="2:14" x14ac:dyDescent="0.2">
      <c r="B573" s="20" t="str">
        <f>Разбивка_по_щитам!B578</f>
        <v/>
      </c>
      <c r="C573" s="20">
        <f>Разбивка_по_щитам!C578</f>
        <v>0</v>
      </c>
      <c r="D573" s="20">
        <f>Разбивка_по_щитам!F578</f>
        <v>0</v>
      </c>
      <c r="E573" s="20">
        <f>Разбивка_по_щитам!H578</f>
        <v>0</v>
      </c>
      <c r="F573" s="20" t="e">
        <f>Разбивка_по_щитам!I578</f>
        <v>#N/A</v>
      </c>
      <c r="G573" s="20" t="str">
        <f>Разбивка_по_щитам!J578</f>
        <v/>
      </c>
      <c r="H573" s="20" t="str">
        <f>Разбивка_по_щитам!K578</f>
        <v/>
      </c>
      <c r="I573" s="20" t="str">
        <f>Разбивка_по_щитам!L578</f>
        <v/>
      </c>
      <c r="J573" s="20" t="str">
        <f>Разбивка_по_щитам!M578</f>
        <v/>
      </c>
      <c r="K573" s="20" t="str">
        <f>Разбивка_по_щитам!N578</f>
        <v/>
      </c>
      <c r="L573" s="20"/>
      <c r="M573" s="20" t="str">
        <f>Разбивка_по_щитам!P578</f>
        <v/>
      </c>
      <c r="N573" s="20"/>
    </row>
    <row r="574" spans="2:14" x14ac:dyDescent="0.2">
      <c r="B574" s="20" t="str">
        <f>Разбивка_по_щитам!B579</f>
        <v/>
      </c>
      <c r="C574" s="20">
        <f>Разбивка_по_щитам!C579</f>
        <v>0</v>
      </c>
      <c r="D574" s="20">
        <f>Разбивка_по_щитам!F579</f>
        <v>0</v>
      </c>
      <c r="E574" s="20">
        <f>Разбивка_по_щитам!H579</f>
        <v>0</v>
      </c>
      <c r="F574" s="20" t="e">
        <f>Разбивка_по_щитам!I579</f>
        <v>#N/A</v>
      </c>
      <c r="G574" s="20" t="str">
        <f>Разбивка_по_щитам!J579</f>
        <v/>
      </c>
      <c r="H574" s="20" t="str">
        <f>Разбивка_по_щитам!K579</f>
        <v/>
      </c>
      <c r="I574" s="20" t="str">
        <f>Разбивка_по_щитам!L579</f>
        <v/>
      </c>
      <c r="J574" s="20" t="str">
        <f>Разбивка_по_щитам!M579</f>
        <v/>
      </c>
      <c r="K574" s="20" t="str">
        <f>Разбивка_по_щитам!N579</f>
        <v/>
      </c>
      <c r="L574" s="20"/>
      <c r="M574" s="20" t="str">
        <f>Разбивка_по_щитам!P579</f>
        <v/>
      </c>
      <c r="N574" s="20"/>
    </row>
    <row r="575" spans="2:14" x14ac:dyDescent="0.2">
      <c r="B575" s="20" t="str">
        <f>Разбивка_по_щитам!B580</f>
        <v/>
      </c>
      <c r="C575" s="20">
        <f>Разбивка_по_щитам!C580</f>
        <v>0</v>
      </c>
      <c r="D575" s="20">
        <f>Разбивка_по_щитам!F580</f>
        <v>0</v>
      </c>
      <c r="E575" s="20">
        <f>Разбивка_по_щитам!H580</f>
        <v>0</v>
      </c>
      <c r="F575" s="20" t="e">
        <f>Разбивка_по_щитам!I580</f>
        <v>#N/A</v>
      </c>
      <c r="G575" s="20" t="str">
        <f>Разбивка_по_щитам!J580</f>
        <v/>
      </c>
      <c r="H575" s="20" t="str">
        <f>Разбивка_по_щитам!K580</f>
        <v/>
      </c>
      <c r="I575" s="20" t="str">
        <f>Разбивка_по_щитам!L580</f>
        <v/>
      </c>
      <c r="J575" s="20" t="str">
        <f>Разбивка_по_щитам!M580</f>
        <v/>
      </c>
      <c r="K575" s="20" t="str">
        <f>Разбивка_по_щитам!N580</f>
        <v/>
      </c>
      <c r="L575" s="20"/>
      <c r="M575" s="20" t="str">
        <f>Разбивка_по_щитам!P580</f>
        <v/>
      </c>
      <c r="N575" s="20"/>
    </row>
    <row r="576" spans="2:14" x14ac:dyDescent="0.2">
      <c r="B576" s="20" t="str">
        <f>Разбивка_по_щитам!B581</f>
        <v/>
      </c>
      <c r="C576" s="20">
        <f>Разбивка_по_щитам!C581</f>
        <v>0</v>
      </c>
      <c r="D576" s="20">
        <f>Разбивка_по_щитам!F581</f>
        <v>0</v>
      </c>
      <c r="E576" s="20">
        <f>Разбивка_по_щитам!H581</f>
        <v>0</v>
      </c>
      <c r="F576" s="20" t="e">
        <f>Разбивка_по_щитам!I581</f>
        <v>#N/A</v>
      </c>
      <c r="G576" s="20" t="str">
        <f>Разбивка_по_щитам!J581</f>
        <v/>
      </c>
      <c r="H576" s="20" t="str">
        <f>Разбивка_по_щитам!K581</f>
        <v/>
      </c>
      <c r="I576" s="20" t="str">
        <f>Разбивка_по_щитам!L581</f>
        <v/>
      </c>
      <c r="J576" s="20" t="str">
        <f>Разбивка_по_щитам!M581</f>
        <v/>
      </c>
      <c r="K576" s="20" t="str">
        <f>Разбивка_по_щитам!N581</f>
        <v/>
      </c>
      <c r="L576" s="20"/>
      <c r="M576" s="20" t="str">
        <f>Разбивка_по_щитам!P581</f>
        <v/>
      </c>
      <c r="N576" s="20"/>
    </row>
    <row r="577" spans="2:14" x14ac:dyDescent="0.2">
      <c r="B577" s="20" t="str">
        <f>Разбивка_по_щитам!B582</f>
        <v/>
      </c>
      <c r="C577" s="20">
        <f>Разбивка_по_щитам!C582</f>
        <v>0</v>
      </c>
      <c r="D577" s="20">
        <f>Разбивка_по_щитам!F582</f>
        <v>0</v>
      </c>
      <c r="E577" s="20">
        <f>Разбивка_по_щитам!H582</f>
        <v>0</v>
      </c>
      <c r="F577" s="20" t="e">
        <f>Разбивка_по_щитам!I582</f>
        <v>#N/A</v>
      </c>
      <c r="G577" s="20" t="str">
        <f>Разбивка_по_щитам!J582</f>
        <v/>
      </c>
      <c r="H577" s="20" t="str">
        <f>Разбивка_по_щитам!K582</f>
        <v/>
      </c>
      <c r="I577" s="20" t="str">
        <f>Разбивка_по_щитам!L582</f>
        <v/>
      </c>
      <c r="J577" s="20" t="str">
        <f>Разбивка_по_щитам!M582</f>
        <v/>
      </c>
      <c r="K577" s="20" t="str">
        <f>Разбивка_по_щитам!N582</f>
        <v/>
      </c>
      <c r="L577" s="20"/>
      <c r="M577" s="20" t="str">
        <f>Разбивка_по_щитам!P582</f>
        <v/>
      </c>
      <c r="N577" s="20"/>
    </row>
    <row r="578" spans="2:14" x14ac:dyDescent="0.2">
      <c r="B578" s="20" t="str">
        <f>Разбивка_по_щитам!B583</f>
        <v/>
      </c>
      <c r="C578" s="20">
        <f>Разбивка_по_щитам!C583</f>
        <v>0</v>
      </c>
      <c r="D578" s="20">
        <f>Разбивка_по_щитам!F583</f>
        <v>0</v>
      </c>
      <c r="E578" s="20">
        <f>Разбивка_по_щитам!H583</f>
        <v>0</v>
      </c>
      <c r="F578" s="20" t="e">
        <f>Разбивка_по_щитам!I583</f>
        <v>#N/A</v>
      </c>
      <c r="G578" s="20" t="str">
        <f>Разбивка_по_щитам!J583</f>
        <v/>
      </c>
      <c r="H578" s="20" t="str">
        <f>Разбивка_по_щитам!K583</f>
        <v/>
      </c>
      <c r="I578" s="20" t="str">
        <f>Разбивка_по_щитам!L583</f>
        <v/>
      </c>
      <c r="J578" s="20" t="str">
        <f>Разбивка_по_щитам!M583</f>
        <v/>
      </c>
      <c r="K578" s="20" t="str">
        <f>Разбивка_по_щитам!N583</f>
        <v/>
      </c>
      <c r="L578" s="20"/>
      <c r="M578" s="20" t="str">
        <f>Разбивка_по_щитам!P583</f>
        <v/>
      </c>
      <c r="N578" s="20"/>
    </row>
    <row r="579" spans="2:14" x14ac:dyDescent="0.2">
      <c r="B579" s="20" t="str">
        <f>Разбивка_по_щитам!B584</f>
        <v/>
      </c>
      <c r="C579" s="20">
        <f>Разбивка_по_щитам!C584</f>
        <v>0</v>
      </c>
      <c r="D579" s="20">
        <f>Разбивка_по_щитам!F584</f>
        <v>0</v>
      </c>
      <c r="E579" s="20">
        <f>Разбивка_по_щитам!H584</f>
        <v>0</v>
      </c>
      <c r="F579" s="20" t="e">
        <f>Разбивка_по_щитам!I584</f>
        <v>#N/A</v>
      </c>
      <c r="G579" s="20" t="str">
        <f>Разбивка_по_щитам!J584</f>
        <v/>
      </c>
      <c r="H579" s="20" t="str">
        <f>Разбивка_по_щитам!K584</f>
        <v/>
      </c>
      <c r="I579" s="20" t="str">
        <f>Разбивка_по_щитам!L584</f>
        <v/>
      </c>
      <c r="J579" s="20" t="str">
        <f>Разбивка_по_щитам!M584</f>
        <v/>
      </c>
      <c r="K579" s="20" t="str">
        <f>Разбивка_по_щитам!N584</f>
        <v/>
      </c>
      <c r="L579" s="20"/>
      <c r="M579" s="20" t="str">
        <f>Разбивка_по_щитам!P584</f>
        <v/>
      </c>
      <c r="N579" s="20"/>
    </row>
    <row r="580" spans="2:14" x14ac:dyDescent="0.2">
      <c r="B580" s="20" t="str">
        <f>Разбивка_по_щитам!B585</f>
        <v/>
      </c>
      <c r="C580" s="20">
        <f>Разбивка_по_щитам!C585</f>
        <v>0</v>
      </c>
      <c r="D580" s="20">
        <f>Разбивка_по_щитам!F585</f>
        <v>0</v>
      </c>
      <c r="E580" s="20">
        <f>Разбивка_по_щитам!H585</f>
        <v>0</v>
      </c>
      <c r="F580" s="20" t="e">
        <f>Разбивка_по_щитам!I585</f>
        <v>#N/A</v>
      </c>
      <c r="G580" s="20" t="str">
        <f>Разбивка_по_щитам!J585</f>
        <v/>
      </c>
      <c r="H580" s="20" t="str">
        <f>Разбивка_по_щитам!K585</f>
        <v/>
      </c>
      <c r="I580" s="20" t="str">
        <f>Разбивка_по_щитам!L585</f>
        <v/>
      </c>
      <c r="J580" s="20" t="str">
        <f>Разбивка_по_щитам!M585</f>
        <v/>
      </c>
      <c r="K580" s="20" t="str">
        <f>Разбивка_по_щитам!N585</f>
        <v/>
      </c>
      <c r="L580" s="20"/>
      <c r="M580" s="20" t="str">
        <f>Разбивка_по_щитам!P585</f>
        <v/>
      </c>
      <c r="N580" s="20"/>
    </row>
    <row r="581" spans="2:14" x14ac:dyDescent="0.2">
      <c r="B581" s="20" t="str">
        <f>Разбивка_по_щитам!B586</f>
        <v/>
      </c>
      <c r="C581" s="20">
        <f>Разбивка_по_щитам!C586</f>
        <v>0</v>
      </c>
      <c r="D581" s="20">
        <f>Разбивка_по_щитам!F586</f>
        <v>0</v>
      </c>
      <c r="E581" s="20">
        <f>Разбивка_по_щитам!H586</f>
        <v>0</v>
      </c>
      <c r="F581" s="20" t="e">
        <f>Разбивка_по_щитам!I586</f>
        <v>#N/A</v>
      </c>
      <c r="G581" s="20" t="str">
        <f>Разбивка_по_щитам!J586</f>
        <v/>
      </c>
      <c r="H581" s="20" t="str">
        <f>Разбивка_по_щитам!K586</f>
        <v/>
      </c>
      <c r="I581" s="20" t="str">
        <f>Разбивка_по_щитам!L586</f>
        <v/>
      </c>
      <c r="J581" s="20" t="str">
        <f>Разбивка_по_щитам!M586</f>
        <v/>
      </c>
      <c r="K581" s="20" t="str">
        <f>Разбивка_по_щитам!N586</f>
        <v/>
      </c>
      <c r="L581" s="20"/>
      <c r="M581" s="20" t="str">
        <f>Разбивка_по_щитам!P586</f>
        <v/>
      </c>
      <c r="N581" s="20"/>
    </row>
    <row r="582" spans="2:14" x14ac:dyDescent="0.2">
      <c r="B582" s="20" t="str">
        <f>Разбивка_по_щитам!B587</f>
        <v/>
      </c>
      <c r="C582" s="20">
        <f>Разбивка_по_щитам!C587</f>
        <v>0</v>
      </c>
      <c r="D582" s="20">
        <f>Разбивка_по_щитам!F587</f>
        <v>0</v>
      </c>
      <c r="E582" s="20">
        <f>Разбивка_по_щитам!H587</f>
        <v>0</v>
      </c>
      <c r="F582" s="20" t="e">
        <f>Разбивка_по_щитам!I587</f>
        <v>#N/A</v>
      </c>
      <c r="G582" s="20" t="str">
        <f>Разбивка_по_щитам!J587</f>
        <v/>
      </c>
      <c r="H582" s="20" t="str">
        <f>Разбивка_по_щитам!K587</f>
        <v/>
      </c>
      <c r="I582" s="20" t="str">
        <f>Разбивка_по_щитам!L587</f>
        <v/>
      </c>
      <c r="J582" s="20" t="str">
        <f>Разбивка_по_щитам!M587</f>
        <v/>
      </c>
      <c r="K582" s="20" t="str">
        <f>Разбивка_по_щитам!N587</f>
        <v/>
      </c>
      <c r="L582" s="20"/>
      <c r="M582" s="20" t="str">
        <f>Разбивка_по_щитам!P587</f>
        <v/>
      </c>
      <c r="N582" s="20"/>
    </row>
    <row r="583" spans="2:14" x14ac:dyDescent="0.2">
      <c r="B583" s="20" t="str">
        <f>Разбивка_по_щитам!B588</f>
        <v/>
      </c>
      <c r="C583" s="20">
        <f>Разбивка_по_щитам!C588</f>
        <v>0</v>
      </c>
      <c r="D583" s="20">
        <f>Разбивка_по_щитам!F588</f>
        <v>0</v>
      </c>
      <c r="E583" s="20">
        <f>Разбивка_по_щитам!H588</f>
        <v>0</v>
      </c>
      <c r="F583" s="20" t="e">
        <f>Разбивка_по_щитам!I588</f>
        <v>#N/A</v>
      </c>
      <c r="G583" s="20" t="str">
        <f>Разбивка_по_щитам!J588</f>
        <v/>
      </c>
      <c r="H583" s="20" t="str">
        <f>Разбивка_по_щитам!K588</f>
        <v/>
      </c>
      <c r="I583" s="20" t="str">
        <f>Разбивка_по_щитам!L588</f>
        <v/>
      </c>
      <c r="J583" s="20" t="str">
        <f>Разбивка_по_щитам!M588</f>
        <v/>
      </c>
      <c r="K583" s="20" t="str">
        <f>Разбивка_по_щитам!N588</f>
        <v/>
      </c>
      <c r="L583" s="20"/>
      <c r="M583" s="20" t="str">
        <f>Разбивка_по_щитам!P588</f>
        <v/>
      </c>
      <c r="N583" s="20"/>
    </row>
    <row r="584" spans="2:14" x14ac:dyDescent="0.2">
      <c r="B584" s="20" t="str">
        <f>Разбивка_по_щитам!B589</f>
        <v/>
      </c>
      <c r="C584" s="20">
        <f>Разбивка_по_щитам!C589</f>
        <v>0</v>
      </c>
      <c r="D584" s="20">
        <f>Разбивка_по_щитам!F589</f>
        <v>0</v>
      </c>
      <c r="E584" s="20">
        <f>Разбивка_по_щитам!H589</f>
        <v>0</v>
      </c>
      <c r="F584" s="20" t="e">
        <f>Разбивка_по_щитам!I589</f>
        <v>#N/A</v>
      </c>
      <c r="G584" s="20" t="str">
        <f>Разбивка_по_щитам!J589</f>
        <v/>
      </c>
      <c r="H584" s="20" t="str">
        <f>Разбивка_по_щитам!K589</f>
        <v/>
      </c>
      <c r="I584" s="20" t="str">
        <f>Разбивка_по_щитам!L589</f>
        <v/>
      </c>
      <c r="J584" s="20" t="str">
        <f>Разбивка_по_щитам!M589</f>
        <v/>
      </c>
      <c r="K584" s="20" t="str">
        <f>Разбивка_по_щитам!N589</f>
        <v/>
      </c>
      <c r="L584" s="20"/>
      <c r="M584" s="20" t="str">
        <f>Разбивка_по_щитам!P589</f>
        <v/>
      </c>
      <c r="N584" s="20"/>
    </row>
    <row r="585" spans="2:14" x14ac:dyDescent="0.2">
      <c r="B585" s="20" t="str">
        <f>Разбивка_по_щитам!B590</f>
        <v/>
      </c>
      <c r="C585" s="20">
        <f>Разбивка_по_щитам!C590</f>
        <v>0</v>
      </c>
      <c r="D585" s="20">
        <f>Разбивка_по_щитам!F590</f>
        <v>0</v>
      </c>
      <c r="E585" s="20">
        <f>Разбивка_по_щитам!H590</f>
        <v>0</v>
      </c>
      <c r="F585" s="20" t="e">
        <f>Разбивка_по_щитам!I590</f>
        <v>#N/A</v>
      </c>
      <c r="G585" s="20" t="str">
        <f>Разбивка_по_щитам!J590</f>
        <v/>
      </c>
      <c r="H585" s="20" t="str">
        <f>Разбивка_по_щитам!K590</f>
        <v/>
      </c>
      <c r="I585" s="20" t="str">
        <f>Разбивка_по_щитам!L590</f>
        <v/>
      </c>
      <c r="J585" s="20" t="str">
        <f>Разбивка_по_щитам!M590</f>
        <v/>
      </c>
      <c r="K585" s="20" t="str">
        <f>Разбивка_по_щитам!N590</f>
        <v/>
      </c>
      <c r="L585" s="20"/>
      <c r="M585" s="20" t="str">
        <f>Разбивка_по_щитам!P590</f>
        <v/>
      </c>
      <c r="N585" s="20"/>
    </row>
    <row r="586" spans="2:14" x14ac:dyDescent="0.2">
      <c r="B586" s="20" t="str">
        <f>Разбивка_по_щитам!B591</f>
        <v/>
      </c>
      <c r="C586" s="20">
        <f>Разбивка_по_щитам!C591</f>
        <v>0</v>
      </c>
      <c r="D586" s="20">
        <f>Разбивка_по_щитам!F591</f>
        <v>0</v>
      </c>
      <c r="E586" s="20">
        <f>Разбивка_по_щитам!H591</f>
        <v>0</v>
      </c>
      <c r="F586" s="20" t="e">
        <f>Разбивка_по_щитам!I591</f>
        <v>#N/A</v>
      </c>
      <c r="G586" s="20" t="str">
        <f>Разбивка_по_щитам!J591</f>
        <v/>
      </c>
      <c r="H586" s="20" t="str">
        <f>Разбивка_по_щитам!K591</f>
        <v/>
      </c>
      <c r="I586" s="20" t="str">
        <f>Разбивка_по_щитам!L591</f>
        <v/>
      </c>
      <c r="J586" s="20" t="str">
        <f>Разбивка_по_щитам!M591</f>
        <v/>
      </c>
      <c r="K586" s="20" t="str">
        <f>Разбивка_по_щитам!N591</f>
        <v/>
      </c>
      <c r="L586" s="20"/>
      <c r="M586" s="20" t="str">
        <f>Разбивка_по_щитам!P591</f>
        <v/>
      </c>
      <c r="N586" s="20"/>
    </row>
    <row r="587" spans="2:14" x14ac:dyDescent="0.2">
      <c r="B587" s="20" t="str">
        <f>Разбивка_по_щитам!B592</f>
        <v/>
      </c>
      <c r="C587" s="20">
        <f>Разбивка_по_щитам!C592</f>
        <v>0</v>
      </c>
      <c r="D587" s="20">
        <f>Разбивка_по_щитам!F592</f>
        <v>0</v>
      </c>
      <c r="E587" s="20">
        <f>Разбивка_по_щитам!H592</f>
        <v>0</v>
      </c>
      <c r="F587" s="20" t="e">
        <f>Разбивка_по_щитам!I592</f>
        <v>#N/A</v>
      </c>
      <c r="G587" s="20" t="str">
        <f>Разбивка_по_щитам!J592</f>
        <v/>
      </c>
      <c r="H587" s="20" t="str">
        <f>Разбивка_по_щитам!K592</f>
        <v/>
      </c>
      <c r="I587" s="20" t="str">
        <f>Разбивка_по_щитам!L592</f>
        <v/>
      </c>
      <c r="J587" s="20" t="str">
        <f>Разбивка_по_щитам!M592</f>
        <v/>
      </c>
      <c r="K587" s="20" t="str">
        <f>Разбивка_по_щитам!N592</f>
        <v/>
      </c>
      <c r="L587" s="20"/>
      <c r="M587" s="20" t="str">
        <f>Разбивка_по_щитам!P592</f>
        <v/>
      </c>
      <c r="N587" s="20"/>
    </row>
    <row r="588" spans="2:14" x14ac:dyDescent="0.2">
      <c r="B588" s="20" t="str">
        <f>Разбивка_по_щитам!B593</f>
        <v/>
      </c>
      <c r="C588" s="20">
        <f>Разбивка_по_щитам!C593</f>
        <v>0</v>
      </c>
      <c r="D588" s="20">
        <f>Разбивка_по_щитам!F593</f>
        <v>0</v>
      </c>
      <c r="E588" s="20">
        <f>Разбивка_по_щитам!H593</f>
        <v>0</v>
      </c>
      <c r="F588" s="20" t="e">
        <f>Разбивка_по_щитам!I593</f>
        <v>#N/A</v>
      </c>
      <c r="G588" s="20" t="str">
        <f>Разбивка_по_щитам!J593</f>
        <v/>
      </c>
      <c r="H588" s="20" t="str">
        <f>Разбивка_по_щитам!K593</f>
        <v/>
      </c>
      <c r="I588" s="20" t="str">
        <f>Разбивка_по_щитам!L593</f>
        <v/>
      </c>
      <c r="J588" s="20" t="str">
        <f>Разбивка_по_щитам!M593</f>
        <v/>
      </c>
      <c r="K588" s="20" t="str">
        <f>Разбивка_по_щитам!N593</f>
        <v/>
      </c>
      <c r="L588" s="20"/>
      <c r="M588" s="20" t="str">
        <f>Разбивка_по_щитам!P593</f>
        <v/>
      </c>
      <c r="N588" s="20"/>
    </row>
    <row r="589" spans="2:14" x14ac:dyDescent="0.2">
      <c r="B589" s="20" t="str">
        <f>Разбивка_по_щитам!B594</f>
        <v/>
      </c>
      <c r="C589" s="20">
        <f>Разбивка_по_щитам!C594</f>
        <v>0</v>
      </c>
      <c r="D589" s="20">
        <f>Разбивка_по_щитам!F594</f>
        <v>0</v>
      </c>
      <c r="E589" s="20">
        <f>Разбивка_по_щитам!H594</f>
        <v>0</v>
      </c>
      <c r="F589" s="20" t="e">
        <f>Разбивка_по_щитам!I594</f>
        <v>#N/A</v>
      </c>
      <c r="G589" s="20" t="str">
        <f>Разбивка_по_щитам!J594</f>
        <v/>
      </c>
      <c r="H589" s="20" t="str">
        <f>Разбивка_по_щитам!K594</f>
        <v/>
      </c>
      <c r="I589" s="20" t="str">
        <f>Разбивка_по_щитам!L594</f>
        <v/>
      </c>
      <c r="J589" s="20" t="str">
        <f>Разбивка_по_щитам!M594</f>
        <v/>
      </c>
      <c r="K589" s="20" t="str">
        <f>Разбивка_по_щитам!N594</f>
        <v/>
      </c>
      <c r="L589" s="20"/>
      <c r="M589" s="20" t="str">
        <f>Разбивка_по_щитам!P594</f>
        <v/>
      </c>
      <c r="N589" s="20"/>
    </row>
    <row r="590" spans="2:14" x14ac:dyDescent="0.2">
      <c r="B590" s="20" t="str">
        <f>Разбивка_по_щитам!B595</f>
        <v/>
      </c>
      <c r="C590" s="20">
        <f>Разбивка_по_щитам!C595</f>
        <v>0</v>
      </c>
      <c r="D590" s="20">
        <f>Разбивка_по_щитам!F595</f>
        <v>0</v>
      </c>
      <c r="E590" s="20">
        <f>Разбивка_по_щитам!H595</f>
        <v>0</v>
      </c>
      <c r="F590" s="20" t="e">
        <f>Разбивка_по_щитам!I595</f>
        <v>#N/A</v>
      </c>
      <c r="G590" s="20" t="str">
        <f>Разбивка_по_щитам!J595</f>
        <v/>
      </c>
      <c r="H590" s="20" t="str">
        <f>Разбивка_по_щитам!K595</f>
        <v/>
      </c>
      <c r="I590" s="20" t="str">
        <f>Разбивка_по_щитам!L595</f>
        <v/>
      </c>
      <c r="J590" s="20" t="str">
        <f>Разбивка_по_щитам!M595</f>
        <v/>
      </c>
      <c r="K590" s="20" t="str">
        <f>Разбивка_по_щитам!N595</f>
        <v/>
      </c>
      <c r="L590" s="20"/>
      <c r="M590" s="20" t="str">
        <f>Разбивка_по_щитам!P595</f>
        <v/>
      </c>
      <c r="N590" s="20"/>
    </row>
    <row r="591" spans="2:14" x14ac:dyDescent="0.2">
      <c r="B591" s="20" t="str">
        <f>Разбивка_по_щитам!B596</f>
        <v/>
      </c>
      <c r="C591" s="20">
        <f>Разбивка_по_щитам!C596</f>
        <v>0</v>
      </c>
      <c r="D591" s="20">
        <f>Разбивка_по_щитам!F596</f>
        <v>0</v>
      </c>
      <c r="E591" s="20">
        <f>Разбивка_по_щитам!H596</f>
        <v>0</v>
      </c>
      <c r="F591" s="20" t="e">
        <f>Разбивка_по_щитам!I596</f>
        <v>#N/A</v>
      </c>
      <c r="G591" s="20" t="str">
        <f>Разбивка_по_щитам!J596</f>
        <v/>
      </c>
      <c r="H591" s="20" t="str">
        <f>Разбивка_по_щитам!K596</f>
        <v/>
      </c>
      <c r="I591" s="20" t="str">
        <f>Разбивка_по_щитам!L596</f>
        <v/>
      </c>
      <c r="J591" s="20" t="str">
        <f>Разбивка_по_щитам!M596</f>
        <v/>
      </c>
      <c r="K591" s="20" t="str">
        <f>Разбивка_по_щитам!N596</f>
        <v/>
      </c>
      <c r="L591" s="20"/>
      <c r="M591" s="20" t="str">
        <f>Разбивка_по_щитам!P596</f>
        <v/>
      </c>
      <c r="N591" s="20"/>
    </row>
    <row r="592" spans="2:14" x14ac:dyDescent="0.2">
      <c r="B592" s="20" t="str">
        <f>Разбивка_по_щитам!B597</f>
        <v/>
      </c>
      <c r="C592" s="20">
        <f>Разбивка_по_щитам!C597</f>
        <v>0</v>
      </c>
      <c r="D592" s="20">
        <f>Разбивка_по_щитам!F597</f>
        <v>0</v>
      </c>
      <c r="E592" s="20">
        <f>Разбивка_по_щитам!H597</f>
        <v>0</v>
      </c>
      <c r="F592" s="20" t="e">
        <f>Разбивка_по_щитам!I597</f>
        <v>#N/A</v>
      </c>
      <c r="G592" s="20" t="str">
        <f>Разбивка_по_щитам!J597</f>
        <v/>
      </c>
      <c r="H592" s="20" t="str">
        <f>Разбивка_по_щитам!K597</f>
        <v/>
      </c>
      <c r="I592" s="20" t="str">
        <f>Разбивка_по_щитам!L597</f>
        <v/>
      </c>
      <c r="J592" s="20" t="str">
        <f>Разбивка_по_щитам!M597</f>
        <v/>
      </c>
      <c r="K592" s="20" t="str">
        <f>Разбивка_по_щитам!N597</f>
        <v/>
      </c>
      <c r="L592" s="20"/>
      <c r="M592" s="20" t="str">
        <f>Разбивка_по_щитам!P597</f>
        <v/>
      </c>
      <c r="N592" s="20"/>
    </row>
    <row r="593" spans="2:14" x14ac:dyDescent="0.2">
      <c r="B593" s="20" t="str">
        <f>Разбивка_по_щитам!B598</f>
        <v/>
      </c>
      <c r="C593" s="20">
        <f>Разбивка_по_щитам!C598</f>
        <v>0</v>
      </c>
      <c r="D593" s="20">
        <f>Разбивка_по_щитам!F598</f>
        <v>0</v>
      </c>
      <c r="E593" s="20">
        <f>Разбивка_по_щитам!H598</f>
        <v>0</v>
      </c>
      <c r="F593" s="20" t="e">
        <f>Разбивка_по_щитам!I598</f>
        <v>#N/A</v>
      </c>
      <c r="G593" s="20" t="str">
        <f>Разбивка_по_щитам!J598</f>
        <v/>
      </c>
      <c r="H593" s="20" t="str">
        <f>Разбивка_по_щитам!K598</f>
        <v/>
      </c>
      <c r="I593" s="20" t="str">
        <f>Разбивка_по_щитам!L598</f>
        <v/>
      </c>
      <c r="J593" s="20" t="str">
        <f>Разбивка_по_щитам!M598</f>
        <v/>
      </c>
      <c r="K593" s="20" t="str">
        <f>Разбивка_по_щитам!N598</f>
        <v/>
      </c>
      <c r="L593" s="20"/>
      <c r="M593" s="20" t="str">
        <f>Разбивка_по_щитам!P598</f>
        <v/>
      </c>
      <c r="N593" s="20"/>
    </row>
    <row r="594" spans="2:14" x14ac:dyDescent="0.2">
      <c r="B594" s="20" t="str">
        <f>Разбивка_по_щитам!B599</f>
        <v/>
      </c>
      <c r="C594" s="20">
        <f>Разбивка_по_щитам!C599</f>
        <v>0</v>
      </c>
      <c r="D594" s="20">
        <f>Разбивка_по_щитам!F599</f>
        <v>0</v>
      </c>
      <c r="E594" s="20">
        <f>Разбивка_по_щитам!H599</f>
        <v>0</v>
      </c>
      <c r="F594" s="20" t="e">
        <f>Разбивка_по_щитам!I599</f>
        <v>#N/A</v>
      </c>
      <c r="G594" s="20" t="str">
        <f>Разбивка_по_щитам!J599</f>
        <v/>
      </c>
      <c r="H594" s="20" t="str">
        <f>Разбивка_по_щитам!K599</f>
        <v/>
      </c>
      <c r="I594" s="20" t="str">
        <f>Разбивка_по_щитам!L599</f>
        <v/>
      </c>
      <c r="J594" s="20" t="str">
        <f>Разбивка_по_щитам!M599</f>
        <v/>
      </c>
      <c r="K594" s="20" t="str">
        <f>Разбивка_по_щитам!N599</f>
        <v/>
      </c>
      <c r="L594" s="20"/>
      <c r="M594" s="20" t="str">
        <f>Разбивка_по_щитам!P599</f>
        <v/>
      </c>
      <c r="N594" s="20"/>
    </row>
    <row r="595" spans="2:14" x14ac:dyDescent="0.2">
      <c r="B595" s="20" t="str">
        <f>Разбивка_по_щитам!B600</f>
        <v/>
      </c>
      <c r="C595" s="20">
        <f>Разбивка_по_щитам!C600</f>
        <v>0</v>
      </c>
      <c r="D595" s="20">
        <f>Разбивка_по_щитам!F600</f>
        <v>0</v>
      </c>
      <c r="E595" s="20">
        <f>Разбивка_по_щитам!H600</f>
        <v>0</v>
      </c>
      <c r="F595" s="20" t="e">
        <f>Разбивка_по_щитам!I600</f>
        <v>#N/A</v>
      </c>
      <c r="G595" s="20" t="str">
        <f>Разбивка_по_щитам!J600</f>
        <v/>
      </c>
      <c r="H595" s="20" t="str">
        <f>Разбивка_по_щитам!K600</f>
        <v/>
      </c>
      <c r="I595" s="20" t="str">
        <f>Разбивка_по_щитам!L600</f>
        <v/>
      </c>
      <c r="J595" s="20" t="str">
        <f>Разбивка_по_щитам!M600</f>
        <v/>
      </c>
      <c r="K595" s="20" t="str">
        <f>Разбивка_по_щитам!N600</f>
        <v/>
      </c>
      <c r="L595" s="20"/>
      <c r="M595" s="20" t="str">
        <f>Разбивка_по_щитам!P600</f>
        <v/>
      </c>
      <c r="N595" s="20"/>
    </row>
    <row r="596" spans="2:14" x14ac:dyDescent="0.2">
      <c r="B596" s="20" t="str">
        <f>Разбивка_по_щитам!B601</f>
        <v/>
      </c>
      <c r="C596" s="20">
        <f>Разбивка_по_щитам!C601</f>
        <v>0</v>
      </c>
      <c r="D596" s="20">
        <f>Разбивка_по_щитам!F601</f>
        <v>0</v>
      </c>
      <c r="E596" s="20">
        <f>Разбивка_по_щитам!H601</f>
        <v>0</v>
      </c>
      <c r="F596" s="20" t="e">
        <f>Разбивка_по_щитам!I601</f>
        <v>#N/A</v>
      </c>
      <c r="G596" s="20" t="str">
        <f>Разбивка_по_щитам!J601</f>
        <v/>
      </c>
      <c r="H596" s="20" t="str">
        <f>Разбивка_по_щитам!K601</f>
        <v/>
      </c>
      <c r="I596" s="20" t="str">
        <f>Разбивка_по_щитам!L601</f>
        <v/>
      </c>
      <c r="J596" s="20" t="str">
        <f>Разбивка_по_щитам!M601</f>
        <v/>
      </c>
      <c r="K596" s="20" t="str">
        <f>Разбивка_по_щитам!N601</f>
        <v/>
      </c>
      <c r="L596" s="20"/>
      <c r="M596" s="20" t="str">
        <f>Разбивка_по_щитам!P601</f>
        <v/>
      </c>
      <c r="N596" s="20"/>
    </row>
    <row r="597" spans="2:14" x14ac:dyDescent="0.2">
      <c r="B597" s="20" t="str">
        <f>Разбивка_по_щитам!B602</f>
        <v/>
      </c>
      <c r="C597" s="20">
        <f>Разбивка_по_щитам!C602</f>
        <v>0</v>
      </c>
      <c r="D597" s="20">
        <f>Разбивка_по_щитам!F602</f>
        <v>0</v>
      </c>
      <c r="E597" s="20">
        <f>Разбивка_по_щитам!H602</f>
        <v>0</v>
      </c>
      <c r="F597" s="20" t="e">
        <f>Разбивка_по_щитам!I602</f>
        <v>#N/A</v>
      </c>
      <c r="G597" s="20" t="str">
        <f>Разбивка_по_щитам!J602</f>
        <v/>
      </c>
      <c r="H597" s="20" t="str">
        <f>Разбивка_по_щитам!K602</f>
        <v/>
      </c>
      <c r="I597" s="20" t="str">
        <f>Разбивка_по_щитам!L602</f>
        <v/>
      </c>
      <c r="J597" s="20" t="str">
        <f>Разбивка_по_щитам!M602</f>
        <v/>
      </c>
      <c r="K597" s="20" t="str">
        <f>Разбивка_по_щитам!N602</f>
        <v/>
      </c>
      <c r="L597" s="20"/>
      <c r="M597" s="20" t="str">
        <f>Разбивка_по_щитам!P602</f>
        <v/>
      </c>
      <c r="N597" s="20"/>
    </row>
    <row r="598" spans="2:14" x14ac:dyDescent="0.2">
      <c r="B598" s="20" t="str">
        <f>Разбивка_по_щитам!B603</f>
        <v/>
      </c>
      <c r="C598" s="20">
        <f>Разбивка_по_щитам!C603</f>
        <v>0</v>
      </c>
      <c r="D598" s="20">
        <f>Разбивка_по_щитам!F603</f>
        <v>0</v>
      </c>
      <c r="E598" s="20">
        <f>Разбивка_по_щитам!H603</f>
        <v>0</v>
      </c>
      <c r="F598" s="20" t="e">
        <f>Разбивка_по_щитам!I603</f>
        <v>#N/A</v>
      </c>
      <c r="G598" s="20" t="str">
        <f>Разбивка_по_щитам!J603</f>
        <v/>
      </c>
      <c r="H598" s="20" t="str">
        <f>Разбивка_по_щитам!K603</f>
        <v/>
      </c>
      <c r="I598" s="20" t="str">
        <f>Разбивка_по_щитам!L603</f>
        <v/>
      </c>
      <c r="J598" s="20" t="str">
        <f>Разбивка_по_щитам!M603</f>
        <v/>
      </c>
      <c r="K598" s="20" t="str">
        <f>Разбивка_по_щитам!N603</f>
        <v/>
      </c>
      <c r="L598" s="20"/>
      <c r="M598" s="20" t="str">
        <f>Разбивка_по_щитам!P603</f>
        <v/>
      </c>
      <c r="N598" s="20"/>
    </row>
    <row r="599" spans="2:14" x14ac:dyDescent="0.2">
      <c r="B599" s="20" t="str">
        <f>Разбивка_по_щитам!B604</f>
        <v/>
      </c>
      <c r="C599" s="20">
        <f>Разбивка_по_щитам!C604</f>
        <v>0</v>
      </c>
      <c r="D599" s="20">
        <f>Разбивка_по_щитам!F604</f>
        <v>0</v>
      </c>
      <c r="E599" s="20">
        <f>Разбивка_по_щитам!H604</f>
        <v>0</v>
      </c>
      <c r="F599" s="20" t="e">
        <f>Разбивка_по_щитам!I604</f>
        <v>#N/A</v>
      </c>
      <c r="G599" s="20" t="str">
        <f>Разбивка_по_щитам!J604</f>
        <v/>
      </c>
      <c r="H599" s="20" t="str">
        <f>Разбивка_по_щитам!K604</f>
        <v/>
      </c>
      <c r="I599" s="20" t="str">
        <f>Разбивка_по_щитам!L604</f>
        <v/>
      </c>
      <c r="J599" s="20" t="str">
        <f>Разбивка_по_щитам!M604</f>
        <v/>
      </c>
      <c r="K599" s="20" t="str">
        <f>Разбивка_по_щитам!N604</f>
        <v/>
      </c>
      <c r="L599" s="20"/>
      <c r="M599" s="20" t="str">
        <f>Разбивка_по_щитам!P604</f>
        <v/>
      </c>
      <c r="N599" s="20"/>
    </row>
    <row r="600" spans="2:14" x14ac:dyDescent="0.2">
      <c r="B600" s="20" t="str">
        <f>Разбивка_по_щитам!B605</f>
        <v/>
      </c>
      <c r="C600" s="20">
        <f>Разбивка_по_щитам!C605</f>
        <v>0</v>
      </c>
      <c r="D600" s="20">
        <f>Разбивка_по_щитам!F605</f>
        <v>0</v>
      </c>
      <c r="E600" s="20">
        <f>Разбивка_по_щитам!H605</f>
        <v>0</v>
      </c>
      <c r="F600" s="20" t="e">
        <f>Разбивка_по_щитам!I605</f>
        <v>#N/A</v>
      </c>
      <c r="G600" s="20" t="str">
        <f>Разбивка_по_щитам!J605</f>
        <v/>
      </c>
      <c r="H600" s="20" t="str">
        <f>Разбивка_по_щитам!K605</f>
        <v/>
      </c>
      <c r="I600" s="20" t="str">
        <f>Разбивка_по_щитам!L605</f>
        <v/>
      </c>
      <c r="J600" s="20" t="str">
        <f>Разбивка_по_щитам!M605</f>
        <v/>
      </c>
      <c r="K600" s="20" t="str">
        <f>Разбивка_по_щитам!N605</f>
        <v/>
      </c>
      <c r="L600" s="20"/>
      <c r="M600" s="20" t="str">
        <f>Разбивка_по_щитам!P605</f>
        <v/>
      </c>
      <c r="N600" s="20"/>
    </row>
    <row r="601" spans="2:14" x14ac:dyDescent="0.2">
      <c r="B601" s="20" t="str">
        <f>Разбивка_по_щитам!B606</f>
        <v/>
      </c>
      <c r="C601" s="20">
        <f>Разбивка_по_щитам!C606</f>
        <v>0</v>
      </c>
      <c r="D601" s="20">
        <f>Разбивка_по_щитам!F606</f>
        <v>0</v>
      </c>
      <c r="E601" s="20">
        <f>Разбивка_по_щитам!H606</f>
        <v>0</v>
      </c>
      <c r="F601" s="20" t="e">
        <f>Разбивка_по_щитам!I606</f>
        <v>#N/A</v>
      </c>
      <c r="G601" s="20" t="str">
        <f>Разбивка_по_щитам!J606</f>
        <v/>
      </c>
      <c r="H601" s="20" t="str">
        <f>Разбивка_по_щитам!K606</f>
        <v/>
      </c>
      <c r="I601" s="20" t="str">
        <f>Разбивка_по_щитам!L606</f>
        <v/>
      </c>
      <c r="J601" s="20" t="str">
        <f>Разбивка_по_щитам!M606</f>
        <v/>
      </c>
      <c r="K601" s="20" t="str">
        <f>Разбивка_по_щитам!N606</f>
        <v/>
      </c>
      <c r="L601" s="20"/>
      <c r="M601" s="20" t="str">
        <f>Разбивка_по_щитам!P606</f>
        <v/>
      </c>
      <c r="N601" s="20"/>
    </row>
    <row r="602" spans="2:14" x14ac:dyDescent="0.2">
      <c r="B602" s="20" t="str">
        <f>Разбивка_по_щитам!B607</f>
        <v/>
      </c>
      <c r="C602" s="20">
        <f>Разбивка_по_щитам!C607</f>
        <v>0</v>
      </c>
      <c r="D602" s="20">
        <f>Разбивка_по_щитам!F607</f>
        <v>0</v>
      </c>
      <c r="E602" s="20">
        <f>Разбивка_по_щитам!H607</f>
        <v>0</v>
      </c>
      <c r="F602" s="20" t="e">
        <f>Разбивка_по_щитам!I607</f>
        <v>#N/A</v>
      </c>
      <c r="G602" s="20" t="str">
        <f>Разбивка_по_щитам!J607</f>
        <v/>
      </c>
      <c r="H602" s="20" t="str">
        <f>Разбивка_по_щитам!K607</f>
        <v/>
      </c>
      <c r="I602" s="20" t="str">
        <f>Разбивка_по_щитам!L607</f>
        <v/>
      </c>
      <c r="J602" s="20" t="str">
        <f>Разбивка_по_щитам!M607</f>
        <v/>
      </c>
      <c r="K602" s="20" t="str">
        <f>Разбивка_по_щитам!N607</f>
        <v/>
      </c>
      <c r="L602" s="20"/>
      <c r="M602" s="20" t="str">
        <f>Разбивка_по_щитам!P607</f>
        <v/>
      </c>
      <c r="N602" s="20"/>
    </row>
    <row r="603" spans="2:14" x14ac:dyDescent="0.2">
      <c r="B603" s="20" t="str">
        <f>Разбивка_по_щитам!B608</f>
        <v/>
      </c>
      <c r="C603" s="20">
        <f>Разбивка_по_щитам!C608</f>
        <v>0</v>
      </c>
      <c r="D603" s="20">
        <f>Разбивка_по_щитам!F608</f>
        <v>0</v>
      </c>
      <c r="E603" s="20">
        <f>Разбивка_по_щитам!H608</f>
        <v>0</v>
      </c>
      <c r="F603" s="20" t="e">
        <f>Разбивка_по_щитам!I608</f>
        <v>#N/A</v>
      </c>
      <c r="G603" s="20" t="str">
        <f>Разбивка_по_щитам!J608</f>
        <v/>
      </c>
      <c r="H603" s="20" t="str">
        <f>Разбивка_по_щитам!K608</f>
        <v/>
      </c>
      <c r="I603" s="20" t="str">
        <f>Разбивка_по_щитам!L608</f>
        <v/>
      </c>
      <c r="J603" s="20" t="str">
        <f>Разбивка_по_щитам!M608</f>
        <v/>
      </c>
      <c r="K603" s="20" t="str">
        <f>Разбивка_по_щитам!N608</f>
        <v/>
      </c>
      <c r="L603" s="20"/>
      <c r="M603" s="20" t="str">
        <f>Разбивка_по_щитам!P608</f>
        <v/>
      </c>
      <c r="N603" s="20"/>
    </row>
    <row r="604" spans="2:14" x14ac:dyDescent="0.2">
      <c r="B604" s="20" t="str">
        <f>Разбивка_по_щитам!B609</f>
        <v/>
      </c>
      <c r="C604" s="20">
        <f>Разбивка_по_щитам!C609</f>
        <v>0</v>
      </c>
      <c r="D604" s="20">
        <f>Разбивка_по_щитам!F609</f>
        <v>0</v>
      </c>
      <c r="E604" s="20">
        <f>Разбивка_по_щитам!H609</f>
        <v>0</v>
      </c>
      <c r="F604" s="20" t="e">
        <f>Разбивка_по_щитам!I609</f>
        <v>#N/A</v>
      </c>
      <c r="G604" s="20" t="str">
        <f>Разбивка_по_щитам!J609</f>
        <v/>
      </c>
      <c r="H604" s="20" t="str">
        <f>Разбивка_по_щитам!K609</f>
        <v/>
      </c>
      <c r="I604" s="20" t="str">
        <f>Разбивка_по_щитам!L609</f>
        <v/>
      </c>
      <c r="J604" s="20" t="str">
        <f>Разбивка_по_щитам!M609</f>
        <v/>
      </c>
      <c r="K604" s="20" t="str">
        <f>Разбивка_по_щитам!N609</f>
        <v/>
      </c>
      <c r="L604" s="20"/>
      <c r="M604" s="20" t="str">
        <f>Разбивка_по_щитам!P609</f>
        <v/>
      </c>
      <c r="N604" s="20"/>
    </row>
    <row r="605" spans="2:14" x14ac:dyDescent="0.2">
      <c r="B605" s="20" t="str">
        <f>Разбивка_по_щитам!B610</f>
        <v/>
      </c>
      <c r="C605" s="20">
        <f>Разбивка_по_щитам!C610</f>
        <v>0</v>
      </c>
      <c r="D605" s="20">
        <f>Разбивка_по_щитам!F610</f>
        <v>0</v>
      </c>
      <c r="E605" s="20">
        <f>Разбивка_по_щитам!H610</f>
        <v>0</v>
      </c>
      <c r="F605" s="20" t="e">
        <f>Разбивка_по_щитам!I610</f>
        <v>#N/A</v>
      </c>
      <c r="G605" s="20" t="str">
        <f>Разбивка_по_щитам!J610</f>
        <v/>
      </c>
      <c r="H605" s="20" t="str">
        <f>Разбивка_по_щитам!K610</f>
        <v/>
      </c>
      <c r="I605" s="20" t="str">
        <f>Разбивка_по_щитам!L610</f>
        <v/>
      </c>
      <c r="J605" s="20" t="str">
        <f>Разбивка_по_щитам!M610</f>
        <v/>
      </c>
      <c r="K605" s="20" t="str">
        <f>Разбивка_по_щитам!N610</f>
        <v/>
      </c>
      <c r="L605" s="20"/>
      <c r="M605" s="20" t="str">
        <f>Разбивка_по_щитам!P610</f>
        <v/>
      </c>
      <c r="N605" s="20"/>
    </row>
    <row r="606" spans="2:14" x14ac:dyDescent="0.2">
      <c r="B606" s="20" t="str">
        <f>Разбивка_по_щитам!B611</f>
        <v/>
      </c>
      <c r="C606" s="20">
        <f>Разбивка_по_щитам!C611</f>
        <v>0</v>
      </c>
      <c r="D606" s="20">
        <f>Разбивка_по_щитам!F611</f>
        <v>0</v>
      </c>
      <c r="E606" s="20">
        <f>Разбивка_по_щитам!H611</f>
        <v>0</v>
      </c>
      <c r="F606" s="20" t="e">
        <f>Разбивка_по_щитам!I611</f>
        <v>#N/A</v>
      </c>
      <c r="G606" s="20" t="str">
        <f>Разбивка_по_щитам!J611</f>
        <v/>
      </c>
      <c r="H606" s="20" t="str">
        <f>Разбивка_по_щитам!K611</f>
        <v/>
      </c>
      <c r="I606" s="20" t="str">
        <f>Разбивка_по_щитам!L611</f>
        <v/>
      </c>
      <c r="J606" s="20" t="str">
        <f>Разбивка_по_щитам!M611</f>
        <v/>
      </c>
      <c r="K606" s="20" t="str">
        <f>Разбивка_по_щитам!N611</f>
        <v/>
      </c>
      <c r="L606" s="20"/>
      <c r="M606" s="20" t="str">
        <f>Разбивка_по_щитам!P611</f>
        <v/>
      </c>
      <c r="N606" s="20"/>
    </row>
    <row r="607" spans="2:14" x14ac:dyDescent="0.2">
      <c r="B607" s="20" t="str">
        <f>Разбивка_по_щитам!B612</f>
        <v/>
      </c>
      <c r="C607" s="20">
        <f>Разбивка_по_щитам!C612</f>
        <v>0</v>
      </c>
      <c r="D607" s="20">
        <f>Разбивка_по_щитам!F612</f>
        <v>0</v>
      </c>
      <c r="E607" s="20">
        <f>Разбивка_по_щитам!H612</f>
        <v>0</v>
      </c>
      <c r="F607" s="20" t="e">
        <f>Разбивка_по_щитам!I612</f>
        <v>#N/A</v>
      </c>
      <c r="G607" s="20" t="str">
        <f>Разбивка_по_щитам!J612</f>
        <v/>
      </c>
      <c r="H607" s="20" t="str">
        <f>Разбивка_по_щитам!K612</f>
        <v/>
      </c>
      <c r="I607" s="20" t="str">
        <f>Разбивка_по_щитам!L612</f>
        <v/>
      </c>
      <c r="J607" s="20" t="str">
        <f>Разбивка_по_щитам!M612</f>
        <v/>
      </c>
      <c r="K607" s="20" t="str">
        <f>Разбивка_по_щитам!N612</f>
        <v/>
      </c>
      <c r="L607" s="20"/>
      <c r="M607" s="20" t="str">
        <f>Разбивка_по_щитам!P612</f>
        <v/>
      </c>
      <c r="N607" s="20"/>
    </row>
    <row r="608" spans="2:14" x14ac:dyDescent="0.2">
      <c r="B608" s="20" t="str">
        <f>Разбивка_по_щитам!B613</f>
        <v/>
      </c>
      <c r="C608" s="20">
        <f>Разбивка_по_щитам!C613</f>
        <v>0</v>
      </c>
      <c r="D608" s="20">
        <f>Разбивка_по_щитам!F613</f>
        <v>0</v>
      </c>
      <c r="E608" s="20">
        <f>Разбивка_по_щитам!H613</f>
        <v>0</v>
      </c>
      <c r="F608" s="20" t="e">
        <f>Разбивка_по_щитам!I613</f>
        <v>#N/A</v>
      </c>
      <c r="G608" s="20" t="str">
        <f>Разбивка_по_щитам!J613</f>
        <v/>
      </c>
      <c r="H608" s="20" t="str">
        <f>Разбивка_по_щитам!K613</f>
        <v/>
      </c>
      <c r="I608" s="20" t="str">
        <f>Разбивка_по_щитам!L613</f>
        <v/>
      </c>
      <c r="J608" s="20" t="str">
        <f>Разбивка_по_щитам!M613</f>
        <v/>
      </c>
      <c r="K608" s="20" t="str">
        <f>Разбивка_по_щитам!N613</f>
        <v/>
      </c>
      <c r="L608" s="20"/>
      <c r="M608" s="20" t="str">
        <f>Разбивка_по_щитам!P613</f>
        <v/>
      </c>
      <c r="N608" s="20"/>
    </row>
    <row r="609" spans="2:14" x14ac:dyDescent="0.2">
      <c r="B609" s="20" t="str">
        <f>Разбивка_по_щитам!B614</f>
        <v/>
      </c>
      <c r="C609" s="20">
        <f>Разбивка_по_щитам!C614</f>
        <v>0</v>
      </c>
      <c r="D609" s="20">
        <f>Разбивка_по_щитам!F614</f>
        <v>0</v>
      </c>
      <c r="E609" s="20">
        <f>Разбивка_по_щитам!H614</f>
        <v>0</v>
      </c>
      <c r="F609" s="20" t="e">
        <f>Разбивка_по_щитам!I614</f>
        <v>#N/A</v>
      </c>
      <c r="G609" s="20" t="str">
        <f>Разбивка_по_щитам!J614</f>
        <v/>
      </c>
      <c r="H609" s="20" t="str">
        <f>Разбивка_по_щитам!K614</f>
        <v/>
      </c>
      <c r="I609" s="20" t="str">
        <f>Разбивка_по_щитам!L614</f>
        <v/>
      </c>
      <c r="J609" s="20" t="str">
        <f>Разбивка_по_щитам!M614</f>
        <v/>
      </c>
      <c r="K609" s="20" t="str">
        <f>Разбивка_по_щитам!N614</f>
        <v/>
      </c>
      <c r="L609" s="20"/>
      <c r="M609" s="20" t="str">
        <f>Разбивка_по_щитам!P614</f>
        <v/>
      </c>
      <c r="N609" s="20"/>
    </row>
    <row r="610" spans="2:14" x14ac:dyDescent="0.2">
      <c r="B610" s="20" t="str">
        <f>Разбивка_по_щитам!B615</f>
        <v/>
      </c>
      <c r="C610" s="20">
        <f>Разбивка_по_щитам!C615</f>
        <v>0</v>
      </c>
      <c r="D610" s="20">
        <f>Разбивка_по_щитам!F615</f>
        <v>0</v>
      </c>
      <c r="E610" s="20">
        <f>Разбивка_по_щитам!H615</f>
        <v>0</v>
      </c>
      <c r="F610" s="20" t="e">
        <f>Разбивка_по_щитам!I615</f>
        <v>#N/A</v>
      </c>
      <c r="G610" s="20" t="str">
        <f>Разбивка_по_щитам!J615</f>
        <v/>
      </c>
      <c r="H610" s="20" t="str">
        <f>Разбивка_по_щитам!K615</f>
        <v/>
      </c>
      <c r="I610" s="20" t="str">
        <f>Разбивка_по_щитам!L615</f>
        <v/>
      </c>
      <c r="J610" s="20" t="str">
        <f>Разбивка_по_щитам!M615</f>
        <v/>
      </c>
      <c r="K610" s="20" t="str">
        <f>Разбивка_по_щитам!N615</f>
        <v/>
      </c>
      <c r="L610" s="20"/>
      <c r="M610" s="20" t="str">
        <f>Разбивка_по_щитам!P615</f>
        <v/>
      </c>
      <c r="N610" s="20"/>
    </row>
    <row r="611" spans="2:14" x14ac:dyDescent="0.2">
      <c r="B611" s="20" t="str">
        <f>Разбивка_по_щитам!B616</f>
        <v/>
      </c>
      <c r="C611" s="20">
        <f>Разбивка_по_щитам!C616</f>
        <v>0</v>
      </c>
      <c r="D611" s="20">
        <f>Разбивка_по_щитам!F616</f>
        <v>0</v>
      </c>
      <c r="E611" s="20">
        <f>Разбивка_по_щитам!H616</f>
        <v>0</v>
      </c>
      <c r="F611" s="20" t="e">
        <f>Разбивка_по_щитам!I616</f>
        <v>#N/A</v>
      </c>
      <c r="G611" s="20" t="str">
        <f>Разбивка_по_щитам!J616</f>
        <v/>
      </c>
      <c r="H611" s="20" t="str">
        <f>Разбивка_по_щитам!K616</f>
        <v/>
      </c>
      <c r="I611" s="20" t="str">
        <f>Разбивка_по_щитам!L616</f>
        <v/>
      </c>
      <c r="J611" s="20" t="str">
        <f>Разбивка_по_щитам!M616</f>
        <v/>
      </c>
      <c r="K611" s="20" t="str">
        <f>Разбивка_по_щитам!N616</f>
        <v/>
      </c>
      <c r="L611" s="20"/>
      <c r="M611" s="20" t="str">
        <f>Разбивка_по_щитам!P616</f>
        <v/>
      </c>
      <c r="N611" s="20"/>
    </row>
    <row r="612" spans="2:14" x14ac:dyDescent="0.2">
      <c r="B612" s="20" t="str">
        <f>Разбивка_по_щитам!B617</f>
        <v/>
      </c>
      <c r="C612" s="20">
        <f>Разбивка_по_щитам!C617</f>
        <v>0</v>
      </c>
      <c r="D612" s="20">
        <f>Разбивка_по_щитам!F617</f>
        <v>0</v>
      </c>
      <c r="E612" s="20">
        <f>Разбивка_по_щитам!H617</f>
        <v>0</v>
      </c>
      <c r="F612" s="20" t="e">
        <f>Разбивка_по_щитам!I617</f>
        <v>#N/A</v>
      </c>
      <c r="G612" s="20" t="str">
        <f>Разбивка_по_щитам!J617</f>
        <v/>
      </c>
      <c r="H612" s="20" t="str">
        <f>Разбивка_по_щитам!K617</f>
        <v/>
      </c>
      <c r="I612" s="20" t="str">
        <f>Разбивка_по_щитам!L617</f>
        <v/>
      </c>
      <c r="J612" s="20" t="str">
        <f>Разбивка_по_щитам!M617</f>
        <v/>
      </c>
      <c r="K612" s="20" t="str">
        <f>Разбивка_по_щитам!N617</f>
        <v/>
      </c>
      <c r="L612" s="20"/>
      <c r="M612" s="20" t="str">
        <f>Разбивка_по_щитам!P617</f>
        <v/>
      </c>
      <c r="N612" s="20"/>
    </row>
    <row r="613" spans="2:14" x14ac:dyDescent="0.2">
      <c r="B613" s="20" t="str">
        <f>Разбивка_по_щитам!B618</f>
        <v/>
      </c>
      <c r="C613" s="20">
        <f>Разбивка_по_щитам!C618</f>
        <v>0</v>
      </c>
      <c r="D613" s="20">
        <f>Разбивка_по_щитам!F618</f>
        <v>0</v>
      </c>
      <c r="E613" s="20">
        <f>Разбивка_по_щитам!H618</f>
        <v>0</v>
      </c>
      <c r="F613" s="20" t="e">
        <f>Разбивка_по_щитам!I618</f>
        <v>#N/A</v>
      </c>
      <c r="G613" s="20" t="str">
        <f>Разбивка_по_щитам!J618</f>
        <v/>
      </c>
      <c r="H613" s="20" t="str">
        <f>Разбивка_по_щитам!K618</f>
        <v/>
      </c>
      <c r="I613" s="20" t="str">
        <f>Разбивка_по_щитам!L618</f>
        <v/>
      </c>
      <c r="J613" s="20" t="str">
        <f>Разбивка_по_щитам!M618</f>
        <v/>
      </c>
      <c r="K613" s="20" t="str">
        <f>Разбивка_по_щитам!N618</f>
        <v/>
      </c>
      <c r="L613" s="20"/>
      <c r="M613" s="20" t="str">
        <f>Разбивка_по_щитам!P618</f>
        <v/>
      </c>
      <c r="N613" s="20"/>
    </row>
    <row r="614" spans="2:14" x14ac:dyDescent="0.2">
      <c r="B614" s="20" t="str">
        <f>Разбивка_по_щитам!B619</f>
        <v/>
      </c>
      <c r="C614" s="20">
        <f>Разбивка_по_щитам!C619</f>
        <v>0</v>
      </c>
      <c r="D614" s="20">
        <f>Разбивка_по_щитам!F619</f>
        <v>0</v>
      </c>
      <c r="E614" s="20">
        <f>Разбивка_по_щитам!H619</f>
        <v>0</v>
      </c>
      <c r="F614" s="20" t="e">
        <f>Разбивка_по_щитам!I619</f>
        <v>#N/A</v>
      </c>
      <c r="G614" s="20" t="str">
        <f>Разбивка_по_щитам!J619</f>
        <v/>
      </c>
      <c r="H614" s="20" t="str">
        <f>Разбивка_по_щитам!K619</f>
        <v/>
      </c>
      <c r="I614" s="20" t="str">
        <f>Разбивка_по_щитам!L619</f>
        <v/>
      </c>
      <c r="J614" s="20" t="str">
        <f>Разбивка_по_щитам!M619</f>
        <v/>
      </c>
      <c r="K614" s="20" t="str">
        <f>Разбивка_по_щитам!N619</f>
        <v/>
      </c>
      <c r="L614" s="20"/>
      <c r="M614" s="20" t="str">
        <f>Разбивка_по_щитам!P619</f>
        <v/>
      </c>
      <c r="N614" s="20"/>
    </row>
    <row r="615" spans="2:14" x14ac:dyDescent="0.2">
      <c r="B615" s="20" t="str">
        <f>Разбивка_по_щитам!B620</f>
        <v/>
      </c>
      <c r="C615" s="20">
        <f>Разбивка_по_щитам!C620</f>
        <v>0</v>
      </c>
      <c r="D615" s="20">
        <f>Разбивка_по_щитам!F620</f>
        <v>0</v>
      </c>
      <c r="E615" s="20">
        <f>Разбивка_по_щитам!H620</f>
        <v>0</v>
      </c>
      <c r="F615" s="20" t="e">
        <f>Разбивка_по_щитам!I620</f>
        <v>#N/A</v>
      </c>
      <c r="G615" s="20" t="str">
        <f>Разбивка_по_щитам!J620</f>
        <v/>
      </c>
      <c r="H615" s="20" t="str">
        <f>Разбивка_по_щитам!K620</f>
        <v/>
      </c>
      <c r="I615" s="20" t="str">
        <f>Разбивка_по_щитам!L620</f>
        <v/>
      </c>
      <c r="J615" s="20" t="str">
        <f>Разбивка_по_щитам!M620</f>
        <v/>
      </c>
      <c r="K615" s="20" t="str">
        <f>Разбивка_по_щитам!N620</f>
        <v/>
      </c>
      <c r="L615" s="20"/>
      <c r="M615" s="20" t="str">
        <f>Разбивка_по_щитам!P620</f>
        <v/>
      </c>
      <c r="N615" s="20"/>
    </row>
    <row r="616" spans="2:14" x14ac:dyDescent="0.2">
      <c r="B616" s="20" t="str">
        <f>Разбивка_по_щитам!B621</f>
        <v/>
      </c>
      <c r="C616" s="20">
        <f>Разбивка_по_щитам!C621</f>
        <v>0</v>
      </c>
      <c r="D616" s="20">
        <f>Разбивка_по_щитам!F621</f>
        <v>0</v>
      </c>
      <c r="E616" s="20">
        <f>Разбивка_по_щитам!H621</f>
        <v>0</v>
      </c>
      <c r="F616" s="20" t="e">
        <f>Разбивка_по_щитам!I621</f>
        <v>#N/A</v>
      </c>
      <c r="G616" s="20" t="str">
        <f>Разбивка_по_щитам!J621</f>
        <v/>
      </c>
      <c r="H616" s="20" t="str">
        <f>Разбивка_по_щитам!K621</f>
        <v/>
      </c>
      <c r="I616" s="20" t="str">
        <f>Разбивка_по_щитам!L621</f>
        <v/>
      </c>
      <c r="J616" s="20" t="str">
        <f>Разбивка_по_щитам!M621</f>
        <v/>
      </c>
      <c r="K616" s="20" t="str">
        <f>Разбивка_по_щитам!N621</f>
        <v/>
      </c>
      <c r="L616" s="20"/>
      <c r="M616" s="20" t="str">
        <f>Разбивка_по_щитам!P621</f>
        <v/>
      </c>
      <c r="N616" s="20"/>
    </row>
    <row r="617" spans="2:14" x14ac:dyDescent="0.2">
      <c r="B617" s="20" t="str">
        <f>Разбивка_по_щитам!B622</f>
        <v/>
      </c>
      <c r="C617" s="20">
        <f>Разбивка_по_щитам!C622</f>
        <v>0</v>
      </c>
      <c r="D617" s="20">
        <f>Разбивка_по_щитам!F622</f>
        <v>0</v>
      </c>
      <c r="E617" s="20">
        <f>Разбивка_по_щитам!H622</f>
        <v>0</v>
      </c>
      <c r="F617" s="20" t="e">
        <f>Разбивка_по_щитам!I622</f>
        <v>#N/A</v>
      </c>
      <c r="G617" s="20" t="str">
        <f>Разбивка_по_щитам!J622</f>
        <v/>
      </c>
      <c r="H617" s="20" t="str">
        <f>Разбивка_по_щитам!K622</f>
        <v/>
      </c>
      <c r="I617" s="20" t="str">
        <f>Разбивка_по_щитам!L622</f>
        <v/>
      </c>
      <c r="J617" s="20" t="str">
        <f>Разбивка_по_щитам!M622</f>
        <v/>
      </c>
      <c r="K617" s="20" t="str">
        <f>Разбивка_по_щитам!N622</f>
        <v/>
      </c>
      <c r="L617" s="20"/>
      <c r="M617" s="20" t="str">
        <f>Разбивка_по_щитам!P622</f>
        <v/>
      </c>
      <c r="N617" s="20"/>
    </row>
    <row r="618" spans="2:14" x14ac:dyDescent="0.2">
      <c r="B618" s="20" t="str">
        <f>Разбивка_по_щитам!B623</f>
        <v/>
      </c>
      <c r="C618" s="20">
        <f>Разбивка_по_щитам!C623</f>
        <v>0</v>
      </c>
      <c r="D618" s="20">
        <f>Разбивка_по_щитам!F623</f>
        <v>0</v>
      </c>
      <c r="E618" s="20">
        <f>Разбивка_по_щитам!H623</f>
        <v>0</v>
      </c>
      <c r="F618" s="20" t="e">
        <f>Разбивка_по_щитам!I623</f>
        <v>#N/A</v>
      </c>
      <c r="G618" s="20" t="str">
        <f>Разбивка_по_щитам!J623</f>
        <v/>
      </c>
      <c r="H618" s="20" t="str">
        <f>Разбивка_по_щитам!K623</f>
        <v/>
      </c>
      <c r="I618" s="20" t="str">
        <f>Разбивка_по_щитам!L623</f>
        <v/>
      </c>
      <c r="J618" s="20" t="str">
        <f>Разбивка_по_щитам!M623</f>
        <v/>
      </c>
      <c r="K618" s="20" t="str">
        <f>Разбивка_по_щитам!N623</f>
        <v/>
      </c>
      <c r="L618" s="20"/>
      <c r="M618" s="20" t="str">
        <f>Разбивка_по_щитам!P623</f>
        <v/>
      </c>
      <c r="N618" s="20"/>
    </row>
    <row r="619" spans="2:14" x14ac:dyDescent="0.2">
      <c r="B619" s="20" t="str">
        <f>Разбивка_по_щитам!B624</f>
        <v/>
      </c>
      <c r="C619" s="20">
        <f>Разбивка_по_щитам!C624</f>
        <v>0</v>
      </c>
      <c r="D619" s="20">
        <f>Разбивка_по_щитам!F624</f>
        <v>0</v>
      </c>
      <c r="E619" s="20">
        <f>Разбивка_по_щитам!H624</f>
        <v>0</v>
      </c>
      <c r="F619" s="20" t="e">
        <f>Разбивка_по_щитам!I624</f>
        <v>#N/A</v>
      </c>
      <c r="G619" s="20" t="str">
        <f>Разбивка_по_щитам!J624</f>
        <v/>
      </c>
      <c r="H619" s="20" t="str">
        <f>Разбивка_по_щитам!K624</f>
        <v/>
      </c>
      <c r="I619" s="20" t="str">
        <f>Разбивка_по_щитам!L624</f>
        <v/>
      </c>
      <c r="J619" s="20" t="str">
        <f>Разбивка_по_щитам!M624</f>
        <v/>
      </c>
      <c r="K619" s="20" t="str">
        <f>Разбивка_по_щитам!N624</f>
        <v/>
      </c>
      <c r="L619" s="20"/>
      <c r="M619" s="20" t="str">
        <f>Разбивка_по_щитам!P624</f>
        <v/>
      </c>
      <c r="N619" s="20"/>
    </row>
    <row r="620" spans="2:14" x14ac:dyDescent="0.2">
      <c r="B620" s="20" t="str">
        <f>Разбивка_по_щитам!B625</f>
        <v/>
      </c>
      <c r="C620" s="20">
        <f>Разбивка_по_щитам!C625</f>
        <v>0</v>
      </c>
      <c r="D620" s="20">
        <f>Разбивка_по_щитам!F625</f>
        <v>0</v>
      </c>
      <c r="E620" s="20">
        <f>Разбивка_по_щитам!H625</f>
        <v>0</v>
      </c>
      <c r="F620" s="20" t="e">
        <f>Разбивка_по_щитам!I625</f>
        <v>#N/A</v>
      </c>
      <c r="G620" s="20" t="str">
        <f>Разбивка_по_щитам!J625</f>
        <v/>
      </c>
      <c r="H620" s="20" t="str">
        <f>Разбивка_по_щитам!K625</f>
        <v/>
      </c>
      <c r="I620" s="20" t="str">
        <f>Разбивка_по_щитам!L625</f>
        <v/>
      </c>
      <c r="J620" s="20" t="str">
        <f>Разбивка_по_щитам!M625</f>
        <v/>
      </c>
      <c r="K620" s="20" t="str">
        <f>Разбивка_по_щитам!N625</f>
        <v/>
      </c>
      <c r="L620" s="20"/>
      <c r="M620" s="20" t="str">
        <f>Разбивка_по_щитам!P625</f>
        <v/>
      </c>
      <c r="N620" s="20"/>
    </row>
    <row r="621" spans="2:14" x14ac:dyDescent="0.2">
      <c r="B621" s="20" t="str">
        <f>Разбивка_по_щитам!B626</f>
        <v/>
      </c>
      <c r="C621" s="20">
        <f>Разбивка_по_щитам!C626</f>
        <v>0</v>
      </c>
      <c r="D621" s="20">
        <f>Разбивка_по_щитам!F626</f>
        <v>0</v>
      </c>
      <c r="E621" s="20">
        <f>Разбивка_по_щитам!H626</f>
        <v>0</v>
      </c>
      <c r="F621" s="20" t="e">
        <f>Разбивка_по_щитам!I626</f>
        <v>#N/A</v>
      </c>
      <c r="G621" s="20" t="str">
        <f>Разбивка_по_щитам!J626</f>
        <v/>
      </c>
      <c r="H621" s="20" t="str">
        <f>Разбивка_по_щитам!K626</f>
        <v/>
      </c>
      <c r="I621" s="20" t="str">
        <f>Разбивка_по_щитам!L626</f>
        <v/>
      </c>
      <c r="J621" s="20" t="str">
        <f>Разбивка_по_щитам!M626</f>
        <v/>
      </c>
      <c r="K621" s="20" t="str">
        <f>Разбивка_по_щитам!N626</f>
        <v/>
      </c>
      <c r="L621" s="20"/>
      <c r="M621" s="20" t="str">
        <f>Разбивка_по_щитам!P626</f>
        <v/>
      </c>
      <c r="N621" s="20"/>
    </row>
    <row r="622" spans="2:14" x14ac:dyDescent="0.2">
      <c r="B622" s="20" t="str">
        <f>Разбивка_по_щитам!B627</f>
        <v/>
      </c>
      <c r="C622" s="20">
        <f>Разбивка_по_щитам!C627</f>
        <v>0</v>
      </c>
      <c r="D622" s="20">
        <f>Разбивка_по_щитам!F627</f>
        <v>0</v>
      </c>
      <c r="E622" s="20">
        <f>Разбивка_по_щитам!H627</f>
        <v>0</v>
      </c>
      <c r="F622" s="20" t="e">
        <f>Разбивка_по_щитам!I627</f>
        <v>#N/A</v>
      </c>
      <c r="G622" s="20" t="str">
        <f>Разбивка_по_щитам!J627</f>
        <v/>
      </c>
      <c r="H622" s="20" t="str">
        <f>Разбивка_по_щитам!K627</f>
        <v/>
      </c>
      <c r="I622" s="20" t="str">
        <f>Разбивка_по_щитам!L627</f>
        <v/>
      </c>
      <c r="J622" s="20" t="str">
        <f>Разбивка_по_щитам!M627</f>
        <v/>
      </c>
      <c r="K622" s="20" t="str">
        <f>Разбивка_по_щитам!N627</f>
        <v/>
      </c>
      <c r="L622" s="20"/>
      <c r="M622" s="20" t="str">
        <f>Разбивка_по_щитам!P627</f>
        <v/>
      </c>
      <c r="N622" s="20"/>
    </row>
    <row r="623" spans="2:14" x14ac:dyDescent="0.2">
      <c r="B623" s="20" t="str">
        <f>Разбивка_по_щитам!B628</f>
        <v/>
      </c>
      <c r="C623" s="20">
        <f>Разбивка_по_щитам!C628</f>
        <v>0</v>
      </c>
      <c r="D623" s="20">
        <f>Разбивка_по_щитам!F628</f>
        <v>0</v>
      </c>
      <c r="E623" s="20">
        <f>Разбивка_по_щитам!H628</f>
        <v>0</v>
      </c>
      <c r="F623" s="20" t="e">
        <f>Разбивка_по_щитам!I628</f>
        <v>#N/A</v>
      </c>
      <c r="G623" s="20" t="str">
        <f>Разбивка_по_щитам!J628</f>
        <v/>
      </c>
      <c r="H623" s="20" t="str">
        <f>Разбивка_по_щитам!K628</f>
        <v/>
      </c>
      <c r="I623" s="20" t="str">
        <f>Разбивка_по_щитам!L628</f>
        <v/>
      </c>
      <c r="J623" s="20" t="str">
        <f>Разбивка_по_щитам!M628</f>
        <v/>
      </c>
      <c r="K623" s="20" t="str">
        <f>Разбивка_по_щитам!N628</f>
        <v/>
      </c>
      <c r="L623" s="20"/>
      <c r="M623" s="20" t="str">
        <f>Разбивка_по_щитам!P628</f>
        <v/>
      </c>
      <c r="N623" s="20"/>
    </row>
    <row r="624" spans="2:14" x14ac:dyDescent="0.2">
      <c r="B624" s="20" t="str">
        <f>Разбивка_по_щитам!B629</f>
        <v/>
      </c>
      <c r="C624" s="20">
        <f>Разбивка_по_щитам!C629</f>
        <v>0</v>
      </c>
      <c r="D624" s="20">
        <f>Разбивка_по_щитам!F629</f>
        <v>0</v>
      </c>
      <c r="E624" s="20">
        <f>Разбивка_по_щитам!H629</f>
        <v>0</v>
      </c>
      <c r="F624" s="20" t="e">
        <f>Разбивка_по_щитам!I629</f>
        <v>#N/A</v>
      </c>
      <c r="G624" s="20" t="str">
        <f>Разбивка_по_щитам!J629</f>
        <v/>
      </c>
      <c r="H624" s="20" t="str">
        <f>Разбивка_по_щитам!K629</f>
        <v/>
      </c>
      <c r="I624" s="20" t="str">
        <f>Разбивка_по_щитам!L629</f>
        <v/>
      </c>
      <c r="J624" s="20" t="str">
        <f>Разбивка_по_щитам!M629</f>
        <v/>
      </c>
      <c r="K624" s="20" t="str">
        <f>Разбивка_по_щитам!N629</f>
        <v/>
      </c>
      <c r="L624" s="20"/>
      <c r="M624" s="20" t="str">
        <f>Разбивка_по_щитам!P629</f>
        <v/>
      </c>
      <c r="N624" s="20"/>
    </row>
    <row r="625" spans="2:14" x14ac:dyDescent="0.2">
      <c r="B625" s="20" t="str">
        <f>Разбивка_по_щитам!B630</f>
        <v/>
      </c>
      <c r="C625" s="20">
        <f>Разбивка_по_щитам!C630</f>
        <v>0</v>
      </c>
      <c r="D625" s="20">
        <f>Разбивка_по_щитам!F630</f>
        <v>0</v>
      </c>
      <c r="E625" s="20">
        <f>Разбивка_по_щитам!H630</f>
        <v>0</v>
      </c>
      <c r="F625" s="20" t="e">
        <f>Разбивка_по_щитам!I630</f>
        <v>#N/A</v>
      </c>
      <c r="G625" s="20" t="str">
        <f>Разбивка_по_щитам!J630</f>
        <v/>
      </c>
      <c r="H625" s="20" t="str">
        <f>Разбивка_по_щитам!K630</f>
        <v/>
      </c>
      <c r="I625" s="20" t="str">
        <f>Разбивка_по_щитам!L630</f>
        <v/>
      </c>
      <c r="J625" s="20" t="str">
        <f>Разбивка_по_щитам!M630</f>
        <v/>
      </c>
      <c r="K625" s="20" t="str">
        <f>Разбивка_по_щитам!N630</f>
        <v/>
      </c>
      <c r="L625" s="20"/>
      <c r="M625" s="20" t="str">
        <f>Разбивка_по_щитам!P630</f>
        <v/>
      </c>
      <c r="N625" s="20"/>
    </row>
    <row r="626" spans="2:14" x14ac:dyDescent="0.2">
      <c r="B626" s="20" t="str">
        <f>Разбивка_по_щитам!B631</f>
        <v/>
      </c>
      <c r="C626" s="20">
        <f>Разбивка_по_щитам!C631</f>
        <v>0</v>
      </c>
      <c r="D626" s="20">
        <f>Разбивка_по_щитам!F631</f>
        <v>0</v>
      </c>
      <c r="E626" s="20">
        <f>Разбивка_по_щитам!H631</f>
        <v>0</v>
      </c>
      <c r="F626" s="20" t="e">
        <f>Разбивка_по_щитам!I631</f>
        <v>#N/A</v>
      </c>
      <c r="G626" s="20" t="str">
        <f>Разбивка_по_щитам!J631</f>
        <v/>
      </c>
      <c r="H626" s="20" t="str">
        <f>Разбивка_по_щитам!K631</f>
        <v/>
      </c>
      <c r="I626" s="20" t="str">
        <f>Разбивка_по_щитам!L631</f>
        <v/>
      </c>
      <c r="J626" s="20" t="str">
        <f>Разбивка_по_щитам!M631</f>
        <v/>
      </c>
      <c r="K626" s="20" t="str">
        <f>Разбивка_по_щитам!N631</f>
        <v/>
      </c>
      <c r="L626" s="20"/>
      <c r="M626" s="20" t="str">
        <f>Разбивка_по_щитам!P631</f>
        <v/>
      </c>
      <c r="N626" s="20"/>
    </row>
    <row r="627" spans="2:14" x14ac:dyDescent="0.2">
      <c r="B627" s="20" t="str">
        <f>Разбивка_по_щитам!B632</f>
        <v/>
      </c>
      <c r="C627" s="20">
        <f>Разбивка_по_щитам!C632</f>
        <v>0</v>
      </c>
      <c r="D627" s="20">
        <f>Разбивка_по_щитам!F632</f>
        <v>0</v>
      </c>
      <c r="E627" s="20">
        <f>Разбивка_по_щитам!H632</f>
        <v>0</v>
      </c>
      <c r="F627" s="20" t="e">
        <f>Разбивка_по_щитам!I632</f>
        <v>#N/A</v>
      </c>
      <c r="G627" s="20" t="str">
        <f>Разбивка_по_щитам!J632</f>
        <v/>
      </c>
      <c r="H627" s="20" t="str">
        <f>Разбивка_по_щитам!K632</f>
        <v/>
      </c>
      <c r="I627" s="20" t="str">
        <f>Разбивка_по_щитам!L632</f>
        <v/>
      </c>
      <c r="J627" s="20" t="str">
        <f>Разбивка_по_щитам!M632</f>
        <v/>
      </c>
      <c r="K627" s="20" t="str">
        <f>Разбивка_по_щитам!N632</f>
        <v/>
      </c>
      <c r="L627" s="20"/>
      <c r="M627" s="20" t="str">
        <f>Разбивка_по_щитам!P632</f>
        <v/>
      </c>
      <c r="N627" s="20"/>
    </row>
    <row r="628" spans="2:14" x14ac:dyDescent="0.2">
      <c r="B628" s="20" t="str">
        <f>Разбивка_по_щитам!B633</f>
        <v/>
      </c>
      <c r="C628" s="20">
        <f>Разбивка_по_щитам!C633</f>
        <v>0</v>
      </c>
      <c r="D628" s="20">
        <f>Разбивка_по_щитам!F633</f>
        <v>0</v>
      </c>
      <c r="E628" s="20">
        <f>Разбивка_по_щитам!H633</f>
        <v>0</v>
      </c>
      <c r="F628" s="20" t="e">
        <f>Разбивка_по_щитам!I633</f>
        <v>#N/A</v>
      </c>
      <c r="G628" s="20" t="str">
        <f>Разбивка_по_щитам!J633</f>
        <v/>
      </c>
      <c r="H628" s="20" t="str">
        <f>Разбивка_по_щитам!K633</f>
        <v/>
      </c>
      <c r="I628" s="20" t="str">
        <f>Разбивка_по_щитам!L633</f>
        <v/>
      </c>
      <c r="J628" s="20" t="str">
        <f>Разбивка_по_щитам!M633</f>
        <v/>
      </c>
      <c r="K628" s="20" t="str">
        <f>Разбивка_по_щитам!N633</f>
        <v/>
      </c>
      <c r="L628" s="20"/>
      <c r="M628" s="20" t="str">
        <f>Разбивка_по_щитам!P633</f>
        <v/>
      </c>
      <c r="N628" s="20"/>
    </row>
    <row r="629" spans="2:14" x14ac:dyDescent="0.2">
      <c r="B629" s="20" t="str">
        <f>Разбивка_по_щитам!B634</f>
        <v/>
      </c>
      <c r="C629" s="20">
        <f>Разбивка_по_щитам!C634</f>
        <v>0</v>
      </c>
      <c r="D629" s="20">
        <f>Разбивка_по_щитам!F634</f>
        <v>0</v>
      </c>
      <c r="E629" s="20">
        <f>Разбивка_по_щитам!H634</f>
        <v>0</v>
      </c>
      <c r="F629" s="20" t="e">
        <f>Разбивка_по_щитам!I634</f>
        <v>#N/A</v>
      </c>
      <c r="G629" s="20" t="str">
        <f>Разбивка_по_щитам!J634</f>
        <v/>
      </c>
      <c r="H629" s="20" t="str">
        <f>Разбивка_по_щитам!K634</f>
        <v/>
      </c>
      <c r="I629" s="20" t="str">
        <f>Разбивка_по_щитам!L634</f>
        <v/>
      </c>
      <c r="J629" s="20" t="str">
        <f>Разбивка_по_щитам!M634</f>
        <v/>
      </c>
      <c r="K629" s="20" t="str">
        <f>Разбивка_по_щитам!N634</f>
        <v/>
      </c>
      <c r="L629" s="20"/>
      <c r="M629" s="20" t="str">
        <f>Разбивка_по_щитам!P634</f>
        <v/>
      </c>
      <c r="N629" s="20"/>
    </row>
    <row r="630" spans="2:14" x14ac:dyDescent="0.2">
      <c r="B630" s="20" t="str">
        <f>Разбивка_по_щитам!B635</f>
        <v/>
      </c>
      <c r="C630" s="20">
        <f>Разбивка_по_щитам!C635</f>
        <v>0</v>
      </c>
      <c r="D630" s="20">
        <f>Разбивка_по_щитам!F635</f>
        <v>0</v>
      </c>
      <c r="E630" s="20">
        <f>Разбивка_по_щитам!H635</f>
        <v>0</v>
      </c>
      <c r="F630" s="20" t="e">
        <f>Разбивка_по_щитам!I635</f>
        <v>#N/A</v>
      </c>
      <c r="G630" s="20" t="str">
        <f>Разбивка_по_щитам!J635</f>
        <v/>
      </c>
      <c r="H630" s="20" t="str">
        <f>Разбивка_по_щитам!K635</f>
        <v/>
      </c>
      <c r="I630" s="20" t="str">
        <f>Разбивка_по_щитам!L635</f>
        <v/>
      </c>
      <c r="J630" s="20" t="str">
        <f>Разбивка_по_щитам!M635</f>
        <v/>
      </c>
      <c r="K630" s="20" t="str">
        <f>Разбивка_по_щитам!N635</f>
        <v/>
      </c>
      <c r="L630" s="20"/>
      <c r="M630" s="20" t="str">
        <f>Разбивка_по_щитам!P635</f>
        <v/>
      </c>
      <c r="N630" s="20"/>
    </row>
    <row r="631" spans="2:14" x14ac:dyDescent="0.2">
      <c r="B631" s="20" t="str">
        <f>Разбивка_по_щитам!B636</f>
        <v/>
      </c>
      <c r="C631" s="20">
        <f>Разбивка_по_щитам!C636</f>
        <v>0</v>
      </c>
      <c r="D631" s="20">
        <f>Разбивка_по_щитам!F636</f>
        <v>0</v>
      </c>
      <c r="E631" s="20">
        <f>Разбивка_по_щитам!H636</f>
        <v>0</v>
      </c>
      <c r="F631" s="20" t="e">
        <f>Разбивка_по_щитам!I636</f>
        <v>#N/A</v>
      </c>
      <c r="G631" s="20" t="str">
        <f>Разбивка_по_щитам!J636</f>
        <v/>
      </c>
      <c r="H631" s="20" t="str">
        <f>Разбивка_по_щитам!K636</f>
        <v/>
      </c>
      <c r="I631" s="20" t="str">
        <f>Разбивка_по_щитам!L636</f>
        <v/>
      </c>
      <c r="J631" s="20" t="str">
        <f>Разбивка_по_щитам!M636</f>
        <v/>
      </c>
      <c r="K631" s="20" t="str">
        <f>Разбивка_по_щитам!N636</f>
        <v/>
      </c>
      <c r="L631" s="20"/>
      <c r="M631" s="20" t="str">
        <f>Разбивка_по_щитам!P636</f>
        <v/>
      </c>
      <c r="N631" s="20"/>
    </row>
    <row r="632" spans="2:14" x14ac:dyDescent="0.2">
      <c r="B632" s="20" t="str">
        <f>Разбивка_по_щитам!B637</f>
        <v/>
      </c>
      <c r="C632" s="20">
        <f>Разбивка_по_щитам!C637</f>
        <v>0</v>
      </c>
      <c r="D632" s="20">
        <f>Разбивка_по_щитам!F637</f>
        <v>0</v>
      </c>
      <c r="E632" s="20">
        <f>Разбивка_по_щитам!H637</f>
        <v>0</v>
      </c>
      <c r="F632" s="20" t="e">
        <f>Разбивка_по_щитам!I637</f>
        <v>#N/A</v>
      </c>
      <c r="G632" s="20" t="str">
        <f>Разбивка_по_щитам!J637</f>
        <v/>
      </c>
      <c r="H632" s="20" t="str">
        <f>Разбивка_по_щитам!K637</f>
        <v/>
      </c>
      <c r="I632" s="20" t="str">
        <f>Разбивка_по_щитам!L637</f>
        <v/>
      </c>
      <c r="J632" s="20" t="str">
        <f>Разбивка_по_щитам!M637</f>
        <v/>
      </c>
      <c r="K632" s="20" t="str">
        <f>Разбивка_по_щитам!N637</f>
        <v/>
      </c>
      <c r="L632" s="20"/>
      <c r="M632" s="20" t="str">
        <f>Разбивка_по_щитам!P637</f>
        <v/>
      </c>
      <c r="N632" s="20"/>
    </row>
    <row r="633" spans="2:14" x14ac:dyDescent="0.2">
      <c r="B633" s="20" t="str">
        <f>Разбивка_по_щитам!B638</f>
        <v/>
      </c>
      <c r="C633" s="20">
        <f>Разбивка_по_щитам!C638</f>
        <v>0</v>
      </c>
      <c r="D633" s="20">
        <f>Разбивка_по_щитам!F638</f>
        <v>0</v>
      </c>
      <c r="E633" s="20">
        <f>Разбивка_по_щитам!H638</f>
        <v>0</v>
      </c>
      <c r="F633" s="20" t="e">
        <f>Разбивка_по_щитам!I638</f>
        <v>#N/A</v>
      </c>
      <c r="G633" s="20" t="str">
        <f>Разбивка_по_щитам!J638</f>
        <v/>
      </c>
      <c r="H633" s="20" t="str">
        <f>Разбивка_по_щитам!K638</f>
        <v/>
      </c>
      <c r="I633" s="20" t="str">
        <f>Разбивка_по_щитам!L638</f>
        <v/>
      </c>
      <c r="J633" s="20" t="str">
        <f>Разбивка_по_щитам!M638</f>
        <v/>
      </c>
      <c r="K633" s="20" t="str">
        <f>Разбивка_по_щитам!N638</f>
        <v/>
      </c>
      <c r="L633" s="20"/>
      <c r="M633" s="20" t="str">
        <f>Разбивка_по_щитам!P638</f>
        <v/>
      </c>
      <c r="N633" s="20"/>
    </row>
    <row r="634" spans="2:14" x14ac:dyDescent="0.2">
      <c r="B634" s="20" t="str">
        <f>Разбивка_по_щитам!B639</f>
        <v/>
      </c>
      <c r="C634" s="20">
        <f>Разбивка_по_щитам!C639</f>
        <v>0</v>
      </c>
      <c r="D634" s="20">
        <f>Разбивка_по_щитам!F639</f>
        <v>0</v>
      </c>
      <c r="E634" s="20">
        <f>Разбивка_по_щитам!H639</f>
        <v>0</v>
      </c>
      <c r="F634" s="20" t="e">
        <f>Разбивка_по_щитам!I639</f>
        <v>#N/A</v>
      </c>
      <c r="G634" s="20" t="str">
        <f>Разбивка_по_щитам!J639</f>
        <v/>
      </c>
      <c r="H634" s="20" t="str">
        <f>Разбивка_по_щитам!K639</f>
        <v/>
      </c>
      <c r="I634" s="20" t="str">
        <f>Разбивка_по_щитам!L639</f>
        <v/>
      </c>
      <c r="J634" s="20" t="str">
        <f>Разбивка_по_щитам!M639</f>
        <v/>
      </c>
      <c r="K634" s="20" t="str">
        <f>Разбивка_по_щитам!N639</f>
        <v/>
      </c>
      <c r="L634" s="20"/>
      <c r="M634" s="20" t="str">
        <f>Разбивка_по_щитам!P639</f>
        <v/>
      </c>
      <c r="N634" s="20"/>
    </row>
    <row r="635" spans="2:14" x14ac:dyDescent="0.2">
      <c r="B635" s="20" t="str">
        <f>Разбивка_по_щитам!B640</f>
        <v/>
      </c>
      <c r="C635" s="20">
        <f>Разбивка_по_щитам!C640</f>
        <v>0</v>
      </c>
      <c r="D635" s="20">
        <f>Разбивка_по_щитам!F640</f>
        <v>0</v>
      </c>
      <c r="E635" s="20">
        <f>Разбивка_по_щитам!H640</f>
        <v>0</v>
      </c>
      <c r="F635" s="20" t="e">
        <f>Разбивка_по_щитам!I640</f>
        <v>#N/A</v>
      </c>
      <c r="G635" s="20" t="str">
        <f>Разбивка_по_щитам!J640</f>
        <v/>
      </c>
      <c r="H635" s="20" t="str">
        <f>Разбивка_по_щитам!K640</f>
        <v/>
      </c>
      <c r="I635" s="20" t="str">
        <f>Разбивка_по_щитам!L640</f>
        <v/>
      </c>
      <c r="J635" s="20" t="str">
        <f>Разбивка_по_щитам!M640</f>
        <v/>
      </c>
      <c r="K635" s="20" t="str">
        <f>Разбивка_по_щитам!N640</f>
        <v/>
      </c>
      <c r="L635" s="20"/>
      <c r="M635" s="20" t="str">
        <f>Разбивка_по_щитам!P640</f>
        <v/>
      </c>
      <c r="N635" s="20"/>
    </row>
    <row r="636" spans="2:14" x14ac:dyDescent="0.2">
      <c r="B636" s="20" t="str">
        <f>Разбивка_по_щитам!B641</f>
        <v/>
      </c>
      <c r="C636" s="20">
        <f>Разбивка_по_щитам!C641</f>
        <v>0</v>
      </c>
      <c r="D636" s="20">
        <f>Разбивка_по_щитам!F641</f>
        <v>0</v>
      </c>
      <c r="E636" s="20">
        <f>Разбивка_по_щитам!H641</f>
        <v>0</v>
      </c>
      <c r="F636" s="20" t="e">
        <f>Разбивка_по_щитам!I641</f>
        <v>#N/A</v>
      </c>
      <c r="G636" s="20" t="str">
        <f>Разбивка_по_щитам!J641</f>
        <v/>
      </c>
      <c r="H636" s="20" t="str">
        <f>Разбивка_по_щитам!K641</f>
        <v/>
      </c>
      <c r="I636" s="20" t="str">
        <f>Разбивка_по_щитам!L641</f>
        <v/>
      </c>
      <c r="J636" s="20" t="str">
        <f>Разбивка_по_щитам!M641</f>
        <v/>
      </c>
      <c r="K636" s="20" t="str">
        <f>Разбивка_по_щитам!N641</f>
        <v/>
      </c>
      <c r="L636" s="20"/>
      <c r="M636" s="20" t="str">
        <f>Разбивка_по_щитам!P641</f>
        <v/>
      </c>
      <c r="N636" s="20"/>
    </row>
    <row r="637" spans="2:14" x14ac:dyDescent="0.2">
      <c r="B637" s="20" t="str">
        <f>Разбивка_по_щитам!B642</f>
        <v/>
      </c>
      <c r="C637" s="20">
        <f>Разбивка_по_щитам!C642</f>
        <v>0</v>
      </c>
      <c r="D637" s="20">
        <f>Разбивка_по_щитам!F642</f>
        <v>0</v>
      </c>
      <c r="E637" s="20">
        <f>Разбивка_по_щитам!H642</f>
        <v>0</v>
      </c>
      <c r="F637" s="20" t="e">
        <f>Разбивка_по_щитам!I642</f>
        <v>#N/A</v>
      </c>
      <c r="G637" s="20" t="str">
        <f>Разбивка_по_щитам!J642</f>
        <v/>
      </c>
      <c r="H637" s="20" t="str">
        <f>Разбивка_по_щитам!K642</f>
        <v/>
      </c>
      <c r="I637" s="20" t="str">
        <f>Разбивка_по_щитам!L642</f>
        <v/>
      </c>
      <c r="J637" s="20" t="str">
        <f>Разбивка_по_щитам!M642</f>
        <v/>
      </c>
      <c r="K637" s="20" t="str">
        <f>Разбивка_по_щитам!N642</f>
        <v/>
      </c>
      <c r="L637" s="20"/>
      <c r="M637" s="20" t="str">
        <f>Разбивка_по_щитам!P642</f>
        <v/>
      </c>
      <c r="N637" s="20"/>
    </row>
    <row r="638" spans="2:14" x14ac:dyDescent="0.2">
      <c r="B638" s="20" t="str">
        <f>Разбивка_по_щитам!B643</f>
        <v/>
      </c>
      <c r="C638" s="20">
        <f>Разбивка_по_щитам!C643</f>
        <v>0</v>
      </c>
      <c r="D638" s="20">
        <f>Разбивка_по_щитам!F643</f>
        <v>0</v>
      </c>
      <c r="E638" s="20">
        <f>Разбивка_по_щитам!H643</f>
        <v>0</v>
      </c>
      <c r="F638" s="20" t="e">
        <f>Разбивка_по_щитам!I643</f>
        <v>#N/A</v>
      </c>
      <c r="G638" s="20" t="str">
        <f>Разбивка_по_щитам!J643</f>
        <v/>
      </c>
      <c r="H638" s="20" t="str">
        <f>Разбивка_по_щитам!K643</f>
        <v/>
      </c>
      <c r="I638" s="20" t="str">
        <f>Разбивка_по_щитам!L643</f>
        <v/>
      </c>
      <c r="J638" s="20" t="str">
        <f>Разбивка_по_щитам!M643</f>
        <v/>
      </c>
      <c r="K638" s="20" t="str">
        <f>Разбивка_по_щитам!N643</f>
        <v/>
      </c>
      <c r="L638" s="20"/>
      <c r="M638" s="20" t="str">
        <f>Разбивка_по_щитам!P643</f>
        <v/>
      </c>
      <c r="N638" s="20"/>
    </row>
    <row r="639" spans="2:14" x14ac:dyDescent="0.2">
      <c r="B639" s="20" t="str">
        <f>Разбивка_по_щитам!B644</f>
        <v/>
      </c>
      <c r="C639" s="20">
        <f>Разбивка_по_щитам!C644</f>
        <v>0</v>
      </c>
      <c r="D639" s="20">
        <f>Разбивка_по_щитам!F644</f>
        <v>0</v>
      </c>
      <c r="E639" s="20">
        <f>Разбивка_по_щитам!H644</f>
        <v>0</v>
      </c>
      <c r="F639" s="20" t="e">
        <f>Разбивка_по_щитам!I644</f>
        <v>#N/A</v>
      </c>
      <c r="G639" s="20" t="str">
        <f>Разбивка_по_щитам!J644</f>
        <v/>
      </c>
      <c r="H639" s="20" t="str">
        <f>Разбивка_по_щитам!K644</f>
        <v/>
      </c>
      <c r="I639" s="20" t="str">
        <f>Разбивка_по_щитам!L644</f>
        <v/>
      </c>
      <c r="J639" s="20" t="str">
        <f>Разбивка_по_щитам!M644</f>
        <v/>
      </c>
      <c r="K639" s="20" t="str">
        <f>Разбивка_по_щитам!N644</f>
        <v/>
      </c>
      <c r="L639" s="20"/>
      <c r="M639" s="20" t="str">
        <f>Разбивка_по_щитам!P644</f>
        <v/>
      </c>
      <c r="N639" s="20"/>
    </row>
    <row r="640" spans="2:14" x14ac:dyDescent="0.2">
      <c r="B640" s="20" t="str">
        <f>Разбивка_по_щитам!B645</f>
        <v/>
      </c>
      <c r="C640" s="20">
        <f>Разбивка_по_щитам!C645</f>
        <v>0</v>
      </c>
      <c r="D640" s="20">
        <f>Разбивка_по_щитам!F645</f>
        <v>0</v>
      </c>
      <c r="E640" s="20">
        <f>Разбивка_по_щитам!H645</f>
        <v>0</v>
      </c>
      <c r="F640" s="20" t="e">
        <f>Разбивка_по_щитам!I645</f>
        <v>#N/A</v>
      </c>
      <c r="G640" s="20" t="str">
        <f>Разбивка_по_щитам!J645</f>
        <v/>
      </c>
      <c r="H640" s="20" t="str">
        <f>Разбивка_по_щитам!K645</f>
        <v/>
      </c>
      <c r="I640" s="20" t="str">
        <f>Разбивка_по_щитам!L645</f>
        <v/>
      </c>
      <c r="J640" s="20" t="str">
        <f>Разбивка_по_щитам!M645</f>
        <v/>
      </c>
      <c r="K640" s="20" t="str">
        <f>Разбивка_по_щитам!N645</f>
        <v/>
      </c>
      <c r="L640" s="20"/>
      <c r="M640" s="20" t="str">
        <f>Разбивка_по_щитам!P645</f>
        <v/>
      </c>
      <c r="N640" s="20"/>
    </row>
    <row r="641" spans="2:14" x14ac:dyDescent="0.2">
      <c r="B641" s="20" t="str">
        <f>Разбивка_по_щитам!B646</f>
        <v/>
      </c>
      <c r="C641" s="20">
        <f>Разбивка_по_щитам!C646</f>
        <v>0</v>
      </c>
      <c r="D641" s="20">
        <f>Разбивка_по_щитам!F646</f>
        <v>0</v>
      </c>
      <c r="E641" s="20">
        <f>Разбивка_по_щитам!H646</f>
        <v>0</v>
      </c>
      <c r="F641" s="20" t="e">
        <f>Разбивка_по_щитам!I646</f>
        <v>#N/A</v>
      </c>
      <c r="G641" s="20" t="str">
        <f>Разбивка_по_щитам!J646</f>
        <v/>
      </c>
      <c r="H641" s="20" t="str">
        <f>Разбивка_по_щитам!K646</f>
        <v/>
      </c>
      <c r="I641" s="20" t="str">
        <f>Разбивка_по_щитам!L646</f>
        <v/>
      </c>
      <c r="J641" s="20" t="str">
        <f>Разбивка_по_щитам!M646</f>
        <v/>
      </c>
      <c r="K641" s="20" t="str">
        <f>Разбивка_по_щитам!N646</f>
        <v/>
      </c>
      <c r="L641" s="20"/>
      <c r="M641" s="20" t="str">
        <f>Разбивка_по_щитам!P646</f>
        <v/>
      </c>
      <c r="N641" s="20"/>
    </row>
    <row r="642" spans="2:14" x14ac:dyDescent="0.2">
      <c r="B642" s="20" t="str">
        <f>Разбивка_по_щитам!B647</f>
        <v/>
      </c>
      <c r="C642" s="20">
        <f>Разбивка_по_щитам!C647</f>
        <v>0</v>
      </c>
      <c r="D642" s="20">
        <f>Разбивка_по_щитам!F647</f>
        <v>0</v>
      </c>
      <c r="E642" s="20">
        <f>Разбивка_по_щитам!H647</f>
        <v>0</v>
      </c>
      <c r="F642" s="20" t="e">
        <f>Разбивка_по_щитам!I647</f>
        <v>#N/A</v>
      </c>
      <c r="G642" s="20" t="str">
        <f>Разбивка_по_щитам!J647</f>
        <v/>
      </c>
      <c r="H642" s="20" t="str">
        <f>Разбивка_по_щитам!K647</f>
        <v/>
      </c>
      <c r="I642" s="20" t="str">
        <f>Разбивка_по_щитам!L647</f>
        <v/>
      </c>
      <c r="J642" s="20" t="str">
        <f>Разбивка_по_щитам!M647</f>
        <v/>
      </c>
      <c r="K642" s="20" t="str">
        <f>Разбивка_по_щитам!N647</f>
        <v/>
      </c>
      <c r="L642" s="20"/>
      <c r="M642" s="20" t="str">
        <f>Разбивка_по_щитам!P647</f>
        <v/>
      </c>
      <c r="N642" s="20"/>
    </row>
    <row r="643" spans="2:14" x14ac:dyDescent="0.2">
      <c r="B643" s="20" t="str">
        <f>Разбивка_по_щитам!B648</f>
        <v/>
      </c>
      <c r="C643" s="20">
        <f>Разбивка_по_щитам!C648</f>
        <v>0</v>
      </c>
      <c r="D643" s="20">
        <f>Разбивка_по_щитам!F648</f>
        <v>0</v>
      </c>
      <c r="E643" s="20">
        <f>Разбивка_по_щитам!H648</f>
        <v>0</v>
      </c>
      <c r="F643" s="20" t="e">
        <f>Разбивка_по_щитам!I648</f>
        <v>#N/A</v>
      </c>
      <c r="G643" s="20" t="str">
        <f>Разбивка_по_щитам!J648</f>
        <v/>
      </c>
      <c r="H643" s="20" t="str">
        <f>Разбивка_по_щитам!K648</f>
        <v/>
      </c>
      <c r="I643" s="20" t="str">
        <f>Разбивка_по_щитам!L648</f>
        <v/>
      </c>
      <c r="J643" s="20" t="str">
        <f>Разбивка_по_щитам!M648</f>
        <v/>
      </c>
      <c r="K643" s="20" t="str">
        <f>Разбивка_по_щитам!N648</f>
        <v/>
      </c>
      <c r="L643" s="20"/>
      <c r="M643" s="20" t="str">
        <f>Разбивка_по_щитам!P648</f>
        <v/>
      </c>
      <c r="N643" s="20"/>
    </row>
    <row r="644" spans="2:14" x14ac:dyDescent="0.2">
      <c r="B644" s="20" t="str">
        <f>Разбивка_по_щитам!B649</f>
        <v/>
      </c>
      <c r="C644" s="20">
        <f>Разбивка_по_щитам!C649</f>
        <v>0</v>
      </c>
      <c r="D644" s="20">
        <f>Разбивка_по_щитам!F649</f>
        <v>0</v>
      </c>
      <c r="E644" s="20">
        <f>Разбивка_по_щитам!H649</f>
        <v>0</v>
      </c>
      <c r="F644" s="20" t="e">
        <f>Разбивка_по_щитам!I649</f>
        <v>#N/A</v>
      </c>
      <c r="G644" s="20" t="str">
        <f>Разбивка_по_щитам!J649</f>
        <v/>
      </c>
      <c r="H644" s="20" t="str">
        <f>Разбивка_по_щитам!K649</f>
        <v/>
      </c>
      <c r="I644" s="20" t="str">
        <f>Разбивка_по_щитам!L649</f>
        <v/>
      </c>
      <c r="J644" s="20" t="str">
        <f>Разбивка_по_щитам!M649</f>
        <v/>
      </c>
      <c r="K644" s="20" t="str">
        <f>Разбивка_по_щитам!N649</f>
        <v/>
      </c>
      <c r="L644" s="20"/>
      <c r="M644" s="20" t="str">
        <f>Разбивка_по_щитам!P649</f>
        <v/>
      </c>
      <c r="N644" s="20"/>
    </row>
    <row r="645" spans="2:14" x14ac:dyDescent="0.2">
      <c r="B645" s="20" t="str">
        <f>Разбивка_по_щитам!B650</f>
        <v/>
      </c>
      <c r="C645" s="20">
        <f>Разбивка_по_щитам!C650</f>
        <v>0</v>
      </c>
      <c r="D645" s="20">
        <f>Разбивка_по_щитам!F650</f>
        <v>0</v>
      </c>
      <c r="E645" s="20">
        <f>Разбивка_по_щитам!H650</f>
        <v>0</v>
      </c>
      <c r="F645" s="20" t="e">
        <f>Разбивка_по_щитам!I650</f>
        <v>#N/A</v>
      </c>
      <c r="G645" s="20" t="str">
        <f>Разбивка_по_щитам!J650</f>
        <v/>
      </c>
      <c r="H645" s="20" t="str">
        <f>Разбивка_по_щитам!K650</f>
        <v/>
      </c>
      <c r="I645" s="20" t="str">
        <f>Разбивка_по_щитам!L650</f>
        <v/>
      </c>
      <c r="J645" s="20" t="str">
        <f>Разбивка_по_щитам!M650</f>
        <v/>
      </c>
      <c r="K645" s="20" t="str">
        <f>Разбивка_по_щитам!N650</f>
        <v/>
      </c>
      <c r="L645" s="20"/>
      <c r="M645" s="20" t="str">
        <f>Разбивка_по_щитам!P650</f>
        <v/>
      </c>
      <c r="N645" s="20"/>
    </row>
    <row r="646" spans="2:14" x14ac:dyDescent="0.2">
      <c r="B646" s="20" t="str">
        <f>Разбивка_по_щитам!B651</f>
        <v/>
      </c>
      <c r="C646" s="20">
        <f>Разбивка_по_щитам!C651</f>
        <v>0</v>
      </c>
      <c r="D646" s="20">
        <f>Разбивка_по_щитам!F651</f>
        <v>0</v>
      </c>
      <c r="E646" s="20">
        <f>Разбивка_по_щитам!H651</f>
        <v>0</v>
      </c>
      <c r="F646" s="20" t="e">
        <f>Разбивка_по_щитам!I651</f>
        <v>#N/A</v>
      </c>
      <c r="G646" s="20" t="str">
        <f>Разбивка_по_щитам!J651</f>
        <v/>
      </c>
      <c r="H646" s="20" t="str">
        <f>Разбивка_по_щитам!K651</f>
        <v/>
      </c>
      <c r="I646" s="20" t="str">
        <f>Разбивка_по_щитам!L651</f>
        <v/>
      </c>
      <c r="J646" s="20" t="str">
        <f>Разбивка_по_щитам!M651</f>
        <v/>
      </c>
      <c r="K646" s="20" t="str">
        <f>Разбивка_по_щитам!N651</f>
        <v/>
      </c>
      <c r="L646" s="20"/>
      <c r="M646" s="20" t="str">
        <f>Разбивка_по_щитам!P651</f>
        <v/>
      </c>
      <c r="N646" s="20"/>
    </row>
    <row r="647" spans="2:14" x14ac:dyDescent="0.2">
      <c r="B647" s="20" t="str">
        <f>Разбивка_по_щитам!B652</f>
        <v/>
      </c>
      <c r="C647" s="20">
        <f>Разбивка_по_щитам!C652</f>
        <v>0</v>
      </c>
      <c r="D647" s="20">
        <f>Разбивка_по_щитам!F652</f>
        <v>0</v>
      </c>
      <c r="E647" s="20">
        <f>Разбивка_по_щитам!H652</f>
        <v>0</v>
      </c>
      <c r="F647" s="20" t="e">
        <f>Разбивка_по_щитам!I652</f>
        <v>#N/A</v>
      </c>
      <c r="G647" s="20" t="str">
        <f>Разбивка_по_щитам!J652</f>
        <v/>
      </c>
      <c r="H647" s="20" t="str">
        <f>Разбивка_по_щитам!K652</f>
        <v/>
      </c>
      <c r="I647" s="20" t="str">
        <f>Разбивка_по_щитам!L652</f>
        <v/>
      </c>
      <c r="J647" s="20" t="str">
        <f>Разбивка_по_щитам!M652</f>
        <v/>
      </c>
      <c r="K647" s="20" t="str">
        <f>Разбивка_по_щитам!N652</f>
        <v/>
      </c>
      <c r="L647" s="20"/>
      <c r="M647" s="20" t="str">
        <f>Разбивка_по_щитам!P652</f>
        <v/>
      </c>
      <c r="N647" s="20"/>
    </row>
    <row r="648" spans="2:14" x14ac:dyDescent="0.2">
      <c r="B648" s="20" t="str">
        <f>Разбивка_по_щитам!B653</f>
        <v/>
      </c>
      <c r="C648" s="20">
        <f>Разбивка_по_щитам!C653</f>
        <v>0</v>
      </c>
      <c r="D648" s="20">
        <f>Разбивка_по_щитам!F653</f>
        <v>0</v>
      </c>
      <c r="E648" s="20">
        <f>Разбивка_по_щитам!H653</f>
        <v>0</v>
      </c>
      <c r="F648" s="20" t="e">
        <f>Разбивка_по_щитам!I653</f>
        <v>#N/A</v>
      </c>
      <c r="G648" s="20" t="str">
        <f>Разбивка_по_щитам!J653</f>
        <v/>
      </c>
      <c r="H648" s="20" t="str">
        <f>Разбивка_по_щитам!K653</f>
        <v/>
      </c>
      <c r="I648" s="20" t="str">
        <f>Разбивка_по_щитам!L653</f>
        <v/>
      </c>
      <c r="J648" s="20" t="str">
        <f>Разбивка_по_щитам!M653</f>
        <v/>
      </c>
      <c r="K648" s="20" t="str">
        <f>Разбивка_по_щитам!N653</f>
        <v/>
      </c>
      <c r="L648" s="20"/>
      <c r="M648" s="20" t="str">
        <f>Разбивка_по_щитам!P653</f>
        <v/>
      </c>
      <c r="N648" s="20"/>
    </row>
    <row r="649" spans="2:14" x14ac:dyDescent="0.2">
      <c r="B649" s="20" t="str">
        <f>Разбивка_по_щитам!B654</f>
        <v/>
      </c>
      <c r="C649" s="20">
        <f>Разбивка_по_щитам!C654</f>
        <v>0</v>
      </c>
      <c r="D649" s="20">
        <f>Разбивка_по_щитам!F654</f>
        <v>0</v>
      </c>
      <c r="E649" s="20">
        <f>Разбивка_по_щитам!H654</f>
        <v>0</v>
      </c>
      <c r="F649" s="20" t="e">
        <f>Разбивка_по_щитам!I654</f>
        <v>#N/A</v>
      </c>
      <c r="G649" s="20" t="str">
        <f>Разбивка_по_щитам!J654</f>
        <v/>
      </c>
      <c r="H649" s="20" t="str">
        <f>Разбивка_по_щитам!K654</f>
        <v/>
      </c>
      <c r="I649" s="20" t="str">
        <f>Разбивка_по_щитам!L654</f>
        <v/>
      </c>
      <c r="J649" s="20" t="str">
        <f>Разбивка_по_щитам!M654</f>
        <v/>
      </c>
      <c r="K649" s="20" t="str">
        <f>Разбивка_по_щитам!N654</f>
        <v/>
      </c>
      <c r="L649" s="20"/>
      <c r="M649" s="20" t="str">
        <f>Разбивка_по_щитам!P654</f>
        <v/>
      </c>
      <c r="N649" s="20"/>
    </row>
    <row r="650" spans="2:14" x14ac:dyDescent="0.2">
      <c r="B650" s="20" t="str">
        <f>Разбивка_по_щитам!B655</f>
        <v/>
      </c>
      <c r="C650" s="20">
        <f>Разбивка_по_щитам!C655</f>
        <v>0</v>
      </c>
      <c r="D650" s="20">
        <f>Разбивка_по_щитам!F655</f>
        <v>0</v>
      </c>
      <c r="E650" s="20">
        <f>Разбивка_по_щитам!H655</f>
        <v>0</v>
      </c>
      <c r="F650" s="20" t="e">
        <f>Разбивка_по_щитам!I655</f>
        <v>#N/A</v>
      </c>
      <c r="G650" s="20" t="str">
        <f>Разбивка_по_щитам!J655</f>
        <v/>
      </c>
      <c r="H650" s="20" t="str">
        <f>Разбивка_по_щитам!K655</f>
        <v/>
      </c>
      <c r="I650" s="20" t="str">
        <f>Разбивка_по_щитам!L655</f>
        <v/>
      </c>
      <c r="J650" s="20" t="str">
        <f>Разбивка_по_щитам!M655</f>
        <v/>
      </c>
      <c r="K650" s="20" t="str">
        <f>Разбивка_по_щитам!N655</f>
        <v/>
      </c>
      <c r="L650" s="20"/>
      <c r="M650" s="20" t="str">
        <f>Разбивка_по_щитам!P655</f>
        <v/>
      </c>
      <c r="N650" s="20"/>
    </row>
    <row r="651" spans="2:14" x14ac:dyDescent="0.2">
      <c r="B651" s="20" t="str">
        <f>Разбивка_по_щитам!B656</f>
        <v/>
      </c>
      <c r="C651" s="20">
        <f>Разбивка_по_щитам!C656</f>
        <v>0</v>
      </c>
      <c r="D651" s="20">
        <f>Разбивка_по_щитам!F656</f>
        <v>0</v>
      </c>
      <c r="E651" s="20">
        <f>Разбивка_по_щитам!H656</f>
        <v>0</v>
      </c>
      <c r="F651" s="20" t="e">
        <f>Разбивка_по_щитам!I656</f>
        <v>#N/A</v>
      </c>
      <c r="G651" s="20" t="str">
        <f>Разбивка_по_щитам!J656</f>
        <v/>
      </c>
      <c r="H651" s="20" t="str">
        <f>Разбивка_по_щитам!K656</f>
        <v/>
      </c>
      <c r="I651" s="20" t="str">
        <f>Разбивка_по_щитам!L656</f>
        <v/>
      </c>
      <c r="J651" s="20" t="str">
        <f>Разбивка_по_щитам!M656</f>
        <v/>
      </c>
      <c r="K651" s="20" t="str">
        <f>Разбивка_по_щитам!N656</f>
        <v/>
      </c>
      <c r="L651" s="20"/>
      <c r="M651" s="20" t="str">
        <f>Разбивка_по_щитам!P656</f>
        <v/>
      </c>
      <c r="N651" s="20"/>
    </row>
    <row r="652" spans="2:14" x14ac:dyDescent="0.2">
      <c r="B652" s="20" t="str">
        <f>Разбивка_по_щитам!B657</f>
        <v/>
      </c>
      <c r="C652" s="20">
        <f>Разбивка_по_щитам!C657</f>
        <v>0</v>
      </c>
      <c r="D652" s="20">
        <f>Разбивка_по_щитам!F657</f>
        <v>0</v>
      </c>
      <c r="E652" s="20">
        <f>Разбивка_по_щитам!H657</f>
        <v>0</v>
      </c>
      <c r="F652" s="20" t="e">
        <f>Разбивка_по_щитам!I657</f>
        <v>#N/A</v>
      </c>
      <c r="G652" s="20" t="str">
        <f>Разбивка_по_щитам!J657</f>
        <v/>
      </c>
      <c r="H652" s="20" t="str">
        <f>Разбивка_по_щитам!K657</f>
        <v/>
      </c>
      <c r="I652" s="20" t="str">
        <f>Разбивка_по_щитам!L657</f>
        <v/>
      </c>
      <c r="J652" s="20" t="str">
        <f>Разбивка_по_щитам!M657</f>
        <v/>
      </c>
      <c r="K652" s="20" t="str">
        <f>Разбивка_по_щитам!N657</f>
        <v/>
      </c>
      <c r="L652" s="20"/>
      <c r="M652" s="20" t="str">
        <f>Разбивка_по_щитам!P657</f>
        <v/>
      </c>
      <c r="N652" s="20"/>
    </row>
    <row r="653" spans="2:14" x14ac:dyDescent="0.2">
      <c r="B653" s="20" t="str">
        <f>Разбивка_по_щитам!B658</f>
        <v/>
      </c>
      <c r="C653" s="20">
        <f>Разбивка_по_щитам!C658</f>
        <v>0</v>
      </c>
      <c r="D653" s="20">
        <f>Разбивка_по_щитам!F658</f>
        <v>0</v>
      </c>
      <c r="E653" s="20">
        <f>Разбивка_по_щитам!H658</f>
        <v>0</v>
      </c>
      <c r="F653" s="20" t="e">
        <f>Разбивка_по_щитам!I658</f>
        <v>#N/A</v>
      </c>
      <c r="G653" s="20" t="str">
        <f>Разбивка_по_щитам!J658</f>
        <v/>
      </c>
      <c r="H653" s="20" t="str">
        <f>Разбивка_по_щитам!K658</f>
        <v/>
      </c>
      <c r="I653" s="20" t="str">
        <f>Разбивка_по_щитам!L658</f>
        <v/>
      </c>
      <c r="J653" s="20" t="str">
        <f>Разбивка_по_щитам!M658</f>
        <v/>
      </c>
      <c r="K653" s="20" t="str">
        <f>Разбивка_по_щитам!N658</f>
        <v/>
      </c>
      <c r="L653" s="20"/>
      <c r="M653" s="20" t="str">
        <f>Разбивка_по_щитам!P658</f>
        <v/>
      </c>
      <c r="N653" s="20"/>
    </row>
    <row r="654" spans="2:14" x14ac:dyDescent="0.2">
      <c r="B654" s="20" t="str">
        <f>Разбивка_по_щитам!B659</f>
        <v/>
      </c>
      <c r="C654" s="20">
        <f>Разбивка_по_щитам!C659</f>
        <v>0</v>
      </c>
      <c r="D654" s="20">
        <f>Разбивка_по_щитам!F659</f>
        <v>0</v>
      </c>
      <c r="E654" s="20">
        <f>Разбивка_по_щитам!H659</f>
        <v>0</v>
      </c>
      <c r="F654" s="20" t="e">
        <f>Разбивка_по_щитам!I659</f>
        <v>#N/A</v>
      </c>
      <c r="G654" s="20" t="str">
        <f>Разбивка_по_щитам!J659</f>
        <v/>
      </c>
      <c r="H654" s="20" t="str">
        <f>Разбивка_по_щитам!K659</f>
        <v/>
      </c>
      <c r="I654" s="20" t="str">
        <f>Разбивка_по_щитам!L659</f>
        <v/>
      </c>
      <c r="J654" s="20" t="str">
        <f>Разбивка_по_щитам!M659</f>
        <v/>
      </c>
      <c r="K654" s="20" t="str">
        <f>Разбивка_по_щитам!N659</f>
        <v/>
      </c>
      <c r="L654" s="20"/>
      <c r="M654" s="20" t="str">
        <f>Разбивка_по_щитам!P659</f>
        <v/>
      </c>
      <c r="N654" s="20"/>
    </row>
    <row r="655" spans="2:14" x14ac:dyDescent="0.2">
      <c r="B655" s="20" t="str">
        <f>Разбивка_по_щитам!B660</f>
        <v/>
      </c>
      <c r="C655" s="20">
        <f>Разбивка_по_щитам!C660</f>
        <v>0</v>
      </c>
      <c r="D655" s="20">
        <f>Разбивка_по_щитам!F660</f>
        <v>0</v>
      </c>
      <c r="E655" s="20">
        <f>Разбивка_по_щитам!H660</f>
        <v>0</v>
      </c>
      <c r="F655" s="20" t="e">
        <f>Разбивка_по_щитам!I660</f>
        <v>#N/A</v>
      </c>
      <c r="G655" s="20" t="str">
        <f>Разбивка_по_щитам!J660</f>
        <v/>
      </c>
      <c r="H655" s="20" t="str">
        <f>Разбивка_по_щитам!K660</f>
        <v/>
      </c>
      <c r="I655" s="20" t="str">
        <f>Разбивка_по_щитам!L660</f>
        <v/>
      </c>
      <c r="J655" s="20" t="str">
        <f>Разбивка_по_щитам!M660</f>
        <v/>
      </c>
      <c r="K655" s="20" t="str">
        <f>Разбивка_по_щитам!N660</f>
        <v/>
      </c>
      <c r="L655" s="20"/>
      <c r="M655" s="20" t="str">
        <f>Разбивка_по_щитам!P660</f>
        <v/>
      </c>
      <c r="N655" s="20"/>
    </row>
    <row r="656" spans="2:14" x14ac:dyDescent="0.2">
      <c r="B656" s="20" t="str">
        <f>Разбивка_по_щитам!B661</f>
        <v/>
      </c>
      <c r="C656" s="20">
        <f>Разбивка_по_щитам!C661</f>
        <v>0</v>
      </c>
      <c r="D656" s="20">
        <f>Разбивка_по_щитам!F661</f>
        <v>0</v>
      </c>
      <c r="E656" s="20">
        <f>Разбивка_по_щитам!H661</f>
        <v>0</v>
      </c>
      <c r="F656" s="20" t="e">
        <f>Разбивка_по_щитам!I661</f>
        <v>#N/A</v>
      </c>
      <c r="G656" s="20" t="str">
        <f>Разбивка_по_щитам!J661</f>
        <v/>
      </c>
      <c r="H656" s="20" t="str">
        <f>Разбивка_по_щитам!K661</f>
        <v/>
      </c>
      <c r="I656" s="20" t="str">
        <f>Разбивка_по_щитам!L661</f>
        <v/>
      </c>
      <c r="J656" s="20" t="str">
        <f>Разбивка_по_щитам!M661</f>
        <v/>
      </c>
      <c r="K656" s="20" t="str">
        <f>Разбивка_по_щитам!N661</f>
        <v/>
      </c>
      <c r="L656" s="20"/>
      <c r="M656" s="20" t="str">
        <f>Разбивка_по_щитам!P661</f>
        <v/>
      </c>
      <c r="N656" s="20"/>
    </row>
    <row r="657" spans="2:14" x14ac:dyDescent="0.2">
      <c r="B657" s="20" t="str">
        <f>Разбивка_по_щитам!B662</f>
        <v/>
      </c>
      <c r="C657" s="20">
        <f>Разбивка_по_щитам!C662</f>
        <v>0</v>
      </c>
      <c r="D657" s="20">
        <f>Разбивка_по_щитам!F662</f>
        <v>0</v>
      </c>
      <c r="E657" s="20">
        <f>Разбивка_по_щитам!H662</f>
        <v>0</v>
      </c>
      <c r="F657" s="20" t="e">
        <f>Разбивка_по_щитам!I662</f>
        <v>#N/A</v>
      </c>
      <c r="G657" s="20" t="str">
        <f>Разбивка_по_щитам!J662</f>
        <v/>
      </c>
      <c r="H657" s="20" t="str">
        <f>Разбивка_по_щитам!K662</f>
        <v/>
      </c>
      <c r="I657" s="20" t="str">
        <f>Разбивка_по_щитам!L662</f>
        <v/>
      </c>
      <c r="J657" s="20" t="str">
        <f>Разбивка_по_щитам!M662</f>
        <v/>
      </c>
      <c r="K657" s="20" t="str">
        <f>Разбивка_по_щитам!N662</f>
        <v/>
      </c>
      <c r="L657" s="20"/>
      <c r="M657" s="20" t="str">
        <f>Разбивка_по_щитам!P662</f>
        <v/>
      </c>
      <c r="N657" s="20"/>
    </row>
    <row r="658" spans="2:14" x14ac:dyDescent="0.2">
      <c r="B658" s="20" t="str">
        <f>Разбивка_по_щитам!B663</f>
        <v/>
      </c>
      <c r="C658" s="20">
        <f>Разбивка_по_щитам!C663</f>
        <v>0</v>
      </c>
      <c r="D658" s="20">
        <f>Разбивка_по_щитам!F663</f>
        <v>0</v>
      </c>
      <c r="E658" s="20">
        <f>Разбивка_по_щитам!H663</f>
        <v>0</v>
      </c>
      <c r="F658" s="20" t="e">
        <f>Разбивка_по_щитам!I663</f>
        <v>#N/A</v>
      </c>
      <c r="G658" s="20" t="str">
        <f>Разбивка_по_щитам!J663</f>
        <v/>
      </c>
      <c r="H658" s="20" t="str">
        <f>Разбивка_по_щитам!K663</f>
        <v/>
      </c>
      <c r="I658" s="20" t="str">
        <f>Разбивка_по_щитам!L663</f>
        <v/>
      </c>
      <c r="J658" s="20" t="str">
        <f>Разбивка_по_щитам!M663</f>
        <v/>
      </c>
      <c r="K658" s="20" t="str">
        <f>Разбивка_по_щитам!N663</f>
        <v/>
      </c>
      <c r="L658" s="20"/>
      <c r="M658" s="20" t="str">
        <f>Разбивка_по_щитам!P663</f>
        <v/>
      </c>
      <c r="N658" s="20"/>
    </row>
    <row r="659" spans="2:14" x14ac:dyDescent="0.2">
      <c r="B659" s="20" t="str">
        <f>Разбивка_по_щитам!B664</f>
        <v/>
      </c>
      <c r="C659" s="20">
        <f>Разбивка_по_щитам!C664</f>
        <v>0</v>
      </c>
      <c r="D659" s="20">
        <f>Разбивка_по_щитам!F664</f>
        <v>0</v>
      </c>
      <c r="E659" s="20">
        <f>Разбивка_по_щитам!H664</f>
        <v>0</v>
      </c>
      <c r="F659" s="20" t="e">
        <f>Разбивка_по_щитам!I664</f>
        <v>#N/A</v>
      </c>
      <c r="G659" s="20" t="str">
        <f>Разбивка_по_щитам!J664</f>
        <v/>
      </c>
      <c r="H659" s="20" t="str">
        <f>Разбивка_по_щитам!K664</f>
        <v/>
      </c>
      <c r="I659" s="20" t="str">
        <f>Разбивка_по_щитам!L664</f>
        <v/>
      </c>
      <c r="J659" s="20" t="str">
        <f>Разбивка_по_щитам!M664</f>
        <v/>
      </c>
      <c r="K659" s="20" t="str">
        <f>Разбивка_по_щитам!N664</f>
        <v/>
      </c>
      <c r="L659" s="20"/>
      <c r="M659" s="20" t="str">
        <f>Разбивка_по_щитам!P664</f>
        <v/>
      </c>
      <c r="N659" s="20"/>
    </row>
    <row r="660" spans="2:14" x14ac:dyDescent="0.2">
      <c r="B660" s="20" t="str">
        <f>Разбивка_по_щитам!B665</f>
        <v/>
      </c>
      <c r="C660" s="20">
        <f>Разбивка_по_щитам!C665</f>
        <v>0</v>
      </c>
      <c r="D660" s="20">
        <f>Разбивка_по_щитам!F665</f>
        <v>0</v>
      </c>
      <c r="E660" s="20">
        <f>Разбивка_по_щитам!H665</f>
        <v>0</v>
      </c>
      <c r="F660" s="20" t="e">
        <f>Разбивка_по_щитам!I665</f>
        <v>#N/A</v>
      </c>
      <c r="G660" s="20" t="str">
        <f>Разбивка_по_щитам!J665</f>
        <v/>
      </c>
      <c r="H660" s="20" t="str">
        <f>Разбивка_по_щитам!K665</f>
        <v/>
      </c>
      <c r="I660" s="20" t="str">
        <f>Разбивка_по_щитам!L665</f>
        <v/>
      </c>
      <c r="J660" s="20" t="str">
        <f>Разбивка_по_щитам!M665</f>
        <v/>
      </c>
      <c r="K660" s="20" t="str">
        <f>Разбивка_по_щитам!N665</f>
        <v/>
      </c>
      <c r="L660" s="20"/>
      <c r="M660" s="20" t="str">
        <f>Разбивка_по_щитам!P665</f>
        <v/>
      </c>
      <c r="N660" s="20"/>
    </row>
    <row r="661" spans="2:14" x14ac:dyDescent="0.2">
      <c r="B661" s="20" t="str">
        <f>Разбивка_по_щитам!B666</f>
        <v/>
      </c>
      <c r="C661" s="20">
        <f>Разбивка_по_щитам!C666</f>
        <v>0</v>
      </c>
      <c r="D661" s="20">
        <f>Разбивка_по_щитам!F666</f>
        <v>0</v>
      </c>
      <c r="E661" s="20">
        <f>Разбивка_по_щитам!H666</f>
        <v>0</v>
      </c>
      <c r="F661" s="20" t="e">
        <f>Разбивка_по_щитам!I666</f>
        <v>#N/A</v>
      </c>
      <c r="G661" s="20" t="str">
        <f>Разбивка_по_щитам!J666</f>
        <v/>
      </c>
      <c r="H661" s="20" t="str">
        <f>Разбивка_по_щитам!K666</f>
        <v/>
      </c>
      <c r="I661" s="20" t="str">
        <f>Разбивка_по_щитам!L666</f>
        <v/>
      </c>
      <c r="J661" s="20" t="str">
        <f>Разбивка_по_щитам!M666</f>
        <v/>
      </c>
      <c r="K661" s="20" t="str">
        <f>Разбивка_по_щитам!N666</f>
        <v/>
      </c>
      <c r="L661" s="20"/>
      <c r="M661" s="20" t="str">
        <f>Разбивка_по_щитам!P666</f>
        <v/>
      </c>
      <c r="N661" s="20"/>
    </row>
    <row r="662" spans="2:14" x14ac:dyDescent="0.2">
      <c r="B662" s="20" t="str">
        <f>Разбивка_по_щитам!B667</f>
        <v/>
      </c>
      <c r="C662" s="20">
        <f>Разбивка_по_щитам!C667</f>
        <v>0</v>
      </c>
      <c r="D662" s="20">
        <f>Разбивка_по_щитам!F667</f>
        <v>0</v>
      </c>
      <c r="E662" s="20">
        <f>Разбивка_по_щитам!H667</f>
        <v>0</v>
      </c>
      <c r="F662" s="20" t="e">
        <f>Разбивка_по_щитам!I667</f>
        <v>#N/A</v>
      </c>
      <c r="G662" s="20" t="str">
        <f>Разбивка_по_щитам!J667</f>
        <v/>
      </c>
      <c r="H662" s="20" t="str">
        <f>Разбивка_по_щитам!K667</f>
        <v/>
      </c>
      <c r="I662" s="20" t="str">
        <f>Разбивка_по_щитам!L667</f>
        <v/>
      </c>
      <c r="J662" s="20" t="str">
        <f>Разбивка_по_щитам!M667</f>
        <v/>
      </c>
      <c r="K662" s="20" t="str">
        <f>Разбивка_по_щитам!N667</f>
        <v/>
      </c>
      <c r="L662" s="20"/>
      <c r="M662" s="20" t="str">
        <f>Разбивка_по_щитам!P667</f>
        <v/>
      </c>
      <c r="N662" s="20"/>
    </row>
    <row r="663" spans="2:14" x14ac:dyDescent="0.2">
      <c r="B663" s="20" t="str">
        <f>Разбивка_по_щитам!B668</f>
        <v/>
      </c>
      <c r="C663" s="20">
        <f>Разбивка_по_щитам!C668</f>
        <v>0</v>
      </c>
      <c r="D663" s="20">
        <f>Разбивка_по_щитам!F668</f>
        <v>0</v>
      </c>
      <c r="E663" s="20">
        <f>Разбивка_по_щитам!H668</f>
        <v>0</v>
      </c>
      <c r="F663" s="20" t="e">
        <f>Разбивка_по_щитам!I668</f>
        <v>#N/A</v>
      </c>
      <c r="G663" s="20" t="str">
        <f>Разбивка_по_щитам!J668</f>
        <v/>
      </c>
      <c r="H663" s="20" t="str">
        <f>Разбивка_по_щитам!K668</f>
        <v/>
      </c>
      <c r="I663" s="20" t="str">
        <f>Разбивка_по_щитам!L668</f>
        <v/>
      </c>
      <c r="J663" s="20" t="str">
        <f>Разбивка_по_щитам!M668</f>
        <v/>
      </c>
      <c r="K663" s="20" t="str">
        <f>Разбивка_по_щитам!N668</f>
        <v/>
      </c>
      <c r="L663" s="20"/>
      <c r="M663" s="20" t="str">
        <f>Разбивка_по_щитам!P668</f>
        <v/>
      </c>
      <c r="N663" s="20"/>
    </row>
    <row r="664" spans="2:14" x14ac:dyDescent="0.2">
      <c r="B664" s="20" t="str">
        <f>Разбивка_по_щитам!B669</f>
        <v/>
      </c>
      <c r="C664" s="20">
        <f>Разбивка_по_щитам!C669</f>
        <v>0</v>
      </c>
      <c r="D664" s="20">
        <f>Разбивка_по_щитам!F669</f>
        <v>0</v>
      </c>
      <c r="E664" s="20">
        <f>Разбивка_по_щитам!H669</f>
        <v>0</v>
      </c>
      <c r="F664" s="20" t="e">
        <f>Разбивка_по_щитам!I669</f>
        <v>#N/A</v>
      </c>
      <c r="G664" s="20" t="str">
        <f>Разбивка_по_щитам!J669</f>
        <v/>
      </c>
      <c r="H664" s="20" t="str">
        <f>Разбивка_по_щитам!K669</f>
        <v/>
      </c>
      <c r="I664" s="20" t="str">
        <f>Разбивка_по_щитам!L669</f>
        <v/>
      </c>
      <c r="J664" s="20" t="str">
        <f>Разбивка_по_щитам!M669</f>
        <v/>
      </c>
      <c r="K664" s="20" t="str">
        <f>Разбивка_по_щитам!N669</f>
        <v/>
      </c>
      <c r="L664" s="20"/>
      <c r="M664" s="20" t="str">
        <f>Разбивка_по_щитам!P669</f>
        <v/>
      </c>
      <c r="N664" s="20"/>
    </row>
    <row r="665" spans="2:14" x14ac:dyDescent="0.2">
      <c r="B665" s="20" t="str">
        <f>Разбивка_по_щитам!B670</f>
        <v/>
      </c>
      <c r="C665" s="20">
        <f>Разбивка_по_щитам!C670</f>
        <v>0</v>
      </c>
      <c r="D665" s="20">
        <f>Разбивка_по_щитам!F670</f>
        <v>0</v>
      </c>
      <c r="E665" s="20">
        <f>Разбивка_по_щитам!H670</f>
        <v>0</v>
      </c>
      <c r="F665" s="20" t="e">
        <f>Разбивка_по_щитам!I670</f>
        <v>#N/A</v>
      </c>
      <c r="G665" s="20" t="str">
        <f>Разбивка_по_щитам!J670</f>
        <v/>
      </c>
      <c r="H665" s="20" t="str">
        <f>Разбивка_по_щитам!K670</f>
        <v/>
      </c>
      <c r="I665" s="20" t="str">
        <f>Разбивка_по_щитам!L670</f>
        <v/>
      </c>
      <c r="J665" s="20" t="str">
        <f>Разбивка_по_щитам!M670</f>
        <v/>
      </c>
      <c r="K665" s="20" t="str">
        <f>Разбивка_по_щитам!N670</f>
        <v/>
      </c>
      <c r="L665" s="20"/>
      <c r="M665" s="20" t="str">
        <f>Разбивка_по_щитам!P670</f>
        <v/>
      </c>
      <c r="N665" s="20"/>
    </row>
    <row r="666" spans="2:14" x14ac:dyDescent="0.2">
      <c r="B666" s="20" t="str">
        <f>Разбивка_по_щитам!B671</f>
        <v/>
      </c>
      <c r="C666" s="20">
        <f>Разбивка_по_щитам!C671</f>
        <v>0</v>
      </c>
      <c r="D666" s="20">
        <f>Разбивка_по_щитам!F671</f>
        <v>0</v>
      </c>
      <c r="E666" s="20">
        <f>Разбивка_по_щитам!H671</f>
        <v>0</v>
      </c>
      <c r="F666" s="20" t="e">
        <f>Разбивка_по_щитам!I671</f>
        <v>#N/A</v>
      </c>
      <c r="G666" s="20" t="str">
        <f>Разбивка_по_щитам!J671</f>
        <v/>
      </c>
      <c r="H666" s="20" t="str">
        <f>Разбивка_по_щитам!K671</f>
        <v/>
      </c>
      <c r="I666" s="20" t="str">
        <f>Разбивка_по_щитам!L671</f>
        <v/>
      </c>
      <c r="J666" s="20" t="str">
        <f>Разбивка_по_щитам!M671</f>
        <v/>
      </c>
      <c r="K666" s="20" t="str">
        <f>Разбивка_по_щитам!N671</f>
        <v/>
      </c>
      <c r="L666" s="20"/>
      <c r="M666" s="20" t="str">
        <f>Разбивка_по_щитам!P671</f>
        <v/>
      </c>
      <c r="N666" s="20"/>
    </row>
    <row r="667" spans="2:14" x14ac:dyDescent="0.2">
      <c r="B667" s="20" t="str">
        <f>Разбивка_по_щитам!B672</f>
        <v/>
      </c>
      <c r="C667" s="20">
        <f>Разбивка_по_щитам!C672</f>
        <v>0</v>
      </c>
      <c r="D667" s="20">
        <f>Разбивка_по_щитам!F672</f>
        <v>0</v>
      </c>
      <c r="E667" s="20">
        <f>Разбивка_по_щитам!H672</f>
        <v>0</v>
      </c>
      <c r="F667" s="20" t="e">
        <f>Разбивка_по_щитам!I672</f>
        <v>#N/A</v>
      </c>
      <c r="G667" s="20" t="str">
        <f>Разбивка_по_щитам!J672</f>
        <v/>
      </c>
      <c r="H667" s="20" t="str">
        <f>Разбивка_по_щитам!K672</f>
        <v/>
      </c>
      <c r="I667" s="20" t="str">
        <f>Разбивка_по_щитам!L672</f>
        <v/>
      </c>
      <c r="J667" s="20" t="str">
        <f>Разбивка_по_щитам!M672</f>
        <v/>
      </c>
      <c r="K667" s="20" t="str">
        <f>Разбивка_по_щитам!N672</f>
        <v/>
      </c>
      <c r="L667" s="20"/>
      <c r="M667" s="20" t="str">
        <f>Разбивка_по_щитам!P672</f>
        <v/>
      </c>
      <c r="N667" s="20"/>
    </row>
    <row r="668" spans="2:14" x14ac:dyDescent="0.2">
      <c r="B668" s="20" t="str">
        <f>Разбивка_по_щитам!B673</f>
        <v/>
      </c>
      <c r="C668" s="20">
        <f>Разбивка_по_щитам!C673</f>
        <v>0</v>
      </c>
      <c r="D668" s="20">
        <f>Разбивка_по_щитам!F673</f>
        <v>0</v>
      </c>
      <c r="E668" s="20">
        <f>Разбивка_по_щитам!H673</f>
        <v>0</v>
      </c>
      <c r="F668" s="20" t="e">
        <f>Разбивка_по_щитам!I673</f>
        <v>#N/A</v>
      </c>
      <c r="G668" s="20" t="str">
        <f>Разбивка_по_щитам!J673</f>
        <v/>
      </c>
      <c r="H668" s="20" t="str">
        <f>Разбивка_по_щитам!K673</f>
        <v/>
      </c>
      <c r="I668" s="20" t="str">
        <f>Разбивка_по_щитам!L673</f>
        <v/>
      </c>
      <c r="J668" s="20" t="str">
        <f>Разбивка_по_щитам!M673</f>
        <v/>
      </c>
      <c r="K668" s="20" t="str">
        <f>Разбивка_по_щитам!N673</f>
        <v/>
      </c>
      <c r="L668" s="20"/>
      <c r="M668" s="20" t="str">
        <f>Разбивка_по_щитам!P673</f>
        <v/>
      </c>
      <c r="N668" s="20"/>
    </row>
    <row r="669" spans="2:14" x14ac:dyDescent="0.2">
      <c r="B669" s="20" t="str">
        <f>Разбивка_по_щитам!B674</f>
        <v/>
      </c>
      <c r="C669" s="20">
        <f>Разбивка_по_щитам!C674</f>
        <v>0</v>
      </c>
      <c r="D669" s="20">
        <f>Разбивка_по_щитам!F674</f>
        <v>0</v>
      </c>
      <c r="E669" s="20">
        <f>Разбивка_по_щитам!H674</f>
        <v>0</v>
      </c>
      <c r="F669" s="20" t="e">
        <f>Разбивка_по_щитам!I674</f>
        <v>#N/A</v>
      </c>
      <c r="G669" s="20" t="str">
        <f>Разбивка_по_щитам!J674</f>
        <v/>
      </c>
      <c r="H669" s="20" t="str">
        <f>Разбивка_по_щитам!K674</f>
        <v/>
      </c>
      <c r="I669" s="20" t="str">
        <f>Разбивка_по_щитам!L674</f>
        <v/>
      </c>
      <c r="J669" s="20" t="str">
        <f>Разбивка_по_щитам!M674</f>
        <v/>
      </c>
      <c r="K669" s="20" t="str">
        <f>Разбивка_по_щитам!N674</f>
        <v/>
      </c>
      <c r="L669" s="20"/>
      <c r="M669" s="20" t="str">
        <f>Разбивка_по_щитам!P674</f>
        <v/>
      </c>
      <c r="N669" s="20"/>
    </row>
    <row r="670" spans="2:14" x14ac:dyDescent="0.2">
      <c r="B670" s="20" t="str">
        <f>Разбивка_по_щитам!B675</f>
        <v/>
      </c>
      <c r="C670" s="20">
        <f>Разбивка_по_щитам!C675</f>
        <v>0</v>
      </c>
      <c r="D670" s="20">
        <f>Разбивка_по_щитам!F675</f>
        <v>0</v>
      </c>
      <c r="E670" s="20">
        <f>Разбивка_по_щитам!H675</f>
        <v>0</v>
      </c>
      <c r="F670" s="20" t="e">
        <f>Разбивка_по_щитам!I675</f>
        <v>#N/A</v>
      </c>
      <c r="G670" s="20" t="str">
        <f>Разбивка_по_щитам!J675</f>
        <v/>
      </c>
      <c r="H670" s="20" t="str">
        <f>Разбивка_по_щитам!K675</f>
        <v/>
      </c>
      <c r="I670" s="20" t="str">
        <f>Разбивка_по_щитам!L675</f>
        <v/>
      </c>
      <c r="J670" s="20" t="str">
        <f>Разбивка_по_щитам!M675</f>
        <v/>
      </c>
      <c r="K670" s="20" t="str">
        <f>Разбивка_по_щитам!N675</f>
        <v/>
      </c>
      <c r="L670" s="20"/>
      <c r="M670" s="20" t="str">
        <f>Разбивка_по_щитам!P675</f>
        <v/>
      </c>
      <c r="N670" s="20"/>
    </row>
    <row r="671" spans="2:14" x14ac:dyDescent="0.2">
      <c r="B671" s="20" t="str">
        <f>Разбивка_по_щитам!B676</f>
        <v/>
      </c>
      <c r="C671" s="20">
        <f>Разбивка_по_щитам!C676</f>
        <v>0</v>
      </c>
      <c r="D671" s="20">
        <f>Разбивка_по_щитам!F676</f>
        <v>0</v>
      </c>
      <c r="E671" s="20">
        <f>Разбивка_по_щитам!H676</f>
        <v>0</v>
      </c>
      <c r="F671" s="20" t="e">
        <f>Разбивка_по_щитам!I676</f>
        <v>#N/A</v>
      </c>
      <c r="G671" s="20" t="str">
        <f>Разбивка_по_щитам!J676</f>
        <v/>
      </c>
      <c r="H671" s="20" t="str">
        <f>Разбивка_по_щитам!K676</f>
        <v/>
      </c>
      <c r="I671" s="20" t="str">
        <f>Разбивка_по_щитам!L676</f>
        <v/>
      </c>
      <c r="J671" s="20" t="str">
        <f>Разбивка_по_щитам!M676</f>
        <v/>
      </c>
      <c r="K671" s="20" t="str">
        <f>Разбивка_по_щитам!N676</f>
        <v/>
      </c>
      <c r="L671" s="20"/>
      <c r="M671" s="20" t="str">
        <f>Разбивка_по_щитам!P676</f>
        <v/>
      </c>
      <c r="N671" s="20"/>
    </row>
    <row r="672" spans="2:14" x14ac:dyDescent="0.2">
      <c r="B672" s="20" t="str">
        <f>Разбивка_по_щитам!B677</f>
        <v/>
      </c>
      <c r="C672" s="20">
        <f>Разбивка_по_щитам!C677</f>
        <v>0</v>
      </c>
      <c r="D672" s="20">
        <f>Разбивка_по_щитам!F677</f>
        <v>0</v>
      </c>
      <c r="E672" s="20">
        <f>Разбивка_по_щитам!H677</f>
        <v>0</v>
      </c>
      <c r="F672" s="20" t="e">
        <f>Разбивка_по_щитам!I677</f>
        <v>#N/A</v>
      </c>
      <c r="G672" s="20" t="str">
        <f>Разбивка_по_щитам!J677</f>
        <v/>
      </c>
      <c r="H672" s="20" t="str">
        <f>Разбивка_по_щитам!K677</f>
        <v/>
      </c>
      <c r="I672" s="20" t="str">
        <f>Разбивка_по_щитам!L677</f>
        <v/>
      </c>
      <c r="J672" s="20" t="str">
        <f>Разбивка_по_щитам!M677</f>
        <v/>
      </c>
      <c r="K672" s="20" t="str">
        <f>Разбивка_по_щитам!N677</f>
        <v/>
      </c>
      <c r="L672" s="20"/>
      <c r="M672" s="20" t="str">
        <f>Разбивка_по_щитам!P677</f>
        <v/>
      </c>
      <c r="N672" s="20"/>
    </row>
    <row r="673" spans="2:14" x14ac:dyDescent="0.2">
      <c r="B673" s="20" t="str">
        <f>Разбивка_по_щитам!B678</f>
        <v/>
      </c>
      <c r="C673" s="20">
        <f>Разбивка_по_щитам!C678</f>
        <v>0</v>
      </c>
      <c r="D673" s="20">
        <f>Разбивка_по_щитам!F678</f>
        <v>0</v>
      </c>
      <c r="E673" s="20">
        <f>Разбивка_по_щитам!H678</f>
        <v>0</v>
      </c>
      <c r="F673" s="20" t="e">
        <f>Разбивка_по_щитам!I678</f>
        <v>#N/A</v>
      </c>
      <c r="G673" s="20" t="str">
        <f>Разбивка_по_щитам!J678</f>
        <v/>
      </c>
      <c r="H673" s="20" t="str">
        <f>Разбивка_по_щитам!K678</f>
        <v/>
      </c>
      <c r="I673" s="20" t="str">
        <f>Разбивка_по_щитам!L678</f>
        <v/>
      </c>
      <c r="J673" s="20" t="str">
        <f>Разбивка_по_щитам!M678</f>
        <v/>
      </c>
      <c r="K673" s="20" t="str">
        <f>Разбивка_по_щитам!N678</f>
        <v/>
      </c>
      <c r="L673" s="20"/>
      <c r="M673" s="20" t="str">
        <f>Разбивка_по_щитам!P678</f>
        <v/>
      </c>
      <c r="N673" s="20"/>
    </row>
    <row r="674" spans="2:14" x14ac:dyDescent="0.2">
      <c r="B674" s="20" t="str">
        <f>Разбивка_по_щитам!B679</f>
        <v/>
      </c>
      <c r="C674" s="20">
        <f>Разбивка_по_щитам!C679</f>
        <v>0</v>
      </c>
      <c r="D674" s="20">
        <f>Разбивка_по_щитам!F679</f>
        <v>0</v>
      </c>
      <c r="E674" s="20">
        <f>Разбивка_по_щитам!H679</f>
        <v>0</v>
      </c>
      <c r="F674" s="20" t="e">
        <f>Разбивка_по_щитам!I679</f>
        <v>#N/A</v>
      </c>
      <c r="G674" s="20" t="str">
        <f>Разбивка_по_щитам!J679</f>
        <v/>
      </c>
      <c r="H674" s="20" t="str">
        <f>Разбивка_по_щитам!K679</f>
        <v/>
      </c>
      <c r="I674" s="20" t="str">
        <f>Разбивка_по_щитам!L679</f>
        <v/>
      </c>
      <c r="J674" s="20" t="str">
        <f>Разбивка_по_щитам!M679</f>
        <v/>
      </c>
      <c r="K674" s="20" t="str">
        <f>Разбивка_по_щитам!N679</f>
        <v/>
      </c>
      <c r="L674" s="20"/>
      <c r="M674" s="20" t="str">
        <f>Разбивка_по_щитам!P679</f>
        <v/>
      </c>
      <c r="N674" s="20"/>
    </row>
    <row r="675" spans="2:14" x14ac:dyDescent="0.2">
      <c r="B675" s="20" t="str">
        <f>Разбивка_по_щитам!B680</f>
        <v/>
      </c>
      <c r="C675" s="20">
        <f>Разбивка_по_щитам!C680</f>
        <v>0</v>
      </c>
      <c r="D675" s="20">
        <f>Разбивка_по_щитам!F680</f>
        <v>0</v>
      </c>
      <c r="E675" s="20">
        <f>Разбивка_по_щитам!H680</f>
        <v>0</v>
      </c>
      <c r="F675" s="20" t="e">
        <f>Разбивка_по_щитам!I680</f>
        <v>#N/A</v>
      </c>
      <c r="G675" s="20" t="str">
        <f>Разбивка_по_щитам!J680</f>
        <v/>
      </c>
      <c r="H675" s="20" t="str">
        <f>Разбивка_по_щитам!K680</f>
        <v/>
      </c>
      <c r="I675" s="20" t="str">
        <f>Разбивка_по_щитам!L680</f>
        <v/>
      </c>
      <c r="J675" s="20" t="str">
        <f>Разбивка_по_щитам!M680</f>
        <v/>
      </c>
      <c r="K675" s="20" t="str">
        <f>Разбивка_по_щитам!N680</f>
        <v/>
      </c>
      <c r="L675" s="20"/>
      <c r="M675" s="20" t="str">
        <f>Разбивка_по_щитам!P680</f>
        <v/>
      </c>
      <c r="N675" s="20"/>
    </row>
    <row r="676" spans="2:14" x14ac:dyDescent="0.2">
      <c r="B676" s="20" t="str">
        <f>Разбивка_по_щитам!B681</f>
        <v/>
      </c>
      <c r="C676" s="20">
        <f>Разбивка_по_щитам!C681</f>
        <v>0</v>
      </c>
      <c r="D676" s="20">
        <f>Разбивка_по_щитам!F681</f>
        <v>0</v>
      </c>
      <c r="E676" s="20">
        <f>Разбивка_по_щитам!H681</f>
        <v>0</v>
      </c>
      <c r="F676" s="20" t="e">
        <f>Разбивка_по_щитам!I681</f>
        <v>#N/A</v>
      </c>
      <c r="G676" s="20" t="str">
        <f>Разбивка_по_щитам!J681</f>
        <v/>
      </c>
      <c r="H676" s="20" t="str">
        <f>Разбивка_по_щитам!K681</f>
        <v/>
      </c>
      <c r="I676" s="20" t="str">
        <f>Разбивка_по_щитам!L681</f>
        <v/>
      </c>
      <c r="J676" s="20" t="str">
        <f>Разбивка_по_щитам!M681</f>
        <v/>
      </c>
      <c r="K676" s="20" t="str">
        <f>Разбивка_по_щитам!N681</f>
        <v/>
      </c>
      <c r="L676" s="20"/>
      <c r="M676" s="20" t="str">
        <f>Разбивка_по_щитам!P681</f>
        <v/>
      </c>
      <c r="N676" s="20"/>
    </row>
    <row r="677" spans="2:14" x14ac:dyDescent="0.2">
      <c r="B677" s="20" t="str">
        <f>Разбивка_по_щитам!B682</f>
        <v/>
      </c>
      <c r="C677" s="20">
        <f>Разбивка_по_щитам!C682</f>
        <v>0</v>
      </c>
      <c r="D677" s="20">
        <f>Разбивка_по_щитам!F682</f>
        <v>0</v>
      </c>
      <c r="E677" s="20">
        <f>Разбивка_по_щитам!H682</f>
        <v>0</v>
      </c>
      <c r="F677" s="20" t="e">
        <f>Разбивка_по_щитам!I682</f>
        <v>#N/A</v>
      </c>
      <c r="G677" s="20" t="str">
        <f>Разбивка_по_щитам!J682</f>
        <v/>
      </c>
      <c r="H677" s="20" t="str">
        <f>Разбивка_по_щитам!K682</f>
        <v/>
      </c>
      <c r="I677" s="20" t="str">
        <f>Разбивка_по_щитам!L682</f>
        <v/>
      </c>
      <c r="J677" s="20" t="str">
        <f>Разбивка_по_щитам!M682</f>
        <v/>
      </c>
      <c r="K677" s="20" t="str">
        <f>Разбивка_по_щитам!N682</f>
        <v/>
      </c>
      <c r="L677" s="20"/>
      <c r="M677" s="20" t="str">
        <f>Разбивка_по_щитам!P682</f>
        <v/>
      </c>
      <c r="N677" s="20"/>
    </row>
    <row r="678" spans="2:14" x14ac:dyDescent="0.2">
      <c r="B678" s="20" t="str">
        <f>Разбивка_по_щитам!B683</f>
        <v/>
      </c>
      <c r="C678" s="20">
        <f>Разбивка_по_щитам!C683</f>
        <v>0</v>
      </c>
      <c r="D678" s="20">
        <f>Разбивка_по_щитам!F683</f>
        <v>0</v>
      </c>
      <c r="E678" s="20">
        <f>Разбивка_по_щитам!H683</f>
        <v>0</v>
      </c>
      <c r="F678" s="20" t="e">
        <f>Разбивка_по_щитам!I683</f>
        <v>#N/A</v>
      </c>
      <c r="G678" s="20" t="str">
        <f>Разбивка_по_щитам!J683</f>
        <v/>
      </c>
      <c r="H678" s="20" t="str">
        <f>Разбивка_по_щитам!K683</f>
        <v/>
      </c>
      <c r="I678" s="20" t="str">
        <f>Разбивка_по_щитам!L683</f>
        <v/>
      </c>
      <c r="J678" s="20" t="str">
        <f>Разбивка_по_щитам!M683</f>
        <v/>
      </c>
      <c r="K678" s="20" t="str">
        <f>Разбивка_по_щитам!N683</f>
        <v/>
      </c>
      <c r="L678" s="20"/>
      <c r="M678" s="20" t="str">
        <f>Разбивка_по_щитам!P683</f>
        <v/>
      </c>
      <c r="N678" s="20"/>
    </row>
    <row r="679" spans="2:14" x14ac:dyDescent="0.2">
      <c r="B679" s="20" t="str">
        <f>Разбивка_по_щитам!B684</f>
        <v/>
      </c>
      <c r="C679" s="20">
        <f>Разбивка_по_щитам!C684</f>
        <v>0</v>
      </c>
      <c r="D679" s="20">
        <f>Разбивка_по_щитам!F684</f>
        <v>0</v>
      </c>
      <c r="E679" s="20">
        <f>Разбивка_по_щитам!H684</f>
        <v>0</v>
      </c>
      <c r="F679" s="20" t="e">
        <f>Разбивка_по_щитам!I684</f>
        <v>#N/A</v>
      </c>
      <c r="G679" s="20" t="str">
        <f>Разбивка_по_щитам!J684</f>
        <v/>
      </c>
      <c r="H679" s="20" t="str">
        <f>Разбивка_по_щитам!K684</f>
        <v/>
      </c>
      <c r="I679" s="20" t="str">
        <f>Разбивка_по_щитам!L684</f>
        <v/>
      </c>
      <c r="J679" s="20" t="str">
        <f>Разбивка_по_щитам!M684</f>
        <v/>
      </c>
      <c r="K679" s="20" t="str">
        <f>Разбивка_по_щитам!N684</f>
        <v/>
      </c>
      <c r="L679" s="20"/>
      <c r="M679" s="20" t="str">
        <f>Разбивка_по_щитам!P684</f>
        <v/>
      </c>
      <c r="N679" s="20"/>
    </row>
    <row r="680" spans="2:14" x14ac:dyDescent="0.2">
      <c r="B680" s="20" t="str">
        <f>Разбивка_по_щитам!B685</f>
        <v/>
      </c>
      <c r="C680" s="20">
        <f>Разбивка_по_щитам!C685</f>
        <v>0</v>
      </c>
      <c r="D680" s="20">
        <f>Разбивка_по_щитам!F685</f>
        <v>0</v>
      </c>
      <c r="E680" s="20">
        <f>Разбивка_по_щитам!H685</f>
        <v>0</v>
      </c>
      <c r="F680" s="20" t="e">
        <f>Разбивка_по_щитам!I685</f>
        <v>#N/A</v>
      </c>
      <c r="G680" s="20" t="str">
        <f>Разбивка_по_щитам!J685</f>
        <v/>
      </c>
      <c r="H680" s="20" t="str">
        <f>Разбивка_по_щитам!K685</f>
        <v/>
      </c>
      <c r="I680" s="20" t="str">
        <f>Разбивка_по_щитам!L685</f>
        <v/>
      </c>
      <c r="J680" s="20" t="str">
        <f>Разбивка_по_щитам!M685</f>
        <v/>
      </c>
      <c r="K680" s="20" t="str">
        <f>Разбивка_по_щитам!N685</f>
        <v/>
      </c>
      <c r="L680" s="20"/>
      <c r="M680" s="20" t="str">
        <f>Разбивка_по_щитам!P685</f>
        <v/>
      </c>
      <c r="N680" s="20"/>
    </row>
    <row r="681" spans="2:14" x14ac:dyDescent="0.2">
      <c r="B681" s="20" t="str">
        <f>Разбивка_по_щитам!B686</f>
        <v/>
      </c>
      <c r="C681" s="20">
        <f>Разбивка_по_щитам!C686</f>
        <v>0</v>
      </c>
      <c r="D681" s="20">
        <f>Разбивка_по_щитам!F686</f>
        <v>0</v>
      </c>
      <c r="E681" s="20">
        <f>Разбивка_по_щитам!H686</f>
        <v>0</v>
      </c>
      <c r="F681" s="20" t="e">
        <f>Разбивка_по_щитам!I686</f>
        <v>#N/A</v>
      </c>
      <c r="G681" s="20" t="str">
        <f>Разбивка_по_щитам!J686</f>
        <v/>
      </c>
      <c r="H681" s="20" t="str">
        <f>Разбивка_по_щитам!K686</f>
        <v/>
      </c>
      <c r="I681" s="20" t="str">
        <f>Разбивка_по_щитам!L686</f>
        <v/>
      </c>
      <c r="J681" s="20" t="str">
        <f>Разбивка_по_щитам!M686</f>
        <v/>
      </c>
      <c r="K681" s="20" t="str">
        <f>Разбивка_по_щитам!N686</f>
        <v/>
      </c>
      <c r="L681" s="20"/>
      <c r="M681" s="20" t="str">
        <f>Разбивка_по_щитам!P686</f>
        <v/>
      </c>
      <c r="N681" s="20"/>
    </row>
    <row r="682" spans="2:14" x14ac:dyDescent="0.2">
      <c r="B682" s="20" t="str">
        <f>Разбивка_по_щитам!B687</f>
        <v/>
      </c>
      <c r="C682" s="20">
        <f>Разбивка_по_щитам!C687</f>
        <v>0</v>
      </c>
      <c r="D682" s="20">
        <f>Разбивка_по_щитам!F687</f>
        <v>0</v>
      </c>
      <c r="E682" s="20">
        <f>Разбивка_по_щитам!H687</f>
        <v>0</v>
      </c>
      <c r="F682" s="20" t="e">
        <f>Разбивка_по_щитам!I687</f>
        <v>#N/A</v>
      </c>
      <c r="G682" s="20" t="str">
        <f>Разбивка_по_щитам!J687</f>
        <v/>
      </c>
      <c r="H682" s="20" t="str">
        <f>Разбивка_по_щитам!K687</f>
        <v/>
      </c>
      <c r="I682" s="20" t="str">
        <f>Разбивка_по_щитам!L687</f>
        <v/>
      </c>
      <c r="J682" s="20" t="str">
        <f>Разбивка_по_щитам!M687</f>
        <v/>
      </c>
      <c r="K682" s="20" t="str">
        <f>Разбивка_по_щитам!N687</f>
        <v/>
      </c>
      <c r="L682" s="20"/>
      <c r="M682" s="20" t="str">
        <f>Разбивка_по_щитам!P687</f>
        <v/>
      </c>
      <c r="N682" s="20"/>
    </row>
    <row r="683" spans="2:14" x14ac:dyDescent="0.2">
      <c r="B683" s="20" t="str">
        <f>Разбивка_по_щитам!B688</f>
        <v/>
      </c>
      <c r="C683" s="20">
        <f>Разбивка_по_щитам!C688</f>
        <v>0</v>
      </c>
      <c r="D683" s="20">
        <f>Разбивка_по_щитам!F688</f>
        <v>0</v>
      </c>
      <c r="E683" s="20">
        <f>Разбивка_по_щитам!H688</f>
        <v>0</v>
      </c>
      <c r="F683" s="20" t="e">
        <f>Разбивка_по_щитам!I688</f>
        <v>#N/A</v>
      </c>
      <c r="G683" s="20" t="str">
        <f>Разбивка_по_щитам!J688</f>
        <v/>
      </c>
      <c r="H683" s="20" t="str">
        <f>Разбивка_по_щитам!K688</f>
        <v/>
      </c>
      <c r="I683" s="20" t="str">
        <f>Разбивка_по_щитам!L688</f>
        <v/>
      </c>
      <c r="J683" s="20" t="str">
        <f>Разбивка_по_щитам!M688</f>
        <v/>
      </c>
      <c r="K683" s="20" t="str">
        <f>Разбивка_по_щитам!N688</f>
        <v/>
      </c>
      <c r="L683" s="20"/>
      <c r="M683" s="20" t="str">
        <f>Разбивка_по_щитам!P688</f>
        <v/>
      </c>
      <c r="N683" s="20"/>
    </row>
    <row r="684" spans="2:14" x14ac:dyDescent="0.2">
      <c r="B684" s="20" t="str">
        <f>Разбивка_по_щитам!B689</f>
        <v/>
      </c>
      <c r="C684" s="20">
        <f>Разбивка_по_щитам!C689</f>
        <v>0</v>
      </c>
      <c r="D684" s="20">
        <f>Разбивка_по_щитам!F689</f>
        <v>0</v>
      </c>
      <c r="E684" s="20">
        <f>Разбивка_по_щитам!H689</f>
        <v>0</v>
      </c>
      <c r="F684" s="20" t="e">
        <f>Разбивка_по_щитам!I689</f>
        <v>#N/A</v>
      </c>
      <c r="G684" s="20" t="str">
        <f>Разбивка_по_щитам!J689</f>
        <v/>
      </c>
      <c r="H684" s="20" t="str">
        <f>Разбивка_по_щитам!K689</f>
        <v/>
      </c>
      <c r="I684" s="20" t="str">
        <f>Разбивка_по_щитам!L689</f>
        <v/>
      </c>
      <c r="J684" s="20" t="str">
        <f>Разбивка_по_щитам!M689</f>
        <v/>
      </c>
      <c r="K684" s="20" t="str">
        <f>Разбивка_по_щитам!N689</f>
        <v/>
      </c>
      <c r="L684" s="20"/>
      <c r="M684" s="20" t="str">
        <f>Разбивка_по_щитам!P689</f>
        <v/>
      </c>
      <c r="N684" s="20"/>
    </row>
    <row r="685" spans="2:14" x14ac:dyDescent="0.2">
      <c r="B685" s="20" t="str">
        <f>Разбивка_по_щитам!B690</f>
        <v/>
      </c>
      <c r="C685" s="20">
        <f>Разбивка_по_щитам!C690</f>
        <v>0</v>
      </c>
      <c r="D685" s="20">
        <f>Разбивка_по_щитам!F690</f>
        <v>0</v>
      </c>
      <c r="E685" s="20">
        <f>Разбивка_по_щитам!H690</f>
        <v>0</v>
      </c>
      <c r="F685" s="20" t="e">
        <f>Разбивка_по_щитам!I690</f>
        <v>#N/A</v>
      </c>
      <c r="G685" s="20" t="str">
        <f>Разбивка_по_щитам!J690</f>
        <v/>
      </c>
      <c r="H685" s="20" t="str">
        <f>Разбивка_по_щитам!K690</f>
        <v/>
      </c>
      <c r="I685" s="20" t="str">
        <f>Разбивка_по_щитам!L690</f>
        <v/>
      </c>
      <c r="J685" s="20" t="str">
        <f>Разбивка_по_щитам!M690</f>
        <v/>
      </c>
      <c r="K685" s="20" t="str">
        <f>Разбивка_по_щитам!N690</f>
        <v/>
      </c>
      <c r="L685" s="20"/>
      <c r="M685" s="20" t="str">
        <f>Разбивка_по_щитам!P690</f>
        <v/>
      </c>
      <c r="N685" s="20"/>
    </row>
    <row r="686" spans="2:14" x14ac:dyDescent="0.2">
      <c r="B686" s="20" t="str">
        <f>Разбивка_по_щитам!B691</f>
        <v/>
      </c>
      <c r="C686" s="20">
        <f>Разбивка_по_щитам!C691</f>
        <v>0</v>
      </c>
      <c r="D686" s="20">
        <f>Разбивка_по_щитам!F691</f>
        <v>0</v>
      </c>
      <c r="E686" s="20">
        <f>Разбивка_по_щитам!H691</f>
        <v>0</v>
      </c>
      <c r="F686" s="20" t="e">
        <f>Разбивка_по_щитам!I691</f>
        <v>#N/A</v>
      </c>
      <c r="G686" s="20" t="str">
        <f>Разбивка_по_щитам!J691</f>
        <v/>
      </c>
      <c r="H686" s="20" t="str">
        <f>Разбивка_по_щитам!K691</f>
        <v/>
      </c>
      <c r="I686" s="20" t="str">
        <f>Разбивка_по_щитам!L691</f>
        <v/>
      </c>
      <c r="J686" s="20" t="str">
        <f>Разбивка_по_щитам!M691</f>
        <v/>
      </c>
      <c r="K686" s="20" t="str">
        <f>Разбивка_по_щитам!N691</f>
        <v/>
      </c>
      <c r="L686" s="20"/>
      <c r="M686" s="20" t="str">
        <f>Разбивка_по_щитам!P691</f>
        <v/>
      </c>
      <c r="N686" s="20"/>
    </row>
    <row r="687" spans="2:14" x14ac:dyDescent="0.2">
      <c r="B687" s="20" t="str">
        <f>Разбивка_по_щитам!B692</f>
        <v/>
      </c>
      <c r="C687" s="20">
        <f>Разбивка_по_щитам!C692</f>
        <v>0</v>
      </c>
      <c r="D687" s="20">
        <f>Разбивка_по_щитам!F692</f>
        <v>0</v>
      </c>
      <c r="E687" s="20">
        <f>Разбивка_по_щитам!H692</f>
        <v>0</v>
      </c>
      <c r="F687" s="20" t="e">
        <f>Разбивка_по_щитам!I692</f>
        <v>#N/A</v>
      </c>
      <c r="G687" s="20" t="str">
        <f>Разбивка_по_щитам!J692</f>
        <v/>
      </c>
      <c r="H687" s="20" t="str">
        <f>Разбивка_по_щитам!K692</f>
        <v/>
      </c>
      <c r="I687" s="20" t="str">
        <f>Разбивка_по_щитам!L692</f>
        <v/>
      </c>
      <c r="J687" s="20" t="str">
        <f>Разбивка_по_щитам!M692</f>
        <v/>
      </c>
      <c r="K687" s="20" t="str">
        <f>Разбивка_по_щитам!N692</f>
        <v/>
      </c>
      <c r="L687" s="20"/>
      <c r="M687" s="20" t="str">
        <f>Разбивка_по_щитам!P692</f>
        <v/>
      </c>
      <c r="N687" s="20"/>
    </row>
    <row r="688" spans="2:14" x14ac:dyDescent="0.2">
      <c r="B688" s="20" t="str">
        <f>Разбивка_по_щитам!B693</f>
        <v/>
      </c>
      <c r="C688" s="20">
        <f>Разбивка_по_щитам!C693</f>
        <v>0</v>
      </c>
      <c r="D688" s="20">
        <f>Разбивка_по_щитам!F693</f>
        <v>0</v>
      </c>
      <c r="E688" s="20">
        <f>Разбивка_по_щитам!H693</f>
        <v>0</v>
      </c>
      <c r="F688" s="20" t="e">
        <f>Разбивка_по_щитам!I693</f>
        <v>#N/A</v>
      </c>
      <c r="G688" s="20" t="str">
        <f>Разбивка_по_щитам!J693</f>
        <v/>
      </c>
      <c r="H688" s="20" t="str">
        <f>Разбивка_по_щитам!K693</f>
        <v/>
      </c>
      <c r="I688" s="20" t="str">
        <f>Разбивка_по_щитам!L693</f>
        <v/>
      </c>
      <c r="J688" s="20" t="str">
        <f>Разбивка_по_щитам!M693</f>
        <v/>
      </c>
      <c r="K688" s="20" t="str">
        <f>Разбивка_по_щитам!N693</f>
        <v/>
      </c>
      <c r="L688" s="20"/>
      <c r="M688" s="20" t="str">
        <f>Разбивка_по_щитам!P693</f>
        <v/>
      </c>
      <c r="N688" s="20"/>
    </row>
    <row r="689" spans="2:14" x14ac:dyDescent="0.2">
      <c r="B689" s="20" t="str">
        <f>Разбивка_по_щитам!B694</f>
        <v/>
      </c>
      <c r="C689" s="20">
        <f>Разбивка_по_щитам!C694</f>
        <v>0</v>
      </c>
      <c r="D689" s="20">
        <f>Разбивка_по_щитам!F694</f>
        <v>0</v>
      </c>
      <c r="E689" s="20">
        <f>Разбивка_по_щитам!H694</f>
        <v>0</v>
      </c>
      <c r="F689" s="20" t="e">
        <f>Разбивка_по_щитам!I694</f>
        <v>#N/A</v>
      </c>
      <c r="G689" s="20" t="str">
        <f>Разбивка_по_щитам!J694</f>
        <v/>
      </c>
      <c r="H689" s="20" t="str">
        <f>Разбивка_по_щитам!K694</f>
        <v/>
      </c>
      <c r="I689" s="20" t="str">
        <f>Разбивка_по_щитам!L694</f>
        <v/>
      </c>
      <c r="J689" s="20" t="str">
        <f>Разбивка_по_щитам!M694</f>
        <v/>
      </c>
      <c r="K689" s="20" t="str">
        <f>Разбивка_по_щитам!N694</f>
        <v/>
      </c>
      <c r="L689" s="20"/>
      <c r="M689" s="20" t="str">
        <f>Разбивка_по_щитам!P694</f>
        <v/>
      </c>
      <c r="N689" s="20"/>
    </row>
    <row r="690" spans="2:14" x14ac:dyDescent="0.2">
      <c r="B690" s="20" t="str">
        <f>Разбивка_по_щитам!B695</f>
        <v/>
      </c>
      <c r="C690" s="20">
        <f>Разбивка_по_щитам!C695</f>
        <v>0</v>
      </c>
      <c r="D690" s="20">
        <f>Разбивка_по_щитам!F695</f>
        <v>0</v>
      </c>
      <c r="E690" s="20">
        <f>Разбивка_по_щитам!H695</f>
        <v>0</v>
      </c>
      <c r="F690" s="20" t="e">
        <f>Разбивка_по_щитам!I695</f>
        <v>#N/A</v>
      </c>
      <c r="G690" s="20" t="str">
        <f>Разбивка_по_щитам!J695</f>
        <v/>
      </c>
      <c r="H690" s="20" t="str">
        <f>Разбивка_по_щитам!K695</f>
        <v/>
      </c>
      <c r="I690" s="20" t="str">
        <f>Разбивка_по_щитам!L695</f>
        <v/>
      </c>
      <c r="J690" s="20" t="str">
        <f>Разбивка_по_щитам!M695</f>
        <v/>
      </c>
      <c r="K690" s="20" t="str">
        <f>Разбивка_по_щитам!N695</f>
        <v/>
      </c>
      <c r="L690" s="20"/>
      <c r="M690" s="20" t="str">
        <f>Разбивка_по_щитам!P695</f>
        <v/>
      </c>
      <c r="N690" s="20"/>
    </row>
    <row r="691" spans="2:14" x14ac:dyDescent="0.2">
      <c r="B691" s="20" t="str">
        <f>Разбивка_по_щитам!B696</f>
        <v/>
      </c>
      <c r="C691" s="20">
        <f>Разбивка_по_щитам!C696</f>
        <v>0</v>
      </c>
      <c r="D691" s="20">
        <f>Разбивка_по_щитам!F696</f>
        <v>0</v>
      </c>
      <c r="E691" s="20">
        <f>Разбивка_по_щитам!H696</f>
        <v>0</v>
      </c>
      <c r="F691" s="20" t="e">
        <f>Разбивка_по_щитам!I696</f>
        <v>#N/A</v>
      </c>
      <c r="G691" s="20" t="str">
        <f>Разбивка_по_щитам!J696</f>
        <v/>
      </c>
      <c r="H691" s="20" t="str">
        <f>Разбивка_по_щитам!K696</f>
        <v/>
      </c>
      <c r="I691" s="20" t="str">
        <f>Разбивка_по_щитам!L696</f>
        <v/>
      </c>
      <c r="J691" s="20" t="str">
        <f>Разбивка_по_щитам!M696</f>
        <v/>
      </c>
      <c r="K691" s="20" t="str">
        <f>Разбивка_по_щитам!N696</f>
        <v/>
      </c>
      <c r="L691" s="20"/>
      <c r="M691" s="20" t="str">
        <f>Разбивка_по_щитам!P696</f>
        <v/>
      </c>
      <c r="N691" s="20"/>
    </row>
    <row r="692" spans="2:14" x14ac:dyDescent="0.2">
      <c r="B692" s="20" t="str">
        <f>Разбивка_по_щитам!B697</f>
        <v/>
      </c>
      <c r="C692" s="20">
        <f>Разбивка_по_щитам!C697</f>
        <v>0</v>
      </c>
      <c r="D692" s="20">
        <f>Разбивка_по_щитам!F697</f>
        <v>0</v>
      </c>
      <c r="E692" s="20">
        <f>Разбивка_по_щитам!H697</f>
        <v>0</v>
      </c>
      <c r="F692" s="20" t="e">
        <f>Разбивка_по_щитам!I697</f>
        <v>#N/A</v>
      </c>
      <c r="G692" s="20" t="str">
        <f>Разбивка_по_щитам!J697</f>
        <v/>
      </c>
      <c r="H692" s="20" t="str">
        <f>Разбивка_по_щитам!K697</f>
        <v/>
      </c>
      <c r="I692" s="20" t="str">
        <f>Разбивка_по_щитам!L697</f>
        <v/>
      </c>
      <c r="J692" s="20" t="str">
        <f>Разбивка_по_щитам!M697</f>
        <v/>
      </c>
      <c r="K692" s="20" t="str">
        <f>Разбивка_по_щитам!N697</f>
        <v/>
      </c>
      <c r="L692" s="20"/>
      <c r="M692" s="20" t="str">
        <f>Разбивка_по_щитам!P697</f>
        <v/>
      </c>
      <c r="N692" s="20"/>
    </row>
    <row r="693" spans="2:14" x14ac:dyDescent="0.2">
      <c r="B693" s="20" t="str">
        <f>Разбивка_по_щитам!B698</f>
        <v/>
      </c>
      <c r="C693" s="20">
        <f>Разбивка_по_щитам!C698</f>
        <v>0</v>
      </c>
      <c r="D693" s="20">
        <f>Разбивка_по_щитам!F698</f>
        <v>0</v>
      </c>
      <c r="E693" s="20">
        <f>Разбивка_по_щитам!H698</f>
        <v>0</v>
      </c>
      <c r="F693" s="20" t="e">
        <f>Разбивка_по_щитам!I698</f>
        <v>#N/A</v>
      </c>
      <c r="G693" s="20" t="str">
        <f>Разбивка_по_щитам!J698</f>
        <v/>
      </c>
      <c r="H693" s="20" t="str">
        <f>Разбивка_по_щитам!K698</f>
        <v/>
      </c>
      <c r="I693" s="20" t="str">
        <f>Разбивка_по_щитам!L698</f>
        <v/>
      </c>
      <c r="J693" s="20" t="str">
        <f>Разбивка_по_щитам!M698</f>
        <v/>
      </c>
      <c r="K693" s="20" t="str">
        <f>Разбивка_по_щитам!N698</f>
        <v/>
      </c>
      <c r="L693" s="20"/>
      <c r="M693" s="20" t="str">
        <f>Разбивка_по_щитам!P698</f>
        <v/>
      </c>
      <c r="N693" s="20"/>
    </row>
    <row r="694" spans="2:14" x14ac:dyDescent="0.2">
      <c r="B694" s="20" t="str">
        <f>Разбивка_по_щитам!B699</f>
        <v/>
      </c>
      <c r="C694" s="20">
        <f>Разбивка_по_щитам!C699</f>
        <v>0</v>
      </c>
      <c r="D694" s="20">
        <f>Разбивка_по_щитам!F699</f>
        <v>0</v>
      </c>
      <c r="E694" s="20">
        <f>Разбивка_по_щитам!H699</f>
        <v>0</v>
      </c>
      <c r="F694" s="20" t="e">
        <f>Разбивка_по_щитам!I699</f>
        <v>#N/A</v>
      </c>
      <c r="G694" s="20" t="str">
        <f>Разбивка_по_щитам!J699</f>
        <v/>
      </c>
      <c r="H694" s="20" t="str">
        <f>Разбивка_по_щитам!K699</f>
        <v/>
      </c>
      <c r="I694" s="20" t="str">
        <f>Разбивка_по_щитам!L699</f>
        <v/>
      </c>
      <c r="J694" s="20" t="str">
        <f>Разбивка_по_щитам!M699</f>
        <v/>
      </c>
      <c r="K694" s="20" t="str">
        <f>Разбивка_по_щитам!N699</f>
        <v/>
      </c>
      <c r="L694" s="20"/>
      <c r="M694" s="20" t="str">
        <f>Разбивка_по_щитам!P699</f>
        <v/>
      </c>
      <c r="N694" s="20"/>
    </row>
    <row r="695" spans="2:14" x14ac:dyDescent="0.2">
      <c r="B695" s="20" t="str">
        <f>Разбивка_по_щитам!B700</f>
        <v/>
      </c>
      <c r="C695" s="20">
        <f>Разбивка_по_щитам!C700</f>
        <v>0</v>
      </c>
      <c r="D695" s="20">
        <f>Разбивка_по_щитам!F700</f>
        <v>0</v>
      </c>
      <c r="E695" s="20">
        <f>Разбивка_по_щитам!H700</f>
        <v>0</v>
      </c>
      <c r="F695" s="20" t="e">
        <f>Разбивка_по_щитам!I700</f>
        <v>#N/A</v>
      </c>
      <c r="G695" s="20" t="str">
        <f>Разбивка_по_щитам!J700</f>
        <v/>
      </c>
      <c r="H695" s="20" t="str">
        <f>Разбивка_по_щитам!K700</f>
        <v/>
      </c>
      <c r="I695" s="20" t="str">
        <f>Разбивка_по_щитам!L700</f>
        <v/>
      </c>
      <c r="J695" s="20" t="str">
        <f>Разбивка_по_щитам!M700</f>
        <v/>
      </c>
      <c r="K695" s="20" t="str">
        <f>Разбивка_по_щитам!N700</f>
        <v/>
      </c>
      <c r="L695" s="20"/>
      <c r="M695" s="20" t="str">
        <f>Разбивка_по_щитам!P700</f>
        <v/>
      </c>
      <c r="N695" s="20"/>
    </row>
    <row r="696" spans="2:14" x14ac:dyDescent="0.2">
      <c r="B696" s="20" t="str">
        <f>Разбивка_по_щитам!B701</f>
        <v/>
      </c>
      <c r="C696" s="20">
        <f>Разбивка_по_щитам!C701</f>
        <v>0</v>
      </c>
      <c r="D696" s="20">
        <f>Разбивка_по_щитам!F701</f>
        <v>0</v>
      </c>
      <c r="E696" s="20">
        <f>Разбивка_по_щитам!H701</f>
        <v>0</v>
      </c>
      <c r="F696" s="20" t="e">
        <f>Разбивка_по_щитам!I701</f>
        <v>#N/A</v>
      </c>
      <c r="G696" s="20" t="str">
        <f>Разбивка_по_щитам!J701</f>
        <v/>
      </c>
      <c r="H696" s="20" t="str">
        <f>Разбивка_по_щитам!K701</f>
        <v/>
      </c>
      <c r="I696" s="20" t="str">
        <f>Разбивка_по_щитам!L701</f>
        <v/>
      </c>
      <c r="J696" s="20" t="str">
        <f>Разбивка_по_щитам!M701</f>
        <v/>
      </c>
      <c r="K696" s="20" t="str">
        <f>Разбивка_по_щитам!N701</f>
        <v/>
      </c>
      <c r="L696" s="20"/>
      <c r="M696" s="20" t="str">
        <f>Разбивка_по_щитам!P701</f>
        <v/>
      </c>
      <c r="N696" s="20"/>
    </row>
    <row r="697" spans="2:14" x14ac:dyDescent="0.2">
      <c r="B697" s="20" t="str">
        <f>Разбивка_по_щитам!B702</f>
        <v/>
      </c>
      <c r="C697" s="20">
        <f>Разбивка_по_щитам!C702</f>
        <v>0</v>
      </c>
      <c r="D697" s="20">
        <f>Разбивка_по_щитам!F702</f>
        <v>0</v>
      </c>
      <c r="E697" s="20">
        <f>Разбивка_по_щитам!H702</f>
        <v>0</v>
      </c>
      <c r="F697" s="20" t="e">
        <f>Разбивка_по_щитам!I702</f>
        <v>#N/A</v>
      </c>
      <c r="G697" s="20" t="str">
        <f>Разбивка_по_щитам!J702</f>
        <v/>
      </c>
      <c r="H697" s="20" t="str">
        <f>Разбивка_по_щитам!K702</f>
        <v/>
      </c>
      <c r="I697" s="20" t="str">
        <f>Разбивка_по_щитам!L702</f>
        <v/>
      </c>
      <c r="J697" s="20" t="str">
        <f>Разбивка_по_щитам!M702</f>
        <v/>
      </c>
      <c r="K697" s="20" t="str">
        <f>Разбивка_по_щитам!N702</f>
        <v/>
      </c>
      <c r="L697" s="20"/>
      <c r="M697" s="20" t="str">
        <f>Разбивка_по_щитам!P702</f>
        <v/>
      </c>
      <c r="N697" s="20"/>
    </row>
    <row r="698" spans="2:14" x14ac:dyDescent="0.2">
      <c r="B698" s="20" t="str">
        <f>Разбивка_по_щитам!B703</f>
        <v/>
      </c>
      <c r="C698" s="20">
        <f>Разбивка_по_щитам!C703</f>
        <v>0</v>
      </c>
      <c r="D698" s="20">
        <f>Разбивка_по_щитам!F703</f>
        <v>0</v>
      </c>
      <c r="E698" s="20">
        <f>Разбивка_по_щитам!H703</f>
        <v>0</v>
      </c>
      <c r="F698" s="20" t="e">
        <f>Разбивка_по_щитам!I703</f>
        <v>#N/A</v>
      </c>
      <c r="G698" s="20" t="str">
        <f>Разбивка_по_щитам!J703</f>
        <v/>
      </c>
      <c r="H698" s="20" t="str">
        <f>Разбивка_по_щитам!K703</f>
        <v/>
      </c>
      <c r="I698" s="20" t="str">
        <f>Разбивка_по_щитам!L703</f>
        <v/>
      </c>
      <c r="J698" s="20" t="str">
        <f>Разбивка_по_щитам!M703</f>
        <v/>
      </c>
      <c r="K698" s="20" t="str">
        <f>Разбивка_по_щитам!N703</f>
        <v/>
      </c>
      <c r="L698" s="20"/>
      <c r="M698" s="20" t="str">
        <f>Разбивка_по_щитам!P703</f>
        <v/>
      </c>
      <c r="N698" s="20"/>
    </row>
    <row r="699" spans="2:14" x14ac:dyDescent="0.2">
      <c r="B699" s="20" t="str">
        <f>Разбивка_по_щитам!B704</f>
        <v/>
      </c>
      <c r="C699" s="20">
        <f>Разбивка_по_щитам!C704</f>
        <v>0</v>
      </c>
      <c r="D699" s="20">
        <f>Разбивка_по_щитам!F704</f>
        <v>0</v>
      </c>
      <c r="E699" s="20">
        <f>Разбивка_по_щитам!H704</f>
        <v>0</v>
      </c>
      <c r="F699" s="20" t="e">
        <f>Разбивка_по_щитам!I704</f>
        <v>#N/A</v>
      </c>
      <c r="G699" s="20" t="str">
        <f>Разбивка_по_щитам!J704</f>
        <v/>
      </c>
      <c r="H699" s="20" t="str">
        <f>Разбивка_по_щитам!K704</f>
        <v/>
      </c>
      <c r="I699" s="20" t="str">
        <f>Разбивка_по_щитам!L704</f>
        <v/>
      </c>
      <c r="J699" s="20" t="str">
        <f>Разбивка_по_щитам!M704</f>
        <v/>
      </c>
      <c r="K699" s="20" t="str">
        <f>Разбивка_по_щитам!N704</f>
        <v/>
      </c>
      <c r="L699" s="20"/>
      <c r="M699" s="20" t="str">
        <f>Разбивка_по_щитам!P704</f>
        <v/>
      </c>
      <c r="N699" s="20"/>
    </row>
    <row r="700" spans="2:14" x14ac:dyDescent="0.2">
      <c r="B700" s="20" t="str">
        <f>Разбивка_по_щитам!B705</f>
        <v/>
      </c>
      <c r="C700" s="20">
        <f>Разбивка_по_щитам!C705</f>
        <v>0</v>
      </c>
      <c r="D700" s="20">
        <f>Разбивка_по_щитам!F705</f>
        <v>0</v>
      </c>
      <c r="E700" s="20">
        <f>Разбивка_по_щитам!H705</f>
        <v>0</v>
      </c>
      <c r="F700" s="20" t="e">
        <f>Разбивка_по_щитам!I705</f>
        <v>#N/A</v>
      </c>
      <c r="G700" s="20" t="str">
        <f>Разбивка_по_щитам!J705</f>
        <v/>
      </c>
      <c r="H700" s="20" t="str">
        <f>Разбивка_по_щитам!K705</f>
        <v/>
      </c>
      <c r="I700" s="20" t="str">
        <f>Разбивка_по_щитам!L705</f>
        <v/>
      </c>
      <c r="J700" s="20" t="str">
        <f>Разбивка_по_щитам!M705</f>
        <v/>
      </c>
      <c r="K700" s="20" t="str">
        <f>Разбивка_по_щитам!N705</f>
        <v/>
      </c>
      <c r="L700" s="20"/>
      <c r="M700" s="20" t="str">
        <f>Разбивка_по_щитам!P705</f>
        <v/>
      </c>
      <c r="N700" s="20"/>
    </row>
    <row r="701" spans="2:14" x14ac:dyDescent="0.2">
      <c r="B701" s="20" t="str">
        <f>Разбивка_по_щитам!B706</f>
        <v/>
      </c>
      <c r="C701" s="20">
        <f>Разбивка_по_щитам!C706</f>
        <v>0</v>
      </c>
      <c r="D701" s="20">
        <f>Разбивка_по_щитам!F706</f>
        <v>0</v>
      </c>
      <c r="E701" s="20">
        <f>Разбивка_по_щитам!H706</f>
        <v>0</v>
      </c>
      <c r="F701" s="20" t="e">
        <f>Разбивка_по_щитам!I706</f>
        <v>#N/A</v>
      </c>
      <c r="G701" s="20" t="str">
        <f>Разбивка_по_щитам!J706</f>
        <v/>
      </c>
      <c r="H701" s="20" t="str">
        <f>Разбивка_по_щитам!K706</f>
        <v/>
      </c>
      <c r="I701" s="20" t="str">
        <f>Разбивка_по_щитам!L706</f>
        <v/>
      </c>
      <c r="J701" s="20" t="str">
        <f>Разбивка_по_щитам!M706</f>
        <v/>
      </c>
      <c r="K701" s="20" t="str">
        <f>Разбивка_по_щитам!N706</f>
        <v/>
      </c>
      <c r="L701" s="20"/>
      <c r="M701" s="20" t="str">
        <f>Разбивка_по_щитам!P706</f>
        <v/>
      </c>
      <c r="N701" s="20"/>
    </row>
    <row r="702" spans="2:14" x14ac:dyDescent="0.2">
      <c r="B702" s="20" t="str">
        <f>Разбивка_по_щитам!B707</f>
        <v/>
      </c>
      <c r="C702" s="20">
        <f>Разбивка_по_щитам!C707</f>
        <v>0</v>
      </c>
      <c r="D702" s="20">
        <f>Разбивка_по_щитам!F707</f>
        <v>0</v>
      </c>
      <c r="E702" s="20">
        <f>Разбивка_по_щитам!H707</f>
        <v>0</v>
      </c>
      <c r="F702" s="20" t="e">
        <f>Разбивка_по_щитам!I707</f>
        <v>#N/A</v>
      </c>
      <c r="G702" s="20" t="str">
        <f>Разбивка_по_щитам!J707</f>
        <v/>
      </c>
      <c r="H702" s="20" t="str">
        <f>Разбивка_по_щитам!K707</f>
        <v/>
      </c>
      <c r="I702" s="20" t="str">
        <f>Разбивка_по_щитам!L707</f>
        <v/>
      </c>
      <c r="J702" s="20" t="str">
        <f>Разбивка_по_щитам!M707</f>
        <v/>
      </c>
      <c r="K702" s="20" t="str">
        <f>Разбивка_по_щитам!N707</f>
        <v/>
      </c>
      <c r="L702" s="20"/>
      <c r="M702" s="20" t="str">
        <f>Разбивка_по_щитам!P707</f>
        <v/>
      </c>
      <c r="N702" s="20"/>
    </row>
    <row r="703" spans="2:14" x14ac:dyDescent="0.2">
      <c r="B703" s="20" t="str">
        <f>Разбивка_по_щитам!B708</f>
        <v/>
      </c>
      <c r="C703" s="20">
        <f>Разбивка_по_щитам!C708</f>
        <v>0</v>
      </c>
      <c r="D703" s="20">
        <f>Разбивка_по_щитам!F708</f>
        <v>0</v>
      </c>
      <c r="E703" s="20">
        <f>Разбивка_по_щитам!H708</f>
        <v>0</v>
      </c>
      <c r="F703" s="20" t="e">
        <f>Разбивка_по_щитам!I708</f>
        <v>#N/A</v>
      </c>
      <c r="G703" s="20" t="str">
        <f>Разбивка_по_щитам!J708</f>
        <v/>
      </c>
      <c r="H703" s="20" t="str">
        <f>Разбивка_по_щитам!K708</f>
        <v/>
      </c>
      <c r="I703" s="20" t="str">
        <f>Разбивка_по_щитам!L708</f>
        <v/>
      </c>
      <c r="J703" s="20" t="str">
        <f>Разбивка_по_щитам!M708</f>
        <v/>
      </c>
      <c r="K703" s="20" t="str">
        <f>Разбивка_по_щитам!N708</f>
        <v/>
      </c>
      <c r="L703" s="20"/>
      <c r="M703" s="20" t="str">
        <f>Разбивка_по_щитам!P708</f>
        <v/>
      </c>
      <c r="N703" s="20"/>
    </row>
    <row r="704" spans="2:14" x14ac:dyDescent="0.2">
      <c r="B704" s="20" t="str">
        <f>Разбивка_по_щитам!B709</f>
        <v/>
      </c>
      <c r="C704" s="20">
        <f>Разбивка_по_щитам!C709</f>
        <v>0</v>
      </c>
      <c r="D704" s="20">
        <f>Разбивка_по_щитам!F709</f>
        <v>0</v>
      </c>
      <c r="E704" s="20">
        <f>Разбивка_по_щитам!H709</f>
        <v>0</v>
      </c>
      <c r="F704" s="20" t="e">
        <f>Разбивка_по_щитам!I709</f>
        <v>#N/A</v>
      </c>
      <c r="G704" s="20" t="str">
        <f>Разбивка_по_щитам!J709</f>
        <v/>
      </c>
      <c r="H704" s="20" t="str">
        <f>Разбивка_по_щитам!K709</f>
        <v/>
      </c>
      <c r="I704" s="20" t="str">
        <f>Разбивка_по_щитам!L709</f>
        <v/>
      </c>
      <c r="J704" s="20" t="str">
        <f>Разбивка_по_щитам!M709</f>
        <v/>
      </c>
      <c r="K704" s="20" t="str">
        <f>Разбивка_по_щитам!N709</f>
        <v/>
      </c>
      <c r="L704" s="20"/>
      <c r="M704" s="20" t="str">
        <f>Разбивка_по_щитам!P709</f>
        <v/>
      </c>
      <c r="N704" s="20"/>
    </row>
    <row r="705" spans="2:14" x14ac:dyDescent="0.2">
      <c r="B705" s="20" t="str">
        <f>Разбивка_по_щитам!B710</f>
        <v/>
      </c>
      <c r="C705" s="20">
        <f>Разбивка_по_щитам!C710</f>
        <v>0</v>
      </c>
      <c r="D705" s="20">
        <f>Разбивка_по_щитам!F710</f>
        <v>0</v>
      </c>
      <c r="E705" s="20">
        <f>Разбивка_по_щитам!H710</f>
        <v>0</v>
      </c>
      <c r="F705" s="20" t="e">
        <f>Разбивка_по_щитам!I710</f>
        <v>#N/A</v>
      </c>
      <c r="G705" s="20" t="str">
        <f>Разбивка_по_щитам!J710</f>
        <v/>
      </c>
      <c r="H705" s="20" t="str">
        <f>Разбивка_по_щитам!K710</f>
        <v/>
      </c>
      <c r="I705" s="20" t="str">
        <f>Разбивка_по_щитам!L710</f>
        <v/>
      </c>
      <c r="J705" s="20" t="str">
        <f>Разбивка_по_щитам!M710</f>
        <v/>
      </c>
      <c r="K705" s="20" t="str">
        <f>Разбивка_по_щитам!N710</f>
        <v/>
      </c>
      <c r="L705" s="20"/>
      <c r="M705" s="20" t="str">
        <f>Разбивка_по_щитам!P710</f>
        <v/>
      </c>
      <c r="N705" s="20"/>
    </row>
    <row r="706" spans="2:14" x14ac:dyDescent="0.2">
      <c r="B706" s="20" t="str">
        <f>Разбивка_по_щитам!B711</f>
        <v/>
      </c>
      <c r="C706" s="20">
        <f>Разбивка_по_щитам!C711</f>
        <v>0</v>
      </c>
      <c r="D706" s="20">
        <f>Разбивка_по_щитам!F711</f>
        <v>0</v>
      </c>
      <c r="E706" s="20">
        <f>Разбивка_по_щитам!H711</f>
        <v>0</v>
      </c>
      <c r="F706" s="20" t="e">
        <f>Разбивка_по_щитам!I711</f>
        <v>#N/A</v>
      </c>
      <c r="G706" s="20" t="str">
        <f>Разбивка_по_щитам!J711</f>
        <v/>
      </c>
      <c r="H706" s="20" t="str">
        <f>Разбивка_по_щитам!K711</f>
        <v/>
      </c>
      <c r="I706" s="20" t="str">
        <f>Разбивка_по_щитам!L711</f>
        <v/>
      </c>
      <c r="J706" s="20" t="str">
        <f>Разбивка_по_щитам!M711</f>
        <v/>
      </c>
      <c r="K706" s="20" t="str">
        <f>Разбивка_по_щитам!N711</f>
        <v/>
      </c>
      <c r="L706" s="20"/>
      <c r="M706" s="20" t="str">
        <f>Разбивка_по_щитам!P711</f>
        <v/>
      </c>
      <c r="N706" s="20"/>
    </row>
    <row r="707" spans="2:14" x14ac:dyDescent="0.2">
      <c r="B707" s="20" t="str">
        <f>Разбивка_по_щитам!B712</f>
        <v/>
      </c>
      <c r="C707" s="20">
        <f>Разбивка_по_щитам!C712</f>
        <v>0</v>
      </c>
      <c r="D707" s="20">
        <f>Разбивка_по_щитам!F712</f>
        <v>0</v>
      </c>
      <c r="E707" s="20">
        <f>Разбивка_по_щитам!H712</f>
        <v>0</v>
      </c>
      <c r="F707" s="20" t="e">
        <f>Разбивка_по_щитам!I712</f>
        <v>#N/A</v>
      </c>
      <c r="G707" s="20" t="str">
        <f>Разбивка_по_щитам!J712</f>
        <v/>
      </c>
      <c r="H707" s="20" t="str">
        <f>Разбивка_по_щитам!K712</f>
        <v/>
      </c>
      <c r="I707" s="20" t="str">
        <f>Разбивка_по_щитам!L712</f>
        <v/>
      </c>
      <c r="J707" s="20" t="str">
        <f>Разбивка_по_щитам!M712</f>
        <v/>
      </c>
      <c r="K707" s="20" t="str">
        <f>Разбивка_по_щитам!N712</f>
        <v/>
      </c>
      <c r="L707" s="20"/>
      <c r="M707" s="20" t="str">
        <f>Разбивка_по_щитам!P712</f>
        <v/>
      </c>
      <c r="N707" s="20"/>
    </row>
    <row r="708" spans="2:14" x14ac:dyDescent="0.2">
      <c r="B708" s="20" t="str">
        <f>Разбивка_по_щитам!B713</f>
        <v/>
      </c>
      <c r="C708" s="20">
        <f>Разбивка_по_щитам!C713</f>
        <v>0</v>
      </c>
      <c r="D708" s="20">
        <f>Разбивка_по_щитам!F713</f>
        <v>0</v>
      </c>
      <c r="E708" s="20">
        <f>Разбивка_по_щитам!H713</f>
        <v>0</v>
      </c>
      <c r="F708" s="20" t="e">
        <f>Разбивка_по_щитам!I713</f>
        <v>#N/A</v>
      </c>
      <c r="G708" s="20" t="str">
        <f>Разбивка_по_щитам!J713</f>
        <v/>
      </c>
      <c r="H708" s="20" t="str">
        <f>Разбивка_по_щитам!K713</f>
        <v/>
      </c>
      <c r="I708" s="20" t="str">
        <f>Разбивка_по_щитам!L713</f>
        <v/>
      </c>
      <c r="J708" s="20" t="str">
        <f>Разбивка_по_щитам!M713</f>
        <v/>
      </c>
      <c r="K708" s="20" t="str">
        <f>Разбивка_по_щитам!N713</f>
        <v/>
      </c>
      <c r="L708" s="20"/>
      <c r="M708" s="20" t="str">
        <f>Разбивка_по_щитам!P713</f>
        <v/>
      </c>
      <c r="N708" s="20"/>
    </row>
    <row r="709" spans="2:14" x14ac:dyDescent="0.2">
      <c r="B709" s="20" t="str">
        <f>Разбивка_по_щитам!B714</f>
        <v/>
      </c>
      <c r="C709" s="20">
        <f>Разбивка_по_щитам!C714</f>
        <v>0</v>
      </c>
      <c r="D709" s="20">
        <f>Разбивка_по_щитам!F714</f>
        <v>0</v>
      </c>
      <c r="E709" s="20">
        <f>Разбивка_по_щитам!H714</f>
        <v>0</v>
      </c>
      <c r="F709" s="20" t="e">
        <f>Разбивка_по_щитам!I714</f>
        <v>#N/A</v>
      </c>
      <c r="G709" s="20" t="str">
        <f>Разбивка_по_щитам!J714</f>
        <v/>
      </c>
      <c r="H709" s="20" t="str">
        <f>Разбивка_по_щитам!K714</f>
        <v/>
      </c>
      <c r="I709" s="20" t="str">
        <f>Разбивка_по_щитам!L714</f>
        <v/>
      </c>
      <c r="J709" s="20" t="str">
        <f>Разбивка_по_щитам!M714</f>
        <v/>
      </c>
      <c r="K709" s="20" t="str">
        <f>Разбивка_по_щитам!N714</f>
        <v/>
      </c>
      <c r="L709" s="20"/>
      <c r="M709" s="20" t="str">
        <f>Разбивка_по_щитам!P714</f>
        <v/>
      </c>
      <c r="N709" s="20"/>
    </row>
    <row r="710" spans="2:14" x14ac:dyDescent="0.2">
      <c r="B710" s="20" t="str">
        <f>Разбивка_по_щитам!B715</f>
        <v/>
      </c>
      <c r="C710" s="20">
        <f>Разбивка_по_щитам!C715</f>
        <v>0</v>
      </c>
      <c r="D710" s="20">
        <f>Разбивка_по_щитам!F715</f>
        <v>0</v>
      </c>
      <c r="E710" s="20">
        <f>Разбивка_по_щитам!H715</f>
        <v>0</v>
      </c>
      <c r="F710" s="20" t="e">
        <f>Разбивка_по_щитам!I715</f>
        <v>#N/A</v>
      </c>
      <c r="G710" s="20" t="str">
        <f>Разбивка_по_щитам!J715</f>
        <v/>
      </c>
      <c r="H710" s="20" t="str">
        <f>Разбивка_по_щитам!K715</f>
        <v/>
      </c>
      <c r="I710" s="20" t="str">
        <f>Разбивка_по_щитам!L715</f>
        <v/>
      </c>
      <c r="J710" s="20" t="str">
        <f>Разбивка_по_щитам!M715</f>
        <v/>
      </c>
      <c r="K710" s="20" t="str">
        <f>Разбивка_по_щитам!N715</f>
        <v/>
      </c>
      <c r="L710" s="20"/>
      <c r="M710" s="20" t="str">
        <f>Разбивка_по_щитам!P715</f>
        <v/>
      </c>
      <c r="N710" s="20"/>
    </row>
    <row r="711" spans="2:14" x14ac:dyDescent="0.2">
      <c r="B711" s="20" t="str">
        <f>Разбивка_по_щитам!B716</f>
        <v/>
      </c>
      <c r="C711" s="20">
        <f>Разбивка_по_щитам!C716</f>
        <v>0</v>
      </c>
      <c r="D711" s="20">
        <f>Разбивка_по_щитам!F716</f>
        <v>0</v>
      </c>
      <c r="E711" s="20">
        <f>Разбивка_по_щитам!H716</f>
        <v>0</v>
      </c>
      <c r="F711" s="20" t="e">
        <f>Разбивка_по_щитам!I716</f>
        <v>#N/A</v>
      </c>
      <c r="G711" s="20" t="str">
        <f>Разбивка_по_щитам!J716</f>
        <v/>
      </c>
      <c r="H711" s="20" t="str">
        <f>Разбивка_по_щитам!K716</f>
        <v/>
      </c>
      <c r="I711" s="20" t="str">
        <f>Разбивка_по_щитам!L716</f>
        <v/>
      </c>
      <c r="J711" s="20" t="str">
        <f>Разбивка_по_щитам!M716</f>
        <v/>
      </c>
      <c r="K711" s="20" t="str">
        <f>Разбивка_по_щитам!N716</f>
        <v/>
      </c>
      <c r="L711" s="20"/>
      <c r="M711" s="20" t="str">
        <f>Разбивка_по_щитам!P716</f>
        <v/>
      </c>
      <c r="N711" s="20"/>
    </row>
    <row r="712" spans="2:14" x14ac:dyDescent="0.2">
      <c r="B712" s="20" t="str">
        <f>Разбивка_по_щитам!B717</f>
        <v/>
      </c>
      <c r="C712" s="20">
        <f>Разбивка_по_щитам!C717</f>
        <v>0</v>
      </c>
      <c r="D712" s="20">
        <f>Разбивка_по_щитам!F717</f>
        <v>0</v>
      </c>
      <c r="E712" s="20">
        <f>Разбивка_по_щитам!H717</f>
        <v>0</v>
      </c>
      <c r="F712" s="20" t="e">
        <f>Разбивка_по_щитам!I717</f>
        <v>#N/A</v>
      </c>
      <c r="G712" s="20" t="str">
        <f>Разбивка_по_щитам!J717</f>
        <v/>
      </c>
      <c r="H712" s="20" t="str">
        <f>Разбивка_по_щитам!K717</f>
        <v/>
      </c>
      <c r="I712" s="20" t="str">
        <f>Разбивка_по_щитам!L717</f>
        <v/>
      </c>
      <c r="J712" s="20" t="str">
        <f>Разбивка_по_щитам!M717</f>
        <v/>
      </c>
      <c r="K712" s="20" t="str">
        <f>Разбивка_по_щитам!N717</f>
        <v/>
      </c>
      <c r="L712" s="20"/>
      <c r="M712" s="20" t="str">
        <f>Разбивка_по_щитам!P717</f>
        <v/>
      </c>
      <c r="N712" s="20"/>
    </row>
    <row r="713" spans="2:14" x14ac:dyDescent="0.2">
      <c r="B713" s="20" t="str">
        <f>Разбивка_по_щитам!B718</f>
        <v/>
      </c>
      <c r="C713" s="20">
        <f>Разбивка_по_щитам!C718</f>
        <v>0</v>
      </c>
      <c r="D713" s="20">
        <f>Разбивка_по_щитам!F718</f>
        <v>0</v>
      </c>
      <c r="E713" s="20">
        <f>Разбивка_по_щитам!H718</f>
        <v>0</v>
      </c>
      <c r="F713" s="20" t="e">
        <f>Разбивка_по_щитам!I718</f>
        <v>#N/A</v>
      </c>
      <c r="G713" s="20" t="str">
        <f>Разбивка_по_щитам!J718</f>
        <v/>
      </c>
      <c r="H713" s="20" t="str">
        <f>Разбивка_по_щитам!K718</f>
        <v/>
      </c>
      <c r="I713" s="20" t="str">
        <f>Разбивка_по_щитам!L718</f>
        <v/>
      </c>
      <c r="J713" s="20" t="str">
        <f>Разбивка_по_щитам!M718</f>
        <v/>
      </c>
      <c r="K713" s="20" t="str">
        <f>Разбивка_по_щитам!N718</f>
        <v/>
      </c>
      <c r="L713" s="20"/>
      <c r="M713" s="20" t="str">
        <f>Разбивка_по_щитам!P718</f>
        <v/>
      </c>
      <c r="N713" s="20"/>
    </row>
    <row r="714" spans="2:14" x14ac:dyDescent="0.2">
      <c r="B714" s="20" t="str">
        <f>Разбивка_по_щитам!B719</f>
        <v/>
      </c>
      <c r="C714" s="20">
        <f>Разбивка_по_щитам!C719</f>
        <v>0</v>
      </c>
      <c r="D714" s="20">
        <f>Разбивка_по_щитам!F719</f>
        <v>0</v>
      </c>
      <c r="E714" s="20">
        <f>Разбивка_по_щитам!H719</f>
        <v>0</v>
      </c>
      <c r="F714" s="20" t="e">
        <f>Разбивка_по_щитам!I719</f>
        <v>#N/A</v>
      </c>
      <c r="G714" s="20" t="str">
        <f>Разбивка_по_щитам!J719</f>
        <v/>
      </c>
      <c r="H714" s="20" t="str">
        <f>Разбивка_по_щитам!K719</f>
        <v/>
      </c>
      <c r="I714" s="20" t="str">
        <f>Разбивка_по_щитам!L719</f>
        <v/>
      </c>
      <c r="J714" s="20" t="str">
        <f>Разбивка_по_щитам!M719</f>
        <v/>
      </c>
      <c r="K714" s="20" t="str">
        <f>Разбивка_по_щитам!N719</f>
        <v/>
      </c>
      <c r="L714" s="20"/>
      <c r="M714" s="20" t="str">
        <f>Разбивка_по_щитам!P719</f>
        <v/>
      </c>
      <c r="N714" s="20"/>
    </row>
    <row r="715" spans="2:14" x14ac:dyDescent="0.2">
      <c r="B715" s="20" t="str">
        <f>Разбивка_по_щитам!B720</f>
        <v/>
      </c>
      <c r="C715" s="20">
        <f>Разбивка_по_щитам!C720</f>
        <v>0</v>
      </c>
      <c r="D715" s="20">
        <f>Разбивка_по_щитам!F720</f>
        <v>0</v>
      </c>
      <c r="E715" s="20">
        <f>Разбивка_по_щитам!H720</f>
        <v>0</v>
      </c>
      <c r="F715" s="20" t="e">
        <f>Разбивка_по_щитам!I720</f>
        <v>#N/A</v>
      </c>
      <c r="G715" s="20" t="str">
        <f>Разбивка_по_щитам!J720</f>
        <v/>
      </c>
      <c r="H715" s="20" t="str">
        <f>Разбивка_по_щитам!K720</f>
        <v/>
      </c>
      <c r="I715" s="20" t="str">
        <f>Разбивка_по_щитам!L720</f>
        <v/>
      </c>
      <c r="J715" s="20" t="str">
        <f>Разбивка_по_щитам!M720</f>
        <v/>
      </c>
      <c r="K715" s="20" t="str">
        <f>Разбивка_по_щитам!N720</f>
        <v/>
      </c>
      <c r="L715" s="20"/>
      <c r="M715" s="20" t="str">
        <f>Разбивка_по_щитам!P720</f>
        <v/>
      </c>
      <c r="N715" s="20"/>
    </row>
    <row r="716" spans="2:14" x14ac:dyDescent="0.2">
      <c r="B716" s="20" t="str">
        <f>Разбивка_по_щитам!B721</f>
        <v/>
      </c>
      <c r="C716" s="20">
        <f>Разбивка_по_щитам!C721</f>
        <v>0</v>
      </c>
      <c r="D716" s="20">
        <f>Разбивка_по_щитам!F721</f>
        <v>0</v>
      </c>
      <c r="E716" s="20">
        <f>Разбивка_по_щитам!H721</f>
        <v>0</v>
      </c>
      <c r="F716" s="20" t="e">
        <f>Разбивка_по_щитам!I721</f>
        <v>#N/A</v>
      </c>
      <c r="G716" s="20" t="str">
        <f>Разбивка_по_щитам!J721</f>
        <v/>
      </c>
      <c r="H716" s="20" t="str">
        <f>Разбивка_по_щитам!K721</f>
        <v/>
      </c>
      <c r="I716" s="20" t="str">
        <f>Разбивка_по_щитам!L721</f>
        <v/>
      </c>
      <c r="J716" s="20" t="str">
        <f>Разбивка_по_щитам!M721</f>
        <v/>
      </c>
      <c r="K716" s="20" t="str">
        <f>Разбивка_по_щитам!N721</f>
        <v/>
      </c>
      <c r="L716" s="20"/>
      <c r="M716" s="20" t="str">
        <f>Разбивка_по_щитам!P721</f>
        <v/>
      </c>
      <c r="N716" s="20"/>
    </row>
    <row r="717" spans="2:14" x14ac:dyDescent="0.2">
      <c r="B717" s="20" t="str">
        <f>Разбивка_по_щитам!B722</f>
        <v/>
      </c>
      <c r="C717" s="20">
        <f>Разбивка_по_щитам!C722</f>
        <v>0</v>
      </c>
      <c r="D717" s="20">
        <f>Разбивка_по_щитам!F722</f>
        <v>0</v>
      </c>
      <c r="E717" s="20">
        <f>Разбивка_по_щитам!H722</f>
        <v>0</v>
      </c>
      <c r="F717" s="20" t="e">
        <f>Разбивка_по_щитам!I722</f>
        <v>#N/A</v>
      </c>
      <c r="G717" s="20" t="str">
        <f>Разбивка_по_щитам!J722</f>
        <v/>
      </c>
      <c r="H717" s="20" t="str">
        <f>Разбивка_по_щитам!K722</f>
        <v/>
      </c>
      <c r="I717" s="20" t="str">
        <f>Разбивка_по_щитам!L722</f>
        <v/>
      </c>
      <c r="J717" s="20" t="str">
        <f>Разбивка_по_щитам!M722</f>
        <v/>
      </c>
      <c r="K717" s="20" t="str">
        <f>Разбивка_по_щитам!N722</f>
        <v/>
      </c>
      <c r="L717" s="20"/>
      <c r="M717" s="20" t="str">
        <f>Разбивка_по_щитам!P722</f>
        <v/>
      </c>
      <c r="N717" s="20"/>
    </row>
    <row r="718" spans="2:14" x14ac:dyDescent="0.2">
      <c r="B718" s="20" t="str">
        <f>Разбивка_по_щитам!B723</f>
        <v/>
      </c>
      <c r="C718" s="20">
        <f>Разбивка_по_щитам!C723</f>
        <v>0</v>
      </c>
      <c r="D718" s="20">
        <f>Разбивка_по_щитам!F723</f>
        <v>0</v>
      </c>
      <c r="E718" s="20">
        <f>Разбивка_по_щитам!H723</f>
        <v>0</v>
      </c>
      <c r="F718" s="20" t="e">
        <f>Разбивка_по_щитам!I723</f>
        <v>#N/A</v>
      </c>
      <c r="G718" s="20" t="str">
        <f>Разбивка_по_щитам!J723</f>
        <v/>
      </c>
      <c r="H718" s="20" t="str">
        <f>Разбивка_по_щитам!K723</f>
        <v/>
      </c>
      <c r="I718" s="20" t="str">
        <f>Разбивка_по_щитам!L723</f>
        <v/>
      </c>
      <c r="J718" s="20" t="str">
        <f>Разбивка_по_щитам!M723</f>
        <v/>
      </c>
      <c r="K718" s="20" t="str">
        <f>Разбивка_по_щитам!N723</f>
        <v/>
      </c>
      <c r="L718" s="20"/>
      <c r="M718" s="20" t="str">
        <f>Разбивка_по_щитам!P723</f>
        <v/>
      </c>
      <c r="N718" s="20"/>
    </row>
    <row r="719" spans="2:14" x14ac:dyDescent="0.2">
      <c r="B719" s="20" t="str">
        <f>Разбивка_по_щитам!B724</f>
        <v/>
      </c>
      <c r="C719" s="20">
        <f>Разбивка_по_щитам!C724</f>
        <v>0</v>
      </c>
      <c r="D719" s="20">
        <f>Разбивка_по_щитам!F724</f>
        <v>0</v>
      </c>
      <c r="E719" s="20">
        <f>Разбивка_по_щитам!H724</f>
        <v>0</v>
      </c>
      <c r="F719" s="20" t="e">
        <f>Разбивка_по_щитам!I724</f>
        <v>#N/A</v>
      </c>
      <c r="G719" s="20" t="str">
        <f>Разбивка_по_щитам!J724</f>
        <v/>
      </c>
      <c r="H719" s="20" t="str">
        <f>Разбивка_по_щитам!K724</f>
        <v/>
      </c>
      <c r="I719" s="20" t="str">
        <f>Разбивка_по_щитам!L724</f>
        <v/>
      </c>
      <c r="J719" s="20" t="str">
        <f>Разбивка_по_щитам!M724</f>
        <v/>
      </c>
      <c r="K719" s="20" t="str">
        <f>Разбивка_по_щитам!N724</f>
        <v/>
      </c>
      <c r="L719" s="20"/>
      <c r="M719" s="20" t="str">
        <f>Разбивка_по_щитам!P724</f>
        <v/>
      </c>
      <c r="N719" s="20"/>
    </row>
    <row r="720" spans="2:14" x14ac:dyDescent="0.2">
      <c r="B720" s="20" t="str">
        <f>Разбивка_по_щитам!B725</f>
        <v/>
      </c>
      <c r="C720" s="20">
        <f>Разбивка_по_щитам!C725</f>
        <v>0</v>
      </c>
      <c r="D720" s="20">
        <f>Разбивка_по_щитам!F725</f>
        <v>0</v>
      </c>
      <c r="E720" s="20">
        <f>Разбивка_по_щитам!H725</f>
        <v>0</v>
      </c>
      <c r="F720" s="20" t="e">
        <f>Разбивка_по_щитам!I725</f>
        <v>#N/A</v>
      </c>
      <c r="G720" s="20" t="str">
        <f>Разбивка_по_щитам!J725</f>
        <v/>
      </c>
      <c r="H720" s="20" t="str">
        <f>Разбивка_по_щитам!K725</f>
        <v/>
      </c>
      <c r="I720" s="20" t="str">
        <f>Разбивка_по_щитам!L725</f>
        <v/>
      </c>
      <c r="J720" s="20" t="str">
        <f>Разбивка_по_щитам!M725</f>
        <v/>
      </c>
      <c r="K720" s="20" t="str">
        <f>Разбивка_по_щитам!N725</f>
        <v/>
      </c>
      <c r="L720" s="20"/>
      <c r="M720" s="20" t="str">
        <f>Разбивка_по_щитам!P725</f>
        <v/>
      </c>
      <c r="N720" s="20"/>
    </row>
    <row r="721" spans="2:14" x14ac:dyDescent="0.2">
      <c r="B721" s="20" t="str">
        <f>Разбивка_по_щитам!B726</f>
        <v/>
      </c>
      <c r="C721" s="20">
        <f>Разбивка_по_щитам!C726</f>
        <v>0</v>
      </c>
      <c r="D721" s="20">
        <f>Разбивка_по_щитам!F726</f>
        <v>0</v>
      </c>
      <c r="E721" s="20">
        <f>Разбивка_по_щитам!H726</f>
        <v>0</v>
      </c>
      <c r="F721" s="20" t="e">
        <f>Разбивка_по_щитам!I726</f>
        <v>#N/A</v>
      </c>
      <c r="G721" s="20" t="str">
        <f>Разбивка_по_щитам!J726</f>
        <v/>
      </c>
      <c r="H721" s="20" t="str">
        <f>Разбивка_по_щитам!K726</f>
        <v/>
      </c>
      <c r="I721" s="20" t="str">
        <f>Разбивка_по_щитам!L726</f>
        <v/>
      </c>
      <c r="J721" s="20" t="str">
        <f>Разбивка_по_щитам!M726</f>
        <v/>
      </c>
      <c r="K721" s="20" t="str">
        <f>Разбивка_по_щитам!N726</f>
        <v/>
      </c>
      <c r="L721" s="20"/>
      <c r="M721" s="20" t="str">
        <f>Разбивка_по_щитам!P726</f>
        <v/>
      </c>
      <c r="N721" s="20"/>
    </row>
    <row r="722" spans="2:14" x14ac:dyDescent="0.2">
      <c r="B722" s="20" t="str">
        <f>Разбивка_по_щитам!B727</f>
        <v/>
      </c>
      <c r="C722" s="20">
        <f>Разбивка_по_щитам!C727</f>
        <v>0</v>
      </c>
      <c r="D722" s="20">
        <f>Разбивка_по_щитам!F727</f>
        <v>0</v>
      </c>
      <c r="E722" s="20">
        <f>Разбивка_по_щитам!H727</f>
        <v>0</v>
      </c>
      <c r="F722" s="20" t="e">
        <f>Разбивка_по_щитам!I727</f>
        <v>#N/A</v>
      </c>
      <c r="G722" s="20" t="str">
        <f>Разбивка_по_щитам!J727</f>
        <v/>
      </c>
      <c r="H722" s="20" t="str">
        <f>Разбивка_по_щитам!K727</f>
        <v/>
      </c>
      <c r="I722" s="20" t="str">
        <f>Разбивка_по_щитам!L727</f>
        <v/>
      </c>
      <c r="J722" s="20" t="str">
        <f>Разбивка_по_щитам!M727</f>
        <v/>
      </c>
      <c r="K722" s="20" t="str">
        <f>Разбивка_по_щитам!N727</f>
        <v/>
      </c>
      <c r="L722" s="20"/>
      <c r="M722" s="20" t="str">
        <f>Разбивка_по_щитам!P727</f>
        <v/>
      </c>
      <c r="N722" s="20"/>
    </row>
    <row r="723" spans="2:14" x14ac:dyDescent="0.2">
      <c r="B723" s="20" t="str">
        <f>Разбивка_по_щитам!B728</f>
        <v/>
      </c>
      <c r="C723" s="20">
        <f>Разбивка_по_щитам!C728</f>
        <v>0</v>
      </c>
      <c r="D723" s="20">
        <f>Разбивка_по_щитам!F728</f>
        <v>0</v>
      </c>
      <c r="E723" s="20">
        <f>Разбивка_по_щитам!H728</f>
        <v>0</v>
      </c>
      <c r="F723" s="20" t="e">
        <f>Разбивка_по_щитам!I728</f>
        <v>#N/A</v>
      </c>
      <c r="G723" s="20" t="str">
        <f>Разбивка_по_щитам!J728</f>
        <v/>
      </c>
      <c r="H723" s="20" t="str">
        <f>Разбивка_по_щитам!K728</f>
        <v/>
      </c>
      <c r="I723" s="20" t="str">
        <f>Разбивка_по_щитам!L728</f>
        <v/>
      </c>
      <c r="J723" s="20" t="str">
        <f>Разбивка_по_щитам!M728</f>
        <v/>
      </c>
      <c r="K723" s="20" t="str">
        <f>Разбивка_по_щитам!N728</f>
        <v/>
      </c>
      <c r="L723" s="20"/>
      <c r="M723" s="20" t="str">
        <f>Разбивка_по_щитам!P728</f>
        <v/>
      </c>
      <c r="N723" s="20"/>
    </row>
    <row r="724" spans="2:14" x14ac:dyDescent="0.2">
      <c r="B724" s="20" t="str">
        <f>Разбивка_по_щитам!B729</f>
        <v/>
      </c>
      <c r="C724" s="20">
        <f>Разбивка_по_щитам!C729</f>
        <v>0</v>
      </c>
      <c r="D724" s="20">
        <f>Разбивка_по_щитам!F729</f>
        <v>0</v>
      </c>
      <c r="E724" s="20">
        <f>Разбивка_по_щитам!H729</f>
        <v>0</v>
      </c>
      <c r="F724" s="20" t="e">
        <f>Разбивка_по_щитам!I729</f>
        <v>#N/A</v>
      </c>
      <c r="G724" s="20" t="str">
        <f>Разбивка_по_щитам!J729</f>
        <v/>
      </c>
      <c r="H724" s="20" t="str">
        <f>Разбивка_по_щитам!K729</f>
        <v/>
      </c>
      <c r="I724" s="20" t="str">
        <f>Разбивка_по_щитам!L729</f>
        <v/>
      </c>
      <c r="J724" s="20" t="str">
        <f>Разбивка_по_щитам!M729</f>
        <v/>
      </c>
      <c r="K724" s="20" t="str">
        <f>Разбивка_по_щитам!N729</f>
        <v/>
      </c>
      <c r="L724" s="20"/>
      <c r="M724" s="20" t="str">
        <f>Разбивка_по_щитам!P729</f>
        <v/>
      </c>
      <c r="N724" s="20"/>
    </row>
    <row r="725" spans="2:14" x14ac:dyDescent="0.2">
      <c r="B725" s="20" t="str">
        <f>Разбивка_по_щитам!B730</f>
        <v/>
      </c>
      <c r="C725" s="20">
        <f>Разбивка_по_щитам!C730</f>
        <v>0</v>
      </c>
      <c r="D725" s="20">
        <f>Разбивка_по_щитам!F730</f>
        <v>0</v>
      </c>
      <c r="E725" s="20">
        <f>Разбивка_по_щитам!H730</f>
        <v>0</v>
      </c>
      <c r="F725" s="20" t="e">
        <f>Разбивка_по_щитам!I730</f>
        <v>#N/A</v>
      </c>
      <c r="G725" s="20" t="str">
        <f>Разбивка_по_щитам!J730</f>
        <v/>
      </c>
      <c r="H725" s="20" t="str">
        <f>Разбивка_по_щитам!K730</f>
        <v/>
      </c>
      <c r="I725" s="20" t="str">
        <f>Разбивка_по_щитам!L730</f>
        <v/>
      </c>
      <c r="J725" s="20" t="str">
        <f>Разбивка_по_щитам!M730</f>
        <v/>
      </c>
      <c r="K725" s="20" t="str">
        <f>Разбивка_по_щитам!N730</f>
        <v/>
      </c>
      <c r="L725" s="20"/>
      <c r="M725" s="20" t="str">
        <f>Разбивка_по_щитам!P730</f>
        <v/>
      </c>
      <c r="N725" s="20"/>
    </row>
    <row r="726" spans="2:14" x14ac:dyDescent="0.2">
      <c r="B726" s="20" t="str">
        <f>Разбивка_по_щитам!B731</f>
        <v/>
      </c>
      <c r="C726" s="20">
        <f>Разбивка_по_щитам!C731</f>
        <v>0</v>
      </c>
      <c r="D726" s="20">
        <f>Разбивка_по_щитам!F731</f>
        <v>0</v>
      </c>
      <c r="E726" s="20">
        <f>Разбивка_по_щитам!H731</f>
        <v>0</v>
      </c>
      <c r="F726" s="20" t="e">
        <f>Разбивка_по_щитам!I731</f>
        <v>#N/A</v>
      </c>
      <c r="G726" s="20" t="str">
        <f>Разбивка_по_щитам!J731</f>
        <v/>
      </c>
      <c r="H726" s="20" t="str">
        <f>Разбивка_по_щитам!K731</f>
        <v/>
      </c>
      <c r="I726" s="20" t="str">
        <f>Разбивка_по_щитам!L731</f>
        <v/>
      </c>
      <c r="J726" s="20" t="str">
        <f>Разбивка_по_щитам!M731</f>
        <v/>
      </c>
      <c r="K726" s="20" t="str">
        <f>Разбивка_по_щитам!N731</f>
        <v/>
      </c>
      <c r="L726" s="20"/>
      <c r="M726" s="20" t="str">
        <f>Разбивка_по_щитам!P731</f>
        <v/>
      </c>
      <c r="N726" s="20"/>
    </row>
    <row r="727" spans="2:14" x14ac:dyDescent="0.2">
      <c r="B727" s="20" t="str">
        <f>Разбивка_по_щитам!B732</f>
        <v/>
      </c>
      <c r="C727" s="20">
        <f>Разбивка_по_щитам!C732</f>
        <v>0</v>
      </c>
      <c r="D727" s="20">
        <f>Разбивка_по_щитам!F732</f>
        <v>0</v>
      </c>
      <c r="E727" s="20">
        <f>Разбивка_по_щитам!H732</f>
        <v>0</v>
      </c>
      <c r="F727" s="20" t="e">
        <f>Разбивка_по_щитам!I732</f>
        <v>#N/A</v>
      </c>
      <c r="G727" s="20" t="str">
        <f>Разбивка_по_щитам!J732</f>
        <v/>
      </c>
      <c r="H727" s="20" t="str">
        <f>Разбивка_по_щитам!K732</f>
        <v/>
      </c>
      <c r="I727" s="20" t="str">
        <f>Разбивка_по_щитам!L732</f>
        <v/>
      </c>
      <c r="J727" s="20" t="str">
        <f>Разбивка_по_щитам!M732</f>
        <v/>
      </c>
      <c r="K727" s="20" t="str">
        <f>Разбивка_по_щитам!N732</f>
        <v/>
      </c>
      <c r="L727" s="20"/>
      <c r="M727" s="20" t="str">
        <f>Разбивка_по_щитам!P732</f>
        <v/>
      </c>
      <c r="N727" s="20"/>
    </row>
    <row r="728" spans="2:14" x14ac:dyDescent="0.2">
      <c r="B728" s="20" t="str">
        <f>Разбивка_по_щитам!B733</f>
        <v/>
      </c>
      <c r="C728" s="20">
        <f>Разбивка_по_щитам!C733</f>
        <v>0</v>
      </c>
      <c r="D728" s="20">
        <f>Разбивка_по_щитам!F733</f>
        <v>0</v>
      </c>
      <c r="E728" s="20">
        <f>Разбивка_по_щитам!H733</f>
        <v>0</v>
      </c>
      <c r="F728" s="20" t="e">
        <f>Разбивка_по_щитам!I733</f>
        <v>#N/A</v>
      </c>
      <c r="G728" s="20" t="str">
        <f>Разбивка_по_щитам!J733</f>
        <v/>
      </c>
      <c r="H728" s="20" t="str">
        <f>Разбивка_по_щитам!K733</f>
        <v/>
      </c>
      <c r="I728" s="20" t="str">
        <f>Разбивка_по_щитам!L733</f>
        <v/>
      </c>
      <c r="J728" s="20" t="str">
        <f>Разбивка_по_щитам!M733</f>
        <v/>
      </c>
      <c r="K728" s="20" t="str">
        <f>Разбивка_по_щитам!N733</f>
        <v/>
      </c>
      <c r="L728" s="20"/>
      <c r="M728" s="20" t="str">
        <f>Разбивка_по_щитам!P733</f>
        <v/>
      </c>
      <c r="N728" s="20"/>
    </row>
    <row r="729" spans="2:14" x14ac:dyDescent="0.2">
      <c r="B729" s="20" t="str">
        <f>Разбивка_по_щитам!B734</f>
        <v/>
      </c>
      <c r="C729" s="20">
        <f>Разбивка_по_щитам!C734</f>
        <v>0</v>
      </c>
      <c r="D729" s="20">
        <f>Разбивка_по_щитам!F734</f>
        <v>0</v>
      </c>
      <c r="E729" s="20">
        <f>Разбивка_по_щитам!H734</f>
        <v>0</v>
      </c>
      <c r="F729" s="20" t="e">
        <f>Разбивка_по_щитам!I734</f>
        <v>#N/A</v>
      </c>
      <c r="G729" s="20" t="str">
        <f>Разбивка_по_щитам!J734</f>
        <v/>
      </c>
      <c r="H729" s="20" t="str">
        <f>Разбивка_по_щитам!K734</f>
        <v/>
      </c>
      <c r="I729" s="20" t="str">
        <f>Разбивка_по_щитам!L734</f>
        <v/>
      </c>
      <c r="J729" s="20" t="str">
        <f>Разбивка_по_щитам!M734</f>
        <v/>
      </c>
      <c r="K729" s="20" t="str">
        <f>Разбивка_по_щитам!N734</f>
        <v/>
      </c>
      <c r="L729" s="20"/>
      <c r="M729" s="20" t="str">
        <f>Разбивка_по_щитам!P734</f>
        <v/>
      </c>
      <c r="N729" s="20"/>
    </row>
    <row r="730" spans="2:14" x14ac:dyDescent="0.2">
      <c r="B730" s="20" t="str">
        <f>Разбивка_по_щитам!B735</f>
        <v/>
      </c>
      <c r="C730" s="20">
        <f>Разбивка_по_щитам!C735</f>
        <v>0</v>
      </c>
      <c r="D730" s="20">
        <f>Разбивка_по_щитам!F735</f>
        <v>0</v>
      </c>
      <c r="E730" s="20">
        <f>Разбивка_по_щитам!H735</f>
        <v>0</v>
      </c>
      <c r="F730" s="20" t="e">
        <f>Разбивка_по_щитам!I735</f>
        <v>#N/A</v>
      </c>
      <c r="G730" s="20" t="str">
        <f>Разбивка_по_щитам!J735</f>
        <v/>
      </c>
      <c r="H730" s="20" t="str">
        <f>Разбивка_по_щитам!K735</f>
        <v/>
      </c>
      <c r="I730" s="20" t="str">
        <f>Разбивка_по_щитам!L735</f>
        <v/>
      </c>
      <c r="J730" s="20" t="str">
        <f>Разбивка_по_щитам!M735</f>
        <v/>
      </c>
      <c r="K730" s="20" t="str">
        <f>Разбивка_по_щитам!N735</f>
        <v/>
      </c>
      <c r="L730" s="20"/>
      <c r="M730" s="20" t="str">
        <f>Разбивка_по_щитам!P735</f>
        <v/>
      </c>
      <c r="N730" s="20"/>
    </row>
    <row r="731" spans="2:14" x14ac:dyDescent="0.2">
      <c r="B731" s="20" t="str">
        <f>Разбивка_по_щитам!B736</f>
        <v/>
      </c>
      <c r="C731" s="20">
        <f>Разбивка_по_щитам!C736</f>
        <v>0</v>
      </c>
      <c r="D731" s="20">
        <f>Разбивка_по_щитам!F736</f>
        <v>0</v>
      </c>
      <c r="E731" s="20">
        <f>Разбивка_по_щитам!H736</f>
        <v>0</v>
      </c>
      <c r="F731" s="20" t="e">
        <f>Разбивка_по_щитам!I736</f>
        <v>#N/A</v>
      </c>
      <c r="G731" s="20" t="str">
        <f>Разбивка_по_щитам!J736</f>
        <v/>
      </c>
      <c r="H731" s="20" t="str">
        <f>Разбивка_по_щитам!K736</f>
        <v/>
      </c>
      <c r="I731" s="20" t="str">
        <f>Разбивка_по_щитам!L736</f>
        <v/>
      </c>
      <c r="J731" s="20" t="str">
        <f>Разбивка_по_щитам!M736</f>
        <v/>
      </c>
      <c r="K731" s="20" t="str">
        <f>Разбивка_по_щитам!N736</f>
        <v/>
      </c>
      <c r="L731" s="20"/>
      <c r="M731" s="20" t="str">
        <f>Разбивка_по_щитам!P736</f>
        <v/>
      </c>
      <c r="N731" s="20"/>
    </row>
    <row r="732" spans="2:14" x14ac:dyDescent="0.2">
      <c r="B732" s="20" t="str">
        <f>Разбивка_по_щитам!B737</f>
        <v/>
      </c>
      <c r="C732" s="20">
        <f>Разбивка_по_щитам!C737</f>
        <v>0</v>
      </c>
      <c r="D732" s="20">
        <f>Разбивка_по_щитам!F737</f>
        <v>0</v>
      </c>
      <c r="E732" s="20">
        <f>Разбивка_по_щитам!H737</f>
        <v>0</v>
      </c>
      <c r="F732" s="20" t="e">
        <f>Разбивка_по_щитам!I737</f>
        <v>#N/A</v>
      </c>
      <c r="G732" s="20" t="str">
        <f>Разбивка_по_щитам!J737</f>
        <v/>
      </c>
      <c r="H732" s="20" t="str">
        <f>Разбивка_по_щитам!K737</f>
        <v/>
      </c>
      <c r="I732" s="20" t="str">
        <f>Разбивка_по_щитам!L737</f>
        <v/>
      </c>
      <c r="J732" s="20" t="str">
        <f>Разбивка_по_щитам!M737</f>
        <v/>
      </c>
      <c r="K732" s="20" t="str">
        <f>Разбивка_по_щитам!N737</f>
        <v/>
      </c>
      <c r="L732" s="20"/>
      <c r="M732" s="20" t="str">
        <f>Разбивка_по_щитам!P737</f>
        <v/>
      </c>
      <c r="N732" s="20"/>
    </row>
    <row r="733" spans="2:14" x14ac:dyDescent="0.2">
      <c r="B733" s="20" t="str">
        <f>Разбивка_по_щитам!B738</f>
        <v/>
      </c>
      <c r="C733" s="20">
        <f>Разбивка_по_щитам!C738</f>
        <v>0</v>
      </c>
      <c r="D733" s="20">
        <f>Разбивка_по_щитам!F738</f>
        <v>0</v>
      </c>
      <c r="E733" s="20">
        <f>Разбивка_по_щитам!H738</f>
        <v>0</v>
      </c>
      <c r="F733" s="20" t="e">
        <f>Разбивка_по_щитам!I738</f>
        <v>#N/A</v>
      </c>
      <c r="G733" s="20" t="str">
        <f>Разбивка_по_щитам!J738</f>
        <v/>
      </c>
      <c r="H733" s="20" t="str">
        <f>Разбивка_по_щитам!K738</f>
        <v/>
      </c>
      <c r="I733" s="20" t="str">
        <f>Разбивка_по_щитам!L738</f>
        <v/>
      </c>
      <c r="J733" s="20" t="str">
        <f>Разбивка_по_щитам!M738</f>
        <v/>
      </c>
      <c r="K733" s="20" t="str">
        <f>Разбивка_по_щитам!N738</f>
        <v/>
      </c>
      <c r="L733" s="20"/>
      <c r="M733" s="20" t="str">
        <f>Разбивка_по_щитам!P738</f>
        <v/>
      </c>
      <c r="N733" s="20"/>
    </row>
    <row r="734" spans="2:14" x14ac:dyDescent="0.2">
      <c r="B734" s="20" t="str">
        <f>Разбивка_по_щитам!B739</f>
        <v/>
      </c>
      <c r="C734" s="20">
        <f>Разбивка_по_щитам!C739</f>
        <v>0</v>
      </c>
      <c r="D734" s="20">
        <f>Разбивка_по_щитам!F739</f>
        <v>0</v>
      </c>
      <c r="E734" s="20">
        <f>Разбивка_по_щитам!H739</f>
        <v>0</v>
      </c>
      <c r="F734" s="20" t="e">
        <f>Разбивка_по_щитам!I739</f>
        <v>#N/A</v>
      </c>
      <c r="G734" s="20" t="str">
        <f>Разбивка_по_щитам!J739</f>
        <v/>
      </c>
      <c r="H734" s="20" t="str">
        <f>Разбивка_по_щитам!K739</f>
        <v/>
      </c>
      <c r="I734" s="20" t="str">
        <f>Разбивка_по_щитам!L739</f>
        <v/>
      </c>
      <c r="J734" s="20" t="str">
        <f>Разбивка_по_щитам!M739</f>
        <v/>
      </c>
      <c r="K734" s="20" t="str">
        <f>Разбивка_по_щитам!N739</f>
        <v/>
      </c>
      <c r="L734" s="20"/>
      <c r="M734" s="20" t="str">
        <f>Разбивка_по_щитам!P739</f>
        <v/>
      </c>
      <c r="N734" s="20"/>
    </row>
    <row r="735" spans="2:14" x14ac:dyDescent="0.2">
      <c r="B735" s="20" t="str">
        <f>Разбивка_по_щитам!B740</f>
        <v/>
      </c>
      <c r="C735" s="20">
        <f>Разбивка_по_щитам!C740</f>
        <v>0</v>
      </c>
      <c r="D735" s="20">
        <f>Разбивка_по_щитам!F740</f>
        <v>0</v>
      </c>
      <c r="E735" s="20">
        <f>Разбивка_по_щитам!H740</f>
        <v>0</v>
      </c>
      <c r="F735" s="20" t="e">
        <f>Разбивка_по_щитам!I740</f>
        <v>#N/A</v>
      </c>
      <c r="G735" s="20" t="str">
        <f>Разбивка_по_щитам!J740</f>
        <v/>
      </c>
      <c r="H735" s="20" t="str">
        <f>Разбивка_по_щитам!K740</f>
        <v/>
      </c>
      <c r="I735" s="20" t="str">
        <f>Разбивка_по_щитам!L740</f>
        <v/>
      </c>
      <c r="J735" s="20" t="str">
        <f>Разбивка_по_щитам!M740</f>
        <v/>
      </c>
      <c r="K735" s="20" t="str">
        <f>Разбивка_по_щитам!N740</f>
        <v/>
      </c>
      <c r="L735" s="20"/>
      <c r="M735" s="20" t="str">
        <f>Разбивка_по_щитам!P740</f>
        <v/>
      </c>
      <c r="N735" s="20"/>
    </row>
    <row r="736" spans="2:14" x14ac:dyDescent="0.2">
      <c r="B736" s="20" t="str">
        <f>Разбивка_по_щитам!B741</f>
        <v/>
      </c>
      <c r="C736" s="20">
        <f>Разбивка_по_щитам!C741</f>
        <v>0</v>
      </c>
      <c r="D736" s="20">
        <f>Разбивка_по_щитам!F741</f>
        <v>0</v>
      </c>
      <c r="E736" s="20">
        <f>Разбивка_по_щитам!H741</f>
        <v>0</v>
      </c>
      <c r="F736" s="20" t="e">
        <f>Разбивка_по_щитам!I741</f>
        <v>#N/A</v>
      </c>
      <c r="G736" s="20" t="str">
        <f>Разбивка_по_щитам!J741</f>
        <v/>
      </c>
      <c r="H736" s="20" t="str">
        <f>Разбивка_по_щитам!K741</f>
        <v/>
      </c>
      <c r="I736" s="20" t="str">
        <f>Разбивка_по_щитам!L741</f>
        <v/>
      </c>
      <c r="J736" s="20" t="str">
        <f>Разбивка_по_щитам!M741</f>
        <v/>
      </c>
      <c r="K736" s="20" t="str">
        <f>Разбивка_по_щитам!N741</f>
        <v/>
      </c>
      <c r="L736" s="20"/>
      <c r="M736" s="20" t="str">
        <f>Разбивка_по_щитам!P741</f>
        <v/>
      </c>
      <c r="N736" s="20"/>
    </row>
    <row r="737" spans="2:14" x14ac:dyDescent="0.2">
      <c r="B737" s="20" t="str">
        <f>Разбивка_по_щитам!B742</f>
        <v/>
      </c>
      <c r="C737" s="20">
        <f>Разбивка_по_щитам!C742</f>
        <v>0</v>
      </c>
      <c r="D737" s="20">
        <f>Разбивка_по_щитам!F742</f>
        <v>0</v>
      </c>
      <c r="E737" s="20">
        <f>Разбивка_по_щитам!H742</f>
        <v>0</v>
      </c>
      <c r="F737" s="20" t="e">
        <f>Разбивка_по_щитам!I742</f>
        <v>#N/A</v>
      </c>
      <c r="G737" s="20" t="str">
        <f>Разбивка_по_щитам!J742</f>
        <v/>
      </c>
      <c r="H737" s="20" t="str">
        <f>Разбивка_по_щитам!K742</f>
        <v/>
      </c>
      <c r="I737" s="20" t="str">
        <f>Разбивка_по_щитам!L742</f>
        <v/>
      </c>
      <c r="J737" s="20" t="str">
        <f>Разбивка_по_щитам!M742</f>
        <v/>
      </c>
      <c r="K737" s="20" t="str">
        <f>Разбивка_по_щитам!N742</f>
        <v/>
      </c>
      <c r="L737" s="20"/>
      <c r="M737" s="20" t="str">
        <f>Разбивка_по_щитам!P742</f>
        <v/>
      </c>
      <c r="N737" s="20"/>
    </row>
    <row r="738" spans="2:14" x14ac:dyDescent="0.2">
      <c r="B738" s="20" t="str">
        <f>Разбивка_по_щитам!B743</f>
        <v/>
      </c>
      <c r="C738" s="20">
        <f>Разбивка_по_щитам!C743</f>
        <v>0</v>
      </c>
      <c r="D738" s="20">
        <f>Разбивка_по_щитам!F743</f>
        <v>0</v>
      </c>
      <c r="E738" s="20">
        <f>Разбивка_по_щитам!H743</f>
        <v>0</v>
      </c>
      <c r="F738" s="20" t="e">
        <f>Разбивка_по_щитам!I743</f>
        <v>#N/A</v>
      </c>
      <c r="G738" s="20" t="str">
        <f>Разбивка_по_щитам!J743</f>
        <v/>
      </c>
      <c r="H738" s="20" t="str">
        <f>Разбивка_по_щитам!K743</f>
        <v/>
      </c>
      <c r="I738" s="20" t="str">
        <f>Разбивка_по_щитам!L743</f>
        <v/>
      </c>
      <c r="J738" s="20" t="str">
        <f>Разбивка_по_щитам!M743</f>
        <v/>
      </c>
      <c r="K738" s="20" t="str">
        <f>Разбивка_по_щитам!N743</f>
        <v/>
      </c>
      <c r="L738" s="20"/>
      <c r="M738" s="20" t="str">
        <f>Разбивка_по_щитам!P743</f>
        <v/>
      </c>
      <c r="N738" s="20"/>
    </row>
    <row r="739" spans="2:14" x14ac:dyDescent="0.2">
      <c r="B739" s="20" t="str">
        <f>Разбивка_по_щитам!B744</f>
        <v/>
      </c>
      <c r="C739" s="20">
        <f>Разбивка_по_щитам!C744</f>
        <v>0</v>
      </c>
      <c r="D739" s="20">
        <f>Разбивка_по_щитам!F744</f>
        <v>0</v>
      </c>
      <c r="E739" s="20">
        <f>Разбивка_по_щитам!H744</f>
        <v>0</v>
      </c>
      <c r="F739" s="20" t="e">
        <f>Разбивка_по_щитам!I744</f>
        <v>#N/A</v>
      </c>
      <c r="G739" s="20" t="str">
        <f>Разбивка_по_щитам!J744</f>
        <v/>
      </c>
      <c r="H739" s="20" t="str">
        <f>Разбивка_по_щитам!K744</f>
        <v/>
      </c>
      <c r="I739" s="20" t="str">
        <f>Разбивка_по_щитам!L744</f>
        <v/>
      </c>
      <c r="J739" s="20" t="str">
        <f>Разбивка_по_щитам!M744</f>
        <v/>
      </c>
      <c r="K739" s="20" t="str">
        <f>Разбивка_по_щитам!N744</f>
        <v/>
      </c>
      <c r="L739" s="20"/>
      <c r="M739" s="20" t="str">
        <f>Разбивка_по_щитам!P744</f>
        <v/>
      </c>
      <c r="N739" s="20"/>
    </row>
    <row r="740" spans="2:14" x14ac:dyDescent="0.2">
      <c r="B740" s="20" t="str">
        <f>Разбивка_по_щитам!B745</f>
        <v/>
      </c>
      <c r="C740" s="20">
        <f>Разбивка_по_щитам!C745</f>
        <v>0</v>
      </c>
      <c r="D740" s="20">
        <f>Разбивка_по_щитам!F745</f>
        <v>0</v>
      </c>
      <c r="E740" s="20">
        <f>Разбивка_по_щитам!H745</f>
        <v>0</v>
      </c>
      <c r="F740" s="20" t="e">
        <f>Разбивка_по_щитам!I745</f>
        <v>#N/A</v>
      </c>
      <c r="G740" s="20" t="str">
        <f>Разбивка_по_щитам!J745</f>
        <v/>
      </c>
      <c r="H740" s="20" t="str">
        <f>Разбивка_по_щитам!K745</f>
        <v/>
      </c>
      <c r="I740" s="20" t="str">
        <f>Разбивка_по_щитам!L745</f>
        <v/>
      </c>
      <c r="J740" s="20" t="str">
        <f>Разбивка_по_щитам!M745</f>
        <v/>
      </c>
      <c r="K740" s="20" t="str">
        <f>Разбивка_по_щитам!N745</f>
        <v/>
      </c>
      <c r="L740" s="20"/>
      <c r="M740" s="20" t="str">
        <f>Разбивка_по_щитам!P745</f>
        <v/>
      </c>
      <c r="N740" s="20"/>
    </row>
    <row r="741" spans="2:14" x14ac:dyDescent="0.2">
      <c r="B741" s="20" t="str">
        <f>Разбивка_по_щитам!B746</f>
        <v/>
      </c>
      <c r="C741" s="20">
        <f>Разбивка_по_щитам!C746</f>
        <v>0</v>
      </c>
      <c r="D741" s="20">
        <f>Разбивка_по_щитам!F746</f>
        <v>0</v>
      </c>
      <c r="E741" s="20">
        <f>Разбивка_по_щитам!H746</f>
        <v>0</v>
      </c>
      <c r="F741" s="20" t="e">
        <f>Разбивка_по_щитам!I746</f>
        <v>#N/A</v>
      </c>
      <c r="G741" s="20" t="str">
        <f>Разбивка_по_щитам!J746</f>
        <v/>
      </c>
      <c r="H741" s="20" t="str">
        <f>Разбивка_по_щитам!K746</f>
        <v/>
      </c>
      <c r="I741" s="20" t="str">
        <f>Разбивка_по_щитам!L746</f>
        <v/>
      </c>
      <c r="J741" s="20" t="str">
        <f>Разбивка_по_щитам!M746</f>
        <v/>
      </c>
      <c r="K741" s="20" t="str">
        <f>Разбивка_по_щитам!N746</f>
        <v/>
      </c>
      <c r="L741" s="20"/>
      <c r="M741" s="20" t="str">
        <f>Разбивка_по_щитам!P746</f>
        <v/>
      </c>
      <c r="N741" s="20"/>
    </row>
    <row r="742" spans="2:14" x14ac:dyDescent="0.2">
      <c r="B742" s="20" t="str">
        <f>Разбивка_по_щитам!B747</f>
        <v/>
      </c>
      <c r="C742" s="20">
        <f>Разбивка_по_щитам!C747</f>
        <v>0</v>
      </c>
      <c r="D742" s="20">
        <f>Разбивка_по_щитам!F747</f>
        <v>0</v>
      </c>
      <c r="E742" s="20">
        <f>Разбивка_по_щитам!H747</f>
        <v>0</v>
      </c>
      <c r="F742" s="20" t="e">
        <f>Разбивка_по_щитам!I747</f>
        <v>#N/A</v>
      </c>
      <c r="G742" s="20" t="str">
        <f>Разбивка_по_щитам!J747</f>
        <v/>
      </c>
      <c r="H742" s="20" t="str">
        <f>Разбивка_по_щитам!K747</f>
        <v/>
      </c>
      <c r="I742" s="20" t="str">
        <f>Разбивка_по_щитам!L747</f>
        <v/>
      </c>
      <c r="J742" s="20" t="str">
        <f>Разбивка_по_щитам!M747</f>
        <v/>
      </c>
      <c r="K742" s="20" t="str">
        <f>Разбивка_по_щитам!N747</f>
        <v/>
      </c>
      <c r="L742" s="20"/>
      <c r="M742" s="20" t="str">
        <f>Разбивка_по_щитам!P747</f>
        <v/>
      </c>
      <c r="N742" s="20"/>
    </row>
    <row r="743" spans="2:14" x14ac:dyDescent="0.2">
      <c r="B743" s="20" t="str">
        <f>Разбивка_по_щитам!B748</f>
        <v/>
      </c>
      <c r="C743" s="20">
        <f>Разбивка_по_щитам!C748</f>
        <v>0</v>
      </c>
      <c r="D743" s="20">
        <f>Разбивка_по_щитам!F748</f>
        <v>0</v>
      </c>
      <c r="E743" s="20">
        <f>Разбивка_по_щитам!H748</f>
        <v>0</v>
      </c>
      <c r="F743" s="20" t="e">
        <f>Разбивка_по_щитам!I748</f>
        <v>#N/A</v>
      </c>
      <c r="G743" s="20" t="str">
        <f>Разбивка_по_щитам!J748</f>
        <v/>
      </c>
      <c r="H743" s="20" t="str">
        <f>Разбивка_по_щитам!K748</f>
        <v/>
      </c>
      <c r="I743" s="20" t="str">
        <f>Разбивка_по_щитам!L748</f>
        <v/>
      </c>
      <c r="J743" s="20" t="str">
        <f>Разбивка_по_щитам!M748</f>
        <v/>
      </c>
      <c r="K743" s="20" t="str">
        <f>Разбивка_по_щитам!N748</f>
        <v/>
      </c>
      <c r="L743" s="20"/>
      <c r="M743" s="20" t="str">
        <f>Разбивка_по_щитам!P748</f>
        <v/>
      </c>
      <c r="N743" s="20"/>
    </row>
    <row r="744" spans="2:14" x14ac:dyDescent="0.2">
      <c r="B744" s="20" t="str">
        <f>Разбивка_по_щитам!B749</f>
        <v/>
      </c>
      <c r="C744" s="20">
        <f>Разбивка_по_щитам!C749</f>
        <v>0</v>
      </c>
      <c r="D744" s="20">
        <f>Разбивка_по_щитам!F749</f>
        <v>0</v>
      </c>
      <c r="E744" s="20">
        <f>Разбивка_по_щитам!H749</f>
        <v>0</v>
      </c>
      <c r="F744" s="20" t="e">
        <f>Разбивка_по_щитам!I749</f>
        <v>#N/A</v>
      </c>
      <c r="G744" s="20" t="str">
        <f>Разбивка_по_щитам!J749</f>
        <v/>
      </c>
      <c r="H744" s="20" t="str">
        <f>Разбивка_по_щитам!K749</f>
        <v/>
      </c>
      <c r="I744" s="20" t="str">
        <f>Разбивка_по_щитам!L749</f>
        <v/>
      </c>
      <c r="J744" s="20" t="str">
        <f>Разбивка_по_щитам!M749</f>
        <v/>
      </c>
      <c r="K744" s="20" t="str">
        <f>Разбивка_по_щитам!N749</f>
        <v/>
      </c>
      <c r="L744" s="20"/>
      <c r="M744" s="20" t="str">
        <f>Разбивка_по_щитам!P749</f>
        <v/>
      </c>
      <c r="N744" s="20"/>
    </row>
    <row r="745" spans="2:14" x14ac:dyDescent="0.2">
      <c r="B745" s="20" t="str">
        <f>Разбивка_по_щитам!B750</f>
        <v/>
      </c>
      <c r="C745" s="20">
        <f>Разбивка_по_щитам!C750</f>
        <v>0</v>
      </c>
      <c r="D745" s="20">
        <f>Разбивка_по_щитам!F750</f>
        <v>0</v>
      </c>
      <c r="E745" s="20">
        <f>Разбивка_по_щитам!H750</f>
        <v>0</v>
      </c>
      <c r="F745" s="20" t="e">
        <f>Разбивка_по_щитам!I750</f>
        <v>#N/A</v>
      </c>
      <c r="G745" s="20" t="str">
        <f>Разбивка_по_щитам!J750</f>
        <v/>
      </c>
      <c r="H745" s="20" t="str">
        <f>Разбивка_по_щитам!K750</f>
        <v/>
      </c>
      <c r="I745" s="20" t="str">
        <f>Разбивка_по_щитам!L750</f>
        <v/>
      </c>
      <c r="J745" s="20" t="str">
        <f>Разбивка_по_щитам!M750</f>
        <v/>
      </c>
      <c r="K745" s="20" t="str">
        <f>Разбивка_по_щитам!N750</f>
        <v/>
      </c>
      <c r="L745" s="20"/>
      <c r="M745" s="20" t="str">
        <f>Разбивка_по_щитам!P750</f>
        <v/>
      </c>
      <c r="N745" s="20"/>
    </row>
    <row r="746" spans="2:14" x14ac:dyDescent="0.2">
      <c r="B746" s="20" t="str">
        <f>Разбивка_по_щитам!B751</f>
        <v/>
      </c>
      <c r="C746" s="20">
        <f>Разбивка_по_щитам!C751</f>
        <v>0</v>
      </c>
      <c r="D746" s="20">
        <f>Разбивка_по_щитам!F751</f>
        <v>0</v>
      </c>
      <c r="E746" s="20">
        <f>Разбивка_по_щитам!H751</f>
        <v>0</v>
      </c>
      <c r="F746" s="20" t="e">
        <f>Разбивка_по_щитам!I751</f>
        <v>#N/A</v>
      </c>
      <c r="G746" s="20" t="str">
        <f>Разбивка_по_щитам!J751</f>
        <v/>
      </c>
      <c r="H746" s="20" t="str">
        <f>Разбивка_по_щитам!K751</f>
        <v/>
      </c>
      <c r="I746" s="20" t="str">
        <f>Разбивка_по_щитам!L751</f>
        <v/>
      </c>
      <c r="J746" s="20" t="str">
        <f>Разбивка_по_щитам!M751</f>
        <v/>
      </c>
      <c r="K746" s="20" t="str">
        <f>Разбивка_по_щитам!N751</f>
        <v/>
      </c>
      <c r="L746" s="20"/>
      <c r="M746" s="20" t="str">
        <f>Разбивка_по_щитам!P751</f>
        <v/>
      </c>
      <c r="N746" s="20"/>
    </row>
    <row r="747" spans="2:14" x14ac:dyDescent="0.2">
      <c r="B747" s="20" t="str">
        <f>Разбивка_по_щитам!B752</f>
        <v/>
      </c>
      <c r="C747" s="20">
        <f>Разбивка_по_щитам!C752</f>
        <v>0</v>
      </c>
      <c r="D747" s="20">
        <f>Разбивка_по_щитам!F752</f>
        <v>0</v>
      </c>
      <c r="E747" s="20">
        <f>Разбивка_по_щитам!H752</f>
        <v>0</v>
      </c>
      <c r="F747" s="20" t="e">
        <f>Разбивка_по_щитам!I752</f>
        <v>#N/A</v>
      </c>
      <c r="G747" s="20" t="str">
        <f>Разбивка_по_щитам!J752</f>
        <v/>
      </c>
      <c r="H747" s="20" t="str">
        <f>Разбивка_по_щитам!K752</f>
        <v/>
      </c>
      <c r="I747" s="20" t="str">
        <f>Разбивка_по_щитам!L752</f>
        <v/>
      </c>
      <c r="J747" s="20" t="str">
        <f>Разбивка_по_щитам!M752</f>
        <v/>
      </c>
      <c r="K747" s="20" t="str">
        <f>Разбивка_по_щитам!N752</f>
        <v/>
      </c>
      <c r="L747" s="20"/>
      <c r="M747" s="20" t="str">
        <f>Разбивка_по_щитам!P752</f>
        <v/>
      </c>
      <c r="N747" s="20"/>
    </row>
    <row r="748" spans="2:14" x14ac:dyDescent="0.2">
      <c r="B748" s="20" t="str">
        <f>Разбивка_по_щитам!B753</f>
        <v/>
      </c>
      <c r="C748" s="20">
        <f>Разбивка_по_щитам!C753</f>
        <v>0</v>
      </c>
      <c r="D748" s="20">
        <f>Разбивка_по_щитам!F753</f>
        <v>0</v>
      </c>
      <c r="E748" s="20">
        <f>Разбивка_по_щитам!H753</f>
        <v>0</v>
      </c>
      <c r="F748" s="20" t="e">
        <f>Разбивка_по_щитам!I753</f>
        <v>#N/A</v>
      </c>
      <c r="G748" s="20" t="str">
        <f>Разбивка_по_щитам!J753</f>
        <v/>
      </c>
      <c r="H748" s="20" t="str">
        <f>Разбивка_по_щитам!K753</f>
        <v/>
      </c>
      <c r="I748" s="20" t="str">
        <f>Разбивка_по_щитам!L753</f>
        <v/>
      </c>
      <c r="J748" s="20" t="str">
        <f>Разбивка_по_щитам!M753</f>
        <v/>
      </c>
      <c r="K748" s="20" t="str">
        <f>Разбивка_по_щитам!N753</f>
        <v/>
      </c>
      <c r="L748" s="20"/>
      <c r="M748" s="20" t="str">
        <f>Разбивка_по_щитам!P753</f>
        <v/>
      </c>
      <c r="N748" s="20"/>
    </row>
    <row r="749" spans="2:14" x14ac:dyDescent="0.2">
      <c r="B749" s="20" t="str">
        <f>Разбивка_по_щитам!B754</f>
        <v/>
      </c>
      <c r="C749" s="20">
        <f>Разбивка_по_щитам!C754</f>
        <v>0</v>
      </c>
      <c r="D749" s="20">
        <f>Разбивка_по_щитам!F754</f>
        <v>0</v>
      </c>
      <c r="E749" s="20">
        <f>Разбивка_по_щитам!H754</f>
        <v>0</v>
      </c>
      <c r="F749" s="20" t="e">
        <f>Разбивка_по_щитам!I754</f>
        <v>#N/A</v>
      </c>
      <c r="G749" s="20" t="str">
        <f>Разбивка_по_щитам!J754</f>
        <v/>
      </c>
      <c r="H749" s="20" t="str">
        <f>Разбивка_по_щитам!K754</f>
        <v/>
      </c>
      <c r="I749" s="20" t="str">
        <f>Разбивка_по_щитам!L754</f>
        <v/>
      </c>
      <c r="J749" s="20" t="str">
        <f>Разбивка_по_щитам!M754</f>
        <v/>
      </c>
      <c r="K749" s="20" t="str">
        <f>Разбивка_по_щитам!N754</f>
        <v/>
      </c>
      <c r="L749" s="20"/>
      <c r="M749" s="20" t="str">
        <f>Разбивка_по_щитам!P754</f>
        <v/>
      </c>
      <c r="N749" s="20"/>
    </row>
    <row r="750" spans="2:14" x14ac:dyDescent="0.2">
      <c r="B750" s="20" t="str">
        <f>Разбивка_по_щитам!B755</f>
        <v/>
      </c>
      <c r="C750" s="20">
        <f>Разбивка_по_щитам!C755</f>
        <v>0</v>
      </c>
      <c r="D750" s="20">
        <f>Разбивка_по_щитам!F755</f>
        <v>0</v>
      </c>
      <c r="E750" s="20">
        <f>Разбивка_по_щитам!H755</f>
        <v>0</v>
      </c>
      <c r="F750" s="20" t="e">
        <f>Разбивка_по_щитам!I755</f>
        <v>#N/A</v>
      </c>
      <c r="G750" s="20" t="str">
        <f>Разбивка_по_щитам!J755</f>
        <v/>
      </c>
      <c r="H750" s="20" t="str">
        <f>Разбивка_по_щитам!K755</f>
        <v/>
      </c>
      <c r="I750" s="20" t="str">
        <f>Разбивка_по_щитам!L755</f>
        <v/>
      </c>
      <c r="J750" s="20" t="str">
        <f>Разбивка_по_щитам!M755</f>
        <v/>
      </c>
      <c r="K750" s="20" t="str">
        <f>Разбивка_по_щитам!N755</f>
        <v/>
      </c>
      <c r="L750" s="20"/>
      <c r="M750" s="20" t="str">
        <f>Разбивка_по_щитам!P755</f>
        <v/>
      </c>
      <c r="N750" s="20"/>
    </row>
    <row r="751" spans="2:14" x14ac:dyDescent="0.2">
      <c r="B751" s="20" t="str">
        <f>Разбивка_по_щитам!B756</f>
        <v/>
      </c>
      <c r="C751" s="20">
        <f>Разбивка_по_щитам!C756</f>
        <v>0</v>
      </c>
      <c r="D751" s="20">
        <f>Разбивка_по_щитам!F756</f>
        <v>0</v>
      </c>
      <c r="E751" s="20">
        <f>Разбивка_по_щитам!H756</f>
        <v>0</v>
      </c>
      <c r="F751" s="20" t="e">
        <f>Разбивка_по_щитам!I756</f>
        <v>#N/A</v>
      </c>
      <c r="G751" s="20" t="str">
        <f>Разбивка_по_щитам!J756</f>
        <v/>
      </c>
      <c r="H751" s="20" t="str">
        <f>Разбивка_по_щитам!K756</f>
        <v/>
      </c>
      <c r="I751" s="20" t="str">
        <f>Разбивка_по_щитам!L756</f>
        <v/>
      </c>
      <c r="J751" s="20" t="str">
        <f>Разбивка_по_щитам!M756</f>
        <v/>
      </c>
      <c r="K751" s="20" t="str">
        <f>Разбивка_по_щитам!N756</f>
        <v/>
      </c>
      <c r="L751" s="20"/>
      <c r="M751" s="20" t="str">
        <f>Разбивка_по_щитам!P756</f>
        <v/>
      </c>
      <c r="N751" s="20"/>
    </row>
    <row r="752" spans="2:14" x14ac:dyDescent="0.2">
      <c r="B752" s="20" t="str">
        <f>Разбивка_по_щитам!B757</f>
        <v/>
      </c>
      <c r="C752" s="20">
        <f>Разбивка_по_щитам!C757</f>
        <v>0</v>
      </c>
      <c r="D752" s="20">
        <f>Разбивка_по_щитам!F757</f>
        <v>0</v>
      </c>
      <c r="E752" s="20">
        <f>Разбивка_по_щитам!H757</f>
        <v>0</v>
      </c>
      <c r="F752" s="20" t="e">
        <f>Разбивка_по_щитам!I757</f>
        <v>#N/A</v>
      </c>
      <c r="G752" s="20" t="str">
        <f>Разбивка_по_щитам!J757</f>
        <v/>
      </c>
      <c r="H752" s="20" t="str">
        <f>Разбивка_по_щитам!K757</f>
        <v/>
      </c>
      <c r="I752" s="20" t="str">
        <f>Разбивка_по_щитам!L757</f>
        <v/>
      </c>
      <c r="J752" s="20" t="str">
        <f>Разбивка_по_щитам!M757</f>
        <v/>
      </c>
      <c r="K752" s="20" t="str">
        <f>Разбивка_по_щитам!N757</f>
        <v/>
      </c>
      <c r="L752" s="20"/>
      <c r="M752" s="20" t="str">
        <f>Разбивка_по_щитам!P757</f>
        <v/>
      </c>
      <c r="N752" s="20"/>
    </row>
    <row r="753" spans="2:14" x14ac:dyDescent="0.2">
      <c r="B753" s="20" t="str">
        <f>Разбивка_по_щитам!B758</f>
        <v/>
      </c>
      <c r="C753" s="20">
        <f>Разбивка_по_щитам!C758</f>
        <v>0</v>
      </c>
      <c r="D753" s="20">
        <f>Разбивка_по_щитам!F758</f>
        <v>0</v>
      </c>
      <c r="E753" s="20">
        <f>Разбивка_по_щитам!H758</f>
        <v>0</v>
      </c>
      <c r="F753" s="20" t="e">
        <f>Разбивка_по_щитам!I758</f>
        <v>#N/A</v>
      </c>
      <c r="G753" s="20" t="str">
        <f>Разбивка_по_щитам!J758</f>
        <v/>
      </c>
      <c r="H753" s="20" t="str">
        <f>Разбивка_по_щитам!K758</f>
        <v/>
      </c>
      <c r="I753" s="20" t="str">
        <f>Разбивка_по_щитам!L758</f>
        <v/>
      </c>
      <c r="J753" s="20" t="str">
        <f>Разбивка_по_щитам!M758</f>
        <v/>
      </c>
      <c r="K753" s="20" t="str">
        <f>Разбивка_по_щитам!N758</f>
        <v/>
      </c>
      <c r="L753" s="20"/>
      <c r="M753" s="20" t="str">
        <f>Разбивка_по_щитам!P758</f>
        <v/>
      </c>
      <c r="N753" s="20"/>
    </row>
    <row r="754" spans="2:14" x14ac:dyDescent="0.2">
      <c r="B754" s="20" t="str">
        <f>Разбивка_по_щитам!B759</f>
        <v/>
      </c>
      <c r="C754" s="20">
        <f>Разбивка_по_щитам!C759</f>
        <v>0</v>
      </c>
      <c r="D754" s="20">
        <f>Разбивка_по_щитам!F759</f>
        <v>0</v>
      </c>
      <c r="E754" s="20">
        <f>Разбивка_по_щитам!H759</f>
        <v>0</v>
      </c>
      <c r="F754" s="20" t="e">
        <f>Разбивка_по_щитам!I759</f>
        <v>#N/A</v>
      </c>
      <c r="G754" s="20" t="str">
        <f>Разбивка_по_щитам!J759</f>
        <v/>
      </c>
      <c r="H754" s="20" t="str">
        <f>Разбивка_по_щитам!K759</f>
        <v/>
      </c>
      <c r="I754" s="20" t="str">
        <f>Разбивка_по_щитам!L759</f>
        <v/>
      </c>
      <c r="J754" s="20" t="str">
        <f>Разбивка_по_щитам!M759</f>
        <v/>
      </c>
      <c r="K754" s="20" t="str">
        <f>Разбивка_по_щитам!N759</f>
        <v/>
      </c>
      <c r="L754" s="20"/>
      <c r="M754" s="20" t="str">
        <f>Разбивка_по_щитам!P759</f>
        <v/>
      </c>
      <c r="N754" s="20"/>
    </row>
    <row r="755" spans="2:14" x14ac:dyDescent="0.2">
      <c r="B755" s="20" t="str">
        <f>Разбивка_по_щитам!B760</f>
        <v/>
      </c>
      <c r="C755" s="20">
        <f>Разбивка_по_щитам!C760</f>
        <v>0</v>
      </c>
      <c r="D755" s="20">
        <f>Разбивка_по_щитам!F760</f>
        <v>0</v>
      </c>
      <c r="E755" s="20">
        <f>Разбивка_по_щитам!H760</f>
        <v>0</v>
      </c>
      <c r="F755" s="20" t="e">
        <f>Разбивка_по_щитам!I760</f>
        <v>#N/A</v>
      </c>
      <c r="G755" s="20" t="str">
        <f>Разбивка_по_щитам!J760</f>
        <v/>
      </c>
      <c r="H755" s="20" t="str">
        <f>Разбивка_по_щитам!K760</f>
        <v/>
      </c>
      <c r="I755" s="20" t="str">
        <f>Разбивка_по_щитам!L760</f>
        <v/>
      </c>
      <c r="J755" s="20" t="str">
        <f>Разбивка_по_щитам!M760</f>
        <v/>
      </c>
      <c r="K755" s="20" t="str">
        <f>Разбивка_по_щитам!N760</f>
        <v/>
      </c>
      <c r="L755" s="20"/>
      <c r="M755" s="20" t="str">
        <f>Разбивка_по_щитам!P760</f>
        <v/>
      </c>
      <c r="N755" s="20"/>
    </row>
    <row r="756" spans="2:14" x14ac:dyDescent="0.2">
      <c r="B756" s="20" t="str">
        <f>Разбивка_по_щитам!B761</f>
        <v/>
      </c>
      <c r="C756" s="20">
        <f>Разбивка_по_щитам!C761</f>
        <v>0</v>
      </c>
      <c r="D756" s="20">
        <f>Разбивка_по_щитам!F761</f>
        <v>0</v>
      </c>
      <c r="E756" s="20">
        <f>Разбивка_по_щитам!H761</f>
        <v>0</v>
      </c>
      <c r="F756" s="20" t="e">
        <f>Разбивка_по_щитам!I761</f>
        <v>#N/A</v>
      </c>
      <c r="G756" s="20" t="str">
        <f>Разбивка_по_щитам!J761</f>
        <v/>
      </c>
      <c r="H756" s="20" t="str">
        <f>Разбивка_по_щитам!K761</f>
        <v/>
      </c>
      <c r="I756" s="20" t="str">
        <f>Разбивка_по_щитам!L761</f>
        <v/>
      </c>
      <c r="J756" s="20" t="str">
        <f>Разбивка_по_щитам!M761</f>
        <v/>
      </c>
      <c r="K756" s="20" t="str">
        <f>Разбивка_по_щитам!N761</f>
        <v/>
      </c>
      <c r="L756" s="20"/>
      <c r="M756" s="20" t="str">
        <f>Разбивка_по_щитам!P761</f>
        <v/>
      </c>
      <c r="N756" s="20"/>
    </row>
    <row r="757" spans="2:14" x14ac:dyDescent="0.2">
      <c r="B757" s="20" t="str">
        <f>Разбивка_по_щитам!B762</f>
        <v/>
      </c>
      <c r="C757" s="20">
        <f>Разбивка_по_щитам!C762</f>
        <v>0</v>
      </c>
      <c r="D757" s="20">
        <f>Разбивка_по_щитам!F762</f>
        <v>0</v>
      </c>
      <c r="E757" s="20">
        <f>Разбивка_по_щитам!H762</f>
        <v>0</v>
      </c>
      <c r="F757" s="20" t="e">
        <f>Разбивка_по_щитам!I762</f>
        <v>#N/A</v>
      </c>
      <c r="G757" s="20" t="str">
        <f>Разбивка_по_щитам!J762</f>
        <v/>
      </c>
      <c r="H757" s="20" t="str">
        <f>Разбивка_по_щитам!K762</f>
        <v/>
      </c>
      <c r="I757" s="20" t="str">
        <f>Разбивка_по_щитам!L762</f>
        <v/>
      </c>
      <c r="J757" s="20" t="str">
        <f>Разбивка_по_щитам!M762</f>
        <v/>
      </c>
      <c r="K757" s="20" t="str">
        <f>Разбивка_по_щитам!N762</f>
        <v/>
      </c>
      <c r="L757" s="20"/>
      <c r="M757" s="20" t="str">
        <f>Разбивка_по_щитам!P762</f>
        <v/>
      </c>
      <c r="N757" s="20"/>
    </row>
    <row r="758" spans="2:14" x14ac:dyDescent="0.2">
      <c r="B758" s="20" t="str">
        <f>Разбивка_по_щитам!B763</f>
        <v/>
      </c>
      <c r="C758" s="20">
        <f>Разбивка_по_щитам!C763</f>
        <v>0</v>
      </c>
      <c r="D758" s="20">
        <f>Разбивка_по_щитам!F763</f>
        <v>0</v>
      </c>
      <c r="E758" s="20">
        <f>Разбивка_по_щитам!H763</f>
        <v>0</v>
      </c>
      <c r="F758" s="20" t="e">
        <f>Разбивка_по_щитам!I763</f>
        <v>#N/A</v>
      </c>
      <c r="G758" s="20" t="str">
        <f>Разбивка_по_щитам!J763</f>
        <v/>
      </c>
      <c r="H758" s="20" t="str">
        <f>Разбивка_по_щитам!K763</f>
        <v/>
      </c>
      <c r="I758" s="20" t="str">
        <f>Разбивка_по_щитам!L763</f>
        <v/>
      </c>
      <c r="J758" s="20" t="str">
        <f>Разбивка_по_щитам!M763</f>
        <v/>
      </c>
      <c r="K758" s="20" t="str">
        <f>Разбивка_по_щитам!N763</f>
        <v/>
      </c>
      <c r="L758" s="20"/>
      <c r="M758" s="20" t="str">
        <f>Разбивка_по_щитам!P763</f>
        <v/>
      </c>
      <c r="N758" s="20"/>
    </row>
    <row r="759" spans="2:14" x14ac:dyDescent="0.2">
      <c r="B759" s="20" t="str">
        <f>Разбивка_по_щитам!B764</f>
        <v/>
      </c>
      <c r="C759" s="20">
        <f>Разбивка_по_щитам!C764</f>
        <v>0</v>
      </c>
      <c r="D759" s="20">
        <f>Разбивка_по_щитам!F764</f>
        <v>0</v>
      </c>
      <c r="E759" s="20">
        <f>Разбивка_по_щитам!H764</f>
        <v>0</v>
      </c>
      <c r="F759" s="20" t="e">
        <f>Разбивка_по_щитам!I764</f>
        <v>#N/A</v>
      </c>
      <c r="G759" s="20" t="str">
        <f>Разбивка_по_щитам!J764</f>
        <v/>
      </c>
      <c r="H759" s="20" t="str">
        <f>Разбивка_по_щитам!K764</f>
        <v/>
      </c>
      <c r="I759" s="20" t="str">
        <f>Разбивка_по_щитам!L764</f>
        <v/>
      </c>
      <c r="J759" s="20" t="str">
        <f>Разбивка_по_щитам!M764</f>
        <v/>
      </c>
      <c r="K759" s="20" t="str">
        <f>Разбивка_по_щитам!N764</f>
        <v/>
      </c>
      <c r="L759" s="20"/>
      <c r="M759" s="20" t="str">
        <f>Разбивка_по_щитам!P764</f>
        <v/>
      </c>
      <c r="N759" s="20"/>
    </row>
    <row r="760" spans="2:14" x14ac:dyDescent="0.2">
      <c r="B760" s="20" t="str">
        <f>Разбивка_по_щитам!B765</f>
        <v/>
      </c>
      <c r="C760" s="20">
        <f>Разбивка_по_щитам!C765</f>
        <v>0</v>
      </c>
      <c r="D760" s="20">
        <f>Разбивка_по_щитам!F765</f>
        <v>0</v>
      </c>
      <c r="E760" s="20">
        <f>Разбивка_по_щитам!H765</f>
        <v>0</v>
      </c>
      <c r="F760" s="20" t="e">
        <f>Разбивка_по_щитам!I765</f>
        <v>#N/A</v>
      </c>
      <c r="G760" s="20" t="str">
        <f>Разбивка_по_щитам!J765</f>
        <v/>
      </c>
      <c r="H760" s="20" t="str">
        <f>Разбивка_по_щитам!K765</f>
        <v/>
      </c>
      <c r="I760" s="20" t="str">
        <f>Разбивка_по_щитам!L765</f>
        <v/>
      </c>
      <c r="J760" s="20" t="str">
        <f>Разбивка_по_щитам!M765</f>
        <v/>
      </c>
      <c r="K760" s="20" t="str">
        <f>Разбивка_по_щитам!N765</f>
        <v/>
      </c>
      <c r="L760" s="20"/>
      <c r="M760" s="20" t="str">
        <f>Разбивка_по_щитам!P765</f>
        <v/>
      </c>
      <c r="N760" s="20"/>
    </row>
    <row r="761" spans="2:14" x14ac:dyDescent="0.2">
      <c r="B761" s="20" t="str">
        <f>Разбивка_по_щитам!B766</f>
        <v/>
      </c>
      <c r="C761" s="20">
        <f>Разбивка_по_щитам!C766</f>
        <v>0</v>
      </c>
      <c r="D761" s="20">
        <f>Разбивка_по_щитам!F766</f>
        <v>0</v>
      </c>
      <c r="E761" s="20">
        <f>Разбивка_по_щитам!H766</f>
        <v>0</v>
      </c>
      <c r="F761" s="20" t="e">
        <f>Разбивка_по_щитам!I766</f>
        <v>#N/A</v>
      </c>
      <c r="G761" s="20" t="str">
        <f>Разбивка_по_щитам!J766</f>
        <v/>
      </c>
      <c r="H761" s="20" t="str">
        <f>Разбивка_по_щитам!K766</f>
        <v/>
      </c>
      <c r="I761" s="20" t="str">
        <f>Разбивка_по_щитам!L766</f>
        <v/>
      </c>
      <c r="J761" s="20" t="str">
        <f>Разбивка_по_щитам!M766</f>
        <v/>
      </c>
      <c r="K761" s="20" t="str">
        <f>Разбивка_по_щитам!N766</f>
        <v/>
      </c>
      <c r="L761" s="20"/>
      <c r="M761" s="20" t="str">
        <f>Разбивка_по_щитам!P766</f>
        <v/>
      </c>
      <c r="N761" s="20"/>
    </row>
    <row r="762" spans="2:14" x14ac:dyDescent="0.2">
      <c r="B762" s="20" t="str">
        <f>Разбивка_по_щитам!B767</f>
        <v/>
      </c>
      <c r="C762" s="20">
        <f>Разбивка_по_щитам!C767</f>
        <v>0</v>
      </c>
      <c r="D762" s="20">
        <f>Разбивка_по_щитам!F767</f>
        <v>0</v>
      </c>
      <c r="E762" s="20">
        <f>Разбивка_по_щитам!H767</f>
        <v>0</v>
      </c>
      <c r="F762" s="20" t="e">
        <f>Разбивка_по_щитам!I767</f>
        <v>#N/A</v>
      </c>
      <c r="G762" s="20" t="str">
        <f>Разбивка_по_щитам!J767</f>
        <v/>
      </c>
      <c r="H762" s="20" t="str">
        <f>Разбивка_по_щитам!K767</f>
        <v/>
      </c>
      <c r="I762" s="20" t="str">
        <f>Разбивка_по_щитам!L767</f>
        <v/>
      </c>
      <c r="J762" s="20" t="str">
        <f>Разбивка_по_щитам!M767</f>
        <v/>
      </c>
      <c r="K762" s="20" t="str">
        <f>Разбивка_по_щитам!N767</f>
        <v/>
      </c>
      <c r="L762" s="20"/>
      <c r="M762" s="20" t="str">
        <f>Разбивка_по_щитам!P767</f>
        <v/>
      </c>
      <c r="N762" s="20"/>
    </row>
    <row r="763" spans="2:14" x14ac:dyDescent="0.2">
      <c r="B763" s="20" t="str">
        <f>Разбивка_по_щитам!B768</f>
        <v/>
      </c>
      <c r="C763" s="20">
        <f>Разбивка_по_щитам!C768</f>
        <v>0</v>
      </c>
      <c r="D763" s="20">
        <f>Разбивка_по_щитам!F768</f>
        <v>0</v>
      </c>
      <c r="E763" s="20">
        <f>Разбивка_по_щитам!H768</f>
        <v>0</v>
      </c>
      <c r="F763" s="20" t="e">
        <f>Разбивка_по_щитам!I768</f>
        <v>#N/A</v>
      </c>
      <c r="G763" s="20" t="str">
        <f>Разбивка_по_щитам!J768</f>
        <v/>
      </c>
      <c r="H763" s="20" t="str">
        <f>Разбивка_по_щитам!K768</f>
        <v/>
      </c>
      <c r="I763" s="20" t="str">
        <f>Разбивка_по_щитам!L768</f>
        <v/>
      </c>
      <c r="J763" s="20" t="str">
        <f>Разбивка_по_щитам!M768</f>
        <v/>
      </c>
      <c r="K763" s="20" t="str">
        <f>Разбивка_по_щитам!N768</f>
        <v/>
      </c>
      <c r="L763" s="20"/>
      <c r="M763" s="20" t="str">
        <f>Разбивка_по_щитам!P768</f>
        <v/>
      </c>
      <c r="N763" s="20"/>
    </row>
    <row r="764" spans="2:14" x14ac:dyDescent="0.2">
      <c r="B764" s="20" t="str">
        <f>Разбивка_по_щитам!B769</f>
        <v/>
      </c>
      <c r="C764" s="20">
        <f>Разбивка_по_щитам!C769</f>
        <v>0</v>
      </c>
      <c r="D764" s="20">
        <f>Разбивка_по_щитам!F769</f>
        <v>0</v>
      </c>
      <c r="E764" s="20">
        <f>Разбивка_по_щитам!H769</f>
        <v>0</v>
      </c>
      <c r="F764" s="20" t="e">
        <f>Разбивка_по_щитам!I769</f>
        <v>#N/A</v>
      </c>
      <c r="G764" s="20" t="str">
        <f>Разбивка_по_щитам!J769</f>
        <v/>
      </c>
      <c r="H764" s="20" t="str">
        <f>Разбивка_по_щитам!K769</f>
        <v/>
      </c>
      <c r="I764" s="20" t="str">
        <f>Разбивка_по_щитам!L769</f>
        <v/>
      </c>
      <c r="J764" s="20" t="str">
        <f>Разбивка_по_щитам!M769</f>
        <v/>
      </c>
      <c r="K764" s="20" t="str">
        <f>Разбивка_по_щитам!N769</f>
        <v/>
      </c>
      <c r="L764" s="20"/>
      <c r="M764" s="20" t="str">
        <f>Разбивка_по_щитам!P769</f>
        <v/>
      </c>
      <c r="N764" s="20"/>
    </row>
    <row r="765" spans="2:14" x14ac:dyDescent="0.2">
      <c r="B765" s="20" t="str">
        <f>Разбивка_по_щитам!B770</f>
        <v/>
      </c>
      <c r="C765" s="20">
        <f>Разбивка_по_щитам!C770</f>
        <v>0</v>
      </c>
      <c r="D765" s="20">
        <f>Разбивка_по_щитам!F770</f>
        <v>0</v>
      </c>
      <c r="E765" s="20">
        <f>Разбивка_по_щитам!H770</f>
        <v>0</v>
      </c>
      <c r="F765" s="20" t="e">
        <f>Разбивка_по_щитам!I770</f>
        <v>#N/A</v>
      </c>
      <c r="G765" s="20" t="str">
        <f>Разбивка_по_щитам!J770</f>
        <v/>
      </c>
      <c r="H765" s="20" t="str">
        <f>Разбивка_по_щитам!K770</f>
        <v/>
      </c>
      <c r="I765" s="20" t="str">
        <f>Разбивка_по_щитам!L770</f>
        <v/>
      </c>
      <c r="J765" s="20" t="str">
        <f>Разбивка_по_щитам!M770</f>
        <v/>
      </c>
      <c r="K765" s="20" t="str">
        <f>Разбивка_по_щитам!N770</f>
        <v/>
      </c>
      <c r="L765" s="20"/>
      <c r="M765" s="20" t="str">
        <f>Разбивка_по_щитам!P770</f>
        <v/>
      </c>
      <c r="N765" s="20"/>
    </row>
    <row r="766" spans="2:14" x14ac:dyDescent="0.2">
      <c r="B766" s="20" t="str">
        <f>Разбивка_по_щитам!B771</f>
        <v/>
      </c>
      <c r="C766" s="20">
        <f>Разбивка_по_щитам!C771</f>
        <v>0</v>
      </c>
      <c r="D766" s="20">
        <f>Разбивка_по_щитам!F771</f>
        <v>0</v>
      </c>
      <c r="E766" s="20">
        <f>Разбивка_по_щитам!H771</f>
        <v>0</v>
      </c>
      <c r="F766" s="20" t="e">
        <f>Разбивка_по_щитам!I771</f>
        <v>#N/A</v>
      </c>
      <c r="G766" s="20" t="str">
        <f>Разбивка_по_щитам!J771</f>
        <v/>
      </c>
      <c r="H766" s="20" t="str">
        <f>Разбивка_по_щитам!K771</f>
        <v/>
      </c>
      <c r="I766" s="20" t="str">
        <f>Разбивка_по_щитам!L771</f>
        <v/>
      </c>
      <c r="J766" s="20" t="str">
        <f>Разбивка_по_щитам!M771</f>
        <v/>
      </c>
      <c r="K766" s="20" t="str">
        <f>Разбивка_по_щитам!N771</f>
        <v/>
      </c>
      <c r="L766" s="20"/>
      <c r="M766" s="20" t="str">
        <f>Разбивка_по_щитам!P771</f>
        <v/>
      </c>
      <c r="N766" s="20"/>
    </row>
    <row r="767" spans="2:14" x14ac:dyDescent="0.2">
      <c r="B767" s="20" t="str">
        <f>Разбивка_по_щитам!B772</f>
        <v/>
      </c>
      <c r="C767" s="20">
        <f>Разбивка_по_щитам!C772</f>
        <v>0</v>
      </c>
      <c r="D767" s="20">
        <f>Разбивка_по_щитам!F772</f>
        <v>0</v>
      </c>
      <c r="E767" s="20">
        <f>Разбивка_по_щитам!H772</f>
        <v>0</v>
      </c>
      <c r="F767" s="20" t="e">
        <f>Разбивка_по_щитам!I772</f>
        <v>#N/A</v>
      </c>
      <c r="G767" s="20" t="str">
        <f>Разбивка_по_щитам!J772</f>
        <v/>
      </c>
      <c r="H767" s="20" t="str">
        <f>Разбивка_по_щитам!K772</f>
        <v/>
      </c>
      <c r="I767" s="20" t="str">
        <f>Разбивка_по_щитам!L772</f>
        <v/>
      </c>
      <c r="J767" s="20" t="str">
        <f>Разбивка_по_щитам!M772</f>
        <v/>
      </c>
      <c r="K767" s="20" t="str">
        <f>Разбивка_по_щитам!N772</f>
        <v/>
      </c>
      <c r="L767" s="20"/>
      <c r="M767" s="20" t="str">
        <f>Разбивка_по_щитам!P772</f>
        <v/>
      </c>
      <c r="N767" s="20"/>
    </row>
    <row r="768" spans="2:14" x14ac:dyDescent="0.2">
      <c r="B768" s="20" t="str">
        <f>Разбивка_по_щитам!B773</f>
        <v/>
      </c>
      <c r="C768" s="20">
        <f>Разбивка_по_щитам!C773</f>
        <v>0</v>
      </c>
      <c r="D768" s="20">
        <f>Разбивка_по_щитам!F773</f>
        <v>0</v>
      </c>
      <c r="E768" s="20">
        <f>Разбивка_по_щитам!H773</f>
        <v>0</v>
      </c>
      <c r="F768" s="20" t="e">
        <f>Разбивка_по_щитам!I773</f>
        <v>#N/A</v>
      </c>
      <c r="G768" s="20" t="str">
        <f>Разбивка_по_щитам!J773</f>
        <v/>
      </c>
      <c r="H768" s="20" t="str">
        <f>Разбивка_по_щитам!K773</f>
        <v/>
      </c>
      <c r="I768" s="20" t="str">
        <f>Разбивка_по_щитам!L773</f>
        <v/>
      </c>
      <c r="J768" s="20" t="str">
        <f>Разбивка_по_щитам!M773</f>
        <v/>
      </c>
      <c r="K768" s="20" t="str">
        <f>Разбивка_по_щитам!N773</f>
        <v/>
      </c>
      <c r="L768" s="20"/>
      <c r="M768" s="20" t="str">
        <f>Разбивка_по_щитам!P773</f>
        <v/>
      </c>
      <c r="N768" s="20"/>
    </row>
    <row r="769" spans="2:14" x14ac:dyDescent="0.2">
      <c r="B769" s="20" t="str">
        <f>Разбивка_по_щитам!B774</f>
        <v/>
      </c>
      <c r="C769" s="20">
        <f>Разбивка_по_щитам!C774</f>
        <v>0</v>
      </c>
      <c r="D769" s="20">
        <f>Разбивка_по_щитам!F774</f>
        <v>0</v>
      </c>
      <c r="E769" s="20">
        <f>Разбивка_по_щитам!H774</f>
        <v>0</v>
      </c>
      <c r="F769" s="20" t="e">
        <f>Разбивка_по_щитам!I774</f>
        <v>#N/A</v>
      </c>
      <c r="G769" s="20" t="str">
        <f>Разбивка_по_щитам!J774</f>
        <v/>
      </c>
      <c r="H769" s="20" t="str">
        <f>Разбивка_по_щитам!K774</f>
        <v/>
      </c>
      <c r="I769" s="20" t="str">
        <f>Разбивка_по_щитам!L774</f>
        <v/>
      </c>
      <c r="J769" s="20" t="str">
        <f>Разбивка_по_щитам!M774</f>
        <v/>
      </c>
      <c r="K769" s="20" t="str">
        <f>Разбивка_по_щитам!N774</f>
        <v/>
      </c>
      <c r="L769" s="20"/>
      <c r="M769" s="20" t="str">
        <f>Разбивка_по_щитам!P774</f>
        <v/>
      </c>
      <c r="N769" s="20"/>
    </row>
    <row r="770" spans="2:14" x14ac:dyDescent="0.2">
      <c r="B770" s="20" t="str">
        <f>Разбивка_по_щитам!B775</f>
        <v/>
      </c>
      <c r="C770" s="20">
        <f>Разбивка_по_щитам!C775</f>
        <v>0</v>
      </c>
      <c r="D770" s="20">
        <f>Разбивка_по_щитам!F775</f>
        <v>0</v>
      </c>
      <c r="E770" s="20">
        <f>Разбивка_по_щитам!H775</f>
        <v>0</v>
      </c>
      <c r="F770" s="20" t="e">
        <f>Разбивка_по_щитам!I775</f>
        <v>#N/A</v>
      </c>
      <c r="G770" s="20" t="str">
        <f>Разбивка_по_щитам!J775</f>
        <v/>
      </c>
      <c r="H770" s="20" t="str">
        <f>Разбивка_по_щитам!K775</f>
        <v/>
      </c>
      <c r="I770" s="20" t="str">
        <f>Разбивка_по_щитам!L775</f>
        <v/>
      </c>
      <c r="J770" s="20" t="str">
        <f>Разбивка_по_щитам!M775</f>
        <v/>
      </c>
      <c r="K770" s="20" t="str">
        <f>Разбивка_по_щитам!N775</f>
        <v/>
      </c>
      <c r="L770" s="20"/>
      <c r="M770" s="20" t="str">
        <f>Разбивка_по_щитам!P775</f>
        <v/>
      </c>
      <c r="N770" s="20"/>
    </row>
    <row r="771" spans="2:14" x14ac:dyDescent="0.2">
      <c r="B771" s="20" t="str">
        <f>Разбивка_по_щитам!B776</f>
        <v/>
      </c>
      <c r="C771" s="20">
        <f>Разбивка_по_щитам!C776</f>
        <v>0</v>
      </c>
      <c r="D771" s="20">
        <f>Разбивка_по_щитам!F776</f>
        <v>0</v>
      </c>
      <c r="E771" s="20">
        <f>Разбивка_по_щитам!H776</f>
        <v>0</v>
      </c>
      <c r="F771" s="20" t="e">
        <f>Разбивка_по_щитам!I776</f>
        <v>#N/A</v>
      </c>
      <c r="G771" s="20" t="str">
        <f>Разбивка_по_щитам!J776</f>
        <v/>
      </c>
      <c r="H771" s="20" t="str">
        <f>Разбивка_по_щитам!K776</f>
        <v/>
      </c>
      <c r="I771" s="20" t="str">
        <f>Разбивка_по_щитам!L776</f>
        <v/>
      </c>
      <c r="J771" s="20" t="str">
        <f>Разбивка_по_щитам!M776</f>
        <v/>
      </c>
      <c r="K771" s="20" t="str">
        <f>Разбивка_по_щитам!N776</f>
        <v/>
      </c>
      <c r="L771" s="20"/>
      <c r="M771" s="20" t="str">
        <f>Разбивка_по_щитам!P776</f>
        <v/>
      </c>
      <c r="N771" s="20"/>
    </row>
    <row r="772" spans="2:14" x14ac:dyDescent="0.2">
      <c r="B772" s="20" t="str">
        <f>Разбивка_по_щитам!B777</f>
        <v/>
      </c>
      <c r="C772" s="20">
        <f>Разбивка_по_щитам!C777</f>
        <v>0</v>
      </c>
      <c r="D772" s="20">
        <f>Разбивка_по_щитам!F777</f>
        <v>0</v>
      </c>
      <c r="E772" s="20">
        <f>Разбивка_по_щитам!H777</f>
        <v>0</v>
      </c>
      <c r="F772" s="20" t="e">
        <f>Разбивка_по_щитам!I777</f>
        <v>#N/A</v>
      </c>
      <c r="G772" s="20" t="str">
        <f>Разбивка_по_щитам!J777</f>
        <v/>
      </c>
      <c r="H772" s="20" t="str">
        <f>Разбивка_по_щитам!K777</f>
        <v/>
      </c>
      <c r="I772" s="20" t="str">
        <f>Разбивка_по_щитам!L777</f>
        <v/>
      </c>
      <c r="J772" s="20" t="str">
        <f>Разбивка_по_щитам!M777</f>
        <v/>
      </c>
      <c r="K772" s="20" t="str">
        <f>Разбивка_по_щитам!N777</f>
        <v/>
      </c>
      <c r="L772" s="20"/>
      <c r="M772" s="20" t="str">
        <f>Разбивка_по_щитам!P777</f>
        <v/>
      </c>
      <c r="N772" s="20"/>
    </row>
    <row r="773" spans="2:14" x14ac:dyDescent="0.2">
      <c r="B773" s="20" t="str">
        <f>Разбивка_по_щитам!B778</f>
        <v/>
      </c>
      <c r="C773" s="20">
        <f>Разбивка_по_щитам!C778</f>
        <v>0</v>
      </c>
      <c r="D773" s="20">
        <f>Разбивка_по_щитам!F778</f>
        <v>0</v>
      </c>
      <c r="E773" s="20">
        <f>Разбивка_по_щитам!H778</f>
        <v>0</v>
      </c>
      <c r="F773" s="20" t="e">
        <f>Разбивка_по_щитам!I778</f>
        <v>#N/A</v>
      </c>
      <c r="G773" s="20" t="str">
        <f>Разбивка_по_щитам!J778</f>
        <v/>
      </c>
      <c r="H773" s="20" t="str">
        <f>Разбивка_по_щитам!K778</f>
        <v/>
      </c>
      <c r="I773" s="20" t="str">
        <f>Разбивка_по_щитам!L778</f>
        <v/>
      </c>
      <c r="J773" s="20" t="str">
        <f>Разбивка_по_щитам!M778</f>
        <v/>
      </c>
      <c r="K773" s="20" t="str">
        <f>Разбивка_по_щитам!N778</f>
        <v/>
      </c>
      <c r="L773" s="20"/>
      <c r="M773" s="20" t="str">
        <f>Разбивка_по_щитам!P778</f>
        <v/>
      </c>
      <c r="N773" s="20"/>
    </row>
    <row r="774" spans="2:14" x14ac:dyDescent="0.2">
      <c r="B774" s="20" t="str">
        <f>Разбивка_по_щитам!B779</f>
        <v/>
      </c>
      <c r="C774" s="20">
        <f>Разбивка_по_щитам!C779</f>
        <v>0</v>
      </c>
      <c r="D774" s="20">
        <f>Разбивка_по_щитам!F779</f>
        <v>0</v>
      </c>
      <c r="E774" s="20">
        <f>Разбивка_по_щитам!H779</f>
        <v>0</v>
      </c>
      <c r="F774" s="20" t="e">
        <f>Разбивка_по_щитам!I779</f>
        <v>#N/A</v>
      </c>
      <c r="G774" s="20" t="str">
        <f>Разбивка_по_щитам!J779</f>
        <v/>
      </c>
      <c r="H774" s="20" t="str">
        <f>Разбивка_по_щитам!K779</f>
        <v/>
      </c>
      <c r="I774" s="20" t="str">
        <f>Разбивка_по_щитам!L779</f>
        <v/>
      </c>
      <c r="J774" s="20" t="str">
        <f>Разбивка_по_щитам!M779</f>
        <v/>
      </c>
      <c r="K774" s="20" t="str">
        <f>Разбивка_по_щитам!N779</f>
        <v/>
      </c>
      <c r="L774" s="20"/>
      <c r="M774" s="20" t="str">
        <f>Разбивка_по_щитам!P779</f>
        <v/>
      </c>
      <c r="N774" s="20"/>
    </row>
    <row r="775" spans="2:14" x14ac:dyDescent="0.2">
      <c r="B775" s="20" t="str">
        <f>Разбивка_по_щитам!B780</f>
        <v/>
      </c>
      <c r="C775" s="20">
        <f>Разбивка_по_щитам!C780</f>
        <v>0</v>
      </c>
      <c r="D775" s="20">
        <f>Разбивка_по_щитам!F780</f>
        <v>0</v>
      </c>
      <c r="E775" s="20">
        <f>Разбивка_по_щитам!H780</f>
        <v>0</v>
      </c>
      <c r="F775" s="20" t="e">
        <f>Разбивка_по_щитам!I780</f>
        <v>#N/A</v>
      </c>
      <c r="G775" s="20" t="str">
        <f>Разбивка_по_щитам!J780</f>
        <v/>
      </c>
      <c r="H775" s="20" t="str">
        <f>Разбивка_по_щитам!K780</f>
        <v/>
      </c>
      <c r="I775" s="20" t="str">
        <f>Разбивка_по_щитам!L780</f>
        <v/>
      </c>
      <c r="J775" s="20" t="str">
        <f>Разбивка_по_щитам!M780</f>
        <v/>
      </c>
      <c r="K775" s="20" t="str">
        <f>Разбивка_по_щитам!N780</f>
        <v/>
      </c>
      <c r="L775" s="20"/>
      <c r="M775" s="20" t="str">
        <f>Разбивка_по_щитам!P780</f>
        <v/>
      </c>
      <c r="N775" s="20"/>
    </row>
    <row r="776" spans="2:14" x14ac:dyDescent="0.2">
      <c r="B776" s="20" t="str">
        <f>Разбивка_по_щитам!B781</f>
        <v/>
      </c>
      <c r="C776" s="20">
        <f>Разбивка_по_щитам!C781</f>
        <v>0</v>
      </c>
      <c r="D776" s="20">
        <f>Разбивка_по_щитам!F781</f>
        <v>0</v>
      </c>
      <c r="E776" s="20">
        <f>Разбивка_по_щитам!H781</f>
        <v>0</v>
      </c>
      <c r="F776" s="20" t="e">
        <f>Разбивка_по_щитам!I781</f>
        <v>#N/A</v>
      </c>
      <c r="G776" s="20" t="str">
        <f>Разбивка_по_щитам!J781</f>
        <v/>
      </c>
      <c r="H776" s="20" t="str">
        <f>Разбивка_по_щитам!K781</f>
        <v/>
      </c>
      <c r="I776" s="20" t="str">
        <f>Разбивка_по_щитам!L781</f>
        <v/>
      </c>
      <c r="J776" s="20" t="str">
        <f>Разбивка_по_щитам!M781</f>
        <v/>
      </c>
      <c r="K776" s="20" t="str">
        <f>Разбивка_по_щитам!N781</f>
        <v/>
      </c>
      <c r="L776" s="20"/>
      <c r="M776" s="20" t="str">
        <f>Разбивка_по_щитам!P781</f>
        <v/>
      </c>
      <c r="N776" s="20"/>
    </row>
    <row r="777" spans="2:14" x14ac:dyDescent="0.2">
      <c r="B777" s="20" t="str">
        <f>Разбивка_по_щитам!B782</f>
        <v/>
      </c>
      <c r="C777" s="20">
        <f>Разбивка_по_щитам!C782</f>
        <v>0</v>
      </c>
      <c r="D777" s="20">
        <f>Разбивка_по_щитам!F782</f>
        <v>0</v>
      </c>
      <c r="E777" s="20">
        <f>Разбивка_по_щитам!H782</f>
        <v>0</v>
      </c>
      <c r="F777" s="20" t="e">
        <f>Разбивка_по_щитам!I782</f>
        <v>#N/A</v>
      </c>
      <c r="G777" s="20" t="str">
        <f>Разбивка_по_щитам!J782</f>
        <v/>
      </c>
      <c r="H777" s="20" t="str">
        <f>Разбивка_по_щитам!K782</f>
        <v/>
      </c>
      <c r="I777" s="20" t="str">
        <f>Разбивка_по_щитам!L782</f>
        <v/>
      </c>
      <c r="J777" s="20" t="str">
        <f>Разбивка_по_щитам!M782</f>
        <v/>
      </c>
      <c r="K777" s="20" t="str">
        <f>Разбивка_по_щитам!N782</f>
        <v/>
      </c>
      <c r="L777" s="20"/>
      <c r="M777" s="20" t="str">
        <f>Разбивка_по_щитам!P782</f>
        <v/>
      </c>
      <c r="N777" s="20"/>
    </row>
    <row r="778" spans="2:14" x14ac:dyDescent="0.2">
      <c r="B778" s="20" t="str">
        <f>Разбивка_по_щитам!B783</f>
        <v/>
      </c>
      <c r="C778" s="20">
        <f>Разбивка_по_щитам!C783</f>
        <v>0</v>
      </c>
      <c r="D778" s="20">
        <f>Разбивка_по_щитам!F783</f>
        <v>0</v>
      </c>
      <c r="E778" s="20">
        <f>Разбивка_по_щитам!H783</f>
        <v>0</v>
      </c>
      <c r="F778" s="20" t="e">
        <f>Разбивка_по_щитам!I783</f>
        <v>#N/A</v>
      </c>
      <c r="G778" s="20" t="str">
        <f>Разбивка_по_щитам!J783</f>
        <v/>
      </c>
      <c r="H778" s="20" t="str">
        <f>Разбивка_по_щитам!K783</f>
        <v/>
      </c>
      <c r="I778" s="20" t="str">
        <f>Разбивка_по_щитам!L783</f>
        <v/>
      </c>
      <c r="J778" s="20" t="str">
        <f>Разбивка_по_щитам!M783</f>
        <v/>
      </c>
      <c r="K778" s="20" t="str">
        <f>Разбивка_по_щитам!N783</f>
        <v/>
      </c>
      <c r="L778" s="20"/>
      <c r="M778" s="20" t="str">
        <f>Разбивка_по_щитам!P783</f>
        <v/>
      </c>
      <c r="N778" s="20"/>
    </row>
    <row r="779" spans="2:14" x14ac:dyDescent="0.2">
      <c r="B779" s="20" t="str">
        <f>Разбивка_по_щитам!B784</f>
        <v/>
      </c>
      <c r="C779" s="20">
        <f>Разбивка_по_щитам!C784</f>
        <v>0</v>
      </c>
      <c r="D779" s="20">
        <f>Разбивка_по_щитам!F784</f>
        <v>0</v>
      </c>
      <c r="E779" s="20">
        <f>Разбивка_по_щитам!H784</f>
        <v>0</v>
      </c>
      <c r="F779" s="20" t="e">
        <f>Разбивка_по_щитам!I784</f>
        <v>#N/A</v>
      </c>
      <c r="G779" s="20" t="str">
        <f>Разбивка_по_щитам!J784</f>
        <v/>
      </c>
      <c r="H779" s="20" t="str">
        <f>Разбивка_по_щитам!K784</f>
        <v/>
      </c>
      <c r="I779" s="20" t="str">
        <f>Разбивка_по_щитам!L784</f>
        <v/>
      </c>
      <c r="J779" s="20" t="str">
        <f>Разбивка_по_щитам!M784</f>
        <v/>
      </c>
      <c r="K779" s="20" t="str">
        <f>Разбивка_по_щитам!N784</f>
        <v/>
      </c>
      <c r="L779" s="20"/>
      <c r="M779" s="20" t="str">
        <f>Разбивка_по_щитам!P784</f>
        <v/>
      </c>
      <c r="N779" s="20"/>
    </row>
    <row r="780" spans="2:14" x14ac:dyDescent="0.2">
      <c r="B780" s="20" t="str">
        <f>Разбивка_по_щитам!B785</f>
        <v/>
      </c>
      <c r="C780" s="20">
        <f>Разбивка_по_щитам!C785</f>
        <v>0</v>
      </c>
      <c r="D780" s="20">
        <f>Разбивка_по_щитам!F785</f>
        <v>0</v>
      </c>
      <c r="E780" s="20">
        <f>Разбивка_по_щитам!H785</f>
        <v>0</v>
      </c>
      <c r="F780" s="20" t="e">
        <f>Разбивка_по_щитам!I785</f>
        <v>#N/A</v>
      </c>
      <c r="G780" s="20" t="str">
        <f>Разбивка_по_щитам!J785</f>
        <v/>
      </c>
      <c r="H780" s="20" t="str">
        <f>Разбивка_по_щитам!K785</f>
        <v/>
      </c>
      <c r="I780" s="20" t="str">
        <f>Разбивка_по_щитам!L785</f>
        <v/>
      </c>
      <c r="J780" s="20" t="str">
        <f>Разбивка_по_щитам!M785</f>
        <v/>
      </c>
      <c r="K780" s="20" t="str">
        <f>Разбивка_по_щитам!N785</f>
        <v/>
      </c>
      <c r="L780" s="20"/>
      <c r="M780" s="20" t="str">
        <f>Разбивка_по_щитам!P785</f>
        <v/>
      </c>
      <c r="N780" s="20"/>
    </row>
    <row r="781" spans="2:14" x14ac:dyDescent="0.2">
      <c r="B781" s="20" t="str">
        <f>Разбивка_по_щитам!B786</f>
        <v/>
      </c>
      <c r="C781" s="20">
        <f>Разбивка_по_щитам!C786</f>
        <v>0</v>
      </c>
      <c r="D781" s="20">
        <f>Разбивка_по_щитам!F786</f>
        <v>0</v>
      </c>
      <c r="E781" s="20">
        <f>Разбивка_по_щитам!H786</f>
        <v>0</v>
      </c>
      <c r="F781" s="20" t="e">
        <f>Разбивка_по_щитам!I786</f>
        <v>#N/A</v>
      </c>
      <c r="G781" s="20" t="str">
        <f>Разбивка_по_щитам!J786</f>
        <v/>
      </c>
      <c r="H781" s="20" t="str">
        <f>Разбивка_по_щитам!K786</f>
        <v/>
      </c>
      <c r="I781" s="20" t="str">
        <f>Разбивка_по_щитам!L786</f>
        <v/>
      </c>
      <c r="J781" s="20" t="str">
        <f>Разбивка_по_щитам!M786</f>
        <v/>
      </c>
      <c r="K781" s="20" t="str">
        <f>Разбивка_по_щитам!N786</f>
        <v/>
      </c>
      <c r="L781" s="20"/>
      <c r="M781" s="20" t="str">
        <f>Разбивка_по_щитам!P786</f>
        <v/>
      </c>
      <c r="N781" s="20"/>
    </row>
    <row r="782" spans="2:14" x14ac:dyDescent="0.2">
      <c r="B782" s="20" t="str">
        <f>Разбивка_по_щитам!B787</f>
        <v/>
      </c>
      <c r="C782" s="20">
        <f>Разбивка_по_щитам!C787</f>
        <v>0</v>
      </c>
      <c r="D782" s="20">
        <f>Разбивка_по_щитам!F787</f>
        <v>0</v>
      </c>
      <c r="E782" s="20">
        <f>Разбивка_по_щитам!H787</f>
        <v>0</v>
      </c>
      <c r="F782" s="20" t="e">
        <f>Разбивка_по_щитам!I787</f>
        <v>#N/A</v>
      </c>
      <c r="G782" s="20" t="str">
        <f>Разбивка_по_щитам!J787</f>
        <v/>
      </c>
      <c r="H782" s="20" t="str">
        <f>Разбивка_по_щитам!K787</f>
        <v/>
      </c>
      <c r="I782" s="20" t="str">
        <f>Разбивка_по_щитам!L787</f>
        <v/>
      </c>
      <c r="J782" s="20" t="str">
        <f>Разбивка_по_щитам!M787</f>
        <v/>
      </c>
      <c r="K782" s="20" t="str">
        <f>Разбивка_по_щитам!N787</f>
        <v/>
      </c>
      <c r="L782" s="20"/>
      <c r="M782" s="20" t="str">
        <f>Разбивка_по_щитам!P787</f>
        <v/>
      </c>
      <c r="N782" s="20"/>
    </row>
    <row r="783" spans="2:14" x14ac:dyDescent="0.2">
      <c r="B783" s="20" t="str">
        <f>Разбивка_по_щитам!B788</f>
        <v/>
      </c>
      <c r="C783" s="20">
        <f>Разбивка_по_щитам!C788</f>
        <v>0</v>
      </c>
      <c r="D783" s="20">
        <f>Разбивка_по_щитам!F788</f>
        <v>0</v>
      </c>
      <c r="E783" s="20">
        <f>Разбивка_по_щитам!H788</f>
        <v>0</v>
      </c>
      <c r="F783" s="20" t="e">
        <f>Разбивка_по_щитам!I788</f>
        <v>#N/A</v>
      </c>
      <c r="G783" s="20" t="str">
        <f>Разбивка_по_щитам!J788</f>
        <v/>
      </c>
      <c r="H783" s="20" t="str">
        <f>Разбивка_по_щитам!K788</f>
        <v/>
      </c>
      <c r="I783" s="20" t="str">
        <f>Разбивка_по_щитам!L788</f>
        <v/>
      </c>
      <c r="J783" s="20" t="str">
        <f>Разбивка_по_щитам!M788</f>
        <v/>
      </c>
      <c r="K783" s="20" t="str">
        <f>Разбивка_по_щитам!N788</f>
        <v/>
      </c>
      <c r="L783" s="20"/>
      <c r="M783" s="20" t="str">
        <f>Разбивка_по_щитам!P788</f>
        <v/>
      </c>
      <c r="N783" s="20"/>
    </row>
    <row r="784" spans="2:14" x14ac:dyDescent="0.2">
      <c r="B784" s="20" t="str">
        <f>Разбивка_по_щитам!B789</f>
        <v/>
      </c>
      <c r="C784" s="20">
        <f>Разбивка_по_щитам!C789</f>
        <v>0</v>
      </c>
      <c r="D784" s="20">
        <f>Разбивка_по_щитам!F789</f>
        <v>0</v>
      </c>
      <c r="E784" s="20">
        <f>Разбивка_по_щитам!H789</f>
        <v>0</v>
      </c>
      <c r="F784" s="20" t="e">
        <f>Разбивка_по_щитам!I789</f>
        <v>#N/A</v>
      </c>
      <c r="G784" s="20" t="str">
        <f>Разбивка_по_щитам!J789</f>
        <v/>
      </c>
      <c r="H784" s="20" t="str">
        <f>Разбивка_по_щитам!K789</f>
        <v/>
      </c>
      <c r="I784" s="20" t="str">
        <f>Разбивка_по_щитам!L789</f>
        <v/>
      </c>
      <c r="J784" s="20" t="str">
        <f>Разбивка_по_щитам!M789</f>
        <v/>
      </c>
      <c r="K784" s="20" t="str">
        <f>Разбивка_по_щитам!N789</f>
        <v/>
      </c>
      <c r="L784" s="20"/>
      <c r="M784" s="20" t="str">
        <f>Разбивка_по_щитам!P789</f>
        <v/>
      </c>
      <c r="N784" s="20"/>
    </row>
    <row r="785" spans="2:14" x14ac:dyDescent="0.2">
      <c r="B785" s="20" t="str">
        <f>Разбивка_по_щитам!B790</f>
        <v/>
      </c>
      <c r="C785" s="20">
        <f>Разбивка_по_щитам!C790</f>
        <v>0</v>
      </c>
      <c r="D785" s="20">
        <f>Разбивка_по_щитам!F790</f>
        <v>0</v>
      </c>
      <c r="E785" s="20">
        <f>Разбивка_по_щитам!H790</f>
        <v>0</v>
      </c>
      <c r="F785" s="20" t="e">
        <f>Разбивка_по_щитам!I790</f>
        <v>#N/A</v>
      </c>
      <c r="G785" s="20" t="str">
        <f>Разбивка_по_щитам!J790</f>
        <v/>
      </c>
      <c r="H785" s="20" t="str">
        <f>Разбивка_по_щитам!K790</f>
        <v/>
      </c>
      <c r="I785" s="20" t="str">
        <f>Разбивка_по_щитам!L790</f>
        <v/>
      </c>
      <c r="J785" s="20" t="str">
        <f>Разбивка_по_щитам!M790</f>
        <v/>
      </c>
      <c r="K785" s="20" t="str">
        <f>Разбивка_по_щитам!N790</f>
        <v/>
      </c>
      <c r="L785" s="20"/>
      <c r="M785" s="20" t="str">
        <f>Разбивка_по_щитам!P790</f>
        <v/>
      </c>
      <c r="N785" s="20"/>
    </row>
    <row r="786" spans="2:14" x14ac:dyDescent="0.2">
      <c r="B786" s="20" t="str">
        <f>Разбивка_по_щитам!B791</f>
        <v/>
      </c>
      <c r="C786" s="20">
        <f>Разбивка_по_щитам!C791</f>
        <v>0</v>
      </c>
      <c r="D786" s="20">
        <f>Разбивка_по_щитам!F791</f>
        <v>0</v>
      </c>
      <c r="E786" s="20">
        <f>Разбивка_по_щитам!H791</f>
        <v>0</v>
      </c>
      <c r="F786" s="20" t="e">
        <f>Разбивка_по_щитам!I791</f>
        <v>#N/A</v>
      </c>
      <c r="G786" s="20" t="str">
        <f>Разбивка_по_щитам!J791</f>
        <v/>
      </c>
      <c r="H786" s="20" t="str">
        <f>Разбивка_по_щитам!K791</f>
        <v/>
      </c>
      <c r="I786" s="20" t="str">
        <f>Разбивка_по_щитам!L791</f>
        <v/>
      </c>
      <c r="J786" s="20" t="str">
        <f>Разбивка_по_щитам!M791</f>
        <v/>
      </c>
      <c r="K786" s="20" t="str">
        <f>Разбивка_по_щитам!N791</f>
        <v/>
      </c>
      <c r="L786" s="20"/>
      <c r="M786" s="20" t="str">
        <f>Разбивка_по_щитам!P791</f>
        <v/>
      </c>
      <c r="N786" s="20"/>
    </row>
    <row r="787" spans="2:14" x14ac:dyDescent="0.2">
      <c r="B787" s="20" t="str">
        <f>Разбивка_по_щитам!B792</f>
        <v/>
      </c>
      <c r="C787" s="20">
        <f>Разбивка_по_щитам!C792</f>
        <v>0</v>
      </c>
      <c r="D787" s="20">
        <f>Разбивка_по_щитам!F792</f>
        <v>0</v>
      </c>
      <c r="E787" s="20">
        <f>Разбивка_по_щитам!H792</f>
        <v>0</v>
      </c>
      <c r="F787" s="20" t="e">
        <f>Разбивка_по_щитам!I792</f>
        <v>#N/A</v>
      </c>
      <c r="G787" s="20" t="str">
        <f>Разбивка_по_щитам!J792</f>
        <v/>
      </c>
      <c r="H787" s="20" t="str">
        <f>Разбивка_по_щитам!K792</f>
        <v/>
      </c>
      <c r="I787" s="20" t="str">
        <f>Разбивка_по_щитам!L792</f>
        <v/>
      </c>
      <c r="J787" s="20" t="str">
        <f>Разбивка_по_щитам!M792</f>
        <v/>
      </c>
      <c r="K787" s="20" t="str">
        <f>Разбивка_по_щитам!N792</f>
        <v/>
      </c>
      <c r="L787" s="20"/>
      <c r="M787" s="20" t="str">
        <f>Разбивка_по_щитам!P792</f>
        <v/>
      </c>
      <c r="N787" s="20"/>
    </row>
    <row r="788" spans="2:14" x14ac:dyDescent="0.2">
      <c r="B788" s="20" t="str">
        <f>Разбивка_по_щитам!B793</f>
        <v/>
      </c>
      <c r="C788" s="20">
        <f>Разбивка_по_щитам!C793</f>
        <v>0</v>
      </c>
      <c r="D788" s="20">
        <f>Разбивка_по_щитам!F793</f>
        <v>0</v>
      </c>
      <c r="E788" s="20">
        <f>Разбивка_по_щитам!H793</f>
        <v>0</v>
      </c>
      <c r="F788" s="20" t="e">
        <f>Разбивка_по_щитам!I793</f>
        <v>#N/A</v>
      </c>
      <c r="G788" s="20" t="str">
        <f>Разбивка_по_щитам!J793</f>
        <v/>
      </c>
      <c r="H788" s="20" t="str">
        <f>Разбивка_по_щитам!K793</f>
        <v/>
      </c>
      <c r="I788" s="20" t="str">
        <f>Разбивка_по_щитам!L793</f>
        <v/>
      </c>
      <c r="J788" s="20" t="str">
        <f>Разбивка_по_щитам!M793</f>
        <v/>
      </c>
      <c r="K788" s="20" t="str">
        <f>Разбивка_по_щитам!N793</f>
        <v/>
      </c>
      <c r="L788" s="20"/>
      <c r="M788" s="20" t="str">
        <f>Разбивка_по_щитам!P793</f>
        <v/>
      </c>
      <c r="N788" s="20"/>
    </row>
    <row r="789" spans="2:14" x14ac:dyDescent="0.2">
      <c r="B789" s="20" t="str">
        <f>Разбивка_по_щитам!B794</f>
        <v/>
      </c>
      <c r="C789" s="20">
        <f>Разбивка_по_щитам!C794</f>
        <v>0</v>
      </c>
      <c r="D789" s="20">
        <f>Разбивка_по_щитам!F794</f>
        <v>0</v>
      </c>
      <c r="E789" s="20">
        <f>Разбивка_по_щитам!H794</f>
        <v>0</v>
      </c>
      <c r="F789" s="20" t="e">
        <f>Разбивка_по_щитам!I794</f>
        <v>#N/A</v>
      </c>
      <c r="G789" s="20" t="str">
        <f>Разбивка_по_щитам!J794</f>
        <v/>
      </c>
      <c r="H789" s="20" t="str">
        <f>Разбивка_по_щитам!K794</f>
        <v/>
      </c>
      <c r="I789" s="20" t="str">
        <f>Разбивка_по_щитам!L794</f>
        <v/>
      </c>
      <c r="J789" s="20" t="str">
        <f>Разбивка_по_щитам!M794</f>
        <v/>
      </c>
      <c r="K789" s="20" t="str">
        <f>Разбивка_по_щитам!N794</f>
        <v/>
      </c>
      <c r="L789" s="20"/>
      <c r="M789" s="20" t="str">
        <f>Разбивка_по_щитам!P794</f>
        <v/>
      </c>
      <c r="N789" s="20"/>
    </row>
    <row r="790" spans="2:14" x14ac:dyDescent="0.2">
      <c r="B790" s="20" t="str">
        <f>Разбивка_по_щитам!B795</f>
        <v/>
      </c>
      <c r="C790" s="20">
        <f>Разбивка_по_щитам!C795</f>
        <v>0</v>
      </c>
      <c r="D790" s="20">
        <f>Разбивка_по_щитам!F795</f>
        <v>0</v>
      </c>
      <c r="E790" s="20">
        <f>Разбивка_по_щитам!H795</f>
        <v>0</v>
      </c>
      <c r="F790" s="20" t="e">
        <f>Разбивка_по_щитам!I795</f>
        <v>#N/A</v>
      </c>
      <c r="G790" s="20" t="str">
        <f>Разбивка_по_щитам!J795</f>
        <v/>
      </c>
      <c r="H790" s="20" t="str">
        <f>Разбивка_по_щитам!K795</f>
        <v/>
      </c>
      <c r="I790" s="20" t="str">
        <f>Разбивка_по_щитам!L795</f>
        <v/>
      </c>
      <c r="J790" s="20" t="str">
        <f>Разбивка_по_щитам!M795</f>
        <v/>
      </c>
      <c r="K790" s="20" t="str">
        <f>Разбивка_по_щитам!N795</f>
        <v/>
      </c>
      <c r="L790" s="20"/>
      <c r="M790" s="20" t="str">
        <f>Разбивка_по_щитам!P795</f>
        <v/>
      </c>
      <c r="N790" s="20"/>
    </row>
    <row r="791" spans="2:14" x14ac:dyDescent="0.2">
      <c r="B791" s="20" t="str">
        <f>Разбивка_по_щитам!B796</f>
        <v/>
      </c>
      <c r="C791" s="20">
        <f>Разбивка_по_щитам!C796</f>
        <v>0</v>
      </c>
      <c r="D791" s="20">
        <f>Разбивка_по_щитам!F796</f>
        <v>0</v>
      </c>
      <c r="E791" s="20">
        <f>Разбивка_по_щитам!H796</f>
        <v>0</v>
      </c>
      <c r="F791" s="20" t="e">
        <f>Разбивка_по_щитам!I796</f>
        <v>#N/A</v>
      </c>
      <c r="G791" s="20" t="str">
        <f>Разбивка_по_щитам!J796</f>
        <v/>
      </c>
      <c r="H791" s="20" t="str">
        <f>Разбивка_по_щитам!K796</f>
        <v/>
      </c>
      <c r="I791" s="20" t="str">
        <f>Разбивка_по_щитам!L796</f>
        <v/>
      </c>
      <c r="J791" s="20" t="str">
        <f>Разбивка_по_щитам!M796</f>
        <v/>
      </c>
      <c r="K791" s="20" t="str">
        <f>Разбивка_по_щитам!N796</f>
        <v/>
      </c>
      <c r="L791" s="20"/>
      <c r="M791" s="20" t="str">
        <f>Разбивка_по_щитам!P796</f>
        <v/>
      </c>
      <c r="N791" s="20"/>
    </row>
    <row r="792" spans="2:14" x14ac:dyDescent="0.2">
      <c r="B792" s="20" t="str">
        <f>Разбивка_по_щитам!B797</f>
        <v/>
      </c>
      <c r="C792" s="20">
        <f>Разбивка_по_щитам!C797</f>
        <v>0</v>
      </c>
      <c r="D792" s="20">
        <f>Разбивка_по_щитам!F797</f>
        <v>0</v>
      </c>
      <c r="E792" s="20">
        <f>Разбивка_по_щитам!H797</f>
        <v>0</v>
      </c>
      <c r="F792" s="20" t="e">
        <f>Разбивка_по_щитам!I797</f>
        <v>#N/A</v>
      </c>
      <c r="G792" s="20" t="str">
        <f>Разбивка_по_щитам!J797</f>
        <v/>
      </c>
      <c r="H792" s="20" t="str">
        <f>Разбивка_по_щитам!K797</f>
        <v/>
      </c>
      <c r="I792" s="20" t="str">
        <f>Разбивка_по_щитам!L797</f>
        <v/>
      </c>
      <c r="J792" s="20" t="str">
        <f>Разбивка_по_щитам!M797</f>
        <v/>
      </c>
      <c r="K792" s="20" t="str">
        <f>Разбивка_по_щитам!N797</f>
        <v/>
      </c>
      <c r="L792" s="20"/>
      <c r="M792" s="20" t="str">
        <f>Разбивка_по_щитам!P797</f>
        <v/>
      </c>
      <c r="N792" s="20"/>
    </row>
    <row r="793" spans="2:14" x14ac:dyDescent="0.2">
      <c r="B793" s="20" t="str">
        <f>Разбивка_по_щитам!B798</f>
        <v/>
      </c>
      <c r="C793" s="20">
        <f>Разбивка_по_щитам!C798</f>
        <v>0</v>
      </c>
      <c r="D793" s="20">
        <f>Разбивка_по_щитам!F798</f>
        <v>0</v>
      </c>
      <c r="E793" s="20">
        <f>Разбивка_по_щитам!H798</f>
        <v>0</v>
      </c>
      <c r="F793" s="20" t="e">
        <f>Разбивка_по_щитам!I798</f>
        <v>#N/A</v>
      </c>
      <c r="G793" s="20" t="str">
        <f>Разбивка_по_щитам!J798</f>
        <v/>
      </c>
      <c r="H793" s="20" t="str">
        <f>Разбивка_по_щитам!K798</f>
        <v/>
      </c>
      <c r="I793" s="20" t="str">
        <f>Разбивка_по_щитам!L798</f>
        <v/>
      </c>
      <c r="J793" s="20" t="str">
        <f>Разбивка_по_щитам!M798</f>
        <v/>
      </c>
      <c r="K793" s="20" t="str">
        <f>Разбивка_по_щитам!N798</f>
        <v/>
      </c>
      <c r="L793" s="20"/>
      <c r="M793" s="20" t="str">
        <f>Разбивка_по_щитам!P798</f>
        <v/>
      </c>
      <c r="N793" s="20"/>
    </row>
    <row r="794" spans="2:14" x14ac:dyDescent="0.2">
      <c r="B794" s="20" t="str">
        <f>Разбивка_по_щитам!B799</f>
        <v/>
      </c>
      <c r="C794" s="20">
        <f>Разбивка_по_щитам!C799</f>
        <v>0</v>
      </c>
      <c r="D794" s="20">
        <f>Разбивка_по_щитам!F799</f>
        <v>0</v>
      </c>
      <c r="E794" s="20">
        <f>Разбивка_по_щитам!H799</f>
        <v>0</v>
      </c>
      <c r="F794" s="20" t="e">
        <f>Разбивка_по_щитам!I799</f>
        <v>#N/A</v>
      </c>
      <c r="G794" s="20" t="str">
        <f>Разбивка_по_щитам!J799</f>
        <v/>
      </c>
      <c r="H794" s="20" t="str">
        <f>Разбивка_по_щитам!K799</f>
        <v/>
      </c>
      <c r="I794" s="20" t="str">
        <f>Разбивка_по_щитам!L799</f>
        <v/>
      </c>
      <c r="J794" s="20" t="str">
        <f>Разбивка_по_щитам!M799</f>
        <v/>
      </c>
      <c r="K794" s="20" t="str">
        <f>Разбивка_по_щитам!N799</f>
        <v/>
      </c>
      <c r="L794" s="20"/>
      <c r="M794" s="20" t="str">
        <f>Разбивка_по_щитам!P799</f>
        <v/>
      </c>
      <c r="N794" s="20"/>
    </row>
    <row r="795" spans="2:14" x14ac:dyDescent="0.2">
      <c r="B795" s="20" t="str">
        <f>Разбивка_по_щитам!B800</f>
        <v/>
      </c>
      <c r="C795" s="20">
        <f>Разбивка_по_щитам!C800</f>
        <v>0</v>
      </c>
      <c r="D795" s="20">
        <f>Разбивка_по_щитам!F800</f>
        <v>0</v>
      </c>
      <c r="E795" s="20">
        <f>Разбивка_по_щитам!H800</f>
        <v>0</v>
      </c>
      <c r="F795" s="20" t="e">
        <f>Разбивка_по_щитам!I800</f>
        <v>#N/A</v>
      </c>
      <c r="G795" s="20" t="str">
        <f>Разбивка_по_щитам!J800</f>
        <v/>
      </c>
      <c r="H795" s="20" t="str">
        <f>Разбивка_по_щитам!K800</f>
        <v/>
      </c>
      <c r="I795" s="20" t="str">
        <f>Разбивка_по_щитам!L800</f>
        <v/>
      </c>
      <c r="J795" s="20" t="str">
        <f>Разбивка_по_щитам!M800</f>
        <v/>
      </c>
      <c r="K795" s="20" t="str">
        <f>Разбивка_по_щитам!N800</f>
        <v/>
      </c>
      <c r="L795" s="20"/>
      <c r="M795" s="20" t="str">
        <f>Разбивка_по_щитам!P800</f>
        <v/>
      </c>
      <c r="N795" s="20"/>
    </row>
    <row r="796" spans="2:14" x14ac:dyDescent="0.2">
      <c r="B796" s="20" t="str">
        <f>Разбивка_по_щитам!B801</f>
        <v/>
      </c>
      <c r="C796" s="20">
        <f>Разбивка_по_щитам!C801</f>
        <v>0</v>
      </c>
      <c r="D796" s="20">
        <f>Разбивка_по_щитам!F801</f>
        <v>0</v>
      </c>
      <c r="E796" s="20">
        <f>Разбивка_по_щитам!H801</f>
        <v>0</v>
      </c>
      <c r="F796" s="20" t="e">
        <f>Разбивка_по_щитам!I801</f>
        <v>#N/A</v>
      </c>
      <c r="G796" s="20" t="str">
        <f>Разбивка_по_щитам!J801</f>
        <v/>
      </c>
      <c r="H796" s="20" t="str">
        <f>Разбивка_по_щитам!K801</f>
        <v/>
      </c>
      <c r="I796" s="20" t="str">
        <f>Разбивка_по_щитам!L801</f>
        <v/>
      </c>
      <c r="J796" s="20" t="str">
        <f>Разбивка_по_щитам!M801</f>
        <v/>
      </c>
      <c r="K796" s="20" t="str">
        <f>Разбивка_по_щитам!N801</f>
        <v/>
      </c>
      <c r="L796" s="20"/>
      <c r="M796" s="20" t="str">
        <f>Разбивка_по_щитам!P801</f>
        <v/>
      </c>
      <c r="N796" s="20"/>
    </row>
    <row r="797" spans="2:14" x14ac:dyDescent="0.2">
      <c r="B797" s="20" t="str">
        <f>Разбивка_по_щитам!B802</f>
        <v/>
      </c>
      <c r="C797" s="20">
        <f>Разбивка_по_щитам!C802</f>
        <v>0</v>
      </c>
      <c r="D797" s="20">
        <f>Разбивка_по_щитам!F802</f>
        <v>0</v>
      </c>
      <c r="E797" s="20">
        <f>Разбивка_по_щитам!H802</f>
        <v>0</v>
      </c>
      <c r="F797" s="20" t="e">
        <f>Разбивка_по_щитам!I802</f>
        <v>#N/A</v>
      </c>
      <c r="G797" s="20" t="str">
        <f>Разбивка_по_щитам!J802</f>
        <v/>
      </c>
      <c r="H797" s="20" t="str">
        <f>Разбивка_по_щитам!K802</f>
        <v/>
      </c>
      <c r="I797" s="20" t="str">
        <f>Разбивка_по_щитам!L802</f>
        <v/>
      </c>
      <c r="J797" s="20" t="str">
        <f>Разбивка_по_щитам!M802</f>
        <v/>
      </c>
      <c r="K797" s="20" t="str">
        <f>Разбивка_по_щитам!N802</f>
        <v/>
      </c>
      <c r="L797" s="20"/>
      <c r="M797" s="20" t="str">
        <f>Разбивка_по_щитам!P802</f>
        <v/>
      </c>
      <c r="N797" s="20"/>
    </row>
    <row r="798" spans="2:14" x14ac:dyDescent="0.2">
      <c r="B798" s="20" t="str">
        <f>Разбивка_по_щитам!B803</f>
        <v/>
      </c>
      <c r="C798" s="20">
        <f>Разбивка_по_щитам!C803</f>
        <v>0</v>
      </c>
      <c r="D798" s="20">
        <f>Разбивка_по_щитам!F803</f>
        <v>0</v>
      </c>
      <c r="E798" s="20">
        <f>Разбивка_по_щитам!H803</f>
        <v>0</v>
      </c>
      <c r="F798" s="20" t="e">
        <f>Разбивка_по_щитам!I803</f>
        <v>#N/A</v>
      </c>
      <c r="G798" s="20" t="str">
        <f>Разбивка_по_щитам!J803</f>
        <v/>
      </c>
      <c r="H798" s="20" t="str">
        <f>Разбивка_по_щитам!K803</f>
        <v/>
      </c>
      <c r="I798" s="20" t="str">
        <f>Разбивка_по_щитам!L803</f>
        <v/>
      </c>
      <c r="J798" s="20" t="str">
        <f>Разбивка_по_щитам!M803</f>
        <v/>
      </c>
      <c r="K798" s="20" t="str">
        <f>Разбивка_по_щитам!N803</f>
        <v/>
      </c>
      <c r="L798" s="20"/>
      <c r="M798" s="20" t="str">
        <f>Разбивка_по_щитам!P803</f>
        <v/>
      </c>
      <c r="N798" s="20"/>
    </row>
    <row r="799" spans="2:14" x14ac:dyDescent="0.2">
      <c r="B799" s="20" t="str">
        <f>Разбивка_по_щитам!B804</f>
        <v/>
      </c>
      <c r="C799" s="20">
        <f>Разбивка_по_щитам!C804</f>
        <v>0</v>
      </c>
      <c r="D799" s="20">
        <f>Разбивка_по_щитам!F804</f>
        <v>0</v>
      </c>
      <c r="E799" s="20">
        <f>Разбивка_по_щитам!H804</f>
        <v>0</v>
      </c>
      <c r="F799" s="20" t="e">
        <f>Разбивка_по_щитам!I804</f>
        <v>#N/A</v>
      </c>
      <c r="G799" s="20" t="str">
        <f>Разбивка_по_щитам!J804</f>
        <v/>
      </c>
      <c r="H799" s="20" t="str">
        <f>Разбивка_по_щитам!K804</f>
        <v/>
      </c>
      <c r="I799" s="20" t="str">
        <f>Разбивка_по_щитам!L804</f>
        <v/>
      </c>
      <c r="J799" s="20" t="str">
        <f>Разбивка_по_щитам!M804</f>
        <v/>
      </c>
      <c r="K799" s="20" t="str">
        <f>Разбивка_по_щитам!N804</f>
        <v/>
      </c>
      <c r="L799" s="20"/>
      <c r="M799" s="20" t="str">
        <f>Разбивка_по_щитам!P804</f>
        <v/>
      </c>
      <c r="N799" s="20"/>
    </row>
    <row r="800" spans="2:14" x14ac:dyDescent="0.2">
      <c r="B800" s="20" t="str">
        <f>Разбивка_по_щитам!B805</f>
        <v/>
      </c>
      <c r="C800" s="20">
        <f>Разбивка_по_щитам!C805</f>
        <v>0</v>
      </c>
      <c r="D800" s="20">
        <f>Разбивка_по_щитам!F805</f>
        <v>0</v>
      </c>
      <c r="E800" s="20">
        <f>Разбивка_по_щитам!H805</f>
        <v>0</v>
      </c>
      <c r="F800" s="20" t="e">
        <f>Разбивка_по_щитам!I805</f>
        <v>#N/A</v>
      </c>
      <c r="G800" s="20" t="str">
        <f>Разбивка_по_щитам!J805</f>
        <v/>
      </c>
      <c r="H800" s="20" t="str">
        <f>Разбивка_по_щитам!K805</f>
        <v/>
      </c>
      <c r="I800" s="20" t="str">
        <f>Разбивка_по_щитам!L805</f>
        <v/>
      </c>
      <c r="J800" s="20" t="str">
        <f>Разбивка_по_щитам!M805</f>
        <v/>
      </c>
      <c r="K800" s="20" t="str">
        <f>Разбивка_по_щитам!N805</f>
        <v/>
      </c>
      <c r="L800" s="20"/>
      <c r="M800" s="20" t="str">
        <f>Разбивка_по_щитам!P805</f>
        <v/>
      </c>
      <c r="N800" s="20"/>
    </row>
    <row r="801" spans="2:14" x14ac:dyDescent="0.2">
      <c r="B801" s="20" t="str">
        <f>Разбивка_по_щитам!B806</f>
        <v/>
      </c>
      <c r="C801" s="20">
        <f>Разбивка_по_щитам!C806</f>
        <v>0</v>
      </c>
      <c r="D801" s="20">
        <f>Разбивка_по_щитам!F806</f>
        <v>0</v>
      </c>
      <c r="E801" s="20">
        <f>Разбивка_по_щитам!H806</f>
        <v>0</v>
      </c>
      <c r="F801" s="20" t="e">
        <f>Разбивка_по_щитам!I806</f>
        <v>#N/A</v>
      </c>
      <c r="G801" s="20" t="str">
        <f>Разбивка_по_щитам!J806</f>
        <v/>
      </c>
      <c r="H801" s="20" t="str">
        <f>Разбивка_по_щитам!K806</f>
        <v/>
      </c>
      <c r="I801" s="20" t="str">
        <f>Разбивка_по_щитам!L806</f>
        <v/>
      </c>
      <c r="J801" s="20" t="str">
        <f>Разбивка_по_щитам!M806</f>
        <v/>
      </c>
      <c r="K801" s="20" t="str">
        <f>Разбивка_по_щитам!N806</f>
        <v/>
      </c>
      <c r="L801" s="20"/>
      <c r="M801" s="20" t="str">
        <f>Разбивка_по_щитам!P806</f>
        <v/>
      </c>
      <c r="N801" s="20"/>
    </row>
    <row r="802" spans="2:14" x14ac:dyDescent="0.2">
      <c r="B802" s="20" t="str">
        <f>Разбивка_по_щитам!B807</f>
        <v/>
      </c>
      <c r="C802" s="20">
        <f>Разбивка_по_щитам!C807</f>
        <v>0</v>
      </c>
      <c r="D802" s="20">
        <f>Разбивка_по_щитам!F807</f>
        <v>0</v>
      </c>
      <c r="E802" s="20">
        <f>Разбивка_по_щитам!H807</f>
        <v>0</v>
      </c>
      <c r="F802" s="20" t="e">
        <f>Разбивка_по_щитам!I807</f>
        <v>#N/A</v>
      </c>
      <c r="G802" s="20" t="str">
        <f>Разбивка_по_щитам!J807</f>
        <v/>
      </c>
      <c r="H802" s="20" t="str">
        <f>Разбивка_по_щитам!K807</f>
        <v/>
      </c>
      <c r="I802" s="20" t="str">
        <f>Разбивка_по_щитам!L807</f>
        <v/>
      </c>
      <c r="J802" s="20" t="str">
        <f>Разбивка_по_щитам!M807</f>
        <v/>
      </c>
      <c r="K802" s="20" t="str">
        <f>Разбивка_по_щитам!N807</f>
        <v/>
      </c>
      <c r="L802" s="20"/>
      <c r="M802" s="20" t="str">
        <f>Разбивка_по_щитам!P807</f>
        <v/>
      </c>
      <c r="N802" s="20"/>
    </row>
    <row r="803" spans="2:14" x14ac:dyDescent="0.2">
      <c r="B803" s="20" t="str">
        <f>Разбивка_по_щитам!B808</f>
        <v/>
      </c>
      <c r="C803" s="20">
        <f>Разбивка_по_щитам!C808</f>
        <v>0</v>
      </c>
      <c r="D803" s="20">
        <f>Разбивка_по_щитам!F808</f>
        <v>0</v>
      </c>
      <c r="E803" s="20">
        <f>Разбивка_по_щитам!H808</f>
        <v>0</v>
      </c>
      <c r="F803" s="20" t="e">
        <f>Разбивка_по_щитам!I808</f>
        <v>#N/A</v>
      </c>
      <c r="G803" s="20" t="str">
        <f>Разбивка_по_щитам!J808</f>
        <v/>
      </c>
      <c r="H803" s="20" t="str">
        <f>Разбивка_по_щитам!K808</f>
        <v/>
      </c>
      <c r="I803" s="20" t="str">
        <f>Разбивка_по_щитам!L808</f>
        <v/>
      </c>
      <c r="J803" s="20" t="str">
        <f>Разбивка_по_щитам!M808</f>
        <v/>
      </c>
      <c r="K803" s="20" t="str">
        <f>Разбивка_по_щитам!N808</f>
        <v/>
      </c>
      <c r="L803" s="20"/>
      <c r="M803" s="20" t="str">
        <f>Разбивка_по_щитам!P808</f>
        <v/>
      </c>
      <c r="N803" s="20"/>
    </row>
    <row r="804" spans="2:14" x14ac:dyDescent="0.2">
      <c r="B804" s="20" t="str">
        <f>Разбивка_по_щитам!B809</f>
        <v/>
      </c>
      <c r="C804" s="20">
        <f>Разбивка_по_щитам!C809</f>
        <v>0</v>
      </c>
      <c r="D804" s="20">
        <f>Разбивка_по_щитам!F809</f>
        <v>0</v>
      </c>
      <c r="E804" s="20">
        <f>Разбивка_по_щитам!H809</f>
        <v>0</v>
      </c>
      <c r="F804" s="20" t="e">
        <f>Разбивка_по_щитам!I809</f>
        <v>#N/A</v>
      </c>
      <c r="G804" s="20" t="str">
        <f>Разбивка_по_щитам!J809</f>
        <v/>
      </c>
      <c r="H804" s="20" t="str">
        <f>Разбивка_по_щитам!K809</f>
        <v/>
      </c>
      <c r="I804" s="20" t="str">
        <f>Разбивка_по_щитам!L809</f>
        <v/>
      </c>
      <c r="J804" s="20" t="str">
        <f>Разбивка_по_щитам!M809</f>
        <v/>
      </c>
      <c r="K804" s="20" t="str">
        <f>Разбивка_по_щитам!N809</f>
        <v/>
      </c>
      <c r="L804" s="20"/>
      <c r="M804" s="20" t="str">
        <f>Разбивка_по_щитам!P809</f>
        <v/>
      </c>
      <c r="N804" s="20"/>
    </row>
    <row r="805" spans="2:14" x14ac:dyDescent="0.2">
      <c r="B805" s="20" t="str">
        <f>Разбивка_по_щитам!B810</f>
        <v/>
      </c>
      <c r="C805" s="20">
        <f>Разбивка_по_щитам!C810</f>
        <v>0</v>
      </c>
      <c r="D805" s="20">
        <f>Разбивка_по_щитам!F810</f>
        <v>0</v>
      </c>
      <c r="E805" s="20">
        <f>Разбивка_по_щитам!H810</f>
        <v>0</v>
      </c>
      <c r="F805" s="20" t="e">
        <f>Разбивка_по_щитам!I810</f>
        <v>#N/A</v>
      </c>
      <c r="G805" s="20" t="str">
        <f>Разбивка_по_щитам!J810</f>
        <v/>
      </c>
      <c r="H805" s="20" t="str">
        <f>Разбивка_по_щитам!K810</f>
        <v/>
      </c>
      <c r="I805" s="20" t="str">
        <f>Разбивка_по_щитам!L810</f>
        <v/>
      </c>
      <c r="J805" s="20" t="str">
        <f>Разбивка_по_щитам!M810</f>
        <v/>
      </c>
      <c r="K805" s="20" t="str">
        <f>Разбивка_по_щитам!N810</f>
        <v/>
      </c>
      <c r="L805" s="20"/>
      <c r="M805" s="20" t="str">
        <f>Разбивка_по_щитам!P810</f>
        <v/>
      </c>
      <c r="N805" s="20"/>
    </row>
    <row r="806" spans="2:14" x14ac:dyDescent="0.2">
      <c r="B806" s="20" t="str">
        <f>Разбивка_по_щитам!B811</f>
        <v/>
      </c>
      <c r="C806" s="20">
        <f>Разбивка_по_щитам!C811</f>
        <v>0</v>
      </c>
      <c r="D806" s="20">
        <f>Разбивка_по_щитам!F811</f>
        <v>0</v>
      </c>
      <c r="E806" s="20">
        <f>Разбивка_по_щитам!H811</f>
        <v>0</v>
      </c>
      <c r="F806" s="20" t="e">
        <f>Разбивка_по_щитам!I811</f>
        <v>#N/A</v>
      </c>
      <c r="G806" s="20" t="str">
        <f>Разбивка_по_щитам!J811</f>
        <v/>
      </c>
      <c r="H806" s="20" t="str">
        <f>Разбивка_по_щитам!K811</f>
        <v/>
      </c>
      <c r="I806" s="20" t="str">
        <f>Разбивка_по_щитам!L811</f>
        <v/>
      </c>
      <c r="J806" s="20" t="str">
        <f>Разбивка_по_щитам!M811</f>
        <v/>
      </c>
      <c r="K806" s="20" t="str">
        <f>Разбивка_по_щитам!N811</f>
        <v/>
      </c>
      <c r="L806" s="20"/>
      <c r="M806" s="20" t="str">
        <f>Разбивка_по_щитам!P811</f>
        <v/>
      </c>
      <c r="N806" s="20"/>
    </row>
    <row r="807" spans="2:14" x14ac:dyDescent="0.2">
      <c r="B807" s="20" t="str">
        <f>Разбивка_по_щитам!B812</f>
        <v/>
      </c>
      <c r="C807" s="20">
        <f>Разбивка_по_щитам!C812</f>
        <v>0</v>
      </c>
      <c r="D807" s="20">
        <f>Разбивка_по_щитам!F812</f>
        <v>0</v>
      </c>
      <c r="E807" s="20">
        <f>Разбивка_по_щитам!H812</f>
        <v>0</v>
      </c>
      <c r="F807" s="20" t="e">
        <f>Разбивка_по_щитам!I812</f>
        <v>#N/A</v>
      </c>
      <c r="G807" s="20" t="str">
        <f>Разбивка_по_щитам!J812</f>
        <v/>
      </c>
      <c r="H807" s="20" t="str">
        <f>Разбивка_по_щитам!K812</f>
        <v/>
      </c>
      <c r="I807" s="20" t="str">
        <f>Разбивка_по_щитам!L812</f>
        <v/>
      </c>
      <c r="J807" s="20" t="str">
        <f>Разбивка_по_щитам!M812</f>
        <v/>
      </c>
      <c r="K807" s="20" t="str">
        <f>Разбивка_по_щитам!N812</f>
        <v/>
      </c>
      <c r="L807" s="20"/>
      <c r="M807" s="20" t="str">
        <f>Разбивка_по_щитам!P812</f>
        <v/>
      </c>
      <c r="N807" s="20"/>
    </row>
    <row r="808" spans="2:14" x14ac:dyDescent="0.2">
      <c r="B808" s="20" t="str">
        <f>Разбивка_по_щитам!B813</f>
        <v/>
      </c>
      <c r="C808" s="20">
        <f>Разбивка_по_щитам!C813</f>
        <v>0</v>
      </c>
      <c r="D808" s="20">
        <f>Разбивка_по_щитам!F813</f>
        <v>0</v>
      </c>
      <c r="E808" s="20">
        <f>Разбивка_по_щитам!H813</f>
        <v>0</v>
      </c>
      <c r="F808" s="20" t="e">
        <f>Разбивка_по_щитам!I813</f>
        <v>#N/A</v>
      </c>
      <c r="G808" s="20" t="str">
        <f>Разбивка_по_щитам!J813</f>
        <v/>
      </c>
      <c r="H808" s="20" t="str">
        <f>Разбивка_по_щитам!K813</f>
        <v/>
      </c>
      <c r="I808" s="20" t="str">
        <f>Разбивка_по_щитам!L813</f>
        <v/>
      </c>
      <c r="J808" s="20" t="str">
        <f>Разбивка_по_щитам!M813</f>
        <v/>
      </c>
      <c r="K808" s="20" t="str">
        <f>Разбивка_по_щитам!N813</f>
        <v/>
      </c>
      <c r="L808" s="20"/>
      <c r="M808" s="20" t="str">
        <f>Разбивка_по_щитам!P813</f>
        <v/>
      </c>
      <c r="N808" s="20"/>
    </row>
    <row r="809" spans="2:14" x14ac:dyDescent="0.2">
      <c r="B809" s="20" t="str">
        <f>Разбивка_по_щитам!B814</f>
        <v/>
      </c>
      <c r="C809" s="20">
        <f>Разбивка_по_щитам!C814</f>
        <v>0</v>
      </c>
      <c r="D809" s="20">
        <f>Разбивка_по_щитам!F814</f>
        <v>0</v>
      </c>
      <c r="E809" s="20">
        <f>Разбивка_по_щитам!H814</f>
        <v>0</v>
      </c>
      <c r="F809" s="20" t="e">
        <f>Разбивка_по_щитам!I814</f>
        <v>#N/A</v>
      </c>
      <c r="G809" s="20" t="str">
        <f>Разбивка_по_щитам!J814</f>
        <v/>
      </c>
      <c r="H809" s="20" t="str">
        <f>Разбивка_по_щитам!K814</f>
        <v/>
      </c>
      <c r="I809" s="20" t="str">
        <f>Разбивка_по_щитам!L814</f>
        <v/>
      </c>
      <c r="J809" s="20" t="str">
        <f>Разбивка_по_щитам!M814</f>
        <v/>
      </c>
      <c r="K809" s="20" t="str">
        <f>Разбивка_по_щитам!N814</f>
        <v/>
      </c>
      <c r="L809" s="20"/>
      <c r="M809" s="20" t="str">
        <f>Разбивка_по_щитам!P814</f>
        <v/>
      </c>
      <c r="N809" s="20"/>
    </row>
    <row r="810" spans="2:14" x14ac:dyDescent="0.2">
      <c r="B810" s="20" t="str">
        <f>Разбивка_по_щитам!B815</f>
        <v/>
      </c>
      <c r="C810" s="20">
        <f>Разбивка_по_щитам!C815</f>
        <v>0</v>
      </c>
      <c r="D810" s="20">
        <f>Разбивка_по_щитам!F815</f>
        <v>0</v>
      </c>
      <c r="E810" s="20">
        <f>Разбивка_по_щитам!H815</f>
        <v>0</v>
      </c>
      <c r="F810" s="20" t="e">
        <f>Разбивка_по_щитам!I815</f>
        <v>#N/A</v>
      </c>
      <c r="G810" s="20" t="str">
        <f>Разбивка_по_щитам!J815</f>
        <v/>
      </c>
      <c r="H810" s="20" t="str">
        <f>Разбивка_по_щитам!K815</f>
        <v/>
      </c>
      <c r="I810" s="20" t="str">
        <f>Разбивка_по_щитам!L815</f>
        <v/>
      </c>
      <c r="J810" s="20" t="str">
        <f>Разбивка_по_щитам!M815</f>
        <v/>
      </c>
      <c r="K810" s="20" t="str">
        <f>Разбивка_по_щитам!N815</f>
        <v/>
      </c>
      <c r="L810" s="20"/>
      <c r="M810" s="20" t="str">
        <f>Разбивка_по_щитам!P815</f>
        <v/>
      </c>
      <c r="N810" s="20"/>
    </row>
    <row r="811" spans="2:14" x14ac:dyDescent="0.2">
      <c r="B811" s="20" t="str">
        <f>Разбивка_по_щитам!B816</f>
        <v/>
      </c>
      <c r="C811" s="20">
        <f>Разбивка_по_щитам!C816</f>
        <v>0</v>
      </c>
      <c r="D811" s="20">
        <f>Разбивка_по_щитам!F816</f>
        <v>0</v>
      </c>
      <c r="E811" s="20">
        <f>Разбивка_по_щитам!H816</f>
        <v>0</v>
      </c>
      <c r="F811" s="20" t="e">
        <f>Разбивка_по_щитам!I816</f>
        <v>#N/A</v>
      </c>
      <c r="G811" s="20" t="str">
        <f>Разбивка_по_щитам!J816</f>
        <v/>
      </c>
      <c r="H811" s="20" t="str">
        <f>Разбивка_по_щитам!K816</f>
        <v/>
      </c>
      <c r="I811" s="20" t="str">
        <f>Разбивка_по_щитам!L816</f>
        <v/>
      </c>
      <c r="J811" s="20" t="str">
        <f>Разбивка_по_щитам!M816</f>
        <v/>
      </c>
      <c r="K811" s="20" t="str">
        <f>Разбивка_по_щитам!N816</f>
        <v/>
      </c>
      <c r="L811" s="20"/>
      <c r="M811" s="20" t="str">
        <f>Разбивка_по_щитам!P816</f>
        <v/>
      </c>
      <c r="N811" s="20"/>
    </row>
    <row r="812" spans="2:14" x14ac:dyDescent="0.2">
      <c r="B812" s="20" t="str">
        <f>Разбивка_по_щитам!B817</f>
        <v/>
      </c>
      <c r="C812" s="20">
        <f>Разбивка_по_щитам!C817</f>
        <v>0</v>
      </c>
      <c r="D812" s="20">
        <f>Разбивка_по_щитам!F817</f>
        <v>0</v>
      </c>
      <c r="E812" s="20">
        <f>Разбивка_по_щитам!H817</f>
        <v>0</v>
      </c>
      <c r="F812" s="20" t="e">
        <f>Разбивка_по_щитам!I817</f>
        <v>#N/A</v>
      </c>
      <c r="G812" s="20" t="str">
        <f>Разбивка_по_щитам!J817</f>
        <v/>
      </c>
      <c r="H812" s="20" t="str">
        <f>Разбивка_по_щитам!K817</f>
        <v/>
      </c>
      <c r="I812" s="20" t="str">
        <f>Разбивка_по_щитам!L817</f>
        <v/>
      </c>
      <c r="J812" s="20" t="str">
        <f>Разбивка_по_щитам!M817</f>
        <v/>
      </c>
      <c r="K812" s="20" t="str">
        <f>Разбивка_по_щитам!N817</f>
        <v/>
      </c>
      <c r="L812" s="20"/>
      <c r="M812" s="20" t="str">
        <f>Разбивка_по_щитам!P817</f>
        <v/>
      </c>
      <c r="N812" s="20"/>
    </row>
    <row r="813" spans="2:14" x14ac:dyDescent="0.2">
      <c r="B813" s="20" t="str">
        <f>Разбивка_по_щитам!B818</f>
        <v/>
      </c>
      <c r="C813" s="20">
        <f>Разбивка_по_щитам!C818</f>
        <v>0</v>
      </c>
      <c r="D813" s="20">
        <f>Разбивка_по_щитам!F818</f>
        <v>0</v>
      </c>
      <c r="E813" s="20">
        <f>Разбивка_по_щитам!H818</f>
        <v>0</v>
      </c>
      <c r="F813" s="20" t="e">
        <f>Разбивка_по_щитам!I818</f>
        <v>#N/A</v>
      </c>
      <c r="G813" s="20" t="str">
        <f>Разбивка_по_щитам!J818</f>
        <v/>
      </c>
      <c r="H813" s="20" t="str">
        <f>Разбивка_по_щитам!K818</f>
        <v/>
      </c>
      <c r="I813" s="20" t="str">
        <f>Разбивка_по_щитам!L818</f>
        <v/>
      </c>
      <c r="J813" s="20" t="str">
        <f>Разбивка_по_щитам!M818</f>
        <v/>
      </c>
      <c r="K813" s="20" t="str">
        <f>Разбивка_по_щитам!N818</f>
        <v/>
      </c>
      <c r="L813" s="20"/>
      <c r="M813" s="20" t="str">
        <f>Разбивка_по_щитам!P818</f>
        <v/>
      </c>
      <c r="N813" s="20"/>
    </row>
    <row r="814" spans="2:14" x14ac:dyDescent="0.2">
      <c r="B814" s="20" t="str">
        <f>Разбивка_по_щитам!B819</f>
        <v/>
      </c>
      <c r="C814" s="20">
        <f>Разбивка_по_щитам!C819</f>
        <v>0</v>
      </c>
      <c r="D814" s="20">
        <f>Разбивка_по_щитам!F819</f>
        <v>0</v>
      </c>
      <c r="E814" s="20">
        <f>Разбивка_по_щитам!H819</f>
        <v>0</v>
      </c>
      <c r="F814" s="20" t="e">
        <f>Разбивка_по_щитам!I819</f>
        <v>#N/A</v>
      </c>
      <c r="G814" s="20" t="str">
        <f>Разбивка_по_щитам!J819</f>
        <v/>
      </c>
      <c r="H814" s="20" t="str">
        <f>Разбивка_по_щитам!K819</f>
        <v/>
      </c>
      <c r="I814" s="20" t="str">
        <f>Разбивка_по_щитам!L819</f>
        <v/>
      </c>
      <c r="J814" s="20" t="str">
        <f>Разбивка_по_щитам!M819</f>
        <v/>
      </c>
      <c r="K814" s="20" t="str">
        <f>Разбивка_по_щитам!N819</f>
        <v/>
      </c>
      <c r="L814" s="20"/>
      <c r="M814" s="20" t="str">
        <f>Разбивка_по_щитам!P819</f>
        <v/>
      </c>
      <c r="N814" s="20"/>
    </row>
    <row r="815" spans="2:14" x14ac:dyDescent="0.2">
      <c r="B815" s="20" t="str">
        <f>Разбивка_по_щитам!B820</f>
        <v/>
      </c>
      <c r="C815" s="20">
        <f>Разбивка_по_щитам!C820</f>
        <v>0</v>
      </c>
      <c r="D815" s="20">
        <f>Разбивка_по_щитам!F820</f>
        <v>0</v>
      </c>
      <c r="E815" s="20">
        <f>Разбивка_по_щитам!H820</f>
        <v>0</v>
      </c>
      <c r="F815" s="20" t="e">
        <f>Разбивка_по_щитам!I820</f>
        <v>#N/A</v>
      </c>
      <c r="G815" s="20" t="str">
        <f>Разбивка_по_щитам!J820</f>
        <v/>
      </c>
      <c r="H815" s="20" t="str">
        <f>Разбивка_по_щитам!K820</f>
        <v/>
      </c>
      <c r="I815" s="20" t="str">
        <f>Разбивка_по_щитам!L820</f>
        <v/>
      </c>
      <c r="J815" s="20" t="str">
        <f>Разбивка_по_щитам!M820</f>
        <v/>
      </c>
      <c r="K815" s="20" t="str">
        <f>Разбивка_по_щитам!N820</f>
        <v/>
      </c>
      <c r="L815" s="20"/>
      <c r="M815" s="20" t="str">
        <f>Разбивка_по_щитам!P820</f>
        <v/>
      </c>
      <c r="N815" s="20"/>
    </row>
    <row r="816" spans="2:14" x14ac:dyDescent="0.2">
      <c r="B816" s="20" t="str">
        <f>Разбивка_по_щитам!B821</f>
        <v/>
      </c>
      <c r="C816" s="20">
        <f>Разбивка_по_щитам!C821</f>
        <v>0</v>
      </c>
      <c r="D816" s="20">
        <f>Разбивка_по_щитам!F821</f>
        <v>0</v>
      </c>
      <c r="E816" s="20">
        <f>Разбивка_по_щитам!H821</f>
        <v>0</v>
      </c>
      <c r="F816" s="20" t="e">
        <f>Разбивка_по_щитам!I821</f>
        <v>#N/A</v>
      </c>
      <c r="G816" s="20" t="str">
        <f>Разбивка_по_щитам!J821</f>
        <v/>
      </c>
      <c r="H816" s="20" t="str">
        <f>Разбивка_по_щитам!K821</f>
        <v/>
      </c>
      <c r="I816" s="20" t="str">
        <f>Разбивка_по_щитам!L821</f>
        <v/>
      </c>
      <c r="J816" s="20" t="str">
        <f>Разбивка_по_щитам!M821</f>
        <v/>
      </c>
      <c r="K816" s="20" t="str">
        <f>Разбивка_по_щитам!N821</f>
        <v/>
      </c>
      <c r="L816" s="20"/>
      <c r="M816" s="20" t="str">
        <f>Разбивка_по_щитам!P821</f>
        <v/>
      </c>
      <c r="N816" s="20"/>
    </row>
    <row r="817" spans="2:14" x14ac:dyDescent="0.2">
      <c r="B817" s="20" t="str">
        <f>Разбивка_по_щитам!B822</f>
        <v/>
      </c>
      <c r="C817" s="20">
        <f>Разбивка_по_щитам!C822</f>
        <v>0</v>
      </c>
      <c r="D817" s="20">
        <f>Разбивка_по_щитам!F822</f>
        <v>0</v>
      </c>
      <c r="E817" s="20">
        <f>Разбивка_по_щитам!H822</f>
        <v>0</v>
      </c>
      <c r="F817" s="20" t="e">
        <f>Разбивка_по_щитам!I822</f>
        <v>#N/A</v>
      </c>
      <c r="G817" s="20" t="str">
        <f>Разбивка_по_щитам!J822</f>
        <v/>
      </c>
      <c r="H817" s="20" t="str">
        <f>Разбивка_по_щитам!K822</f>
        <v/>
      </c>
      <c r="I817" s="20" t="str">
        <f>Разбивка_по_щитам!L822</f>
        <v/>
      </c>
      <c r="J817" s="20" t="str">
        <f>Разбивка_по_щитам!M822</f>
        <v/>
      </c>
      <c r="K817" s="20" t="str">
        <f>Разбивка_по_щитам!N822</f>
        <v/>
      </c>
      <c r="L817" s="20"/>
      <c r="M817" s="20" t="str">
        <f>Разбивка_по_щитам!P822</f>
        <v/>
      </c>
      <c r="N817" s="20"/>
    </row>
    <row r="818" spans="2:14" x14ac:dyDescent="0.2">
      <c r="B818" s="20" t="str">
        <f>Разбивка_по_щитам!B823</f>
        <v/>
      </c>
      <c r="C818" s="20">
        <f>Разбивка_по_щитам!C823</f>
        <v>0</v>
      </c>
      <c r="D818" s="20">
        <f>Разбивка_по_щитам!F823</f>
        <v>0</v>
      </c>
      <c r="E818" s="20">
        <f>Разбивка_по_щитам!H823</f>
        <v>0</v>
      </c>
      <c r="F818" s="20" t="e">
        <f>Разбивка_по_щитам!I823</f>
        <v>#N/A</v>
      </c>
      <c r="G818" s="20" t="str">
        <f>Разбивка_по_щитам!J823</f>
        <v/>
      </c>
      <c r="H818" s="20" t="str">
        <f>Разбивка_по_щитам!K823</f>
        <v/>
      </c>
      <c r="I818" s="20" t="str">
        <f>Разбивка_по_щитам!L823</f>
        <v/>
      </c>
      <c r="J818" s="20" t="str">
        <f>Разбивка_по_щитам!M823</f>
        <v/>
      </c>
      <c r="K818" s="20" t="str">
        <f>Разбивка_по_щитам!N823</f>
        <v/>
      </c>
      <c r="L818" s="20"/>
      <c r="M818" s="20" t="str">
        <f>Разбивка_по_щитам!P823</f>
        <v/>
      </c>
      <c r="N818" s="20"/>
    </row>
    <row r="819" spans="2:14" x14ac:dyDescent="0.2">
      <c r="B819" s="20" t="str">
        <f>Разбивка_по_щитам!B824</f>
        <v/>
      </c>
      <c r="C819" s="20">
        <f>Разбивка_по_щитам!C824</f>
        <v>0</v>
      </c>
      <c r="D819" s="20">
        <f>Разбивка_по_щитам!F824</f>
        <v>0</v>
      </c>
      <c r="E819" s="20">
        <f>Разбивка_по_щитам!H824</f>
        <v>0</v>
      </c>
      <c r="F819" s="20" t="e">
        <f>Разбивка_по_щитам!I824</f>
        <v>#N/A</v>
      </c>
      <c r="G819" s="20" t="str">
        <f>Разбивка_по_щитам!J824</f>
        <v/>
      </c>
      <c r="H819" s="20" t="str">
        <f>Разбивка_по_щитам!K824</f>
        <v/>
      </c>
      <c r="I819" s="20" t="str">
        <f>Разбивка_по_щитам!L824</f>
        <v/>
      </c>
      <c r="J819" s="20" t="str">
        <f>Разбивка_по_щитам!M824</f>
        <v/>
      </c>
      <c r="K819" s="20" t="str">
        <f>Разбивка_по_щитам!N824</f>
        <v/>
      </c>
      <c r="L819" s="20"/>
      <c r="M819" s="20" t="str">
        <f>Разбивка_по_щитам!P824</f>
        <v/>
      </c>
      <c r="N819" s="20"/>
    </row>
    <row r="820" spans="2:14" x14ac:dyDescent="0.2">
      <c r="B820" s="20" t="str">
        <f>Разбивка_по_щитам!B825</f>
        <v/>
      </c>
      <c r="C820" s="20">
        <f>Разбивка_по_щитам!C825</f>
        <v>0</v>
      </c>
      <c r="D820" s="20">
        <f>Разбивка_по_щитам!F825</f>
        <v>0</v>
      </c>
      <c r="E820" s="20">
        <f>Разбивка_по_щитам!H825</f>
        <v>0</v>
      </c>
      <c r="F820" s="20" t="e">
        <f>Разбивка_по_щитам!I825</f>
        <v>#N/A</v>
      </c>
      <c r="G820" s="20" t="str">
        <f>Разбивка_по_щитам!J825</f>
        <v/>
      </c>
      <c r="H820" s="20" t="str">
        <f>Разбивка_по_щитам!K825</f>
        <v/>
      </c>
      <c r="I820" s="20" t="str">
        <f>Разбивка_по_щитам!L825</f>
        <v/>
      </c>
      <c r="J820" s="20" t="str">
        <f>Разбивка_по_щитам!M825</f>
        <v/>
      </c>
      <c r="K820" s="20" t="str">
        <f>Разбивка_по_щитам!N825</f>
        <v/>
      </c>
      <c r="L820" s="20"/>
      <c r="M820" s="20" t="str">
        <f>Разбивка_по_щитам!P825</f>
        <v/>
      </c>
      <c r="N820" s="20"/>
    </row>
    <row r="821" spans="2:14" x14ac:dyDescent="0.2">
      <c r="B821" s="20" t="str">
        <f>Разбивка_по_щитам!B826</f>
        <v/>
      </c>
      <c r="C821" s="20">
        <f>Разбивка_по_щитам!C826</f>
        <v>0</v>
      </c>
      <c r="D821" s="20">
        <f>Разбивка_по_щитам!F826</f>
        <v>0</v>
      </c>
      <c r="E821" s="20">
        <f>Разбивка_по_щитам!H826</f>
        <v>0</v>
      </c>
      <c r="F821" s="20" t="e">
        <f>Разбивка_по_щитам!I826</f>
        <v>#N/A</v>
      </c>
      <c r="G821" s="20" t="str">
        <f>Разбивка_по_щитам!J826</f>
        <v/>
      </c>
      <c r="H821" s="20" t="str">
        <f>Разбивка_по_щитам!K826</f>
        <v/>
      </c>
      <c r="I821" s="20" t="str">
        <f>Разбивка_по_щитам!L826</f>
        <v/>
      </c>
      <c r="J821" s="20" t="str">
        <f>Разбивка_по_щитам!M826</f>
        <v/>
      </c>
      <c r="K821" s="20" t="str">
        <f>Разбивка_по_щитам!N826</f>
        <v/>
      </c>
      <c r="L821" s="20"/>
      <c r="M821" s="20" t="str">
        <f>Разбивка_по_щитам!P826</f>
        <v/>
      </c>
      <c r="N821" s="20"/>
    </row>
    <row r="822" spans="2:14" x14ac:dyDescent="0.2">
      <c r="B822" s="20" t="str">
        <f>Разбивка_по_щитам!B827</f>
        <v/>
      </c>
      <c r="C822" s="20">
        <f>Разбивка_по_щитам!C827</f>
        <v>0</v>
      </c>
      <c r="D822" s="20">
        <f>Разбивка_по_щитам!F827</f>
        <v>0</v>
      </c>
      <c r="E822" s="20">
        <f>Разбивка_по_щитам!H827</f>
        <v>0</v>
      </c>
      <c r="F822" s="20" t="e">
        <f>Разбивка_по_щитам!I827</f>
        <v>#N/A</v>
      </c>
      <c r="G822" s="20" t="str">
        <f>Разбивка_по_щитам!J827</f>
        <v/>
      </c>
      <c r="H822" s="20" t="str">
        <f>Разбивка_по_щитам!K827</f>
        <v/>
      </c>
      <c r="I822" s="20" t="str">
        <f>Разбивка_по_щитам!L827</f>
        <v/>
      </c>
      <c r="J822" s="20" t="str">
        <f>Разбивка_по_щитам!M827</f>
        <v/>
      </c>
      <c r="K822" s="20" t="str">
        <f>Разбивка_по_щитам!N827</f>
        <v/>
      </c>
      <c r="L822" s="20"/>
      <c r="M822" s="20" t="str">
        <f>Разбивка_по_щитам!P827</f>
        <v/>
      </c>
      <c r="N822" s="20"/>
    </row>
    <row r="823" spans="2:14" x14ac:dyDescent="0.2">
      <c r="B823" s="20" t="str">
        <f>Разбивка_по_щитам!B828</f>
        <v/>
      </c>
      <c r="C823" s="20">
        <f>Разбивка_по_щитам!C828</f>
        <v>0</v>
      </c>
      <c r="D823" s="20">
        <f>Разбивка_по_щитам!F828</f>
        <v>0</v>
      </c>
      <c r="E823" s="20">
        <f>Разбивка_по_щитам!H828</f>
        <v>0</v>
      </c>
      <c r="F823" s="20" t="e">
        <f>Разбивка_по_щитам!I828</f>
        <v>#N/A</v>
      </c>
      <c r="G823" s="20" t="str">
        <f>Разбивка_по_щитам!J828</f>
        <v/>
      </c>
      <c r="H823" s="20" t="str">
        <f>Разбивка_по_щитам!K828</f>
        <v/>
      </c>
      <c r="I823" s="20" t="str">
        <f>Разбивка_по_щитам!L828</f>
        <v/>
      </c>
      <c r="J823" s="20" t="str">
        <f>Разбивка_по_щитам!M828</f>
        <v/>
      </c>
      <c r="K823" s="20" t="str">
        <f>Разбивка_по_щитам!N828</f>
        <v/>
      </c>
      <c r="L823" s="20"/>
      <c r="M823" s="20" t="str">
        <f>Разбивка_по_щитам!P828</f>
        <v/>
      </c>
      <c r="N823" s="20"/>
    </row>
    <row r="824" spans="2:14" x14ac:dyDescent="0.2">
      <c r="B824" s="20" t="str">
        <f>Разбивка_по_щитам!B829</f>
        <v/>
      </c>
      <c r="C824" s="20">
        <f>Разбивка_по_щитам!C829</f>
        <v>0</v>
      </c>
      <c r="D824" s="20">
        <f>Разбивка_по_щитам!F829</f>
        <v>0</v>
      </c>
      <c r="E824" s="20">
        <f>Разбивка_по_щитам!H829</f>
        <v>0</v>
      </c>
      <c r="F824" s="20" t="e">
        <f>Разбивка_по_щитам!I829</f>
        <v>#N/A</v>
      </c>
      <c r="G824" s="20" t="str">
        <f>Разбивка_по_щитам!J829</f>
        <v/>
      </c>
      <c r="H824" s="20" t="str">
        <f>Разбивка_по_щитам!K829</f>
        <v/>
      </c>
      <c r="I824" s="20" t="str">
        <f>Разбивка_по_щитам!L829</f>
        <v/>
      </c>
      <c r="J824" s="20" t="str">
        <f>Разбивка_по_щитам!M829</f>
        <v/>
      </c>
      <c r="K824" s="20" t="str">
        <f>Разбивка_по_щитам!N829</f>
        <v/>
      </c>
      <c r="L824" s="20"/>
      <c r="M824" s="20" t="str">
        <f>Разбивка_по_щитам!P829</f>
        <v/>
      </c>
      <c r="N824" s="20"/>
    </row>
    <row r="825" spans="2:14" x14ac:dyDescent="0.2">
      <c r="B825" s="20" t="str">
        <f>Разбивка_по_щитам!B830</f>
        <v/>
      </c>
      <c r="C825" s="20">
        <f>Разбивка_по_щитам!C830</f>
        <v>0</v>
      </c>
      <c r="D825" s="20">
        <f>Разбивка_по_щитам!F830</f>
        <v>0</v>
      </c>
      <c r="E825" s="20">
        <f>Разбивка_по_щитам!H830</f>
        <v>0</v>
      </c>
      <c r="F825" s="20" t="e">
        <f>Разбивка_по_щитам!I830</f>
        <v>#N/A</v>
      </c>
      <c r="G825" s="20" t="str">
        <f>Разбивка_по_щитам!J830</f>
        <v/>
      </c>
      <c r="H825" s="20" t="str">
        <f>Разбивка_по_щитам!K830</f>
        <v/>
      </c>
      <c r="I825" s="20" t="str">
        <f>Разбивка_по_щитам!L830</f>
        <v/>
      </c>
      <c r="J825" s="20" t="str">
        <f>Разбивка_по_щитам!M830</f>
        <v/>
      </c>
      <c r="K825" s="20" t="str">
        <f>Разбивка_по_щитам!N830</f>
        <v/>
      </c>
      <c r="L825" s="20"/>
      <c r="M825" s="20" t="str">
        <f>Разбивка_по_щитам!P830</f>
        <v/>
      </c>
      <c r="N825" s="20"/>
    </row>
    <row r="826" spans="2:14" x14ac:dyDescent="0.2">
      <c r="B826" s="20" t="str">
        <f>Разбивка_по_щитам!B831</f>
        <v/>
      </c>
      <c r="C826" s="20">
        <f>Разбивка_по_щитам!C831</f>
        <v>0</v>
      </c>
      <c r="D826" s="20">
        <f>Разбивка_по_щитам!F831</f>
        <v>0</v>
      </c>
      <c r="E826" s="20">
        <f>Разбивка_по_щитам!H831</f>
        <v>0</v>
      </c>
      <c r="F826" s="20" t="e">
        <f>Разбивка_по_щитам!I831</f>
        <v>#N/A</v>
      </c>
      <c r="G826" s="20" t="str">
        <f>Разбивка_по_щитам!J831</f>
        <v/>
      </c>
      <c r="H826" s="20" t="str">
        <f>Разбивка_по_щитам!K831</f>
        <v/>
      </c>
      <c r="I826" s="20" t="str">
        <f>Разбивка_по_щитам!L831</f>
        <v/>
      </c>
      <c r="J826" s="20" t="str">
        <f>Разбивка_по_щитам!M831</f>
        <v/>
      </c>
      <c r="K826" s="20" t="str">
        <f>Разбивка_по_щитам!N831</f>
        <v/>
      </c>
      <c r="L826" s="20"/>
      <c r="M826" s="20" t="str">
        <f>Разбивка_по_щитам!P831</f>
        <v/>
      </c>
      <c r="N826" s="20"/>
    </row>
    <row r="827" spans="2:14" x14ac:dyDescent="0.2">
      <c r="B827" s="20" t="str">
        <f>Разбивка_по_щитам!B832</f>
        <v/>
      </c>
      <c r="C827" s="20">
        <f>Разбивка_по_щитам!C832</f>
        <v>0</v>
      </c>
      <c r="D827" s="20">
        <f>Разбивка_по_щитам!F832</f>
        <v>0</v>
      </c>
      <c r="E827" s="20">
        <f>Разбивка_по_щитам!H832</f>
        <v>0</v>
      </c>
      <c r="F827" s="20" t="e">
        <f>Разбивка_по_щитам!I832</f>
        <v>#N/A</v>
      </c>
      <c r="G827" s="20" t="str">
        <f>Разбивка_по_щитам!J832</f>
        <v/>
      </c>
      <c r="H827" s="20" t="str">
        <f>Разбивка_по_щитам!K832</f>
        <v/>
      </c>
      <c r="I827" s="20" t="str">
        <f>Разбивка_по_щитам!L832</f>
        <v/>
      </c>
      <c r="J827" s="20" t="str">
        <f>Разбивка_по_щитам!M832</f>
        <v/>
      </c>
      <c r="K827" s="20" t="str">
        <f>Разбивка_по_щитам!N832</f>
        <v/>
      </c>
      <c r="L827" s="20"/>
      <c r="M827" s="20" t="str">
        <f>Разбивка_по_щитам!P832</f>
        <v/>
      </c>
      <c r="N827" s="20"/>
    </row>
    <row r="828" spans="2:14" x14ac:dyDescent="0.2">
      <c r="B828" s="20" t="str">
        <f>Разбивка_по_щитам!B833</f>
        <v/>
      </c>
      <c r="C828" s="20">
        <f>Разбивка_по_щитам!C833</f>
        <v>0</v>
      </c>
      <c r="D828" s="20">
        <f>Разбивка_по_щитам!F833</f>
        <v>0</v>
      </c>
      <c r="E828" s="20">
        <f>Разбивка_по_щитам!H833</f>
        <v>0</v>
      </c>
      <c r="F828" s="20" t="e">
        <f>Разбивка_по_щитам!I833</f>
        <v>#N/A</v>
      </c>
      <c r="G828" s="20" t="str">
        <f>Разбивка_по_щитам!J833</f>
        <v/>
      </c>
      <c r="H828" s="20" t="str">
        <f>Разбивка_по_щитам!K833</f>
        <v/>
      </c>
      <c r="I828" s="20" t="str">
        <f>Разбивка_по_щитам!L833</f>
        <v/>
      </c>
      <c r="J828" s="20" t="str">
        <f>Разбивка_по_щитам!M833</f>
        <v/>
      </c>
      <c r="K828" s="20" t="str">
        <f>Разбивка_по_щитам!N833</f>
        <v/>
      </c>
      <c r="L828" s="20"/>
      <c r="M828" s="20" t="str">
        <f>Разбивка_по_щитам!P833</f>
        <v/>
      </c>
      <c r="N828" s="20"/>
    </row>
    <row r="829" spans="2:14" x14ac:dyDescent="0.2">
      <c r="B829" s="20" t="str">
        <f>Разбивка_по_щитам!B834</f>
        <v/>
      </c>
      <c r="C829" s="20">
        <f>Разбивка_по_щитам!C834</f>
        <v>0</v>
      </c>
      <c r="D829" s="20">
        <f>Разбивка_по_щитам!F834</f>
        <v>0</v>
      </c>
      <c r="E829" s="20">
        <f>Разбивка_по_щитам!H834</f>
        <v>0</v>
      </c>
      <c r="F829" s="20" t="e">
        <f>Разбивка_по_щитам!I834</f>
        <v>#N/A</v>
      </c>
      <c r="G829" s="20" t="str">
        <f>Разбивка_по_щитам!J834</f>
        <v/>
      </c>
      <c r="H829" s="20" t="str">
        <f>Разбивка_по_щитам!K834</f>
        <v/>
      </c>
      <c r="I829" s="20" t="str">
        <f>Разбивка_по_щитам!L834</f>
        <v/>
      </c>
      <c r="J829" s="20" t="str">
        <f>Разбивка_по_щитам!M834</f>
        <v/>
      </c>
      <c r="K829" s="20" t="str">
        <f>Разбивка_по_щитам!N834</f>
        <v/>
      </c>
      <c r="L829" s="20"/>
      <c r="M829" s="20" t="str">
        <f>Разбивка_по_щитам!P834</f>
        <v/>
      </c>
      <c r="N829" s="20"/>
    </row>
    <row r="830" spans="2:14" x14ac:dyDescent="0.2">
      <c r="B830" s="20" t="str">
        <f>Разбивка_по_щитам!B835</f>
        <v/>
      </c>
      <c r="C830" s="20">
        <f>Разбивка_по_щитам!C835</f>
        <v>0</v>
      </c>
      <c r="D830" s="20">
        <f>Разбивка_по_щитам!F835</f>
        <v>0</v>
      </c>
      <c r="E830" s="20">
        <f>Разбивка_по_щитам!H835</f>
        <v>0</v>
      </c>
      <c r="F830" s="20" t="e">
        <f>Разбивка_по_щитам!I835</f>
        <v>#N/A</v>
      </c>
      <c r="G830" s="20" t="str">
        <f>Разбивка_по_щитам!J835</f>
        <v/>
      </c>
      <c r="H830" s="20" t="str">
        <f>Разбивка_по_щитам!K835</f>
        <v/>
      </c>
      <c r="I830" s="20" t="str">
        <f>Разбивка_по_щитам!L835</f>
        <v/>
      </c>
      <c r="J830" s="20" t="str">
        <f>Разбивка_по_щитам!M835</f>
        <v/>
      </c>
      <c r="K830" s="20" t="str">
        <f>Разбивка_по_щитам!N835</f>
        <v/>
      </c>
      <c r="L830" s="20"/>
      <c r="M830" s="20" t="str">
        <f>Разбивка_по_щитам!P835</f>
        <v/>
      </c>
      <c r="N830" s="20"/>
    </row>
    <row r="831" spans="2:14" x14ac:dyDescent="0.2">
      <c r="B831" s="20" t="str">
        <f>Разбивка_по_щитам!B836</f>
        <v/>
      </c>
      <c r="C831" s="20">
        <f>Разбивка_по_щитам!C836</f>
        <v>0</v>
      </c>
      <c r="D831" s="20">
        <f>Разбивка_по_щитам!F836</f>
        <v>0</v>
      </c>
      <c r="E831" s="20">
        <f>Разбивка_по_щитам!H836</f>
        <v>0</v>
      </c>
      <c r="F831" s="20" t="e">
        <f>Разбивка_по_щитам!I836</f>
        <v>#N/A</v>
      </c>
      <c r="G831" s="20" t="str">
        <f>Разбивка_по_щитам!J836</f>
        <v/>
      </c>
      <c r="H831" s="20" t="str">
        <f>Разбивка_по_щитам!K836</f>
        <v/>
      </c>
      <c r="I831" s="20" t="str">
        <f>Разбивка_по_щитам!L836</f>
        <v/>
      </c>
      <c r="J831" s="20" t="str">
        <f>Разбивка_по_щитам!M836</f>
        <v/>
      </c>
      <c r="K831" s="20" t="str">
        <f>Разбивка_по_щитам!N836</f>
        <v/>
      </c>
      <c r="L831" s="20"/>
      <c r="M831" s="20" t="str">
        <f>Разбивка_по_щитам!P836</f>
        <v/>
      </c>
      <c r="N831" s="20"/>
    </row>
    <row r="832" spans="2:14" x14ac:dyDescent="0.2">
      <c r="B832" s="20" t="str">
        <f>Разбивка_по_щитам!B837</f>
        <v/>
      </c>
      <c r="C832" s="20">
        <f>Разбивка_по_щитам!C837</f>
        <v>0</v>
      </c>
      <c r="D832" s="20">
        <f>Разбивка_по_щитам!F837</f>
        <v>0</v>
      </c>
      <c r="E832" s="20">
        <f>Разбивка_по_щитам!H837</f>
        <v>0</v>
      </c>
      <c r="F832" s="20" t="e">
        <f>Разбивка_по_щитам!I837</f>
        <v>#N/A</v>
      </c>
      <c r="G832" s="20" t="str">
        <f>Разбивка_по_щитам!J837</f>
        <v/>
      </c>
      <c r="H832" s="20" t="str">
        <f>Разбивка_по_щитам!K837</f>
        <v/>
      </c>
      <c r="I832" s="20" t="str">
        <f>Разбивка_по_щитам!L837</f>
        <v/>
      </c>
      <c r="J832" s="20" t="str">
        <f>Разбивка_по_щитам!M837</f>
        <v/>
      </c>
      <c r="K832" s="20" t="str">
        <f>Разбивка_по_щитам!N837</f>
        <v/>
      </c>
      <c r="L832" s="20"/>
      <c r="M832" s="20" t="str">
        <f>Разбивка_по_щитам!P837</f>
        <v/>
      </c>
      <c r="N832" s="20"/>
    </row>
    <row r="833" spans="2:14" x14ac:dyDescent="0.2">
      <c r="B833" s="20" t="str">
        <f>Разбивка_по_щитам!B838</f>
        <v/>
      </c>
      <c r="C833" s="20">
        <f>Разбивка_по_щитам!C838</f>
        <v>0</v>
      </c>
      <c r="D833" s="20">
        <f>Разбивка_по_щитам!F838</f>
        <v>0</v>
      </c>
      <c r="E833" s="20">
        <f>Разбивка_по_щитам!H838</f>
        <v>0</v>
      </c>
      <c r="F833" s="20" t="e">
        <f>Разбивка_по_щитам!I838</f>
        <v>#N/A</v>
      </c>
      <c r="G833" s="20" t="str">
        <f>Разбивка_по_щитам!J838</f>
        <v/>
      </c>
      <c r="H833" s="20" t="str">
        <f>Разбивка_по_щитам!K838</f>
        <v/>
      </c>
      <c r="I833" s="20" t="str">
        <f>Разбивка_по_щитам!L838</f>
        <v/>
      </c>
      <c r="J833" s="20" t="str">
        <f>Разбивка_по_щитам!M838</f>
        <v/>
      </c>
      <c r="K833" s="20" t="str">
        <f>Разбивка_по_щитам!N838</f>
        <v/>
      </c>
      <c r="L833" s="20"/>
      <c r="M833" s="20" t="str">
        <f>Разбивка_по_щитам!P838</f>
        <v/>
      </c>
      <c r="N833" s="20"/>
    </row>
    <row r="834" spans="2:14" x14ac:dyDescent="0.2">
      <c r="B834" s="20" t="str">
        <f>Разбивка_по_щитам!B839</f>
        <v/>
      </c>
      <c r="C834" s="20">
        <f>Разбивка_по_щитам!C839</f>
        <v>0</v>
      </c>
      <c r="D834" s="20">
        <f>Разбивка_по_щитам!F839</f>
        <v>0</v>
      </c>
      <c r="E834" s="20">
        <f>Разбивка_по_щитам!H839</f>
        <v>0</v>
      </c>
      <c r="F834" s="20" t="e">
        <f>Разбивка_по_щитам!I839</f>
        <v>#N/A</v>
      </c>
      <c r="G834" s="20" t="str">
        <f>Разбивка_по_щитам!J839</f>
        <v/>
      </c>
      <c r="H834" s="20" t="str">
        <f>Разбивка_по_щитам!K839</f>
        <v/>
      </c>
      <c r="I834" s="20" t="str">
        <f>Разбивка_по_щитам!L839</f>
        <v/>
      </c>
      <c r="J834" s="20" t="str">
        <f>Разбивка_по_щитам!M839</f>
        <v/>
      </c>
      <c r="K834" s="20" t="str">
        <f>Разбивка_по_щитам!N839</f>
        <v/>
      </c>
      <c r="L834" s="20"/>
      <c r="M834" s="20" t="str">
        <f>Разбивка_по_щитам!P839</f>
        <v/>
      </c>
      <c r="N834" s="20"/>
    </row>
    <row r="835" spans="2:14" x14ac:dyDescent="0.2">
      <c r="B835" s="20" t="str">
        <f>Разбивка_по_щитам!B840</f>
        <v/>
      </c>
      <c r="C835" s="20">
        <f>Разбивка_по_щитам!C840</f>
        <v>0</v>
      </c>
      <c r="D835" s="20">
        <f>Разбивка_по_щитам!F840</f>
        <v>0</v>
      </c>
      <c r="E835" s="20">
        <f>Разбивка_по_щитам!H840</f>
        <v>0</v>
      </c>
      <c r="F835" s="20" t="e">
        <f>Разбивка_по_щитам!I840</f>
        <v>#N/A</v>
      </c>
      <c r="G835" s="20" t="str">
        <f>Разбивка_по_щитам!J840</f>
        <v/>
      </c>
      <c r="H835" s="20" t="str">
        <f>Разбивка_по_щитам!K840</f>
        <v/>
      </c>
      <c r="I835" s="20" t="str">
        <f>Разбивка_по_щитам!L840</f>
        <v/>
      </c>
      <c r="J835" s="20" t="str">
        <f>Разбивка_по_щитам!M840</f>
        <v/>
      </c>
      <c r="K835" s="20" t="str">
        <f>Разбивка_по_щитам!N840</f>
        <v/>
      </c>
      <c r="L835" s="20"/>
      <c r="M835" s="20" t="str">
        <f>Разбивка_по_щитам!P840</f>
        <v/>
      </c>
      <c r="N835" s="20"/>
    </row>
    <row r="836" spans="2:14" x14ac:dyDescent="0.2">
      <c r="B836" s="20" t="str">
        <f>Разбивка_по_щитам!B841</f>
        <v/>
      </c>
      <c r="C836" s="20">
        <f>Разбивка_по_щитам!C841</f>
        <v>0</v>
      </c>
      <c r="D836" s="20">
        <f>Разбивка_по_щитам!F841</f>
        <v>0</v>
      </c>
      <c r="E836" s="20">
        <f>Разбивка_по_щитам!H841</f>
        <v>0</v>
      </c>
      <c r="F836" s="20" t="e">
        <f>Разбивка_по_щитам!I841</f>
        <v>#N/A</v>
      </c>
      <c r="G836" s="20" t="str">
        <f>Разбивка_по_щитам!J841</f>
        <v/>
      </c>
      <c r="H836" s="20" t="str">
        <f>Разбивка_по_щитам!K841</f>
        <v/>
      </c>
      <c r="I836" s="20" t="str">
        <f>Разбивка_по_щитам!L841</f>
        <v/>
      </c>
      <c r="J836" s="20" t="str">
        <f>Разбивка_по_щитам!M841</f>
        <v/>
      </c>
      <c r="K836" s="20" t="str">
        <f>Разбивка_по_щитам!N841</f>
        <v/>
      </c>
      <c r="L836" s="20"/>
      <c r="M836" s="20" t="str">
        <f>Разбивка_по_щитам!P841</f>
        <v/>
      </c>
      <c r="N836" s="20"/>
    </row>
    <row r="837" spans="2:14" x14ac:dyDescent="0.2">
      <c r="B837" s="20" t="str">
        <f>Разбивка_по_щитам!B842</f>
        <v/>
      </c>
      <c r="C837" s="20">
        <f>Разбивка_по_щитам!C842</f>
        <v>0</v>
      </c>
      <c r="D837" s="20">
        <f>Разбивка_по_щитам!F842</f>
        <v>0</v>
      </c>
      <c r="E837" s="20">
        <f>Разбивка_по_щитам!H842</f>
        <v>0</v>
      </c>
      <c r="F837" s="20" t="e">
        <f>Разбивка_по_щитам!I842</f>
        <v>#N/A</v>
      </c>
      <c r="G837" s="20" t="str">
        <f>Разбивка_по_щитам!J842</f>
        <v/>
      </c>
      <c r="H837" s="20" t="str">
        <f>Разбивка_по_щитам!K842</f>
        <v/>
      </c>
      <c r="I837" s="20" t="str">
        <f>Разбивка_по_щитам!L842</f>
        <v/>
      </c>
      <c r="J837" s="20" t="str">
        <f>Разбивка_по_щитам!M842</f>
        <v/>
      </c>
      <c r="K837" s="20" t="str">
        <f>Разбивка_по_щитам!N842</f>
        <v/>
      </c>
      <c r="L837" s="20"/>
      <c r="M837" s="20" t="str">
        <f>Разбивка_по_щитам!P842</f>
        <v/>
      </c>
      <c r="N837" s="20"/>
    </row>
    <row r="838" spans="2:14" x14ac:dyDescent="0.2">
      <c r="B838" s="20" t="str">
        <f>Разбивка_по_щитам!B843</f>
        <v/>
      </c>
      <c r="C838" s="20">
        <f>Разбивка_по_щитам!C843</f>
        <v>0</v>
      </c>
      <c r="D838" s="20">
        <f>Разбивка_по_щитам!F843</f>
        <v>0</v>
      </c>
      <c r="E838" s="20">
        <f>Разбивка_по_щитам!H843</f>
        <v>0</v>
      </c>
      <c r="F838" s="20" t="e">
        <f>Разбивка_по_щитам!I843</f>
        <v>#N/A</v>
      </c>
      <c r="G838" s="20" t="str">
        <f>Разбивка_по_щитам!J843</f>
        <v/>
      </c>
      <c r="H838" s="20" t="str">
        <f>Разбивка_по_щитам!K843</f>
        <v/>
      </c>
      <c r="I838" s="20" t="str">
        <f>Разбивка_по_щитам!L843</f>
        <v/>
      </c>
      <c r="J838" s="20" t="str">
        <f>Разбивка_по_щитам!M843</f>
        <v/>
      </c>
      <c r="K838" s="20" t="str">
        <f>Разбивка_по_щитам!N843</f>
        <v/>
      </c>
      <c r="L838" s="20"/>
      <c r="M838" s="20" t="str">
        <f>Разбивка_по_щитам!P843</f>
        <v/>
      </c>
      <c r="N838" s="20"/>
    </row>
    <row r="839" spans="2:14" x14ac:dyDescent="0.2">
      <c r="B839" s="20" t="str">
        <f>Разбивка_по_щитам!B844</f>
        <v/>
      </c>
      <c r="C839" s="20">
        <f>Разбивка_по_щитам!C844</f>
        <v>0</v>
      </c>
      <c r="D839" s="20">
        <f>Разбивка_по_щитам!F844</f>
        <v>0</v>
      </c>
      <c r="E839" s="20">
        <f>Разбивка_по_щитам!H844</f>
        <v>0</v>
      </c>
      <c r="F839" s="20" t="e">
        <f>Разбивка_по_щитам!I844</f>
        <v>#N/A</v>
      </c>
      <c r="G839" s="20" t="str">
        <f>Разбивка_по_щитам!J844</f>
        <v/>
      </c>
      <c r="H839" s="20" t="str">
        <f>Разбивка_по_щитам!K844</f>
        <v/>
      </c>
      <c r="I839" s="20" t="str">
        <f>Разбивка_по_щитам!L844</f>
        <v/>
      </c>
      <c r="J839" s="20" t="str">
        <f>Разбивка_по_щитам!M844</f>
        <v/>
      </c>
      <c r="K839" s="20" t="str">
        <f>Разбивка_по_щитам!N844</f>
        <v/>
      </c>
      <c r="L839" s="20"/>
      <c r="M839" s="20" t="str">
        <f>Разбивка_по_щитам!P844</f>
        <v/>
      </c>
      <c r="N839" s="20"/>
    </row>
    <row r="840" spans="2:14" x14ac:dyDescent="0.2">
      <c r="B840" s="20" t="str">
        <f>Разбивка_по_щитам!B845</f>
        <v/>
      </c>
      <c r="C840" s="20">
        <f>Разбивка_по_щитам!C845</f>
        <v>0</v>
      </c>
      <c r="D840" s="20">
        <f>Разбивка_по_щитам!F845</f>
        <v>0</v>
      </c>
      <c r="E840" s="20">
        <f>Разбивка_по_щитам!H845</f>
        <v>0</v>
      </c>
      <c r="F840" s="20" t="e">
        <f>Разбивка_по_щитам!I845</f>
        <v>#N/A</v>
      </c>
      <c r="G840" s="20" t="str">
        <f>Разбивка_по_щитам!J845</f>
        <v/>
      </c>
      <c r="H840" s="20" t="str">
        <f>Разбивка_по_щитам!K845</f>
        <v/>
      </c>
      <c r="I840" s="20" t="str">
        <f>Разбивка_по_щитам!L845</f>
        <v/>
      </c>
      <c r="J840" s="20" t="str">
        <f>Разбивка_по_щитам!M845</f>
        <v/>
      </c>
      <c r="K840" s="20" t="str">
        <f>Разбивка_по_щитам!N845</f>
        <v/>
      </c>
      <c r="L840" s="20"/>
      <c r="M840" s="20" t="str">
        <f>Разбивка_по_щитам!P845</f>
        <v/>
      </c>
      <c r="N840" s="20"/>
    </row>
    <row r="841" spans="2:14" x14ac:dyDescent="0.2">
      <c r="B841" s="20" t="str">
        <f>Разбивка_по_щитам!B846</f>
        <v/>
      </c>
      <c r="C841" s="20">
        <f>Разбивка_по_щитам!C846</f>
        <v>0</v>
      </c>
      <c r="D841" s="20">
        <f>Разбивка_по_щитам!F846</f>
        <v>0</v>
      </c>
      <c r="E841" s="20">
        <f>Разбивка_по_щитам!H846</f>
        <v>0</v>
      </c>
      <c r="F841" s="20" t="e">
        <f>Разбивка_по_щитам!I846</f>
        <v>#N/A</v>
      </c>
      <c r="G841" s="20" t="str">
        <f>Разбивка_по_щитам!J846</f>
        <v/>
      </c>
      <c r="H841" s="20" t="str">
        <f>Разбивка_по_щитам!K846</f>
        <v/>
      </c>
      <c r="I841" s="20" t="str">
        <f>Разбивка_по_щитам!L846</f>
        <v/>
      </c>
      <c r="J841" s="20" t="str">
        <f>Разбивка_по_щитам!M846</f>
        <v/>
      </c>
      <c r="K841" s="20" t="str">
        <f>Разбивка_по_щитам!N846</f>
        <v/>
      </c>
      <c r="L841" s="20"/>
      <c r="M841" s="20" t="str">
        <f>Разбивка_по_щитам!P846</f>
        <v/>
      </c>
      <c r="N841" s="20"/>
    </row>
    <row r="842" spans="2:14" x14ac:dyDescent="0.2">
      <c r="B842" s="20" t="str">
        <f>Разбивка_по_щитам!B847</f>
        <v/>
      </c>
      <c r="C842" s="20">
        <f>Разбивка_по_щитам!C847</f>
        <v>0</v>
      </c>
      <c r="D842" s="20">
        <f>Разбивка_по_щитам!F847</f>
        <v>0</v>
      </c>
      <c r="E842" s="20">
        <f>Разбивка_по_щитам!H847</f>
        <v>0</v>
      </c>
      <c r="F842" s="20" t="e">
        <f>Разбивка_по_щитам!I847</f>
        <v>#N/A</v>
      </c>
      <c r="G842" s="20" t="str">
        <f>Разбивка_по_щитам!J847</f>
        <v/>
      </c>
      <c r="H842" s="20" t="str">
        <f>Разбивка_по_щитам!K847</f>
        <v/>
      </c>
      <c r="I842" s="20" t="str">
        <f>Разбивка_по_щитам!L847</f>
        <v/>
      </c>
      <c r="J842" s="20" t="str">
        <f>Разбивка_по_щитам!M847</f>
        <v/>
      </c>
      <c r="K842" s="20" t="str">
        <f>Разбивка_по_щитам!N847</f>
        <v/>
      </c>
      <c r="L842" s="20"/>
      <c r="M842" s="20" t="str">
        <f>Разбивка_по_щитам!P847</f>
        <v/>
      </c>
      <c r="N842" s="20"/>
    </row>
    <row r="843" spans="2:14" x14ac:dyDescent="0.2">
      <c r="B843" s="20" t="str">
        <f>Разбивка_по_щитам!B848</f>
        <v/>
      </c>
      <c r="C843" s="20">
        <f>Разбивка_по_щитам!C848</f>
        <v>0</v>
      </c>
      <c r="D843" s="20">
        <f>Разбивка_по_щитам!F848</f>
        <v>0</v>
      </c>
      <c r="E843" s="20">
        <f>Разбивка_по_щитам!H848</f>
        <v>0</v>
      </c>
      <c r="F843" s="20" t="e">
        <f>Разбивка_по_щитам!I848</f>
        <v>#N/A</v>
      </c>
      <c r="G843" s="20" t="str">
        <f>Разбивка_по_щитам!J848</f>
        <v/>
      </c>
      <c r="H843" s="20" t="str">
        <f>Разбивка_по_щитам!K848</f>
        <v/>
      </c>
      <c r="I843" s="20" t="str">
        <f>Разбивка_по_щитам!L848</f>
        <v/>
      </c>
      <c r="J843" s="20" t="str">
        <f>Разбивка_по_щитам!M848</f>
        <v/>
      </c>
      <c r="K843" s="20" t="str">
        <f>Разбивка_по_щитам!N848</f>
        <v/>
      </c>
      <c r="L843" s="20"/>
      <c r="M843" s="20" t="str">
        <f>Разбивка_по_щитам!P848</f>
        <v/>
      </c>
      <c r="N843" s="20"/>
    </row>
    <row r="844" spans="2:14" x14ac:dyDescent="0.2">
      <c r="B844" s="20" t="str">
        <f>Разбивка_по_щитам!B849</f>
        <v/>
      </c>
      <c r="C844" s="20">
        <f>Разбивка_по_щитам!C849</f>
        <v>0</v>
      </c>
      <c r="D844" s="20">
        <f>Разбивка_по_щитам!F849</f>
        <v>0</v>
      </c>
      <c r="E844" s="20">
        <f>Разбивка_по_щитам!H849</f>
        <v>0</v>
      </c>
      <c r="F844" s="20" t="e">
        <f>Разбивка_по_щитам!I849</f>
        <v>#N/A</v>
      </c>
      <c r="G844" s="20" t="str">
        <f>Разбивка_по_щитам!J849</f>
        <v/>
      </c>
      <c r="H844" s="20" t="str">
        <f>Разбивка_по_щитам!K849</f>
        <v/>
      </c>
      <c r="I844" s="20" t="str">
        <f>Разбивка_по_щитам!L849</f>
        <v/>
      </c>
      <c r="J844" s="20" t="str">
        <f>Разбивка_по_щитам!M849</f>
        <v/>
      </c>
      <c r="K844" s="20" t="str">
        <f>Разбивка_по_щитам!N849</f>
        <v/>
      </c>
      <c r="L844" s="20"/>
      <c r="M844" s="20" t="str">
        <f>Разбивка_по_щитам!P849</f>
        <v/>
      </c>
      <c r="N844" s="20"/>
    </row>
    <row r="845" spans="2:14" x14ac:dyDescent="0.2">
      <c r="B845" s="20" t="str">
        <f>Разбивка_по_щитам!B850</f>
        <v/>
      </c>
      <c r="C845" s="20">
        <f>Разбивка_по_щитам!C850</f>
        <v>0</v>
      </c>
      <c r="D845" s="20">
        <f>Разбивка_по_щитам!F850</f>
        <v>0</v>
      </c>
      <c r="E845" s="20">
        <f>Разбивка_по_щитам!H850</f>
        <v>0</v>
      </c>
      <c r="F845" s="20" t="e">
        <f>Разбивка_по_щитам!I850</f>
        <v>#N/A</v>
      </c>
      <c r="G845" s="20" t="str">
        <f>Разбивка_по_щитам!J850</f>
        <v/>
      </c>
      <c r="H845" s="20" t="str">
        <f>Разбивка_по_щитам!K850</f>
        <v/>
      </c>
      <c r="I845" s="20" t="str">
        <f>Разбивка_по_щитам!L850</f>
        <v/>
      </c>
      <c r="J845" s="20" t="str">
        <f>Разбивка_по_щитам!M850</f>
        <v/>
      </c>
      <c r="K845" s="20" t="str">
        <f>Разбивка_по_щитам!N850</f>
        <v/>
      </c>
      <c r="L845" s="20"/>
      <c r="M845" s="20" t="str">
        <f>Разбивка_по_щитам!P850</f>
        <v/>
      </c>
      <c r="N845" s="20"/>
    </row>
    <row r="846" spans="2:14" x14ac:dyDescent="0.2">
      <c r="B846" s="20" t="str">
        <f>Разбивка_по_щитам!B851</f>
        <v/>
      </c>
      <c r="C846" s="20">
        <f>Разбивка_по_щитам!C851</f>
        <v>0</v>
      </c>
      <c r="D846" s="20">
        <f>Разбивка_по_щитам!F851</f>
        <v>0</v>
      </c>
      <c r="E846" s="20">
        <f>Разбивка_по_щитам!H851</f>
        <v>0</v>
      </c>
      <c r="F846" s="20" t="e">
        <f>Разбивка_по_щитам!I851</f>
        <v>#N/A</v>
      </c>
      <c r="G846" s="20" t="str">
        <f>Разбивка_по_щитам!J851</f>
        <v/>
      </c>
      <c r="H846" s="20" t="str">
        <f>Разбивка_по_щитам!K851</f>
        <v/>
      </c>
      <c r="I846" s="20" t="str">
        <f>Разбивка_по_щитам!L851</f>
        <v/>
      </c>
      <c r="J846" s="20" t="str">
        <f>Разбивка_по_щитам!M851</f>
        <v/>
      </c>
      <c r="K846" s="20" t="str">
        <f>Разбивка_по_щитам!N851</f>
        <v/>
      </c>
      <c r="L846" s="20"/>
      <c r="M846" s="20" t="str">
        <f>Разбивка_по_щитам!P851</f>
        <v/>
      </c>
      <c r="N846" s="20"/>
    </row>
    <row r="847" spans="2:14" x14ac:dyDescent="0.2">
      <c r="B847" s="20" t="str">
        <f>Разбивка_по_щитам!B852</f>
        <v/>
      </c>
      <c r="C847" s="20">
        <f>Разбивка_по_щитам!C852</f>
        <v>0</v>
      </c>
      <c r="D847" s="20">
        <f>Разбивка_по_щитам!F852</f>
        <v>0</v>
      </c>
      <c r="E847" s="20">
        <f>Разбивка_по_щитам!H852</f>
        <v>0</v>
      </c>
      <c r="F847" s="20" t="e">
        <f>Разбивка_по_щитам!I852</f>
        <v>#N/A</v>
      </c>
      <c r="G847" s="20" t="str">
        <f>Разбивка_по_щитам!J852</f>
        <v/>
      </c>
      <c r="H847" s="20" t="str">
        <f>Разбивка_по_щитам!K852</f>
        <v/>
      </c>
      <c r="I847" s="20" t="str">
        <f>Разбивка_по_щитам!L852</f>
        <v/>
      </c>
      <c r="J847" s="20" t="str">
        <f>Разбивка_по_щитам!M852</f>
        <v/>
      </c>
      <c r="K847" s="20" t="str">
        <f>Разбивка_по_щитам!N852</f>
        <v/>
      </c>
      <c r="L847" s="20"/>
      <c r="M847" s="20" t="str">
        <f>Разбивка_по_щитам!P852</f>
        <v/>
      </c>
      <c r="N847" s="20"/>
    </row>
    <row r="848" spans="2:14" x14ac:dyDescent="0.2">
      <c r="B848" s="20" t="str">
        <f>Разбивка_по_щитам!B853</f>
        <v/>
      </c>
      <c r="C848" s="20">
        <f>Разбивка_по_щитам!C853</f>
        <v>0</v>
      </c>
      <c r="D848" s="20">
        <f>Разбивка_по_щитам!F853</f>
        <v>0</v>
      </c>
      <c r="E848" s="20">
        <f>Разбивка_по_щитам!H853</f>
        <v>0</v>
      </c>
      <c r="F848" s="20" t="e">
        <f>Разбивка_по_щитам!I853</f>
        <v>#N/A</v>
      </c>
      <c r="G848" s="20" t="str">
        <f>Разбивка_по_щитам!J853</f>
        <v/>
      </c>
      <c r="H848" s="20" t="str">
        <f>Разбивка_по_щитам!K853</f>
        <v/>
      </c>
      <c r="I848" s="20" t="str">
        <f>Разбивка_по_щитам!L853</f>
        <v/>
      </c>
      <c r="J848" s="20" t="str">
        <f>Разбивка_по_щитам!M853</f>
        <v/>
      </c>
      <c r="K848" s="20" t="str">
        <f>Разбивка_по_щитам!N853</f>
        <v/>
      </c>
      <c r="L848" s="20"/>
      <c r="M848" s="20" t="str">
        <f>Разбивка_по_щитам!P853</f>
        <v/>
      </c>
      <c r="N848" s="20"/>
    </row>
    <row r="849" spans="2:14" x14ac:dyDescent="0.2">
      <c r="B849" s="20" t="str">
        <f>Разбивка_по_щитам!B854</f>
        <v/>
      </c>
      <c r="C849" s="20">
        <f>Разбивка_по_щитам!C854</f>
        <v>0</v>
      </c>
      <c r="D849" s="20">
        <f>Разбивка_по_щитам!F854</f>
        <v>0</v>
      </c>
      <c r="E849" s="20">
        <f>Разбивка_по_щитам!H854</f>
        <v>0</v>
      </c>
      <c r="F849" s="20" t="e">
        <f>Разбивка_по_щитам!I854</f>
        <v>#N/A</v>
      </c>
      <c r="G849" s="20" t="str">
        <f>Разбивка_по_щитам!J854</f>
        <v/>
      </c>
      <c r="H849" s="20" t="str">
        <f>Разбивка_по_щитам!K854</f>
        <v/>
      </c>
      <c r="I849" s="20" t="str">
        <f>Разбивка_по_щитам!L854</f>
        <v/>
      </c>
      <c r="J849" s="20" t="str">
        <f>Разбивка_по_щитам!M854</f>
        <v/>
      </c>
      <c r="K849" s="20" t="str">
        <f>Разбивка_по_щитам!N854</f>
        <v/>
      </c>
      <c r="L849" s="20"/>
      <c r="M849" s="20" t="str">
        <f>Разбивка_по_щитам!P854</f>
        <v/>
      </c>
      <c r="N849" s="20"/>
    </row>
    <row r="850" spans="2:14" x14ac:dyDescent="0.2">
      <c r="B850" s="20" t="str">
        <f>Разбивка_по_щитам!B855</f>
        <v/>
      </c>
      <c r="C850" s="20">
        <f>Разбивка_по_щитам!C855</f>
        <v>0</v>
      </c>
      <c r="D850" s="20">
        <f>Разбивка_по_щитам!F855</f>
        <v>0</v>
      </c>
      <c r="E850" s="20">
        <f>Разбивка_по_щитам!H855</f>
        <v>0</v>
      </c>
      <c r="F850" s="20" t="e">
        <f>Разбивка_по_щитам!I855</f>
        <v>#N/A</v>
      </c>
      <c r="G850" s="20" t="str">
        <f>Разбивка_по_щитам!J855</f>
        <v/>
      </c>
      <c r="H850" s="20" t="str">
        <f>Разбивка_по_щитам!K855</f>
        <v/>
      </c>
      <c r="I850" s="20" t="str">
        <f>Разбивка_по_щитам!L855</f>
        <v/>
      </c>
      <c r="J850" s="20" t="str">
        <f>Разбивка_по_щитам!M855</f>
        <v/>
      </c>
      <c r="K850" s="20" t="str">
        <f>Разбивка_по_щитам!N855</f>
        <v/>
      </c>
      <c r="L850" s="20"/>
      <c r="M850" s="20" t="str">
        <f>Разбивка_по_щитам!P855</f>
        <v/>
      </c>
      <c r="N850" s="20"/>
    </row>
    <row r="851" spans="2:14" x14ac:dyDescent="0.2">
      <c r="B851" s="20" t="str">
        <f>Разбивка_по_щитам!B856</f>
        <v/>
      </c>
      <c r="C851" s="20">
        <f>Разбивка_по_щитам!C856</f>
        <v>0</v>
      </c>
      <c r="D851" s="20">
        <f>Разбивка_по_щитам!F856</f>
        <v>0</v>
      </c>
      <c r="E851" s="20">
        <f>Разбивка_по_щитам!H856</f>
        <v>0</v>
      </c>
      <c r="F851" s="20" t="e">
        <f>Разбивка_по_щитам!I856</f>
        <v>#N/A</v>
      </c>
      <c r="G851" s="20" t="str">
        <f>Разбивка_по_щитам!J856</f>
        <v/>
      </c>
      <c r="H851" s="20" t="str">
        <f>Разбивка_по_щитам!K856</f>
        <v/>
      </c>
      <c r="I851" s="20" t="str">
        <f>Разбивка_по_щитам!L856</f>
        <v/>
      </c>
      <c r="J851" s="20" t="str">
        <f>Разбивка_по_щитам!M856</f>
        <v/>
      </c>
      <c r="K851" s="20" t="str">
        <f>Разбивка_по_щитам!N856</f>
        <v/>
      </c>
      <c r="L851" s="20"/>
      <c r="M851" s="20" t="str">
        <f>Разбивка_по_щитам!P856</f>
        <v/>
      </c>
      <c r="N851" s="20"/>
    </row>
    <row r="852" spans="2:14" x14ac:dyDescent="0.2">
      <c r="B852" s="20" t="str">
        <f>Разбивка_по_щитам!B857</f>
        <v/>
      </c>
      <c r="C852" s="20">
        <f>Разбивка_по_щитам!C857</f>
        <v>0</v>
      </c>
      <c r="D852" s="20">
        <f>Разбивка_по_щитам!F857</f>
        <v>0</v>
      </c>
      <c r="E852" s="20">
        <f>Разбивка_по_щитам!H857</f>
        <v>0</v>
      </c>
      <c r="F852" s="20" t="e">
        <f>Разбивка_по_щитам!I857</f>
        <v>#N/A</v>
      </c>
      <c r="G852" s="20" t="str">
        <f>Разбивка_по_щитам!J857</f>
        <v/>
      </c>
      <c r="H852" s="20" t="str">
        <f>Разбивка_по_щитам!K857</f>
        <v/>
      </c>
      <c r="I852" s="20" t="str">
        <f>Разбивка_по_щитам!L857</f>
        <v/>
      </c>
      <c r="J852" s="20" t="str">
        <f>Разбивка_по_щитам!M857</f>
        <v/>
      </c>
      <c r="K852" s="20" t="str">
        <f>Разбивка_по_щитам!N857</f>
        <v/>
      </c>
      <c r="L852" s="20"/>
      <c r="M852" s="20" t="str">
        <f>Разбивка_по_щитам!P857</f>
        <v/>
      </c>
      <c r="N852" s="20"/>
    </row>
    <row r="853" spans="2:14" x14ac:dyDescent="0.2">
      <c r="B853" s="20" t="str">
        <f>Разбивка_по_щитам!B858</f>
        <v/>
      </c>
      <c r="C853" s="20">
        <f>Разбивка_по_щитам!C858</f>
        <v>0</v>
      </c>
      <c r="D853" s="20">
        <f>Разбивка_по_щитам!F858</f>
        <v>0</v>
      </c>
      <c r="E853" s="20">
        <f>Разбивка_по_щитам!H858</f>
        <v>0</v>
      </c>
      <c r="F853" s="20" t="e">
        <f>Разбивка_по_щитам!I858</f>
        <v>#N/A</v>
      </c>
      <c r="G853" s="20" t="str">
        <f>Разбивка_по_щитам!J858</f>
        <v/>
      </c>
      <c r="H853" s="20" t="str">
        <f>Разбивка_по_щитам!K858</f>
        <v/>
      </c>
      <c r="I853" s="20" t="str">
        <f>Разбивка_по_щитам!L858</f>
        <v/>
      </c>
      <c r="J853" s="20" t="str">
        <f>Разбивка_по_щитам!M858</f>
        <v/>
      </c>
      <c r="K853" s="20" t="str">
        <f>Разбивка_по_щитам!N858</f>
        <v/>
      </c>
      <c r="L853" s="20"/>
      <c r="M853" s="20" t="str">
        <f>Разбивка_по_щитам!P858</f>
        <v/>
      </c>
      <c r="N853" s="20"/>
    </row>
    <row r="854" spans="2:14" x14ac:dyDescent="0.2">
      <c r="B854" s="20" t="str">
        <f>Разбивка_по_щитам!B859</f>
        <v/>
      </c>
      <c r="C854" s="20">
        <f>Разбивка_по_щитам!C859</f>
        <v>0</v>
      </c>
      <c r="D854" s="20">
        <f>Разбивка_по_щитам!F859</f>
        <v>0</v>
      </c>
      <c r="E854" s="20">
        <f>Разбивка_по_щитам!H859</f>
        <v>0</v>
      </c>
      <c r="F854" s="20" t="e">
        <f>Разбивка_по_щитам!I859</f>
        <v>#N/A</v>
      </c>
      <c r="G854" s="20" t="str">
        <f>Разбивка_по_щитам!J859</f>
        <v/>
      </c>
      <c r="H854" s="20" t="str">
        <f>Разбивка_по_щитам!K859</f>
        <v/>
      </c>
      <c r="I854" s="20" t="str">
        <f>Разбивка_по_щитам!L859</f>
        <v/>
      </c>
      <c r="J854" s="20" t="str">
        <f>Разбивка_по_щитам!M859</f>
        <v/>
      </c>
      <c r="K854" s="20" t="str">
        <f>Разбивка_по_щитам!N859</f>
        <v/>
      </c>
      <c r="L854" s="20"/>
      <c r="M854" s="20" t="str">
        <f>Разбивка_по_щитам!P859</f>
        <v/>
      </c>
      <c r="N854" s="20"/>
    </row>
    <row r="855" spans="2:14" x14ac:dyDescent="0.2">
      <c r="B855" s="20" t="str">
        <f>Разбивка_по_щитам!B860</f>
        <v/>
      </c>
      <c r="C855" s="20">
        <f>Разбивка_по_щитам!C860</f>
        <v>0</v>
      </c>
      <c r="D855" s="20">
        <f>Разбивка_по_щитам!F860</f>
        <v>0</v>
      </c>
      <c r="E855" s="20">
        <f>Разбивка_по_щитам!H860</f>
        <v>0</v>
      </c>
      <c r="F855" s="20" t="e">
        <f>Разбивка_по_щитам!I860</f>
        <v>#N/A</v>
      </c>
      <c r="G855" s="20" t="str">
        <f>Разбивка_по_щитам!J860</f>
        <v/>
      </c>
      <c r="H855" s="20" t="str">
        <f>Разбивка_по_щитам!K860</f>
        <v/>
      </c>
      <c r="I855" s="20" t="str">
        <f>Разбивка_по_щитам!L860</f>
        <v/>
      </c>
      <c r="J855" s="20" t="str">
        <f>Разбивка_по_щитам!M860</f>
        <v/>
      </c>
      <c r="K855" s="20" t="str">
        <f>Разбивка_по_щитам!N860</f>
        <v/>
      </c>
      <c r="L855" s="20"/>
      <c r="M855" s="20" t="str">
        <f>Разбивка_по_щитам!P860</f>
        <v/>
      </c>
      <c r="N855" s="20"/>
    </row>
    <row r="856" spans="2:14" x14ac:dyDescent="0.2">
      <c r="B856" s="20" t="str">
        <f>Разбивка_по_щитам!B861</f>
        <v/>
      </c>
      <c r="C856" s="20">
        <f>Разбивка_по_щитам!C861</f>
        <v>0</v>
      </c>
      <c r="D856" s="20">
        <f>Разбивка_по_щитам!F861</f>
        <v>0</v>
      </c>
      <c r="E856" s="20">
        <f>Разбивка_по_щитам!H861</f>
        <v>0</v>
      </c>
      <c r="F856" s="20" t="e">
        <f>Разбивка_по_щитам!I861</f>
        <v>#N/A</v>
      </c>
      <c r="G856" s="20" t="str">
        <f>Разбивка_по_щитам!J861</f>
        <v/>
      </c>
      <c r="H856" s="20" t="str">
        <f>Разбивка_по_щитам!K861</f>
        <v/>
      </c>
      <c r="I856" s="20" t="str">
        <f>Разбивка_по_щитам!L861</f>
        <v/>
      </c>
      <c r="J856" s="20" t="str">
        <f>Разбивка_по_щитам!M861</f>
        <v/>
      </c>
      <c r="K856" s="20" t="str">
        <f>Разбивка_по_щитам!N861</f>
        <v/>
      </c>
      <c r="L856" s="20"/>
      <c r="M856" s="20" t="str">
        <f>Разбивка_по_щитам!P861</f>
        <v/>
      </c>
      <c r="N856" s="20"/>
    </row>
    <row r="857" spans="2:14" x14ac:dyDescent="0.2">
      <c r="B857" s="20" t="str">
        <f>Разбивка_по_щитам!B862</f>
        <v/>
      </c>
      <c r="C857" s="20">
        <f>Разбивка_по_щитам!C862</f>
        <v>0</v>
      </c>
      <c r="D857" s="20">
        <f>Разбивка_по_щитам!F862</f>
        <v>0</v>
      </c>
      <c r="E857" s="20">
        <f>Разбивка_по_щитам!H862</f>
        <v>0</v>
      </c>
      <c r="F857" s="20" t="e">
        <f>Разбивка_по_щитам!I862</f>
        <v>#N/A</v>
      </c>
      <c r="G857" s="20" t="str">
        <f>Разбивка_по_щитам!J862</f>
        <v/>
      </c>
      <c r="H857" s="20" t="str">
        <f>Разбивка_по_щитам!K862</f>
        <v/>
      </c>
      <c r="I857" s="20" t="str">
        <f>Разбивка_по_щитам!L862</f>
        <v/>
      </c>
      <c r="J857" s="20" t="str">
        <f>Разбивка_по_щитам!M862</f>
        <v/>
      </c>
      <c r="K857" s="20" t="str">
        <f>Разбивка_по_щитам!N862</f>
        <v/>
      </c>
      <c r="L857" s="20"/>
      <c r="M857" s="20" t="str">
        <f>Разбивка_по_щитам!P862</f>
        <v/>
      </c>
      <c r="N857" s="20"/>
    </row>
    <row r="858" spans="2:14" x14ac:dyDescent="0.2">
      <c r="B858" s="20" t="str">
        <f>Разбивка_по_щитам!B863</f>
        <v/>
      </c>
      <c r="C858" s="20">
        <f>Разбивка_по_щитам!C863</f>
        <v>0</v>
      </c>
      <c r="D858" s="20">
        <f>Разбивка_по_щитам!F863</f>
        <v>0</v>
      </c>
      <c r="E858" s="20">
        <f>Разбивка_по_щитам!H863</f>
        <v>0</v>
      </c>
      <c r="F858" s="20" t="e">
        <f>Разбивка_по_щитам!I863</f>
        <v>#N/A</v>
      </c>
      <c r="G858" s="20" t="str">
        <f>Разбивка_по_щитам!J863</f>
        <v/>
      </c>
      <c r="H858" s="20" t="str">
        <f>Разбивка_по_щитам!K863</f>
        <v/>
      </c>
      <c r="I858" s="20" t="str">
        <f>Разбивка_по_щитам!L863</f>
        <v/>
      </c>
      <c r="J858" s="20" t="str">
        <f>Разбивка_по_щитам!M863</f>
        <v/>
      </c>
      <c r="K858" s="20" t="str">
        <f>Разбивка_по_щитам!N863</f>
        <v/>
      </c>
      <c r="L858" s="20"/>
      <c r="M858" s="20" t="str">
        <f>Разбивка_по_щитам!P863</f>
        <v/>
      </c>
      <c r="N858" s="20"/>
    </row>
    <row r="859" spans="2:14" x14ac:dyDescent="0.2">
      <c r="B859" s="20" t="str">
        <f>Разбивка_по_щитам!B864</f>
        <v/>
      </c>
      <c r="C859" s="20">
        <f>Разбивка_по_щитам!C864</f>
        <v>0</v>
      </c>
      <c r="D859" s="20">
        <f>Разбивка_по_щитам!F864</f>
        <v>0</v>
      </c>
      <c r="E859" s="20">
        <f>Разбивка_по_щитам!H864</f>
        <v>0</v>
      </c>
      <c r="F859" s="20" t="e">
        <f>Разбивка_по_щитам!I864</f>
        <v>#N/A</v>
      </c>
      <c r="G859" s="20" t="str">
        <f>Разбивка_по_щитам!J864</f>
        <v/>
      </c>
      <c r="H859" s="20" t="str">
        <f>Разбивка_по_щитам!K864</f>
        <v/>
      </c>
      <c r="I859" s="20" t="str">
        <f>Разбивка_по_щитам!L864</f>
        <v/>
      </c>
      <c r="J859" s="20" t="str">
        <f>Разбивка_по_щитам!M864</f>
        <v/>
      </c>
      <c r="K859" s="20" t="str">
        <f>Разбивка_по_щитам!N864</f>
        <v/>
      </c>
      <c r="L859" s="20"/>
      <c r="M859" s="20" t="str">
        <f>Разбивка_по_щитам!P864</f>
        <v/>
      </c>
      <c r="N859" s="20"/>
    </row>
    <row r="860" spans="2:14" x14ac:dyDescent="0.2">
      <c r="B860" s="20" t="str">
        <f>Разбивка_по_щитам!B865</f>
        <v/>
      </c>
      <c r="C860" s="20">
        <f>Разбивка_по_щитам!C865</f>
        <v>0</v>
      </c>
      <c r="D860" s="20">
        <f>Разбивка_по_щитам!F865</f>
        <v>0</v>
      </c>
      <c r="E860" s="20">
        <f>Разбивка_по_щитам!H865</f>
        <v>0</v>
      </c>
      <c r="F860" s="20" t="e">
        <f>Разбивка_по_щитам!I865</f>
        <v>#N/A</v>
      </c>
      <c r="G860" s="20" t="str">
        <f>Разбивка_по_щитам!J865</f>
        <v/>
      </c>
      <c r="H860" s="20" t="str">
        <f>Разбивка_по_щитам!K865</f>
        <v/>
      </c>
      <c r="I860" s="20" t="str">
        <f>Разбивка_по_щитам!L865</f>
        <v/>
      </c>
      <c r="J860" s="20" t="str">
        <f>Разбивка_по_щитам!M865</f>
        <v/>
      </c>
      <c r="K860" s="20" t="str">
        <f>Разбивка_по_щитам!N865</f>
        <v/>
      </c>
      <c r="L860" s="20"/>
      <c r="M860" s="20" t="str">
        <f>Разбивка_по_щитам!P865</f>
        <v/>
      </c>
      <c r="N860" s="20"/>
    </row>
    <row r="861" spans="2:14" x14ac:dyDescent="0.2">
      <c r="B861" s="20" t="str">
        <f>Разбивка_по_щитам!B866</f>
        <v/>
      </c>
      <c r="C861" s="20">
        <f>Разбивка_по_щитам!C866</f>
        <v>0</v>
      </c>
      <c r="D861" s="20">
        <f>Разбивка_по_щитам!F866</f>
        <v>0</v>
      </c>
      <c r="E861" s="20">
        <f>Разбивка_по_щитам!H866</f>
        <v>0</v>
      </c>
      <c r="F861" s="20" t="e">
        <f>Разбивка_по_щитам!I866</f>
        <v>#N/A</v>
      </c>
      <c r="G861" s="20" t="str">
        <f>Разбивка_по_щитам!J866</f>
        <v/>
      </c>
      <c r="H861" s="20" t="str">
        <f>Разбивка_по_щитам!K866</f>
        <v/>
      </c>
      <c r="I861" s="20" t="str">
        <f>Разбивка_по_щитам!L866</f>
        <v/>
      </c>
      <c r="J861" s="20" t="str">
        <f>Разбивка_по_щитам!M866</f>
        <v/>
      </c>
      <c r="K861" s="20" t="str">
        <f>Разбивка_по_щитам!N866</f>
        <v/>
      </c>
      <c r="L861" s="20"/>
      <c r="M861" s="20" t="str">
        <f>Разбивка_по_щитам!P866</f>
        <v/>
      </c>
      <c r="N861" s="20"/>
    </row>
    <row r="862" spans="2:14" x14ac:dyDescent="0.2">
      <c r="B862" s="20" t="str">
        <f>Разбивка_по_щитам!B867</f>
        <v/>
      </c>
      <c r="C862" s="20">
        <f>Разбивка_по_щитам!C867</f>
        <v>0</v>
      </c>
      <c r="D862" s="20">
        <f>Разбивка_по_щитам!F867</f>
        <v>0</v>
      </c>
      <c r="E862" s="20">
        <f>Разбивка_по_щитам!H867</f>
        <v>0</v>
      </c>
      <c r="F862" s="20" t="e">
        <f>Разбивка_по_щитам!I867</f>
        <v>#N/A</v>
      </c>
      <c r="G862" s="20" t="str">
        <f>Разбивка_по_щитам!J867</f>
        <v/>
      </c>
      <c r="H862" s="20" t="str">
        <f>Разбивка_по_щитам!K867</f>
        <v/>
      </c>
      <c r="I862" s="20" t="str">
        <f>Разбивка_по_щитам!L867</f>
        <v/>
      </c>
      <c r="J862" s="20" t="str">
        <f>Разбивка_по_щитам!M867</f>
        <v/>
      </c>
      <c r="K862" s="20" t="str">
        <f>Разбивка_по_щитам!N867</f>
        <v/>
      </c>
      <c r="L862" s="20"/>
      <c r="M862" s="20" t="str">
        <f>Разбивка_по_щитам!P867</f>
        <v/>
      </c>
      <c r="N862" s="20"/>
    </row>
    <row r="863" spans="2:14" x14ac:dyDescent="0.2">
      <c r="B863" s="20" t="str">
        <f>Разбивка_по_щитам!B868</f>
        <v/>
      </c>
      <c r="C863" s="20">
        <f>Разбивка_по_щитам!C868</f>
        <v>0</v>
      </c>
      <c r="D863" s="20">
        <f>Разбивка_по_щитам!F868</f>
        <v>0</v>
      </c>
      <c r="E863" s="20">
        <f>Разбивка_по_щитам!H868</f>
        <v>0</v>
      </c>
      <c r="F863" s="20" t="e">
        <f>Разбивка_по_щитам!I868</f>
        <v>#N/A</v>
      </c>
      <c r="G863" s="20" t="str">
        <f>Разбивка_по_щитам!J868</f>
        <v/>
      </c>
      <c r="H863" s="20" t="str">
        <f>Разбивка_по_щитам!K868</f>
        <v/>
      </c>
      <c r="I863" s="20" t="str">
        <f>Разбивка_по_щитам!L868</f>
        <v/>
      </c>
      <c r="J863" s="20" t="str">
        <f>Разбивка_по_щитам!M868</f>
        <v/>
      </c>
      <c r="K863" s="20" t="str">
        <f>Разбивка_по_щитам!N868</f>
        <v/>
      </c>
      <c r="L863" s="20"/>
      <c r="M863" s="20" t="str">
        <f>Разбивка_по_щитам!P868</f>
        <v/>
      </c>
      <c r="N863" s="20"/>
    </row>
    <row r="864" spans="2:14" x14ac:dyDescent="0.2">
      <c r="B864" s="20" t="str">
        <f>Разбивка_по_щитам!B869</f>
        <v/>
      </c>
      <c r="C864" s="20">
        <f>Разбивка_по_щитам!C869</f>
        <v>0</v>
      </c>
      <c r="D864" s="20">
        <f>Разбивка_по_щитам!F869</f>
        <v>0</v>
      </c>
      <c r="E864" s="20">
        <f>Разбивка_по_щитам!H869</f>
        <v>0</v>
      </c>
      <c r="F864" s="20" t="e">
        <f>Разбивка_по_щитам!I869</f>
        <v>#N/A</v>
      </c>
      <c r="G864" s="20" t="str">
        <f>Разбивка_по_щитам!J869</f>
        <v/>
      </c>
      <c r="H864" s="20" t="str">
        <f>Разбивка_по_щитам!K869</f>
        <v/>
      </c>
      <c r="I864" s="20" t="str">
        <f>Разбивка_по_щитам!L869</f>
        <v/>
      </c>
      <c r="J864" s="20" t="str">
        <f>Разбивка_по_щитам!M869</f>
        <v/>
      </c>
      <c r="K864" s="20" t="str">
        <f>Разбивка_по_щитам!N869</f>
        <v/>
      </c>
      <c r="L864" s="20"/>
      <c r="M864" s="20" t="str">
        <f>Разбивка_по_щитам!P869</f>
        <v/>
      </c>
      <c r="N864" s="20"/>
    </row>
    <row r="865" spans="2:14" x14ac:dyDescent="0.2">
      <c r="B865" s="20" t="str">
        <f>Разбивка_по_щитам!B870</f>
        <v/>
      </c>
      <c r="C865" s="20">
        <f>Разбивка_по_щитам!C870</f>
        <v>0</v>
      </c>
      <c r="D865" s="20">
        <f>Разбивка_по_щитам!F870</f>
        <v>0</v>
      </c>
      <c r="E865" s="20">
        <f>Разбивка_по_щитам!H870</f>
        <v>0</v>
      </c>
      <c r="F865" s="20" t="e">
        <f>Разбивка_по_щитам!I870</f>
        <v>#N/A</v>
      </c>
      <c r="G865" s="20" t="str">
        <f>Разбивка_по_щитам!J870</f>
        <v/>
      </c>
      <c r="H865" s="20" t="str">
        <f>Разбивка_по_щитам!K870</f>
        <v/>
      </c>
      <c r="I865" s="20" t="str">
        <f>Разбивка_по_щитам!L870</f>
        <v/>
      </c>
      <c r="J865" s="20" t="str">
        <f>Разбивка_по_щитам!M870</f>
        <v/>
      </c>
      <c r="K865" s="20" t="str">
        <f>Разбивка_по_щитам!N870</f>
        <v/>
      </c>
      <c r="L865" s="20"/>
      <c r="M865" s="20" t="str">
        <f>Разбивка_по_щитам!P870</f>
        <v/>
      </c>
      <c r="N865" s="20"/>
    </row>
    <row r="866" spans="2:14" x14ac:dyDescent="0.2">
      <c r="B866" s="20" t="str">
        <f>Разбивка_по_щитам!B871</f>
        <v/>
      </c>
      <c r="C866" s="20">
        <f>Разбивка_по_щитам!C871</f>
        <v>0</v>
      </c>
      <c r="D866" s="20">
        <f>Разбивка_по_щитам!F871</f>
        <v>0</v>
      </c>
      <c r="E866" s="20">
        <f>Разбивка_по_щитам!H871</f>
        <v>0</v>
      </c>
      <c r="F866" s="20" t="e">
        <f>Разбивка_по_щитам!I871</f>
        <v>#N/A</v>
      </c>
      <c r="G866" s="20" t="str">
        <f>Разбивка_по_щитам!J871</f>
        <v/>
      </c>
      <c r="H866" s="20" t="str">
        <f>Разбивка_по_щитам!K871</f>
        <v/>
      </c>
      <c r="I866" s="20" t="str">
        <f>Разбивка_по_щитам!L871</f>
        <v/>
      </c>
      <c r="J866" s="20" t="str">
        <f>Разбивка_по_щитам!M871</f>
        <v/>
      </c>
      <c r="K866" s="20" t="str">
        <f>Разбивка_по_щитам!N871</f>
        <v/>
      </c>
      <c r="L866" s="20"/>
      <c r="M866" s="20" t="str">
        <f>Разбивка_по_щитам!P871</f>
        <v/>
      </c>
      <c r="N866" s="20"/>
    </row>
    <row r="867" spans="2:14" x14ac:dyDescent="0.2">
      <c r="B867" s="20" t="str">
        <f>Разбивка_по_щитам!B872</f>
        <v/>
      </c>
      <c r="C867" s="20">
        <f>Разбивка_по_щитам!C872</f>
        <v>0</v>
      </c>
      <c r="D867" s="20">
        <f>Разбивка_по_щитам!F872</f>
        <v>0</v>
      </c>
      <c r="E867" s="20">
        <f>Разбивка_по_щитам!H872</f>
        <v>0</v>
      </c>
      <c r="F867" s="20" t="e">
        <f>Разбивка_по_щитам!I872</f>
        <v>#N/A</v>
      </c>
      <c r="G867" s="20" t="str">
        <f>Разбивка_по_щитам!J872</f>
        <v/>
      </c>
      <c r="H867" s="20" t="str">
        <f>Разбивка_по_щитам!K872</f>
        <v/>
      </c>
      <c r="I867" s="20" t="str">
        <f>Разбивка_по_щитам!L872</f>
        <v/>
      </c>
      <c r="J867" s="20" t="str">
        <f>Разбивка_по_щитам!M872</f>
        <v/>
      </c>
      <c r="K867" s="20" t="str">
        <f>Разбивка_по_щитам!N872</f>
        <v/>
      </c>
      <c r="L867" s="20"/>
      <c r="M867" s="20" t="str">
        <f>Разбивка_по_щитам!P872</f>
        <v/>
      </c>
      <c r="N867" s="20"/>
    </row>
    <row r="868" spans="2:14" x14ac:dyDescent="0.2">
      <c r="B868" s="20" t="str">
        <f>Разбивка_по_щитам!B873</f>
        <v/>
      </c>
      <c r="C868" s="20">
        <f>Разбивка_по_щитам!C873</f>
        <v>0</v>
      </c>
      <c r="D868" s="20">
        <f>Разбивка_по_щитам!F873</f>
        <v>0</v>
      </c>
      <c r="E868" s="20">
        <f>Разбивка_по_щитам!H873</f>
        <v>0</v>
      </c>
      <c r="F868" s="20" t="e">
        <f>Разбивка_по_щитам!I873</f>
        <v>#N/A</v>
      </c>
      <c r="G868" s="20" t="str">
        <f>Разбивка_по_щитам!J873</f>
        <v/>
      </c>
      <c r="H868" s="20" t="str">
        <f>Разбивка_по_щитам!K873</f>
        <v/>
      </c>
      <c r="I868" s="20" t="str">
        <f>Разбивка_по_щитам!L873</f>
        <v/>
      </c>
      <c r="J868" s="20" t="str">
        <f>Разбивка_по_щитам!M873</f>
        <v/>
      </c>
      <c r="K868" s="20" t="str">
        <f>Разбивка_по_щитам!N873</f>
        <v/>
      </c>
      <c r="L868" s="20"/>
      <c r="M868" s="20" t="str">
        <f>Разбивка_по_щитам!P873</f>
        <v/>
      </c>
      <c r="N868" s="20"/>
    </row>
    <row r="869" spans="2:14" x14ac:dyDescent="0.2">
      <c r="B869" s="20" t="str">
        <f>Разбивка_по_щитам!B874</f>
        <v/>
      </c>
      <c r="C869" s="20">
        <f>Разбивка_по_щитам!C874</f>
        <v>0</v>
      </c>
      <c r="D869" s="20">
        <f>Разбивка_по_щитам!F874</f>
        <v>0</v>
      </c>
      <c r="E869" s="20">
        <f>Разбивка_по_щитам!H874</f>
        <v>0</v>
      </c>
      <c r="F869" s="20" t="e">
        <f>Разбивка_по_щитам!I874</f>
        <v>#N/A</v>
      </c>
      <c r="G869" s="20" t="str">
        <f>Разбивка_по_щитам!J874</f>
        <v/>
      </c>
      <c r="H869" s="20" t="str">
        <f>Разбивка_по_щитам!K874</f>
        <v/>
      </c>
      <c r="I869" s="20" t="str">
        <f>Разбивка_по_щитам!L874</f>
        <v/>
      </c>
      <c r="J869" s="20" t="str">
        <f>Разбивка_по_щитам!M874</f>
        <v/>
      </c>
      <c r="K869" s="20" t="str">
        <f>Разбивка_по_щитам!N874</f>
        <v/>
      </c>
      <c r="L869" s="20"/>
      <c r="M869" s="20" t="str">
        <f>Разбивка_по_щитам!P874</f>
        <v/>
      </c>
      <c r="N869" s="20"/>
    </row>
    <row r="870" spans="2:14" x14ac:dyDescent="0.2">
      <c r="B870" s="20" t="str">
        <f>Разбивка_по_щитам!B875</f>
        <v/>
      </c>
      <c r="C870" s="20">
        <f>Разбивка_по_щитам!C875</f>
        <v>0</v>
      </c>
      <c r="D870" s="20">
        <f>Разбивка_по_щитам!F875</f>
        <v>0</v>
      </c>
      <c r="E870" s="20">
        <f>Разбивка_по_щитам!H875</f>
        <v>0</v>
      </c>
      <c r="F870" s="20" t="e">
        <f>Разбивка_по_щитам!I875</f>
        <v>#N/A</v>
      </c>
      <c r="G870" s="20" t="str">
        <f>Разбивка_по_щитам!J875</f>
        <v/>
      </c>
      <c r="H870" s="20" t="str">
        <f>Разбивка_по_щитам!K875</f>
        <v/>
      </c>
      <c r="I870" s="20" t="str">
        <f>Разбивка_по_щитам!L875</f>
        <v/>
      </c>
      <c r="J870" s="20" t="str">
        <f>Разбивка_по_щитам!M875</f>
        <v/>
      </c>
      <c r="K870" s="20" t="str">
        <f>Разбивка_по_щитам!N875</f>
        <v/>
      </c>
      <c r="L870" s="20"/>
      <c r="M870" s="20" t="str">
        <f>Разбивка_по_щитам!P875</f>
        <v/>
      </c>
      <c r="N870" s="20"/>
    </row>
    <row r="871" spans="2:14" x14ac:dyDescent="0.2">
      <c r="B871" s="20" t="str">
        <f>Разбивка_по_щитам!B876</f>
        <v/>
      </c>
      <c r="C871" s="20">
        <f>Разбивка_по_щитам!C876</f>
        <v>0</v>
      </c>
      <c r="D871" s="20">
        <f>Разбивка_по_щитам!F876</f>
        <v>0</v>
      </c>
      <c r="E871" s="20">
        <f>Разбивка_по_щитам!H876</f>
        <v>0</v>
      </c>
      <c r="F871" s="20" t="e">
        <f>Разбивка_по_щитам!I876</f>
        <v>#N/A</v>
      </c>
      <c r="G871" s="20" t="str">
        <f>Разбивка_по_щитам!J876</f>
        <v/>
      </c>
      <c r="H871" s="20" t="str">
        <f>Разбивка_по_щитам!K876</f>
        <v/>
      </c>
      <c r="I871" s="20" t="str">
        <f>Разбивка_по_щитам!L876</f>
        <v/>
      </c>
      <c r="J871" s="20" t="str">
        <f>Разбивка_по_щитам!M876</f>
        <v/>
      </c>
      <c r="K871" s="20" t="str">
        <f>Разбивка_по_щитам!N876</f>
        <v/>
      </c>
      <c r="L871" s="20"/>
      <c r="M871" s="20" t="str">
        <f>Разбивка_по_щитам!P876</f>
        <v/>
      </c>
      <c r="N871" s="20"/>
    </row>
    <row r="872" spans="2:14" x14ac:dyDescent="0.2">
      <c r="B872" s="20" t="str">
        <f>Разбивка_по_щитам!B877</f>
        <v/>
      </c>
      <c r="C872" s="20">
        <f>Разбивка_по_щитам!C877</f>
        <v>0</v>
      </c>
      <c r="D872" s="20">
        <f>Разбивка_по_щитам!F877</f>
        <v>0</v>
      </c>
      <c r="E872" s="20">
        <f>Разбивка_по_щитам!H877</f>
        <v>0</v>
      </c>
      <c r="F872" s="20" t="e">
        <f>Разбивка_по_щитам!I877</f>
        <v>#N/A</v>
      </c>
      <c r="G872" s="20" t="str">
        <f>Разбивка_по_щитам!J877</f>
        <v/>
      </c>
      <c r="H872" s="20" t="str">
        <f>Разбивка_по_щитам!K877</f>
        <v/>
      </c>
      <c r="I872" s="20" t="str">
        <f>Разбивка_по_щитам!L877</f>
        <v/>
      </c>
      <c r="J872" s="20" t="str">
        <f>Разбивка_по_щитам!M877</f>
        <v/>
      </c>
      <c r="K872" s="20" t="str">
        <f>Разбивка_по_щитам!N877</f>
        <v/>
      </c>
      <c r="L872" s="20"/>
      <c r="M872" s="20" t="str">
        <f>Разбивка_по_щитам!P877</f>
        <v/>
      </c>
      <c r="N872" s="20"/>
    </row>
    <row r="873" spans="2:14" x14ac:dyDescent="0.2">
      <c r="B873" s="20" t="str">
        <f>Разбивка_по_щитам!B878</f>
        <v/>
      </c>
      <c r="C873" s="20">
        <f>Разбивка_по_щитам!C878</f>
        <v>0</v>
      </c>
      <c r="D873" s="20">
        <f>Разбивка_по_щитам!F878</f>
        <v>0</v>
      </c>
      <c r="E873" s="20">
        <f>Разбивка_по_щитам!H878</f>
        <v>0</v>
      </c>
      <c r="F873" s="20" t="e">
        <f>Разбивка_по_щитам!I878</f>
        <v>#N/A</v>
      </c>
      <c r="G873" s="20" t="str">
        <f>Разбивка_по_щитам!J878</f>
        <v/>
      </c>
      <c r="H873" s="20" t="str">
        <f>Разбивка_по_щитам!K878</f>
        <v/>
      </c>
      <c r="I873" s="20" t="str">
        <f>Разбивка_по_щитам!L878</f>
        <v/>
      </c>
      <c r="J873" s="20" t="str">
        <f>Разбивка_по_щитам!M878</f>
        <v/>
      </c>
      <c r="K873" s="20" t="str">
        <f>Разбивка_по_щитам!N878</f>
        <v/>
      </c>
      <c r="L873" s="20"/>
      <c r="M873" s="20" t="str">
        <f>Разбивка_по_щитам!P878</f>
        <v/>
      </c>
      <c r="N873" s="20"/>
    </row>
    <row r="874" spans="2:14" x14ac:dyDescent="0.2">
      <c r="B874" s="20" t="str">
        <f>Разбивка_по_щитам!B879</f>
        <v/>
      </c>
      <c r="C874" s="20">
        <f>Разбивка_по_щитам!C879</f>
        <v>0</v>
      </c>
      <c r="D874" s="20">
        <f>Разбивка_по_щитам!F879</f>
        <v>0</v>
      </c>
      <c r="E874" s="20">
        <f>Разбивка_по_щитам!H879</f>
        <v>0</v>
      </c>
      <c r="F874" s="20" t="e">
        <f>Разбивка_по_щитам!I879</f>
        <v>#N/A</v>
      </c>
      <c r="G874" s="20" t="str">
        <f>Разбивка_по_щитам!J879</f>
        <v/>
      </c>
      <c r="H874" s="20" t="str">
        <f>Разбивка_по_щитам!K879</f>
        <v/>
      </c>
      <c r="I874" s="20" t="str">
        <f>Разбивка_по_щитам!L879</f>
        <v/>
      </c>
      <c r="J874" s="20" t="str">
        <f>Разбивка_по_щитам!M879</f>
        <v/>
      </c>
      <c r="K874" s="20" t="str">
        <f>Разбивка_по_щитам!N879</f>
        <v/>
      </c>
      <c r="L874" s="20"/>
      <c r="M874" s="20" t="str">
        <f>Разбивка_по_щитам!P879</f>
        <v/>
      </c>
      <c r="N874" s="20"/>
    </row>
    <row r="875" spans="2:14" x14ac:dyDescent="0.2">
      <c r="B875" s="20" t="str">
        <f>Разбивка_по_щитам!B880</f>
        <v/>
      </c>
      <c r="C875" s="20">
        <f>Разбивка_по_щитам!C880</f>
        <v>0</v>
      </c>
      <c r="D875" s="20">
        <f>Разбивка_по_щитам!F880</f>
        <v>0</v>
      </c>
      <c r="E875" s="20">
        <f>Разбивка_по_щитам!H880</f>
        <v>0</v>
      </c>
      <c r="F875" s="20" t="e">
        <f>Разбивка_по_щитам!I880</f>
        <v>#N/A</v>
      </c>
      <c r="G875" s="20" t="str">
        <f>Разбивка_по_щитам!J880</f>
        <v/>
      </c>
      <c r="H875" s="20" t="str">
        <f>Разбивка_по_щитам!K880</f>
        <v/>
      </c>
      <c r="I875" s="20" t="str">
        <f>Разбивка_по_щитам!L880</f>
        <v/>
      </c>
      <c r="J875" s="20" t="str">
        <f>Разбивка_по_щитам!M880</f>
        <v/>
      </c>
      <c r="K875" s="20" t="str">
        <f>Разбивка_по_щитам!N880</f>
        <v/>
      </c>
      <c r="L875" s="20"/>
      <c r="M875" s="20" t="str">
        <f>Разбивка_по_щитам!P880</f>
        <v/>
      </c>
      <c r="N875" s="20"/>
    </row>
    <row r="876" spans="2:14" x14ac:dyDescent="0.2">
      <c r="B876" s="20" t="str">
        <f>Разбивка_по_щитам!B881</f>
        <v/>
      </c>
      <c r="C876" s="20">
        <f>Разбивка_по_щитам!C881</f>
        <v>0</v>
      </c>
      <c r="D876" s="20">
        <f>Разбивка_по_щитам!F881</f>
        <v>0</v>
      </c>
      <c r="E876" s="20">
        <f>Разбивка_по_щитам!H881</f>
        <v>0</v>
      </c>
      <c r="F876" s="20" t="e">
        <f>Разбивка_по_щитам!I881</f>
        <v>#N/A</v>
      </c>
      <c r="G876" s="20" t="str">
        <f>Разбивка_по_щитам!J881</f>
        <v/>
      </c>
      <c r="H876" s="20" t="str">
        <f>Разбивка_по_щитам!K881</f>
        <v/>
      </c>
      <c r="I876" s="20" t="str">
        <f>Разбивка_по_щитам!L881</f>
        <v/>
      </c>
      <c r="J876" s="20" t="str">
        <f>Разбивка_по_щитам!M881</f>
        <v/>
      </c>
      <c r="K876" s="20" t="str">
        <f>Разбивка_по_щитам!N881</f>
        <v/>
      </c>
      <c r="L876" s="20"/>
      <c r="M876" s="20" t="str">
        <f>Разбивка_по_щитам!P881</f>
        <v/>
      </c>
      <c r="N876" s="20"/>
    </row>
    <row r="877" spans="2:14" x14ac:dyDescent="0.2">
      <c r="B877" s="20" t="str">
        <f>Разбивка_по_щитам!B882</f>
        <v/>
      </c>
      <c r="C877" s="20">
        <f>Разбивка_по_щитам!C882</f>
        <v>0</v>
      </c>
      <c r="D877" s="20">
        <f>Разбивка_по_щитам!F882</f>
        <v>0</v>
      </c>
      <c r="E877" s="20">
        <f>Разбивка_по_щитам!H882</f>
        <v>0</v>
      </c>
      <c r="F877" s="20" t="e">
        <f>Разбивка_по_щитам!I882</f>
        <v>#N/A</v>
      </c>
      <c r="G877" s="20" t="str">
        <f>Разбивка_по_щитам!J882</f>
        <v/>
      </c>
      <c r="H877" s="20" t="str">
        <f>Разбивка_по_щитам!K882</f>
        <v/>
      </c>
      <c r="I877" s="20" t="str">
        <f>Разбивка_по_щитам!L882</f>
        <v/>
      </c>
      <c r="J877" s="20" t="str">
        <f>Разбивка_по_щитам!M882</f>
        <v/>
      </c>
      <c r="K877" s="20" t="str">
        <f>Разбивка_по_щитам!N882</f>
        <v/>
      </c>
      <c r="L877" s="20"/>
      <c r="M877" s="20" t="str">
        <f>Разбивка_по_щитам!P882</f>
        <v/>
      </c>
      <c r="N877" s="20"/>
    </row>
    <row r="878" spans="2:14" x14ac:dyDescent="0.2">
      <c r="B878" s="20" t="str">
        <f>Разбивка_по_щитам!B883</f>
        <v/>
      </c>
      <c r="C878" s="20">
        <f>Разбивка_по_щитам!C883</f>
        <v>0</v>
      </c>
      <c r="D878" s="20">
        <f>Разбивка_по_щитам!F883</f>
        <v>0</v>
      </c>
      <c r="E878" s="20">
        <f>Разбивка_по_щитам!H883</f>
        <v>0</v>
      </c>
      <c r="F878" s="20" t="e">
        <f>Разбивка_по_щитам!I883</f>
        <v>#N/A</v>
      </c>
      <c r="G878" s="20" t="str">
        <f>Разбивка_по_щитам!J883</f>
        <v/>
      </c>
      <c r="H878" s="20" t="str">
        <f>Разбивка_по_щитам!K883</f>
        <v/>
      </c>
      <c r="I878" s="20" t="str">
        <f>Разбивка_по_щитам!L883</f>
        <v/>
      </c>
      <c r="J878" s="20" t="str">
        <f>Разбивка_по_щитам!M883</f>
        <v/>
      </c>
      <c r="K878" s="20" t="str">
        <f>Разбивка_по_щитам!N883</f>
        <v/>
      </c>
      <c r="L878" s="20"/>
      <c r="M878" s="20" t="str">
        <f>Разбивка_по_щитам!P883</f>
        <v/>
      </c>
      <c r="N878" s="20"/>
    </row>
    <row r="879" spans="2:14" x14ac:dyDescent="0.2">
      <c r="B879" s="20" t="str">
        <f>Разбивка_по_щитам!B884</f>
        <v/>
      </c>
      <c r="C879" s="20">
        <f>Разбивка_по_щитам!C884</f>
        <v>0</v>
      </c>
      <c r="D879" s="20">
        <f>Разбивка_по_щитам!F884</f>
        <v>0</v>
      </c>
      <c r="E879" s="20">
        <f>Разбивка_по_щитам!H884</f>
        <v>0</v>
      </c>
      <c r="F879" s="20" t="e">
        <f>Разбивка_по_щитам!I884</f>
        <v>#N/A</v>
      </c>
      <c r="G879" s="20" t="str">
        <f>Разбивка_по_щитам!J884</f>
        <v/>
      </c>
      <c r="H879" s="20" t="str">
        <f>Разбивка_по_щитам!K884</f>
        <v/>
      </c>
      <c r="I879" s="20" t="str">
        <f>Разбивка_по_щитам!L884</f>
        <v/>
      </c>
      <c r="J879" s="20" t="str">
        <f>Разбивка_по_щитам!M884</f>
        <v/>
      </c>
      <c r="K879" s="20" t="str">
        <f>Разбивка_по_щитам!N884</f>
        <v/>
      </c>
      <c r="L879" s="20"/>
      <c r="M879" s="20" t="str">
        <f>Разбивка_по_щитам!P884</f>
        <v/>
      </c>
      <c r="N879" s="20"/>
    </row>
    <row r="880" spans="2:14" x14ac:dyDescent="0.2">
      <c r="B880" s="20" t="str">
        <f>Разбивка_по_щитам!B885</f>
        <v/>
      </c>
      <c r="C880" s="20">
        <f>Разбивка_по_щитам!C885</f>
        <v>0</v>
      </c>
      <c r="D880" s="20">
        <f>Разбивка_по_щитам!F885</f>
        <v>0</v>
      </c>
      <c r="E880" s="20">
        <f>Разбивка_по_щитам!H885</f>
        <v>0</v>
      </c>
      <c r="F880" s="20" t="e">
        <f>Разбивка_по_щитам!I885</f>
        <v>#N/A</v>
      </c>
      <c r="G880" s="20" t="str">
        <f>Разбивка_по_щитам!J885</f>
        <v/>
      </c>
      <c r="H880" s="20" t="str">
        <f>Разбивка_по_щитам!K885</f>
        <v/>
      </c>
      <c r="I880" s="20" t="str">
        <f>Разбивка_по_щитам!L885</f>
        <v/>
      </c>
      <c r="J880" s="20" t="str">
        <f>Разбивка_по_щитам!M885</f>
        <v/>
      </c>
      <c r="K880" s="20" t="str">
        <f>Разбивка_по_щитам!N885</f>
        <v/>
      </c>
      <c r="L880" s="20"/>
      <c r="M880" s="20" t="str">
        <f>Разбивка_по_щитам!P885</f>
        <v/>
      </c>
      <c r="N880" s="20"/>
    </row>
    <row r="881" spans="2:14" x14ac:dyDescent="0.2">
      <c r="B881" s="20" t="str">
        <f>Разбивка_по_щитам!B886</f>
        <v/>
      </c>
      <c r="C881" s="20">
        <f>Разбивка_по_щитам!C886</f>
        <v>0</v>
      </c>
      <c r="D881" s="20">
        <f>Разбивка_по_щитам!F886</f>
        <v>0</v>
      </c>
      <c r="E881" s="20">
        <f>Разбивка_по_щитам!H886</f>
        <v>0</v>
      </c>
      <c r="F881" s="20" t="e">
        <f>Разбивка_по_щитам!I886</f>
        <v>#N/A</v>
      </c>
      <c r="G881" s="20" t="str">
        <f>Разбивка_по_щитам!J886</f>
        <v/>
      </c>
      <c r="H881" s="20" t="str">
        <f>Разбивка_по_щитам!K886</f>
        <v/>
      </c>
      <c r="I881" s="20" t="str">
        <f>Разбивка_по_щитам!L886</f>
        <v/>
      </c>
      <c r="J881" s="20" t="str">
        <f>Разбивка_по_щитам!M886</f>
        <v/>
      </c>
      <c r="K881" s="20" t="str">
        <f>Разбивка_по_щитам!N886</f>
        <v/>
      </c>
      <c r="L881" s="20"/>
      <c r="M881" s="20" t="str">
        <f>Разбивка_по_щитам!P886</f>
        <v/>
      </c>
      <c r="N881" s="20"/>
    </row>
    <row r="882" spans="2:14" x14ac:dyDescent="0.2">
      <c r="B882" s="20" t="str">
        <f>Разбивка_по_щитам!B887</f>
        <v/>
      </c>
      <c r="C882" s="20">
        <f>Разбивка_по_щитам!C887</f>
        <v>0</v>
      </c>
      <c r="D882" s="20">
        <f>Разбивка_по_щитам!F887</f>
        <v>0</v>
      </c>
      <c r="E882" s="20">
        <f>Разбивка_по_щитам!H887</f>
        <v>0</v>
      </c>
      <c r="F882" s="20" t="e">
        <f>Разбивка_по_щитам!I887</f>
        <v>#N/A</v>
      </c>
      <c r="G882" s="20" t="str">
        <f>Разбивка_по_щитам!J887</f>
        <v/>
      </c>
      <c r="H882" s="20" t="str">
        <f>Разбивка_по_щитам!K887</f>
        <v/>
      </c>
      <c r="I882" s="20" t="str">
        <f>Разбивка_по_щитам!L887</f>
        <v/>
      </c>
      <c r="J882" s="20" t="str">
        <f>Разбивка_по_щитам!M887</f>
        <v/>
      </c>
      <c r="K882" s="20" t="str">
        <f>Разбивка_по_щитам!N887</f>
        <v/>
      </c>
      <c r="L882" s="20"/>
      <c r="M882" s="20" t="str">
        <f>Разбивка_по_щитам!P887</f>
        <v/>
      </c>
      <c r="N882" s="20"/>
    </row>
    <row r="883" spans="2:14" x14ac:dyDescent="0.2">
      <c r="B883" s="20" t="str">
        <f>Разбивка_по_щитам!B888</f>
        <v/>
      </c>
      <c r="C883" s="20">
        <f>Разбивка_по_щитам!C888</f>
        <v>0</v>
      </c>
      <c r="D883" s="20">
        <f>Разбивка_по_щитам!F888</f>
        <v>0</v>
      </c>
      <c r="E883" s="20">
        <f>Разбивка_по_щитам!H888</f>
        <v>0</v>
      </c>
      <c r="F883" s="20" t="e">
        <f>Разбивка_по_щитам!I888</f>
        <v>#N/A</v>
      </c>
      <c r="G883" s="20" t="str">
        <f>Разбивка_по_щитам!J888</f>
        <v/>
      </c>
      <c r="H883" s="20" t="str">
        <f>Разбивка_по_щитам!K888</f>
        <v/>
      </c>
      <c r="I883" s="20" t="str">
        <f>Разбивка_по_щитам!L888</f>
        <v/>
      </c>
      <c r="J883" s="20" t="str">
        <f>Разбивка_по_щитам!M888</f>
        <v/>
      </c>
      <c r="K883" s="20" t="str">
        <f>Разбивка_по_щитам!N888</f>
        <v/>
      </c>
      <c r="L883" s="20"/>
      <c r="M883" s="20" t="str">
        <f>Разбивка_по_щитам!P888</f>
        <v/>
      </c>
      <c r="N883" s="20"/>
    </row>
    <row r="884" spans="2:14" x14ac:dyDescent="0.2">
      <c r="B884" s="20" t="str">
        <f>Разбивка_по_щитам!B889</f>
        <v/>
      </c>
      <c r="C884" s="20">
        <f>Разбивка_по_щитам!C889</f>
        <v>0</v>
      </c>
      <c r="D884" s="20">
        <f>Разбивка_по_щитам!F889</f>
        <v>0</v>
      </c>
      <c r="E884" s="20">
        <f>Разбивка_по_щитам!H889</f>
        <v>0</v>
      </c>
      <c r="F884" s="20" t="e">
        <f>Разбивка_по_щитам!I889</f>
        <v>#N/A</v>
      </c>
      <c r="G884" s="20" t="str">
        <f>Разбивка_по_щитам!J889</f>
        <v/>
      </c>
      <c r="H884" s="20" t="str">
        <f>Разбивка_по_щитам!K889</f>
        <v/>
      </c>
      <c r="I884" s="20" t="str">
        <f>Разбивка_по_щитам!L889</f>
        <v/>
      </c>
      <c r="J884" s="20" t="str">
        <f>Разбивка_по_щитам!M889</f>
        <v/>
      </c>
      <c r="K884" s="20" t="str">
        <f>Разбивка_по_щитам!N889</f>
        <v/>
      </c>
      <c r="L884" s="20"/>
      <c r="M884" s="20" t="str">
        <f>Разбивка_по_щитам!P889</f>
        <v/>
      </c>
      <c r="N884" s="20"/>
    </row>
    <row r="885" spans="2:14" x14ac:dyDescent="0.2">
      <c r="B885" s="20" t="str">
        <f>Разбивка_по_щитам!B890</f>
        <v/>
      </c>
      <c r="C885" s="20">
        <f>Разбивка_по_щитам!C890</f>
        <v>0</v>
      </c>
      <c r="D885" s="20">
        <f>Разбивка_по_щитам!F890</f>
        <v>0</v>
      </c>
      <c r="E885" s="20">
        <f>Разбивка_по_щитам!H890</f>
        <v>0</v>
      </c>
      <c r="F885" s="20" t="e">
        <f>Разбивка_по_щитам!I890</f>
        <v>#N/A</v>
      </c>
      <c r="G885" s="20" t="str">
        <f>Разбивка_по_щитам!J890</f>
        <v/>
      </c>
      <c r="H885" s="20" t="str">
        <f>Разбивка_по_щитам!K890</f>
        <v/>
      </c>
      <c r="I885" s="20" t="str">
        <f>Разбивка_по_щитам!L890</f>
        <v/>
      </c>
      <c r="J885" s="20" t="str">
        <f>Разбивка_по_щитам!M890</f>
        <v/>
      </c>
      <c r="K885" s="20" t="str">
        <f>Разбивка_по_щитам!N890</f>
        <v/>
      </c>
      <c r="L885" s="20"/>
      <c r="M885" s="20" t="str">
        <f>Разбивка_по_щитам!P890</f>
        <v/>
      </c>
      <c r="N885" s="20"/>
    </row>
    <row r="886" spans="2:14" x14ac:dyDescent="0.2">
      <c r="B886" s="20" t="str">
        <f>Разбивка_по_щитам!B891</f>
        <v/>
      </c>
      <c r="C886" s="20">
        <f>Разбивка_по_щитам!C891</f>
        <v>0</v>
      </c>
      <c r="D886" s="20">
        <f>Разбивка_по_щитам!F891</f>
        <v>0</v>
      </c>
      <c r="E886" s="20">
        <f>Разбивка_по_щитам!H891</f>
        <v>0</v>
      </c>
      <c r="F886" s="20" t="e">
        <f>Разбивка_по_щитам!I891</f>
        <v>#N/A</v>
      </c>
      <c r="G886" s="20" t="str">
        <f>Разбивка_по_щитам!J891</f>
        <v/>
      </c>
      <c r="H886" s="20" t="str">
        <f>Разбивка_по_щитам!K891</f>
        <v/>
      </c>
      <c r="I886" s="20" t="str">
        <f>Разбивка_по_щитам!L891</f>
        <v/>
      </c>
      <c r="J886" s="20" t="str">
        <f>Разбивка_по_щитам!M891</f>
        <v/>
      </c>
      <c r="K886" s="20" t="str">
        <f>Разбивка_по_щитам!N891</f>
        <v/>
      </c>
      <c r="L886" s="20"/>
      <c r="M886" s="20" t="str">
        <f>Разбивка_по_щитам!P891</f>
        <v/>
      </c>
      <c r="N886" s="20"/>
    </row>
    <row r="887" spans="2:14" x14ac:dyDescent="0.2">
      <c r="B887" s="20" t="str">
        <f>Разбивка_по_щитам!B892</f>
        <v/>
      </c>
      <c r="C887" s="20">
        <f>Разбивка_по_щитам!C892</f>
        <v>0</v>
      </c>
      <c r="D887" s="20">
        <f>Разбивка_по_щитам!F892</f>
        <v>0</v>
      </c>
      <c r="E887" s="20">
        <f>Разбивка_по_щитам!H892</f>
        <v>0</v>
      </c>
      <c r="F887" s="20" t="e">
        <f>Разбивка_по_щитам!I892</f>
        <v>#N/A</v>
      </c>
      <c r="G887" s="20" t="str">
        <f>Разбивка_по_щитам!J892</f>
        <v/>
      </c>
      <c r="H887" s="20" t="str">
        <f>Разбивка_по_щитам!K892</f>
        <v/>
      </c>
      <c r="I887" s="20" t="str">
        <f>Разбивка_по_щитам!L892</f>
        <v/>
      </c>
      <c r="J887" s="20" t="str">
        <f>Разбивка_по_щитам!M892</f>
        <v/>
      </c>
      <c r="K887" s="20" t="str">
        <f>Разбивка_по_щитам!N892</f>
        <v/>
      </c>
      <c r="L887" s="20"/>
      <c r="M887" s="20" t="str">
        <f>Разбивка_по_щитам!P892</f>
        <v/>
      </c>
      <c r="N887" s="20"/>
    </row>
    <row r="888" spans="2:14" x14ac:dyDescent="0.2">
      <c r="B888" s="20" t="str">
        <f>Разбивка_по_щитам!B893</f>
        <v/>
      </c>
      <c r="C888" s="20">
        <f>Разбивка_по_щитам!C893</f>
        <v>0</v>
      </c>
      <c r="D888" s="20">
        <f>Разбивка_по_щитам!F893</f>
        <v>0</v>
      </c>
      <c r="E888" s="20">
        <f>Разбивка_по_щитам!H893</f>
        <v>0</v>
      </c>
      <c r="F888" s="20" t="e">
        <f>Разбивка_по_щитам!I893</f>
        <v>#N/A</v>
      </c>
      <c r="G888" s="20" t="str">
        <f>Разбивка_по_щитам!J893</f>
        <v/>
      </c>
      <c r="H888" s="20" t="str">
        <f>Разбивка_по_щитам!K893</f>
        <v/>
      </c>
      <c r="I888" s="20" t="str">
        <f>Разбивка_по_щитам!L893</f>
        <v/>
      </c>
      <c r="J888" s="20" t="str">
        <f>Разбивка_по_щитам!M893</f>
        <v/>
      </c>
      <c r="K888" s="20" t="str">
        <f>Разбивка_по_щитам!N893</f>
        <v/>
      </c>
      <c r="L888" s="20"/>
      <c r="M888" s="20" t="str">
        <f>Разбивка_по_щитам!P893</f>
        <v/>
      </c>
      <c r="N888" s="20"/>
    </row>
    <row r="889" spans="2:14" x14ac:dyDescent="0.2">
      <c r="B889" s="20" t="str">
        <f>Разбивка_по_щитам!B894</f>
        <v/>
      </c>
      <c r="C889" s="20">
        <f>Разбивка_по_щитам!C894</f>
        <v>0</v>
      </c>
      <c r="D889" s="20">
        <f>Разбивка_по_щитам!F894</f>
        <v>0</v>
      </c>
      <c r="E889" s="20">
        <f>Разбивка_по_щитам!H894</f>
        <v>0</v>
      </c>
      <c r="F889" s="20" t="e">
        <f>Разбивка_по_щитам!I894</f>
        <v>#N/A</v>
      </c>
      <c r="G889" s="20" t="str">
        <f>Разбивка_по_щитам!J894</f>
        <v/>
      </c>
      <c r="H889" s="20" t="str">
        <f>Разбивка_по_щитам!K894</f>
        <v/>
      </c>
      <c r="I889" s="20" t="str">
        <f>Разбивка_по_щитам!L894</f>
        <v/>
      </c>
      <c r="J889" s="20" t="str">
        <f>Разбивка_по_щитам!M894</f>
        <v/>
      </c>
      <c r="K889" s="20" t="str">
        <f>Разбивка_по_щитам!N894</f>
        <v/>
      </c>
      <c r="L889" s="20"/>
      <c r="M889" s="20" t="str">
        <f>Разбивка_по_щитам!P894</f>
        <v/>
      </c>
      <c r="N889" s="20"/>
    </row>
    <row r="890" spans="2:14" x14ac:dyDescent="0.2">
      <c r="B890" s="20" t="str">
        <f>Разбивка_по_щитам!B895</f>
        <v/>
      </c>
      <c r="C890" s="20">
        <f>Разбивка_по_щитам!C895</f>
        <v>0</v>
      </c>
      <c r="D890" s="20">
        <f>Разбивка_по_щитам!F895</f>
        <v>0</v>
      </c>
      <c r="E890" s="20">
        <f>Разбивка_по_щитам!H895</f>
        <v>0</v>
      </c>
      <c r="F890" s="20" t="e">
        <f>Разбивка_по_щитам!I895</f>
        <v>#N/A</v>
      </c>
      <c r="G890" s="20" t="str">
        <f>Разбивка_по_щитам!J895</f>
        <v/>
      </c>
      <c r="H890" s="20" t="str">
        <f>Разбивка_по_щитам!K895</f>
        <v/>
      </c>
      <c r="I890" s="20" t="str">
        <f>Разбивка_по_щитам!L895</f>
        <v/>
      </c>
      <c r="J890" s="20" t="str">
        <f>Разбивка_по_щитам!M895</f>
        <v/>
      </c>
      <c r="K890" s="20" t="str">
        <f>Разбивка_по_щитам!N895</f>
        <v/>
      </c>
      <c r="L890" s="20"/>
      <c r="M890" s="20" t="str">
        <f>Разбивка_по_щитам!P895</f>
        <v/>
      </c>
      <c r="N890" s="20"/>
    </row>
    <row r="891" spans="2:14" x14ac:dyDescent="0.2">
      <c r="B891" s="20" t="str">
        <f>Разбивка_по_щитам!B896</f>
        <v/>
      </c>
      <c r="C891" s="20">
        <f>Разбивка_по_щитам!C896</f>
        <v>0</v>
      </c>
      <c r="D891" s="20">
        <f>Разбивка_по_щитам!F896</f>
        <v>0</v>
      </c>
      <c r="E891" s="20">
        <f>Разбивка_по_щитам!H896</f>
        <v>0</v>
      </c>
      <c r="F891" s="20" t="e">
        <f>Разбивка_по_щитам!I896</f>
        <v>#N/A</v>
      </c>
      <c r="G891" s="20" t="str">
        <f>Разбивка_по_щитам!J896</f>
        <v/>
      </c>
      <c r="H891" s="20" t="str">
        <f>Разбивка_по_щитам!K896</f>
        <v/>
      </c>
      <c r="I891" s="20" t="str">
        <f>Разбивка_по_щитам!L896</f>
        <v/>
      </c>
      <c r="J891" s="20" t="str">
        <f>Разбивка_по_щитам!M896</f>
        <v/>
      </c>
      <c r="K891" s="20" t="str">
        <f>Разбивка_по_щитам!N896</f>
        <v/>
      </c>
      <c r="L891" s="20"/>
      <c r="M891" s="20" t="str">
        <f>Разбивка_по_щитам!P896</f>
        <v/>
      </c>
      <c r="N891" s="20"/>
    </row>
    <row r="892" spans="2:14" x14ac:dyDescent="0.2">
      <c r="B892" s="20" t="str">
        <f>Разбивка_по_щитам!B897</f>
        <v/>
      </c>
      <c r="C892" s="20">
        <f>Разбивка_по_щитам!C897</f>
        <v>0</v>
      </c>
      <c r="D892" s="20">
        <f>Разбивка_по_щитам!F897</f>
        <v>0</v>
      </c>
      <c r="E892" s="20">
        <f>Разбивка_по_щитам!H897</f>
        <v>0</v>
      </c>
      <c r="F892" s="20" t="e">
        <f>Разбивка_по_щитам!I897</f>
        <v>#N/A</v>
      </c>
      <c r="G892" s="20" t="str">
        <f>Разбивка_по_щитам!J897</f>
        <v/>
      </c>
      <c r="H892" s="20" t="str">
        <f>Разбивка_по_щитам!K897</f>
        <v/>
      </c>
      <c r="I892" s="20" t="str">
        <f>Разбивка_по_щитам!L897</f>
        <v/>
      </c>
      <c r="J892" s="20" t="str">
        <f>Разбивка_по_щитам!M897</f>
        <v/>
      </c>
      <c r="K892" s="20" t="str">
        <f>Разбивка_по_щитам!N897</f>
        <v/>
      </c>
      <c r="L892" s="20"/>
      <c r="M892" s="20" t="str">
        <f>Разбивка_по_щитам!P897</f>
        <v/>
      </c>
      <c r="N892" s="20"/>
    </row>
    <row r="893" spans="2:14" x14ac:dyDescent="0.2">
      <c r="B893" s="20" t="str">
        <f>Разбивка_по_щитам!B898</f>
        <v/>
      </c>
      <c r="C893" s="20">
        <f>Разбивка_по_щитам!C898</f>
        <v>0</v>
      </c>
      <c r="D893" s="20">
        <f>Разбивка_по_щитам!F898</f>
        <v>0</v>
      </c>
      <c r="E893" s="20">
        <f>Разбивка_по_щитам!H898</f>
        <v>0</v>
      </c>
      <c r="F893" s="20" t="e">
        <f>Разбивка_по_щитам!I898</f>
        <v>#N/A</v>
      </c>
      <c r="G893" s="20" t="str">
        <f>Разбивка_по_щитам!J898</f>
        <v/>
      </c>
      <c r="H893" s="20" t="str">
        <f>Разбивка_по_щитам!K898</f>
        <v/>
      </c>
      <c r="I893" s="20" t="str">
        <f>Разбивка_по_щитам!L898</f>
        <v/>
      </c>
      <c r="J893" s="20" t="str">
        <f>Разбивка_по_щитам!M898</f>
        <v/>
      </c>
      <c r="K893" s="20" t="str">
        <f>Разбивка_по_щитам!N898</f>
        <v/>
      </c>
      <c r="L893" s="20"/>
      <c r="M893" s="20" t="str">
        <f>Разбивка_по_щитам!P898</f>
        <v/>
      </c>
      <c r="N893" s="20"/>
    </row>
    <row r="894" spans="2:14" x14ac:dyDescent="0.2">
      <c r="B894" s="20" t="str">
        <f>Разбивка_по_щитам!B899</f>
        <v/>
      </c>
      <c r="C894" s="20">
        <f>Разбивка_по_щитам!C899</f>
        <v>0</v>
      </c>
      <c r="D894" s="20">
        <f>Разбивка_по_щитам!F899</f>
        <v>0</v>
      </c>
      <c r="E894" s="20">
        <f>Разбивка_по_щитам!H899</f>
        <v>0</v>
      </c>
      <c r="F894" s="20" t="e">
        <f>Разбивка_по_щитам!I899</f>
        <v>#N/A</v>
      </c>
      <c r="G894" s="20" t="str">
        <f>Разбивка_по_щитам!J899</f>
        <v/>
      </c>
      <c r="H894" s="20" t="str">
        <f>Разбивка_по_щитам!K899</f>
        <v/>
      </c>
      <c r="I894" s="20" t="str">
        <f>Разбивка_по_щитам!L899</f>
        <v/>
      </c>
      <c r="J894" s="20" t="str">
        <f>Разбивка_по_щитам!M899</f>
        <v/>
      </c>
      <c r="K894" s="20" t="str">
        <f>Разбивка_по_щитам!N899</f>
        <v/>
      </c>
      <c r="L894" s="20"/>
      <c r="M894" s="20" t="str">
        <f>Разбивка_по_щитам!P899</f>
        <v/>
      </c>
      <c r="N894" s="20"/>
    </row>
    <row r="895" spans="2:14" x14ac:dyDescent="0.2">
      <c r="B895" s="20" t="str">
        <f>Разбивка_по_щитам!B900</f>
        <v/>
      </c>
      <c r="C895" s="20">
        <f>Разбивка_по_щитам!C900</f>
        <v>0</v>
      </c>
      <c r="D895" s="20">
        <f>Разбивка_по_щитам!F900</f>
        <v>0</v>
      </c>
      <c r="E895" s="20">
        <f>Разбивка_по_щитам!H900</f>
        <v>0</v>
      </c>
      <c r="F895" s="20" t="e">
        <f>Разбивка_по_щитам!I900</f>
        <v>#N/A</v>
      </c>
      <c r="G895" s="20" t="str">
        <f>Разбивка_по_щитам!J900</f>
        <v/>
      </c>
      <c r="H895" s="20" t="str">
        <f>Разбивка_по_щитам!K900</f>
        <v/>
      </c>
      <c r="I895" s="20" t="str">
        <f>Разбивка_по_щитам!L900</f>
        <v/>
      </c>
      <c r="J895" s="20" t="str">
        <f>Разбивка_по_щитам!M900</f>
        <v/>
      </c>
      <c r="K895" s="20" t="str">
        <f>Разбивка_по_щитам!N900</f>
        <v/>
      </c>
      <c r="L895" s="20"/>
      <c r="M895" s="20" t="str">
        <f>Разбивка_по_щитам!P900</f>
        <v/>
      </c>
      <c r="N895" s="20"/>
    </row>
    <row r="896" spans="2:14" x14ac:dyDescent="0.2">
      <c r="B896" s="20" t="str">
        <f>Разбивка_по_щитам!B901</f>
        <v/>
      </c>
      <c r="C896" s="20">
        <f>Разбивка_по_щитам!C901</f>
        <v>0</v>
      </c>
      <c r="D896" s="20">
        <f>Разбивка_по_щитам!F901</f>
        <v>0</v>
      </c>
      <c r="E896" s="20">
        <f>Разбивка_по_щитам!H901</f>
        <v>0</v>
      </c>
      <c r="F896" s="20" t="e">
        <f>Разбивка_по_щитам!I901</f>
        <v>#N/A</v>
      </c>
      <c r="G896" s="20" t="str">
        <f>Разбивка_по_щитам!J901</f>
        <v/>
      </c>
      <c r="H896" s="20" t="str">
        <f>Разбивка_по_щитам!K901</f>
        <v/>
      </c>
      <c r="I896" s="20" t="str">
        <f>Разбивка_по_щитам!L901</f>
        <v/>
      </c>
      <c r="J896" s="20" t="str">
        <f>Разбивка_по_щитам!M901</f>
        <v/>
      </c>
      <c r="K896" s="20" t="str">
        <f>Разбивка_по_щитам!N901</f>
        <v/>
      </c>
      <c r="L896" s="20"/>
      <c r="M896" s="20" t="str">
        <f>Разбивка_по_щитам!P901</f>
        <v/>
      </c>
      <c r="N896" s="20"/>
    </row>
    <row r="897" spans="2:14" x14ac:dyDescent="0.2">
      <c r="B897" s="20" t="str">
        <f>Разбивка_по_щитам!B902</f>
        <v/>
      </c>
      <c r="C897" s="20">
        <f>Разбивка_по_щитам!C902</f>
        <v>0</v>
      </c>
      <c r="D897" s="20">
        <f>Разбивка_по_щитам!F902</f>
        <v>0</v>
      </c>
      <c r="E897" s="20">
        <f>Разбивка_по_щитам!H902</f>
        <v>0</v>
      </c>
      <c r="F897" s="20" t="e">
        <f>Разбивка_по_щитам!I902</f>
        <v>#N/A</v>
      </c>
      <c r="G897" s="20" t="str">
        <f>Разбивка_по_щитам!J902</f>
        <v/>
      </c>
      <c r="H897" s="20" t="str">
        <f>Разбивка_по_щитам!K902</f>
        <v/>
      </c>
      <c r="I897" s="20" t="str">
        <f>Разбивка_по_щитам!L902</f>
        <v/>
      </c>
      <c r="J897" s="20" t="str">
        <f>Разбивка_по_щитам!M902</f>
        <v/>
      </c>
      <c r="K897" s="20" t="str">
        <f>Разбивка_по_щитам!N902</f>
        <v/>
      </c>
      <c r="L897" s="20"/>
      <c r="M897" s="20" t="str">
        <f>Разбивка_по_щитам!P902</f>
        <v/>
      </c>
      <c r="N897" s="20"/>
    </row>
    <row r="898" spans="2:14" x14ac:dyDescent="0.2">
      <c r="B898" s="20" t="str">
        <f>Разбивка_по_щитам!B903</f>
        <v/>
      </c>
      <c r="C898" s="20">
        <f>Разбивка_по_щитам!C903</f>
        <v>0</v>
      </c>
      <c r="D898" s="20">
        <f>Разбивка_по_щитам!F903</f>
        <v>0</v>
      </c>
      <c r="E898" s="20">
        <f>Разбивка_по_щитам!H903</f>
        <v>0</v>
      </c>
      <c r="F898" s="20" t="e">
        <f>Разбивка_по_щитам!I903</f>
        <v>#N/A</v>
      </c>
      <c r="G898" s="20" t="str">
        <f>Разбивка_по_щитам!J903</f>
        <v/>
      </c>
      <c r="H898" s="20" t="str">
        <f>Разбивка_по_щитам!K903</f>
        <v/>
      </c>
      <c r="I898" s="20" t="str">
        <f>Разбивка_по_щитам!L903</f>
        <v/>
      </c>
      <c r="J898" s="20" t="str">
        <f>Разбивка_по_щитам!M903</f>
        <v/>
      </c>
      <c r="K898" s="20" t="str">
        <f>Разбивка_по_щитам!N903</f>
        <v/>
      </c>
      <c r="L898" s="20"/>
      <c r="M898" s="20" t="str">
        <f>Разбивка_по_щитам!P903</f>
        <v/>
      </c>
      <c r="N898" s="20"/>
    </row>
    <row r="899" spans="2:14" x14ac:dyDescent="0.2">
      <c r="B899" s="20" t="str">
        <f>Разбивка_по_щитам!B904</f>
        <v/>
      </c>
      <c r="C899" s="20">
        <f>Разбивка_по_щитам!C904</f>
        <v>0</v>
      </c>
      <c r="D899" s="20">
        <f>Разбивка_по_щитам!F904</f>
        <v>0</v>
      </c>
      <c r="E899" s="20">
        <f>Разбивка_по_щитам!H904</f>
        <v>0</v>
      </c>
      <c r="F899" s="20" t="e">
        <f>Разбивка_по_щитам!I904</f>
        <v>#N/A</v>
      </c>
      <c r="G899" s="20" t="str">
        <f>Разбивка_по_щитам!J904</f>
        <v/>
      </c>
      <c r="H899" s="20" t="str">
        <f>Разбивка_по_щитам!K904</f>
        <v/>
      </c>
      <c r="I899" s="20" t="str">
        <f>Разбивка_по_щитам!L904</f>
        <v/>
      </c>
      <c r="J899" s="20" t="str">
        <f>Разбивка_по_щитам!M904</f>
        <v/>
      </c>
      <c r="K899" s="20" t="str">
        <f>Разбивка_по_щитам!N904</f>
        <v/>
      </c>
      <c r="L899" s="20"/>
      <c r="M899" s="20" t="str">
        <f>Разбивка_по_щитам!P904</f>
        <v/>
      </c>
      <c r="N899" s="20"/>
    </row>
    <row r="900" spans="2:14" x14ac:dyDescent="0.2">
      <c r="B900" s="20" t="str">
        <f>Разбивка_по_щитам!B905</f>
        <v/>
      </c>
      <c r="C900" s="20">
        <f>Разбивка_по_щитам!C905</f>
        <v>0</v>
      </c>
      <c r="D900" s="20">
        <f>Разбивка_по_щитам!F905</f>
        <v>0</v>
      </c>
      <c r="E900" s="20">
        <f>Разбивка_по_щитам!H905</f>
        <v>0</v>
      </c>
      <c r="F900" s="20" t="e">
        <f>Разбивка_по_щитам!I905</f>
        <v>#N/A</v>
      </c>
      <c r="G900" s="20" t="str">
        <f>Разбивка_по_щитам!J905</f>
        <v/>
      </c>
      <c r="H900" s="20" t="str">
        <f>Разбивка_по_щитам!K905</f>
        <v/>
      </c>
      <c r="I900" s="20" t="str">
        <f>Разбивка_по_щитам!L905</f>
        <v/>
      </c>
      <c r="J900" s="20" t="str">
        <f>Разбивка_по_щитам!M905</f>
        <v/>
      </c>
      <c r="K900" s="20" t="str">
        <f>Разбивка_по_щитам!N905</f>
        <v/>
      </c>
      <c r="L900" s="20"/>
      <c r="M900" s="20" t="str">
        <f>Разбивка_по_щитам!P905</f>
        <v/>
      </c>
      <c r="N900" s="20"/>
    </row>
    <row r="901" spans="2:14" x14ac:dyDescent="0.2">
      <c r="B901" s="20" t="str">
        <f>Разбивка_по_щитам!B906</f>
        <v/>
      </c>
      <c r="C901" s="20">
        <f>Разбивка_по_щитам!C906</f>
        <v>0</v>
      </c>
      <c r="D901" s="20">
        <f>Разбивка_по_щитам!F906</f>
        <v>0</v>
      </c>
      <c r="E901" s="20">
        <f>Разбивка_по_щитам!H906</f>
        <v>0</v>
      </c>
      <c r="F901" s="20" t="e">
        <f>Разбивка_по_щитам!I906</f>
        <v>#N/A</v>
      </c>
      <c r="G901" s="20" t="str">
        <f>Разбивка_по_щитам!J906</f>
        <v/>
      </c>
      <c r="H901" s="20" t="str">
        <f>Разбивка_по_щитам!K906</f>
        <v/>
      </c>
      <c r="I901" s="20" t="str">
        <f>Разбивка_по_щитам!L906</f>
        <v/>
      </c>
      <c r="J901" s="20" t="str">
        <f>Разбивка_по_щитам!M906</f>
        <v/>
      </c>
      <c r="K901" s="20" t="str">
        <f>Разбивка_по_щитам!N906</f>
        <v/>
      </c>
      <c r="L901" s="20"/>
      <c r="M901" s="20" t="str">
        <f>Разбивка_по_щитам!P906</f>
        <v/>
      </c>
      <c r="N901" s="20"/>
    </row>
    <row r="902" spans="2:14" x14ac:dyDescent="0.2">
      <c r="B902" s="20" t="str">
        <f>Разбивка_по_щитам!B907</f>
        <v/>
      </c>
      <c r="C902" s="20">
        <f>Разбивка_по_щитам!C907</f>
        <v>0</v>
      </c>
      <c r="D902" s="20">
        <f>Разбивка_по_щитам!F907</f>
        <v>0</v>
      </c>
      <c r="E902" s="20">
        <f>Разбивка_по_щитам!H907</f>
        <v>0</v>
      </c>
      <c r="F902" s="20" t="e">
        <f>Разбивка_по_щитам!I907</f>
        <v>#N/A</v>
      </c>
      <c r="G902" s="20" t="str">
        <f>Разбивка_по_щитам!J907</f>
        <v/>
      </c>
      <c r="H902" s="20" t="str">
        <f>Разбивка_по_щитам!K907</f>
        <v/>
      </c>
      <c r="I902" s="20" t="str">
        <f>Разбивка_по_щитам!L907</f>
        <v/>
      </c>
      <c r="J902" s="20" t="str">
        <f>Разбивка_по_щитам!M907</f>
        <v/>
      </c>
      <c r="K902" s="20" t="str">
        <f>Разбивка_по_щитам!N907</f>
        <v/>
      </c>
      <c r="L902" s="20"/>
      <c r="M902" s="20" t="str">
        <f>Разбивка_по_щитам!P907</f>
        <v/>
      </c>
      <c r="N902" s="20"/>
    </row>
    <row r="903" spans="2:14" x14ac:dyDescent="0.2">
      <c r="B903" s="20" t="str">
        <f>Разбивка_по_щитам!B908</f>
        <v/>
      </c>
      <c r="C903" s="20">
        <f>Разбивка_по_щитам!C908</f>
        <v>0</v>
      </c>
      <c r="D903" s="20">
        <f>Разбивка_по_щитам!F908</f>
        <v>0</v>
      </c>
      <c r="E903" s="20">
        <f>Разбивка_по_щитам!H908</f>
        <v>0</v>
      </c>
      <c r="F903" s="20" t="e">
        <f>Разбивка_по_щитам!I908</f>
        <v>#N/A</v>
      </c>
      <c r="G903" s="20" t="str">
        <f>Разбивка_по_щитам!J908</f>
        <v/>
      </c>
      <c r="H903" s="20" t="str">
        <f>Разбивка_по_щитам!K908</f>
        <v/>
      </c>
      <c r="I903" s="20" t="str">
        <f>Разбивка_по_щитам!L908</f>
        <v/>
      </c>
      <c r="J903" s="20" t="str">
        <f>Разбивка_по_щитам!M908</f>
        <v/>
      </c>
      <c r="K903" s="20" t="str">
        <f>Разбивка_по_щитам!N908</f>
        <v/>
      </c>
      <c r="L903" s="20"/>
      <c r="M903" s="20" t="str">
        <f>Разбивка_по_щитам!P908</f>
        <v/>
      </c>
      <c r="N903" s="20"/>
    </row>
    <row r="904" spans="2:14" x14ac:dyDescent="0.2">
      <c r="B904" s="20" t="str">
        <f>Разбивка_по_щитам!B909</f>
        <v/>
      </c>
      <c r="C904" s="20">
        <f>Разбивка_по_щитам!C909</f>
        <v>0</v>
      </c>
      <c r="D904" s="20">
        <f>Разбивка_по_щитам!F909</f>
        <v>0</v>
      </c>
      <c r="E904" s="20">
        <f>Разбивка_по_щитам!H909</f>
        <v>0</v>
      </c>
      <c r="F904" s="20" t="e">
        <f>Разбивка_по_щитам!I909</f>
        <v>#N/A</v>
      </c>
      <c r="G904" s="20" t="str">
        <f>Разбивка_по_щитам!J909</f>
        <v/>
      </c>
      <c r="H904" s="20" t="str">
        <f>Разбивка_по_щитам!K909</f>
        <v/>
      </c>
      <c r="I904" s="20" t="str">
        <f>Разбивка_по_щитам!L909</f>
        <v/>
      </c>
      <c r="J904" s="20" t="str">
        <f>Разбивка_по_щитам!M909</f>
        <v/>
      </c>
      <c r="K904" s="20" t="str">
        <f>Разбивка_по_щитам!N909</f>
        <v/>
      </c>
      <c r="L904" s="20"/>
      <c r="M904" s="20" t="str">
        <f>Разбивка_по_щитам!P909</f>
        <v/>
      </c>
      <c r="N904" s="20"/>
    </row>
    <row r="905" spans="2:14" x14ac:dyDescent="0.2">
      <c r="B905" s="20" t="str">
        <f>Разбивка_по_щитам!B910</f>
        <v/>
      </c>
      <c r="C905" s="20">
        <f>Разбивка_по_щитам!C910</f>
        <v>0</v>
      </c>
      <c r="D905" s="20">
        <f>Разбивка_по_щитам!F910</f>
        <v>0</v>
      </c>
      <c r="E905" s="20">
        <f>Разбивка_по_щитам!H910</f>
        <v>0</v>
      </c>
      <c r="F905" s="20" t="e">
        <f>Разбивка_по_щитам!I910</f>
        <v>#N/A</v>
      </c>
      <c r="G905" s="20" t="str">
        <f>Разбивка_по_щитам!J910</f>
        <v/>
      </c>
      <c r="H905" s="20" t="str">
        <f>Разбивка_по_щитам!K910</f>
        <v/>
      </c>
      <c r="I905" s="20" t="str">
        <f>Разбивка_по_щитам!L910</f>
        <v/>
      </c>
      <c r="J905" s="20" t="str">
        <f>Разбивка_по_щитам!M910</f>
        <v/>
      </c>
      <c r="K905" s="20" t="str">
        <f>Разбивка_по_щитам!N910</f>
        <v/>
      </c>
      <c r="L905" s="20"/>
      <c r="M905" s="20" t="str">
        <f>Разбивка_по_щитам!P910</f>
        <v/>
      </c>
      <c r="N905" s="20"/>
    </row>
    <row r="906" spans="2:14" x14ac:dyDescent="0.2">
      <c r="B906" s="20" t="str">
        <f>Разбивка_по_щитам!B911</f>
        <v/>
      </c>
      <c r="C906" s="20">
        <f>Разбивка_по_щитам!C911</f>
        <v>0</v>
      </c>
      <c r="D906" s="20">
        <f>Разбивка_по_щитам!F911</f>
        <v>0</v>
      </c>
      <c r="E906" s="20">
        <f>Разбивка_по_щитам!H911</f>
        <v>0</v>
      </c>
      <c r="F906" s="20" t="e">
        <f>Разбивка_по_щитам!I911</f>
        <v>#N/A</v>
      </c>
      <c r="G906" s="20" t="str">
        <f>Разбивка_по_щитам!J911</f>
        <v/>
      </c>
      <c r="H906" s="20" t="str">
        <f>Разбивка_по_щитам!K911</f>
        <v/>
      </c>
      <c r="I906" s="20" t="str">
        <f>Разбивка_по_щитам!L911</f>
        <v/>
      </c>
      <c r="J906" s="20" t="str">
        <f>Разбивка_по_щитам!M911</f>
        <v/>
      </c>
      <c r="K906" s="20" t="str">
        <f>Разбивка_по_щитам!N911</f>
        <v/>
      </c>
      <c r="L906" s="20"/>
      <c r="M906" s="20" t="str">
        <f>Разбивка_по_щитам!P911</f>
        <v/>
      </c>
      <c r="N906" s="20"/>
    </row>
    <row r="907" spans="2:14" x14ac:dyDescent="0.2">
      <c r="B907" s="20" t="str">
        <f>Разбивка_по_щитам!B912</f>
        <v/>
      </c>
      <c r="C907" s="20">
        <f>Разбивка_по_щитам!C912</f>
        <v>0</v>
      </c>
      <c r="D907" s="20">
        <f>Разбивка_по_щитам!F912</f>
        <v>0</v>
      </c>
      <c r="E907" s="20">
        <f>Разбивка_по_щитам!H912</f>
        <v>0</v>
      </c>
      <c r="F907" s="20" t="e">
        <f>Разбивка_по_щитам!I912</f>
        <v>#N/A</v>
      </c>
      <c r="G907" s="20" t="str">
        <f>Разбивка_по_щитам!J912</f>
        <v/>
      </c>
      <c r="H907" s="20" t="str">
        <f>Разбивка_по_щитам!K912</f>
        <v/>
      </c>
      <c r="I907" s="20" t="str">
        <f>Разбивка_по_щитам!L912</f>
        <v/>
      </c>
      <c r="J907" s="20" t="str">
        <f>Разбивка_по_щитам!M912</f>
        <v/>
      </c>
      <c r="K907" s="20" t="str">
        <f>Разбивка_по_щитам!N912</f>
        <v/>
      </c>
      <c r="L907" s="20"/>
      <c r="M907" s="20" t="str">
        <f>Разбивка_по_щитам!P912</f>
        <v/>
      </c>
      <c r="N907" s="20"/>
    </row>
    <row r="908" spans="2:14" x14ac:dyDescent="0.2">
      <c r="B908" s="20" t="str">
        <f>Разбивка_по_щитам!B913</f>
        <v/>
      </c>
      <c r="C908" s="20">
        <f>Разбивка_по_щитам!C913</f>
        <v>0</v>
      </c>
      <c r="D908" s="20">
        <f>Разбивка_по_щитам!F913</f>
        <v>0</v>
      </c>
      <c r="E908" s="20">
        <f>Разбивка_по_щитам!H913</f>
        <v>0</v>
      </c>
      <c r="F908" s="20" t="e">
        <f>Разбивка_по_щитам!I913</f>
        <v>#N/A</v>
      </c>
      <c r="G908" s="20" t="str">
        <f>Разбивка_по_щитам!J913</f>
        <v/>
      </c>
      <c r="H908" s="20" t="str">
        <f>Разбивка_по_щитам!K913</f>
        <v/>
      </c>
      <c r="I908" s="20" t="str">
        <f>Разбивка_по_щитам!L913</f>
        <v/>
      </c>
      <c r="J908" s="20" t="str">
        <f>Разбивка_по_щитам!M913</f>
        <v/>
      </c>
      <c r="K908" s="20" t="str">
        <f>Разбивка_по_щитам!N913</f>
        <v/>
      </c>
      <c r="L908" s="20"/>
      <c r="M908" s="20" t="str">
        <f>Разбивка_по_щитам!P913</f>
        <v/>
      </c>
      <c r="N908" s="20"/>
    </row>
    <row r="909" spans="2:14" x14ac:dyDescent="0.2">
      <c r="B909" s="20" t="str">
        <f>Разбивка_по_щитам!B914</f>
        <v/>
      </c>
      <c r="C909" s="20">
        <f>Разбивка_по_щитам!C914</f>
        <v>0</v>
      </c>
      <c r="D909" s="20">
        <f>Разбивка_по_щитам!F914</f>
        <v>0</v>
      </c>
      <c r="E909" s="20">
        <f>Разбивка_по_щитам!H914</f>
        <v>0</v>
      </c>
      <c r="F909" s="20" t="e">
        <f>Разбивка_по_щитам!I914</f>
        <v>#N/A</v>
      </c>
      <c r="G909" s="20" t="str">
        <f>Разбивка_по_щитам!J914</f>
        <v/>
      </c>
      <c r="H909" s="20" t="str">
        <f>Разбивка_по_щитам!K914</f>
        <v/>
      </c>
      <c r="I909" s="20" t="str">
        <f>Разбивка_по_щитам!L914</f>
        <v/>
      </c>
      <c r="J909" s="20" t="str">
        <f>Разбивка_по_щитам!M914</f>
        <v/>
      </c>
      <c r="K909" s="20" t="str">
        <f>Разбивка_по_щитам!N914</f>
        <v/>
      </c>
      <c r="L909" s="20"/>
      <c r="M909" s="20" t="str">
        <f>Разбивка_по_щитам!P914</f>
        <v/>
      </c>
      <c r="N909" s="20"/>
    </row>
    <row r="910" spans="2:14" x14ac:dyDescent="0.2">
      <c r="B910" s="20" t="str">
        <f>Разбивка_по_щитам!B915</f>
        <v/>
      </c>
      <c r="C910" s="20">
        <f>Разбивка_по_щитам!C915</f>
        <v>0</v>
      </c>
      <c r="D910" s="20">
        <f>Разбивка_по_щитам!F915</f>
        <v>0</v>
      </c>
      <c r="E910" s="20">
        <f>Разбивка_по_щитам!H915</f>
        <v>0</v>
      </c>
      <c r="F910" s="20" t="e">
        <f>Разбивка_по_щитам!I915</f>
        <v>#N/A</v>
      </c>
      <c r="G910" s="20" t="str">
        <f>Разбивка_по_щитам!J915</f>
        <v/>
      </c>
      <c r="H910" s="20" t="str">
        <f>Разбивка_по_щитам!K915</f>
        <v/>
      </c>
      <c r="I910" s="20" t="str">
        <f>Разбивка_по_щитам!L915</f>
        <v/>
      </c>
      <c r="J910" s="20" t="str">
        <f>Разбивка_по_щитам!M915</f>
        <v/>
      </c>
      <c r="K910" s="20" t="str">
        <f>Разбивка_по_щитам!N915</f>
        <v/>
      </c>
      <c r="L910" s="20"/>
      <c r="M910" s="20" t="str">
        <f>Разбивка_по_щитам!P915</f>
        <v/>
      </c>
      <c r="N910" s="20"/>
    </row>
    <row r="911" spans="2:14" x14ac:dyDescent="0.2">
      <c r="B911" s="20" t="str">
        <f>Разбивка_по_щитам!B916</f>
        <v/>
      </c>
      <c r="C911" s="20">
        <f>Разбивка_по_щитам!C916</f>
        <v>0</v>
      </c>
      <c r="D911" s="20">
        <f>Разбивка_по_щитам!F916</f>
        <v>0</v>
      </c>
      <c r="E911" s="20">
        <f>Разбивка_по_щитам!H916</f>
        <v>0</v>
      </c>
      <c r="F911" s="20" t="e">
        <f>Разбивка_по_щитам!I916</f>
        <v>#N/A</v>
      </c>
      <c r="G911" s="20" t="str">
        <f>Разбивка_по_щитам!J916</f>
        <v/>
      </c>
      <c r="H911" s="20" t="str">
        <f>Разбивка_по_щитам!K916</f>
        <v/>
      </c>
      <c r="I911" s="20" t="str">
        <f>Разбивка_по_щитам!L916</f>
        <v/>
      </c>
      <c r="J911" s="20" t="str">
        <f>Разбивка_по_щитам!M916</f>
        <v/>
      </c>
      <c r="K911" s="20" t="str">
        <f>Разбивка_по_щитам!N916</f>
        <v/>
      </c>
      <c r="L911" s="20"/>
      <c r="M911" s="20" t="str">
        <f>Разбивка_по_щитам!P916</f>
        <v/>
      </c>
      <c r="N911" s="20"/>
    </row>
    <row r="912" spans="2:14" x14ac:dyDescent="0.2">
      <c r="B912" s="20" t="str">
        <f>Разбивка_по_щитам!B917</f>
        <v/>
      </c>
      <c r="C912" s="20">
        <f>Разбивка_по_щитам!C917</f>
        <v>0</v>
      </c>
      <c r="D912" s="20">
        <f>Разбивка_по_щитам!F917</f>
        <v>0</v>
      </c>
      <c r="E912" s="20">
        <f>Разбивка_по_щитам!H917</f>
        <v>0</v>
      </c>
      <c r="F912" s="20" t="e">
        <f>Разбивка_по_щитам!I917</f>
        <v>#N/A</v>
      </c>
      <c r="G912" s="20" t="str">
        <f>Разбивка_по_щитам!J917</f>
        <v/>
      </c>
      <c r="H912" s="20" t="str">
        <f>Разбивка_по_щитам!K917</f>
        <v/>
      </c>
      <c r="I912" s="20" t="str">
        <f>Разбивка_по_щитам!L917</f>
        <v/>
      </c>
      <c r="J912" s="20" t="str">
        <f>Разбивка_по_щитам!M917</f>
        <v/>
      </c>
      <c r="K912" s="20" t="str">
        <f>Разбивка_по_щитам!N917</f>
        <v/>
      </c>
      <c r="L912" s="20"/>
      <c r="M912" s="20" t="str">
        <f>Разбивка_по_щитам!P917</f>
        <v/>
      </c>
      <c r="N912" s="20"/>
    </row>
    <row r="913" spans="2:14" x14ac:dyDescent="0.2">
      <c r="B913" s="20" t="str">
        <f>Разбивка_по_щитам!B918</f>
        <v/>
      </c>
      <c r="C913" s="20">
        <f>Разбивка_по_щитам!C918</f>
        <v>0</v>
      </c>
      <c r="D913" s="20">
        <f>Разбивка_по_щитам!F918</f>
        <v>0</v>
      </c>
      <c r="E913" s="20">
        <f>Разбивка_по_щитам!H918</f>
        <v>0</v>
      </c>
      <c r="F913" s="20" t="e">
        <f>Разбивка_по_щитам!I918</f>
        <v>#N/A</v>
      </c>
      <c r="G913" s="20" t="str">
        <f>Разбивка_по_щитам!J918</f>
        <v/>
      </c>
      <c r="H913" s="20" t="str">
        <f>Разбивка_по_щитам!K918</f>
        <v/>
      </c>
      <c r="I913" s="20" t="str">
        <f>Разбивка_по_щитам!L918</f>
        <v/>
      </c>
      <c r="J913" s="20" t="str">
        <f>Разбивка_по_щитам!M918</f>
        <v/>
      </c>
      <c r="K913" s="20" t="str">
        <f>Разбивка_по_щитам!N918</f>
        <v/>
      </c>
      <c r="L913" s="20"/>
      <c r="M913" s="20" t="str">
        <f>Разбивка_по_щитам!P918</f>
        <v/>
      </c>
      <c r="N913" s="20"/>
    </row>
    <row r="914" spans="2:14" x14ac:dyDescent="0.2">
      <c r="B914" s="20" t="str">
        <f>Разбивка_по_щитам!B919</f>
        <v/>
      </c>
      <c r="C914" s="20">
        <f>Разбивка_по_щитам!C919</f>
        <v>0</v>
      </c>
      <c r="D914" s="20">
        <f>Разбивка_по_щитам!F919</f>
        <v>0</v>
      </c>
      <c r="E914" s="20">
        <f>Разбивка_по_щитам!H919</f>
        <v>0</v>
      </c>
      <c r="F914" s="20" t="e">
        <f>Разбивка_по_щитам!I919</f>
        <v>#N/A</v>
      </c>
      <c r="G914" s="20" t="str">
        <f>Разбивка_по_щитам!J919</f>
        <v/>
      </c>
      <c r="H914" s="20" t="str">
        <f>Разбивка_по_щитам!K919</f>
        <v/>
      </c>
      <c r="I914" s="20" t="str">
        <f>Разбивка_по_щитам!L919</f>
        <v/>
      </c>
      <c r="J914" s="20" t="str">
        <f>Разбивка_по_щитам!M919</f>
        <v/>
      </c>
      <c r="K914" s="20" t="str">
        <f>Разбивка_по_щитам!N919</f>
        <v/>
      </c>
      <c r="L914" s="20"/>
      <c r="M914" s="20" t="str">
        <f>Разбивка_по_щитам!P919</f>
        <v/>
      </c>
      <c r="N914" s="20"/>
    </row>
    <row r="915" spans="2:14" x14ac:dyDescent="0.2">
      <c r="B915" s="20" t="str">
        <f>Разбивка_по_щитам!B920</f>
        <v/>
      </c>
      <c r="C915" s="20">
        <f>Разбивка_по_щитам!C920</f>
        <v>0</v>
      </c>
      <c r="D915" s="20">
        <f>Разбивка_по_щитам!F920</f>
        <v>0</v>
      </c>
      <c r="E915" s="20">
        <f>Разбивка_по_щитам!H920</f>
        <v>0</v>
      </c>
      <c r="F915" s="20" t="e">
        <f>Разбивка_по_щитам!I920</f>
        <v>#N/A</v>
      </c>
      <c r="G915" s="20" t="str">
        <f>Разбивка_по_щитам!J920</f>
        <v/>
      </c>
      <c r="H915" s="20" t="str">
        <f>Разбивка_по_щитам!K920</f>
        <v/>
      </c>
      <c r="I915" s="20" t="str">
        <f>Разбивка_по_щитам!L920</f>
        <v/>
      </c>
      <c r="J915" s="20" t="str">
        <f>Разбивка_по_щитам!M920</f>
        <v/>
      </c>
      <c r="K915" s="20" t="str">
        <f>Разбивка_по_щитам!N920</f>
        <v/>
      </c>
      <c r="L915" s="20"/>
      <c r="M915" s="20" t="str">
        <f>Разбивка_по_щитам!P920</f>
        <v/>
      </c>
      <c r="N915" s="20"/>
    </row>
    <row r="916" spans="2:14" x14ac:dyDescent="0.2">
      <c r="B916" s="20" t="str">
        <f>Разбивка_по_щитам!B921</f>
        <v/>
      </c>
      <c r="C916" s="20">
        <f>Разбивка_по_щитам!C921</f>
        <v>0</v>
      </c>
      <c r="D916" s="20">
        <f>Разбивка_по_щитам!F921</f>
        <v>0</v>
      </c>
      <c r="E916" s="20">
        <f>Разбивка_по_щитам!H921</f>
        <v>0</v>
      </c>
      <c r="F916" s="20" t="e">
        <f>Разбивка_по_щитам!I921</f>
        <v>#N/A</v>
      </c>
      <c r="G916" s="20" t="str">
        <f>Разбивка_по_щитам!J921</f>
        <v/>
      </c>
      <c r="H916" s="20" t="str">
        <f>Разбивка_по_щитам!K921</f>
        <v/>
      </c>
      <c r="I916" s="20" t="str">
        <f>Разбивка_по_щитам!L921</f>
        <v/>
      </c>
      <c r="J916" s="20" t="str">
        <f>Разбивка_по_щитам!M921</f>
        <v/>
      </c>
      <c r="K916" s="20" t="str">
        <f>Разбивка_по_щитам!N921</f>
        <v/>
      </c>
      <c r="L916" s="20"/>
      <c r="M916" s="20" t="str">
        <f>Разбивка_по_щитам!P921</f>
        <v/>
      </c>
      <c r="N916" s="20"/>
    </row>
    <row r="917" spans="2:14" x14ac:dyDescent="0.2">
      <c r="B917" s="20" t="str">
        <f>Разбивка_по_щитам!B922</f>
        <v/>
      </c>
      <c r="C917" s="20">
        <f>Разбивка_по_щитам!C922</f>
        <v>0</v>
      </c>
      <c r="D917" s="20">
        <f>Разбивка_по_щитам!F922</f>
        <v>0</v>
      </c>
      <c r="E917" s="20">
        <f>Разбивка_по_щитам!H922</f>
        <v>0</v>
      </c>
      <c r="F917" s="20" t="e">
        <f>Разбивка_по_щитам!I922</f>
        <v>#N/A</v>
      </c>
      <c r="G917" s="20" t="str">
        <f>Разбивка_по_щитам!J922</f>
        <v/>
      </c>
      <c r="H917" s="20" t="str">
        <f>Разбивка_по_щитам!K922</f>
        <v/>
      </c>
      <c r="I917" s="20" t="str">
        <f>Разбивка_по_щитам!L922</f>
        <v/>
      </c>
      <c r="J917" s="20" t="str">
        <f>Разбивка_по_щитам!M922</f>
        <v/>
      </c>
      <c r="K917" s="20" t="str">
        <f>Разбивка_по_щитам!N922</f>
        <v/>
      </c>
      <c r="L917" s="20"/>
      <c r="M917" s="20" t="str">
        <f>Разбивка_по_щитам!P922</f>
        <v/>
      </c>
      <c r="N917" s="20"/>
    </row>
    <row r="918" spans="2:14" x14ac:dyDescent="0.2">
      <c r="B918" s="20" t="str">
        <f>Разбивка_по_щитам!B923</f>
        <v/>
      </c>
      <c r="C918" s="20">
        <f>Разбивка_по_щитам!C923</f>
        <v>0</v>
      </c>
      <c r="D918" s="20">
        <f>Разбивка_по_щитам!F923</f>
        <v>0</v>
      </c>
      <c r="E918" s="20">
        <f>Разбивка_по_щитам!H923</f>
        <v>0</v>
      </c>
      <c r="F918" s="20" t="e">
        <f>Разбивка_по_щитам!I923</f>
        <v>#N/A</v>
      </c>
      <c r="G918" s="20" t="str">
        <f>Разбивка_по_щитам!J923</f>
        <v/>
      </c>
      <c r="H918" s="20" t="str">
        <f>Разбивка_по_щитам!K923</f>
        <v/>
      </c>
      <c r="I918" s="20" t="str">
        <f>Разбивка_по_щитам!L923</f>
        <v/>
      </c>
      <c r="J918" s="20" t="str">
        <f>Разбивка_по_щитам!M923</f>
        <v/>
      </c>
      <c r="K918" s="20" t="str">
        <f>Разбивка_по_щитам!N923</f>
        <v/>
      </c>
      <c r="L918" s="20"/>
      <c r="M918" s="20" t="str">
        <f>Разбивка_по_щитам!P923</f>
        <v/>
      </c>
      <c r="N918" s="20"/>
    </row>
    <row r="919" spans="2:14" x14ac:dyDescent="0.2">
      <c r="B919" s="20" t="str">
        <f>Разбивка_по_щитам!B924</f>
        <v/>
      </c>
      <c r="C919" s="20">
        <f>Разбивка_по_щитам!C924</f>
        <v>0</v>
      </c>
      <c r="D919" s="20">
        <f>Разбивка_по_щитам!F924</f>
        <v>0</v>
      </c>
      <c r="E919" s="20">
        <f>Разбивка_по_щитам!H924</f>
        <v>0</v>
      </c>
      <c r="F919" s="20" t="e">
        <f>Разбивка_по_щитам!I924</f>
        <v>#N/A</v>
      </c>
      <c r="G919" s="20" t="str">
        <f>Разбивка_по_щитам!J924</f>
        <v/>
      </c>
      <c r="H919" s="20" t="str">
        <f>Разбивка_по_щитам!K924</f>
        <v/>
      </c>
      <c r="I919" s="20" t="str">
        <f>Разбивка_по_щитам!L924</f>
        <v/>
      </c>
      <c r="J919" s="20" t="str">
        <f>Разбивка_по_щитам!M924</f>
        <v/>
      </c>
      <c r="K919" s="20" t="str">
        <f>Разбивка_по_щитам!N924</f>
        <v/>
      </c>
      <c r="L919" s="20"/>
      <c r="M919" s="20" t="str">
        <f>Разбивка_по_щитам!P924</f>
        <v/>
      </c>
      <c r="N919" s="20"/>
    </row>
    <row r="920" spans="2:14" x14ac:dyDescent="0.2">
      <c r="B920" s="20" t="str">
        <f>Разбивка_по_щитам!B925</f>
        <v/>
      </c>
      <c r="C920" s="20">
        <f>Разбивка_по_щитам!C925</f>
        <v>0</v>
      </c>
      <c r="D920" s="20">
        <f>Разбивка_по_щитам!F925</f>
        <v>0</v>
      </c>
      <c r="E920" s="20">
        <f>Разбивка_по_щитам!H925</f>
        <v>0</v>
      </c>
      <c r="F920" s="20" t="e">
        <f>Разбивка_по_щитам!I925</f>
        <v>#N/A</v>
      </c>
      <c r="G920" s="20" t="str">
        <f>Разбивка_по_щитам!J925</f>
        <v/>
      </c>
      <c r="H920" s="20" t="str">
        <f>Разбивка_по_щитам!K925</f>
        <v/>
      </c>
      <c r="I920" s="20" t="str">
        <f>Разбивка_по_щитам!L925</f>
        <v/>
      </c>
      <c r="J920" s="20" t="str">
        <f>Разбивка_по_щитам!M925</f>
        <v/>
      </c>
      <c r="K920" s="20" t="str">
        <f>Разбивка_по_щитам!N925</f>
        <v/>
      </c>
      <c r="L920" s="20"/>
      <c r="M920" s="20" t="str">
        <f>Разбивка_по_щитам!P925</f>
        <v/>
      </c>
      <c r="N920" s="20"/>
    </row>
    <row r="921" spans="2:14" x14ac:dyDescent="0.2">
      <c r="B921" s="20" t="str">
        <f>Разбивка_по_щитам!B926</f>
        <v/>
      </c>
      <c r="C921" s="20">
        <f>Разбивка_по_щитам!C926</f>
        <v>0</v>
      </c>
      <c r="D921" s="20">
        <f>Разбивка_по_щитам!F926</f>
        <v>0</v>
      </c>
      <c r="E921" s="20">
        <f>Разбивка_по_щитам!H926</f>
        <v>0</v>
      </c>
      <c r="F921" s="20" t="e">
        <f>Разбивка_по_щитам!I926</f>
        <v>#N/A</v>
      </c>
      <c r="G921" s="20" t="str">
        <f>Разбивка_по_щитам!J926</f>
        <v/>
      </c>
      <c r="H921" s="20" t="str">
        <f>Разбивка_по_щитам!K926</f>
        <v/>
      </c>
      <c r="I921" s="20" t="str">
        <f>Разбивка_по_щитам!L926</f>
        <v/>
      </c>
      <c r="J921" s="20" t="str">
        <f>Разбивка_по_щитам!M926</f>
        <v/>
      </c>
      <c r="K921" s="20" t="str">
        <f>Разбивка_по_щитам!N926</f>
        <v/>
      </c>
      <c r="L921" s="20"/>
      <c r="M921" s="20" t="str">
        <f>Разбивка_по_щитам!P926</f>
        <v/>
      </c>
      <c r="N921" s="20"/>
    </row>
    <row r="922" spans="2:14" x14ac:dyDescent="0.2">
      <c r="B922" s="20" t="str">
        <f>Разбивка_по_щитам!B927</f>
        <v/>
      </c>
      <c r="C922" s="20">
        <f>Разбивка_по_щитам!C927</f>
        <v>0</v>
      </c>
      <c r="D922" s="20">
        <f>Разбивка_по_щитам!F927</f>
        <v>0</v>
      </c>
      <c r="E922" s="20">
        <f>Разбивка_по_щитам!H927</f>
        <v>0</v>
      </c>
      <c r="F922" s="20" t="e">
        <f>Разбивка_по_щитам!I927</f>
        <v>#N/A</v>
      </c>
      <c r="G922" s="20" t="str">
        <f>Разбивка_по_щитам!J927</f>
        <v/>
      </c>
      <c r="H922" s="20" t="str">
        <f>Разбивка_по_щитам!K927</f>
        <v/>
      </c>
      <c r="I922" s="20" t="str">
        <f>Разбивка_по_щитам!L927</f>
        <v/>
      </c>
      <c r="J922" s="20" t="str">
        <f>Разбивка_по_щитам!M927</f>
        <v/>
      </c>
      <c r="K922" s="20" t="str">
        <f>Разбивка_по_щитам!N927</f>
        <v/>
      </c>
      <c r="L922" s="20"/>
      <c r="M922" s="20" t="str">
        <f>Разбивка_по_щитам!P927</f>
        <v/>
      </c>
      <c r="N922" s="20"/>
    </row>
    <row r="923" spans="2:14" x14ac:dyDescent="0.2">
      <c r="B923" s="20" t="str">
        <f>Разбивка_по_щитам!B928</f>
        <v/>
      </c>
      <c r="C923" s="20">
        <f>Разбивка_по_щитам!C928</f>
        <v>0</v>
      </c>
      <c r="D923" s="20">
        <f>Разбивка_по_щитам!F928</f>
        <v>0</v>
      </c>
      <c r="E923" s="20">
        <f>Разбивка_по_щитам!H928</f>
        <v>0</v>
      </c>
      <c r="F923" s="20" t="e">
        <f>Разбивка_по_щитам!I928</f>
        <v>#N/A</v>
      </c>
      <c r="G923" s="20" t="str">
        <f>Разбивка_по_щитам!J928</f>
        <v/>
      </c>
      <c r="H923" s="20" t="str">
        <f>Разбивка_по_щитам!K928</f>
        <v/>
      </c>
      <c r="I923" s="20" t="str">
        <f>Разбивка_по_щитам!L928</f>
        <v/>
      </c>
      <c r="J923" s="20" t="str">
        <f>Разбивка_по_щитам!M928</f>
        <v/>
      </c>
      <c r="K923" s="20" t="str">
        <f>Разбивка_по_щитам!N928</f>
        <v/>
      </c>
      <c r="L923" s="20"/>
      <c r="M923" s="20" t="str">
        <f>Разбивка_по_щитам!P928</f>
        <v/>
      </c>
      <c r="N923" s="20"/>
    </row>
    <row r="924" spans="2:14" x14ac:dyDescent="0.2">
      <c r="B924" s="20" t="str">
        <f>Разбивка_по_щитам!B929</f>
        <v/>
      </c>
      <c r="C924" s="20">
        <f>Разбивка_по_щитам!C929</f>
        <v>0</v>
      </c>
      <c r="D924" s="20">
        <f>Разбивка_по_щитам!F929</f>
        <v>0</v>
      </c>
      <c r="E924" s="20">
        <f>Разбивка_по_щитам!H929</f>
        <v>0</v>
      </c>
      <c r="F924" s="20" t="e">
        <f>Разбивка_по_щитам!I929</f>
        <v>#N/A</v>
      </c>
      <c r="G924" s="20" t="str">
        <f>Разбивка_по_щитам!J929</f>
        <v/>
      </c>
      <c r="H924" s="20" t="str">
        <f>Разбивка_по_щитам!K929</f>
        <v/>
      </c>
      <c r="I924" s="20" t="str">
        <f>Разбивка_по_щитам!L929</f>
        <v/>
      </c>
      <c r="J924" s="20" t="str">
        <f>Разбивка_по_щитам!M929</f>
        <v/>
      </c>
      <c r="K924" s="20" t="str">
        <f>Разбивка_по_щитам!N929</f>
        <v/>
      </c>
      <c r="L924" s="20"/>
      <c r="M924" s="20" t="str">
        <f>Разбивка_по_щитам!P929</f>
        <v/>
      </c>
      <c r="N924" s="20"/>
    </row>
    <row r="925" spans="2:14" x14ac:dyDescent="0.2">
      <c r="B925" s="20" t="str">
        <f>Разбивка_по_щитам!B930</f>
        <v/>
      </c>
      <c r="C925" s="20">
        <f>Разбивка_по_щитам!C930</f>
        <v>0</v>
      </c>
      <c r="D925" s="20">
        <f>Разбивка_по_щитам!F930</f>
        <v>0</v>
      </c>
      <c r="E925" s="20">
        <f>Разбивка_по_щитам!H930</f>
        <v>0</v>
      </c>
      <c r="F925" s="20" t="e">
        <f>Разбивка_по_щитам!I930</f>
        <v>#N/A</v>
      </c>
      <c r="G925" s="20" t="str">
        <f>Разбивка_по_щитам!J930</f>
        <v/>
      </c>
      <c r="H925" s="20" t="str">
        <f>Разбивка_по_щитам!K930</f>
        <v/>
      </c>
      <c r="I925" s="20" t="str">
        <f>Разбивка_по_щитам!L930</f>
        <v/>
      </c>
      <c r="J925" s="20" t="str">
        <f>Разбивка_по_щитам!M930</f>
        <v/>
      </c>
      <c r="K925" s="20" t="str">
        <f>Разбивка_по_щитам!N930</f>
        <v/>
      </c>
      <c r="L925" s="20"/>
      <c r="M925" s="20" t="str">
        <f>Разбивка_по_щитам!P930</f>
        <v/>
      </c>
      <c r="N925" s="20"/>
    </row>
    <row r="926" spans="2:14" x14ac:dyDescent="0.2">
      <c r="B926" s="20" t="str">
        <f>Разбивка_по_щитам!B931</f>
        <v/>
      </c>
      <c r="C926" s="20">
        <f>Разбивка_по_щитам!C931</f>
        <v>0</v>
      </c>
      <c r="D926" s="20">
        <f>Разбивка_по_щитам!F931</f>
        <v>0</v>
      </c>
      <c r="E926" s="20">
        <f>Разбивка_по_щитам!H931</f>
        <v>0</v>
      </c>
      <c r="F926" s="20" t="e">
        <f>Разбивка_по_щитам!I931</f>
        <v>#N/A</v>
      </c>
      <c r="G926" s="20" t="str">
        <f>Разбивка_по_щитам!J931</f>
        <v/>
      </c>
      <c r="H926" s="20" t="str">
        <f>Разбивка_по_щитам!K931</f>
        <v/>
      </c>
      <c r="I926" s="20" t="str">
        <f>Разбивка_по_щитам!L931</f>
        <v/>
      </c>
      <c r="J926" s="20" t="str">
        <f>Разбивка_по_щитам!M931</f>
        <v/>
      </c>
      <c r="K926" s="20" t="str">
        <f>Разбивка_по_щитам!N931</f>
        <v/>
      </c>
      <c r="L926" s="20"/>
      <c r="M926" s="20" t="str">
        <f>Разбивка_по_щитам!P931</f>
        <v/>
      </c>
      <c r="N926" s="20"/>
    </row>
    <row r="927" spans="2:14" x14ac:dyDescent="0.2">
      <c r="B927" s="20" t="str">
        <f>Разбивка_по_щитам!B932</f>
        <v/>
      </c>
      <c r="C927" s="20">
        <f>Разбивка_по_щитам!C932</f>
        <v>0</v>
      </c>
      <c r="D927" s="20">
        <f>Разбивка_по_щитам!F932</f>
        <v>0</v>
      </c>
      <c r="E927" s="20">
        <f>Разбивка_по_щитам!H932</f>
        <v>0</v>
      </c>
      <c r="F927" s="20" t="e">
        <f>Разбивка_по_щитам!I932</f>
        <v>#N/A</v>
      </c>
      <c r="G927" s="20" t="str">
        <f>Разбивка_по_щитам!J932</f>
        <v/>
      </c>
      <c r="H927" s="20" t="str">
        <f>Разбивка_по_щитам!K932</f>
        <v/>
      </c>
      <c r="I927" s="20" t="str">
        <f>Разбивка_по_щитам!L932</f>
        <v/>
      </c>
      <c r="J927" s="20" t="str">
        <f>Разбивка_по_щитам!M932</f>
        <v/>
      </c>
      <c r="K927" s="20" t="str">
        <f>Разбивка_по_щитам!N932</f>
        <v/>
      </c>
      <c r="L927" s="20"/>
      <c r="M927" s="20" t="str">
        <f>Разбивка_по_щитам!P932</f>
        <v/>
      </c>
      <c r="N927" s="20"/>
    </row>
    <row r="928" spans="2:14" x14ac:dyDescent="0.2">
      <c r="B928" s="20" t="str">
        <f>Разбивка_по_щитам!B933</f>
        <v/>
      </c>
      <c r="C928" s="20">
        <f>Разбивка_по_щитам!C933</f>
        <v>0</v>
      </c>
      <c r="D928" s="20">
        <f>Разбивка_по_щитам!F933</f>
        <v>0</v>
      </c>
      <c r="E928" s="20">
        <f>Разбивка_по_щитам!H933</f>
        <v>0</v>
      </c>
      <c r="F928" s="20" t="e">
        <f>Разбивка_по_щитам!I933</f>
        <v>#N/A</v>
      </c>
      <c r="G928" s="20" t="str">
        <f>Разбивка_по_щитам!J933</f>
        <v/>
      </c>
      <c r="H928" s="20" t="str">
        <f>Разбивка_по_щитам!K933</f>
        <v/>
      </c>
      <c r="I928" s="20" t="str">
        <f>Разбивка_по_щитам!L933</f>
        <v/>
      </c>
      <c r="J928" s="20" t="str">
        <f>Разбивка_по_щитам!M933</f>
        <v/>
      </c>
      <c r="K928" s="20" t="str">
        <f>Разбивка_по_щитам!N933</f>
        <v/>
      </c>
      <c r="L928" s="20"/>
      <c r="M928" s="20" t="str">
        <f>Разбивка_по_щитам!P933</f>
        <v/>
      </c>
      <c r="N928" s="20"/>
    </row>
    <row r="929" spans="2:14" x14ac:dyDescent="0.2">
      <c r="B929" s="20" t="str">
        <f>Разбивка_по_щитам!B934</f>
        <v/>
      </c>
      <c r="C929" s="20">
        <f>Разбивка_по_щитам!C934</f>
        <v>0</v>
      </c>
      <c r="D929" s="20">
        <f>Разбивка_по_щитам!F934</f>
        <v>0</v>
      </c>
      <c r="E929" s="20">
        <f>Разбивка_по_щитам!H934</f>
        <v>0</v>
      </c>
      <c r="F929" s="20" t="e">
        <f>Разбивка_по_щитам!I934</f>
        <v>#N/A</v>
      </c>
      <c r="G929" s="20" t="str">
        <f>Разбивка_по_щитам!J934</f>
        <v/>
      </c>
      <c r="H929" s="20" t="str">
        <f>Разбивка_по_щитам!K934</f>
        <v/>
      </c>
      <c r="I929" s="20" t="str">
        <f>Разбивка_по_щитам!L934</f>
        <v/>
      </c>
      <c r="J929" s="20" t="str">
        <f>Разбивка_по_щитам!M934</f>
        <v/>
      </c>
      <c r="K929" s="20" t="str">
        <f>Разбивка_по_щитам!N934</f>
        <v/>
      </c>
      <c r="L929" s="20"/>
      <c r="M929" s="20" t="str">
        <f>Разбивка_по_щитам!P934</f>
        <v/>
      </c>
      <c r="N929" s="20"/>
    </row>
    <row r="930" spans="2:14" x14ac:dyDescent="0.2">
      <c r="B930" s="20" t="str">
        <f>Разбивка_по_щитам!B935</f>
        <v/>
      </c>
      <c r="C930" s="20">
        <f>Разбивка_по_щитам!C935</f>
        <v>0</v>
      </c>
      <c r="D930" s="20">
        <f>Разбивка_по_щитам!F935</f>
        <v>0</v>
      </c>
      <c r="E930" s="20">
        <f>Разбивка_по_щитам!H935</f>
        <v>0</v>
      </c>
      <c r="F930" s="20" t="e">
        <f>Разбивка_по_щитам!I935</f>
        <v>#N/A</v>
      </c>
      <c r="G930" s="20" t="str">
        <f>Разбивка_по_щитам!J935</f>
        <v/>
      </c>
      <c r="H930" s="20" t="str">
        <f>Разбивка_по_щитам!K935</f>
        <v/>
      </c>
      <c r="I930" s="20" t="str">
        <f>Разбивка_по_щитам!L935</f>
        <v/>
      </c>
      <c r="J930" s="20" t="str">
        <f>Разбивка_по_щитам!M935</f>
        <v/>
      </c>
      <c r="K930" s="20" t="str">
        <f>Разбивка_по_щитам!N935</f>
        <v/>
      </c>
      <c r="L930" s="20"/>
      <c r="M930" s="20" t="str">
        <f>Разбивка_по_щитам!P935</f>
        <v/>
      </c>
      <c r="N930" s="20"/>
    </row>
    <row r="931" spans="2:14" x14ac:dyDescent="0.2">
      <c r="B931" s="20" t="str">
        <f>Разбивка_по_щитам!B936</f>
        <v/>
      </c>
      <c r="C931" s="20">
        <f>Разбивка_по_щитам!C936</f>
        <v>0</v>
      </c>
      <c r="D931" s="20">
        <f>Разбивка_по_щитам!F936</f>
        <v>0</v>
      </c>
      <c r="E931" s="20">
        <f>Разбивка_по_щитам!H936</f>
        <v>0</v>
      </c>
      <c r="F931" s="20" t="e">
        <f>Разбивка_по_щитам!I936</f>
        <v>#N/A</v>
      </c>
      <c r="G931" s="20" t="str">
        <f>Разбивка_по_щитам!J936</f>
        <v/>
      </c>
      <c r="H931" s="20" t="str">
        <f>Разбивка_по_щитам!K936</f>
        <v/>
      </c>
      <c r="I931" s="20" t="str">
        <f>Разбивка_по_щитам!L936</f>
        <v/>
      </c>
      <c r="J931" s="20" t="str">
        <f>Разбивка_по_щитам!M936</f>
        <v/>
      </c>
      <c r="K931" s="20" t="str">
        <f>Разбивка_по_щитам!N936</f>
        <v/>
      </c>
      <c r="L931" s="20"/>
      <c r="M931" s="20" t="str">
        <f>Разбивка_по_щитам!P936</f>
        <v/>
      </c>
      <c r="N931" s="20"/>
    </row>
    <row r="932" spans="2:14" x14ac:dyDescent="0.2">
      <c r="B932" s="20" t="str">
        <f>Разбивка_по_щитам!B937</f>
        <v/>
      </c>
      <c r="C932" s="20">
        <f>Разбивка_по_щитам!C937</f>
        <v>0</v>
      </c>
      <c r="D932" s="20">
        <f>Разбивка_по_щитам!F937</f>
        <v>0</v>
      </c>
      <c r="E932" s="20">
        <f>Разбивка_по_щитам!H937</f>
        <v>0</v>
      </c>
      <c r="F932" s="20" t="e">
        <f>Разбивка_по_щитам!I937</f>
        <v>#N/A</v>
      </c>
      <c r="G932" s="20" t="str">
        <f>Разбивка_по_щитам!J937</f>
        <v/>
      </c>
      <c r="H932" s="20" t="str">
        <f>Разбивка_по_щитам!K937</f>
        <v/>
      </c>
      <c r="I932" s="20" t="str">
        <f>Разбивка_по_щитам!L937</f>
        <v/>
      </c>
      <c r="J932" s="20" t="str">
        <f>Разбивка_по_щитам!M937</f>
        <v/>
      </c>
      <c r="K932" s="20" t="str">
        <f>Разбивка_по_щитам!N937</f>
        <v/>
      </c>
      <c r="L932" s="20"/>
      <c r="M932" s="20" t="str">
        <f>Разбивка_по_щитам!P937</f>
        <v/>
      </c>
      <c r="N932" s="20"/>
    </row>
    <row r="933" spans="2:14" x14ac:dyDescent="0.2">
      <c r="B933" s="20" t="str">
        <f>Разбивка_по_щитам!B938</f>
        <v/>
      </c>
      <c r="C933" s="20">
        <f>Разбивка_по_щитам!C938</f>
        <v>0</v>
      </c>
      <c r="D933" s="20">
        <f>Разбивка_по_щитам!F938</f>
        <v>0</v>
      </c>
      <c r="E933" s="20">
        <f>Разбивка_по_щитам!H938</f>
        <v>0</v>
      </c>
      <c r="F933" s="20" t="e">
        <f>Разбивка_по_щитам!I938</f>
        <v>#N/A</v>
      </c>
      <c r="G933" s="20" t="str">
        <f>Разбивка_по_щитам!J938</f>
        <v/>
      </c>
      <c r="H933" s="20" t="str">
        <f>Разбивка_по_щитам!K938</f>
        <v/>
      </c>
      <c r="I933" s="20" t="str">
        <f>Разбивка_по_щитам!L938</f>
        <v/>
      </c>
      <c r="J933" s="20" t="str">
        <f>Разбивка_по_щитам!M938</f>
        <v/>
      </c>
      <c r="K933" s="20" t="str">
        <f>Разбивка_по_щитам!N938</f>
        <v/>
      </c>
      <c r="L933" s="20"/>
      <c r="M933" s="20" t="str">
        <f>Разбивка_по_щитам!P938</f>
        <v/>
      </c>
      <c r="N933" s="20"/>
    </row>
    <row r="934" spans="2:14" x14ac:dyDescent="0.2">
      <c r="B934" s="20" t="str">
        <f>Разбивка_по_щитам!B939</f>
        <v/>
      </c>
      <c r="C934" s="20">
        <f>Разбивка_по_щитам!C939</f>
        <v>0</v>
      </c>
      <c r="D934" s="20">
        <f>Разбивка_по_щитам!F939</f>
        <v>0</v>
      </c>
      <c r="E934" s="20">
        <f>Разбивка_по_щитам!H939</f>
        <v>0</v>
      </c>
      <c r="F934" s="20" t="e">
        <f>Разбивка_по_щитам!I939</f>
        <v>#N/A</v>
      </c>
      <c r="G934" s="20" t="str">
        <f>Разбивка_по_щитам!J939</f>
        <v/>
      </c>
      <c r="H934" s="20" t="str">
        <f>Разбивка_по_щитам!K939</f>
        <v/>
      </c>
      <c r="I934" s="20" t="str">
        <f>Разбивка_по_щитам!L939</f>
        <v/>
      </c>
      <c r="J934" s="20" t="str">
        <f>Разбивка_по_щитам!M939</f>
        <v/>
      </c>
      <c r="K934" s="20" t="str">
        <f>Разбивка_по_щитам!N939</f>
        <v/>
      </c>
      <c r="L934" s="20"/>
      <c r="M934" s="20" t="str">
        <f>Разбивка_по_щитам!P939</f>
        <v/>
      </c>
      <c r="N934" s="20"/>
    </row>
    <row r="935" spans="2:14" x14ac:dyDescent="0.2">
      <c r="B935" s="20" t="str">
        <f>Разбивка_по_щитам!B940</f>
        <v/>
      </c>
      <c r="C935" s="20">
        <f>Разбивка_по_щитам!C940</f>
        <v>0</v>
      </c>
      <c r="D935" s="20">
        <f>Разбивка_по_щитам!F940</f>
        <v>0</v>
      </c>
      <c r="E935" s="20">
        <f>Разбивка_по_щитам!H940</f>
        <v>0</v>
      </c>
      <c r="F935" s="20" t="e">
        <f>Разбивка_по_щитам!I940</f>
        <v>#N/A</v>
      </c>
      <c r="G935" s="20" t="str">
        <f>Разбивка_по_щитам!J940</f>
        <v/>
      </c>
      <c r="H935" s="20" t="str">
        <f>Разбивка_по_щитам!K940</f>
        <v/>
      </c>
      <c r="I935" s="20" t="str">
        <f>Разбивка_по_щитам!L940</f>
        <v/>
      </c>
      <c r="J935" s="20" t="str">
        <f>Разбивка_по_щитам!M940</f>
        <v/>
      </c>
      <c r="K935" s="20" t="str">
        <f>Разбивка_по_щитам!N940</f>
        <v/>
      </c>
      <c r="L935" s="20"/>
      <c r="M935" s="20" t="str">
        <f>Разбивка_по_щитам!P940</f>
        <v/>
      </c>
      <c r="N935" s="20"/>
    </row>
    <row r="936" spans="2:14" x14ac:dyDescent="0.2">
      <c r="B936" s="20" t="str">
        <f>Разбивка_по_щитам!B941</f>
        <v/>
      </c>
      <c r="C936" s="20">
        <f>Разбивка_по_щитам!C941</f>
        <v>0</v>
      </c>
      <c r="D936" s="20">
        <f>Разбивка_по_щитам!F941</f>
        <v>0</v>
      </c>
      <c r="E936" s="20">
        <f>Разбивка_по_щитам!H941</f>
        <v>0</v>
      </c>
      <c r="F936" s="20" t="e">
        <f>Разбивка_по_щитам!I941</f>
        <v>#N/A</v>
      </c>
      <c r="G936" s="20" t="str">
        <f>Разбивка_по_щитам!J941</f>
        <v/>
      </c>
      <c r="H936" s="20" t="str">
        <f>Разбивка_по_щитам!K941</f>
        <v/>
      </c>
      <c r="I936" s="20" t="str">
        <f>Разбивка_по_щитам!L941</f>
        <v/>
      </c>
      <c r="J936" s="20" t="str">
        <f>Разбивка_по_щитам!M941</f>
        <v/>
      </c>
      <c r="K936" s="20" t="str">
        <f>Разбивка_по_щитам!N941</f>
        <v/>
      </c>
      <c r="L936" s="20"/>
      <c r="M936" s="20" t="str">
        <f>Разбивка_по_щитам!P941</f>
        <v/>
      </c>
      <c r="N936" s="20"/>
    </row>
    <row r="937" spans="2:14" x14ac:dyDescent="0.2">
      <c r="B937" s="20" t="str">
        <f>Разбивка_по_щитам!B942</f>
        <v/>
      </c>
      <c r="C937" s="20">
        <f>Разбивка_по_щитам!C942</f>
        <v>0</v>
      </c>
      <c r="D937" s="20">
        <f>Разбивка_по_щитам!F942</f>
        <v>0</v>
      </c>
      <c r="E937" s="20">
        <f>Разбивка_по_щитам!H942</f>
        <v>0</v>
      </c>
      <c r="F937" s="20" t="e">
        <f>Разбивка_по_щитам!I942</f>
        <v>#N/A</v>
      </c>
      <c r="G937" s="20" t="str">
        <f>Разбивка_по_щитам!J942</f>
        <v/>
      </c>
      <c r="H937" s="20" t="str">
        <f>Разбивка_по_щитам!K942</f>
        <v/>
      </c>
      <c r="I937" s="20" t="str">
        <f>Разбивка_по_щитам!L942</f>
        <v/>
      </c>
      <c r="J937" s="20" t="str">
        <f>Разбивка_по_щитам!M942</f>
        <v/>
      </c>
      <c r="K937" s="20" t="str">
        <f>Разбивка_по_щитам!N942</f>
        <v/>
      </c>
      <c r="L937" s="20"/>
      <c r="M937" s="20" t="str">
        <f>Разбивка_по_щитам!P942</f>
        <v/>
      </c>
      <c r="N937" s="20"/>
    </row>
    <row r="938" spans="2:14" x14ac:dyDescent="0.2">
      <c r="B938" s="20" t="str">
        <f>Разбивка_по_щитам!B943</f>
        <v/>
      </c>
      <c r="C938" s="20">
        <f>Разбивка_по_щитам!C943</f>
        <v>0</v>
      </c>
      <c r="D938" s="20">
        <f>Разбивка_по_щитам!F943</f>
        <v>0</v>
      </c>
      <c r="E938" s="20">
        <f>Разбивка_по_щитам!H943</f>
        <v>0</v>
      </c>
      <c r="F938" s="20" t="e">
        <f>Разбивка_по_щитам!I943</f>
        <v>#N/A</v>
      </c>
      <c r="G938" s="20" t="str">
        <f>Разбивка_по_щитам!J943</f>
        <v/>
      </c>
      <c r="H938" s="20" t="str">
        <f>Разбивка_по_щитам!K943</f>
        <v/>
      </c>
      <c r="I938" s="20" t="str">
        <f>Разбивка_по_щитам!L943</f>
        <v/>
      </c>
      <c r="J938" s="20" t="str">
        <f>Разбивка_по_щитам!M943</f>
        <v/>
      </c>
      <c r="K938" s="20" t="str">
        <f>Разбивка_по_щитам!N943</f>
        <v/>
      </c>
      <c r="L938" s="20"/>
      <c r="M938" s="20" t="str">
        <f>Разбивка_по_щитам!P943</f>
        <v/>
      </c>
      <c r="N938" s="20"/>
    </row>
    <row r="939" spans="2:14" x14ac:dyDescent="0.2">
      <c r="B939" s="20" t="str">
        <f>Разбивка_по_щитам!B944</f>
        <v/>
      </c>
      <c r="C939" s="20">
        <f>Разбивка_по_щитам!C944</f>
        <v>0</v>
      </c>
      <c r="D939" s="20">
        <f>Разбивка_по_щитам!F944</f>
        <v>0</v>
      </c>
      <c r="E939" s="20">
        <f>Разбивка_по_щитам!H944</f>
        <v>0</v>
      </c>
      <c r="F939" s="20" t="e">
        <f>Разбивка_по_щитам!I944</f>
        <v>#N/A</v>
      </c>
      <c r="G939" s="20" t="str">
        <f>Разбивка_по_щитам!J944</f>
        <v/>
      </c>
      <c r="H939" s="20" t="str">
        <f>Разбивка_по_щитам!K944</f>
        <v/>
      </c>
      <c r="I939" s="20" t="str">
        <f>Разбивка_по_щитам!L944</f>
        <v/>
      </c>
      <c r="J939" s="20" t="str">
        <f>Разбивка_по_щитам!M944</f>
        <v/>
      </c>
      <c r="K939" s="20" t="str">
        <f>Разбивка_по_щитам!N944</f>
        <v/>
      </c>
      <c r="L939" s="20"/>
      <c r="M939" s="20" t="str">
        <f>Разбивка_по_щитам!P944</f>
        <v/>
      </c>
      <c r="N939" s="20"/>
    </row>
    <row r="940" spans="2:14" x14ac:dyDescent="0.2">
      <c r="B940" s="20" t="str">
        <f>Разбивка_по_щитам!B945</f>
        <v/>
      </c>
      <c r="C940" s="20">
        <f>Разбивка_по_щитам!C945</f>
        <v>0</v>
      </c>
      <c r="D940" s="20">
        <f>Разбивка_по_щитам!F945</f>
        <v>0</v>
      </c>
      <c r="E940" s="20">
        <f>Разбивка_по_щитам!H945</f>
        <v>0</v>
      </c>
      <c r="F940" s="20" t="e">
        <f>Разбивка_по_щитам!I945</f>
        <v>#N/A</v>
      </c>
      <c r="G940" s="20" t="str">
        <f>Разбивка_по_щитам!J945</f>
        <v/>
      </c>
      <c r="H940" s="20" t="str">
        <f>Разбивка_по_щитам!K945</f>
        <v/>
      </c>
      <c r="I940" s="20" t="str">
        <f>Разбивка_по_щитам!L945</f>
        <v/>
      </c>
      <c r="J940" s="20" t="str">
        <f>Разбивка_по_щитам!M945</f>
        <v/>
      </c>
      <c r="K940" s="20" t="str">
        <f>Разбивка_по_щитам!N945</f>
        <v/>
      </c>
      <c r="L940" s="20"/>
      <c r="M940" s="20" t="str">
        <f>Разбивка_по_щитам!P945</f>
        <v/>
      </c>
      <c r="N940" s="20"/>
    </row>
    <row r="941" spans="2:14" x14ac:dyDescent="0.2">
      <c r="B941" s="20" t="str">
        <f>Разбивка_по_щитам!B946</f>
        <v/>
      </c>
      <c r="C941" s="20">
        <f>Разбивка_по_щитам!C946</f>
        <v>0</v>
      </c>
      <c r="D941" s="20">
        <f>Разбивка_по_щитам!F946</f>
        <v>0</v>
      </c>
      <c r="E941" s="20">
        <f>Разбивка_по_щитам!H946</f>
        <v>0</v>
      </c>
      <c r="F941" s="20" t="e">
        <f>Разбивка_по_щитам!I946</f>
        <v>#N/A</v>
      </c>
      <c r="G941" s="20" t="str">
        <f>Разбивка_по_щитам!J946</f>
        <v/>
      </c>
      <c r="H941" s="20" t="str">
        <f>Разбивка_по_щитам!K946</f>
        <v/>
      </c>
      <c r="I941" s="20" t="str">
        <f>Разбивка_по_щитам!L946</f>
        <v/>
      </c>
      <c r="J941" s="20" t="str">
        <f>Разбивка_по_щитам!M946</f>
        <v/>
      </c>
      <c r="K941" s="20" t="str">
        <f>Разбивка_по_щитам!N946</f>
        <v/>
      </c>
      <c r="L941" s="20"/>
      <c r="M941" s="20" t="str">
        <f>Разбивка_по_щитам!P946</f>
        <v/>
      </c>
      <c r="N941" s="20"/>
    </row>
    <row r="942" spans="2:14" x14ac:dyDescent="0.2">
      <c r="B942" s="20" t="str">
        <f>Разбивка_по_щитам!B947</f>
        <v/>
      </c>
      <c r="C942" s="20">
        <f>Разбивка_по_щитам!C947</f>
        <v>0</v>
      </c>
      <c r="D942" s="20">
        <f>Разбивка_по_щитам!F947</f>
        <v>0</v>
      </c>
      <c r="E942" s="20">
        <f>Разбивка_по_щитам!H947</f>
        <v>0</v>
      </c>
      <c r="F942" s="20" t="e">
        <f>Разбивка_по_щитам!I947</f>
        <v>#N/A</v>
      </c>
      <c r="G942" s="20" t="str">
        <f>Разбивка_по_щитам!J947</f>
        <v/>
      </c>
      <c r="H942" s="20" t="str">
        <f>Разбивка_по_щитам!K947</f>
        <v/>
      </c>
      <c r="I942" s="20" t="str">
        <f>Разбивка_по_щитам!L947</f>
        <v/>
      </c>
      <c r="J942" s="20" t="str">
        <f>Разбивка_по_щитам!M947</f>
        <v/>
      </c>
      <c r="K942" s="20" t="str">
        <f>Разбивка_по_щитам!N947</f>
        <v/>
      </c>
      <c r="L942" s="20"/>
      <c r="M942" s="20" t="str">
        <f>Разбивка_по_щитам!P947</f>
        <v/>
      </c>
      <c r="N942" s="20"/>
    </row>
    <row r="943" spans="2:14" x14ac:dyDescent="0.2">
      <c r="B943" s="20" t="str">
        <f>Разбивка_по_щитам!B948</f>
        <v/>
      </c>
      <c r="C943" s="20">
        <f>Разбивка_по_щитам!C948</f>
        <v>0</v>
      </c>
      <c r="D943" s="20">
        <f>Разбивка_по_щитам!F948</f>
        <v>0</v>
      </c>
      <c r="E943" s="20">
        <f>Разбивка_по_щитам!H948</f>
        <v>0</v>
      </c>
      <c r="F943" s="20" t="e">
        <f>Разбивка_по_щитам!I948</f>
        <v>#N/A</v>
      </c>
      <c r="G943" s="20" t="str">
        <f>Разбивка_по_щитам!J948</f>
        <v/>
      </c>
      <c r="H943" s="20" t="str">
        <f>Разбивка_по_щитам!K948</f>
        <v/>
      </c>
      <c r="I943" s="20" t="str">
        <f>Разбивка_по_щитам!L948</f>
        <v/>
      </c>
      <c r="J943" s="20" t="str">
        <f>Разбивка_по_щитам!M948</f>
        <v/>
      </c>
      <c r="K943" s="20" t="str">
        <f>Разбивка_по_щитам!N948</f>
        <v/>
      </c>
      <c r="L943" s="20"/>
      <c r="M943" s="20" t="str">
        <f>Разбивка_по_щитам!P948</f>
        <v/>
      </c>
      <c r="N943" s="20"/>
    </row>
    <row r="944" spans="2:14" x14ac:dyDescent="0.2">
      <c r="B944" s="20" t="str">
        <f>Разбивка_по_щитам!B949</f>
        <v/>
      </c>
      <c r="C944" s="20">
        <f>Разбивка_по_щитам!C949</f>
        <v>0</v>
      </c>
      <c r="D944" s="20">
        <f>Разбивка_по_щитам!F949</f>
        <v>0</v>
      </c>
      <c r="E944" s="20">
        <f>Разбивка_по_щитам!H949</f>
        <v>0</v>
      </c>
      <c r="F944" s="20" t="e">
        <f>Разбивка_по_щитам!I949</f>
        <v>#N/A</v>
      </c>
      <c r="G944" s="20" t="str">
        <f>Разбивка_по_щитам!J949</f>
        <v/>
      </c>
      <c r="H944" s="20" t="str">
        <f>Разбивка_по_щитам!K949</f>
        <v/>
      </c>
      <c r="I944" s="20" t="str">
        <f>Разбивка_по_щитам!L949</f>
        <v/>
      </c>
      <c r="J944" s="20" t="str">
        <f>Разбивка_по_щитам!M949</f>
        <v/>
      </c>
      <c r="K944" s="20" t="str">
        <f>Разбивка_по_щитам!N949</f>
        <v/>
      </c>
      <c r="L944" s="20"/>
      <c r="M944" s="20" t="str">
        <f>Разбивка_по_щитам!P949</f>
        <v/>
      </c>
      <c r="N944" s="20"/>
    </row>
    <row r="945" spans="2:14" x14ac:dyDescent="0.2">
      <c r="B945" s="20" t="str">
        <f>Разбивка_по_щитам!B950</f>
        <v/>
      </c>
      <c r="C945" s="20">
        <f>Разбивка_по_щитам!C950</f>
        <v>0</v>
      </c>
      <c r="D945" s="20">
        <f>Разбивка_по_щитам!F950</f>
        <v>0</v>
      </c>
      <c r="E945" s="20">
        <f>Разбивка_по_щитам!H950</f>
        <v>0</v>
      </c>
      <c r="F945" s="20" t="e">
        <f>Разбивка_по_щитам!I950</f>
        <v>#N/A</v>
      </c>
      <c r="G945" s="20" t="str">
        <f>Разбивка_по_щитам!J950</f>
        <v/>
      </c>
      <c r="H945" s="20" t="str">
        <f>Разбивка_по_щитам!K950</f>
        <v/>
      </c>
      <c r="I945" s="20" t="str">
        <f>Разбивка_по_щитам!L950</f>
        <v/>
      </c>
      <c r="J945" s="20" t="str">
        <f>Разбивка_по_щитам!M950</f>
        <v/>
      </c>
      <c r="K945" s="20" t="str">
        <f>Разбивка_по_щитам!N950</f>
        <v/>
      </c>
      <c r="L945" s="20"/>
      <c r="M945" s="20" t="str">
        <f>Разбивка_по_щитам!P950</f>
        <v/>
      </c>
      <c r="N945" s="20"/>
    </row>
    <row r="946" spans="2:14" x14ac:dyDescent="0.2">
      <c r="B946" s="20" t="str">
        <f>Разбивка_по_щитам!B951</f>
        <v/>
      </c>
      <c r="C946" s="20">
        <f>Разбивка_по_щитам!C951</f>
        <v>0</v>
      </c>
      <c r="D946" s="20">
        <f>Разбивка_по_щитам!F951</f>
        <v>0</v>
      </c>
      <c r="E946" s="20">
        <f>Разбивка_по_щитам!H951</f>
        <v>0</v>
      </c>
      <c r="F946" s="20" t="e">
        <f>Разбивка_по_щитам!I951</f>
        <v>#N/A</v>
      </c>
      <c r="G946" s="20" t="str">
        <f>Разбивка_по_щитам!J951</f>
        <v/>
      </c>
      <c r="H946" s="20" t="str">
        <f>Разбивка_по_щитам!K951</f>
        <v/>
      </c>
      <c r="I946" s="20" t="str">
        <f>Разбивка_по_щитам!L951</f>
        <v/>
      </c>
      <c r="J946" s="20" t="str">
        <f>Разбивка_по_щитам!M951</f>
        <v/>
      </c>
      <c r="K946" s="20" t="str">
        <f>Разбивка_по_щитам!N951</f>
        <v/>
      </c>
      <c r="L946" s="20"/>
      <c r="M946" s="20" t="str">
        <f>Разбивка_по_щитам!P951</f>
        <v/>
      </c>
      <c r="N946" s="20"/>
    </row>
    <row r="947" spans="2:14" x14ac:dyDescent="0.2">
      <c r="B947" s="20" t="str">
        <f>Разбивка_по_щитам!B952</f>
        <v/>
      </c>
      <c r="C947" s="20">
        <f>Разбивка_по_щитам!C952</f>
        <v>0</v>
      </c>
      <c r="D947" s="20">
        <f>Разбивка_по_щитам!F952</f>
        <v>0</v>
      </c>
      <c r="E947" s="20">
        <f>Разбивка_по_щитам!H952</f>
        <v>0</v>
      </c>
      <c r="F947" s="20" t="e">
        <f>Разбивка_по_щитам!I952</f>
        <v>#N/A</v>
      </c>
      <c r="G947" s="20" t="str">
        <f>Разбивка_по_щитам!J952</f>
        <v/>
      </c>
      <c r="H947" s="20" t="str">
        <f>Разбивка_по_щитам!K952</f>
        <v/>
      </c>
      <c r="I947" s="20" t="str">
        <f>Разбивка_по_щитам!L952</f>
        <v/>
      </c>
      <c r="J947" s="20" t="str">
        <f>Разбивка_по_щитам!M952</f>
        <v/>
      </c>
      <c r="K947" s="20" t="str">
        <f>Разбивка_по_щитам!N952</f>
        <v/>
      </c>
      <c r="L947" s="20"/>
      <c r="M947" s="20" t="str">
        <f>Разбивка_по_щитам!P952</f>
        <v/>
      </c>
      <c r="N947" s="20"/>
    </row>
    <row r="948" spans="2:14" x14ac:dyDescent="0.2">
      <c r="B948" s="20" t="str">
        <f>Разбивка_по_щитам!B953</f>
        <v/>
      </c>
      <c r="C948" s="20">
        <f>Разбивка_по_щитам!C953</f>
        <v>0</v>
      </c>
      <c r="D948" s="20">
        <f>Разбивка_по_щитам!F953</f>
        <v>0</v>
      </c>
      <c r="E948" s="20">
        <f>Разбивка_по_щитам!H953</f>
        <v>0</v>
      </c>
      <c r="F948" s="20" t="e">
        <f>Разбивка_по_щитам!I953</f>
        <v>#N/A</v>
      </c>
      <c r="G948" s="20" t="str">
        <f>Разбивка_по_щитам!J953</f>
        <v/>
      </c>
      <c r="H948" s="20" t="str">
        <f>Разбивка_по_щитам!K953</f>
        <v/>
      </c>
      <c r="I948" s="20" t="str">
        <f>Разбивка_по_щитам!L953</f>
        <v/>
      </c>
      <c r="J948" s="20" t="str">
        <f>Разбивка_по_щитам!M953</f>
        <v/>
      </c>
      <c r="K948" s="20" t="str">
        <f>Разбивка_по_щитам!N953</f>
        <v/>
      </c>
      <c r="L948" s="20"/>
      <c r="M948" s="20" t="str">
        <f>Разбивка_по_щитам!P953</f>
        <v/>
      </c>
      <c r="N948" s="20"/>
    </row>
    <row r="949" spans="2:14" x14ac:dyDescent="0.2">
      <c r="B949" s="20" t="str">
        <f>Разбивка_по_щитам!B954</f>
        <v/>
      </c>
      <c r="C949" s="20">
        <f>Разбивка_по_щитам!C954</f>
        <v>0</v>
      </c>
      <c r="D949" s="20">
        <f>Разбивка_по_щитам!F954</f>
        <v>0</v>
      </c>
      <c r="E949" s="20">
        <f>Разбивка_по_щитам!H954</f>
        <v>0</v>
      </c>
      <c r="F949" s="20" t="e">
        <f>Разбивка_по_щитам!I954</f>
        <v>#N/A</v>
      </c>
      <c r="G949" s="20" t="str">
        <f>Разбивка_по_щитам!J954</f>
        <v/>
      </c>
      <c r="H949" s="20" t="str">
        <f>Разбивка_по_щитам!K954</f>
        <v/>
      </c>
      <c r="I949" s="20" t="str">
        <f>Разбивка_по_щитам!L954</f>
        <v/>
      </c>
      <c r="J949" s="20" t="str">
        <f>Разбивка_по_щитам!M954</f>
        <v/>
      </c>
      <c r="K949" s="20" t="str">
        <f>Разбивка_по_щитам!N954</f>
        <v/>
      </c>
      <c r="L949" s="20"/>
      <c r="M949" s="20" t="str">
        <f>Разбивка_по_щитам!P954</f>
        <v/>
      </c>
      <c r="N949" s="20"/>
    </row>
    <row r="950" spans="2:14" x14ac:dyDescent="0.2">
      <c r="B950" s="20" t="str">
        <f>Разбивка_по_щитам!B955</f>
        <v/>
      </c>
      <c r="C950" s="20">
        <f>Разбивка_по_щитам!C955</f>
        <v>0</v>
      </c>
      <c r="D950" s="20">
        <f>Разбивка_по_щитам!F955</f>
        <v>0</v>
      </c>
      <c r="E950" s="20">
        <f>Разбивка_по_щитам!H955</f>
        <v>0</v>
      </c>
      <c r="F950" s="20" t="e">
        <f>Разбивка_по_щитам!I955</f>
        <v>#N/A</v>
      </c>
      <c r="G950" s="20" t="str">
        <f>Разбивка_по_щитам!J955</f>
        <v/>
      </c>
      <c r="H950" s="20" t="str">
        <f>Разбивка_по_щитам!K955</f>
        <v/>
      </c>
      <c r="I950" s="20" t="str">
        <f>Разбивка_по_щитам!L955</f>
        <v/>
      </c>
      <c r="J950" s="20" t="str">
        <f>Разбивка_по_щитам!M955</f>
        <v/>
      </c>
      <c r="K950" s="20" t="str">
        <f>Разбивка_по_щитам!N955</f>
        <v/>
      </c>
      <c r="L950" s="20"/>
      <c r="M950" s="20" t="str">
        <f>Разбивка_по_щитам!P955</f>
        <v/>
      </c>
      <c r="N950" s="20"/>
    </row>
    <row r="951" spans="2:14" x14ac:dyDescent="0.2">
      <c r="B951" s="20" t="str">
        <f>Разбивка_по_щитам!B956</f>
        <v/>
      </c>
      <c r="C951" s="20">
        <f>Разбивка_по_щитам!C956</f>
        <v>0</v>
      </c>
      <c r="D951" s="20">
        <f>Разбивка_по_щитам!F956</f>
        <v>0</v>
      </c>
      <c r="E951" s="20">
        <f>Разбивка_по_щитам!H956</f>
        <v>0</v>
      </c>
      <c r="F951" s="20" t="e">
        <f>Разбивка_по_щитам!I956</f>
        <v>#N/A</v>
      </c>
      <c r="G951" s="20" t="str">
        <f>Разбивка_по_щитам!J956</f>
        <v/>
      </c>
      <c r="H951" s="20" t="str">
        <f>Разбивка_по_щитам!K956</f>
        <v/>
      </c>
      <c r="I951" s="20" t="str">
        <f>Разбивка_по_щитам!L956</f>
        <v/>
      </c>
      <c r="J951" s="20" t="str">
        <f>Разбивка_по_щитам!M956</f>
        <v/>
      </c>
      <c r="K951" s="20" t="str">
        <f>Разбивка_по_щитам!N956</f>
        <v/>
      </c>
      <c r="L951" s="20"/>
      <c r="M951" s="20" t="str">
        <f>Разбивка_по_щитам!P956</f>
        <v/>
      </c>
      <c r="N951" s="20"/>
    </row>
    <row r="952" spans="2:14" x14ac:dyDescent="0.2">
      <c r="B952" s="20" t="str">
        <f>Разбивка_по_щитам!B957</f>
        <v/>
      </c>
      <c r="C952" s="20">
        <f>Разбивка_по_щитам!C957</f>
        <v>0</v>
      </c>
      <c r="D952" s="20">
        <f>Разбивка_по_щитам!F957</f>
        <v>0</v>
      </c>
      <c r="E952" s="20">
        <f>Разбивка_по_щитам!H957</f>
        <v>0</v>
      </c>
      <c r="F952" s="20" t="e">
        <f>Разбивка_по_щитам!I957</f>
        <v>#N/A</v>
      </c>
      <c r="G952" s="20" t="str">
        <f>Разбивка_по_щитам!J957</f>
        <v/>
      </c>
      <c r="H952" s="20" t="str">
        <f>Разбивка_по_щитам!K957</f>
        <v/>
      </c>
      <c r="I952" s="20" t="str">
        <f>Разбивка_по_щитам!L957</f>
        <v/>
      </c>
      <c r="J952" s="20" t="str">
        <f>Разбивка_по_щитам!M957</f>
        <v/>
      </c>
      <c r="K952" s="20" t="str">
        <f>Разбивка_по_щитам!N957</f>
        <v/>
      </c>
      <c r="L952" s="20"/>
      <c r="M952" s="20" t="str">
        <f>Разбивка_по_щитам!P957</f>
        <v/>
      </c>
      <c r="N952" s="20"/>
    </row>
    <row r="953" spans="2:14" x14ac:dyDescent="0.2">
      <c r="B953" s="20" t="str">
        <f>Разбивка_по_щитам!B958</f>
        <v/>
      </c>
      <c r="C953" s="20">
        <f>Разбивка_по_щитам!C958</f>
        <v>0</v>
      </c>
      <c r="D953" s="20">
        <f>Разбивка_по_щитам!F958</f>
        <v>0</v>
      </c>
      <c r="E953" s="20">
        <f>Разбивка_по_щитам!H958</f>
        <v>0</v>
      </c>
      <c r="F953" s="20" t="e">
        <f>Разбивка_по_щитам!I958</f>
        <v>#N/A</v>
      </c>
      <c r="G953" s="20" t="str">
        <f>Разбивка_по_щитам!J958</f>
        <v/>
      </c>
      <c r="H953" s="20" t="str">
        <f>Разбивка_по_щитам!K958</f>
        <v/>
      </c>
      <c r="I953" s="20" t="str">
        <f>Разбивка_по_щитам!L958</f>
        <v/>
      </c>
      <c r="J953" s="20" t="str">
        <f>Разбивка_по_щитам!M958</f>
        <v/>
      </c>
      <c r="K953" s="20" t="str">
        <f>Разбивка_по_щитам!N958</f>
        <v/>
      </c>
      <c r="L953" s="20"/>
      <c r="M953" s="20" t="str">
        <f>Разбивка_по_щитам!P958</f>
        <v/>
      </c>
      <c r="N953" s="20"/>
    </row>
    <row r="954" spans="2:14" x14ac:dyDescent="0.2">
      <c r="B954" s="20" t="str">
        <f>Разбивка_по_щитам!B959</f>
        <v/>
      </c>
      <c r="C954" s="20">
        <f>Разбивка_по_щитам!C959</f>
        <v>0</v>
      </c>
      <c r="D954" s="20">
        <f>Разбивка_по_щитам!F959</f>
        <v>0</v>
      </c>
      <c r="E954" s="20">
        <f>Разбивка_по_щитам!H959</f>
        <v>0</v>
      </c>
      <c r="F954" s="20" t="e">
        <f>Разбивка_по_щитам!I959</f>
        <v>#N/A</v>
      </c>
      <c r="G954" s="20" t="str">
        <f>Разбивка_по_щитам!J959</f>
        <v/>
      </c>
      <c r="H954" s="20" t="str">
        <f>Разбивка_по_щитам!K959</f>
        <v/>
      </c>
      <c r="I954" s="20" t="str">
        <f>Разбивка_по_щитам!L959</f>
        <v/>
      </c>
      <c r="J954" s="20" t="str">
        <f>Разбивка_по_щитам!M959</f>
        <v/>
      </c>
      <c r="K954" s="20" t="str">
        <f>Разбивка_по_щитам!N959</f>
        <v/>
      </c>
      <c r="L954" s="20"/>
      <c r="M954" s="20" t="str">
        <f>Разбивка_по_щитам!P959</f>
        <v/>
      </c>
      <c r="N954" s="20"/>
    </row>
    <row r="955" spans="2:14" x14ac:dyDescent="0.2">
      <c r="B955" s="20" t="str">
        <f>Разбивка_по_щитам!B960</f>
        <v/>
      </c>
      <c r="C955" s="20">
        <f>Разбивка_по_щитам!C960</f>
        <v>0</v>
      </c>
      <c r="D955" s="20">
        <f>Разбивка_по_щитам!F960</f>
        <v>0</v>
      </c>
      <c r="E955" s="20">
        <f>Разбивка_по_щитам!H960</f>
        <v>0</v>
      </c>
      <c r="F955" s="20" t="e">
        <f>Разбивка_по_щитам!I960</f>
        <v>#N/A</v>
      </c>
      <c r="G955" s="20" t="str">
        <f>Разбивка_по_щитам!J960</f>
        <v/>
      </c>
      <c r="H955" s="20" t="str">
        <f>Разбивка_по_щитам!K960</f>
        <v/>
      </c>
      <c r="I955" s="20" t="str">
        <f>Разбивка_по_щитам!L960</f>
        <v/>
      </c>
      <c r="J955" s="20" t="str">
        <f>Разбивка_по_щитам!M960</f>
        <v/>
      </c>
      <c r="K955" s="20" t="str">
        <f>Разбивка_по_щитам!N960</f>
        <v/>
      </c>
      <c r="L955" s="20"/>
      <c r="M955" s="20" t="str">
        <f>Разбивка_по_щитам!P960</f>
        <v/>
      </c>
      <c r="N955" s="20"/>
    </row>
    <row r="956" spans="2:14" x14ac:dyDescent="0.2">
      <c r="B956" s="20" t="str">
        <f>Разбивка_по_щитам!B961</f>
        <v/>
      </c>
      <c r="C956" s="20">
        <f>Разбивка_по_щитам!C961</f>
        <v>0</v>
      </c>
      <c r="D956" s="20">
        <f>Разбивка_по_щитам!F961</f>
        <v>0</v>
      </c>
      <c r="E956" s="20">
        <f>Разбивка_по_щитам!H961</f>
        <v>0</v>
      </c>
      <c r="F956" s="20" t="e">
        <f>Разбивка_по_щитам!I961</f>
        <v>#N/A</v>
      </c>
      <c r="G956" s="20" t="str">
        <f>Разбивка_по_щитам!J961</f>
        <v/>
      </c>
      <c r="H956" s="20" t="str">
        <f>Разбивка_по_щитам!K961</f>
        <v/>
      </c>
      <c r="I956" s="20" t="str">
        <f>Разбивка_по_щитам!L961</f>
        <v/>
      </c>
      <c r="J956" s="20" t="str">
        <f>Разбивка_по_щитам!M961</f>
        <v/>
      </c>
      <c r="K956" s="20" t="str">
        <f>Разбивка_по_щитам!N961</f>
        <v/>
      </c>
      <c r="L956" s="20"/>
      <c r="M956" s="20" t="str">
        <f>Разбивка_по_щитам!P961</f>
        <v/>
      </c>
      <c r="N956" s="20"/>
    </row>
    <row r="957" spans="2:14" x14ac:dyDescent="0.2">
      <c r="B957" s="20" t="str">
        <f>Разбивка_по_щитам!B962</f>
        <v/>
      </c>
      <c r="C957" s="20">
        <f>Разбивка_по_щитам!C962</f>
        <v>0</v>
      </c>
      <c r="D957" s="20">
        <f>Разбивка_по_щитам!F962</f>
        <v>0</v>
      </c>
      <c r="E957" s="20">
        <f>Разбивка_по_щитам!H962</f>
        <v>0</v>
      </c>
      <c r="F957" s="20" t="e">
        <f>Разбивка_по_щитам!I962</f>
        <v>#N/A</v>
      </c>
      <c r="G957" s="20" t="str">
        <f>Разбивка_по_щитам!J962</f>
        <v/>
      </c>
      <c r="H957" s="20" t="str">
        <f>Разбивка_по_щитам!K962</f>
        <v/>
      </c>
      <c r="I957" s="20" t="str">
        <f>Разбивка_по_щитам!L962</f>
        <v/>
      </c>
      <c r="J957" s="20" t="str">
        <f>Разбивка_по_щитам!M962</f>
        <v/>
      </c>
      <c r="K957" s="20" t="str">
        <f>Разбивка_по_щитам!N962</f>
        <v/>
      </c>
      <c r="L957" s="20"/>
      <c r="M957" s="20" t="str">
        <f>Разбивка_по_щитам!P962</f>
        <v/>
      </c>
      <c r="N957" s="20"/>
    </row>
    <row r="958" spans="2:14" x14ac:dyDescent="0.2">
      <c r="B958" s="20" t="str">
        <f>Разбивка_по_щитам!B963</f>
        <v/>
      </c>
      <c r="C958" s="20">
        <f>Разбивка_по_щитам!C963</f>
        <v>0</v>
      </c>
      <c r="D958" s="20">
        <f>Разбивка_по_щитам!F963</f>
        <v>0</v>
      </c>
      <c r="E958" s="20">
        <f>Разбивка_по_щитам!H963</f>
        <v>0</v>
      </c>
      <c r="F958" s="20" t="e">
        <f>Разбивка_по_щитам!I963</f>
        <v>#N/A</v>
      </c>
      <c r="G958" s="20" t="str">
        <f>Разбивка_по_щитам!J963</f>
        <v/>
      </c>
      <c r="H958" s="20" t="str">
        <f>Разбивка_по_щитам!K963</f>
        <v/>
      </c>
      <c r="I958" s="20" t="str">
        <f>Разбивка_по_щитам!L963</f>
        <v/>
      </c>
      <c r="J958" s="20" t="str">
        <f>Разбивка_по_щитам!M963</f>
        <v/>
      </c>
      <c r="K958" s="20" t="str">
        <f>Разбивка_по_щитам!N963</f>
        <v/>
      </c>
      <c r="L958" s="20"/>
      <c r="M958" s="20" t="str">
        <f>Разбивка_по_щитам!P963</f>
        <v/>
      </c>
      <c r="N958" s="20"/>
    </row>
    <row r="959" spans="2:14" x14ac:dyDescent="0.2">
      <c r="B959" s="20" t="str">
        <f>Разбивка_по_щитам!B964</f>
        <v/>
      </c>
      <c r="C959" s="20">
        <f>Разбивка_по_щитам!C964</f>
        <v>0</v>
      </c>
      <c r="D959" s="20">
        <f>Разбивка_по_щитам!F964</f>
        <v>0</v>
      </c>
      <c r="E959" s="20">
        <f>Разбивка_по_щитам!H964</f>
        <v>0</v>
      </c>
      <c r="F959" s="20" t="e">
        <f>Разбивка_по_щитам!I964</f>
        <v>#N/A</v>
      </c>
      <c r="G959" s="20" t="str">
        <f>Разбивка_по_щитам!J964</f>
        <v/>
      </c>
      <c r="H959" s="20" t="str">
        <f>Разбивка_по_щитам!K964</f>
        <v/>
      </c>
      <c r="I959" s="20" t="str">
        <f>Разбивка_по_щитам!L964</f>
        <v/>
      </c>
      <c r="J959" s="20" t="str">
        <f>Разбивка_по_щитам!M964</f>
        <v/>
      </c>
      <c r="K959" s="20" t="str">
        <f>Разбивка_по_щитам!N964</f>
        <v/>
      </c>
      <c r="L959" s="20"/>
      <c r="M959" s="20" t="str">
        <f>Разбивка_по_щитам!P964</f>
        <v/>
      </c>
      <c r="N959" s="20"/>
    </row>
    <row r="960" spans="2:14" x14ac:dyDescent="0.2">
      <c r="B960" s="20" t="str">
        <f>Разбивка_по_щитам!B965</f>
        <v/>
      </c>
      <c r="C960" s="20">
        <f>Разбивка_по_щитам!C965</f>
        <v>0</v>
      </c>
      <c r="D960" s="20">
        <f>Разбивка_по_щитам!F965</f>
        <v>0</v>
      </c>
      <c r="E960" s="20">
        <f>Разбивка_по_щитам!H965</f>
        <v>0</v>
      </c>
      <c r="F960" s="20" t="e">
        <f>Разбивка_по_щитам!I965</f>
        <v>#N/A</v>
      </c>
      <c r="G960" s="20" t="str">
        <f>Разбивка_по_щитам!J965</f>
        <v/>
      </c>
      <c r="H960" s="20" t="str">
        <f>Разбивка_по_щитам!K965</f>
        <v/>
      </c>
      <c r="I960" s="20" t="str">
        <f>Разбивка_по_щитам!L965</f>
        <v/>
      </c>
      <c r="J960" s="20" t="str">
        <f>Разбивка_по_щитам!M965</f>
        <v/>
      </c>
      <c r="K960" s="20" t="str">
        <f>Разбивка_по_щитам!N965</f>
        <v/>
      </c>
      <c r="L960" s="20"/>
      <c r="M960" s="20" t="str">
        <f>Разбивка_по_щитам!P965</f>
        <v/>
      </c>
      <c r="N960" s="20"/>
    </row>
    <row r="961" spans="2:14" x14ac:dyDescent="0.2">
      <c r="B961" s="20" t="str">
        <f>Разбивка_по_щитам!B966</f>
        <v/>
      </c>
      <c r="C961" s="20">
        <f>Разбивка_по_щитам!C966</f>
        <v>0</v>
      </c>
      <c r="D961" s="20">
        <f>Разбивка_по_щитам!F966</f>
        <v>0</v>
      </c>
      <c r="E961" s="20">
        <f>Разбивка_по_щитам!H966</f>
        <v>0</v>
      </c>
      <c r="F961" s="20" t="e">
        <f>Разбивка_по_щитам!I966</f>
        <v>#N/A</v>
      </c>
      <c r="G961" s="20" t="str">
        <f>Разбивка_по_щитам!J966</f>
        <v/>
      </c>
      <c r="H961" s="20" t="str">
        <f>Разбивка_по_щитам!K966</f>
        <v/>
      </c>
      <c r="I961" s="20" t="str">
        <f>Разбивка_по_щитам!L966</f>
        <v/>
      </c>
      <c r="J961" s="20" t="str">
        <f>Разбивка_по_щитам!M966</f>
        <v/>
      </c>
      <c r="K961" s="20" t="str">
        <f>Разбивка_по_щитам!N966</f>
        <v/>
      </c>
      <c r="L961" s="20"/>
      <c r="M961" s="20" t="str">
        <f>Разбивка_по_щитам!P966</f>
        <v/>
      </c>
      <c r="N961" s="20"/>
    </row>
    <row r="962" spans="2:14" x14ac:dyDescent="0.2">
      <c r="B962" s="20" t="str">
        <f>Разбивка_по_щитам!B967</f>
        <v/>
      </c>
      <c r="C962" s="20">
        <f>Разбивка_по_щитам!C967</f>
        <v>0</v>
      </c>
      <c r="D962" s="20">
        <f>Разбивка_по_щитам!F967</f>
        <v>0</v>
      </c>
      <c r="E962" s="20">
        <f>Разбивка_по_щитам!H967</f>
        <v>0</v>
      </c>
      <c r="F962" s="20" t="e">
        <f>Разбивка_по_щитам!I967</f>
        <v>#N/A</v>
      </c>
      <c r="G962" s="20" t="str">
        <f>Разбивка_по_щитам!J967</f>
        <v/>
      </c>
      <c r="H962" s="20" t="str">
        <f>Разбивка_по_щитам!K967</f>
        <v/>
      </c>
      <c r="I962" s="20" t="str">
        <f>Разбивка_по_щитам!L967</f>
        <v/>
      </c>
      <c r="J962" s="20" t="str">
        <f>Разбивка_по_щитам!M967</f>
        <v/>
      </c>
      <c r="K962" s="20" t="str">
        <f>Разбивка_по_щитам!N967</f>
        <v/>
      </c>
      <c r="L962" s="20"/>
      <c r="M962" s="20" t="str">
        <f>Разбивка_по_щитам!P967</f>
        <v/>
      </c>
      <c r="N962" s="20"/>
    </row>
    <row r="963" spans="2:14" x14ac:dyDescent="0.2">
      <c r="B963" s="20" t="str">
        <f>Разбивка_по_щитам!B968</f>
        <v/>
      </c>
      <c r="C963" s="20">
        <f>Разбивка_по_щитам!C968</f>
        <v>0</v>
      </c>
      <c r="D963" s="20">
        <f>Разбивка_по_щитам!F968</f>
        <v>0</v>
      </c>
      <c r="E963" s="20">
        <f>Разбивка_по_щитам!H968</f>
        <v>0</v>
      </c>
      <c r="F963" s="20" t="e">
        <f>Разбивка_по_щитам!I968</f>
        <v>#N/A</v>
      </c>
      <c r="G963" s="20" t="str">
        <f>Разбивка_по_щитам!J968</f>
        <v/>
      </c>
      <c r="H963" s="20" t="str">
        <f>Разбивка_по_щитам!K968</f>
        <v/>
      </c>
      <c r="I963" s="20" t="str">
        <f>Разбивка_по_щитам!L968</f>
        <v/>
      </c>
      <c r="J963" s="20" t="str">
        <f>Разбивка_по_щитам!M968</f>
        <v/>
      </c>
      <c r="K963" s="20" t="str">
        <f>Разбивка_по_щитам!N968</f>
        <v/>
      </c>
      <c r="L963" s="20"/>
      <c r="M963" s="20" t="str">
        <f>Разбивка_по_щитам!P968</f>
        <v/>
      </c>
      <c r="N963" s="20"/>
    </row>
    <row r="964" spans="2:14" x14ac:dyDescent="0.2">
      <c r="B964" s="20" t="str">
        <f>Разбивка_по_щитам!B969</f>
        <v/>
      </c>
      <c r="C964" s="20">
        <f>Разбивка_по_щитам!C969</f>
        <v>0</v>
      </c>
      <c r="D964" s="20">
        <f>Разбивка_по_щитам!F969</f>
        <v>0</v>
      </c>
      <c r="E964" s="20">
        <f>Разбивка_по_щитам!H969</f>
        <v>0</v>
      </c>
      <c r="F964" s="20" t="e">
        <f>Разбивка_по_щитам!I969</f>
        <v>#N/A</v>
      </c>
      <c r="G964" s="20" t="str">
        <f>Разбивка_по_щитам!J969</f>
        <v/>
      </c>
      <c r="H964" s="20" t="str">
        <f>Разбивка_по_щитам!K969</f>
        <v/>
      </c>
      <c r="I964" s="20" t="str">
        <f>Разбивка_по_щитам!L969</f>
        <v/>
      </c>
      <c r="J964" s="20" t="str">
        <f>Разбивка_по_щитам!M969</f>
        <v/>
      </c>
      <c r="K964" s="20" t="str">
        <f>Разбивка_по_щитам!N969</f>
        <v/>
      </c>
      <c r="L964" s="20"/>
      <c r="M964" s="20" t="str">
        <f>Разбивка_по_щитам!P969</f>
        <v/>
      </c>
      <c r="N964" s="20"/>
    </row>
    <row r="965" spans="2:14" x14ac:dyDescent="0.2">
      <c r="B965" s="20" t="str">
        <f>Разбивка_по_щитам!B970</f>
        <v/>
      </c>
      <c r="C965" s="20">
        <f>Разбивка_по_щитам!C970</f>
        <v>0</v>
      </c>
      <c r="D965" s="20">
        <f>Разбивка_по_щитам!F970</f>
        <v>0</v>
      </c>
      <c r="E965" s="20">
        <f>Разбивка_по_щитам!H970</f>
        <v>0</v>
      </c>
      <c r="F965" s="20" t="e">
        <f>Разбивка_по_щитам!I970</f>
        <v>#N/A</v>
      </c>
      <c r="G965" s="20" t="str">
        <f>Разбивка_по_щитам!J970</f>
        <v/>
      </c>
      <c r="H965" s="20" t="str">
        <f>Разбивка_по_щитам!K970</f>
        <v/>
      </c>
      <c r="I965" s="20" t="str">
        <f>Разбивка_по_щитам!L970</f>
        <v/>
      </c>
      <c r="J965" s="20" t="str">
        <f>Разбивка_по_щитам!M970</f>
        <v/>
      </c>
      <c r="K965" s="20" t="str">
        <f>Разбивка_по_щитам!N970</f>
        <v/>
      </c>
      <c r="L965" s="20"/>
      <c r="M965" s="20" t="str">
        <f>Разбивка_по_щитам!P970</f>
        <v/>
      </c>
      <c r="N965" s="20"/>
    </row>
    <row r="966" spans="2:14" x14ac:dyDescent="0.2">
      <c r="B966" s="20" t="str">
        <f>Разбивка_по_щитам!B971</f>
        <v/>
      </c>
      <c r="C966" s="20">
        <f>Разбивка_по_щитам!C971</f>
        <v>0</v>
      </c>
      <c r="D966" s="20">
        <f>Разбивка_по_щитам!F971</f>
        <v>0</v>
      </c>
      <c r="E966" s="20">
        <f>Разбивка_по_щитам!H971</f>
        <v>0</v>
      </c>
      <c r="F966" s="20" t="e">
        <f>Разбивка_по_щитам!I971</f>
        <v>#N/A</v>
      </c>
      <c r="G966" s="20" t="str">
        <f>Разбивка_по_щитам!J971</f>
        <v/>
      </c>
      <c r="H966" s="20" t="str">
        <f>Разбивка_по_щитам!K971</f>
        <v/>
      </c>
      <c r="I966" s="20" t="str">
        <f>Разбивка_по_щитам!L971</f>
        <v/>
      </c>
      <c r="J966" s="20" t="str">
        <f>Разбивка_по_щитам!M971</f>
        <v/>
      </c>
      <c r="K966" s="20" t="str">
        <f>Разбивка_по_щитам!N971</f>
        <v/>
      </c>
      <c r="L966" s="20"/>
      <c r="M966" s="20" t="str">
        <f>Разбивка_по_щитам!P971</f>
        <v/>
      </c>
      <c r="N966" s="20"/>
    </row>
    <row r="967" spans="2:14" x14ac:dyDescent="0.2">
      <c r="B967" s="20" t="str">
        <f>Разбивка_по_щитам!B972</f>
        <v/>
      </c>
      <c r="C967" s="20">
        <f>Разбивка_по_щитам!C972</f>
        <v>0</v>
      </c>
      <c r="D967" s="20">
        <f>Разбивка_по_щитам!F972</f>
        <v>0</v>
      </c>
      <c r="E967" s="20">
        <f>Разбивка_по_щитам!H972</f>
        <v>0</v>
      </c>
      <c r="F967" s="20" t="e">
        <f>Разбивка_по_щитам!I972</f>
        <v>#N/A</v>
      </c>
      <c r="G967" s="20" t="str">
        <f>Разбивка_по_щитам!J972</f>
        <v/>
      </c>
      <c r="H967" s="20" t="str">
        <f>Разбивка_по_щитам!K972</f>
        <v/>
      </c>
      <c r="I967" s="20" t="str">
        <f>Разбивка_по_щитам!L972</f>
        <v/>
      </c>
      <c r="J967" s="20" t="str">
        <f>Разбивка_по_щитам!M972</f>
        <v/>
      </c>
      <c r="K967" s="20" t="str">
        <f>Разбивка_по_щитам!N972</f>
        <v/>
      </c>
      <c r="L967" s="20"/>
      <c r="M967" s="20" t="str">
        <f>Разбивка_по_щитам!P972</f>
        <v/>
      </c>
      <c r="N967" s="20"/>
    </row>
    <row r="968" spans="2:14" x14ac:dyDescent="0.2">
      <c r="B968" s="20" t="str">
        <f>Разбивка_по_щитам!B973</f>
        <v/>
      </c>
      <c r="C968" s="20">
        <f>Разбивка_по_щитам!C973</f>
        <v>0</v>
      </c>
      <c r="D968" s="20">
        <f>Разбивка_по_щитам!F973</f>
        <v>0</v>
      </c>
      <c r="E968" s="20">
        <f>Разбивка_по_щитам!H973</f>
        <v>0</v>
      </c>
      <c r="F968" s="20" t="e">
        <f>Разбивка_по_щитам!I973</f>
        <v>#N/A</v>
      </c>
      <c r="G968" s="20" t="str">
        <f>Разбивка_по_щитам!J973</f>
        <v/>
      </c>
      <c r="H968" s="20" t="str">
        <f>Разбивка_по_щитам!K973</f>
        <v/>
      </c>
      <c r="I968" s="20" t="str">
        <f>Разбивка_по_щитам!L973</f>
        <v/>
      </c>
      <c r="J968" s="20" t="str">
        <f>Разбивка_по_щитам!M973</f>
        <v/>
      </c>
      <c r="K968" s="20" t="str">
        <f>Разбивка_по_щитам!N973</f>
        <v/>
      </c>
      <c r="L968" s="20"/>
      <c r="M968" s="20" t="str">
        <f>Разбивка_по_щитам!P973</f>
        <v/>
      </c>
      <c r="N968" s="20"/>
    </row>
    <row r="969" spans="2:14" x14ac:dyDescent="0.2">
      <c r="B969" s="20" t="str">
        <f>Разбивка_по_щитам!B974</f>
        <v/>
      </c>
      <c r="C969" s="20">
        <f>Разбивка_по_щитам!C974</f>
        <v>0</v>
      </c>
      <c r="D969" s="20">
        <f>Разбивка_по_щитам!F974</f>
        <v>0</v>
      </c>
      <c r="E969" s="20">
        <f>Разбивка_по_щитам!H974</f>
        <v>0</v>
      </c>
      <c r="F969" s="20" t="e">
        <f>Разбивка_по_щитам!I974</f>
        <v>#N/A</v>
      </c>
      <c r="G969" s="20" t="str">
        <f>Разбивка_по_щитам!J974</f>
        <v/>
      </c>
      <c r="H969" s="20" t="str">
        <f>Разбивка_по_щитам!K974</f>
        <v/>
      </c>
      <c r="I969" s="20" t="str">
        <f>Разбивка_по_щитам!L974</f>
        <v/>
      </c>
      <c r="J969" s="20" t="str">
        <f>Разбивка_по_щитам!M974</f>
        <v/>
      </c>
      <c r="K969" s="20" t="str">
        <f>Разбивка_по_щитам!N974</f>
        <v/>
      </c>
      <c r="L969" s="20"/>
      <c r="M969" s="20" t="str">
        <f>Разбивка_по_щитам!P974</f>
        <v/>
      </c>
      <c r="N969" s="20"/>
    </row>
    <row r="970" spans="2:14" x14ac:dyDescent="0.2">
      <c r="B970" s="20" t="str">
        <f>Разбивка_по_щитам!B975</f>
        <v/>
      </c>
      <c r="C970" s="20">
        <f>Разбивка_по_щитам!C975</f>
        <v>0</v>
      </c>
      <c r="D970" s="20">
        <f>Разбивка_по_щитам!F975</f>
        <v>0</v>
      </c>
      <c r="E970" s="20">
        <f>Разбивка_по_щитам!H975</f>
        <v>0</v>
      </c>
      <c r="F970" s="20" t="e">
        <f>Разбивка_по_щитам!I975</f>
        <v>#N/A</v>
      </c>
      <c r="G970" s="20" t="str">
        <f>Разбивка_по_щитам!J975</f>
        <v/>
      </c>
      <c r="H970" s="20" t="str">
        <f>Разбивка_по_щитам!K975</f>
        <v/>
      </c>
      <c r="I970" s="20" t="str">
        <f>Разбивка_по_щитам!L975</f>
        <v/>
      </c>
      <c r="J970" s="20" t="str">
        <f>Разбивка_по_щитам!M975</f>
        <v/>
      </c>
      <c r="K970" s="20" t="str">
        <f>Разбивка_по_щитам!N975</f>
        <v/>
      </c>
      <c r="L970" s="20"/>
      <c r="M970" s="20" t="str">
        <f>Разбивка_по_щитам!P975</f>
        <v/>
      </c>
      <c r="N970" s="20"/>
    </row>
    <row r="971" spans="2:14" x14ac:dyDescent="0.2">
      <c r="B971" s="20" t="str">
        <f>Разбивка_по_щитам!B976</f>
        <v/>
      </c>
      <c r="C971" s="20">
        <f>Разбивка_по_щитам!C976</f>
        <v>0</v>
      </c>
      <c r="D971" s="20">
        <f>Разбивка_по_щитам!F976</f>
        <v>0</v>
      </c>
      <c r="E971" s="20">
        <f>Разбивка_по_щитам!H976</f>
        <v>0</v>
      </c>
      <c r="F971" s="20" t="e">
        <f>Разбивка_по_щитам!I976</f>
        <v>#N/A</v>
      </c>
      <c r="G971" s="20" t="str">
        <f>Разбивка_по_щитам!J976</f>
        <v/>
      </c>
      <c r="H971" s="20" t="str">
        <f>Разбивка_по_щитам!K976</f>
        <v/>
      </c>
      <c r="I971" s="20" t="str">
        <f>Разбивка_по_щитам!L976</f>
        <v/>
      </c>
      <c r="J971" s="20" t="str">
        <f>Разбивка_по_щитам!M976</f>
        <v/>
      </c>
      <c r="K971" s="20" t="str">
        <f>Разбивка_по_щитам!N976</f>
        <v/>
      </c>
      <c r="L971" s="20"/>
      <c r="M971" s="20" t="str">
        <f>Разбивка_по_щитам!P976</f>
        <v/>
      </c>
      <c r="N971" s="20"/>
    </row>
    <row r="972" spans="2:14" x14ac:dyDescent="0.2">
      <c r="B972" s="20" t="str">
        <f>Разбивка_по_щитам!B977</f>
        <v/>
      </c>
      <c r="C972" s="20">
        <f>Разбивка_по_щитам!C977</f>
        <v>0</v>
      </c>
      <c r="D972" s="20">
        <f>Разбивка_по_щитам!F977</f>
        <v>0</v>
      </c>
      <c r="E972" s="20">
        <f>Разбивка_по_щитам!H977</f>
        <v>0</v>
      </c>
      <c r="F972" s="20" t="e">
        <f>Разбивка_по_щитам!I977</f>
        <v>#N/A</v>
      </c>
      <c r="G972" s="20" t="str">
        <f>Разбивка_по_щитам!J977</f>
        <v/>
      </c>
      <c r="H972" s="20" t="str">
        <f>Разбивка_по_щитам!K977</f>
        <v/>
      </c>
      <c r="I972" s="20" t="str">
        <f>Разбивка_по_щитам!L977</f>
        <v/>
      </c>
      <c r="J972" s="20" t="str">
        <f>Разбивка_по_щитам!M977</f>
        <v/>
      </c>
      <c r="K972" s="20" t="str">
        <f>Разбивка_по_щитам!N977</f>
        <v/>
      </c>
      <c r="L972" s="20"/>
      <c r="M972" s="20" t="str">
        <f>Разбивка_по_щитам!P977</f>
        <v/>
      </c>
      <c r="N972" s="20"/>
    </row>
    <row r="973" spans="2:14" x14ac:dyDescent="0.2">
      <c r="B973" s="20" t="str">
        <f>Разбивка_по_щитам!B978</f>
        <v/>
      </c>
      <c r="C973" s="20">
        <f>Разбивка_по_щитам!C978</f>
        <v>0</v>
      </c>
      <c r="D973" s="20">
        <f>Разбивка_по_щитам!F978</f>
        <v>0</v>
      </c>
      <c r="E973" s="20">
        <f>Разбивка_по_щитам!H978</f>
        <v>0</v>
      </c>
      <c r="F973" s="20" t="e">
        <f>Разбивка_по_щитам!I978</f>
        <v>#N/A</v>
      </c>
      <c r="G973" s="20" t="str">
        <f>Разбивка_по_щитам!J978</f>
        <v/>
      </c>
      <c r="H973" s="20" t="str">
        <f>Разбивка_по_щитам!K978</f>
        <v/>
      </c>
      <c r="I973" s="20" t="str">
        <f>Разбивка_по_щитам!L978</f>
        <v/>
      </c>
      <c r="J973" s="20" t="str">
        <f>Разбивка_по_щитам!M978</f>
        <v/>
      </c>
      <c r="K973" s="20" t="str">
        <f>Разбивка_по_щитам!N978</f>
        <v/>
      </c>
      <c r="L973" s="20"/>
      <c r="M973" s="20" t="str">
        <f>Разбивка_по_щитам!P978</f>
        <v/>
      </c>
      <c r="N973" s="20"/>
    </row>
    <row r="974" spans="2:14" x14ac:dyDescent="0.2">
      <c r="B974" s="20" t="str">
        <f>Разбивка_по_щитам!B979</f>
        <v/>
      </c>
      <c r="C974" s="20">
        <f>Разбивка_по_щитам!C979</f>
        <v>0</v>
      </c>
      <c r="D974" s="20">
        <f>Разбивка_по_щитам!F979</f>
        <v>0</v>
      </c>
      <c r="E974" s="20">
        <f>Разбивка_по_щитам!H979</f>
        <v>0</v>
      </c>
      <c r="F974" s="20" t="e">
        <f>Разбивка_по_щитам!I979</f>
        <v>#N/A</v>
      </c>
      <c r="G974" s="20" t="str">
        <f>Разбивка_по_щитам!J979</f>
        <v/>
      </c>
      <c r="H974" s="20" t="str">
        <f>Разбивка_по_щитам!K979</f>
        <v/>
      </c>
      <c r="I974" s="20" t="str">
        <f>Разбивка_по_щитам!L979</f>
        <v/>
      </c>
      <c r="J974" s="20" t="str">
        <f>Разбивка_по_щитам!M979</f>
        <v/>
      </c>
      <c r="K974" s="20" t="str">
        <f>Разбивка_по_щитам!N979</f>
        <v/>
      </c>
      <c r="L974" s="20"/>
      <c r="M974" s="20" t="str">
        <f>Разбивка_по_щитам!P979</f>
        <v/>
      </c>
      <c r="N974" s="20"/>
    </row>
    <row r="975" spans="2:14" x14ac:dyDescent="0.2">
      <c r="B975" s="20" t="str">
        <f>Разбивка_по_щитам!B980</f>
        <v/>
      </c>
      <c r="C975" s="20">
        <f>Разбивка_по_щитам!C980</f>
        <v>0</v>
      </c>
      <c r="D975" s="20">
        <f>Разбивка_по_щитам!F980</f>
        <v>0</v>
      </c>
      <c r="E975" s="20">
        <f>Разбивка_по_щитам!H980</f>
        <v>0</v>
      </c>
      <c r="F975" s="20" t="e">
        <f>Разбивка_по_щитам!I980</f>
        <v>#N/A</v>
      </c>
      <c r="G975" s="20" t="str">
        <f>Разбивка_по_щитам!J980</f>
        <v/>
      </c>
      <c r="H975" s="20" t="str">
        <f>Разбивка_по_щитам!K980</f>
        <v/>
      </c>
      <c r="I975" s="20" t="str">
        <f>Разбивка_по_щитам!L980</f>
        <v/>
      </c>
      <c r="J975" s="20" t="str">
        <f>Разбивка_по_щитам!M980</f>
        <v/>
      </c>
      <c r="K975" s="20" t="str">
        <f>Разбивка_по_щитам!N980</f>
        <v/>
      </c>
      <c r="L975" s="20"/>
      <c r="M975" s="20" t="str">
        <f>Разбивка_по_щитам!P980</f>
        <v/>
      </c>
      <c r="N975" s="20"/>
    </row>
    <row r="976" spans="2:14" x14ac:dyDescent="0.2">
      <c r="B976" s="20" t="str">
        <f>Разбивка_по_щитам!B981</f>
        <v/>
      </c>
      <c r="C976" s="20">
        <f>Разбивка_по_щитам!C981</f>
        <v>0</v>
      </c>
      <c r="D976" s="20">
        <f>Разбивка_по_щитам!F981</f>
        <v>0</v>
      </c>
      <c r="E976" s="20">
        <f>Разбивка_по_щитам!H981</f>
        <v>0</v>
      </c>
      <c r="F976" s="20" t="e">
        <f>Разбивка_по_щитам!I981</f>
        <v>#N/A</v>
      </c>
      <c r="G976" s="20" t="str">
        <f>Разбивка_по_щитам!J981</f>
        <v/>
      </c>
      <c r="H976" s="20" t="str">
        <f>Разбивка_по_щитам!K981</f>
        <v/>
      </c>
      <c r="I976" s="20" t="str">
        <f>Разбивка_по_щитам!L981</f>
        <v/>
      </c>
      <c r="J976" s="20" t="str">
        <f>Разбивка_по_щитам!M981</f>
        <v/>
      </c>
      <c r="K976" s="20" t="str">
        <f>Разбивка_по_щитам!N981</f>
        <v/>
      </c>
      <c r="L976" s="20"/>
      <c r="M976" s="20" t="str">
        <f>Разбивка_по_щитам!P981</f>
        <v/>
      </c>
      <c r="N976" s="20"/>
    </row>
    <row r="977" spans="2:14" x14ac:dyDescent="0.2">
      <c r="B977" s="20" t="str">
        <f>Разбивка_по_щитам!B982</f>
        <v/>
      </c>
      <c r="C977" s="20">
        <f>Разбивка_по_щитам!C982</f>
        <v>0</v>
      </c>
      <c r="D977" s="20">
        <f>Разбивка_по_щитам!F982</f>
        <v>0</v>
      </c>
      <c r="E977" s="20">
        <f>Разбивка_по_щитам!H982</f>
        <v>0</v>
      </c>
      <c r="F977" s="20" t="e">
        <f>Разбивка_по_щитам!I982</f>
        <v>#N/A</v>
      </c>
      <c r="G977" s="20" t="str">
        <f>Разбивка_по_щитам!J982</f>
        <v/>
      </c>
      <c r="H977" s="20" t="str">
        <f>Разбивка_по_щитам!K982</f>
        <v/>
      </c>
      <c r="I977" s="20" t="str">
        <f>Разбивка_по_щитам!L982</f>
        <v/>
      </c>
      <c r="J977" s="20" t="str">
        <f>Разбивка_по_щитам!M982</f>
        <v/>
      </c>
      <c r="K977" s="20" t="str">
        <f>Разбивка_по_щитам!N982</f>
        <v/>
      </c>
      <c r="L977" s="20"/>
      <c r="M977" s="20" t="str">
        <f>Разбивка_по_щитам!P982</f>
        <v/>
      </c>
      <c r="N977" s="20"/>
    </row>
    <row r="978" spans="2:14" x14ac:dyDescent="0.2">
      <c r="B978" s="20" t="str">
        <f>Разбивка_по_щитам!B983</f>
        <v/>
      </c>
      <c r="C978" s="20">
        <f>Разбивка_по_щитам!C983</f>
        <v>0</v>
      </c>
      <c r="D978" s="20">
        <f>Разбивка_по_щитам!F983</f>
        <v>0</v>
      </c>
      <c r="E978" s="20">
        <f>Разбивка_по_щитам!H983</f>
        <v>0</v>
      </c>
      <c r="F978" s="20" t="e">
        <f>Разбивка_по_щитам!I983</f>
        <v>#N/A</v>
      </c>
      <c r="G978" s="20" t="str">
        <f>Разбивка_по_щитам!J983</f>
        <v/>
      </c>
      <c r="H978" s="20" t="str">
        <f>Разбивка_по_щитам!K983</f>
        <v/>
      </c>
      <c r="I978" s="20" t="str">
        <f>Разбивка_по_щитам!L983</f>
        <v/>
      </c>
      <c r="J978" s="20" t="str">
        <f>Разбивка_по_щитам!M983</f>
        <v/>
      </c>
      <c r="K978" s="20" t="str">
        <f>Разбивка_по_щитам!N983</f>
        <v/>
      </c>
      <c r="L978" s="20"/>
      <c r="M978" s="20" t="str">
        <f>Разбивка_по_щитам!P983</f>
        <v/>
      </c>
      <c r="N978" s="20"/>
    </row>
    <row r="979" spans="2:14" x14ac:dyDescent="0.2">
      <c r="B979" s="20" t="str">
        <f>Разбивка_по_щитам!B984</f>
        <v/>
      </c>
      <c r="C979" s="20">
        <f>Разбивка_по_щитам!C984</f>
        <v>0</v>
      </c>
      <c r="D979" s="20">
        <f>Разбивка_по_щитам!F984</f>
        <v>0</v>
      </c>
      <c r="E979" s="20">
        <f>Разбивка_по_щитам!H984</f>
        <v>0</v>
      </c>
      <c r="F979" s="20" t="e">
        <f>Разбивка_по_щитам!I984</f>
        <v>#N/A</v>
      </c>
      <c r="G979" s="20" t="str">
        <f>Разбивка_по_щитам!J984</f>
        <v/>
      </c>
      <c r="H979" s="20" t="str">
        <f>Разбивка_по_щитам!K984</f>
        <v/>
      </c>
      <c r="I979" s="20" t="str">
        <f>Разбивка_по_щитам!L984</f>
        <v/>
      </c>
      <c r="J979" s="20" t="str">
        <f>Разбивка_по_щитам!M984</f>
        <v/>
      </c>
      <c r="K979" s="20" t="str">
        <f>Разбивка_по_щитам!N984</f>
        <v/>
      </c>
      <c r="L979" s="20"/>
      <c r="M979" s="20" t="str">
        <f>Разбивка_по_щитам!P984</f>
        <v/>
      </c>
      <c r="N979" s="20"/>
    </row>
    <row r="980" spans="2:14" x14ac:dyDescent="0.2">
      <c r="B980" s="20" t="str">
        <f>Разбивка_по_щитам!B985</f>
        <v/>
      </c>
      <c r="C980" s="20">
        <f>Разбивка_по_щитам!C985</f>
        <v>0</v>
      </c>
      <c r="D980" s="20">
        <f>Разбивка_по_щитам!F985</f>
        <v>0</v>
      </c>
      <c r="E980" s="20">
        <f>Разбивка_по_щитам!H985</f>
        <v>0</v>
      </c>
      <c r="F980" s="20" t="e">
        <f>Разбивка_по_щитам!I985</f>
        <v>#N/A</v>
      </c>
      <c r="G980" s="20" t="str">
        <f>Разбивка_по_щитам!J985</f>
        <v/>
      </c>
      <c r="H980" s="20" t="str">
        <f>Разбивка_по_щитам!K985</f>
        <v/>
      </c>
      <c r="I980" s="20" t="str">
        <f>Разбивка_по_щитам!L985</f>
        <v/>
      </c>
      <c r="J980" s="20" t="str">
        <f>Разбивка_по_щитам!M985</f>
        <v/>
      </c>
      <c r="K980" s="20" t="str">
        <f>Разбивка_по_щитам!N985</f>
        <v/>
      </c>
      <c r="L980" s="20"/>
      <c r="M980" s="20" t="str">
        <f>Разбивка_по_щитам!P985</f>
        <v/>
      </c>
      <c r="N980" s="20"/>
    </row>
    <row r="981" spans="2:14" x14ac:dyDescent="0.2">
      <c r="B981" s="20" t="str">
        <f>Разбивка_по_щитам!B986</f>
        <v/>
      </c>
      <c r="C981" s="20">
        <f>Разбивка_по_щитам!C986</f>
        <v>0</v>
      </c>
      <c r="D981" s="20">
        <f>Разбивка_по_щитам!F986</f>
        <v>0</v>
      </c>
      <c r="E981" s="20">
        <f>Разбивка_по_щитам!H986</f>
        <v>0</v>
      </c>
      <c r="F981" s="20" t="e">
        <f>Разбивка_по_щитам!I986</f>
        <v>#N/A</v>
      </c>
      <c r="G981" s="20" t="str">
        <f>Разбивка_по_щитам!J986</f>
        <v/>
      </c>
      <c r="H981" s="20" t="str">
        <f>Разбивка_по_щитам!K986</f>
        <v/>
      </c>
      <c r="I981" s="20" t="str">
        <f>Разбивка_по_щитам!L986</f>
        <v/>
      </c>
      <c r="J981" s="20" t="str">
        <f>Разбивка_по_щитам!M986</f>
        <v/>
      </c>
      <c r="K981" s="20" t="str">
        <f>Разбивка_по_щитам!N986</f>
        <v/>
      </c>
      <c r="L981" s="20"/>
      <c r="M981" s="20" t="str">
        <f>Разбивка_по_щитам!P986</f>
        <v/>
      </c>
      <c r="N981" s="20"/>
    </row>
    <row r="982" spans="2:14" x14ac:dyDescent="0.2">
      <c r="B982" s="20" t="str">
        <f>Разбивка_по_щитам!B987</f>
        <v/>
      </c>
      <c r="C982" s="20">
        <f>Разбивка_по_щитам!C987</f>
        <v>0</v>
      </c>
      <c r="D982" s="20">
        <f>Разбивка_по_щитам!F987</f>
        <v>0</v>
      </c>
      <c r="E982" s="20">
        <f>Разбивка_по_щитам!H987</f>
        <v>0</v>
      </c>
      <c r="F982" s="20" t="e">
        <f>Разбивка_по_щитам!I987</f>
        <v>#N/A</v>
      </c>
      <c r="G982" s="20" t="str">
        <f>Разбивка_по_щитам!J987</f>
        <v/>
      </c>
      <c r="H982" s="20" t="str">
        <f>Разбивка_по_щитам!K987</f>
        <v/>
      </c>
      <c r="I982" s="20" t="str">
        <f>Разбивка_по_щитам!L987</f>
        <v/>
      </c>
      <c r="J982" s="20" t="str">
        <f>Разбивка_по_щитам!M987</f>
        <v/>
      </c>
      <c r="K982" s="20" t="str">
        <f>Разбивка_по_щитам!N987</f>
        <v/>
      </c>
      <c r="L982" s="20"/>
      <c r="M982" s="20" t="str">
        <f>Разбивка_по_щитам!P987</f>
        <v/>
      </c>
      <c r="N982" s="20"/>
    </row>
    <row r="983" spans="2:14" x14ac:dyDescent="0.2">
      <c r="B983" s="20" t="str">
        <f>Разбивка_по_щитам!B988</f>
        <v/>
      </c>
      <c r="C983" s="20">
        <f>Разбивка_по_щитам!C988</f>
        <v>0</v>
      </c>
      <c r="D983" s="20">
        <f>Разбивка_по_щитам!F988</f>
        <v>0</v>
      </c>
      <c r="E983" s="20">
        <f>Разбивка_по_щитам!H988</f>
        <v>0</v>
      </c>
      <c r="F983" s="20" t="e">
        <f>Разбивка_по_щитам!I988</f>
        <v>#N/A</v>
      </c>
      <c r="G983" s="20" t="str">
        <f>Разбивка_по_щитам!J988</f>
        <v/>
      </c>
      <c r="H983" s="20" t="str">
        <f>Разбивка_по_щитам!K988</f>
        <v/>
      </c>
      <c r="I983" s="20" t="str">
        <f>Разбивка_по_щитам!L988</f>
        <v/>
      </c>
      <c r="J983" s="20" t="str">
        <f>Разбивка_по_щитам!M988</f>
        <v/>
      </c>
      <c r="K983" s="20" t="str">
        <f>Разбивка_по_щитам!N988</f>
        <v/>
      </c>
      <c r="L983" s="20"/>
      <c r="M983" s="20" t="str">
        <f>Разбивка_по_щитам!P988</f>
        <v/>
      </c>
      <c r="N983" s="20"/>
    </row>
    <row r="984" spans="2:14" x14ac:dyDescent="0.2">
      <c r="B984" s="20" t="str">
        <f>Разбивка_по_щитам!B989</f>
        <v/>
      </c>
      <c r="C984" s="20">
        <f>Разбивка_по_щитам!C989</f>
        <v>0</v>
      </c>
      <c r="D984" s="20">
        <f>Разбивка_по_щитам!F989</f>
        <v>0</v>
      </c>
      <c r="E984" s="20">
        <f>Разбивка_по_щитам!H989</f>
        <v>0</v>
      </c>
      <c r="F984" s="20" t="e">
        <f>Разбивка_по_щитам!I989</f>
        <v>#N/A</v>
      </c>
      <c r="G984" s="20" t="str">
        <f>Разбивка_по_щитам!J989</f>
        <v/>
      </c>
      <c r="H984" s="20" t="str">
        <f>Разбивка_по_щитам!K989</f>
        <v/>
      </c>
      <c r="I984" s="20" t="str">
        <f>Разбивка_по_щитам!L989</f>
        <v/>
      </c>
      <c r="J984" s="20" t="str">
        <f>Разбивка_по_щитам!M989</f>
        <v/>
      </c>
      <c r="K984" s="20" t="str">
        <f>Разбивка_по_щитам!N989</f>
        <v/>
      </c>
      <c r="L984" s="20"/>
      <c r="M984" s="20" t="str">
        <f>Разбивка_по_щитам!P989</f>
        <v/>
      </c>
      <c r="N984" s="20"/>
    </row>
    <row r="985" spans="2:14" x14ac:dyDescent="0.2">
      <c r="B985" s="20" t="str">
        <f>Разбивка_по_щитам!B990</f>
        <v/>
      </c>
      <c r="C985" s="20">
        <f>Разбивка_по_щитам!C990</f>
        <v>0</v>
      </c>
      <c r="D985" s="20">
        <f>Разбивка_по_щитам!F990</f>
        <v>0</v>
      </c>
      <c r="E985" s="20">
        <f>Разбивка_по_щитам!H990</f>
        <v>0</v>
      </c>
      <c r="F985" s="20" t="e">
        <f>Разбивка_по_щитам!I990</f>
        <v>#N/A</v>
      </c>
      <c r="G985" s="20" t="str">
        <f>Разбивка_по_щитам!J990</f>
        <v/>
      </c>
      <c r="H985" s="20" t="str">
        <f>Разбивка_по_щитам!K990</f>
        <v/>
      </c>
      <c r="I985" s="20" t="str">
        <f>Разбивка_по_щитам!L990</f>
        <v/>
      </c>
      <c r="J985" s="20" t="str">
        <f>Разбивка_по_щитам!M990</f>
        <v/>
      </c>
      <c r="K985" s="20" t="str">
        <f>Разбивка_по_щитам!N990</f>
        <v/>
      </c>
      <c r="L985" s="20"/>
      <c r="M985" s="20" t="str">
        <f>Разбивка_по_щитам!P990</f>
        <v/>
      </c>
      <c r="N985" s="20"/>
    </row>
    <row r="986" spans="2:14" x14ac:dyDescent="0.2">
      <c r="B986" s="20" t="str">
        <f>Разбивка_по_щитам!B991</f>
        <v/>
      </c>
      <c r="C986" s="20">
        <f>Разбивка_по_щитам!C991</f>
        <v>0</v>
      </c>
      <c r="D986" s="20">
        <f>Разбивка_по_щитам!F991</f>
        <v>0</v>
      </c>
      <c r="E986" s="20">
        <f>Разбивка_по_щитам!H991</f>
        <v>0</v>
      </c>
      <c r="F986" s="20" t="e">
        <f>Разбивка_по_щитам!I991</f>
        <v>#N/A</v>
      </c>
      <c r="G986" s="20" t="str">
        <f>Разбивка_по_щитам!J991</f>
        <v/>
      </c>
      <c r="H986" s="20" t="str">
        <f>Разбивка_по_щитам!K991</f>
        <v/>
      </c>
      <c r="I986" s="20" t="str">
        <f>Разбивка_по_щитам!L991</f>
        <v/>
      </c>
      <c r="J986" s="20" t="str">
        <f>Разбивка_по_щитам!M991</f>
        <v/>
      </c>
      <c r="K986" s="20" t="str">
        <f>Разбивка_по_щитам!N991</f>
        <v/>
      </c>
      <c r="L986" s="20"/>
      <c r="M986" s="20" t="str">
        <f>Разбивка_по_щитам!P991</f>
        <v/>
      </c>
      <c r="N986" s="20"/>
    </row>
    <row r="987" spans="2:14" x14ac:dyDescent="0.2">
      <c r="B987" s="20" t="str">
        <f>Разбивка_по_щитам!B992</f>
        <v/>
      </c>
      <c r="C987" s="20">
        <f>Разбивка_по_щитам!C992</f>
        <v>0</v>
      </c>
      <c r="D987" s="20">
        <f>Разбивка_по_щитам!F992</f>
        <v>0</v>
      </c>
      <c r="E987" s="20">
        <f>Разбивка_по_щитам!H992</f>
        <v>0</v>
      </c>
      <c r="F987" s="20" t="e">
        <f>Разбивка_по_щитам!I992</f>
        <v>#N/A</v>
      </c>
      <c r="G987" s="20" t="str">
        <f>Разбивка_по_щитам!J992</f>
        <v/>
      </c>
      <c r="H987" s="20" t="str">
        <f>Разбивка_по_щитам!K992</f>
        <v/>
      </c>
      <c r="I987" s="20" t="str">
        <f>Разбивка_по_щитам!L992</f>
        <v/>
      </c>
      <c r="J987" s="20" t="str">
        <f>Разбивка_по_щитам!M992</f>
        <v/>
      </c>
      <c r="K987" s="20" t="str">
        <f>Разбивка_по_щитам!N992</f>
        <v/>
      </c>
      <c r="L987" s="20"/>
      <c r="M987" s="20" t="str">
        <f>Разбивка_по_щитам!P992</f>
        <v/>
      </c>
      <c r="N987" s="20"/>
    </row>
    <row r="988" spans="2:14" x14ac:dyDescent="0.2">
      <c r="B988" s="20" t="str">
        <f>Разбивка_по_щитам!B993</f>
        <v/>
      </c>
      <c r="C988" s="20">
        <f>Разбивка_по_щитам!C993</f>
        <v>0</v>
      </c>
      <c r="D988" s="20">
        <f>Разбивка_по_щитам!F993</f>
        <v>0</v>
      </c>
      <c r="E988" s="20">
        <f>Разбивка_по_щитам!H993</f>
        <v>0</v>
      </c>
      <c r="F988" s="20" t="e">
        <f>Разбивка_по_щитам!I993</f>
        <v>#N/A</v>
      </c>
      <c r="G988" s="20" t="str">
        <f>Разбивка_по_щитам!J993</f>
        <v/>
      </c>
      <c r="H988" s="20" t="str">
        <f>Разбивка_по_щитам!K993</f>
        <v/>
      </c>
      <c r="I988" s="20" t="str">
        <f>Разбивка_по_щитам!L993</f>
        <v/>
      </c>
      <c r="J988" s="20" t="str">
        <f>Разбивка_по_щитам!M993</f>
        <v/>
      </c>
      <c r="K988" s="20" t="str">
        <f>Разбивка_по_щитам!N993</f>
        <v/>
      </c>
      <c r="L988" s="20"/>
      <c r="M988" s="20" t="str">
        <f>Разбивка_по_щитам!P993</f>
        <v/>
      </c>
      <c r="N988" s="20"/>
    </row>
    <row r="989" spans="2:14" x14ac:dyDescent="0.2">
      <c r="B989" s="20" t="str">
        <f>Разбивка_по_щитам!B994</f>
        <v/>
      </c>
      <c r="C989" s="20">
        <f>Разбивка_по_щитам!C994</f>
        <v>0</v>
      </c>
      <c r="D989" s="20">
        <f>Разбивка_по_щитам!F994</f>
        <v>0</v>
      </c>
      <c r="E989" s="20">
        <f>Разбивка_по_щитам!H994</f>
        <v>0</v>
      </c>
      <c r="F989" s="20" t="e">
        <f>Разбивка_по_щитам!I994</f>
        <v>#N/A</v>
      </c>
      <c r="G989" s="20" t="str">
        <f>Разбивка_по_щитам!J994</f>
        <v/>
      </c>
      <c r="H989" s="20" t="str">
        <f>Разбивка_по_щитам!K994</f>
        <v/>
      </c>
      <c r="I989" s="20" t="str">
        <f>Разбивка_по_щитам!L994</f>
        <v/>
      </c>
      <c r="J989" s="20" t="str">
        <f>Разбивка_по_щитам!M994</f>
        <v/>
      </c>
      <c r="K989" s="20" t="str">
        <f>Разбивка_по_щитам!N994</f>
        <v/>
      </c>
      <c r="L989" s="20"/>
      <c r="M989" s="20" t="str">
        <f>Разбивка_по_щитам!P994</f>
        <v/>
      </c>
      <c r="N989" s="20"/>
    </row>
    <row r="990" spans="2:14" x14ac:dyDescent="0.2">
      <c r="B990" s="20" t="str">
        <f>Разбивка_по_щитам!B995</f>
        <v/>
      </c>
      <c r="C990" s="20">
        <f>Разбивка_по_щитам!C995</f>
        <v>0</v>
      </c>
      <c r="D990" s="20">
        <f>Разбивка_по_щитам!F995</f>
        <v>0</v>
      </c>
      <c r="E990" s="20">
        <f>Разбивка_по_щитам!H995</f>
        <v>0</v>
      </c>
      <c r="F990" s="20" t="e">
        <f>Разбивка_по_щитам!I995</f>
        <v>#N/A</v>
      </c>
      <c r="G990" s="20" t="str">
        <f>Разбивка_по_щитам!J995</f>
        <v/>
      </c>
      <c r="H990" s="20" t="str">
        <f>Разбивка_по_щитам!K995</f>
        <v/>
      </c>
      <c r="I990" s="20" t="str">
        <f>Разбивка_по_щитам!L995</f>
        <v/>
      </c>
      <c r="J990" s="20" t="str">
        <f>Разбивка_по_щитам!M995</f>
        <v/>
      </c>
      <c r="K990" s="20" t="str">
        <f>Разбивка_по_щитам!N995</f>
        <v/>
      </c>
      <c r="L990" s="20"/>
      <c r="M990" s="20" t="str">
        <f>Разбивка_по_щитам!P995</f>
        <v/>
      </c>
      <c r="N990" s="20"/>
    </row>
    <row r="991" spans="2:14" x14ac:dyDescent="0.2">
      <c r="B991" s="20" t="str">
        <f>Разбивка_по_щитам!B996</f>
        <v/>
      </c>
      <c r="C991" s="20">
        <f>Разбивка_по_щитам!C996</f>
        <v>0</v>
      </c>
      <c r="D991" s="20">
        <f>Разбивка_по_щитам!F996</f>
        <v>0</v>
      </c>
      <c r="E991" s="20">
        <f>Разбивка_по_щитам!H996</f>
        <v>0</v>
      </c>
      <c r="F991" s="20" t="e">
        <f>Разбивка_по_щитам!I996</f>
        <v>#N/A</v>
      </c>
      <c r="G991" s="20" t="str">
        <f>Разбивка_по_щитам!J996</f>
        <v/>
      </c>
      <c r="H991" s="20" t="str">
        <f>Разбивка_по_щитам!K996</f>
        <v/>
      </c>
      <c r="I991" s="20" t="str">
        <f>Разбивка_по_щитам!L996</f>
        <v/>
      </c>
      <c r="J991" s="20" t="str">
        <f>Разбивка_по_щитам!M996</f>
        <v/>
      </c>
      <c r="K991" s="20" t="str">
        <f>Разбивка_по_щитам!N996</f>
        <v/>
      </c>
      <c r="L991" s="20"/>
      <c r="M991" s="20" t="str">
        <f>Разбивка_по_щитам!P996</f>
        <v/>
      </c>
      <c r="N991" s="20"/>
    </row>
    <row r="992" spans="2:14" x14ac:dyDescent="0.2">
      <c r="B992" s="20" t="str">
        <f>Разбивка_по_щитам!B997</f>
        <v/>
      </c>
      <c r="C992" s="20">
        <f>Разбивка_по_щитам!C997</f>
        <v>0</v>
      </c>
      <c r="D992" s="20">
        <f>Разбивка_по_щитам!F997</f>
        <v>0</v>
      </c>
      <c r="E992" s="20">
        <f>Разбивка_по_щитам!H997</f>
        <v>0</v>
      </c>
      <c r="F992" s="20" t="e">
        <f>Разбивка_по_щитам!I997</f>
        <v>#N/A</v>
      </c>
      <c r="G992" s="20" t="str">
        <f>Разбивка_по_щитам!J997</f>
        <v/>
      </c>
      <c r="H992" s="20" t="str">
        <f>Разбивка_по_щитам!K997</f>
        <v/>
      </c>
      <c r="I992" s="20" t="str">
        <f>Разбивка_по_щитам!L997</f>
        <v/>
      </c>
      <c r="J992" s="20" t="str">
        <f>Разбивка_по_щитам!M997</f>
        <v/>
      </c>
      <c r="K992" s="20" t="str">
        <f>Разбивка_по_щитам!N997</f>
        <v/>
      </c>
      <c r="L992" s="20"/>
      <c r="M992" s="20" t="str">
        <f>Разбивка_по_щитам!P997</f>
        <v/>
      </c>
      <c r="N992" s="20"/>
    </row>
    <row r="993" spans="2:14" x14ac:dyDescent="0.2">
      <c r="B993" s="20" t="str">
        <f>Разбивка_по_щитам!B998</f>
        <v/>
      </c>
      <c r="C993" s="20">
        <f>Разбивка_по_щитам!C998</f>
        <v>0</v>
      </c>
      <c r="D993" s="20">
        <f>Разбивка_по_щитам!F998</f>
        <v>0</v>
      </c>
      <c r="E993" s="20">
        <f>Разбивка_по_щитам!H998</f>
        <v>0</v>
      </c>
      <c r="F993" s="20" t="e">
        <f>Разбивка_по_щитам!I998</f>
        <v>#N/A</v>
      </c>
      <c r="G993" s="20" t="str">
        <f>Разбивка_по_щитам!J998</f>
        <v/>
      </c>
      <c r="H993" s="20" t="str">
        <f>Разбивка_по_щитам!K998</f>
        <v/>
      </c>
      <c r="I993" s="20" t="str">
        <f>Разбивка_по_щитам!L998</f>
        <v/>
      </c>
      <c r="J993" s="20" t="str">
        <f>Разбивка_по_щитам!M998</f>
        <v/>
      </c>
      <c r="K993" s="20" t="str">
        <f>Разбивка_по_щитам!N998</f>
        <v/>
      </c>
      <c r="L993" s="20"/>
      <c r="M993" s="20" t="str">
        <f>Разбивка_по_щитам!P998</f>
        <v/>
      </c>
      <c r="N993" s="20"/>
    </row>
    <row r="994" spans="2:14" x14ac:dyDescent="0.2">
      <c r="B994" s="20" t="str">
        <f>Разбивка_по_щитам!B999</f>
        <v/>
      </c>
      <c r="C994" s="20">
        <f>Разбивка_по_щитам!C999</f>
        <v>0</v>
      </c>
      <c r="D994" s="20">
        <f>Разбивка_по_щитам!F999</f>
        <v>0</v>
      </c>
      <c r="E994" s="20">
        <f>Разбивка_по_щитам!H999</f>
        <v>0</v>
      </c>
      <c r="F994" s="20" t="e">
        <f>Разбивка_по_щитам!I999</f>
        <v>#N/A</v>
      </c>
      <c r="G994" s="20" t="str">
        <f>Разбивка_по_щитам!J999</f>
        <v/>
      </c>
      <c r="H994" s="20" t="str">
        <f>Разбивка_по_щитам!K999</f>
        <v/>
      </c>
      <c r="I994" s="20" t="str">
        <f>Разбивка_по_щитам!L999</f>
        <v/>
      </c>
      <c r="J994" s="20" t="str">
        <f>Разбивка_по_щитам!M999</f>
        <v/>
      </c>
      <c r="K994" s="20" t="str">
        <f>Разбивка_по_щитам!N999</f>
        <v/>
      </c>
      <c r="L994" s="20"/>
      <c r="M994" s="20" t="str">
        <f>Разбивка_по_щитам!P999</f>
        <v/>
      </c>
      <c r="N994" s="20"/>
    </row>
    <row r="995" spans="2:14" x14ac:dyDescent="0.2">
      <c r="B995" s="20" t="str">
        <f>Разбивка_по_щитам!B1000</f>
        <v/>
      </c>
      <c r="C995" s="20">
        <f>Разбивка_по_щитам!C1000</f>
        <v>465</v>
      </c>
      <c r="D995" s="20" t="str">
        <f>Разбивка_по_щитам!F1000</f>
        <v>ЩР</v>
      </c>
      <c r="E995" s="20">
        <f>Разбивка_по_щитам!H1000</f>
        <v>0</v>
      </c>
      <c r="F995" s="20" t="e">
        <f>Разбивка_по_щитам!I1000</f>
        <v>#N/A</v>
      </c>
      <c r="G995" s="20" t="str">
        <f>Разбивка_по_щитам!J1000</f>
        <v/>
      </c>
      <c r="H995" s="20" t="str">
        <f>Разбивка_по_щитам!K1000</f>
        <v/>
      </c>
      <c r="I995" s="20" t="str">
        <f>Разбивка_по_щитам!L1000</f>
        <v/>
      </c>
      <c r="J995" s="20" t="str">
        <f>Разбивка_по_щитам!M1000</f>
        <v/>
      </c>
      <c r="K995" s="20" t="str">
        <f>Разбивка_по_щитам!N1000</f>
        <v/>
      </c>
      <c r="L995" s="20"/>
      <c r="M995" s="20" t="str">
        <f>Разбивка_по_щитам!P1000</f>
        <v/>
      </c>
      <c r="N995" s="20"/>
    </row>
    <row r="996" spans="2:14" x14ac:dyDescent="0.2">
      <c r="B996" s="20">
        <f>Разбивка_по_щитам!B1001</f>
        <v>0</v>
      </c>
      <c r="C996" s="20">
        <f>Разбивка_по_щитам!C1001</f>
        <v>0</v>
      </c>
      <c r="D996" s="20">
        <f>Разбивка_по_щитам!F1001</f>
        <v>0</v>
      </c>
      <c r="E996" s="20">
        <f>Разбивка_по_щитам!H1001</f>
        <v>0</v>
      </c>
      <c r="F996" s="20">
        <f>Разбивка_по_щитам!I1001</f>
        <v>0</v>
      </c>
      <c r="G996" s="20">
        <f>Разбивка_по_щитам!J1001</f>
        <v>0</v>
      </c>
      <c r="H996" s="20">
        <f>Разбивка_по_щитам!K1001</f>
        <v>0</v>
      </c>
      <c r="I996" s="20">
        <f>Разбивка_по_щитам!L1001</f>
        <v>0</v>
      </c>
      <c r="J996" s="20">
        <f>Разбивка_по_щитам!M1001</f>
        <v>0</v>
      </c>
      <c r="K996" s="20">
        <f>Разбивка_по_щитам!N1001</f>
        <v>0</v>
      </c>
      <c r="L996" s="20"/>
      <c r="M996" s="20">
        <f>Разбивка_по_щитам!P1001</f>
        <v>0</v>
      </c>
      <c r="N996" s="20"/>
    </row>
    <row r="997" spans="2:14" x14ac:dyDescent="0.2">
      <c r="B997" s="20">
        <f>Разбивка_по_щитам!B1002</f>
        <v>0</v>
      </c>
      <c r="C997" s="20">
        <f>Разбивка_по_щитам!C1002</f>
        <v>0</v>
      </c>
      <c r="D997" s="20">
        <f>Разбивка_по_щитам!F1002</f>
        <v>0</v>
      </c>
      <c r="E997" s="20">
        <f>Разбивка_по_щитам!H1002</f>
        <v>0</v>
      </c>
      <c r="F997" s="20">
        <f>Разбивка_по_щитам!I1002</f>
        <v>0</v>
      </c>
      <c r="G997" s="20">
        <f>Разбивка_по_щитам!J1002</f>
        <v>0</v>
      </c>
      <c r="H997" s="20">
        <f>Разбивка_по_щитам!K1002</f>
        <v>0</v>
      </c>
      <c r="I997" s="20">
        <f>Разбивка_по_щитам!L1002</f>
        <v>0</v>
      </c>
      <c r="J997" s="20">
        <f>Разбивка_по_щитам!M1002</f>
        <v>0</v>
      </c>
      <c r="K997" s="20">
        <f>Разбивка_по_щитам!N1002</f>
        <v>0</v>
      </c>
      <c r="L997" s="20"/>
      <c r="M997" s="20">
        <f>Разбивка_по_щитам!P1002</f>
        <v>0</v>
      </c>
      <c r="N997" s="20"/>
    </row>
    <row r="998" spans="2:14" x14ac:dyDescent="0.2">
      <c r="B998" s="20">
        <f>Разбивка_по_щитам!B1003</f>
        <v>0</v>
      </c>
      <c r="C998" s="20">
        <f>Разбивка_по_щитам!C1003</f>
        <v>0</v>
      </c>
      <c r="D998" s="20">
        <f>Разбивка_по_щитам!F1003</f>
        <v>0</v>
      </c>
      <c r="E998" s="20">
        <f>Разбивка_по_щитам!H1003</f>
        <v>0</v>
      </c>
      <c r="F998" s="20">
        <f>Разбивка_по_щитам!I1003</f>
        <v>0</v>
      </c>
      <c r="G998" s="20">
        <f>Разбивка_по_щитам!J1003</f>
        <v>0</v>
      </c>
      <c r="H998" s="20">
        <f>Разбивка_по_щитам!K1003</f>
        <v>0</v>
      </c>
      <c r="I998" s="20">
        <f>Разбивка_по_щитам!L1003</f>
        <v>0</v>
      </c>
      <c r="J998" s="20">
        <f>Разбивка_по_щитам!M1003</f>
        <v>0</v>
      </c>
      <c r="K998" s="20">
        <f>Разбивка_по_щитам!N1003</f>
        <v>0</v>
      </c>
      <c r="L998" s="20"/>
      <c r="M998" s="20">
        <f>Разбивка_по_щитам!P1003</f>
        <v>0</v>
      </c>
      <c r="N998" s="20"/>
    </row>
    <row r="999" spans="2:14" x14ac:dyDescent="0.2">
      <c r="B999" s="20">
        <f>Разбивка_по_щитам!B1004</f>
        <v>0</v>
      </c>
      <c r="C999" s="20">
        <f>Разбивка_по_щитам!C1004</f>
        <v>0</v>
      </c>
      <c r="D999" s="20">
        <f>Разбивка_по_щитам!F1004</f>
        <v>0</v>
      </c>
      <c r="E999" s="20">
        <f>Разбивка_по_щитам!H1004</f>
        <v>0</v>
      </c>
      <c r="F999" s="20">
        <f>Разбивка_по_щитам!I1004</f>
        <v>0</v>
      </c>
      <c r="G999" s="20">
        <f>Разбивка_по_щитам!J1004</f>
        <v>0</v>
      </c>
      <c r="H999" s="20">
        <f>Разбивка_по_щитам!K1004</f>
        <v>0</v>
      </c>
      <c r="I999" s="20">
        <f>Разбивка_по_щитам!L1004</f>
        <v>0</v>
      </c>
      <c r="J999" s="20">
        <f>Разбивка_по_щитам!M1004</f>
        <v>0</v>
      </c>
      <c r="K999" s="20">
        <f>Разбивка_по_щитам!N1004</f>
        <v>0</v>
      </c>
      <c r="L999" s="20"/>
      <c r="M999" s="20">
        <f>Разбивка_по_щитам!P1004</f>
        <v>0</v>
      </c>
      <c r="N999" s="20"/>
    </row>
    <row r="1000" spans="2:14" x14ac:dyDescent="0.2">
      <c r="B1000" s="20">
        <f>Разбивка_по_щитам!B1005</f>
        <v>0</v>
      </c>
      <c r="C1000" s="20">
        <f>Разбивка_по_щитам!C1005</f>
        <v>0</v>
      </c>
      <c r="D1000" s="20">
        <f>Разбивка_по_щитам!F1005</f>
        <v>0</v>
      </c>
      <c r="E1000" s="20">
        <f>Разбивка_по_щитам!H1005</f>
        <v>0</v>
      </c>
      <c r="F1000" s="20">
        <f>Разбивка_по_щитам!I1005</f>
        <v>0</v>
      </c>
      <c r="G1000" s="20">
        <f>Разбивка_по_щитам!J1005</f>
        <v>0</v>
      </c>
      <c r="H1000" s="20">
        <f>Разбивка_по_щитам!K1005</f>
        <v>0</v>
      </c>
      <c r="I1000" s="20">
        <f>Разбивка_по_щитам!L1005</f>
        <v>0</v>
      </c>
      <c r="J1000" s="20">
        <f>Разбивка_по_щитам!M1005</f>
        <v>0</v>
      </c>
      <c r="K1000" s="20">
        <f>Разбивка_по_щитам!N1005</f>
        <v>0</v>
      </c>
      <c r="L1000" s="20"/>
      <c r="M1000" s="20">
        <f>Разбивка_по_щитам!P1005</f>
        <v>0</v>
      </c>
      <c r="N1000" s="20"/>
    </row>
    <row r="1001" spans="2:14" x14ac:dyDescent="0.2">
      <c r="B1001" s="20">
        <f>Разбивка_по_щитам!B1006</f>
        <v>0</v>
      </c>
      <c r="C1001" s="20">
        <f>Разбивка_по_щитам!C1006</f>
        <v>0</v>
      </c>
      <c r="D1001" s="20">
        <f>Разбивка_по_щитам!F1006</f>
        <v>0</v>
      </c>
      <c r="E1001" s="20">
        <f>Разбивка_по_щитам!H1006</f>
        <v>0</v>
      </c>
      <c r="F1001" s="20">
        <f>Разбивка_по_щитам!I1006</f>
        <v>0</v>
      </c>
      <c r="G1001" s="20">
        <f>Разбивка_по_щитам!J1006</f>
        <v>0</v>
      </c>
      <c r="H1001" s="20">
        <f>Разбивка_по_щитам!K1006</f>
        <v>0</v>
      </c>
      <c r="I1001" s="20">
        <f>Разбивка_по_щитам!L1006</f>
        <v>0</v>
      </c>
      <c r="J1001" s="20">
        <f>Разбивка_по_щитам!M1006</f>
        <v>0</v>
      </c>
      <c r="K1001" s="20">
        <f>Разбивка_по_щитам!N1006</f>
        <v>0</v>
      </c>
      <c r="L1001" s="20"/>
      <c r="M1001" s="20">
        <f>Разбивка_по_щитам!P1006</f>
        <v>0</v>
      </c>
      <c r="N1001" s="20"/>
    </row>
    <row r="1002" spans="2:14" x14ac:dyDescent="0.2">
      <c r="B1002" s="20">
        <f>Разбивка_по_щитам!B1007</f>
        <v>0</v>
      </c>
      <c r="C1002" s="20">
        <f>Разбивка_по_щитам!C1007</f>
        <v>0</v>
      </c>
      <c r="D1002" s="20">
        <f>Разбивка_по_щитам!F1007</f>
        <v>0</v>
      </c>
      <c r="E1002" s="20">
        <f>Разбивка_по_щитам!H1007</f>
        <v>0</v>
      </c>
      <c r="F1002" s="20">
        <f>Разбивка_по_щитам!I1007</f>
        <v>0</v>
      </c>
      <c r="G1002" s="20">
        <f>Разбивка_по_щитам!J1007</f>
        <v>0</v>
      </c>
      <c r="H1002" s="20">
        <f>Разбивка_по_щитам!K1007</f>
        <v>0</v>
      </c>
      <c r="I1002" s="20">
        <f>Разбивка_по_щитам!L1007</f>
        <v>0</v>
      </c>
      <c r="J1002" s="20">
        <f>Разбивка_по_щитам!M1007</f>
        <v>0</v>
      </c>
      <c r="K1002" s="20">
        <f>Разбивка_по_щитам!N1007</f>
        <v>0</v>
      </c>
      <c r="L1002" s="20"/>
      <c r="M1002" s="20">
        <f>Разбивка_по_щитам!P1007</f>
        <v>0</v>
      </c>
      <c r="N1002" s="20"/>
    </row>
    <row r="1003" spans="2:14" x14ac:dyDescent="0.2">
      <c r="B1003" s="20">
        <f>Разбивка_по_щитам!B1008</f>
        <v>0</v>
      </c>
      <c r="C1003" s="20">
        <f>Разбивка_по_щитам!C1008</f>
        <v>0</v>
      </c>
      <c r="D1003" s="20">
        <f>Разбивка_по_щитам!F1008</f>
        <v>0</v>
      </c>
      <c r="E1003" s="20">
        <f>Разбивка_по_щитам!H1008</f>
        <v>0</v>
      </c>
      <c r="F1003" s="20">
        <f>Разбивка_по_щитам!I1008</f>
        <v>0</v>
      </c>
      <c r="G1003" s="20">
        <f>Разбивка_по_щитам!J1008</f>
        <v>0</v>
      </c>
      <c r="H1003" s="20">
        <f>Разбивка_по_щитам!K1008</f>
        <v>0</v>
      </c>
      <c r="I1003" s="20">
        <f>Разбивка_по_щитам!L1008</f>
        <v>0</v>
      </c>
      <c r="J1003" s="20">
        <f>Разбивка_по_щитам!M1008</f>
        <v>0</v>
      </c>
      <c r="K1003" s="20">
        <f>Разбивка_по_щитам!N1008</f>
        <v>0</v>
      </c>
      <c r="L1003" s="20"/>
      <c r="M1003" s="20">
        <f>Разбивка_по_щитам!P1008</f>
        <v>0</v>
      </c>
      <c r="N1003" s="20"/>
    </row>
    <row r="1004" spans="2:14" x14ac:dyDescent="0.2">
      <c r="B1004" s="20">
        <f>Разбивка_по_щитам!B1009</f>
        <v>0</v>
      </c>
      <c r="C1004" s="20">
        <f>Разбивка_по_щитам!C1009</f>
        <v>0</v>
      </c>
      <c r="D1004" s="20">
        <f>Разбивка_по_щитам!F1009</f>
        <v>0</v>
      </c>
      <c r="E1004" s="20">
        <f>Разбивка_по_щитам!H1009</f>
        <v>0</v>
      </c>
      <c r="F1004" s="20">
        <f>Разбивка_по_щитам!I1009</f>
        <v>0</v>
      </c>
      <c r="G1004" s="20">
        <f>Разбивка_по_щитам!J1009</f>
        <v>0</v>
      </c>
      <c r="H1004" s="20">
        <f>Разбивка_по_щитам!K1009</f>
        <v>0</v>
      </c>
      <c r="I1004" s="20">
        <f>Разбивка_по_щитам!L1009</f>
        <v>0</v>
      </c>
      <c r="J1004" s="20">
        <f>Разбивка_по_щитам!M1009</f>
        <v>0</v>
      </c>
      <c r="K1004" s="20">
        <f>Разбивка_по_щитам!N1009</f>
        <v>0</v>
      </c>
      <c r="L1004" s="20"/>
      <c r="M1004" s="20">
        <f>Разбивка_по_щитам!P1009</f>
        <v>0</v>
      </c>
      <c r="N1004" s="20"/>
    </row>
    <row r="1005" spans="2:14" x14ac:dyDescent="0.2">
      <c r="B1005" s="20">
        <f>Разбивка_по_щитам!B1010</f>
        <v>0</v>
      </c>
      <c r="C1005" s="20">
        <f>Разбивка_по_щитам!C1010</f>
        <v>0</v>
      </c>
      <c r="D1005" s="20">
        <f>Разбивка_по_щитам!F1010</f>
        <v>0</v>
      </c>
      <c r="E1005" s="20">
        <f>Разбивка_по_щитам!H1010</f>
        <v>0</v>
      </c>
      <c r="F1005" s="20">
        <f>Разбивка_по_щитам!I1010</f>
        <v>0</v>
      </c>
      <c r="G1005" s="20">
        <f>Разбивка_по_щитам!J1010</f>
        <v>0</v>
      </c>
      <c r="H1005" s="20">
        <f>Разбивка_по_щитам!K1010</f>
        <v>0</v>
      </c>
      <c r="I1005" s="20">
        <f>Разбивка_по_щитам!L1010</f>
        <v>0</v>
      </c>
      <c r="J1005" s="20">
        <f>Разбивка_по_щитам!M1010</f>
        <v>0</v>
      </c>
      <c r="K1005" s="20">
        <f>Разбивка_по_щитам!N1010</f>
        <v>0</v>
      </c>
      <c r="L1005" s="20"/>
      <c r="M1005" s="20">
        <f>Разбивка_по_щитам!P1010</f>
        <v>0</v>
      </c>
      <c r="N1005" s="20"/>
    </row>
    <row r="1006" spans="2:14" x14ac:dyDescent="0.2">
      <c r="B1006" s="20">
        <f>Разбивка_по_щитам!B1011</f>
        <v>0</v>
      </c>
      <c r="C1006" s="20">
        <f>Разбивка_по_щитам!C1011</f>
        <v>0</v>
      </c>
      <c r="D1006" s="20">
        <f>Разбивка_по_щитам!F1011</f>
        <v>0</v>
      </c>
      <c r="E1006" s="20">
        <f>Разбивка_по_щитам!H1011</f>
        <v>0</v>
      </c>
      <c r="F1006" s="20">
        <f>Разбивка_по_щитам!I1011</f>
        <v>0</v>
      </c>
      <c r="G1006" s="20">
        <f>Разбивка_по_щитам!J1011</f>
        <v>0</v>
      </c>
      <c r="H1006" s="20">
        <f>Разбивка_по_щитам!K1011</f>
        <v>0</v>
      </c>
      <c r="I1006" s="20">
        <f>Разбивка_по_щитам!L1011</f>
        <v>0</v>
      </c>
      <c r="J1006" s="20">
        <f>Разбивка_по_щитам!M1011</f>
        <v>0</v>
      </c>
      <c r="K1006" s="20">
        <f>Разбивка_по_щитам!N1011</f>
        <v>0</v>
      </c>
      <c r="L1006" s="20"/>
      <c r="M1006" s="20">
        <f>Разбивка_по_щитам!P1011</f>
        <v>0</v>
      </c>
      <c r="N1006" s="20"/>
    </row>
    <row r="1007" spans="2:14" x14ac:dyDescent="0.2">
      <c r="B1007" s="20">
        <f>Разбивка_по_щитам!B1012</f>
        <v>0</v>
      </c>
      <c r="C1007" s="20">
        <f>Разбивка_по_щитам!C1012</f>
        <v>0</v>
      </c>
      <c r="D1007" s="20">
        <f>Разбивка_по_щитам!F1012</f>
        <v>0</v>
      </c>
      <c r="E1007" s="20">
        <f>Разбивка_по_щитам!H1012</f>
        <v>0</v>
      </c>
      <c r="F1007" s="20">
        <f>Разбивка_по_щитам!I1012</f>
        <v>0</v>
      </c>
      <c r="G1007" s="20">
        <f>Разбивка_по_щитам!J1012</f>
        <v>0</v>
      </c>
      <c r="H1007" s="20">
        <f>Разбивка_по_щитам!K1012</f>
        <v>0</v>
      </c>
      <c r="I1007" s="20">
        <f>Разбивка_по_щитам!L1012</f>
        <v>0</v>
      </c>
      <c r="J1007" s="20">
        <f>Разбивка_по_щитам!M1012</f>
        <v>0</v>
      </c>
      <c r="K1007" s="20">
        <f>Разбивка_по_щитам!N1012</f>
        <v>0</v>
      </c>
      <c r="L1007" s="20"/>
      <c r="M1007" s="20">
        <f>Разбивка_по_щитам!P1012</f>
        <v>0</v>
      </c>
      <c r="N1007" s="20"/>
    </row>
    <row r="1008" spans="2:14" x14ac:dyDescent="0.2">
      <c r="B1008" s="20">
        <f>Разбивка_по_щитам!B1013</f>
        <v>0</v>
      </c>
      <c r="C1008" s="20">
        <f>Разбивка_по_щитам!C1013</f>
        <v>0</v>
      </c>
      <c r="D1008" s="20">
        <f>Разбивка_по_щитам!F1013</f>
        <v>0</v>
      </c>
      <c r="E1008" s="20">
        <f>Разбивка_по_щитам!H1013</f>
        <v>0</v>
      </c>
      <c r="F1008" s="20">
        <f>Разбивка_по_щитам!I1013</f>
        <v>0</v>
      </c>
      <c r="G1008" s="20">
        <f>Разбивка_по_щитам!J1013</f>
        <v>0</v>
      </c>
      <c r="H1008" s="20">
        <f>Разбивка_по_щитам!K1013</f>
        <v>0</v>
      </c>
      <c r="I1008" s="20">
        <f>Разбивка_по_щитам!L1013</f>
        <v>0</v>
      </c>
      <c r="J1008" s="20">
        <f>Разбивка_по_щитам!M1013</f>
        <v>0</v>
      </c>
      <c r="K1008" s="20">
        <f>Разбивка_по_щитам!N1013</f>
        <v>0</v>
      </c>
      <c r="L1008" s="20"/>
      <c r="M1008" s="20">
        <f>Разбивка_по_щитам!P1013</f>
        <v>0</v>
      </c>
      <c r="N1008" s="20"/>
    </row>
    <row r="1009" spans="2:14" x14ac:dyDescent="0.2">
      <c r="B1009" s="20">
        <f>Разбивка_по_щитам!B1014</f>
        <v>0</v>
      </c>
      <c r="C1009" s="20">
        <f>Разбивка_по_щитам!C1014</f>
        <v>0</v>
      </c>
      <c r="D1009" s="20">
        <f>Разбивка_по_щитам!F1014</f>
        <v>0</v>
      </c>
      <c r="E1009" s="20">
        <f>Разбивка_по_щитам!H1014</f>
        <v>0</v>
      </c>
      <c r="F1009" s="20">
        <f>Разбивка_по_щитам!I1014</f>
        <v>0</v>
      </c>
      <c r="G1009" s="20">
        <f>Разбивка_по_щитам!J1014</f>
        <v>0</v>
      </c>
      <c r="H1009" s="20">
        <f>Разбивка_по_щитам!K1014</f>
        <v>0</v>
      </c>
      <c r="I1009" s="20">
        <f>Разбивка_по_щитам!L1014</f>
        <v>0</v>
      </c>
      <c r="J1009" s="20">
        <f>Разбивка_по_щитам!M1014</f>
        <v>0</v>
      </c>
      <c r="K1009" s="20">
        <f>Разбивка_по_щитам!N1014</f>
        <v>0</v>
      </c>
      <c r="L1009" s="20"/>
      <c r="M1009" s="20">
        <f>Разбивка_по_щитам!P1014</f>
        <v>0</v>
      </c>
      <c r="N1009" s="20"/>
    </row>
    <row r="1010" spans="2:14" x14ac:dyDescent="0.2">
      <c r="B1010" s="20">
        <f>Разбивка_по_щитам!B1015</f>
        <v>0</v>
      </c>
      <c r="C1010" s="20">
        <f>Разбивка_по_щитам!C1015</f>
        <v>0</v>
      </c>
      <c r="D1010" s="20">
        <f>Разбивка_по_щитам!F1015</f>
        <v>0</v>
      </c>
      <c r="E1010" s="20">
        <f>Разбивка_по_щитам!H1015</f>
        <v>0</v>
      </c>
      <c r="F1010" s="20">
        <f>Разбивка_по_щитам!I1015</f>
        <v>0</v>
      </c>
      <c r="G1010" s="20">
        <f>Разбивка_по_щитам!J1015</f>
        <v>0</v>
      </c>
      <c r="H1010" s="20">
        <f>Разбивка_по_щитам!K1015</f>
        <v>0</v>
      </c>
      <c r="I1010" s="20">
        <f>Разбивка_по_щитам!L1015</f>
        <v>0</v>
      </c>
      <c r="J1010" s="20">
        <f>Разбивка_по_щитам!M1015</f>
        <v>0</v>
      </c>
      <c r="K1010" s="20">
        <f>Разбивка_по_щитам!N1015</f>
        <v>0</v>
      </c>
      <c r="L1010" s="20"/>
      <c r="M1010" s="20">
        <f>Разбивка_по_щитам!P1015</f>
        <v>0</v>
      </c>
      <c r="N1010" s="20"/>
    </row>
    <row r="1011" spans="2:14" x14ac:dyDescent="0.2">
      <c r="B1011" s="20">
        <f>Разбивка_по_щитам!B1016</f>
        <v>0</v>
      </c>
      <c r="C1011" s="20">
        <f>Разбивка_по_щитам!C1016</f>
        <v>0</v>
      </c>
      <c r="D1011" s="20">
        <f>Разбивка_по_щитам!F1016</f>
        <v>0</v>
      </c>
      <c r="E1011" s="20">
        <f>Разбивка_по_щитам!H1016</f>
        <v>0</v>
      </c>
      <c r="F1011" s="20">
        <f>Разбивка_по_щитам!I1016</f>
        <v>0</v>
      </c>
      <c r="G1011" s="20">
        <f>Разбивка_по_щитам!J1016</f>
        <v>0</v>
      </c>
      <c r="H1011" s="20">
        <f>Разбивка_по_щитам!K1016</f>
        <v>0</v>
      </c>
      <c r="I1011" s="20">
        <f>Разбивка_по_щитам!L1016</f>
        <v>0</v>
      </c>
      <c r="J1011" s="20">
        <f>Разбивка_по_щитам!M1016</f>
        <v>0</v>
      </c>
      <c r="K1011" s="20">
        <f>Разбивка_по_щитам!N1016</f>
        <v>0</v>
      </c>
      <c r="L1011" s="20"/>
      <c r="M1011" s="20">
        <f>Разбивка_по_щитам!P1016</f>
        <v>0</v>
      </c>
      <c r="N1011" s="20"/>
    </row>
    <row r="1012" spans="2:14" x14ac:dyDescent="0.2">
      <c r="B1012" s="20">
        <f>Разбивка_по_щитам!B1017</f>
        <v>0</v>
      </c>
      <c r="C1012" s="20">
        <f>Разбивка_по_щитам!C1017</f>
        <v>0</v>
      </c>
      <c r="D1012" s="20">
        <f>Разбивка_по_щитам!F1017</f>
        <v>0</v>
      </c>
      <c r="E1012" s="20">
        <f>Разбивка_по_щитам!H1017</f>
        <v>0</v>
      </c>
      <c r="F1012" s="20">
        <f>Разбивка_по_щитам!I1017</f>
        <v>0</v>
      </c>
      <c r="G1012" s="20">
        <f>Разбивка_по_щитам!J1017</f>
        <v>0</v>
      </c>
      <c r="H1012" s="20">
        <f>Разбивка_по_щитам!K1017</f>
        <v>0</v>
      </c>
      <c r="I1012" s="20">
        <f>Разбивка_по_щитам!L1017</f>
        <v>0</v>
      </c>
      <c r="J1012" s="20">
        <f>Разбивка_по_щитам!M1017</f>
        <v>0</v>
      </c>
      <c r="K1012" s="20">
        <f>Разбивка_по_щитам!N1017</f>
        <v>0</v>
      </c>
      <c r="L1012" s="20"/>
      <c r="M1012" s="20">
        <f>Разбивка_по_щитам!P1017</f>
        <v>0</v>
      </c>
      <c r="N1012" s="20"/>
    </row>
    <row r="1013" spans="2:14" x14ac:dyDescent="0.2">
      <c r="B1013" s="20">
        <f>Разбивка_по_щитам!B1018</f>
        <v>0</v>
      </c>
      <c r="C1013" s="20">
        <f>Разбивка_по_щитам!C1018</f>
        <v>0</v>
      </c>
      <c r="D1013" s="20">
        <f>Разбивка_по_щитам!F1018</f>
        <v>0</v>
      </c>
      <c r="E1013" s="20">
        <f>Разбивка_по_щитам!H1018</f>
        <v>0</v>
      </c>
      <c r="F1013" s="20">
        <f>Разбивка_по_щитам!I1018</f>
        <v>0</v>
      </c>
      <c r="G1013" s="20">
        <f>Разбивка_по_щитам!J1018</f>
        <v>0</v>
      </c>
      <c r="H1013" s="20">
        <f>Разбивка_по_щитам!K1018</f>
        <v>0</v>
      </c>
      <c r="I1013" s="20">
        <f>Разбивка_по_щитам!L1018</f>
        <v>0</v>
      </c>
      <c r="J1013" s="20">
        <f>Разбивка_по_щитам!M1018</f>
        <v>0</v>
      </c>
      <c r="K1013" s="20">
        <f>Разбивка_по_щитам!N1018</f>
        <v>0</v>
      </c>
      <c r="L1013" s="20"/>
      <c r="M1013" s="20">
        <f>Разбивка_по_щитам!P1018</f>
        <v>0</v>
      </c>
      <c r="N1013" s="20"/>
    </row>
    <row r="1014" spans="2:14" x14ac:dyDescent="0.2">
      <c r="B1014" s="20">
        <f>Разбивка_по_щитам!B1019</f>
        <v>0</v>
      </c>
      <c r="C1014" s="20">
        <f>Разбивка_по_щитам!C1019</f>
        <v>0</v>
      </c>
      <c r="D1014" s="20">
        <f>Разбивка_по_щитам!F1019</f>
        <v>0</v>
      </c>
      <c r="E1014" s="20">
        <f>Разбивка_по_щитам!H1019</f>
        <v>0</v>
      </c>
      <c r="F1014" s="20">
        <f>Разбивка_по_щитам!I1019</f>
        <v>0</v>
      </c>
      <c r="G1014" s="20">
        <f>Разбивка_по_щитам!J1019</f>
        <v>0</v>
      </c>
      <c r="H1014" s="20">
        <f>Разбивка_по_щитам!K1019</f>
        <v>0</v>
      </c>
      <c r="I1014" s="20">
        <f>Разбивка_по_щитам!L1019</f>
        <v>0</v>
      </c>
      <c r="J1014" s="20">
        <f>Разбивка_по_щитам!M1019</f>
        <v>0</v>
      </c>
      <c r="K1014" s="20">
        <f>Разбивка_по_щитам!N1019</f>
        <v>0</v>
      </c>
      <c r="L1014" s="20"/>
      <c r="M1014" s="20">
        <f>Разбивка_по_щитам!P1019</f>
        <v>0</v>
      </c>
      <c r="N1014" s="20"/>
    </row>
    <row r="1015" spans="2:14" x14ac:dyDescent="0.2">
      <c r="B1015" s="20">
        <f>Разбивка_по_щитам!B1020</f>
        <v>0</v>
      </c>
      <c r="C1015" s="20">
        <f>Разбивка_по_щитам!C1020</f>
        <v>0</v>
      </c>
      <c r="D1015" s="20">
        <f>Разбивка_по_щитам!F1020</f>
        <v>0</v>
      </c>
      <c r="E1015" s="20">
        <f>Разбивка_по_щитам!H1020</f>
        <v>0</v>
      </c>
      <c r="F1015" s="20">
        <f>Разбивка_по_щитам!I1020</f>
        <v>0</v>
      </c>
      <c r="G1015" s="20">
        <f>Разбивка_по_щитам!J1020</f>
        <v>0</v>
      </c>
      <c r="H1015" s="20">
        <f>Разбивка_по_щитам!K1020</f>
        <v>0</v>
      </c>
      <c r="I1015" s="20">
        <f>Разбивка_по_щитам!L1020</f>
        <v>0</v>
      </c>
      <c r="J1015" s="20">
        <f>Разбивка_по_щитам!M1020</f>
        <v>0</v>
      </c>
      <c r="K1015" s="20">
        <f>Разбивка_по_щитам!N1020</f>
        <v>0</v>
      </c>
      <c r="L1015" s="20"/>
      <c r="M1015" s="20">
        <f>Разбивка_по_щитам!P1020</f>
        <v>0</v>
      </c>
      <c r="N1015" s="20"/>
    </row>
    <row r="1016" spans="2:14" x14ac:dyDescent="0.2">
      <c r="B1016" s="20">
        <f>Разбивка_по_щитам!B1021</f>
        <v>0</v>
      </c>
      <c r="C1016" s="20">
        <f>Разбивка_по_щитам!C1021</f>
        <v>0</v>
      </c>
      <c r="D1016" s="20">
        <f>Разбивка_по_щитам!F1021</f>
        <v>0</v>
      </c>
      <c r="E1016" s="20">
        <f>Разбивка_по_щитам!H1021</f>
        <v>0</v>
      </c>
      <c r="F1016" s="20">
        <f>Разбивка_по_щитам!I1021</f>
        <v>0</v>
      </c>
      <c r="G1016" s="20">
        <f>Разбивка_по_щитам!J1021</f>
        <v>0</v>
      </c>
      <c r="H1016" s="20">
        <f>Разбивка_по_щитам!K1021</f>
        <v>0</v>
      </c>
      <c r="I1016" s="20">
        <f>Разбивка_по_щитам!L1021</f>
        <v>0</v>
      </c>
      <c r="J1016" s="20">
        <f>Разбивка_по_щитам!M1021</f>
        <v>0</v>
      </c>
      <c r="K1016" s="20">
        <f>Разбивка_по_щитам!N1021</f>
        <v>0</v>
      </c>
      <c r="L1016" s="20"/>
      <c r="M1016" s="20">
        <f>Разбивка_по_щитам!P1021</f>
        <v>0</v>
      </c>
      <c r="N1016" s="20"/>
    </row>
    <row r="1017" spans="2:14" x14ac:dyDescent="0.2">
      <c r="B1017" s="20">
        <f>Разбивка_по_щитам!B1022</f>
        <v>0</v>
      </c>
      <c r="C1017" s="20">
        <f>Разбивка_по_щитам!C1022</f>
        <v>0</v>
      </c>
      <c r="D1017" s="20">
        <f>Разбивка_по_щитам!F1022</f>
        <v>0</v>
      </c>
      <c r="E1017" s="20">
        <f>Разбивка_по_щитам!H1022</f>
        <v>0</v>
      </c>
      <c r="F1017" s="20">
        <f>Разбивка_по_щитам!I1022</f>
        <v>0</v>
      </c>
      <c r="G1017" s="20">
        <f>Разбивка_по_щитам!J1022</f>
        <v>0</v>
      </c>
      <c r="H1017" s="20">
        <f>Разбивка_по_щитам!K1022</f>
        <v>0</v>
      </c>
      <c r="I1017" s="20">
        <f>Разбивка_по_щитам!L1022</f>
        <v>0</v>
      </c>
      <c r="J1017" s="20">
        <f>Разбивка_по_щитам!M1022</f>
        <v>0</v>
      </c>
      <c r="K1017" s="20">
        <f>Разбивка_по_щитам!N1022</f>
        <v>0</v>
      </c>
      <c r="L1017" s="20"/>
      <c r="M1017" s="20">
        <f>Разбивка_по_щитам!P1022</f>
        <v>0</v>
      </c>
      <c r="N1017" s="20"/>
    </row>
    <row r="1018" spans="2:14" x14ac:dyDescent="0.2">
      <c r="B1018" s="20">
        <f>Разбивка_по_щитам!B1023</f>
        <v>0</v>
      </c>
      <c r="C1018" s="20">
        <f>Разбивка_по_щитам!C1023</f>
        <v>0</v>
      </c>
      <c r="D1018" s="20">
        <f>Разбивка_по_щитам!F1023</f>
        <v>0</v>
      </c>
      <c r="E1018" s="20">
        <f>Разбивка_по_щитам!H1023</f>
        <v>0</v>
      </c>
      <c r="F1018" s="20">
        <f>Разбивка_по_щитам!I1023</f>
        <v>0</v>
      </c>
      <c r="G1018" s="20">
        <f>Разбивка_по_щитам!J1023</f>
        <v>0</v>
      </c>
      <c r="H1018" s="20">
        <f>Разбивка_по_щитам!K1023</f>
        <v>0</v>
      </c>
      <c r="I1018" s="20">
        <f>Разбивка_по_щитам!L1023</f>
        <v>0</v>
      </c>
      <c r="J1018" s="20">
        <f>Разбивка_по_щитам!M1023</f>
        <v>0</v>
      </c>
      <c r="K1018" s="20">
        <f>Разбивка_по_щитам!N1023</f>
        <v>0</v>
      </c>
      <c r="L1018" s="20"/>
      <c r="M1018" s="20">
        <f>Разбивка_по_щитам!P1023</f>
        <v>0</v>
      </c>
      <c r="N1018" s="20"/>
    </row>
    <row r="1019" spans="2:14" x14ac:dyDescent="0.2">
      <c r="B1019" s="20">
        <f>Разбивка_по_щитам!B1024</f>
        <v>0</v>
      </c>
      <c r="C1019" s="20">
        <f>Разбивка_по_щитам!C1024</f>
        <v>0</v>
      </c>
      <c r="D1019" s="20">
        <f>Разбивка_по_щитам!F1024</f>
        <v>0</v>
      </c>
      <c r="E1019" s="20">
        <f>Разбивка_по_щитам!H1024</f>
        <v>0</v>
      </c>
      <c r="F1019" s="20">
        <f>Разбивка_по_щитам!I1024</f>
        <v>0</v>
      </c>
      <c r="G1019" s="20">
        <f>Разбивка_по_щитам!J1024</f>
        <v>0</v>
      </c>
      <c r="H1019" s="20">
        <f>Разбивка_по_щитам!K1024</f>
        <v>0</v>
      </c>
      <c r="I1019" s="20">
        <f>Разбивка_по_щитам!L1024</f>
        <v>0</v>
      </c>
      <c r="J1019" s="20">
        <f>Разбивка_по_щитам!M1024</f>
        <v>0</v>
      </c>
      <c r="K1019" s="20">
        <f>Разбивка_по_щитам!N1024</f>
        <v>0</v>
      </c>
      <c r="L1019" s="20"/>
      <c r="M1019" s="20">
        <f>Разбивка_по_щитам!P1024</f>
        <v>0</v>
      </c>
      <c r="N1019" s="20"/>
    </row>
    <row r="1020" spans="2:14" x14ac:dyDescent="0.2">
      <c r="B1020" s="20">
        <f>Разбивка_по_щитам!B1025</f>
        <v>0</v>
      </c>
      <c r="C1020" s="20">
        <f>Разбивка_по_щитам!C1025</f>
        <v>0</v>
      </c>
      <c r="D1020" s="20">
        <f>Разбивка_по_щитам!F1025</f>
        <v>0</v>
      </c>
      <c r="E1020" s="20">
        <f>Разбивка_по_щитам!H1025</f>
        <v>0</v>
      </c>
      <c r="F1020" s="20">
        <f>Разбивка_по_щитам!I1025</f>
        <v>0</v>
      </c>
      <c r="G1020" s="20">
        <f>Разбивка_по_щитам!J1025</f>
        <v>0</v>
      </c>
      <c r="H1020" s="20">
        <f>Разбивка_по_щитам!K1025</f>
        <v>0</v>
      </c>
      <c r="I1020" s="20">
        <f>Разбивка_по_щитам!L1025</f>
        <v>0</v>
      </c>
      <c r="J1020" s="20">
        <f>Разбивка_по_щитам!M1025</f>
        <v>0</v>
      </c>
      <c r="K1020" s="20">
        <f>Разбивка_по_щитам!N1025</f>
        <v>0</v>
      </c>
      <c r="L1020" s="20"/>
      <c r="M1020" s="20">
        <f>Разбивка_по_щитам!P1025</f>
        <v>0</v>
      </c>
      <c r="N1020" s="20"/>
    </row>
    <row r="1021" spans="2:14" x14ac:dyDescent="0.2">
      <c r="B1021" s="20">
        <f>Разбивка_по_щитам!B1026</f>
        <v>0</v>
      </c>
      <c r="C1021" s="20">
        <f>Разбивка_по_щитам!C1026</f>
        <v>0</v>
      </c>
      <c r="D1021" s="20">
        <f>Разбивка_по_щитам!F1026</f>
        <v>0</v>
      </c>
      <c r="E1021" s="20">
        <f>Разбивка_по_щитам!H1026</f>
        <v>0</v>
      </c>
      <c r="F1021" s="20">
        <f>Разбивка_по_щитам!I1026</f>
        <v>0</v>
      </c>
      <c r="G1021" s="20">
        <f>Разбивка_по_щитам!J1026</f>
        <v>0</v>
      </c>
      <c r="H1021" s="20">
        <f>Разбивка_по_щитам!K1026</f>
        <v>0</v>
      </c>
      <c r="I1021" s="20">
        <f>Разбивка_по_щитам!L1026</f>
        <v>0</v>
      </c>
      <c r="J1021" s="20">
        <f>Разбивка_по_щитам!M1026</f>
        <v>0</v>
      </c>
      <c r="K1021" s="20">
        <f>Разбивка_по_щитам!N1026</f>
        <v>0</v>
      </c>
      <c r="L1021" s="20"/>
      <c r="M1021" s="20">
        <f>Разбивка_по_щитам!P1026</f>
        <v>0</v>
      </c>
      <c r="N1021" s="20"/>
    </row>
    <row r="1022" spans="2:14" x14ac:dyDescent="0.2">
      <c r="B1022" s="20">
        <f>Разбивка_по_щитам!B1027</f>
        <v>0</v>
      </c>
      <c r="C1022" s="20">
        <f>Разбивка_по_щитам!C1027</f>
        <v>0</v>
      </c>
      <c r="D1022" s="20">
        <f>Разбивка_по_щитам!F1027</f>
        <v>0</v>
      </c>
      <c r="E1022" s="20">
        <f>Разбивка_по_щитам!H1027</f>
        <v>0</v>
      </c>
      <c r="F1022" s="20">
        <f>Разбивка_по_щитам!I1027</f>
        <v>0</v>
      </c>
      <c r="G1022" s="20">
        <f>Разбивка_по_щитам!J1027</f>
        <v>0</v>
      </c>
      <c r="H1022" s="20">
        <f>Разбивка_по_щитам!K1027</f>
        <v>0</v>
      </c>
      <c r="I1022" s="20">
        <f>Разбивка_по_щитам!L1027</f>
        <v>0</v>
      </c>
      <c r="J1022" s="20">
        <f>Разбивка_по_щитам!M1027</f>
        <v>0</v>
      </c>
      <c r="K1022" s="20">
        <f>Разбивка_по_щитам!N1027</f>
        <v>0</v>
      </c>
      <c r="L1022" s="20"/>
      <c r="M1022" s="20">
        <f>Разбивка_по_щитам!P1027</f>
        <v>0</v>
      </c>
      <c r="N1022" s="20"/>
    </row>
    <row r="1023" spans="2:14" x14ac:dyDescent="0.2">
      <c r="B1023" s="20">
        <f>Разбивка_по_щитам!B1028</f>
        <v>0</v>
      </c>
      <c r="C1023" s="20">
        <f>Разбивка_по_щитам!C1028</f>
        <v>0</v>
      </c>
      <c r="D1023" s="20">
        <f>Разбивка_по_щитам!F1028</f>
        <v>0</v>
      </c>
      <c r="E1023" s="20">
        <f>Разбивка_по_щитам!H1028</f>
        <v>0</v>
      </c>
      <c r="F1023" s="20">
        <f>Разбивка_по_щитам!I1028</f>
        <v>0</v>
      </c>
      <c r="G1023" s="20">
        <f>Разбивка_по_щитам!J1028</f>
        <v>0</v>
      </c>
      <c r="H1023" s="20">
        <f>Разбивка_по_щитам!K1028</f>
        <v>0</v>
      </c>
      <c r="I1023" s="20">
        <f>Разбивка_по_щитам!L1028</f>
        <v>0</v>
      </c>
      <c r="J1023" s="20">
        <f>Разбивка_по_щитам!M1028</f>
        <v>0</v>
      </c>
      <c r="K1023" s="20">
        <f>Разбивка_по_щитам!N1028</f>
        <v>0</v>
      </c>
      <c r="L1023" s="20"/>
      <c r="M1023" s="20">
        <f>Разбивка_по_щитам!P1028</f>
        <v>0</v>
      </c>
      <c r="N1023" s="20"/>
    </row>
    <row r="1024" spans="2:14" x14ac:dyDescent="0.2">
      <c r="B1024" s="20">
        <f>Разбивка_по_щитам!B1029</f>
        <v>0</v>
      </c>
      <c r="C1024" s="20">
        <f>Разбивка_по_щитам!C1029</f>
        <v>0</v>
      </c>
      <c r="D1024" s="20">
        <f>Разбивка_по_щитам!F1029</f>
        <v>0</v>
      </c>
      <c r="E1024" s="20">
        <f>Разбивка_по_щитам!H1029</f>
        <v>0</v>
      </c>
      <c r="F1024" s="20">
        <f>Разбивка_по_щитам!I1029</f>
        <v>0</v>
      </c>
      <c r="G1024" s="20">
        <f>Разбивка_по_щитам!J1029</f>
        <v>0</v>
      </c>
      <c r="H1024" s="20">
        <f>Разбивка_по_щитам!K1029</f>
        <v>0</v>
      </c>
      <c r="I1024" s="20">
        <f>Разбивка_по_щитам!L1029</f>
        <v>0</v>
      </c>
      <c r="J1024" s="20">
        <f>Разбивка_по_щитам!M1029</f>
        <v>0</v>
      </c>
      <c r="K1024" s="20">
        <f>Разбивка_по_щитам!N1029</f>
        <v>0</v>
      </c>
      <c r="L1024" s="20"/>
      <c r="M1024" s="20">
        <f>Разбивка_по_щитам!P1029</f>
        <v>0</v>
      </c>
      <c r="N1024" s="20"/>
    </row>
    <row r="1025" spans="2:14" x14ac:dyDescent="0.2">
      <c r="B1025" s="20">
        <f>Разбивка_по_щитам!B1030</f>
        <v>0</v>
      </c>
      <c r="C1025" s="20">
        <f>Разбивка_по_щитам!C1030</f>
        <v>0</v>
      </c>
      <c r="D1025" s="20">
        <f>Разбивка_по_щитам!F1030</f>
        <v>0</v>
      </c>
      <c r="E1025" s="20">
        <f>Разбивка_по_щитам!H1030</f>
        <v>0</v>
      </c>
      <c r="F1025" s="20">
        <f>Разбивка_по_щитам!I1030</f>
        <v>0</v>
      </c>
      <c r="G1025" s="20">
        <f>Разбивка_по_щитам!J1030</f>
        <v>0</v>
      </c>
      <c r="H1025" s="20">
        <f>Разбивка_по_щитам!K1030</f>
        <v>0</v>
      </c>
      <c r="I1025" s="20">
        <f>Разбивка_по_щитам!L1030</f>
        <v>0</v>
      </c>
      <c r="J1025" s="20">
        <f>Разбивка_по_щитам!M1030</f>
        <v>0</v>
      </c>
      <c r="K1025" s="20">
        <f>Разбивка_по_щитам!N1030</f>
        <v>0</v>
      </c>
      <c r="L1025" s="20"/>
      <c r="M1025" s="20">
        <f>Разбивка_по_щитам!P1030</f>
        <v>0</v>
      </c>
      <c r="N1025" s="20"/>
    </row>
    <row r="1026" spans="2:14" x14ac:dyDescent="0.2">
      <c r="B1026" s="20">
        <f>Разбивка_по_щитам!B1031</f>
        <v>0</v>
      </c>
      <c r="C1026" s="20">
        <f>Разбивка_по_щитам!C1031</f>
        <v>0</v>
      </c>
      <c r="D1026" s="20">
        <f>Разбивка_по_щитам!F1031</f>
        <v>0</v>
      </c>
      <c r="E1026" s="20">
        <f>Разбивка_по_щитам!H1031</f>
        <v>0</v>
      </c>
      <c r="F1026" s="20">
        <f>Разбивка_по_щитам!I1031</f>
        <v>0</v>
      </c>
      <c r="G1026" s="20">
        <f>Разбивка_по_щитам!J1031</f>
        <v>0</v>
      </c>
      <c r="H1026" s="20">
        <f>Разбивка_по_щитам!K1031</f>
        <v>0</v>
      </c>
      <c r="I1026" s="20">
        <f>Разбивка_по_щитам!L1031</f>
        <v>0</v>
      </c>
      <c r="J1026" s="20">
        <f>Разбивка_по_щитам!M1031</f>
        <v>0</v>
      </c>
      <c r="K1026" s="20">
        <f>Разбивка_по_щитам!N1031</f>
        <v>0</v>
      </c>
      <c r="L1026" s="20"/>
      <c r="M1026" s="20">
        <f>Разбивка_по_щитам!P1031</f>
        <v>0</v>
      </c>
      <c r="N1026" s="20"/>
    </row>
    <row r="1027" spans="2:14" x14ac:dyDescent="0.2">
      <c r="B1027" s="20">
        <f>Разбивка_по_щитам!B1032</f>
        <v>0</v>
      </c>
      <c r="C1027" s="20">
        <f>Разбивка_по_щитам!C1032</f>
        <v>0</v>
      </c>
      <c r="D1027" s="20">
        <f>Разбивка_по_щитам!F1032</f>
        <v>0</v>
      </c>
      <c r="E1027" s="20">
        <f>Разбивка_по_щитам!H1032</f>
        <v>0</v>
      </c>
      <c r="F1027" s="20">
        <f>Разбивка_по_щитам!I1032</f>
        <v>0</v>
      </c>
      <c r="G1027" s="20">
        <f>Разбивка_по_щитам!J1032</f>
        <v>0</v>
      </c>
      <c r="H1027" s="20">
        <f>Разбивка_по_щитам!K1032</f>
        <v>0</v>
      </c>
      <c r="I1027" s="20">
        <f>Разбивка_по_щитам!L1032</f>
        <v>0</v>
      </c>
      <c r="J1027" s="20">
        <f>Разбивка_по_щитам!M1032</f>
        <v>0</v>
      </c>
      <c r="K1027" s="20">
        <f>Разбивка_по_щитам!N1032</f>
        <v>0</v>
      </c>
      <c r="L1027" s="20"/>
      <c r="M1027" s="20">
        <f>Разбивка_по_щитам!P1032</f>
        <v>0</v>
      </c>
      <c r="N1027" s="20"/>
    </row>
    <row r="1028" spans="2:14" x14ac:dyDescent="0.2">
      <c r="B1028" s="20">
        <f>Разбивка_по_щитам!B1033</f>
        <v>0</v>
      </c>
      <c r="C1028" s="20">
        <f>Разбивка_по_щитам!C1033</f>
        <v>0</v>
      </c>
      <c r="D1028" s="20">
        <f>Разбивка_по_щитам!F1033</f>
        <v>0</v>
      </c>
      <c r="E1028" s="20">
        <f>Разбивка_по_щитам!H1033</f>
        <v>0</v>
      </c>
      <c r="F1028" s="20">
        <f>Разбивка_по_щитам!I1033</f>
        <v>0</v>
      </c>
      <c r="G1028" s="20">
        <f>Разбивка_по_щитам!J1033</f>
        <v>0</v>
      </c>
      <c r="H1028" s="20">
        <f>Разбивка_по_щитам!K1033</f>
        <v>0</v>
      </c>
      <c r="I1028" s="20">
        <f>Разбивка_по_щитам!L1033</f>
        <v>0</v>
      </c>
      <c r="J1028" s="20">
        <f>Разбивка_по_щитам!M1033</f>
        <v>0</v>
      </c>
      <c r="K1028" s="20">
        <f>Разбивка_по_щитам!N1033</f>
        <v>0</v>
      </c>
      <c r="L1028" s="20"/>
      <c r="M1028" s="20">
        <f>Разбивка_по_щитам!P1033</f>
        <v>0</v>
      </c>
      <c r="N1028" s="20"/>
    </row>
    <row r="1029" spans="2:14" x14ac:dyDescent="0.2">
      <c r="B1029" s="20">
        <f>Разбивка_по_щитам!B1034</f>
        <v>0</v>
      </c>
      <c r="C1029" s="20">
        <f>Разбивка_по_щитам!C1034</f>
        <v>0</v>
      </c>
      <c r="D1029" s="20">
        <f>Разбивка_по_щитам!F1034</f>
        <v>0</v>
      </c>
      <c r="E1029" s="20">
        <f>Разбивка_по_щитам!H1034</f>
        <v>0</v>
      </c>
      <c r="F1029" s="20">
        <f>Разбивка_по_щитам!I1034</f>
        <v>0</v>
      </c>
      <c r="G1029" s="20">
        <f>Разбивка_по_щитам!J1034</f>
        <v>0</v>
      </c>
      <c r="H1029" s="20">
        <f>Разбивка_по_щитам!K1034</f>
        <v>0</v>
      </c>
      <c r="I1029" s="20">
        <f>Разбивка_по_щитам!L1034</f>
        <v>0</v>
      </c>
      <c r="J1029" s="20">
        <f>Разбивка_по_щитам!M1034</f>
        <v>0</v>
      </c>
      <c r="K1029" s="20">
        <f>Разбивка_по_щитам!N1034</f>
        <v>0</v>
      </c>
      <c r="L1029" s="20"/>
      <c r="M1029" s="20">
        <f>Разбивка_по_щитам!P1034</f>
        <v>0</v>
      </c>
      <c r="N1029" s="20"/>
    </row>
    <row r="1030" spans="2:14" x14ac:dyDescent="0.2">
      <c r="B1030" s="20">
        <f>Разбивка_по_щитам!B1035</f>
        <v>0</v>
      </c>
      <c r="C1030" s="20">
        <f>Разбивка_по_щитам!C1035</f>
        <v>0</v>
      </c>
      <c r="D1030" s="20">
        <f>Разбивка_по_щитам!F1035</f>
        <v>0</v>
      </c>
      <c r="E1030" s="20">
        <f>Разбивка_по_щитам!H1035</f>
        <v>0</v>
      </c>
      <c r="F1030" s="20">
        <f>Разбивка_по_щитам!I1035</f>
        <v>0</v>
      </c>
      <c r="G1030" s="20">
        <f>Разбивка_по_щитам!J1035</f>
        <v>0</v>
      </c>
      <c r="H1030" s="20">
        <f>Разбивка_по_щитам!K1035</f>
        <v>0</v>
      </c>
      <c r="I1030" s="20">
        <f>Разбивка_по_щитам!L1035</f>
        <v>0</v>
      </c>
      <c r="J1030" s="20">
        <f>Разбивка_по_щитам!M1035</f>
        <v>0</v>
      </c>
      <c r="K1030" s="20">
        <f>Разбивка_по_щитам!N1035</f>
        <v>0</v>
      </c>
      <c r="L1030" s="20"/>
      <c r="M1030" s="20">
        <f>Разбивка_по_щитам!P1035</f>
        <v>0</v>
      </c>
      <c r="N1030" s="20"/>
    </row>
    <row r="1031" spans="2:14" x14ac:dyDescent="0.2">
      <c r="B1031" s="20">
        <f>Разбивка_по_щитам!B1036</f>
        <v>0</v>
      </c>
      <c r="C1031" s="20">
        <f>Разбивка_по_щитам!C1036</f>
        <v>0</v>
      </c>
      <c r="D1031" s="20">
        <f>Разбивка_по_щитам!F1036</f>
        <v>0</v>
      </c>
      <c r="E1031" s="20">
        <f>Разбивка_по_щитам!H1036</f>
        <v>0</v>
      </c>
      <c r="F1031" s="20">
        <f>Разбивка_по_щитам!I1036</f>
        <v>0</v>
      </c>
      <c r="G1031" s="20">
        <f>Разбивка_по_щитам!J1036</f>
        <v>0</v>
      </c>
      <c r="H1031" s="20">
        <f>Разбивка_по_щитам!K1036</f>
        <v>0</v>
      </c>
      <c r="I1031" s="20">
        <f>Разбивка_по_щитам!L1036</f>
        <v>0</v>
      </c>
      <c r="J1031" s="20">
        <f>Разбивка_по_щитам!M1036</f>
        <v>0</v>
      </c>
      <c r="K1031" s="20">
        <f>Разбивка_по_щитам!N1036</f>
        <v>0</v>
      </c>
      <c r="L1031" s="20"/>
      <c r="M1031" s="20">
        <f>Разбивка_по_щитам!P1036</f>
        <v>0</v>
      </c>
      <c r="N1031" s="20"/>
    </row>
    <row r="1032" spans="2:14" x14ac:dyDescent="0.2">
      <c r="B1032" s="20">
        <f>Разбивка_по_щитам!B1037</f>
        <v>0</v>
      </c>
      <c r="C1032" s="20">
        <f>Разбивка_по_щитам!C1037</f>
        <v>0</v>
      </c>
      <c r="D1032" s="20">
        <f>Разбивка_по_щитам!F1037</f>
        <v>0</v>
      </c>
      <c r="E1032" s="20">
        <f>Разбивка_по_щитам!H1037</f>
        <v>0</v>
      </c>
      <c r="F1032" s="20">
        <f>Разбивка_по_щитам!I1037</f>
        <v>0</v>
      </c>
      <c r="G1032" s="20">
        <f>Разбивка_по_щитам!J1037</f>
        <v>0</v>
      </c>
      <c r="H1032" s="20">
        <f>Разбивка_по_щитам!K1037</f>
        <v>0</v>
      </c>
      <c r="I1032" s="20">
        <f>Разбивка_по_щитам!L1037</f>
        <v>0</v>
      </c>
      <c r="J1032" s="20">
        <f>Разбивка_по_щитам!M1037</f>
        <v>0</v>
      </c>
      <c r="K1032" s="20">
        <f>Разбивка_по_щитам!N1037</f>
        <v>0</v>
      </c>
      <c r="L1032" s="20"/>
      <c r="M1032" s="20">
        <f>Разбивка_по_щитам!P1037</f>
        <v>0</v>
      </c>
      <c r="N1032" s="20"/>
    </row>
    <row r="1033" spans="2:14" x14ac:dyDescent="0.2">
      <c r="B1033" s="20">
        <f>Разбивка_по_щитам!B1038</f>
        <v>0</v>
      </c>
      <c r="C1033" s="20">
        <f>Разбивка_по_щитам!C1038</f>
        <v>0</v>
      </c>
      <c r="D1033" s="20">
        <f>Разбивка_по_щитам!F1038</f>
        <v>0</v>
      </c>
      <c r="E1033" s="20">
        <f>Разбивка_по_щитам!H1038</f>
        <v>0</v>
      </c>
      <c r="F1033" s="20">
        <f>Разбивка_по_щитам!I1038</f>
        <v>0</v>
      </c>
      <c r="G1033" s="20">
        <f>Разбивка_по_щитам!J1038</f>
        <v>0</v>
      </c>
      <c r="H1033" s="20">
        <f>Разбивка_по_щитам!K1038</f>
        <v>0</v>
      </c>
      <c r="I1033" s="20">
        <f>Разбивка_по_щитам!L1038</f>
        <v>0</v>
      </c>
      <c r="J1033" s="20">
        <f>Разбивка_по_щитам!M1038</f>
        <v>0</v>
      </c>
      <c r="K1033" s="20">
        <f>Разбивка_по_щитам!N1038</f>
        <v>0</v>
      </c>
      <c r="L1033" s="20"/>
      <c r="M1033" s="20">
        <f>Разбивка_по_щитам!P1038</f>
        <v>0</v>
      </c>
      <c r="N1033" s="20"/>
    </row>
    <row r="1034" spans="2:14" x14ac:dyDescent="0.2">
      <c r="B1034" s="20">
        <f>Разбивка_по_щитам!B1039</f>
        <v>0</v>
      </c>
      <c r="C1034" s="20">
        <f>Разбивка_по_щитам!C1039</f>
        <v>0</v>
      </c>
      <c r="D1034" s="20">
        <f>Разбивка_по_щитам!F1039</f>
        <v>0</v>
      </c>
      <c r="E1034" s="20">
        <f>Разбивка_по_щитам!H1039</f>
        <v>0</v>
      </c>
      <c r="F1034" s="20">
        <f>Разбивка_по_щитам!I1039</f>
        <v>0</v>
      </c>
      <c r="G1034" s="20">
        <f>Разбивка_по_щитам!J1039</f>
        <v>0</v>
      </c>
      <c r="H1034" s="20">
        <f>Разбивка_по_щитам!K1039</f>
        <v>0</v>
      </c>
      <c r="I1034" s="20">
        <f>Разбивка_по_щитам!L1039</f>
        <v>0</v>
      </c>
      <c r="J1034" s="20">
        <f>Разбивка_по_щитам!M1039</f>
        <v>0</v>
      </c>
      <c r="K1034" s="20">
        <f>Разбивка_по_щитам!N1039</f>
        <v>0</v>
      </c>
      <c r="L1034" s="20"/>
      <c r="M1034" s="20">
        <f>Разбивка_по_щитам!P1039</f>
        <v>0</v>
      </c>
      <c r="N1034" s="20"/>
    </row>
    <row r="1035" spans="2:14" x14ac:dyDescent="0.2">
      <c r="B1035" s="20">
        <f>Разбивка_по_щитам!B1040</f>
        <v>0</v>
      </c>
      <c r="C1035" s="20">
        <f>Разбивка_по_щитам!C1040</f>
        <v>0</v>
      </c>
      <c r="D1035" s="20">
        <f>Разбивка_по_щитам!F1040</f>
        <v>0</v>
      </c>
      <c r="E1035" s="20">
        <f>Разбивка_по_щитам!H1040</f>
        <v>0</v>
      </c>
      <c r="F1035" s="20">
        <f>Разбивка_по_щитам!I1040</f>
        <v>0</v>
      </c>
      <c r="G1035" s="20">
        <f>Разбивка_по_щитам!J1040</f>
        <v>0</v>
      </c>
      <c r="H1035" s="20">
        <f>Разбивка_по_щитам!K1040</f>
        <v>0</v>
      </c>
      <c r="I1035" s="20">
        <f>Разбивка_по_щитам!L1040</f>
        <v>0</v>
      </c>
      <c r="J1035" s="20">
        <f>Разбивка_по_щитам!M1040</f>
        <v>0</v>
      </c>
      <c r="K1035" s="20">
        <f>Разбивка_по_щитам!N1040</f>
        <v>0</v>
      </c>
      <c r="L1035" s="20"/>
      <c r="M1035" s="20">
        <f>Разбивка_по_щитам!P1040</f>
        <v>0</v>
      </c>
      <c r="N1035" s="20"/>
    </row>
    <row r="1036" spans="2:14" x14ac:dyDescent="0.2">
      <c r="B1036" s="20">
        <f>Разбивка_по_щитам!B1041</f>
        <v>0</v>
      </c>
      <c r="C1036" s="20">
        <f>Разбивка_по_щитам!C1041</f>
        <v>0</v>
      </c>
      <c r="D1036" s="20">
        <f>Разбивка_по_щитам!F1041</f>
        <v>0</v>
      </c>
      <c r="E1036" s="20">
        <f>Разбивка_по_щитам!H1041</f>
        <v>0</v>
      </c>
      <c r="F1036" s="20">
        <f>Разбивка_по_щитам!I1041</f>
        <v>0</v>
      </c>
      <c r="G1036" s="20">
        <f>Разбивка_по_щитам!J1041</f>
        <v>0</v>
      </c>
      <c r="H1036" s="20">
        <f>Разбивка_по_щитам!K1041</f>
        <v>0</v>
      </c>
      <c r="I1036" s="20">
        <f>Разбивка_по_щитам!L1041</f>
        <v>0</v>
      </c>
      <c r="J1036" s="20">
        <f>Разбивка_по_щитам!M1041</f>
        <v>0</v>
      </c>
      <c r="K1036" s="20">
        <f>Разбивка_по_щитам!N1041</f>
        <v>0</v>
      </c>
      <c r="L1036" s="20"/>
      <c r="M1036" s="20">
        <f>Разбивка_по_щитам!P1041</f>
        <v>0</v>
      </c>
      <c r="N1036" s="20"/>
    </row>
    <row r="1037" spans="2:14" x14ac:dyDescent="0.2">
      <c r="B1037" s="20">
        <f>Разбивка_по_щитам!B1042</f>
        <v>0</v>
      </c>
      <c r="C1037" s="20">
        <f>Разбивка_по_щитам!C1042</f>
        <v>0</v>
      </c>
      <c r="D1037" s="20">
        <f>Разбивка_по_щитам!F1042</f>
        <v>0</v>
      </c>
      <c r="E1037" s="20">
        <f>Разбивка_по_щитам!H1042</f>
        <v>0</v>
      </c>
      <c r="F1037" s="20">
        <f>Разбивка_по_щитам!I1042</f>
        <v>0</v>
      </c>
      <c r="G1037" s="20">
        <f>Разбивка_по_щитам!J1042</f>
        <v>0</v>
      </c>
      <c r="H1037" s="20">
        <f>Разбивка_по_щитам!K1042</f>
        <v>0</v>
      </c>
      <c r="I1037" s="20">
        <f>Разбивка_по_щитам!L1042</f>
        <v>0</v>
      </c>
      <c r="J1037" s="20">
        <f>Разбивка_по_щитам!M1042</f>
        <v>0</v>
      </c>
      <c r="K1037" s="20">
        <f>Разбивка_по_щитам!N1042</f>
        <v>0</v>
      </c>
      <c r="L1037" s="20"/>
      <c r="M1037" s="20">
        <f>Разбивка_по_щитам!P1042</f>
        <v>0</v>
      </c>
      <c r="N1037" s="20"/>
    </row>
    <row r="1038" spans="2:14" x14ac:dyDescent="0.2">
      <c r="B1038" s="20">
        <f>Разбивка_по_щитам!B1043</f>
        <v>0</v>
      </c>
      <c r="C1038" s="20">
        <f>Разбивка_по_щитам!C1043</f>
        <v>0</v>
      </c>
      <c r="D1038" s="20">
        <f>Разбивка_по_щитам!F1043</f>
        <v>0</v>
      </c>
      <c r="E1038" s="20">
        <f>Разбивка_по_щитам!H1043</f>
        <v>0</v>
      </c>
      <c r="F1038" s="20">
        <f>Разбивка_по_щитам!I1043</f>
        <v>0</v>
      </c>
      <c r="G1038" s="20">
        <f>Разбивка_по_щитам!J1043</f>
        <v>0</v>
      </c>
      <c r="H1038" s="20">
        <f>Разбивка_по_щитам!K1043</f>
        <v>0</v>
      </c>
      <c r="I1038" s="20">
        <f>Разбивка_по_щитам!L1043</f>
        <v>0</v>
      </c>
      <c r="J1038" s="20">
        <f>Разбивка_по_щитам!M1043</f>
        <v>0</v>
      </c>
      <c r="K1038" s="20">
        <f>Разбивка_по_щитам!N1043</f>
        <v>0</v>
      </c>
      <c r="L1038" s="20"/>
      <c r="M1038" s="20">
        <f>Разбивка_по_щитам!P1043</f>
        <v>0</v>
      </c>
      <c r="N1038" s="20"/>
    </row>
    <row r="1039" spans="2:14" x14ac:dyDescent="0.2">
      <c r="B1039" s="20">
        <f>Разбивка_по_щитам!B1044</f>
        <v>0</v>
      </c>
      <c r="C1039" s="20">
        <f>Разбивка_по_щитам!C1044</f>
        <v>0</v>
      </c>
      <c r="D1039" s="20">
        <f>Разбивка_по_щитам!F1044</f>
        <v>0</v>
      </c>
      <c r="E1039" s="20">
        <f>Разбивка_по_щитам!H1044</f>
        <v>0</v>
      </c>
      <c r="F1039" s="20">
        <f>Разбивка_по_щитам!I1044</f>
        <v>0</v>
      </c>
      <c r="G1039" s="20">
        <f>Разбивка_по_щитам!J1044</f>
        <v>0</v>
      </c>
      <c r="H1039" s="20">
        <f>Разбивка_по_щитам!K1044</f>
        <v>0</v>
      </c>
      <c r="I1039" s="20">
        <f>Разбивка_по_щитам!L1044</f>
        <v>0</v>
      </c>
      <c r="J1039" s="20">
        <f>Разбивка_по_щитам!M1044</f>
        <v>0</v>
      </c>
      <c r="K1039" s="20">
        <f>Разбивка_по_щитам!N1044</f>
        <v>0</v>
      </c>
      <c r="L1039" s="20"/>
      <c r="M1039" s="20">
        <f>Разбивка_по_щитам!P1044</f>
        <v>0</v>
      </c>
      <c r="N1039" s="20"/>
    </row>
    <row r="1040" spans="2:14" x14ac:dyDescent="0.2">
      <c r="B1040" s="20">
        <f>Разбивка_по_щитам!B1045</f>
        <v>0</v>
      </c>
      <c r="C1040" s="20">
        <f>Разбивка_по_щитам!C1045</f>
        <v>0</v>
      </c>
      <c r="D1040" s="20">
        <f>Разбивка_по_щитам!F1045</f>
        <v>0</v>
      </c>
      <c r="E1040" s="20">
        <f>Разбивка_по_щитам!H1045</f>
        <v>0</v>
      </c>
      <c r="F1040" s="20">
        <f>Разбивка_по_щитам!I1045</f>
        <v>0</v>
      </c>
      <c r="G1040" s="20">
        <f>Разбивка_по_щитам!J1045</f>
        <v>0</v>
      </c>
      <c r="H1040" s="20">
        <f>Разбивка_по_щитам!K1045</f>
        <v>0</v>
      </c>
      <c r="I1040" s="20">
        <f>Разбивка_по_щитам!L1045</f>
        <v>0</v>
      </c>
      <c r="J1040" s="20">
        <f>Разбивка_по_щитам!M1045</f>
        <v>0</v>
      </c>
      <c r="K1040" s="20">
        <f>Разбивка_по_щитам!N1045</f>
        <v>0</v>
      </c>
      <c r="L1040" s="20"/>
      <c r="M1040" s="20">
        <f>Разбивка_по_щитам!P1045</f>
        <v>0</v>
      </c>
      <c r="N1040" s="20"/>
    </row>
    <row r="1041" spans="2:14" x14ac:dyDescent="0.2">
      <c r="B1041" s="20">
        <f>Разбивка_по_щитам!B1046</f>
        <v>0</v>
      </c>
      <c r="C1041" s="20">
        <f>Разбивка_по_щитам!C1046</f>
        <v>0</v>
      </c>
      <c r="D1041" s="20">
        <f>Разбивка_по_щитам!F1046</f>
        <v>0</v>
      </c>
      <c r="E1041" s="20">
        <f>Разбивка_по_щитам!H1046</f>
        <v>0</v>
      </c>
      <c r="F1041" s="20">
        <f>Разбивка_по_щитам!I1046</f>
        <v>0</v>
      </c>
      <c r="G1041" s="20">
        <f>Разбивка_по_щитам!J1046</f>
        <v>0</v>
      </c>
      <c r="H1041" s="20">
        <f>Разбивка_по_щитам!K1046</f>
        <v>0</v>
      </c>
      <c r="I1041" s="20">
        <f>Разбивка_по_щитам!L1046</f>
        <v>0</v>
      </c>
      <c r="J1041" s="20">
        <f>Разбивка_по_щитам!M1046</f>
        <v>0</v>
      </c>
      <c r="K1041" s="20">
        <f>Разбивка_по_щитам!N1046</f>
        <v>0</v>
      </c>
      <c r="L1041" s="20"/>
      <c r="M1041" s="20">
        <f>Разбивка_по_щитам!P1046</f>
        <v>0</v>
      </c>
      <c r="N1041" s="20"/>
    </row>
    <row r="1042" spans="2:14" x14ac:dyDescent="0.2">
      <c r="B1042" s="20">
        <f>Разбивка_по_щитам!B1047</f>
        <v>0</v>
      </c>
      <c r="C1042" s="20">
        <f>Разбивка_по_щитам!C1047</f>
        <v>0</v>
      </c>
      <c r="D1042" s="20">
        <f>Разбивка_по_щитам!F1047</f>
        <v>0</v>
      </c>
      <c r="E1042" s="20">
        <f>Разбивка_по_щитам!H1047</f>
        <v>0</v>
      </c>
      <c r="F1042" s="20">
        <f>Разбивка_по_щитам!I1047</f>
        <v>0</v>
      </c>
      <c r="G1042" s="20">
        <f>Разбивка_по_щитам!J1047</f>
        <v>0</v>
      </c>
      <c r="H1042" s="20">
        <f>Разбивка_по_щитам!K1047</f>
        <v>0</v>
      </c>
      <c r="I1042" s="20">
        <f>Разбивка_по_щитам!L1047</f>
        <v>0</v>
      </c>
      <c r="J1042" s="20">
        <f>Разбивка_по_щитам!M1047</f>
        <v>0</v>
      </c>
      <c r="K1042" s="20">
        <f>Разбивка_по_щитам!N1047</f>
        <v>0</v>
      </c>
      <c r="L1042" s="20"/>
      <c r="M1042" s="20">
        <f>Разбивка_по_щитам!P1047</f>
        <v>0</v>
      </c>
      <c r="N1042" s="20"/>
    </row>
    <row r="1043" spans="2:14" x14ac:dyDescent="0.2">
      <c r="B1043" s="20">
        <f>Разбивка_по_щитам!B1048</f>
        <v>0</v>
      </c>
      <c r="C1043" s="20">
        <f>Разбивка_по_щитам!C1048</f>
        <v>0</v>
      </c>
      <c r="D1043" s="20">
        <f>Разбивка_по_щитам!F1048</f>
        <v>0</v>
      </c>
      <c r="E1043" s="20">
        <f>Разбивка_по_щитам!H1048</f>
        <v>0</v>
      </c>
      <c r="F1043" s="20">
        <f>Разбивка_по_щитам!I1048</f>
        <v>0</v>
      </c>
      <c r="G1043" s="20">
        <f>Разбивка_по_щитам!J1048</f>
        <v>0</v>
      </c>
      <c r="H1043" s="20">
        <f>Разбивка_по_щитам!K1048</f>
        <v>0</v>
      </c>
      <c r="I1043" s="20">
        <f>Разбивка_по_щитам!L1048</f>
        <v>0</v>
      </c>
      <c r="J1043" s="20">
        <f>Разбивка_по_щитам!M1048</f>
        <v>0</v>
      </c>
      <c r="K1043" s="20">
        <f>Разбивка_по_щитам!N1048</f>
        <v>0</v>
      </c>
      <c r="L1043" s="20"/>
      <c r="M1043" s="20">
        <f>Разбивка_по_щитам!P1048</f>
        <v>0</v>
      </c>
      <c r="N1043" s="20"/>
    </row>
    <row r="1044" spans="2:14" x14ac:dyDescent="0.2">
      <c r="B1044" s="20">
        <f>Разбивка_по_щитам!B1049</f>
        <v>0</v>
      </c>
      <c r="C1044" s="20">
        <f>Разбивка_по_щитам!C1049</f>
        <v>0</v>
      </c>
      <c r="D1044" s="20">
        <f>Разбивка_по_щитам!F1049</f>
        <v>0</v>
      </c>
      <c r="E1044" s="20">
        <f>Разбивка_по_щитам!H1049</f>
        <v>0</v>
      </c>
      <c r="F1044" s="20">
        <f>Разбивка_по_щитам!I1049</f>
        <v>0</v>
      </c>
      <c r="G1044" s="20">
        <f>Разбивка_по_щитам!J1049</f>
        <v>0</v>
      </c>
      <c r="H1044" s="20">
        <f>Разбивка_по_щитам!K1049</f>
        <v>0</v>
      </c>
      <c r="I1044" s="20">
        <f>Разбивка_по_щитам!L1049</f>
        <v>0</v>
      </c>
      <c r="J1044" s="20">
        <f>Разбивка_по_щитам!M1049</f>
        <v>0</v>
      </c>
      <c r="K1044" s="20">
        <f>Разбивка_по_щитам!N1049</f>
        <v>0</v>
      </c>
      <c r="L1044" s="20"/>
      <c r="M1044" s="20">
        <f>Разбивка_по_щитам!P1049</f>
        <v>0</v>
      </c>
      <c r="N1044" s="20"/>
    </row>
    <row r="1045" spans="2:14" x14ac:dyDescent="0.2">
      <c r="B1045" s="20">
        <f>Разбивка_по_щитам!B1050</f>
        <v>0</v>
      </c>
      <c r="C1045" s="20">
        <f>Разбивка_по_щитам!C1050</f>
        <v>0</v>
      </c>
      <c r="D1045" s="20">
        <f>Разбивка_по_щитам!F1050</f>
        <v>0</v>
      </c>
      <c r="E1045" s="20">
        <f>Разбивка_по_щитам!H1050</f>
        <v>0</v>
      </c>
      <c r="F1045" s="20">
        <f>Разбивка_по_щитам!I1050</f>
        <v>0</v>
      </c>
      <c r="G1045" s="20">
        <f>Разбивка_по_щитам!J1050</f>
        <v>0</v>
      </c>
      <c r="H1045" s="20">
        <f>Разбивка_по_щитам!K1050</f>
        <v>0</v>
      </c>
      <c r="I1045" s="20">
        <f>Разбивка_по_щитам!L1050</f>
        <v>0</v>
      </c>
      <c r="J1045" s="20">
        <f>Разбивка_по_щитам!M1050</f>
        <v>0</v>
      </c>
      <c r="K1045" s="20">
        <f>Разбивка_по_щитам!N1050</f>
        <v>0</v>
      </c>
      <c r="L1045" s="20"/>
      <c r="M1045" s="20">
        <f>Разбивка_по_щитам!P1050</f>
        <v>0</v>
      </c>
      <c r="N1045" s="20"/>
    </row>
    <row r="1046" spans="2:14" x14ac:dyDescent="0.2">
      <c r="B1046" s="20">
        <f>Разбивка_по_щитам!B1051</f>
        <v>0</v>
      </c>
      <c r="C1046" s="20">
        <f>Разбивка_по_щитам!C1051</f>
        <v>0</v>
      </c>
      <c r="D1046" s="20">
        <f>Разбивка_по_щитам!F1051</f>
        <v>0</v>
      </c>
      <c r="E1046" s="20">
        <f>Разбивка_по_щитам!H1051</f>
        <v>0</v>
      </c>
      <c r="F1046" s="20">
        <f>Разбивка_по_щитам!I1051</f>
        <v>0</v>
      </c>
      <c r="G1046" s="20">
        <f>Разбивка_по_щитам!J1051</f>
        <v>0</v>
      </c>
      <c r="H1046" s="20">
        <f>Разбивка_по_щитам!K1051</f>
        <v>0</v>
      </c>
      <c r="I1046" s="20">
        <f>Разбивка_по_щитам!L1051</f>
        <v>0</v>
      </c>
      <c r="J1046" s="20">
        <f>Разбивка_по_щитам!M1051</f>
        <v>0</v>
      </c>
      <c r="K1046" s="20">
        <f>Разбивка_по_щитам!N1051</f>
        <v>0</v>
      </c>
      <c r="L1046" s="20"/>
      <c r="M1046" s="20">
        <f>Разбивка_по_щитам!P1051</f>
        <v>0</v>
      </c>
      <c r="N1046" s="20"/>
    </row>
    <row r="1047" spans="2:14" x14ac:dyDescent="0.2">
      <c r="B1047" s="20">
        <f>Разбивка_по_щитам!B1052</f>
        <v>0</v>
      </c>
      <c r="C1047" s="20">
        <f>Разбивка_по_щитам!C1052</f>
        <v>0</v>
      </c>
      <c r="D1047" s="20">
        <f>Разбивка_по_щитам!F1052</f>
        <v>0</v>
      </c>
      <c r="E1047" s="20">
        <f>Разбивка_по_щитам!H1052</f>
        <v>0</v>
      </c>
      <c r="F1047" s="20">
        <f>Разбивка_по_щитам!I1052</f>
        <v>0</v>
      </c>
      <c r="G1047" s="20">
        <f>Разбивка_по_щитам!J1052</f>
        <v>0</v>
      </c>
      <c r="H1047" s="20">
        <f>Разбивка_по_щитам!K1052</f>
        <v>0</v>
      </c>
      <c r="I1047" s="20">
        <f>Разбивка_по_щитам!L1052</f>
        <v>0</v>
      </c>
      <c r="J1047" s="20">
        <f>Разбивка_по_щитам!M1052</f>
        <v>0</v>
      </c>
      <c r="K1047" s="20">
        <f>Разбивка_по_щитам!N1052</f>
        <v>0</v>
      </c>
      <c r="L1047" s="20"/>
      <c r="M1047" s="20">
        <f>Разбивка_по_щитам!P1052</f>
        <v>0</v>
      </c>
      <c r="N1047" s="20"/>
    </row>
    <row r="1048" spans="2:14" x14ac:dyDescent="0.2">
      <c r="B1048" s="20">
        <f>Разбивка_по_щитам!B1053</f>
        <v>0</v>
      </c>
      <c r="C1048" s="20">
        <f>Разбивка_по_щитам!C1053</f>
        <v>0</v>
      </c>
      <c r="D1048" s="20">
        <f>Разбивка_по_щитам!F1053</f>
        <v>0</v>
      </c>
      <c r="E1048" s="20">
        <f>Разбивка_по_щитам!H1053</f>
        <v>0</v>
      </c>
      <c r="F1048" s="20">
        <f>Разбивка_по_щитам!I1053</f>
        <v>0</v>
      </c>
      <c r="G1048" s="20">
        <f>Разбивка_по_щитам!J1053</f>
        <v>0</v>
      </c>
      <c r="H1048" s="20">
        <f>Разбивка_по_щитам!K1053</f>
        <v>0</v>
      </c>
      <c r="I1048" s="20">
        <f>Разбивка_по_щитам!L1053</f>
        <v>0</v>
      </c>
      <c r="J1048" s="20">
        <f>Разбивка_по_щитам!M1053</f>
        <v>0</v>
      </c>
      <c r="K1048" s="20">
        <f>Разбивка_по_щитам!N1053</f>
        <v>0</v>
      </c>
      <c r="L1048" s="20"/>
      <c r="M1048" s="20">
        <f>Разбивка_по_щитам!P1053</f>
        <v>0</v>
      </c>
      <c r="N1048" s="20"/>
    </row>
    <row r="1049" spans="2:14" x14ac:dyDescent="0.2">
      <c r="B1049" s="20">
        <f>Разбивка_по_щитам!B1054</f>
        <v>0</v>
      </c>
      <c r="C1049" s="20">
        <f>Разбивка_по_щитам!C1054</f>
        <v>0</v>
      </c>
      <c r="D1049" s="20">
        <f>Разбивка_по_щитам!F1054</f>
        <v>0</v>
      </c>
      <c r="E1049" s="20">
        <f>Разбивка_по_щитам!H1054</f>
        <v>0</v>
      </c>
      <c r="F1049" s="20">
        <f>Разбивка_по_щитам!I1054</f>
        <v>0</v>
      </c>
      <c r="G1049" s="20">
        <f>Разбивка_по_щитам!J1054</f>
        <v>0</v>
      </c>
      <c r="H1049" s="20">
        <f>Разбивка_по_щитам!K1054</f>
        <v>0</v>
      </c>
      <c r="I1049" s="20">
        <f>Разбивка_по_щитам!L1054</f>
        <v>0</v>
      </c>
      <c r="J1049" s="20">
        <f>Разбивка_по_щитам!M1054</f>
        <v>0</v>
      </c>
      <c r="K1049" s="20">
        <f>Разбивка_по_щитам!N1054</f>
        <v>0</v>
      </c>
      <c r="L1049" s="20"/>
      <c r="M1049" s="20">
        <f>Разбивка_по_щитам!P1054</f>
        <v>0</v>
      </c>
      <c r="N1049" s="20"/>
    </row>
    <row r="1050" spans="2:14" x14ac:dyDescent="0.2">
      <c r="B1050" s="20">
        <f>Разбивка_по_щитам!B1055</f>
        <v>0</v>
      </c>
      <c r="C1050" s="20">
        <f>Разбивка_по_щитам!C1055</f>
        <v>0</v>
      </c>
      <c r="D1050" s="20">
        <f>Разбивка_по_щитам!F1055</f>
        <v>0</v>
      </c>
      <c r="E1050" s="20">
        <f>Разбивка_по_щитам!H1055</f>
        <v>0</v>
      </c>
      <c r="F1050" s="20">
        <f>Разбивка_по_щитам!I1055</f>
        <v>0</v>
      </c>
      <c r="G1050" s="20">
        <f>Разбивка_по_щитам!J1055</f>
        <v>0</v>
      </c>
      <c r="H1050" s="20">
        <f>Разбивка_по_щитам!K1055</f>
        <v>0</v>
      </c>
      <c r="I1050" s="20">
        <f>Разбивка_по_щитам!L1055</f>
        <v>0</v>
      </c>
      <c r="J1050" s="20">
        <f>Разбивка_по_щитам!M1055</f>
        <v>0</v>
      </c>
      <c r="K1050" s="20">
        <f>Разбивка_по_щитам!N1055</f>
        <v>0</v>
      </c>
      <c r="L1050" s="20"/>
      <c r="M1050" s="20">
        <f>Разбивка_по_щитам!P1055</f>
        <v>0</v>
      </c>
      <c r="N1050" s="20"/>
    </row>
    <row r="1051" spans="2:14" x14ac:dyDescent="0.2">
      <c r="B1051" s="20">
        <f>Разбивка_по_щитам!B1056</f>
        <v>0</v>
      </c>
      <c r="C1051" s="20">
        <f>Разбивка_по_щитам!C1056</f>
        <v>0</v>
      </c>
      <c r="D1051" s="20">
        <f>Разбивка_по_щитам!F1056</f>
        <v>0</v>
      </c>
      <c r="E1051" s="20">
        <f>Разбивка_по_щитам!H1056</f>
        <v>0</v>
      </c>
      <c r="F1051" s="20">
        <f>Разбивка_по_щитам!I1056</f>
        <v>0</v>
      </c>
      <c r="G1051" s="20">
        <f>Разбивка_по_щитам!J1056</f>
        <v>0</v>
      </c>
      <c r="H1051" s="20">
        <f>Разбивка_по_щитам!K1056</f>
        <v>0</v>
      </c>
      <c r="I1051" s="20">
        <f>Разбивка_по_щитам!L1056</f>
        <v>0</v>
      </c>
      <c r="J1051" s="20">
        <f>Разбивка_по_щитам!M1056</f>
        <v>0</v>
      </c>
      <c r="K1051" s="20">
        <f>Разбивка_по_щитам!N1056</f>
        <v>0</v>
      </c>
      <c r="L1051" s="20"/>
      <c r="M1051" s="20">
        <f>Разбивка_по_щитам!P1056</f>
        <v>0</v>
      </c>
      <c r="N1051" s="20"/>
    </row>
    <row r="1052" spans="2:14" x14ac:dyDescent="0.2">
      <c r="B1052" s="20">
        <f>Разбивка_по_щитам!B1057</f>
        <v>0</v>
      </c>
      <c r="C1052" s="20">
        <f>Разбивка_по_щитам!C1057</f>
        <v>0</v>
      </c>
      <c r="D1052" s="20">
        <f>Разбивка_по_щитам!F1057</f>
        <v>0</v>
      </c>
      <c r="E1052" s="20">
        <f>Разбивка_по_щитам!H1057</f>
        <v>0</v>
      </c>
      <c r="F1052" s="20">
        <f>Разбивка_по_щитам!I1057</f>
        <v>0</v>
      </c>
      <c r="G1052" s="20">
        <f>Разбивка_по_щитам!J1057</f>
        <v>0</v>
      </c>
      <c r="H1052" s="20">
        <f>Разбивка_по_щитам!K1057</f>
        <v>0</v>
      </c>
      <c r="I1052" s="20">
        <f>Разбивка_по_щитам!L1057</f>
        <v>0</v>
      </c>
      <c r="J1052" s="20">
        <f>Разбивка_по_щитам!M1057</f>
        <v>0</v>
      </c>
      <c r="K1052" s="20">
        <f>Разбивка_по_щитам!N1057</f>
        <v>0</v>
      </c>
      <c r="L1052" s="20"/>
      <c r="M1052" s="20">
        <f>Разбивка_по_щитам!P1057</f>
        <v>0</v>
      </c>
      <c r="N1052" s="20"/>
    </row>
    <row r="1053" spans="2:14" x14ac:dyDescent="0.2">
      <c r="B1053" s="20">
        <f>Разбивка_по_щитам!B1058</f>
        <v>0</v>
      </c>
      <c r="C1053" s="20">
        <f>Разбивка_по_щитам!C1058</f>
        <v>0</v>
      </c>
      <c r="D1053" s="20">
        <f>Разбивка_по_щитам!F1058</f>
        <v>0</v>
      </c>
      <c r="E1053" s="20">
        <f>Разбивка_по_щитам!H1058</f>
        <v>0</v>
      </c>
      <c r="F1053" s="20">
        <f>Разбивка_по_щитам!I1058</f>
        <v>0</v>
      </c>
      <c r="G1053" s="20">
        <f>Разбивка_по_щитам!J1058</f>
        <v>0</v>
      </c>
      <c r="H1053" s="20">
        <f>Разбивка_по_щитам!K1058</f>
        <v>0</v>
      </c>
      <c r="I1053" s="20">
        <f>Разбивка_по_щитам!L1058</f>
        <v>0</v>
      </c>
      <c r="J1053" s="20">
        <f>Разбивка_по_щитам!M1058</f>
        <v>0</v>
      </c>
      <c r="K1053" s="20">
        <f>Разбивка_по_щитам!N1058</f>
        <v>0</v>
      </c>
      <c r="L1053" s="20"/>
      <c r="M1053" s="20">
        <f>Разбивка_по_щитам!P1058</f>
        <v>0</v>
      </c>
      <c r="N1053" s="20"/>
    </row>
    <row r="1054" spans="2:14" x14ac:dyDescent="0.2">
      <c r="B1054" s="20">
        <f>Разбивка_по_щитам!B1059</f>
        <v>0</v>
      </c>
      <c r="C1054" s="20">
        <f>Разбивка_по_щитам!C1059</f>
        <v>0</v>
      </c>
      <c r="D1054" s="20">
        <f>Разбивка_по_щитам!F1059</f>
        <v>0</v>
      </c>
      <c r="E1054" s="20">
        <f>Разбивка_по_щитам!H1059</f>
        <v>0</v>
      </c>
      <c r="F1054" s="20">
        <f>Разбивка_по_щитам!I1059</f>
        <v>0</v>
      </c>
      <c r="G1054" s="20">
        <f>Разбивка_по_щитам!J1059</f>
        <v>0</v>
      </c>
      <c r="H1054" s="20">
        <f>Разбивка_по_щитам!K1059</f>
        <v>0</v>
      </c>
      <c r="I1054" s="20">
        <f>Разбивка_по_щитам!L1059</f>
        <v>0</v>
      </c>
      <c r="J1054" s="20">
        <f>Разбивка_по_щитам!M1059</f>
        <v>0</v>
      </c>
      <c r="K1054" s="20">
        <f>Разбивка_по_щитам!N1059</f>
        <v>0</v>
      </c>
      <c r="L1054" s="20"/>
      <c r="M1054" s="20">
        <f>Разбивка_по_щитам!P1059</f>
        <v>0</v>
      </c>
      <c r="N1054" s="20"/>
    </row>
    <row r="1055" spans="2:14" x14ac:dyDescent="0.2">
      <c r="B1055" s="20">
        <f>Разбивка_по_щитам!B1060</f>
        <v>0</v>
      </c>
      <c r="C1055" s="20">
        <f>Разбивка_по_щитам!C1060</f>
        <v>0</v>
      </c>
      <c r="D1055" s="20">
        <f>Разбивка_по_щитам!F1060</f>
        <v>0</v>
      </c>
      <c r="E1055" s="20">
        <f>Разбивка_по_щитам!H1060</f>
        <v>0</v>
      </c>
      <c r="F1055" s="20">
        <f>Разбивка_по_щитам!I1060</f>
        <v>0</v>
      </c>
      <c r="G1055" s="20">
        <f>Разбивка_по_щитам!J1060</f>
        <v>0</v>
      </c>
      <c r="H1055" s="20">
        <f>Разбивка_по_щитам!K1060</f>
        <v>0</v>
      </c>
      <c r="I1055" s="20">
        <f>Разбивка_по_щитам!L1060</f>
        <v>0</v>
      </c>
      <c r="J1055" s="20">
        <f>Разбивка_по_щитам!M1060</f>
        <v>0</v>
      </c>
      <c r="K1055" s="20">
        <f>Разбивка_по_щитам!N1060</f>
        <v>0</v>
      </c>
      <c r="L1055" s="20"/>
      <c r="M1055" s="20">
        <f>Разбивка_по_щитам!P1060</f>
        <v>0</v>
      </c>
      <c r="N1055" s="20"/>
    </row>
    <row r="1056" spans="2:14" x14ac:dyDescent="0.2">
      <c r="B1056" s="20">
        <f>Разбивка_по_щитам!B1061</f>
        <v>0</v>
      </c>
      <c r="C1056" s="20">
        <f>Разбивка_по_щитам!C1061</f>
        <v>0</v>
      </c>
      <c r="D1056" s="20">
        <f>Разбивка_по_щитам!F1061</f>
        <v>0</v>
      </c>
      <c r="E1056" s="20">
        <f>Разбивка_по_щитам!H1061</f>
        <v>0</v>
      </c>
      <c r="F1056" s="20">
        <f>Разбивка_по_щитам!I1061</f>
        <v>0</v>
      </c>
      <c r="G1056" s="20">
        <f>Разбивка_по_щитам!J1061</f>
        <v>0</v>
      </c>
      <c r="H1056" s="20">
        <f>Разбивка_по_щитам!K1061</f>
        <v>0</v>
      </c>
      <c r="I1056" s="20">
        <f>Разбивка_по_щитам!L1061</f>
        <v>0</v>
      </c>
      <c r="J1056" s="20">
        <f>Разбивка_по_щитам!M1061</f>
        <v>0</v>
      </c>
      <c r="K1056" s="20">
        <f>Разбивка_по_щитам!N1061</f>
        <v>0</v>
      </c>
      <c r="L1056" s="20"/>
      <c r="M1056" s="20">
        <f>Разбивка_по_щитам!P1061</f>
        <v>0</v>
      </c>
      <c r="N1056" s="20"/>
    </row>
    <row r="1057" spans="2:14" x14ac:dyDescent="0.2">
      <c r="B1057" s="20">
        <f>Разбивка_по_щитам!B1062</f>
        <v>0</v>
      </c>
      <c r="C1057" s="20">
        <f>Разбивка_по_щитам!C1062</f>
        <v>0</v>
      </c>
      <c r="D1057" s="20">
        <f>Разбивка_по_щитам!F1062</f>
        <v>0</v>
      </c>
      <c r="E1057" s="20">
        <f>Разбивка_по_щитам!H1062</f>
        <v>0</v>
      </c>
      <c r="F1057" s="20">
        <f>Разбивка_по_щитам!I1062</f>
        <v>0</v>
      </c>
      <c r="G1057" s="20">
        <f>Разбивка_по_щитам!J1062</f>
        <v>0</v>
      </c>
      <c r="H1057" s="20">
        <f>Разбивка_по_щитам!K1062</f>
        <v>0</v>
      </c>
      <c r="I1057" s="20">
        <f>Разбивка_по_щитам!L1062</f>
        <v>0</v>
      </c>
      <c r="J1057" s="20">
        <f>Разбивка_по_щитам!M1062</f>
        <v>0</v>
      </c>
      <c r="K1057" s="20">
        <f>Разбивка_по_щитам!N1062</f>
        <v>0</v>
      </c>
      <c r="L1057" s="20"/>
      <c r="M1057" s="20">
        <f>Разбивка_по_щитам!P1062</f>
        <v>0</v>
      </c>
      <c r="N1057" s="20"/>
    </row>
    <row r="1058" spans="2:14" x14ac:dyDescent="0.2">
      <c r="B1058" s="20">
        <f>Разбивка_по_щитам!B1063</f>
        <v>0</v>
      </c>
      <c r="C1058" s="20">
        <f>Разбивка_по_щитам!C1063</f>
        <v>0</v>
      </c>
      <c r="D1058" s="20">
        <f>Разбивка_по_щитам!F1063</f>
        <v>0</v>
      </c>
      <c r="E1058" s="20">
        <f>Разбивка_по_щитам!H1063</f>
        <v>0</v>
      </c>
      <c r="F1058" s="20">
        <f>Разбивка_по_щитам!I1063</f>
        <v>0</v>
      </c>
      <c r="G1058" s="20">
        <f>Разбивка_по_щитам!J1063</f>
        <v>0</v>
      </c>
      <c r="H1058" s="20">
        <f>Разбивка_по_щитам!K1063</f>
        <v>0</v>
      </c>
      <c r="I1058" s="20">
        <f>Разбивка_по_щитам!L1063</f>
        <v>0</v>
      </c>
      <c r="J1058" s="20">
        <f>Разбивка_по_щитам!M1063</f>
        <v>0</v>
      </c>
      <c r="K1058" s="20">
        <f>Разбивка_по_щитам!N1063</f>
        <v>0</v>
      </c>
      <c r="L1058" s="20"/>
      <c r="M1058" s="20">
        <f>Разбивка_по_щитам!P1063</f>
        <v>0</v>
      </c>
      <c r="N1058" s="20"/>
    </row>
    <row r="1059" spans="2:14" x14ac:dyDescent="0.2">
      <c r="B1059" s="20">
        <f>Разбивка_по_щитам!B1064</f>
        <v>0</v>
      </c>
      <c r="C1059" s="20">
        <f>Разбивка_по_щитам!C1064</f>
        <v>0</v>
      </c>
      <c r="D1059" s="20">
        <f>Разбивка_по_щитам!F1064</f>
        <v>0</v>
      </c>
      <c r="E1059" s="20">
        <f>Разбивка_по_щитам!H1064</f>
        <v>0</v>
      </c>
      <c r="F1059" s="20">
        <f>Разбивка_по_щитам!I1064</f>
        <v>0</v>
      </c>
      <c r="G1059" s="20">
        <f>Разбивка_по_щитам!J1064</f>
        <v>0</v>
      </c>
      <c r="H1059" s="20">
        <f>Разбивка_по_щитам!K1064</f>
        <v>0</v>
      </c>
      <c r="I1059" s="20">
        <f>Разбивка_по_щитам!L1064</f>
        <v>0</v>
      </c>
      <c r="J1059" s="20">
        <f>Разбивка_по_щитам!M1064</f>
        <v>0</v>
      </c>
      <c r="K1059" s="20">
        <f>Разбивка_по_щитам!N1064</f>
        <v>0</v>
      </c>
      <c r="L1059" s="20"/>
      <c r="M1059" s="20">
        <f>Разбивка_по_щитам!P1064</f>
        <v>0</v>
      </c>
      <c r="N1059" s="20"/>
    </row>
    <row r="1060" spans="2:14" x14ac:dyDescent="0.2">
      <c r="B1060" s="20">
        <f>Разбивка_по_щитам!B1065</f>
        <v>0</v>
      </c>
      <c r="C1060" s="20">
        <f>Разбивка_по_щитам!C1065</f>
        <v>0</v>
      </c>
      <c r="D1060" s="20">
        <f>Разбивка_по_щитам!F1065</f>
        <v>0</v>
      </c>
      <c r="E1060" s="20">
        <f>Разбивка_по_щитам!H1065</f>
        <v>0</v>
      </c>
      <c r="F1060" s="20">
        <f>Разбивка_по_щитам!I1065</f>
        <v>0</v>
      </c>
      <c r="G1060" s="20">
        <f>Разбивка_по_щитам!J1065</f>
        <v>0</v>
      </c>
      <c r="H1060" s="20">
        <f>Разбивка_по_щитам!K1065</f>
        <v>0</v>
      </c>
      <c r="I1060" s="20">
        <f>Разбивка_по_щитам!L1065</f>
        <v>0</v>
      </c>
      <c r="J1060" s="20">
        <f>Разбивка_по_щитам!M1065</f>
        <v>0</v>
      </c>
      <c r="K1060" s="20">
        <f>Разбивка_по_щитам!N1065</f>
        <v>0</v>
      </c>
      <c r="L1060" s="20"/>
      <c r="M1060" s="20">
        <f>Разбивка_по_щитам!P1065</f>
        <v>0</v>
      </c>
      <c r="N1060" s="20"/>
    </row>
    <row r="1061" spans="2:14" x14ac:dyDescent="0.2">
      <c r="B1061" s="20">
        <f>Разбивка_по_щитам!B1066</f>
        <v>0</v>
      </c>
      <c r="C1061" s="20">
        <f>Разбивка_по_щитам!C1066</f>
        <v>0</v>
      </c>
      <c r="D1061" s="20">
        <f>Разбивка_по_щитам!F1066</f>
        <v>0</v>
      </c>
      <c r="E1061" s="20">
        <f>Разбивка_по_щитам!H1066</f>
        <v>0</v>
      </c>
      <c r="F1061" s="20">
        <f>Разбивка_по_щитам!I1066</f>
        <v>0</v>
      </c>
      <c r="G1061" s="20">
        <f>Разбивка_по_щитам!J1066</f>
        <v>0</v>
      </c>
      <c r="H1061" s="20">
        <f>Разбивка_по_щитам!K1066</f>
        <v>0</v>
      </c>
      <c r="I1061" s="20">
        <f>Разбивка_по_щитам!L1066</f>
        <v>0</v>
      </c>
      <c r="J1061" s="20">
        <f>Разбивка_по_щитам!M1066</f>
        <v>0</v>
      </c>
      <c r="K1061" s="20">
        <f>Разбивка_по_щитам!N1066</f>
        <v>0</v>
      </c>
      <c r="L1061" s="20"/>
      <c r="M1061" s="20">
        <f>Разбивка_по_щитам!P1066</f>
        <v>0</v>
      </c>
      <c r="N1061" s="20"/>
    </row>
    <row r="1062" spans="2:14" x14ac:dyDescent="0.2">
      <c r="B1062" s="20">
        <f>Разбивка_по_щитам!B1067</f>
        <v>0</v>
      </c>
      <c r="C1062" s="20">
        <f>Разбивка_по_щитам!C1067</f>
        <v>0</v>
      </c>
      <c r="D1062" s="20">
        <f>Разбивка_по_щитам!F1067</f>
        <v>0</v>
      </c>
      <c r="E1062" s="20">
        <f>Разбивка_по_щитам!H1067</f>
        <v>0</v>
      </c>
      <c r="F1062" s="20">
        <f>Разбивка_по_щитам!I1067</f>
        <v>0</v>
      </c>
      <c r="G1062" s="20">
        <f>Разбивка_по_щитам!J1067</f>
        <v>0</v>
      </c>
      <c r="H1062" s="20">
        <f>Разбивка_по_щитам!K1067</f>
        <v>0</v>
      </c>
      <c r="I1062" s="20">
        <f>Разбивка_по_щитам!L1067</f>
        <v>0</v>
      </c>
      <c r="J1062" s="20">
        <f>Разбивка_по_щитам!M1067</f>
        <v>0</v>
      </c>
      <c r="K1062" s="20">
        <f>Разбивка_по_щитам!N1067</f>
        <v>0</v>
      </c>
      <c r="L1062" s="20"/>
      <c r="M1062" s="20">
        <f>Разбивка_по_щитам!P1067</f>
        <v>0</v>
      </c>
      <c r="N1062" s="20"/>
    </row>
    <row r="1063" spans="2:14" x14ac:dyDescent="0.2">
      <c r="B1063" s="20">
        <f>Разбивка_по_щитам!B1068</f>
        <v>0</v>
      </c>
      <c r="C1063" s="20">
        <f>Разбивка_по_щитам!C1068</f>
        <v>0</v>
      </c>
      <c r="D1063" s="20">
        <f>Разбивка_по_щитам!F1068</f>
        <v>0</v>
      </c>
      <c r="E1063" s="20">
        <f>Разбивка_по_щитам!H1068</f>
        <v>0</v>
      </c>
      <c r="F1063" s="20">
        <f>Разбивка_по_щитам!I1068</f>
        <v>0</v>
      </c>
      <c r="G1063" s="20">
        <f>Разбивка_по_щитам!J1068</f>
        <v>0</v>
      </c>
      <c r="H1063" s="20">
        <f>Разбивка_по_щитам!K1068</f>
        <v>0</v>
      </c>
      <c r="I1063" s="20">
        <f>Разбивка_по_щитам!L1068</f>
        <v>0</v>
      </c>
      <c r="J1063" s="20">
        <f>Разбивка_по_щитам!M1068</f>
        <v>0</v>
      </c>
      <c r="K1063" s="20">
        <f>Разбивка_по_щитам!N1068</f>
        <v>0</v>
      </c>
      <c r="L1063" s="20"/>
      <c r="M1063" s="20">
        <f>Разбивка_по_щитам!P1068</f>
        <v>0</v>
      </c>
      <c r="N1063" s="20"/>
    </row>
    <row r="1064" spans="2:14" x14ac:dyDescent="0.2">
      <c r="B1064" s="20">
        <f>Разбивка_по_щитам!B1069</f>
        <v>0</v>
      </c>
      <c r="C1064" s="20">
        <f>Разбивка_по_щитам!C1069</f>
        <v>0</v>
      </c>
      <c r="D1064" s="20">
        <f>Разбивка_по_щитам!F1069</f>
        <v>0</v>
      </c>
      <c r="E1064" s="20">
        <f>Разбивка_по_щитам!H1069</f>
        <v>0</v>
      </c>
      <c r="F1064" s="20">
        <f>Разбивка_по_щитам!I1069</f>
        <v>0</v>
      </c>
      <c r="G1064" s="20">
        <f>Разбивка_по_щитам!J1069</f>
        <v>0</v>
      </c>
      <c r="H1064" s="20">
        <f>Разбивка_по_щитам!K1069</f>
        <v>0</v>
      </c>
      <c r="I1064" s="20">
        <f>Разбивка_по_щитам!L1069</f>
        <v>0</v>
      </c>
      <c r="J1064" s="20">
        <f>Разбивка_по_щитам!M1069</f>
        <v>0</v>
      </c>
      <c r="K1064" s="20">
        <f>Разбивка_по_щитам!N1069</f>
        <v>0</v>
      </c>
      <c r="L1064" s="20"/>
      <c r="M1064" s="20">
        <f>Разбивка_по_щитам!P1069</f>
        <v>0</v>
      </c>
      <c r="N1064" s="20"/>
    </row>
    <row r="1065" spans="2:14" x14ac:dyDescent="0.2">
      <c r="B1065" s="20">
        <f>Разбивка_по_щитам!B1070</f>
        <v>0</v>
      </c>
      <c r="C1065" s="20">
        <f>Разбивка_по_щитам!C1070</f>
        <v>0</v>
      </c>
      <c r="D1065" s="20">
        <f>Разбивка_по_щитам!F1070</f>
        <v>0</v>
      </c>
      <c r="E1065" s="20">
        <f>Разбивка_по_щитам!H1070</f>
        <v>0</v>
      </c>
      <c r="F1065" s="20">
        <f>Разбивка_по_щитам!I1070</f>
        <v>0</v>
      </c>
      <c r="G1065" s="20">
        <f>Разбивка_по_щитам!J1070</f>
        <v>0</v>
      </c>
      <c r="H1065" s="20">
        <f>Разбивка_по_щитам!K1070</f>
        <v>0</v>
      </c>
      <c r="I1065" s="20">
        <f>Разбивка_по_щитам!L1070</f>
        <v>0</v>
      </c>
      <c r="J1065" s="20">
        <f>Разбивка_по_щитам!M1070</f>
        <v>0</v>
      </c>
      <c r="K1065" s="20">
        <f>Разбивка_по_щитам!N1070</f>
        <v>0</v>
      </c>
      <c r="L1065" s="20"/>
      <c r="M1065" s="20">
        <f>Разбивка_по_щитам!P1070</f>
        <v>0</v>
      </c>
      <c r="N1065" s="20"/>
    </row>
    <row r="1066" spans="2:14" x14ac:dyDescent="0.2">
      <c r="B1066" s="20">
        <f>Разбивка_по_щитам!B1071</f>
        <v>0</v>
      </c>
      <c r="C1066" s="20">
        <f>Разбивка_по_щитам!C1071</f>
        <v>0</v>
      </c>
      <c r="D1066" s="20">
        <f>Разбивка_по_щитам!F1071</f>
        <v>0</v>
      </c>
      <c r="E1066" s="20">
        <f>Разбивка_по_щитам!H1071</f>
        <v>0</v>
      </c>
      <c r="F1066" s="20">
        <f>Разбивка_по_щитам!I1071</f>
        <v>0</v>
      </c>
      <c r="G1066" s="20">
        <f>Разбивка_по_щитам!J1071</f>
        <v>0</v>
      </c>
      <c r="H1066" s="20">
        <f>Разбивка_по_щитам!K1071</f>
        <v>0</v>
      </c>
      <c r="I1066" s="20">
        <f>Разбивка_по_щитам!L1071</f>
        <v>0</v>
      </c>
      <c r="J1066" s="20">
        <f>Разбивка_по_щитам!M1071</f>
        <v>0</v>
      </c>
      <c r="K1066" s="20">
        <f>Разбивка_по_щитам!N1071</f>
        <v>0</v>
      </c>
      <c r="L1066" s="20"/>
      <c r="M1066" s="20">
        <f>Разбивка_по_щитам!P1071</f>
        <v>0</v>
      </c>
      <c r="N1066" s="20"/>
    </row>
    <row r="1067" spans="2:14" x14ac:dyDescent="0.2">
      <c r="B1067" s="20">
        <f>Разбивка_по_щитам!B1072</f>
        <v>0</v>
      </c>
      <c r="C1067" s="20">
        <f>Разбивка_по_щитам!C1072</f>
        <v>0</v>
      </c>
      <c r="D1067" s="20">
        <f>Разбивка_по_щитам!F1072</f>
        <v>0</v>
      </c>
      <c r="E1067" s="20">
        <f>Разбивка_по_щитам!H1072</f>
        <v>0</v>
      </c>
      <c r="F1067" s="20">
        <f>Разбивка_по_щитам!I1072</f>
        <v>0</v>
      </c>
      <c r="G1067" s="20">
        <f>Разбивка_по_щитам!J1072</f>
        <v>0</v>
      </c>
      <c r="H1067" s="20">
        <f>Разбивка_по_щитам!K1072</f>
        <v>0</v>
      </c>
      <c r="I1067" s="20">
        <f>Разбивка_по_щитам!L1072</f>
        <v>0</v>
      </c>
      <c r="J1067" s="20">
        <f>Разбивка_по_щитам!M1072</f>
        <v>0</v>
      </c>
      <c r="K1067" s="20">
        <f>Разбивка_по_щитам!N1072</f>
        <v>0</v>
      </c>
      <c r="L1067" s="20"/>
      <c r="M1067" s="20">
        <f>Разбивка_по_щитам!P1072</f>
        <v>0</v>
      </c>
      <c r="N1067" s="20"/>
    </row>
    <row r="1068" spans="2:14" x14ac:dyDescent="0.2">
      <c r="B1068" s="20">
        <f>Разбивка_по_щитам!B1073</f>
        <v>0</v>
      </c>
      <c r="C1068" s="20">
        <f>Разбивка_по_щитам!C1073</f>
        <v>0</v>
      </c>
      <c r="D1068" s="20">
        <f>Разбивка_по_щитам!F1073</f>
        <v>0</v>
      </c>
      <c r="E1068" s="20">
        <f>Разбивка_по_щитам!H1073</f>
        <v>0</v>
      </c>
      <c r="F1068" s="20">
        <f>Разбивка_по_щитам!I1073</f>
        <v>0</v>
      </c>
      <c r="G1068" s="20">
        <f>Разбивка_по_щитам!J1073</f>
        <v>0</v>
      </c>
      <c r="H1068" s="20">
        <f>Разбивка_по_щитам!K1073</f>
        <v>0</v>
      </c>
      <c r="I1068" s="20">
        <f>Разбивка_по_щитам!L1073</f>
        <v>0</v>
      </c>
      <c r="J1068" s="20">
        <f>Разбивка_по_щитам!M1073</f>
        <v>0</v>
      </c>
      <c r="K1068" s="20">
        <f>Разбивка_по_щитам!N1073</f>
        <v>0</v>
      </c>
      <c r="L1068" s="20"/>
      <c r="M1068" s="20">
        <f>Разбивка_по_щитам!P1073</f>
        <v>0</v>
      </c>
      <c r="N1068" s="20"/>
    </row>
    <row r="1069" spans="2:14" x14ac:dyDescent="0.2">
      <c r="B1069" s="20">
        <f>Разбивка_по_щитам!B1074</f>
        <v>0</v>
      </c>
      <c r="C1069" s="20">
        <f>Разбивка_по_щитам!C1074</f>
        <v>0</v>
      </c>
      <c r="D1069" s="20">
        <f>Разбивка_по_щитам!F1074</f>
        <v>0</v>
      </c>
      <c r="E1069" s="20">
        <f>Разбивка_по_щитам!H1074</f>
        <v>0</v>
      </c>
      <c r="F1069" s="20">
        <f>Разбивка_по_щитам!I1074</f>
        <v>0</v>
      </c>
      <c r="G1069" s="20">
        <f>Разбивка_по_щитам!J1074</f>
        <v>0</v>
      </c>
      <c r="H1069" s="20">
        <f>Разбивка_по_щитам!K1074</f>
        <v>0</v>
      </c>
      <c r="I1069" s="20">
        <f>Разбивка_по_щитам!L1074</f>
        <v>0</v>
      </c>
      <c r="J1069" s="20">
        <f>Разбивка_по_щитам!M1074</f>
        <v>0</v>
      </c>
      <c r="K1069" s="20">
        <f>Разбивка_по_щитам!N1074</f>
        <v>0</v>
      </c>
      <c r="L1069" s="20"/>
      <c r="M1069" s="20">
        <f>Разбивка_по_щитам!P1074</f>
        <v>0</v>
      </c>
      <c r="N1069" s="20"/>
    </row>
    <row r="1070" spans="2:14" x14ac:dyDescent="0.2">
      <c r="B1070" s="20">
        <f>Разбивка_по_щитам!B1075</f>
        <v>0</v>
      </c>
      <c r="C1070" s="20">
        <f>Разбивка_по_щитам!C1075</f>
        <v>0</v>
      </c>
      <c r="D1070" s="20">
        <f>Разбивка_по_щитам!F1075</f>
        <v>0</v>
      </c>
      <c r="E1070" s="20">
        <f>Разбивка_по_щитам!H1075</f>
        <v>0</v>
      </c>
      <c r="F1070" s="20">
        <f>Разбивка_по_щитам!I1075</f>
        <v>0</v>
      </c>
      <c r="G1070" s="20">
        <f>Разбивка_по_щитам!J1075</f>
        <v>0</v>
      </c>
      <c r="H1070" s="20">
        <f>Разбивка_по_щитам!K1075</f>
        <v>0</v>
      </c>
      <c r="I1070" s="20">
        <f>Разбивка_по_щитам!L1075</f>
        <v>0</v>
      </c>
      <c r="J1070" s="20">
        <f>Разбивка_по_щитам!M1075</f>
        <v>0</v>
      </c>
      <c r="K1070" s="20">
        <f>Разбивка_по_щитам!N1075</f>
        <v>0</v>
      </c>
      <c r="L1070" s="20"/>
      <c r="M1070" s="20">
        <f>Разбивка_по_щитам!P1075</f>
        <v>0</v>
      </c>
      <c r="N1070" s="20"/>
    </row>
    <row r="1071" spans="2:14" x14ac:dyDescent="0.2">
      <c r="B1071" s="20">
        <f>Разбивка_по_щитам!B1076</f>
        <v>0</v>
      </c>
      <c r="C1071" s="20">
        <f>Разбивка_по_щитам!C1076</f>
        <v>0</v>
      </c>
      <c r="D1071" s="20">
        <f>Разбивка_по_щитам!F1076</f>
        <v>0</v>
      </c>
      <c r="E1071" s="20">
        <f>Разбивка_по_щитам!H1076</f>
        <v>0</v>
      </c>
      <c r="F1071" s="20">
        <f>Разбивка_по_щитам!I1076</f>
        <v>0</v>
      </c>
      <c r="G1071" s="20">
        <f>Разбивка_по_щитам!J1076</f>
        <v>0</v>
      </c>
      <c r="H1071" s="20">
        <f>Разбивка_по_щитам!K1076</f>
        <v>0</v>
      </c>
      <c r="I1071" s="20">
        <f>Разбивка_по_щитам!L1076</f>
        <v>0</v>
      </c>
      <c r="J1071" s="20">
        <f>Разбивка_по_щитам!M1076</f>
        <v>0</v>
      </c>
      <c r="K1071" s="20">
        <f>Разбивка_по_щитам!N1076</f>
        <v>0</v>
      </c>
      <c r="L1071" s="20"/>
      <c r="M1071" s="20">
        <f>Разбивка_по_щитам!P1076</f>
        <v>0</v>
      </c>
      <c r="N1071" s="20"/>
    </row>
    <row r="1072" spans="2:14" x14ac:dyDescent="0.2">
      <c r="B1072" s="20">
        <f>Разбивка_по_щитам!B1077</f>
        <v>0</v>
      </c>
      <c r="C1072" s="20">
        <f>Разбивка_по_щитам!C1077</f>
        <v>0</v>
      </c>
      <c r="D1072" s="20">
        <f>Разбивка_по_щитам!F1077</f>
        <v>0</v>
      </c>
      <c r="E1072" s="20">
        <f>Разбивка_по_щитам!H1077</f>
        <v>0</v>
      </c>
      <c r="F1072" s="20">
        <f>Разбивка_по_щитам!I1077</f>
        <v>0</v>
      </c>
      <c r="G1072" s="20">
        <f>Разбивка_по_щитам!J1077</f>
        <v>0</v>
      </c>
      <c r="H1072" s="20">
        <f>Разбивка_по_щитам!K1077</f>
        <v>0</v>
      </c>
      <c r="I1072" s="20">
        <f>Разбивка_по_щитам!L1077</f>
        <v>0</v>
      </c>
      <c r="J1072" s="20">
        <f>Разбивка_по_щитам!M1077</f>
        <v>0</v>
      </c>
      <c r="K1072" s="20">
        <f>Разбивка_по_щитам!N1077</f>
        <v>0</v>
      </c>
      <c r="L1072" s="20"/>
      <c r="M1072" s="20">
        <f>Разбивка_по_щитам!P1077</f>
        <v>0</v>
      </c>
      <c r="N1072" s="20"/>
    </row>
    <row r="1073" spans="2:14" x14ac:dyDescent="0.2">
      <c r="B1073" s="20">
        <f>Разбивка_по_щитам!B1078</f>
        <v>0</v>
      </c>
      <c r="C1073" s="20">
        <f>Разбивка_по_щитам!C1078</f>
        <v>0</v>
      </c>
      <c r="D1073" s="20">
        <f>Разбивка_по_щитам!F1078</f>
        <v>0</v>
      </c>
      <c r="E1073" s="20">
        <f>Разбивка_по_щитам!H1078</f>
        <v>0</v>
      </c>
      <c r="F1073" s="20">
        <f>Разбивка_по_щитам!I1078</f>
        <v>0</v>
      </c>
      <c r="G1073" s="20">
        <f>Разбивка_по_щитам!J1078</f>
        <v>0</v>
      </c>
      <c r="H1073" s="20">
        <f>Разбивка_по_щитам!K1078</f>
        <v>0</v>
      </c>
      <c r="I1073" s="20">
        <f>Разбивка_по_щитам!L1078</f>
        <v>0</v>
      </c>
      <c r="J1073" s="20">
        <f>Разбивка_по_щитам!M1078</f>
        <v>0</v>
      </c>
      <c r="K1073" s="20">
        <f>Разбивка_по_щитам!N1078</f>
        <v>0</v>
      </c>
      <c r="L1073" s="20"/>
      <c r="M1073" s="20">
        <f>Разбивка_по_щитам!P1078</f>
        <v>0</v>
      </c>
      <c r="N1073" s="20"/>
    </row>
    <row r="1074" spans="2:14" x14ac:dyDescent="0.2">
      <c r="B1074" s="20">
        <f>Разбивка_по_щитам!B1079</f>
        <v>0</v>
      </c>
      <c r="C1074" s="20">
        <f>Разбивка_по_щитам!C1079</f>
        <v>0</v>
      </c>
      <c r="D1074" s="20">
        <f>Разбивка_по_щитам!F1079</f>
        <v>0</v>
      </c>
      <c r="E1074" s="20">
        <f>Разбивка_по_щитам!H1079</f>
        <v>0</v>
      </c>
      <c r="F1074" s="20">
        <f>Разбивка_по_щитам!I1079</f>
        <v>0</v>
      </c>
      <c r="G1074" s="20">
        <f>Разбивка_по_щитам!J1079</f>
        <v>0</v>
      </c>
      <c r="H1074" s="20">
        <f>Разбивка_по_щитам!K1079</f>
        <v>0</v>
      </c>
      <c r="I1074" s="20">
        <f>Разбивка_по_щитам!L1079</f>
        <v>0</v>
      </c>
      <c r="J1074" s="20">
        <f>Разбивка_по_щитам!M1079</f>
        <v>0</v>
      </c>
      <c r="K1074" s="20">
        <f>Разбивка_по_щитам!N1079</f>
        <v>0</v>
      </c>
      <c r="L1074" s="20"/>
      <c r="M1074" s="20">
        <f>Разбивка_по_щитам!P1079</f>
        <v>0</v>
      </c>
      <c r="N1074" s="20"/>
    </row>
    <row r="1075" spans="2:14" x14ac:dyDescent="0.2">
      <c r="B1075" s="20">
        <f>Разбивка_по_щитам!B1080</f>
        <v>0</v>
      </c>
      <c r="C1075" s="20">
        <f>Разбивка_по_щитам!C1080</f>
        <v>0</v>
      </c>
      <c r="D1075" s="20">
        <f>Разбивка_по_щитам!F1080</f>
        <v>0</v>
      </c>
      <c r="E1075" s="20">
        <f>Разбивка_по_щитам!H1080</f>
        <v>0</v>
      </c>
      <c r="F1075" s="20">
        <f>Разбивка_по_щитам!I1080</f>
        <v>0</v>
      </c>
      <c r="G1075" s="20">
        <f>Разбивка_по_щитам!J1080</f>
        <v>0</v>
      </c>
      <c r="H1075" s="20">
        <f>Разбивка_по_щитам!K1080</f>
        <v>0</v>
      </c>
      <c r="I1075" s="20">
        <f>Разбивка_по_щитам!L1080</f>
        <v>0</v>
      </c>
      <c r="J1075" s="20">
        <f>Разбивка_по_щитам!M1080</f>
        <v>0</v>
      </c>
      <c r="K1075" s="20">
        <f>Разбивка_по_щитам!N1080</f>
        <v>0</v>
      </c>
      <c r="L1075" s="20"/>
      <c r="M1075" s="20">
        <f>Разбивка_по_щитам!P1080</f>
        <v>0</v>
      </c>
      <c r="N1075" s="20"/>
    </row>
    <row r="1076" spans="2:14" x14ac:dyDescent="0.2">
      <c r="B1076" s="20">
        <f>Разбивка_по_щитам!B1081</f>
        <v>0</v>
      </c>
      <c r="C1076" s="20">
        <f>Разбивка_по_щитам!C1081</f>
        <v>0</v>
      </c>
      <c r="D1076" s="20">
        <f>Разбивка_по_щитам!F1081</f>
        <v>0</v>
      </c>
      <c r="E1076" s="20">
        <f>Разбивка_по_щитам!H1081</f>
        <v>0</v>
      </c>
      <c r="F1076" s="20">
        <f>Разбивка_по_щитам!I1081</f>
        <v>0</v>
      </c>
      <c r="G1076" s="20">
        <f>Разбивка_по_щитам!J1081</f>
        <v>0</v>
      </c>
      <c r="H1076" s="20">
        <f>Разбивка_по_щитам!K1081</f>
        <v>0</v>
      </c>
      <c r="I1076" s="20">
        <f>Разбивка_по_щитам!L1081</f>
        <v>0</v>
      </c>
      <c r="J1076" s="20">
        <f>Разбивка_по_щитам!M1081</f>
        <v>0</v>
      </c>
      <c r="K1076" s="20">
        <f>Разбивка_по_щитам!N1081</f>
        <v>0</v>
      </c>
      <c r="L1076" s="20"/>
      <c r="M1076" s="20">
        <f>Разбивка_по_щитам!P1081</f>
        <v>0</v>
      </c>
      <c r="N1076" s="20"/>
    </row>
    <row r="1077" spans="2:14" x14ac:dyDescent="0.2">
      <c r="B1077" s="20">
        <f>Разбивка_по_щитам!B1082</f>
        <v>0</v>
      </c>
      <c r="C1077" s="20">
        <f>Разбивка_по_щитам!C1082</f>
        <v>0</v>
      </c>
      <c r="D1077" s="20">
        <f>Разбивка_по_щитам!F1082</f>
        <v>0</v>
      </c>
      <c r="E1077" s="20">
        <f>Разбивка_по_щитам!H1082</f>
        <v>0</v>
      </c>
      <c r="F1077" s="20">
        <f>Разбивка_по_щитам!I1082</f>
        <v>0</v>
      </c>
      <c r="G1077" s="20">
        <f>Разбивка_по_щитам!J1082</f>
        <v>0</v>
      </c>
      <c r="H1077" s="20">
        <f>Разбивка_по_щитам!K1082</f>
        <v>0</v>
      </c>
      <c r="I1077" s="20">
        <f>Разбивка_по_щитам!L1082</f>
        <v>0</v>
      </c>
      <c r="J1077" s="20">
        <f>Разбивка_по_щитам!M1082</f>
        <v>0</v>
      </c>
      <c r="K1077" s="20">
        <f>Разбивка_по_щитам!N1082</f>
        <v>0</v>
      </c>
      <c r="L1077" s="20"/>
      <c r="M1077" s="20">
        <f>Разбивка_по_щитам!P1082</f>
        <v>0</v>
      </c>
      <c r="N1077" s="20"/>
    </row>
    <row r="1078" spans="2:14" x14ac:dyDescent="0.2">
      <c r="B1078" s="20">
        <f>Разбивка_по_щитам!B1083</f>
        <v>0</v>
      </c>
      <c r="C1078" s="20">
        <f>Разбивка_по_щитам!C1083</f>
        <v>0</v>
      </c>
      <c r="D1078" s="20">
        <f>Разбивка_по_щитам!F1083</f>
        <v>0</v>
      </c>
      <c r="E1078" s="20">
        <f>Разбивка_по_щитам!H1083</f>
        <v>0</v>
      </c>
      <c r="F1078" s="20">
        <f>Разбивка_по_щитам!I1083</f>
        <v>0</v>
      </c>
      <c r="G1078" s="20">
        <f>Разбивка_по_щитам!J1083</f>
        <v>0</v>
      </c>
      <c r="H1078" s="20">
        <f>Разбивка_по_щитам!K1083</f>
        <v>0</v>
      </c>
      <c r="I1078" s="20">
        <f>Разбивка_по_щитам!L1083</f>
        <v>0</v>
      </c>
      <c r="J1078" s="20">
        <f>Разбивка_по_щитам!M1083</f>
        <v>0</v>
      </c>
      <c r="K1078" s="20">
        <f>Разбивка_по_щитам!N1083</f>
        <v>0</v>
      </c>
      <c r="L1078" s="20"/>
      <c r="M1078" s="20">
        <f>Разбивка_по_щитам!P1083</f>
        <v>0</v>
      </c>
      <c r="N1078" s="20"/>
    </row>
    <row r="1079" spans="2:14" x14ac:dyDescent="0.2">
      <c r="B1079" s="20">
        <f>Разбивка_по_щитам!B1084</f>
        <v>0</v>
      </c>
      <c r="C1079" s="20">
        <f>Разбивка_по_щитам!C1084</f>
        <v>0</v>
      </c>
      <c r="D1079" s="20">
        <f>Разбивка_по_щитам!F1084</f>
        <v>0</v>
      </c>
      <c r="E1079" s="20">
        <f>Разбивка_по_щитам!H1084</f>
        <v>0</v>
      </c>
      <c r="F1079" s="20">
        <f>Разбивка_по_щитам!I1084</f>
        <v>0</v>
      </c>
      <c r="G1079" s="20">
        <f>Разбивка_по_щитам!J1084</f>
        <v>0</v>
      </c>
      <c r="H1079" s="20">
        <f>Разбивка_по_щитам!K1084</f>
        <v>0</v>
      </c>
      <c r="I1079" s="20">
        <f>Разбивка_по_щитам!L1084</f>
        <v>0</v>
      </c>
      <c r="J1079" s="20">
        <f>Разбивка_по_щитам!M1084</f>
        <v>0</v>
      </c>
      <c r="K1079" s="20">
        <f>Разбивка_по_щитам!N1084</f>
        <v>0</v>
      </c>
      <c r="L1079" s="20"/>
      <c r="M1079" s="20">
        <f>Разбивка_по_щитам!P1084</f>
        <v>0</v>
      </c>
      <c r="N1079" s="20"/>
    </row>
    <row r="1080" spans="2:14" x14ac:dyDescent="0.2">
      <c r="B1080" s="20">
        <f>Разбивка_по_щитам!B1085</f>
        <v>0</v>
      </c>
      <c r="C1080" s="20">
        <f>Разбивка_по_щитам!C1085</f>
        <v>0</v>
      </c>
      <c r="D1080" s="20">
        <f>Разбивка_по_щитам!F1085</f>
        <v>0</v>
      </c>
      <c r="E1080" s="20">
        <f>Разбивка_по_щитам!H1085</f>
        <v>0</v>
      </c>
      <c r="F1080" s="20">
        <f>Разбивка_по_щитам!I1085</f>
        <v>0</v>
      </c>
      <c r="G1080" s="20">
        <f>Разбивка_по_щитам!J1085</f>
        <v>0</v>
      </c>
      <c r="H1080" s="20">
        <f>Разбивка_по_щитам!K1085</f>
        <v>0</v>
      </c>
      <c r="I1080" s="20">
        <f>Разбивка_по_щитам!L1085</f>
        <v>0</v>
      </c>
      <c r="J1080" s="20">
        <f>Разбивка_по_щитам!M1085</f>
        <v>0</v>
      </c>
      <c r="K1080" s="20">
        <f>Разбивка_по_щитам!N1085</f>
        <v>0</v>
      </c>
      <c r="L1080" s="20"/>
      <c r="M1080" s="20">
        <f>Разбивка_по_щитам!P1085</f>
        <v>0</v>
      </c>
      <c r="N1080" s="20"/>
    </row>
    <row r="1081" spans="2:14" x14ac:dyDescent="0.2">
      <c r="B1081" s="20">
        <f>Разбивка_по_щитам!B1086</f>
        <v>0</v>
      </c>
      <c r="C1081" s="20">
        <f>Разбивка_по_щитам!C1086</f>
        <v>0</v>
      </c>
      <c r="D1081" s="20">
        <f>Разбивка_по_щитам!F1086</f>
        <v>0</v>
      </c>
      <c r="E1081" s="20">
        <f>Разбивка_по_щитам!H1086</f>
        <v>0</v>
      </c>
      <c r="F1081" s="20">
        <f>Разбивка_по_щитам!I1086</f>
        <v>0</v>
      </c>
      <c r="G1081" s="20">
        <f>Разбивка_по_щитам!J1086</f>
        <v>0</v>
      </c>
      <c r="H1081" s="20">
        <f>Разбивка_по_щитам!K1086</f>
        <v>0</v>
      </c>
      <c r="I1081" s="20">
        <f>Разбивка_по_щитам!L1086</f>
        <v>0</v>
      </c>
      <c r="J1081" s="20">
        <f>Разбивка_по_щитам!M1086</f>
        <v>0</v>
      </c>
      <c r="K1081" s="20">
        <f>Разбивка_по_щитам!N1086</f>
        <v>0</v>
      </c>
      <c r="L1081" s="20"/>
      <c r="M1081" s="20">
        <f>Разбивка_по_щитам!P1086</f>
        <v>0</v>
      </c>
      <c r="N1081" s="20"/>
    </row>
    <row r="1082" spans="2:14" x14ac:dyDescent="0.2">
      <c r="B1082" s="20">
        <f>Разбивка_по_щитам!B1087</f>
        <v>0</v>
      </c>
      <c r="C1082" s="20">
        <f>Разбивка_по_щитам!C1087</f>
        <v>0</v>
      </c>
      <c r="D1082" s="20">
        <f>Разбивка_по_щитам!F1087</f>
        <v>0</v>
      </c>
      <c r="E1082" s="20">
        <f>Разбивка_по_щитам!H1087</f>
        <v>0</v>
      </c>
      <c r="F1082" s="20">
        <f>Разбивка_по_щитам!I1087</f>
        <v>0</v>
      </c>
      <c r="G1082" s="20">
        <f>Разбивка_по_щитам!J1087</f>
        <v>0</v>
      </c>
      <c r="H1082" s="20">
        <f>Разбивка_по_щитам!K1087</f>
        <v>0</v>
      </c>
      <c r="I1082" s="20">
        <f>Разбивка_по_щитам!L1087</f>
        <v>0</v>
      </c>
      <c r="J1082" s="20">
        <f>Разбивка_по_щитам!M1087</f>
        <v>0</v>
      </c>
      <c r="K1082" s="20">
        <f>Разбивка_по_щитам!N1087</f>
        <v>0</v>
      </c>
      <c r="L1082" s="20"/>
      <c r="M1082" s="20">
        <f>Разбивка_по_щитам!P1087</f>
        <v>0</v>
      </c>
      <c r="N1082" s="20"/>
    </row>
    <row r="1083" spans="2:14" x14ac:dyDescent="0.2">
      <c r="B1083" s="20">
        <f>Разбивка_по_щитам!B1088</f>
        <v>0</v>
      </c>
      <c r="C1083" s="20">
        <f>Разбивка_по_щитам!C1088</f>
        <v>0</v>
      </c>
      <c r="D1083" s="20">
        <f>Разбивка_по_щитам!F1088</f>
        <v>0</v>
      </c>
      <c r="E1083" s="20">
        <f>Разбивка_по_щитам!H1088</f>
        <v>0</v>
      </c>
      <c r="F1083" s="20">
        <f>Разбивка_по_щитам!I1088</f>
        <v>0</v>
      </c>
      <c r="G1083" s="20">
        <f>Разбивка_по_щитам!J1088</f>
        <v>0</v>
      </c>
      <c r="H1083" s="20">
        <f>Разбивка_по_щитам!K1088</f>
        <v>0</v>
      </c>
      <c r="I1083" s="20">
        <f>Разбивка_по_щитам!L1088</f>
        <v>0</v>
      </c>
      <c r="J1083" s="20">
        <f>Разбивка_по_щитам!M1088</f>
        <v>0</v>
      </c>
      <c r="K1083" s="20">
        <f>Разбивка_по_щитам!N1088</f>
        <v>0</v>
      </c>
      <c r="L1083" s="20"/>
      <c r="M1083" s="20">
        <f>Разбивка_по_щитам!P1088</f>
        <v>0</v>
      </c>
      <c r="N1083" s="20"/>
    </row>
    <row r="1084" spans="2:14" x14ac:dyDescent="0.2">
      <c r="B1084" s="20">
        <f>Разбивка_по_щитам!B1089</f>
        <v>0</v>
      </c>
      <c r="C1084" s="20">
        <f>Разбивка_по_щитам!C1089</f>
        <v>0</v>
      </c>
      <c r="D1084" s="20">
        <f>Разбивка_по_щитам!F1089</f>
        <v>0</v>
      </c>
      <c r="E1084" s="20">
        <f>Разбивка_по_щитам!H1089</f>
        <v>0</v>
      </c>
      <c r="F1084" s="20">
        <f>Разбивка_по_щитам!I1089</f>
        <v>0</v>
      </c>
      <c r="G1084" s="20">
        <f>Разбивка_по_щитам!J1089</f>
        <v>0</v>
      </c>
      <c r="H1084" s="20">
        <f>Разбивка_по_щитам!K1089</f>
        <v>0</v>
      </c>
      <c r="I1084" s="20">
        <f>Разбивка_по_щитам!L1089</f>
        <v>0</v>
      </c>
      <c r="J1084" s="20">
        <f>Разбивка_по_щитам!M1089</f>
        <v>0</v>
      </c>
      <c r="K1084" s="20">
        <f>Разбивка_по_щитам!N1089</f>
        <v>0</v>
      </c>
      <c r="L1084" s="20"/>
      <c r="M1084" s="20">
        <f>Разбивка_по_щитам!P1089</f>
        <v>0</v>
      </c>
      <c r="N1084" s="20"/>
    </row>
    <row r="1085" spans="2:14" x14ac:dyDescent="0.2">
      <c r="B1085" s="20">
        <f>Разбивка_по_щитам!B1090</f>
        <v>0</v>
      </c>
      <c r="C1085" s="20">
        <f>Разбивка_по_щитам!C1090</f>
        <v>0</v>
      </c>
      <c r="D1085" s="20">
        <f>Разбивка_по_щитам!F1090</f>
        <v>0</v>
      </c>
      <c r="E1085" s="20">
        <f>Разбивка_по_щитам!H1090</f>
        <v>0</v>
      </c>
      <c r="F1085" s="20">
        <f>Разбивка_по_щитам!I1090</f>
        <v>0</v>
      </c>
      <c r="G1085" s="20">
        <f>Разбивка_по_щитам!J1090</f>
        <v>0</v>
      </c>
      <c r="H1085" s="20">
        <f>Разбивка_по_щитам!K1090</f>
        <v>0</v>
      </c>
      <c r="I1085" s="20">
        <f>Разбивка_по_щитам!L1090</f>
        <v>0</v>
      </c>
      <c r="J1085" s="20">
        <f>Разбивка_по_щитам!M1090</f>
        <v>0</v>
      </c>
      <c r="K1085" s="20">
        <f>Разбивка_по_щитам!N1090</f>
        <v>0</v>
      </c>
      <c r="L1085" s="20"/>
      <c r="M1085" s="20">
        <f>Разбивка_по_щитам!P1090</f>
        <v>0</v>
      </c>
      <c r="N1085" s="20"/>
    </row>
    <row r="1086" spans="2:14" x14ac:dyDescent="0.2">
      <c r="B1086" s="20">
        <f>Разбивка_по_щитам!B1091</f>
        <v>0</v>
      </c>
      <c r="C1086" s="20">
        <f>Разбивка_по_щитам!C1091</f>
        <v>0</v>
      </c>
      <c r="D1086" s="20">
        <f>Разбивка_по_щитам!F1091</f>
        <v>0</v>
      </c>
      <c r="E1086" s="20">
        <f>Разбивка_по_щитам!H1091</f>
        <v>0</v>
      </c>
      <c r="F1086" s="20">
        <f>Разбивка_по_щитам!I1091</f>
        <v>0</v>
      </c>
      <c r="G1086" s="20">
        <f>Разбивка_по_щитам!J1091</f>
        <v>0</v>
      </c>
      <c r="H1086" s="20">
        <f>Разбивка_по_щитам!K1091</f>
        <v>0</v>
      </c>
      <c r="I1086" s="20">
        <f>Разбивка_по_щитам!L1091</f>
        <v>0</v>
      </c>
      <c r="J1086" s="20">
        <f>Разбивка_по_щитам!M1091</f>
        <v>0</v>
      </c>
      <c r="K1086" s="20">
        <f>Разбивка_по_щитам!N1091</f>
        <v>0</v>
      </c>
      <c r="L1086" s="20"/>
      <c r="M1086" s="20">
        <f>Разбивка_по_щитам!P1091</f>
        <v>0</v>
      </c>
      <c r="N1086" s="20"/>
    </row>
    <row r="1087" spans="2:14" x14ac:dyDescent="0.2">
      <c r="B1087" s="20">
        <f>Разбивка_по_щитам!B1092</f>
        <v>0</v>
      </c>
      <c r="C1087" s="20">
        <f>Разбивка_по_щитам!C1092</f>
        <v>0</v>
      </c>
      <c r="D1087" s="20">
        <f>Разбивка_по_щитам!F1092</f>
        <v>0</v>
      </c>
      <c r="E1087" s="20">
        <f>Разбивка_по_щитам!H1092</f>
        <v>0</v>
      </c>
      <c r="F1087" s="20">
        <f>Разбивка_по_щитам!I1092</f>
        <v>0</v>
      </c>
      <c r="G1087" s="20">
        <f>Разбивка_по_щитам!J1092</f>
        <v>0</v>
      </c>
      <c r="H1087" s="20">
        <f>Разбивка_по_щитам!K1092</f>
        <v>0</v>
      </c>
      <c r="I1087" s="20">
        <f>Разбивка_по_щитам!L1092</f>
        <v>0</v>
      </c>
      <c r="J1087" s="20">
        <f>Разбивка_по_щитам!M1092</f>
        <v>0</v>
      </c>
      <c r="K1087" s="20">
        <f>Разбивка_по_щитам!N1092</f>
        <v>0</v>
      </c>
      <c r="L1087" s="20"/>
      <c r="M1087" s="20">
        <f>Разбивка_по_щитам!P1092</f>
        <v>0</v>
      </c>
      <c r="N1087" s="20"/>
    </row>
    <row r="1088" spans="2:14" x14ac:dyDescent="0.2">
      <c r="B1088" s="20">
        <f>Разбивка_по_щитам!B1093</f>
        <v>0</v>
      </c>
      <c r="C1088" s="20">
        <f>Разбивка_по_щитам!C1093</f>
        <v>0</v>
      </c>
      <c r="D1088" s="20">
        <f>Разбивка_по_щитам!F1093</f>
        <v>0</v>
      </c>
      <c r="E1088" s="20">
        <f>Разбивка_по_щитам!H1093</f>
        <v>0</v>
      </c>
      <c r="F1088" s="20">
        <f>Разбивка_по_щитам!I1093</f>
        <v>0</v>
      </c>
      <c r="G1088" s="20">
        <f>Разбивка_по_щитам!J1093</f>
        <v>0</v>
      </c>
      <c r="H1088" s="20">
        <f>Разбивка_по_щитам!K1093</f>
        <v>0</v>
      </c>
      <c r="I1088" s="20">
        <f>Разбивка_по_щитам!L1093</f>
        <v>0</v>
      </c>
      <c r="J1088" s="20">
        <f>Разбивка_по_щитам!M1093</f>
        <v>0</v>
      </c>
      <c r="K1088" s="20">
        <f>Разбивка_по_щитам!N1093</f>
        <v>0</v>
      </c>
      <c r="L1088" s="20"/>
      <c r="M1088" s="20">
        <f>Разбивка_по_щитам!P1093</f>
        <v>0</v>
      </c>
      <c r="N1088" s="20"/>
    </row>
    <row r="1089" spans="2:14" x14ac:dyDescent="0.2">
      <c r="B1089" s="20">
        <f>Разбивка_по_щитам!B1094</f>
        <v>0</v>
      </c>
      <c r="C1089" s="20">
        <f>Разбивка_по_щитам!C1094</f>
        <v>0</v>
      </c>
      <c r="D1089" s="20">
        <f>Разбивка_по_щитам!F1094</f>
        <v>0</v>
      </c>
      <c r="E1089" s="20">
        <f>Разбивка_по_щитам!H1094</f>
        <v>0</v>
      </c>
      <c r="F1089" s="20">
        <f>Разбивка_по_щитам!I1094</f>
        <v>0</v>
      </c>
      <c r="G1089" s="20">
        <f>Разбивка_по_щитам!J1094</f>
        <v>0</v>
      </c>
      <c r="H1089" s="20">
        <f>Разбивка_по_щитам!K1094</f>
        <v>0</v>
      </c>
      <c r="I1089" s="20">
        <f>Разбивка_по_щитам!L1094</f>
        <v>0</v>
      </c>
      <c r="J1089" s="20">
        <f>Разбивка_по_щитам!M1094</f>
        <v>0</v>
      </c>
      <c r="K1089" s="20">
        <f>Разбивка_по_щитам!N1094</f>
        <v>0</v>
      </c>
      <c r="L1089" s="20"/>
      <c r="M1089" s="20">
        <f>Разбивка_по_щитам!P1094</f>
        <v>0</v>
      </c>
      <c r="N1089" s="20"/>
    </row>
    <row r="1090" spans="2:14" x14ac:dyDescent="0.2">
      <c r="B1090" s="20">
        <f>Разбивка_по_щитам!B1095</f>
        <v>0</v>
      </c>
      <c r="C1090" s="20">
        <f>Разбивка_по_щитам!C1095</f>
        <v>0</v>
      </c>
      <c r="D1090" s="20">
        <f>Разбивка_по_щитам!F1095</f>
        <v>0</v>
      </c>
      <c r="E1090" s="20">
        <f>Разбивка_по_щитам!H1095</f>
        <v>0</v>
      </c>
      <c r="F1090" s="20">
        <f>Разбивка_по_щитам!I1095</f>
        <v>0</v>
      </c>
      <c r="G1090" s="20">
        <f>Разбивка_по_щитам!J1095</f>
        <v>0</v>
      </c>
      <c r="H1090" s="20">
        <f>Разбивка_по_щитам!K1095</f>
        <v>0</v>
      </c>
      <c r="I1090" s="20">
        <f>Разбивка_по_щитам!L1095</f>
        <v>0</v>
      </c>
      <c r="J1090" s="20">
        <f>Разбивка_по_щитам!M1095</f>
        <v>0</v>
      </c>
      <c r="K1090" s="20">
        <f>Разбивка_по_щитам!N1095</f>
        <v>0</v>
      </c>
      <c r="L1090" s="20"/>
      <c r="M1090" s="20">
        <f>Разбивка_по_щитам!P1095</f>
        <v>0</v>
      </c>
      <c r="N1090" s="20"/>
    </row>
    <row r="1091" spans="2:14" x14ac:dyDescent="0.2">
      <c r="B1091" s="20">
        <f>Разбивка_по_щитам!B1096</f>
        <v>0</v>
      </c>
      <c r="C1091" s="20">
        <f>Разбивка_по_щитам!C1096</f>
        <v>0</v>
      </c>
      <c r="D1091" s="20">
        <f>Разбивка_по_щитам!F1096</f>
        <v>0</v>
      </c>
      <c r="E1091" s="20">
        <f>Разбивка_по_щитам!H1096</f>
        <v>0</v>
      </c>
      <c r="F1091" s="20">
        <f>Разбивка_по_щитам!I1096</f>
        <v>0</v>
      </c>
      <c r="G1091" s="20">
        <f>Разбивка_по_щитам!J1096</f>
        <v>0</v>
      </c>
      <c r="H1091" s="20">
        <f>Разбивка_по_щитам!K1096</f>
        <v>0</v>
      </c>
      <c r="I1091" s="20">
        <f>Разбивка_по_щитам!L1096</f>
        <v>0</v>
      </c>
      <c r="J1091" s="20">
        <f>Разбивка_по_щитам!M1096</f>
        <v>0</v>
      </c>
      <c r="K1091" s="20">
        <f>Разбивка_по_щитам!N1096</f>
        <v>0</v>
      </c>
      <c r="L1091" s="20"/>
      <c r="M1091" s="20">
        <f>Разбивка_по_щитам!P1096</f>
        <v>0</v>
      </c>
      <c r="N1091" s="20"/>
    </row>
    <row r="1092" spans="2:14" x14ac:dyDescent="0.2">
      <c r="B1092" s="20">
        <f>Разбивка_по_щитам!B1097</f>
        <v>0</v>
      </c>
      <c r="C1092" s="20">
        <f>Разбивка_по_щитам!C1097</f>
        <v>0</v>
      </c>
      <c r="D1092" s="20">
        <f>Разбивка_по_щитам!F1097</f>
        <v>0</v>
      </c>
      <c r="E1092" s="20">
        <f>Разбивка_по_щитам!H1097</f>
        <v>0</v>
      </c>
      <c r="F1092" s="20">
        <f>Разбивка_по_щитам!I1097</f>
        <v>0</v>
      </c>
      <c r="G1092" s="20">
        <f>Разбивка_по_щитам!J1097</f>
        <v>0</v>
      </c>
      <c r="H1092" s="20">
        <f>Разбивка_по_щитам!K1097</f>
        <v>0</v>
      </c>
      <c r="I1092" s="20">
        <f>Разбивка_по_щитам!L1097</f>
        <v>0</v>
      </c>
      <c r="J1092" s="20">
        <f>Разбивка_по_щитам!M1097</f>
        <v>0</v>
      </c>
      <c r="K1092" s="20">
        <f>Разбивка_по_щитам!N1097</f>
        <v>0</v>
      </c>
      <c r="L1092" s="20"/>
      <c r="M1092" s="20">
        <f>Разбивка_по_щитам!P1097</f>
        <v>0</v>
      </c>
      <c r="N1092" s="20"/>
    </row>
    <row r="1093" spans="2:14" x14ac:dyDescent="0.2">
      <c r="B1093" s="20">
        <f>Разбивка_по_щитам!B1098</f>
        <v>0</v>
      </c>
      <c r="C1093" s="20">
        <f>Разбивка_по_щитам!C1098</f>
        <v>0</v>
      </c>
      <c r="D1093" s="20">
        <f>Разбивка_по_щитам!F1098</f>
        <v>0</v>
      </c>
      <c r="E1093" s="20">
        <f>Разбивка_по_щитам!H1098</f>
        <v>0</v>
      </c>
      <c r="F1093" s="20">
        <f>Разбивка_по_щитам!I1098</f>
        <v>0</v>
      </c>
      <c r="G1093" s="20">
        <f>Разбивка_по_щитам!J1098</f>
        <v>0</v>
      </c>
      <c r="H1093" s="20">
        <f>Разбивка_по_щитам!K1098</f>
        <v>0</v>
      </c>
      <c r="I1093" s="20">
        <f>Разбивка_по_щитам!L1098</f>
        <v>0</v>
      </c>
      <c r="J1093" s="20">
        <f>Разбивка_по_щитам!M1098</f>
        <v>0</v>
      </c>
      <c r="K1093" s="20">
        <f>Разбивка_по_щитам!N1098</f>
        <v>0</v>
      </c>
      <c r="L1093" s="20"/>
      <c r="M1093" s="20">
        <f>Разбивка_по_щитам!P1098</f>
        <v>0</v>
      </c>
      <c r="N1093" s="20"/>
    </row>
    <row r="1094" spans="2:14" x14ac:dyDescent="0.2">
      <c r="B1094" s="20">
        <f>Разбивка_по_щитам!B1099</f>
        <v>0</v>
      </c>
      <c r="C1094" s="20">
        <f>Разбивка_по_щитам!C1099</f>
        <v>0</v>
      </c>
      <c r="D1094" s="20">
        <f>Разбивка_по_щитам!F1099</f>
        <v>0</v>
      </c>
      <c r="E1094" s="20">
        <f>Разбивка_по_щитам!H1099</f>
        <v>0</v>
      </c>
      <c r="F1094" s="20">
        <f>Разбивка_по_щитам!I1099</f>
        <v>0</v>
      </c>
      <c r="G1094" s="20">
        <f>Разбивка_по_щитам!J1099</f>
        <v>0</v>
      </c>
      <c r="H1094" s="20">
        <f>Разбивка_по_щитам!K1099</f>
        <v>0</v>
      </c>
      <c r="I1094" s="20">
        <f>Разбивка_по_щитам!L1099</f>
        <v>0</v>
      </c>
      <c r="J1094" s="20">
        <f>Разбивка_по_щитам!M1099</f>
        <v>0</v>
      </c>
      <c r="K1094" s="20">
        <f>Разбивка_по_щитам!N1099</f>
        <v>0</v>
      </c>
      <c r="L1094" s="20"/>
      <c r="M1094" s="20">
        <f>Разбивка_по_щитам!P1099</f>
        <v>0</v>
      </c>
      <c r="N1094" s="20"/>
    </row>
    <row r="1095" spans="2:14" x14ac:dyDescent="0.2">
      <c r="B1095" s="20">
        <f>Разбивка_по_щитам!B1100</f>
        <v>0</v>
      </c>
      <c r="C1095" s="20">
        <f>Разбивка_по_щитам!C1100</f>
        <v>0</v>
      </c>
      <c r="D1095" s="20">
        <f>Разбивка_по_щитам!F1100</f>
        <v>0</v>
      </c>
      <c r="E1095" s="20">
        <f>Разбивка_по_щитам!H1100</f>
        <v>0</v>
      </c>
      <c r="F1095" s="20">
        <f>Разбивка_по_щитам!I1100</f>
        <v>0</v>
      </c>
      <c r="G1095" s="20">
        <f>Разбивка_по_щитам!J1100</f>
        <v>0</v>
      </c>
      <c r="H1095" s="20">
        <f>Разбивка_по_щитам!K1100</f>
        <v>0</v>
      </c>
      <c r="I1095" s="20">
        <f>Разбивка_по_щитам!L1100</f>
        <v>0</v>
      </c>
      <c r="J1095" s="20">
        <f>Разбивка_по_щитам!M1100</f>
        <v>0</v>
      </c>
      <c r="K1095" s="20">
        <f>Разбивка_по_щитам!N1100</f>
        <v>0</v>
      </c>
      <c r="L1095" s="20"/>
      <c r="M1095" s="20">
        <f>Разбивка_по_щитам!P1100</f>
        <v>0</v>
      </c>
      <c r="N1095" s="20"/>
    </row>
    <row r="1096" spans="2:14" x14ac:dyDescent="0.2">
      <c r="B1096" s="20">
        <f>Разбивка_по_щитам!B1101</f>
        <v>0</v>
      </c>
      <c r="C1096" s="20">
        <f>Разбивка_по_щитам!C1101</f>
        <v>0</v>
      </c>
      <c r="D1096" s="20">
        <f>Разбивка_по_щитам!F1101</f>
        <v>0</v>
      </c>
      <c r="E1096" s="20">
        <f>Разбивка_по_щитам!H1101</f>
        <v>0</v>
      </c>
      <c r="F1096" s="20">
        <f>Разбивка_по_щитам!I1101</f>
        <v>0</v>
      </c>
      <c r="G1096" s="20">
        <f>Разбивка_по_щитам!J1101</f>
        <v>0</v>
      </c>
      <c r="H1096" s="20">
        <f>Разбивка_по_щитам!K1101</f>
        <v>0</v>
      </c>
      <c r="I1096" s="20">
        <f>Разбивка_по_щитам!L1101</f>
        <v>0</v>
      </c>
      <c r="J1096" s="20">
        <f>Разбивка_по_щитам!M1101</f>
        <v>0</v>
      </c>
      <c r="K1096" s="20">
        <f>Разбивка_по_щитам!N1101</f>
        <v>0</v>
      </c>
      <c r="L1096" s="20"/>
      <c r="M1096" s="20">
        <f>Разбивка_по_щитам!P1101</f>
        <v>0</v>
      </c>
      <c r="N1096" s="20"/>
    </row>
    <row r="1097" spans="2:14" x14ac:dyDescent="0.2">
      <c r="B1097" s="20">
        <f>Разбивка_по_щитам!B1102</f>
        <v>0</v>
      </c>
      <c r="C1097" s="20">
        <f>Разбивка_по_щитам!C1102</f>
        <v>0</v>
      </c>
      <c r="D1097" s="20">
        <f>Разбивка_по_щитам!F1102</f>
        <v>0</v>
      </c>
      <c r="E1097" s="20">
        <f>Разбивка_по_щитам!H1102</f>
        <v>0</v>
      </c>
      <c r="F1097" s="20">
        <f>Разбивка_по_щитам!I1102</f>
        <v>0</v>
      </c>
      <c r="G1097" s="20">
        <f>Разбивка_по_щитам!J1102</f>
        <v>0</v>
      </c>
      <c r="H1097" s="20">
        <f>Разбивка_по_щитам!K1102</f>
        <v>0</v>
      </c>
      <c r="I1097" s="20">
        <f>Разбивка_по_щитам!L1102</f>
        <v>0</v>
      </c>
      <c r="J1097" s="20">
        <f>Разбивка_по_щитам!M1102</f>
        <v>0</v>
      </c>
      <c r="K1097" s="20">
        <f>Разбивка_по_щитам!N1102</f>
        <v>0</v>
      </c>
      <c r="L1097" s="20"/>
      <c r="M1097" s="20">
        <f>Разбивка_по_щитам!P1102</f>
        <v>0</v>
      </c>
      <c r="N1097" s="20"/>
    </row>
    <row r="1098" spans="2:14" x14ac:dyDescent="0.2">
      <c r="B1098" s="20">
        <f>Разбивка_по_щитам!B1103</f>
        <v>0</v>
      </c>
      <c r="C1098" s="20">
        <f>Разбивка_по_щитам!C1103</f>
        <v>0</v>
      </c>
      <c r="D1098" s="20">
        <f>Разбивка_по_щитам!F1103</f>
        <v>0</v>
      </c>
      <c r="E1098" s="20">
        <f>Разбивка_по_щитам!H1103</f>
        <v>0</v>
      </c>
      <c r="F1098" s="20">
        <f>Разбивка_по_щитам!I1103</f>
        <v>0</v>
      </c>
      <c r="G1098" s="20">
        <f>Разбивка_по_щитам!J1103</f>
        <v>0</v>
      </c>
      <c r="H1098" s="20">
        <f>Разбивка_по_щитам!K1103</f>
        <v>0</v>
      </c>
      <c r="I1098" s="20">
        <f>Разбивка_по_щитам!L1103</f>
        <v>0</v>
      </c>
      <c r="J1098" s="20">
        <f>Разбивка_по_щитам!M1103</f>
        <v>0</v>
      </c>
      <c r="K1098" s="20">
        <f>Разбивка_по_щитам!N1103</f>
        <v>0</v>
      </c>
      <c r="L1098" s="20"/>
      <c r="M1098" s="20">
        <f>Разбивка_по_щитам!P1103</f>
        <v>0</v>
      </c>
      <c r="N1098" s="20"/>
    </row>
    <row r="1099" spans="2:14" x14ac:dyDescent="0.2">
      <c r="B1099" s="20">
        <f>Разбивка_по_щитам!B1104</f>
        <v>0</v>
      </c>
      <c r="C1099" s="20">
        <f>Разбивка_по_щитам!C1104</f>
        <v>0</v>
      </c>
      <c r="D1099" s="20">
        <f>Разбивка_по_щитам!F1104</f>
        <v>0</v>
      </c>
      <c r="E1099" s="20">
        <f>Разбивка_по_щитам!H1104</f>
        <v>0</v>
      </c>
      <c r="F1099" s="20">
        <f>Разбивка_по_щитам!I1104</f>
        <v>0</v>
      </c>
      <c r="G1099" s="20">
        <f>Разбивка_по_щитам!J1104</f>
        <v>0</v>
      </c>
      <c r="H1099" s="20">
        <f>Разбивка_по_щитам!K1104</f>
        <v>0</v>
      </c>
      <c r="I1099" s="20">
        <f>Разбивка_по_щитам!L1104</f>
        <v>0</v>
      </c>
      <c r="J1099" s="20">
        <f>Разбивка_по_щитам!M1104</f>
        <v>0</v>
      </c>
      <c r="K1099" s="20">
        <f>Разбивка_по_щитам!N1104</f>
        <v>0</v>
      </c>
      <c r="L1099" s="20"/>
      <c r="M1099" s="20">
        <f>Разбивка_по_щитам!P1104</f>
        <v>0</v>
      </c>
      <c r="N1099" s="20"/>
    </row>
    <row r="1100" spans="2:14" x14ac:dyDescent="0.2">
      <c r="B1100" s="20">
        <f>Разбивка_по_щитам!B1105</f>
        <v>0</v>
      </c>
      <c r="C1100" s="20">
        <f>Разбивка_по_щитам!C1105</f>
        <v>0</v>
      </c>
      <c r="D1100" s="20">
        <f>Разбивка_по_щитам!F1105</f>
        <v>0</v>
      </c>
      <c r="E1100" s="20">
        <f>Разбивка_по_щитам!H1105</f>
        <v>0</v>
      </c>
      <c r="F1100" s="20">
        <f>Разбивка_по_щитам!I1105</f>
        <v>0</v>
      </c>
      <c r="G1100" s="20">
        <f>Разбивка_по_щитам!J1105</f>
        <v>0</v>
      </c>
      <c r="H1100" s="20">
        <f>Разбивка_по_щитам!K1105</f>
        <v>0</v>
      </c>
      <c r="I1100" s="20">
        <f>Разбивка_по_щитам!L1105</f>
        <v>0</v>
      </c>
      <c r="J1100" s="20">
        <f>Разбивка_по_щитам!M1105</f>
        <v>0</v>
      </c>
      <c r="K1100" s="20">
        <f>Разбивка_по_щитам!N1105</f>
        <v>0</v>
      </c>
      <c r="L1100" s="20"/>
      <c r="M1100" s="20">
        <f>Разбивка_по_щитам!P1105</f>
        <v>0</v>
      </c>
      <c r="N1100" s="20"/>
    </row>
    <row r="1101" spans="2:14" x14ac:dyDescent="0.2">
      <c r="B1101" s="20">
        <f>Разбивка_по_щитам!B1106</f>
        <v>0</v>
      </c>
      <c r="C1101" s="20">
        <f>Разбивка_по_щитам!C1106</f>
        <v>0</v>
      </c>
      <c r="D1101" s="20">
        <f>Разбивка_по_щитам!F1106</f>
        <v>0</v>
      </c>
      <c r="E1101" s="20">
        <f>Разбивка_по_щитам!H1106</f>
        <v>0</v>
      </c>
      <c r="F1101" s="20">
        <f>Разбивка_по_щитам!I1106</f>
        <v>0</v>
      </c>
      <c r="G1101" s="20">
        <f>Разбивка_по_щитам!J1106</f>
        <v>0</v>
      </c>
      <c r="H1101" s="20">
        <f>Разбивка_по_щитам!K1106</f>
        <v>0</v>
      </c>
      <c r="I1101" s="20">
        <f>Разбивка_по_щитам!L1106</f>
        <v>0</v>
      </c>
      <c r="J1101" s="20">
        <f>Разбивка_по_щитам!M1106</f>
        <v>0</v>
      </c>
      <c r="K1101" s="20">
        <f>Разбивка_по_щитам!N1106</f>
        <v>0</v>
      </c>
      <c r="L1101" s="20"/>
      <c r="M1101" s="20">
        <f>Разбивка_по_щитам!P1106</f>
        <v>0</v>
      </c>
      <c r="N1101" s="20"/>
    </row>
    <row r="1102" spans="2:14" x14ac:dyDescent="0.2">
      <c r="B1102" s="20">
        <f>Разбивка_по_щитам!B1107</f>
        <v>0</v>
      </c>
      <c r="C1102" s="20">
        <f>Разбивка_по_щитам!C1107</f>
        <v>0</v>
      </c>
      <c r="D1102" s="20">
        <f>Разбивка_по_щитам!F1107</f>
        <v>0</v>
      </c>
      <c r="E1102" s="20">
        <f>Разбивка_по_щитам!H1107</f>
        <v>0</v>
      </c>
      <c r="F1102" s="20">
        <f>Разбивка_по_щитам!I1107</f>
        <v>0</v>
      </c>
      <c r="G1102" s="20">
        <f>Разбивка_по_щитам!J1107</f>
        <v>0</v>
      </c>
      <c r="H1102" s="20">
        <f>Разбивка_по_щитам!K1107</f>
        <v>0</v>
      </c>
      <c r="I1102" s="20">
        <f>Разбивка_по_щитам!L1107</f>
        <v>0</v>
      </c>
      <c r="J1102" s="20">
        <f>Разбивка_по_щитам!M1107</f>
        <v>0</v>
      </c>
      <c r="K1102" s="20">
        <f>Разбивка_по_щитам!N1107</f>
        <v>0</v>
      </c>
      <c r="L1102" s="20"/>
      <c r="M1102" s="20">
        <f>Разбивка_по_щитам!P1107</f>
        <v>0</v>
      </c>
      <c r="N1102" s="20"/>
    </row>
    <row r="1103" spans="2:14" x14ac:dyDescent="0.2">
      <c r="B1103" s="20">
        <f>Разбивка_по_щитам!B1108</f>
        <v>0</v>
      </c>
      <c r="C1103" s="20">
        <f>Разбивка_по_щитам!C1108</f>
        <v>0</v>
      </c>
      <c r="D1103" s="20">
        <f>Разбивка_по_щитам!F1108</f>
        <v>0</v>
      </c>
      <c r="E1103" s="20">
        <f>Разбивка_по_щитам!H1108</f>
        <v>0</v>
      </c>
      <c r="F1103" s="20">
        <f>Разбивка_по_щитам!I1108</f>
        <v>0</v>
      </c>
      <c r="G1103" s="20">
        <f>Разбивка_по_щитам!J1108</f>
        <v>0</v>
      </c>
      <c r="H1103" s="20">
        <f>Разбивка_по_щитам!K1108</f>
        <v>0</v>
      </c>
      <c r="I1103" s="20">
        <f>Разбивка_по_щитам!L1108</f>
        <v>0</v>
      </c>
      <c r="J1103" s="20">
        <f>Разбивка_по_щитам!M1108</f>
        <v>0</v>
      </c>
      <c r="K1103" s="20">
        <f>Разбивка_по_щитам!N1108</f>
        <v>0</v>
      </c>
      <c r="L1103" s="20"/>
      <c r="M1103" s="20">
        <f>Разбивка_по_щитам!P1108</f>
        <v>0</v>
      </c>
      <c r="N1103" s="20"/>
    </row>
    <row r="1104" spans="2:14" x14ac:dyDescent="0.2">
      <c r="B1104" s="20">
        <f>Разбивка_по_щитам!B1109</f>
        <v>0</v>
      </c>
      <c r="C1104" s="20">
        <f>Разбивка_по_щитам!C1109</f>
        <v>0</v>
      </c>
      <c r="D1104" s="20">
        <f>Разбивка_по_щитам!F1109</f>
        <v>0</v>
      </c>
      <c r="E1104" s="20">
        <f>Разбивка_по_щитам!H1109</f>
        <v>0</v>
      </c>
      <c r="F1104" s="20">
        <f>Разбивка_по_щитам!I1109</f>
        <v>0</v>
      </c>
      <c r="G1104" s="20">
        <f>Разбивка_по_щитам!J1109</f>
        <v>0</v>
      </c>
      <c r="H1104" s="20">
        <f>Разбивка_по_щитам!K1109</f>
        <v>0</v>
      </c>
      <c r="I1104" s="20">
        <f>Разбивка_по_щитам!L1109</f>
        <v>0</v>
      </c>
      <c r="J1104" s="20">
        <f>Разбивка_по_щитам!M1109</f>
        <v>0</v>
      </c>
      <c r="K1104" s="20">
        <f>Разбивка_по_щитам!N1109</f>
        <v>0</v>
      </c>
      <c r="L1104" s="20"/>
      <c r="M1104" s="20">
        <f>Разбивка_по_щитам!P1109</f>
        <v>0</v>
      </c>
      <c r="N1104" s="20"/>
    </row>
    <row r="1105" spans="2:14" x14ac:dyDescent="0.2">
      <c r="B1105" s="20">
        <f>Разбивка_по_щитам!B1110</f>
        <v>0</v>
      </c>
      <c r="C1105" s="20">
        <f>Разбивка_по_щитам!C1110</f>
        <v>0</v>
      </c>
      <c r="D1105" s="20">
        <f>Разбивка_по_щитам!F1110</f>
        <v>0</v>
      </c>
      <c r="E1105" s="20">
        <f>Разбивка_по_щитам!H1110</f>
        <v>0</v>
      </c>
      <c r="F1105" s="20">
        <f>Разбивка_по_щитам!I1110</f>
        <v>0</v>
      </c>
      <c r="G1105" s="20">
        <f>Разбивка_по_щитам!J1110</f>
        <v>0</v>
      </c>
      <c r="H1105" s="20">
        <f>Разбивка_по_щитам!K1110</f>
        <v>0</v>
      </c>
      <c r="I1105" s="20">
        <f>Разбивка_по_щитам!L1110</f>
        <v>0</v>
      </c>
      <c r="J1105" s="20">
        <f>Разбивка_по_щитам!M1110</f>
        <v>0</v>
      </c>
      <c r="K1105" s="20">
        <f>Разбивка_по_щитам!N1110</f>
        <v>0</v>
      </c>
      <c r="L1105" s="20"/>
      <c r="M1105" s="20">
        <f>Разбивка_по_щитам!P1110</f>
        <v>0</v>
      </c>
      <c r="N1105" s="20"/>
    </row>
    <row r="1106" spans="2:14" x14ac:dyDescent="0.2">
      <c r="B1106" s="20">
        <f>Разбивка_по_щитам!B1111</f>
        <v>0</v>
      </c>
      <c r="C1106" s="20">
        <f>Разбивка_по_щитам!C1111</f>
        <v>0</v>
      </c>
      <c r="D1106" s="20">
        <f>Разбивка_по_щитам!F1111</f>
        <v>0</v>
      </c>
      <c r="E1106" s="20">
        <f>Разбивка_по_щитам!H1111</f>
        <v>0</v>
      </c>
      <c r="F1106" s="20">
        <f>Разбивка_по_щитам!I1111</f>
        <v>0</v>
      </c>
      <c r="G1106" s="20">
        <f>Разбивка_по_щитам!J1111</f>
        <v>0</v>
      </c>
      <c r="H1106" s="20">
        <f>Разбивка_по_щитам!K1111</f>
        <v>0</v>
      </c>
      <c r="I1106" s="20">
        <f>Разбивка_по_щитам!L1111</f>
        <v>0</v>
      </c>
      <c r="J1106" s="20">
        <f>Разбивка_по_щитам!M1111</f>
        <v>0</v>
      </c>
      <c r="K1106" s="20">
        <f>Разбивка_по_щитам!N1111</f>
        <v>0</v>
      </c>
      <c r="L1106" s="20"/>
      <c r="M1106" s="20">
        <f>Разбивка_по_щитам!P1111</f>
        <v>0</v>
      </c>
      <c r="N1106" s="20"/>
    </row>
    <row r="1107" spans="2:14" x14ac:dyDescent="0.2">
      <c r="B1107" s="20">
        <f>Разбивка_по_щитам!B1112</f>
        <v>0</v>
      </c>
      <c r="C1107" s="20">
        <f>Разбивка_по_щитам!C1112</f>
        <v>0</v>
      </c>
      <c r="D1107" s="20">
        <f>Разбивка_по_щитам!F1112</f>
        <v>0</v>
      </c>
      <c r="E1107" s="20">
        <f>Разбивка_по_щитам!H1112</f>
        <v>0</v>
      </c>
      <c r="F1107" s="20">
        <f>Разбивка_по_щитам!I1112</f>
        <v>0</v>
      </c>
      <c r="G1107" s="20">
        <f>Разбивка_по_щитам!J1112</f>
        <v>0</v>
      </c>
      <c r="H1107" s="20">
        <f>Разбивка_по_щитам!K1112</f>
        <v>0</v>
      </c>
      <c r="I1107" s="20">
        <f>Разбивка_по_щитам!L1112</f>
        <v>0</v>
      </c>
      <c r="J1107" s="20">
        <f>Разбивка_по_щитам!M1112</f>
        <v>0</v>
      </c>
      <c r="K1107" s="20">
        <f>Разбивка_по_щитам!N1112</f>
        <v>0</v>
      </c>
      <c r="L1107" s="20"/>
      <c r="M1107" s="20">
        <f>Разбивка_по_щитам!P1112</f>
        <v>0</v>
      </c>
      <c r="N1107" s="20"/>
    </row>
    <row r="1108" spans="2:14" x14ac:dyDescent="0.2">
      <c r="B1108" s="20">
        <f>Разбивка_по_щитам!B1113</f>
        <v>0</v>
      </c>
      <c r="C1108" s="20">
        <f>Разбивка_по_щитам!C1113</f>
        <v>0</v>
      </c>
      <c r="D1108" s="20">
        <f>Разбивка_по_щитам!F1113</f>
        <v>0</v>
      </c>
      <c r="E1108" s="20">
        <f>Разбивка_по_щитам!H1113</f>
        <v>0</v>
      </c>
      <c r="F1108" s="20">
        <f>Разбивка_по_щитам!I1113</f>
        <v>0</v>
      </c>
      <c r="G1108" s="20">
        <f>Разбивка_по_щитам!J1113</f>
        <v>0</v>
      </c>
      <c r="H1108" s="20">
        <f>Разбивка_по_щитам!K1113</f>
        <v>0</v>
      </c>
      <c r="I1108" s="20">
        <f>Разбивка_по_щитам!L1113</f>
        <v>0</v>
      </c>
      <c r="J1108" s="20">
        <f>Разбивка_по_щитам!M1113</f>
        <v>0</v>
      </c>
      <c r="K1108" s="20">
        <f>Разбивка_по_щитам!N1113</f>
        <v>0</v>
      </c>
      <c r="L1108" s="20"/>
      <c r="M1108" s="20">
        <f>Разбивка_по_щитам!P1113</f>
        <v>0</v>
      </c>
      <c r="N1108" s="20"/>
    </row>
    <row r="1109" spans="2:14" x14ac:dyDescent="0.2">
      <c r="B1109" s="20">
        <f>Разбивка_по_щитам!B1114</f>
        <v>0</v>
      </c>
      <c r="C1109" s="20">
        <f>Разбивка_по_щитам!C1114</f>
        <v>0</v>
      </c>
      <c r="D1109" s="20">
        <f>Разбивка_по_щитам!F1114</f>
        <v>0</v>
      </c>
      <c r="E1109" s="20">
        <f>Разбивка_по_щитам!H1114</f>
        <v>0</v>
      </c>
      <c r="F1109" s="20">
        <f>Разбивка_по_щитам!I1114</f>
        <v>0</v>
      </c>
      <c r="G1109" s="20">
        <f>Разбивка_по_щитам!J1114</f>
        <v>0</v>
      </c>
      <c r="H1109" s="20">
        <f>Разбивка_по_щитам!K1114</f>
        <v>0</v>
      </c>
      <c r="I1109" s="20">
        <f>Разбивка_по_щитам!L1114</f>
        <v>0</v>
      </c>
      <c r="J1109" s="20">
        <f>Разбивка_по_щитам!M1114</f>
        <v>0</v>
      </c>
      <c r="K1109" s="20">
        <f>Разбивка_по_щитам!N1114</f>
        <v>0</v>
      </c>
      <c r="L1109" s="20"/>
      <c r="M1109" s="20">
        <f>Разбивка_по_щитам!P1114</f>
        <v>0</v>
      </c>
      <c r="N1109" s="20"/>
    </row>
    <row r="1110" spans="2:14" x14ac:dyDescent="0.2">
      <c r="B1110" s="20">
        <f>Разбивка_по_щитам!B1115</f>
        <v>0</v>
      </c>
      <c r="C1110" s="20">
        <f>Разбивка_по_щитам!C1115</f>
        <v>0</v>
      </c>
      <c r="D1110" s="20">
        <f>Разбивка_по_щитам!F1115</f>
        <v>0</v>
      </c>
      <c r="E1110" s="20">
        <f>Разбивка_по_щитам!H1115</f>
        <v>0</v>
      </c>
      <c r="F1110" s="20">
        <f>Разбивка_по_щитам!I1115</f>
        <v>0</v>
      </c>
      <c r="G1110" s="20">
        <f>Разбивка_по_щитам!J1115</f>
        <v>0</v>
      </c>
      <c r="H1110" s="20">
        <f>Разбивка_по_щитам!K1115</f>
        <v>0</v>
      </c>
      <c r="I1110" s="20">
        <f>Разбивка_по_щитам!L1115</f>
        <v>0</v>
      </c>
      <c r="J1110" s="20">
        <f>Разбивка_по_щитам!M1115</f>
        <v>0</v>
      </c>
      <c r="K1110" s="20">
        <f>Разбивка_по_щитам!N1115</f>
        <v>0</v>
      </c>
      <c r="L1110" s="20"/>
      <c r="M1110" s="20">
        <f>Разбивка_по_щитам!P1115</f>
        <v>0</v>
      </c>
      <c r="N1110" s="20"/>
    </row>
    <row r="1111" spans="2:14" x14ac:dyDescent="0.2">
      <c r="B1111" s="20">
        <f>Разбивка_по_щитам!B1116</f>
        <v>0</v>
      </c>
      <c r="C1111" s="20">
        <f>Разбивка_по_щитам!C1116</f>
        <v>0</v>
      </c>
      <c r="D1111" s="20">
        <f>Разбивка_по_щитам!F1116</f>
        <v>0</v>
      </c>
      <c r="E1111" s="20">
        <f>Разбивка_по_щитам!H1116</f>
        <v>0</v>
      </c>
      <c r="F1111" s="20">
        <f>Разбивка_по_щитам!I1116</f>
        <v>0</v>
      </c>
      <c r="G1111" s="20">
        <f>Разбивка_по_щитам!J1116</f>
        <v>0</v>
      </c>
      <c r="H1111" s="20">
        <f>Разбивка_по_щитам!K1116</f>
        <v>0</v>
      </c>
      <c r="I1111" s="20">
        <f>Разбивка_по_щитам!L1116</f>
        <v>0</v>
      </c>
      <c r="J1111" s="20">
        <f>Разбивка_по_щитам!M1116</f>
        <v>0</v>
      </c>
      <c r="K1111" s="20">
        <f>Разбивка_по_щитам!N1116</f>
        <v>0</v>
      </c>
      <c r="L1111" s="20"/>
      <c r="M1111" s="20">
        <f>Разбивка_по_щитам!P1116</f>
        <v>0</v>
      </c>
      <c r="N1111" s="20"/>
    </row>
    <row r="1112" spans="2:14" x14ac:dyDescent="0.2">
      <c r="B1112" s="20">
        <f>Разбивка_по_щитам!B1117</f>
        <v>0</v>
      </c>
      <c r="C1112" s="20">
        <f>Разбивка_по_щитам!C1117</f>
        <v>0</v>
      </c>
      <c r="D1112" s="20">
        <f>Разбивка_по_щитам!F1117</f>
        <v>0</v>
      </c>
      <c r="E1112" s="20">
        <f>Разбивка_по_щитам!H1117</f>
        <v>0</v>
      </c>
      <c r="F1112" s="20">
        <f>Разбивка_по_щитам!I1117</f>
        <v>0</v>
      </c>
      <c r="G1112" s="20">
        <f>Разбивка_по_щитам!J1117</f>
        <v>0</v>
      </c>
      <c r="H1112" s="20">
        <f>Разбивка_по_щитам!K1117</f>
        <v>0</v>
      </c>
      <c r="I1112" s="20">
        <f>Разбивка_по_щитам!L1117</f>
        <v>0</v>
      </c>
      <c r="J1112" s="20">
        <f>Разбивка_по_щитам!M1117</f>
        <v>0</v>
      </c>
      <c r="K1112" s="20">
        <f>Разбивка_по_щитам!N1117</f>
        <v>0</v>
      </c>
      <c r="L1112" s="20"/>
      <c r="M1112" s="20">
        <f>Разбивка_по_щитам!P1117</f>
        <v>0</v>
      </c>
      <c r="N1112" s="20"/>
    </row>
    <row r="1113" spans="2:14" x14ac:dyDescent="0.2">
      <c r="B1113" s="20">
        <f>Разбивка_по_щитам!B1118</f>
        <v>0</v>
      </c>
      <c r="C1113" s="20">
        <f>Разбивка_по_щитам!C1118</f>
        <v>0</v>
      </c>
      <c r="D1113" s="20">
        <f>Разбивка_по_щитам!F1118</f>
        <v>0</v>
      </c>
      <c r="E1113" s="20">
        <f>Разбивка_по_щитам!H1118</f>
        <v>0</v>
      </c>
      <c r="F1113" s="20">
        <f>Разбивка_по_щитам!I1118</f>
        <v>0</v>
      </c>
      <c r="G1113" s="20">
        <f>Разбивка_по_щитам!J1118</f>
        <v>0</v>
      </c>
      <c r="H1113" s="20">
        <f>Разбивка_по_щитам!K1118</f>
        <v>0</v>
      </c>
      <c r="I1113" s="20">
        <f>Разбивка_по_щитам!L1118</f>
        <v>0</v>
      </c>
      <c r="J1113" s="20">
        <f>Разбивка_по_щитам!M1118</f>
        <v>0</v>
      </c>
      <c r="K1113" s="20">
        <f>Разбивка_по_щитам!N1118</f>
        <v>0</v>
      </c>
      <c r="L1113" s="20"/>
      <c r="M1113" s="20">
        <f>Разбивка_по_щитам!P1118</f>
        <v>0</v>
      </c>
      <c r="N1113" s="20"/>
    </row>
    <row r="1114" spans="2:14" x14ac:dyDescent="0.2">
      <c r="B1114" s="20">
        <f>Разбивка_по_щитам!B1119</f>
        <v>0</v>
      </c>
      <c r="C1114" s="20">
        <f>Разбивка_по_щитам!C1119</f>
        <v>0</v>
      </c>
      <c r="D1114" s="20">
        <f>Разбивка_по_щитам!F1119</f>
        <v>0</v>
      </c>
      <c r="E1114" s="20">
        <f>Разбивка_по_щитам!H1119</f>
        <v>0</v>
      </c>
      <c r="F1114" s="20">
        <f>Разбивка_по_щитам!I1119</f>
        <v>0</v>
      </c>
      <c r="G1114" s="20">
        <f>Разбивка_по_щитам!J1119</f>
        <v>0</v>
      </c>
      <c r="H1114" s="20">
        <f>Разбивка_по_щитам!K1119</f>
        <v>0</v>
      </c>
      <c r="I1114" s="20">
        <f>Разбивка_по_щитам!L1119</f>
        <v>0</v>
      </c>
      <c r="J1114" s="20">
        <f>Разбивка_по_щитам!M1119</f>
        <v>0</v>
      </c>
      <c r="K1114" s="20">
        <f>Разбивка_по_щитам!N1119</f>
        <v>0</v>
      </c>
      <c r="L1114" s="20"/>
      <c r="M1114" s="20">
        <f>Разбивка_по_щитам!P1119</f>
        <v>0</v>
      </c>
      <c r="N1114" s="20"/>
    </row>
    <row r="1115" spans="2:14" x14ac:dyDescent="0.2">
      <c r="B1115" s="20">
        <f>Разбивка_по_щитам!B1120</f>
        <v>0</v>
      </c>
      <c r="C1115" s="20">
        <f>Разбивка_по_щитам!C1120</f>
        <v>0</v>
      </c>
      <c r="D1115" s="20">
        <f>Разбивка_по_щитам!F1120</f>
        <v>0</v>
      </c>
      <c r="E1115" s="20">
        <f>Разбивка_по_щитам!H1120</f>
        <v>0</v>
      </c>
      <c r="F1115" s="20">
        <f>Разбивка_по_щитам!I1120</f>
        <v>0</v>
      </c>
      <c r="G1115" s="20">
        <f>Разбивка_по_щитам!J1120</f>
        <v>0</v>
      </c>
      <c r="H1115" s="20">
        <f>Разбивка_по_щитам!K1120</f>
        <v>0</v>
      </c>
      <c r="I1115" s="20">
        <f>Разбивка_по_щитам!L1120</f>
        <v>0</v>
      </c>
      <c r="J1115" s="20">
        <f>Разбивка_по_щитам!M1120</f>
        <v>0</v>
      </c>
      <c r="K1115" s="20">
        <f>Разбивка_по_щитам!N1120</f>
        <v>0</v>
      </c>
      <c r="L1115" s="20"/>
      <c r="M1115" s="20">
        <f>Разбивка_по_щитам!P1120</f>
        <v>0</v>
      </c>
      <c r="N1115" s="20"/>
    </row>
    <row r="1116" spans="2:14" x14ac:dyDescent="0.2">
      <c r="B1116" s="20">
        <f>Разбивка_по_щитам!B1121</f>
        <v>0</v>
      </c>
      <c r="C1116" s="20">
        <f>Разбивка_по_щитам!C1121</f>
        <v>0</v>
      </c>
      <c r="D1116" s="20">
        <f>Разбивка_по_щитам!F1121</f>
        <v>0</v>
      </c>
      <c r="E1116" s="20">
        <f>Разбивка_по_щитам!H1121</f>
        <v>0</v>
      </c>
      <c r="F1116" s="20">
        <f>Разбивка_по_щитам!I1121</f>
        <v>0</v>
      </c>
      <c r="G1116" s="20">
        <f>Разбивка_по_щитам!J1121</f>
        <v>0</v>
      </c>
      <c r="H1116" s="20">
        <f>Разбивка_по_щитам!K1121</f>
        <v>0</v>
      </c>
      <c r="I1116" s="20">
        <f>Разбивка_по_щитам!L1121</f>
        <v>0</v>
      </c>
      <c r="J1116" s="20">
        <f>Разбивка_по_щитам!M1121</f>
        <v>0</v>
      </c>
      <c r="K1116" s="20">
        <f>Разбивка_по_щитам!N1121</f>
        <v>0</v>
      </c>
      <c r="L1116" s="20"/>
      <c r="M1116" s="20">
        <f>Разбивка_по_щитам!P1121</f>
        <v>0</v>
      </c>
      <c r="N1116" s="20"/>
    </row>
    <row r="1117" spans="2:14" x14ac:dyDescent="0.2">
      <c r="B1117" s="20">
        <f>Разбивка_по_щитам!B1122</f>
        <v>0</v>
      </c>
      <c r="C1117" s="20">
        <f>Разбивка_по_щитам!C1122</f>
        <v>0</v>
      </c>
      <c r="D1117" s="20">
        <f>Разбивка_по_щитам!F1122</f>
        <v>0</v>
      </c>
      <c r="E1117" s="20">
        <f>Разбивка_по_щитам!H1122</f>
        <v>0</v>
      </c>
      <c r="F1117" s="20">
        <f>Разбивка_по_щитам!I1122</f>
        <v>0</v>
      </c>
      <c r="G1117" s="20">
        <f>Разбивка_по_щитам!J1122</f>
        <v>0</v>
      </c>
      <c r="H1117" s="20">
        <f>Разбивка_по_щитам!K1122</f>
        <v>0</v>
      </c>
      <c r="I1117" s="20">
        <f>Разбивка_по_щитам!L1122</f>
        <v>0</v>
      </c>
      <c r="J1117" s="20">
        <f>Разбивка_по_щитам!M1122</f>
        <v>0</v>
      </c>
      <c r="K1117" s="20">
        <f>Разбивка_по_щитам!N1122</f>
        <v>0</v>
      </c>
      <c r="L1117" s="20"/>
      <c r="M1117" s="20">
        <f>Разбивка_по_щитам!P1122</f>
        <v>0</v>
      </c>
      <c r="N1117" s="20"/>
    </row>
    <row r="1118" spans="2:14" x14ac:dyDescent="0.2">
      <c r="B1118" s="20">
        <f>Разбивка_по_щитам!B1123</f>
        <v>0</v>
      </c>
      <c r="C1118" s="20">
        <f>Разбивка_по_щитам!C1123</f>
        <v>0</v>
      </c>
      <c r="D1118" s="20">
        <f>Разбивка_по_щитам!F1123</f>
        <v>0</v>
      </c>
      <c r="E1118" s="20">
        <f>Разбивка_по_щитам!H1123</f>
        <v>0</v>
      </c>
      <c r="F1118" s="20">
        <f>Разбивка_по_щитам!I1123</f>
        <v>0</v>
      </c>
      <c r="G1118" s="20">
        <f>Разбивка_по_щитам!J1123</f>
        <v>0</v>
      </c>
      <c r="H1118" s="20">
        <f>Разбивка_по_щитам!K1123</f>
        <v>0</v>
      </c>
      <c r="I1118" s="20">
        <f>Разбивка_по_щитам!L1123</f>
        <v>0</v>
      </c>
      <c r="J1118" s="20">
        <f>Разбивка_по_щитам!M1123</f>
        <v>0</v>
      </c>
      <c r="K1118" s="20">
        <f>Разбивка_по_щитам!N1123</f>
        <v>0</v>
      </c>
      <c r="L1118" s="20"/>
      <c r="M1118" s="20">
        <f>Разбивка_по_щитам!P1123</f>
        <v>0</v>
      </c>
      <c r="N1118" s="20"/>
    </row>
    <row r="1119" spans="2:14" x14ac:dyDescent="0.2">
      <c r="B1119" s="20">
        <f>Разбивка_по_щитам!B1124</f>
        <v>0</v>
      </c>
      <c r="C1119" s="20">
        <f>Разбивка_по_щитам!C1124</f>
        <v>0</v>
      </c>
      <c r="D1119" s="20">
        <f>Разбивка_по_щитам!F1124</f>
        <v>0</v>
      </c>
      <c r="E1119" s="20">
        <f>Разбивка_по_щитам!H1124</f>
        <v>0</v>
      </c>
      <c r="F1119" s="20">
        <f>Разбивка_по_щитам!I1124</f>
        <v>0</v>
      </c>
      <c r="G1119" s="20">
        <f>Разбивка_по_щитам!J1124</f>
        <v>0</v>
      </c>
      <c r="H1119" s="20">
        <f>Разбивка_по_щитам!K1124</f>
        <v>0</v>
      </c>
      <c r="I1119" s="20">
        <f>Разбивка_по_щитам!L1124</f>
        <v>0</v>
      </c>
      <c r="J1119" s="20">
        <f>Разбивка_по_щитам!M1124</f>
        <v>0</v>
      </c>
      <c r="K1119" s="20">
        <f>Разбивка_по_щитам!N1124</f>
        <v>0</v>
      </c>
      <c r="L1119" s="20"/>
      <c r="M1119" s="20">
        <f>Разбивка_по_щитам!P1124</f>
        <v>0</v>
      </c>
      <c r="N1119" s="20"/>
    </row>
    <row r="1120" spans="2:14" x14ac:dyDescent="0.2">
      <c r="B1120" s="20">
        <f>Разбивка_по_щитам!B1125</f>
        <v>0</v>
      </c>
      <c r="C1120" s="20">
        <f>Разбивка_по_щитам!C1125</f>
        <v>0</v>
      </c>
      <c r="D1120" s="20">
        <f>Разбивка_по_щитам!F1125</f>
        <v>0</v>
      </c>
      <c r="E1120" s="20">
        <f>Разбивка_по_щитам!H1125</f>
        <v>0</v>
      </c>
      <c r="F1120" s="20">
        <f>Разбивка_по_щитам!I1125</f>
        <v>0</v>
      </c>
      <c r="G1120" s="20">
        <f>Разбивка_по_щитам!J1125</f>
        <v>0</v>
      </c>
      <c r="H1120" s="20">
        <f>Разбивка_по_щитам!K1125</f>
        <v>0</v>
      </c>
      <c r="I1120" s="20">
        <f>Разбивка_по_щитам!L1125</f>
        <v>0</v>
      </c>
      <c r="J1120" s="20">
        <f>Разбивка_по_щитам!M1125</f>
        <v>0</v>
      </c>
      <c r="K1120" s="20">
        <f>Разбивка_по_щитам!N1125</f>
        <v>0</v>
      </c>
      <c r="L1120" s="20"/>
      <c r="M1120" s="20">
        <f>Разбивка_по_щитам!P1125</f>
        <v>0</v>
      </c>
      <c r="N1120" s="20"/>
    </row>
    <row r="1121" spans="2:14" x14ac:dyDescent="0.2">
      <c r="B1121" s="20">
        <f>Разбивка_по_щитам!B1126</f>
        <v>0</v>
      </c>
      <c r="C1121" s="20">
        <f>Разбивка_по_щитам!C1126</f>
        <v>0</v>
      </c>
      <c r="D1121" s="20">
        <f>Разбивка_по_щитам!F1126</f>
        <v>0</v>
      </c>
      <c r="E1121" s="20">
        <f>Разбивка_по_щитам!H1126</f>
        <v>0</v>
      </c>
      <c r="F1121" s="20">
        <f>Разбивка_по_щитам!I1126</f>
        <v>0</v>
      </c>
      <c r="G1121" s="20">
        <f>Разбивка_по_щитам!J1126</f>
        <v>0</v>
      </c>
      <c r="H1121" s="20">
        <f>Разбивка_по_щитам!K1126</f>
        <v>0</v>
      </c>
      <c r="I1121" s="20">
        <f>Разбивка_по_щитам!L1126</f>
        <v>0</v>
      </c>
      <c r="J1121" s="20">
        <f>Разбивка_по_щитам!M1126</f>
        <v>0</v>
      </c>
      <c r="K1121" s="20">
        <f>Разбивка_по_щитам!N1126</f>
        <v>0</v>
      </c>
      <c r="L1121" s="20"/>
      <c r="M1121" s="20">
        <f>Разбивка_по_щитам!P1126</f>
        <v>0</v>
      </c>
      <c r="N1121" s="20"/>
    </row>
    <row r="1122" spans="2:14" x14ac:dyDescent="0.2">
      <c r="B1122" s="20">
        <f>Разбивка_по_щитам!B1127</f>
        <v>0</v>
      </c>
      <c r="C1122" s="20">
        <f>Разбивка_по_щитам!C1127</f>
        <v>0</v>
      </c>
      <c r="D1122" s="20">
        <f>Разбивка_по_щитам!F1127</f>
        <v>0</v>
      </c>
      <c r="E1122" s="20">
        <f>Разбивка_по_щитам!H1127</f>
        <v>0</v>
      </c>
      <c r="F1122" s="20">
        <f>Разбивка_по_щитам!I1127</f>
        <v>0</v>
      </c>
      <c r="G1122" s="20">
        <f>Разбивка_по_щитам!J1127</f>
        <v>0</v>
      </c>
      <c r="H1122" s="20">
        <f>Разбивка_по_щитам!K1127</f>
        <v>0</v>
      </c>
      <c r="I1122" s="20">
        <f>Разбивка_по_щитам!L1127</f>
        <v>0</v>
      </c>
      <c r="J1122" s="20">
        <f>Разбивка_по_щитам!M1127</f>
        <v>0</v>
      </c>
      <c r="K1122" s="20">
        <f>Разбивка_по_щитам!N1127</f>
        <v>0</v>
      </c>
      <c r="L1122" s="20"/>
      <c r="M1122" s="20">
        <f>Разбивка_по_щитам!P1127</f>
        <v>0</v>
      </c>
      <c r="N1122" s="20"/>
    </row>
    <row r="1123" spans="2:14" x14ac:dyDescent="0.2">
      <c r="B1123" s="20">
        <f>Разбивка_по_щитам!B1128</f>
        <v>0</v>
      </c>
      <c r="C1123" s="20">
        <f>Разбивка_по_щитам!C1128</f>
        <v>0</v>
      </c>
      <c r="D1123" s="20">
        <f>Разбивка_по_щитам!F1128</f>
        <v>0</v>
      </c>
      <c r="E1123" s="20">
        <f>Разбивка_по_щитам!H1128</f>
        <v>0</v>
      </c>
      <c r="F1123" s="20">
        <f>Разбивка_по_щитам!I1128</f>
        <v>0</v>
      </c>
      <c r="G1123" s="20">
        <f>Разбивка_по_щитам!J1128</f>
        <v>0</v>
      </c>
      <c r="H1123" s="20">
        <f>Разбивка_по_щитам!K1128</f>
        <v>0</v>
      </c>
      <c r="I1123" s="20">
        <f>Разбивка_по_щитам!L1128</f>
        <v>0</v>
      </c>
      <c r="J1123" s="20">
        <f>Разбивка_по_щитам!M1128</f>
        <v>0</v>
      </c>
      <c r="K1123" s="20">
        <f>Разбивка_по_щитам!N1128</f>
        <v>0</v>
      </c>
      <c r="L1123" s="20"/>
      <c r="M1123" s="20">
        <f>Разбивка_по_щитам!P1128</f>
        <v>0</v>
      </c>
      <c r="N1123" s="20"/>
    </row>
    <row r="1124" spans="2:14" x14ac:dyDescent="0.2">
      <c r="B1124" s="20">
        <f>Разбивка_по_щитам!B1129</f>
        <v>0</v>
      </c>
      <c r="C1124" s="20">
        <f>Разбивка_по_щитам!C1129</f>
        <v>0</v>
      </c>
      <c r="D1124" s="20">
        <f>Разбивка_по_щитам!F1129</f>
        <v>0</v>
      </c>
      <c r="E1124" s="20">
        <f>Разбивка_по_щитам!H1129</f>
        <v>0</v>
      </c>
      <c r="F1124" s="20">
        <f>Разбивка_по_щитам!I1129</f>
        <v>0</v>
      </c>
      <c r="G1124" s="20">
        <f>Разбивка_по_щитам!J1129</f>
        <v>0</v>
      </c>
      <c r="H1124" s="20">
        <f>Разбивка_по_щитам!K1129</f>
        <v>0</v>
      </c>
      <c r="I1124" s="20">
        <f>Разбивка_по_щитам!L1129</f>
        <v>0</v>
      </c>
      <c r="J1124" s="20">
        <f>Разбивка_по_щитам!M1129</f>
        <v>0</v>
      </c>
      <c r="K1124" s="20">
        <f>Разбивка_по_щитам!N1129</f>
        <v>0</v>
      </c>
      <c r="L1124" s="20"/>
      <c r="M1124" s="20">
        <f>Разбивка_по_щитам!P1129</f>
        <v>0</v>
      </c>
      <c r="N1124" s="20"/>
    </row>
    <row r="1125" spans="2:14" x14ac:dyDescent="0.2">
      <c r="B1125" s="20">
        <f>Разбивка_по_щитам!B1130</f>
        <v>0</v>
      </c>
      <c r="C1125" s="20">
        <f>Разбивка_по_щитам!C1130</f>
        <v>0</v>
      </c>
      <c r="D1125" s="20">
        <f>Разбивка_по_щитам!F1130</f>
        <v>0</v>
      </c>
      <c r="E1125" s="20">
        <f>Разбивка_по_щитам!H1130</f>
        <v>0</v>
      </c>
      <c r="F1125" s="20">
        <f>Разбивка_по_щитам!I1130</f>
        <v>0</v>
      </c>
      <c r="G1125" s="20">
        <f>Разбивка_по_щитам!J1130</f>
        <v>0</v>
      </c>
      <c r="H1125" s="20">
        <f>Разбивка_по_щитам!K1130</f>
        <v>0</v>
      </c>
      <c r="I1125" s="20">
        <f>Разбивка_по_щитам!L1130</f>
        <v>0</v>
      </c>
      <c r="J1125" s="20">
        <f>Разбивка_по_щитам!M1130</f>
        <v>0</v>
      </c>
      <c r="K1125" s="20">
        <f>Разбивка_по_щитам!N1130</f>
        <v>0</v>
      </c>
      <c r="L1125" s="20"/>
      <c r="M1125" s="20">
        <f>Разбивка_по_щитам!P1130</f>
        <v>0</v>
      </c>
      <c r="N1125" s="20"/>
    </row>
    <row r="1126" spans="2:14" x14ac:dyDescent="0.2">
      <c r="B1126" s="20">
        <f>Разбивка_по_щитам!B1131</f>
        <v>0</v>
      </c>
      <c r="C1126" s="20">
        <f>Разбивка_по_щитам!C1131</f>
        <v>0</v>
      </c>
      <c r="D1126" s="20">
        <f>Разбивка_по_щитам!F1131</f>
        <v>0</v>
      </c>
      <c r="E1126" s="20">
        <f>Разбивка_по_щитам!H1131</f>
        <v>0</v>
      </c>
      <c r="F1126" s="20">
        <f>Разбивка_по_щитам!I1131</f>
        <v>0</v>
      </c>
      <c r="G1126" s="20">
        <f>Разбивка_по_щитам!J1131</f>
        <v>0</v>
      </c>
      <c r="H1126" s="20">
        <f>Разбивка_по_щитам!K1131</f>
        <v>0</v>
      </c>
      <c r="I1126" s="20">
        <f>Разбивка_по_щитам!L1131</f>
        <v>0</v>
      </c>
      <c r="J1126" s="20">
        <f>Разбивка_по_щитам!M1131</f>
        <v>0</v>
      </c>
      <c r="K1126" s="20">
        <f>Разбивка_по_щитам!N1131</f>
        <v>0</v>
      </c>
      <c r="L1126" s="20"/>
      <c r="M1126" s="20">
        <f>Разбивка_по_щитам!P1131</f>
        <v>0</v>
      </c>
      <c r="N1126" s="20"/>
    </row>
    <row r="1127" spans="2:14" x14ac:dyDescent="0.2">
      <c r="B1127" s="20">
        <f>Разбивка_по_щитам!B1132</f>
        <v>0</v>
      </c>
      <c r="C1127" s="20">
        <f>Разбивка_по_щитам!C1132</f>
        <v>0</v>
      </c>
      <c r="D1127" s="20">
        <f>Разбивка_по_щитам!F1132</f>
        <v>0</v>
      </c>
      <c r="E1127" s="20">
        <f>Разбивка_по_щитам!H1132</f>
        <v>0</v>
      </c>
      <c r="F1127" s="20">
        <f>Разбивка_по_щитам!I1132</f>
        <v>0</v>
      </c>
      <c r="G1127" s="20">
        <f>Разбивка_по_щитам!J1132</f>
        <v>0</v>
      </c>
      <c r="H1127" s="20">
        <f>Разбивка_по_щитам!K1132</f>
        <v>0</v>
      </c>
      <c r="I1127" s="20">
        <f>Разбивка_по_щитам!L1132</f>
        <v>0</v>
      </c>
      <c r="J1127" s="20">
        <f>Разбивка_по_щитам!M1132</f>
        <v>0</v>
      </c>
      <c r="K1127" s="20">
        <f>Разбивка_по_щитам!N1132</f>
        <v>0</v>
      </c>
      <c r="L1127" s="20"/>
      <c r="M1127" s="20">
        <f>Разбивка_по_щитам!P1132</f>
        <v>0</v>
      </c>
      <c r="N1127" s="20"/>
    </row>
    <row r="1128" spans="2:14" x14ac:dyDescent="0.2">
      <c r="B1128" s="20">
        <f>Разбивка_по_щитам!B1133</f>
        <v>0</v>
      </c>
      <c r="C1128" s="20">
        <f>Разбивка_по_щитам!C1133</f>
        <v>0</v>
      </c>
      <c r="D1128" s="20">
        <f>Разбивка_по_щитам!F1133</f>
        <v>0</v>
      </c>
      <c r="E1128" s="20">
        <f>Разбивка_по_щитам!H1133</f>
        <v>0</v>
      </c>
      <c r="F1128" s="20">
        <f>Разбивка_по_щитам!I1133</f>
        <v>0</v>
      </c>
      <c r="G1128" s="20">
        <f>Разбивка_по_щитам!J1133</f>
        <v>0</v>
      </c>
      <c r="H1128" s="20">
        <f>Разбивка_по_щитам!K1133</f>
        <v>0</v>
      </c>
      <c r="I1128" s="20">
        <f>Разбивка_по_щитам!L1133</f>
        <v>0</v>
      </c>
      <c r="J1128" s="20">
        <f>Разбивка_по_щитам!M1133</f>
        <v>0</v>
      </c>
      <c r="K1128" s="20">
        <f>Разбивка_по_щитам!N1133</f>
        <v>0</v>
      </c>
      <c r="L1128" s="20"/>
      <c r="M1128" s="20">
        <f>Разбивка_по_щитам!P1133</f>
        <v>0</v>
      </c>
      <c r="N1128" s="20"/>
    </row>
    <row r="1129" spans="2:14" x14ac:dyDescent="0.2">
      <c r="B1129" s="20">
        <f>Разбивка_по_щитам!B1134</f>
        <v>0</v>
      </c>
      <c r="C1129" s="20">
        <f>Разбивка_по_щитам!C1134</f>
        <v>0</v>
      </c>
      <c r="D1129" s="20">
        <f>Разбивка_по_щитам!F1134</f>
        <v>0</v>
      </c>
      <c r="E1129" s="20">
        <f>Разбивка_по_щитам!H1134</f>
        <v>0</v>
      </c>
      <c r="F1129" s="20">
        <f>Разбивка_по_щитам!I1134</f>
        <v>0</v>
      </c>
      <c r="G1129" s="20">
        <f>Разбивка_по_щитам!J1134</f>
        <v>0</v>
      </c>
      <c r="H1129" s="20">
        <f>Разбивка_по_щитам!K1134</f>
        <v>0</v>
      </c>
      <c r="I1129" s="20">
        <f>Разбивка_по_щитам!L1134</f>
        <v>0</v>
      </c>
      <c r="J1129" s="20">
        <f>Разбивка_по_щитам!M1134</f>
        <v>0</v>
      </c>
      <c r="K1129" s="20">
        <f>Разбивка_по_щитам!N1134</f>
        <v>0</v>
      </c>
      <c r="L1129" s="20"/>
      <c r="M1129" s="20">
        <f>Разбивка_по_щитам!P1134</f>
        <v>0</v>
      </c>
      <c r="N1129" s="20"/>
    </row>
    <row r="1130" spans="2:14" x14ac:dyDescent="0.2">
      <c r="B1130" s="20">
        <f>Разбивка_по_щитам!B1135</f>
        <v>0</v>
      </c>
      <c r="C1130" s="20">
        <f>Разбивка_по_щитам!C1135</f>
        <v>0</v>
      </c>
      <c r="D1130" s="20">
        <f>Разбивка_по_щитам!F1135</f>
        <v>0</v>
      </c>
      <c r="E1130" s="20">
        <f>Разбивка_по_щитам!H1135</f>
        <v>0</v>
      </c>
      <c r="F1130" s="20">
        <f>Разбивка_по_щитам!I1135</f>
        <v>0</v>
      </c>
      <c r="G1130" s="20">
        <f>Разбивка_по_щитам!J1135</f>
        <v>0</v>
      </c>
      <c r="H1130" s="20">
        <f>Разбивка_по_щитам!K1135</f>
        <v>0</v>
      </c>
      <c r="I1130" s="20">
        <f>Разбивка_по_щитам!L1135</f>
        <v>0</v>
      </c>
      <c r="J1130" s="20">
        <f>Разбивка_по_щитам!M1135</f>
        <v>0</v>
      </c>
      <c r="K1130" s="20">
        <f>Разбивка_по_щитам!N1135</f>
        <v>0</v>
      </c>
      <c r="L1130" s="20"/>
      <c r="M1130" s="20">
        <f>Разбивка_по_щитам!P1135</f>
        <v>0</v>
      </c>
      <c r="N1130" s="20"/>
    </row>
    <row r="1131" spans="2:14" x14ac:dyDescent="0.2">
      <c r="B1131" s="20">
        <f>Разбивка_по_щитам!B1136</f>
        <v>0</v>
      </c>
      <c r="C1131" s="20">
        <f>Разбивка_по_щитам!C1136</f>
        <v>0</v>
      </c>
      <c r="D1131" s="20">
        <f>Разбивка_по_щитам!F1136</f>
        <v>0</v>
      </c>
      <c r="E1131" s="20">
        <f>Разбивка_по_щитам!H1136</f>
        <v>0</v>
      </c>
      <c r="F1131" s="20">
        <f>Разбивка_по_щитам!I1136</f>
        <v>0</v>
      </c>
      <c r="G1131" s="20">
        <f>Разбивка_по_щитам!J1136</f>
        <v>0</v>
      </c>
      <c r="H1131" s="20">
        <f>Разбивка_по_щитам!K1136</f>
        <v>0</v>
      </c>
      <c r="I1131" s="20">
        <f>Разбивка_по_щитам!L1136</f>
        <v>0</v>
      </c>
      <c r="J1131" s="20">
        <f>Разбивка_по_щитам!M1136</f>
        <v>0</v>
      </c>
      <c r="K1131" s="20">
        <f>Разбивка_по_щитам!N1136</f>
        <v>0</v>
      </c>
      <c r="L1131" s="20"/>
      <c r="M1131" s="20">
        <f>Разбивка_по_щитам!P1136</f>
        <v>0</v>
      </c>
      <c r="N1131" s="20"/>
    </row>
    <row r="1132" spans="2:14" x14ac:dyDescent="0.2">
      <c r="B1132" s="20">
        <f>Разбивка_по_щитам!B1137</f>
        <v>0</v>
      </c>
      <c r="C1132" s="20">
        <f>Разбивка_по_щитам!C1137</f>
        <v>0</v>
      </c>
      <c r="D1132" s="20">
        <f>Разбивка_по_щитам!F1137</f>
        <v>0</v>
      </c>
      <c r="E1132" s="20">
        <f>Разбивка_по_щитам!H1137</f>
        <v>0</v>
      </c>
      <c r="F1132" s="20">
        <f>Разбивка_по_щитам!I1137</f>
        <v>0</v>
      </c>
      <c r="G1132" s="20">
        <f>Разбивка_по_щитам!J1137</f>
        <v>0</v>
      </c>
      <c r="H1132" s="20">
        <f>Разбивка_по_щитам!K1137</f>
        <v>0</v>
      </c>
      <c r="I1132" s="20">
        <f>Разбивка_по_щитам!L1137</f>
        <v>0</v>
      </c>
      <c r="J1132" s="20">
        <f>Разбивка_по_щитам!M1137</f>
        <v>0</v>
      </c>
      <c r="K1132" s="20">
        <f>Разбивка_по_щитам!N1137</f>
        <v>0</v>
      </c>
      <c r="L1132" s="20"/>
      <c r="M1132" s="20">
        <f>Разбивка_по_щитам!P1137</f>
        <v>0</v>
      </c>
      <c r="N1132" s="20"/>
    </row>
    <row r="1133" spans="2:14" x14ac:dyDescent="0.2">
      <c r="B1133" s="20">
        <f>Разбивка_по_щитам!B1138</f>
        <v>0</v>
      </c>
      <c r="C1133" s="20">
        <f>Разбивка_по_щитам!C1138</f>
        <v>0</v>
      </c>
      <c r="D1133" s="20">
        <f>Разбивка_по_щитам!F1138</f>
        <v>0</v>
      </c>
      <c r="E1133" s="20">
        <f>Разбивка_по_щитам!H1138</f>
        <v>0</v>
      </c>
      <c r="F1133" s="20">
        <f>Разбивка_по_щитам!I1138</f>
        <v>0</v>
      </c>
      <c r="G1133" s="20">
        <f>Разбивка_по_щитам!J1138</f>
        <v>0</v>
      </c>
      <c r="H1133" s="20">
        <f>Разбивка_по_щитам!K1138</f>
        <v>0</v>
      </c>
      <c r="I1133" s="20">
        <f>Разбивка_по_щитам!L1138</f>
        <v>0</v>
      </c>
      <c r="J1133" s="20">
        <f>Разбивка_по_щитам!M1138</f>
        <v>0</v>
      </c>
      <c r="K1133" s="20">
        <f>Разбивка_по_щитам!N1138</f>
        <v>0</v>
      </c>
      <c r="L1133" s="20"/>
      <c r="M1133" s="20">
        <f>Разбивка_по_щитам!P1138</f>
        <v>0</v>
      </c>
      <c r="N1133" s="20"/>
    </row>
    <row r="1134" spans="2:14" x14ac:dyDescent="0.2">
      <c r="B1134" s="20">
        <f>Разбивка_по_щитам!B1139</f>
        <v>0</v>
      </c>
      <c r="C1134" s="20">
        <f>Разбивка_по_щитам!C1139</f>
        <v>0</v>
      </c>
      <c r="D1134" s="20">
        <f>Разбивка_по_щитам!F1139</f>
        <v>0</v>
      </c>
      <c r="E1134" s="20">
        <f>Разбивка_по_щитам!H1139</f>
        <v>0</v>
      </c>
      <c r="F1134" s="20">
        <f>Разбивка_по_щитам!I1139</f>
        <v>0</v>
      </c>
      <c r="G1134" s="20">
        <f>Разбивка_по_щитам!J1139</f>
        <v>0</v>
      </c>
      <c r="H1134" s="20">
        <f>Разбивка_по_щитам!K1139</f>
        <v>0</v>
      </c>
      <c r="I1134" s="20">
        <f>Разбивка_по_щитам!L1139</f>
        <v>0</v>
      </c>
      <c r="J1134" s="20">
        <f>Разбивка_по_щитам!M1139</f>
        <v>0</v>
      </c>
      <c r="K1134" s="20">
        <f>Разбивка_по_щитам!N1139</f>
        <v>0</v>
      </c>
      <c r="L1134" s="20"/>
      <c r="M1134" s="20">
        <f>Разбивка_по_щитам!P1139</f>
        <v>0</v>
      </c>
      <c r="N1134" s="20"/>
    </row>
    <row r="1135" spans="2:14" x14ac:dyDescent="0.2">
      <c r="B1135" s="20">
        <f>Разбивка_по_щитам!B1140</f>
        <v>0</v>
      </c>
      <c r="C1135" s="20">
        <f>Разбивка_по_щитам!C1140</f>
        <v>0</v>
      </c>
      <c r="D1135" s="20">
        <f>Разбивка_по_щитам!F1140</f>
        <v>0</v>
      </c>
      <c r="E1135" s="20">
        <f>Разбивка_по_щитам!H1140</f>
        <v>0</v>
      </c>
      <c r="F1135" s="20">
        <f>Разбивка_по_щитам!I1140</f>
        <v>0</v>
      </c>
      <c r="G1135" s="20">
        <f>Разбивка_по_щитам!J1140</f>
        <v>0</v>
      </c>
      <c r="H1135" s="20">
        <f>Разбивка_по_щитам!K1140</f>
        <v>0</v>
      </c>
      <c r="I1135" s="20">
        <f>Разбивка_по_щитам!L1140</f>
        <v>0</v>
      </c>
      <c r="J1135" s="20">
        <f>Разбивка_по_щитам!M1140</f>
        <v>0</v>
      </c>
      <c r="K1135" s="20">
        <f>Разбивка_по_щитам!N1140</f>
        <v>0</v>
      </c>
      <c r="L1135" s="20"/>
      <c r="M1135" s="20">
        <f>Разбивка_по_щитам!P1140</f>
        <v>0</v>
      </c>
      <c r="N1135" s="20"/>
    </row>
    <row r="1136" spans="2:14" x14ac:dyDescent="0.2">
      <c r="B1136" s="20">
        <f>Разбивка_по_щитам!B1141</f>
        <v>0</v>
      </c>
      <c r="C1136" s="20">
        <f>Разбивка_по_щитам!C1141</f>
        <v>0</v>
      </c>
      <c r="D1136" s="20">
        <f>Разбивка_по_щитам!F1141</f>
        <v>0</v>
      </c>
      <c r="E1136" s="20">
        <f>Разбивка_по_щитам!H1141</f>
        <v>0</v>
      </c>
      <c r="F1136" s="20">
        <f>Разбивка_по_щитам!I1141</f>
        <v>0</v>
      </c>
      <c r="G1136" s="20">
        <f>Разбивка_по_щитам!J1141</f>
        <v>0</v>
      </c>
      <c r="H1136" s="20">
        <f>Разбивка_по_щитам!K1141</f>
        <v>0</v>
      </c>
      <c r="I1136" s="20">
        <f>Разбивка_по_щитам!L1141</f>
        <v>0</v>
      </c>
      <c r="J1136" s="20">
        <f>Разбивка_по_щитам!M1141</f>
        <v>0</v>
      </c>
      <c r="K1136" s="20">
        <f>Разбивка_по_щитам!N1141</f>
        <v>0</v>
      </c>
      <c r="L1136" s="20"/>
      <c r="M1136" s="20">
        <f>Разбивка_по_щитам!P1141</f>
        <v>0</v>
      </c>
      <c r="N1136" s="20"/>
    </row>
    <row r="1137" spans="2:14" x14ac:dyDescent="0.2">
      <c r="B1137" s="20">
        <f>Разбивка_по_щитам!B1142</f>
        <v>0</v>
      </c>
      <c r="C1137" s="20">
        <f>Разбивка_по_щитам!C1142</f>
        <v>0</v>
      </c>
      <c r="D1137" s="20">
        <f>Разбивка_по_щитам!F1142</f>
        <v>0</v>
      </c>
      <c r="E1137" s="20">
        <f>Разбивка_по_щитам!H1142</f>
        <v>0</v>
      </c>
      <c r="F1137" s="20">
        <f>Разбивка_по_щитам!I1142</f>
        <v>0</v>
      </c>
      <c r="G1137" s="20">
        <f>Разбивка_по_щитам!J1142</f>
        <v>0</v>
      </c>
      <c r="H1137" s="20">
        <f>Разбивка_по_щитам!K1142</f>
        <v>0</v>
      </c>
      <c r="I1137" s="20">
        <f>Разбивка_по_щитам!L1142</f>
        <v>0</v>
      </c>
      <c r="J1137" s="20">
        <f>Разбивка_по_щитам!M1142</f>
        <v>0</v>
      </c>
      <c r="K1137" s="20">
        <f>Разбивка_по_щитам!N1142</f>
        <v>0</v>
      </c>
      <c r="L1137" s="20"/>
      <c r="M1137" s="20">
        <f>Разбивка_по_щитам!P1142</f>
        <v>0</v>
      </c>
      <c r="N1137" s="20"/>
    </row>
    <row r="1138" spans="2:14" x14ac:dyDescent="0.2">
      <c r="B1138" s="20">
        <f>Разбивка_по_щитам!B1143</f>
        <v>0</v>
      </c>
      <c r="C1138" s="20">
        <f>Разбивка_по_щитам!C1143</f>
        <v>0</v>
      </c>
      <c r="D1138" s="20">
        <f>Разбивка_по_щитам!F1143</f>
        <v>0</v>
      </c>
      <c r="E1138" s="20">
        <f>Разбивка_по_щитам!H1143</f>
        <v>0</v>
      </c>
      <c r="F1138" s="20">
        <f>Разбивка_по_щитам!I1143</f>
        <v>0</v>
      </c>
      <c r="G1138" s="20">
        <f>Разбивка_по_щитам!J1143</f>
        <v>0</v>
      </c>
      <c r="H1138" s="20">
        <f>Разбивка_по_щитам!K1143</f>
        <v>0</v>
      </c>
      <c r="I1138" s="20">
        <f>Разбивка_по_щитам!L1143</f>
        <v>0</v>
      </c>
      <c r="J1138" s="20">
        <f>Разбивка_по_щитам!M1143</f>
        <v>0</v>
      </c>
      <c r="K1138" s="20">
        <f>Разбивка_по_щитам!N1143</f>
        <v>0</v>
      </c>
      <c r="L1138" s="20"/>
      <c r="M1138" s="20">
        <f>Разбивка_по_щитам!P1143</f>
        <v>0</v>
      </c>
      <c r="N1138" s="20"/>
    </row>
    <row r="1139" spans="2:14" x14ac:dyDescent="0.2">
      <c r="B1139" s="20">
        <f>Разбивка_по_щитам!B1144</f>
        <v>0</v>
      </c>
      <c r="C1139" s="20">
        <f>Разбивка_по_щитам!C1144</f>
        <v>0</v>
      </c>
      <c r="D1139" s="20">
        <f>Разбивка_по_щитам!F1144</f>
        <v>0</v>
      </c>
      <c r="E1139" s="20">
        <f>Разбивка_по_щитам!H1144</f>
        <v>0</v>
      </c>
      <c r="F1139" s="20">
        <f>Разбивка_по_щитам!I1144</f>
        <v>0</v>
      </c>
      <c r="G1139" s="20">
        <f>Разбивка_по_щитам!J1144</f>
        <v>0</v>
      </c>
      <c r="H1139" s="20">
        <f>Разбивка_по_щитам!K1144</f>
        <v>0</v>
      </c>
      <c r="I1139" s="20">
        <f>Разбивка_по_щитам!L1144</f>
        <v>0</v>
      </c>
      <c r="J1139" s="20">
        <f>Разбивка_по_щитам!M1144</f>
        <v>0</v>
      </c>
      <c r="K1139" s="20">
        <f>Разбивка_по_щитам!N1144</f>
        <v>0</v>
      </c>
      <c r="L1139" s="20"/>
      <c r="M1139" s="20">
        <f>Разбивка_по_щитам!P1144</f>
        <v>0</v>
      </c>
      <c r="N1139" s="20"/>
    </row>
    <row r="1140" spans="2:14" x14ac:dyDescent="0.2">
      <c r="B1140" s="20">
        <f>Разбивка_по_щитам!B1145</f>
        <v>0</v>
      </c>
      <c r="C1140" s="20">
        <f>Разбивка_по_щитам!C1145</f>
        <v>0</v>
      </c>
      <c r="D1140" s="20">
        <f>Разбивка_по_щитам!F1145</f>
        <v>0</v>
      </c>
      <c r="E1140" s="20">
        <f>Разбивка_по_щитам!H1145</f>
        <v>0</v>
      </c>
      <c r="F1140" s="20">
        <f>Разбивка_по_щитам!I1145</f>
        <v>0</v>
      </c>
      <c r="G1140" s="20">
        <f>Разбивка_по_щитам!J1145</f>
        <v>0</v>
      </c>
      <c r="H1140" s="20">
        <f>Разбивка_по_щитам!K1145</f>
        <v>0</v>
      </c>
      <c r="I1140" s="20">
        <f>Разбивка_по_щитам!L1145</f>
        <v>0</v>
      </c>
      <c r="J1140" s="20">
        <f>Разбивка_по_щитам!M1145</f>
        <v>0</v>
      </c>
      <c r="K1140" s="20">
        <f>Разбивка_по_щитам!N1145</f>
        <v>0</v>
      </c>
      <c r="L1140" s="20"/>
      <c r="M1140" s="20">
        <f>Разбивка_по_щитам!P1145</f>
        <v>0</v>
      </c>
      <c r="N1140" s="20"/>
    </row>
    <row r="1141" spans="2:14" x14ac:dyDescent="0.2">
      <c r="B1141" s="20">
        <f>Разбивка_по_щитам!B1146</f>
        <v>0</v>
      </c>
      <c r="C1141" s="20">
        <f>Разбивка_по_щитам!C1146</f>
        <v>0</v>
      </c>
      <c r="D1141" s="20">
        <f>Разбивка_по_щитам!F1146</f>
        <v>0</v>
      </c>
      <c r="E1141" s="20">
        <f>Разбивка_по_щитам!H1146</f>
        <v>0</v>
      </c>
      <c r="F1141" s="20">
        <f>Разбивка_по_щитам!I1146</f>
        <v>0</v>
      </c>
      <c r="G1141" s="20">
        <f>Разбивка_по_щитам!J1146</f>
        <v>0</v>
      </c>
      <c r="H1141" s="20">
        <f>Разбивка_по_щитам!K1146</f>
        <v>0</v>
      </c>
      <c r="I1141" s="20">
        <f>Разбивка_по_щитам!L1146</f>
        <v>0</v>
      </c>
      <c r="J1141" s="20">
        <f>Разбивка_по_щитам!M1146</f>
        <v>0</v>
      </c>
      <c r="K1141" s="20">
        <f>Разбивка_по_щитам!N1146</f>
        <v>0</v>
      </c>
      <c r="L1141" s="20"/>
      <c r="M1141" s="20">
        <f>Разбивка_по_щитам!P1146</f>
        <v>0</v>
      </c>
      <c r="N1141" s="20"/>
    </row>
    <row r="1142" spans="2:14" x14ac:dyDescent="0.2">
      <c r="B1142" s="20">
        <f>Разбивка_по_щитам!B1147</f>
        <v>0</v>
      </c>
      <c r="C1142" s="20">
        <f>Разбивка_по_щитам!C1147</f>
        <v>0</v>
      </c>
      <c r="D1142" s="20">
        <f>Разбивка_по_щитам!F1147</f>
        <v>0</v>
      </c>
      <c r="E1142" s="20">
        <f>Разбивка_по_щитам!H1147</f>
        <v>0</v>
      </c>
      <c r="F1142" s="20">
        <f>Разбивка_по_щитам!I1147</f>
        <v>0</v>
      </c>
      <c r="G1142" s="20">
        <f>Разбивка_по_щитам!J1147</f>
        <v>0</v>
      </c>
      <c r="H1142" s="20">
        <f>Разбивка_по_щитам!K1147</f>
        <v>0</v>
      </c>
      <c r="I1142" s="20">
        <f>Разбивка_по_щитам!L1147</f>
        <v>0</v>
      </c>
      <c r="J1142" s="20">
        <f>Разбивка_по_щитам!M1147</f>
        <v>0</v>
      </c>
      <c r="K1142" s="20">
        <f>Разбивка_по_щитам!N1147</f>
        <v>0</v>
      </c>
      <c r="L1142" s="20"/>
      <c r="M1142" s="20">
        <f>Разбивка_по_щитам!P1147</f>
        <v>0</v>
      </c>
      <c r="N1142" s="20"/>
    </row>
    <row r="1143" spans="2:14" x14ac:dyDescent="0.2">
      <c r="B1143" s="20">
        <f>Разбивка_по_щитам!B1148</f>
        <v>0</v>
      </c>
      <c r="C1143" s="20">
        <f>Разбивка_по_щитам!C1148</f>
        <v>0</v>
      </c>
      <c r="D1143" s="20">
        <f>Разбивка_по_щитам!F1148</f>
        <v>0</v>
      </c>
      <c r="E1143" s="20">
        <f>Разбивка_по_щитам!H1148</f>
        <v>0</v>
      </c>
      <c r="F1143" s="20">
        <f>Разбивка_по_щитам!I1148</f>
        <v>0</v>
      </c>
      <c r="G1143" s="20">
        <f>Разбивка_по_щитам!J1148</f>
        <v>0</v>
      </c>
      <c r="H1143" s="20">
        <f>Разбивка_по_щитам!K1148</f>
        <v>0</v>
      </c>
      <c r="I1143" s="20">
        <f>Разбивка_по_щитам!L1148</f>
        <v>0</v>
      </c>
      <c r="J1143" s="20">
        <f>Разбивка_по_щитам!M1148</f>
        <v>0</v>
      </c>
      <c r="K1143" s="20">
        <f>Разбивка_по_щитам!N1148</f>
        <v>0</v>
      </c>
      <c r="L1143" s="20"/>
      <c r="M1143" s="20">
        <f>Разбивка_по_щитам!P1148</f>
        <v>0</v>
      </c>
      <c r="N1143" s="20"/>
    </row>
    <row r="1144" spans="2:14" x14ac:dyDescent="0.2">
      <c r="B1144" s="20">
        <f>Разбивка_по_щитам!B1149</f>
        <v>0</v>
      </c>
      <c r="C1144" s="20">
        <f>Разбивка_по_щитам!C1149</f>
        <v>0</v>
      </c>
      <c r="D1144" s="20">
        <f>Разбивка_по_щитам!F1149</f>
        <v>0</v>
      </c>
      <c r="E1144" s="20">
        <f>Разбивка_по_щитам!H1149</f>
        <v>0</v>
      </c>
      <c r="F1144" s="20">
        <f>Разбивка_по_щитам!I1149</f>
        <v>0</v>
      </c>
      <c r="G1144" s="20">
        <f>Разбивка_по_щитам!J1149</f>
        <v>0</v>
      </c>
      <c r="H1144" s="20">
        <f>Разбивка_по_щитам!K1149</f>
        <v>0</v>
      </c>
      <c r="I1144" s="20">
        <f>Разбивка_по_щитам!L1149</f>
        <v>0</v>
      </c>
      <c r="J1144" s="20">
        <f>Разбивка_по_щитам!M1149</f>
        <v>0</v>
      </c>
      <c r="K1144" s="20">
        <f>Разбивка_по_щитам!N1149</f>
        <v>0</v>
      </c>
      <c r="L1144" s="20"/>
      <c r="M1144" s="20">
        <f>Разбивка_по_щитам!P1149</f>
        <v>0</v>
      </c>
      <c r="N1144" s="20"/>
    </row>
    <row r="1145" spans="2:14" x14ac:dyDescent="0.2">
      <c r="B1145" s="20">
        <f>Разбивка_по_щитам!B1150</f>
        <v>0</v>
      </c>
      <c r="C1145" s="20">
        <f>Разбивка_по_щитам!C1150</f>
        <v>0</v>
      </c>
      <c r="D1145" s="20">
        <f>Разбивка_по_щитам!F1150</f>
        <v>0</v>
      </c>
      <c r="E1145" s="20">
        <f>Разбивка_по_щитам!H1150</f>
        <v>0</v>
      </c>
      <c r="F1145" s="20">
        <f>Разбивка_по_щитам!I1150</f>
        <v>0</v>
      </c>
      <c r="G1145" s="20">
        <f>Разбивка_по_щитам!J1150</f>
        <v>0</v>
      </c>
      <c r="H1145" s="20">
        <f>Разбивка_по_щитам!K1150</f>
        <v>0</v>
      </c>
      <c r="I1145" s="20">
        <f>Разбивка_по_щитам!L1150</f>
        <v>0</v>
      </c>
      <c r="J1145" s="20">
        <f>Разбивка_по_щитам!M1150</f>
        <v>0</v>
      </c>
      <c r="K1145" s="20">
        <f>Разбивка_по_щитам!N1150</f>
        <v>0</v>
      </c>
      <c r="L1145" s="20"/>
      <c r="M1145" s="20">
        <f>Разбивка_по_щитам!P1150</f>
        <v>0</v>
      </c>
      <c r="N1145" s="20"/>
    </row>
    <row r="1146" spans="2:14" x14ac:dyDescent="0.2">
      <c r="B1146" s="20">
        <f>Разбивка_по_щитам!B1151</f>
        <v>0</v>
      </c>
      <c r="C1146" s="20">
        <f>Разбивка_по_щитам!C1151</f>
        <v>0</v>
      </c>
      <c r="D1146" s="20">
        <f>Разбивка_по_щитам!F1151</f>
        <v>0</v>
      </c>
      <c r="E1146" s="20">
        <f>Разбивка_по_щитам!H1151</f>
        <v>0</v>
      </c>
      <c r="F1146" s="20">
        <f>Разбивка_по_щитам!I1151</f>
        <v>0</v>
      </c>
      <c r="G1146" s="20">
        <f>Разбивка_по_щитам!J1151</f>
        <v>0</v>
      </c>
      <c r="H1146" s="20">
        <f>Разбивка_по_щитам!K1151</f>
        <v>0</v>
      </c>
      <c r="I1146" s="20">
        <f>Разбивка_по_щитам!L1151</f>
        <v>0</v>
      </c>
      <c r="J1146" s="20">
        <f>Разбивка_по_щитам!M1151</f>
        <v>0</v>
      </c>
      <c r="K1146" s="20">
        <f>Разбивка_по_щитам!N1151</f>
        <v>0</v>
      </c>
      <c r="L1146" s="20"/>
      <c r="M1146" s="20">
        <f>Разбивка_по_щитам!P1151</f>
        <v>0</v>
      </c>
      <c r="N1146" s="20"/>
    </row>
    <row r="1147" spans="2:14" x14ac:dyDescent="0.2">
      <c r="B1147" s="20">
        <f>Разбивка_по_щитам!B1152</f>
        <v>0</v>
      </c>
      <c r="C1147" s="20">
        <f>Разбивка_по_щитам!C1152</f>
        <v>0</v>
      </c>
      <c r="D1147" s="20">
        <f>Разбивка_по_щитам!F1152</f>
        <v>0</v>
      </c>
      <c r="E1147" s="20">
        <f>Разбивка_по_щитам!H1152</f>
        <v>0</v>
      </c>
      <c r="F1147" s="20">
        <f>Разбивка_по_щитам!I1152</f>
        <v>0</v>
      </c>
      <c r="G1147" s="20">
        <f>Разбивка_по_щитам!J1152</f>
        <v>0</v>
      </c>
      <c r="H1147" s="20">
        <f>Разбивка_по_щитам!K1152</f>
        <v>0</v>
      </c>
      <c r="I1147" s="20">
        <f>Разбивка_по_щитам!L1152</f>
        <v>0</v>
      </c>
      <c r="J1147" s="20">
        <f>Разбивка_по_щитам!M1152</f>
        <v>0</v>
      </c>
      <c r="K1147" s="20">
        <f>Разбивка_по_щитам!N1152</f>
        <v>0</v>
      </c>
      <c r="L1147" s="20"/>
      <c r="M1147" s="20">
        <f>Разбивка_по_щитам!P1152</f>
        <v>0</v>
      </c>
      <c r="N1147" s="20"/>
    </row>
    <row r="1148" spans="2:14" x14ac:dyDescent="0.2">
      <c r="B1148" s="20">
        <f>Разбивка_по_щитам!B1153</f>
        <v>0</v>
      </c>
      <c r="C1148" s="20">
        <f>Разбивка_по_щитам!C1153</f>
        <v>0</v>
      </c>
      <c r="D1148" s="20">
        <f>Разбивка_по_щитам!F1153</f>
        <v>0</v>
      </c>
      <c r="E1148" s="20">
        <f>Разбивка_по_щитам!H1153</f>
        <v>0</v>
      </c>
      <c r="F1148" s="20">
        <f>Разбивка_по_щитам!I1153</f>
        <v>0</v>
      </c>
      <c r="G1148" s="20">
        <f>Разбивка_по_щитам!J1153</f>
        <v>0</v>
      </c>
      <c r="H1148" s="20">
        <f>Разбивка_по_щитам!K1153</f>
        <v>0</v>
      </c>
      <c r="I1148" s="20">
        <f>Разбивка_по_щитам!L1153</f>
        <v>0</v>
      </c>
      <c r="J1148" s="20">
        <f>Разбивка_по_щитам!M1153</f>
        <v>0</v>
      </c>
      <c r="K1148" s="20">
        <f>Разбивка_по_щитам!N1153</f>
        <v>0</v>
      </c>
      <c r="L1148" s="20"/>
      <c r="M1148" s="20">
        <f>Разбивка_по_щитам!P1153</f>
        <v>0</v>
      </c>
      <c r="N1148" s="20"/>
    </row>
    <row r="1149" spans="2:14" x14ac:dyDescent="0.2">
      <c r="B1149" s="20">
        <f>Разбивка_по_щитам!B1154</f>
        <v>0</v>
      </c>
      <c r="C1149" s="20">
        <f>Разбивка_по_щитам!C1154</f>
        <v>0</v>
      </c>
      <c r="D1149" s="20">
        <f>Разбивка_по_щитам!F1154</f>
        <v>0</v>
      </c>
      <c r="E1149" s="20">
        <f>Разбивка_по_щитам!H1154</f>
        <v>0</v>
      </c>
      <c r="F1149" s="20">
        <f>Разбивка_по_щитам!I1154</f>
        <v>0</v>
      </c>
      <c r="G1149" s="20">
        <f>Разбивка_по_щитам!J1154</f>
        <v>0</v>
      </c>
      <c r="H1149" s="20">
        <f>Разбивка_по_щитам!K1154</f>
        <v>0</v>
      </c>
      <c r="I1149" s="20">
        <f>Разбивка_по_щитам!L1154</f>
        <v>0</v>
      </c>
      <c r="J1149" s="20">
        <f>Разбивка_по_щитам!M1154</f>
        <v>0</v>
      </c>
      <c r="K1149" s="20">
        <f>Разбивка_по_щитам!N1154</f>
        <v>0</v>
      </c>
      <c r="L1149" s="20"/>
      <c r="M1149" s="20">
        <f>Разбивка_по_щитам!P1154</f>
        <v>0</v>
      </c>
      <c r="N1149" s="20"/>
    </row>
    <row r="1150" spans="2:14" x14ac:dyDescent="0.2">
      <c r="B1150" s="20">
        <f>Разбивка_по_щитам!B1155</f>
        <v>0</v>
      </c>
      <c r="C1150" s="20">
        <f>Разбивка_по_щитам!C1155</f>
        <v>0</v>
      </c>
      <c r="D1150" s="20">
        <f>Разбивка_по_щитам!F1155</f>
        <v>0</v>
      </c>
      <c r="E1150" s="20">
        <f>Разбивка_по_щитам!H1155</f>
        <v>0</v>
      </c>
      <c r="F1150" s="20">
        <f>Разбивка_по_щитам!I1155</f>
        <v>0</v>
      </c>
      <c r="G1150" s="20">
        <f>Разбивка_по_щитам!J1155</f>
        <v>0</v>
      </c>
      <c r="H1150" s="20">
        <f>Разбивка_по_щитам!K1155</f>
        <v>0</v>
      </c>
      <c r="I1150" s="20">
        <f>Разбивка_по_щитам!L1155</f>
        <v>0</v>
      </c>
      <c r="J1150" s="20">
        <f>Разбивка_по_щитам!M1155</f>
        <v>0</v>
      </c>
      <c r="K1150" s="20">
        <f>Разбивка_по_щитам!N1155</f>
        <v>0</v>
      </c>
      <c r="L1150" s="20"/>
      <c r="M1150" s="20">
        <f>Разбивка_по_щитам!P1155</f>
        <v>0</v>
      </c>
      <c r="N1150" s="20"/>
    </row>
    <row r="1151" spans="2:14" x14ac:dyDescent="0.2">
      <c r="B1151" s="20">
        <f>Разбивка_по_щитам!B1156</f>
        <v>0</v>
      </c>
      <c r="C1151" s="20">
        <f>Разбивка_по_щитам!C1156</f>
        <v>0</v>
      </c>
      <c r="D1151" s="20">
        <f>Разбивка_по_щитам!F1156</f>
        <v>0</v>
      </c>
      <c r="E1151" s="20">
        <f>Разбивка_по_щитам!H1156</f>
        <v>0</v>
      </c>
      <c r="F1151" s="20">
        <f>Разбивка_по_щитам!I1156</f>
        <v>0</v>
      </c>
      <c r="G1151" s="20">
        <f>Разбивка_по_щитам!J1156</f>
        <v>0</v>
      </c>
      <c r="H1151" s="20">
        <f>Разбивка_по_щитам!K1156</f>
        <v>0</v>
      </c>
      <c r="I1151" s="20">
        <f>Разбивка_по_щитам!L1156</f>
        <v>0</v>
      </c>
      <c r="J1151" s="20">
        <f>Разбивка_по_щитам!M1156</f>
        <v>0</v>
      </c>
      <c r="K1151" s="20">
        <f>Разбивка_по_щитам!N1156</f>
        <v>0</v>
      </c>
      <c r="L1151" s="20"/>
      <c r="M1151" s="20">
        <f>Разбивка_по_щитам!P1156</f>
        <v>0</v>
      </c>
      <c r="N1151" s="20"/>
    </row>
    <row r="1152" spans="2:14" x14ac:dyDescent="0.2">
      <c r="B1152" s="20">
        <f>Разбивка_по_щитам!B1157</f>
        <v>0</v>
      </c>
      <c r="C1152" s="20">
        <f>Разбивка_по_щитам!C1157</f>
        <v>0</v>
      </c>
      <c r="D1152" s="20">
        <f>Разбивка_по_щитам!F1157</f>
        <v>0</v>
      </c>
      <c r="E1152" s="20">
        <f>Разбивка_по_щитам!H1157</f>
        <v>0</v>
      </c>
      <c r="F1152" s="20">
        <f>Разбивка_по_щитам!I1157</f>
        <v>0</v>
      </c>
      <c r="G1152" s="20">
        <f>Разбивка_по_щитам!J1157</f>
        <v>0</v>
      </c>
      <c r="H1152" s="20">
        <f>Разбивка_по_щитам!K1157</f>
        <v>0</v>
      </c>
      <c r="I1152" s="20">
        <f>Разбивка_по_щитам!L1157</f>
        <v>0</v>
      </c>
      <c r="J1152" s="20">
        <f>Разбивка_по_щитам!M1157</f>
        <v>0</v>
      </c>
      <c r="K1152" s="20">
        <f>Разбивка_по_щитам!N1157</f>
        <v>0</v>
      </c>
      <c r="L1152" s="20"/>
      <c r="M1152" s="20">
        <f>Разбивка_по_щитам!P1157</f>
        <v>0</v>
      </c>
      <c r="N1152" s="20"/>
    </row>
    <row r="1153" spans="2:14" x14ac:dyDescent="0.2">
      <c r="B1153" s="20">
        <f>Разбивка_по_щитам!B1158</f>
        <v>0</v>
      </c>
      <c r="C1153" s="20">
        <f>Разбивка_по_щитам!C1158</f>
        <v>0</v>
      </c>
      <c r="D1153" s="20">
        <f>Разбивка_по_щитам!F1158</f>
        <v>0</v>
      </c>
      <c r="E1153" s="20">
        <f>Разбивка_по_щитам!H1158</f>
        <v>0</v>
      </c>
      <c r="F1153" s="20">
        <f>Разбивка_по_щитам!I1158</f>
        <v>0</v>
      </c>
      <c r="G1153" s="20">
        <f>Разбивка_по_щитам!J1158</f>
        <v>0</v>
      </c>
      <c r="H1153" s="20">
        <f>Разбивка_по_щитам!K1158</f>
        <v>0</v>
      </c>
      <c r="I1153" s="20">
        <f>Разбивка_по_щитам!L1158</f>
        <v>0</v>
      </c>
      <c r="J1153" s="20">
        <f>Разбивка_по_щитам!M1158</f>
        <v>0</v>
      </c>
      <c r="K1153" s="20">
        <f>Разбивка_по_щитам!N1158</f>
        <v>0</v>
      </c>
      <c r="L1153" s="20"/>
      <c r="M1153" s="20">
        <f>Разбивка_по_щитам!P1158</f>
        <v>0</v>
      </c>
      <c r="N1153" s="20"/>
    </row>
    <row r="1154" spans="2:14" x14ac:dyDescent="0.2">
      <c r="B1154" s="20">
        <f>Разбивка_по_щитам!B1159</f>
        <v>0</v>
      </c>
      <c r="C1154" s="20">
        <f>Разбивка_по_щитам!C1159</f>
        <v>0</v>
      </c>
      <c r="D1154" s="20">
        <f>Разбивка_по_щитам!F1159</f>
        <v>0</v>
      </c>
      <c r="E1154" s="20">
        <f>Разбивка_по_щитам!H1159</f>
        <v>0</v>
      </c>
      <c r="F1154" s="20">
        <f>Разбивка_по_щитам!I1159</f>
        <v>0</v>
      </c>
      <c r="G1154" s="20">
        <f>Разбивка_по_щитам!J1159</f>
        <v>0</v>
      </c>
      <c r="H1154" s="20">
        <f>Разбивка_по_щитам!K1159</f>
        <v>0</v>
      </c>
      <c r="I1154" s="20">
        <f>Разбивка_по_щитам!L1159</f>
        <v>0</v>
      </c>
      <c r="J1154" s="20">
        <f>Разбивка_по_щитам!M1159</f>
        <v>0</v>
      </c>
      <c r="K1154" s="20">
        <f>Разбивка_по_щитам!N1159</f>
        <v>0</v>
      </c>
      <c r="L1154" s="20"/>
      <c r="M1154" s="20">
        <f>Разбивка_по_щитам!P1159</f>
        <v>0</v>
      </c>
      <c r="N1154" s="20"/>
    </row>
    <row r="1155" spans="2:14" x14ac:dyDescent="0.2">
      <c r="B1155" s="20">
        <f>Разбивка_по_щитам!B1160</f>
        <v>0</v>
      </c>
      <c r="C1155" s="20">
        <f>Разбивка_по_щитам!C1160</f>
        <v>0</v>
      </c>
      <c r="D1155" s="20">
        <f>Разбивка_по_щитам!F1160</f>
        <v>0</v>
      </c>
      <c r="E1155" s="20">
        <f>Разбивка_по_щитам!H1160</f>
        <v>0</v>
      </c>
      <c r="F1155" s="20">
        <f>Разбивка_по_щитам!I1160</f>
        <v>0</v>
      </c>
      <c r="G1155" s="20">
        <f>Разбивка_по_щитам!J1160</f>
        <v>0</v>
      </c>
      <c r="H1155" s="20">
        <f>Разбивка_по_щитам!K1160</f>
        <v>0</v>
      </c>
      <c r="I1155" s="20">
        <f>Разбивка_по_щитам!L1160</f>
        <v>0</v>
      </c>
      <c r="J1155" s="20">
        <f>Разбивка_по_щитам!M1160</f>
        <v>0</v>
      </c>
      <c r="K1155" s="20">
        <f>Разбивка_по_щитам!N1160</f>
        <v>0</v>
      </c>
      <c r="L1155" s="20"/>
      <c r="M1155" s="20">
        <f>Разбивка_по_щитам!P1160</f>
        <v>0</v>
      </c>
      <c r="N1155" s="20"/>
    </row>
    <row r="1156" spans="2:14" x14ac:dyDescent="0.2">
      <c r="B1156" s="20">
        <f>Разбивка_по_щитам!B1161</f>
        <v>0</v>
      </c>
      <c r="C1156" s="20">
        <f>Разбивка_по_щитам!C1161</f>
        <v>0</v>
      </c>
      <c r="D1156" s="20">
        <f>Разбивка_по_щитам!F1161</f>
        <v>0</v>
      </c>
      <c r="E1156" s="20">
        <f>Разбивка_по_щитам!H1161</f>
        <v>0</v>
      </c>
      <c r="F1156" s="20">
        <f>Разбивка_по_щитам!I1161</f>
        <v>0</v>
      </c>
      <c r="G1156" s="20">
        <f>Разбивка_по_щитам!J1161</f>
        <v>0</v>
      </c>
      <c r="H1156" s="20">
        <f>Разбивка_по_щитам!K1161</f>
        <v>0</v>
      </c>
      <c r="I1156" s="20">
        <f>Разбивка_по_щитам!L1161</f>
        <v>0</v>
      </c>
      <c r="J1156" s="20">
        <f>Разбивка_по_щитам!M1161</f>
        <v>0</v>
      </c>
      <c r="K1156" s="20">
        <f>Разбивка_по_щитам!N1161</f>
        <v>0</v>
      </c>
      <c r="L1156" s="20"/>
      <c r="M1156" s="20">
        <f>Разбивка_по_щитам!P1161</f>
        <v>0</v>
      </c>
      <c r="N1156" s="20"/>
    </row>
    <row r="1157" spans="2:14" x14ac:dyDescent="0.2">
      <c r="B1157" s="20">
        <f>Разбивка_по_щитам!B1162</f>
        <v>0</v>
      </c>
      <c r="C1157" s="20">
        <f>Разбивка_по_щитам!C1162</f>
        <v>0</v>
      </c>
      <c r="D1157" s="20">
        <f>Разбивка_по_щитам!F1162</f>
        <v>0</v>
      </c>
      <c r="E1157" s="20">
        <f>Разбивка_по_щитам!H1162</f>
        <v>0</v>
      </c>
      <c r="F1157" s="20">
        <f>Разбивка_по_щитам!I1162</f>
        <v>0</v>
      </c>
      <c r="G1157" s="20">
        <f>Разбивка_по_щитам!J1162</f>
        <v>0</v>
      </c>
      <c r="H1157" s="20">
        <f>Разбивка_по_щитам!K1162</f>
        <v>0</v>
      </c>
      <c r="I1157" s="20">
        <f>Разбивка_по_щитам!L1162</f>
        <v>0</v>
      </c>
      <c r="J1157" s="20">
        <f>Разбивка_по_щитам!M1162</f>
        <v>0</v>
      </c>
      <c r="K1157" s="20">
        <f>Разбивка_по_щитам!N1162</f>
        <v>0</v>
      </c>
      <c r="L1157" s="20"/>
      <c r="M1157" s="20">
        <f>Разбивка_по_щитам!P1162</f>
        <v>0</v>
      </c>
      <c r="N1157" s="20"/>
    </row>
    <row r="1158" spans="2:14" x14ac:dyDescent="0.2">
      <c r="B1158" s="20">
        <f>Разбивка_по_щитам!B1163</f>
        <v>0</v>
      </c>
      <c r="C1158" s="20">
        <f>Разбивка_по_щитам!C1163</f>
        <v>0</v>
      </c>
      <c r="D1158" s="20">
        <f>Разбивка_по_щитам!F1163</f>
        <v>0</v>
      </c>
      <c r="E1158" s="20">
        <f>Разбивка_по_щитам!H1163</f>
        <v>0</v>
      </c>
      <c r="F1158" s="20">
        <f>Разбивка_по_щитам!I1163</f>
        <v>0</v>
      </c>
      <c r="G1158" s="20">
        <f>Разбивка_по_щитам!J1163</f>
        <v>0</v>
      </c>
      <c r="H1158" s="20">
        <f>Разбивка_по_щитам!K1163</f>
        <v>0</v>
      </c>
      <c r="I1158" s="20">
        <f>Разбивка_по_щитам!L1163</f>
        <v>0</v>
      </c>
      <c r="J1158" s="20">
        <f>Разбивка_по_щитам!M1163</f>
        <v>0</v>
      </c>
      <c r="K1158" s="20">
        <f>Разбивка_по_щитам!N1163</f>
        <v>0</v>
      </c>
      <c r="L1158" s="20"/>
      <c r="M1158" s="20">
        <f>Разбивка_по_щитам!P1163</f>
        <v>0</v>
      </c>
      <c r="N1158" s="20"/>
    </row>
    <row r="1159" spans="2:14" x14ac:dyDescent="0.2">
      <c r="B1159" s="20">
        <f>Разбивка_по_щитам!B1164</f>
        <v>0</v>
      </c>
      <c r="C1159" s="20">
        <f>Разбивка_по_щитам!C1164</f>
        <v>0</v>
      </c>
      <c r="D1159" s="20">
        <f>Разбивка_по_щитам!F1164</f>
        <v>0</v>
      </c>
      <c r="E1159" s="20">
        <f>Разбивка_по_щитам!H1164</f>
        <v>0</v>
      </c>
      <c r="F1159" s="20">
        <f>Разбивка_по_щитам!I1164</f>
        <v>0</v>
      </c>
      <c r="G1159" s="20">
        <f>Разбивка_по_щитам!J1164</f>
        <v>0</v>
      </c>
      <c r="H1159" s="20">
        <f>Разбивка_по_щитам!K1164</f>
        <v>0</v>
      </c>
      <c r="I1159" s="20">
        <f>Разбивка_по_щитам!L1164</f>
        <v>0</v>
      </c>
      <c r="J1159" s="20">
        <f>Разбивка_по_щитам!M1164</f>
        <v>0</v>
      </c>
      <c r="K1159" s="20">
        <f>Разбивка_по_щитам!N1164</f>
        <v>0</v>
      </c>
      <c r="L1159" s="20"/>
      <c r="M1159" s="20">
        <f>Разбивка_по_щитам!P1164</f>
        <v>0</v>
      </c>
      <c r="N1159" s="20"/>
    </row>
    <row r="1160" spans="2:14" x14ac:dyDescent="0.2">
      <c r="B1160" s="20">
        <f>Разбивка_по_щитам!B1165</f>
        <v>0</v>
      </c>
      <c r="C1160" s="20">
        <f>Разбивка_по_щитам!C1165</f>
        <v>0</v>
      </c>
      <c r="D1160" s="20">
        <f>Разбивка_по_щитам!F1165</f>
        <v>0</v>
      </c>
      <c r="E1160" s="20">
        <f>Разбивка_по_щитам!H1165</f>
        <v>0</v>
      </c>
      <c r="F1160" s="20">
        <f>Разбивка_по_щитам!I1165</f>
        <v>0</v>
      </c>
      <c r="G1160" s="20">
        <f>Разбивка_по_щитам!J1165</f>
        <v>0</v>
      </c>
      <c r="H1160" s="20">
        <f>Разбивка_по_щитам!K1165</f>
        <v>0</v>
      </c>
      <c r="I1160" s="20">
        <f>Разбивка_по_щитам!L1165</f>
        <v>0</v>
      </c>
      <c r="J1160" s="20">
        <f>Разбивка_по_щитам!M1165</f>
        <v>0</v>
      </c>
      <c r="K1160" s="20">
        <f>Разбивка_по_щитам!N1165</f>
        <v>0</v>
      </c>
      <c r="L1160" s="20"/>
      <c r="M1160" s="20">
        <f>Разбивка_по_щитам!P1165</f>
        <v>0</v>
      </c>
      <c r="N1160" s="20"/>
    </row>
    <row r="1161" spans="2:14" x14ac:dyDescent="0.2">
      <c r="B1161" s="20">
        <f>Разбивка_по_щитам!B1166</f>
        <v>0</v>
      </c>
      <c r="C1161" s="20">
        <f>Разбивка_по_щитам!C1166</f>
        <v>0</v>
      </c>
      <c r="D1161" s="20">
        <f>Разбивка_по_щитам!F1166</f>
        <v>0</v>
      </c>
      <c r="E1161" s="20">
        <f>Разбивка_по_щитам!H1166</f>
        <v>0</v>
      </c>
      <c r="F1161" s="20">
        <f>Разбивка_по_щитам!I1166</f>
        <v>0</v>
      </c>
      <c r="G1161" s="20">
        <f>Разбивка_по_щитам!J1166</f>
        <v>0</v>
      </c>
      <c r="H1161" s="20">
        <f>Разбивка_по_щитам!K1166</f>
        <v>0</v>
      </c>
      <c r="I1161" s="20">
        <f>Разбивка_по_щитам!L1166</f>
        <v>0</v>
      </c>
      <c r="J1161" s="20">
        <f>Разбивка_по_щитам!M1166</f>
        <v>0</v>
      </c>
      <c r="K1161" s="20">
        <f>Разбивка_по_щитам!N1166</f>
        <v>0</v>
      </c>
      <c r="L1161" s="20"/>
      <c r="M1161" s="20">
        <f>Разбивка_по_щитам!P1166</f>
        <v>0</v>
      </c>
      <c r="N1161" s="20"/>
    </row>
    <row r="1162" spans="2:14" x14ac:dyDescent="0.2">
      <c r="B1162" s="20">
        <f>Разбивка_по_щитам!B1167</f>
        <v>0</v>
      </c>
      <c r="C1162" s="20">
        <f>Разбивка_по_щитам!C1167</f>
        <v>0</v>
      </c>
      <c r="D1162" s="20">
        <f>Разбивка_по_щитам!F1167</f>
        <v>0</v>
      </c>
      <c r="E1162" s="20">
        <f>Разбивка_по_щитам!H1167</f>
        <v>0</v>
      </c>
      <c r="F1162" s="20">
        <f>Разбивка_по_щитам!I1167</f>
        <v>0</v>
      </c>
      <c r="G1162" s="20">
        <f>Разбивка_по_щитам!J1167</f>
        <v>0</v>
      </c>
      <c r="H1162" s="20">
        <f>Разбивка_по_щитам!K1167</f>
        <v>0</v>
      </c>
      <c r="I1162" s="20">
        <f>Разбивка_по_щитам!L1167</f>
        <v>0</v>
      </c>
      <c r="J1162" s="20">
        <f>Разбивка_по_щитам!M1167</f>
        <v>0</v>
      </c>
      <c r="K1162" s="20">
        <f>Разбивка_по_щитам!N1167</f>
        <v>0</v>
      </c>
      <c r="L1162" s="20"/>
      <c r="M1162" s="20">
        <f>Разбивка_по_щитам!P1167</f>
        <v>0</v>
      </c>
      <c r="N1162" s="20"/>
    </row>
    <row r="1163" spans="2:14" x14ac:dyDescent="0.2">
      <c r="B1163" s="20">
        <f>Разбивка_по_щитам!B1168</f>
        <v>0</v>
      </c>
      <c r="C1163" s="20">
        <f>Разбивка_по_щитам!C1168</f>
        <v>0</v>
      </c>
      <c r="D1163" s="20">
        <f>Разбивка_по_щитам!F1168</f>
        <v>0</v>
      </c>
      <c r="E1163" s="20">
        <f>Разбивка_по_щитам!H1168</f>
        <v>0</v>
      </c>
      <c r="F1163" s="20">
        <f>Разбивка_по_щитам!I1168</f>
        <v>0</v>
      </c>
      <c r="G1163" s="20">
        <f>Разбивка_по_щитам!J1168</f>
        <v>0</v>
      </c>
      <c r="H1163" s="20">
        <f>Разбивка_по_щитам!K1168</f>
        <v>0</v>
      </c>
      <c r="I1163" s="20">
        <f>Разбивка_по_щитам!L1168</f>
        <v>0</v>
      </c>
      <c r="J1163" s="20">
        <f>Разбивка_по_щитам!M1168</f>
        <v>0</v>
      </c>
      <c r="K1163" s="20">
        <f>Разбивка_по_щитам!N1168</f>
        <v>0</v>
      </c>
      <c r="L1163" s="20"/>
      <c r="M1163" s="20">
        <f>Разбивка_по_щитам!P1168</f>
        <v>0</v>
      </c>
      <c r="N1163" s="20"/>
    </row>
    <row r="1164" spans="2:14" x14ac:dyDescent="0.2">
      <c r="B1164" s="20">
        <f>Разбивка_по_щитам!B1169</f>
        <v>0</v>
      </c>
      <c r="C1164" s="20">
        <f>Разбивка_по_щитам!C1169</f>
        <v>0</v>
      </c>
      <c r="D1164" s="20">
        <f>Разбивка_по_щитам!F1169</f>
        <v>0</v>
      </c>
      <c r="E1164" s="20">
        <f>Разбивка_по_щитам!H1169</f>
        <v>0</v>
      </c>
      <c r="F1164" s="20">
        <f>Разбивка_по_щитам!I1169</f>
        <v>0</v>
      </c>
      <c r="G1164" s="20">
        <f>Разбивка_по_щитам!J1169</f>
        <v>0</v>
      </c>
      <c r="H1164" s="20">
        <f>Разбивка_по_щитам!K1169</f>
        <v>0</v>
      </c>
      <c r="I1164" s="20">
        <f>Разбивка_по_щитам!L1169</f>
        <v>0</v>
      </c>
      <c r="J1164" s="20">
        <f>Разбивка_по_щитам!M1169</f>
        <v>0</v>
      </c>
      <c r="K1164" s="20">
        <f>Разбивка_по_щитам!N1169</f>
        <v>0</v>
      </c>
      <c r="L1164" s="20"/>
      <c r="M1164" s="20">
        <f>Разбивка_по_щитам!P1169</f>
        <v>0</v>
      </c>
      <c r="N1164" s="20"/>
    </row>
    <row r="1165" spans="2:14" x14ac:dyDescent="0.2">
      <c r="B1165" s="20">
        <f>Разбивка_по_щитам!B1170</f>
        <v>0</v>
      </c>
      <c r="C1165" s="20">
        <f>Разбивка_по_щитам!C1170</f>
        <v>0</v>
      </c>
      <c r="D1165" s="20">
        <f>Разбивка_по_щитам!F1170</f>
        <v>0</v>
      </c>
      <c r="E1165" s="20">
        <f>Разбивка_по_щитам!H1170</f>
        <v>0</v>
      </c>
      <c r="F1165" s="20">
        <f>Разбивка_по_щитам!I1170</f>
        <v>0</v>
      </c>
      <c r="G1165" s="20">
        <f>Разбивка_по_щитам!J1170</f>
        <v>0</v>
      </c>
      <c r="H1165" s="20">
        <f>Разбивка_по_щитам!K1170</f>
        <v>0</v>
      </c>
      <c r="I1165" s="20">
        <f>Разбивка_по_щитам!L1170</f>
        <v>0</v>
      </c>
      <c r="J1165" s="20">
        <f>Разбивка_по_щитам!M1170</f>
        <v>0</v>
      </c>
      <c r="K1165" s="20">
        <f>Разбивка_по_щитам!N1170</f>
        <v>0</v>
      </c>
      <c r="L1165" s="20"/>
      <c r="M1165" s="20">
        <f>Разбивка_по_щитам!P1170</f>
        <v>0</v>
      </c>
      <c r="N1165" s="20"/>
    </row>
    <row r="1166" spans="2:14" x14ac:dyDescent="0.2">
      <c r="B1166" s="20">
        <f>Разбивка_по_щитам!B1171</f>
        <v>0</v>
      </c>
      <c r="C1166" s="20">
        <f>Разбивка_по_щитам!C1171</f>
        <v>0</v>
      </c>
      <c r="D1166" s="20">
        <f>Разбивка_по_щитам!F1171</f>
        <v>0</v>
      </c>
      <c r="E1166" s="20">
        <f>Разбивка_по_щитам!H1171</f>
        <v>0</v>
      </c>
      <c r="F1166" s="20">
        <f>Разбивка_по_щитам!I1171</f>
        <v>0</v>
      </c>
      <c r="G1166" s="20">
        <f>Разбивка_по_щитам!J1171</f>
        <v>0</v>
      </c>
      <c r="H1166" s="20">
        <f>Разбивка_по_щитам!K1171</f>
        <v>0</v>
      </c>
      <c r="I1166" s="20">
        <f>Разбивка_по_щитам!L1171</f>
        <v>0</v>
      </c>
      <c r="J1166" s="20">
        <f>Разбивка_по_щитам!M1171</f>
        <v>0</v>
      </c>
      <c r="K1166" s="20">
        <f>Разбивка_по_щитам!N1171</f>
        <v>0</v>
      </c>
      <c r="L1166" s="20"/>
      <c r="M1166" s="20">
        <f>Разбивка_по_щитам!P1171</f>
        <v>0</v>
      </c>
      <c r="N1166" s="20"/>
    </row>
    <row r="1167" spans="2:14" x14ac:dyDescent="0.2">
      <c r="B1167" s="20">
        <f>Разбивка_по_щитам!B1172</f>
        <v>0</v>
      </c>
      <c r="C1167" s="20">
        <f>Разбивка_по_щитам!C1172</f>
        <v>0</v>
      </c>
      <c r="D1167" s="20">
        <f>Разбивка_по_щитам!F1172</f>
        <v>0</v>
      </c>
      <c r="E1167" s="20">
        <f>Разбивка_по_щитам!H1172</f>
        <v>0</v>
      </c>
      <c r="F1167" s="20">
        <f>Разбивка_по_щитам!I1172</f>
        <v>0</v>
      </c>
      <c r="G1167" s="20">
        <f>Разбивка_по_щитам!J1172</f>
        <v>0</v>
      </c>
      <c r="H1167" s="20">
        <f>Разбивка_по_щитам!K1172</f>
        <v>0</v>
      </c>
      <c r="I1167" s="20">
        <f>Разбивка_по_щитам!L1172</f>
        <v>0</v>
      </c>
      <c r="J1167" s="20">
        <f>Разбивка_по_щитам!M1172</f>
        <v>0</v>
      </c>
      <c r="K1167" s="20">
        <f>Разбивка_по_щитам!N1172</f>
        <v>0</v>
      </c>
      <c r="L1167" s="20"/>
      <c r="M1167" s="20">
        <f>Разбивка_по_щитам!P1172</f>
        <v>0</v>
      </c>
      <c r="N1167" s="20"/>
    </row>
    <row r="1168" spans="2:14" x14ac:dyDescent="0.2">
      <c r="B1168" s="20">
        <f>Разбивка_по_щитам!B1173</f>
        <v>0</v>
      </c>
      <c r="C1168" s="20">
        <f>Разбивка_по_щитам!C1173</f>
        <v>0</v>
      </c>
      <c r="D1168" s="20">
        <f>Разбивка_по_щитам!F1173</f>
        <v>0</v>
      </c>
      <c r="E1168" s="20">
        <f>Разбивка_по_щитам!H1173</f>
        <v>0</v>
      </c>
      <c r="F1168" s="20">
        <f>Разбивка_по_щитам!I1173</f>
        <v>0</v>
      </c>
      <c r="G1168" s="20">
        <f>Разбивка_по_щитам!J1173</f>
        <v>0</v>
      </c>
      <c r="H1168" s="20">
        <f>Разбивка_по_щитам!K1173</f>
        <v>0</v>
      </c>
      <c r="I1168" s="20">
        <f>Разбивка_по_щитам!L1173</f>
        <v>0</v>
      </c>
      <c r="J1168" s="20">
        <f>Разбивка_по_щитам!M1173</f>
        <v>0</v>
      </c>
      <c r="K1168" s="20">
        <f>Разбивка_по_щитам!N1173</f>
        <v>0</v>
      </c>
      <c r="L1168" s="20"/>
      <c r="M1168" s="20">
        <f>Разбивка_по_щитам!P1173</f>
        <v>0</v>
      </c>
      <c r="N1168" s="20"/>
    </row>
    <row r="1169" spans="2:14" x14ac:dyDescent="0.2">
      <c r="B1169" s="20">
        <f>Разбивка_по_щитам!B1174</f>
        <v>0</v>
      </c>
      <c r="C1169" s="20">
        <f>Разбивка_по_щитам!C1174</f>
        <v>0</v>
      </c>
      <c r="D1169" s="20">
        <f>Разбивка_по_щитам!F1174</f>
        <v>0</v>
      </c>
      <c r="E1169" s="20">
        <f>Разбивка_по_щитам!H1174</f>
        <v>0</v>
      </c>
      <c r="F1169" s="20">
        <f>Разбивка_по_щитам!I1174</f>
        <v>0</v>
      </c>
      <c r="G1169" s="20">
        <f>Разбивка_по_щитам!J1174</f>
        <v>0</v>
      </c>
      <c r="H1169" s="20">
        <f>Разбивка_по_щитам!K1174</f>
        <v>0</v>
      </c>
      <c r="I1169" s="20">
        <f>Разбивка_по_щитам!L1174</f>
        <v>0</v>
      </c>
      <c r="J1169" s="20">
        <f>Разбивка_по_щитам!M1174</f>
        <v>0</v>
      </c>
      <c r="K1169" s="20">
        <f>Разбивка_по_щитам!N1174</f>
        <v>0</v>
      </c>
      <c r="L1169" s="20"/>
      <c r="M1169" s="20">
        <f>Разбивка_по_щитам!P1174</f>
        <v>0</v>
      </c>
      <c r="N1169" s="20"/>
    </row>
    <row r="1170" spans="2:14" x14ac:dyDescent="0.2">
      <c r="B1170" s="20">
        <f>Разбивка_по_щитам!B1175</f>
        <v>0</v>
      </c>
      <c r="C1170" s="20">
        <f>Разбивка_по_щитам!C1175</f>
        <v>0</v>
      </c>
      <c r="D1170" s="20">
        <f>Разбивка_по_щитам!F1175</f>
        <v>0</v>
      </c>
      <c r="E1170" s="20">
        <f>Разбивка_по_щитам!H1175</f>
        <v>0</v>
      </c>
      <c r="F1170" s="20">
        <f>Разбивка_по_щитам!I1175</f>
        <v>0</v>
      </c>
      <c r="G1170" s="20">
        <f>Разбивка_по_щитам!J1175</f>
        <v>0</v>
      </c>
      <c r="H1170" s="20">
        <f>Разбивка_по_щитам!K1175</f>
        <v>0</v>
      </c>
      <c r="I1170" s="20">
        <f>Разбивка_по_щитам!L1175</f>
        <v>0</v>
      </c>
      <c r="J1170" s="20">
        <f>Разбивка_по_щитам!M1175</f>
        <v>0</v>
      </c>
      <c r="K1170" s="20">
        <f>Разбивка_по_щитам!N1175</f>
        <v>0</v>
      </c>
      <c r="L1170" s="20"/>
      <c r="M1170" s="20">
        <f>Разбивка_по_щитам!P1175</f>
        <v>0</v>
      </c>
      <c r="N1170" s="20"/>
    </row>
    <row r="1171" spans="2:14" x14ac:dyDescent="0.2">
      <c r="B1171" s="20">
        <f>Разбивка_по_щитам!B1176</f>
        <v>0</v>
      </c>
      <c r="C1171" s="20">
        <f>Разбивка_по_щитам!C1176</f>
        <v>0</v>
      </c>
      <c r="D1171" s="20">
        <f>Разбивка_по_щитам!F1176</f>
        <v>0</v>
      </c>
      <c r="E1171" s="20">
        <f>Разбивка_по_щитам!H1176</f>
        <v>0</v>
      </c>
      <c r="F1171" s="20">
        <f>Разбивка_по_щитам!I1176</f>
        <v>0</v>
      </c>
      <c r="G1171" s="20">
        <f>Разбивка_по_щитам!J1176</f>
        <v>0</v>
      </c>
      <c r="H1171" s="20">
        <f>Разбивка_по_щитам!K1176</f>
        <v>0</v>
      </c>
      <c r="I1171" s="20">
        <f>Разбивка_по_щитам!L1176</f>
        <v>0</v>
      </c>
      <c r="J1171" s="20">
        <f>Разбивка_по_щитам!M1176</f>
        <v>0</v>
      </c>
      <c r="K1171" s="20">
        <f>Разбивка_по_щитам!N1176</f>
        <v>0</v>
      </c>
      <c r="L1171" s="20"/>
      <c r="M1171" s="20">
        <f>Разбивка_по_щитам!P1176</f>
        <v>0</v>
      </c>
      <c r="N1171" s="20"/>
    </row>
    <row r="1172" spans="2:14" x14ac:dyDescent="0.2">
      <c r="B1172" s="20">
        <f>Разбивка_по_щитам!B1177</f>
        <v>0</v>
      </c>
      <c r="C1172" s="20">
        <f>Разбивка_по_щитам!C1177</f>
        <v>0</v>
      </c>
      <c r="D1172" s="20">
        <f>Разбивка_по_щитам!F1177</f>
        <v>0</v>
      </c>
      <c r="E1172" s="20">
        <f>Разбивка_по_щитам!H1177</f>
        <v>0</v>
      </c>
      <c r="F1172" s="20">
        <f>Разбивка_по_щитам!I1177</f>
        <v>0</v>
      </c>
      <c r="G1172" s="20">
        <f>Разбивка_по_щитам!J1177</f>
        <v>0</v>
      </c>
      <c r="H1172" s="20">
        <f>Разбивка_по_щитам!K1177</f>
        <v>0</v>
      </c>
      <c r="I1172" s="20">
        <f>Разбивка_по_щитам!L1177</f>
        <v>0</v>
      </c>
      <c r="J1172" s="20">
        <f>Разбивка_по_щитам!M1177</f>
        <v>0</v>
      </c>
      <c r="K1172" s="20">
        <f>Разбивка_по_щитам!N1177</f>
        <v>0</v>
      </c>
      <c r="L1172" s="20"/>
      <c r="M1172" s="20">
        <f>Разбивка_по_щитам!P1177</f>
        <v>0</v>
      </c>
      <c r="N1172" s="20"/>
    </row>
    <row r="1173" spans="2:14" x14ac:dyDescent="0.2">
      <c r="B1173" s="20">
        <f>Разбивка_по_щитам!B1178</f>
        <v>0</v>
      </c>
      <c r="C1173" s="20">
        <f>Разбивка_по_щитам!C1178</f>
        <v>0</v>
      </c>
      <c r="D1173" s="20">
        <f>Разбивка_по_щитам!F1178</f>
        <v>0</v>
      </c>
      <c r="E1173" s="20">
        <f>Разбивка_по_щитам!H1178</f>
        <v>0</v>
      </c>
      <c r="F1173" s="20">
        <f>Разбивка_по_щитам!I1178</f>
        <v>0</v>
      </c>
      <c r="G1173" s="20">
        <f>Разбивка_по_щитам!J1178</f>
        <v>0</v>
      </c>
      <c r="H1173" s="20">
        <f>Разбивка_по_щитам!K1178</f>
        <v>0</v>
      </c>
      <c r="I1173" s="20">
        <f>Разбивка_по_щитам!L1178</f>
        <v>0</v>
      </c>
      <c r="J1173" s="20">
        <f>Разбивка_по_щитам!M1178</f>
        <v>0</v>
      </c>
      <c r="K1173" s="20">
        <f>Разбивка_по_щитам!N1178</f>
        <v>0</v>
      </c>
      <c r="L1173" s="20"/>
      <c r="M1173" s="20">
        <f>Разбивка_по_щитам!P1178</f>
        <v>0</v>
      </c>
      <c r="N1173" s="20"/>
    </row>
    <row r="1174" spans="2:14" x14ac:dyDescent="0.2">
      <c r="B1174" s="20">
        <f>Разбивка_по_щитам!B1179</f>
        <v>0</v>
      </c>
      <c r="C1174" s="20">
        <f>Разбивка_по_щитам!C1179</f>
        <v>0</v>
      </c>
      <c r="D1174" s="20">
        <f>Разбивка_по_щитам!F1179</f>
        <v>0</v>
      </c>
      <c r="E1174" s="20">
        <f>Разбивка_по_щитам!H1179</f>
        <v>0</v>
      </c>
      <c r="F1174" s="20">
        <f>Разбивка_по_щитам!I1179</f>
        <v>0</v>
      </c>
      <c r="G1174" s="20">
        <f>Разбивка_по_щитам!J1179</f>
        <v>0</v>
      </c>
      <c r="H1174" s="20">
        <f>Разбивка_по_щитам!K1179</f>
        <v>0</v>
      </c>
      <c r="I1174" s="20">
        <f>Разбивка_по_щитам!L1179</f>
        <v>0</v>
      </c>
      <c r="J1174" s="20">
        <f>Разбивка_по_щитам!M1179</f>
        <v>0</v>
      </c>
      <c r="K1174" s="20">
        <f>Разбивка_по_щитам!N1179</f>
        <v>0</v>
      </c>
      <c r="L1174" s="20"/>
      <c r="M1174" s="20">
        <f>Разбивка_по_щитам!P1179</f>
        <v>0</v>
      </c>
      <c r="N1174" s="20"/>
    </row>
    <row r="1175" spans="2:14" x14ac:dyDescent="0.2">
      <c r="B1175" s="20">
        <f>Разбивка_по_щитам!B1180</f>
        <v>0</v>
      </c>
      <c r="C1175" s="20">
        <f>Разбивка_по_щитам!C1180</f>
        <v>0</v>
      </c>
      <c r="D1175" s="20">
        <f>Разбивка_по_щитам!F1180</f>
        <v>0</v>
      </c>
      <c r="E1175" s="20">
        <f>Разбивка_по_щитам!H1180</f>
        <v>0</v>
      </c>
      <c r="F1175" s="20">
        <f>Разбивка_по_щитам!I1180</f>
        <v>0</v>
      </c>
      <c r="G1175" s="20">
        <f>Разбивка_по_щитам!J1180</f>
        <v>0</v>
      </c>
      <c r="H1175" s="20">
        <f>Разбивка_по_щитам!K1180</f>
        <v>0</v>
      </c>
      <c r="I1175" s="20">
        <f>Разбивка_по_щитам!L1180</f>
        <v>0</v>
      </c>
      <c r="J1175" s="20">
        <f>Разбивка_по_щитам!M1180</f>
        <v>0</v>
      </c>
      <c r="K1175" s="20">
        <f>Разбивка_по_щитам!N1180</f>
        <v>0</v>
      </c>
      <c r="L1175" s="20"/>
      <c r="M1175" s="20">
        <f>Разбивка_по_щитам!P1180</f>
        <v>0</v>
      </c>
      <c r="N1175" s="20"/>
    </row>
    <row r="1176" spans="2:14" x14ac:dyDescent="0.2">
      <c r="B1176" s="20">
        <f>Разбивка_по_щитам!B1181</f>
        <v>0</v>
      </c>
      <c r="C1176" s="20">
        <f>Разбивка_по_щитам!C1181</f>
        <v>0</v>
      </c>
      <c r="D1176" s="20">
        <f>Разбивка_по_щитам!F1181</f>
        <v>0</v>
      </c>
      <c r="E1176" s="20">
        <f>Разбивка_по_щитам!H1181</f>
        <v>0</v>
      </c>
      <c r="F1176" s="20">
        <f>Разбивка_по_щитам!I1181</f>
        <v>0</v>
      </c>
      <c r="G1176" s="20">
        <f>Разбивка_по_щитам!J1181</f>
        <v>0</v>
      </c>
      <c r="H1176" s="20">
        <f>Разбивка_по_щитам!K1181</f>
        <v>0</v>
      </c>
      <c r="I1176" s="20">
        <f>Разбивка_по_щитам!L1181</f>
        <v>0</v>
      </c>
      <c r="J1176" s="20">
        <f>Разбивка_по_щитам!M1181</f>
        <v>0</v>
      </c>
      <c r="K1176" s="20">
        <f>Разбивка_по_щитам!N1181</f>
        <v>0</v>
      </c>
      <c r="L1176" s="20"/>
      <c r="M1176" s="20">
        <f>Разбивка_по_щитам!P1181</f>
        <v>0</v>
      </c>
      <c r="N1176" s="20"/>
    </row>
    <row r="1177" spans="2:14" x14ac:dyDescent="0.2">
      <c r="B1177" s="20">
        <f>Разбивка_по_щитам!B1182</f>
        <v>0</v>
      </c>
      <c r="C1177" s="20">
        <f>Разбивка_по_щитам!C1182</f>
        <v>0</v>
      </c>
      <c r="D1177" s="20">
        <f>Разбивка_по_щитам!F1182</f>
        <v>0</v>
      </c>
      <c r="E1177" s="20">
        <f>Разбивка_по_щитам!H1182</f>
        <v>0</v>
      </c>
      <c r="F1177" s="20">
        <f>Разбивка_по_щитам!I1182</f>
        <v>0</v>
      </c>
      <c r="G1177" s="20">
        <f>Разбивка_по_щитам!J1182</f>
        <v>0</v>
      </c>
      <c r="H1177" s="20">
        <f>Разбивка_по_щитам!K1182</f>
        <v>0</v>
      </c>
      <c r="I1177" s="20">
        <f>Разбивка_по_щитам!L1182</f>
        <v>0</v>
      </c>
      <c r="J1177" s="20">
        <f>Разбивка_по_щитам!M1182</f>
        <v>0</v>
      </c>
      <c r="K1177" s="20">
        <f>Разбивка_по_щитам!N1182</f>
        <v>0</v>
      </c>
      <c r="L1177" s="20"/>
      <c r="M1177" s="20">
        <f>Разбивка_по_щитам!P1182</f>
        <v>0</v>
      </c>
      <c r="N1177" s="20"/>
    </row>
    <row r="1178" spans="2:14" x14ac:dyDescent="0.2">
      <c r="B1178" s="20">
        <f>Разбивка_по_щитам!B1183</f>
        <v>0</v>
      </c>
      <c r="C1178" s="20">
        <f>Разбивка_по_щитам!C1183</f>
        <v>0</v>
      </c>
      <c r="D1178" s="20">
        <f>Разбивка_по_щитам!F1183</f>
        <v>0</v>
      </c>
      <c r="E1178" s="20">
        <f>Разбивка_по_щитам!H1183</f>
        <v>0</v>
      </c>
      <c r="F1178" s="20">
        <f>Разбивка_по_щитам!I1183</f>
        <v>0</v>
      </c>
      <c r="G1178" s="20">
        <f>Разбивка_по_щитам!J1183</f>
        <v>0</v>
      </c>
      <c r="H1178" s="20">
        <f>Разбивка_по_щитам!K1183</f>
        <v>0</v>
      </c>
      <c r="I1178" s="20">
        <f>Разбивка_по_щитам!L1183</f>
        <v>0</v>
      </c>
      <c r="J1178" s="20">
        <f>Разбивка_по_щитам!M1183</f>
        <v>0</v>
      </c>
      <c r="K1178" s="20">
        <f>Разбивка_по_щитам!N1183</f>
        <v>0</v>
      </c>
      <c r="L1178" s="20"/>
      <c r="M1178" s="20">
        <f>Разбивка_по_щитам!P1183</f>
        <v>0</v>
      </c>
      <c r="N1178" s="20"/>
    </row>
    <row r="1179" spans="2:14" x14ac:dyDescent="0.2">
      <c r="B1179" s="20">
        <f>Разбивка_по_щитам!B1184</f>
        <v>0</v>
      </c>
      <c r="C1179" s="20">
        <f>Разбивка_по_щитам!C1184</f>
        <v>0</v>
      </c>
      <c r="D1179" s="20">
        <f>Разбивка_по_щитам!F1184</f>
        <v>0</v>
      </c>
      <c r="E1179" s="20">
        <f>Разбивка_по_щитам!H1184</f>
        <v>0</v>
      </c>
      <c r="F1179" s="20">
        <f>Разбивка_по_щитам!I1184</f>
        <v>0</v>
      </c>
      <c r="G1179" s="20">
        <f>Разбивка_по_щитам!J1184</f>
        <v>0</v>
      </c>
      <c r="H1179" s="20">
        <f>Разбивка_по_щитам!K1184</f>
        <v>0</v>
      </c>
      <c r="I1179" s="20">
        <f>Разбивка_по_щитам!L1184</f>
        <v>0</v>
      </c>
      <c r="J1179" s="20">
        <f>Разбивка_по_щитам!M1184</f>
        <v>0</v>
      </c>
      <c r="K1179" s="20">
        <f>Разбивка_по_щитам!N1184</f>
        <v>0</v>
      </c>
      <c r="L1179" s="20"/>
      <c r="M1179" s="20">
        <f>Разбивка_по_щитам!P1184</f>
        <v>0</v>
      </c>
      <c r="N1179" s="20"/>
    </row>
    <row r="1180" spans="2:14" x14ac:dyDescent="0.2">
      <c r="B1180" s="20">
        <f>Разбивка_по_щитам!B1185</f>
        <v>0</v>
      </c>
      <c r="C1180" s="20">
        <f>Разбивка_по_щитам!C1185</f>
        <v>0</v>
      </c>
      <c r="D1180" s="20">
        <f>Разбивка_по_щитам!F1185</f>
        <v>0</v>
      </c>
      <c r="E1180" s="20">
        <f>Разбивка_по_щитам!H1185</f>
        <v>0</v>
      </c>
      <c r="F1180" s="20">
        <f>Разбивка_по_щитам!I1185</f>
        <v>0</v>
      </c>
      <c r="G1180" s="20">
        <f>Разбивка_по_щитам!J1185</f>
        <v>0</v>
      </c>
      <c r="H1180" s="20">
        <f>Разбивка_по_щитам!K1185</f>
        <v>0</v>
      </c>
      <c r="I1180" s="20">
        <f>Разбивка_по_щитам!L1185</f>
        <v>0</v>
      </c>
      <c r="J1180" s="20">
        <f>Разбивка_по_щитам!M1185</f>
        <v>0</v>
      </c>
      <c r="K1180" s="20">
        <f>Разбивка_по_щитам!N1185</f>
        <v>0</v>
      </c>
      <c r="L1180" s="20"/>
      <c r="M1180" s="20">
        <f>Разбивка_по_щитам!P1185</f>
        <v>0</v>
      </c>
      <c r="N1180" s="20"/>
    </row>
    <row r="1181" spans="2:14" x14ac:dyDescent="0.2">
      <c r="B1181" s="20">
        <f>Разбивка_по_щитам!B1186</f>
        <v>0</v>
      </c>
      <c r="C1181" s="20">
        <f>Разбивка_по_щитам!C1186</f>
        <v>0</v>
      </c>
      <c r="D1181" s="20">
        <f>Разбивка_по_щитам!F1186</f>
        <v>0</v>
      </c>
      <c r="E1181" s="20">
        <f>Разбивка_по_щитам!H1186</f>
        <v>0</v>
      </c>
      <c r="F1181" s="20">
        <f>Разбивка_по_щитам!I1186</f>
        <v>0</v>
      </c>
      <c r="G1181" s="20">
        <f>Разбивка_по_щитам!J1186</f>
        <v>0</v>
      </c>
      <c r="H1181" s="20">
        <f>Разбивка_по_щитам!K1186</f>
        <v>0</v>
      </c>
      <c r="I1181" s="20">
        <f>Разбивка_по_щитам!L1186</f>
        <v>0</v>
      </c>
      <c r="J1181" s="20">
        <f>Разбивка_по_щитам!M1186</f>
        <v>0</v>
      </c>
      <c r="K1181" s="20">
        <f>Разбивка_по_щитам!N1186</f>
        <v>0</v>
      </c>
      <c r="L1181" s="20"/>
      <c r="M1181" s="20">
        <f>Разбивка_по_щитам!P1186</f>
        <v>0</v>
      </c>
      <c r="N1181" s="20"/>
    </row>
    <row r="1182" spans="2:14" x14ac:dyDescent="0.2">
      <c r="B1182" s="20">
        <f>Разбивка_по_щитам!B1187</f>
        <v>0</v>
      </c>
      <c r="C1182" s="20">
        <f>Разбивка_по_щитам!C1187</f>
        <v>0</v>
      </c>
      <c r="D1182" s="20">
        <f>Разбивка_по_щитам!F1187</f>
        <v>0</v>
      </c>
      <c r="E1182" s="20">
        <f>Разбивка_по_щитам!H1187</f>
        <v>0</v>
      </c>
      <c r="F1182" s="20">
        <f>Разбивка_по_щитам!I1187</f>
        <v>0</v>
      </c>
      <c r="G1182" s="20">
        <f>Разбивка_по_щитам!J1187</f>
        <v>0</v>
      </c>
      <c r="H1182" s="20">
        <f>Разбивка_по_щитам!K1187</f>
        <v>0</v>
      </c>
      <c r="I1182" s="20">
        <f>Разбивка_по_щитам!L1187</f>
        <v>0</v>
      </c>
      <c r="J1182" s="20">
        <f>Разбивка_по_щитам!M1187</f>
        <v>0</v>
      </c>
      <c r="K1182" s="20">
        <f>Разбивка_по_щитам!N1187</f>
        <v>0</v>
      </c>
      <c r="L1182" s="20"/>
      <c r="M1182" s="20">
        <f>Разбивка_по_щитам!P1187</f>
        <v>0</v>
      </c>
      <c r="N1182" s="20"/>
    </row>
    <row r="1183" spans="2:14" x14ac:dyDescent="0.2">
      <c r="B1183" s="20">
        <f>Разбивка_по_щитам!B1188</f>
        <v>0</v>
      </c>
      <c r="C1183" s="20">
        <f>Разбивка_по_щитам!C1188</f>
        <v>0</v>
      </c>
      <c r="D1183" s="20">
        <f>Разбивка_по_щитам!F1188</f>
        <v>0</v>
      </c>
      <c r="E1183" s="20">
        <f>Разбивка_по_щитам!H1188</f>
        <v>0</v>
      </c>
      <c r="F1183" s="20">
        <f>Разбивка_по_щитам!I1188</f>
        <v>0</v>
      </c>
      <c r="G1183" s="20">
        <f>Разбивка_по_щитам!J1188</f>
        <v>0</v>
      </c>
      <c r="H1183" s="20">
        <f>Разбивка_по_щитам!K1188</f>
        <v>0</v>
      </c>
      <c r="I1183" s="20">
        <f>Разбивка_по_щитам!L1188</f>
        <v>0</v>
      </c>
      <c r="J1183" s="20">
        <f>Разбивка_по_щитам!M1188</f>
        <v>0</v>
      </c>
      <c r="K1183" s="20">
        <f>Разбивка_по_щитам!N1188</f>
        <v>0</v>
      </c>
      <c r="L1183" s="20"/>
      <c r="M1183" s="20">
        <f>Разбивка_по_щитам!P1188</f>
        <v>0</v>
      </c>
      <c r="N1183" s="20"/>
    </row>
    <row r="1184" spans="2:14" x14ac:dyDescent="0.2">
      <c r="B1184" s="20">
        <f>Разбивка_по_щитам!B1189</f>
        <v>0</v>
      </c>
      <c r="C1184" s="20">
        <f>Разбивка_по_щитам!C1189</f>
        <v>0</v>
      </c>
      <c r="D1184" s="20">
        <f>Разбивка_по_щитам!F1189</f>
        <v>0</v>
      </c>
      <c r="E1184" s="20">
        <f>Разбивка_по_щитам!H1189</f>
        <v>0</v>
      </c>
      <c r="F1184" s="20">
        <f>Разбивка_по_щитам!I1189</f>
        <v>0</v>
      </c>
      <c r="G1184" s="20">
        <f>Разбивка_по_щитам!J1189</f>
        <v>0</v>
      </c>
      <c r="H1184" s="20">
        <f>Разбивка_по_щитам!K1189</f>
        <v>0</v>
      </c>
      <c r="I1184" s="20">
        <f>Разбивка_по_щитам!L1189</f>
        <v>0</v>
      </c>
      <c r="J1184" s="20">
        <f>Разбивка_по_щитам!M1189</f>
        <v>0</v>
      </c>
      <c r="K1184" s="20">
        <f>Разбивка_по_щитам!N1189</f>
        <v>0</v>
      </c>
      <c r="L1184" s="20"/>
      <c r="M1184" s="20">
        <f>Разбивка_по_щитам!P1189</f>
        <v>0</v>
      </c>
      <c r="N1184" s="20"/>
    </row>
    <row r="1185" spans="2:14" x14ac:dyDescent="0.2">
      <c r="B1185" s="20">
        <f>Разбивка_по_щитам!B1190</f>
        <v>0</v>
      </c>
      <c r="C1185" s="20">
        <f>Разбивка_по_щитам!C1190</f>
        <v>0</v>
      </c>
      <c r="D1185" s="20">
        <f>Разбивка_по_щитам!F1190</f>
        <v>0</v>
      </c>
      <c r="E1185" s="20">
        <f>Разбивка_по_щитам!H1190</f>
        <v>0</v>
      </c>
      <c r="F1185" s="20">
        <f>Разбивка_по_щитам!I1190</f>
        <v>0</v>
      </c>
      <c r="G1185" s="20">
        <f>Разбивка_по_щитам!J1190</f>
        <v>0</v>
      </c>
      <c r="H1185" s="20">
        <f>Разбивка_по_щитам!K1190</f>
        <v>0</v>
      </c>
      <c r="I1185" s="20">
        <f>Разбивка_по_щитам!L1190</f>
        <v>0</v>
      </c>
      <c r="J1185" s="20">
        <f>Разбивка_по_щитам!M1190</f>
        <v>0</v>
      </c>
      <c r="K1185" s="20">
        <f>Разбивка_по_щитам!N1190</f>
        <v>0</v>
      </c>
      <c r="L1185" s="20"/>
      <c r="M1185" s="20">
        <f>Разбивка_по_щитам!P1190</f>
        <v>0</v>
      </c>
      <c r="N1185" s="20"/>
    </row>
    <row r="1186" spans="2:14" x14ac:dyDescent="0.2">
      <c r="B1186" s="20">
        <f>Разбивка_по_щитам!B1191</f>
        <v>0</v>
      </c>
      <c r="C1186" s="20">
        <f>Разбивка_по_щитам!C1191</f>
        <v>0</v>
      </c>
      <c r="D1186" s="20">
        <f>Разбивка_по_щитам!F1191</f>
        <v>0</v>
      </c>
      <c r="E1186" s="20">
        <f>Разбивка_по_щитам!H1191</f>
        <v>0</v>
      </c>
      <c r="F1186" s="20">
        <f>Разбивка_по_щитам!I1191</f>
        <v>0</v>
      </c>
      <c r="G1186" s="20">
        <f>Разбивка_по_щитам!J1191</f>
        <v>0</v>
      </c>
      <c r="H1186" s="20">
        <f>Разбивка_по_щитам!K1191</f>
        <v>0</v>
      </c>
      <c r="I1186" s="20">
        <f>Разбивка_по_щитам!L1191</f>
        <v>0</v>
      </c>
      <c r="J1186" s="20">
        <f>Разбивка_по_щитам!M1191</f>
        <v>0</v>
      </c>
      <c r="K1186" s="20">
        <f>Разбивка_по_щитам!N1191</f>
        <v>0</v>
      </c>
      <c r="L1186" s="20"/>
      <c r="M1186" s="20">
        <f>Разбивка_по_щитам!P1191</f>
        <v>0</v>
      </c>
      <c r="N1186" s="20"/>
    </row>
    <row r="1187" spans="2:14" x14ac:dyDescent="0.2">
      <c r="B1187" s="20">
        <f>Разбивка_по_щитам!B1192</f>
        <v>0</v>
      </c>
      <c r="C1187" s="20">
        <f>Разбивка_по_щитам!C1192</f>
        <v>0</v>
      </c>
      <c r="D1187" s="20">
        <f>Разбивка_по_щитам!F1192</f>
        <v>0</v>
      </c>
      <c r="E1187" s="20">
        <f>Разбивка_по_щитам!H1192</f>
        <v>0</v>
      </c>
      <c r="F1187" s="20">
        <f>Разбивка_по_щитам!I1192</f>
        <v>0</v>
      </c>
      <c r="G1187" s="20">
        <f>Разбивка_по_щитам!J1192</f>
        <v>0</v>
      </c>
      <c r="H1187" s="20">
        <f>Разбивка_по_щитам!K1192</f>
        <v>0</v>
      </c>
      <c r="I1187" s="20">
        <f>Разбивка_по_щитам!L1192</f>
        <v>0</v>
      </c>
      <c r="J1187" s="20">
        <f>Разбивка_по_щитам!M1192</f>
        <v>0</v>
      </c>
      <c r="K1187" s="20">
        <f>Разбивка_по_щитам!N1192</f>
        <v>0</v>
      </c>
      <c r="L1187" s="20"/>
      <c r="M1187" s="20">
        <f>Разбивка_по_щитам!P1192</f>
        <v>0</v>
      </c>
      <c r="N1187" s="20"/>
    </row>
    <row r="1188" spans="2:14" x14ac:dyDescent="0.2">
      <c r="B1188" s="20">
        <f>Разбивка_по_щитам!B1193</f>
        <v>0</v>
      </c>
      <c r="C1188" s="20">
        <f>Разбивка_по_щитам!C1193</f>
        <v>0</v>
      </c>
      <c r="D1188" s="20">
        <f>Разбивка_по_щитам!F1193</f>
        <v>0</v>
      </c>
      <c r="E1188" s="20">
        <f>Разбивка_по_щитам!H1193</f>
        <v>0</v>
      </c>
      <c r="F1188" s="20">
        <f>Разбивка_по_щитам!I1193</f>
        <v>0</v>
      </c>
      <c r="G1188" s="20">
        <f>Разбивка_по_щитам!J1193</f>
        <v>0</v>
      </c>
      <c r="H1188" s="20">
        <f>Разбивка_по_щитам!K1193</f>
        <v>0</v>
      </c>
      <c r="I1188" s="20">
        <f>Разбивка_по_щитам!L1193</f>
        <v>0</v>
      </c>
      <c r="J1188" s="20">
        <f>Разбивка_по_щитам!M1193</f>
        <v>0</v>
      </c>
      <c r="K1188" s="20">
        <f>Разбивка_по_щитам!N1193</f>
        <v>0</v>
      </c>
      <c r="L1188" s="20"/>
      <c r="M1188" s="20">
        <f>Разбивка_по_щитам!P1193</f>
        <v>0</v>
      </c>
      <c r="N1188" s="20"/>
    </row>
    <row r="1189" spans="2:14" x14ac:dyDescent="0.2">
      <c r="B1189" s="20">
        <f>Разбивка_по_щитам!B1194</f>
        <v>0</v>
      </c>
      <c r="C1189" s="20">
        <f>Разбивка_по_щитам!C1194</f>
        <v>0</v>
      </c>
      <c r="D1189" s="20">
        <f>Разбивка_по_щитам!F1194</f>
        <v>0</v>
      </c>
      <c r="E1189" s="20">
        <f>Разбивка_по_щитам!H1194</f>
        <v>0</v>
      </c>
      <c r="F1189" s="20">
        <f>Разбивка_по_щитам!I1194</f>
        <v>0</v>
      </c>
      <c r="G1189" s="20">
        <f>Разбивка_по_щитам!J1194</f>
        <v>0</v>
      </c>
      <c r="H1189" s="20">
        <f>Разбивка_по_щитам!K1194</f>
        <v>0</v>
      </c>
      <c r="I1189" s="20">
        <f>Разбивка_по_щитам!L1194</f>
        <v>0</v>
      </c>
      <c r="J1189" s="20">
        <f>Разбивка_по_щитам!M1194</f>
        <v>0</v>
      </c>
      <c r="K1189" s="20">
        <f>Разбивка_по_щитам!N1194</f>
        <v>0</v>
      </c>
      <c r="L1189" s="20"/>
      <c r="M1189" s="20">
        <f>Разбивка_по_щитам!P1194</f>
        <v>0</v>
      </c>
      <c r="N1189" s="20"/>
    </row>
    <row r="1190" spans="2:14" x14ac:dyDescent="0.2">
      <c r="B1190" s="20">
        <f>Разбивка_по_щитам!B1195</f>
        <v>0</v>
      </c>
      <c r="C1190" s="20">
        <f>Разбивка_по_щитам!C1195</f>
        <v>0</v>
      </c>
      <c r="D1190" s="20">
        <f>Разбивка_по_щитам!F1195</f>
        <v>0</v>
      </c>
      <c r="E1190" s="20">
        <f>Разбивка_по_щитам!H1195</f>
        <v>0</v>
      </c>
      <c r="F1190" s="20">
        <f>Разбивка_по_щитам!I1195</f>
        <v>0</v>
      </c>
      <c r="G1190" s="20">
        <f>Разбивка_по_щитам!J1195</f>
        <v>0</v>
      </c>
      <c r="H1190" s="20">
        <f>Разбивка_по_щитам!K1195</f>
        <v>0</v>
      </c>
      <c r="I1190" s="20">
        <f>Разбивка_по_щитам!L1195</f>
        <v>0</v>
      </c>
      <c r="J1190" s="20">
        <f>Разбивка_по_щитам!M1195</f>
        <v>0</v>
      </c>
      <c r="K1190" s="20">
        <f>Разбивка_по_щитам!N1195</f>
        <v>0</v>
      </c>
      <c r="L1190" s="20"/>
      <c r="M1190" s="20">
        <f>Разбивка_по_щитам!P1195</f>
        <v>0</v>
      </c>
      <c r="N1190" s="20"/>
    </row>
    <row r="1191" spans="2:14" x14ac:dyDescent="0.2">
      <c r="B1191" s="20">
        <f>Разбивка_по_щитам!B1196</f>
        <v>0</v>
      </c>
      <c r="C1191" s="20">
        <f>Разбивка_по_щитам!C1196</f>
        <v>0</v>
      </c>
      <c r="D1191" s="20">
        <f>Разбивка_по_щитам!F1196</f>
        <v>0</v>
      </c>
      <c r="E1191" s="20">
        <f>Разбивка_по_щитам!H1196</f>
        <v>0</v>
      </c>
      <c r="F1191" s="20">
        <f>Разбивка_по_щитам!I1196</f>
        <v>0</v>
      </c>
      <c r="G1191" s="20">
        <f>Разбивка_по_щитам!J1196</f>
        <v>0</v>
      </c>
      <c r="H1191" s="20">
        <f>Разбивка_по_щитам!K1196</f>
        <v>0</v>
      </c>
      <c r="I1191" s="20">
        <f>Разбивка_по_щитам!L1196</f>
        <v>0</v>
      </c>
      <c r="J1191" s="20">
        <f>Разбивка_по_щитам!M1196</f>
        <v>0</v>
      </c>
      <c r="K1191" s="20">
        <f>Разбивка_по_щитам!N1196</f>
        <v>0</v>
      </c>
      <c r="L1191" s="20"/>
      <c r="M1191" s="20">
        <f>Разбивка_по_щитам!P1196</f>
        <v>0</v>
      </c>
      <c r="N1191" s="20"/>
    </row>
    <row r="1192" spans="2:14" x14ac:dyDescent="0.2">
      <c r="B1192" s="20">
        <f>Разбивка_по_щитам!B1197</f>
        <v>0</v>
      </c>
      <c r="C1192" s="20">
        <f>Разбивка_по_щитам!C1197</f>
        <v>0</v>
      </c>
      <c r="D1192" s="20">
        <f>Разбивка_по_щитам!F1197</f>
        <v>0</v>
      </c>
      <c r="E1192" s="20">
        <f>Разбивка_по_щитам!H1197</f>
        <v>0</v>
      </c>
      <c r="F1192" s="20">
        <f>Разбивка_по_щитам!I1197</f>
        <v>0</v>
      </c>
      <c r="G1192" s="20">
        <f>Разбивка_по_щитам!J1197</f>
        <v>0</v>
      </c>
      <c r="H1192" s="20">
        <f>Разбивка_по_щитам!K1197</f>
        <v>0</v>
      </c>
      <c r="I1192" s="20">
        <f>Разбивка_по_щитам!L1197</f>
        <v>0</v>
      </c>
      <c r="J1192" s="20">
        <f>Разбивка_по_щитам!M1197</f>
        <v>0</v>
      </c>
      <c r="K1192" s="20">
        <f>Разбивка_по_щитам!N1197</f>
        <v>0</v>
      </c>
      <c r="L1192" s="20"/>
      <c r="M1192" s="20">
        <f>Разбивка_по_щитам!P1197</f>
        <v>0</v>
      </c>
      <c r="N1192" s="20"/>
    </row>
    <row r="1193" spans="2:14" x14ac:dyDescent="0.2">
      <c r="B1193" s="20">
        <f>Разбивка_по_щитам!B1198</f>
        <v>0</v>
      </c>
      <c r="C1193" s="20">
        <f>Разбивка_по_щитам!C1198</f>
        <v>0</v>
      </c>
      <c r="D1193" s="20">
        <f>Разбивка_по_щитам!F1198</f>
        <v>0</v>
      </c>
      <c r="E1193" s="20">
        <f>Разбивка_по_щитам!H1198</f>
        <v>0</v>
      </c>
      <c r="F1193" s="20">
        <f>Разбивка_по_щитам!I1198</f>
        <v>0</v>
      </c>
      <c r="G1193" s="20">
        <f>Разбивка_по_щитам!J1198</f>
        <v>0</v>
      </c>
      <c r="H1193" s="20">
        <f>Разбивка_по_щитам!K1198</f>
        <v>0</v>
      </c>
      <c r="I1193" s="20">
        <f>Разбивка_по_щитам!L1198</f>
        <v>0</v>
      </c>
      <c r="J1193" s="20">
        <f>Разбивка_по_щитам!M1198</f>
        <v>0</v>
      </c>
      <c r="K1193" s="20">
        <f>Разбивка_по_щитам!N1198</f>
        <v>0</v>
      </c>
      <c r="L1193" s="20"/>
      <c r="M1193" s="20">
        <f>Разбивка_по_щитам!P1198</f>
        <v>0</v>
      </c>
      <c r="N1193" s="20"/>
    </row>
    <row r="1194" spans="2:14" x14ac:dyDescent="0.2">
      <c r="B1194" s="20">
        <f>Разбивка_по_щитам!B1199</f>
        <v>0</v>
      </c>
      <c r="C1194" s="20">
        <f>Разбивка_по_щитам!C1199</f>
        <v>0</v>
      </c>
      <c r="D1194" s="20">
        <f>Разбивка_по_щитам!F1199</f>
        <v>0</v>
      </c>
      <c r="E1194" s="20">
        <f>Разбивка_по_щитам!H1199</f>
        <v>0</v>
      </c>
      <c r="F1194" s="20">
        <f>Разбивка_по_щитам!I1199</f>
        <v>0</v>
      </c>
      <c r="G1194" s="20">
        <f>Разбивка_по_щитам!J1199</f>
        <v>0</v>
      </c>
      <c r="H1194" s="20">
        <f>Разбивка_по_щитам!K1199</f>
        <v>0</v>
      </c>
      <c r="I1194" s="20">
        <f>Разбивка_по_щитам!L1199</f>
        <v>0</v>
      </c>
      <c r="J1194" s="20">
        <f>Разбивка_по_щитам!M1199</f>
        <v>0</v>
      </c>
      <c r="K1194" s="20">
        <f>Разбивка_по_щитам!N1199</f>
        <v>0</v>
      </c>
      <c r="L1194" s="20"/>
      <c r="M1194" s="20">
        <f>Разбивка_по_щитам!P1199</f>
        <v>0</v>
      </c>
      <c r="N1194" s="20"/>
    </row>
    <row r="1195" spans="2:14" x14ac:dyDescent="0.2">
      <c r="B1195" s="20">
        <f>Разбивка_по_щитам!B1200</f>
        <v>0</v>
      </c>
      <c r="C1195" s="20">
        <f>Разбивка_по_щитам!C1200</f>
        <v>0</v>
      </c>
      <c r="D1195" s="20">
        <f>Разбивка_по_щитам!F1200</f>
        <v>0</v>
      </c>
      <c r="E1195" s="20">
        <f>Разбивка_по_щитам!H1200</f>
        <v>0</v>
      </c>
      <c r="F1195" s="20">
        <f>Разбивка_по_щитам!I1200</f>
        <v>0</v>
      </c>
      <c r="G1195" s="20">
        <f>Разбивка_по_щитам!J1200</f>
        <v>0</v>
      </c>
      <c r="H1195" s="20">
        <f>Разбивка_по_щитам!K1200</f>
        <v>0</v>
      </c>
      <c r="I1195" s="20">
        <f>Разбивка_по_щитам!L1200</f>
        <v>0</v>
      </c>
      <c r="J1195" s="20">
        <f>Разбивка_по_щитам!M1200</f>
        <v>0</v>
      </c>
      <c r="K1195" s="20">
        <f>Разбивка_по_щитам!N1200</f>
        <v>0</v>
      </c>
      <c r="L1195" s="20"/>
      <c r="M1195" s="20">
        <f>Разбивка_по_щитам!P1200</f>
        <v>0</v>
      </c>
      <c r="N1195" s="20"/>
    </row>
    <row r="1196" spans="2:14" x14ac:dyDescent="0.2">
      <c r="B1196" s="20">
        <f>Разбивка_по_щитам!B1201</f>
        <v>0</v>
      </c>
      <c r="C1196" s="20">
        <f>Разбивка_по_щитам!C1201</f>
        <v>0</v>
      </c>
      <c r="D1196" s="20">
        <f>Разбивка_по_щитам!F1201</f>
        <v>0</v>
      </c>
      <c r="E1196" s="20">
        <f>Разбивка_по_щитам!H1201</f>
        <v>0</v>
      </c>
      <c r="F1196" s="20">
        <f>Разбивка_по_щитам!I1201</f>
        <v>0</v>
      </c>
      <c r="G1196" s="20">
        <f>Разбивка_по_щитам!J1201</f>
        <v>0</v>
      </c>
      <c r="H1196" s="20">
        <f>Разбивка_по_щитам!K1201</f>
        <v>0</v>
      </c>
      <c r="I1196" s="20">
        <f>Разбивка_по_щитам!L1201</f>
        <v>0</v>
      </c>
      <c r="J1196" s="20">
        <f>Разбивка_по_щитам!M1201</f>
        <v>0</v>
      </c>
      <c r="K1196" s="20">
        <f>Разбивка_по_щитам!N1201</f>
        <v>0</v>
      </c>
      <c r="L1196" s="20"/>
      <c r="M1196" s="20">
        <f>Разбивка_по_щитам!P1201</f>
        <v>0</v>
      </c>
      <c r="N1196" s="20"/>
    </row>
    <row r="1197" spans="2:14" x14ac:dyDescent="0.2">
      <c r="B1197" s="20">
        <f>Разбивка_по_щитам!B1202</f>
        <v>0</v>
      </c>
      <c r="C1197" s="20">
        <f>Разбивка_по_щитам!C1202</f>
        <v>0</v>
      </c>
      <c r="D1197" s="20">
        <f>Разбивка_по_щитам!F1202</f>
        <v>0</v>
      </c>
      <c r="E1197" s="20">
        <f>Разбивка_по_щитам!H1202</f>
        <v>0</v>
      </c>
      <c r="F1197" s="20">
        <f>Разбивка_по_щитам!I1202</f>
        <v>0</v>
      </c>
      <c r="G1197" s="20">
        <f>Разбивка_по_щитам!J1202</f>
        <v>0</v>
      </c>
      <c r="H1197" s="20">
        <f>Разбивка_по_щитам!K1202</f>
        <v>0</v>
      </c>
      <c r="I1197" s="20">
        <f>Разбивка_по_щитам!L1202</f>
        <v>0</v>
      </c>
      <c r="J1197" s="20">
        <f>Разбивка_по_щитам!M1202</f>
        <v>0</v>
      </c>
      <c r="K1197" s="20">
        <f>Разбивка_по_щитам!N1202</f>
        <v>0</v>
      </c>
      <c r="L1197" s="20"/>
      <c r="M1197" s="20">
        <f>Разбивка_по_щитам!P1202</f>
        <v>0</v>
      </c>
      <c r="N1197" s="20"/>
    </row>
    <row r="1198" spans="2:14" x14ac:dyDescent="0.2">
      <c r="B1198" s="20">
        <f>Разбивка_по_щитам!B1203</f>
        <v>0</v>
      </c>
      <c r="C1198" s="20">
        <f>Разбивка_по_щитам!C1203</f>
        <v>0</v>
      </c>
      <c r="D1198" s="20">
        <f>Разбивка_по_щитам!F1203</f>
        <v>0</v>
      </c>
      <c r="E1198" s="20">
        <f>Разбивка_по_щитам!H1203</f>
        <v>0</v>
      </c>
      <c r="F1198" s="20">
        <f>Разбивка_по_щитам!I1203</f>
        <v>0</v>
      </c>
      <c r="G1198" s="20">
        <f>Разбивка_по_щитам!J1203</f>
        <v>0</v>
      </c>
      <c r="H1198" s="20">
        <f>Разбивка_по_щитам!K1203</f>
        <v>0</v>
      </c>
      <c r="I1198" s="20">
        <f>Разбивка_по_щитам!L1203</f>
        <v>0</v>
      </c>
      <c r="J1198" s="20">
        <f>Разбивка_по_щитам!M1203</f>
        <v>0</v>
      </c>
      <c r="K1198" s="20">
        <f>Разбивка_по_щитам!N1203</f>
        <v>0</v>
      </c>
      <c r="L1198" s="20"/>
      <c r="M1198" s="20">
        <f>Разбивка_по_щитам!P1203</f>
        <v>0</v>
      </c>
      <c r="N1198" s="20"/>
    </row>
    <row r="1199" spans="2:14" x14ac:dyDescent="0.2">
      <c r="B1199" s="20">
        <f>Разбивка_по_щитам!B1204</f>
        <v>0</v>
      </c>
      <c r="C1199" s="20">
        <f>Разбивка_по_щитам!C1204</f>
        <v>0</v>
      </c>
      <c r="D1199" s="20">
        <f>Разбивка_по_щитам!F1204</f>
        <v>0</v>
      </c>
      <c r="E1199" s="20">
        <f>Разбивка_по_щитам!H1204</f>
        <v>0</v>
      </c>
      <c r="F1199" s="20">
        <f>Разбивка_по_щитам!I1204</f>
        <v>0</v>
      </c>
      <c r="G1199" s="20">
        <f>Разбивка_по_щитам!J1204</f>
        <v>0</v>
      </c>
      <c r="H1199" s="20">
        <f>Разбивка_по_щитам!K1204</f>
        <v>0</v>
      </c>
      <c r="I1199" s="20">
        <f>Разбивка_по_щитам!L1204</f>
        <v>0</v>
      </c>
      <c r="J1199" s="20">
        <f>Разбивка_по_щитам!M1204</f>
        <v>0</v>
      </c>
      <c r="K1199" s="20">
        <f>Разбивка_по_щитам!N1204</f>
        <v>0</v>
      </c>
      <c r="L1199" s="20"/>
      <c r="M1199" s="20">
        <f>Разбивка_по_щитам!P1204</f>
        <v>0</v>
      </c>
      <c r="N1199" s="20"/>
    </row>
    <row r="1200" spans="2:14" x14ac:dyDescent="0.2">
      <c r="B1200" s="20">
        <f>Разбивка_по_щитам!B1205</f>
        <v>0</v>
      </c>
      <c r="C1200" s="20">
        <f>Разбивка_по_щитам!C1205</f>
        <v>0</v>
      </c>
      <c r="D1200" s="20">
        <f>Разбивка_по_щитам!F1205</f>
        <v>0</v>
      </c>
      <c r="E1200" s="20">
        <f>Разбивка_по_щитам!H1205</f>
        <v>0</v>
      </c>
      <c r="F1200" s="20">
        <f>Разбивка_по_щитам!I1205</f>
        <v>0</v>
      </c>
      <c r="G1200" s="20">
        <f>Разбивка_по_щитам!J1205</f>
        <v>0</v>
      </c>
      <c r="H1200" s="20">
        <f>Разбивка_по_щитам!K1205</f>
        <v>0</v>
      </c>
      <c r="I1200" s="20">
        <f>Разбивка_по_щитам!L1205</f>
        <v>0</v>
      </c>
      <c r="J1200" s="20">
        <f>Разбивка_по_щитам!M1205</f>
        <v>0</v>
      </c>
      <c r="K1200" s="20">
        <f>Разбивка_по_щитам!N1205</f>
        <v>0</v>
      </c>
      <c r="L1200" s="20"/>
      <c r="M1200" s="20">
        <f>Разбивка_по_щитам!P1205</f>
        <v>0</v>
      </c>
      <c r="N1200" s="20"/>
    </row>
    <row r="1201" spans="2:14" x14ac:dyDescent="0.2">
      <c r="B1201" s="20">
        <f>Разбивка_по_щитам!B1206</f>
        <v>0</v>
      </c>
      <c r="C1201" s="20">
        <f>Разбивка_по_щитам!C1206</f>
        <v>0</v>
      </c>
      <c r="D1201" s="20">
        <f>Разбивка_по_щитам!F1206</f>
        <v>0</v>
      </c>
      <c r="E1201" s="20">
        <f>Разбивка_по_щитам!H1206</f>
        <v>0</v>
      </c>
      <c r="F1201" s="20">
        <f>Разбивка_по_щитам!I1206</f>
        <v>0</v>
      </c>
      <c r="G1201" s="20">
        <f>Разбивка_по_щитам!J1206</f>
        <v>0</v>
      </c>
      <c r="H1201" s="20">
        <f>Разбивка_по_щитам!K1206</f>
        <v>0</v>
      </c>
      <c r="I1201" s="20">
        <f>Разбивка_по_щитам!L1206</f>
        <v>0</v>
      </c>
      <c r="J1201" s="20">
        <f>Разбивка_по_щитам!M1206</f>
        <v>0</v>
      </c>
      <c r="K1201" s="20">
        <f>Разбивка_по_щитам!N1206</f>
        <v>0</v>
      </c>
      <c r="L1201" s="20"/>
      <c r="M1201" s="20">
        <f>Разбивка_по_щитам!P1206</f>
        <v>0</v>
      </c>
      <c r="N1201" s="20"/>
    </row>
    <row r="1202" spans="2:14" x14ac:dyDescent="0.2">
      <c r="B1202" s="20">
        <f>Разбивка_по_щитам!B1207</f>
        <v>0</v>
      </c>
      <c r="C1202" s="20">
        <f>Разбивка_по_щитам!C1207</f>
        <v>0</v>
      </c>
      <c r="D1202" s="20">
        <f>Разбивка_по_щитам!F1207</f>
        <v>0</v>
      </c>
      <c r="E1202" s="20">
        <f>Разбивка_по_щитам!H1207</f>
        <v>0</v>
      </c>
      <c r="F1202" s="20">
        <f>Разбивка_по_щитам!I1207</f>
        <v>0</v>
      </c>
      <c r="G1202" s="20">
        <f>Разбивка_по_щитам!J1207</f>
        <v>0</v>
      </c>
      <c r="H1202" s="20">
        <f>Разбивка_по_щитам!K1207</f>
        <v>0</v>
      </c>
      <c r="I1202" s="20">
        <f>Разбивка_по_щитам!L1207</f>
        <v>0</v>
      </c>
      <c r="J1202" s="20">
        <f>Разбивка_по_щитам!M1207</f>
        <v>0</v>
      </c>
      <c r="K1202" s="20">
        <f>Разбивка_по_щитам!N1207</f>
        <v>0</v>
      </c>
      <c r="L1202" s="20"/>
      <c r="M1202" s="20">
        <f>Разбивка_по_щитам!P1207</f>
        <v>0</v>
      </c>
      <c r="N1202" s="20"/>
    </row>
    <row r="1203" spans="2:14" x14ac:dyDescent="0.2">
      <c r="B1203" s="20">
        <f>Разбивка_по_щитам!B1208</f>
        <v>0</v>
      </c>
      <c r="C1203" s="20">
        <f>Разбивка_по_щитам!C1208</f>
        <v>0</v>
      </c>
      <c r="D1203" s="20">
        <f>Разбивка_по_щитам!F1208</f>
        <v>0</v>
      </c>
      <c r="E1203" s="20">
        <f>Разбивка_по_щитам!H1208</f>
        <v>0</v>
      </c>
      <c r="F1203" s="20">
        <f>Разбивка_по_щитам!I1208</f>
        <v>0</v>
      </c>
      <c r="G1203" s="20">
        <f>Разбивка_по_щитам!J1208</f>
        <v>0</v>
      </c>
      <c r="H1203" s="20">
        <f>Разбивка_по_щитам!K1208</f>
        <v>0</v>
      </c>
      <c r="I1203" s="20">
        <f>Разбивка_по_щитам!L1208</f>
        <v>0</v>
      </c>
      <c r="J1203" s="20">
        <f>Разбивка_по_щитам!M1208</f>
        <v>0</v>
      </c>
      <c r="K1203" s="20">
        <f>Разбивка_по_щитам!N1208</f>
        <v>0</v>
      </c>
      <c r="L1203" s="20"/>
      <c r="M1203" s="20">
        <f>Разбивка_по_щитам!P1208</f>
        <v>0</v>
      </c>
      <c r="N1203" s="20"/>
    </row>
    <row r="1204" spans="2:14" x14ac:dyDescent="0.2">
      <c r="B1204" s="20">
        <f>Разбивка_по_щитам!B1209</f>
        <v>0</v>
      </c>
      <c r="C1204" s="20">
        <f>Разбивка_по_щитам!C1209</f>
        <v>0</v>
      </c>
      <c r="D1204" s="20">
        <f>Разбивка_по_щитам!F1209</f>
        <v>0</v>
      </c>
      <c r="E1204" s="20">
        <f>Разбивка_по_щитам!H1209</f>
        <v>0</v>
      </c>
      <c r="F1204" s="20">
        <f>Разбивка_по_щитам!I1209</f>
        <v>0</v>
      </c>
      <c r="G1204" s="20">
        <f>Разбивка_по_щитам!J1209</f>
        <v>0</v>
      </c>
      <c r="H1204" s="20">
        <f>Разбивка_по_щитам!K1209</f>
        <v>0</v>
      </c>
      <c r="I1204" s="20">
        <f>Разбивка_по_щитам!L1209</f>
        <v>0</v>
      </c>
      <c r="J1204" s="20">
        <f>Разбивка_по_щитам!M1209</f>
        <v>0</v>
      </c>
      <c r="K1204" s="20">
        <f>Разбивка_по_щитам!N1209</f>
        <v>0</v>
      </c>
      <c r="L1204" s="20"/>
      <c r="M1204" s="20">
        <f>Разбивка_по_щитам!P1209</f>
        <v>0</v>
      </c>
      <c r="N1204" s="20"/>
    </row>
    <row r="1205" spans="2:14" x14ac:dyDescent="0.2">
      <c r="B1205" s="20">
        <f>Разбивка_по_щитам!B1210</f>
        <v>0</v>
      </c>
      <c r="C1205" s="20">
        <f>Разбивка_по_щитам!C1210</f>
        <v>0</v>
      </c>
      <c r="D1205" s="20">
        <f>Разбивка_по_щитам!F1210</f>
        <v>0</v>
      </c>
      <c r="E1205" s="20">
        <f>Разбивка_по_щитам!H1210</f>
        <v>0</v>
      </c>
      <c r="F1205" s="20">
        <f>Разбивка_по_щитам!I1210</f>
        <v>0</v>
      </c>
      <c r="G1205" s="20">
        <f>Разбивка_по_щитам!J1210</f>
        <v>0</v>
      </c>
      <c r="H1205" s="20">
        <f>Разбивка_по_щитам!K1210</f>
        <v>0</v>
      </c>
      <c r="I1205" s="20">
        <f>Разбивка_по_щитам!L1210</f>
        <v>0</v>
      </c>
      <c r="J1205" s="20">
        <f>Разбивка_по_щитам!M1210</f>
        <v>0</v>
      </c>
      <c r="K1205" s="20">
        <f>Разбивка_по_щитам!N1210</f>
        <v>0</v>
      </c>
      <c r="L1205" s="20"/>
      <c r="M1205" s="20">
        <f>Разбивка_по_щитам!P1210</f>
        <v>0</v>
      </c>
      <c r="N1205" s="20"/>
    </row>
    <row r="1206" spans="2:14" x14ac:dyDescent="0.2">
      <c r="B1206" s="20">
        <f>Разбивка_по_щитам!B1211</f>
        <v>0</v>
      </c>
      <c r="C1206" s="20">
        <f>Разбивка_по_щитам!C1211</f>
        <v>0</v>
      </c>
      <c r="D1206" s="20">
        <f>Разбивка_по_щитам!F1211</f>
        <v>0</v>
      </c>
      <c r="E1206" s="20">
        <f>Разбивка_по_щитам!H1211</f>
        <v>0</v>
      </c>
      <c r="F1206" s="20">
        <f>Разбивка_по_щитам!I1211</f>
        <v>0</v>
      </c>
      <c r="G1206" s="20">
        <f>Разбивка_по_щитам!J1211</f>
        <v>0</v>
      </c>
      <c r="H1206" s="20">
        <f>Разбивка_по_щитам!K1211</f>
        <v>0</v>
      </c>
      <c r="I1206" s="20">
        <f>Разбивка_по_щитам!L1211</f>
        <v>0</v>
      </c>
      <c r="J1206" s="20">
        <f>Разбивка_по_щитам!M1211</f>
        <v>0</v>
      </c>
      <c r="K1206" s="20">
        <f>Разбивка_по_щитам!N1211</f>
        <v>0</v>
      </c>
      <c r="L1206" s="20"/>
      <c r="M1206" s="20">
        <f>Разбивка_по_щитам!P1211</f>
        <v>0</v>
      </c>
      <c r="N1206" s="20"/>
    </row>
    <row r="1207" spans="2:14" x14ac:dyDescent="0.2">
      <c r="B1207" s="20">
        <f>Разбивка_по_щитам!B1212</f>
        <v>0</v>
      </c>
      <c r="C1207" s="20">
        <f>Разбивка_по_щитам!C1212</f>
        <v>0</v>
      </c>
      <c r="D1207" s="20">
        <f>Разбивка_по_щитам!F1212</f>
        <v>0</v>
      </c>
      <c r="E1207" s="20">
        <f>Разбивка_по_щитам!H1212</f>
        <v>0</v>
      </c>
      <c r="F1207" s="20">
        <f>Разбивка_по_щитам!I1212</f>
        <v>0</v>
      </c>
      <c r="G1207" s="20">
        <f>Разбивка_по_щитам!J1212</f>
        <v>0</v>
      </c>
      <c r="H1207" s="20">
        <f>Разбивка_по_щитам!K1212</f>
        <v>0</v>
      </c>
      <c r="I1207" s="20">
        <f>Разбивка_по_щитам!L1212</f>
        <v>0</v>
      </c>
      <c r="J1207" s="20">
        <f>Разбивка_по_щитам!M1212</f>
        <v>0</v>
      </c>
      <c r="K1207" s="20">
        <f>Разбивка_по_щитам!N1212</f>
        <v>0</v>
      </c>
      <c r="L1207" s="20"/>
      <c r="M1207" s="20">
        <f>Разбивка_по_щитам!P1212</f>
        <v>0</v>
      </c>
      <c r="N1207" s="20"/>
    </row>
    <row r="1208" spans="2:14" x14ac:dyDescent="0.2">
      <c r="B1208" s="20">
        <f>Разбивка_по_щитам!B1213</f>
        <v>0</v>
      </c>
      <c r="C1208" s="20">
        <f>Разбивка_по_щитам!C1213</f>
        <v>0</v>
      </c>
      <c r="D1208" s="20">
        <f>Разбивка_по_щитам!F1213</f>
        <v>0</v>
      </c>
      <c r="E1208" s="20">
        <f>Разбивка_по_щитам!H1213</f>
        <v>0</v>
      </c>
      <c r="F1208" s="20">
        <f>Разбивка_по_щитам!I1213</f>
        <v>0</v>
      </c>
      <c r="G1208" s="20">
        <f>Разбивка_по_щитам!J1213</f>
        <v>0</v>
      </c>
      <c r="H1208" s="20">
        <f>Разбивка_по_щитам!K1213</f>
        <v>0</v>
      </c>
      <c r="I1208" s="20">
        <f>Разбивка_по_щитам!L1213</f>
        <v>0</v>
      </c>
      <c r="J1208" s="20">
        <f>Разбивка_по_щитам!M1213</f>
        <v>0</v>
      </c>
      <c r="K1208" s="20">
        <f>Разбивка_по_щитам!N1213</f>
        <v>0</v>
      </c>
      <c r="L1208" s="20"/>
      <c r="M1208" s="20">
        <f>Разбивка_по_щитам!P1213</f>
        <v>0</v>
      </c>
      <c r="N1208" s="20"/>
    </row>
    <row r="1209" spans="2:14" x14ac:dyDescent="0.2">
      <c r="B1209" s="20">
        <f>Разбивка_по_щитам!B1214</f>
        <v>0</v>
      </c>
      <c r="C1209" s="20">
        <f>Разбивка_по_щитам!C1214</f>
        <v>0</v>
      </c>
      <c r="D1209" s="20">
        <f>Разбивка_по_щитам!F1214</f>
        <v>0</v>
      </c>
      <c r="E1209" s="20">
        <f>Разбивка_по_щитам!H1214</f>
        <v>0</v>
      </c>
      <c r="F1209" s="20">
        <f>Разбивка_по_щитам!I1214</f>
        <v>0</v>
      </c>
      <c r="G1209" s="20">
        <f>Разбивка_по_щитам!J1214</f>
        <v>0</v>
      </c>
      <c r="H1209" s="20">
        <f>Разбивка_по_щитам!K1214</f>
        <v>0</v>
      </c>
      <c r="I1209" s="20">
        <f>Разбивка_по_щитам!L1214</f>
        <v>0</v>
      </c>
      <c r="J1209" s="20">
        <f>Разбивка_по_щитам!M1214</f>
        <v>0</v>
      </c>
      <c r="K1209" s="20">
        <f>Разбивка_по_щитам!N1214</f>
        <v>0</v>
      </c>
      <c r="L1209" s="20"/>
      <c r="M1209" s="20">
        <f>Разбивка_по_щитам!P1214</f>
        <v>0</v>
      </c>
      <c r="N1209" s="20"/>
    </row>
    <row r="1210" spans="2:14" x14ac:dyDescent="0.2">
      <c r="B1210" s="20">
        <f>Разбивка_по_щитам!B1215</f>
        <v>0</v>
      </c>
      <c r="C1210" s="20">
        <f>Разбивка_по_щитам!C1215</f>
        <v>0</v>
      </c>
      <c r="D1210" s="20">
        <f>Разбивка_по_щитам!F1215</f>
        <v>0</v>
      </c>
      <c r="E1210" s="20">
        <f>Разбивка_по_щитам!H1215</f>
        <v>0</v>
      </c>
      <c r="F1210" s="20">
        <f>Разбивка_по_щитам!I1215</f>
        <v>0</v>
      </c>
      <c r="G1210" s="20">
        <f>Разбивка_по_щитам!J1215</f>
        <v>0</v>
      </c>
      <c r="H1210" s="20">
        <f>Разбивка_по_щитам!K1215</f>
        <v>0</v>
      </c>
      <c r="I1210" s="20">
        <f>Разбивка_по_щитам!L1215</f>
        <v>0</v>
      </c>
      <c r="J1210" s="20">
        <f>Разбивка_по_щитам!M1215</f>
        <v>0</v>
      </c>
      <c r="K1210" s="20">
        <f>Разбивка_по_щитам!N1215</f>
        <v>0</v>
      </c>
      <c r="L1210" s="20"/>
      <c r="M1210" s="20">
        <f>Разбивка_по_щитам!P1215</f>
        <v>0</v>
      </c>
      <c r="N1210" s="20"/>
    </row>
    <row r="1211" spans="2:14" x14ac:dyDescent="0.2">
      <c r="B1211" s="20">
        <f>Разбивка_по_щитам!B1216</f>
        <v>0</v>
      </c>
      <c r="C1211" s="20">
        <f>Разбивка_по_щитам!C1216</f>
        <v>0</v>
      </c>
      <c r="D1211" s="20">
        <f>Разбивка_по_щитам!F1216</f>
        <v>0</v>
      </c>
      <c r="E1211" s="20">
        <f>Разбивка_по_щитам!H1216</f>
        <v>0</v>
      </c>
      <c r="F1211" s="20">
        <f>Разбивка_по_щитам!I1216</f>
        <v>0</v>
      </c>
      <c r="G1211" s="20">
        <f>Разбивка_по_щитам!J1216</f>
        <v>0</v>
      </c>
      <c r="H1211" s="20">
        <f>Разбивка_по_щитам!K1216</f>
        <v>0</v>
      </c>
      <c r="I1211" s="20">
        <f>Разбивка_по_щитам!L1216</f>
        <v>0</v>
      </c>
      <c r="J1211" s="20">
        <f>Разбивка_по_щитам!M1216</f>
        <v>0</v>
      </c>
      <c r="K1211" s="20">
        <f>Разбивка_по_щитам!N1216</f>
        <v>0</v>
      </c>
      <c r="L1211" s="20"/>
      <c r="M1211" s="20">
        <f>Разбивка_по_щитам!P1216</f>
        <v>0</v>
      </c>
      <c r="N1211" s="20"/>
    </row>
    <row r="1212" spans="2:14" x14ac:dyDescent="0.2">
      <c r="B1212" s="20">
        <f>Разбивка_по_щитам!B1217</f>
        <v>0</v>
      </c>
      <c r="C1212" s="20">
        <f>Разбивка_по_щитам!C1217</f>
        <v>0</v>
      </c>
      <c r="D1212" s="20">
        <f>Разбивка_по_щитам!F1217</f>
        <v>0</v>
      </c>
      <c r="E1212" s="20">
        <f>Разбивка_по_щитам!H1217</f>
        <v>0</v>
      </c>
      <c r="F1212" s="20">
        <f>Разбивка_по_щитам!I1217</f>
        <v>0</v>
      </c>
      <c r="G1212" s="20">
        <f>Разбивка_по_щитам!J1217</f>
        <v>0</v>
      </c>
      <c r="H1212" s="20">
        <f>Разбивка_по_щитам!K1217</f>
        <v>0</v>
      </c>
      <c r="I1212" s="20">
        <f>Разбивка_по_щитам!L1217</f>
        <v>0</v>
      </c>
      <c r="J1212" s="20">
        <f>Разбивка_по_щитам!M1217</f>
        <v>0</v>
      </c>
      <c r="K1212" s="20">
        <f>Разбивка_по_щитам!N1217</f>
        <v>0</v>
      </c>
      <c r="L1212" s="20"/>
      <c r="M1212" s="20">
        <f>Разбивка_по_щитам!P1217</f>
        <v>0</v>
      </c>
      <c r="N1212" s="20"/>
    </row>
    <row r="1213" spans="2:14" x14ac:dyDescent="0.2">
      <c r="B1213" s="20">
        <f>Разбивка_по_щитам!B1218</f>
        <v>0</v>
      </c>
      <c r="C1213" s="20">
        <f>Разбивка_по_щитам!C1218</f>
        <v>0</v>
      </c>
      <c r="D1213" s="20">
        <f>Разбивка_по_щитам!F1218</f>
        <v>0</v>
      </c>
      <c r="E1213" s="20">
        <f>Разбивка_по_щитам!H1218</f>
        <v>0</v>
      </c>
      <c r="F1213" s="20">
        <f>Разбивка_по_щитам!I1218</f>
        <v>0</v>
      </c>
      <c r="G1213" s="20">
        <f>Разбивка_по_щитам!J1218</f>
        <v>0</v>
      </c>
      <c r="H1213" s="20">
        <f>Разбивка_по_щитам!K1218</f>
        <v>0</v>
      </c>
      <c r="I1213" s="20">
        <f>Разбивка_по_щитам!L1218</f>
        <v>0</v>
      </c>
      <c r="J1213" s="20">
        <f>Разбивка_по_щитам!M1218</f>
        <v>0</v>
      </c>
      <c r="K1213" s="20">
        <f>Разбивка_по_щитам!N1218</f>
        <v>0</v>
      </c>
      <c r="L1213" s="20"/>
      <c r="M1213" s="20">
        <f>Разбивка_по_щитам!P1218</f>
        <v>0</v>
      </c>
      <c r="N1213" s="20"/>
    </row>
    <row r="1214" spans="2:14" x14ac:dyDescent="0.2">
      <c r="B1214" s="20">
        <f>Разбивка_по_щитам!B1219</f>
        <v>0</v>
      </c>
      <c r="C1214" s="20">
        <f>Разбивка_по_щитам!C1219</f>
        <v>0</v>
      </c>
      <c r="D1214" s="20">
        <f>Разбивка_по_щитам!F1219</f>
        <v>0</v>
      </c>
      <c r="E1214" s="20">
        <f>Разбивка_по_щитам!H1219</f>
        <v>0</v>
      </c>
      <c r="F1214" s="20">
        <f>Разбивка_по_щитам!I1219</f>
        <v>0</v>
      </c>
      <c r="G1214" s="20">
        <f>Разбивка_по_щитам!J1219</f>
        <v>0</v>
      </c>
      <c r="H1214" s="20">
        <f>Разбивка_по_щитам!K1219</f>
        <v>0</v>
      </c>
      <c r="I1214" s="20">
        <f>Разбивка_по_щитам!L1219</f>
        <v>0</v>
      </c>
      <c r="J1214" s="20">
        <f>Разбивка_по_щитам!M1219</f>
        <v>0</v>
      </c>
      <c r="K1214" s="20">
        <f>Разбивка_по_щитам!N1219</f>
        <v>0</v>
      </c>
      <c r="L1214" s="20"/>
      <c r="M1214" s="20">
        <f>Разбивка_по_щитам!P1219</f>
        <v>0</v>
      </c>
      <c r="N1214" s="20"/>
    </row>
    <row r="1215" spans="2:14" x14ac:dyDescent="0.2">
      <c r="B1215" s="20">
        <f>Разбивка_по_щитам!B1220</f>
        <v>0</v>
      </c>
      <c r="C1215" s="20">
        <f>Разбивка_по_щитам!C1220</f>
        <v>0</v>
      </c>
      <c r="D1215" s="20">
        <f>Разбивка_по_щитам!F1220</f>
        <v>0</v>
      </c>
      <c r="E1215" s="20">
        <f>Разбивка_по_щитам!H1220</f>
        <v>0</v>
      </c>
      <c r="F1215" s="20">
        <f>Разбивка_по_щитам!I1220</f>
        <v>0</v>
      </c>
      <c r="G1215" s="20">
        <f>Разбивка_по_щитам!J1220</f>
        <v>0</v>
      </c>
      <c r="H1215" s="20">
        <f>Разбивка_по_щитам!K1220</f>
        <v>0</v>
      </c>
      <c r="I1215" s="20">
        <f>Разбивка_по_щитам!L1220</f>
        <v>0</v>
      </c>
      <c r="J1215" s="20">
        <f>Разбивка_по_щитам!M1220</f>
        <v>0</v>
      </c>
      <c r="K1215" s="20">
        <f>Разбивка_по_щитам!N1220</f>
        <v>0</v>
      </c>
      <c r="L1215" s="20"/>
      <c r="M1215" s="20">
        <f>Разбивка_по_щитам!P1220</f>
        <v>0</v>
      </c>
      <c r="N1215" s="20"/>
    </row>
    <row r="1216" spans="2:14" x14ac:dyDescent="0.2">
      <c r="B1216" s="20">
        <f>Разбивка_по_щитам!B1221</f>
        <v>0</v>
      </c>
      <c r="C1216" s="20">
        <f>Разбивка_по_щитам!C1221</f>
        <v>0</v>
      </c>
      <c r="D1216" s="20">
        <f>Разбивка_по_щитам!F1221</f>
        <v>0</v>
      </c>
      <c r="E1216" s="20">
        <f>Разбивка_по_щитам!H1221</f>
        <v>0</v>
      </c>
      <c r="F1216" s="20">
        <f>Разбивка_по_щитам!I1221</f>
        <v>0</v>
      </c>
      <c r="G1216" s="20">
        <f>Разбивка_по_щитам!J1221</f>
        <v>0</v>
      </c>
      <c r="H1216" s="20">
        <f>Разбивка_по_щитам!K1221</f>
        <v>0</v>
      </c>
      <c r="I1216" s="20">
        <f>Разбивка_по_щитам!L1221</f>
        <v>0</v>
      </c>
      <c r="J1216" s="20">
        <f>Разбивка_по_щитам!M1221</f>
        <v>0</v>
      </c>
      <c r="K1216" s="20">
        <f>Разбивка_по_щитам!N1221</f>
        <v>0</v>
      </c>
      <c r="L1216" s="20"/>
      <c r="M1216" s="20">
        <f>Разбивка_по_щитам!P1221</f>
        <v>0</v>
      </c>
      <c r="N1216" s="20"/>
    </row>
    <row r="1217" spans="2:14" x14ac:dyDescent="0.2">
      <c r="B1217" s="20">
        <f>Разбивка_по_щитам!B1222</f>
        <v>0</v>
      </c>
      <c r="C1217" s="20">
        <f>Разбивка_по_щитам!C1222</f>
        <v>0</v>
      </c>
      <c r="D1217" s="20">
        <f>Разбивка_по_щитам!F1222</f>
        <v>0</v>
      </c>
      <c r="E1217" s="20">
        <f>Разбивка_по_щитам!H1222</f>
        <v>0</v>
      </c>
      <c r="F1217" s="20">
        <f>Разбивка_по_щитам!I1222</f>
        <v>0</v>
      </c>
      <c r="G1217" s="20">
        <f>Разбивка_по_щитам!J1222</f>
        <v>0</v>
      </c>
      <c r="H1217" s="20">
        <f>Разбивка_по_щитам!K1222</f>
        <v>0</v>
      </c>
      <c r="I1217" s="20">
        <f>Разбивка_по_щитам!L1222</f>
        <v>0</v>
      </c>
      <c r="J1217" s="20">
        <f>Разбивка_по_щитам!M1222</f>
        <v>0</v>
      </c>
      <c r="K1217" s="20">
        <f>Разбивка_по_щитам!N1222</f>
        <v>0</v>
      </c>
      <c r="L1217" s="20"/>
      <c r="M1217" s="20">
        <f>Разбивка_по_щитам!P1222</f>
        <v>0</v>
      </c>
      <c r="N1217" s="20"/>
    </row>
    <row r="1218" spans="2:14" x14ac:dyDescent="0.2">
      <c r="B1218" s="20">
        <f>Разбивка_по_щитам!B1223</f>
        <v>0</v>
      </c>
      <c r="C1218" s="20">
        <f>Разбивка_по_щитам!C1223</f>
        <v>0</v>
      </c>
      <c r="D1218" s="20">
        <f>Разбивка_по_щитам!F1223</f>
        <v>0</v>
      </c>
      <c r="E1218" s="20">
        <f>Разбивка_по_щитам!H1223</f>
        <v>0</v>
      </c>
      <c r="F1218" s="20">
        <f>Разбивка_по_щитам!I1223</f>
        <v>0</v>
      </c>
      <c r="G1218" s="20">
        <f>Разбивка_по_щитам!J1223</f>
        <v>0</v>
      </c>
      <c r="H1218" s="20">
        <f>Разбивка_по_щитам!K1223</f>
        <v>0</v>
      </c>
      <c r="I1218" s="20">
        <f>Разбивка_по_щитам!L1223</f>
        <v>0</v>
      </c>
      <c r="J1218" s="20">
        <f>Разбивка_по_щитам!M1223</f>
        <v>0</v>
      </c>
      <c r="K1218" s="20">
        <f>Разбивка_по_щитам!N1223</f>
        <v>0</v>
      </c>
      <c r="L1218" s="20"/>
      <c r="M1218" s="20">
        <f>Разбивка_по_щитам!P1223</f>
        <v>0</v>
      </c>
      <c r="N1218" s="20"/>
    </row>
    <row r="1219" spans="2:14" x14ac:dyDescent="0.2">
      <c r="B1219" s="20">
        <f>Разбивка_по_щитам!B1224</f>
        <v>0</v>
      </c>
      <c r="C1219" s="20">
        <f>Разбивка_по_щитам!C1224</f>
        <v>0</v>
      </c>
      <c r="D1219" s="20">
        <f>Разбивка_по_щитам!F1224</f>
        <v>0</v>
      </c>
      <c r="E1219" s="20">
        <f>Разбивка_по_щитам!H1224</f>
        <v>0</v>
      </c>
      <c r="F1219" s="20">
        <f>Разбивка_по_щитам!I1224</f>
        <v>0</v>
      </c>
      <c r="G1219" s="20">
        <f>Разбивка_по_щитам!J1224</f>
        <v>0</v>
      </c>
      <c r="H1219" s="20">
        <f>Разбивка_по_щитам!K1224</f>
        <v>0</v>
      </c>
      <c r="I1219" s="20">
        <f>Разбивка_по_щитам!L1224</f>
        <v>0</v>
      </c>
      <c r="J1219" s="20">
        <f>Разбивка_по_щитам!M1224</f>
        <v>0</v>
      </c>
      <c r="K1219" s="20">
        <f>Разбивка_по_щитам!N1224</f>
        <v>0</v>
      </c>
      <c r="L1219" s="20"/>
      <c r="M1219" s="20">
        <f>Разбивка_по_щитам!P1224</f>
        <v>0</v>
      </c>
      <c r="N1219" s="20"/>
    </row>
    <row r="1220" spans="2:14" x14ac:dyDescent="0.2">
      <c r="B1220" s="20">
        <f>Разбивка_по_щитам!B1225</f>
        <v>0</v>
      </c>
      <c r="C1220" s="20">
        <f>Разбивка_по_щитам!C1225</f>
        <v>0</v>
      </c>
      <c r="D1220" s="20">
        <f>Разбивка_по_щитам!F1225</f>
        <v>0</v>
      </c>
      <c r="E1220" s="20">
        <f>Разбивка_по_щитам!H1225</f>
        <v>0</v>
      </c>
      <c r="F1220" s="20">
        <f>Разбивка_по_щитам!I1225</f>
        <v>0</v>
      </c>
      <c r="G1220" s="20">
        <f>Разбивка_по_щитам!J1225</f>
        <v>0</v>
      </c>
      <c r="H1220" s="20">
        <f>Разбивка_по_щитам!K1225</f>
        <v>0</v>
      </c>
      <c r="I1220" s="20">
        <f>Разбивка_по_щитам!L1225</f>
        <v>0</v>
      </c>
      <c r="J1220" s="20">
        <f>Разбивка_по_щитам!M1225</f>
        <v>0</v>
      </c>
      <c r="K1220" s="20">
        <f>Разбивка_по_щитам!N1225</f>
        <v>0</v>
      </c>
      <c r="L1220" s="20"/>
      <c r="M1220" s="20">
        <f>Разбивка_по_щитам!P1225</f>
        <v>0</v>
      </c>
      <c r="N1220" s="20"/>
    </row>
    <row r="1221" spans="2:14" x14ac:dyDescent="0.2">
      <c r="B1221" s="20">
        <f>Разбивка_по_щитам!B1226</f>
        <v>0</v>
      </c>
      <c r="C1221" s="20">
        <f>Разбивка_по_щитам!C1226</f>
        <v>0</v>
      </c>
      <c r="D1221" s="20">
        <f>Разбивка_по_щитам!F1226</f>
        <v>0</v>
      </c>
      <c r="E1221" s="20">
        <f>Разбивка_по_щитам!H1226</f>
        <v>0</v>
      </c>
      <c r="F1221" s="20">
        <f>Разбивка_по_щитам!I1226</f>
        <v>0</v>
      </c>
      <c r="G1221" s="20">
        <f>Разбивка_по_щитам!J1226</f>
        <v>0</v>
      </c>
      <c r="H1221" s="20">
        <f>Разбивка_по_щитам!K1226</f>
        <v>0</v>
      </c>
      <c r="I1221" s="20">
        <f>Разбивка_по_щитам!L1226</f>
        <v>0</v>
      </c>
      <c r="J1221" s="20">
        <f>Разбивка_по_щитам!M1226</f>
        <v>0</v>
      </c>
      <c r="K1221" s="20">
        <f>Разбивка_по_щитам!N1226</f>
        <v>0</v>
      </c>
      <c r="L1221" s="20"/>
      <c r="M1221" s="20">
        <f>Разбивка_по_щитам!P1226</f>
        <v>0</v>
      </c>
      <c r="N1221" s="20"/>
    </row>
    <row r="1222" spans="2:14" x14ac:dyDescent="0.2">
      <c r="B1222" s="20">
        <f>Разбивка_по_щитам!B1227</f>
        <v>0</v>
      </c>
      <c r="C1222" s="20">
        <f>Разбивка_по_щитам!C1227</f>
        <v>0</v>
      </c>
      <c r="D1222" s="20">
        <f>Разбивка_по_щитам!F1227</f>
        <v>0</v>
      </c>
      <c r="E1222" s="20">
        <f>Разбивка_по_щитам!H1227</f>
        <v>0</v>
      </c>
      <c r="F1222" s="20">
        <f>Разбивка_по_щитам!I1227</f>
        <v>0</v>
      </c>
      <c r="G1222" s="20">
        <f>Разбивка_по_щитам!J1227</f>
        <v>0</v>
      </c>
      <c r="H1222" s="20">
        <f>Разбивка_по_щитам!K1227</f>
        <v>0</v>
      </c>
      <c r="I1222" s="20">
        <f>Разбивка_по_щитам!L1227</f>
        <v>0</v>
      </c>
      <c r="J1222" s="20">
        <f>Разбивка_по_щитам!M1227</f>
        <v>0</v>
      </c>
      <c r="K1222" s="20">
        <f>Разбивка_по_щитам!N1227</f>
        <v>0</v>
      </c>
      <c r="L1222" s="20"/>
      <c r="M1222" s="20">
        <f>Разбивка_по_щитам!P1227</f>
        <v>0</v>
      </c>
      <c r="N1222" s="20"/>
    </row>
    <row r="1223" spans="2:14" x14ac:dyDescent="0.2">
      <c r="B1223" s="20">
        <f>Разбивка_по_щитам!B1228</f>
        <v>0</v>
      </c>
      <c r="C1223" s="20">
        <f>Разбивка_по_щитам!C1228</f>
        <v>0</v>
      </c>
      <c r="D1223" s="20">
        <f>Разбивка_по_щитам!F1228</f>
        <v>0</v>
      </c>
      <c r="E1223" s="20">
        <f>Разбивка_по_щитам!H1228</f>
        <v>0</v>
      </c>
      <c r="F1223" s="20">
        <f>Разбивка_по_щитам!I1228</f>
        <v>0</v>
      </c>
      <c r="G1223" s="20">
        <f>Разбивка_по_щитам!J1228</f>
        <v>0</v>
      </c>
      <c r="H1223" s="20">
        <f>Разбивка_по_щитам!K1228</f>
        <v>0</v>
      </c>
      <c r="I1223" s="20">
        <f>Разбивка_по_щитам!L1228</f>
        <v>0</v>
      </c>
      <c r="J1223" s="20">
        <f>Разбивка_по_щитам!M1228</f>
        <v>0</v>
      </c>
      <c r="K1223" s="20">
        <f>Разбивка_по_щитам!N1228</f>
        <v>0</v>
      </c>
      <c r="L1223" s="20"/>
      <c r="M1223" s="20">
        <f>Разбивка_по_щитам!P1228</f>
        <v>0</v>
      </c>
      <c r="N1223" s="20"/>
    </row>
    <row r="1224" spans="2:14" x14ac:dyDescent="0.2">
      <c r="B1224" s="20">
        <f>Разбивка_по_щитам!B1229</f>
        <v>0</v>
      </c>
      <c r="C1224" s="20">
        <f>Разбивка_по_щитам!C1229</f>
        <v>0</v>
      </c>
      <c r="D1224" s="20">
        <f>Разбивка_по_щитам!F1229</f>
        <v>0</v>
      </c>
      <c r="E1224" s="20">
        <f>Разбивка_по_щитам!H1229</f>
        <v>0</v>
      </c>
      <c r="F1224" s="20">
        <f>Разбивка_по_щитам!I1229</f>
        <v>0</v>
      </c>
      <c r="G1224" s="20">
        <f>Разбивка_по_щитам!J1229</f>
        <v>0</v>
      </c>
      <c r="H1224" s="20">
        <f>Разбивка_по_щитам!K1229</f>
        <v>0</v>
      </c>
      <c r="I1224" s="20">
        <f>Разбивка_по_щитам!L1229</f>
        <v>0</v>
      </c>
      <c r="J1224" s="20">
        <f>Разбивка_по_щитам!M1229</f>
        <v>0</v>
      </c>
      <c r="K1224" s="20">
        <f>Разбивка_по_щитам!N1229</f>
        <v>0</v>
      </c>
      <c r="L1224" s="20"/>
      <c r="M1224" s="20">
        <f>Разбивка_по_щитам!P1229</f>
        <v>0</v>
      </c>
      <c r="N1224" s="20"/>
    </row>
    <row r="1225" spans="2:14" x14ac:dyDescent="0.2">
      <c r="B1225" s="20">
        <f>Разбивка_по_щитам!B1230</f>
        <v>0</v>
      </c>
      <c r="C1225" s="20">
        <f>Разбивка_по_щитам!C1230</f>
        <v>0</v>
      </c>
      <c r="D1225" s="20">
        <f>Разбивка_по_щитам!F1230</f>
        <v>0</v>
      </c>
      <c r="E1225" s="20">
        <f>Разбивка_по_щитам!H1230</f>
        <v>0</v>
      </c>
      <c r="F1225" s="20">
        <f>Разбивка_по_щитам!I1230</f>
        <v>0</v>
      </c>
      <c r="G1225" s="20">
        <f>Разбивка_по_щитам!J1230</f>
        <v>0</v>
      </c>
      <c r="H1225" s="20">
        <f>Разбивка_по_щитам!K1230</f>
        <v>0</v>
      </c>
      <c r="I1225" s="20">
        <f>Разбивка_по_щитам!L1230</f>
        <v>0</v>
      </c>
      <c r="J1225" s="20">
        <f>Разбивка_по_щитам!M1230</f>
        <v>0</v>
      </c>
      <c r="K1225" s="20">
        <f>Разбивка_по_щитам!N1230</f>
        <v>0</v>
      </c>
      <c r="L1225" s="20"/>
      <c r="M1225" s="20">
        <f>Разбивка_по_щитам!P1230</f>
        <v>0</v>
      </c>
      <c r="N1225" s="20"/>
    </row>
    <row r="1226" spans="2:14" x14ac:dyDescent="0.2">
      <c r="B1226" s="20">
        <f>Разбивка_по_щитам!B1231</f>
        <v>0</v>
      </c>
      <c r="C1226" s="20">
        <f>Разбивка_по_щитам!C1231</f>
        <v>0</v>
      </c>
      <c r="D1226" s="20">
        <f>Разбивка_по_щитам!F1231</f>
        <v>0</v>
      </c>
      <c r="E1226" s="20">
        <f>Разбивка_по_щитам!H1231</f>
        <v>0</v>
      </c>
      <c r="F1226" s="20">
        <f>Разбивка_по_щитам!I1231</f>
        <v>0</v>
      </c>
      <c r="G1226" s="20">
        <f>Разбивка_по_щитам!J1231</f>
        <v>0</v>
      </c>
      <c r="H1226" s="20">
        <f>Разбивка_по_щитам!K1231</f>
        <v>0</v>
      </c>
      <c r="I1226" s="20">
        <f>Разбивка_по_щитам!L1231</f>
        <v>0</v>
      </c>
      <c r="J1226" s="20">
        <f>Разбивка_по_щитам!M1231</f>
        <v>0</v>
      </c>
      <c r="K1226" s="20">
        <f>Разбивка_по_щитам!N1231</f>
        <v>0</v>
      </c>
      <c r="L1226" s="20"/>
      <c r="M1226" s="20">
        <f>Разбивка_по_щитам!P1231</f>
        <v>0</v>
      </c>
      <c r="N1226" s="20"/>
    </row>
    <row r="1227" spans="2:14" x14ac:dyDescent="0.2">
      <c r="B1227" s="20">
        <f>Разбивка_по_щитам!B1232</f>
        <v>0</v>
      </c>
      <c r="C1227" s="20">
        <f>Разбивка_по_щитам!C1232</f>
        <v>0</v>
      </c>
      <c r="D1227" s="20">
        <f>Разбивка_по_щитам!F1232</f>
        <v>0</v>
      </c>
      <c r="E1227" s="20">
        <f>Разбивка_по_щитам!H1232</f>
        <v>0</v>
      </c>
      <c r="F1227" s="20">
        <f>Разбивка_по_щитам!I1232</f>
        <v>0</v>
      </c>
      <c r="G1227" s="20">
        <f>Разбивка_по_щитам!J1232</f>
        <v>0</v>
      </c>
      <c r="H1227" s="20">
        <f>Разбивка_по_щитам!K1232</f>
        <v>0</v>
      </c>
      <c r="I1227" s="20">
        <f>Разбивка_по_щитам!L1232</f>
        <v>0</v>
      </c>
      <c r="J1227" s="20">
        <f>Разбивка_по_щитам!M1232</f>
        <v>0</v>
      </c>
      <c r="K1227" s="20">
        <f>Разбивка_по_щитам!N1232</f>
        <v>0</v>
      </c>
      <c r="L1227" s="20"/>
      <c r="M1227" s="20">
        <f>Разбивка_по_щитам!P1232</f>
        <v>0</v>
      </c>
      <c r="N1227" s="20"/>
    </row>
    <row r="1228" spans="2:14" x14ac:dyDescent="0.2">
      <c r="B1228" s="20">
        <f>Разбивка_по_щитам!B1233</f>
        <v>0</v>
      </c>
      <c r="C1228" s="20">
        <f>Разбивка_по_щитам!C1233</f>
        <v>0</v>
      </c>
      <c r="D1228" s="20">
        <f>Разбивка_по_щитам!F1233</f>
        <v>0</v>
      </c>
      <c r="E1228" s="20">
        <f>Разбивка_по_щитам!H1233</f>
        <v>0</v>
      </c>
      <c r="F1228" s="20">
        <f>Разбивка_по_щитам!I1233</f>
        <v>0</v>
      </c>
      <c r="G1228" s="20">
        <f>Разбивка_по_щитам!J1233</f>
        <v>0</v>
      </c>
      <c r="H1228" s="20">
        <f>Разбивка_по_щитам!K1233</f>
        <v>0</v>
      </c>
      <c r="I1228" s="20">
        <f>Разбивка_по_щитам!L1233</f>
        <v>0</v>
      </c>
      <c r="J1228" s="20">
        <f>Разбивка_по_щитам!M1233</f>
        <v>0</v>
      </c>
      <c r="K1228" s="20">
        <f>Разбивка_по_щитам!N1233</f>
        <v>0</v>
      </c>
      <c r="L1228" s="20"/>
      <c r="M1228" s="20">
        <f>Разбивка_по_щитам!P1233</f>
        <v>0</v>
      </c>
      <c r="N1228" s="20"/>
    </row>
    <row r="1229" spans="2:14" x14ac:dyDescent="0.2">
      <c r="B1229" s="20">
        <f>Разбивка_по_щитам!B1234</f>
        <v>0</v>
      </c>
      <c r="C1229" s="20">
        <f>Разбивка_по_щитам!C1234</f>
        <v>0</v>
      </c>
      <c r="D1229" s="20">
        <f>Разбивка_по_щитам!F1234</f>
        <v>0</v>
      </c>
      <c r="E1229" s="20">
        <f>Разбивка_по_щитам!H1234</f>
        <v>0</v>
      </c>
      <c r="F1229" s="20">
        <f>Разбивка_по_щитам!I1234</f>
        <v>0</v>
      </c>
      <c r="G1229" s="20">
        <f>Разбивка_по_щитам!J1234</f>
        <v>0</v>
      </c>
      <c r="H1229" s="20">
        <f>Разбивка_по_щитам!K1234</f>
        <v>0</v>
      </c>
      <c r="I1229" s="20">
        <f>Разбивка_по_щитам!L1234</f>
        <v>0</v>
      </c>
      <c r="J1229" s="20">
        <f>Разбивка_по_щитам!M1234</f>
        <v>0</v>
      </c>
      <c r="K1229" s="20">
        <f>Разбивка_по_щитам!N1234</f>
        <v>0</v>
      </c>
      <c r="L1229" s="20"/>
      <c r="M1229" s="20">
        <f>Разбивка_по_щитам!P1234</f>
        <v>0</v>
      </c>
      <c r="N1229" s="20"/>
    </row>
    <row r="1230" spans="2:14" x14ac:dyDescent="0.2">
      <c r="B1230" s="20">
        <f>Разбивка_по_щитам!B1235</f>
        <v>0</v>
      </c>
      <c r="C1230" s="20">
        <f>Разбивка_по_щитам!C1235</f>
        <v>0</v>
      </c>
      <c r="D1230" s="20">
        <f>Разбивка_по_щитам!F1235</f>
        <v>0</v>
      </c>
      <c r="E1230" s="20">
        <f>Разбивка_по_щитам!H1235</f>
        <v>0</v>
      </c>
      <c r="F1230" s="20">
        <f>Разбивка_по_щитам!I1235</f>
        <v>0</v>
      </c>
      <c r="G1230" s="20">
        <f>Разбивка_по_щитам!J1235</f>
        <v>0</v>
      </c>
      <c r="H1230" s="20">
        <f>Разбивка_по_щитам!K1235</f>
        <v>0</v>
      </c>
      <c r="I1230" s="20">
        <f>Разбивка_по_щитам!L1235</f>
        <v>0</v>
      </c>
      <c r="J1230" s="20">
        <f>Разбивка_по_щитам!M1235</f>
        <v>0</v>
      </c>
      <c r="K1230" s="20">
        <f>Разбивка_по_щитам!N1235</f>
        <v>0</v>
      </c>
      <c r="L1230" s="20"/>
      <c r="M1230" s="20">
        <f>Разбивка_по_щитам!P1235</f>
        <v>0</v>
      </c>
      <c r="N1230" s="20"/>
    </row>
    <row r="1231" spans="2:14" x14ac:dyDescent="0.2">
      <c r="B1231" s="20">
        <f>Разбивка_по_щитам!B1236</f>
        <v>0</v>
      </c>
      <c r="C1231" s="20">
        <f>Разбивка_по_щитам!C1236</f>
        <v>0</v>
      </c>
      <c r="D1231" s="20">
        <f>Разбивка_по_щитам!F1236</f>
        <v>0</v>
      </c>
      <c r="E1231" s="20">
        <f>Разбивка_по_щитам!H1236</f>
        <v>0</v>
      </c>
      <c r="F1231" s="20">
        <f>Разбивка_по_щитам!I1236</f>
        <v>0</v>
      </c>
      <c r="G1231" s="20">
        <f>Разбивка_по_щитам!J1236</f>
        <v>0</v>
      </c>
      <c r="H1231" s="20">
        <f>Разбивка_по_щитам!K1236</f>
        <v>0</v>
      </c>
      <c r="I1231" s="20">
        <f>Разбивка_по_щитам!L1236</f>
        <v>0</v>
      </c>
      <c r="J1231" s="20">
        <f>Разбивка_по_щитам!M1236</f>
        <v>0</v>
      </c>
      <c r="K1231" s="20">
        <f>Разбивка_по_щитам!N1236</f>
        <v>0</v>
      </c>
      <c r="L1231" s="20"/>
      <c r="M1231" s="20">
        <f>Разбивка_по_щитам!P1236</f>
        <v>0</v>
      </c>
      <c r="N1231" s="20"/>
    </row>
    <row r="1232" spans="2:14" x14ac:dyDescent="0.2">
      <c r="B1232" s="20">
        <f>Разбивка_по_щитам!B1237</f>
        <v>0</v>
      </c>
      <c r="C1232" s="20">
        <f>Разбивка_по_щитам!C1237</f>
        <v>0</v>
      </c>
      <c r="D1232" s="20">
        <f>Разбивка_по_щитам!F1237</f>
        <v>0</v>
      </c>
      <c r="E1232" s="20">
        <f>Разбивка_по_щитам!H1237</f>
        <v>0</v>
      </c>
      <c r="F1232" s="20">
        <f>Разбивка_по_щитам!I1237</f>
        <v>0</v>
      </c>
      <c r="G1232" s="20">
        <f>Разбивка_по_щитам!J1237</f>
        <v>0</v>
      </c>
      <c r="H1232" s="20">
        <f>Разбивка_по_щитам!K1237</f>
        <v>0</v>
      </c>
      <c r="I1232" s="20">
        <f>Разбивка_по_щитам!L1237</f>
        <v>0</v>
      </c>
      <c r="J1232" s="20">
        <f>Разбивка_по_щитам!M1237</f>
        <v>0</v>
      </c>
      <c r="K1232" s="20">
        <f>Разбивка_по_щитам!N1237</f>
        <v>0</v>
      </c>
      <c r="L1232" s="20"/>
      <c r="M1232" s="20">
        <f>Разбивка_по_щитам!P1237</f>
        <v>0</v>
      </c>
      <c r="N1232" s="20"/>
    </row>
    <row r="1233" spans="2:14" x14ac:dyDescent="0.2">
      <c r="B1233" s="20">
        <f>Разбивка_по_щитам!B1238</f>
        <v>0</v>
      </c>
      <c r="C1233" s="20">
        <f>Разбивка_по_щитам!C1238</f>
        <v>0</v>
      </c>
      <c r="D1233" s="20">
        <f>Разбивка_по_щитам!F1238</f>
        <v>0</v>
      </c>
      <c r="E1233" s="20">
        <f>Разбивка_по_щитам!H1238</f>
        <v>0</v>
      </c>
      <c r="F1233" s="20">
        <f>Разбивка_по_щитам!I1238</f>
        <v>0</v>
      </c>
      <c r="G1233" s="20">
        <f>Разбивка_по_щитам!J1238</f>
        <v>0</v>
      </c>
      <c r="H1233" s="20">
        <f>Разбивка_по_щитам!K1238</f>
        <v>0</v>
      </c>
      <c r="I1233" s="20">
        <f>Разбивка_по_щитам!L1238</f>
        <v>0</v>
      </c>
      <c r="J1233" s="20">
        <f>Разбивка_по_щитам!M1238</f>
        <v>0</v>
      </c>
      <c r="K1233" s="20">
        <f>Разбивка_по_щитам!N1238</f>
        <v>0</v>
      </c>
      <c r="L1233" s="20"/>
      <c r="M1233" s="20">
        <f>Разбивка_по_щитам!P1238</f>
        <v>0</v>
      </c>
      <c r="N1233" s="20"/>
    </row>
    <row r="1234" spans="2:14" x14ac:dyDescent="0.2">
      <c r="B1234" s="20">
        <f>Разбивка_по_щитам!B1239</f>
        <v>0</v>
      </c>
      <c r="C1234" s="20">
        <f>Разбивка_по_щитам!C1239</f>
        <v>0</v>
      </c>
      <c r="D1234" s="20">
        <f>Разбивка_по_щитам!F1239</f>
        <v>0</v>
      </c>
      <c r="E1234" s="20">
        <f>Разбивка_по_щитам!H1239</f>
        <v>0</v>
      </c>
      <c r="F1234" s="20">
        <f>Разбивка_по_щитам!I1239</f>
        <v>0</v>
      </c>
      <c r="G1234" s="20">
        <f>Разбивка_по_щитам!J1239</f>
        <v>0</v>
      </c>
      <c r="H1234" s="20">
        <f>Разбивка_по_щитам!K1239</f>
        <v>0</v>
      </c>
      <c r="I1234" s="20">
        <f>Разбивка_по_щитам!L1239</f>
        <v>0</v>
      </c>
      <c r="J1234" s="20">
        <f>Разбивка_по_щитам!M1239</f>
        <v>0</v>
      </c>
      <c r="K1234" s="20">
        <f>Разбивка_по_щитам!N1239</f>
        <v>0</v>
      </c>
      <c r="L1234" s="20"/>
      <c r="M1234" s="20">
        <f>Разбивка_по_щитам!P1239</f>
        <v>0</v>
      </c>
      <c r="N1234" s="20"/>
    </row>
    <row r="1235" spans="2:14" x14ac:dyDescent="0.2">
      <c r="B1235" s="20">
        <f>Разбивка_по_щитам!B1240</f>
        <v>0</v>
      </c>
      <c r="C1235" s="20">
        <f>Разбивка_по_щитам!C1240</f>
        <v>0</v>
      </c>
      <c r="D1235" s="20">
        <f>Разбивка_по_щитам!F1240</f>
        <v>0</v>
      </c>
      <c r="E1235" s="20">
        <f>Разбивка_по_щитам!H1240</f>
        <v>0</v>
      </c>
      <c r="F1235" s="20">
        <f>Разбивка_по_щитам!I1240</f>
        <v>0</v>
      </c>
      <c r="G1235" s="20">
        <f>Разбивка_по_щитам!J1240</f>
        <v>0</v>
      </c>
      <c r="H1235" s="20">
        <f>Разбивка_по_щитам!K1240</f>
        <v>0</v>
      </c>
      <c r="I1235" s="20">
        <f>Разбивка_по_щитам!L1240</f>
        <v>0</v>
      </c>
      <c r="J1235" s="20">
        <f>Разбивка_по_щитам!M1240</f>
        <v>0</v>
      </c>
      <c r="K1235" s="20">
        <f>Разбивка_по_щитам!N1240</f>
        <v>0</v>
      </c>
      <c r="L1235" s="20"/>
      <c r="M1235" s="20">
        <f>Разбивка_по_щитам!P1240</f>
        <v>0</v>
      </c>
      <c r="N1235" s="20"/>
    </row>
    <row r="1236" spans="2:14" x14ac:dyDescent="0.2">
      <c r="B1236" s="20">
        <f>Разбивка_по_щитам!B1241</f>
        <v>0</v>
      </c>
      <c r="C1236" s="20">
        <f>Разбивка_по_щитам!C1241</f>
        <v>0</v>
      </c>
      <c r="D1236" s="20">
        <f>Разбивка_по_щитам!F1241</f>
        <v>0</v>
      </c>
      <c r="E1236" s="20">
        <f>Разбивка_по_щитам!H1241</f>
        <v>0</v>
      </c>
      <c r="F1236" s="20">
        <f>Разбивка_по_щитам!I1241</f>
        <v>0</v>
      </c>
      <c r="G1236" s="20">
        <f>Разбивка_по_щитам!J1241</f>
        <v>0</v>
      </c>
      <c r="H1236" s="20">
        <f>Разбивка_по_щитам!K1241</f>
        <v>0</v>
      </c>
      <c r="I1236" s="20">
        <f>Разбивка_по_щитам!L1241</f>
        <v>0</v>
      </c>
      <c r="J1236" s="20">
        <f>Разбивка_по_щитам!M1241</f>
        <v>0</v>
      </c>
      <c r="K1236" s="20">
        <f>Разбивка_по_щитам!N1241</f>
        <v>0</v>
      </c>
      <c r="L1236" s="20"/>
      <c r="M1236" s="20">
        <f>Разбивка_по_щитам!P1241</f>
        <v>0</v>
      </c>
      <c r="N1236" s="20"/>
    </row>
    <row r="1237" spans="2:14" x14ac:dyDescent="0.2">
      <c r="B1237" s="20">
        <f>Разбивка_по_щитам!B1242</f>
        <v>0</v>
      </c>
      <c r="C1237" s="20">
        <f>Разбивка_по_щитам!C1242</f>
        <v>0</v>
      </c>
      <c r="D1237" s="20">
        <f>Разбивка_по_щитам!F1242</f>
        <v>0</v>
      </c>
      <c r="E1237" s="20">
        <f>Разбивка_по_щитам!H1242</f>
        <v>0</v>
      </c>
      <c r="F1237" s="20">
        <f>Разбивка_по_щитам!I1242</f>
        <v>0</v>
      </c>
      <c r="G1237" s="20">
        <f>Разбивка_по_щитам!J1242</f>
        <v>0</v>
      </c>
      <c r="H1237" s="20">
        <f>Разбивка_по_щитам!K1242</f>
        <v>0</v>
      </c>
      <c r="I1237" s="20">
        <f>Разбивка_по_щитам!L1242</f>
        <v>0</v>
      </c>
      <c r="J1237" s="20">
        <f>Разбивка_по_щитам!M1242</f>
        <v>0</v>
      </c>
      <c r="K1237" s="20">
        <f>Разбивка_по_щитам!N1242</f>
        <v>0</v>
      </c>
      <c r="L1237" s="20"/>
      <c r="M1237" s="20">
        <f>Разбивка_по_щитам!P1242</f>
        <v>0</v>
      </c>
      <c r="N1237" s="20"/>
    </row>
    <row r="1238" spans="2:14" x14ac:dyDescent="0.2">
      <c r="B1238" s="20">
        <f>Разбивка_по_щитам!B1243</f>
        <v>0</v>
      </c>
      <c r="C1238" s="20">
        <f>Разбивка_по_щитам!C1243</f>
        <v>0</v>
      </c>
      <c r="D1238" s="20">
        <f>Разбивка_по_щитам!F1243</f>
        <v>0</v>
      </c>
      <c r="E1238" s="20">
        <f>Разбивка_по_щитам!H1243</f>
        <v>0</v>
      </c>
      <c r="F1238" s="20">
        <f>Разбивка_по_щитам!I1243</f>
        <v>0</v>
      </c>
      <c r="G1238" s="20">
        <f>Разбивка_по_щитам!J1243</f>
        <v>0</v>
      </c>
      <c r="H1238" s="20">
        <f>Разбивка_по_щитам!K1243</f>
        <v>0</v>
      </c>
      <c r="I1238" s="20">
        <f>Разбивка_по_щитам!L1243</f>
        <v>0</v>
      </c>
      <c r="J1238" s="20">
        <f>Разбивка_по_щитам!M1243</f>
        <v>0</v>
      </c>
      <c r="K1238" s="20">
        <f>Разбивка_по_щитам!N1243</f>
        <v>0</v>
      </c>
      <c r="L1238" s="20"/>
      <c r="M1238" s="20">
        <f>Разбивка_по_щитам!P1243</f>
        <v>0</v>
      </c>
      <c r="N1238" s="20"/>
    </row>
    <row r="1239" spans="2:14" x14ac:dyDescent="0.2">
      <c r="B1239" s="20">
        <f>Разбивка_по_щитам!B1244</f>
        <v>0</v>
      </c>
      <c r="C1239" s="20">
        <f>Разбивка_по_щитам!C1244</f>
        <v>0</v>
      </c>
      <c r="D1239" s="20">
        <f>Разбивка_по_щитам!F1244</f>
        <v>0</v>
      </c>
      <c r="E1239" s="20">
        <f>Разбивка_по_щитам!H1244</f>
        <v>0</v>
      </c>
      <c r="F1239" s="20">
        <f>Разбивка_по_щитам!I1244</f>
        <v>0</v>
      </c>
      <c r="G1239" s="20">
        <f>Разбивка_по_щитам!J1244</f>
        <v>0</v>
      </c>
      <c r="H1239" s="20">
        <f>Разбивка_по_щитам!K1244</f>
        <v>0</v>
      </c>
      <c r="I1239" s="20">
        <f>Разбивка_по_щитам!L1244</f>
        <v>0</v>
      </c>
      <c r="J1239" s="20">
        <f>Разбивка_по_щитам!M1244</f>
        <v>0</v>
      </c>
      <c r="K1239" s="20">
        <f>Разбивка_по_щитам!N1244</f>
        <v>0</v>
      </c>
      <c r="L1239" s="20"/>
      <c r="M1239" s="20">
        <f>Разбивка_по_щитам!P1244</f>
        <v>0</v>
      </c>
      <c r="N1239" s="20"/>
    </row>
    <row r="1240" spans="2:14" x14ac:dyDescent="0.2">
      <c r="B1240" s="20">
        <f>Разбивка_по_щитам!B1245</f>
        <v>0</v>
      </c>
      <c r="C1240" s="20">
        <f>Разбивка_по_щитам!C1245</f>
        <v>0</v>
      </c>
      <c r="D1240" s="20">
        <f>Разбивка_по_щитам!F1245</f>
        <v>0</v>
      </c>
      <c r="E1240" s="20">
        <f>Разбивка_по_щитам!H1245</f>
        <v>0</v>
      </c>
      <c r="F1240" s="20">
        <f>Разбивка_по_щитам!I1245</f>
        <v>0</v>
      </c>
      <c r="G1240" s="20">
        <f>Разбивка_по_щитам!J1245</f>
        <v>0</v>
      </c>
      <c r="H1240" s="20">
        <f>Разбивка_по_щитам!K1245</f>
        <v>0</v>
      </c>
      <c r="I1240" s="20">
        <f>Разбивка_по_щитам!L1245</f>
        <v>0</v>
      </c>
      <c r="J1240" s="20">
        <f>Разбивка_по_щитам!M1245</f>
        <v>0</v>
      </c>
      <c r="K1240" s="20">
        <f>Разбивка_по_щитам!N1245</f>
        <v>0</v>
      </c>
      <c r="L1240" s="20"/>
      <c r="M1240" s="20">
        <f>Разбивка_по_щитам!P1245</f>
        <v>0</v>
      </c>
      <c r="N1240" s="20"/>
    </row>
    <row r="1241" spans="2:14" x14ac:dyDescent="0.2">
      <c r="B1241" s="20">
        <f>Разбивка_по_щитам!B1246</f>
        <v>0</v>
      </c>
      <c r="C1241" s="20">
        <f>Разбивка_по_щитам!C1246</f>
        <v>0</v>
      </c>
      <c r="D1241" s="20">
        <f>Разбивка_по_щитам!F1246</f>
        <v>0</v>
      </c>
      <c r="E1241" s="20">
        <f>Разбивка_по_щитам!H1246</f>
        <v>0</v>
      </c>
      <c r="F1241" s="20">
        <f>Разбивка_по_щитам!I1246</f>
        <v>0</v>
      </c>
      <c r="G1241" s="20">
        <f>Разбивка_по_щитам!J1246</f>
        <v>0</v>
      </c>
      <c r="H1241" s="20">
        <f>Разбивка_по_щитам!K1246</f>
        <v>0</v>
      </c>
      <c r="I1241" s="20">
        <f>Разбивка_по_щитам!L1246</f>
        <v>0</v>
      </c>
      <c r="J1241" s="20">
        <f>Разбивка_по_щитам!M1246</f>
        <v>0</v>
      </c>
      <c r="K1241" s="20">
        <f>Разбивка_по_щитам!N1246</f>
        <v>0</v>
      </c>
      <c r="L1241" s="20"/>
      <c r="M1241" s="20">
        <f>Разбивка_по_щитам!P1246</f>
        <v>0</v>
      </c>
      <c r="N1241" s="20"/>
    </row>
    <row r="1242" spans="2:14" x14ac:dyDescent="0.2">
      <c r="B1242" s="20">
        <f>Разбивка_по_щитам!B1247</f>
        <v>0</v>
      </c>
      <c r="C1242" s="20">
        <f>Разбивка_по_щитам!C1247</f>
        <v>0</v>
      </c>
      <c r="D1242" s="20">
        <f>Разбивка_по_щитам!F1247</f>
        <v>0</v>
      </c>
      <c r="E1242" s="20">
        <f>Разбивка_по_щитам!H1247</f>
        <v>0</v>
      </c>
      <c r="F1242" s="20">
        <f>Разбивка_по_щитам!I1247</f>
        <v>0</v>
      </c>
      <c r="G1242" s="20">
        <f>Разбивка_по_щитам!J1247</f>
        <v>0</v>
      </c>
      <c r="H1242" s="20">
        <f>Разбивка_по_щитам!K1247</f>
        <v>0</v>
      </c>
      <c r="I1242" s="20">
        <f>Разбивка_по_щитам!L1247</f>
        <v>0</v>
      </c>
      <c r="J1242" s="20">
        <f>Разбивка_по_щитам!M1247</f>
        <v>0</v>
      </c>
      <c r="K1242" s="20">
        <f>Разбивка_по_щитам!N1247</f>
        <v>0</v>
      </c>
      <c r="L1242" s="20"/>
      <c r="M1242" s="20">
        <f>Разбивка_по_щитам!P1247</f>
        <v>0</v>
      </c>
      <c r="N1242" s="20"/>
    </row>
    <row r="1243" spans="2:14" x14ac:dyDescent="0.2">
      <c r="B1243" s="20">
        <f>Разбивка_по_щитам!B1248</f>
        <v>0</v>
      </c>
      <c r="C1243" s="20">
        <f>Разбивка_по_щитам!C1248</f>
        <v>0</v>
      </c>
      <c r="D1243" s="20">
        <f>Разбивка_по_щитам!F1248</f>
        <v>0</v>
      </c>
      <c r="E1243" s="20">
        <f>Разбивка_по_щитам!H1248</f>
        <v>0</v>
      </c>
      <c r="F1243" s="20">
        <f>Разбивка_по_щитам!I1248</f>
        <v>0</v>
      </c>
      <c r="G1243" s="20">
        <f>Разбивка_по_щитам!J1248</f>
        <v>0</v>
      </c>
      <c r="H1243" s="20">
        <f>Разбивка_по_щитам!K1248</f>
        <v>0</v>
      </c>
      <c r="I1243" s="20">
        <f>Разбивка_по_щитам!L1248</f>
        <v>0</v>
      </c>
      <c r="J1243" s="20">
        <f>Разбивка_по_щитам!M1248</f>
        <v>0</v>
      </c>
      <c r="K1243" s="20">
        <f>Разбивка_по_щитам!N1248</f>
        <v>0</v>
      </c>
      <c r="L1243" s="20"/>
      <c r="M1243" s="20">
        <f>Разбивка_по_щитам!P1248</f>
        <v>0</v>
      </c>
      <c r="N1243" s="20"/>
    </row>
    <row r="1244" spans="2:14" x14ac:dyDescent="0.2">
      <c r="B1244" s="20">
        <f>Разбивка_по_щитам!B1249</f>
        <v>0</v>
      </c>
      <c r="C1244" s="20">
        <f>Разбивка_по_щитам!C1249</f>
        <v>0</v>
      </c>
      <c r="D1244" s="20">
        <f>Разбивка_по_щитам!F1249</f>
        <v>0</v>
      </c>
      <c r="E1244" s="20">
        <f>Разбивка_по_щитам!H1249</f>
        <v>0</v>
      </c>
      <c r="F1244" s="20">
        <f>Разбивка_по_щитам!I1249</f>
        <v>0</v>
      </c>
      <c r="G1244" s="20">
        <f>Разбивка_по_щитам!J1249</f>
        <v>0</v>
      </c>
      <c r="H1244" s="20">
        <f>Разбивка_по_щитам!K1249</f>
        <v>0</v>
      </c>
      <c r="I1244" s="20">
        <f>Разбивка_по_щитам!L1249</f>
        <v>0</v>
      </c>
      <c r="J1244" s="20">
        <f>Разбивка_по_щитам!M1249</f>
        <v>0</v>
      </c>
      <c r="K1244" s="20">
        <f>Разбивка_по_щитам!N1249</f>
        <v>0</v>
      </c>
      <c r="L1244" s="20"/>
      <c r="M1244" s="20">
        <f>Разбивка_по_щитам!P1249</f>
        <v>0</v>
      </c>
      <c r="N1244" s="20"/>
    </row>
    <row r="1245" spans="2:14" x14ac:dyDescent="0.2">
      <c r="B1245" s="20">
        <f>Разбивка_по_щитам!B1250</f>
        <v>0</v>
      </c>
      <c r="C1245" s="20">
        <f>Разбивка_по_щитам!C1250</f>
        <v>0</v>
      </c>
      <c r="D1245" s="20">
        <f>Разбивка_по_щитам!F1250</f>
        <v>0</v>
      </c>
      <c r="E1245" s="20">
        <f>Разбивка_по_щитам!H1250</f>
        <v>0</v>
      </c>
      <c r="F1245" s="20">
        <f>Разбивка_по_щитам!I1250</f>
        <v>0</v>
      </c>
      <c r="G1245" s="20">
        <f>Разбивка_по_щитам!J1250</f>
        <v>0</v>
      </c>
      <c r="H1245" s="20">
        <f>Разбивка_по_щитам!K1250</f>
        <v>0</v>
      </c>
      <c r="I1245" s="20">
        <f>Разбивка_по_щитам!L1250</f>
        <v>0</v>
      </c>
      <c r="J1245" s="20">
        <f>Разбивка_по_щитам!M1250</f>
        <v>0</v>
      </c>
      <c r="K1245" s="20">
        <f>Разбивка_по_щитам!N1250</f>
        <v>0</v>
      </c>
      <c r="L1245" s="20"/>
      <c r="M1245" s="20">
        <f>Разбивка_по_щитам!P1250</f>
        <v>0</v>
      </c>
      <c r="N1245" s="20"/>
    </row>
    <row r="1246" spans="2:14" x14ac:dyDescent="0.2">
      <c r="B1246" s="20">
        <f>Разбивка_по_щитам!B1251</f>
        <v>0</v>
      </c>
      <c r="C1246" s="20">
        <f>Разбивка_по_щитам!C1251</f>
        <v>0</v>
      </c>
      <c r="D1246" s="20">
        <f>Разбивка_по_щитам!F1251</f>
        <v>0</v>
      </c>
      <c r="E1246" s="20">
        <f>Разбивка_по_щитам!H1251</f>
        <v>0</v>
      </c>
      <c r="F1246" s="20">
        <f>Разбивка_по_щитам!I1251</f>
        <v>0</v>
      </c>
      <c r="G1246" s="20">
        <f>Разбивка_по_щитам!J1251</f>
        <v>0</v>
      </c>
      <c r="H1246" s="20">
        <f>Разбивка_по_щитам!K1251</f>
        <v>0</v>
      </c>
      <c r="I1246" s="20">
        <f>Разбивка_по_щитам!L1251</f>
        <v>0</v>
      </c>
      <c r="J1246" s="20">
        <f>Разбивка_по_щитам!M1251</f>
        <v>0</v>
      </c>
      <c r="K1246" s="20">
        <f>Разбивка_по_щитам!N1251</f>
        <v>0</v>
      </c>
      <c r="L1246" s="20"/>
      <c r="M1246" s="20">
        <f>Разбивка_по_щитам!P1251</f>
        <v>0</v>
      </c>
      <c r="N1246" s="20"/>
    </row>
    <row r="1247" spans="2:14" x14ac:dyDescent="0.2">
      <c r="B1247" s="20">
        <f>Разбивка_по_щитам!B1252</f>
        <v>0</v>
      </c>
      <c r="C1247" s="20">
        <f>Разбивка_по_щитам!C1252</f>
        <v>0</v>
      </c>
      <c r="D1247" s="20">
        <f>Разбивка_по_щитам!F1252</f>
        <v>0</v>
      </c>
      <c r="E1247" s="20">
        <f>Разбивка_по_щитам!H1252</f>
        <v>0</v>
      </c>
      <c r="F1247" s="20">
        <f>Разбивка_по_щитам!I1252</f>
        <v>0</v>
      </c>
      <c r="G1247" s="20">
        <f>Разбивка_по_щитам!J1252</f>
        <v>0</v>
      </c>
      <c r="H1247" s="20">
        <f>Разбивка_по_щитам!K1252</f>
        <v>0</v>
      </c>
      <c r="I1247" s="20">
        <f>Разбивка_по_щитам!L1252</f>
        <v>0</v>
      </c>
      <c r="J1247" s="20">
        <f>Разбивка_по_щитам!M1252</f>
        <v>0</v>
      </c>
      <c r="K1247" s="20">
        <f>Разбивка_по_щитам!N1252</f>
        <v>0</v>
      </c>
      <c r="L1247" s="20"/>
      <c r="M1247" s="20">
        <f>Разбивка_по_щитам!P1252</f>
        <v>0</v>
      </c>
      <c r="N1247" s="20"/>
    </row>
    <row r="1248" spans="2:14" x14ac:dyDescent="0.2">
      <c r="B1248" s="20">
        <f>Разбивка_по_щитам!B1253</f>
        <v>0</v>
      </c>
      <c r="C1248" s="20">
        <f>Разбивка_по_щитам!C1253</f>
        <v>0</v>
      </c>
      <c r="D1248" s="20">
        <f>Разбивка_по_щитам!F1253</f>
        <v>0</v>
      </c>
      <c r="E1248" s="20">
        <f>Разбивка_по_щитам!H1253</f>
        <v>0</v>
      </c>
      <c r="F1248" s="20">
        <f>Разбивка_по_щитам!I1253</f>
        <v>0</v>
      </c>
      <c r="G1248" s="20">
        <f>Разбивка_по_щитам!J1253</f>
        <v>0</v>
      </c>
      <c r="H1248" s="20">
        <f>Разбивка_по_щитам!K1253</f>
        <v>0</v>
      </c>
      <c r="I1248" s="20">
        <f>Разбивка_по_щитам!L1253</f>
        <v>0</v>
      </c>
      <c r="J1248" s="20">
        <f>Разбивка_по_щитам!M1253</f>
        <v>0</v>
      </c>
      <c r="K1248" s="20">
        <f>Разбивка_по_щитам!N1253</f>
        <v>0</v>
      </c>
      <c r="L1248" s="20"/>
      <c r="M1248" s="20">
        <f>Разбивка_по_щитам!P1253</f>
        <v>0</v>
      </c>
      <c r="N1248" s="20"/>
    </row>
    <row r="1249" spans="2:14" x14ac:dyDescent="0.2">
      <c r="B1249" s="20">
        <f>Разбивка_по_щитам!B1254</f>
        <v>0</v>
      </c>
      <c r="C1249" s="20">
        <f>Разбивка_по_щитам!C1254</f>
        <v>0</v>
      </c>
      <c r="D1249" s="20">
        <f>Разбивка_по_щитам!F1254</f>
        <v>0</v>
      </c>
      <c r="E1249" s="20">
        <f>Разбивка_по_щитам!H1254</f>
        <v>0</v>
      </c>
      <c r="F1249" s="20">
        <f>Разбивка_по_щитам!I1254</f>
        <v>0</v>
      </c>
      <c r="G1249" s="20">
        <f>Разбивка_по_щитам!J1254</f>
        <v>0</v>
      </c>
      <c r="H1249" s="20">
        <f>Разбивка_по_щитам!K1254</f>
        <v>0</v>
      </c>
      <c r="I1249" s="20">
        <f>Разбивка_по_щитам!L1254</f>
        <v>0</v>
      </c>
      <c r="J1249" s="20">
        <f>Разбивка_по_щитам!M1254</f>
        <v>0</v>
      </c>
      <c r="K1249" s="20">
        <f>Разбивка_по_щитам!N1254</f>
        <v>0</v>
      </c>
      <c r="L1249" s="20"/>
      <c r="M1249" s="20">
        <f>Разбивка_по_щитам!P1254</f>
        <v>0</v>
      </c>
      <c r="N1249" s="20"/>
    </row>
    <row r="1250" spans="2:14" x14ac:dyDescent="0.2">
      <c r="B1250" s="20">
        <f>Разбивка_по_щитам!B1255</f>
        <v>0</v>
      </c>
      <c r="C1250" s="20">
        <f>Разбивка_по_щитам!C1255</f>
        <v>0</v>
      </c>
      <c r="D1250" s="20">
        <f>Разбивка_по_щитам!F1255</f>
        <v>0</v>
      </c>
      <c r="E1250" s="20">
        <f>Разбивка_по_щитам!H1255</f>
        <v>0</v>
      </c>
      <c r="F1250" s="20">
        <f>Разбивка_по_щитам!I1255</f>
        <v>0</v>
      </c>
      <c r="G1250" s="20">
        <f>Разбивка_по_щитам!J1255</f>
        <v>0</v>
      </c>
      <c r="H1250" s="20">
        <f>Разбивка_по_щитам!K1255</f>
        <v>0</v>
      </c>
      <c r="I1250" s="20">
        <f>Разбивка_по_щитам!L1255</f>
        <v>0</v>
      </c>
      <c r="J1250" s="20">
        <f>Разбивка_по_щитам!M1255</f>
        <v>0</v>
      </c>
      <c r="K1250" s="20">
        <f>Разбивка_по_щитам!N1255</f>
        <v>0</v>
      </c>
      <c r="L1250" s="20"/>
      <c r="M1250" s="20">
        <f>Разбивка_по_щитам!P1255</f>
        <v>0</v>
      </c>
      <c r="N1250" s="20"/>
    </row>
    <row r="1251" spans="2:14" x14ac:dyDescent="0.2">
      <c r="B1251" s="20">
        <f>Разбивка_по_щитам!B1256</f>
        <v>0</v>
      </c>
      <c r="C1251" s="20">
        <f>Разбивка_по_щитам!C1256</f>
        <v>0</v>
      </c>
      <c r="D1251" s="20">
        <f>Разбивка_по_щитам!F1256</f>
        <v>0</v>
      </c>
      <c r="E1251" s="20">
        <f>Разбивка_по_щитам!H1256</f>
        <v>0</v>
      </c>
      <c r="F1251" s="20">
        <f>Разбивка_по_щитам!I1256</f>
        <v>0</v>
      </c>
      <c r="G1251" s="20">
        <f>Разбивка_по_щитам!J1256</f>
        <v>0</v>
      </c>
      <c r="H1251" s="20">
        <f>Разбивка_по_щитам!K1256</f>
        <v>0</v>
      </c>
      <c r="I1251" s="20">
        <f>Разбивка_по_щитам!L1256</f>
        <v>0</v>
      </c>
      <c r="J1251" s="20">
        <f>Разбивка_по_щитам!M1256</f>
        <v>0</v>
      </c>
      <c r="K1251" s="20">
        <f>Разбивка_по_щитам!N1256</f>
        <v>0</v>
      </c>
      <c r="L1251" s="20"/>
      <c r="M1251" s="20">
        <f>Разбивка_по_щитам!P1256</f>
        <v>0</v>
      </c>
      <c r="N1251" s="20"/>
    </row>
    <row r="1252" spans="2:14" x14ac:dyDescent="0.2">
      <c r="B1252" s="20">
        <f>Разбивка_по_щитам!B1257</f>
        <v>0</v>
      </c>
      <c r="C1252" s="20">
        <f>Разбивка_по_щитам!C1257</f>
        <v>0</v>
      </c>
      <c r="D1252" s="20">
        <f>Разбивка_по_щитам!F1257</f>
        <v>0</v>
      </c>
      <c r="E1252" s="20">
        <f>Разбивка_по_щитам!H1257</f>
        <v>0</v>
      </c>
      <c r="F1252" s="20">
        <f>Разбивка_по_щитам!I1257</f>
        <v>0</v>
      </c>
      <c r="G1252" s="20">
        <f>Разбивка_по_щитам!J1257</f>
        <v>0</v>
      </c>
      <c r="H1252" s="20">
        <f>Разбивка_по_щитам!K1257</f>
        <v>0</v>
      </c>
      <c r="I1252" s="20">
        <f>Разбивка_по_щитам!L1257</f>
        <v>0</v>
      </c>
      <c r="J1252" s="20">
        <f>Разбивка_по_щитам!M1257</f>
        <v>0</v>
      </c>
      <c r="K1252" s="20">
        <f>Разбивка_по_щитам!N1257</f>
        <v>0</v>
      </c>
      <c r="L1252" s="20"/>
      <c r="M1252" s="20">
        <f>Разбивка_по_щитам!P1257</f>
        <v>0</v>
      </c>
      <c r="N1252" s="20"/>
    </row>
    <row r="1253" spans="2:14" x14ac:dyDescent="0.2">
      <c r="B1253" s="20">
        <f>Разбивка_по_щитам!B1258</f>
        <v>0</v>
      </c>
      <c r="C1253" s="20">
        <f>Разбивка_по_щитам!C1258</f>
        <v>0</v>
      </c>
      <c r="D1253" s="20">
        <f>Разбивка_по_щитам!F1258</f>
        <v>0</v>
      </c>
      <c r="E1253" s="20">
        <f>Разбивка_по_щитам!H1258</f>
        <v>0</v>
      </c>
      <c r="F1253" s="20">
        <f>Разбивка_по_щитам!I1258</f>
        <v>0</v>
      </c>
      <c r="G1253" s="20">
        <f>Разбивка_по_щитам!J1258</f>
        <v>0</v>
      </c>
      <c r="H1253" s="20">
        <f>Разбивка_по_щитам!K1258</f>
        <v>0</v>
      </c>
      <c r="I1253" s="20">
        <f>Разбивка_по_щитам!L1258</f>
        <v>0</v>
      </c>
      <c r="J1253" s="20">
        <f>Разбивка_по_щитам!M1258</f>
        <v>0</v>
      </c>
      <c r="K1253" s="20">
        <f>Разбивка_по_щитам!N1258</f>
        <v>0</v>
      </c>
      <c r="L1253" s="20"/>
      <c r="M1253" s="20">
        <f>Разбивка_по_щитам!P1258</f>
        <v>0</v>
      </c>
      <c r="N1253" s="20"/>
    </row>
    <row r="1254" spans="2:14" x14ac:dyDescent="0.2">
      <c r="B1254" s="20">
        <f>Разбивка_по_щитам!B1259</f>
        <v>0</v>
      </c>
      <c r="C1254" s="20">
        <f>Разбивка_по_щитам!C1259</f>
        <v>0</v>
      </c>
      <c r="D1254" s="20">
        <f>Разбивка_по_щитам!F1259</f>
        <v>0</v>
      </c>
      <c r="E1254" s="20">
        <f>Разбивка_по_щитам!H1259</f>
        <v>0</v>
      </c>
      <c r="F1254" s="20">
        <f>Разбивка_по_щитам!I1259</f>
        <v>0</v>
      </c>
      <c r="G1254" s="20">
        <f>Разбивка_по_щитам!J1259</f>
        <v>0</v>
      </c>
      <c r="H1254" s="20">
        <f>Разбивка_по_щитам!K1259</f>
        <v>0</v>
      </c>
      <c r="I1254" s="20">
        <f>Разбивка_по_щитам!L1259</f>
        <v>0</v>
      </c>
      <c r="J1254" s="20">
        <f>Разбивка_по_щитам!M1259</f>
        <v>0</v>
      </c>
      <c r="K1254" s="20">
        <f>Разбивка_по_щитам!N1259</f>
        <v>0</v>
      </c>
      <c r="L1254" s="20"/>
      <c r="M1254" s="20">
        <f>Разбивка_по_щитам!P1259</f>
        <v>0</v>
      </c>
      <c r="N1254" s="20"/>
    </row>
    <row r="1255" spans="2:14" x14ac:dyDescent="0.2">
      <c r="B1255" s="20">
        <f>Разбивка_по_щитам!B1260</f>
        <v>0</v>
      </c>
      <c r="C1255" s="20">
        <f>Разбивка_по_щитам!C1260</f>
        <v>0</v>
      </c>
      <c r="D1255" s="20">
        <f>Разбивка_по_щитам!F1260</f>
        <v>0</v>
      </c>
      <c r="E1255" s="20">
        <f>Разбивка_по_щитам!H1260</f>
        <v>0</v>
      </c>
      <c r="F1255" s="20">
        <f>Разбивка_по_щитам!I1260</f>
        <v>0</v>
      </c>
      <c r="G1255" s="20">
        <f>Разбивка_по_щитам!J1260</f>
        <v>0</v>
      </c>
      <c r="H1255" s="20">
        <f>Разбивка_по_щитам!K1260</f>
        <v>0</v>
      </c>
      <c r="I1255" s="20">
        <f>Разбивка_по_щитам!L1260</f>
        <v>0</v>
      </c>
      <c r="J1255" s="20">
        <f>Разбивка_по_щитам!M1260</f>
        <v>0</v>
      </c>
      <c r="K1255" s="20">
        <f>Разбивка_по_щитам!N1260</f>
        <v>0</v>
      </c>
      <c r="L1255" s="20"/>
      <c r="M1255" s="20">
        <f>Разбивка_по_щитам!P1260</f>
        <v>0</v>
      </c>
      <c r="N1255" s="20"/>
    </row>
    <row r="1256" spans="2:14" x14ac:dyDescent="0.2">
      <c r="B1256" s="20">
        <f>Разбивка_по_щитам!B1261</f>
        <v>0</v>
      </c>
      <c r="C1256" s="20">
        <f>Разбивка_по_щитам!C1261</f>
        <v>0</v>
      </c>
      <c r="D1256" s="20">
        <f>Разбивка_по_щитам!F1261</f>
        <v>0</v>
      </c>
      <c r="E1256" s="20">
        <f>Разбивка_по_щитам!H1261</f>
        <v>0</v>
      </c>
      <c r="F1256" s="20">
        <f>Разбивка_по_щитам!I1261</f>
        <v>0</v>
      </c>
      <c r="G1256" s="20">
        <f>Разбивка_по_щитам!J1261</f>
        <v>0</v>
      </c>
      <c r="H1256" s="20">
        <f>Разбивка_по_щитам!K1261</f>
        <v>0</v>
      </c>
      <c r="I1256" s="20">
        <f>Разбивка_по_щитам!L1261</f>
        <v>0</v>
      </c>
      <c r="J1256" s="20">
        <f>Разбивка_по_щитам!M1261</f>
        <v>0</v>
      </c>
      <c r="K1256" s="20">
        <f>Разбивка_по_щитам!N1261</f>
        <v>0</v>
      </c>
      <c r="L1256" s="20"/>
      <c r="M1256" s="20">
        <f>Разбивка_по_щитам!P1261</f>
        <v>0</v>
      </c>
      <c r="N1256" s="20"/>
    </row>
    <row r="1257" spans="2:14" x14ac:dyDescent="0.2">
      <c r="B1257" s="20">
        <f>Разбивка_по_щитам!B1262</f>
        <v>0</v>
      </c>
      <c r="C1257" s="20">
        <f>Разбивка_по_щитам!C1262</f>
        <v>0</v>
      </c>
      <c r="D1257" s="20">
        <f>Разбивка_по_щитам!F1262</f>
        <v>0</v>
      </c>
      <c r="E1257" s="20">
        <f>Разбивка_по_щитам!H1262</f>
        <v>0</v>
      </c>
      <c r="F1257" s="20">
        <f>Разбивка_по_щитам!I1262</f>
        <v>0</v>
      </c>
      <c r="G1257" s="20">
        <f>Разбивка_по_щитам!J1262</f>
        <v>0</v>
      </c>
      <c r="H1257" s="20">
        <f>Разбивка_по_щитам!K1262</f>
        <v>0</v>
      </c>
      <c r="I1257" s="20">
        <f>Разбивка_по_щитам!L1262</f>
        <v>0</v>
      </c>
      <c r="J1257" s="20">
        <f>Разбивка_по_щитам!M1262</f>
        <v>0</v>
      </c>
      <c r="K1257" s="20">
        <f>Разбивка_по_щитам!N1262</f>
        <v>0</v>
      </c>
      <c r="L1257" s="20"/>
      <c r="M1257" s="20">
        <f>Разбивка_по_щитам!P1262</f>
        <v>0</v>
      </c>
      <c r="N1257" s="20"/>
    </row>
    <row r="1258" spans="2:14" x14ac:dyDescent="0.2">
      <c r="B1258" s="20">
        <f>Разбивка_по_щитам!B1263</f>
        <v>0</v>
      </c>
      <c r="C1258" s="20">
        <f>Разбивка_по_щитам!C1263</f>
        <v>0</v>
      </c>
      <c r="D1258" s="20">
        <f>Разбивка_по_щитам!F1263</f>
        <v>0</v>
      </c>
      <c r="E1258" s="20">
        <f>Разбивка_по_щитам!H1263</f>
        <v>0</v>
      </c>
      <c r="F1258" s="20">
        <f>Разбивка_по_щитам!I1263</f>
        <v>0</v>
      </c>
      <c r="G1258" s="20">
        <f>Разбивка_по_щитам!J1263</f>
        <v>0</v>
      </c>
      <c r="H1258" s="20">
        <f>Разбивка_по_щитам!K1263</f>
        <v>0</v>
      </c>
      <c r="I1258" s="20">
        <f>Разбивка_по_щитам!L1263</f>
        <v>0</v>
      </c>
      <c r="J1258" s="20">
        <f>Разбивка_по_щитам!M1263</f>
        <v>0</v>
      </c>
      <c r="K1258" s="20">
        <f>Разбивка_по_щитам!N1263</f>
        <v>0</v>
      </c>
      <c r="L1258" s="20"/>
      <c r="M1258" s="20">
        <f>Разбивка_по_щитам!P1263</f>
        <v>0</v>
      </c>
      <c r="N1258" s="20"/>
    </row>
    <row r="1259" spans="2:14" x14ac:dyDescent="0.2">
      <c r="B1259" s="20">
        <f>Разбивка_по_щитам!B1264</f>
        <v>0</v>
      </c>
      <c r="C1259" s="20">
        <f>Разбивка_по_щитам!C1264</f>
        <v>0</v>
      </c>
      <c r="D1259" s="20">
        <f>Разбивка_по_щитам!F1264</f>
        <v>0</v>
      </c>
      <c r="E1259" s="20">
        <f>Разбивка_по_щитам!H1264</f>
        <v>0</v>
      </c>
      <c r="F1259" s="20">
        <f>Разбивка_по_щитам!I1264</f>
        <v>0</v>
      </c>
      <c r="G1259" s="20">
        <f>Разбивка_по_щитам!J1264</f>
        <v>0</v>
      </c>
      <c r="H1259" s="20">
        <f>Разбивка_по_щитам!K1264</f>
        <v>0</v>
      </c>
      <c r="I1259" s="20">
        <f>Разбивка_по_щитам!L1264</f>
        <v>0</v>
      </c>
      <c r="J1259" s="20">
        <f>Разбивка_по_щитам!M1264</f>
        <v>0</v>
      </c>
      <c r="K1259" s="20">
        <f>Разбивка_по_щитам!N1264</f>
        <v>0</v>
      </c>
      <c r="L1259" s="20"/>
      <c r="M1259" s="20">
        <f>Разбивка_по_щитам!P1264</f>
        <v>0</v>
      </c>
      <c r="N1259" s="20"/>
    </row>
    <row r="1260" spans="2:14" x14ac:dyDescent="0.2">
      <c r="B1260" s="20">
        <f>Разбивка_по_щитам!B1265</f>
        <v>0</v>
      </c>
      <c r="C1260" s="20">
        <f>Разбивка_по_щитам!C1265</f>
        <v>0</v>
      </c>
      <c r="D1260" s="20">
        <f>Разбивка_по_щитам!F1265</f>
        <v>0</v>
      </c>
      <c r="E1260" s="20">
        <f>Разбивка_по_щитам!H1265</f>
        <v>0</v>
      </c>
      <c r="F1260" s="20">
        <f>Разбивка_по_щитам!I1265</f>
        <v>0</v>
      </c>
      <c r="G1260" s="20">
        <f>Разбивка_по_щитам!J1265</f>
        <v>0</v>
      </c>
      <c r="H1260" s="20">
        <f>Разбивка_по_щитам!K1265</f>
        <v>0</v>
      </c>
      <c r="I1260" s="20">
        <f>Разбивка_по_щитам!L1265</f>
        <v>0</v>
      </c>
      <c r="J1260" s="20">
        <f>Разбивка_по_щитам!M1265</f>
        <v>0</v>
      </c>
      <c r="K1260" s="20">
        <f>Разбивка_по_щитам!N1265</f>
        <v>0</v>
      </c>
      <c r="L1260" s="20"/>
      <c r="M1260" s="20">
        <f>Разбивка_по_щитам!P1265</f>
        <v>0</v>
      </c>
      <c r="N1260" s="20"/>
    </row>
    <row r="1261" spans="2:14" x14ac:dyDescent="0.2">
      <c r="B1261" s="20">
        <f>Разбивка_по_щитам!B1266</f>
        <v>0</v>
      </c>
      <c r="C1261" s="20">
        <f>Разбивка_по_щитам!C1266</f>
        <v>0</v>
      </c>
      <c r="D1261" s="20">
        <f>Разбивка_по_щитам!F1266</f>
        <v>0</v>
      </c>
      <c r="E1261" s="20">
        <f>Разбивка_по_щитам!H1266</f>
        <v>0</v>
      </c>
      <c r="F1261" s="20">
        <f>Разбивка_по_щитам!I1266</f>
        <v>0</v>
      </c>
      <c r="G1261" s="20">
        <f>Разбивка_по_щитам!J1266</f>
        <v>0</v>
      </c>
      <c r="H1261" s="20">
        <f>Разбивка_по_щитам!K1266</f>
        <v>0</v>
      </c>
      <c r="I1261" s="20">
        <f>Разбивка_по_щитам!L1266</f>
        <v>0</v>
      </c>
      <c r="J1261" s="20">
        <f>Разбивка_по_щитам!M1266</f>
        <v>0</v>
      </c>
      <c r="K1261" s="20">
        <f>Разбивка_по_щитам!N1266</f>
        <v>0</v>
      </c>
      <c r="L1261" s="20"/>
      <c r="M1261" s="20">
        <f>Разбивка_по_щитам!P1266</f>
        <v>0</v>
      </c>
      <c r="N1261" s="20"/>
    </row>
    <row r="1262" spans="2:14" x14ac:dyDescent="0.2">
      <c r="B1262" s="20">
        <f>Разбивка_по_щитам!B1267</f>
        <v>0</v>
      </c>
      <c r="C1262" s="20">
        <f>Разбивка_по_щитам!C1267</f>
        <v>0</v>
      </c>
      <c r="D1262" s="20">
        <f>Разбивка_по_щитам!F1267</f>
        <v>0</v>
      </c>
      <c r="E1262" s="20">
        <f>Разбивка_по_щитам!H1267</f>
        <v>0</v>
      </c>
      <c r="F1262" s="20">
        <f>Разбивка_по_щитам!I1267</f>
        <v>0</v>
      </c>
      <c r="G1262" s="20">
        <f>Разбивка_по_щитам!J1267</f>
        <v>0</v>
      </c>
      <c r="H1262" s="20">
        <f>Разбивка_по_щитам!K1267</f>
        <v>0</v>
      </c>
      <c r="I1262" s="20">
        <f>Разбивка_по_щитам!L1267</f>
        <v>0</v>
      </c>
      <c r="J1262" s="20">
        <f>Разбивка_по_щитам!M1267</f>
        <v>0</v>
      </c>
      <c r="K1262" s="20">
        <f>Разбивка_по_щитам!N1267</f>
        <v>0</v>
      </c>
      <c r="L1262" s="20"/>
      <c r="M1262" s="20">
        <f>Разбивка_по_щитам!P1267</f>
        <v>0</v>
      </c>
      <c r="N1262" s="20"/>
    </row>
    <row r="1263" spans="2:14" x14ac:dyDescent="0.2">
      <c r="B1263" s="20">
        <f>Разбивка_по_щитам!B1268</f>
        <v>0</v>
      </c>
      <c r="C1263" s="20">
        <f>Разбивка_по_щитам!C1268</f>
        <v>0</v>
      </c>
      <c r="D1263" s="20">
        <f>Разбивка_по_щитам!F1268</f>
        <v>0</v>
      </c>
      <c r="E1263" s="20">
        <f>Разбивка_по_щитам!H1268</f>
        <v>0</v>
      </c>
      <c r="F1263" s="20">
        <f>Разбивка_по_щитам!I1268</f>
        <v>0</v>
      </c>
      <c r="G1263" s="20">
        <f>Разбивка_по_щитам!J1268</f>
        <v>0</v>
      </c>
      <c r="H1263" s="20">
        <f>Разбивка_по_щитам!K1268</f>
        <v>0</v>
      </c>
      <c r="I1263" s="20">
        <f>Разбивка_по_щитам!L1268</f>
        <v>0</v>
      </c>
      <c r="J1263" s="20">
        <f>Разбивка_по_щитам!M1268</f>
        <v>0</v>
      </c>
      <c r="K1263" s="20">
        <f>Разбивка_по_щитам!N1268</f>
        <v>0</v>
      </c>
      <c r="L1263" s="20"/>
      <c r="M1263" s="20">
        <f>Разбивка_по_щитам!P1268</f>
        <v>0</v>
      </c>
      <c r="N1263" s="20"/>
    </row>
    <row r="1264" spans="2:14" x14ac:dyDescent="0.2">
      <c r="B1264" s="20">
        <f>Разбивка_по_щитам!B1269</f>
        <v>0</v>
      </c>
      <c r="C1264" s="20">
        <f>Разбивка_по_щитам!C1269</f>
        <v>0</v>
      </c>
      <c r="D1264" s="20">
        <f>Разбивка_по_щитам!F1269</f>
        <v>0</v>
      </c>
      <c r="E1264" s="20">
        <f>Разбивка_по_щитам!H1269</f>
        <v>0</v>
      </c>
      <c r="F1264" s="20">
        <f>Разбивка_по_щитам!I1269</f>
        <v>0</v>
      </c>
      <c r="G1264" s="20">
        <f>Разбивка_по_щитам!J1269</f>
        <v>0</v>
      </c>
      <c r="H1264" s="20">
        <f>Разбивка_по_щитам!K1269</f>
        <v>0</v>
      </c>
      <c r="I1264" s="20">
        <f>Разбивка_по_щитам!L1269</f>
        <v>0</v>
      </c>
      <c r="J1264" s="20">
        <f>Разбивка_по_щитам!M1269</f>
        <v>0</v>
      </c>
      <c r="K1264" s="20">
        <f>Разбивка_по_щитам!N1269</f>
        <v>0</v>
      </c>
      <c r="L1264" s="20"/>
      <c r="M1264" s="20">
        <f>Разбивка_по_щитам!P1269</f>
        <v>0</v>
      </c>
      <c r="N1264" s="20"/>
    </row>
    <row r="1265" spans="2:14" x14ac:dyDescent="0.2">
      <c r="B1265" s="20">
        <f>Разбивка_по_щитам!B1270</f>
        <v>0</v>
      </c>
      <c r="C1265" s="20">
        <f>Разбивка_по_щитам!C1270</f>
        <v>0</v>
      </c>
      <c r="D1265" s="20">
        <f>Разбивка_по_щитам!F1270</f>
        <v>0</v>
      </c>
      <c r="E1265" s="20">
        <f>Разбивка_по_щитам!H1270</f>
        <v>0</v>
      </c>
      <c r="F1265" s="20">
        <f>Разбивка_по_щитам!I1270</f>
        <v>0</v>
      </c>
      <c r="G1265" s="20">
        <f>Разбивка_по_щитам!J1270</f>
        <v>0</v>
      </c>
      <c r="H1265" s="20">
        <f>Разбивка_по_щитам!K1270</f>
        <v>0</v>
      </c>
      <c r="I1265" s="20">
        <f>Разбивка_по_щитам!L1270</f>
        <v>0</v>
      </c>
      <c r="J1265" s="20">
        <f>Разбивка_по_щитам!M1270</f>
        <v>0</v>
      </c>
      <c r="K1265" s="20">
        <f>Разбивка_по_щитам!N1270</f>
        <v>0</v>
      </c>
      <c r="L1265" s="20"/>
      <c r="M1265" s="20">
        <f>Разбивка_по_щитам!P1270</f>
        <v>0</v>
      </c>
      <c r="N1265" s="20"/>
    </row>
    <row r="1266" spans="2:14" x14ac:dyDescent="0.2">
      <c r="B1266" s="20">
        <f>Разбивка_по_щитам!B1271</f>
        <v>0</v>
      </c>
      <c r="C1266" s="20">
        <f>Разбивка_по_щитам!C1271</f>
        <v>0</v>
      </c>
      <c r="D1266" s="20">
        <f>Разбивка_по_щитам!F1271</f>
        <v>0</v>
      </c>
      <c r="E1266" s="20">
        <f>Разбивка_по_щитам!H1271</f>
        <v>0</v>
      </c>
      <c r="F1266" s="20">
        <f>Разбивка_по_щитам!I1271</f>
        <v>0</v>
      </c>
      <c r="G1266" s="20">
        <f>Разбивка_по_щитам!J1271</f>
        <v>0</v>
      </c>
      <c r="H1266" s="20">
        <f>Разбивка_по_щитам!K1271</f>
        <v>0</v>
      </c>
      <c r="I1266" s="20">
        <f>Разбивка_по_щитам!L1271</f>
        <v>0</v>
      </c>
      <c r="J1266" s="20">
        <f>Разбивка_по_щитам!M1271</f>
        <v>0</v>
      </c>
      <c r="K1266" s="20">
        <f>Разбивка_по_щитам!N1271</f>
        <v>0</v>
      </c>
      <c r="L1266" s="20"/>
      <c r="M1266" s="20">
        <f>Разбивка_по_щитам!P1271</f>
        <v>0</v>
      </c>
      <c r="N1266" s="20"/>
    </row>
    <row r="1267" spans="2:14" x14ac:dyDescent="0.2">
      <c r="B1267" s="20">
        <f>Разбивка_по_щитам!B1272</f>
        <v>0</v>
      </c>
      <c r="C1267" s="20">
        <f>Разбивка_по_щитам!C1272</f>
        <v>0</v>
      </c>
      <c r="D1267" s="20">
        <f>Разбивка_по_щитам!F1272</f>
        <v>0</v>
      </c>
      <c r="E1267" s="20">
        <f>Разбивка_по_щитам!H1272</f>
        <v>0</v>
      </c>
      <c r="F1267" s="20">
        <f>Разбивка_по_щитам!I1272</f>
        <v>0</v>
      </c>
      <c r="G1267" s="20">
        <f>Разбивка_по_щитам!J1272</f>
        <v>0</v>
      </c>
      <c r="H1267" s="20">
        <f>Разбивка_по_щитам!K1272</f>
        <v>0</v>
      </c>
      <c r="I1267" s="20">
        <f>Разбивка_по_щитам!L1272</f>
        <v>0</v>
      </c>
      <c r="J1267" s="20">
        <f>Разбивка_по_щитам!M1272</f>
        <v>0</v>
      </c>
      <c r="K1267" s="20">
        <f>Разбивка_по_щитам!N1272</f>
        <v>0</v>
      </c>
      <c r="L1267" s="20"/>
      <c r="M1267" s="20">
        <f>Разбивка_по_щитам!P1272</f>
        <v>0</v>
      </c>
      <c r="N1267" s="20"/>
    </row>
    <row r="1268" spans="2:14" x14ac:dyDescent="0.2">
      <c r="B1268" s="20">
        <f>Разбивка_по_щитам!B1273</f>
        <v>0</v>
      </c>
      <c r="C1268" s="20">
        <f>Разбивка_по_щитам!C1273</f>
        <v>0</v>
      </c>
      <c r="D1268" s="20">
        <f>Разбивка_по_щитам!F1273</f>
        <v>0</v>
      </c>
      <c r="E1268" s="20">
        <f>Разбивка_по_щитам!H1273</f>
        <v>0</v>
      </c>
      <c r="F1268" s="20">
        <f>Разбивка_по_щитам!I1273</f>
        <v>0</v>
      </c>
      <c r="G1268" s="20">
        <f>Разбивка_по_щитам!J1273</f>
        <v>0</v>
      </c>
      <c r="H1268" s="20">
        <f>Разбивка_по_щитам!K1273</f>
        <v>0</v>
      </c>
      <c r="I1268" s="20">
        <f>Разбивка_по_щитам!L1273</f>
        <v>0</v>
      </c>
      <c r="J1268" s="20">
        <f>Разбивка_по_щитам!M1273</f>
        <v>0</v>
      </c>
      <c r="K1268" s="20">
        <f>Разбивка_по_щитам!N1273</f>
        <v>0</v>
      </c>
      <c r="L1268" s="20"/>
      <c r="M1268" s="20">
        <f>Разбивка_по_щитам!P1273</f>
        <v>0</v>
      </c>
      <c r="N1268" s="20"/>
    </row>
    <row r="1269" spans="2:14" x14ac:dyDescent="0.2">
      <c r="B1269" s="20">
        <f>Разбивка_по_щитам!B1274</f>
        <v>0</v>
      </c>
      <c r="C1269" s="20">
        <f>Разбивка_по_щитам!C1274</f>
        <v>0</v>
      </c>
      <c r="D1269" s="20">
        <f>Разбивка_по_щитам!F1274</f>
        <v>0</v>
      </c>
      <c r="E1269" s="20">
        <f>Разбивка_по_щитам!H1274</f>
        <v>0</v>
      </c>
      <c r="F1269" s="20">
        <f>Разбивка_по_щитам!I1274</f>
        <v>0</v>
      </c>
      <c r="G1269" s="20">
        <f>Разбивка_по_щитам!J1274</f>
        <v>0</v>
      </c>
      <c r="H1269" s="20">
        <f>Разбивка_по_щитам!K1274</f>
        <v>0</v>
      </c>
      <c r="I1269" s="20">
        <f>Разбивка_по_щитам!L1274</f>
        <v>0</v>
      </c>
      <c r="J1269" s="20">
        <f>Разбивка_по_щитам!M1274</f>
        <v>0</v>
      </c>
      <c r="K1269" s="20">
        <f>Разбивка_по_щитам!N1274</f>
        <v>0</v>
      </c>
      <c r="L1269" s="20"/>
      <c r="M1269" s="20">
        <f>Разбивка_по_щитам!P1274</f>
        <v>0</v>
      </c>
      <c r="N1269" s="20"/>
    </row>
    <row r="1270" spans="2:14" x14ac:dyDescent="0.2">
      <c r="B1270" s="20">
        <f>Разбивка_по_щитам!B1275</f>
        <v>0</v>
      </c>
      <c r="C1270" s="20">
        <f>Разбивка_по_щитам!C1275</f>
        <v>0</v>
      </c>
      <c r="D1270" s="20">
        <f>Разбивка_по_щитам!F1275</f>
        <v>0</v>
      </c>
      <c r="E1270" s="20">
        <f>Разбивка_по_щитам!H1275</f>
        <v>0</v>
      </c>
      <c r="F1270" s="20">
        <f>Разбивка_по_щитам!I1275</f>
        <v>0</v>
      </c>
      <c r="G1270" s="20">
        <f>Разбивка_по_щитам!J1275</f>
        <v>0</v>
      </c>
      <c r="H1270" s="20">
        <f>Разбивка_по_щитам!K1275</f>
        <v>0</v>
      </c>
      <c r="I1270" s="20">
        <f>Разбивка_по_щитам!L1275</f>
        <v>0</v>
      </c>
      <c r="J1270" s="20">
        <f>Разбивка_по_щитам!M1275</f>
        <v>0</v>
      </c>
      <c r="K1270" s="20">
        <f>Разбивка_по_щитам!N1275</f>
        <v>0</v>
      </c>
      <c r="L1270" s="20"/>
      <c r="M1270" s="20">
        <f>Разбивка_по_щитам!P1275</f>
        <v>0</v>
      </c>
      <c r="N1270" s="20"/>
    </row>
    <row r="1271" spans="2:14" x14ac:dyDescent="0.2">
      <c r="B1271" s="20">
        <f>Разбивка_по_щитам!B1276</f>
        <v>0</v>
      </c>
      <c r="C1271" s="20">
        <f>Разбивка_по_щитам!C1276</f>
        <v>0</v>
      </c>
      <c r="D1271" s="20">
        <f>Разбивка_по_щитам!F1276</f>
        <v>0</v>
      </c>
      <c r="E1271" s="20">
        <f>Разбивка_по_щитам!H1276</f>
        <v>0</v>
      </c>
      <c r="F1271" s="20">
        <f>Разбивка_по_щитам!I1276</f>
        <v>0</v>
      </c>
      <c r="G1271" s="20">
        <f>Разбивка_по_щитам!J1276</f>
        <v>0</v>
      </c>
      <c r="H1271" s="20">
        <f>Разбивка_по_щитам!K1276</f>
        <v>0</v>
      </c>
      <c r="I1271" s="20">
        <f>Разбивка_по_щитам!L1276</f>
        <v>0</v>
      </c>
      <c r="J1271" s="20">
        <f>Разбивка_по_щитам!M1276</f>
        <v>0</v>
      </c>
      <c r="K1271" s="20">
        <f>Разбивка_по_щитам!N1276</f>
        <v>0</v>
      </c>
      <c r="L1271" s="20"/>
      <c r="M1271" s="20">
        <f>Разбивка_по_щитам!P1276</f>
        <v>0</v>
      </c>
      <c r="N1271" s="20"/>
    </row>
    <row r="1272" spans="2:14" x14ac:dyDescent="0.2">
      <c r="B1272" s="20">
        <f>Разбивка_по_щитам!B1277</f>
        <v>0</v>
      </c>
      <c r="C1272" s="20">
        <f>Разбивка_по_щитам!C1277</f>
        <v>0</v>
      </c>
      <c r="D1272" s="20">
        <f>Разбивка_по_щитам!F1277</f>
        <v>0</v>
      </c>
      <c r="E1272" s="20">
        <f>Разбивка_по_щитам!H1277</f>
        <v>0</v>
      </c>
      <c r="F1272" s="20">
        <f>Разбивка_по_щитам!I1277</f>
        <v>0</v>
      </c>
      <c r="G1272" s="20">
        <f>Разбивка_по_щитам!J1277</f>
        <v>0</v>
      </c>
      <c r="H1272" s="20">
        <f>Разбивка_по_щитам!K1277</f>
        <v>0</v>
      </c>
      <c r="I1272" s="20">
        <f>Разбивка_по_щитам!L1277</f>
        <v>0</v>
      </c>
      <c r="J1272" s="20">
        <f>Разбивка_по_щитам!M1277</f>
        <v>0</v>
      </c>
      <c r="K1272" s="20">
        <f>Разбивка_по_щитам!N1277</f>
        <v>0</v>
      </c>
      <c r="L1272" s="20"/>
      <c r="M1272" s="20">
        <f>Разбивка_по_щитам!P1277</f>
        <v>0</v>
      </c>
      <c r="N1272" s="20"/>
    </row>
    <row r="1273" spans="2:14" x14ac:dyDescent="0.2">
      <c r="B1273" s="20">
        <f>Разбивка_по_щитам!B1278</f>
        <v>0</v>
      </c>
      <c r="C1273" s="20">
        <f>Разбивка_по_щитам!C1278</f>
        <v>0</v>
      </c>
      <c r="D1273" s="20">
        <f>Разбивка_по_щитам!F1278</f>
        <v>0</v>
      </c>
      <c r="E1273" s="20">
        <f>Разбивка_по_щитам!H1278</f>
        <v>0</v>
      </c>
      <c r="F1273" s="20">
        <f>Разбивка_по_щитам!I1278</f>
        <v>0</v>
      </c>
      <c r="G1273" s="20">
        <f>Разбивка_по_щитам!J1278</f>
        <v>0</v>
      </c>
      <c r="H1273" s="20">
        <f>Разбивка_по_щитам!K1278</f>
        <v>0</v>
      </c>
      <c r="I1273" s="20">
        <f>Разбивка_по_щитам!L1278</f>
        <v>0</v>
      </c>
      <c r="J1273" s="20">
        <f>Разбивка_по_щитам!M1278</f>
        <v>0</v>
      </c>
      <c r="K1273" s="20">
        <f>Разбивка_по_щитам!N1278</f>
        <v>0</v>
      </c>
      <c r="L1273" s="20"/>
      <c r="M1273" s="20">
        <f>Разбивка_по_щитам!P1278</f>
        <v>0</v>
      </c>
      <c r="N1273" s="20"/>
    </row>
    <row r="1274" spans="2:14" x14ac:dyDescent="0.2">
      <c r="B1274" s="20">
        <f>Разбивка_по_щитам!B1279</f>
        <v>0</v>
      </c>
      <c r="C1274" s="20">
        <f>Разбивка_по_щитам!C1279</f>
        <v>0</v>
      </c>
      <c r="D1274" s="20">
        <f>Разбивка_по_щитам!F1279</f>
        <v>0</v>
      </c>
      <c r="E1274" s="20">
        <f>Разбивка_по_щитам!H1279</f>
        <v>0</v>
      </c>
      <c r="F1274" s="20">
        <f>Разбивка_по_щитам!I1279</f>
        <v>0</v>
      </c>
      <c r="G1274" s="20">
        <f>Разбивка_по_щитам!J1279</f>
        <v>0</v>
      </c>
      <c r="H1274" s="20">
        <f>Разбивка_по_щитам!K1279</f>
        <v>0</v>
      </c>
      <c r="I1274" s="20">
        <f>Разбивка_по_щитам!L1279</f>
        <v>0</v>
      </c>
      <c r="J1274" s="20">
        <f>Разбивка_по_щитам!M1279</f>
        <v>0</v>
      </c>
      <c r="K1274" s="20">
        <f>Разбивка_по_щитам!N1279</f>
        <v>0</v>
      </c>
      <c r="L1274" s="20"/>
      <c r="M1274" s="20">
        <f>Разбивка_по_щитам!P1279</f>
        <v>0</v>
      </c>
      <c r="N1274" s="20"/>
    </row>
    <row r="1275" spans="2:14" x14ac:dyDescent="0.2">
      <c r="B1275" s="20">
        <f>Разбивка_по_щитам!B1280</f>
        <v>0</v>
      </c>
      <c r="C1275" s="20">
        <f>Разбивка_по_щитам!C1280</f>
        <v>0</v>
      </c>
      <c r="D1275" s="20">
        <f>Разбивка_по_щитам!F1280</f>
        <v>0</v>
      </c>
      <c r="E1275" s="20">
        <f>Разбивка_по_щитам!H1280</f>
        <v>0</v>
      </c>
      <c r="F1275" s="20">
        <f>Разбивка_по_щитам!I1280</f>
        <v>0</v>
      </c>
      <c r="G1275" s="20">
        <f>Разбивка_по_щитам!J1280</f>
        <v>0</v>
      </c>
      <c r="H1275" s="20">
        <f>Разбивка_по_щитам!K1280</f>
        <v>0</v>
      </c>
      <c r="I1275" s="20">
        <f>Разбивка_по_щитам!L1280</f>
        <v>0</v>
      </c>
      <c r="J1275" s="20">
        <f>Разбивка_по_щитам!M1280</f>
        <v>0</v>
      </c>
      <c r="K1275" s="20">
        <f>Разбивка_по_щитам!N1280</f>
        <v>0</v>
      </c>
      <c r="L1275" s="20"/>
      <c r="M1275" s="20">
        <f>Разбивка_по_щитам!P1280</f>
        <v>0</v>
      </c>
      <c r="N1275" s="20"/>
    </row>
    <row r="1276" spans="2:14" x14ac:dyDescent="0.2">
      <c r="B1276" s="20">
        <f>Разбивка_по_щитам!B1281</f>
        <v>0</v>
      </c>
      <c r="C1276" s="20">
        <f>Разбивка_по_щитам!C1281</f>
        <v>0</v>
      </c>
      <c r="D1276" s="20">
        <f>Разбивка_по_щитам!F1281</f>
        <v>0</v>
      </c>
      <c r="E1276" s="20">
        <f>Разбивка_по_щитам!H1281</f>
        <v>0</v>
      </c>
      <c r="F1276" s="20">
        <f>Разбивка_по_щитам!I1281</f>
        <v>0</v>
      </c>
      <c r="G1276" s="20">
        <f>Разбивка_по_щитам!J1281</f>
        <v>0</v>
      </c>
      <c r="H1276" s="20">
        <f>Разбивка_по_щитам!K1281</f>
        <v>0</v>
      </c>
      <c r="I1276" s="20">
        <f>Разбивка_по_щитам!L1281</f>
        <v>0</v>
      </c>
      <c r="J1276" s="20">
        <f>Разбивка_по_щитам!M1281</f>
        <v>0</v>
      </c>
      <c r="K1276" s="20">
        <f>Разбивка_по_щитам!N1281</f>
        <v>0</v>
      </c>
      <c r="L1276" s="20"/>
      <c r="M1276" s="20">
        <f>Разбивка_по_щитам!P1281</f>
        <v>0</v>
      </c>
      <c r="N1276" s="20"/>
    </row>
    <row r="1277" spans="2:14" x14ac:dyDescent="0.2">
      <c r="B1277" s="20">
        <f>Разбивка_по_щитам!B1282</f>
        <v>0</v>
      </c>
      <c r="C1277" s="20">
        <f>Разбивка_по_щитам!C1282</f>
        <v>0</v>
      </c>
      <c r="D1277" s="20">
        <f>Разбивка_по_щитам!F1282</f>
        <v>0</v>
      </c>
      <c r="E1277" s="20">
        <f>Разбивка_по_щитам!H1282</f>
        <v>0</v>
      </c>
      <c r="F1277" s="20">
        <f>Разбивка_по_щитам!I1282</f>
        <v>0</v>
      </c>
      <c r="G1277" s="20">
        <f>Разбивка_по_щитам!J1282</f>
        <v>0</v>
      </c>
      <c r="H1277" s="20">
        <f>Разбивка_по_щитам!K1282</f>
        <v>0</v>
      </c>
      <c r="I1277" s="20">
        <f>Разбивка_по_щитам!L1282</f>
        <v>0</v>
      </c>
      <c r="J1277" s="20">
        <f>Разбивка_по_щитам!M1282</f>
        <v>0</v>
      </c>
      <c r="K1277" s="20">
        <f>Разбивка_по_щитам!N1282</f>
        <v>0</v>
      </c>
      <c r="L1277" s="20"/>
      <c r="M1277" s="20">
        <f>Разбивка_по_щитам!P1282</f>
        <v>0</v>
      </c>
      <c r="N1277" s="20"/>
    </row>
    <row r="1278" spans="2:14" x14ac:dyDescent="0.2">
      <c r="B1278" s="20">
        <f>Разбивка_по_щитам!B1283</f>
        <v>0</v>
      </c>
      <c r="C1278" s="20">
        <f>Разбивка_по_щитам!C1283</f>
        <v>0</v>
      </c>
      <c r="D1278" s="20">
        <f>Разбивка_по_щитам!F1283</f>
        <v>0</v>
      </c>
      <c r="E1278" s="20">
        <f>Разбивка_по_щитам!H1283</f>
        <v>0</v>
      </c>
      <c r="F1278" s="20">
        <f>Разбивка_по_щитам!I1283</f>
        <v>0</v>
      </c>
      <c r="G1278" s="20">
        <f>Разбивка_по_щитам!J1283</f>
        <v>0</v>
      </c>
      <c r="H1278" s="20">
        <f>Разбивка_по_щитам!K1283</f>
        <v>0</v>
      </c>
      <c r="I1278" s="20">
        <f>Разбивка_по_щитам!L1283</f>
        <v>0</v>
      </c>
      <c r="J1278" s="20">
        <f>Разбивка_по_щитам!M1283</f>
        <v>0</v>
      </c>
      <c r="K1278" s="20">
        <f>Разбивка_по_щитам!N1283</f>
        <v>0</v>
      </c>
      <c r="L1278" s="20"/>
      <c r="M1278" s="20">
        <f>Разбивка_по_щитам!P1283</f>
        <v>0</v>
      </c>
      <c r="N1278" s="20"/>
    </row>
    <row r="1279" spans="2:14" x14ac:dyDescent="0.2">
      <c r="B1279" s="20">
        <f>Разбивка_по_щитам!B1284</f>
        <v>0</v>
      </c>
      <c r="C1279" s="20">
        <f>Разбивка_по_щитам!C1284</f>
        <v>0</v>
      </c>
      <c r="D1279" s="20">
        <f>Разбивка_по_щитам!F1284</f>
        <v>0</v>
      </c>
      <c r="E1279" s="20">
        <f>Разбивка_по_щитам!H1284</f>
        <v>0</v>
      </c>
      <c r="F1279" s="20">
        <f>Разбивка_по_щитам!I1284</f>
        <v>0</v>
      </c>
      <c r="G1279" s="20">
        <f>Разбивка_по_щитам!J1284</f>
        <v>0</v>
      </c>
      <c r="H1279" s="20">
        <f>Разбивка_по_щитам!K1284</f>
        <v>0</v>
      </c>
      <c r="I1279" s="20">
        <f>Разбивка_по_щитам!L1284</f>
        <v>0</v>
      </c>
      <c r="J1279" s="20">
        <f>Разбивка_по_щитам!M1284</f>
        <v>0</v>
      </c>
      <c r="K1279" s="20">
        <f>Разбивка_по_щитам!N1284</f>
        <v>0</v>
      </c>
      <c r="L1279" s="20"/>
      <c r="M1279" s="20">
        <f>Разбивка_по_щитам!P1284</f>
        <v>0</v>
      </c>
      <c r="N1279" s="20"/>
    </row>
    <row r="1280" spans="2:14" x14ac:dyDescent="0.2">
      <c r="B1280" s="20">
        <f>Разбивка_по_щитам!B1285</f>
        <v>0</v>
      </c>
      <c r="C1280" s="20">
        <f>Разбивка_по_щитам!C1285</f>
        <v>0</v>
      </c>
      <c r="D1280" s="20">
        <f>Разбивка_по_щитам!F1285</f>
        <v>0</v>
      </c>
      <c r="E1280" s="20">
        <f>Разбивка_по_щитам!H1285</f>
        <v>0</v>
      </c>
      <c r="F1280" s="20">
        <f>Разбивка_по_щитам!I1285</f>
        <v>0</v>
      </c>
      <c r="G1280" s="20">
        <f>Разбивка_по_щитам!J1285</f>
        <v>0</v>
      </c>
      <c r="H1280" s="20">
        <f>Разбивка_по_щитам!K1285</f>
        <v>0</v>
      </c>
      <c r="I1280" s="20">
        <f>Разбивка_по_щитам!L1285</f>
        <v>0</v>
      </c>
      <c r="J1280" s="20">
        <f>Разбивка_по_щитам!M1285</f>
        <v>0</v>
      </c>
      <c r="K1280" s="20">
        <f>Разбивка_по_щитам!N1285</f>
        <v>0</v>
      </c>
      <c r="L1280" s="20"/>
      <c r="M1280" s="20">
        <f>Разбивка_по_щитам!P1285</f>
        <v>0</v>
      </c>
      <c r="N1280" s="20"/>
    </row>
    <row r="1281" spans="2:14" x14ac:dyDescent="0.2">
      <c r="B1281" s="20">
        <f>Разбивка_по_щитам!B1286</f>
        <v>0</v>
      </c>
      <c r="C1281" s="20">
        <f>Разбивка_по_щитам!C1286</f>
        <v>0</v>
      </c>
      <c r="D1281" s="20">
        <f>Разбивка_по_щитам!F1286</f>
        <v>0</v>
      </c>
      <c r="E1281" s="20">
        <f>Разбивка_по_щитам!H1286</f>
        <v>0</v>
      </c>
      <c r="F1281" s="20">
        <f>Разбивка_по_щитам!I1286</f>
        <v>0</v>
      </c>
      <c r="G1281" s="20">
        <f>Разбивка_по_щитам!J1286</f>
        <v>0</v>
      </c>
      <c r="H1281" s="20">
        <f>Разбивка_по_щитам!K1286</f>
        <v>0</v>
      </c>
      <c r="I1281" s="20">
        <f>Разбивка_по_щитам!L1286</f>
        <v>0</v>
      </c>
      <c r="J1281" s="20">
        <f>Разбивка_по_щитам!M1286</f>
        <v>0</v>
      </c>
      <c r="K1281" s="20">
        <f>Разбивка_по_щитам!N1286</f>
        <v>0</v>
      </c>
      <c r="L1281" s="20"/>
      <c r="M1281" s="20">
        <f>Разбивка_по_щитам!P1286</f>
        <v>0</v>
      </c>
      <c r="N1281" s="20"/>
    </row>
    <row r="1282" spans="2:14" x14ac:dyDescent="0.2">
      <c r="B1282" s="20">
        <f>Разбивка_по_щитам!B1287</f>
        <v>0</v>
      </c>
      <c r="C1282" s="20">
        <f>Разбивка_по_щитам!C1287</f>
        <v>0</v>
      </c>
      <c r="D1282" s="20">
        <f>Разбивка_по_щитам!F1287</f>
        <v>0</v>
      </c>
      <c r="E1282" s="20">
        <f>Разбивка_по_щитам!H1287</f>
        <v>0</v>
      </c>
      <c r="F1282" s="20">
        <f>Разбивка_по_щитам!I1287</f>
        <v>0</v>
      </c>
      <c r="G1282" s="20">
        <f>Разбивка_по_щитам!J1287</f>
        <v>0</v>
      </c>
      <c r="H1282" s="20">
        <f>Разбивка_по_щитам!K1287</f>
        <v>0</v>
      </c>
      <c r="I1282" s="20">
        <f>Разбивка_по_щитам!L1287</f>
        <v>0</v>
      </c>
      <c r="J1282" s="20">
        <f>Разбивка_по_щитам!M1287</f>
        <v>0</v>
      </c>
      <c r="K1282" s="20">
        <f>Разбивка_по_щитам!N1287</f>
        <v>0</v>
      </c>
      <c r="L1282" s="20"/>
      <c r="M1282" s="20">
        <f>Разбивка_по_щитам!P1287</f>
        <v>0</v>
      </c>
      <c r="N1282" s="20"/>
    </row>
    <row r="1283" spans="2:14" x14ac:dyDescent="0.2">
      <c r="B1283" s="20">
        <f>Разбивка_по_щитам!B1288</f>
        <v>0</v>
      </c>
      <c r="C1283" s="20">
        <f>Разбивка_по_щитам!C1288</f>
        <v>0</v>
      </c>
      <c r="D1283" s="20">
        <f>Разбивка_по_щитам!F1288</f>
        <v>0</v>
      </c>
      <c r="E1283" s="20">
        <f>Разбивка_по_щитам!H1288</f>
        <v>0</v>
      </c>
      <c r="F1283" s="20">
        <f>Разбивка_по_щитам!I1288</f>
        <v>0</v>
      </c>
      <c r="G1283" s="20">
        <f>Разбивка_по_щитам!J1288</f>
        <v>0</v>
      </c>
      <c r="H1283" s="20">
        <f>Разбивка_по_щитам!K1288</f>
        <v>0</v>
      </c>
      <c r="I1283" s="20">
        <f>Разбивка_по_щитам!L1288</f>
        <v>0</v>
      </c>
      <c r="J1283" s="20">
        <f>Разбивка_по_щитам!M1288</f>
        <v>0</v>
      </c>
      <c r="K1283" s="20">
        <f>Разбивка_по_щитам!N1288</f>
        <v>0</v>
      </c>
      <c r="L1283" s="20"/>
      <c r="M1283" s="20">
        <f>Разбивка_по_щитам!P1288</f>
        <v>0</v>
      </c>
      <c r="N1283" s="20"/>
    </row>
    <row r="1284" spans="2:14" x14ac:dyDescent="0.2">
      <c r="B1284" s="20">
        <f>Разбивка_по_щитам!B1289</f>
        <v>0</v>
      </c>
      <c r="C1284" s="20">
        <f>Разбивка_по_щитам!C1289</f>
        <v>0</v>
      </c>
      <c r="D1284" s="20">
        <f>Разбивка_по_щитам!F1289</f>
        <v>0</v>
      </c>
      <c r="E1284" s="20">
        <f>Разбивка_по_щитам!H1289</f>
        <v>0</v>
      </c>
      <c r="F1284" s="20">
        <f>Разбивка_по_щитам!I1289</f>
        <v>0</v>
      </c>
      <c r="G1284" s="20">
        <f>Разбивка_по_щитам!J1289</f>
        <v>0</v>
      </c>
      <c r="H1284" s="20">
        <f>Разбивка_по_щитам!K1289</f>
        <v>0</v>
      </c>
      <c r="I1284" s="20">
        <f>Разбивка_по_щитам!L1289</f>
        <v>0</v>
      </c>
      <c r="J1284" s="20">
        <f>Разбивка_по_щитам!M1289</f>
        <v>0</v>
      </c>
      <c r="K1284" s="20">
        <f>Разбивка_по_щитам!N1289</f>
        <v>0</v>
      </c>
      <c r="L1284" s="20"/>
      <c r="M1284" s="20">
        <f>Разбивка_по_щитам!P1289</f>
        <v>0</v>
      </c>
      <c r="N1284" s="20"/>
    </row>
    <row r="1285" spans="2:14" x14ac:dyDescent="0.2">
      <c r="B1285" s="20">
        <f>Разбивка_по_щитам!B1290</f>
        <v>0</v>
      </c>
      <c r="C1285" s="20">
        <f>Разбивка_по_щитам!C1290</f>
        <v>0</v>
      </c>
      <c r="D1285" s="20">
        <f>Разбивка_по_щитам!F1290</f>
        <v>0</v>
      </c>
      <c r="E1285" s="20">
        <f>Разбивка_по_щитам!H1290</f>
        <v>0</v>
      </c>
      <c r="F1285" s="20">
        <f>Разбивка_по_щитам!I1290</f>
        <v>0</v>
      </c>
      <c r="G1285" s="20">
        <f>Разбивка_по_щитам!J1290</f>
        <v>0</v>
      </c>
      <c r="H1285" s="20">
        <f>Разбивка_по_щитам!K1290</f>
        <v>0</v>
      </c>
      <c r="I1285" s="20">
        <f>Разбивка_по_щитам!L1290</f>
        <v>0</v>
      </c>
      <c r="J1285" s="20">
        <f>Разбивка_по_щитам!M1290</f>
        <v>0</v>
      </c>
      <c r="K1285" s="20">
        <f>Разбивка_по_щитам!N1290</f>
        <v>0</v>
      </c>
      <c r="L1285" s="20"/>
      <c r="M1285" s="20">
        <f>Разбивка_по_щитам!P1290</f>
        <v>0</v>
      </c>
      <c r="N1285" s="20"/>
    </row>
    <row r="1286" spans="2:14" x14ac:dyDescent="0.2">
      <c r="B1286" s="20">
        <f>Разбивка_по_щитам!B1291</f>
        <v>0</v>
      </c>
      <c r="C1286" s="20">
        <f>Разбивка_по_щитам!C1291</f>
        <v>0</v>
      </c>
      <c r="D1286" s="20">
        <f>Разбивка_по_щитам!F1291</f>
        <v>0</v>
      </c>
      <c r="E1286" s="20">
        <f>Разбивка_по_щитам!H1291</f>
        <v>0</v>
      </c>
      <c r="F1286" s="20">
        <f>Разбивка_по_щитам!I1291</f>
        <v>0</v>
      </c>
      <c r="G1286" s="20">
        <f>Разбивка_по_щитам!J1291</f>
        <v>0</v>
      </c>
      <c r="H1286" s="20">
        <f>Разбивка_по_щитам!K1291</f>
        <v>0</v>
      </c>
      <c r="I1286" s="20">
        <f>Разбивка_по_щитам!L1291</f>
        <v>0</v>
      </c>
      <c r="J1286" s="20">
        <f>Разбивка_по_щитам!M1291</f>
        <v>0</v>
      </c>
      <c r="K1286" s="20">
        <f>Разбивка_по_щитам!N1291</f>
        <v>0</v>
      </c>
      <c r="L1286" s="20"/>
      <c r="M1286" s="20">
        <f>Разбивка_по_щитам!P1291</f>
        <v>0</v>
      </c>
      <c r="N1286" s="20"/>
    </row>
    <row r="1287" spans="2:14" x14ac:dyDescent="0.2">
      <c r="B1287" s="20">
        <f>Разбивка_по_щитам!B1292</f>
        <v>0</v>
      </c>
      <c r="C1287" s="20">
        <f>Разбивка_по_щитам!C1292</f>
        <v>0</v>
      </c>
      <c r="D1287" s="20">
        <f>Разбивка_по_щитам!F1292</f>
        <v>0</v>
      </c>
      <c r="E1287" s="20">
        <f>Разбивка_по_щитам!H1292</f>
        <v>0</v>
      </c>
      <c r="F1287" s="20">
        <f>Разбивка_по_щитам!I1292</f>
        <v>0</v>
      </c>
      <c r="G1287" s="20">
        <f>Разбивка_по_щитам!J1292</f>
        <v>0</v>
      </c>
      <c r="H1287" s="20">
        <f>Разбивка_по_щитам!K1292</f>
        <v>0</v>
      </c>
      <c r="I1287" s="20">
        <f>Разбивка_по_щитам!L1292</f>
        <v>0</v>
      </c>
      <c r="J1287" s="20">
        <f>Разбивка_по_щитам!M1292</f>
        <v>0</v>
      </c>
      <c r="K1287" s="20">
        <f>Разбивка_по_щитам!N1292</f>
        <v>0</v>
      </c>
      <c r="L1287" s="20"/>
      <c r="M1287" s="20">
        <f>Разбивка_по_щитам!P1292</f>
        <v>0</v>
      </c>
      <c r="N1287" s="20"/>
    </row>
    <row r="1288" spans="2:14" x14ac:dyDescent="0.2">
      <c r="B1288" s="20">
        <f>Разбивка_по_щитам!B1293</f>
        <v>0</v>
      </c>
      <c r="C1288" s="20">
        <f>Разбивка_по_щитам!C1293</f>
        <v>0</v>
      </c>
      <c r="D1288" s="20">
        <f>Разбивка_по_щитам!F1293</f>
        <v>0</v>
      </c>
      <c r="E1288" s="20">
        <f>Разбивка_по_щитам!H1293</f>
        <v>0</v>
      </c>
      <c r="F1288" s="20">
        <f>Разбивка_по_щитам!I1293</f>
        <v>0</v>
      </c>
      <c r="G1288" s="20">
        <f>Разбивка_по_щитам!J1293</f>
        <v>0</v>
      </c>
      <c r="H1288" s="20">
        <f>Разбивка_по_щитам!K1293</f>
        <v>0</v>
      </c>
      <c r="I1288" s="20">
        <f>Разбивка_по_щитам!L1293</f>
        <v>0</v>
      </c>
      <c r="J1288" s="20">
        <f>Разбивка_по_щитам!M1293</f>
        <v>0</v>
      </c>
      <c r="K1288" s="20">
        <f>Разбивка_по_щитам!N1293</f>
        <v>0</v>
      </c>
      <c r="L1288" s="20"/>
      <c r="M1288" s="20">
        <f>Разбивка_по_щитам!P1293</f>
        <v>0</v>
      </c>
      <c r="N1288" s="20"/>
    </row>
    <row r="1289" spans="2:14" x14ac:dyDescent="0.2">
      <c r="B1289" s="20">
        <f>Разбивка_по_щитам!B1294</f>
        <v>0</v>
      </c>
      <c r="C1289" s="20">
        <f>Разбивка_по_щитам!C1294</f>
        <v>0</v>
      </c>
      <c r="D1289" s="20">
        <f>Разбивка_по_щитам!F1294</f>
        <v>0</v>
      </c>
      <c r="E1289" s="20">
        <f>Разбивка_по_щитам!H1294</f>
        <v>0</v>
      </c>
      <c r="F1289" s="20">
        <f>Разбивка_по_щитам!I1294</f>
        <v>0</v>
      </c>
      <c r="G1289" s="20">
        <f>Разбивка_по_щитам!J1294</f>
        <v>0</v>
      </c>
      <c r="H1289" s="20">
        <f>Разбивка_по_щитам!K1294</f>
        <v>0</v>
      </c>
      <c r="I1289" s="20">
        <f>Разбивка_по_щитам!L1294</f>
        <v>0</v>
      </c>
      <c r="J1289" s="20">
        <f>Разбивка_по_щитам!M1294</f>
        <v>0</v>
      </c>
      <c r="K1289" s="20">
        <f>Разбивка_по_щитам!N1294</f>
        <v>0</v>
      </c>
      <c r="L1289" s="20"/>
      <c r="M1289" s="20">
        <f>Разбивка_по_щитам!P1294</f>
        <v>0</v>
      </c>
      <c r="N1289" s="20"/>
    </row>
    <row r="1290" spans="2:14" x14ac:dyDescent="0.2">
      <c r="B1290" s="20">
        <f>Разбивка_по_щитам!B1295</f>
        <v>0</v>
      </c>
      <c r="C1290" s="20">
        <f>Разбивка_по_щитам!C1295</f>
        <v>0</v>
      </c>
      <c r="D1290" s="20">
        <f>Разбивка_по_щитам!F1295</f>
        <v>0</v>
      </c>
      <c r="E1290" s="20">
        <f>Разбивка_по_щитам!H1295</f>
        <v>0</v>
      </c>
      <c r="F1290" s="20">
        <f>Разбивка_по_щитам!I1295</f>
        <v>0</v>
      </c>
      <c r="G1290" s="20">
        <f>Разбивка_по_щитам!J1295</f>
        <v>0</v>
      </c>
      <c r="H1290" s="20">
        <f>Разбивка_по_щитам!K1295</f>
        <v>0</v>
      </c>
      <c r="I1290" s="20">
        <f>Разбивка_по_щитам!L1295</f>
        <v>0</v>
      </c>
      <c r="J1290" s="20">
        <f>Разбивка_по_щитам!M1295</f>
        <v>0</v>
      </c>
      <c r="K1290" s="20">
        <f>Разбивка_по_щитам!N1295</f>
        <v>0</v>
      </c>
      <c r="L1290" s="20"/>
      <c r="M1290" s="20">
        <f>Разбивка_по_щитам!P1295</f>
        <v>0</v>
      </c>
      <c r="N1290" s="20"/>
    </row>
    <row r="1291" spans="2:14" x14ac:dyDescent="0.2">
      <c r="B1291" s="20">
        <f>Разбивка_по_щитам!B1296</f>
        <v>0</v>
      </c>
      <c r="C1291" s="20">
        <f>Разбивка_по_щитам!C1296</f>
        <v>0</v>
      </c>
      <c r="D1291" s="20">
        <f>Разбивка_по_щитам!F1296</f>
        <v>0</v>
      </c>
      <c r="E1291" s="20">
        <f>Разбивка_по_щитам!H1296</f>
        <v>0</v>
      </c>
      <c r="F1291" s="20">
        <f>Разбивка_по_щитам!I1296</f>
        <v>0</v>
      </c>
      <c r="G1291" s="20">
        <f>Разбивка_по_щитам!J1296</f>
        <v>0</v>
      </c>
      <c r="H1291" s="20">
        <f>Разбивка_по_щитам!K1296</f>
        <v>0</v>
      </c>
      <c r="I1291" s="20">
        <f>Разбивка_по_щитам!L1296</f>
        <v>0</v>
      </c>
      <c r="J1291" s="20">
        <f>Разбивка_по_щитам!M1296</f>
        <v>0</v>
      </c>
      <c r="K1291" s="20">
        <f>Разбивка_по_щитам!N1296</f>
        <v>0</v>
      </c>
      <c r="L1291" s="20"/>
      <c r="M1291" s="20">
        <f>Разбивка_по_щитам!P1296</f>
        <v>0</v>
      </c>
      <c r="N1291" s="20"/>
    </row>
    <row r="1292" spans="2:14" x14ac:dyDescent="0.2">
      <c r="B1292" s="20">
        <f>Разбивка_по_щитам!B1297</f>
        <v>0</v>
      </c>
      <c r="C1292" s="20">
        <f>Разбивка_по_щитам!C1297</f>
        <v>0</v>
      </c>
      <c r="D1292" s="20">
        <f>Разбивка_по_щитам!F1297</f>
        <v>0</v>
      </c>
      <c r="E1292" s="20">
        <f>Разбивка_по_щитам!H1297</f>
        <v>0</v>
      </c>
      <c r="F1292" s="20">
        <f>Разбивка_по_щитам!I1297</f>
        <v>0</v>
      </c>
      <c r="G1292" s="20">
        <f>Разбивка_по_щитам!J1297</f>
        <v>0</v>
      </c>
      <c r="H1292" s="20">
        <f>Разбивка_по_щитам!K1297</f>
        <v>0</v>
      </c>
      <c r="I1292" s="20">
        <f>Разбивка_по_щитам!L1297</f>
        <v>0</v>
      </c>
      <c r="J1292" s="20">
        <f>Разбивка_по_щитам!M1297</f>
        <v>0</v>
      </c>
      <c r="K1292" s="20">
        <f>Разбивка_по_щитам!N1297</f>
        <v>0</v>
      </c>
      <c r="L1292" s="20"/>
      <c r="M1292" s="20">
        <f>Разбивка_по_щитам!P1297</f>
        <v>0</v>
      </c>
      <c r="N1292" s="20"/>
    </row>
    <row r="1293" spans="2:14" x14ac:dyDescent="0.2">
      <c r="B1293" s="20">
        <f>Разбивка_по_щитам!B1298</f>
        <v>0</v>
      </c>
      <c r="C1293" s="20">
        <f>Разбивка_по_щитам!C1298</f>
        <v>0</v>
      </c>
      <c r="D1293" s="20">
        <f>Разбивка_по_щитам!F1298</f>
        <v>0</v>
      </c>
      <c r="E1293" s="20">
        <f>Разбивка_по_щитам!H1298</f>
        <v>0</v>
      </c>
      <c r="F1293" s="20">
        <f>Разбивка_по_щитам!I1298</f>
        <v>0</v>
      </c>
      <c r="G1293" s="20">
        <f>Разбивка_по_щитам!J1298</f>
        <v>0</v>
      </c>
      <c r="H1293" s="20">
        <f>Разбивка_по_щитам!K1298</f>
        <v>0</v>
      </c>
      <c r="I1293" s="20">
        <f>Разбивка_по_щитам!L1298</f>
        <v>0</v>
      </c>
      <c r="J1293" s="20">
        <f>Разбивка_по_щитам!M1298</f>
        <v>0</v>
      </c>
      <c r="K1293" s="20">
        <f>Разбивка_по_щитам!N1298</f>
        <v>0</v>
      </c>
      <c r="L1293" s="20"/>
      <c r="M1293" s="20">
        <f>Разбивка_по_щитам!P1298</f>
        <v>0</v>
      </c>
      <c r="N1293" s="20"/>
    </row>
    <row r="1294" spans="2:14" x14ac:dyDescent="0.2">
      <c r="B1294" s="20">
        <f>Разбивка_по_щитам!B1299</f>
        <v>0</v>
      </c>
      <c r="C1294" s="20">
        <f>Разбивка_по_щитам!C1299</f>
        <v>0</v>
      </c>
      <c r="D1294" s="20">
        <f>Разбивка_по_щитам!F1299</f>
        <v>0</v>
      </c>
      <c r="E1294" s="20">
        <f>Разбивка_по_щитам!H1299</f>
        <v>0</v>
      </c>
      <c r="F1294" s="20">
        <f>Разбивка_по_щитам!I1299</f>
        <v>0</v>
      </c>
      <c r="G1294" s="20">
        <f>Разбивка_по_щитам!J1299</f>
        <v>0</v>
      </c>
      <c r="H1294" s="20">
        <f>Разбивка_по_щитам!K1299</f>
        <v>0</v>
      </c>
      <c r="I1294" s="20">
        <f>Разбивка_по_щитам!L1299</f>
        <v>0</v>
      </c>
      <c r="J1294" s="20">
        <f>Разбивка_по_щитам!M1299</f>
        <v>0</v>
      </c>
      <c r="K1294" s="20">
        <f>Разбивка_по_щитам!N1299</f>
        <v>0</v>
      </c>
      <c r="L1294" s="20"/>
      <c r="M1294" s="20">
        <f>Разбивка_по_щитам!P1299</f>
        <v>0</v>
      </c>
      <c r="N1294" s="20"/>
    </row>
    <row r="1295" spans="2:14" x14ac:dyDescent="0.2">
      <c r="B1295" s="20">
        <f>Разбивка_по_щитам!B1300</f>
        <v>0</v>
      </c>
      <c r="C1295" s="20">
        <f>Разбивка_по_щитам!C1300</f>
        <v>0</v>
      </c>
      <c r="D1295" s="20">
        <f>Разбивка_по_щитам!F1300</f>
        <v>0</v>
      </c>
      <c r="E1295" s="20">
        <f>Разбивка_по_щитам!H1300</f>
        <v>0</v>
      </c>
      <c r="F1295" s="20">
        <f>Разбивка_по_щитам!I1300</f>
        <v>0</v>
      </c>
      <c r="G1295" s="20">
        <f>Разбивка_по_щитам!J1300</f>
        <v>0</v>
      </c>
      <c r="H1295" s="20">
        <f>Разбивка_по_щитам!K1300</f>
        <v>0</v>
      </c>
      <c r="I1295" s="20">
        <f>Разбивка_по_щитам!L1300</f>
        <v>0</v>
      </c>
      <c r="J1295" s="20">
        <f>Разбивка_по_щитам!M1300</f>
        <v>0</v>
      </c>
      <c r="K1295" s="20">
        <f>Разбивка_по_щитам!N1300</f>
        <v>0</v>
      </c>
      <c r="L1295" s="20"/>
      <c r="M1295" s="20">
        <f>Разбивка_по_щитам!P1300</f>
        <v>0</v>
      </c>
      <c r="N1295" s="20"/>
    </row>
    <row r="1296" spans="2:14" x14ac:dyDescent="0.2">
      <c r="B1296" s="20">
        <f>Разбивка_по_щитам!B1301</f>
        <v>0</v>
      </c>
      <c r="C1296" s="20">
        <f>Разбивка_по_щитам!C1301</f>
        <v>0</v>
      </c>
      <c r="D1296" s="20">
        <f>Разбивка_по_щитам!F1301</f>
        <v>0</v>
      </c>
      <c r="E1296" s="20">
        <f>Разбивка_по_щитам!H1301</f>
        <v>0</v>
      </c>
      <c r="F1296" s="20">
        <f>Разбивка_по_щитам!I1301</f>
        <v>0</v>
      </c>
      <c r="G1296" s="20">
        <f>Разбивка_по_щитам!J1301</f>
        <v>0</v>
      </c>
      <c r="H1296" s="20">
        <f>Разбивка_по_щитам!K1301</f>
        <v>0</v>
      </c>
      <c r="I1296" s="20">
        <f>Разбивка_по_щитам!L1301</f>
        <v>0</v>
      </c>
      <c r="J1296" s="20">
        <f>Разбивка_по_щитам!M1301</f>
        <v>0</v>
      </c>
      <c r="K1296" s="20">
        <f>Разбивка_по_щитам!N1301</f>
        <v>0</v>
      </c>
      <c r="L1296" s="20"/>
      <c r="M1296" s="20">
        <f>Разбивка_по_щитам!P1301</f>
        <v>0</v>
      </c>
      <c r="N1296" s="20"/>
    </row>
    <row r="1297" spans="2:14" x14ac:dyDescent="0.2">
      <c r="B1297" s="20">
        <f>Разбивка_по_щитам!B1302</f>
        <v>0</v>
      </c>
      <c r="C1297" s="20">
        <f>Разбивка_по_щитам!C1302</f>
        <v>0</v>
      </c>
      <c r="D1297" s="20">
        <f>Разбивка_по_щитам!F1302</f>
        <v>0</v>
      </c>
      <c r="E1297" s="20">
        <f>Разбивка_по_щитам!H1302</f>
        <v>0</v>
      </c>
      <c r="F1297" s="20">
        <f>Разбивка_по_щитам!I1302</f>
        <v>0</v>
      </c>
      <c r="G1297" s="20">
        <f>Разбивка_по_щитам!J1302</f>
        <v>0</v>
      </c>
      <c r="H1297" s="20">
        <f>Разбивка_по_щитам!K1302</f>
        <v>0</v>
      </c>
      <c r="I1297" s="20">
        <f>Разбивка_по_щитам!L1302</f>
        <v>0</v>
      </c>
      <c r="J1297" s="20">
        <f>Разбивка_по_щитам!M1302</f>
        <v>0</v>
      </c>
      <c r="K1297" s="20">
        <f>Разбивка_по_щитам!N1302</f>
        <v>0</v>
      </c>
      <c r="L1297" s="20"/>
      <c r="M1297" s="20">
        <f>Разбивка_по_щитам!P1302</f>
        <v>0</v>
      </c>
      <c r="N1297" s="20"/>
    </row>
    <row r="1298" spans="2:14" x14ac:dyDescent="0.2">
      <c r="B1298" s="20">
        <f>Разбивка_по_щитам!B1303</f>
        <v>0</v>
      </c>
      <c r="C1298" s="20">
        <f>Разбивка_по_щитам!C1303</f>
        <v>0</v>
      </c>
      <c r="D1298" s="20">
        <f>Разбивка_по_щитам!F1303</f>
        <v>0</v>
      </c>
      <c r="E1298" s="20">
        <f>Разбивка_по_щитам!H1303</f>
        <v>0</v>
      </c>
      <c r="F1298" s="20">
        <f>Разбивка_по_щитам!I1303</f>
        <v>0</v>
      </c>
      <c r="G1298" s="20">
        <f>Разбивка_по_щитам!J1303</f>
        <v>0</v>
      </c>
      <c r="H1298" s="20">
        <f>Разбивка_по_щитам!K1303</f>
        <v>0</v>
      </c>
      <c r="I1298" s="20">
        <f>Разбивка_по_щитам!L1303</f>
        <v>0</v>
      </c>
      <c r="J1298" s="20">
        <f>Разбивка_по_щитам!M1303</f>
        <v>0</v>
      </c>
      <c r="K1298" s="20">
        <f>Разбивка_по_щитам!N1303</f>
        <v>0</v>
      </c>
      <c r="L1298" s="20"/>
      <c r="M1298" s="20">
        <f>Разбивка_по_щитам!P1303</f>
        <v>0</v>
      </c>
      <c r="N1298" s="20"/>
    </row>
    <row r="1299" spans="2:14" x14ac:dyDescent="0.2">
      <c r="B1299" s="20">
        <f>Разбивка_по_щитам!B1304</f>
        <v>0</v>
      </c>
      <c r="C1299" s="20">
        <f>Разбивка_по_щитам!C1304</f>
        <v>0</v>
      </c>
      <c r="D1299" s="20">
        <f>Разбивка_по_щитам!F1304</f>
        <v>0</v>
      </c>
      <c r="E1299" s="20">
        <f>Разбивка_по_щитам!H1304</f>
        <v>0</v>
      </c>
      <c r="F1299" s="20">
        <f>Разбивка_по_щитам!I1304</f>
        <v>0</v>
      </c>
      <c r="G1299" s="20">
        <f>Разбивка_по_щитам!J1304</f>
        <v>0</v>
      </c>
      <c r="H1299" s="20">
        <f>Разбивка_по_щитам!K1304</f>
        <v>0</v>
      </c>
      <c r="I1299" s="20">
        <f>Разбивка_по_щитам!L1304</f>
        <v>0</v>
      </c>
      <c r="J1299" s="20">
        <f>Разбивка_по_щитам!M1304</f>
        <v>0</v>
      </c>
      <c r="K1299" s="20">
        <f>Разбивка_по_щитам!N1304</f>
        <v>0</v>
      </c>
      <c r="L1299" s="20"/>
      <c r="M1299" s="20">
        <f>Разбивка_по_щитам!P1304</f>
        <v>0</v>
      </c>
      <c r="N1299" s="20"/>
    </row>
    <row r="1300" spans="2:14" x14ac:dyDescent="0.2">
      <c r="B1300" s="20">
        <f>Разбивка_по_щитам!B1305</f>
        <v>0</v>
      </c>
      <c r="C1300" s="20">
        <f>Разбивка_по_щитам!C1305</f>
        <v>0</v>
      </c>
      <c r="D1300" s="20">
        <f>Разбивка_по_щитам!F1305</f>
        <v>0</v>
      </c>
      <c r="E1300" s="20">
        <f>Разбивка_по_щитам!H1305</f>
        <v>0</v>
      </c>
      <c r="F1300" s="20">
        <f>Разбивка_по_щитам!I1305</f>
        <v>0</v>
      </c>
      <c r="G1300" s="20">
        <f>Разбивка_по_щитам!J1305</f>
        <v>0</v>
      </c>
      <c r="H1300" s="20">
        <f>Разбивка_по_щитам!K1305</f>
        <v>0</v>
      </c>
      <c r="I1300" s="20">
        <f>Разбивка_по_щитам!L1305</f>
        <v>0</v>
      </c>
      <c r="J1300" s="20">
        <f>Разбивка_по_щитам!M1305</f>
        <v>0</v>
      </c>
      <c r="K1300" s="20">
        <f>Разбивка_по_щитам!N1305</f>
        <v>0</v>
      </c>
      <c r="L1300" s="20"/>
      <c r="M1300" s="20">
        <f>Разбивка_по_щитам!P1305</f>
        <v>0</v>
      </c>
      <c r="N1300" s="20"/>
    </row>
    <row r="1301" spans="2:14" x14ac:dyDescent="0.2">
      <c r="B1301" s="20">
        <f>Разбивка_по_щитам!B1306</f>
        <v>0</v>
      </c>
      <c r="C1301" s="20">
        <f>Разбивка_по_щитам!C1306</f>
        <v>0</v>
      </c>
      <c r="D1301" s="20">
        <f>Разбивка_по_щитам!F1306</f>
        <v>0</v>
      </c>
      <c r="E1301" s="20">
        <f>Разбивка_по_щитам!H1306</f>
        <v>0</v>
      </c>
      <c r="F1301" s="20">
        <f>Разбивка_по_щитам!I1306</f>
        <v>0</v>
      </c>
      <c r="G1301" s="20">
        <f>Разбивка_по_щитам!J1306</f>
        <v>0</v>
      </c>
      <c r="H1301" s="20">
        <f>Разбивка_по_щитам!K1306</f>
        <v>0</v>
      </c>
      <c r="I1301" s="20">
        <f>Разбивка_по_щитам!L1306</f>
        <v>0</v>
      </c>
      <c r="J1301" s="20">
        <f>Разбивка_по_щитам!M1306</f>
        <v>0</v>
      </c>
      <c r="K1301" s="20">
        <f>Разбивка_по_щитам!N1306</f>
        <v>0</v>
      </c>
      <c r="L1301" s="20"/>
      <c r="M1301" s="20">
        <f>Разбивка_по_щитам!P1306</f>
        <v>0</v>
      </c>
      <c r="N1301" s="20"/>
    </row>
    <row r="1302" spans="2:14" x14ac:dyDescent="0.2">
      <c r="B1302" s="20">
        <f>Разбивка_по_щитам!B1307</f>
        <v>0</v>
      </c>
      <c r="C1302" s="20">
        <f>Разбивка_по_щитам!C1307</f>
        <v>0</v>
      </c>
      <c r="D1302" s="20">
        <f>Разбивка_по_щитам!F1307</f>
        <v>0</v>
      </c>
      <c r="E1302" s="20">
        <f>Разбивка_по_щитам!H1307</f>
        <v>0</v>
      </c>
      <c r="F1302" s="20">
        <f>Разбивка_по_щитам!I1307</f>
        <v>0</v>
      </c>
      <c r="G1302" s="20">
        <f>Разбивка_по_щитам!J1307</f>
        <v>0</v>
      </c>
      <c r="H1302" s="20">
        <f>Разбивка_по_щитам!K1307</f>
        <v>0</v>
      </c>
      <c r="I1302" s="20">
        <f>Разбивка_по_щитам!L1307</f>
        <v>0</v>
      </c>
      <c r="J1302" s="20">
        <f>Разбивка_по_щитам!M1307</f>
        <v>0</v>
      </c>
      <c r="K1302" s="20">
        <f>Разбивка_по_щитам!N1307</f>
        <v>0</v>
      </c>
      <c r="L1302" s="20"/>
      <c r="M1302" s="20">
        <f>Разбивка_по_щитам!P1307</f>
        <v>0</v>
      </c>
      <c r="N1302" s="20"/>
    </row>
    <row r="1303" spans="2:14" x14ac:dyDescent="0.2">
      <c r="B1303" s="20">
        <f>Разбивка_по_щитам!B1308</f>
        <v>0</v>
      </c>
      <c r="C1303" s="20">
        <f>Разбивка_по_щитам!C1308</f>
        <v>0</v>
      </c>
      <c r="D1303" s="20">
        <f>Разбивка_по_щитам!F1308</f>
        <v>0</v>
      </c>
      <c r="E1303" s="20">
        <f>Разбивка_по_щитам!H1308</f>
        <v>0</v>
      </c>
      <c r="F1303" s="20">
        <f>Разбивка_по_щитам!I1308</f>
        <v>0</v>
      </c>
      <c r="G1303" s="20">
        <f>Разбивка_по_щитам!J1308</f>
        <v>0</v>
      </c>
      <c r="H1303" s="20">
        <f>Разбивка_по_щитам!K1308</f>
        <v>0</v>
      </c>
      <c r="I1303" s="20">
        <f>Разбивка_по_щитам!L1308</f>
        <v>0</v>
      </c>
      <c r="J1303" s="20">
        <f>Разбивка_по_щитам!M1308</f>
        <v>0</v>
      </c>
      <c r="K1303" s="20">
        <f>Разбивка_по_щитам!N1308</f>
        <v>0</v>
      </c>
      <c r="L1303" s="20"/>
      <c r="M1303" s="20">
        <f>Разбивка_по_щитам!P1308</f>
        <v>0</v>
      </c>
      <c r="N1303" s="20"/>
    </row>
    <row r="1304" spans="2:14" x14ac:dyDescent="0.2">
      <c r="B1304" s="20">
        <f>Разбивка_по_щитам!B1309</f>
        <v>0</v>
      </c>
      <c r="C1304" s="20">
        <f>Разбивка_по_щитам!C1309</f>
        <v>0</v>
      </c>
      <c r="D1304" s="20">
        <f>Разбивка_по_щитам!F1309</f>
        <v>0</v>
      </c>
      <c r="E1304" s="20">
        <f>Разбивка_по_щитам!H1309</f>
        <v>0</v>
      </c>
      <c r="F1304" s="20">
        <f>Разбивка_по_щитам!I1309</f>
        <v>0</v>
      </c>
      <c r="G1304" s="20">
        <f>Разбивка_по_щитам!J1309</f>
        <v>0</v>
      </c>
      <c r="H1304" s="20">
        <f>Разбивка_по_щитам!K1309</f>
        <v>0</v>
      </c>
      <c r="I1304" s="20">
        <f>Разбивка_по_щитам!L1309</f>
        <v>0</v>
      </c>
      <c r="J1304" s="20">
        <f>Разбивка_по_щитам!M1309</f>
        <v>0</v>
      </c>
      <c r="K1304" s="20">
        <f>Разбивка_по_щитам!N1309</f>
        <v>0</v>
      </c>
      <c r="L1304" s="20"/>
      <c r="M1304" s="20">
        <f>Разбивка_по_щитам!P1309</f>
        <v>0</v>
      </c>
      <c r="N1304" s="20"/>
    </row>
    <row r="1305" spans="2:14" x14ac:dyDescent="0.2">
      <c r="B1305" s="20">
        <f>Разбивка_по_щитам!B1310</f>
        <v>0</v>
      </c>
      <c r="C1305" s="20">
        <f>Разбивка_по_щитам!C1310</f>
        <v>0</v>
      </c>
      <c r="D1305" s="20">
        <f>Разбивка_по_щитам!F1310</f>
        <v>0</v>
      </c>
      <c r="E1305" s="20">
        <f>Разбивка_по_щитам!H1310</f>
        <v>0</v>
      </c>
      <c r="F1305" s="20">
        <f>Разбивка_по_щитам!I1310</f>
        <v>0</v>
      </c>
      <c r="G1305" s="20">
        <f>Разбивка_по_щитам!J1310</f>
        <v>0</v>
      </c>
      <c r="H1305" s="20">
        <f>Разбивка_по_щитам!K1310</f>
        <v>0</v>
      </c>
      <c r="I1305" s="20">
        <f>Разбивка_по_щитам!L1310</f>
        <v>0</v>
      </c>
      <c r="J1305" s="20">
        <f>Разбивка_по_щитам!M1310</f>
        <v>0</v>
      </c>
      <c r="K1305" s="20">
        <f>Разбивка_по_щитам!N1310</f>
        <v>0</v>
      </c>
      <c r="L1305" s="20"/>
      <c r="M1305" s="20">
        <f>Разбивка_по_щитам!P1310</f>
        <v>0</v>
      </c>
      <c r="N1305" s="20"/>
    </row>
    <row r="1306" spans="2:14" x14ac:dyDescent="0.2">
      <c r="B1306" s="20">
        <f>Разбивка_по_щитам!B1311</f>
        <v>0</v>
      </c>
      <c r="C1306" s="20">
        <f>Разбивка_по_щитам!C1311</f>
        <v>0</v>
      </c>
      <c r="D1306" s="20">
        <f>Разбивка_по_щитам!F1311</f>
        <v>0</v>
      </c>
      <c r="E1306" s="20">
        <f>Разбивка_по_щитам!H1311</f>
        <v>0</v>
      </c>
      <c r="F1306" s="20">
        <f>Разбивка_по_щитам!I1311</f>
        <v>0</v>
      </c>
      <c r="G1306" s="20">
        <f>Разбивка_по_щитам!J1311</f>
        <v>0</v>
      </c>
      <c r="H1306" s="20">
        <f>Разбивка_по_щитам!K1311</f>
        <v>0</v>
      </c>
      <c r="I1306" s="20">
        <f>Разбивка_по_щитам!L1311</f>
        <v>0</v>
      </c>
      <c r="J1306" s="20">
        <f>Разбивка_по_щитам!M1311</f>
        <v>0</v>
      </c>
      <c r="K1306" s="20">
        <f>Разбивка_по_щитам!N1311</f>
        <v>0</v>
      </c>
      <c r="L1306" s="20"/>
      <c r="M1306" s="20">
        <f>Разбивка_по_щитам!P1311</f>
        <v>0</v>
      </c>
      <c r="N1306" s="20"/>
    </row>
    <row r="1307" spans="2:14" x14ac:dyDescent="0.2">
      <c r="B1307" s="20">
        <f>Разбивка_по_щитам!B1312</f>
        <v>0</v>
      </c>
      <c r="C1307" s="20">
        <f>Разбивка_по_щитам!C1312</f>
        <v>0</v>
      </c>
      <c r="D1307" s="20">
        <f>Разбивка_по_щитам!F1312</f>
        <v>0</v>
      </c>
      <c r="E1307" s="20">
        <f>Разбивка_по_щитам!H1312</f>
        <v>0</v>
      </c>
      <c r="F1307" s="20">
        <f>Разбивка_по_щитам!I1312</f>
        <v>0</v>
      </c>
      <c r="G1307" s="20">
        <f>Разбивка_по_щитам!J1312</f>
        <v>0</v>
      </c>
      <c r="H1307" s="20">
        <f>Разбивка_по_щитам!K1312</f>
        <v>0</v>
      </c>
      <c r="I1307" s="20">
        <f>Разбивка_по_щитам!L1312</f>
        <v>0</v>
      </c>
      <c r="J1307" s="20">
        <f>Разбивка_по_щитам!M1312</f>
        <v>0</v>
      </c>
      <c r="K1307" s="20">
        <f>Разбивка_по_щитам!N1312</f>
        <v>0</v>
      </c>
      <c r="L1307" s="20"/>
      <c r="M1307" s="20">
        <f>Разбивка_по_щитам!P1312</f>
        <v>0</v>
      </c>
      <c r="N1307" s="20"/>
    </row>
    <row r="1308" spans="2:14" x14ac:dyDescent="0.2">
      <c r="B1308" s="20">
        <f>Разбивка_по_щитам!B1313</f>
        <v>0</v>
      </c>
      <c r="C1308" s="20">
        <f>Разбивка_по_щитам!C1313</f>
        <v>0</v>
      </c>
      <c r="D1308" s="20">
        <f>Разбивка_по_щитам!F1313</f>
        <v>0</v>
      </c>
      <c r="E1308" s="20">
        <f>Разбивка_по_щитам!H1313</f>
        <v>0</v>
      </c>
      <c r="F1308" s="20">
        <f>Разбивка_по_щитам!I1313</f>
        <v>0</v>
      </c>
      <c r="G1308" s="20">
        <f>Разбивка_по_щитам!J1313</f>
        <v>0</v>
      </c>
      <c r="H1308" s="20">
        <f>Разбивка_по_щитам!K1313</f>
        <v>0</v>
      </c>
      <c r="I1308" s="20">
        <f>Разбивка_по_щитам!L1313</f>
        <v>0</v>
      </c>
      <c r="J1308" s="20">
        <f>Разбивка_по_щитам!M1313</f>
        <v>0</v>
      </c>
      <c r="K1308" s="20">
        <f>Разбивка_по_щитам!N1313</f>
        <v>0</v>
      </c>
      <c r="L1308" s="20"/>
      <c r="M1308" s="20">
        <f>Разбивка_по_щитам!P1313</f>
        <v>0</v>
      </c>
      <c r="N1308" s="20"/>
    </row>
    <row r="1309" spans="2:14" x14ac:dyDescent="0.2">
      <c r="B1309" s="20">
        <f>Разбивка_по_щитам!B1314</f>
        <v>0</v>
      </c>
      <c r="C1309" s="20">
        <f>Разбивка_по_щитам!C1314</f>
        <v>0</v>
      </c>
      <c r="D1309" s="20">
        <f>Разбивка_по_щитам!F1314</f>
        <v>0</v>
      </c>
      <c r="E1309" s="20">
        <f>Разбивка_по_щитам!H1314</f>
        <v>0</v>
      </c>
      <c r="F1309" s="20">
        <f>Разбивка_по_щитам!I1314</f>
        <v>0</v>
      </c>
      <c r="G1309" s="20">
        <f>Разбивка_по_щитам!J1314</f>
        <v>0</v>
      </c>
      <c r="H1309" s="20">
        <f>Разбивка_по_щитам!K1314</f>
        <v>0</v>
      </c>
      <c r="I1309" s="20">
        <f>Разбивка_по_щитам!L1314</f>
        <v>0</v>
      </c>
      <c r="J1309" s="20">
        <f>Разбивка_по_щитам!M1314</f>
        <v>0</v>
      </c>
      <c r="K1309" s="20">
        <f>Разбивка_по_щитам!N1314</f>
        <v>0</v>
      </c>
      <c r="L1309" s="20"/>
      <c r="M1309" s="20">
        <f>Разбивка_по_щитам!P1314</f>
        <v>0</v>
      </c>
      <c r="N1309" s="20"/>
    </row>
    <row r="1310" spans="2:14" x14ac:dyDescent="0.2">
      <c r="B1310" s="20">
        <f>Разбивка_по_щитам!B1315</f>
        <v>0</v>
      </c>
      <c r="C1310" s="20">
        <f>Разбивка_по_щитам!C1315</f>
        <v>0</v>
      </c>
      <c r="D1310" s="20">
        <f>Разбивка_по_щитам!F1315</f>
        <v>0</v>
      </c>
      <c r="E1310" s="20">
        <f>Разбивка_по_щитам!H1315</f>
        <v>0</v>
      </c>
      <c r="F1310" s="20">
        <f>Разбивка_по_щитам!I1315</f>
        <v>0</v>
      </c>
      <c r="G1310" s="20">
        <f>Разбивка_по_щитам!J1315</f>
        <v>0</v>
      </c>
      <c r="H1310" s="20">
        <f>Разбивка_по_щитам!K1315</f>
        <v>0</v>
      </c>
      <c r="I1310" s="20">
        <f>Разбивка_по_щитам!L1315</f>
        <v>0</v>
      </c>
      <c r="J1310" s="20">
        <f>Разбивка_по_щитам!M1315</f>
        <v>0</v>
      </c>
      <c r="K1310" s="20">
        <f>Разбивка_по_щитам!N1315</f>
        <v>0</v>
      </c>
      <c r="L1310" s="20"/>
      <c r="M1310" s="20">
        <f>Разбивка_по_щитам!P1315</f>
        <v>0</v>
      </c>
      <c r="N1310" s="20"/>
    </row>
    <row r="1311" spans="2:14" x14ac:dyDescent="0.2">
      <c r="B1311" s="20">
        <f>Разбивка_по_щитам!B1316</f>
        <v>0</v>
      </c>
      <c r="C1311" s="20">
        <f>Разбивка_по_щитам!C1316</f>
        <v>0</v>
      </c>
      <c r="D1311" s="20">
        <f>Разбивка_по_щитам!F1316</f>
        <v>0</v>
      </c>
      <c r="E1311" s="20">
        <f>Разбивка_по_щитам!H1316</f>
        <v>0</v>
      </c>
      <c r="F1311" s="20">
        <f>Разбивка_по_щитам!I1316</f>
        <v>0</v>
      </c>
      <c r="G1311" s="20">
        <f>Разбивка_по_щитам!J1316</f>
        <v>0</v>
      </c>
      <c r="H1311" s="20">
        <f>Разбивка_по_щитам!K1316</f>
        <v>0</v>
      </c>
      <c r="I1311" s="20">
        <f>Разбивка_по_щитам!L1316</f>
        <v>0</v>
      </c>
      <c r="J1311" s="20">
        <f>Разбивка_по_щитам!M1316</f>
        <v>0</v>
      </c>
      <c r="K1311" s="20">
        <f>Разбивка_по_щитам!N1316</f>
        <v>0</v>
      </c>
      <c r="L1311" s="20"/>
      <c r="M1311" s="20">
        <f>Разбивка_по_щитам!P1316</f>
        <v>0</v>
      </c>
      <c r="N1311" s="20"/>
    </row>
    <row r="1312" spans="2:14" x14ac:dyDescent="0.2">
      <c r="B1312" s="20">
        <f>Разбивка_по_щитам!B1317</f>
        <v>0</v>
      </c>
      <c r="C1312" s="20">
        <f>Разбивка_по_щитам!C1317</f>
        <v>0</v>
      </c>
      <c r="D1312" s="20">
        <f>Разбивка_по_щитам!F1317</f>
        <v>0</v>
      </c>
      <c r="E1312" s="20">
        <f>Разбивка_по_щитам!H1317</f>
        <v>0</v>
      </c>
      <c r="F1312" s="20">
        <f>Разбивка_по_щитам!I1317</f>
        <v>0</v>
      </c>
      <c r="G1312" s="20">
        <f>Разбивка_по_щитам!J1317</f>
        <v>0</v>
      </c>
      <c r="H1312" s="20">
        <f>Разбивка_по_щитам!K1317</f>
        <v>0</v>
      </c>
      <c r="I1312" s="20">
        <f>Разбивка_по_щитам!L1317</f>
        <v>0</v>
      </c>
      <c r="J1312" s="20">
        <f>Разбивка_по_щитам!M1317</f>
        <v>0</v>
      </c>
      <c r="K1312" s="20">
        <f>Разбивка_по_щитам!N1317</f>
        <v>0</v>
      </c>
      <c r="L1312" s="20"/>
      <c r="M1312" s="20">
        <f>Разбивка_по_щитам!P1317</f>
        <v>0</v>
      </c>
      <c r="N1312" s="20"/>
    </row>
    <row r="1313" spans="2:14" x14ac:dyDescent="0.2">
      <c r="B1313" s="20">
        <f>Разбивка_по_щитам!B1318</f>
        <v>0</v>
      </c>
      <c r="C1313" s="20">
        <f>Разбивка_по_щитам!C1318</f>
        <v>0</v>
      </c>
      <c r="D1313" s="20">
        <f>Разбивка_по_щитам!F1318</f>
        <v>0</v>
      </c>
      <c r="E1313" s="20">
        <f>Разбивка_по_щитам!H1318</f>
        <v>0</v>
      </c>
      <c r="F1313" s="20">
        <f>Разбивка_по_щитам!I1318</f>
        <v>0</v>
      </c>
      <c r="G1313" s="20">
        <f>Разбивка_по_щитам!J1318</f>
        <v>0</v>
      </c>
      <c r="H1313" s="20">
        <f>Разбивка_по_щитам!K1318</f>
        <v>0</v>
      </c>
      <c r="I1313" s="20">
        <f>Разбивка_по_щитам!L1318</f>
        <v>0</v>
      </c>
      <c r="J1313" s="20">
        <f>Разбивка_по_щитам!M1318</f>
        <v>0</v>
      </c>
      <c r="K1313" s="20">
        <f>Разбивка_по_щитам!N1318</f>
        <v>0</v>
      </c>
      <c r="L1313" s="20"/>
      <c r="M1313" s="20">
        <f>Разбивка_по_щитам!P1318</f>
        <v>0</v>
      </c>
      <c r="N1313" s="20"/>
    </row>
    <row r="1314" spans="2:14" x14ac:dyDescent="0.2">
      <c r="B1314" s="20">
        <f>Разбивка_по_щитам!B1319</f>
        <v>0</v>
      </c>
      <c r="C1314" s="20">
        <f>Разбивка_по_щитам!C1319</f>
        <v>0</v>
      </c>
      <c r="D1314" s="20">
        <f>Разбивка_по_щитам!F1319</f>
        <v>0</v>
      </c>
      <c r="E1314" s="20">
        <f>Разбивка_по_щитам!H1319</f>
        <v>0</v>
      </c>
      <c r="F1314" s="20">
        <f>Разбивка_по_щитам!I1319</f>
        <v>0</v>
      </c>
      <c r="G1314" s="20">
        <f>Разбивка_по_щитам!J1319</f>
        <v>0</v>
      </c>
      <c r="H1314" s="20">
        <f>Разбивка_по_щитам!K1319</f>
        <v>0</v>
      </c>
      <c r="I1314" s="20">
        <f>Разбивка_по_щитам!L1319</f>
        <v>0</v>
      </c>
      <c r="J1314" s="20">
        <f>Разбивка_по_щитам!M1319</f>
        <v>0</v>
      </c>
      <c r="K1314" s="20">
        <f>Разбивка_по_щитам!N1319</f>
        <v>0</v>
      </c>
      <c r="L1314" s="20"/>
      <c r="M1314" s="20">
        <f>Разбивка_по_щитам!P1319</f>
        <v>0</v>
      </c>
      <c r="N1314" s="20"/>
    </row>
    <row r="1315" spans="2:14" x14ac:dyDescent="0.2">
      <c r="B1315" s="20">
        <f>Разбивка_по_щитам!B1320</f>
        <v>0</v>
      </c>
      <c r="C1315" s="20">
        <f>Разбивка_по_щитам!C1320</f>
        <v>0</v>
      </c>
      <c r="D1315" s="20">
        <f>Разбивка_по_щитам!F1320</f>
        <v>0</v>
      </c>
      <c r="E1315" s="20">
        <f>Разбивка_по_щитам!H1320</f>
        <v>0</v>
      </c>
      <c r="F1315" s="20">
        <f>Разбивка_по_щитам!I1320</f>
        <v>0</v>
      </c>
      <c r="G1315" s="20">
        <f>Разбивка_по_щитам!J1320</f>
        <v>0</v>
      </c>
      <c r="H1315" s="20">
        <f>Разбивка_по_щитам!K1320</f>
        <v>0</v>
      </c>
      <c r="I1315" s="20">
        <f>Разбивка_по_щитам!L1320</f>
        <v>0</v>
      </c>
      <c r="J1315" s="20">
        <f>Разбивка_по_щитам!M1320</f>
        <v>0</v>
      </c>
      <c r="K1315" s="20">
        <f>Разбивка_по_щитам!N1320</f>
        <v>0</v>
      </c>
      <c r="L1315" s="20"/>
      <c r="M1315" s="20">
        <f>Разбивка_по_щитам!P1320</f>
        <v>0</v>
      </c>
      <c r="N1315" s="20"/>
    </row>
    <row r="1316" spans="2:14" x14ac:dyDescent="0.2">
      <c r="B1316" s="20">
        <f>Разбивка_по_щитам!B1321</f>
        <v>0</v>
      </c>
      <c r="C1316" s="20">
        <f>Разбивка_по_щитам!C1321</f>
        <v>0</v>
      </c>
      <c r="D1316" s="20">
        <f>Разбивка_по_щитам!F1321</f>
        <v>0</v>
      </c>
      <c r="E1316" s="20">
        <f>Разбивка_по_щитам!H1321</f>
        <v>0</v>
      </c>
      <c r="F1316" s="20">
        <f>Разбивка_по_щитам!I1321</f>
        <v>0</v>
      </c>
      <c r="G1316" s="20">
        <f>Разбивка_по_щитам!J1321</f>
        <v>0</v>
      </c>
      <c r="H1316" s="20">
        <f>Разбивка_по_щитам!K1321</f>
        <v>0</v>
      </c>
      <c r="I1316" s="20">
        <f>Разбивка_по_щитам!L1321</f>
        <v>0</v>
      </c>
      <c r="J1316" s="20">
        <f>Разбивка_по_щитам!M1321</f>
        <v>0</v>
      </c>
      <c r="K1316" s="20">
        <f>Разбивка_по_щитам!N1321</f>
        <v>0</v>
      </c>
      <c r="L1316" s="20"/>
      <c r="M1316" s="20">
        <f>Разбивка_по_щитам!P1321</f>
        <v>0</v>
      </c>
      <c r="N1316" s="20"/>
    </row>
    <row r="1317" spans="2:14" x14ac:dyDescent="0.2">
      <c r="B1317" s="20">
        <f>Разбивка_по_щитам!B1322</f>
        <v>0</v>
      </c>
      <c r="C1317" s="20">
        <f>Разбивка_по_щитам!C1322</f>
        <v>0</v>
      </c>
      <c r="D1317" s="20">
        <f>Разбивка_по_щитам!F1322</f>
        <v>0</v>
      </c>
      <c r="E1317" s="20">
        <f>Разбивка_по_щитам!H1322</f>
        <v>0</v>
      </c>
      <c r="F1317" s="20">
        <f>Разбивка_по_щитам!I1322</f>
        <v>0</v>
      </c>
      <c r="G1317" s="20">
        <f>Разбивка_по_щитам!J1322</f>
        <v>0</v>
      </c>
      <c r="H1317" s="20">
        <f>Разбивка_по_щитам!K1322</f>
        <v>0</v>
      </c>
      <c r="I1317" s="20">
        <f>Разбивка_по_щитам!L1322</f>
        <v>0</v>
      </c>
      <c r="J1317" s="20">
        <f>Разбивка_по_щитам!M1322</f>
        <v>0</v>
      </c>
      <c r="K1317" s="20">
        <f>Разбивка_по_щитам!N1322</f>
        <v>0</v>
      </c>
      <c r="L1317" s="20"/>
      <c r="M1317" s="20">
        <f>Разбивка_по_щитам!P1322</f>
        <v>0</v>
      </c>
      <c r="N1317" s="20"/>
    </row>
    <row r="1318" spans="2:14" x14ac:dyDescent="0.2">
      <c r="B1318" s="20">
        <f>Разбивка_по_щитам!B1323</f>
        <v>0</v>
      </c>
      <c r="C1318" s="20">
        <f>Разбивка_по_щитам!C1323</f>
        <v>0</v>
      </c>
      <c r="D1318" s="20">
        <f>Разбивка_по_щитам!F1323</f>
        <v>0</v>
      </c>
      <c r="E1318" s="20">
        <f>Разбивка_по_щитам!H1323</f>
        <v>0</v>
      </c>
      <c r="F1318" s="20">
        <f>Разбивка_по_щитам!I1323</f>
        <v>0</v>
      </c>
      <c r="G1318" s="20">
        <f>Разбивка_по_щитам!J1323</f>
        <v>0</v>
      </c>
      <c r="H1318" s="20">
        <f>Разбивка_по_щитам!K1323</f>
        <v>0</v>
      </c>
      <c r="I1318" s="20">
        <f>Разбивка_по_щитам!L1323</f>
        <v>0</v>
      </c>
      <c r="J1318" s="20">
        <f>Разбивка_по_щитам!M1323</f>
        <v>0</v>
      </c>
      <c r="K1318" s="20">
        <f>Разбивка_по_щитам!N1323</f>
        <v>0</v>
      </c>
      <c r="L1318" s="20"/>
      <c r="M1318" s="20">
        <f>Разбивка_по_щитам!P1323</f>
        <v>0</v>
      </c>
      <c r="N1318" s="20"/>
    </row>
    <row r="1319" spans="2:14" x14ac:dyDescent="0.2">
      <c r="B1319" s="20">
        <f>Разбивка_по_щитам!B1324</f>
        <v>0</v>
      </c>
      <c r="C1319" s="20">
        <f>Разбивка_по_щитам!C1324</f>
        <v>0</v>
      </c>
      <c r="D1319" s="20">
        <f>Разбивка_по_щитам!F1324</f>
        <v>0</v>
      </c>
      <c r="E1319" s="20">
        <f>Разбивка_по_щитам!H1324</f>
        <v>0</v>
      </c>
      <c r="F1319" s="20">
        <f>Разбивка_по_щитам!I1324</f>
        <v>0</v>
      </c>
      <c r="G1319" s="20">
        <f>Разбивка_по_щитам!J1324</f>
        <v>0</v>
      </c>
      <c r="H1319" s="20">
        <f>Разбивка_по_щитам!K1324</f>
        <v>0</v>
      </c>
      <c r="I1319" s="20">
        <f>Разбивка_по_щитам!L1324</f>
        <v>0</v>
      </c>
      <c r="J1319" s="20">
        <f>Разбивка_по_щитам!M1324</f>
        <v>0</v>
      </c>
      <c r="K1319" s="20">
        <f>Разбивка_по_щитам!N1324</f>
        <v>0</v>
      </c>
      <c r="L1319" s="20"/>
      <c r="M1319" s="20">
        <f>Разбивка_по_щитам!P1324</f>
        <v>0</v>
      </c>
      <c r="N1319" s="20"/>
    </row>
    <row r="1320" spans="2:14" x14ac:dyDescent="0.2">
      <c r="B1320" s="20">
        <f>Разбивка_по_щитам!B1325</f>
        <v>0</v>
      </c>
      <c r="C1320" s="20">
        <f>Разбивка_по_щитам!C1325</f>
        <v>0</v>
      </c>
      <c r="D1320" s="20">
        <f>Разбивка_по_щитам!F1325</f>
        <v>0</v>
      </c>
      <c r="E1320" s="20">
        <f>Разбивка_по_щитам!H1325</f>
        <v>0</v>
      </c>
      <c r="F1320" s="20">
        <f>Разбивка_по_щитам!I1325</f>
        <v>0</v>
      </c>
      <c r="G1320" s="20">
        <f>Разбивка_по_щитам!J1325</f>
        <v>0</v>
      </c>
      <c r="H1320" s="20">
        <f>Разбивка_по_щитам!K1325</f>
        <v>0</v>
      </c>
      <c r="I1320" s="20">
        <f>Разбивка_по_щитам!L1325</f>
        <v>0</v>
      </c>
      <c r="J1320" s="20">
        <f>Разбивка_по_щитам!M1325</f>
        <v>0</v>
      </c>
      <c r="K1320" s="20">
        <f>Разбивка_по_щитам!N1325</f>
        <v>0</v>
      </c>
      <c r="L1320" s="20"/>
      <c r="M1320" s="20">
        <f>Разбивка_по_щитам!P1325</f>
        <v>0</v>
      </c>
      <c r="N1320" s="20"/>
    </row>
    <row r="1321" spans="2:14" x14ac:dyDescent="0.2">
      <c r="B1321" s="20">
        <f>Разбивка_по_щитам!B1326</f>
        <v>0</v>
      </c>
      <c r="C1321" s="20">
        <f>Разбивка_по_щитам!C1326</f>
        <v>0</v>
      </c>
      <c r="D1321" s="20">
        <f>Разбивка_по_щитам!F1326</f>
        <v>0</v>
      </c>
      <c r="E1321" s="20">
        <f>Разбивка_по_щитам!H1326</f>
        <v>0</v>
      </c>
      <c r="F1321" s="20">
        <f>Разбивка_по_щитам!I1326</f>
        <v>0</v>
      </c>
      <c r="G1321" s="20">
        <f>Разбивка_по_щитам!J1326</f>
        <v>0</v>
      </c>
      <c r="H1321" s="20">
        <f>Разбивка_по_щитам!K1326</f>
        <v>0</v>
      </c>
      <c r="I1321" s="20">
        <f>Разбивка_по_щитам!L1326</f>
        <v>0</v>
      </c>
      <c r="J1321" s="20">
        <f>Разбивка_по_щитам!M1326</f>
        <v>0</v>
      </c>
      <c r="K1321" s="20">
        <f>Разбивка_по_щитам!N1326</f>
        <v>0</v>
      </c>
      <c r="L1321" s="20"/>
      <c r="M1321" s="20">
        <f>Разбивка_по_щитам!P1326</f>
        <v>0</v>
      </c>
      <c r="N1321" s="20"/>
    </row>
    <row r="1322" spans="2:14" x14ac:dyDescent="0.2">
      <c r="B1322" s="20">
        <f>Разбивка_по_щитам!B1327</f>
        <v>0</v>
      </c>
      <c r="C1322" s="20">
        <f>Разбивка_по_щитам!C1327</f>
        <v>0</v>
      </c>
      <c r="D1322" s="20">
        <f>Разбивка_по_щитам!F1327</f>
        <v>0</v>
      </c>
      <c r="E1322" s="20">
        <f>Разбивка_по_щитам!H1327</f>
        <v>0</v>
      </c>
      <c r="F1322" s="20">
        <f>Разбивка_по_щитам!I1327</f>
        <v>0</v>
      </c>
      <c r="G1322" s="20">
        <f>Разбивка_по_щитам!J1327</f>
        <v>0</v>
      </c>
      <c r="H1322" s="20">
        <f>Разбивка_по_щитам!K1327</f>
        <v>0</v>
      </c>
      <c r="I1322" s="20">
        <f>Разбивка_по_щитам!L1327</f>
        <v>0</v>
      </c>
      <c r="J1322" s="20">
        <f>Разбивка_по_щитам!M1327</f>
        <v>0</v>
      </c>
      <c r="K1322" s="20">
        <f>Разбивка_по_щитам!N1327</f>
        <v>0</v>
      </c>
      <c r="L1322" s="20"/>
      <c r="M1322" s="20">
        <f>Разбивка_по_щитам!P1327</f>
        <v>0</v>
      </c>
      <c r="N1322" s="20"/>
    </row>
    <row r="1323" spans="2:14" x14ac:dyDescent="0.2">
      <c r="B1323" s="20">
        <f>Разбивка_по_щитам!B1328</f>
        <v>0</v>
      </c>
      <c r="C1323" s="20">
        <f>Разбивка_по_щитам!C1328</f>
        <v>0</v>
      </c>
      <c r="D1323" s="20">
        <f>Разбивка_по_щитам!F1328</f>
        <v>0</v>
      </c>
      <c r="E1323" s="20">
        <f>Разбивка_по_щитам!H1328</f>
        <v>0</v>
      </c>
      <c r="F1323" s="20">
        <f>Разбивка_по_щитам!I1328</f>
        <v>0</v>
      </c>
      <c r="G1323" s="20">
        <f>Разбивка_по_щитам!J1328</f>
        <v>0</v>
      </c>
      <c r="H1323" s="20">
        <f>Разбивка_по_щитам!K1328</f>
        <v>0</v>
      </c>
      <c r="I1323" s="20">
        <f>Разбивка_по_щитам!L1328</f>
        <v>0</v>
      </c>
      <c r="J1323" s="20">
        <f>Разбивка_по_щитам!M1328</f>
        <v>0</v>
      </c>
      <c r="K1323" s="20">
        <f>Разбивка_по_щитам!N1328</f>
        <v>0</v>
      </c>
      <c r="L1323" s="20"/>
      <c r="M1323" s="20">
        <f>Разбивка_по_щитам!P1328</f>
        <v>0</v>
      </c>
      <c r="N1323" s="20"/>
    </row>
    <row r="1324" spans="2:14" x14ac:dyDescent="0.2">
      <c r="B1324" s="20">
        <f>Разбивка_по_щитам!B1329</f>
        <v>0</v>
      </c>
      <c r="C1324" s="20">
        <f>Разбивка_по_щитам!C1329</f>
        <v>0</v>
      </c>
      <c r="D1324" s="20">
        <f>Разбивка_по_щитам!F1329</f>
        <v>0</v>
      </c>
      <c r="E1324" s="20">
        <f>Разбивка_по_щитам!H1329</f>
        <v>0</v>
      </c>
      <c r="F1324" s="20">
        <f>Разбивка_по_щитам!I1329</f>
        <v>0</v>
      </c>
      <c r="G1324" s="20">
        <f>Разбивка_по_щитам!J1329</f>
        <v>0</v>
      </c>
      <c r="H1324" s="20">
        <f>Разбивка_по_щитам!K1329</f>
        <v>0</v>
      </c>
      <c r="I1324" s="20">
        <f>Разбивка_по_щитам!L1329</f>
        <v>0</v>
      </c>
      <c r="J1324" s="20">
        <f>Разбивка_по_щитам!M1329</f>
        <v>0</v>
      </c>
      <c r="K1324" s="20">
        <f>Разбивка_по_щитам!N1329</f>
        <v>0</v>
      </c>
      <c r="L1324" s="20"/>
      <c r="M1324" s="20">
        <f>Разбивка_по_щитам!P1329</f>
        <v>0</v>
      </c>
      <c r="N1324" s="20"/>
    </row>
    <row r="1325" spans="2:14" x14ac:dyDescent="0.2">
      <c r="B1325" s="20">
        <f>Разбивка_по_щитам!B1330</f>
        <v>0</v>
      </c>
      <c r="C1325" s="20">
        <f>Разбивка_по_щитам!C1330</f>
        <v>0</v>
      </c>
      <c r="D1325" s="20">
        <f>Разбивка_по_щитам!F1330</f>
        <v>0</v>
      </c>
      <c r="E1325" s="20">
        <f>Разбивка_по_щитам!H1330</f>
        <v>0</v>
      </c>
      <c r="F1325" s="20">
        <f>Разбивка_по_щитам!I1330</f>
        <v>0</v>
      </c>
      <c r="G1325" s="20">
        <f>Разбивка_по_щитам!J1330</f>
        <v>0</v>
      </c>
      <c r="H1325" s="20">
        <f>Разбивка_по_щитам!K1330</f>
        <v>0</v>
      </c>
      <c r="I1325" s="20">
        <f>Разбивка_по_щитам!L1330</f>
        <v>0</v>
      </c>
      <c r="J1325" s="20">
        <f>Разбивка_по_щитам!M1330</f>
        <v>0</v>
      </c>
      <c r="K1325" s="20">
        <f>Разбивка_по_щитам!N1330</f>
        <v>0</v>
      </c>
      <c r="L1325" s="20"/>
      <c r="M1325" s="20">
        <f>Разбивка_по_щитам!P1330</f>
        <v>0</v>
      </c>
      <c r="N1325" s="20"/>
    </row>
    <row r="1326" spans="2:14" x14ac:dyDescent="0.2">
      <c r="B1326" s="20">
        <f>Разбивка_по_щитам!B1331</f>
        <v>0</v>
      </c>
      <c r="C1326" s="20">
        <f>Разбивка_по_щитам!C1331</f>
        <v>0</v>
      </c>
      <c r="D1326" s="20">
        <f>Разбивка_по_щитам!F1331</f>
        <v>0</v>
      </c>
      <c r="E1326" s="20">
        <f>Разбивка_по_щитам!H1331</f>
        <v>0</v>
      </c>
      <c r="F1326" s="20">
        <f>Разбивка_по_щитам!I1331</f>
        <v>0</v>
      </c>
      <c r="G1326" s="20">
        <f>Разбивка_по_щитам!J1331</f>
        <v>0</v>
      </c>
      <c r="H1326" s="20">
        <f>Разбивка_по_щитам!K1331</f>
        <v>0</v>
      </c>
      <c r="I1326" s="20">
        <f>Разбивка_по_щитам!L1331</f>
        <v>0</v>
      </c>
      <c r="J1326" s="20">
        <f>Разбивка_по_щитам!M1331</f>
        <v>0</v>
      </c>
      <c r="K1326" s="20">
        <f>Разбивка_по_щитам!N1331</f>
        <v>0</v>
      </c>
      <c r="L1326" s="20"/>
      <c r="M1326" s="20">
        <f>Разбивка_по_щитам!P1331</f>
        <v>0</v>
      </c>
      <c r="N1326" s="20"/>
    </row>
    <row r="1327" spans="2:14" x14ac:dyDescent="0.2">
      <c r="B1327" s="20">
        <f>Разбивка_по_щитам!B1332</f>
        <v>0</v>
      </c>
      <c r="C1327" s="20">
        <f>Разбивка_по_щитам!C1332</f>
        <v>0</v>
      </c>
      <c r="D1327" s="20">
        <f>Разбивка_по_щитам!F1332</f>
        <v>0</v>
      </c>
      <c r="E1327" s="20">
        <f>Разбивка_по_щитам!H1332</f>
        <v>0</v>
      </c>
      <c r="F1327" s="20">
        <f>Разбивка_по_щитам!I1332</f>
        <v>0</v>
      </c>
      <c r="G1327" s="20">
        <f>Разбивка_по_щитам!J1332</f>
        <v>0</v>
      </c>
      <c r="H1327" s="20">
        <f>Разбивка_по_щитам!K1332</f>
        <v>0</v>
      </c>
      <c r="I1327" s="20">
        <f>Разбивка_по_щитам!L1332</f>
        <v>0</v>
      </c>
      <c r="J1327" s="20">
        <f>Разбивка_по_щитам!M1332</f>
        <v>0</v>
      </c>
      <c r="K1327" s="20">
        <f>Разбивка_по_щитам!N1332</f>
        <v>0</v>
      </c>
      <c r="L1327" s="20"/>
      <c r="M1327" s="20">
        <f>Разбивка_по_щитам!P1332</f>
        <v>0</v>
      </c>
      <c r="N1327" s="20"/>
    </row>
    <row r="1328" spans="2:14" x14ac:dyDescent="0.2">
      <c r="B1328" s="20">
        <f>Разбивка_по_щитам!B1333</f>
        <v>0</v>
      </c>
      <c r="C1328" s="20">
        <f>Разбивка_по_щитам!C1333</f>
        <v>0</v>
      </c>
      <c r="D1328" s="20">
        <f>Разбивка_по_щитам!F1333</f>
        <v>0</v>
      </c>
      <c r="E1328" s="20">
        <f>Разбивка_по_щитам!H1333</f>
        <v>0</v>
      </c>
      <c r="F1328" s="20">
        <f>Разбивка_по_щитам!I1333</f>
        <v>0</v>
      </c>
      <c r="G1328" s="20">
        <f>Разбивка_по_щитам!J1333</f>
        <v>0</v>
      </c>
      <c r="H1328" s="20">
        <f>Разбивка_по_щитам!K1333</f>
        <v>0</v>
      </c>
      <c r="I1328" s="20">
        <f>Разбивка_по_щитам!L1333</f>
        <v>0</v>
      </c>
      <c r="J1328" s="20">
        <f>Разбивка_по_щитам!M1333</f>
        <v>0</v>
      </c>
      <c r="K1328" s="20">
        <f>Разбивка_по_щитам!N1333</f>
        <v>0</v>
      </c>
      <c r="L1328" s="20"/>
      <c r="M1328" s="20">
        <f>Разбивка_по_щитам!P1333</f>
        <v>0</v>
      </c>
      <c r="N1328" s="20"/>
    </row>
    <row r="1329" spans="2:14" x14ac:dyDescent="0.2">
      <c r="B1329" s="20">
        <f>Разбивка_по_щитам!B1334</f>
        <v>0</v>
      </c>
      <c r="C1329" s="20">
        <f>Разбивка_по_щитам!C1334</f>
        <v>0</v>
      </c>
      <c r="D1329" s="20">
        <f>Разбивка_по_щитам!F1334</f>
        <v>0</v>
      </c>
      <c r="E1329" s="20">
        <f>Разбивка_по_щитам!H1334</f>
        <v>0</v>
      </c>
      <c r="F1329" s="20">
        <f>Разбивка_по_щитам!I1334</f>
        <v>0</v>
      </c>
      <c r="G1329" s="20">
        <f>Разбивка_по_щитам!J1334</f>
        <v>0</v>
      </c>
      <c r="H1329" s="20">
        <f>Разбивка_по_щитам!K1334</f>
        <v>0</v>
      </c>
      <c r="I1329" s="20">
        <f>Разбивка_по_щитам!L1334</f>
        <v>0</v>
      </c>
      <c r="J1329" s="20">
        <f>Разбивка_по_щитам!M1334</f>
        <v>0</v>
      </c>
      <c r="K1329" s="20">
        <f>Разбивка_по_щитам!N1334</f>
        <v>0</v>
      </c>
      <c r="L1329" s="20"/>
      <c r="M1329" s="20">
        <f>Разбивка_по_щитам!P1334</f>
        <v>0</v>
      </c>
      <c r="N1329" s="20"/>
    </row>
    <row r="1330" spans="2:14" x14ac:dyDescent="0.2">
      <c r="B1330" s="20">
        <f>Разбивка_по_щитам!B1335</f>
        <v>0</v>
      </c>
      <c r="C1330" s="20">
        <f>Разбивка_по_щитам!C1335</f>
        <v>0</v>
      </c>
      <c r="D1330" s="20">
        <f>Разбивка_по_щитам!F1335</f>
        <v>0</v>
      </c>
      <c r="E1330" s="20">
        <f>Разбивка_по_щитам!H1335</f>
        <v>0</v>
      </c>
      <c r="F1330" s="20">
        <f>Разбивка_по_щитам!I1335</f>
        <v>0</v>
      </c>
      <c r="G1330" s="20">
        <f>Разбивка_по_щитам!J1335</f>
        <v>0</v>
      </c>
      <c r="H1330" s="20">
        <f>Разбивка_по_щитам!K1335</f>
        <v>0</v>
      </c>
      <c r="I1330" s="20">
        <f>Разбивка_по_щитам!L1335</f>
        <v>0</v>
      </c>
      <c r="J1330" s="20">
        <f>Разбивка_по_щитам!M1335</f>
        <v>0</v>
      </c>
      <c r="K1330" s="20">
        <f>Разбивка_по_щитам!N1335</f>
        <v>0</v>
      </c>
      <c r="L1330" s="20"/>
      <c r="M1330" s="20">
        <f>Разбивка_по_щитам!P1335</f>
        <v>0</v>
      </c>
      <c r="N1330" s="20"/>
    </row>
    <row r="1331" spans="2:14" x14ac:dyDescent="0.2">
      <c r="B1331" s="20">
        <f>Разбивка_по_щитам!B1336</f>
        <v>0</v>
      </c>
      <c r="C1331" s="20">
        <f>Разбивка_по_щитам!C1336</f>
        <v>0</v>
      </c>
      <c r="D1331" s="20">
        <f>Разбивка_по_щитам!F1336</f>
        <v>0</v>
      </c>
      <c r="E1331" s="20">
        <f>Разбивка_по_щитам!H1336</f>
        <v>0</v>
      </c>
      <c r="F1331" s="20">
        <f>Разбивка_по_щитам!I1336</f>
        <v>0</v>
      </c>
      <c r="G1331" s="20">
        <f>Разбивка_по_щитам!J1336</f>
        <v>0</v>
      </c>
      <c r="H1331" s="20">
        <f>Разбивка_по_щитам!K1336</f>
        <v>0</v>
      </c>
      <c r="I1331" s="20">
        <f>Разбивка_по_щитам!L1336</f>
        <v>0</v>
      </c>
      <c r="J1331" s="20">
        <f>Разбивка_по_щитам!M1336</f>
        <v>0</v>
      </c>
      <c r="K1331" s="20">
        <f>Разбивка_по_щитам!N1336</f>
        <v>0</v>
      </c>
      <c r="L1331" s="20"/>
      <c r="M1331" s="20">
        <f>Разбивка_по_щитам!P1336</f>
        <v>0</v>
      </c>
      <c r="N1331" s="20"/>
    </row>
    <row r="1332" spans="2:14" x14ac:dyDescent="0.2">
      <c r="B1332" s="20">
        <f>Разбивка_по_щитам!B1337</f>
        <v>0</v>
      </c>
      <c r="C1332" s="20">
        <f>Разбивка_по_щитам!C1337</f>
        <v>0</v>
      </c>
      <c r="D1332" s="20">
        <f>Разбивка_по_щитам!F1337</f>
        <v>0</v>
      </c>
      <c r="E1332" s="20">
        <f>Разбивка_по_щитам!H1337</f>
        <v>0</v>
      </c>
      <c r="F1332" s="20">
        <f>Разбивка_по_щитам!I1337</f>
        <v>0</v>
      </c>
      <c r="G1332" s="20">
        <f>Разбивка_по_щитам!J1337</f>
        <v>0</v>
      </c>
      <c r="H1332" s="20">
        <f>Разбивка_по_щитам!K1337</f>
        <v>0</v>
      </c>
      <c r="I1332" s="20">
        <f>Разбивка_по_щитам!L1337</f>
        <v>0</v>
      </c>
      <c r="J1332" s="20">
        <f>Разбивка_по_щитам!M1337</f>
        <v>0</v>
      </c>
      <c r="K1332" s="20">
        <f>Разбивка_по_щитам!N1337</f>
        <v>0</v>
      </c>
      <c r="L1332" s="20"/>
      <c r="M1332" s="20">
        <f>Разбивка_по_щитам!P1337</f>
        <v>0</v>
      </c>
      <c r="N1332" s="20"/>
    </row>
    <row r="1333" spans="2:14" x14ac:dyDescent="0.2">
      <c r="B1333" s="20">
        <f>Разбивка_по_щитам!B1338</f>
        <v>0</v>
      </c>
      <c r="C1333" s="20">
        <f>Разбивка_по_щитам!C1338</f>
        <v>0</v>
      </c>
      <c r="D1333" s="20">
        <f>Разбивка_по_щитам!F1338</f>
        <v>0</v>
      </c>
      <c r="E1333" s="20">
        <f>Разбивка_по_щитам!H1338</f>
        <v>0</v>
      </c>
      <c r="F1333" s="20">
        <f>Разбивка_по_щитам!I1338</f>
        <v>0</v>
      </c>
      <c r="G1333" s="20">
        <f>Разбивка_по_щитам!J1338</f>
        <v>0</v>
      </c>
      <c r="H1333" s="20">
        <f>Разбивка_по_щитам!K1338</f>
        <v>0</v>
      </c>
      <c r="I1333" s="20">
        <f>Разбивка_по_щитам!L1338</f>
        <v>0</v>
      </c>
      <c r="J1333" s="20">
        <f>Разбивка_по_щитам!M1338</f>
        <v>0</v>
      </c>
      <c r="K1333" s="20">
        <f>Разбивка_по_щитам!N1338</f>
        <v>0</v>
      </c>
      <c r="L1333" s="20"/>
      <c r="M1333" s="20">
        <f>Разбивка_по_щитам!P1338</f>
        <v>0</v>
      </c>
      <c r="N1333" s="20"/>
    </row>
    <row r="1334" spans="2:14" x14ac:dyDescent="0.2">
      <c r="B1334" s="20">
        <f>Разбивка_по_щитам!B1339</f>
        <v>0</v>
      </c>
      <c r="C1334" s="20">
        <f>Разбивка_по_щитам!C1339</f>
        <v>0</v>
      </c>
      <c r="D1334" s="20">
        <f>Разбивка_по_щитам!F1339</f>
        <v>0</v>
      </c>
      <c r="E1334" s="20">
        <f>Разбивка_по_щитам!H1339</f>
        <v>0</v>
      </c>
      <c r="F1334" s="20">
        <f>Разбивка_по_щитам!I1339</f>
        <v>0</v>
      </c>
      <c r="G1334" s="20">
        <f>Разбивка_по_щитам!J1339</f>
        <v>0</v>
      </c>
      <c r="H1334" s="20">
        <f>Разбивка_по_щитам!K1339</f>
        <v>0</v>
      </c>
      <c r="I1334" s="20">
        <f>Разбивка_по_щитам!L1339</f>
        <v>0</v>
      </c>
      <c r="J1334" s="20">
        <f>Разбивка_по_щитам!M1339</f>
        <v>0</v>
      </c>
      <c r="K1334" s="20">
        <f>Разбивка_по_щитам!N1339</f>
        <v>0</v>
      </c>
      <c r="L1334" s="20"/>
      <c r="M1334" s="20">
        <f>Разбивка_по_щитам!P1339</f>
        <v>0</v>
      </c>
      <c r="N1334" s="20"/>
    </row>
    <row r="1335" spans="2:14" x14ac:dyDescent="0.2">
      <c r="B1335" s="20">
        <f>Разбивка_по_щитам!B1340</f>
        <v>0</v>
      </c>
      <c r="C1335" s="20">
        <f>Разбивка_по_щитам!C1340</f>
        <v>0</v>
      </c>
      <c r="D1335" s="20">
        <f>Разбивка_по_щитам!F1340</f>
        <v>0</v>
      </c>
      <c r="E1335" s="20">
        <f>Разбивка_по_щитам!H1340</f>
        <v>0</v>
      </c>
      <c r="F1335" s="20">
        <f>Разбивка_по_щитам!I1340</f>
        <v>0</v>
      </c>
      <c r="G1335" s="20">
        <f>Разбивка_по_щитам!J1340</f>
        <v>0</v>
      </c>
      <c r="H1335" s="20">
        <f>Разбивка_по_щитам!K1340</f>
        <v>0</v>
      </c>
      <c r="I1335" s="20">
        <f>Разбивка_по_щитам!L1340</f>
        <v>0</v>
      </c>
      <c r="J1335" s="20">
        <f>Разбивка_по_щитам!M1340</f>
        <v>0</v>
      </c>
      <c r="K1335" s="20">
        <f>Разбивка_по_щитам!N1340</f>
        <v>0</v>
      </c>
      <c r="L1335" s="20"/>
      <c r="M1335" s="20">
        <f>Разбивка_по_щитам!P1340</f>
        <v>0</v>
      </c>
      <c r="N1335" s="20"/>
    </row>
    <row r="1336" spans="2:14" x14ac:dyDescent="0.2">
      <c r="B1336" s="20">
        <f>Разбивка_по_щитам!B1341</f>
        <v>0</v>
      </c>
      <c r="C1336" s="20">
        <f>Разбивка_по_щитам!C1341</f>
        <v>0</v>
      </c>
      <c r="D1336" s="20">
        <f>Разбивка_по_щитам!F1341</f>
        <v>0</v>
      </c>
      <c r="E1336" s="20">
        <f>Разбивка_по_щитам!H1341</f>
        <v>0</v>
      </c>
      <c r="F1336" s="20">
        <f>Разбивка_по_щитам!I1341</f>
        <v>0</v>
      </c>
      <c r="G1336" s="20">
        <f>Разбивка_по_щитам!J1341</f>
        <v>0</v>
      </c>
      <c r="H1336" s="20">
        <f>Разбивка_по_щитам!K1341</f>
        <v>0</v>
      </c>
      <c r="I1336" s="20">
        <f>Разбивка_по_щитам!L1341</f>
        <v>0</v>
      </c>
      <c r="J1336" s="20">
        <f>Разбивка_по_щитам!M1341</f>
        <v>0</v>
      </c>
      <c r="K1336" s="20">
        <f>Разбивка_по_щитам!N1341</f>
        <v>0</v>
      </c>
      <c r="L1336" s="20"/>
      <c r="M1336" s="20">
        <f>Разбивка_по_щитам!P1341</f>
        <v>0</v>
      </c>
      <c r="N1336" s="20"/>
    </row>
    <row r="1337" spans="2:14" x14ac:dyDescent="0.2">
      <c r="B1337" s="20">
        <f>Разбивка_по_щитам!B1342</f>
        <v>0</v>
      </c>
      <c r="C1337" s="20">
        <f>Разбивка_по_щитам!C1342</f>
        <v>0</v>
      </c>
      <c r="D1337" s="20">
        <f>Разбивка_по_щитам!F1342</f>
        <v>0</v>
      </c>
      <c r="E1337" s="20">
        <f>Разбивка_по_щитам!H1342</f>
        <v>0</v>
      </c>
      <c r="F1337" s="20">
        <f>Разбивка_по_щитам!I1342</f>
        <v>0</v>
      </c>
      <c r="G1337" s="20">
        <f>Разбивка_по_щитам!J1342</f>
        <v>0</v>
      </c>
      <c r="H1337" s="20">
        <f>Разбивка_по_щитам!K1342</f>
        <v>0</v>
      </c>
      <c r="I1337" s="20">
        <f>Разбивка_по_щитам!L1342</f>
        <v>0</v>
      </c>
      <c r="J1337" s="20">
        <f>Разбивка_по_щитам!M1342</f>
        <v>0</v>
      </c>
      <c r="K1337" s="20">
        <f>Разбивка_по_щитам!N1342</f>
        <v>0</v>
      </c>
      <c r="L1337" s="20"/>
      <c r="M1337" s="20">
        <f>Разбивка_по_щитам!P1342</f>
        <v>0</v>
      </c>
      <c r="N1337" s="20"/>
    </row>
    <row r="1338" spans="2:14" x14ac:dyDescent="0.2">
      <c r="B1338" s="20">
        <f>Разбивка_по_щитам!B1343</f>
        <v>0</v>
      </c>
      <c r="C1338" s="20">
        <f>Разбивка_по_щитам!C1343</f>
        <v>0</v>
      </c>
      <c r="D1338" s="20">
        <f>Разбивка_по_щитам!F1343</f>
        <v>0</v>
      </c>
      <c r="E1338" s="20">
        <f>Разбивка_по_щитам!H1343</f>
        <v>0</v>
      </c>
      <c r="F1338" s="20">
        <f>Разбивка_по_щитам!I1343</f>
        <v>0</v>
      </c>
      <c r="G1338" s="20">
        <f>Разбивка_по_щитам!J1343</f>
        <v>0</v>
      </c>
      <c r="H1338" s="20">
        <f>Разбивка_по_щитам!K1343</f>
        <v>0</v>
      </c>
      <c r="I1338" s="20">
        <f>Разбивка_по_щитам!L1343</f>
        <v>0</v>
      </c>
      <c r="J1338" s="20">
        <f>Разбивка_по_щитам!M1343</f>
        <v>0</v>
      </c>
      <c r="K1338" s="20">
        <f>Разбивка_по_щитам!N1343</f>
        <v>0</v>
      </c>
      <c r="L1338" s="20"/>
      <c r="M1338" s="20">
        <f>Разбивка_по_щитам!P1343</f>
        <v>0</v>
      </c>
      <c r="N1338" s="20"/>
    </row>
    <row r="1339" spans="2:14" x14ac:dyDescent="0.2">
      <c r="B1339" s="20">
        <f>Разбивка_по_щитам!B1344</f>
        <v>0</v>
      </c>
      <c r="C1339" s="20">
        <f>Разбивка_по_щитам!C1344</f>
        <v>0</v>
      </c>
      <c r="D1339" s="20">
        <f>Разбивка_по_щитам!F1344</f>
        <v>0</v>
      </c>
      <c r="E1339" s="20">
        <f>Разбивка_по_щитам!H1344</f>
        <v>0</v>
      </c>
      <c r="F1339" s="20">
        <f>Разбивка_по_щитам!I1344</f>
        <v>0</v>
      </c>
      <c r="G1339" s="20">
        <f>Разбивка_по_щитам!J1344</f>
        <v>0</v>
      </c>
      <c r="H1339" s="20">
        <f>Разбивка_по_щитам!K1344</f>
        <v>0</v>
      </c>
      <c r="I1339" s="20">
        <f>Разбивка_по_щитам!L1344</f>
        <v>0</v>
      </c>
      <c r="J1339" s="20">
        <f>Разбивка_по_щитам!M1344</f>
        <v>0</v>
      </c>
      <c r="K1339" s="20">
        <f>Разбивка_по_щитам!N1344</f>
        <v>0</v>
      </c>
      <c r="L1339" s="20"/>
      <c r="M1339" s="20">
        <f>Разбивка_по_щитам!P1344</f>
        <v>0</v>
      </c>
      <c r="N1339" s="20"/>
    </row>
    <row r="1340" spans="2:14" x14ac:dyDescent="0.2">
      <c r="B1340" s="20">
        <f>Разбивка_по_щитам!B1345</f>
        <v>0</v>
      </c>
      <c r="C1340" s="20">
        <f>Разбивка_по_щитам!C1345</f>
        <v>0</v>
      </c>
      <c r="D1340" s="20">
        <f>Разбивка_по_щитам!F1345</f>
        <v>0</v>
      </c>
      <c r="E1340" s="20">
        <f>Разбивка_по_щитам!H1345</f>
        <v>0</v>
      </c>
      <c r="F1340" s="20">
        <f>Разбивка_по_щитам!I1345</f>
        <v>0</v>
      </c>
      <c r="G1340" s="20">
        <f>Разбивка_по_щитам!J1345</f>
        <v>0</v>
      </c>
      <c r="H1340" s="20">
        <f>Разбивка_по_щитам!K1345</f>
        <v>0</v>
      </c>
      <c r="I1340" s="20">
        <f>Разбивка_по_щитам!L1345</f>
        <v>0</v>
      </c>
      <c r="J1340" s="20">
        <f>Разбивка_по_щитам!M1345</f>
        <v>0</v>
      </c>
      <c r="K1340" s="20">
        <f>Разбивка_по_щитам!N1345</f>
        <v>0</v>
      </c>
      <c r="L1340" s="20"/>
      <c r="M1340" s="20">
        <f>Разбивка_по_щитам!P1345</f>
        <v>0</v>
      </c>
      <c r="N1340" s="20"/>
    </row>
    <row r="1341" spans="2:14" x14ac:dyDescent="0.2">
      <c r="B1341" s="20">
        <f>Разбивка_по_щитам!B1346</f>
        <v>0</v>
      </c>
      <c r="C1341" s="20">
        <f>Разбивка_по_щитам!C1346</f>
        <v>0</v>
      </c>
      <c r="D1341" s="20">
        <f>Разбивка_по_щитам!F1346</f>
        <v>0</v>
      </c>
      <c r="E1341" s="20">
        <f>Разбивка_по_щитам!H1346</f>
        <v>0</v>
      </c>
      <c r="F1341" s="20">
        <f>Разбивка_по_щитам!I1346</f>
        <v>0</v>
      </c>
      <c r="G1341" s="20">
        <f>Разбивка_по_щитам!J1346</f>
        <v>0</v>
      </c>
      <c r="H1341" s="20">
        <f>Разбивка_по_щитам!K1346</f>
        <v>0</v>
      </c>
      <c r="I1341" s="20">
        <f>Разбивка_по_щитам!L1346</f>
        <v>0</v>
      </c>
      <c r="J1341" s="20">
        <f>Разбивка_по_щитам!M1346</f>
        <v>0</v>
      </c>
      <c r="K1341" s="20">
        <f>Разбивка_по_щитам!N1346</f>
        <v>0</v>
      </c>
      <c r="L1341" s="20"/>
      <c r="M1341" s="20">
        <f>Разбивка_по_щитам!P1346</f>
        <v>0</v>
      </c>
      <c r="N1341" s="20"/>
    </row>
    <row r="1342" spans="2:14" x14ac:dyDescent="0.2">
      <c r="B1342" s="20">
        <f>Разбивка_по_щитам!B1347</f>
        <v>0</v>
      </c>
      <c r="C1342" s="20">
        <f>Разбивка_по_щитам!C1347</f>
        <v>0</v>
      </c>
      <c r="D1342" s="20">
        <f>Разбивка_по_щитам!F1347</f>
        <v>0</v>
      </c>
      <c r="E1342" s="20">
        <f>Разбивка_по_щитам!H1347</f>
        <v>0</v>
      </c>
      <c r="F1342" s="20">
        <f>Разбивка_по_щитам!I1347</f>
        <v>0</v>
      </c>
      <c r="G1342" s="20">
        <f>Разбивка_по_щитам!J1347</f>
        <v>0</v>
      </c>
      <c r="H1342" s="20">
        <f>Разбивка_по_щитам!K1347</f>
        <v>0</v>
      </c>
      <c r="I1342" s="20">
        <f>Разбивка_по_щитам!L1347</f>
        <v>0</v>
      </c>
      <c r="J1342" s="20">
        <f>Разбивка_по_щитам!M1347</f>
        <v>0</v>
      </c>
      <c r="K1342" s="20">
        <f>Разбивка_по_щитам!N1347</f>
        <v>0</v>
      </c>
      <c r="L1342" s="20"/>
      <c r="M1342" s="20">
        <f>Разбивка_по_щитам!P1347</f>
        <v>0</v>
      </c>
      <c r="N1342" s="20"/>
    </row>
    <row r="1343" spans="2:14" x14ac:dyDescent="0.2">
      <c r="B1343" s="20">
        <f>Разбивка_по_щитам!B1348</f>
        <v>0</v>
      </c>
      <c r="C1343" s="20">
        <f>Разбивка_по_щитам!C1348</f>
        <v>0</v>
      </c>
      <c r="D1343" s="20">
        <f>Разбивка_по_щитам!F1348</f>
        <v>0</v>
      </c>
      <c r="E1343" s="20">
        <f>Разбивка_по_щитам!H1348</f>
        <v>0</v>
      </c>
      <c r="F1343" s="20">
        <f>Разбивка_по_щитам!I1348</f>
        <v>0</v>
      </c>
      <c r="G1343" s="20">
        <f>Разбивка_по_щитам!J1348</f>
        <v>0</v>
      </c>
      <c r="H1343" s="20">
        <f>Разбивка_по_щитам!K1348</f>
        <v>0</v>
      </c>
      <c r="I1343" s="20">
        <f>Разбивка_по_щитам!L1348</f>
        <v>0</v>
      </c>
      <c r="J1343" s="20">
        <f>Разбивка_по_щитам!M1348</f>
        <v>0</v>
      </c>
      <c r="K1343" s="20">
        <f>Разбивка_по_щитам!N1348</f>
        <v>0</v>
      </c>
      <c r="L1343" s="20"/>
      <c r="M1343" s="20">
        <f>Разбивка_по_щитам!P1348</f>
        <v>0</v>
      </c>
      <c r="N1343" s="20"/>
    </row>
    <row r="1344" spans="2:14" x14ac:dyDescent="0.2">
      <c r="B1344" s="20">
        <f>Разбивка_по_щитам!B1349</f>
        <v>0</v>
      </c>
      <c r="C1344" s="20">
        <f>Разбивка_по_щитам!C1349</f>
        <v>0</v>
      </c>
      <c r="D1344" s="20">
        <f>Разбивка_по_щитам!F1349</f>
        <v>0</v>
      </c>
      <c r="E1344" s="20">
        <f>Разбивка_по_щитам!H1349</f>
        <v>0</v>
      </c>
      <c r="F1344" s="20">
        <f>Разбивка_по_щитам!I1349</f>
        <v>0</v>
      </c>
      <c r="G1344" s="20">
        <f>Разбивка_по_щитам!J1349</f>
        <v>0</v>
      </c>
      <c r="H1344" s="20">
        <f>Разбивка_по_щитам!K1349</f>
        <v>0</v>
      </c>
      <c r="I1344" s="20">
        <f>Разбивка_по_щитам!L1349</f>
        <v>0</v>
      </c>
      <c r="J1344" s="20">
        <f>Разбивка_по_щитам!M1349</f>
        <v>0</v>
      </c>
      <c r="K1344" s="20">
        <f>Разбивка_по_щитам!N1349</f>
        <v>0</v>
      </c>
      <c r="L1344" s="20"/>
      <c r="M1344" s="20">
        <f>Разбивка_по_щитам!P1349</f>
        <v>0</v>
      </c>
      <c r="N1344" s="20"/>
    </row>
    <row r="1345" spans="2:14" x14ac:dyDescent="0.2">
      <c r="B1345" s="20">
        <f>Разбивка_по_щитам!B1350</f>
        <v>0</v>
      </c>
      <c r="C1345" s="20">
        <f>Разбивка_по_щитам!C1350</f>
        <v>0</v>
      </c>
      <c r="D1345" s="20">
        <f>Разбивка_по_щитам!F1350</f>
        <v>0</v>
      </c>
      <c r="E1345" s="20">
        <f>Разбивка_по_щитам!H1350</f>
        <v>0</v>
      </c>
      <c r="F1345" s="20">
        <f>Разбивка_по_щитам!I1350</f>
        <v>0</v>
      </c>
      <c r="G1345" s="20">
        <f>Разбивка_по_щитам!J1350</f>
        <v>0</v>
      </c>
      <c r="H1345" s="20">
        <f>Разбивка_по_щитам!K1350</f>
        <v>0</v>
      </c>
      <c r="I1345" s="20">
        <f>Разбивка_по_щитам!L1350</f>
        <v>0</v>
      </c>
      <c r="J1345" s="20">
        <f>Разбивка_по_щитам!M1350</f>
        <v>0</v>
      </c>
      <c r="K1345" s="20">
        <f>Разбивка_по_щитам!N1350</f>
        <v>0</v>
      </c>
      <c r="L1345" s="20"/>
      <c r="M1345" s="20">
        <f>Разбивка_по_щитам!P1350</f>
        <v>0</v>
      </c>
      <c r="N1345" s="20"/>
    </row>
    <row r="1346" spans="2:14" x14ac:dyDescent="0.2">
      <c r="B1346" s="20">
        <f>Разбивка_по_щитам!B1351</f>
        <v>0</v>
      </c>
      <c r="C1346" s="20">
        <f>Разбивка_по_щитам!C1351</f>
        <v>0</v>
      </c>
      <c r="D1346" s="20">
        <f>Разбивка_по_щитам!F1351</f>
        <v>0</v>
      </c>
      <c r="E1346" s="20">
        <f>Разбивка_по_щитам!H1351</f>
        <v>0</v>
      </c>
      <c r="F1346" s="20">
        <f>Разбивка_по_щитам!I1351</f>
        <v>0</v>
      </c>
      <c r="G1346" s="20">
        <f>Разбивка_по_щитам!J1351</f>
        <v>0</v>
      </c>
      <c r="H1346" s="20">
        <f>Разбивка_по_щитам!K1351</f>
        <v>0</v>
      </c>
      <c r="I1346" s="20">
        <f>Разбивка_по_щитам!L1351</f>
        <v>0</v>
      </c>
      <c r="J1346" s="20">
        <f>Разбивка_по_щитам!M1351</f>
        <v>0</v>
      </c>
      <c r="K1346" s="20">
        <f>Разбивка_по_щитам!N1351</f>
        <v>0</v>
      </c>
      <c r="L1346" s="20"/>
      <c r="M1346" s="20">
        <f>Разбивка_по_щитам!P1351</f>
        <v>0</v>
      </c>
      <c r="N1346" s="20"/>
    </row>
    <row r="1347" spans="2:14" x14ac:dyDescent="0.2">
      <c r="B1347" s="20">
        <f>Разбивка_по_щитам!B1352</f>
        <v>0</v>
      </c>
      <c r="C1347" s="20">
        <f>Разбивка_по_щитам!C1352</f>
        <v>0</v>
      </c>
      <c r="D1347" s="20">
        <f>Разбивка_по_щитам!F1352</f>
        <v>0</v>
      </c>
      <c r="E1347" s="20">
        <f>Разбивка_по_щитам!H1352</f>
        <v>0</v>
      </c>
      <c r="F1347" s="20">
        <f>Разбивка_по_щитам!I1352</f>
        <v>0</v>
      </c>
      <c r="G1347" s="20">
        <f>Разбивка_по_щитам!J1352</f>
        <v>0</v>
      </c>
      <c r="H1347" s="20">
        <f>Разбивка_по_щитам!K1352</f>
        <v>0</v>
      </c>
      <c r="I1347" s="20">
        <f>Разбивка_по_щитам!L1352</f>
        <v>0</v>
      </c>
      <c r="J1347" s="20">
        <f>Разбивка_по_щитам!M1352</f>
        <v>0</v>
      </c>
      <c r="K1347" s="20">
        <f>Разбивка_по_щитам!N1352</f>
        <v>0</v>
      </c>
      <c r="L1347" s="20"/>
      <c r="M1347" s="20">
        <f>Разбивка_по_щитам!P1352</f>
        <v>0</v>
      </c>
      <c r="N1347" s="20"/>
    </row>
    <row r="1348" spans="2:14" x14ac:dyDescent="0.2">
      <c r="B1348" s="20">
        <f>Разбивка_по_щитам!B1353</f>
        <v>0</v>
      </c>
      <c r="C1348" s="20">
        <f>Разбивка_по_щитам!C1353</f>
        <v>0</v>
      </c>
      <c r="D1348" s="20">
        <f>Разбивка_по_щитам!F1353</f>
        <v>0</v>
      </c>
      <c r="E1348" s="20">
        <f>Разбивка_по_щитам!H1353</f>
        <v>0</v>
      </c>
      <c r="F1348" s="20">
        <f>Разбивка_по_щитам!I1353</f>
        <v>0</v>
      </c>
      <c r="G1348" s="20">
        <f>Разбивка_по_щитам!J1353</f>
        <v>0</v>
      </c>
      <c r="H1348" s="20">
        <f>Разбивка_по_щитам!K1353</f>
        <v>0</v>
      </c>
      <c r="I1348" s="20">
        <f>Разбивка_по_щитам!L1353</f>
        <v>0</v>
      </c>
      <c r="J1348" s="20">
        <f>Разбивка_по_щитам!M1353</f>
        <v>0</v>
      </c>
      <c r="K1348" s="20">
        <f>Разбивка_по_щитам!N1353</f>
        <v>0</v>
      </c>
      <c r="L1348" s="20"/>
      <c r="M1348" s="20">
        <f>Разбивка_по_щитам!P1353</f>
        <v>0</v>
      </c>
      <c r="N1348" s="20"/>
    </row>
    <row r="1349" spans="2:14" x14ac:dyDescent="0.2">
      <c r="B1349" s="20">
        <f>Разбивка_по_щитам!B1354</f>
        <v>0</v>
      </c>
      <c r="C1349" s="20">
        <f>Разбивка_по_щитам!C1354</f>
        <v>0</v>
      </c>
      <c r="D1349" s="20">
        <f>Разбивка_по_щитам!F1354</f>
        <v>0</v>
      </c>
      <c r="E1349" s="20">
        <f>Разбивка_по_щитам!H1354</f>
        <v>0</v>
      </c>
      <c r="F1349" s="20">
        <f>Разбивка_по_щитам!I1354</f>
        <v>0</v>
      </c>
      <c r="G1349" s="20">
        <f>Разбивка_по_щитам!J1354</f>
        <v>0</v>
      </c>
      <c r="H1349" s="20">
        <f>Разбивка_по_щитам!K1354</f>
        <v>0</v>
      </c>
      <c r="I1349" s="20">
        <f>Разбивка_по_щитам!L1354</f>
        <v>0</v>
      </c>
      <c r="J1349" s="20">
        <f>Разбивка_по_щитам!M1354</f>
        <v>0</v>
      </c>
      <c r="K1349" s="20">
        <f>Разбивка_по_щитам!N1354</f>
        <v>0</v>
      </c>
      <c r="L1349" s="20"/>
      <c r="M1349" s="20">
        <f>Разбивка_по_щитам!P1354</f>
        <v>0</v>
      </c>
      <c r="N1349" s="20"/>
    </row>
    <row r="1350" spans="2:14" x14ac:dyDescent="0.2">
      <c r="B1350" s="20">
        <f>Разбивка_по_щитам!B1355</f>
        <v>0</v>
      </c>
      <c r="C1350" s="20">
        <f>Разбивка_по_щитам!C1355</f>
        <v>0</v>
      </c>
      <c r="D1350" s="20">
        <f>Разбивка_по_щитам!F1355</f>
        <v>0</v>
      </c>
      <c r="E1350" s="20">
        <f>Разбивка_по_щитам!H1355</f>
        <v>0</v>
      </c>
      <c r="F1350" s="20">
        <f>Разбивка_по_щитам!I1355</f>
        <v>0</v>
      </c>
      <c r="G1350" s="20">
        <f>Разбивка_по_щитам!J1355</f>
        <v>0</v>
      </c>
      <c r="H1350" s="20">
        <f>Разбивка_по_щитам!K1355</f>
        <v>0</v>
      </c>
      <c r="I1350" s="20">
        <f>Разбивка_по_щитам!L1355</f>
        <v>0</v>
      </c>
      <c r="J1350" s="20">
        <f>Разбивка_по_щитам!M1355</f>
        <v>0</v>
      </c>
      <c r="K1350" s="20">
        <f>Разбивка_по_щитам!N1355</f>
        <v>0</v>
      </c>
      <c r="L1350" s="20"/>
      <c r="M1350" s="20">
        <f>Разбивка_по_щитам!P1355</f>
        <v>0</v>
      </c>
      <c r="N1350" s="20"/>
    </row>
    <row r="1351" spans="2:14" x14ac:dyDescent="0.2">
      <c r="B1351" s="20">
        <f>Разбивка_по_щитам!B1356</f>
        <v>0</v>
      </c>
      <c r="C1351" s="20">
        <f>Разбивка_по_щитам!C1356</f>
        <v>0</v>
      </c>
      <c r="D1351" s="20">
        <f>Разбивка_по_щитам!F1356</f>
        <v>0</v>
      </c>
      <c r="E1351" s="20">
        <f>Разбивка_по_щитам!H1356</f>
        <v>0</v>
      </c>
      <c r="F1351" s="20">
        <f>Разбивка_по_щитам!I1356</f>
        <v>0</v>
      </c>
      <c r="G1351" s="20">
        <f>Разбивка_по_щитам!J1356</f>
        <v>0</v>
      </c>
      <c r="H1351" s="20">
        <f>Разбивка_по_щитам!K1356</f>
        <v>0</v>
      </c>
      <c r="I1351" s="20">
        <f>Разбивка_по_щитам!L1356</f>
        <v>0</v>
      </c>
      <c r="J1351" s="20">
        <f>Разбивка_по_щитам!M1356</f>
        <v>0</v>
      </c>
      <c r="K1351" s="20">
        <f>Разбивка_по_щитам!N1356</f>
        <v>0</v>
      </c>
      <c r="L1351" s="20"/>
      <c r="M1351" s="20">
        <f>Разбивка_по_щитам!P1356</f>
        <v>0</v>
      </c>
      <c r="N1351" s="20"/>
    </row>
    <row r="1352" spans="2:14" x14ac:dyDescent="0.2">
      <c r="B1352" s="20">
        <f>Разбивка_по_щитам!B1357</f>
        <v>0</v>
      </c>
      <c r="C1352" s="20">
        <f>Разбивка_по_щитам!C1357</f>
        <v>0</v>
      </c>
      <c r="D1352" s="20">
        <f>Разбивка_по_щитам!F1357</f>
        <v>0</v>
      </c>
      <c r="E1352" s="20">
        <f>Разбивка_по_щитам!H1357</f>
        <v>0</v>
      </c>
      <c r="F1352" s="20">
        <f>Разбивка_по_щитам!I1357</f>
        <v>0</v>
      </c>
      <c r="G1352" s="20">
        <f>Разбивка_по_щитам!J1357</f>
        <v>0</v>
      </c>
      <c r="H1352" s="20">
        <f>Разбивка_по_щитам!K1357</f>
        <v>0</v>
      </c>
      <c r="I1352" s="20">
        <f>Разбивка_по_щитам!L1357</f>
        <v>0</v>
      </c>
      <c r="J1352" s="20">
        <f>Разбивка_по_щитам!M1357</f>
        <v>0</v>
      </c>
      <c r="K1352" s="20">
        <f>Разбивка_по_щитам!N1357</f>
        <v>0</v>
      </c>
      <c r="L1352" s="20"/>
      <c r="M1352" s="20">
        <f>Разбивка_по_щитам!P1357</f>
        <v>0</v>
      </c>
      <c r="N1352" s="20"/>
    </row>
    <row r="1353" spans="2:14" x14ac:dyDescent="0.2">
      <c r="B1353" s="20">
        <f>Разбивка_по_щитам!B1358</f>
        <v>0</v>
      </c>
      <c r="C1353" s="20">
        <f>Разбивка_по_щитам!C1358</f>
        <v>0</v>
      </c>
      <c r="D1353" s="20">
        <f>Разбивка_по_щитам!F1358</f>
        <v>0</v>
      </c>
      <c r="E1353" s="20">
        <f>Разбивка_по_щитам!H1358</f>
        <v>0</v>
      </c>
      <c r="F1353" s="20">
        <f>Разбивка_по_щитам!I1358</f>
        <v>0</v>
      </c>
      <c r="G1353" s="20">
        <f>Разбивка_по_щитам!J1358</f>
        <v>0</v>
      </c>
      <c r="H1353" s="20">
        <f>Разбивка_по_щитам!K1358</f>
        <v>0</v>
      </c>
      <c r="I1353" s="20">
        <f>Разбивка_по_щитам!L1358</f>
        <v>0</v>
      </c>
      <c r="J1353" s="20">
        <f>Разбивка_по_щитам!M1358</f>
        <v>0</v>
      </c>
      <c r="K1353" s="20">
        <f>Разбивка_по_щитам!N1358</f>
        <v>0</v>
      </c>
      <c r="L1353" s="20"/>
      <c r="M1353" s="20">
        <f>Разбивка_по_щитам!P1358</f>
        <v>0</v>
      </c>
      <c r="N1353" s="20"/>
    </row>
    <row r="1354" spans="2:14" x14ac:dyDescent="0.2">
      <c r="B1354" s="20">
        <f>Разбивка_по_щитам!B1359</f>
        <v>0</v>
      </c>
      <c r="C1354" s="20">
        <f>Разбивка_по_щитам!C1359</f>
        <v>0</v>
      </c>
      <c r="D1354" s="20">
        <f>Разбивка_по_щитам!F1359</f>
        <v>0</v>
      </c>
      <c r="E1354" s="20">
        <f>Разбивка_по_щитам!H1359</f>
        <v>0</v>
      </c>
      <c r="F1354" s="20">
        <f>Разбивка_по_щитам!I1359</f>
        <v>0</v>
      </c>
      <c r="G1354" s="20">
        <f>Разбивка_по_щитам!J1359</f>
        <v>0</v>
      </c>
      <c r="H1354" s="20">
        <f>Разбивка_по_щитам!K1359</f>
        <v>0</v>
      </c>
      <c r="I1354" s="20">
        <f>Разбивка_по_щитам!L1359</f>
        <v>0</v>
      </c>
      <c r="J1354" s="20">
        <f>Разбивка_по_щитам!M1359</f>
        <v>0</v>
      </c>
      <c r="K1354" s="20">
        <f>Разбивка_по_щитам!N1359</f>
        <v>0</v>
      </c>
      <c r="L1354" s="20"/>
      <c r="M1354" s="20">
        <f>Разбивка_по_щитам!P1359</f>
        <v>0</v>
      </c>
      <c r="N1354" s="20"/>
    </row>
    <row r="1355" spans="2:14" x14ac:dyDescent="0.2">
      <c r="B1355" s="20">
        <f>Разбивка_по_щитам!B1360</f>
        <v>0</v>
      </c>
      <c r="C1355" s="20">
        <f>Разбивка_по_щитам!C1360</f>
        <v>0</v>
      </c>
      <c r="D1355" s="20">
        <f>Разбивка_по_щитам!F1360</f>
        <v>0</v>
      </c>
      <c r="E1355" s="20">
        <f>Разбивка_по_щитам!H1360</f>
        <v>0</v>
      </c>
      <c r="F1355" s="20">
        <f>Разбивка_по_щитам!I1360</f>
        <v>0</v>
      </c>
      <c r="G1355" s="20">
        <f>Разбивка_по_щитам!J1360</f>
        <v>0</v>
      </c>
      <c r="H1355" s="20">
        <f>Разбивка_по_щитам!K1360</f>
        <v>0</v>
      </c>
      <c r="I1355" s="20">
        <f>Разбивка_по_щитам!L1360</f>
        <v>0</v>
      </c>
      <c r="J1355" s="20">
        <f>Разбивка_по_щитам!M1360</f>
        <v>0</v>
      </c>
      <c r="K1355" s="20">
        <f>Разбивка_по_щитам!N1360</f>
        <v>0</v>
      </c>
      <c r="L1355" s="20"/>
      <c r="M1355" s="20">
        <f>Разбивка_по_щитам!P1360</f>
        <v>0</v>
      </c>
      <c r="N1355" s="20"/>
    </row>
    <row r="1356" spans="2:14" x14ac:dyDescent="0.2">
      <c r="B1356" s="20">
        <f>Разбивка_по_щитам!B1361</f>
        <v>0</v>
      </c>
      <c r="C1356" s="20">
        <f>Разбивка_по_щитам!C1361</f>
        <v>0</v>
      </c>
      <c r="D1356" s="20">
        <f>Разбивка_по_щитам!F1361</f>
        <v>0</v>
      </c>
      <c r="E1356" s="20">
        <f>Разбивка_по_щитам!H1361</f>
        <v>0</v>
      </c>
      <c r="F1356" s="20">
        <f>Разбивка_по_щитам!I1361</f>
        <v>0</v>
      </c>
      <c r="G1356" s="20">
        <f>Разбивка_по_щитам!J1361</f>
        <v>0</v>
      </c>
      <c r="H1356" s="20">
        <f>Разбивка_по_щитам!K1361</f>
        <v>0</v>
      </c>
      <c r="I1356" s="20">
        <f>Разбивка_по_щитам!L1361</f>
        <v>0</v>
      </c>
      <c r="J1356" s="20">
        <f>Разбивка_по_щитам!M1361</f>
        <v>0</v>
      </c>
      <c r="K1356" s="20">
        <f>Разбивка_по_щитам!N1361</f>
        <v>0</v>
      </c>
      <c r="L1356" s="20"/>
      <c r="M1356" s="20">
        <f>Разбивка_по_щитам!P1361</f>
        <v>0</v>
      </c>
      <c r="N1356" s="20"/>
    </row>
    <row r="1357" spans="2:14" x14ac:dyDescent="0.2">
      <c r="B1357" s="20">
        <f>Разбивка_по_щитам!B1362</f>
        <v>0</v>
      </c>
      <c r="C1357" s="20">
        <f>Разбивка_по_щитам!C1362</f>
        <v>0</v>
      </c>
      <c r="D1357" s="20">
        <f>Разбивка_по_щитам!F1362</f>
        <v>0</v>
      </c>
      <c r="E1357" s="20">
        <f>Разбивка_по_щитам!H1362</f>
        <v>0</v>
      </c>
      <c r="F1357" s="20">
        <f>Разбивка_по_щитам!I1362</f>
        <v>0</v>
      </c>
      <c r="G1357" s="20">
        <f>Разбивка_по_щитам!J1362</f>
        <v>0</v>
      </c>
      <c r="H1357" s="20">
        <f>Разбивка_по_щитам!K1362</f>
        <v>0</v>
      </c>
      <c r="I1357" s="20">
        <f>Разбивка_по_щитам!L1362</f>
        <v>0</v>
      </c>
      <c r="J1357" s="20">
        <f>Разбивка_по_щитам!M1362</f>
        <v>0</v>
      </c>
      <c r="K1357" s="20">
        <f>Разбивка_по_щитам!N1362</f>
        <v>0</v>
      </c>
      <c r="L1357" s="20"/>
      <c r="M1357" s="20">
        <f>Разбивка_по_щитам!P1362</f>
        <v>0</v>
      </c>
      <c r="N1357" s="20"/>
    </row>
    <row r="1358" spans="2:14" x14ac:dyDescent="0.2">
      <c r="B1358" s="20">
        <f>Разбивка_по_щитам!B1363</f>
        <v>0</v>
      </c>
      <c r="C1358" s="20">
        <f>Разбивка_по_щитам!C1363</f>
        <v>0</v>
      </c>
      <c r="D1358" s="20">
        <f>Разбивка_по_щитам!F1363</f>
        <v>0</v>
      </c>
      <c r="E1358" s="20">
        <f>Разбивка_по_щитам!H1363</f>
        <v>0</v>
      </c>
      <c r="F1358" s="20">
        <f>Разбивка_по_щитам!I1363</f>
        <v>0</v>
      </c>
      <c r="G1358" s="20">
        <f>Разбивка_по_щитам!J1363</f>
        <v>0</v>
      </c>
      <c r="H1358" s="20">
        <f>Разбивка_по_щитам!K1363</f>
        <v>0</v>
      </c>
      <c r="I1358" s="20">
        <f>Разбивка_по_щитам!L1363</f>
        <v>0</v>
      </c>
      <c r="J1358" s="20">
        <f>Разбивка_по_щитам!M1363</f>
        <v>0</v>
      </c>
      <c r="K1358" s="20">
        <f>Разбивка_по_щитам!N1363</f>
        <v>0</v>
      </c>
      <c r="L1358" s="20"/>
      <c r="M1358" s="20">
        <f>Разбивка_по_щитам!P1363</f>
        <v>0</v>
      </c>
      <c r="N1358" s="20"/>
    </row>
    <row r="1359" spans="2:14" x14ac:dyDescent="0.2">
      <c r="B1359" s="20">
        <f>Разбивка_по_щитам!B1364</f>
        <v>0</v>
      </c>
      <c r="C1359" s="20">
        <f>Разбивка_по_щитам!C1364</f>
        <v>0</v>
      </c>
      <c r="D1359" s="20">
        <f>Разбивка_по_щитам!F1364</f>
        <v>0</v>
      </c>
      <c r="E1359" s="20">
        <f>Разбивка_по_щитам!H1364</f>
        <v>0</v>
      </c>
      <c r="F1359" s="20">
        <f>Разбивка_по_щитам!I1364</f>
        <v>0</v>
      </c>
      <c r="G1359" s="20">
        <f>Разбивка_по_щитам!J1364</f>
        <v>0</v>
      </c>
      <c r="H1359" s="20">
        <f>Разбивка_по_щитам!K1364</f>
        <v>0</v>
      </c>
      <c r="I1359" s="20">
        <f>Разбивка_по_щитам!L1364</f>
        <v>0</v>
      </c>
      <c r="J1359" s="20">
        <f>Разбивка_по_щитам!M1364</f>
        <v>0</v>
      </c>
      <c r="K1359" s="20">
        <f>Разбивка_по_щитам!N1364</f>
        <v>0</v>
      </c>
      <c r="L1359" s="20"/>
      <c r="M1359" s="20">
        <f>Разбивка_по_щитам!P1364</f>
        <v>0</v>
      </c>
      <c r="N1359" s="20"/>
    </row>
    <row r="1360" spans="2:14" x14ac:dyDescent="0.2">
      <c r="B1360" s="20">
        <f>Разбивка_по_щитам!B1365</f>
        <v>0</v>
      </c>
      <c r="C1360" s="20">
        <f>Разбивка_по_щитам!C1365</f>
        <v>0</v>
      </c>
      <c r="D1360" s="20">
        <f>Разбивка_по_щитам!F1365</f>
        <v>0</v>
      </c>
      <c r="E1360" s="20">
        <f>Разбивка_по_щитам!H1365</f>
        <v>0</v>
      </c>
      <c r="F1360" s="20">
        <f>Разбивка_по_щитам!I1365</f>
        <v>0</v>
      </c>
      <c r="G1360" s="20">
        <f>Разбивка_по_щитам!J1365</f>
        <v>0</v>
      </c>
      <c r="H1360" s="20">
        <f>Разбивка_по_щитам!K1365</f>
        <v>0</v>
      </c>
      <c r="I1360" s="20">
        <f>Разбивка_по_щитам!L1365</f>
        <v>0</v>
      </c>
      <c r="J1360" s="20">
        <f>Разбивка_по_щитам!M1365</f>
        <v>0</v>
      </c>
      <c r="K1360" s="20">
        <f>Разбивка_по_щитам!N1365</f>
        <v>0</v>
      </c>
      <c r="L1360" s="20"/>
      <c r="M1360" s="20">
        <f>Разбивка_по_щитам!P1365</f>
        <v>0</v>
      </c>
      <c r="N1360" s="20"/>
    </row>
    <row r="1361" spans="2:14" x14ac:dyDescent="0.2">
      <c r="B1361" s="20">
        <f>Разбивка_по_щитам!B1366</f>
        <v>0</v>
      </c>
      <c r="C1361" s="20">
        <f>Разбивка_по_щитам!C1366</f>
        <v>0</v>
      </c>
      <c r="D1361" s="20">
        <f>Разбивка_по_щитам!F1366</f>
        <v>0</v>
      </c>
      <c r="E1361" s="20">
        <f>Разбивка_по_щитам!H1366</f>
        <v>0</v>
      </c>
      <c r="F1361" s="20">
        <f>Разбивка_по_щитам!I1366</f>
        <v>0</v>
      </c>
      <c r="G1361" s="20">
        <f>Разбивка_по_щитам!J1366</f>
        <v>0</v>
      </c>
      <c r="H1361" s="20">
        <f>Разбивка_по_щитам!K1366</f>
        <v>0</v>
      </c>
      <c r="I1361" s="20">
        <f>Разбивка_по_щитам!L1366</f>
        <v>0</v>
      </c>
      <c r="J1361" s="20">
        <f>Разбивка_по_щитам!M1366</f>
        <v>0</v>
      </c>
      <c r="K1361" s="20">
        <f>Разбивка_по_щитам!N1366</f>
        <v>0</v>
      </c>
      <c r="L1361" s="20"/>
      <c r="M1361" s="20">
        <f>Разбивка_по_щитам!P1366</f>
        <v>0</v>
      </c>
      <c r="N1361" s="20"/>
    </row>
    <row r="1362" spans="2:14" x14ac:dyDescent="0.2">
      <c r="B1362" s="20">
        <f>Разбивка_по_щитам!B1367</f>
        <v>0</v>
      </c>
      <c r="C1362" s="20">
        <f>Разбивка_по_щитам!C1367</f>
        <v>0</v>
      </c>
      <c r="D1362" s="20">
        <f>Разбивка_по_щитам!F1367</f>
        <v>0</v>
      </c>
      <c r="E1362" s="20">
        <f>Разбивка_по_щитам!H1367</f>
        <v>0</v>
      </c>
      <c r="F1362" s="20">
        <f>Разбивка_по_щитам!I1367</f>
        <v>0</v>
      </c>
      <c r="G1362" s="20">
        <f>Разбивка_по_щитам!J1367</f>
        <v>0</v>
      </c>
      <c r="H1362" s="20">
        <f>Разбивка_по_щитам!K1367</f>
        <v>0</v>
      </c>
      <c r="I1362" s="20">
        <f>Разбивка_по_щитам!L1367</f>
        <v>0</v>
      </c>
      <c r="J1362" s="20">
        <f>Разбивка_по_щитам!M1367</f>
        <v>0</v>
      </c>
      <c r="K1362" s="20">
        <f>Разбивка_по_щитам!N1367</f>
        <v>0</v>
      </c>
      <c r="L1362" s="20"/>
      <c r="M1362" s="20">
        <f>Разбивка_по_щитам!P1367</f>
        <v>0</v>
      </c>
      <c r="N1362" s="20"/>
    </row>
    <row r="1363" spans="2:14" x14ac:dyDescent="0.2">
      <c r="B1363" s="20">
        <f>Разбивка_по_щитам!B1368</f>
        <v>0</v>
      </c>
      <c r="C1363" s="20">
        <f>Разбивка_по_щитам!C1368</f>
        <v>0</v>
      </c>
      <c r="D1363" s="20">
        <f>Разбивка_по_щитам!F1368</f>
        <v>0</v>
      </c>
      <c r="E1363" s="20">
        <f>Разбивка_по_щитам!H1368</f>
        <v>0</v>
      </c>
      <c r="F1363" s="20">
        <f>Разбивка_по_щитам!I1368</f>
        <v>0</v>
      </c>
      <c r="G1363" s="20">
        <f>Разбивка_по_щитам!J1368</f>
        <v>0</v>
      </c>
      <c r="H1363" s="20">
        <f>Разбивка_по_щитам!K1368</f>
        <v>0</v>
      </c>
      <c r="I1363" s="20">
        <f>Разбивка_по_щитам!L1368</f>
        <v>0</v>
      </c>
      <c r="J1363" s="20">
        <f>Разбивка_по_щитам!M1368</f>
        <v>0</v>
      </c>
      <c r="K1363" s="20">
        <f>Разбивка_по_щитам!N1368</f>
        <v>0</v>
      </c>
      <c r="L1363" s="20"/>
      <c r="M1363" s="20">
        <f>Разбивка_по_щитам!P1368</f>
        <v>0</v>
      </c>
      <c r="N1363" s="20"/>
    </row>
    <row r="1364" spans="2:14" x14ac:dyDescent="0.2">
      <c r="B1364" s="20">
        <f>Разбивка_по_щитам!B1369</f>
        <v>0</v>
      </c>
      <c r="C1364" s="20">
        <f>Разбивка_по_щитам!C1369</f>
        <v>0</v>
      </c>
      <c r="D1364" s="20">
        <f>Разбивка_по_щитам!F1369</f>
        <v>0</v>
      </c>
      <c r="E1364" s="20">
        <f>Разбивка_по_щитам!H1369</f>
        <v>0</v>
      </c>
      <c r="F1364" s="20">
        <f>Разбивка_по_щитам!I1369</f>
        <v>0</v>
      </c>
      <c r="G1364" s="20">
        <f>Разбивка_по_щитам!J1369</f>
        <v>0</v>
      </c>
      <c r="H1364" s="20">
        <f>Разбивка_по_щитам!K1369</f>
        <v>0</v>
      </c>
      <c r="I1364" s="20">
        <f>Разбивка_по_щитам!L1369</f>
        <v>0</v>
      </c>
      <c r="J1364" s="20">
        <f>Разбивка_по_щитам!M1369</f>
        <v>0</v>
      </c>
      <c r="K1364" s="20">
        <f>Разбивка_по_щитам!N1369</f>
        <v>0</v>
      </c>
      <c r="L1364" s="20"/>
      <c r="M1364" s="20">
        <f>Разбивка_по_щитам!P1369</f>
        <v>0</v>
      </c>
      <c r="N1364" s="20"/>
    </row>
    <row r="1365" spans="2:14" x14ac:dyDescent="0.2">
      <c r="B1365" s="20">
        <f>Разбивка_по_щитам!B1370</f>
        <v>0</v>
      </c>
      <c r="C1365" s="20">
        <f>Разбивка_по_щитам!C1370</f>
        <v>0</v>
      </c>
      <c r="D1365" s="20">
        <f>Разбивка_по_щитам!F1370</f>
        <v>0</v>
      </c>
      <c r="E1365" s="20">
        <f>Разбивка_по_щитам!H1370</f>
        <v>0</v>
      </c>
      <c r="F1365" s="20">
        <f>Разбивка_по_щитам!I1370</f>
        <v>0</v>
      </c>
      <c r="G1365" s="20">
        <f>Разбивка_по_щитам!J1370</f>
        <v>0</v>
      </c>
      <c r="H1365" s="20">
        <f>Разбивка_по_щитам!K1370</f>
        <v>0</v>
      </c>
      <c r="I1365" s="20">
        <f>Разбивка_по_щитам!L1370</f>
        <v>0</v>
      </c>
      <c r="J1365" s="20">
        <f>Разбивка_по_щитам!M1370</f>
        <v>0</v>
      </c>
      <c r="K1365" s="20">
        <f>Разбивка_по_щитам!N1370</f>
        <v>0</v>
      </c>
      <c r="L1365" s="20"/>
      <c r="M1365" s="20">
        <f>Разбивка_по_щитам!P1370</f>
        <v>0</v>
      </c>
      <c r="N1365" s="20"/>
    </row>
    <row r="1366" spans="2:14" x14ac:dyDescent="0.2">
      <c r="B1366" s="20">
        <f>Разбивка_по_щитам!B1371</f>
        <v>0</v>
      </c>
      <c r="C1366" s="20">
        <f>Разбивка_по_щитам!C1371</f>
        <v>0</v>
      </c>
      <c r="D1366" s="20">
        <f>Разбивка_по_щитам!F1371</f>
        <v>0</v>
      </c>
      <c r="E1366" s="20">
        <f>Разбивка_по_щитам!H1371</f>
        <v>0</v>
      </c>
      <c r="F1366" s="20">
        <f>Разбивка_по_щитам!I1371</f>
        <v>0</v>
      </c>
      <c r="G1366" s="20">
        <f>Разбивка_по_щитам!J1371</f>
        <v>0</v>
      </c>
      <c r="H1366" s="20">
        <f>Разбивка_по_щитам!K1371</f>
        <v>0</v>
      </c>
      <c r="I1366" s="20">
        <f>Разбивка_по_щитам!L1371</f>
        <v>0</v>
      </c>
      <c r="J1366" s="20">
        <f>Разбивка_по_щитам!M1371</f>
        <v>0</v>
      </c>
      <c r="K1366" s="20">
        <f>Разбивка_по_щитам!N1371</f>
        <v>0</v>
      </c>
      <c r="L1366" s="20"/>
      <c r="M1366" s="20">
        <f>Разбивка_по_щитам!P1371</f>
        <v>0</v>
      </c>
      <c r="N1366" s="20"/>
    </row>
    <row r="1367" spans="2:14" x14ac:dyDescent="0.2">
      <c r="B1367" s="20">
        <f>Разбивка_по_щитам!B1372</f>
        <v>0</v>
      </c>
      <c r="C1367" s="20">
        <f>Разбивка_по_щитам!C1372</f>
        <v>0</v>
      </c>
      <c r="D1367" s="20">
        <f>Разбивка_по_щитам!F1372</f>
        <v>0</v>
      </c>
      <c r="E1367" s="20">
        <f>Разбивка_по_щитам!H1372</f>
        <v>0</v>
      </c>
      <c r="F1367" s="20">
        <f>Разбивка_по_щитам!I1372</f>
        <v>0</v>
      </c>
      <c r="G1367" s="20">
        <f>Разбивка_по_щитам!J1372</f>
        <v>0</v>
      </c>
      <c r="H1367" s="20">
        <f>Разбивка_по_щитам!K1372</f>
        <v>0</v>
      </c>
      <c r="I1367" s="20">
        <f>Разбивка_по_щитам!L1372</f>
        <v>0</v>
      </c>
      <c r="J1367" s="20">
        <f>Разбивка_по_щитам!M1372</f>
        <v>0</v>
      </c>
      <c r="K1367" s="20">
        <f>Разбивка_по_щитам!N1372</f>
        <v>0</v>
      </c>
      <c r="L1367" s="20"/>
      <c r="M1367" s="20">
        <f>Разбивка_по_щитам!P1372</f>
        <v>0</v>
      </c>
      <c r="N1367" s="20"/>
    </row>
    <row r="1368" spans="2:14" x14ac:dyDescent="0.2">
      <c r="B1368" s="20">
        <f>Разбивка_по_щитам!B1373</f>
        <v>0</v>
      </c>
      <c r="C1368" s="20">
        <f>Разбивка_по_щитам!C1373</f>
        <v>0</v>
      </c>
      <c r="D1368" s="20">
        <f>Разбивка_по_щитам!F1373</f>
        <v>0</v>
      </c>
      <c r="E1368" s="20">
        <f>Разбивка_по_щитам!H1373</f>
        <v>0</v>
      </c>
      <c r="F1368" s="20">
        <f>Разбивка_по_щитам!I1373</f>
        <v>0</v>
      </c>
      <c r="G1368" s="20">
        <f>Разбивка_по_щитам!J1373</f>
        <v>0</v>
      </c>
      <c r="H1368" s="20">
        <f>Разбивка_по_щитам!K1373</f>
        <v>0</v>
      </c>
      <c r="I1368" s="20">
        <f>Разбивка_по_щитам!L1373</f>
        <v>0</v>
      </c>
      <c r="J1368" s="20">
        <f>Разбивка_по_щитам!M1373</f>
        <v>0</v>
      </c>
      <c r="K1368" s="20">
        <f>Разбивка_по_щитам!N1373</f>
        <v>0</v>
      </c>
      <c r="L1368" s="20"/>
      <c r="M1368" s="20">
        <f>Разбивка_по_щитам!P1373</f>
        <v>0</v>
      </c>
      <c r="N1368" s="20"/>
    </row>
    <row r="1369" spans="2:14" x14ac:dyDescent="0.2">
      <c r="B1369" s="20">
        <f>Разбивка_по_щитам!B1374</f>
        <v>0</v>
      </c>
      <c r="C1369" s="20">
        <f>Разбивка_по_щитам!C1374</f>
        <v>0</v>
      </c>
      <c r="D1369" s="20">
        <f>Разбивка_по_щитам!F1374</f>
        <v>0</v>
      </c>
      <c r="E1369" s="20">
        <f>Разбивка_по_щитам!H1374</f>
        <v>0</v>
      </c>
      <c r="F1369" s="20">
        <f>Разбивка_по_щитам!I1374</f>
        <v>0</v>
      </c>
      <c r="G1369" s="20">
        <f>Разбивка_по_щитам!J1374</f>
        <v>0</v>
      </c>
      <c r="H1369" s="20">
        <f>Разбивка_по_щитам!K1374</f>
        <v>0</v>
      </c>
      <c r="I1369" s="20">
        <f>Разбивка_по_щитам!L1374</f>
        <v>0</v>
      </c>
      <c r="J1369" s="20">
        <f>Разбивка_по_щитам!M1374</f>
        <v>0</v>
      </c>
      <c r="K1369" s="20">
        <f>Разбивка_по_щитам!N1374</f>
        <v>0</v>
      </c>
      <c r="L1369" s="20"/>
      <c r="M1369" s="20">
        <f>Разбивка_по_щитам!P1374</f>
        <v>0</v>
      </c>
      <c r="N1369" s="20"/>
    </row>
    <row r="1370" spans="2:14" x14ac:dyDescent="0.2">
      <c r="B1370" s="20">
        <f>Разбивка_по_щитам!B1375</f>
        <v>0</v>
      </c>
      <c r="C1370" s="20">
        <f>Разбивка_по_щитам!C1375</f>
        <v>0</v>
      </c>
      <c r="D1370" s="20">
        <f>Разбивка_по_щитам!F1375</f>
        <v>0</v>
      </c>
      <c r="E1370" s="20">
        <f>Разбивка_по_щитам!H1375</f>
        <v>0</v>
      </c>
      <c r="F1370" s="20">
        <f>Разбивка_по_щитам!I1375</f>
        <v>0</v>
      </c>
      <c r="G1370" s="20">
        <f>Разбивка_по_щитам!J1375</f>
        <v>0</v>
      </c>
      <c r="H1370" s="20">
        <f>Разбивка_по_щитам!K1375</f>
        <v>0</v>
      </c>
      <c r="I1370" s="20">
        <f>Разбивка_по_щитам!L1375</f>
        <v>0</v>
      </c>
      <c r="J1370" s="20">
        <f>Разбивка_по_щитам!M1375</f>
        <v>0</v>
      </c>
      <c r="K1370" s="20">
        <f>Разбивка_по_щитам!N1375</f>
        <v>0</v>
      </c>
      <c r="L1370" s="20"/>
      <c r="M1370" s="20">
        <f>Разбивка_по_щитам!P1375</f>
        <v>0</v>
      </c>
      <c r="N1370" s="20"/>
    </row>
    <row r="1371" spans="2:14" x14ac:dyDescent="0.2">
      <c r="B1371" s="20">
        <f>Разбивка_по_щитам!B1376</f>
        <v>0</v>
      </c>
      <c r="C1371" s="20">
        <f>Разбивка_по_щитам!C1376</f>
        <v>0</v>
      </c>
      <c r="D1371" s="20">
        <f>Разбивка_по_щитам!F1376</f>
        <v>0</v>
      </c>
      <c r="E1371" s="20">
        <f>Разбивка_по_щитам!H1376</f>
        <v>0</v>
      </c>
      <c r="F1371" s="20">
        <f>Разбивка_по_щитам!I1376</f>
        <v>0</v>
      </c>
      <c r="G1371" s="20">
        <f>Разбивка_по_щитам!J1376</f>
        <v>0</v>
      </c>
      <c r="H1371" s="20">
        <f>Разбивка_по_щитам!K1376</f>
        <v>0</v>
      </c>
      <c r="I1371" s="20">
        <f>Разбивка_по_щитам!L1376</f>
        <v>0</v>
      </c>
      <c r="J1371" s="20">
        <f>Разбивка_по_щитам!M1376</f>
        <v>0</v>
      </c>
      <c r="K1371" s="20">
        <f>Разбивка_по_щитам!N1376</f>
        <v>0</v>
      </c>
      <c r="L1371" s="20"/>
      <c r="M1371" s="20">
        <f>Разбивка_по_щитам!P1376</f>
        <v>0</v>
      </c>
      <c r="N1371" s="20"/>
    </row>
    <row r="1372" spans="2:14" x14ac:dyDescent="0.2">
      <c r="B1372" s="20">
        <f>Разбивка_по_щитам!B1377</f>
        <v>0</v>
      </c>
      <c r="C1372" s="20">
        <f>Разбивка_по_щитам!C1377</f>
        <v>0</v>
      </c>
      <c r="D1372" s="20">
        <f>Разбивка_по_щитам!F1377</f>
        <v>0</v>
      </c>
      <c r="E1372" s="20">
        <f>Разбивка_по_щитам!H1377</f>
        <v>0</v>
      </c>
      <c r="F1372" s="20">
        <f>Разбивка_по_щитам!I1377</f>
        <v>0</v>
      </c>
      <c r="G1372" s="20">
        <f>Разбивка_по_щитам!J1377</f>
        <v>0</v>
      </c>
      <c r="H1372" s="20">
        <f>Разбивка_по_щитам!K1377</f>
        <v>0</v>
      </c>
      <c r="I1372" s="20">
        <f>Разбивка_по_щитам!L1377</f>
        <v>0</v>
      </c>
      <c r="J1372" s="20">
        <f>Разбивка_по_щитам!M1377</f>
        <v>0</v>
      </c>
      <c r="K1372" s="20">
        <f>Разбивка_по_щитам!N1377</f>
        <v>0</v>
      </c>
      <c r="L1372" s="20"/>
      <c r="M1372" s="20">
        <f>Разбивка_по_щитам!P1377</f>
        <v>0</v>
      </c>
      <c r="N1372" s="20"/>
    </row>
    <row r="1373" spans="2:14" x14ac:dyDescent="0.2">
      <c r="B1373" s="20">
        <f>Разбивка_по_щитам!B1378</f>
        <v>0</v>
      </c>
      <c r="C1373" s="20">
        <f>Разбивка_по_щитам!C1378</f>
        <v>0</v>
      </c>
      <c r="D1373" s="20">
        <f>Разбивка_по_щитам!F1378</f>
        <v>0</v>
      </c>
      <c r="E1373" s="20">
        <f>Разбивка_по_щитам!H1378</f>
        <v>0</v>
      </c>
      <c r="F1373" s="20">
        <f>Разбивка_по_щитам!I1378</f>
        <v>0</v>
      </c>
      <c r="G1373" s="20">
        <f>Разбивка_по_щитам!J1378</f>
        <v>0</v>
      </c>
      <c r="H1373" s="20">
        <f>Разбивка_по_щитам!K1378</f>
        <v>0</v>
      </c>
      <c r="I1373" s="20">
        <f>Разбивка_по_щитам!L1378</f>
        <v>0</v>
      </c>
      <c r="J1373" s="20">
        <f>Разбивка_по_щитам!M1378</f>
        <v>0</v>
      </c>
      <c r="K1373" s="20">
        <f>Разбивка_по_щитам!N1378</f>
        <v>0</v>
      </c>
      <c r="L1373" s="20"/>
      <c r="M1373" s="20">
        <f>Разбивка_по_щитам!P1378</f>
        <v>0</v>
      </c>
      <c r="N1373" s="20"/>
    </row>
    <row r="1374" spans="2:14" x14ac:dyDescent="0.2">
      <c r="B1374" s="20">
        <f>Разбивка_по_щитам!B1379</f>
        <v>0</v>
      </c>
      <c r="C1374" s="20">
        <f>Разбивка_по_щитам!C1379</f>
        <v>0</v>
      </c>
      <c r="D1374" s="20">
        <f>Разбивка_по_щитам!F1379</f>
        <v>0</v>
      </c>
      <c r="E1374" s="20">
        <f>Разбивка_по_щитам!H1379</f>
        <v>0</v>
      </c>
      <c r="F1374" s="20">
        <f>Разбивка_по_щитам!I1379</f>
        <v>0</v>
      </c>
      <c r="G1374" s="20">
        <f>Разбивка_по_щитам!J1379</f>
        <v>0</v>
      </c>
      <c r="H1374" s="20">
        <f>Разбивка_по_щитам!K1379</f>
        <v>0</v>
      </c>
      <c r="I1374" s="20">
        <f>Разбивка_по_щитам!L1379</f>
        <v>0</v>
      </c>
      <c r="J1374" s="20">
        <f>Разбивка_по_щитам!M1379</f>
        <v>0</v>
      </c>
      <c r="K1374" s="20">
        <f>Разбивка_по_щитам!N1379</f>
        <v>0</v>
      </c>
      <c r="L1374" s="20"/>
      <c r="M1374" s="20">
        <f>Разбивка_по_щитам!P1379</f>
        <v>0</v>
      </c>
      <c r="N1374" s="20"/>
    </row>
    <row r="1375" spans="2:14" x14ac:dyDescent="0.2">
      <c r="B1375" s="20">
        <f>Разбивка_по_щитам!B1380</f>
        <v>0</v>
      </c>
      <c r="C1375" s="20">
        <f>Разбивка_по_щитам!C1380</f>
        <v>0</v>
      </c>
      <c r="D1375" s="20">
        <f>Разбивка_по_щитам!F1380</f>
        <v>0</v>
      </c>
      <c r="E1375" s="20">
        <f>Разбивка_по_щитам!H1380</f>
        <v>0</v>
      </c>
      <c r="F1375" s="20">
        <f>Разбивка_по_щитам!I1380</f>
        <v>0</v>
      </c>
      <c r="G1375" s="20">
        <f>Разбивка_по_щитам!J1380</f>
        <v>0</v>
      </c>
      <c r="H1375" s="20">
        <f>Разбивка_по_щитам!K1380</f>
        <v>0</v>
      </c>
      <c r="I1375" s="20">
        <f>Разбивка_по_щитам!L1380</f>
        <v>0</v>
      </c>
      <c r="J1375" s="20">
        <f>Разбивка_по_щитам!M1380</f>
        <v>0</v>
      </c>
      <c r="K1375" s="20">
        <f>Разбивка_по_щитам!N1380</f>
        <v>0</v>
      </c>
      <c r="L1375" s="20"/>
      <c r="M1375" s="20">
        <f>Разбивка_по_щитам!P1380</f>
        <v>0</v>
      </c>
      <c r="N1375" s="20"/>
    </row>
    <row r="1376" spans="2:14" x14ac:dyDescent="0.2">
      <c r="B1376" s="20">
        <f>Разбивка_по_щитам!B1381</f>
        <v>0</v>
      </c>
      <c r="C1376" s="20">
        <f>Разбивка_по_щитам!C1381</f>
        <v>0</v>
      </c>
      <c r="D1376" s="20">
        <f>Разбивка_по_щитам!F1381</f>
        <v>0</v>
      </c>
      <c r="E1376" s="20">
        <f>Разбивка_по_щитам!H1381</f>
        <v>0</v>
      </c>
      <c r="F1376" s="20">
        <f>Разбивка_по_щитам!I1381</f>
        <v>0</v>
      </c>
      <c r="G1376" s="20">
        <f>Разбивка_по_щитам!J1381</f>
        <v>0</v>
      </c>
      <c r="H1376" s="20">
        <f>Разбивка_по_щитам!K1381</f>
        <v>0</v>
      </c>
      <c r="I1376" s="20">
        <f>Разбивка_по_щитам!L1381</f>
        <v>0</v>
      </c>
      <c r="J1376" s="20">
        <f>Разбивка_по_щитам!M1381</f>
        <v>0</v>
      </c>
      <c r="K1376" s="20">
        <f>Разбивка_по_щитам!N1381</f>
        <v>0</v>
      </c>
      <c r="L1376" s="20"/>
      <c r="M1376" s="20">
        <f>Разбивка_по_щитам!P1381</f>
        <v>0</v>
      </c>
      <c r="N1376" s="20"/>
    </row>
    <row r="1377" spans="2:14" x14ac:dyDescent="0.2">
      <c r="B1377" s="20">
        <f>Разбивка_по_щитам!B1382</f>
        <v>0</v>
      </c>
      <c r="C1377" s="20">
        <f>Разбивка_по_щитам!C1382</f>
        <v>0</v>
      </c>
      <c r="D1377" s="20">
        <f>Разбивка_по_щитам!F1382</f>
        <v>0</v>
      </c>
      <c r="E1377" s="20">
        <f>Разбивка_по_щитам!H1382</f>
        <v>0</v>
      </c>
      <c r="F1377" s="20">
        <f>Разбивка_по_щитам!I1382</f>
        <v>0</v>
      </c>
      <c r="G1377" s="20">
        <f>Разбивка_по_щитам!J1382</f>
        <v>0</v>
      </c>
      <c r="H1377" s="20">
        <f>Разбивка_по_щитам!K1382</f>
        <v>0</v>
      </c>
      <c r="I1377" s="20">
        <f>Разбивка_по_щитам!L1382</f>
        <v>0</v>
      </c>
      <c r="J1377" s="20">
        <f>Разбивка_по_щитам!M1382</f>
        <v>0</v>
      </c>
      <c r="K1377" s="20">
        <f>Разбивка_по_щитам!N1382</f>
        <v>0</v>
      </c>
      <c r="L1377" s="20"/>
      <c r="M1377" s="20">
        <f>Разбивка_по_щитам!P1382</f>
        <v>0</v>
      </c>
      <c r="N1377" s="20"/>
    </row>
    <row r="1378" spans="2:14" x14ac:dyDescent="0.2">
      <c r="B1378" s="20">
        <f>Разбивка_по_щитам!B1383</f>
        <v>0</v>
      </c>
      <c r="C1378" s="20">
        <f>Разбивка_по_щитам!C1383</f>
        <v>0</v>
      </c>
      <c r="D1378" s="20">
        <f>Разбивка_по_щитам!F1383</f>
        <v>0</v>
      </c>
      <c r="E1378" s="20">
        <f>Разбивка_по_щитам!H1383</f>
        <v>0</v>
      </c>
      <c r="F1378" s="20">
        <f>Разбивка_по_щитам!I1383</f>
        <v>0</v>
      </c>
      <c r="G1378" s="20">
        <f>Разбивка_по_щитам!J1383</f>
        <v>0</v>
      </c>
      <c r="H1378" s="20">
        <f>Разбивка_по_щитам!K1383</f>
        <v>0</v>
      </c>
      <c r="I1378" s="20">
        <f>Разбивка_по_щитам!L1383</f>
        <v>0</v>
      </c>
      <c r="J1378" s="20">
        <f>Разбивка_по_щитам!M1383</f>
        <v>0</v>
      </c>
      <c r="K1378" s="20">
        <f>Разбивка_по_щитам!N1383</f>
        <v>0</v>
      </c>
      <c r="L1378" s="20"/>
      <c r="M1378" s="20">
        <f>Разбивка_по_щитам!P1383</f>
        <v>0</v>
      </c>
      <c r="N1378" s="20"/>
    </row>
    <row r="1379" spans="2:14" x14ac:dyDescent="0.2">
      <c r="B1379" s="20">
        <f>Разбивка_по_щитам!B1384</f>
        <v>0</v>
      </c>
      <c r="C1379" s="20">
        <f>Разбивка_по_щитам!C1384</f>
        <v>0</v>
      </c>
      <c r="D1379" s="20">
        <f>Разбивка_по_щитам!F1384</f>
        <v>0</v>
      </c>
      <c r="E1379" s="20">
        <f>Разбивка_по_щитам!H1384</f>
        <v>0</v>
      </c>
      <c r="F1379" s="20">
        <f>Разбивка_по_щитам!I1384</f>
        <v>0</v>
      </c>
      <c r="G1379" s="20">
        <f>Разбивка_по_щитам!J1384</f>
        <v>0</v>
      </c>
      <c r="H1379" s="20">
        <f>Разбивка_по_щитам!K1384</f>
        <v>0</v>
      </c>
      <c r="I1379" s="20">
        <f>Разбивка_по_щитам!L1384</f>
        <v>0</v>
      </c>
      <c r="J1379" s="20">
        <f>Разбивка_по_щитам!M1384</f>
        <v>0</v>
      </c>
      <c r="K1379" s="20">
        <f>Разбивка_по_щитам!N1384</f>
        <v>0</v>
      </c>
      <c r="L1379" s="20"/>
      <c r="M1379" s="20">
        <f>Разбивка_по_щитам!P1384</f>
        <v>0</v>
      </c>
      <c r="N1379" s="20"/>
    </row>
    <row r="1380" spans="2:14" x14ac:dyDescent="0.2">
      <c r="B1380" s="20">
        <f>Разбивка_по_щитам!B1385</f>
        <v>0</v>
      </c>
      <c r="C1380" s="20">
        <f>Разбивка_по_щитам!C1385</f>
        <v>0</v>
      </c>
      <c r="D1380" s="20">
        <f>Разбивка_по_щитам!F1385</f>
        <v>0</v>
      </c>
      <c r="E1380" s="20">
        <f>Разбивка_по_щитам!H1385</f>
        <v>0</v>
      </c>
      <c r="F1380" s="20">
        <f>Разбивка_по_щитам!I1385</f>
        <v>0</v>
      </c>
      <c r="G1380" s="20">
        <f>Разбивка_по_щитам!J1385</f>
        <v>0</v>
      </c>
      <c r="H1380" s="20">
        <f>Разбивка_по_щитам!K1385</f>
        <v>0</v>
      </c>
      <c r="I1380" s="20">
        <f>Разбивка_по_щитам!L1385</f>
        <v>0</v>
      </c>
      <c r="J1380" s="20">
        <f>Разбивка_по_щитам!M1385</f>
        <v>0</v>
      </c>
      <c r="K1380" s="20">
        <f>Разбивка_по_щитам!N1385</f>
        <v>0</v>
      </c>
      <c r="L1380" s="20"/>
      <c r="M1380" s="20">
        <f>Разбивка_по_щитам!P1385</f>
        <v>0</v>
      </c>
      <c r="N1380" s="20"/>
    </row>
    <row r="1381" spans="2:14" x14ac:dyDescent="0.2">
      <c r="B1381" s="20">
        <f>Разбивка_по_щитам!B1386</f>
        <v>0</v>
      </c>
      <c r="C1381" s="20">
        <f>Разбивка_по_щитам!C1386</f>
        <v>0</v>
      </c>
      <c r="D1381" s="20">
        <f>Разбивка_по_щитам!F1386</f>
        <v>0</v>
      </c>
      <c r="E1381" s="20">
        <f>Разбивка_по_щитам!H1386</f>
        <v>0</v>
      </c>
      <c r="F1381" s="20">
        <f>Разбивка_по_щитам!I1386</f>
        <v>0</v>
      </c>
      <c r="G1381" s="20">
        <f>Разбивка_по_щитам!J1386</f>
        <v>0</v>
      </c>
      <c r="H1381" s="20">
        <f>Разбивка_по_щитам!K1386</f>
        <v>0</v>
      </c>
      <c r="I1381" s="20">
        <f>Разбивка_по_щитам!L1386</f>
        <v>0</v>
      </c>
      <c r="J1381" s="20">
        <f>Разбивка_по_щитам!M1386</f>
        <v>0</v>
      </c>
      <c r="K1381" s="20">
        <f>Разбивка_по_щитам!N1386</f>
        <v>0</v>
      </c>
      <c r="L1381" s="20"/>
      <c r="M1381" s="20">
        <f>Разбивка_по_щитам!P1386</f>
        <v>0</v>
      </c>
      <c r="N1381" s="20"/>
    </row>
    <row r="1382" spans="2:14" x14ac:dyDescent="0.2">
      <c r="B1382" s="20">
        <f>Разбивка_по_щитам!B1387</f>
        <v>0</v>
      </c>
      <c r="C1382" s="20">
        <f>Разбивка_по_щитам!C1387</f>
        <v>0</v>
      </c>
      <c r="D1382" s="20">
        <f>Разбивка_по_щитам!F1387</f>
        <v>0</v>
      </c>
      <c r="E1382" s="20">
        <f>Разбивка_по_щитам!H1387</f>
        <v>0</v>
      </c>
      <c r="F1382" s="20">
        <f>Разбивка_по_щитам!I1387</f>
        <v>0</v>
      </c>
      <c r="G1382" s="20">
        <f>Разбивка_по_щитам!J1387</f>
        <v>0</v>
      </c>
      <c r="H1382" s="20">
        <f>Разбивка_по_щитам!K1387</f>
        <v>0</v>
      </c>
      <c r="I1382" s="20">
        <f>Разбивка_по_щитам!L1387</f>
        <v>0</v>
      </c>
      <c r="J1382" s="20">
        <f>Разбивка_по_щитам!M1387</f>
        <v>0</v>
      </c>
      <c r="K1382" s="20">
        <f>Разбивка_по_щитам!N1387</f>
        <v>0</v>
      </c>
      <c r="L1382" s="20"/>
      <c r="M1382" s="20">
        <f>Разбивка_по_щитам!P1387</f>
        <v>0</v>
      </c>
      <c r="N1382" s="20"/>
    </row>
    <row r="1383" spans="2:14" x14ac:dyDescent="0.2">
      <c r="B1383" s="20">
        <f>Разбивка_по_щитам!B1388</f>
        <v>0</v>
      </c>
      <c r="C1383" s="20">
        <f>Разбивка_по_щитам!C1388</f>
        <v>0</v>
      </c>
      <c r="D1383" s="20">
        <f>Разбивка_по_щитам!F1388</f>
        <v>0</v>
      </c>
      <c r="E1383" s="20">
        <f>Разбивка_по_щитам!H1388</f>
        <v>0</v>
      </c>
      <c r="F1383" s="20">
        <f>Разбивка_по_щитам!I1388</f>
        <v>0</v>
      </c>
      <c r="G1383" s="20">
        <f>Разбивка_по_щитам!J1388</f>
        <v>0</v>
      </c>
      <c r="H1383" s="20">
        <f>Разбивка_по_щитам!K1388</f>
        <v>0</v>
      </c>
      <c r="I1383" s="20">
        <f>Разбивка_по_щитам!L1388</f>
        <v>0</v>
      </c>
      <c r="J1383" s="20">
        <f>Разбивка_по_щитам!M1388</f>
        <v>0</v>
      </c>
      <c r="K1383" s="20">
        <f>Разбивка_по_щитам!N1388</f>
        <v>0</v>
      </c>
      <c r="L1383" s="20"/>
      <c r="M1383" s="20">
        <f>Разбивка_по_щитам!P1388</f>
        <v>0</v>
      </c>
      <c r="N1383" s="20"/>
    </row>
    <row r="1384" spans="2:14" x14ac:dyDescent="0.2">
      <c r="B1384" s="20">
        <f>Разбивка_по_щитам!B1389</f>
        <v>0</v>
      </c>
      <c r="C1384" s="20">
        <f>Разбивка_по_щитам!C1389</f>
        <v>0</v>
      </c>
      <c r="D1384" s="20">
        <f>Разбивка_по_щитам!F1389</f>
        <v>0</v>
      </c>
      <c r="E1384" s="20">
        <f>Разбивка_по_щитам!H1389</f>
        <v>0</v>
      </c>
      <c r="F1384" s="20">
        <f>Разбивка_по_щитам!I1389</f>
        <v>0</v>
      </c>
      <c r="G1384" s="20">
        <f>Разбивка_по_щитам!J1389</f>
        <v>0</v>
      </c>
      <c r="H1384" s="20">
        <f>Разбивка_по_щитам!K1389</f>
        <v>0</v>
      </c>
      <c r="I1384" s="20">
        <f>Разбивка_по_щитам!L1389</f>
        <v>0</v>
      </c>
      <c r="J1384" s="20">
        <f>Разбивка_по_щитам!M1389</f>
        <v>0</v>
      </c>
      <c r="K1384" s="20">
        <f>Разбивка_по_щитам!N1389</f>
        <v>0</v>
      </c>
      <c r="L1384" s="20"/>
      <c r="M1384" s="20">
        <f>Разбивка_по_щитам!P1389</f>
        <v>0</v>
      </c>
      <c r="N1384" s="20"/>
    </row>
    <row r="1385" spans="2:14" x14ac:dyDescent="0.2">
      <c r="B1385" s="20">
        <f>Разбивка_по_щитам!B1390</f>
        <v>0</v>
      </c>
      <c r="C1385" s="20">
        <f>Разбивка_по_щитам!C1390</f>
        <v>0</v>
      </c>
      <c r="D1385" s="20">
        <f>Разбивка_по_щитам!F1390</f>
        <v>0</v>
      </c>
      <c r="E1385" s="20">
        <f>Разбивка_по_щитам!H1390</f>
        <v>0</v>
      </c>
      <c r="F1385" s="20">
        <f>Разбивка_по_щитам!I1390</f>
        <v>0</v>
      </c>
      <c r="G1385" s="20">
        <f>Разбивка_по_щитам!J1390</f>
        <v>0</v>
      </c>
      <c r="H1385" s="20">
        <f>Разбивка_по_щитам!K1390</f>
        <v>0</v>
      </c>
      <c r="I1385" s="20">
        <f>Разбивка_по_щитам!L1390</f>
        <v>0</v>
      </c>
      <c r="J1385" s="20">
        <f>Разбивка_по_щитам!M1390</f>
        <v>0</v>
      </c>
      <c r="K1385" s="20">
        <f>Разбивка_по_щитам!N1390</f>
        <v>0</v>
      </c>
      <c r="L1385" s="20"/>
      <c r="M1385" s="20">
        <f>Разбивка_по_щитам!P1390</f>
        <v>0</v>
      </c>
      <c r="N1385" s="20"/>
    </row>
    <row r="1386" spans="2:14" x14ac:dyDescent="0.2">
      <c r="B1386" s="20">
        <f>Разбивка_по_щитам!B1391</f>
        <v>0</v>
      </c>
      <c r="C1386" s="20">
        <f>Разбивка_по_щитам!C1391</f>
        <v>0</v>
      </c>
      <c r="D1386" s="20">
        <f>Разбивка_по_щитам!F1391</f>
        <v>0</v>
      </c>
      <c r="E1386" s="20">
        <f>Разбивка_по_щитам!H1391</f>
        <v>0</v>
      </c>
      <c r="F1386" s="20">
        <f>Разбивка_по_щитам!I1391</f>
        <v>0</v>
      </c>
      <c r="G1386" s="20">
        <f>Разбивка_по_щитам!J1391</f>
        <v>0</v>
      </c>
      <c r="H1386" s="20">
        <f>Разбивка_по_щитам!K1391</f>
        <v>0</v>
      </c>
      <c r="I1386" s="20">
        <f>Разбивка_по_щитам!L1391</f>
        <v>0</v>
      </c>
      <c r="J1386" s="20">
        <f>Разбивка_по_щитам!M1391</f>
        <v>0</v>
      </c>
      <c r="K1386" s="20">
        <f>Разбивка_по_щитам!N1391</f>
        <v>0</v>
      </c>
      <c r="L1386" s="20"/>
      <c r="M1386" s="20">
        <f>Разбивка_по_щитам!P1391</f>
        <v>0</v>
      </c>
      <c r="N1386" s="20"/>
    </row>
    <row r="1387" spans="2:14" x14ac:dyDescent="0.2">
      <c r="B1387" s="20">
        <f>Разбивка_по_щитам!B1392</f>
        <v>0</v>
      </c>
      <c r="C1387" s="20">
        <f>Разбивка_по_щитам!C1392</f>
        <v>0</v>
      </c>
      <c r="D1387" s="20">
        <f>Разбивка_по_щитам!F1392</f>
        <v>0</v>
      </c>
      <c r="E1387" s="20">
        <f>Разбивка_по_щитам!H1392</f>
        <v>0</v>
      </c>
      <c r="F1387" s="20">
        <f>Разбивка_по_щитам!I1392</f>
        <v>0</v>
      </c>
      <c r="G1387" s="20">
        <f>Разбивка_по_щитам!J1392</f>
        <v>0</v>
      </c>
      <c r="H1387" s="20">
        <f>Разбивка_по_щитам!K1392</f>
        <v>0</v>
      </c>
      <c r="I1387" s="20">
        <f>Разбивка_по_щитам!L1392</f>
        <v>0</v>
      </c>
      <c r="J1387" s="20">
        <f>Разбивка_по_щитам!M1392</f>
        <v>0</v>
      </c>
      <c r="K1387" s="20">
        <f>Разбивка_по_щитам!N1392</f>
        <v>0</v>
      </c>
      <c r="L1387" s="20"/>
      <c r="M1387" s="20">
        <f>Разбивка_по_щитам!P1392</f>
        <v>0</v>
      </c>
      <c r="N1387" s="20"/>
    </row>
    <row r="1388" spans="2:14" x14ac:dyDescent="0.2">
      <c r="B1388" s="20">
        <f>Разбивка_по_щитам!B1393</f>
        <v>0</v>
      </c>
      <c r="C1388" s="20">
        <f>Разбивка_по_щитам!C1393</f>
        <v>0</v>
      </c>
      <c r="D1388" s="20">
        <f>Разбивка_по_щитам!F1393</f>
        <v>0</v>
      </c>
      <c r="E1388" s="20">
        <f>Разбивка_по_щитам!H1393</f>
        <v>0</v>
      </c>
      <c r="F1388" s="20">
        <f>Разбивка_по_щитам!I1393</f>
        <v>0</v>
      </c>
      <c r="G1388" s="20">
        <f>Разбивка_по_щитам!J1393</f>
        <v>0</v>
      </c>
      <c r="H1388" s="20">
        <f>Разбивка_по_щитам!K1393</f>
        <v>0</v>
      </c>
      <c r="I1388" s="20">
        <f>Разбивка_по_щитам!L1393</f>
        <v>0</v>
      </c>
      <c r="J1388" s="20">
        <f>Разбивка_по_щитам!M1393</f>
        <v>0</v>
      </c>
      <c r="K1388" s="20">
        <f>Разбивка_по_щитам!N1393</f>
        <v>0</v>
      </c>
      <c r="L1388" s="20"/>
      <c r="M1388" s="20">
        <f>Разбивка_по_щитам!P1393</f>
        <v>0</v>
      </c>
      <c r="N1388" s="20"/>
    </row>
    <row r="1389" spans="2:14" x14ac:dyDescent="0.2">
      <c r="B1389" s="20">
        <f>Разбивка_по_щитам!B1394</f>
        <v>0</v>
      </c>
      <c r="C1389" s="20">
        <f>Разбивка_по_щитам!C1394</f>
        <v>0</v>
      </c>
      <c r="D1389" s="20">
        <f>Разбивка_по_щитам!F1394</f>
        <v>0</v>
      </c>
      <c r="E1389" s="20">
        <f>Разбивка_по_щитам!H1394</f>
        <v>0</v>
      </c>
      <c r="F1389" s="20">
        <f>Разбивка_по_щитам!I1394</f>
        <v>0</v>
      </c>
      <c r="G1389" s="20">
        <f>Разбивка_по_щитам!J1394</f>
        <v>0</v>
      </c>
      <c r="H1389" s="20">
        <f>Разбивка_по_щитам!K1394</f>
        <v>0</v>
      </c>
      <c r="I1389" s="20">
        <f>Разбивка_по_щитам!L1394</f>
        <v>0</v>
      </c>
      <c r="J1389" s="20">
        <f>Разбивка_по_щитам!M1394</f>
        <v>0</v>
      </c>
      <c r="K1389" s="20">
        <f>Разбивка_по_щитам!N1394</f>
        <v>0</v>
      </c>
      <c r="L1389" s="20"/>
      <c r="M1389" s="20">
        <f>Разбивка_по_щитам!P1394</f>
        <v>0</v>
      </c>
      <c r="N1389" s="20"/>
    </row>
    <row r="1390" spans="2:14" x14ac:dyDescent="0.2">
      <c r="B1390" s="20">
        <f>Разбивка_по_щитам!B1395</f>
        <v>0</v>
      </c>
      <c r="C1390" s="20">
        <f>Разбивка_по_щитам!C1395</f>
        <v>0</v>
      </c>
      <c r="D1390" s="20">
        <f>Разбивка_по_щитам!F1395</f>
        <v>0</v>
      </c>
      <c r="E1390" s="20">
        <f>Разбивка_по_щитам!H1395</f>
        <v>0</v>
      </c>
      <c r="F1390" s="20">
        <f>Разбивка_по_щитам!I1395</f>
        <v>0</v>
      </c>
      <c r="G1390" s="20">
        <f>Разбивка_по_щитам!J1395</f>
        <v>0</v>
      </c>
      <c r="H1390" s="20">
        <f>Разбивка_по_щитам!K1395</f>
        <v>0</v>
      </c>
      <c r="I1390" s="20">
        <f>Разбивка_по_щитам!L1395</f>
        <v>0</v>
      </c>
      <c r="J1390" s="20">
        <f>Разбивка_по_щитам!M1395</f>
        <v>0</v>
      </c>
      <c r="K1390" s="20">
        <f>Разбивка_по_щитам!N1395</f>
        <v>0</v>
      </c>
      <c r="L1390" s="20"/>
      <c r="M1390" s="20">
        <f>Разбивка_по_щитам!P1395</f>
        <v>0</v>
      </c>
      <c r="N1390" s="20"/>
    </row>
    <row r="1391" spans="2:14" x14ac:dyDescent="0.2">
      <c r="B1391" s="20">
        <f>Разбивка_по_щитам!B1396</f>
        <v>0</v>
      </c>
      <c r="C1391" s="20">
        <f>Разбивка_по_щитам!C1396</f>
        <v>0</v>
      </c>
      <c r="D1391" s="20">
        <f>Разбивка_по_щитам!F1396</f>
        <v>0</v>
      </c>
      <c r="E1391" s="20">
        <f>Разбивка_по_щитам!H1396</f>
        <v>0</v>
      </c>
      <c r="F1391" s="20">
        <f>Разбивка_по_щитам!I1396</f>
        <v>0</v>
      </c>
      <c r="G1391" s="20">
        <f>Разбивка_по_щитам!J1396</f>
        <v>0</v>
      </c>
      <c r="H1391" s="20">
        <f>Разбивка_по_щитам!K1396</f>
        <v>0</v>
      </c>
      <c r="I1391" s="20">
        <f>Разбивка_по_щитам!L1396</f>
        <v>0</v>
      </c>
      <c r="J1391" s="20">
        <f>Разбивка_по_щитам!M1396</f>
        <v>0</v>
      </c>
      <c r="K1391" s="20">
        <f>Разбивка_по_щитам!N1396</f>
        <v>0</v>
      </c>
      <c r="L1391" s="20"/>
      <c r="M1391" s="20">
        <f>Разбивка_по_щитам!P1396</f>
        <v>0</v>
      </c>
      <c r="N1391" s="20"/>
    </row>
    <row r="1392" spans="2:14" x14ac:dyDescent="0.2">
      <c r="B1392" s="20">
        <f>Разбивка_по_щитам!B1397</f>
        <v>0</v>
      </c>
      <c r="C1392" s="20">
        <f>Разбивка_по_щитам!C1397</f>
        <v>0</v>
      </c>
      <c r="D1392" s="20">
        <f>Разбивка_по_щитам!F1397</f>
        <v>0</v>
      </c>
      <c r="E1392" s="20">
        <f>Разбивка_по_щитам!H1397</f>
        <v>0</v>
      </c>
      <c r="F1392" s="20">
        <f>Разбивка_по_щитам!I1397</f>
        <v>0</v>
      </c>
      <c r="G1392" s="20">
        <f>Разбивка_по_щитам!J1397</f>
        <v>0</v>
      </c>
      <c r="H1392" s="20">
        <f>Разбивка_по_щитам!K1397</f>
        <v>0</v>
      </c>
      <c r="I1392" s="20">
        <f>Разбивка_по_щитам!L1397</f>
        <v>0</v>
      </c>
      <c r="J1392" s="20">
        <f>Разбивка_по_щитам!M1397</f>
        <v>0</v>
      </c>
      <c r="K1392" s="20">
        <f>Разбивка_по_щитам!N1397</f>
        <v>0</v>
      </c>
      <c r="L1392" s="20"/>
      <c r="M1392" s="20">
        <f>Разбивка_по_щитам!P1397</f>
        <v>0</v>
      </c>
      <c r="N1392" s="20"/>
    </row>
    <row r="1393" spans="2:14" x14ac:dyDescent="0.2">
      <c r="B1393" s="20">
        <f>Разбивка_по_щитам!B1398</f>
        <v>0</v>
      </c>
      <c r="C1393" s="20">
        <f>Разбивка_по_щитам!C1398</f>
        <v>0</v>
      </c>
      <c r="D1393" s="20">
        <f>Разбивка_по_щитам!F1398</f>
        <v>0</v>
      </c>
      <c r="E1393" s="20">
        <f>Разбивка_по_щитам!H1398</f>
        <v>0</v>
      </c>
      <c r="F1393" s="20">
        <f>Разбивка_по_щитам!I1398</f>
        <v>0</v>
      </c>
      <c r="G1393" s="20">
        <f>Разбивка_по_щитам!J1398</f>
        <v>0</v>
      </c>
      <c r="H1393" s="20">
        <f>Разбивка_по_щитам!K1398</f>
        <v>0</v>
      </c>
      <c r="I1393" s="20">
        <f>Разбивка_по_щитам!L1398</f>
        <v>0</v>
      </c>
      <c r="J1393" s="20">
        <f>Разбивка_по_щитам!M1398</f>
        <v>0</v>
      </c>
      <c r="K1393" s="20">
        <f>Разбивка_по_щитам!N1398</f>
        <v>0</v>
      </c>
      <c r="L1393" s="20"/>
      <c r="M1393" s="20">
        <f>Разбивка_по_щитам!P1398</f>
        <v>0</v>
      </c>
      <c r="N1393" s="20"/>
    </row>
    <row r="1394" spans="2:14" x14ac:dyDescent="0.2">
      <c r="B1394" s="20">
        <f>Разбивка_по_щитам!B1399</f>
        <v>0</v>
      </c>
      <c r="C1394" s="20">
        <f>Разбивка_по_щитам!C1399</f>
        <v>0</v>
      </c>
      <c r="D1394" s="20">
        <f>Разбивка_по_щитам!F1399</f>
        <v>0</v>
      </c>
      <c r="E1394" s="20">
        <f>Разбивка_по_щитам!H1399</f>
        <v>0</v>
      </c>
      <c r="F1394" s="20">
        <f>Разбивка_по_щитам!I1399</f>
        <v>0</v>
      </c>
      <c r="G1394" s="20">
        <f>Разбивка_по_щитам!J1399</f>
        <v>0</v>
      </c>
      <c r="H1394" s="20">
        <f>Разбивка_по_щитам!K1399</f>
        <v>0</v>
      </c>
      <c r="I1394" s="20">
        <f>Разбивка_по_щитам!L1399</f>
        <v>0</v>
      </c>
      <c r="J1394" s="20">
        <f>Разбивка_по_щитам!M1399</f>
        <v>0</v>
      </c>
      <c r="K1394" s="20">
        <f>Разбивка_по_щитам!N1399</f>
        <v>0</v>
      </c>
      <c r="L1394" s="20"/>
      <c r="M1394" s="20">
        <f>Разбивка_по_щитам!P1399</f>
        <v>0</v>
      </c>
      <c r="N1394" s="20"/>
    </row>
    <row r="1395" spans="2:14" x14ac:dyDescent="0.2">
      <c r="B1395" s="20">
        <f>Разбивка_по_щитам!B1400</f>
        <v>0</v>
      </c>
      <c r="C1395" s="20">
        <f>Разбивка_по_щитам!C1400</f>
        <v>0</v>
      </c>
      <c r="D1395" s="20">
        <f>Разбивка_по_щитам!F1400</f>
        <v>0</v>
      </c>
      <c r="E1395" s="20">
        <f>Разбивка_по_щитам!H1400</f>
        <v>0</v>
      </c>
      <c r="F1395" s="20">
        <f>Разбивка_по_щитам!I1400</f>
        <v>0</v>
      </c>
      <c r="G1395" s="20">
        <f>Разбивка_по_щитам!J1400</f>
        <v>0</v>
      </c>
      <c r="H1395" s="20">
        <f>Разбивка_по_щитам!K1400</f>
        <v>0</v>
      </c>
      <c r="I1395" s="20">
        <f>Разбивка_по_щитам!L1400</f>
        <v>0</v>
      </c>
      <c r="J1395" s="20">
        <f>Разбивка_по_щитам!M1400</f>
        <v>0</v>
      </c>
      <c r="K1395" s="20">
        <f>Разбивка_по_щитам!N1400</f>
        <v>0</v>
      </c>
      <c r="L1395" s="20"/>
      <c r="M1395" s="20">
        <f>Разбивка_по_щитам!P1400</f>
        <v>0</v>
      </c>
      <c r="N1395" s="20"/>
    </row>
    <row r="1396" spans="2:14" x14ac:dyDescent="0.2">
      <c r="B1396" s="20">
        <f>Разбивка_по_щитам!B1401</f>
        <v>0</v>
      </c>
      <c r="C1396" s="20">
        <f>Разбивка_по_щитам!C1401</f>
        <v>0</v>
      </c>
      <c r="D1396" s="20">
        <f>Разбивка_по_щитам!F1401</f>
        <v>0</v>
      </c>
      <c r="E1396" s="20">
        <f>Разбивка_по_щитам!H1401</f>
        <v>0</v>
      </c>
      <c r="F1396" s="20">
        <f>Разбивка_по_щитам!I1401</f>
        <v>0</v>
      </c>
      <c r="G1396" s="20">
        <f>Разбивка_по_щитам!J1401</f>
        <v>0</v>
      </c>
      <c r="H1396" s="20">
        <f>Разбивка_по_щитам!K1401</f>
        <v>0</v>
      </c>
      <c r="I1396" s="20">
        <f>Разбивка_по_щитам!L1401</f>
        <v>0</v>
      </c>
      <c r="J1396" s="20">
        <f>Разбивка_по_щитам!M1401</f>
        <v>0</v>
      </c>
      <c r="K1396" s="20">
        <f>Разбивка_по_щитам!N1401</f>
        <v>0</v>
      </c>
      <c r="L1396" s="20"/>
      <c r="M1396" s="20">
        <f>Разбивка_по_щитам!P1401</f>
        <v>0</v>
      </c>
      <c r="N1396" s="20"/>
    </row>
    <row r="1397" spans="2:14" x14ac:dyDescent="0.2">
      <c r="B1397" s="20">
        <f>Разбивка_по_щитам!B1402</f>
        <v>0</v>
      </c>
      <c r="C1397" s="20">
        <f>Разбивка_по_щитам!C1402</f>
        <v>0</v>
      </c>
      <c r="D1397" s="20">
        <f>Разбивка_по_щитам!F1402</f>
        <v>0</v>
      </c>
      <c r="E1397" s="20">
        <f>Разбивка_по_щитам!H1402</f>
        <v>0</v>
      </c>
      <c r="F1397" s="20">
        <f>Разбивка_по_щитам!I1402</f>
        <v>0</v>
      </c>
      <c r="G1397" s="20">
        <f>Разбивка_по_щитам!J1402</f>
        <v>0</v>
      </c>
      <c r="H1397" s="20">
        <f>Разбивка_по_щитам!K1402</f>
        <v>0</v>
      </c>
      <c r="I1397" s="20">
        <f>Разбивка_по_щитам!L1402</f>
        <v>0</v>
      </c>
      <c r="J1397" s="20">
        <f>Разбивка_по_щитам!M1402</f>
        <v>0</v>
      </c>
      <c r="K1397" s="20">
        <f>Разбивка_по_щитам!N1402</f>
        <v>0</v>
      </c>
      <c r="L1397" s="20"/>
      <c r="M1397" s="20">
        <f>Разбивка_по_щитам!P1402</f>
        <v>0</v>
      </c>
      <c r="N1397" s="20"/>
    </row>
    <row r="1398" spans="2:14" x14ac:dyDescent="0.2">
      <c r="B1398" s="20">
        <f>Разбивка_по_щитам!B1403</f>
        <v>0</v>
      </c>
      <c r="C1398" s="20">
        <f>Разбивка_по_щитам!C1403</f>
        <v>0</v>
      </c>
      <c r="D1398" s="20">
        <f>Разбивка_по_щитам!F1403</f>
        <v>0</v>
      </c>
      <c r="E1398" s="20">
        <f>Разбивка_по_щитам!H1403</f>
        <v>0</v>
      </c>
      <c r="F1398" s="20">
        <f>Разбивка_по_щитам!I1403</f>
        <v>0</v>
      </c>
      <c r="G1398" s="20">
        <f>Разбивка_по_щитам!J1403</f>
        <v>0</v>
      </c>
      <c r="H1398" s="20">
        <f>Разбивка_по_щитам!K1403</f>
        <v>0</v>
      </c>
      <c r="I1398" s="20">
        <f>Разбивка_по_щитам!L1403</f>
        <v>0</v>
      </c>
      <c r="J1398" s="20">
        <f>Разбивка_по_щитам!M1403</f>
        <v>0</v>
      </c>
      <c r="K1398" s="20">
        <f>Разбивка_по_щитам!N1403</f>
        <v>0</v>
      </c>
      <c r="L1398" s="20"/>
      <c r="M1398" s="20">
        <f>Разбивка_по_щитам!P1403</f>
        <v>0</v>
      </c>
      <c r="N1398" s="20"/>
    </row>
    <row r="1399" spans="2:14" x14ac:dyDescent="0.2">
      <c r="B1399" s="20">
        <f>Разбивка_по_щитам!B1404</f>
        <v>0</v>
      </c>
      <c r="C1399" s="20">
        <f>Разбивка_по_щитам!C1404</f>
        <v>0</v>
      </c>
      <c r="D1399" s="20">
        <f>Разбивка_по_щитам!F1404</f>
        <v>0</v>
      </c>
      <c r="E1399" s="20">
        <f>Разбивка_по_щитам!H1404</f>
        <v>0</v>
      </c>
      <c r="F1399" s="20">
        <f>Разбивка_по_щитам!I1404</f>
        <v>0</v>
      </c>
      <c r="G1399" s="20">
        <f>Разбивка_по_щитам!J1404</f>
        <v>0</v>
      </c>
      <c r="H1399" s="20">
        <f>Разбивка_по_щитам!K1404</f>
        <v>0</v>
      </c>
      <c r="I1399" s="20">
        <f>Разбивка_по_щитам!L1404</f>
        <v>0</v>
      </c>
      <c r="J1399" s="20">
        <f>Разбивка_по_щитам!M1404</f>
        <v>0</v>
      </c>
      <c r="K1399" s="20">
        <f>Разбивка_по_щитам!N1404</f>
        <v>0</v>
      </c>
      <c r="L1399" s="20"/>
      <c r="M1399" s="20">
        <f>Разбивка_по_щитам!P1404</f>
        <v>0</v>
      </c>
      <c r="N1399" s="20"/>
    </row>
    <row r="1400" spans="2:14" x14ac:dyDescent="0.2">
      <c r="B1400" s="20">
        <f>Разбивка_по_щитам!B1405</f>
        <v>0</v>
      </c>
      <c r="C1400" s="20">
        <f>Разбивка_по_щитам!C1405</f>
        <v>0</v>
      </c>
      <c r="D1400" s="20">
        <f>Разбивка_по_щитам!F1405</f>
        <v>0</v>
      </c>
      <c r="E1400" s="20">
        <f>Разбивка_по_щитам!H1405</f>
        <v>0</v>
      </c>
      <c r="F1400" s="20">
        <f>Разбивка_по_щитам!I1405</f>
        <v>0</v>
      </c>
      <c r="G1400" s="20">
        <f>Разбивка_по_щитам!J1405</f>
        <v>0</v>
      </c>
      <c r="H1400" s="20">
        <f>Разбивка_по_щитам!K1405</f>
        <v>0</v>
      </c>
      <c r="I1400" s="20">
        <f>Разбивка_по_щитам!L1405</f>
        <v>0</v>
      </c>
      <c r="J1400" s="20">
        <f>Разбивка_по_щитам!M1405</f>
        <v>0</v>
      </c>
      <c r="K1400" s="20">
        <f>Разбивка_по_щитам!N1405</f>
        <v>0</v>
      </c>
      <c r="L1400" s="20"/>
      <c r="M1400" s="20">
        <f>Разбивка_по_щитам!P1405</f>
        <v>0</v>
      </c>
      <c r="N1400" s="20"/>
    </row>
    <row r="1401" spans="2:14" x14ac:dyDescent="0.2">
      <c r="B1401" s="20">
        <f>Разбивка_по_щитам!B1406</f>
        <v>0</v>
      </c>
      <c r="C1401" s="20">
        <f>Разбивка_по_щитам!C1406</f>
        <v>0</v>
      </c>
      <c r="D1401" s="20">
        <f>Разбивка_по_щитам!F1406</f>
        <v>0</v>
      </c>
      <c r="E1401" s="20">
        <f>Разбивка_по_щитам!H1406</f>
        <v>0</v>
      </c>
      <c r="F1401" s="20">
        <f>Разбивка_по_щитам!I1406</f>
        <v>0</v>
      </c>
      <c r="G1401" s="20">
        <f>Разбивка_по_щитам!J1406</f>
        <v>0</v>
      </c>
      <c r="H1401" s="20">
        <f>Разбивка_по_щитам!K1406</f>
        <v>0</v>
      </c>
      <c r="I1401" s="20">
        <f>Разбивка_по_щитам!L1406</f>
        <v>0</v>
      </c>
      <c r="J1401" s="20">
        <f>Разбивка_по_щитам!M1406</f>
        <v>0</v>
      </c>
      <c r="K1401" s="20">
        <f>Разбивка_по_щитам!N1406</f>
        <v>0</v>
      </c>
      <c r="L1401" s="20"/>
      <c r="M1401" s="20">
        <f>Разбивка_по_щитам!P1406</f>
        <v>0</v>
      </c>
      <c r="N1401" s="20"/>
    </row>
    <row r="1402" spans="2:14" x14ac:dyDescent="0.2">
      <c r="B1402" s="20">
        <f>Разбивка_по_щитам!B1407</f>
        <v>0</v>
      </c>
      <c r="C1402" s="20">
        <f>Разбивка_по_щитам!C1407</f>
        <v>0</v>
      </c>
      <c r="D1402" s="20">
        <f>Разбивка_по_щитам!F1407</f>
        <v>0</v>
      </c>
      <c r="E1402" s="20">
        <f>Разбивка_по_щитам!H1407</f>
        <v>0</v>
      </c>
      <c r="F1402" s="20">
        <f>Разбивка_по_щитам!I1407</f>
        <v>0</v>
      </c>
      <c r="G1402" s="20">
        <f>Разбивка_по_щитам!J1407</f>
        <v>0</v>
      </c>
      <c r="H1402" s="20">
        <f>Разбивка_по_щитам!K1407</f>
        <v>0</v>
      </c>
      <c r="I1402" s="20">
        <f>Разбивка_по_щитам!L1407</f>
        <v>0</v>
      </c>
      <c r="J1402" s="20">
        <f>Разбивка_по_щитам!M1407</f>
        <v>0</v>
      </c>
      <c r="K1402" s="20">
        <f>Разбивка_по_щитам!N1407</f>
        <v>0</v>
      </c>
      <c r="L1402" s="20"/>
      <c r="M1402" s="20">
        <f>Разбивка_по_щитам!P1407</f>
        <v>0</v>
      </c>
      <c r="N1402" s="20"/>
    </row>
    <row r="1403" spans="2:14" x14ac:dyDescent="0.2">
      <c r="B1403" s="20">
        <f>Разбивка_по_щитам!B1408</f>
        <v>0</v>
      </c>
      <c r="C1403" s="20">
        <f>Разбивка_по_щитам!C1408</f>
        <v>0</v>
      </c>
      <c r="D1403" s="20">
        <f>Разбивка_по_щитам!F1408</f>
        <v>0</v>
      </c>
      <c r="E1403" s="20">
        <f>Разбивка_по_щитам!H1408</f>
        <v>0</v>
      </c>
      <c r="F1403" s="20">
        <f>Разбивка_по_щитам!I1408</f>
        <v>0</v>
      </c>
      <c r="G1403" s="20">
        <f>Разбивка_по_щитам!J1408</f>
        <v>0</v>
      </c>
      <c r="H1403" s="20">
        <f>Разбивка_по_щитам!K1408</f>
        <v>0</v>
      </c>
      <c r="I1403" s="20">
        <f>Разбивка_по_щитам!L1408</f>
        <v>0</v>
      </c>
      <c r="J1403" s="20">
        <f>Разбивка_по_щитам!M1408</f>
        <v>0</v>
      </c>
      <c r="K1403" s="20">
        <f>Разбивка_по_щитам!N1408</f>
        <v>0</v>
      </c>
      <c r="L1403" s="20"/>
      <c r="M1403" s="20">
        <f>Разбивка_по_щитам!P1408</f>
        <v>0</v>
      </c>
      <c r="N1403" s="20"/>
    </row>
    <row r="1404" spans="2:14" x14ac:dyDescent="0.2">
      <c r="B1404" s="20">
        <f>Разбивка_по_щитам!B1409</f>
        <v>0</v>
      </c>
      <c r="C1404" s="20">
        <f>Разбивка_по_щитам!C1409</f>
        <v>0</v>
      </c>
      <c r="D1404" s="20">
        <f>Разбивка_по_щитам!F1409</f>
        <v>0</v>
      </c>
      <c r="E1404" s="20">
        <f>Разбивка_по_щитам!H1409</f>
        <v>0</v>
      </c>
      <c r="F1404" s="20">
        <f>Разбивка_по_щитам!I1409</f>
        <v>0</v>
      </c>
      <c r="G1404" s="20">
        <f>Разбивка_по_щитам!J1409</f>
        <v>0</v>
      </c>
      <c r="H1404" s="20">
        <f>Разбивка_по_щитам!K1409</f>
        <v>0</v>
      </c>
      <c r="I1404" s="20">
        <f>Разбивка_по_щитам!L1409</f>
        <v>0</v>
      </c>
      <c r="J1404" s="20">
        <f>Разбивка_по_щитам!M1409</f>
        <v>0</v>
      </c>
      <c r="K1404" s="20">
        <f>Разбивка_по_щитам!N1409</f>
        <v>0</v>
      </c>
      <c r="L1404" s="20"/>
      <c r="M1404" s="20">
        <f>Разбивка_по_щитам!P1409</f>
        <v>0</v>
      </c>
      <c r="N1404" s="20"/>
    </row>
    <row r="1405" spans="2:14" x14ac:dyDescent="0.2">
      <c r="B1405" s="20">
        <f>Разбивка_по_щитам!B1410</f>
        <v>0</v>
      </c>
      <c r="C1405" s="20">
        <f>Разбивка_по_щитам!C1410</f>
        <v>0</v>
      </c>
      <c r="D1405" s="20">
        <f>Разбивка_по_щитам!F1410</f>
        <v>0</v>
      </c>
      <c r="E1405" s="20">
        <f>Разбивка_по_щитам!H1410</f>
        <v>0</v>
      </c>
      <c r="F1405" s="20">
        <f>Разбивка_по_щитам!I1410</f>
        <v>0</v>
      </c>
      <c r="G1405" s="20">
        <f>Разбивка_по_щитам!J1410</f>
        <v>0</v>
      </c>
      <c r="H1405" s="20">
        <f>Разбивка_по_щитам!K1410</f>
        <v>0</v>
      </c>
      <c r="I1405" s="20">
        <f>Разбивка_по_щитам!L1410</f>
        <v>0</v>
      </c>
      <c r="J1405" s="20">
        <f>Разбивка_по_щитам!M1410</f>
        <v>0</v>
      </c>
      <c r="K1405" s="20">
        <f>Разбивка_по_щитам!N1410</f>
        <v>0</v>
      </c>
      <c r="L1405" s="20"/>
      <c r="M1405" s="20">
        <f>Разбивка_по_щитам!P1410</f>
        <v>0</v>
      </c>
      <c r="N1405" s="20"/>
    </row>
    <row r="1406" spans="2:14" x14ac:dyDescent="0.2">
      <c r="B1406" s="20">
        <f>Разбивка_по_щитам!B1411</f>
        <v>0</v>
      </c>
      <c r="C1406" s="20">
        <f>Разбивка_по_щитам!C1411</f>
        <v>0</v>
      </c>
      <c r="D1406" s="20">
        <f>Разбивка_по_щитам!F1411</f>
        <v>0</v>
      </c>
      <c r="E1406" s="20">
        <f>Разбивка_по_щитам!H1411</f>
        <v>0</v>
      </c>
      <c r="F1406" s="20">
        <f>Разбивка_по_щитам!I1411</f>
        <v>0</v>
      </c>
      <c r="G1406" s="20">
        <f>Разбивка_по_щитам!J1411</f>
        <v>0</v>
      </c>
      <c r="H1406" s="20">
        <f>Разбивка_по_щитам!K1411</f>
        <v>0</v>
      </c>
      <c r="I1406" s="20">
        <f>Разбивка_по_щитам!L1411</f>
        <v>0</v>
      </c>
      <c r="J1406" s="20">
        <f>Разбивка_по_щитам!M1411</f>
        <v>0</v>
      </c>
      <c r="K1406" s="20">
        <f>Разбивка_по_щитам!N1411</f>
        <v>0</v>
      </c>
      <c r="L1406" s="20"/>
      <c r="M1406" s="20">
        <f>Разбивка_по_щитам!P1411</f>
        <v>0</v>
      </c>
      <c r="N1406" s="20"/>
    </row>
    <row r="1407" spans="2:14" x14ac:dyDescent="0.2">
      <c r="B1407" s="20">
        <f>Разбивка_по_щитам!B1412</f>
        <v>0</v>
      </c>
      <c r="C1407" s="20">
        <f>Разбивка_по_щитам!C1412</f>
        <v>0</v>
      </c>
      <c r="D1407" s="20">
        <f>Разбивка_по_щитам!F1412</f>
        <v>0</v>
      </c>
      <c r="E1407" s="20">
        <f>Разбивка_по_щитам!H1412</f>
        <v>0</v>
      </c>
      <c r="F1407" s="20">
        <f>Разбивка_по_щитам!I1412</f>
        <v>0</v>
      </c>
      <c r="G1407" s="20">
        <f>Разбивка_по_щитам!J1412</f>
        <v>0</v>
      </c>
      <c r="H1407" s="20">
        <f>Разбивка_по_щитам!K1412</f>
        <v>0</v>
      </c>
      <c r="I1407" s="20">
        <f>Разбивка_по_щитам!L1412</f>
        <v>0</v>
      </c>
      <c r="J1407" s="20">
        <f>Разбивка_по_щитам!M1412</f>
        <v>0</v>
      </c>
      <c r="K1407" s="20">
        <f>Разбивка_по_щитам!N1412</f>
        <v>0</v>
      </c>
      <c r="L1407" s="20"/>
      <c r="M1407" s="20">
        <f>Разбивка_по_щитам!P1412</f>
        <v>0</v>
      </c>
      <c r="N1407" s="20"/>
    </row>
    <row r="1408" spans="2:14" x14ac:dyDescent="0.2">
      <c r="B1408" s="20">
        <f>Разбивка_по_щитам!B1413</f>
        <v>0</v>
      </c>
      <c r="C1408" s="20">
        <f>Разбивка_по_щитам!C1413</f>
        <v>0</v>
      </c>
      <c r="D1408" s="20">
        <f>Разбивка_по_щитам!F1413</f>
        <v>0</v>
      </c>
      <c r="E1408" s="20">
        <f>Разбивка_по_щитам!H1413</f>
        <v>0</v>
      </c>
      <c r="F1408" s="20">
        <f>Разбивка_по_щитам!I1413</f>
        <v>0</v>
      </c>
      <c r="G1408" s="20">
        <f>Разбивка_по_щитам!J1413</f>
        <v>0</v>
      </c>
      <c r="H1408" s="20">
        <f>Разбивка_по_щитам!K1413</f>
        <v>0</v>
      </c>
      <c r="I1408" s="20">
        <f>Разбивка_по_щитам!L1413</f>
        <v>0</v>
      </c>
      <c r="J1408" s="20">
        <f>Разбивка_по_щитам!M1413</f>
        <v>0</v>
      </c>
      <c r="K1408" s="20">
        <f>Разбивка_по_щитам!N1413</f>
        <v>0</v>
      </c>
      <c r="L1408" s="20"/>
      <c r="M1408" s="20">
        <f>Разбивка_по_щитам!P1413</f>
        <v>0</v>
      </c>
      <c r="N1408" s="20"/>
    </row>
    <row r="1409" spans="2:14" x14ac:dyDescent="0.2">
      <c r="B1409" s="20">
        <f>Разбивка_по_щитам!B1414</f>
        <v>0</v>
      </c>
      <c r="C1409" s="20">
        <f>Разбивка_по_щитам!C1414</f>
        <v>0</v>
      </c>
      <c r="D1409" s="20">
        <f>Разбивка_по_щитам!F1414</f>
        <v>0</v>
      </c>
      <c r="E1409" s="20">
        <f>Разбивка_по_щитам!H1414</f>
        <v>0</v>
      </c>
      <c r="F1409" s="20">
        <f>Разбивка_по_щитам!I1414</f>
        <v>0</v>
      </c>
      <c r="G1409" s="20">
        <f>Разбивка_по_щитам!J1414</f>
        <v>0</v>
      </c>
      <c r="H1409" s="20">
        <f>Разбивка_по_щитам!K1414</f>
        <v>0</v>
      </c>
      <c r="I1409" s="20">
        <f>Разбивка_по_щитам!L1414</f>
        <v>0</v>
      </c>
      <c r="J1409" s="20">
        <f>Разбивка_по_щитам!M1414</f>
        <v>0</v>
      </c>
      <c r="K1409" s="20">
        <f>Разбивка_по_щитам!N1414</f>
        <v>0</v>
      </c>
      <c r="L1409" s="20"/>
      <c r="M1409" s="20">
        <f>Разбивка_по_щитам!P1414</f>
        <v>0</v>
      </c>
      <c r="N1409" s="20"/>
    </row>
    <row r="1410" spans="2:14" x14ac:dyDescent="0.2">
      <c r="B1410" s="20">
        <f>Разбивка_по_щитам!B1415</f>
        <v>0</v>
      </c>
      <c r="C1410" s="20">
        <f>Разбивка_по_щитам!C1415</f>
        <v>0</v>
      </c>
      <c r="D1410" s="20">
        <f>Разбивка_по_щитам!F1415</f>
        <v>0</v>
      </c>
      <c r="E1410" s="20">
        <f>Разбивка_по_щитам!H1415</f>
        <v>0</v>
      </c>
      <c r="F1410" s="20">
        <f>Разбивка_по_щитам!I1415</f>
        <v>0</v>
      </c>
      <c r="G1410" s="20">
        <f>Разбивка_по_щитам!J1415</f>
        <v>0</v>
      </c>
      <c r="H1410" s="20">
        <f>Разбивка_по_щитам!K1415</f>
        <v>0</v>
      </c>
      <c r="I1410" s="20">
        <f>Разбивка_по_щитам!L1415</f>
        <v>0</v>
      </c>
      <c r="J1410" s="20">
        <f>Разбивка_по_щитам!M1415</f>
        <v>0</v>
      </c>
      <c r="K1410" s="20">
        <f>Разбивка_по_щитам!N1415</f>
        <v>0</v>
      </c>
      <c r="L1410" s="20"/>
      <c r="M1410" s="20">
        <f>Разбивка_по_щитам!P1415</f>
        <v>0</v>
      </c>
      <c r="N1410" s="20"/>
    </row>
    <row r="1411" spans="2:14" x14ac:dyDescent="0.2">
      <c r="B1411" s="20">
        <f>Разбивка_по_щитам!B1416</f>
        <v>0</v>
      </c>
      <c r="C1411" s="20">
        <f>Разбивка_по_щитам!C1416</f>
        <v>0</v>
      </c>
      <c r="D1411" s="20">
        <f>Разбивка_по_щитам!F1416</f>
        <v>0</v>
      </c>
      <c r="E1411" s="20">
        <f>Разбивка_по_щитам!H1416</f>
        <v>0</v>
      </c>
      <c r="F1411" s="20">
        <f>Разбивка_по_щитам!I1416</f>
        <v>0</v>
      </c>
      <c r="G1411" s="20">
        <f>Разбивка_по_щитам!J1416</f>
        <v>0</v>
      </c>
      <c r="H1411" s="20">
        <f>Разбивка_по_щитам!K1416</f>
        <v>0</v>
      </c>
      <c r="I1411" s="20">
        <f>Разбивка_по_щитам!L1416</f>
        <v>0</v>
      </c>
      <c r="J1411" s="20">
        <f>Разбивка_по_щитам!M1416</f>
        <v>0</v>
      </c>
      <c r="K1411" s="20">
        <f>Разбивка_по_щитам!N1416</f>
        <v>0</v>
      </c>
      <c r="L1411" s="20"/>
      <c r="M1411" s="20">
        <f>Разбивка_по_щитам!P1416</f>
        <v>0</v>
      </c>
      <c r="N1411" s="20"/>
    </row>
    <row r="1412" spans="2:14" x14ac:dyDescent="0.2">
      <c r="B1412" s="20">
        <f>Разбивка_по_щитам!B1417</f>
        <v>0</v>
      </c>
      <c r="C1412" s="20">
        <f>Разбивка_по_щитам!C1417</f>
        <v>0</v>
      </c>
      <c r="D1412" s="20">
        <f>Разбивка_по_щитам!F1417</f>
        <v>0</v>
      </c>
      <c r="E1412" s="20">
        <f>Разбивка_по_щитам!H1417</f>
        <v>0</v>
      </c>
      <c r="F1412" s="20">
        <f>Разбивка_по_щитам!I1417</f>
        <v>0</v>
      </c>
      <c r="G1412" s="20">
        <f>Разбивка_по_щитам!J1417</f>
        <v>0</v>
      </c>
      <c r="H1412" s="20">
        <f>Разбивка_по_щитам!K1417</f>
        <v>0</v>
      </c>
      <c r="I1412" s="20">
        <f>Разбивка_по_щитам!L1417</f>
        <v>0</v>
      </c>
      <c r="J1412" s="20">
        <f>Разбивка_по_щитам!M1417</f>
        <v>0</v>
      </c>
      <c r="K1412" s="20">
        <f>Разбивка_по_щитам!N1417</f>
        <v>0</v>
      </c>
      <c r="L1412" s="20"/>
      <c r="M1412" s="20">
        <f>Разбивка_по_щитам!P1417</f>
        <v>0</v>
      </c>
      <c r="N1412" s="20"/>
    </row>
    <row r="1413" spans="2:14" x14ac:dyDescent="0.2">
      <c r="B1413" s="20">
        <f>Разбивка_по_щитам!B1418</f>
        <v>0</v>
      </c>
      <c r="C1413" s="20">
        <f>Разбивка_по_щитам!C1418</f>
        <v>0</v>
      </c>
      <c r="D1413" s="20">
        <f>Разбивка_по_щитам!F1418</f>
        <v>0</v>
      </c>
      <c r="E1413" s="20">
        <f>Разбивка_по_щитам!H1418</f>
        <v>0</v>
      </c>
      <c r="F1413" s="20">
        <f>Разбивка_по_щитам!I1418</f>
        <v>0</v>
      </c>
      <c r="G1413" s="20">
        <f>Разбивка_по_щитам!J1418</f>
        <v>0</v>
      </c>
      <c r="H1413" s="20">
        <f>Разбивка_по_щитам!K1418</f>
        <v>0</v>
      </c>
      <c r="I1413" s="20">
        <f>Разбивка_по_щитам!L1418</f>
        <v>0</v>
      </c>
      <c r="J1413" s="20">
        <f>Разбивка_по_щитам!M1418</f>
        <v>0</v>
      </c>
      <c r="K1413" s="20">
        <f>Разбивка_по_щитам!N1418</f>
        <v>0</v>
      </c>
      <c r="L1413" s="20"/>
      <c r="M1413" s="20">
        <f>Разбивка_по_щитам!P1418</f>
        <v>0</v>
      </c>
      <c r="N1413" s="20"/>
    </row>
    <row r="1414" spans="2:14" x14ac:dyDescent="0.2">
      <c r="B1414" s="20">
        <f>Разбивка_по_щитам!B1419</f>
        <v>0</v>
      </c>
      <c r="C1414" s="20">
        <f>Разбивка_по_щитам!C1419</f>
        <v>0</v>
      </c>
      <c r="D1414" s="20">
        <f>Разбивка_по_щитам!F1419</f>
        <v>0</v>
      </c>
      <c r="E1414" s="20">
        <f>Разбивка_по_щитам!H1419</f>
        <v>0</v>
      </c>
      <c r="F1414" s="20">
        <f>Разбивка_по_щитам!I1419</f>
        <v>0</v>
      </c>
      <c r="G1414" s="20">
        <f>Разбивка_по_щитам!J1419</f>
        <v>0</v>
      </c>
      <c r="H1414" s="20">
        <f>Разбивка_по_щитам!K1419</f>
        <v>0</v>
      </c>
      <c r="I1414" s="20">
        <f>Разбивка_по_щитам!L1419</f>
        <v>0</v>
      </c>
      <c r="J1414" s="20">
        <f>Разбивка_по_щитам!M1419</f>
        <v>0</v>
      </c>
      <c r="K1414" s="20">
        <f>Разбивка_по_щитам!N1419</f>
        <v>0</v>
      </c>
      <c r="L1414" s="20"/>
      <c r="M1414" s="20">
        <f>Разбивка_по_щитам!P1419</f>
        <v>0</v>
      </c>
      <c r="N1414" s="20"/>
    </row>
    <row r="1415" spans="2:14" x14ac:dyDescent="0.2">
      <c r="B1415" s="20">
        <f>Разбивка_по_щитам!B1420</f>
        <v>0</v>
      </c>
      <c r="C1415" s="20">
        <f>Разбивка_по_щитам!C1420</f>
        <v>0</v>
      </c>
      <c r="D1415" s="20">
        <f>Разбивка_по_щитам!F1420</f>
        <v>0</v>
      </c>
      <c r="E1415" s="20">
        <f>Разбивка_по_щитам!H1420</f>
        <v>0</v>
      </c>
      <c r="F1415" s="20">
        <f>Разбивка_по_щитам!I1420</f>
        <v>0</v>
      </c>
      <c r="G1415" s="20">
        <f>Разбивка_по_щитам!J1420</f>
        <v>0</v>
      </c>
      <c r="H1415" s="20">
        <f>Разбивка_по_щитам!K1420</f>
        <v>0</v>
      </c>
      <c r="I1415" s="20">
        <f>Разбивка_по_щитам!L1420</f>
        <v>0</v>
      </c>
      <c r="J1415" s="20">
        <f>Разбивка_по_щитам!M1420</f>
        <v>0</v>
      </c>
      <c r="K1415" s="20">
        <f>Разбивка_по_щитам!N1420</f>
        <v>0</v>
      </c>
      <c r="L1415" s="20"/>
      <c r="M1415" s="20">
        <f>Разбивка_по_щитам!P1420</f>
        <v>0</v>
      </c>
      <c r="N1415" s="20"/>
    </row>
    <row r="1416" spans="2:14" x14ac:dyDescent="0.2">
      <c r="B1416" s="20">
        <f>Разбивка_по_щитам!B1421</f>
        <v>0</v>
      </c>
      <c r="C1416" s="20">
        <f>Разбивка_по_щитам!C1421</f>
        <v>0</v>
      </c>
      <c r="D1416" s="20">
        <f>Разбивка_по_щитам!F1421</f>
        <v>0</v>
      </c>
      <c r="E1416" s="20">
        <f>Разбивка_по_щитам!H1421</f>
        <v>0</v>
      </c>
      <c r="F1416" s="20">
        <f>Разбивка_по_щитам!I1421</f>
        <v>0</v>
      </c>
      <c r="G1416" s="20">
        <f>Разбивка_по_щитам!J1421</f>
        <v>0</v>
      </c>
      <c r="H1416" s="20">
        <f>Разбивка_по_щитам!K1421</f>
        <v>0</v>
      </c>
      <c r="I1416" s="20">
        <f>Разбивка_по_щитам!L1421</f>
        <v>0</v>
      </c>
      <c r="J1416" s="20">
        <f>Разбивка_по_щитам!M1421</f>
        <v>0</v>
      </c>
      <c r="K1416" s="20">
        <f>Разбивка_по_щитам!N1421</f>
        <v>0</v>
      </c>
      <c r="L1416" s="20"/>
      <c r="M1416" s="20">
        <f>Разбивка_по_щитам!P1421</f>
        <v>0</v>
      </c>
      <c r="N1416" s="20"/>
    </row>
    <row r="1417" spans="2:14" x14ac:dyDescent="0.2">
      <c r="B1417" s="20">
        <f>Разбивка_по_щитам!B1422</f>
        <v>0</v>
      </c>
      <c r="C1417" s="20">
        <f>Разбивка_по_щитам!C1422</f>
        <v>0</v>
      </c>
      <c r="D1417" s="20">
        <f>Разбивка_по_щитам!F1422</f>
        <v>0</v>
      </c>
      <c r="E1417" s="20">
        <f>Разбивка_по_щитам!H1422</f>
        <v>0</v>
      </c>
      <c r="F1417" s="20">
        <f>Разбивка_по_щитам!I1422</f>
        <v>0</v>
      </c>
      <c r="G1417" s="20">
        <f>Разбивка_по_щитам!J1422</f>
        <v>0</v>
      </c>
      <c r="H1417" s="20">
        <f>Разбивка_по_щитам!K1422</f>
        <v>0</v>
      </c>
      <c r="I1417" s="20">
        <f>Разбивка_по_щитам!L1422</f>
        <v>0</v>
      </c>
      <c r="J1417" s="20">
        <f>Разбивка_по_щитам!M1422</f>
        <v>0</v>
      </c>
      <c r="K1417" s="20">
        <f>Разбивка_по_щитам!N1422</f>
        <v>0</v>
      </c>
      <c r="L1417" s="20"/>
      <c r="M1417" s="20">
        <f>Разбивка_по_щитам!P1422</f>
        <v>0</v>
      </c>
      <c r="N1417" s="20"/>
    </row>
    <row r="1418" spans="2:14" x14ac:dyDescent="0.2">
      <c r="B1418" s="20">
        <f>Разбивка_по_щитам!B1423</f>
        <v>0</v>
      </c>
      <c r="C1418" s="20">
        <f>Разбивка_по_щитам!C1423</f>
        <v>0</v>
      </c>
      <c r="D1418" s="20">
        <f>Разбивка_по_щитам!F1423</f>
        <v>0</v>
      </c>
      <c r="E1418" s="20">
        <f>Разбивка_по_щитам!H1423</f>
        <v>0</v>
      </c>
      <c r="F1418" s="20">
        <f>Разбивка_по_щитам!I1423</f>
        <v>0</v>
      </c>
      <c r="G1418" s="20">
        <f>Разбивка_по_щитам!J1423</f>
        <v>0</v>
      </c>
      <c r="H1418" s="20">
        <f>Разбивка_по_щитам!K1423</f>
        <v>0</v>
      </c>
      <c r="I1418" s="20">
        <f>Разбивка_по_щитам!L1423</f>
        <v>0</v>
      </c>
      <c r="J1418" s="20">
        <f>Разбивка_по_щитам!M1423</f>
        <v>0</v>
      </c>
      <c r="K1418" s="20">
        <f>Разбивка_по_щитам!N1423</f>
        <v>0</v>
      </c>
      <c r="L1418" s="20"/>
      <c r="M1418" s="20">
        <f>Разбивка_по_щитам!P1423</f>
        <v>0</v>
      </c>
      <c r="N1418" s="20"/>
    </row>
    <row r="1419" spans="2:14" x14ac:dyDescent="0.2">
      <c r="B1419" s="20">
        <f>Разбивка_по_щитам!B1424</f>
        <v>0</v>
      </c>
      <c r="C1419" s="20">
        <f>Разбивка_по_щитам!C1424</f>
        <v>0</v>
      </c>
      <c r="D1419" s="20">
        <f>Разбивка_по_щитам!F1424</f>
        <v>0</v>
      </c>
      <c r="E1419" s="20">
        <f>Разбивка_по_щитам!H1424</f>
        <v>0</v>
      </c>
      <c r="F1419" s="20">
        <f>Разбивка_по_щитам!I1424</f>
        <v>0</v>
      </c>
      <c r="G1419" s="20">
        <f>Разбивка_по_щитам!J1424</f>
        <v>0</v>
      </c>
      <c r="H1419" s="20">
        <f>Разбивка_по_щитам!K1424</f>
        <v>0</v>
      </c>
      <c r="I1419" s="20">
        <f>Разбивка_по_щитам!L1424</f>
        <v>0</v>
      </c>
      <c r="J1419" s="20">
        <f>Разбивка_по_щитам!M1424</f>
        <v>0</v>
      </c>
      <c r="K1419" s="20">
        <f>Разбивка_по_щитам!N1424</f>
        <v>0</v>
      </c>
      <c r="L1419" s="20"/>
      <c r="M1419" s="20">
        <f>Разбивка_по_щитам!P1424</f>
        <v>0</v>
      </c>
      <c r="N1419" s="20"/>
    </row>
    <row r="1420" spans="2:14" x14ac:dyDescent="0.2">
      <c r="B1420" s="20">
        <f>Разбивка_по_щитам!B1425</f>
        <v>0</v>
      </c>
      <c r="C1420" s="20">
        <f>Разбивка_по_щитам!C1425</f>
        <v>0</v>
      </c>
      <c r="D1420" s="20">
        <f>Разбивка_по_щитам!F1425</f>
        <v>0</v>
      </c>
      <c r="E1420" s="20">
        <f>Разбивка_по_щитам!H1425</f>
        <v>0</v>
      </c>
      <c r="F1420" s="20">
        <f>Разбивка_по_щитам!I1425</f>
        <v>0</v>
      </c>
      <c r="G1420" s="20">
        <f>Разбивка_по_щитам!J1425</f>
        <v>0</v>
      </c>
      <c r="H1420" s="20">
        <f>Разбивка_по_щитам!K1425</f>
        <v>0</v>
      </c>
      <c r="I1420" s="20">
        <f>Разбивка_по_щитам!L1425</f>
        <v>0</v>
      </c>
      <c r="J1420" s="20">
        <f>Разбивка_по_щитам!M1425</f>
        <v>0</v>
      </c>
      <c r="K1420" s="20">
        <f>Разбивка_по_щитам!N1425</f>
        <v>0</v>
      </c>
      <c r="L1420" s="20"/>
      <c r="M1420" s="20">
        <f>Разбивка_по_щитам!P1425</f>
        <v>0</v>
      </c>
      <c r="N1420" s="20"/>
    </row>
    <row r="1421" spans="2:14" x14ac:dyDescent="0.2">
      <c r="B1421" s="20">
        <f>Разбивка_по_щитам!B1426</f>
        <v>0</v>
      </c>
      <c r="C1421" s="20">
        <f>Разбивка_по_щитам!C1426</f>
        <v>0</v>
      </c>
      <c r="D1421" s="20">
        <f>Разбивка_по_щитам!F1426</f>
        <v>0</v>
      </c>
      <c r="E1421" s="20">
        <f>Разбивка_по_щитам!H1426</f>
        <v>0</v>
      </c>
      <c r="F1421" s="20">
        <f>Разбивка_по_щитам!I1426</f>
        <v>0</v>
      </c>
      <c r="G1421" s="20">
        <f>Разбивка_по_щитам!J1426</f>
        <v>0</v>
      </c>
      <c r="H1421" s="20">
        <f>Разбивка_по_щитам!K1426</f>
        <v>0</v>
      </c>
      <c r="I1421" s="20">
        <f>Разбивка_по_щитам!L1426</f>
        <v>0</v>
      </c>
      <c r="J1421" s="20">
        <f>Разбивка_по_щитам!M1426</f>
        <v>0</v>
      </c>
      <c r="K1421" s="20">
        <f>Разбивка_по_щитам!N1426</f>
        <v>0</v>
      </c>
      <c r="L1421" s="20"/>
      <c r="M1421" s="20">
        <f>Разбивка_по_щитам!P1426</f>
        <v>0</v>
      </c>
      <c r="N1421" s="20"/>
    </row>
    <row r="1422" spans="2:14" x14ac:dyDescent="0.2">
      <c r="B1422" s="20">
        <f>Разбивка_по_щитам!B1427</f>
        <v>0</v>
      </c>
      <c r="C1422" s="20">
        <f>Разбивка_по_щитам!C1427</f>
        <v>0</v>
      </c>
      <c r="D1422" s="20">
        <f>Разбивка_по_щитам!F1427</f>
        <v>0</v>
      </c>
      <c r="E1422" s="20">
        <f>Разбивка_по_щитам!H1427</f>
        <v>0</v>
      </c>
      <c r="F1422" s="20">
        <f>Разбивка_по_щитам!I1427</f>
        <v>0</v>
      </c>
      <c r="G1422" s="20">
        <f>Разбивка_по_щитам!J1427</f>
        <v>0</v>
      </c>
      <c r="H1422" s="20">
        <f>Разбивка_по_щитам!K1427</f>
        <v>0</v>
      </c>
      <c r="I1422" s="20">
        <f>Разбивка_по_щитам!L1427</f>
        <v>0</v>
      </c>
      <c r="J1422" s="20">
        <f>Разбивка_по_щитам!M1427</f>
        <v>0</v>
      </c>
      <c r="K1422" s="20">
        <f>Разбивка_по_щитам!N1427</f>
        <v>0</v>
      </c>
      <c r="L1422" s="20"/>
      <c r="M1422" s="20">
        <f>Разбивка_по_щитам!P1427</f>
        <v>0</v>
      </c>
      <c r="N1422" s="20"/>
    </row>
    <row r="1423" spans="2:14" x14ac:dyDescent="0.2">
      <c r="B1423" s="20">
        <f>Разбивка_по_щитам!B1428</f>
        <v>0</v>
      </c>
      <c r="C1423" s="20">
        <f>Разбивка_по_щитам!C1428</f>
        <v>0</v>
      </c>
      <c r="D1423" s="20">
        <f>Разбивка_по_щитам!F1428</f>
        <v>0</v>
      </c>
      <c r="E1423" s="20">
        <f>Разбивка_по_щитам!H1428</f>
        <v>0</v>
      </c>
      <c r="F1423" s="20">
        <f>Разбивка_по_щитам!I1428</f>
        <v>0</v>
      </c>
      <c r="G1423" s="20">
        <f>Разбивка_по_щитам!J1428</f>
        <v>0</v>
      </c>
      <c r="H1423" s="20">
        <f>Разбивка_по_щитам!K1428</f>
        <v>0</v>
      </c>
      <c r="I1423" s="20">
        <f>Разбивка_по_щитам!L1428</f>
        <v>0</v>
      </c>
      <c r="J1423" s="20">
        <f>Разбивка_по_щитам!M1428</f>
        <v>0</v>
      </c>
      <c r="K1423" s="20">
        <f>Разбивка_по_щитам!N1428</f>
        <v>0</v>
      </c>
      <c r="L1423" s="20"/>
      <c r="M1423" s="20">
        <f>Разбивка_по_щитам!P1428</f>
        <v>0</v>
      </c>
      <c r="N1423" s="20"/>
    </row>
    <row r="1424" spans="2:14" x14ac:dyDescent="0.2">
      <c r="B1424" s="20">
        <f>Разбивка_по_щитам!B1429</f>
        <v>0</v>
      </c>
      <c r="C1424" s="20">
        <f>Разбивка_по_щитам!C1429</f>
        <v>0</v>
      </c>
      <c r="D1424" s="20">
        <f>Разбивка_по_щитам!F1429</f>
        <v>0</v>
      </c>
      <c r="E1424" s="20">
        <f>Разбивка_по_щитам!H1429</f>
        <v>0</v>
      </c>
      <c r="F1424" s="20">
        <f>Разбивка_по_щитам!I1429</f>
        <v>0</v>
      </c>
      <c r="G1424" s="20">
        <f>Разбивка_по_щитам!J1429</f>
        <v>0</v>
      </c>
      <c r="H1424" s="20">
        <f>Разбивка_по_щитам!K1429</f>
        <v>0</v>
      </c>
      <c r="I1424" s="20">
        <f>Разбивка_по_щитам!L1429</f>
        <v>0</v>
      </c>
      <c r="J1424" s="20">
        <f>Разбивка_по_щитам!M1429</f>
        <v>0</v>
      </c>
      <c r="K1424" s="20">
        <f>Разбивка_по_щитам!N1429</f>
        <v>0</v>
      </c>
      <c r="L1424" s="20"/>
      <c r="M1424" s="20">
        <f>Разбивка_по_щитам!P1429</f>
        <v>0</v>
      </c>
      <c r="N1424" s="20"/>
    </row>
    <row r="1425" spans="2:14" x14ac:dyDescent="0.2">
      <c r="B1425" s="20">
        <f>Разбивка_по_щитам!B1430</f>
        <v>0</v>
      </c>
      <c r="C1425" s="20">
        <f>Разбивка_по_щитам!C1430</f>
        <v>0</v>
      </c>
      <c r="D1425" s="20">
        <f>Разбивка_по_щитам!F1430</f>
        <v>0</v>
      </c>
      <c r="E1425" s="20">
        <f>Разбивка_по_щитам!H1430</f>
        <v>0</v>
      </c>
      <c r="F1425" s="20">
        <f>Разбивка_по_щитам!I1430</f>
        <v>0</v>
      </c>
      <c r="G1425" s="20">
        <f>Разбивка_по_щитам!J1430</f>
        <v>0</v>
      </c>
      <c r="H1425" s="20">
        <f>Разбивка_по_щитам!K1430</f>
        <v>0</v>
      </c>
      <c r="I1425" s="20">
        <f>Разбивка_по_щитам!L1430</f>
        <v>0</v>
      </c>
      <c r="J1425" s="20">
        <f>Разбивка_по_щитам!M1430</f>
        <v>0</v>
      </c>
      <c r="K1425" s="20">
        <f>Разбивка_по_щитам!N1430</f>
        <v>0</v>
      </c>
      <c r="L1425" s="20"/>
      <c r="M1425" s="20">
        <f>Разбивка_по_щитам!P1430</f>
        <v>0</v>
      </c>
      <c r="N1425" s="20"/>
    </row>
    <row r="1426" spans="2:14" x14ac:dyDescent="0.2">
      <c r="B1426" s="20">
        <f>Разбивка_по_щитам!B1431</f>
        <v>0</v>
      </c>
      <c r="C1426" s="20">
        <f>Разбивка_по_щитам!C1431</f>
        <v>0</v>
      </c>
      <c r="D1426" s="20">
        <f>Разбивка_по_щитам!F1431</f>
        <v>0</v>
      </c>
      <c r="E1426" s="20">
        <f>Разбивка_по_щитам!H1431</f>
        <v>0</v>
      </c>
      <c r="F1426" s="20">
        <f>Разбивка_по_щитам!I1431</f>
        <v>0</v>
      </c>
      <c r="G1426" s="20">
        <f>Разбивка_по_щитам!J1431</f>
        <v>0</v>
      </c>
      <c r="H1426" s="20">
        <f>Разбивка_по_щитам!K1431</f>
        <v>0</v>
      </c>
      <c r="I1426" s="20">
        <f>Разбивка_по_щитам!L1431</f>
        <v>0</v>
      </c>
      <c r="J1426" s="20">
        <f>Разбивка_по_щитам!M1431</f>
        <v>0</v>
      </c>
      <c r="K1426" s="20">
        <f>Разбивка_по_щитам!N1431</f>
        <v>0</v>
      </c>
      <c r="L1426" s="20"/>
      <c r="M1426" s="20">
        <f>Разбивка_по_щитам!P1431</f>
        <v>0</v>
      </c>
      <c r="N1426" s="20"/>
    </row>
    <row r="1427" spans="2:14" x14ac:dyDescent="0.2">
      <c r="B1427" s="20">
        <f>Разбивка_по_щитам!B1432</f>
        <v>0</v>
      </c>
      <c r="C1427" s="20">
        <f>Разбивка_по_щитам!C1432</f>
        <v>0</v>
      </c>
      <c r="D1427" s="20">
        <f>Разбивка_по_щитам!F1432</f>
        <v>0</v>
      </c>
      <c r="E1427" s="20">
        <f>Разбивка_по_щитам!H1432</f>
        <v>0</v>
      </c>
      <c r="F1427" s="20">
        <f>Разбивка_по_щитам!I1432</f>
        <v>0</v>
      </c>
      <c r="G1427" s="20">
        <f>Разбивка_по_щитам!J1432</f>
        <v>0</v>
      </c>
      <c r="H1427" s="20">
        <f>Разбивка_по_щитам!K1432</f>
        <v>0</v>
      </c>
      <c r="I1427" s="20">
        <f>Разбивка_по_щитам!L1432</f>
        <v>0</v>
      </c>
      <c r="J1427" s="20">
        <f>Разбивка_по_щитам!M1432</f>
        <v>0</v>
      </c>
      <c r="K1427" s="20">
        <f>Разбивка_по_щитам!N1432</f>
        <v>0</v>
      </c>
      <c r="L1427" s="20"/>
      <c r="M1427" s="20">
        <f>Разбивка_по_щитам!P1432</f>
        <v>0</v>
      </c>
      <c r="N1427" s="20"/>
    </row>
    <row r="1428" spans="2:14" x14ac:dyDescent="0.2">
      <c r="B1428" s="20">
        <f>Разбивка_по_щитам!B1433</f>
        <v>0</v>
      </c>
      <c r="C1428" s="20">
        <f>Разбивка_по_щитам!C1433</f>
        <v>0</v>
      </c>
      <c r="D1428" s="20">
        <f>Разбивка_по_щитам!F1433</f>
        <v>0</v>
      </c>
      <c r="E1428" s="20">
        <f>Разбивка_по_щитам!H1433</f>
        <v>0</v>
      </c>
      <c r="F1428" s="20">
        <f>Разбивка_по_щитам!I1433</f>
        <v>0</v>
      </c>
      <c r="G1428" s="20">
        <f>Разбивка_по_щитам!J1433</f>
        <v>0</v>
      </c>
      <c r="H1428" s="20">
        <f>Разбивка_по_щитам!K1433</f>
        <v>0</v>
      </c>
      <c r="I1428" s="20">
        <f>Разбивка_по_щитам!L1433</f>
        <v>0</v>
      </c>
      <c r="J1428" s="20">
        <f>Разбивка_по_щитам!M1433</f>
        <v>0</v>
      </c>
      <c r="K1428" s="20">
        <f>Разбивка_по_щитам!N1433</f>
        <v>0</v>
      </c>
      <c r="L1428" s="20"/>
      <c r="M1428" s="20">
        <f>Разбивка_по_щитам!P1433</f>
        <v>0</v>
      </c>
      <c r="N1428" s="20"/>
    </row>
    <row r="1429" spans="2:14" x14ac:dyDescent="0.2">
      <c r="B1429" s="20">
        <f>Разбивка_по_щитам!B1434</f>
        <v>0</v>
      </c>
      <c r="C1429" s="20">
        <f>Разбивка_по_щитам!C1434</f>
        <v>0</v>
      </c>
      <c r="D1429" s="20">
        <f>Разбивка_по_щитам!F1434</f>
        <v>0</v>
      </c>
      <c r="E1429" s="20">
        <f>Разбивка_по_щитам!H1434</f>
        <v>0</v>
      </c>
      <c r="F1429" s="20">
        <f>Разбивка_по_щитам!I1434</f>
        <v>0</v>
      </c>
      <c r="G1429" s="20">
        <f>Разбивка_по_щитам!J1434</f>
        <v>0</v>
      </c>
      <c r="H1429" s="20">
        <f>Разбивка_по_щитам!K1434</f>
        <v>0</v>
      </c>
      <c r="I1429" s="20">
        <f>Разбивка_по_щитам!L1434</f>
        <v>0</v>
      </c>
      <c r="J1429" s="20">
        <f>Разбивка_по_щитам!M1434</f>
        <v>0</v>
      </c>
      <c r="K1429" s="20">
        <f>Разбивка_по_щитам!N1434</f>
        <v>0</v>
      </c>
      <c r="L1429" s="20"/>
      <c r="M1429" s="20">
        <f>Разбивка_по_щитам!P1434</f>
        <v>0</v>
      </c>
      <c r="N1429" s="20"/>
    </row>
    <row r="1430" spans="2:14" x14ac:dyDescent="0.2">
      <c r="B1430" s="20">
        <f>Разбивка_по_щитам!B1435</f>
        <v>0</v>
      </c>
      <c r="C1430" s="20">
        <f>Разбивка_по_щитам!C1435</f>
        <v>0</v>
      </c>
      <c r="D1430" s="20">
        <f>Разбивка_по_щитам!F1435</f>
        <v>0</v>
      </c>
      <c r="E1430" s="20">
        <f>Разбивка_по_щитам!H1435</f>
        <v>0</v>
      </c>
      <c r="F1430" s="20">
        <f>Разбивка_по_щитам!I1435</f>
        <v>0</v>
      </c>
      <c r="G1430" s="20">
        <f>Разбивка_по_щитам!J1435</f>
        <v>0</v>
      </c>
      <c r="H1430" s="20">
        <f>Разбивка_по_щитам!K1435</f>
        <v>0</v>
      </c>
      <c r="I1430" s="20">
        <f>Разбивка_по_щитам!L1435</f>
        <v>0</v>
      </c>
      <c r="J1430" s="20">
        <f>Разбивка_по_щитам!M1435</f>
        <v>0</v>
      </c>
      <c r="K1430" s="20">
        <f>Разбивка_по_щитам!N1435</f>
        <v>0</v>
      </c>
      <c r="L1430" s="20"/>
      <c r="M1430" s="20">
        <f>Разбивка_по_щитам!P1435</f>
        <v>0</v>
      </c>
      <c r="N1430" s="20"/>
    </row>
    <row r="1431" spans="2:14" x14ac:dyDescent="0.2">
      <c r="B1431" s="20">
        <f>Разбивка_по_щитам!B1436</f>
        <v>0</v>
      </c>
      <c r="C1431" s="20">
        <f>Разбивка_по_щитам!C1436</f>
        <v>0</v>
      </c>
      <c r="D1431" s="20">
        <f>Разбивка_по_щитам!F1436</f>
        <v>0</v>
      </c>
      <c r="E1431" s="20">
        <f>Разбивка_по_щитам!H1436</f>
        <v>0</v>
      </c>
      <c r="F1431" s="20">
        <f>Разбивка_по_щитам!I1436</f>
        <v>0</v>
      </c>
      <c r="G1431" s="20">
        <f>Разбивка_по_щитам!J1436</f>
        <v>0</v>
      </c>
      <c r="H1431" s="20">
        <f>Разбивка_по_щитам!K1436</f>
        <v>0</v>
      </c>
      <c r="I1431" s="20">
        <f>Разбивка_по_щитам!L1436</f>
        <v>0</v>
      </c>
      <c r="J1431" s="20">
        <f>Разбивка_по_щитам!M1436</f>
        <v>0</v>
      </c>
      <c r="K1431" s="20">
        <f>Разбивка_по_щитам!N1436</f>
        <v>0</v>
      </c>
      <c r="L1431" s="20"/>
      <c r="M1431" s="20">
        <f>Разбивка_по_щитам!P1436</f>
        <v>0</v>
      </c>
      <c r="N1431" s="20"/>
    </row>
    <row r="1432" spans="2:14" x14ac:dyDescent="0.2">
      <c r="B1432" s="20">
        <f>Разбивка_по_щитам!B1437</f>
        <v>0</v>
      </c>
      <c r="C1432" s="20">
        <f>Разбивка_по_щитам!C1437</f>
        <v>0</v>
      </c>
      <c r="D1432" s="20">
        <f>Разбивка_по_щитам!F1437</f>
        <v>0</v>
      </c>
      <c r="E1432" s="20">
        <f>Разбивка_по_щитам!H1437</f>
        <v>0</v>
      </c>
      <c r="F1432" s="20">
        <f>Разбивка_по_щитам!I1437</f>
        <v>0</v>
      </c>
      <c r="G1432" s="20">
        <f>Разбивка_по_щитам!J1437</f>
        <v>0</v>
      </c>
      <c r="H1432" s="20">
        <f>Разбивка_по_щитам!K1437</f>
        <v>0</v>
      </c>
      <c r="I1432" s="20">
        <f>Разбивка_по_щитам!L1437</f>
        <v>0</v>
      </c>
      <c r="J1432" s="20">
        <f>Разбивка_по_щитам!M1437</f>
        <v>0</v>
      </c>
      <c r="K1432" s="20">
        <f>Разбивка_по_щитам!N1437</f>
        <v>0</v>
      </c>
      <c r="L1432" s="20"/>
      <c r="M1432" s="20">
        <f>Разбивка_по_щитам!P1437</f>
        <v>0</v>
      </c>
      <c r="N1432" s="20"/>
    </row>
    <row r="1433" spans="2:14" x14ac:dyDescent="0.2">
      <c r="B1433" s="20">
        <f>Разбивка_по_щитам!B1438</f>
        <v>0</v>
      </c>
      <c r="C1433" s="20">
        <f>Разбивка_по_щитам!C1438</f>
        <v>0</v>
      </c>
      <c r="D1433" s="20">
        <f>Разбивка_по_щитам!F1438</f>
        <v>0</v>
      </c>
      <c r="E1433" s="20">
        <f>Разбивка_по_щитам!H1438</f>
        <v>0</v>
      </c>
      <c r="F1433" s="20">
        <f>Разбивка_по_щитам!I1438</f>
        <v>0</v>
      </c>
      <c r="G1433" s="20">
        <f>Разбивка_по_щитам!J1438</f>
        <v>0</v>
      </c>
      <c r="H1433" s="20">
        <f>Разбивка_по_щитам!K1438</f>
        <v>0</v>
      </c>
      <c r="I1433" s="20">
        <f>Разбивка_по_щитам!L1438</f>
        <v>0</v>
      </c>
      <c r="J1433" s="20">
        <f>Разбивка_по_щитам!M1438</f>
        <v>0</v>
      </c>
      <c r="K1433" s="20">
        <f>Разбивка_по_щитам!N1438</f>
        <v>0</v>
      </c>
      <c r="L1433" s="20"/>
      <c r="M1433" s="20">
        <f>Разбивка_по_щитам!P1438</f>
        <v>0</v>
      </c>
      <c r="N1433" s="20"/>
    </row>
    <row r="1434" spans="2:14" x14ac:dyDescent="0.2">
      <c r="B1434" s="20">
        <f>Разбивка_по_щитам!B1439</f>
        <v>0</v>
      </c>
      <c r="C1434" s="20">
        <f>Разбивка_по_щитам!C1439</f>
        <v>0</v>
      </c>
      <c r="D1434" s="20">
        <f>Разбивка_по_щитам!F1439</f>
        <v>0</v>
      </c>
      <c r="E1434" s="20">
        <f>Разбивка_по_щитам!H1439</f>
        <v>0</v>
      </c>
      <c r="F1434" s="20">
        <f>Разбивка_по_щитам!I1439</f>
        <v>0</v>
      </c>
      <c r="G1434" s="20">
        <f>Разбивка_по_щитам!J1439</f>
        <v>0</v>
      </c>
      <c r="H1434" s="20">
        <f>Разбивка_по_щитам!K1439</f>
        <v>0</v>
      </c>
      <c r="I1434" s="20">
        <f>Разбивка_по_щитам!L1439</f>
        <v>0</v>
      </c>
      <c r="J1434" s="20">
        <f>Разбивка_по_щитам!M1439</f>
        <v>0</v>
      </c>
      <c r="K1434" s="20">
        <f>Разбивка_по_щитам!N1439</f>
        <v>0</v>
      </c>
      <c r="L1434" s="20"/>
      <c r="M1434" s="20">
        <f>Разбивка_по_щитам!P1439</f>
        <v>0</v>
      </c>
      <c r="N1434" s="20"/>
    </row>
    <row r="1435" spans="2:14" x14ac:dyDescent="0.2">
      <c r="B1435" s="20">
        <f>Разбивка_по_щитам!B1440</f>
        <v>0</v>
      </c>
      <c r="C1435" s="20">
        <f>Разбивка_по_щитам!C1440</f>
        <v>0</v>
      </c>
      <c r="D1435" s="20">
        <f>Разбивка_по_щитам!F1440</f>
        <v>0</v>
      </c>
      <c r="E1435" s="20">
        <f>Разбивка_по_щитам!H1440</f>
        <v>0</v>
      </c>
      <c r="F1435" s="20">
        <f>Разбивка_по_щитам!I1440</f>
        <v>0</v>
      </c>
      <c r="G1435" s="20">
        <f>Разбивка_по_щитам!J1440</f>
        <v>0</v>
      </c>
      <c r="H1435" s="20">
        <f>Разбивка_по_щитам!K1440</f>
        <v>0</v>
      </c>
      <c r="I1435" s="20">
        <f>Разбивка_по_щитам!L1440</f>
        <v>0</v>
      </c>
      <c r="J1435" s="20">
        <f>Разбивка_по_щитам!M1440</f>
        <v>0</v>
      </c>
      <c r="K1435" s="20">
        <f>Разбивка_по_щитам!N1440</f>
        <v>0</v>
      </c>
      <c r="L1435" s="20"/>
      <c r="M1435" s="20">
        <f>Разбивка_по_щитам!P1440</f>
        <v>0</v>
      </c>
      <c r="N1435" s="20"/>
    </row>
    <row r="1436" spans="2:14" x14ac:dyDescent="0.2">
      <c r="B1436" s="20">
        <f>Разбивка_по_щитам!B1441</f>
        <v>0</v>
      </c>
      <c r="C1436" s="20">
        <f>Разбивка_по_щитам!C1441</f>
        <v>0</v>
      </c>
      <c r="D1436" s="20">
        <f>Разбивка_по_щитам!F1441</f>
        <v>0</v>
      </c>
      <c r="E1436" s="20">
        <f>Разбивка_по_щитам!H1441</f>
        <v>0</v>
      </c>
      <c r="F1436" s="20">
        <f>Разбивка_по_щитам!I1441</f>
        <v>0</v>
      </c>
      <c r="G1436" s="20">
        <f>Разбивка_по_щитам!J1441</f>
        <v>0</v>
      </c>
      <c r="H1436" s="20">
        <f>Разбивка_по_щитам!K1441</f>
        <v>0</v>
      </c>
      <c r="I1436" s="20">
        <f>Разбивка_по_щитам!L1441</f>
        <v>0</v>
      </c>
      <c r="J1436" s="20">
        <f>Разбивка_по_щитам!M1441</f>
        <v>0</v>
      </c>
      <c r="K1436" s="20">
        <f>Разбивка_по_щитам!N1441</f>
        <v>0</v>
      </c>
      <c r="L1436" s="20"/>
      <c r="M1436" s="20">
        <f>Разбивка_по_щитам!P1441</f>
        <v>0</v>
      </c>
      <c r="N1436" s="20"/>
    </row>
    <row r="1437" spans="2:14" x14ac:dyDescent="0.2">
      <c r="B1437" s="20">
        <f>Разбивка_по_щитам!B1442</f>
        <v>0</v>
      </c>
      <c r="C1437" s="20">
        <f>Разбивка_по_щитам!C1442</f>
        <v>0</v>
      </c>
      <c r="D1437" s="20">
        <f>Разбивка_по_щитам!F1442</f>
        <v>0</v>
      </c>
      <c r="E1437" s="20">
        <f>Разбивка_по_щитам!H1442</f>
        <v>0</v>
      </c>
      <c r="F1437" s="20">
        <f>Разбивка_по_щитам!I1442</f>
        <v>0</v>
      </c>
      <c r="G1437" s="20">
        <f>Разбивка_по_щитам!J1442</f>
        <v>0</v>
      </c>
      <c r="H1437" s="20">
        <f>Разбивка_по_щитам!K1442</f>
        <v>0</v>
      </c>
      <c r="I1437" s="20">
        <f>Разбивка_по_щитам!L1442</f>
        <v>0</v>
      </c>
      <c r="J1437" s="20">
        <f>Разбивка_по_щитам!M1442</f>
        <v>0</v>
      </c>
      <c r="K1437" s="20">
        <f>Разбивка_по_щитам!N1442</f>
        <v>0</v>
      </c>
      <c r="L1437" s="20"/>
      <c r="M1437" s="20">
        <f>Разбивка_по_щитам!P1442</f>
        <v>0</v>
      </c>
      <c r="N1437" s="20"/>
    </row>
    <row r="1438" spans="2:14" x14ac:dyDescent="0.2">
      <c r="B1438" s="20">
        <f>Разбивка_по_щитам!B1443</f>
        <v>0</v>
      </c>
      <c r="C1438" s="20">
        <f>Разбивка_по_щитам!C1443</f>
        <v>0</v>
      </c>
      <c r="D1438" s="20">
        <f>Разбивка_по_щитам!F1443</f>
        <v>0</v>
      </c>
      <c r="E1438" s="20">
        <f>Разбивка_по_щитам!H1443</f>
        <v>0</v>
      </c>
      <c r="F1438" s="20">
        <f>Разбивка_по_щитам!I1443</f>
        <v>0</v>
      </c>
      <c r="G1438" s="20">
        <f>Разбивка_по_щитам!J1443</f>
        <v>0</v>
      </c>
      <c r="H1438" s="20">
        <f>Разбивка_по_щитам!K1443</f>
        <v>0</v>
      </c>
      <c r="I1438" s="20">
        <f>Разбивка_по_щитам!L1443</f>
        <v>0</v>
      </c>
      <c r="J1438" s="20">
        <f>Разбивка_по_щитам!M1443</f>
        <v>0</v>
      </c>
      <c r="K1438" s="20">
        <f>Разбивка_по_щитам!N1443</f>
        <v>0</v>
      </c>
      <c r="L1438" s="20"/>
      <c r="M1438" s="20">
        <f>Разбивка_по_щитам!P1443</f>
        <v>0</v>
      </c>
      <c r="N1438" s="20"/>
    </row>
    <row r="1439" spans="2:14" x14ac:dyDescent="0.2">
      <c r="B1439" s="20">
        <f>Разбивка_по_щитам!B1444</f>
        <v>0</v>
      </c>
      <c r="C1439" s="20">
        <f>Разбивка_по_щитам!C1444</f>
        <v>0</v>
      </c>
      <c r="D1439" s="20">
        <f>Разбивка_по_щитам!F1444</f>
        <v>0</v>
      </c>
      <c r="E1439" s="20">
        <f>Разбивка_по_щитам!H1444</f>
        <v>0</v>
      </c>
      <c r="F1439" s="20">
        <f>Разбивка_по_щитам!I1444</f>
        <v>0</v>
      </c>
      <c r="G1439" s="20">
        <f>Разбивка_по_щитам!J1444</f>
        <v>0</v>
      </c>
      <c r="H1439" s="20">
        <f>Разбивка_по_щитам!K1444</f>
        <v>0</v>
      </c>
      <c r="I1439" s="20">
        <f>Разбивка_по_щитам!L1444</f>
        <v>0</v>
      </c>
      <c r="J1439" s="20">
        <f>Разбивка_по_щитам!M1444</f>
        <v>0</v>
      </c>
      <c r="K1439" s="20">
        <f>Разбивка_по_щитам!N1444</f>
        <v>0</v>
      </c>
      <c r="L1439" s="20"/>
      <c r="M1439" s="20">
        <f>Разбивка_по_щитам!P1444</f>
        <v>0</v>
      </c>
      <c r="N1439" s="20"/>
    </row>
    <row r="1440" spans="2:14" x14ac:dyDescent="0.2">
      <c r="B1440" s="20">
        <f>Разбивка_по_щитам!B1445</f>
        <v>0</v>
      </c>
      <c r="C1440" s="20">
        <f>Разбивка_по_щитам!C1445</f>
        <v>0</v>
      </c>
      <c r="D1440" s="20">
        <f>Разбивка_по_щитам!F1445</f>
        <v>0</v>
      </c>
      <c r="E1440" s="20">
        <f>Разбивка_по_щитам!H1445</f>
        <v>0</v>
      </c>
      <c r="F1440" s="20">
        <f>Разбивка_по_щитам!I1445</f>
        <v>0</v>
      </c>
      <c r="G1440" s="20">
        <f>Разбивка_по_щитам!J1445</f>
        <v>0</v>
      </c>
      <c r="H1440" s="20">
        <f>Разбивка_по_щитам!K1445</f>
        <v>0</v>
      </c>
      <c r="I1440" s="20">
        <f>Разбивка_по_щитам!L1445</f>
        <v>0</v>
      </c>
      <c r="J1440" s="20">
        <f>Разбивка_по_щитам!M1445</f>
        <v>0</v>
      </c>
      <c r="K1440" s="20">
        <f>Разбивка_по_щитам!N1445</f>
        <v>0</v>
      </c>
      <c r="L1440" s="20"/>
      <c r="M1440" s="20">
        <f>Разбивка_по_щитам!P1445</f>
        <v>0</v>
      </c>
      <c r="N1440" s="20"/>
    </row>
    <row r="1441" spans="2:14" x14ac:dyDescent="0.2">
      <c r="B1441" s="20">
        <f>Разбивка_по_щитам!B1446</f>
        <v>0</v>
      </c>
      <c r="C1441" s="20">
        <f>Разбивка_по_щитам!C1446</f>
        <v>0</v>
      </c>
      <c r="D1441" s="20">
        <f>Разбивка_по_щитам!F1446</f>
        <v>0</v>
      </c>
      <c r="E1441" s="20">
        <f>Разбивка_по_щитам!H1446</f>
        <v>0</v>
      </c>
      <c r="F1441" s="20">
        <f>Разбивка_по_щитам!I1446</f>
        <v>0</v>
      </c>
      <c r="G1441" s="20">
        <f>Разбивка_по_щитам!J1446</f>
        <v>0</v>
      </c>
      <c r="H1441" s="20">
        <f>Разбивка_по_щитам!K1446</f>
        <v>0</v>
      </c>
      <c r="I1441" s="20">
        <f>Разбивка_по_щитам!L1446</f>
        <v>0</v>
      </c>
      <c r="J1441" s="20">
        <f>Разбивка_по_щитам!M1446</f>
        <v>0</v>
      </c>
      <c r="K1441" s="20">
        <f>Разбивка_по_щитам!N1446</f>
        <v>0</v>
      </c>
      <c r="L1441" s="20"/>
      <c r="M1441" s="20">
        <f>Разбивка_по_щитам!P1446</f>
        <v>0</v>
      </c>
      <c r="N1441" s="20"/>
    </row>
    <row r="1442" spans="2:14" x14ac:dyDescent="0.2">
      <c r="B1442" s="20">
        <f>Разбивка_по_щитам!B1447</f>
        <v>0</v>
      </c>
      <c r="C1442" s="20">
        <f>Разбивка_по_щитам!C1447</f>
        <v>0</v>
      </c>
      <c r="D1442" s="20">
        <f>Разбивка_по_щитам!F1447</f>
        <v>0</v>
      </c>
      <c r="E1442" s="20">
        <f>Разбивка_по_щитам!H1447</f>
        <v>0</v>
      </c>
      <c r="F1442" s="20">
        <f>Разбивка_по_щитам!I1447</f>
        <v>0</v>
      </c>
      <c r="G1442" s="20">
        <f>Разбивка_по_щитам!J1447</f>
        <v>0</v>
      </c>
      <c r="H1442" s="20">
        <f>Разбивка_по_щитам!K1447</f>
        <v>0</v>
      </c>
      <c r="I1442" s="20">
        <f>Разбивка_по_щитам!L1447</f>
        <v>0</v>
      </c>
      <c r="J1442" s="20">
        <f>Разбивка_по_щитам!M1447</f>
        <v>0</v>
      </c>
      <c r="K1442" s="20">
        <f>Разбивка_по_щитам!N1447</f>
        <v>0</v>
      </c>
      <c r="L1442" s="20"/>
      <c r="M1442" s="20">
        <f>Разбивка_по_щитам!P1447</f>
        <v>0</v>
      </c>
      <c r="N1442" s="20"/>
    </row>
    <row r="1443" spans="2:14" x14ac:dyDescent="0.2">
      <c r="B1443" s="20">
        <f>Разбивка_по_щитам!B1448</f>
        <v>0</v>
      </c>
      <c r="C1443" s="20">
        <f>Разбивка_по_щитам!C1448</f>
        <v>0</v>
      </c>
      <c r="D1443" s="20">
        <f>Разбивка_по_щитам!F1448</f>
        <v>0</v>
      </c>
      <c r="E1443" s="20">
        <f>Разбивка_по_щитам!H1448</f>
        <v>0</v>
      </c>
      <c r="F1443" s="20">
        <f>Разбивка_по_щитам!I1448</f>
        <v>0</v>
      </c>
      <c r="G1443" s="20">
        <f>Разбивка_по_щитам!J1448</f>
        <v>0</v>
      </c>
      <c r="H1443" s="20">
        <f>Разбивка_по_щитам!K1448</f>
        <v>0</v>
      </c>
      <c r="I1443" s="20">
        <f>Разбивка_по_щитам!L1448</f>
        <v>0</v>
      </c>
      <c r="J1443" s="20">
        <f>Разбивка_по_щитам!M1448</f>
        <v>0</v>
      </c>
      <c r="K1443" s="20">
        <f>Разбивка_по_щитам!N1448</f>
        <v>0</v>
      </c>
      <c r="L1443" s="20"/>
      <c r="M1443" s="20">
        <f>Разбивка_по_щитам!P1448</f>
        <v>0</v>
      </c>
      <c r="N1443" s="20"/>
    </row>
    <row r="1444" spans="2:14" x14ac:dyDescent="0.2">
      <c r="B1444" s="20">
        <f>Разбивка_по_щитам!B1449</f>
        <v>0</v>
      </c>
      <c r="C1444" s="20">
        <f>Разбивка_по_щитам!C1449</f>
        <v>0</v>
      </c>
      <c r="D1444" s="20">
        <f>Разбивка_по_щитам!F1449</f>
        <v>0</v>
      </c>
      <c r="E1444" s="20">
        <f>Разбивка_по_щитам!H1449</f>
        <v>0</v>
      </c>
      <c r="F1444" s="20">
        <f>Разбивка_по_щитам!I1449</f>
        <v>0</v>
      </c>
      <c r="G1444" s="20">
        <f>Разбивка_по_щитам!J1449</f>
        <v>0</v>
      </c>
      <c r="H1444" s="20">
        <f>Разбивка_по_щитам!K1449</f>
        <v>0</v>
      </c>
      <c r="I1444" s="20">
        <f>Разбивка_по_щитам!L1449</f>
        <v>0</v>
      </c>
      <c r="J1444" s="20">
        <f>Разбивка_по_щитам!M1449</f>
        <v>0</v>
      </c>
      <c r="K1444" s="20">
        <f>Разбивка_по_щитам!N1449</f>
        <v>0</v>
      </c>
      <c r="L1444" s="20"/>
      <c r="M1444" s="20">
        <f>Разбивка_по_щитам!P1449</f>
        <v>0</v>
      </c>
      <c r="N1444" s="20"/>
    </row>
    <row r="1445" spans="2:14" x14ac:dyDescent="0.2">
      <c r="B1445" s="20">
        <f>Разбивка_по_щитам!B1450</f>
        <v>0</v>
      </c>
      <c r="C1445" s="20">
        <f>Разбивка_по_щитам!C1450</f>
        <v>0</v>
      </c>
      <c r="D1445" s="20">
        <f>Разбивка_по_щитам!F1450</f>
        <v>0</v>
      </c>
      <c r="E1445" s="20">
        <f>Разбивка_по_щитам!H1450</f>
        <v>0</v>
      </c>
      <c r="F1445" s="20">
        <f>Разбивка_по_щитам!I1450</f>
        <v>0</v>
      </c>
      <c r="G1445" s="20">
        <f>Разбивка_по_щитам!J1450</f>
        <v>0</v>
      </c>
      <c r="H1445" s="20">
        <f>Разбивка_по_щитам!K1450</f>
        <v>0</v>
      </c>
      <c r="I1445" s="20">
        <f>Разбивка_по_щитам!L1450</f>
        <v>0</v>
      </c>
      <c r="J1445" s="20">
        <f>Разбивка_по_щитам!M1450</f>
        <v>0</v>
      </c>
      <c r="K1445" s="20">
        <f>Разбивка_по_щитам!N1450</f>
        <v>0</v>
      </c>
      <c r="L1445" s="20"/>
      <c r="M1445" s="20">
        <f>Разбивка_по_щитам!P1450</f>
        <v>0</v>
      </c>
      <c r="N1445" s="20"/>
    </row>
    <row r="1446" spans="2:14" x14ac:dyDescent="0.2">
      <c r="B1446" s="20">
        <f>Разбивка_по_щитам!B1451</f>
        <v>0</v>
      </c>
      <c r="C1446" s="20">
        <f>Разбивка_по_щитам!C1451</f>
        <v>0</v>
      </c>
      <c r="D1446" s="20">
        <f>Разбивка_по_щитам!F1451</f>
        <v>0</v>
      </c>
      <c r="E1446" s="20">
        <f>Разбивка_по_щитам!H1451</f>
        <v>0</v>
      </c>
      <c r="F1446" s="20">
        <f>Разбивка_по_щитам!I1451</f>
        <v>0</v>
      </c>
      <c r="G1446" s="20">
        <f>Разбивка_по_щитам!J1451</f>
        <v>0</v>
      </c>
      <c r="H1446" s="20">
        <f>Разбивка_по_щитам!K1451</f>
        <v>0</v>
      </c>
      <c r="I1446" s="20">
        <f>Разбивка_по_щитам!L1451</f>
        <v>0</v>
      </c>
      <c r="J1446" s="20">
        <f>Разбивка_по_щитам!M1451</f>
        <v>0</v>
      </c>
      <c r="K1446" s="20">
        <f>Разбивка_по_щитам!N1451</f>
        <v>0</v>
      </c>
      <c r="L1446" s="20"/>
      <c r="M1446" s="20">
        <f>Разбивка_по_щитам!P1451</f>
        <v>0</v>
      </c>
      <c r="N1446" s="20"/>
    </row>
    <row r="1447" spans="2:14" x14ac:dyDescent="0.2">
      <c r="B1447" s="20">
        <f>Разбивка_по_щитам!B1452</f>
        <v>0</v>
      </c>
      <c r="C1447" s="20">
        <f>Разбивка_по_щитам!C1452</f>
        <v>0</v>
      </c>
      <c r="D1447" s="20">
        <f>Разбивка_по_щитам!F1452</f>
        <v>0</v>
      </c>
      <c r="E1447" s="20">
        <f>Разбивка_по_щитам!H1452</f>
        <v>0</v>
      </c>
      <c r="F1447" s="20">
        <f>Разбивка_по_щитам!I1452</f>
        <v>0</v>
      </c>
      <c r="G1447" s="20">
        <f>Разбивка_по_щитам!J1452</f>
        <v>0</v>
      </c>
      <c r="H1447" s="20">
        <f>Разбивка_по_щитам!K1452</f>
        <v>0</v>
      </c>
      <c r="I1447" s="20">
        <f>Разбивка_по_щитам!L1452</f>
        <v>0</v>
      </c>
      <c r="J1447" s="20">
        <f>Разбивка_по_щитам!M1452</f>
        <v>0</v>
      </c>
      <c r="K1447" s="20">
        <f>Разбивка_по_щитам!N1452</f>
        <v>0</v>
      </c>
      <c r="L1447" s="20"/>
      <c r="M1447" s="20">
        <f>Разбивка_по_щитам!P1452</f>
        <v>0</v>
      </c>
      <c r="N1447" s="20"/>
    </row>
    <row r="1448" spans="2:14" x14ac:dyDescent="0.2">
      <c r="B1448" s="20">
        <f>Разбивка_по_щитам!B1453</f>
        <v>0</v>
      </c>
      <c r="C1448" s="20">
        <f>Разбивка_по_щитам!C1453</f>
        <v>0</v>
      </c>
      <c r="D1448" s="20">
        <f>Разбивка_по_щитам!F1453</f>
        <v>0</v>
      </c>
      <c r="E1448" s="20">
        <f>Разбивка_по_щитам!H1453</f>
        <v>0</v>
      </c>
      <c r="F1448" s="20">
        <f>Разбивка_по_щитам!I1453</f>
        <v>0</v>
      </c>
      <c r="G1448" s="20">
        <f>Разбивка_по_щитам!J1453</f>
        <v>0</v>
      </c>
      <c r="H1448" s="20">
        <f>Разбивка_по_щитам!K1453</f>
        <v>0</v>
      </c>
      <c r="I1448" s="20">
        <f>Разбивка_по_щитам!L1453</f>
        <v>0</v>
      </c>
      <c r="J1448" s="20">
        <f>Разбивка_по_щитам!M1453</f>
        <v>0</v>
      </c>
      <c r="K1448" s="20">
        <f>Разбивка_по_щитам!N1453</f>
        <v>0</v>
      </c>
      <c r="L1448" s="20"/>
      <c r="M1448" s="20">
        <f>Разбивка_по_щитам!P1453</f>
        <v>0</v>
      </c>
      <c r="N1448" s="20"/>
    </row>
    <row r="1449" spans="2:14" x14ac:dyDescent="0.2">
      <c r="B1449" s="20">
        <f>Разбивка_по_щитам!B1454</f>
        <v>0</v>
      </c>
      <c r="C1449" s="20">
        <f>Разбивка_по_щитам!C1454</f>
        <v>0</v>
      </c>
      <c r="D1449" s="20">
        <f>Разбивка_по_щитам!F1454</f>
        <v>0</v>
      </c>
      <c r="E1449" s="20">
        <f>Разбивка_по_щитам!H1454</f>
        <v>0</v>
      </c>
      <c r="F1449" s="20">
        <f>Разбивка_по_щитам!I1454</f>
        <v>0</v>
      </c>
      <c r="G1449" s="20">
        <f>Разбивка_по_щитам!J1454</f>
        <v>0</v>
      </c>
      <c r="H1449" s="20">
        <f>Разбивка_по_щитам!K1454</f>
        <v>0</v>
      </c>
      <c r="I1449" s="20">
        <f>Разбивка_по_щитам!L1454</f>
        <v>0</v>
      </c>
      <c r="J1449" s="20">
        <f>Разбивка_по_щитам!M1454</f>
        <v>0</v>
      </c>
      <c r="K1449" s="20">
        <f>Разбивка_по_щитам!N1454</f>
        <v>0</v>
      </c>
      <c r="L1449" s="20"/>
      <c r="M1449" s="20">
        <f>Разбивка_по_щитам!P1454</f>
        <v>0</v>
      </c>
      <c r="N1449" s="20"/>
    </row>
    <row r="1450" spans="2:14" x14ac:dyDescent="0.2">
      <c r="B1450" s="20">
        <f>Разбивка_по_щитам!B1455</f>
        <v>0</v>
      </c>
      <c r="C1450" s="20">
        <f>Разбивка_по_щитам!C1455</f>
        <v>0</v>
      </c>
      <c r="D1450" s="20">
        <f>Разбивка_по_щитам!F1455</f>
        <v>0</v>
      </c>
      <c r="E1450" s="20">
        <f>Разбивка_по_щитам!H1455</f>
        <v>0</v>
      </c>
      <c r="F1450" s="20">
        <f>Разбивка_по_щитам!I1455</f>
        <v>0</v>
      </c>
      <c r="G1450" s="20">
        <f>Разбивка_по_щитам!J1455</f>
        <v>0</v>
      </c>
      <c r="H1450" s="20">
        <f>Разбивка_по_щитам!K1455</f>
        <v>0</v>
      </c>
      <c r="I1450" s="20">
        <f>Разбивка_по_щитам!L1455</f>
        <v>0</v>
      </c>
      <c r="J1450" s="20">
        <f>Разбивка_по_щитам!M1455</f>
        <v>0</v>
      </c>
      <c r="K1450" s="20">
        <f>Разбивка_по_щитам!N1455</f>
        <v>0</v>
      </c>
      <c r="L1450" s="20"/>
      <c r="M1450" s="20">
        <f>Разбивка_по_щитам!P1455</f>
        <v>0</v>
      </c>
      <c r="N1450" s="20"/>
    </row>
    <row r="1451" spans="2:14" x14ac:dyDescent="0.2">
      <c r="B1451" s="20">
        <f>Разбивка_по_щитам!B1456</f>
        <v>0</v>
      </c>
      <c r="C1451" s="20">
        <f>Разбивка_по_щитам!C1456</f>
        <v>0</v>
      </c>
      <c r="D1451" s="20">
        <f>Разбивка_по_щитам!F1456</f>
        <v>0</v>
      </c>
      <c r="E1451" s="20">
        <f>Разбивка_по_щитам!H1456</f>
        <v>0</v>
      </c>
      <c r="F1451" s="20">
        <f>Разбивка_по_щитам!I1456</f>
        <v>0</v>
      </c>
      <c r="G1451" s="20">
        <f>Разбивка_по_щитам!J1456</f>
        <v>0</v>
      </c>
      <c r="H1451" s="20">
        <f>Разбивка_по_щитам!K1456</f>
        <v>0</v>
      </c>
      <c r="I1451" s="20">
        <f>Разбивка_по_щитам!L1456</f>
        <v>0</v>
      </c>
      <c r="J1451" s="20">
        <f>Разбивка_по_щитам!M1456</f>
        <v>0</v>
      </c>
      <c r="K1451" s="20">
        <f>Разбивка_по_щитам!N1456</f>
        <v>0</v>
      </c>
      <c r="L1451" s="20"/>
      <c r="M1451" s="20">
        <f>Разбивка_по_щитам!P1456</f>
        <v>0</v>
      </c>
      <c r="N1451" s="20"/>
    </row>
    <row r="1452" spans="2:14" x14ac:dyDescent="0.2">
      <c r="B1452" s="20">
        <f>Разбивка_по_щитам!B1457</f>
        <v>0</v>
      </c>
      <c r="C1452" s="20">
        <f>Разбивка_по_щитам!C1457</f>
        <v>0</v>
      </c>
      <c r="D1452" s="20">
        <f>Разбивка_по_щитам!F1457</f>
        <v>0</v>
      </c>
      <c r="E1452" s="20">
        <f>Разбивка_по_щитам!H1457</f>
        <v>0</v>
      </c>
      <c r="F1452" s="20">
        <f>Разбивка_по_щитам!I1457</f>
        <v>0</v>
      </c>
      <c r="G1452" s="20">
        <f>Разбивка_по_щитам!J1457</f>
        <v>0</v>
      </c>
      <c r="H1452" s="20">
        <f>Разбивка_по_щитам!K1457</f>
        <v>0</v>
      </c>
      <c r="I1452" s="20">
        <f>Разбивка_по_щитам!L1457</f>
        <v>0</v>
      </c>
      <c r="J1452" s="20">
        <f>Разбивка_по_щитам!M1457</f>
        <v>0</v>
      </c>
      <c r="K1452" s="20">
        <f>Разбивка_по_щитам!N1457</f>
        <v>0</v>
      </c>
      <c r="L1452" s="20"/>
      <c r="M1452" s="20">
        <f>Разбивка_по_щитам!P1457</f>
        <v>0</v>
      </c>
      <c r="N1452" s="20"/>
    </row>
    <row r="1453" spans="2:14" x14ac:dyDescent="0.2">
      <c r="B1453" s="20">
        <f>Разбивка_по_щитам!B1458</f>
        <v>0</v>
      </c>
      <c r="C1453" s="20">
        <f>Разбивка_по_щитам!C1458</f>
        <v>0</v>
      </c>
      <c r="D1453" s="20">
        <f>Разбивка_по_щитам!F1458</f>
        <v>0</v>
      </c>
      <c r="E1453" s="20">
        <f>Разбивка_по_щитам!H1458</f>
        <v>0</v>
      </c>
      <c r="F1453" s="20">
        <f>Разбивка_по_щитам!I1458</f>
        <v>0</v>
      </c>
      <c r="G1453" s="20">
        <f>Разбивка_по_щитам!J1458</f>
        <v>0</v>
      </c>
      <c r="H1453" s="20">
        <f>Разбивка_по_щитам!K1458</f>
        <v>0</v>
      </c>
      <c r="I1453" s="20">
        <f>Разбивка_по_щитам!L1458</f>
        <v>0</v>
      </c>
      <c r="J1453" s="20">
        <f>Разбивка_по_щитам!M1458</f>
        <v>0</v>
      </c>
      <c r="K1453" s="20">
        <f>Разбивка_по_щитам!N1458</f>
        <v>0</v>
      </c>
      <c r="L1453" s="20"/>
      <c r="M1453" s="20">
        <f>Разбивка_по_щитам!P1458</f>
        <v>0</v>
      </c>
      <c r="N1453" s="20"/>
    </row>
    <row r="1454" spans="2:14" x14ac:dyDescent="0.2">
      <c r="B1454" s="20">
        <f>Разбивка_по_щитам!B1459</f>
        <v>0</v>
      </c>
      <c r="C1454" s="20">
        <f>Разбивка_по_щитам!C1459</f>
        <v>0</v>
      </c>
      <c r="D1454" s="20">
        <f>Разбивка_по_щитам!F1459</f>
        <v>0</v>
      </c>
      <c r="E1454" s="20">
        <f>Разбивка_по_щитам!H1459</f>
        <v>0</v>
      </c>
      <c r="F1454" s="20">
        <f>Разбивка_по_щитам!I1459</f>
        <v>0</v>
      </c>
      <c r="G1454" s="20">
        <f>Разбивка_по_щитам!J1459</f>
        <v>0</v>
      </c>
      <c r="H1454" s="20">
        <f>Разбивка_по_щитам!K1459</f>
        <v>0</v>
      </c>
      <c r="I1454" s="20">
        <f>Разбивка_по_щитам!L1459</f>
        <v>0</v>
      </c>
      <c r="J1454" s="20">
        <f>Разбивка_по_щитам!M1459</f>
        <v>0</v>
      </c>
      <c r="K1454" s="20">
        <f>Разбивка_по_щитам!N1459</f>
        <v>0</v>
      </c>
      <c r="L1454" s="20"/>
      <c r="M1454" s="20">
        <f>Разбивка_по_щитам!P1459</f>
        <v>0</v>
      </c>
      <c r="N1454" s="20"/>
    </row>
    <row r="1455" spans="2:14" x14ac:dyDescent="0.2">
      <c r="B1455" s="20">
        <f>Разбивка_по_щитам!B1460</f>
        <v>0</v>
      </c>
      <c r="C1455" s="20">
        <f>Разбивка_по_щитам!C1460</f>
        <v>0</v>
      </c>
      <c r="D1455" s="20">
        <f>Разбивка_по_щитам!F1460</f>
        <v>0</v>
      </c>
      <c r="E1455" s="20">
        <f>Разбивка_по_щитам!H1460</f>
        <v>0</v>
      </c>
      <c r="F1455" s="20">
        <f>Разбивка_по_щитам!I1460</f>
        <v>0</v>
      </c>
      <c r="G1455" s="20">
        <f>Разбивка_по_щитам!J1460</f>
        <v>0</v>
      </c>
      <c r="H1455" s="20">
        <f>Разбивка_по_щитам!K1460</f>
        <v>0</v>
      </c>
      <c r="I1455" s="20">
        <f>Разбивка_по_щитам!L1460</f>
        <v>0</v>
      </c>
      <c r="J1455" s="20">
        <f>Разбивка_по_щитам!M1460</f>
        <v>0</v>
      </c>
      <c r="K1455" s="20">
        <f>Разбивка_по_щитам!N1460</f>
        <v>0</v>
      </c>
      <c r="L1455" s="20"/>
      <c r="M1455" s="20">
        <f>Разбивка_по_щитам!P1460</f>
        <v>0</v>
      </c>
      <c r="N1455" s="20"/>
    </row>
    <row r="1456" spans="2:14" x14ac:dyDescent="0.2">
      <c r="B1456" s="20">
        <f>Разбивка_по_щитам!B1461</f>
        <v>0</v>
      </c>
      <c r="C1456" s="20">
        <f>Разбивка_по_щитам!C1461</f>
        <v>0</v>
      </c>
      <c r="D1456" s="20">
        <f>Разбивка_по_щитам!F1461</f>
        <v>0</v>
      </c>
      <c r="E1456" s="20">
        <f>Разбивка_по_щитам!H1461</f>
        <v>0</v>
      </c>
      <c r="F1456" s="20">
        <f>Разбивка_по_щитам!I1461</f>
        <v>0</v>
      </c>
      <c r="G1456" s="20">
        <f>Разбивка_по_щитам!J1461</f>
        <v>0</v>
      </c>
      <c r="H1456" s="20">
        <f>Разбивка_по_щитам!K1461</f>
        <v>0</v>
      </c>
      <c r="I1456" s="20">
        <f>Разбивка_по_щитам!L1461</f>
        <v>0</v>
      </c>
      <c r="J1456" s="20">
        <f>Разбивка_по_щитам!M1461</f>
        <v>0</v>
      </c>
      <c r="K1456" s="20">
        <f>Разбивка_по_щитам!N1461</f>
        <v>0</v>
      </c>
      <c r="L1456" s="20"/>
      <c r="M1456" s="20">
        <f>Разбивка_по_щитам!P1461</f>
        <v>0</v>
      </c>
      <c r="N1456" s="20"/>
    </row>
    <row r="1457" spans="2:14" x14ac:dyDescent="0.2">
      <c r="B1457" s="20">
        <f>Разбивка_по_щитам!B1462</f>
        <v>0</v>
      </c>
      <c r="C1457" s="20">
        <f>Разбивка_по_щитам!C1462</f>
        <v>0</v>
      </c>
      <c r="D1457" s="20">
        <f>Разбивка_по_щитам!F1462</f>
        <v>0</v>
      </c>
      <c r="E1457" s="20">
        <f>Разбивка_по_щитам!H1462</f>
        <v>0</v>
      </c>
      <c r="F1457" s="20">
        <f>Разбивка_по_щитам!I1462</f>
        <v>0</v>
      </c>
      <c r="G1457" s="20">
        <f>Разбивка_по_щитам!J1462</f>
        <v>0</v>
      </c>
      <c r="H1457" s="20">
        <f>Разбивка_по_щитам!K1462</f>
        <v>0</v>
      </c>
      <c r="I1457" s="20">
        <f>Разбивка_по_щитам!L1462</f>
        <v>0</v>
      </c>
      <c r="J1457" s="20">
        <f>Разбивка_по_щитам!M1462</f>
        <v>0</v>
      </c>
      <c r="K1457" s="20">
        <f>Разбивка_по_щитам!N1462</f>
        <v>0</v>
      </c>
      <c r="L1457" s="20"/>
      <c r="M1457" s="20">
        <f>Разбивка_по_щитам!P1462</f>
        <v>0</v>
      </c>
      <c r="N1457" s="20"/>
    </row>
    <row r="1458" spans="2:14" x14ac:dyDescent="0.2">
      <c r="B1458" s="20">
        <f>Разбивка_по_щитам!B1463</f>
        <v>0</v>
      </c>
      <c r="C1458" s="20">
        <f>Разбивка_по_щитам!C1463</f>
        <v>0</v>
      </c>
      <c r="D1458" s="20">
        <f>Разбивка_по_щитам!F1463</f>
        <v>0</v>
      </c>
      <c r="E1458" s="20">
        <f>Разбивка_по_щитам!H1463</f>
        <v>0</v>
      </c>
      <c r="F1458" s="20">
        <f>Разбивка_по_щитам!I1463</f>
        <v>0</v>
      </c>
      <c r="G1458" s="20">
        <f>Разбивка_по_щитам!J1463</f>
        <v>0</v>
      </c>
      <c r="H1458" s="20">
        <f>Разбивка_по_щитам!K1463</f>
        <v>0</v>
      </c>
      <c r="I1458" s="20">
        <f>Разбивка_по_щитам!L1463</f>
        <v>0</v>
      </c>
      <c r="J1458" s="20">
        <f>Разбивка_по_щитам!M1463</f>
        <v>0</v>
      </c>
      <c r="K1458" s="20">
        <f>Разбивка_по_щитам!N1463</f>
        <v>0</v>
      </c>
      <c r="L1458" s="20"/>
      <c r="M1458" s="20">
        <f>Разбивка_по_щитам!P1463</f>
        <v>0</v>
      </c>
      <c r="N1458" s="20"/>
    </row>
    <row r="1459" spans="2:14" x14ac:dyDescent="0.2">
      <c r="B1459" s="20">
        <f>Разбивка_по_щитам!B1464</f>
        <v>0</v>
      </c>
      <c r="C1459" s="20">
        <f>Разбивка_по_щитам!C1464</f>
        <v>0</v>
      </c>
      <c r="D1459" s="20">
        <f>Разбивка_по_щитам!F1464</f>
        <v>0</v>
      </c>
      <c r="E1459" s="20">
        <f>Разбивка_по_щитам!H1464</f>
        <v>0</v>
      </c>
      <c r="F1459" s="20">
        <f>Разбивка_по_щитам!I1464</f>
        <v>0</v>
      </c>
      <c r="G1459" s="20">
        <f>Разбивка_по_щитам!J1464</f>
        <v>0</v>
      </c>
      <c r="H1459" s="20">
        <f>Разбивка_по_щитам!K1464</f>
        <v>0</v>
      </c>
      <c r="I1459" s="20">
        <f>Разбивка_по_щитам!L1464</f>
        <v>0</v>
      </c>
      <c r="J1459" s="20">
        <f>Разбивка_по_щитам!M1464</f>
        <v>0</v>
      </c>
      <c r="K1459" s="20">
        <f>Разбивка_по_щитам!N1464</f>
        <v>0</v>
      </c>
      <c r="L1459" s="20"/>
      <c r="M1459" s="20">
        <f>Разбивка_по_щитам!P1464</f>
        <v>0</v>
      </c>
      <c r="N1459" s="20"/>
    </row>
    <row r="1460" spans="2:14" x14ac:dyDescent="0.2">
      <c r="B1460" s="20">
        <f>Разбивка_по_щитам!B1465</f>
        <v>0</v>
      </c>
      <c r="C1460" s="20">
        <f>Разбивка_по_щитам!C1465</f>
        <v>0</v>
      </c>
      <c r="D1460" s="20">
        <f>Разбивка_по_щитам!F1465</f>
        <v>0</v>
      </c>
      <c r="E1460" s="20">
        <f>Разбивка_по_щитам!H1465</f>
        <v>0</v>
      </c>
      <c r="F1460" s="20">
        <f>Разбивка_по_щитам!I1465</f>
        <v>0</v>
      </c>
      <c r="G1460" s="20">
        <f>Разбивка_по_щитам!J1465</f>
        <v>0</v>
      </c>
      <c r="H1460" s="20">
        <f>Разбивка_по_щитам!K1465</f>
        <v>0</v>
      </c>
      <c r="I1460" s="20">
        <f>Разбивка_по_щитам!L1465</f>
        <v>0</v>
      </c>
      <c r="J1460" s="20">
        <f>Разбивка_по_щитам!M1465</f>
        <v>0</v>
      </c>
      <c r="K1460" s="20">
        <f>Разбивка_по_щитам!N1465</f>
        <v>0</v>
      </c>
      <c r="L1460" s="20"/>
      <c r="M1460" s="20">
        <f>Разбивка_по_щитам!P1465</f>
        <v>0</v>
      </c>
      <c r="N1460" s="20"/>
    </row>
    <row r="1461" spans="2:14" x14ac:dyDescent="0.2">
      <c r="B1461" s="20">
        <f>Разбивка_по_щитам!B1466</f>
        <v>0</v>
      </c>
      <c r="C1461" s="20">
        <f>Разбивка_по_щитам!C1466</f>
        <v>0</v>
      </c>
      <c r="D1461" s="20">
        <f>Разбивка_по_щитам!F1466</f>
        <v>0</v>
      </c>
      <c r="E1461" s="20">
        <f>Разбивка_по_щитам!H1466</f>
        <v>0</v>
      </c>
      <c r="F1461" s="20">
        <f>Разбивка_по_щитам!I1466</f>
        <v>0</v>
      </c>
      <c r="G1461" s="20">
        <f>Разбивка_по_щитам!J1466</f>
        <v>0</v>
      </c>
      <c r="H1461" s="20">
        <f>Разбивка_по_щитам!K1466</f>
        <v>0</v>
      </c>
      <c r="I1461" s="20">
        <f>Разбивка_по_щитам!L1466</f>
        <v>0</v>
      </c>
      <c r="J1461" s="20">
        <f>Разбивка_по_щитам!M1466</f>
        <v>0</v>
      </c>
      <c r="K1461" s="20">
        <f>Разбивка_по_щитам!N1466</f>
        <v>0</v>
      </c>
      <c r="L1461" s="20"/>
      <c r="M1461" s="20">
        <f>Разбивка_по_щитам!P1466</f>
        <v>0</v>
      </c>
      <c r="N1461" s="20"/>
    </row>
    <row r="1462" spans="2:14" x14ac:dyDescent="0.2">
      <c r="B1462" s="20">
        <f>Разбивка_по_щитам!B1467</f>
        <v>0</v>
      </c>
      <c r="C1462" s="20">
        <f>Разбивка_по_щитам!C1467</f>
        <v>0</v>
      </c>
      <c r="D1462" s="20">
        <f>Разбивка_по_щитам!F1467</f>
        <v>0</v>
      </c>
      <c r="E1462" s="20">
        <f>Разбивка_по_щитам!H1467</f>
        <v>0</v>
      </c>
      <c r="F1462" s="20">
        <f>Разбивка_по_щитам!I1467</f>
        <v>0</v>
      </c>
      <c r="G1462" s="20">
        <f>Разбивка_по_щитам!J1467</f>
        <v>0</v>
      </c>
      <c r="H1462" s="20">
        <f>Разбивка_по_щитам!K1467</f>
        <v>0</v>
      </c>
      <c r="I1462" s="20">
        <f>Разбивка_по_щитам!L1467</f>
        <v>0</v>
      </c>
      <c r="J1462" s="20">
        <f>Разбивка_по_щитам!M1467</f>
        <v>0</v>
      </c>
      <c r="K1462" s="20">
        <f>Разбивка_по_щитам!N1467</f>
        <v>0</v>
      </c>
      <c r="L1462" s="20"/>
      <c r="M1462" s="20">
        <f>Разбивка_по_щитам!P1467</f>
        <v>0</v>
      </c>
      <c r="N1462" s="20"/>
    </row>
    <row r="1463" spans="2:14" x14ac:dyDescent="0.2">
      <c r="B1463" s="20">
        <f>Разбивка_по_щитам!B1468</f>
        <v>0</v>
      </c>
      <c r="C1463" s="20">
        <f>Разбивка_по_щитам!C1468</f>
        <v>0</v>
      </c>
      <c r="D1463" s="20">
        <f>Разбивка_по_щитам!F1468</f>
        <v>0</v>
      </c>
      <c r="E1463" s="20">
        <f>Разбивка_по_щитам!H1468</f>
        <v>0</v>
      </c>
      <c r="F1463" s="20">
        <f>Разбивка_по_щитам!I1468</f>
        <v>0</v>
      </c>
      <c r="G1463" s="20">
        <f>Разбивка_по_щитам!J1468</f>
        <v>0</v>
      </c>
      <c r="H1463" s="20">
        <f>Разбивка_по_щитам!K1468</f>
        <v>0</v>
      </c>
      <c r="I1463" s="20">
        <f>Разбивка_по_щитам!L1468</f>
        <v>0</v>
      </c>
      <c r="J1463" s="20">
        <f>Разбивка_по_щитам!M1468</f>
        <v>0</v>
      </c>
      <c r="K1463" s="20">
        <f>Разбивка_по_щитам!N1468</f>
        <v>0</v>
      </c>
      <c r="L1463" s="20"/>
      <c r="M1463" s="20">
        <f>Разбивка_по_щитам!P1468</f>
        <v>0</v>
      </c>
      <c r="N1463" s="20"/>
    </row>
    <row r="1464" spans="2:14" x14ac:dyDescent="0.2">
      <c r="B1464" s="20">
        <f>Разбивка_по_щитам!B1469</f>
        <v>0</v>
      </c>
      <c r="C1464" s="20">
        <f>Разбивка_по_щитам!C1469</f>
        <v>0</v>
      </c>
      <c r="D1464" s="20">
        <f>Разбивка_по_щитам!F1469</f>
        <v>0</v>
      </c>
      <c r="E1464" s="20">
        <f>Разбивка_по_щитам!H1469</f>
        <v>0</v>
      </c>
      <c r="F1464" s="20">
        <f>Разбивка_по_щитам!I1469</f>
        <v>0</v>
      </c>
      <c r="G1464" s="20">
        <f>Разбивка_по_щитам!J1469</f>
        <v>0</v>
      </c>
      <c r="H1464" s="20">
        <f>Разбивка_по_щитам!K1469</f>
        <v>0</v>
      </c>
      <c r="I1464" s="20">
        <f>Разбивка_по_щитам!L1469</f>
        <v>0</v>
      </c>
      <c r="J1464" s="20">
        <f>Разбивка_по_щитам!M1469</f>
        <v>0</v>
      </c>
      <c r="K1464" s="20">
        <f>Разбивка_по_щитам!N1469</f>
        <v>0</v>
      </c>
      <c r="L1464" s="20"/>
      <c r="M1464" s="20">
        <f>Разбивка_по_щитам!P1469</f>
        <v>0</v>
      </c>
      <c r="N1464" s="20"/>
    </row>
    <row r="1465" spans="2:14" x14ac:dyDescent="0.2">
      <c r="B1465" s="20">
        <f>Разбивка_по_щитам!B1470</f>
        <v>0</v>
      </c>
      <c r="C1465" s="20">
        <f>Разбивка_по_щитам!C1470</f>
        <v>0</v>
      </c>
      <c r="D1465" s="20">
        <f>Разбивка_по_щитам!F1470</f>
        <v>0</v>
      </c>
      <c r="E1465" s="20">
        <f>Разбивка_по_щитам!H1470</f>
        <v>0</v>
      </c>
      <c r="F1465" s="20">
        <f>Разбивка_по_щитам!I1470</f>
        <v>0</v>
      </c>
      <c r="G1465" s="20">
        <f>Разбивка_по_щитам!J1470</f>
        <v>0</v>
      </c>
      <c r="H1465" s="20">
        <f>Разбивка_по_щитам!K1470</f>
        <v>0</v>
      </c>
      <c r="I1465" s="20">
        <f>Разбивка_по_щитам!L1470</f>
        <v>0</v>
      </c>
      <c r="J1465" s="20">
        <f>Разбивка_по_щитам!M1470</f>
        <v>0</v>
      </c>
      <c r="K1465" s="20">
        <f>Разбивка_по_щитам!N1470</f>
        <v>0</v>
      </c>
      <c r="L1465" s="20"/>
      <c r="M1465" s="20">
        <f>Разбивка_по_щитам!P1470</f>
        <v>0</v>
      </c>
      <c r="N1465" s="20"/>
    </row>
    <row r="1466" spans="2:14" x14ac:dyDescent="0.2">
      <c r="B1466" s="20">
        <f>Разбивка_по_щитам!B1471</f>
        <v>0</v>
      </c>
      <c r="C1466" s="20">
        <f>Разбивка_по_щитам!C1471</f>
        <v>0</v>
      </c>
      <c r="D1466" s="20">
        <f>Разбивка_по_щитам!F1471</f>
        <v>0</v>
      </c>
      <c r="E1466" s="20">
        <f>Разбивка_по_щитам!H1471</f>
        <v>0</v>
      </c>
      <c r="F1466" s="20">
        <f>Разбивка_по_щитам!I1471</f>
        <v>0</v>
      </c>
      <c r="G1466" s="20">
        <f>Разбивка_по_щитам!J1471</f>
        <v>0</v>
      </c>
      <c r="H1466" s="20">
        <f>Разбивка_по_щитам!K1471</f>
        <v>0</v>
      </c>
      <c r="I1466" s="20">
        <f>Разбивка_по_щитам!L1471</f>
        <v>0</v>
      </c>
      <c r="J1466" s="20">
        <f>Разбивка_по_щитам!M1471</f>
        <v>0</v>
      </c>
      <c r="K1466" s="20">
        <f>Разбивка_по_щитам!N1471</f>
        <v>0</v>
      </c>
      <c r="L1466" s="20"/>
      <c r="M1466" s="20">
        <f>Разбивка_по_щитам!P1471</f>
        <v>0</v>
      </c>
      <c r="N1466" s="20"/>
    </row>
    <row r="1467" spans="2:14" x14ac:dyDescent="0.2">
      <c r="B1467" s="20">
        <f>Разбивка_по_щитам!B1472</f>
        <v>0</v>
      </c>
      <c r="C1467" s="20">
        <f>Разбивка_по_щитам!C1472</f>
        <v>0</v>
      </c>
      <c r="D1467" s="20">
        <f>Разбивка_по_щитам!F1472</f>
        <v>0</v>
      </c>
      <c r="E1467" s="20">
        <f>Разбивка_по_щитам!H1472</f>
        <v>0</v>
      </c>
      <c r="F1467" s="20">
        <f>Разбивка_по_щитам!I1472</f>
        <v>0</v>
      </c>
      <c r="G1467" s="20">
        <f>Разбивка_по_щитам!J1472</f>
        <v>0</v>
      </c>
      <c r="H1467" s="20">
        <f>Разбивка_по_щитам!K1472</f>
        <v>0</v>
      </c>
      <c r="I1467" s="20">
        <f>Разбивка_по_щитам!L1472</f>
        <v>0</v>
      </c>
      <c r="J1467" s="20">
        <f>Разбивка_по_щитам!M1472</f>
        <v>0</v>
      </c>
      <c r="K1467" s="20">
        <f>Разбивка_по_щитам!N1472</f>
        <v>0</v>
      </c>
      <c r="L1467" s="20"/>
      <c r="M1467" s="20">
        <f>Разбивка_по_щитам!P1472</f>
        <v>0</v>
      </c>
      <c r="N1467" s="20"/>
    </row>
    <row r="1468" spans="2:14" x14ac:dyDescent="0.2">
      <c r="B1468" s="20">
        <f>Разбивка_по_щитам!B1473</f>
        <v>0</v>
      </c>
      <c r="C1468" s="20">
        <f>Разбивка_по_щитам!C1473</f>
        <v>0</v>
      </c>
      <c r="D1468" s="20">
        <f>Разбивка_по_щитам!F1473</f>
        <v>0</v>
      </c>
      <c r="E1468" s="20">
        <f>Разбивка_по_щитам!H1473</f>
        <v>0</v>
      </c>
      <c r="F1468" s="20">
        <f>Разбивка_по_щитам!I1473</f>
        <v>0</v>
      </c>
      <c r="G1468" s="20">
        <f>Разбивка_по_щитам!J1473</f>
        <v>0</v>
      </c>
      <c r="H1468" s="20">
        <f>Разбивка_по_щитам!K1473</f>
        <v>0</v>
      </c>
      <c r="I1468" s="20">
        <f>Разбивка_по_щитам!L1473</f>
        <v>0</v>
      </c>
      <c r="J1468" s="20">
        <f>Разбивка_по_щитам!M1473</f>
        <v>0</v>
      </c>
      <c r="K1468" s="20">
        <f>Разбивка_по_щитам!N1473</f>
        <v>0</v>
      </c>
      <c r="L1468" s="20"/>
      <c r="M1468" s="20">
        <f>Разбивка_по_щитам!P1473</f>
        <v>0</v>
      </c>
      <c r="N1468" s="20"/>
    </row>
    <row r="1469" spans="2:14" x14ac:dyDescent="0.2">
      <c r="B1469" s="20">
        <f>Разбивка_по_щитам!B1474</f>
        <v>0</v>
      </c>
      <c r="C1469" s="20">
        <f>Разбивка_по_щитам!C1474</f>
        <v>0</v>
      </c>
      <c r="D1469" s="20">
        <f>Разбивка_по_щитам!F1474</f>
        <v>0</v>
      </c>
      <c r="E1469" s="20">
        <f>Разбивка_по_щитам!H1474</f>
        <v>0</v>
      </c>
      <c r="F1469" s="20">
        <f>Разбивка_по_щитам!I1474</f>
        <v>0</v>
      </c>
      <c r="G1469" s="20">
        <f>Разбивка_по_щитам!J1474</f>
        <v>0</v>
      </c>
      <c r="H1469" s="20">
        <f>Разбивка_по_щитам!K1474</f>
        <v>0</v>
      </c>
      <c r="I1469" s="20">
        <f>Разбивка_по_щитам!L1474</f>
        <v>0</v>
      </c>
      <c r="J1469" s="20">
        <f>Разбивка_по_щитам!M1474</f>
        <v>0</v>
      </c>
      <c r="K1469" s="20">
        <f>Разбивка_по_щитам!N1474</f>
        <v>0</v>
      </c>
      <c r="L1469" s="20"/>
      <c r="M1469" s="20">
        <f>Разбивка_по_щитам!P1474</f>
        <v>0</v>
      </c>
      <c r="N1469" s="20"/>
    </row>
    <row r="1470" spans="2:14" x14ac:dyDescent="0.2">
      <c r="B1470" s="20">
        <f>Разбивка_по_щитам!B1475</f>
        <v>0</v>
      </c>
      <c r="C1470" s="20">
        <f>Разбивка_по_щитам!C1475</f>
        <v>0</v>
      </c>
      <c r="D1470" s="20">
        <f>Разбивка_по_щитам!F1475</f>
        <v>0</v>
      </c>
      <c r="E1470" s="20">
        <f>Разбивка_по_щитам!H1475</f>
        <v>0</v>
      </c>
      <c r="F1470" s="20">
        <f>Разбивка_по_щитам!I1475</f>
        <v>0</v>
      </c>
      <c r="G1470" s="20">
        <f>Разбивка_по_щитам!J1475</f>
        <v>0</v>
      </c>
      <c r="H1470" s="20">
        <f>Разбивка_по_щитам!K1475</f>
        <v>0</v>
      </c>
      <c r="I1470" s="20">
        <f>Разбивка_по_щитам!L1475</f>
        <v>0</v>
      </c>
      <c r="J1470" s="20">
        <f>Разбивка_по_щитам!M1475</f>
        <v>0</v>
      </c>
      <c r="K1470" s="20">
        <f>Разбивка_по_щитам!N1475</f>
        <v>0</v>
      </c>
      <c r="L1470" s="20"/>
      <c r="M1470" s="20">
        <f>Разбивка_по_щитам!P1475</f>
        <v>0</v>
      </c>
      <c r="N1470" s="20"/>
    </row>
    <row r="1471" spans="2:14" x14ac:dyDescent="0.2">
      <c r="B1471" s="20">
        <f>Разбивка_по_щитам!B1476</f>
        <v>0</v>
      </c>
      <c r="C1471" s="20">
        <f>Разбивка_по_щитам!C1476</f>
        <v>0</v>
      </c>
      <c r="D1471" s="20">
        <f>Разбивка_по_щитам!F1476</f>
        <v>0</v>
      </c>
      <c r="E1471" s="20">
        <f>Разбивка_по_щитам!H1476</f>
        <v>0</v>
      </c>
      <c r="F1471" s="20">
        <f>Разбивка_по_щитам!I1476</f>
        <v>0</v>
      </c>
      <c r="G1471" s="20">
        <f>Разбивка_по_щитам!J1476</f>
        <v>0</v>
      </c>
      <c r="H1471" s="20">
        <f>Разбивка_по_щитам!K1476</f>
        <v>0</v>
      </c>
      <c r="I1471" s="20">
        <f>Разбивка_по_щитам!L1476</f>
        <v>0</v>
      </c>
      <c r="J1471" s="20">
        <f>Разбивка_по_щитам!M1476</f>
        <v>0</v>
      </c>
      <c r="K1471" s="20">
        <f>Разбивка_по_щитам!N1476</f>
        <v>0</v>
      </c>
      <c r="L1471" s="20"/>
      <c r="M1471" s="20">
        <f>Разбивка_по_щитам!P1476</f>
        <v>0</v>
      </c>
      <c r="N1471" s="20"/>
    </row>
    <row r="1472" spans="2:14" x14ac:dyDescent="0.2">
      <c r="B1472" s="20">
        <f>Разбивка_по_щитам!B1477</f>
        <v>0</v>
      </c>
      <c r="C1472" s="20">
        <f>Разбивка_по_щитам!C1477</f>
        <v>0</v>
      </c>
      <c r="D1472" s="20">
        <f>Разбивка_по_щитам!F1477</f>
        <v>0</v>
      </c>
      <c r="E1472" s="20">
        <f>Разбивка_по_щитам!H1477</f>
        <v>0</v>
      </c>
      <c r="F1472" s="20">
        <f>Разбивка_по_щитам!I1477</f>
        <v>0</v>
      </c>
      <c r="G1472" s="20">
        <f>Разбивка_по_щитам!J1477</f>
        <v>0</v>
      </c>
      <c r="H1472" s="20">
        <f>Разбивка_по_щитам!K1477</f>
        <v>0</v>
      </c>
      <c r="I1472" s="20">
        <f>Разбивка_по_щитам!L1477</f>
        <v>0</v>
      </c>
      <c r="J1472" s="20">
        <f>Разбивка_по_щитам!M1477</f>
        <v>0</v>
      </c>
      <c r="K1472" s="20">
        <f>Разбивка_по_щитам!N1477</f>
        <v>0</v>
      </c>
      <c r="L1472" s="20"/>
      <c r="M1472" s="20">
        <f>Разбивка_по_щитам!P1477</f>
        <v>0</v>
      </c>
      <c r="N1472" s="20"/>
    </row>
    <row r="1473" spans="2:14" x14ac:dyDescent="0.2">
      <c r="B1473" s="20">
        <f>Разбивка_по_щитам!B1478</f>
        <v>0</v>
      </c>
      <c r="C1473" s="20">
        <f>Разбивка_по_щитам!C1478</f>
        <v>0</v>
      </c>
      <c r="D1473" s="20">
        <f>Разбивка_по_щитам!F1478</f>
        <v>0</v>
      </c>
      <c r="E1473" s="20">
        <f>Разбивка_по_щитам!H1478</f>
        <v>0</v>
      </c>
      <c r="F1473" s="20">
        <f>Разбивка_по_щитам!I1478</f>
        <v>0</v>
      </c>
      <c r="G1473" s="20">
        <f>Разбивка_по_щитам!J1478</f>
        <v>0</v>
      </c>
      <c r="H1473" s="20">
        <f>Разбивка_по_щитам!K1478</f>
        <v>0</v>
      </c>
      <c r="I1473" s="20">
        <f>Разбивка_по_щитам!L1478</f>
        <v>0</v>
      </c>
      <c r="J1473" s="20">
        <f>Разбивка_по_щитам!M1478</f>
        <v>0</v>
      </c>
      <c r="K1473" s="20">
        <f>Разбивка_по_щитам!N1478</f>
        <v>0</v>
      </c>
      <c r="L1473" s="20"/>
      <c r="M1473" s="20">
        <f>Разбивка_по_щитам!P1478</f>
        <v>0</v>
      </c>
      <c r="N1473" s="20"/>
    </row>
    <row r="1474" spans="2:14" x14ac:dyDescent="0.2">
      <c r="B1474" s="20">
        <f>Разбивка_по_щитам!B1479</f>
        <v>0</v>
      </c>
      <c r="C1474" s="20">
        <f>Разбивка_по_щитам!C1479</f>
        <v>0</v>
      </c>
      <c r="D1474" s="20">
        <f>Разбивка_по_щитам!F1479</f>
        <v>0</v>
      </c>
      <c r="E1474" s="20">
        <f>Разбивка_по_щитам!H1479</f>
        <v>0</v>
      </c>
      <c r="F1474" s="20">
        <f>Разбивка_по_щитам!I1479</f>
        <v>0</v>
      </c>
      <c r="G1474" s="20">
        <f>Разбивка_по_щитам!J1479</f>
        <v>0</v>
      </c>
      <c r="H1474" s="20">
        <f>Разбивка_по_щитам!K1479</f>
        <v>0</v>
      </c>
      <c r="I1474" s="20">
        <f>Разбивка_по_щитам!L1479</f>
        <v>0</v>
      </c>
      <c r="J1474" s="20">
        <f>Разбивка_по_щитам!M1479</f>
        <v>0</v>
      </c>
      <c r="K1474" s="20">
        <f>Разбивка_по_щитам!N1479</f>
        <v>0</v>
      </c>
      <c r="L1474" s="20"/>
      <c r="M1474" s="20">
        <f>Разбивка_по_щитам!P1479</f>
        <v>0</v>
      </c>
      <c r="N1474" s="20"/>
    </row>
    <row r="1475" spans="2:14" x14ac:dyDescent="0.2">
      <c r="B1475" s="20">
        <f>Разбивка_по_щитам!B1480</f>
        <v>0</v>
      </c>
      <c r="C1475" s="20">
        <f>Разбивка_по_щитам!C1480</f>
        <v>0</v>
      </c>
      <c r="D1475" s="20">
        <f>Разбивка_по_щитам!F1480</f>
        <v>0</v>
      </c>
      <c r="E1475" s="20">
        <f>Разбивка_по_щитам!H1480</f>
        <v>0</v>
      </c>
      <c r="F1475" s="20">
        <f>Разбивка_по_щитам!I1480</f>
        <v>0</v>
      </c>
      <c r="G1475" s="20">
        <f>Разбивка_по_щитам!J1480</f>
        <v>0</v>
      </c>
      <c r="H1475" s="20">
        <f>Разбивка_по_щитам!K1480</f>
        <v>0</v>
      </c>
      <c r="I1475" s="20">
        <f>Разбивка_по_щитам!L1480</f>
        <v>0</v>
      </c>
      <c r="J1475" s="20">
        <f>Разбивка_по_щитам!M1480</f>
        <v>0</v>
      </c>
      <c r="K1475" s="20">
        <f>Разбивка_по_щитам!N1480</f>
        <v>0</v>
      </c>
      <c r="L1475" s="20"/>
      <c r="M1475" s="20">
        <f>Разбивка_по_щитам!P1480</f>
        <v>0</v>
      </c>
      <c r="N1475" s="20"/>
    </row>
    <row r="1476" spans="2:14" x14ac:dyDescent="0.2">
      <c r="B1476" s="20">
        <f>Разбивка_по_щитам!B1481</f>
        <v>0</v>
      </c>
      <c r="C1476" s="20">
        <f>Разбивка_по_щитам!C1481</f>
        <v>0</v>
      </c>
      <c r="D1476" s="20">
        <f>Разбивка_по_щитам!F1481</f>
        <v>0</v>
      </c>
      <c r="E1476" s="20">
        <f>Разбивка_по_щитам!H1481</f>
        <v>0</v>
      </c>
      <c r="F1476" s="20">
        <f>Разбивка_по_щитам!I1481</f>
        <v>0</v>
      </c>
      <c r="G1476" s="20">
        <f>Разбивка_по_щитам!J1481</f>
        <v>0</v>
      </c>
      <c r="H1476" s="20">
        <f>Разбивка_по_щитам!K1481</f>
        <v>0</v>
      </c>
      <c r="I1476" s="20">
        <f>Разбивка_по_щитам!L1481</f>
        <v>0</v>
      </c>
      <c r="J1476" s="20">
        <f>Разбивка_по_щитам!M1481</f>
        <v>0</v>
      </c>
      <c r="K1476" s="20">
        <f>Разбивка_по_щитам!N1481</f>
        <v>0</v>
      </c>
      <c r="L1476" s="20"/>
      <c r="M1476" s="20">
        <f>Разбивка_по_щитам!P1481</f>
        <v>0</v>
      </c>
      <c r="N1476" s="20"/>
    </row>
    <row r="1477" spans="2:14" x14ac:dyDescent="0.2">
      <c r="B1477" s="20">
        <f>Разбивка_по_щитам!B1482</f>
        <v>0</v>
      </c>
      <c r="C1477" s="20">
        <f>Разбивка_по_щитам!C1482</f>
        <v>0</v>
      </c>
      <c r="D1477" s="20">
        <f>Разбивка_по_щитам!F1482</f>
        <v>0</v>
      </c>
      <c r="E1477" s="20">
        <f>Разбивка_по_щитам!H1482</f>
        <v>0</v>
      </c>
      <c r="F1477" s="20">
        <f>Разбивка_по_щитам!I1482</f>
        <v>0</v>
      </c>
      <c r="G1477" s="20">
        <f>Разбивка_по_щитам!J1482</f>
        <v>0</v>
      </c>
      <c r="H1477" s="20">
        <f>Разбивка_по_щитам!K1482</f>
        <v>0</v>
      </c>
      <c r="I1477" s="20">
        <f>Разбивка_по_щитам!L1482</f>
        <v>0</v>
      </c>
      <c r="J1477" s="20">
        <f>Разбивка_по_щитам!M1482</f>
        <v>0</v>
      </c>
      <c r="K1477" s="20">
        <f>Разбивка_по_щитам!N1482</f>
        <v>0</v>
      </c>
      <c r="L1477" s="20"/>
      <c r="M1477" s="20">
        <f>Разбивка_по_щитам!P1482</f>
        <v>0</v>
      </c>
      <c r="N1477" s="20"/>
    </row>
    <row r="1478" spans="2:14" x14ac:dyDescent="0.2">
      <c r="B1478" s="20">
        <f>Разбивка_по_щитам!B1483</f>
        <v>0</v>
      </c>
      <c r="C1478" s="20">
        <f>Разбивка_по_щитам!C1483</f>
        <v>0</v>
      </c>
      <c r="D1478" s="20">
        <f>Разбивка_по_щитам!F1483</f>
        <v>0</v>
      </c>
      <c r="E1478" s="20">
        <f>Разбивка_по_щитам!H1483</f>
        <v>0</v>
      </c>
      <c r="F1478" s="20">
        <f>Разбивка_по_щитам!I1483</f>
        <v>0</v>
      </c>
      <c r="G1478" s="20">
        <f>Разбивка_по_щитам!J1483</f>
        <v>0</v>
      </c>
      <c r="H1478" s="20">
        <f>Разбивка_по_щитам!K1483</f>
        <v>0</v>
      </c>
      <c r="I1478" s="20">
        <f>Разбивка_по_щитам!L1483</f>
        <v>0</v>
      </c>
      <c r="J1478" s="20">
        <f>Разбивка_по_щитам!M1483</f>
        <v>0</v>
      </c>
      <c r="K1478" s="20">
        <f>Разбивка_по_щитам!N1483</f>
        <v>0</v>
      </c>
      <c r="L1478" s="20"/>
      <c r="M1478" s="20">
        <f>Разбивка_по_щитам!P1483</f>
        <v>0</v>
      </c>
      <c r="N1478" s="20"/>
    </row>
    <row r="1479" spans="2:14" x14ac:dyDescent="0.2">
      <c r="B1479" s="20">
        <f>Разбивка_по_щитам!B1484</f>
        <v>0</v>
      </c>
      <c r="C1479" s="20">
        <f>Разбивка_по_щитам!C1484</f>
        <v>0</v>
      </c>
      <c r="D1479" s="20">
        <f>Разбивка_по_щитам!F1484</f>
        <v>0</v>
      </c>
      <c r="E1479" s="20">
        <f>Разбивка_по_щитам!H1484</f>
        <v>0</v>
      </c>
      <c r="F1479" s="20">
        <f>Разбивка_по_щитам!I1484</f>
        <v>0</v>
      </c>
      <c r="G1479" s="20">
        <f>Разбивка_по_щитам!J1484</f>
        <v>0</v>
      </c>
      <c r="H1479" s="20">
        <f>Разбивка_по_щитам!K1484</f>
        <v>0</v>
      </c>
      <c r="I1479" s="20">
        <f>Разбивка_по_щитам!L1484</f>
        <v>0</v>
      </c>
      <c r="J1479" s="20">
        <f>Разбивка_по_щитам!M1484</f>
        <v>0</v>
      </c>
      <c r="K1479" s="20">
        <f>Разбивка_по_щитам!N1484</f>
        <v>0</v>
      </c>
      <c r="L1479" s="20"/>
      <c r="M1479" s="20">
        <f>Разбивка_по_щитам!P1484</f>
        <v>0</v>
      </c>
      <c r="N1479" s="20"/>
    </row>
    <row r="1480" spans="2:14" x14ac:dyDescent="0.2">
      <c r="B1480" s="20">
        <f>Разбивка_по_щитам!B1485</f>
        <v>0</v>
      </c>
      <c r="C1480" s="20">
        <f>Разбивка_по_щитам!C1485</f>
        <v>0</v>
      </c>
      <c r="D1480" s="20">
        <f>Разбивка_по_щитам!F1485</f>
        <v>0</v>
      </c>
      <c r="E1480" s="20">
        <f>Разбивка_по_щитам!H1485</f>
        <v>0</v>
      </c>
      <c r="F1480" s="20">
        <f>Разбивка_по_щитам!I1485</f>
        <v>0</v>
      </c>
      <c r="G1480" s="20">
        <f>Разбивка_по_щитам!J1485</f>
        <v>0</v>
      </c>
      <c r="H1480" s="20">
        <f>Разбивка_по_щитам!K1485</f>
        <v>0</v>
      </c>
      <c r="I1480" s="20">
        <f>Разбивка_по_щитам!L1485</f>
        <v>0</v>
      </c>
      <c r="J1480" s="20">
        <f>Разбивка_по_щитам!M1485</f>
        <v>0</v>
      </c>
      <c r="K1480" s="20">
        <f>Разбивка_по_щитам!N1485</f>
        <v>0</v>
      </c>
      <c r="L1480" s="20"/>
      <c r="M1480" s="20">
        <f>Разбивка_по_щитам!P1485</f>
        <v>0</v>
      </c>
      <c r="N1480" s="20"/>
    </row>
    <row r="1481" spans="2:14" x14ac:dyDescent="0.2">
      <c r="B1481" s="20">
        <f>Разбивка_по_щитам!B1486</f>
        <v>0</v>
      </c>
      <c r="C1481" s="20">
        <f>Разбивка_по_щитам!C1486</f>
        <v>0</v>
      </c>
      <c r="D1481" s="20">
        <f>Разбивка_по_щитам!F1486</f>
        <v>0</v>
      </c>
      <c r="E1481" s="20">
        <f>Разбивка_по_щитам!H1486</f>
        <v>0</v>
      </c>
      <c r="F1481" s="20">
        <f>Разбивка_по_щитам!I1486</f>
        <v>0</v>
      </c>
      <c r="G1481" s="20">
        <f>Разбивка_по_щитам!J1486</f>
        <v>0</v>
      </c>
      <c r="H1481" s="20">
        <f>Разбивка_по_щитам!K1486</f>
        <v>0</v>
      </c>
      <c r="I1481" s="20">
        <f>Разбивка_по_щитам!L1486</f>
        <v>0</v>
      </c>
      <c r="J1481" s="20">
        <f>Разбивка_по_щитам!M1486</f>
        <v>0</v>
      </c>
      <c r="K1481" s="20">
        <f>Разбивка_по_щитам!N1486</f>
        <v>0</v>
      </c>
      <c r="L1481" s="20"/>
      <c r="M1481" s="20">
        <f>Разбивка_по_щитам!P1486</f>
        <v>0</v>
      </c>
      <c r="N1481" s="20"/>
    </row>
    <row r="1482" spans="2:14" x14ac:dyDescent="0.2">
      <c r="B1482" s="20">
        <f>Разбивка_по_щитам!B1487</f>
        <v>0</v>
      </c>
      <c r="C1482" s="20">
        <f>Разбивка_по_щитам!C1487</f>
        <v>0</v>
      </c>
      <c r="D1482" s="20">
        <f>Разбивка_по_щитам!F1487</f>
        <v>0</v>
      </c>
      <c r="E1482" s="20">
        <f>Разбивка_по_щитам!H1487</f>
        <v>0</v>
      </c>
      <c r="F1482" s="20">
        <f>Разбивка_по_щитам!I1487</f>
        <v>0</v>
      </c>
      <c r="G1482" s="20">
        <f>Разбивка_по_щитам!J1487</f>
        <v>0</v>
      </c>
      <c r="H1482" s="20">
        <f>Разбивка_по_щитам!K1487</f>
        <v>0</v>
      </c>
      <c r="I1482" s="20">
        <f>Разбивка_по_щитам!L1487</f>
        <v>0</v>
      </c>
      <c r="J1482" s="20">
        <f>Разбивка_по_щитам!M1487</f>
        <v>0</v>
      </c>
      <c r="K1482" s="20">
        <f>Разбивка_по_щитам!N1487</f>
        <v>0</v>
      </c>
      <c r="L1482" s="20"/>
      <c r="M1482" s="20">
        <f>Разбивка_по_щитам!P1487</f>
        <v>0</v>
      </c>
      <c r="N1482" s="20"/>
    </row>
    <row r="1483" spans="2:14" x14ac:dyDescent="0.2">
      <c r="B1483" s="20">
        <f>Разбивка_по_щитам!B1488</f>
        <v>0</v>
      </c>
      <c r="C1483" s="20">
        <f>Разбивка_по_щитам!C1488</f>
        <v>0</v>
      </c>
      <c r="D1483" s="20">
        <f>Разбивка_по_щитам!F1488</f>
        <v>0</v>
      </c>
      <c r="E1483" s="20">
        <f>Разбивка_по_щитам!H1488</f>
        <v>0</v>
      </c>
      <c r="F1483" s="20">
        <f>Разбивка_по_щитам!I1488</f>
        <v>0</v>
      </c>
      <c r="G1483" s="20">
        <f>Разбивка_по_щитам!J1488</f>
        <v>0</v>
      </c>
      <c r="H1483" s="20">
        <f>Разбивка_по_щитам!K1488</f>
        <v>0</v>
      </c>
      <c r="I1483" s="20">
        <f>Разбивка_по_щитам!L1488</f>
        <v>0</v>
      </c>
      <c r="J1483" s="20">
        <f>Разбивка_по_щитам!M1488</f>
        <v>0</v>
      </c>
      <c r="K1483" s="20">
        <f>Разбивка_по_щитам!N1488</f>
        <v>0</v>
      </c>
      <c r="L1483" s="20"/>
      <c r="M1483" s="20">
        <f>Разбивка_по_щитам!P1488</f>
        <v>0</v>
      </c>
      <c r="N1483" s="20"/>
    </row>
    <row r="1484" spans="2:14" x14ac:dyDescent="0.2">
      <c r="B1484" s="20">
        <f>Разбивка_по_щитам!B1489</f>
        <v>0</v>
      </c>
      <c r="C1484" s="20">
        <f>Разбивка_по_щитам!C1489</f>
        <v>0</v>
      </c>
      <c r="D1484" s="20">
        <f>Разбивка_по_щитам!F1489</f>
        <v>0</v>
      </c>
      <c r="E1484" s="20">
        <f>Разбивка_по_щитам!H1489</f>
        <v>0</v>
      </c>
      <c r="F1484" s="20">
        <f>Разбивка_по_щитам!I1489</f>
        <v>0</v>
      </c>
      <c r="G1484" s="20">
        <f>Разбивка_по_щитам!J1489</f>
        <v>0</v>
      </c>
      <c r="H1484" s="20">
        <f>Разбивка_по_щитам!K1489</f>
        <v>0</v>
      </c>
      <c r="I1484" s="20">
        <f>Разбивка_по_щитам!L1489</f>
        <v>0</v>
      </c>
      <c r="J1484" s="20">
        <f>Разбивка_по_щитам!M1489</f>
        <v>0</v>
      </c>
      <c r="K1484" s="20">
        <f>Разбивка_по_щитам!N1489</f>
        <v>0</v>
      </c>
      <c r="L1484" s="20"/>
      <c r="M1484" s="20">
        <f>Разбивка_по_щитам!P1489</f>
        <v>0</v>
      </c>
      <c r="N1484" s="20"/>
    </row>
    <row r="1485" spans="2:14" x14ac:dyDescent="0.2">
      <c r="B1485" s="20">
        <f>Разбивка_по_щитам!B1490</f>
        <v>0</v>
      </c>
      <c r="C1485" s="20">
        <f>Разбивка_по_щитам!C1490</f>
        <v>0</v>
      </c>
      <c r="D1485" s="20">
        <f>Разбивка_по_щитам!F1490</f>
        <v>0</v>
      </c>
      <c r="E1485" s="20">
        <f>Разбивка_по_щитам!H1490</f>
        <v>0</v>
      </c>
      <c r="F1485" s="20">
        <f>Разбивка_по_щитам!I1490</f>
        <v>0</v>
      </c>
      <c r="G1485" s="20">
        <f>Разбивка_по_щитам!J1490</f>
        <v>0</v>
      </c>
      <c r="H1485" s="20">
        <f>Разбивка_по_щитам!K1490</f>
        <v>0</v>
      </c>
      <c r="I1485" s="20">
        <f>Разбивка_по_щитам!L1490</f>
        <v>0</v>
      </c>
      <c r="J1485" s="20">
        <f>Разбивка_по_щитам!M1490</f>
        <v>0</v>
      </c>
      <c r="K1485" s="20">
        <f>Разбивка_по_щитам!N1490</f>
        <v>0</v>
      </c>
      <c r="L1485" s="20"/>
      <c r="M1485" s="20">
        <f>Разбивка_по_щитам!P1490</f>
        <v>0</v>
      </c>
      <c r="N1485" s="20"/>
    </row>
    <row r="1486" spans="2:14" x14ac:dyDescent="0.2">
      <c r="B1486" s="20">
        <f>Разбивка_по_щитам!B1491</f>
        <v>0</v>
      </c>
      <c r="C1486" s="20">
        <f>Разбивка_по_щитам!C1491</f>
        <v>0</v>
      </c>
      <c r="D1486" s="20">
        <f>Разбивка_по_щитам!F1491</f>
        <v>0</v>
      </c>
      <c r="E1486" s="20">
        <f>Разбивка_по_щитам!H1491</f>
        <v>0</v>
      </c>
      <c r="F1486" s="20">
        <f>Разбивка_по_щитам!I1491</f>
        <v>0</v>
      </c>
      <c r="G1486" s="20">
        <f>Разбивка_по_щитам!J1491</f>
        <v>0</v>
      </c>
      <c r="H1486" s="20">
        <f>Разбивка_по_щитам!K1491</f>
        <v>0</v>
      </c>
      <c r="I1486" s="20">
        <f>Разбивка_по_щитам!L1491</f>
        <v>0</v>
      </c>
      <c r="J1486" s="20">
        <f>Разбивка_по_щитам!M1491</f>
        <v>0</v>
      </c>
      <c r="K1486" s="20">
        <f>Разбивка_по_щитам!N1491</f>
        <v>0</v>
      </c>
      <c r="L1486" s="20"/>
      <c r="M1486" s="20">
        <f>Разбивка_по_щитам!P1491</f>
        <v>0</v>
      </c>
      <c r="N1486" s="20"/>
    </row>
    <row r="1487" spans="2:14" x14ac:dyDescent="0.2">
      <c r="B1487" s="20">
        <f>Разбивка_по_щитам!B1492</f>
        <v>0</v>
      </c>
      <c r="C1487" s="20">
        <f>Разбивка_по_щитам!C1492</f>
        <v>0</v>
      </c>
      <c r="D1487" s="20">
        <f>Разбивка_по_щитам!F1492</f>
        <v>0</v>
      </c>
      <c r="E1487" s="20">
        <f>Разбивка_по_щитам!H1492</f>
        <v>0</v>
      </c>
      <c r="F1487" s="20">
        <f>Разбивка_по_щитам!I1492</f>
        <v>0</v>
      </c>
      <c r="G1487" s="20">
        <f>Разбивка_по_щитам!J1492</f>
        <v>0</v>
      </c>
      <c r="H1487" s="20">
        <f>Разбивка_по_щитам!K1492</f>
        <v>0</v>
      </c>
      <c r="I1487" s="20">
        <f>Разбивка_по_щитам!L1492</f>
        <v>0</v>
      </c>
      <c r="J1487" s="20">
        <f>Разбивка_по_щитам!M1492</f>
        <v>0</v>
      </c>
      <c r="K1487" s="20">
        <f>Разбивка_по_щитам!N1492</f>
        <v>0</v>
      </c>
      <c r="L1487" s="20"/>
      <c r="M1487" s="20">
        <f>Разбивка_по_щитам!P1492</f>
        <v>0</v>
      </c>
      <c r="N1487" s="20"/>
    </row>
    <row r="1488" spans="2:14" x14ac:dyDescent="0.2">
      <c r="B1488" s="20">
        <f>Разбивка_по_щитам!B1493</f>
        <v>0</v>
      </c>
      <c r="C1488" s="20">
        <f>Разбивка_по_щитам!C1493</f>
        <v>0</v>
      </c>
      <c r="D1488" s="20">
        <f>Разбивка_по_щитам!F1493</f>
        <v>0</v>
      </c>
      <c r="E1488" s="20">
        <f>Разбивка_по_щитам!H1493</f>
        <v>0</v>
      </c>
      <c r="F1488" s="20">
        <f>Разбивка_по_щитам!I1493</f>
        <v>0</v>
      </c>
      <c r="G1488" s="20">
        <f>Разбивка_по_щитам!J1493</f>
        <v>0</v>
      </c>
      <c r="H1488" s="20">
        <f>Разбивка_по_щитам!K1493</f>
        <v>0</v>
      </c>
      <c r="I1488" s="20">
        <f>Разбивка_по_щитам!L1493</f>
        <v>0</v>
      </c>
      <c r="J1488" s="20">
        <f>Разбивка_по_щитам!M1493</f>
        <v>0</v>
      </c>
      <c r="K1488" s="20">
        <f>Разбивка_по_щитам!N1493</f>
        <v>0</v>
      </c>
      <c r="L1488" s="20"/>
      <c r="M1488" s="20">
        <f>Разбивка_по_щитам!P1493</f>
        <v>0</v>
      </c>
      <c r="N1488" s="20"/>
    </row>
    <row r="1489" spans="2:14" x14ac:dyDescent="0.2">
      <c r="B1489" s="20">
        <f>Разбивка_по_щитам!B1494</f>
        <v>0</v>
      </c>
      <c r="C1489" s="20">
        <f>Разбивка_по_щитам!C1494</f>
        <v>0</v>
      </c>
      <c r="D1489" s="20">
        <f>Разбивка_по_щитам!F1494</f>
        <v>0</v>
      </c>
      <c r="E1489" s="20">
        <f>Разбивка_по_щитам!H1494</f>
        <v>0</v>
      </c>
      <c r="F1489" s="20">
        <f>Разбивка_по_щитам!I1494</f>
        <v>0</v>
      </c>
      <c r="G1489" s="20">
        <f>Разбивка_по_щитам!J1494</f>
        <v>0</v>
      </c>
      <c r="H1489" s="20">
        <f>Разбивка_по_щитам!K1494</f>
        <v>0</v>
      </c>
      <c r="I1489" s="20">
        <f>Разбивка_по_щитам!L1494</f>
        <v>0</v>
      </c>
      <c r="J1489" s="20">
        <f>Разбивка_по_щитам!M1494</f>
        <v>0</v>
      </c>
      <c r="K1489" s="20">
        <f>Разбивка_по_щитам!N1494</f>
        <v>0</v>
      </c>
      <c r="L1489" s="20"/>
      <c r="M1489" s="20">
        <f>Разбивка_по_щитам!P1494</f>
        <v>0</v>
      </c>
      <c r="N1489" s="20"/>
    </row>
    <row r="1490" spans="2:14" x14ac:dyDescent="0.2">
      <c r="B1490" s="20">
        <f>Разбивка_по_щитам!B1495</f>
        <v>0</v>
      </c>
      <c r="C1490" s="20">
        <f>Разбивка_по_щитам!C1495</f>
        <v>0</v>
      </c>
      <c r="D1490" s="20">
        <f>Разбивка_по_щитам!F1495</f>
        <v>0</v>
      </c>
      <c r="E1490" s="20">
        <f>Разбивка_по_щитам!H1495</f>
        <v>0</v>
      </c>
      <c r="F1490" s="20">
        <f>Разбивка_по_щитам!I1495</f>
        <v>0</v>
      </c>
      <c r="G1490" s="20">
        <f>Разбивка_по_щитам!J1495</f>
        <v>0</v>
      </c>
      <c r="H1490" s="20">
        <f>Разбивка_по_щитам!K1495</f>
        <v>0</v>
      </c>
      <c r="I1490" s="20">
        <f>Разбивка_по_щитам!L1495</f>
        <v>0</v>
      </c>
      <c r="J1490" s="20">
        <f>Разбивка_по_щитам!M1495</f>
        <v>0</v>
      </c>
      <c r="K1490" s="20">
        <f>Разбивка_по_щитам!N1495</f>
        <v>0</v>
      </c>
      <c r="L1490" s="20"/>
      <c r="M1490" s="20">
        <f>Разбивка_по_щитам!P1495</f>
        <v>0</v>
      </c>
      <c r="N1490" s="20"/>
    </row>
    <row r="1491" spans="2:14" x14ac:dyDescent="0.2">
      <c r="B1491" s="20">
        <f>Разбивка_по_щитам!B1496</f>
        <v>0</v>
      </c>
      <c r="C1491" s="20">
        <f>Разбивка_по_щитам!C1496</f>
        <v>0</v>
      </c>
      <c r="D1491" s="20">
        <f>Разбивка_по_щитам!F1496</f>
        <v>0</v>
      </c>
      <c r="E1491" s="20">
        <f>Разбивка_по_щитам!H1496</f>
        <v>0</v>
      </c>
      <c r="F1491" s="20">
        <f>Разбивка_по_щитам!I1496</f>
        <v>0</v>
      </c>
      <c r="G1491" s="20">
        <f>Разбивка_по_щитам!J1496</f>
        <v>0</v>
      </c>
      <c r="H1491" s="20">
        <f>Разбивка_по_щитам!K1496</f>
        <v>0</v>
      </c>
      <c r="I1491" s="20">
        <f>Разбивка_по_щитам!L1496</f>
        <v>0</v>
      </c>
      <c r="J1491" s="20">
        <f>Разбивка_по_щитам!M1496</f>
        <v>0</v>
      </c>
      <c r="K1491" s="20">
        <f>Разбивка_по_щитам!N1496</f>
        <v>0</v>
      </c>
      <c r="L1491" s="20"/>
      <c r="M1491" s="20">
        <f>Разбивка_по_щитам!P1496</f>
        <v>0</v>
      </c>
      <c r="N1491" s="20"/>
    </row>
    <row r="1492" spans="2:14" x14ac:dyDescent="0.2">
      <c r="B1492" s="20">
        <f>Разбивка_по_щитам!B1497</f>
        <v>0</v>
      </c>
      <c r="C1492" s="20">
        <f>Разбивка_по_щитам!C1497</f>
        <v>0</v>
      </c>
      <c r="D1492" s="20">
        <f>Разбивка_по_щитам!F1497</f>
        <v>0</v>
      </c>
      <c r="E1492" s="20">
        <f>Разбивка_по_щитам!H1497</f>
        <v>0</v>
      </c>
      <c r="F1492" s="20">
        <f>Разбивка_по_щитам!I1497</f>
        <v>0</v>
      </c>
      <c r="G1492" s="20">
        <f>Разбивка_по_щитам!J1497</f>
        <v>0</v>
      </c>
      <c r="H1492" s="20">
        <f>Разбивка_по_щитам!K1497</f>
        <v>0</v>
      </c>
      <c r="I1492" s="20">
        <f>Разбивка_по_щитам!L1497</f>
        <v>0</v>
      </c>
      <c r="J1492" s="20">
        <f>Разбивка_по_щитам!M1497</f>
        <v>0</v>
      </c>
      <c r="K1492" s="20">
        <f>Разбивка_по_щитам!N1497</f>
        <v>0</v>
      </c>
      <c r="L1492" s="20"/>
      <c r="M1492" s="20">
        <f>Разбивка_по_щитам!P1497</f>
        <v>0</v>
      </c>
      <c r="N1492" s="20"/>
    </row>
    <row r="1493" spans="2:14" x14ac:dyDescent="0.2">
      <c r="B1493" s="20">
        <f>Разбивка_по_щитам!B1498</f>
        <v>0</v>
      </c>
      <c r="C1493" s="20">
        <f>Разбивка_по_щитам!C1498</f>
        <v>0</v>
      </c>
      <c r="D1493" s="20">
        <f>Разбивка_по_щитам!F1498</f>
        <v>0</v>
      </c>
      <c r="E1493" s="20">
        <f>Разбивка_по_щитам!H1498</f>
        <v>0</v>
      </c>
      <c r="F1493" s="20">
        <f>Разбивка_по_щитам!I1498</f>
        <v>0</v>
      </c>
      <c r="G1493" s="20">
        <f>Разбивка_по_щитам!J1498</f>
        <v>0</v>
      </c>
      <c r="H1493" s="20">
        <f>Разбивка_по_щитам!K1498</f>
        <v>0</v>
      </c>
      <c r="I1493" s="20">
        <f>Разбивка_по_щитам!L1498</f>
        <v>0</v>
      </c>
      <c r="J1493" s="20">
        <f>Разбивка_по_щитам!M1498</f>
        <v>0</v>
      </c>
      <c r="K1493" s="20">
        <f>Разбивка_по_щитам!N1498</f>
        <v>0</v>
      </c>
      <c r="L1493" s="20"/>
      <c r="M1493" s="20">
        <f>Разбивка_по_щитам!P1498</f>
        <v>0</v>
      </c>
      <c r="N1493" s="20"/>
    </row>
    <row r="1494" spans="2:14" x14ac:dyDescent="0.2">
      <c r="B1494" s="20">
        <f>Разбивка_по_щитам!B1499</f>
        <v>0</v>
      </c>
      <c r="C1494" s="20">
        <f>Разбивка_по_щитам!C1499</f>
        <v>0</v>
      </c>
      <c r="D1494" s="20">
        <f>Разбивка_по_щитам!F1499</f>
        <v>0</v>
      </c>
      <c r="E1494" s="20">
        <f>Разбивка_по_щитам!H1499</f>
        <v>0</v>
      </c>
      <c r="F1494" s="20">
        <f>Разбивка_по_щитам!I1499</f>
        <v>0</v>
      </c>
      <c r="G1494" s="20">
        <f>Разбивка_по_щитам!J1499</f>
        <v>0</v>
      </c>
      <c r="H1494" s="20">
        <f>Разбивка_по_щитам!K1499</f>
        <v>0</v>
      </c>
      <c r="I1494" s="20">
        <f>Разбивка_по_щитам!L1499</f>
        <v>0</v>
      </c>
      <c r="J1494" s="20">
        <f>Разбивка_по_щитам!M1499</f>
        <v>0</v>
      </c>
      <c r="K1494" s="20">
        <f>Разбивка_по_щитам!N1499</f>
        <v>0</v>
      </c>
      <c r="L1494" s="20"/>
      <c r="M1494" s="20">
        <f>Разбивка_по_щитам!P1499</f>
        <v>0</v>
      </c>
      <c r="N1494" s="20"/>
    </row>
    <row r="1495" spans="2:14" x14ac:dyDescent="0.2">
      <c r="B1495" s="20">
        <f>Разбивка_по_щитам!B1500</f>
        <v>0</v>
      </c>
      <c r="C1495" s="20">
        <f>Разбивка_по_щитам!C1500</f>
        <v>0</v>
      </c>
      <c r="D1495" s="20">
        <f>Разбивка_по_щитам!F1500</f>
        <v>0</v>
      </c>
      <c r="E1495" s="20">
        <f>Разбивка_по_щитам!H1500</f>
        <v>0</v>
      </c>
      <c r="F1495" s="20">
        <f>Разбивка_по_щитам!I1500</f>
        <v>0</v>
      </c>
      <c r="G1495" s="20">
        <f>Разбивка_по_щитам!J1500</f>
        <v>0</v>
      </c>
      <c r="H1495" s="20">
        <f>Разбивка_по_щитам!K1500</f>
        <v>0</v>
      </c>
      <c r="I1495" s="20">
        <f>Разбивка_по_щитам!L1500</f>
        <v>0</v>
      </c>
      <c r="J1495" s="20">
        <f>Разбивка_по_щитам!M1500</f>
        <v>0</v>
      </c>
      <c r="K1495" s="20">
        <f>Разбивка_по_щитам!N1500</f>
        <v>0</v>
      </c>
      <c r="L1495" s="20"/>
      <c r="M1495" s="20">
        <f>Разбивка_по_щитам!P1500</f>
        <v>0</v>
      </c>
      <c r="N1495" s="20"/>
    </row>
    <row r="1496" spans="2:14" x14ac:dyDescent="0.2">
      <c r="B1496" s="20">
        <f>Разбивка_по_щитам!B1501</f>
        <v>0</v>
      </c>
      <c r="C1496" s="20">
        <f>Разбивка_по_щитам!C1501</f>
        <v>0</v>
      </c>
      <c r="D1496" s="20">
        <f>Разбивка_по_щитам!F1501</f>
        <v>0</v>
      </c>
      <c r="E1496" s="20">
        <f>Разбивка_по_щитам!H1501</f>
        <v>0</v>
      </c>
      <c r="F1496" s="20">
        <f>Разбивка_по_щитам!I1501</f>
        <v>0</v>
      </c>
      <c r="G1496" s="20">
        <f>Разбивка_по_щитам!J1501</f>
        <v>0</v>
      </c>
      <c r="H1496" s="20">
        <f>Разбивка_по_щитам!K1501</f>
        <v>0</v>
      </c>
      <c r="I1496" s="20">
        <f>Разбивка_по_щитам!L1501</f>
        <v>0</v>
      </c>
      <c r="J1496" s="20">
        <f>Разбивка_по_щитам!M1501</f>
        <v>0</v>
      </c>
      <c r="K1496" s="20">
        <f>Разбивка_по_щитам!N1501</f>
        <v>0</v>
      </c>
      <c r="L1496" s="20"/>
      <c r="M1496" s="20">
        <f>Разбивка_по_щитам!P1501</f>
        <v>0</v>
      </c>
      <c r="N1496" s="20"/>
    </row>
    <row r="1497" spans="2:14" x14ac:dyDescent="0.2">
      <c r="B1497" s="20">
        <f>Разбивка_по_щитам!B1502</f>
        <v>0</v>
      </c>
      <c r="C1497" s="20">
        <f>Разбивка_по_щитам!C1502</f>
        <v>0</v>
      </c>
      <c r="D1497" s="20">
        <f>Разбивка_по_щитам!F1502</f>
        <v>0</v>
      </c>
      <c r="E1497" s="20">
        <f>Разбивка_по_щитам!H1502</f>
        <v>0</v>
      </c>
      <c r="F1497" s="20">
        <f>Разбивка_по_щитам!I1502</f>
        <v>0</v>
      </c>
      <c r="G1497" s="20">
        <f>Разбивка_по_щитам!J1502</f>
        <v>0</v>
      </c>
      <c r="H1497" s="20">
        <f>Разбивка_по_щитам!K1502</f>
        <v>0</v>
      </c>
      <c r="I1497" s="20">
        <f>Разбивка_по_щитам!L1502</f>
        <v>0</v>
      </c>
      <c r="J1497" s="20">
        <f>Разбивка_по_щитам!M1502</f>
        <v>0</v>
      </c>
      <c r="K1497" s="20">
        <f>Разбивка_по_щитам!N1502</f>
        <v>0</v>
      </c>
      <c r="L1497" s="20"/>
      <c r="M1497" s="20">
        <f>Разбивка_по_щитам!P1502</f>
        <v>0</v>
      </c>
      <c r="N1497" s="20"/>
    </row>
    <row r="1498" spans="2:14" x14ac:dyDescent="0.2">
      <c r="B1498" s="20">
        <f>Разбивка_по_щитам!B1503</f>
        <v>0</v>
      </c>
      <c r="C1498" s="20">
        <f>Разбивка_по_щитам!C1503</f>
        <v>0</v>
      </c>
      <c r="D1498" s="20">
        <f>Разбивка_по_щитам!F1503</f>
        <v>0</v>
      </c>
      <c r="E1498" s="20">
        <f>Разбивка_по_щитам!H1503</f>
        <v>0</v>
      </c>
      <c r="F1498" s="20">
        <f>Разбивка_по_щитам!I1503</f>
        <v>0</v>
      </c>
      <c r="G1498" s="20">
        <f>Разбивка_по_щитам!J1503</f>
        <v>0</v>
      </c>
      <c r="H1498" s="20">
        <f>Разбивка_по_щитам!K1503</f>
        <v>0</v>
      </c>
      <c r="I1498" s="20">
        <f>Разбивка_по_щитам!L1503</f>
        <v>0</v>
      </c>
      <c r="J1498" s="20">
        <f>Разбивка_по_щитам!M1503</f>
        <v>0</v>
      </c>
      <c r="K1498" s="20">
        <f>Разбивка_по_щитам!N1503</f>
        <v>0</v>
      </c>
      <c r="L1498" s="20"/>
      <c r="M1498" s="20">
        <f>Разбивка_по_щитам!P1503</f>
        <v>0</v>
      </c>
      <c r="N1498" s="20"/>
    </row>
    <row r="1499" spans="2:14" x14ac:dyDescent="0.2">
      <c r="B1499" s="20">
        <f>Разбивка_по_щитам!B1504</f>
        <v>0</v>
      </c>
      <c r="C1499" s="20">
        <f>Разбивка_по_щитам!C1504</f>
        <v>0</v>
      </c>
      <c r="D1499" s="20">
        <f>Разбивка_по_щитам!F1504</f>
        <v>0</v>
      </c>
      <c r="E1499" s="20">
        <f>Разбивка_по_щитам!H1504</f>
        <v>0</v>
      </c>
      <c r="F1499" s="20">
        <f>Разбивка_по_щитам!I1504</f>
        <v>0</v>
      </c>
      <c r="G1499" s="20">
        <f>Разбивка_по_щитам!J1504</f>
        <v>0</v>
      </c>
      <c r="H1499" s="20">
        <f>Разбивка_по_щитам!K1504</f>
        <v>0</v>
      </c>
      <c r="I1499" s="20">
        <f>Разбивка_по_щитам!L1504</f>
        <v>0</v>
      </c>
      <c r="J1499" s="20">
        <f>Разбивка_по_щитам!M1504</f>
        <v>0</v>
      </c>
      <c r="K1499" s="20">
        <f>Разбивка_по_щитам!N1504</f>
        <v>0</v>
      </c>
      <c r="L1499" s="20"/>
      <c r="M1499" s="20">
        <f>Разбивка_по_щитам!P1504</f>
        <v>0</v>
      </c>
      <c r="N1499" s="20"/>
    </row>
    <row r="1500" spans="2:14" x14ac:dyDescent="0.2">
      <c r="B1500" s="20">
        <f>Разбивка_по_щитам!B1505</f>
        <v>0</v>
      </c>
      <c r="C1500" s="20">
        <f>Разбивка_по_щитам!C1505</f>
        <v>0</v>
      </c>
      <c r="D1500" s="20">
        <f>Разбивка_по_щитам!F1505</f>
        <v>0</v>
      </c>
      <c r="E1500" s="20">
        <f>Разбивка_по_щитам!H1505</f>
        <v>0</v>
      </c>
      <c r="F1500" s="20">
        <f>Разбивка_по_щитам!I1505</f>
        <v>0</v>
      </c>
      <c r="G1500" s="20">
        <f>Разбивка_по_щитам!J1505</f>
        <v>0</v>
      </c>
      <c r="H1500" s="20">
        <f>Разбивка_по_щитам!K1505</f>
        <v>0</v>
      </c>
      <c r="I1500" s="20">
        <f>Разбивка_по_щитам!L1505</f>
        <v>0</v>
      </c>
      <c r="J1500" s="20">
        <f>Разбивка_по_щитам!M1505</f>
        <v>0</v>
      </c>
      <c r="K1500" s="20">
        <f>Разбивка_по_щитам!N1505</f>
        <v>0</v>
      </c>
      <c r="L1500" s="20"/>
      <c r="M1500" s="20">
        <f>Разбивка_по_щитам!P1505</f>
        <v>0</v>
      </c>
      <c r="N1500" s="20"/>
    </row>
    <row r="1501" spans="2:14" x14ac:dyDescent="0.2">
      <c r="B1501" s="20">
        <f>Разбивка_по_щитам!B1506</f>
        <v>0</v>
      </c>
      <c r="C1501" s="20">
        <f>Разбивка_по_щитам!C1506</f>
        <v>0</v>
      </c>
      <c r="D1501" s="20">
        <f>Разбивка_по_щитам!F1506</f>
        <v>0</v>
      </c>
      <c r="E1501" s="20">
        <f>Разбивка_по_щитам!H1506</f>
        <v>0</v>
      </c>
      <c r="F1501" s="20">
        <f>Разбивка_по_щитам!I1506</f>
        <v>0</v>
      </c>
      <c r="G1501" s="20">
        <f>Разбивка_по_щитам!J1506</f>
        <v>0</v>
      </c>
      <c r="H1501" s="20">
        <f>Разбивка_по_щитам!K1506</f>
        <v>0</v>
      </c>
      <c r="I1501" s="20">
        <f>Разбивка_по_щитам!L1506</f>
        <v>0</v>
      </c>
      <c r="J1501" s="20">
        <f>Разбивка_по_щитам!M1506</f>
        <v>0</v>
      </c>
      <c r="K1501" s="20">
        <f>Разбивка_по_щитам!N1506</f>
        <v>0</v>
      </c>
      <c r="L1501" s="20"/>
      <c r="M1501" s="20">
        <f>Разбивка_по_щитам!P1506</f>
        <v>0</v>
      </c>
      <c r="N1501" s="20"/>
    </row>
    <row r="1502" spans="2:14" x14ac:dyDescent="0.2">
      <c r="B1502" s="20">
        <f>Разбивка_по_щитам!B1507</f>
        <v>0</v>
      </c>
      <c r="C1502" s="20">
        <f>Разбивка_по_щитам!C1507</f>
        <v>0</v>
      </c>
      <c r="D1502" s="20">
        <f>Разбивка_по_щитам!F1507</f>
        <v>0</v>
      </c>
      <c r="E1502" s="20">
        <f>Разбивка_по_щитам!H1507</f>
        <v>0</v>
      </c>
      <c r="F1502" s="20">
        <f>Разбивка_по_щитам!I1507</f>
        <v>0</v>
      </c>
      <c r="G1502" s="20">
        <f>Разбивка_по_щитам!J1507</f>
        <v>0</v>
      </c>
      <c r="H1502" s="20">
        <f>Разбивка_по_щитам!K1507</f>
        <v>0</v>
      </c>
      <c r="I1502" s="20">
        <f>Разбивка_по_щитам!L1507</f>
        <v>0</v>
      </c>
      <c r="J1502" s="20">
        <f>Разбивка_по_щитам!M1507</f>
        <v>0</v>
      </c>
      <c r="K1502" s="20">
        <f>Разбивка_по_щитам!N1507</f>
        <v>0</v>
      </c>
      <c r="L1502" s="20"/>
      <c r="M1502" s="20">
        <f>Разбивка_по_щитам!P1507</f>
        <v>0</v>
      </c>
      <c r="N1502" s="20"/>
    </row>
    <row r="1503" spans="2:14" x14ac:dyDescent="0.2">
      <c r="B1503" s="20">
        <f>Разбивка_по_щитам!B1508</f>
        <v>0</v>
      </c>
      <c r="C1503" s="20">
        <f>Разбивка_по_щитам!C1508</f>
        <v>0</v>
      </c>
      <c r="D1503" s="20">
        <f>Разбивка_по_щитам!F1508</f>
        <v>0</v>
      </c>
      <c r="E1503" s="20">
        <f>Разбивка_по_щитам!H1508</f>
        <v>0</v>
      </c>
      <c r="F1503" s="20">
        <f>Разбивка_по_щитам!I1508</f>
        <v>0</v>
      </c>
      <c r="G1503" s="20">
        <f>Разбивка_по_щитам!J1508</f>
        <v>0</v>
      </c>
      <c r="H1503" s="20">
        <f>Разбивка_по_щитам!K1508</f>
        <v>0</v>
      </c>
      <c r="I1503" s="20">
        <f>Разбивка_по_щитам!L1508</f>
        <v>0</v>
      </c>
      <c r="J1503" s="20">
        <f>Разбивка_по_щитам!M1508</f>
        <v>0</v>
      </c>
      <c r="K1503" s="20">
        <f>Разбивка_по_щитам!N1508</f>
        <v>0</v>
      </c>
      <c r="L1503" s="20"/>
      <c r="M1503" s="20">
        <f>Разбивка_по_щитам!P1508</f>
        <v>0</v>
      </c>
      <c r="N1503" s="20"/>
    </row>
    <row r="1504" spans="2:14" x14ac:dyDescent="0.2">
      <c r="B1504" s="20">
        <f>Разбивка_по_щитам!B1509</f>
        <v>0</v>
      </c>
      <c r="C1504" s="20">
        <f>Разбивка_по_щитам!C1509</f>
        <v>0</v>
      </c>
      <c r="D1504" s="20">
        <f>Разбивка_по_щитам!F1509</f>
        <v>0</v>
      </c>
      <c r="E1504" s="20">
        <f>Разбивка_по_щитам!H1509</f>
        <v>0</v>
      </c>
      <c r="F1504" s="20">
        <f>Разбивка_по_щитам!I1509</f>
        <v>0</v>
      </c>
      <c r="G1504" s="20">
        <f>Разбивка_по_щитам!J1509</f>
        <v>0</v>
      </c>
      <c r="H1504" s="20">
        <f>Разбивка_по_щитам!K1509</f>
        <v>0</v>
      </c>
      <c r="I1504" s="20">
        <f>Разбивка_по_щитам!L1509</f>
        <v>0</v>
      </c>
      <c r="J1504" s="20">
        <f>Разбивка_по_щитам!M1509</f>
        <v>0</v>
      </c>
      <c r="K1504" s="20">
        <f>Разбивка_по_щитам!N1509</f>
        <v>0</v>
      </c>
      <c r="L1504" s="20"/>
      <c r="M1504" s="20">
        <f>Разбивка_по_щитам!P1509</f>
        <v>0</v>
      </c>
      <c r="N1504" s="20"/>
    </row>
    <row r="1505" spans="2:14" x14ac:dyDescent="0.2">
      <c r="B1505" s="20">
        <f>Разбивка_по_щитам!B1510</f>
        <v>0</v>
      </c>
      <c r="C1505" s="20">
        <f>Разбивка_по_щитам!C1510</f>
        <v>0</v>
      </c>
      <c r="D1505" s="20">
        <f>Разбивка_по_щитам!F1510</f>
        <v>0</v>
      </c>
      <c r="E1505" s="20">
        <f>Разбивка_по_щитам!H1510</f>
        <v>0</v>
      </c>
      <c r="F1505" s="20">
        <f>Разбивка_по_щитам!I1510</f>
        <v>0</v>
      </c>
      <c r="G1505" s="20">
        <f>Разбивка_по_щитам!J1510</f>
        <v>0</v>
      </c>
      <c r="H1505" s="20">
        <f>Разбивка_по_щитам!K1510</f>
        <v>0</v>
      </c>
      <c r="I1505" s="20">
        <f>Разбивка_по_щитам!L1510</f>
        <v>0</v>
      </c>
      <c r="J1505" s="20">
        <f>Разбивка_по_щитам!M1510</f>
        <v>0</v>
      </c>
      <c r="K1505" s="20">
        <f>Разбивка_по_щитам!N1510</f>
        <v>0</v>
      </c>
      <c r="L1505" s="20"/>
      <c r="M1505" s="20">
        <f>Разбивка_по_щитам!P1510</f>
        <v>0</v>
      </c>
      <c r="N1505" s="20"/>
    </row>
    <row r="1506" spans="2:14" x14ac:dyDescent="0.2">
      <c r="B1506" s="20">
        <f>Разбивка_по_щитам!B1511</f>
        <v>0</v>
      </c>
      <c r="C1506" s="20">
        <f>Разбивка_по_щитам!C1511</f>
        <v>0</v>
      </c>
      <c r="D1506" s="20">
        <f>Разбивка_по_щитам!F1511</f>
        <v>0</v>
      </c>
      <c r="E1506" s="20">
        <f>Разбивка_по_щитам!H1511</f>
        <v>0</v>
      </c>
      <c r="F1506" s="20">
        <f>Разбивка_по_щитам!I1511</f>
        <v>0</v>
      </c>
      <c r="G1506" s="20">
        <f>Разбивка_по_щитам!J1511</f>
        <v>0</v>
      </c>
      <c r="H1506" s="20">
        <f>Разбивка_по_щитам!K1511</f>
        <v>0</v>
      </c>
      <c r="I1506" s="20">
        <f>Разбивка_по_щитам!L1511</f>
        <v>0</v>
      </c>
      <c r="J1506" s="20">
        <f>Разбивка_по_щитам!M1511</f>
        <v>0</v>
      </c>
      <c r="K1506" s="20">
        <f>Разбивка_по_щитам!N1511</f>
        <v>0</v>
      </c>
      <c r="L1506" s="20"/>
      <c r="M1506" s="20">
        <f>Разбивка_по_щитам!P1511</f>
        <v>0</v>
      </c>
      <c r="N1506" s="20"/>
    </row>
    <row r="1507" spans="2:14" x14ac:dyDescent="0.2">
      <c r="B1507" s="20">
        <f>Разбивка_по_щитам!B1512</f>
        <v>0</v>
      </c>
      <c r="C1507" s="20">
        <f>Разбивка_по_щитам!C1512</f>
        <v>0</v>
      </c>
      <c r="D1507" s="20">
        <f>Разбивка_по_щитам!F1512</f>
        <v>0</v>
      </c>
      <c r="E1507" s="20">
        <f>Разбивка_по_щитам!H1512</f>
        <v>0</v>
      </c>
      <c r="F1507" s="20">
        <f>Разбивка_по_щитам!I1512</f>
        <v>0</v>
      </c>
      <c r="G1507" s="20">
        <f>Разбивка_по_щитам!J1512</f>
        <v>0</v>
      </c>
      <c r="H1507" s="20">
        <f>Разбивка_по_щитам!K1512</f>
        <v>0</v>
      </c>
      <c r="I1507" s="20">
        <f>Разбивка_по_щитам!L1512</f>
        <v>0</v>
      </c>
      <c r="J1507" s="20">
        <f>Разбивка_по_щитам!M1512</f>
        <v>0</v>
      </c>
      <c r="K1507" s="20">
        <f>Разбивка_по_щитам!N1512</f>
        <v>0</v>
      </c>
      <c r="L1507" s="20"/>
      <c r="M1507" s="20">
        <f>Разбивка_по_щитам!P1512</f>
        <v>0</v>
      </c>
      <c r="N1507" s="20"/>
    </row>
    <row r="1508" spans="2:14" x14ac:dyDescent="0.2">
      <c r="B1508" s="20">
        <f>Разбивка_по_щитам!B1513</f>
        <v>0</v>
      </c>
      <c r="C1508" s="20">
        <f>Разбивка_по_щитам!C1513</f>
        <v>0</v>
      </c>
      <c r="D1508" s="20">
        <f>Разбивка_по_щитам!F1513</f>
        <v>0</v>
      </c>
      <c r="E1508" s="20">
        <f>Разбивка_по_щитам!H1513</f>
        <v>0</v>
      </c>
      <c r="F1508" s="20">
        <f>Разбивка_по_щитам!I1513</f>
        <v>0</v>
      </c>
      <c r="G1508" s="20">
        <f>Разбивка_по_щитам!J1513</f>
        <v>0</v>
      </c>
      <c r="H1508" s="20">
        <f>Разбивка_по_щитам!K1513</f>
        <v>0</v>
      </c>
      <c r="I1508" s="20">
        <f>Разбивка_по_щитам!L1513</f>
        <v>0</v>
      </c>
      <c r="J1508" s="20">
        <f>Разбивка_по_щитам!M1513</f>
        <v>0</v>
      </c>
      <c r="K1508" s="20">
        <f>Разбивка_по_щитам!N1513</f>
        <v>0</v>
      </c>
      <c r="L1508" s="20"/>
      <c r="M1508" s="20">
        <f>Разбивка_по_щитам!P1513</f>
        <v>0</v>
      </c>
      <c r="N1508" s="20"/>
    </row>
    <row r="1509" spans="2:14" x14ac:dyDescent="0.2">
      <c r="B1509" s="20">
        <f>Разбивка_по_щитам!B1514</f>
        <v>0</v>
      </c>
      <c r="C1509" s="20">
        <f>Разбивка_по_щитам!C1514</f>
        <v>0</v>
      </c>
      <c r="D1509" s="20">
        <f>Разбивка_по_щитам!F1514</f>
        <v>0</v>
      </c>
      <c r="E1509" s="20">
        <f>Разбивка_по_щитам!H1514</f>
        <v>0</v>
      </c>
      <c r="F1509" s="20">
        <f>Разбивка_по_щитам!I1514</f>
        <v>0</v>
      </c>
      <c r="G1509" s="20">
        <f>Разбивка_по_щитам!J1514</f>
        <v>0</v>
      </c>
      <c r="H1509" s="20">
        <f>Разбивка_по_щитам!K1514</f>
        <v>0</v>
      </c>
      <c r="I1509" s="20">
        <f>Разбивка_по_щитам!L1514</f>
        <v>0</v>
      </c>
      <c r="J1509" s="20">
        <f>Разбивка_по_щитам!M1514</f>
        <v>0</v>
      </c>
      <c r="K1509" s="20">
        <f>Разбивка_по_щитам!N1514</f>
        <v>0</v>
      </c>
      <c r="L1509" s="20"/>
      <c r="M1509" s="20">
        <f>Разбивка_по_щитам!P1514</f>
        <v>0</v>
      </c>
      <c r="N1509" s="20"/>
    </row>
    <row r="1510" spans="2:14" x14ac:dyDescent="0.2">
      <c r="B1510" s="20">
        <f>Разбивка_по_щитам!B1515</f>
        <v>0</v>
      </c>
      <c r="C1510" s="20">
        <f>Разбивка_по_щитам!C1515</f>
        <v>0</v>
      </c>
      <c r="D1510" s="20">
        <f>Разбивка_по_щитам!F1515</f>
        <v>0</v>
      </c>
      <c r="E1510" s="20">
        <f>Разбивка_по_щитам!H1515</f>
        <v>0</v>
      </c>
      <c r="F1510" s="20">
        <f>Разбивка_по_щитам!I1515</f>
        <v>0</v>
      </c>
      <c r="G1510" s="20">
        <f>Разбивка_по_щитам!J1515</f>
        <v>0</v>
      </c>
      <c r="H1510" s="20">
        <f>Разбивка_по_щитам!K1515</f>
        <v>0</v>
      </c>
      <c r="I1510" s="20">
        <f>Разбивка_по_щитам!L1515</f>
        <v>0</v>
      </c>
      <c r="J1510" s="20">
        <f>Разбивка_по_щитам!M1515</f>
        <v>0</v>
      </c>
      <c r="K1510" s="20">
        <f>Разбивка_по_щитам!N1515</f>
        <v>0</v>
      </c>
      <c r="L1510" s="20"/>
      <c r="M1510" s="20">
        <f>Разбивка_по_щитам!P1515</f>
        <v>0</v>
      </c>
      <c r="N1510" s="20"/>
    </row>
    <row r="1511" spans="2:14" x14ac:dyDescent="0.2">
      <c r="B1511" s="20">
        <f>Разбивка_по_щитам!B1516</f>
        <v>0</v>
      </c>
      <c r="C1511" s="20">
        <f>Разбивка_по_щитам!C1516</f>
        <v>0</v>
      </c>
      <c r="D1511" s="20">
        <f>Разбивка_по_щитам!F1516</f>
        <v>0</v>
      </c>
      <c r="E1511" s="20">
        <f>Разбивка_по_щитам!H1516</f>
        <v>0</v>
      </c>
      <c r="F1511" s="20">
        <f>Разбивка_по_щитам!I1516</f>
        <v>0</v>
      </c>
      <c r="G1511" s="20">
        <f>Разбивка_по_щитам!J1516</f>
        <v>0</v>
      </c>
      <c r="H1511" s="20">
        <f>Разбивка_по_щитам!K1516</f>
        <v>0</v>
      </c>
      <c r="I1511" s="20">
        <f>Разбивка_по_щитам!L1516</f>
        <v>0</v>
      </c>
      <c r="J1511" s="20">
        <f>Разбивка_по_щитам!M1516</f>
        <v>0</v>
      </c>
      <c r="K1511" s="20">
        <f>Разбивка_по_щитам!N1516</f>
        <v>0</v>
      </c>
      <c r="L1511" s="20"/>
      <c r="M1511" s="20">
        <f>Разбивка_по_щитам!P1516</f>
        <v>0</v>
      </c>
      <c r="N1511" s="20"/>
    </row>
    <row r="1512" spans="2:14" x14ac:dyDescent="0.2">
      <c r="B1512" s="20">
        <f>Разбивка_по_щитам!B1517</f>
        <v>0</v>
      </c>
      <c r="C1512" s="20">
        <f>Разбивка_по_щитам!C1517</f>
        <v>0</v>
      </c>
      <c r="D1512" s="20">
        <f>Разбивка_по_щитам!F1517</f>
        <v>0</v>
      </c>
      <c r="E1512" s="20">
        <f>Разбивка_по_щитам!H1517</f>
        <v>0</v>
      </c>
      <c r="F1512" s="20">
        <f>Разбивка_по_щитам!I1517</f>
        <v>0</v>
      </c>
      <c r="G1512" s="20">
        <f>Разбивка_по_щитам!J1517</f>
        <v>0</v>
      </c>
      <c r="H1512" s="20">
        <f>Разбивка_по_щитам!K1517</f>
        <v>0</v>
      </c>
      <c r="I1512" s="20">
        <f>Разбивка_по_щитам!L1517</f>
        <v>0</v>
      </c>
      <c r="J1512" s="20">
        <f>Разбивка_по_щитам!M1517</f>
        <v>0</v>
      </c>
      <c r="K1512" s="20">
        <f>Разбивка_по_щитам!N1517</f>
        <v>0</v>
      </c>
      <c r="L1512" s="20"/>
      <c r="M1512" s="20">
        <f>Разбивка_по_щитам!P1517</f>
        <v>0</v>
      </c>
      <c r="N1512" s="20"/>
    </row>
    <row r="1513" spans="2:14" x14ac:dyDescent="0.2">
      <c r="B1513" s="20">
        <f>Разбивка_по_щитам!B1518</f>
        <v>0</v>
      </c>
      <c r="C1513" s="20">
        <f>Разбивка_по_щитам!C1518</f>
        <v>0</v>
      </c>
      <c r="D1513" s="20">
        <f>Разбивка_по_щитам!F1518</f>
        <v>0</v>
      </c>
      <c r="E1513" s="20">
        <f>Разбивка_по_щитам!H1518</f>
        <v>0</v>
      </c>
      <c r="F1513" s="20">
        <f>Разбивка_по_щитам!I1518</f>
        <v>0</v>
      </c>
      <c r="G1513" s="20">
        <f>Разбивка_по_щитам!J1518</f>
        <v>0</v>
      </c>
      <c r="H1513" s="20">
        <f>Разбивка_по_щитам!K1518</f>
        <v>0</v>
      </c>
      <c r="I1513" s="20">
        <f>Разбивка_по_щитам!L1518</f>
        <v>0</v>
      </c>
      <c r="J1513" s="20">
        <f>Разбивка_по_щитам!M1518</f>
        <v>0</v>
      </c>
      <c r="K1513" s="20">
        <f>Разбивка_по_щитам!N1518</f>
        <v>0</v>
      </c>
      <c r="L1513" s="20"/>
      <c r="M1513" s="20">
        <f>Разбивка_по_щитам!P1518</f>
        <v>0</v>
      </c>
      <c r="N1513" s="20"/>
    </row>
    <row r="1514" spans="2:14" x14ac:dyDescent="0.2">
      <c r="B1514" s="20">
        <f>Разбивка_по_щитам!B1519</f>
        <v>0</v>
      </c>
      <c r="C1514" s="20">
        <f>Разбивка_по_щитам!C1519</f>
        <v>0</v>
      </c>
      <c r="D1514" s="20">
        <f>Разбивка_по_щитам!F1519</f>
        <v>0</v>
      </c>
      <c r="E1514" s="20">
        <f>Разбивка_по_щитам!H1519</f>
        <v>0</v>
      </c>
      <c r="F1514" s="20">
        <f>Разбивка_по_щитам!I1519</f>
        <v>0</v>
      </c>
      <c r="G1514" s="20">
        <f>Разбивка_по_щитам!J1519</f>
        <v>0</v>
      </c>
      <c r="H1514" s="20">
        <f>Разбивка_по_щитам!K1519</f>
        <v>0</v>
      </c>
      <c r="I1514" s="20">
        <f>Разбивка_по_щитам!L1519</f>
        <v>0</v>
      </c>
      <c r="J1514" s="20">
        <f>Разбивка_по_щитам!M1519</f>
        <v>0</v>
      </c>
      <c r="K1514" s="20">
        <f>Разбивка_по_щитам!N1519</f>
        <v>0</v>
      </c>
      <c r="L1514" s="20"/>
      <c r="M1514" s="20">
        <f>Разбивка_по_щитам!P1519</f>
        <v>0</v>
      </c>
      <c r="N1514" s="20"/>
    </row>
    <row r="1515" spans="2:14" x14ac:dyDescent="0.2">
      <c r="B1515" s="20">
        <f>Разбивка_по_щитам!B1520</f>
        <v>0</v>
      </c>
      <c r="C1515" s="20">
        <f>Разбивка_по_щитам!C1520</f>
        <v>0</v>
      </c>
      <c r="D1515" s="20">
        <f>Разбивка_по_щитам!F1520</f>
        <v>0</v>
      </c>
      <c r="E1515" s="20">
        <f>Разбивка_по_щитам!H1520</f>
        <v>0</v>
      </c>
      <c r="F1515" s="20">
        <f>Разбивка_по_щитам!I1520</f>
        <v>0</v>
      </c>
      <c r="G1515" s="20">
        <f>Разбивка_по_щитам!J1520</f>
        <v>0</v>
      </c>
      <c r="H1515" s="20">
        <f>Разбивка_по_щитам!K1520</f>
        <v>0</v>
      </c>
      <c r="I1515" s="20">
        <f>Разбивка_по_щитам!L1520</f>
        <v>0</v>
      </c>
      <c r="J1515" s="20">
        <f>Разбивка_по_щитам!M1520</f>
        <v>0</v>
      </c>
      <c r="K1515" s="20">
        <f>Разбивка_по_щитам!N1520</f>
        <v>0</v>
      </c>
      <c r="L1515" s="20"/>
      <c r="M1515" s="20">
        <f>Разбивка_по_щитам!P1520</f>
        <v>0</v>
      </c>
      <c r="N1515" s="20"/>
    </row>
    <row r="1516" spans="2:14" x14ac:dyDescent="0.2">
      <c r="B1516" s="20">
        <f>Разбивка_по_щитам!B1521</f>
        <v>0</v>
      </c>
      <c r="C1516" s="20">
        <f>Разбивка_по_щитам!C1521</f>
        <v>0</v>
      </c>
      <c r="D1516" s="20">
        <f>Разбивка_по_щитам!F1521</f>
        <v>0</v>
      </c>
      <c r="E1516" s="20">
        <f>Разбивка_по_щитам!H1521</f>
        <v>0</v>
      </c>
      <c r="F1516" s="20">
        <f>Разбивка_по_щитам!I1521</f>
        <v>0</v>
      </c>
      <c r="G1516" s="20">
        <f>Разбивка_по_щитам!J1521</f>
        <v>0</v>
      </c>
      <c r="H1516" s="20">
        <f>Разбивка_по_щитам!K1521</f>
        <v>0</v>
      </c>
      <c r="I1516" s="20">
        <f>Разбивка_по_щитам!L1521</f>
        <v>0</v>
      </c>
      <c r="J1516" s="20">
        <f>Разбивка_по_щитам!M1521</f>
        <v>0</v>
      </c>
      <c r="K1516" s="20">
        <f>Разбивка_по_щитам!N1521</f>
        <v>0</v>
      </c>
      <c r="L1516" s="20"/>
      <c r="M1516" s="20">
        <f>Разбивка_по_щитам!P1521</f>
        <v>0</v>
      </c>
      <c r="N1516" s="20"/>
    </row>
    <row r="1517" spans="2:14" x14ac:dyDescent="0.2">
      <c r="B1517" s="20">
        <f>Разбивка_по_щитам!B1522</f>
        <v>0</v>
      </c>
      <c r="C1517" s="20">
        <f>Разбивка_по_щитам!C1522</f>
        <v>0</v>
      </c>
      <c r="D1517" s="20">
        <f>Разбивка_по_щитам!F1522</f>
        <v>0</v>
      </c>
      <c r="E1517" s="20">
        <f>Разбивка_по_щитам!H1522</f>
        <v>0</v>
      </c>
      <c r="F1517" s="20">
        <f>Разбивка_по_щитам!I1522</f>
        <v>0</v>
      </c>
      <c r="G1517" s="20">
        <f>Разбивка_по_щитам!J1522</f>
        <v>0</v>
      </c>
      <c r="H1517" s="20">
        <f>Разбивка_по_щитам!K1522</f>
        <v>0</v>
      </c>
      <c r="I1517" s="20">
        <f>Разбивка_по_щитам!L1522</f>
        <v>0</v>
      </c>
      <c r="J1517" s="20">
        <f>Разбивка_по_щитам!M1522</f>
        <v>0</v>
      </c>
      <c r="K1517" s="20">
        <f>Разбивка_по_щитам!N1522</f>
        <v>0</v>
      </c>
      <c r="L1517" s="20"/>
      <c r="M1517" s="20">
        <f>Разбивка_по_щитам!P1522</f>
        <v>0</v>
      </c>
      <c r="N1517" s="20"/>
    </row>
    <row r="1518" spans="2:14" x14ac:dyDescent="0.2">
      <c r="B1518" s="20">
        <f>Разбивка_по_щитам!B1523</f>
        <v>0</v>
      </c>
      <c r="C1518" s="20">
        <f>Разбивка_по_щитам!C1523</f>
        <v>0</v>
      </c>
      <c r="D1518" s="20">
        <f>Разбивка_по_щитам!F1523</f>
        <v>0</v>
      </c>
      <c r="E1518" s="20">
        <f>Разбивка_по_щитам!H1523</f>
        <v>0</v>
      </c>
      <c r="F1518" s="20">
        <f>Разбивка_по_щитам!I1523</f>
        <v>0</v>
      </c>
      <c r="G1518" s="20">
        <f>Разбивка_по_щитам!J1523</f>
        <v>0</v>
      </c>
      <c r="H1518" s="20">
        <f>Разбивка_по_щитам!K1523</f>
        <v>0</v>
      </c>
      <c r="I1518" s="20">
        <f>Разбивка_по_щитам!L1523</f>
        <v>0</v>
      </c>
      <c r="J1518" s="20">
        <f>Разбивка_по_щитам!M1523</f>
        <v>0</v>
      </c>
      <c r="K1518" s="20">
        <f>Разбивка_по_щитам!N1523</f>
        <v>0</v>
      </c>
      <c r="L1518" s="20"/>
      <c r="M1518" s="20">
        <f>Разбивка_по_щитам!P1523</f>
        <v>0</v>
      </c>
      <c r="N1518" s="20"/>
    </row>
    <row r="1519" spans="2:14" x14ac:dyDescent="0.2">
      <c r="B1519" s="20">
        <f>Разбивка_по_щитам!B1524</f>
        <v>0</v>
      </c>
      <c r="C1519" s="20">
        <f>Разбивка_по_щитам!C1524</f>
        <v>0</v>
      </c>
      <c r="D1519" s="20">
        <f>Разбивка_по_щитам!F1524</f>
        <v>0</v>
      </c>
      <c r="E1519" s="20">
        <f>Разбивка_по_щитам!H1524</f>
        <v>0</v>
      </c>
      <c r="F1519" s="20">
        <f>Разбивка_по_щитам!I1524</f>
        <v>0</v>
      </c>
      <c r="G1519" s="20">
        <f>Разбивка_по_щитам!J1524</f>
        <v>0</v>
      </c>
      <c r="H1519" s="20">
        <f>Разбивка_по_щитам!K1524</f>
        <v>0</v>
      </c>
      <c r="I1519" s="20">
        <f>Разбивка_по_щитам!L1524</f>
        <v>0</v>
      </c>
      <c r="J1519" s="20">
        <f>Разбивка_по_щитам!M1524</f>
        <v>0</v>
      </c>
      <c r="K1519" s="20">
        <f>Разбивка_по_щитам!N1524</f>
        <v>0</v>
      </c>
      <c r="L1519" s="20"/>
      <c r="M1519" s="20">
        <f>Разбивка_по_щитам!P1524</f>
        <v>0</v>
      </c>
      <c r="N1519" s="20"/>
    </row>
    <row r="1520" spans="2:14" x14ac:dyDescent="0.2">
      <c r="B1520" s="20">
        <f>Разбивка_по_щитам!B1525</f>
        <v>0</v>
      </c>
      <c r="C1520" s="20">
        <f>Разбивка_по_щитам!C1525</f>
        <v>0</v>
      </c>
      <c r="D1520" s="20">
        <f>Разбивка_по_щитам!F1525</f>
        <v>0</v>
      </c>
      <c r="E1520" s="20">
        <f>Разбивка_по_щитам!H1525</f>
        <v>0</v>
      </c>
      <c r="F1520" s="20">
        <f>Разбивка_по_щитам!I1525</f>
        <v>0</v>
      </c>
      <c r="G1520" s="20">
        <f>Разбивка_по_щитам!J1525</f>
        <v>0</v>
      </c>
      <c r="H1520" s="20">
        <f>Разбивка_по_щитам!K1525</f>
        <v>0</v>
      </c>
      <c r="I1520" s="20">
        <f>Разбивка_по_щитам!L1525</f>
        <v>0</v>
      </c>
      <c r="J1520" s="20">
        <f>Разбивка_по_щитам!M1525</f>
        <v>0</v>
      </c>
      <c r="K1520" s="20">
        <f>Разбивка_по_щитам!N1525</f>
        <v>0</v>
      </c>
      <c r="L1520" s="20"/>
      <c r="M1520" s="20">
        <f>Разбивка_по_щитам!P1525</f>
        <v>0</v>
      </c>
      <c r="N1520" s="20"/>
    </row>
    <row r="1521" spans="2:14" x14ac:dyDescent="0.2">
      <c r="B1521" s="20">
        <f>Разбивка_по_щитам!B1526</f>
        <v>0</v>
      </c>
      <c r="C1521" s="20">
        <f>Разбивка_по_щитам!C1526</f>
        <v>0</v>
      </c>
      <c r="D1521" s="20">
        <f>Разбивка_по_щитам!F1526</f>
        <v>0</v>
      </c>
      <c r="E1521" s="20">
        <f>Разбивка_по_щитам!H1526</f>
        <v>0</v>
      </c>
      <c r="F1521" s="20">
        <f>Разбивка_по_щитам!I1526</f>
        <v>0</v>
      </c>
      <c r="G1521" s="20">
        <f>Разбивка_по_щитам!J1526</f>
        <v>0</v>
      </c>
      <c r="H1521" s="20">
        <f>Разбивка_по_щитам!K1526</f>
        <v>0</v>
      </c>
      <c r="I1521" s="20">
        <f>Разбивка_по_щитам!L1526</f>
        <v>0</v>
      </c>
      <c r="J1521" s="20">
        <f>Разбивка_по_щитам!M1526</f>
        <v>0</v>
      </c>
      <c r="K1521" s="20">
        <f>Разбивка_по_щитам!N1526</f>
        <v>0</v>
      </c>
      <c r="L1521" s="20"/>
      <c r="M1521" s="20">
        <f>Разбивка_по_щитам!P1526</f>
        <v>0</v>
      </c>
      <c r="N1521" s="20"/>
    </row>
    <row r="1522" spans="2:14" x14ac:dyDescent="0.2">
      <c r="B1522" s="20">
        <f>Разбивка_по_щитам!B1527</f>
        <v>0</v>
      </c>
      <c r="C1522" s="20">
        <f>Разбивка_по_щитам!C1527</f>
        <v>0</v>
      </c>
      <c r="D1522" s="20">
        <f>Разбивка_по_щитам!F1527</f>
        <v>0</v>
      </c>
      <c r="E1522" s="20">
        <f>Разбивка_по_щитам!H1527</f>
        <v>0</v>
      </c>
      <c r="F1522" s="20">
        <f>Разбивка_по_щитам!I1527</f>
        <v>0</v>
      </c>
      <c r="G1522" s="20">
        <f>Разбивка_по_щитам!J1527</f>
        <v>0</v>
      </c>
      <c r="H1522" s="20">
        <f>Разбивка_по_щитам!K1527</f>
        <v>0</v>
      </c>
      <c r="I1522" s="20">
        <f>Разбивка_по_щитам!L1527</f>
        <v>0</v>
      </c>
      <c r="J1522" s="20">
        <f>Разбивка_по_щитам!M1527</f>
        <v>0</v>
      </c>
      <c r="K1522" s="20">
        <f>Разбивка_по_щитам!N1527</f>
        <v>0</v>
      </c>
      <c r="L1522" s="20"/>
      <c r="M1522" s="20">
        <f>Разбивка_по_щитам!P1527</f>
        <v>0</v>
      </c>
      <c r="N1522" s="20"/>
    </row>
    <row r="1523" spans="2:14" x14ac:dyDescent="0.2">
      <c r="B1523" s="20">
        <f>Разбивка_по_щитам!B1528</f>
        <v>0</v>
      </c>
      <c r="C1523" s="20">
        <f>Разбивка_по_щитам!C1528</f>
        <v>0</v>
      </c>
      <c r="D1523" s="20">
        <f>Разбивка_по_щитам!F1528</f>
        <v>0</v>
      </c>
      <c r="E1523" s="20">
        <f>Разбивка_по_щитам!H1528</f>
        <v>0</v>
      </c>
      <c r="F1523" s="20">
        <f>Разбивка_по_щитам!I1528</f>
        <v>0</v>
      </c>
      <c r="G1523" s="20">
        <f>Разбивка_по_щитам!J1528</f>
        <v>0</v>
      </c>
      <c r="H1523" s="20">
        <f>Разбивка_по_щитам!K1528</f>
        <v>0</v>
      </c>
      <c r="I1523" s="20">
        <f>Разбивка_по_щитам!L1528</f>
        <v>0</v>
      </c>
      <c r="J1523" s="20">
        <f>Разбивка_по_щитам!M1528</f>
        <v>0</v>
      </c>
      <c r="K1523" s="20">
        <f>Разбивка_по_щитам!N1528</f>
        <v>0</v>
      </c>
      <c r="L1523" s="20"/>
      <c r="M1523" s="20">
        <f>Разбивка_по_щитам!P1528</f>
        <v>0</v>
      </c>
      <c r="N1523" s="20"/>
    </row>
    <row r="1524" spans="2:14" x14ac:dyDescent="0.2">
      <c r="B1524" s="20">
        <f>Разбивка_по_щитам!B1529</f>
        <v>0</v>
      </c>
      <c r="C1524" s="20">
        <f>Разбивка_по_щитам!C1529</f>
        <v>0</v>
      </c>
      <c r="D1524" s="20">
        <f>Разбивка_по_щитам!F1529</f>
        <v>0</v>
      </c>
      <c r="E1524" s="20">
        <f>Разбивка_по_щитам!H1529</f>
        <v>0</v>
      </c>
      <c r="F1524" s="20">
        <f>Разбивка_по_щитам!I1529</f>
        <v>0</v>
      </c>
      <c r="G1524" s="20">
        <f>Разбивка_по_щитам!J1529</f>
        <v>0</v>
      </c>
      <c r="H1524" s="20">
        <f>Разбивка_по_щитам!K1529</f>
        <v>0</v>
      </c>
      <c r="I1524" s="20">
        <f>Разбивка_по_щитам!L1529</f>
        <v>0</v>
      </c>
      <c r="J1524" s="20">
        <f>Разбивка_по_щитам!M1529</f>
        <v>0</v>
      </c>
      <c r="K1524" s="20">
        <f>Разбивка_по_щитам!N1529</f>
        <v>0</v>
      </c>
      <c r="L1524" s="20"/>
      <c r="M1524" s="20">
        <f>Разбивка_по_щитам!P1529</f>
        <v>0</v>
      </c>
      <c r="N1524" s="20"/>
    </row>
    <row r="1525" spans="2:14" x14ac:dyDescent="0.2">
      <c r="B1525" s="20">
        <f>Разбивка_по_щитам!B1530</f>
        <v>0</v>
      </c>
      <c r="C1525" s="20">
        <f>Разбивка_по_щитам!C1530</f>
        <v>0</v>
      </c>
      <c r="D1525" s="20">
        <f>Разбивка_по_щитам!F1530</f>
        <v>0</v>
      </c>
      <c r="E1525" s="20">
        <f>Разбивка_по_щитам!H1530</f>
        <v>0</v>
      </c>
      <c r="F1525" s="20">
        <f>Разбивка_по_щитам!I1530</f>
        <v>0</v>
      </c>
      <c r="G1525" s="20">
        <f>Разбивка_по_щитам!J1530</f>
        <v>0</v>
      </c>
      <c r="H1525" s="20">
        <f>Разбивка_по_щитам!K1530</f>
        <v>0</v>
      </c>
      <c r="I1525" s="20">
        <f>Разбивка_по_щитам!L1530</f>
        <v>0</v>
      </c>
      <c r="J1525" s="20">
        <f>Разбивка_по_щитам!M1530</f>
        <v>0</v>
      </c>
      <c r="K1525" s="20">
        <f>Разбивка_по_щитам!N1530</f>
        <v>0</v>
      </c>
      <c r="L1525" s="20"/>
      <c r="M1525" s="20">
        <f>Разбивка_по_щитам!P1530</f>
        <v>0</v>
      </c>
      <c r="N1525" s="20"/>
    </row>
    <row r="1526" spans="2:14" x14ac:dyDescent="0.2">
      <c r="B1526" s="20">
        <f>Разбивка_по_щитам!B1531</f>
        <v>0</v>
      </c>
      <c r="C1526" s="20">
        <f>Разбивка_по_щитам!C1531</f>
        <v>0</v>
      </c>
      <c r="D1526" s="20">
        <f>Разбивка_по_щитам!F1531</f>
        <v>0</v>
      </c>
      <c r="E1526" s="20">
        <f>Разбивка_по_щитам!H1531</f>
        <v>0</v>
      </c>
      <c r="F1526" s="20">
        <f>Разбивка_по_щитам!I1531</f>
        <v>0</v>
      </c>
      <c r="G1526" s="20">
        <f>Разбивка_по_щитам!J1531</f>
        <v>0</v>
      </c>
      <c r="H1526" s="20">
        <f>Разбивка_по_щитам!K1531</f>
        <v>0</v>
      </c>
      <c r="I1526" s="20">
        <f>Разбивка_по_щитам!L1531</f>
        <v>0</v>
      </c>
      <c r="J1526" s="20">
        <f>Разбивка_по_щитам!M1531</f>
        <v>0</v>
      </c>
      <c r="K1526" s="20">
        <f>Разбивка_по_щитам!N1531</f>
        <v>0</v>
      </c>
      <c r="L1526" s="20"/>
      <c r="M1526" s="20">
        <f>Разбивка_по_щитам!P1531</f>
        <v>0</v>
      </c>
      <c r="N1526" s="20"/>
    </row>
    <row r="1527" spans="2:14" x14ac:dyDescent="0.2">
      <c r="B1527" s="20">
        <f>Разбивка_по_щитам!B1532</f>
        <v>0</v>
      </c>
      <c r="C1527" s="20">
        <f>Разбивка_по_щитам!C1532</f>
        <v>0</v>
      </c>
      <c r="D1527" s="20">
        <f>Разбивка_по_щитам!F1532</f>
        <v>0</v>
      </c>
      <c r="E1527" s="20">
        <f>Разбивка_по_щитам!H1532</f>
        <v>0</v>
      </c>
      <c r="F1527" s="20">
        <f>Разбивка_по_щитам!I1532</f>
        <v>0</v>
      </c>
      <c r="G1527" s="20">
        <f>Разбивка_по_щитам!J1532</f>
        <v>0</v>
      </c>
      <c r="H1527" s="20">
        <f>Разбивка_по_щитам!K1532</f>
        <v>0</v>
      </c>
      <c r="I1527" s="20">
        <f>Разбивка_по_щитам!L1532</f>
        <v>0</v>
      </c>
      <c r="J1527" s="20">
        <f>Разбивка_по_щитам!M1532</f>
        <v>0</v>
      </c>
      <c r="K1527" s="20">
        <f>Разбивка_по_щитам!N1532</f>
        <v>0</v>
      </c>
      <c r="L1527" s="20"/>
      <c r="M1527" s="20">
        <f>Разбивка_по_щитам!P1532</f>
        <v>0</v>
      </c>
      <c r="N1527" s="20"/>
    </row>
    <row r="1528" spans="2:14" x14ac:dyDescent="0.2">
      <c r="B1528" s="20">
        <f>Разбивка_по_щитам!B1533</f>
        <v>0</v>
      </c>
      <c r="C1528" s="20">
        <f>Разбивка_по_щитам!C1533</f>
        <v>0</v>
      </c>
      <c r="D1528" s="20">
        <f>Разбивка_по_щитам!F1533</f>
        <v>0</v>
      </c>
      <c r="E1528" s="20">
        <f>Разбивка_по_щитам!H1533</f>
        <v>0</v>
      </c>
      <c r="F1528" s="20">
        <f>Разбивка_по_щитам!I1533</f>
        <v>0</v>
      </c>
      <c r="G1528" s="20">
        <f>Разбивка_по_щитам!J1533</f>
        <v>0</v>
      </c>
      <c r="H1528" s="20">
        <f>Разбивка_по_щитам!K1533</f>
        <v>0</v>
      </c>
      <c r="I1528" s="20">
        <f>Разбивка_по_щитам!L1533</f>
        <v>0</v>
      </c>
      <c r="J1528" s="20">
        <f>Разбивка_по_щитам!M1533</f>
        <v>0</v>
      </c>
      <c r="K1528" s="20">
        <f>Разбивка_по_щитам!N1533</f>
        <v>0</v>
      </c>
      <c r="L1528" s="20"/>
      <c r="M1528" s="20">
        <f>Разбивка_по_щитам!P1533</f>
        <v>0</v>
      </c>
      <c r="N1528" s="20"/>
    </row>
    <row r="1529" spans="2:14" x14ac:dyDescent="0.2">
      <c r="B1529" s="20">
        <f>Разбивка_по_щитам!B1534</f>
        <v>0</v>
      </c>
      <c r="C1529" s="20">
        <f>Разбивка_по_щитам!C1534</f>
        <v>0</v>
      </c>
      <c r="D1529" s="20">
        <f>Разбивка_по_щитам!F1534</f>
        <v>0</v>
      </c>
      <c r="E1529" s="20">
        <f>Разбивка_по_щитам!H1534</f>
        <v>0</v>
      </c>
      <c r="F1529" s="20">
        <f>Разбивка_по_щитам!I1534</f>
        <v>0</v>
      </c>
      <c r="G1529" s="20">
        <f>Разбивка_по_щитам!J1534</f>
        <v>0</v>
      </c>
      <c r="H1529" s="20">
        <f>Разбивка_по_щитам!K1534</f>
        <v>0</v>
      </c>
      <c r="I1529" s="20">
        <f>Разбивка_по_щитам!L1534</f>
        <v>0</v>
      </c>
      <c r="J1529" s="20">
        <f>Разбивка_по_щитам!M1534</f>
        <v>0</v>
      </c>
      <c r="K1529" s="20">
        <f>Разбивка_по_щитам!N1534</f>
        <v>0</v>
      </c>
      <c r="L1529" s="20"/>
      <c r="M1529" s="20">
        <f>Разбивка_по_щитам!P1534</f>
        <v>0</v>
      </c>
      <c r="N1529" s="20"/>
    </row>
    <row r="1530" spans="2:14" x14ac:dyDescent="0.2">
      <c r="B1530" s="20">
        <f>Разбивка_по_щитам!B1535</f>
        <v>0</v>
      </c>
      <c r="C1530" s="20">
        <f>Разбивка_по_щитам!C1535</f>
        <v>0</v>
      </c>
      <c r="D1530" s="20">
        <f>Разбивка_по_щитам!F1535</f>
        <v>0</v>
      </c>
      <c r="E1530" s="20">
        <f>Разбивка_по_щитам!H1535</f>
        <v>0</v>
      </c>
      <c r="F1530" s="20">
        <f>Разбивка_по_щитам!I1535</f>
        <v>0</v>
      </c>
      <c r="G1530" s="20">
        <f>Разбивка_по_щитам!J1535</f>
        <v>0</v>
      </c>
      <c r="H1530" s="20">
        <f>Разбивка_по_щитам!K1535</f>
        <v>0</v>
      </c>
      <c r="I1530" s="20">
        <f>Разбивка_по_щитам!L1535</f>
        <v>0</v>
      </c>
      <c r="J1530" s="20">
        <f>Разбивка_по_щитам!M1535</f>
        <v>0</v>
      </c>
      <c r="K1530" s="20">
        <f>Разбивка_по_щитам!N1535</f>
        <v>0</v>
      </c>
      <c r="L1530" s="20"/>
      <c r="M1530" s="20">
        <f>Разбивка_по_щитам!P1535</f>
        <v>0</v>
      </c>
      <c r="N1530" s="20"/>
    </row>
    <row r="1531" spans="2:14" x14ac:dyDescent="0.2">
      <c r="B1531" s="20">
        <f>Разбивка_по_щитам!B1536</f>
        <v>0</v>
      </c>
      <c r="C1531" s="20">
        <f>Разбивка_по_щитам!C1536</f>
        <v>0</v>
      </c>
      <c r="D1531" s="20">
        <f>Разбивка_по_щитам!F1536</f>
        <v>0</v>
      </c>
      <c r="E1531" s="20">
        <f>Разбивка_по_щитам!H1536</f>
        <v>0</v>
      </c>
      <c r="F1531" s="20">
        <f>Разбивка_по_щитам!I1536</f>
        <v>0</v>
      </c>
      <c r="G1531" s="20">
        <f>Разбивка_по_щитам!J1536</f>
        <v>0</v>
      </c>
      <c r="H1531" s="20">
        <f>Разбивка_по_щитам!K1536</f>
        <v>0</v>
      </c>
      <c r="I1531" s="20">
        <f>Разбивка_по_щитам!L1536</f>
        <v>0</v>
      </c>
      <c r="J1531" s="20">
        <f>Разбивка_по_щитам!M1536</f>
        <v>0</v>
      </c>
      <c r="K1531" s="20">
        <f>Разбивка_по_щитам!N1536</f>
        <v>0</v>
      </c>
      <c r="L1531" s="20"/>
      <c r="M1531" s="20">
        <f>Разбивка_по_щитам!P1536</f>
        <v>0</v>
      </c>
      <c r="N1531" s="20"/>
    </row>
    <row r="1532" spans="2:14" x14ac:dyDescent="0.2">
      <c r="B1532" s="20">
        <f>Разбивка_по_щитам!B1537</f>
        <v>0</v>
      </c>
      <c r="C1532" s="20">
        <f>Разбивка_по_щитам!C1537</f>
        <v>0</v>
      </c>
      <c r="D1532" s="20">
        <f>Разбивка_по_щитам!F1537</f>
        <v>0</v>
      </c>
      <c r="E1532" s="20">
        <f>Разбивка_по_щитам!H1537</f>
        <v>0</v>
      </c>
      <c r="F1532" s="20">
        <f>Разбивка_по_щитам!I1537</f>
        <v>0</v>
      </c>
      <c r="G1532" s="20">
        <f>Разбивка_по_щитам!J1537</f>
        <v>0</v>
      </c>
      <c r="H1532" s="20">
        <f>Разбивка_по_щитам!K1537</f>
        <v>0</v>
      </c>
      <c r="I1532" s="20">
        <f>Разбивка_по_щитам!L1537</f>
        <v>0</v>
      </c>
      <c r="J1532" s="20">
        <f>Разбивка_по_щитам!M1537</f>
        <v>0</v>
      </c>
      <c r="K1532" s="20">
        <f>Разбивка_по_щитам!N1537</f>
        <v>0</v>
      </c>
      <c r="L1532" s="20"/>
      <c r="M1532" s="20">
        <f>Разбивка_по_щитам!P1537</f>
        <v>0</v>
      </c>
      <c r="N1532" s="20"/>
    </row>
    <row r="1533" spans="2:14" x14ac:dyDescent="0.2">
      <c r="B1533" s="20">
        <f>Разбивка_по_щитам!B1538</f>
        <v>0</v>
      </c>
      <c r="C1533" s="20">
        <f>Разбивка_по_щитам!C1538</f>
        <v>0</v>
      </c>
      <c r="D1533" s="20">
        <f>Разбивка_по_щитам!F1538</f>
        <v>0</v>
      </c>
      <c r="E1533" s="20">
        <f>Разбивка_по_щитам!H1538</f>
        <v>0</v>
      </c>
      <c r="F1533" s="20">
        <f>Разбивка_по_щитам!I1538</f>
        <v>0</v>
      </c>
      <c r="G1533" s="20">
        <f>Разбивка_по_щитам!J1538</f>
        <v>0</v>
      </c>
      <c r="H1533" s="20">
        <f>Разбивка_по_щитам!K1538</f>
        <v>0</v>
      </c>
      <c r="I1533" s="20">
        <f>Разбивка_по_щитам!L1538</f>
        <v>0</v>
      </c>
      <c r="J1533" s="20">
        <f>Разбивка_по_щитам!M1538</f>
        <v>0</v>
      </c>
      <c r="K1533" s="20">
        <f>Разбивка_по_щитам!N1538</f>
        <v>0</v>
      </c>
      <c r="L1533" s="20"/>
      <c r="M1533" s="20">
        <f>Разбивка_по_щитам!P1538</f>
        <v>0</v>
      </c>
      <c r="N1533" s="20"/>
    </row>
    <row r="1534" spans="2:14" x14ac:dyDescent="0.2">
      <c r="B1534" s="20">
        <f>Разбивка_по_щитам!B1539</f>
        <v>0</v>
      </c>
      <c r="C1534" s="20">
        <f>Разбивка_по_щитам!C1539</f>
        <v>0</v>
      </c>
      <c r="D1534" s="20">
        <f>Разбивка_по_щитам!F1539</f>
        <v>0</v>
      </c>
      <c r="E1534" s="20">
        <f>Разбивка_по_щитам!H1539</f>
        <v>0</v>
      </c>
      <c r="F1534" s="20">
        <f>Разбивка_по_щитам!I1539</f>
        <v>0</v>
      </c>
      <c r="G1534" s="20">
        <f>Разбивка_по_щитам!J1539</f>
        <v>0</v>
      </c>
      <c r="H1534" s="20">
        <f>Разбивка_по_щитам!K1539</f>
        <v>0</v>
      </c>
      <c r="I1534" s="20">
        <f>Разбивка_по_щитам!L1539</f>
        <v>0</v>
      </c>
      <c r="J1534" s="20">
        <f>Разбивка_по_щитам!M1539</f>
        <v>0</v>
      </c>
      <c r="K1534" s="20">
        <f>Разбивка_по_щитам!N1539</f>
        <v>0</v>
      </c>
      <c r="L1534" s="20"/>
      <c r="M1534" s="20">
        <f>Разбивка_по_щитам!P1539</f>
        <v>0</v>
      </c>
      <c r="N1534" s="20"/>
    </row>
    <row r="1535" spans="2:14" x14ac:dyDescent="0.2">
      <c r="B1535" s="20">
        <f>Разбивка_по_щитам!B1540</f>
        <v>0</v>
      </c>
      <c r="C1535" s="20">
        <f>Разбивка_по_щитам!C1540</f>
        <v>0</v>
      </c>
      <c r="D1535" s="20">
        <f>Разбивка_по_щитам!F1540</f>
        <v>0</v>
      </c>
      <c r="E1535" s="20">
        <f>Разбивка_по_щитам!H1540</f>
        <v>0</v>
      </c>
      <c r="F1535" s="20">
        <f>Разбивка_по_щитам!I1540</f>
        <v>0</v>
      </c>
      <c r="G1535" s="20">
        <f>Разбивка_по_щитам!J1540</f>
        <v>0</v>
      </c>
      <c r="H1535" s="20">
        <f>Разбивка_по_щитам!K1540</f>
        <v>0</v>
      </c>
      <c r="I1535" s="20">
        <f>Разбивка_по_щитам!L1540</f>
        <v>0</v>
      </c>
      <c r="J1535" s="20">
        <f>Разбивка_по_щитам!M1540</f>
        <v>0</v>
      </c>
      <c r="K1535" s="20">
        <f>Разбивка_по_щитам!N1540</f>
        <v>0</v>
      </c>
      <c r="L1535" s="20"/>
      <c r="M1535" s="20">
        <f>Разбивка_по_щитам!P1540</f>
        <v>0</v>
      </c>
      <c r="N1535" s="20"/>
    </row>
    <row r="1536" spans="2:14" x14ac:dyDescent="0.2">
      <c r="B1536" s="20">
        <f>Разбивка_по_щитам!B1541</f>
        <v>0</v>
      </c>
      <c r="C1536" s="20">
        <f>Разбивка_по_щитам!C1541</f>
        <v>0</v>
      </c>
      <c r="D1536" s="20">
        <f>Разбивка_по_щитам!F1541</f>
        <v>0</v>
      </c>
      <c r="E1536" s="20">
        <f>Разбивка_по_щитам!H1541</f>
        <v>0</v>
      </c>
      <c r="F1536" s="20">
        <f>Разбивка_по_щитам!I1541</f>
        <v>0</v>
      </c>
      <c r="G1536" s="20">
        <f>Разбивка_по_щитам!J1541</f>
        <v>0</v>
      </c>
      <c r="H1536" s="20">
        <f>Разбивка_по_щитам!K1541</f>
        <v>0</v>
      </c>
      <c r="I1536" s="20">
        <f>Разбивка_по_щитам!L1541</f>
        <v>0</v>
      </c>
      <c r="J1536" s="20">
        <f>Разбивка_по_щитам!M1541</f>
        <v>0</v>
      </c>
      <c r="K1536" s="20">
        <f>Разбивка_по_щитам!N1541</f>
        <v>0</v>
      </c>
      <c r="L1536" s="20"/>
      <c r="M1536" s="20">
        <f>Разбивка_по_щитам!P1541</f>
        <v>0</v>
      </c>
      <c r="N1536" s="20"/>
    </row>
    <row r="1537" spans="2:14" x14ac:dyDescent="0.2">
      <c r="B1537" s="20">
        <f>Разбивка_по_щитам!B1542</f>
        <v>0</v>
      </c>
      <c r="C1537" s="20">
        <f>Разбивка_по_щитам!C1542</f>
        <v>0</v>
      </c>
      <c r="D1537" s="20">
        <f>Разбивка_по_щитам!F1542</f>
        <v>0</v>
      </c>
      <c r="E1537" s="20">
        <f>Разбивка_по_щитам!H1542</f>
        <v>0</v>
      </c>
      <c r="F1537" s="20">
        <f>Разбивка_по_щитам!I1542</f>
        <v>0</v>
      </c>
      <c r="G1537" s="20">
        <f>Разбивка_по_щитам!J1542</f>
        <v>0</v>
      </c>
      <c r="H1537" s="20">
        <f>Разбивка_по_щитам!K1542</f>
        <v>0</v>
      </c>
      <c r="I1537" s="20">
        <f>Разбивка_по_щитам!L1542</f>
        <v>0</v>
      </c>
      <c r="J1537" s="20">
        <f>Разбивка_по_щитам!M1542</f>
        <v>0</v>
      </c>
      <c r="K1537" s="20">
        <f>Разбивка_по_щитам!N1542</f>
        <v>0</v>
      </c>
      <c r="L1537" s="20"/>
      <c r="M1537" s="20">
        <f>Разбивка_по_щитам!P1542</f>
        <v>0</v>
      </c>
      <c r="N1537" s="20"/>
    </row>
    <row r="1538" spans="2:14" x14ac:dyDescent="0.2">
      <c r="B1538" s="20">
        <f>Разбивка_по_щитам!B1543</f>
        <v>0</v>
      </c>
      <c r="C1538" s="20">
        <f>Разбивка_по_щитам!C1543</f>
        <v>0</v>
      </c>
      <c r="D1538" s="20">
        <f>Разбивка_по_щитам!F1543</f>
        <v>0</v>
      </c>
      <c r="E1538" s="20">
        <f>Разбивка_по_щитам!H1543</f>
        <v>0</v>
      </c>
      <c r="F1538" s="20">
        <f>Разбивка_по_щитам!I1543</f>
        <v>0</v>
      </c>
      <c r="G1538" s="20">
        <f>Разбивка_по_щитам!J1543</f>
        <v>0</v>
      </c>
      <c r="H1538" s="20">
        <f>Разбивка_по_щитам!K1543</f>
        <v>0</v>
      </c>
      <c r="I1538" s="20">
        <f>Разбивка_по_щитам!L1543</f>
        <v>0</v>
      </c>
      <c r="J1538" s="20">
        <f>Разбивка_по_щитам!M1543</f>
        <v>0</v>
      </c>
      <c r="K1538" s="20">
        <f>Разбивка_по_щитам!N1543</f>
        <v>0</v>
      </c>
      <c r="L1538" s="20"/>
      <c r="M1538" s="20">
        <f>Разбивка_по_щитам!P1543</f>
        <v>0</v>
      </c>
      <c r="N1538" s="20"/>
    </row>
    <row r="1539" spans="2:14" x14ac:dyDescent="0.2">
      <c r="B1539" s="20">
        <f>Разбивка_по_щитам!B1544</f>
        <v>0</v>
      </c>
      <c r="C1539" s="20">
        <f>Разбивка_по_щитам!C1544</f>
        <v>0</v>
      </c>
      <c r="D1539" s="20">
        <f>Разбивка_по_щитам!F1544</f>
        <v>0</v>
      </c>
      <c r="E1539" s="20">
        <f>Разбивка_по_щитам!H1544</f>
        <v>0</v>
      </c>
      <c r="F1539" s="20">
        <f>Разбивка_по_щитам!I1544</f>
        <v>0</v>
      </c>
      <c r="G1539" s="20">
        <f>Разбивка_по_щитам!J1544</f>
        <v>0</v>
      </c>
      <c r="H1539" s="20">
        <f>Разбивка_по_щитам!K1544</f>
        <v>0</v>
      </c>
      <c r="I1539" s="20">
        <f>Разбивка_по_щитам!L1544</f>
        <v>0</v>
      </c>
      <c r="J1539" s="20">
        <f>Разбивка_по_щитам!M1544</f>
        <v>0</v>
      </c>
      <c r="K1539" s="20">
        <f>Разбивка_по_щитам!N1544</f>
        <v>0</v>
      </c>
      <c r="L1539" s="20"/>
      <c r="M1539" s="20">
        <f>Разбивка_по_щитам!P1544</f>
        <v>0</v>
      </c>
      <c r="N1539" s="20"/>
    </row>
    <row r="1540" spans="2:14" x14ac:dyDescent="0.2">
      <c r="B1540" s="20">
        <f>Разбивка_по_щитам!B1545</f>
        <v>0</v>
      </c>
      <c r="C1540" s="20">
        <f>Разбивка_по_щитам!C1545</f>
        <v>0</v>
      </c>
      <c r="D1540" s="20">
        <f>Разбивка_по_щитам!F1545</f>
        <v>0</v>
      </c>
      <c r="E1540" s="20">
        <f>Разбивка_по_щитам!H1545</f>
        <v>0</v>
      </c>
      <c r="F1540" s="20">
        <f>Разбивка_по_щитам!I1545</f>
        <v>0</v>
      </c>
      <c r="G1540" s="20">
        <f>Разбивка_по_щитам!J1545</f>
        <v>0</v>
      </c>
      <c r="H1540" s="20">
        <f>Разбивка_по_щитам!K1545</f>
        <v>0</v>
      </c>
      <c r="I1540" s="20">
        <f>Разбивка_по_щитам!L1545</f>
        <v>0</v>
      </c>
      <c r="J1540" s="20">
        <f>Разбивка_по_щитам!M1545</f>
        <v>0</v>
      </c>
      <c r="K1540" s="20">
        <f>Разбивка_по_щитам!N1545</f>
        <v>0</v>
      </c>
      <c r="L1540" s="20"/>
      <c r="M1540" s="20">
        <f>Разбивка_по_щитам!P1545</f>
        <v>0</v>
      </c>
      <c r="N1540" s="20"/>
    </row>
    <row r="1541" spans="2:14" x14ac:dyDescent="0.2">
      <c r="B1541" s="20">
        <f>Разбивка_по_щитам!B1546</f>
        <v>0</v>
      </c>
      <c r="C1541" s="20">
        <f>Разбивка_по_щитам!C1546</f>
        <v>0</v>
      </c>
      <c r="D1541" s="20">
        <f>Разбивка_по_щитам!F1546</f>
        <v>0</v>
      </c>
      <c r="E1541" s="20">
        <f>Разбивка_по_щитам!H1546</f>
        <v>0</v>
      </c>
      <c r="F1541" s="20">
        <f>Разбивка_по_щитам!I1546</f>
        <v>0</v>
      </c>
      <c r="G1541" s="20">
        <f>Разбивка_по_щитам!J1546</f>
        <v>0</v>
      </c>
      <c r="H1541" s="20">
        <f>Разбивка_по_щитам!K1546</f>
        <v>0</v>
      </c>
      <c r="I1541" s="20">
        <f>Разбивка_по_щитам!L1546</f>
        <v>0</v>
      </c>
      <c r="J1541" s="20">
        <f>Разбивка_по_щитам!M1546</f>
        <v>0</v>
      </c>
      <c r="K1541" s="20">
        <f>Разбивка_по_щитам!N1546</f>
        <v>0</v>
      </c>
      <c r="L1541" s="20"/>
      <c r="M1541" s="20">
        <f>Разбивка_по_щитам!P1546</f>
        <v>0</v>
      </c>
      <c r="N1541" s="20"/>
    </row>
    <row r="1542" spans="2:14" x14ac:dyDescent="0.2">
      <c r="B1542" s="20">
        <f>Разбивка_по_щитам!B1547</f>
        <v>0</v>
      </c>
      <c r="C1542" s="20">
        <f>Разбивка_по_щитам!C1547</f>
        <v>0</v>
      </c>
      <c r="D1542" s="20">
        <f>Разбивка_по_щитам!F1547</f>
        <v>0</v>
      </c>
      <c r="E1542" s="20">
        <f>Разбивка_по_щитам!H1547</f>
        <v>0</v>
      </c>
      <c r="F1542" s="20">
        <f>Разбивка_по_щитам!I1547</f>
        <v>0</v>
      </c>
      <c r="G1542" s="20">
        <f>Разбивка_по_щитам!J1547</f>
        <v>0</v>
      </c>
      <c r="H1542" s="20">
        <f>Разбивка_по_щитам!K1547</f>
        <v>0</v>
      </c>
      <c r="I1542" s="20">
        <f>Разбивка_по_щитам!L1547</f>
        <v>0</v>
      </c>
      <c r="J1542" s="20">
        <f>Разбивка_по_щитам!M1547</f>
        <v>0</v>
      </c>
      <c r="K1542" s="20">
        <f>Разбивка_по_щитам!N1547</f>
        <v>0</v>
      </c>
      <c r="L1542" s="20"/>
      <c r="M1542" s="20">
        <f>Разбивка_по_щитам!P1547</f>
        <v>0</v>
      </c>
      <c r="N1542" s="20"/>
    </row>
    <row r="1543" spans="2:14" x14ac:dyDescent="0.2">
      <c r="B1543" s="20">
        <f>Разбивка_по_щитам!B1548</f>
        <v>0</v>
      </c>
      <c r="C1543" s="20">
        <f>Разбивка_по_щитам!C1548</f>
        <v>0</v>
      </c>
      <c r="D1543" s="20">
        <f>Разбивка_по_щитам!F1548</f>
        <v>0</v>
      </c>
      <c r="E1543" s="20">
        <f>Разбивка_по_щитам!H1548</f>
        <v>0</v>
      </c>
      <c r="F1543" s="20">
        <f>Разбивка_по_щитам!I1548</f>
        <v>0</v>
      </c>
      <c r="G1543" s="20">
        <f>Разбивка_по_щитам!J1548</f>
        <v>0</v>
      </c>
      <c r="H1543" s="20">
        <f>Разбивка_по_щитам!K1548</f>
        <v>0</v>
      </c>
      <c r="I1543" s="20">
        <f>Разбивка_по_щитам!L1548</f>
        <v>0</v>
      </c>
      <c r="J1543" s="20">
        <f>Разбивка_по_щитам!M1548</f>
        <v>0</v>
      </c>
      <c r="K1543" s="20">
        <f>Разбивка_по_щитам!N1548</f>
        <v>0</v>
      </c>
      <c r="L1543" s="20"/>
      <c r="M1543" s="20">
        <f>Разбивка_по_щитам!P1548</f>
        <v>0</v>
      </c>
      <c r="N1543" s="20"/>
    </row>
    <row r="1544" spans="2:14" x14ac:dyDescent="0.2">
      <c r="B1544" s="20">
        <f>Разбивка_по_щитам!B1549</f>
        <v>0</v>
      </c>
      <c r="C1544" s="20">
        <f>Разбивка_по_щитам!C1549</f>
        <v>0</v>
      </c>
      <c r="D1544" s="20">
        <f>Разбивка_по_щитам!F1549</f>
        <v>0</v>
      </c>
      <c r="E1544" s="20">
        <f>Разбивка_по_щитам!H1549</f>
        <v>0</v>
      </c>
      <c r="F1544" s="20">
        <f>Разбивка_по_щитам!I1549</f>
        <v>0</v>
      </c>
      <c r="G1544" s="20">
        <f>Разбивка_по_щитам!J1549</f>
        <v>0</v>
      </c>
      <c r="H1544" s="20">
        <f>Разбивка_по_щитам!K1549</f>
        <v>0</v>
      </c>
      <c r="I1544" s="20">
        <f>Разбивка_по_щитам!L1549</f>
        <v>0</v>
      </c>
      <c r="J1544" s="20">
        <f>Разбивка_по_щитам!M1549</f>
        <v>0</v>
      </c>
      <c r="K1544" s="20">
        <f>Разбивка_по_щитам!N1549</f>
        <v>0</v>
      </c>
      <c r="L1544" s="20"/>
      <c r="M1544" s="20">
        <f>Разбивка_по_щитам!P1549</f>
        <v>0</v>
      </c>
      <c r="N1544" s="20"/>
    </row>
    <row r="1545" spans="2:14" x14ac:dyDescent="0.2">
      <c r="B1545" s="20">
        <f>Разбивка_по_щитам!B1550</f>
        <v>0</v>
      </c>
      <c r="C1545" s="20">
        <f>Разбивка_по_щитам!C1550</f>
        <v>0</v>
      </c>
      <c r="D1545" s="20">
        <f>Разбивка_по_щитам!F1550</f>
        <v>0</v>
      </c>
      <c r="E1545" s="20">
        <f>Разбивка_по_щитам!H1550</f>
        <v>0</v>
      </c>
      <c r="F1545" s="20">
        <f>Разбивка_по_щитам!I1550</f>
        <v>0</v>
      </c>
      <c r="G1545" s="20">
        <f>Разбивка_по_щитам!J1550</f>
        <v>0</v>
      </c>
      <c r="H1545" s="20">
        <f>Разбивка_по_щитам!K1550</f>
        <v>0</v>
      </c>
      <c r="I1545" s="20">
        <f>Разбивка_по_щитам!L1550</f>
        <v>0</v>
      </c>
      <c r="J1545" s="20">
        <f>Разбивка_по_щитам!M1550</f>
        <v>0</v>
      </c>
      <c r="K1545" s="20">
        <f>Разбивка_по_щитам!N1550</f>
        <v>0</v>
      </c>
      <c r="L1545" s="20"/>
      <c r="M1545" s="20">
        <f>Разбивка_по_щитам!P1550</f>
        <v>0</v>
      </c>
      <c r="N1545" s="20"/>
    </row>
    <row r="1546" spans="2:14" x14ac:dyDescent="0.2">
      <c r="B1546" s="20">
        <f>Разбивка_по_щитам!B1551</f>
        <v>0</v>
      </c>
      <c r="C1546" s="20">
        <f>Разбивка_по_щитам!C1551</f>
        <v>0</v>
      </c>
      <c r="D1546" s="20">
        <f>Разбивка_по_щитам!F1551</f>
        <v>0</v>
      </c>
      <c r="E1546" s="20">
        <f>Разбивка_по_щитам!H1551</f>
        <v>0</v>
      </c>
      <c r="F1546" s="20">
        <f>Разбивка_по_щитам!I1551</f>
        <v>0</v>
      </c>
      <c r="G1546" s="20">
        <f>Разбивка_по_щитам!J1551</f>
        <v>0</v>
      </c>
      <c r="H1546" s="20">
        <f>Разбивка_по_щитам!K1551</f>
        <v>0</v>
      </c>
      <c r="I1546" s="20">
        <f>Разбивка_по_щитам!L1551</f>
        <v>0</v>
      </c>
      <c r="J1546" s="20">
        <f>Разбивка_по_щитам!M1551</f>
        <v>0</v>
      </c>
      <c r="K1546" s="20">
        <f>Разбивка_по_щитам!N1551</f>
        <v>0</v>
      </c>
      <c r="L1546" s="20"/>
      <c r="M1546" s="20">
        <f>Разбивка_по_щитам!P1551</f>
        <v>0</v>
      </c>
      <c r="N1546" s="20"/>
    </row>
    <row r="1547" spans="2:14" x14ac:dyDescent="0.2">
      <c r="B1547" s="20">
        <f>Разбивка_по_щитам!B1552</f>
        <v>0</v>
      </c>
      <c r="C1547" s="20">
        <f>Разбивка_по_щитам!C1552</f>
        <v>0</v>
      </c>
      <c r="D1547" s="20">
        <f>Разбивка_по_щитам!F1552</f>
        <v>0</v>
      </c>
      <c r="E1547" s="20">
        <f>Разбивка_по_щитам!H1552</f>
        <v>0</v>
      </c>
      <c r="F1547" s="20">
        <f>Разбивка_по_щитам!I1552</f>
        <v>0</v>
      </c>
      <c r="G1547" s="20">
        <f>Разбивка_по_щитам!J1552</f>
        <v>0</v>
      </c>
      <c r="H1547" s="20">
        <f>Разбивка_по_щитам!K1552</f>
        <v>0</v>
      </c>
      <c r="I1547" s="20">
        <f>Разбивка_по_щитам!L1552</f>
        <v>0</v>
      </c>
      <c r="J1547" s="20">
        <f>Разбивка_по_щитам!M1552</f>
        <v>0</v>
      </c>
      <c r="K1547" s="20">
        <f>Разбивка_по_щитам!N1552</f>
        <v>0</v>
      </c>
      <c r="L1547" s="20"/>
      <c r="M1547" s="20">
        <f>Разбивка_по_щитам!P1552</f>
        <v>0</v>
      </c>
      <c r="N1547" s="20"/>
    </row>
    <row r="1548" spans="2:14" x14ac:dyDescent="0.2">
      <c r="B1548" s="20">
        <f>Разбивка_по_щитам!B1553</f>
        <v>0</v>
      </c>
      <c r="C1548" s="20">
        <f>Разбивка_по_щитам!C1553</f>
        <v>0</v>
      </c>
      <c r="D1548" s="20">
        <f>Разбивка_по_щитам!F1553</f>
        <v>0</v>
      </c>
      <c r="E1548" s="20">
        <f>Разбивка_по_щитам!H1553</f>
        <v>0</v>
      </c>
      <c r="F1548" s="20">
        <f>Разбивка_по_щитам!I1553</f>
        <v>0</v>
      </c>
      <c r="G1548" s="20">
        <f>Разбивка_по_щитам!J1553</f>
        <v>0</v>
      </c>
      <c r="H1548" s="20">
        <f>Разбивка_по_щитам!K1553</f>
        <v>0</v>
      </c>
      <c r="I1548" s="20">
        <f>Разбивка_по_щитам!L1553</f>
        <v>0</v>
      </c>
      <c r="J1548" s="20">
        <f>Разбивка_по_щитам!M1553</f>
        <v>0</v>
      </c>
      <c r="K1548" s="20">
        <f>Разбивка_по_щитам!N1553</f>
        <v>0</v>
      </c>
      <c r="L1548" s="20"/>
      <c r="M1548" s="20">
        <f>Разбивка_по_щитам!P1553</f>
        <v>0</v>
      </c>
      <c r="N1548" s="20"/>
    </row>
    <row r="1549" spans="2:14" x14ac:dyDescent="0.2">
      <c r="B1549" s="20">
        <f>Разбивка_по_щитам!B1554</f>
        <v>0</v>
      </c>
      <c r="C1549" s="20">
        <f>Разбивка_по_щитам!C1554</f>
        <v>0</v>
      </c>
      <c r="D1549" s="20">
        <f>Разбивка_по_щитам!F1554</f>
        <v>0</v>
      </c>
      <c r="E1549" s="20">
        <f>Разбивка_по_щитам!H1554</f>
        <v>0</v>
      </c>
      <c r="F1549" s="20">
        <f>Разбивка_по_щитам!I1554</f>
        <v>0</v>
      </c>
      <c r="G1549" s="20">
        <f>Разбивка_по_щитам!J1554</f>
        <v>0</v>
      </c>
      <c r="H1549" s="20">
        <f>Разбивка_по_щитам!K1554</f>
        <v>0</v>
      </c>
      <c r="I1549" s="20">
        <f>Разбивка_по_щитам!L1554</f>
        <v>0</v>
      </c>
      <c r="J1549" s="20">
        <f>Разбивка_по_щитам!M1554</f>
        <v>0</v>
      </c>
      <c r="K1549" s="20">
        <f>Разбивка_по_щитам!N1554</f>
        <v>0</v>
      </c>
      <c r="L1549" s="20"/>
      <c r="M1549" s="20">
        <f>Разбивка_по_щитам!P1554</f>
        <v>0</v>
      </c>
      <c r="N1549" s="20"/>
    </row>
    <row r="1550" spans="2:14" x14ac:dyDescent="0.2">
      <c r="B1550" s="20">
        <f>Разбивка_по_щитам!B1555</f>
        <v>0</v>
      </c>
      <c r="C1550" s="20">
        <f>Разбивка_по_щитам!C1555</f>
        <v>0</v>
      </c>
      <c r="D1550" s="20">
        <f>Разбивка_по_щитам!F1555</f>
        <v>0</v>
      </c>
      <c r="E1550" s="20">
        <f>Разбивка_по_щитам!H1555</f>
        <v>0</v>
      </c>
      <c r="F1550" s="20">
        <f>Разбивка_по_щитам!I1555</f>
        <v>0</v>
      </c>
      <c r="G1550" s="20">
        <f>Разбивка_по_щитам!J1555</f>
        <v>0</v>
      </c>
      <c r="H1550" s="20">
        <f>Разбивка_по_щитам!K1555</f>
        <v>0</v>
      </c>
      <c r="I1550" s="20">
        <f>Разбивка_по_щитам!L1555</f>
        <v>0</v>
      </c>
      <c r="J1550" s="20">
        <f>Разбивка_по_щитам!M1555</f>
        <v>0</v>
      </c>
      <c r="K1550" s="20">
        <f>Разбивка_по_щитам!N1555</f>
        <v>0</v>
      </c>
      <c r="L1550" s="20"/>
      <c r="M1550" s="20">
        <f>Разбивка_по_щитам!P1555</f>
        <v>0</v>
      </c>
      <c r="N1550" s="20"/>
    </row>
    <row r="1551" spans="2:14" x14ac:dyDescent="0.2">
      <c r="B1551" s="20">
        <f>Разбивка_по_щитам!B1556</f>
        <v>0</v>
      </c>
      <c r="C1551" s="20">
        <f>Разбивка_по_щитам!C1556</f>
        <v>0</v>
      </c>
      <c r="D1551" s="20">
        <f>Разбивка_по_щитам!F1556</f>
        <v>0</v>
      </c>
      <c r="E1551" s="20">
        <f>Разбивка_по_щитам!H1556</f>
        <v>0</v>
      </c>
      <c r="F1551" s="20">
        <f>Разбивка_по_щитам!I1556</f>
        <v>0</v>
      </c>
      <c r="G1551" s="20">
        <f>Разбивка_по_щитам!J1556</f>
        <v>0</v>
      </c>
      <c r="H1551" s="20">
        <f>Разбивка_по_щитам!K1556</f>
        <v>0</v>
      </c>
      <c r="I1551" s="20">
        <f>Разбивка_по_щитам!L1556</f>
        <v>0</v>
      </c>
      <c r="J1551" s="20">
        <f>Разбивка_по_щитам!M1556</f>
        <v>0</v>
      </c>
      <c r="K1551" s="20">
        <f>Разбивка_по_щитам!N1556</f>
        <v>0</v>
      </c>
      <c r="L1551" s="20"/>
      <c r="M1551" s="20">
        <f>Разбивка_по_щитам!P1556</f>
        <v>0</v>
      </c>
      <c r="N1551" s="20"/>
    </row>
    <row r="1552" spans="2:14" x14ac:dyDescent="0.2">
      <c r="B1552" s="20">
        <f>Разбивка_по_щитам!B1557</f>
        <v>0</v>
      </c>
      <c r="C1552" s="20">
        <f>Разбивка_по_щитам!C1557</f>
        <v>0</v>
      </c>
      <c r="D1552" s="20">
        <f>Разбивка_по_щитам!F1557</f>
        <v>0</v>
      </c>
      <c r="E1552" s="20">
        <f>Разбивка_по_щитам!H1557</f>
        <v>0</v>
      </c>
      <c r="F1552" s="20">
        <f>Разбивка_по_щитам!I1557</f>
        <v>0</v>
      </c>
      <c r="G1552" s="20">
        <f>Разбивка_по_щитам!J1557</f>
        <v>0</v>
      </c>
      <c r="H1552" s="20">
        <f>Разбивка_по_щитам!K1557</f>
        <v>0</v>
      </c>
      <c r="I1552" s="20">
        <f>Разбивка_по_щитам!L1557</f>
        <v>0</v>
      </c>
      <c r="J1552" s="20">
        <f>Разбивка_по_щитам!M1557</f>
        <v>0</v>
      </c>
      <c r="K1552" s="20">
        <f>Разбивка_по_щитам!N1557</f>
        <v>0</v>
      </c>
      <c r="L1552" s="20"/>
      <c r="M1552" s="20">
        <f>Разбивка_по_щитам!P1557</f>
        <v>0</v>
      </c>
      <c r="N1552" s="20"/>
    </row>
    <row r="1553" spans="2:14" x14ac:dyDescent="0.2">
      <c r="B1553" s="20">
        <f>Разбивка_по_щитам!B1558</f>
        <v>0</v>
      </c>
      <c r="C1553" s="20">
        <f>Разбивка_по_щитам!C1558</f>
        <v>0</v>
      </c>
      <c r="D1553" s="20">
        <f>Разбивка_по_щитам!F1558</f>
        <v>0</v>
      </c>
      <c r="E1553" s="20">
        <f>Разбивка_по_щитам!H1558</f>
        <v>0</v>
      </c>
      <c r="F1553" s="20">
        <f>Разбивка_по_щитам!I1558</f>
        <v>0</v>
      </c>
      <c r="G1553" s="20">
        <f>Разбивка_по_щитам!J1558</f>
        <v>0</v>
      </c>
      <c r="H1553" s="20">
        <f>Разбивка_по_щитам!K1558</f>
        <v>0</v>
      </c>
      <c r="I1553" s="20">
        <f>Разбивка_по_щитам!L1558</f>
        <v>0</v>
      </c>
      <c r="J1553" s="20">
        <f>Разбивка_по_щитам!M1558</f>
        <v>0</v>
      </c>
      <c r="K1553" s="20">
        <f>Разбивка_по_щитам!N1558</f>
        <v>0</v>
      </c>
      <c r="L1553" s="20"/>
      <c r="M1553" s="20">
        <f>Разбивка_по_щитам!P1558</f>
        <v>0</v>
      </c>
      <c r="N1553" s="20"/>
    </row>
    <row r="1554" spans="2:14" x14ac:dyDescent="0.2">
      <c r="B1554" s="20">
        <f>Разбивка_по_щитам!B1559</f>
        <v>0</v>
      </c>
      <c r="C1554" s="20">
        <f>Разбивка_по_щитам!C1559</f>
        <v>0</v>
      </c>
      <c r="D1554" s="20">
        <f>Разбивка_по_щитам!F1559</f>
        <v>0</v>
      </c>
      <c r="E1554" s="20">
        <f>Разбивка_по_щитам!H1559</f>
        <v>0</v>
      </c>
      <c r="F1554" s="20">
        <f>Разбивка_по_щитам!I1559</f>
        <v>0</v>
      </c>
      <c r="G1554" s="20">
        <f>Разбивка_по_щитам!J1559</f>
        <v>0</v>
      </c>
      <c r="H1554" s="20">
        <f>Разбивка_по_щитам!K1559</f>
        <v>0</v>
      </c>
      <c r="I1554" s="20">
        <f>Разбивка_по_щитам!L1559</f>
        <v>0</v>
      </c>
      <c r="J1554" s="20">
        <f>Разбивка_по_щитам!M1559</f>
        <v>0</v>
      </c>
      <c r="K1554" s="20">
        <f>Разбивка_по_щитам!N1559</f>
        <v>0</v>
      </c>
      <c r="L1554" s="20"/>
      <c r="M1554" s="20">
        <f>Разбивка_по_щитам!P1559</f>
        <v>0</v>
      </c>
      <c r="N1554" s="20"/>
    </row>
    <row r="1555" spans="2:14" x14ac:dyDescent="0.2">
      <c r="B1555" s="20">
        <f>Разбивка_по_щитам!B1560</f>
        <v>0</v>
      </c>
      <c r="C1555" s="20">
        <f>Разбивка_по_щитам!C1560</f>
        <v>0</v>
      </c>
      <c r="D1555" s="20">
        <f>Разбивка_по_щитам!F1560</f>
        <v>0</v>
      </c>
      <c r="E1555" s="20">
        <f>Разбивка_по_щитам!H1560</f>
        <v>0</v>
      </c>
      <c r="F1555" s="20">
        <f>Разбивка_по_щитам!I1560</f>
        <v>0</v>
      </c>
      <c r="G1555" s="20">
        <f>Разбивка_по_щитам!J1560</f>
        <v>0</v>
      </c>
      <c r="H1555" s="20">
        <f>Разбивка_по_щитам!K1560</f>
        <v>0</v>
      </c>
      <c r="I1555" s="20">
        <f>Разбивка_по_щитам!L1560</f>
        <v>0</v>
      </c>
      <c r="J1555" s="20">
        <f>Разбивка_по_щитам!M1560</f>
        <v>0</v>
      </c>
      <c r="K1555" s="20">
        <f>Разбивка_по_щитам!N1560</f>
        <v>0</v>
      </c>
      <c r="L1555" s="20"/>
      <c r="M1555" s="20">
        <f>Разбивка_по_щитам!P1560</f>
        <v>0</v>
      </c>
      <c r="N1555" s="20"/>
    </row>
    <row r="1556" spans="2:14" x14ac:dyDescent="0.2">
      <c r="B1556" s="20">
        <f>Разбивка_по_щитам!B1561</f>
        <v>0</v>
      </c>
      <c r="C1556" s="20">
        <f>Разбивка_по_щитам!C1561</f>
        <v>0</v>
      </c>
      <c r="D1556" s="20">
        <f>Разбивка_по_щитам!F1561</f>
        <v>0</v>
      </c>
      <c r="E1556" s="20">
        <f>Разбивка_по_щитам!H1561</f>
        <v>0</v>
      </c>
      <c r="F1556" s="20">
        <f>Разбивка_по_щитам!I1561</f>
        <v>0</v>
      </c>
      <c r="G1556" s="20">
        <f>Разбивка_по_щитам!J1561</f>
        <v>0</v>
      </c>
      <c r="H1556" s="20">
        <f>Разбивка_по_щитам!K1561</f>
        <v>0</v>
      </c>
      <c r="I1556" s="20">
        <f>Разбивка_по_щитам!L1561</f>
        <v>0</v>
      </c>
      <c r="J1556" s="20">
        <f>Разбивка_по_щитам!M1561</f>
        <v>0</v>
      </c>
      <c r="K1556" s="20">
        <f>Разбивка_по_щитам!N1561</f>
        <v>0</v>
      </c>
      <c r="L1556" s="20"/>
      <c r="M1556" s="20">
        <f>Разбивка_по_щитам!P1561</f>
        <v>0</v>
      </c>
      <c r="N1556" s="20"/>
    </row>
    <row r="1557" spans="2:14" x14ac:dyDescent="0.2">
      <c r="B1557" s="20">
        <f>Разбивка_по_щитам!B1562</f>
        <v>0</v>
      </c>
      <c r="C1557" s="20">
        <f>Разбивка_по_щитам!C1562</f>
        <v>0</v>
      </c>
      <c r="D1557" s="20">
        <f>Разбивка_по_щитам!F1562</f>
        <v>0</v>
      </c>
      <c r="E1557" s="20">
        <f>Разбивка_по_щитам!H1562</f>
        <v>0</v>
      </c>
      <c r="F1557" s="20">
        <f>Разбивка_по_щитам!I1562</f>
        <v>0</v>
      </c>
      <c r="G1557" s="20">
        <f>Разбивка_по_щитам!J1562</f>
        <v>0</v>
      </c>
      <c r="H1557" s="20">
        <f>Разбивка_по_щитам!K1562</f>
        <v>0</v>
      </c>
      <c r="I1557" s="20">
        <f>Разбивка_по_щитам!L1562</f>
        <v>0</v>
      </c>
      <c r="J1557" s="20">
        <f>Разбивка_по_щитам!M1562</f>
        <v>0</v>
      </c>
      <c r="K1557" s="20">
        <f>Разбивка_по_щитам!N1562</f>
        <v>0</v>
      </c>
      <c r="L1557" s="20"/>
      <c r="M1557" s="20">
        <f>Разбивка_по_щитам!P1562</f>
        <v>0</v>
      </c>
      <c r="N1557" s="20"/>
    </row>
    <row r="1558" spans="2:14" x14ac:dyDescent="0.2">
      <c r="B1558" s="20">
        <f>Разбивка_по_щитам!B1563</f>
        <v>0</v>
      </c>
      <c r="C1558" s="20">
        <f>Разбивка_по_щитам!C1563</f>
        <v>0</v>
      </c>
      <c r="D1558" s="20">
        <f>Разбивка_по_щитам!F1563</f>
        <v>0</v>
      </c>
      <c r="E1558" s="20">
        <f>Разбивка_по_щитам!H1563</f>
        <v>0</v>
      </c>
      <c r="F1558" s="20">
        <f>Разбивка_по_щитам!I1563</f>
        <v>0</v>
      </c>
      <c r="G1558" s="20">
        <f>Разбивка_по_щитам!J1563</f>
        <v>0</v>
      </c>
      <c r="H1558" s="20">
        <f>Разбивка_по_щитам!K1563</f>
        <v>0</v>
      </c>
      <c r="I1558" s="20">
        <f>Разбивка_по_щитам!L1563</f>
        <v>0</v>
      </c>
      <c r="J1558" s="20">
        <f>Разбивка_по_щитам!M1563</f>
        <v>0</v>
      </c>
      <c r="K1558" s="20">
        <f>Разбивка_по_щитам!N1563</f>
        <v>0</v>
      </c>
      <c r="L1558" s="20"/>
      <c r="M1558" s="20">
        <f>Разбивка_по_щитам!P1563</f>
        <v>0</v>
      </c>
      <c r="N1558" s="20"/>
    </row>
    <row r="1559" spans="2:14" x14ac:dyDescent="0.2">
      <c r="B1559" s="20">
        <f>Разбивка_по_щитам!B1564</f>
        <v>0</v>
      </c>
      <c r="C1559" s="20">
        <f>Разбивка_по_щитам!C1564</f>
        <v>0</v>
      </c>
      <c r="D1559" s="20">
        <f>Разбивка_по_щитам!F1564</f>
        <v>0</v>
      </c>
      <c r="E1559" s="20">
        <f>Разбивка_по_щитам!H1564</f>
        <v>0</v>
      </c>
      <c r="F1559" s="20">
        <f>Разбивка_по_щитам!I1564</f>
        <v>0</v>
      </c>
      <c r="G1559" s="20">
        <f>Разбивка_по_щитам!J1564</f>
        <v>0</v>
      </c>
      <c r="H1559" s="20">
        <f>Разбивка_по_щитам!K1564</f>
        <v>0</v>
      </c>
      <c r="I1559" s="20">
        <f>Разбивка_по_щитам!L1564</f>
        <v>0</v>
      </c>
      <c r="J1559" s="20">
        <f>Разбивка_по_щитам!M1564</f>
        <v>0</v>
      </c>
      <c r="K1559" s="20">
        <f>Разбивка_по_щитам!N1564</f>
        <v>0</v>
      </c>
      <c r="L1559" s="20"/>
      <c r="M1559" s="20">
        <f>Разбивка_по_щитам!P1564</f>
        <v>0</v>
      </c>
      <c r="N1559" s="20"/>
    </row>
    <row r="1560" spans="2:14" x14ac:dyDescent="0.2">
      <c r="B1560" s="20">
        <f>Разбивка_по_щитам!B1565</f>
        <v>0</v>
      </c>
      <c r="C1560" s="20">
        <f>Разбивка_по_щитам!C1565</f>
        <v>0</v>
      </c>
      <c r="D1560" s="20">
        <f>Разбивка_по_щитам!F1565</f>
        <v>0</v>
      </c>
      <c r="E1560" s="20">
        <f>Разбивка_по_щитам!H1565</f>
        <v>0</v>
      </c>
      <c r="F1560" s="20">
        <f>Разбивка_по_щитам!I1565</f>
        <v>0</v>
      </c>
      <c r="G1560" s="20">
        <f>Разбивка_по_щитам!J1565</f>
        <v>0</v>
      </c>
      <c r="H1560" s="20">
        <f>Разбивка_по_щитам!K1565</f>
        <v>0</v>
      </c>
      <c r="I1560" s="20">
        <f>Разбивка_по_щитам!L1565</f>
        <v>0</v>
      </c>
      <c r="J1560" s="20">
        <f>Разбивка_по_щитам!M1565</f>
        <v>0</v>
      </c>
      <c r="K1560" s="20">
        <f>Разбивка_по_щитам!N1565</f>
        <v>0</v>
      </c>
      <c r="L1560" s="20"/>
      <c r="M1560" s="20">
        <f>Разбивка_по_щитам!P1565</f>
        <v>0</v>
      </c>
      <c r="N1560" s="20"/>
    </row>
    <row r="1561" spans="2:14" x14ac:dyDescent="0.2">
      <c r="B1561" s="20">
        <f>Разбивка_по_щитам!B1566</f>
        <v>0</v>
      </c>
      <c r="C1561" s="20">
        <f>Разбивка_по_щитам!C1566</f>
        <v>0</v>
      </c>
      <c r="D1561" s="20">
        <f>Разбивка_по_щитам!F1566</f>
        <v>0</v>
      </c>
      <c r="E1561" s="20">
        <f>Разбивка_по_щитам!H1566</f>
        <v>0</v>
      </c>
      <c r="F1561" s="20">
        <f>Разбивка_по_щитам!I1566</f>
        <v>0</v>
      </c>
      <c r="G1561" s="20">
        <f>Разбивка_по_щитам!J1566</f>
        <v>0</v>
      </c>
      <c r="H1561" s="20">
        <f>Разбивка_по_щитам!K1566</f>
        <v>0</v>
      </c>
      <c r="I1561" s="20">
        <f>Разбивка_по_щитам!L1566</f>
        <v>0</v>
      </c>
      <c r="J1561" s="20">
        <f>Разбивка_по_щитам!M1566</f>
        <v>0</v>
      </c>
      <c r="K1561" s="20">
        <f>Разбивка_по_щитам!N1566</f>
        <v>0</v>
      </c>
      <c r="L1561" s="20"/>
      <c r="M1561" s="20">
        <f>Разбивка_по_щитам!P1566</f>
        <v>0</v>
      </c>
      <c r="N1561" s="20"/>
    </row>
    <row r="1562" spans="2:14" x14ac:dyDescent="0.2">
      <c r="B1562" s="20">
        <f>Разбивка_по_щитам!B1567</f>
        <v>0</v>
      </c>
      <c r="C1562" s="20">
        <f>Разбивка_по_щитам!C1567</f>
        <v>0</v>
      </c>
      <c r="D1562" s="20">
        <f>Разбивка_по_щитам!F1567</f>
        <v>0</v>
      </c>
      <c r="E1562" s="20">
        <f>Разбивка_по_щитам!H1567</f>
        <v>0</v>
      </c>
      <c r="F1562" s="20">
        <f>Разбивка_по_щитам!I1567</f>
        <v>0</v>
      </c>
      <c r="G1562" s="20">
        <f>Разбивка_по_щитам!J1567</f>
        <v>0</v>
      </c>
      <c r="H1562" s="20">
        <f>Разбивка_по_щитам!K1567</f>
        <v>0</v>
      </c>
      <c r="I1562" s="20">
        <f>Разбивка_по_щитам!L1567</f>
        <v>0</v>
      </c>
      <c r="J1562" s="20">
        <f>Разбивка_по_щитам!M1567</f>
        <v>0</v>
      </c>
      <c r="K1562" s="20">
        <f>Разбивка_по_щитам!N1567</f>
        <v>0</v>
      </c>
      <c r="L1562" s="20"/>
      <c r="M1562" s="20">
        <f>Разбивка_по_щитам!P1567</f>
        <v>0</v>
      </c>
      <c r="N1562" s="20"/>
    </row>
    <row r="1563" spans="2:14" x14ac:dyDescent="0.2">
      <c r="B1563" s="20">
        <f>Разбивка_по_щитам!B1568</f>
        <v>0</v>
      </c>
      <c r="C1563" s="20">
        <f>Разбивка_по_щитам!C1568</f>
        <v>0</v>
      </c>
      <c r="D1563" s="20">
        <f>Разбивка_по_щитам!F1568</f>
        <v>0</v>
      </c>
      <c r="E1563" s="20">
        <f>Разбивка_по_щитам!H1568</f>
        <v>0</v>
      </c>
      <c r="F1563" s="20">
        <f>Разбивка_по_щитам!I1568</f>
        <v>0</v>
      </c>
      <c r="G1563" s="20">
        <f>Разбивка_по_щитам!J1568</f>
        <v>0</v>
      </c>
      <c r="H1563" s="20">
        <f>Разбивка_по_щитам!K1568</f>
        <v>0</v>
      </c>
      <c r="I1563" s="20">
        <f>Разбивка_по_щитам!L1568</f>
        <v>0</v>
      </c>
      <c r="J1563" s="20">
        <f>Разбивка_по_щитам!M1568</f>
        <v>0</v>
      </c>
      <c r="K1563" s="20">
        <f>Разбивка_по_щитам!N1568</f>
        <v>0</v>
      </c>
      <c r="L1563" s="20"/>
      <c r="M1563" s="20">
        <f>Разбивка_по_щитам!P1568</f>
        <v>0</v>
      </c>
      <c r="N1563" s="20"/>
    </row>
    <row r="1564" spans="2:14" x14ac:dyDescent="0.2">
      <c r="B1564" s="20">
        <f>Разбивка_по_щитам!B1569</f>
        <v>0</v>
      </c>
      <c r="C1564" s="20">
        <f>Разбивка_по_щитам!C1569</f>
        <v>0</v>
      </c>
      <c r="D1564" s="20">
        <f>Разбивка_по_щитам!F1569</f>
        <v>0</v>
      </c>
      <c r="E1564" s="20">
        <f>Разбивка_по_щитам!H1569</f>
        <v>0</v>
      </c>
      <c r="F1564" s="20">
        <f>Разбивка_по_щитам!I1569</f>
        <v>0</v>
      </c>
      <c r="G1564" s="20">
        <f>Разбивка_по_щитам!J1569</f>
        <v>0</v>
      </c>
      <c r="H1564" s="20">
        <f>Разбивка_по_щитам!K1569</f>
        <v>0</v>
      </c>
      <c r="I1564" s="20">
        <f>Разбивка_по_щитам!L1569</f>
        <v>0</v>
      </c>
      <c r="J1564" s="20">
        <f>Разбивка_по_щитам!M1569</f>
        <v>0</v>
      </c>
      <c r="K1564" s="20">
        <f>Разбивка_по_щитам!N1569</f>
        <v>0</v>
      </c>
      <c r="L1564" s="20"/>
      <c r="M1564" s="20">
        <f>Разбивка_по_щитам!P1569</f>
        <v>0</v>
      </c>
      <c r="N1564" s="20"/>
    </row>
    <row r="1565" spans="2:14" x14ac:dyDescent="0.2">
      <c r="B1565" s="20">
        <f>Разбивка_по_щитам!B1570</f>
        <v>0</v>
      </c>
      <c r="C1565" s="20">
        <f>Разбивка_по_щитам!C1570</f>
        <v>0</v>
      </c>
      <c r="D1565" s="20">
        <f>Разбивка_по_щитам!F1570</f>
        <v>0</v>
      </c>
      <c r="E1565" s="20">
        <f>Разбивка_по_щитам!H1570</f>
        <v>0</v>
      </c>
      <c r="F1565" s="20">
        <f>Разбивка_по_щитам!I1570</f>
        <v>0</v>
      </c>
      <c r="G1565" s="20">
        <f>Разбивка_по_щитам!J1570</f>
        <v>0</v>
      </c>
      <c r="H1565" s="20">
        <f>Разбивка_по_щитам!K1570</f>
        <v>0</v>
      </c>
      <c r="I1565" s="20">
        <f>Разбивка_по_щитам!L1570</f>
        <v>0</v>
      </c>
      <c r="J1565" s="20">
        <f>Разбивка_по_щитам!M1570</f>
        <v>0</v>
      </c>
      <c r="K1565" s="20">
        <f>Разбивка_по_щитам!N1570</f>
        <v>0</v>
      </c>
      <c r="L1565" s="20"/>
      <c r="M1565" s="20">
        <f>Разбивка_по_щитам!P1570</f>
        <v>0</v>
      </c>
      <c r="N1565" s="20"/>
    </row>
    <row r="1566" spans="2:14" x14ac:dyDescent="0.2">
      <c r="B1566" s="20">
        <f>Разбивка_по_щитам!B1571</f>
        <v>0</v>
      </c>
      <c r="C1566" s="20">
        <f>Разбивка_по_щитам!C1571</f>
        <v>0</v>
      </c>
      <c r="D1566" s="20">
        <f>Разбивка_по_щитам!F1571</f>
        <v>0</v>
      </c>
      <c r="E1566" s="20">
        <f>Разбивка_по_щитам!H1571</f>
        <v>0</v>
      </c>
      <c r="F1566" s="20">
        <f>Разбивка_по_щитам!I1571</f>
        <v>0</v>
      </c>
      <c r="G1566" s="20">
        <f>Разбивка_по_щитам!J1571</f>
        <v>0</v>
      </c>
      <c r="H1566" s="20">
        <f>Разбивка_по_щитам!K1571</f>
        <v>0</v>
      </c>
      <c r="I1566" s="20">
        <f>Разбивка_по_щитам!L1571</f>
        <v>0</v>
      </c>
      <c r="J1566" s="20">
        <f>Разбивка_по_щитам!M1571</f>
        <v>0</v>
      </c>
      <c r="K1566" s="20">
        <f>Разбивка_по_щитам!N1571</f>
        <v>0</v>
      </c>
      <c r="L1566" s="20"/>
      <c r="M1566" s="20">
        <f>Разбивка_по_щитам!P1571</f>
        <v>0</v>
      </c>
      <c r="N1566" s="20"/>
    </row>
    <row r="1567" spans="2:14" x14ac:dyDescent="0.2">
      <c r="B1567" s="20">
        <f>Разбивка_по_щитам!B1572</f>
        <v>0</v>
      </c>
      <c r="C1567" s="20">
        <f>Разбивка_по_щитам!C1572</f>
        <v>0</v>
      </c>
      <c r="D1567" s="20">
        <f>Разбивка_по_щитам!F1572</f>
        <v>0</v>
      </c>
      <c r="E1567" s="20">
        <f>Разбивка_по_щитам!H1572</f>
        <v>0</v>
      </c>
      <c r="F1567" s="20">
        <f>Разбивка_по_щитам!I1572</f>
        <v>0</v>
      </c>
      <c r="G1567" s="20">
        <f>Разбивка_по_щитам!J1572</f>
        <v>0</v>
      </c>
      <c r="H1567" s="20">
        <f>Разбивка_по_щитам!K1572</f>
        <v>0</v>
      </c>
      <c r="I1567" s="20">
        <f>Разбивка_по_щитам!L1572</f>
        <v>0</v>
      </c>
      <c r="J1567" s="20">
        <f>Разбивка_по_щитам!M1572</f>
        <v>0</v>
      </c>
      <c r="K1567" s="20">
        <f>Разбивка_по_щитам!N1572</f>
        <v>0</v>
      </c>
      <c r="L1567" s="20"/>
      <c r="M1567" s="20">
        <f>Разбивка_по_щитам!P1572</f>
        <v>0</v>
      </c>
      <c r="N1567" s="20"/>
    </row>
    <row r="1568" spans="2:14" x14ac:dyDescent="0.2">
      <c r="B1568" s="20">
        <f>Разбивка_по_щитам!B1573</f>
        <v>0</v>
      </c>
      <c r="C1568" s="20">
        <f>Разбивка_по_щитам!C1573</f>
        <v>0</v>
      </c>
      <c r="D1568" s="20">
        <f>Разбивка_по_щитам!F1573</f>
        <v>0</v>
      </c>
      <c r="E1568" s="20">
        <f>Разбивка_по_щитам!H1573</f>
        <v>0</v>
      </c>
      <c r="F1568" s="20">
        <f>Разбивка_по_щитам!I1573</f>
        <v>0</v>
      </c>
      <c r="G1568" s="20">
        <f>Разбивка_по_щитам!J1573</f>
        <v>0</v>
      </c>
      <c r="H1568" s="20">
        <f>Разбивка_по_щитам!K1573</f>
        <v>0</v>
      </c>
      <c r="I1568" s="20">
        <f>Разбивка_по_щитам!L1573</f>
        <v>0</v>
      </c>
      <c r="J1568" s="20">
        <f>Разбивка_по_щитам!M1573</f>
        <v>0</v>
      </c>
      <c r="K1568" s="20">
        <f>Разбивка_по_щитам!N1573</f>
        <v>0</v>
      </c>
      <c r="L1568" s="20"/>
      <c r="M1568" s="20">
        <f>Разбивка_по_щитам!P1573</f>
        <v>0</v>
      </c>
      <c r="N1568" s="20"/>
    </row>
    <row r="1569" spans="2:14" x14ac:dyDescent="0.2">
      <c r="B1569" s="20">
        <f>Разбивка_по_щитам!B1574</f>
        <v>0</v>
      </c>
      <c r="C1569" s="20">
        <f>Разбивка_по_щитам!C1574</f>
        <v>0</v>
      </c>
      <c r="D1569" s="20">
        <f>Разбивка_по_щитам!F1574</f>
        <v>0</v>
      </c>
      <c r="E1569" s="20">
        <f>Разбивка_по_щитам!H1574</f>
        <v>0</v>
      </c>
      <c r="F1569" s="20">
        <f>Разбивка_по_щитам!I1574</f>
        <v>0</v>
      </c>
      <c r="G1569" s="20">
        <f>Разбивка_по_щитам!J1574</f>
        <v>0</v>
      </c>
      <c r="H1569" s="20">
        <f>Разбивка_по_щитам!K1574</f>
        <v>0</v>
      </c>
      <c r="I1569" s="20">
        <f>Разбивка_по_щитам!L1574</f>
        <v>0</v>
      </c>
      <c r="J1569" s="20">
        <f>Разбивка_по_щитам!M1574</f>
        <v>0</v>
      </c>
      <c r="K1569" s="20">
        <f>Разбивка_по_щитам!N1574</f>
        <v>0</v>
      </c>
      <c r="L1569" s="20"/>
      <c r="M1569" s="20">
        <f>Разбивка_по_щитам!P1574</f>
        <v>0</v>
      </c>
      <c r="N1569" s="20"/>
    </row>
    <row r="1570" spans="2:14" x14ac:dyDescent="0.2">
      <c r="B1570" s="20">
        <f>Разбивка_по_щитам!B1575</f>
        <v>0</v>
      </c>
      <c r="C1570" s="20">
        <f>Разбивка_по_щитам!C1575</f>
        <v>0</v>
      </c>
      <c r="D1570" s="20">
        <f>Разбивка_по_щитам!F1575</f>
        <v>0</v>
      </c>
      <c r="E1570" s="20">
        <f>Разбивка_по_щитам!H1575</f>
        <v>0</v>
      </c>
      <c r="F1570" s="20">
        <f>Разбивка_по_щитам!I1575</f>
        <v>0</v>
      </c>
      <c r="G1570" s="20">
        <f>Разбивка_по_щитам!J1575</f>
        <v>0</v>
      </c>
      <c r="H1570" s="20">
        <f>Разбивка_по_щитам!K1575</f>
        <v>0</v>
      </c>
      <c r="I1570" s="20">
        <f>Разбивка_по_щитам!L1575</f>
        <v>0</v>
      </c>
      <c r="J1570" s="20">
        <f>Разбивка_по_щитам!M1575</f>
        <v>0</v>
      </c>
      <c r="K1570" s="20">
        <f>Разбивка_по_щитам!N1575</f>
        <v>0</v>
      </c>
      <c r="L1570" s="20"/>
      <c r="M1570" s="20">
        <f>Разбивка_по_щитам!P1575</f>
        <v>0</v>
      </c>
      <c r="N1570" s="20"/>
    </row>
    <row r="1571" spans="2:14" x14ac:dyDescent="0.2">
      <c r="B1571" s="20">
        <f>Разбивка_по_щитам!B1576</f>
        <v>0</v>
      </c>
      <c r="C1571" s="20">
        <f>Разбивка_по_щитам!C1576</f>
        <v>0</v>
      </c>
      <c r="D1571" s="20">
        <f>Разбивка_по_щитам!F1576</f>
        <v>0</v>
      </c>
      <c r="E1571" s="20">
        <f>Разбивка_по_щитам!H1576</f>
        <v>0</v>
      </c>
      <c r="F1571" s="20">
        <f>Разбивка_по_щитам!I1576</f>
        <v>0</v>
      </c>
      <c r="G1571" s="20">
        <f>Разбивка_по_щитам!J1576</f>
        <v>0</v>
      </c>
      <c r="H1571" s="20">
        <f>Разбивка_по_щитам!K1576</f>
        <v>0</v>
      </c>
      <c r="I1571" s="20">
        <f>Разбивка_по_щитам!L1576</f>
        <v>0</v>
      </c>
      <c r="J1571" s="20">
        <f>Разбивка_по_щитам!M1576</f>
        <v>0</v>
      </c>
      <c r="K1571" s="20">
        <f>Разбивка_по_щитам!N1576</f>
        <v>0</v>
      </c>
      <c r="L1571" s="20"/>
      <c r="M1571" s="20">
        <f>Разбивка_по_щитам!P1576</f>
        <v>0</v>
      </c>
      <c r="N1571" s="20"/>
    </row>
    <row r="1572" spans="2:14" x14ac:dyDescent="0.2">
      <c r="B1572" s="20">
        <f>Разбивка_по_щитам!B1577</f>
        <v>0</v>
      </c>
      <c r="C1572" s="20">
        <f>Разбивка_по_щитам!C1577</f>
        <v>0</v>
      </c>
      <c r="D1572" s="20">
        <f>Разбивка_по_щитам!F1577</f>
        <v>0</v>
      </c>
      <c r="E1572" s="20">
        <f>Разбивка_по_щитам!H1577</f>
        <v>0</v>
      </c>
      <c r="F1572" s="20">
        <f>Разбивка_по_щитам!I1577</f>
        <v>0</v>
      </c>
      <c r="G1572" s="20">
        <f>Разбивка_по_щитам!J1577</f>
        <v>0</v>
      </c>
      <c r="H1572" s="20">
        <f>Разбивка_по_щитам!K1577</f>
        <v>0</v>
      </c>
      <c r="I1572" s="20">
        <f>Разбивка_по_щитам!L1577</f>
        <v>0</v>
      </c>
      <c r="J1572" s="20">
        <f>Разбивка_по_щитам!M1577</f>
        <v>0</v>
      </c>
      <c r="K1572" s="20">
        <f>Разбивка_по_щитам!N1577</f>
        <v>0</v>
      </c>
      <c r="L1572" s="20"/>
      <c r="M1572" s="20">
        <f>Разбивка_по_щитам!P1577</f>
        <v>0</v>
      </c>
      <c r="N1572" s="20"/>
    </row>
    <row r="1573" spans="2:14" x14ac:dyDescent="0.2">
      <c r="B1573" s="20">
        <f>Разбивка_по_щитам!B1578</f>
        <v>0</v>
      </c>
      <c r="C1573" s="20">
        <f>Разбивка_по_щитам!C1578</f>
        <v>0</v>
      </c>
      <c r="D1573" s="20">
        <f>Разбивка_по_щитам!F1578</f>
        <v>0</v>
      </c>
      <c r="E1573" s="20">
        <f>Разбивка_по_щитам!H1578</f>
        <v>0</v>
      </c>
      <c r="F1573" s="20">
        <f>Разбивка_по_щитам!I1578</f>
        <v>0</v>
      </c>
      <c r="G1573" s="20">
        <f>Разбивка_по_щитам!J1578</f>
        <v>0</v>
      </c>
      <c r="H1573" s="20">
        <f>Разбивка_по_щитам!K1578</f>
        <v>0</v>
      </c>
      <c r="I1573" s="20">
        <f>Разбивка_по_щитам!L1578</f>
        <v>0</v>
      </c>
      <c r="J1573" s="20">
        <f>Разбивка_по_щитам!M1578</f>
        <v>0</v>
      </c>
      <c r="K1573" s="20">
        <f>Разбивка_по_щитам!N1578</f>
        <v>0</v>
      </c>
      <c r="L1573" s="20"/>
      <c r="M1573" s="20">
        <f>Разбивка_по_щитам!P1578</f>
        <v>0</v>
      </c>
      <c r="N1573" s="20"/>
    </row>
    <row r="1574" spans="2:14" x14ac:dyDescent="0.2">
      <c r="B1574" s="20">
        <f>Разбивка_по_щитам!B1579</f>
        <v>0</v>
      </c>
      <c r="C1574" s="20">
        <f>Разбивка_по_щитам!C1579</f>
        <v>0</v>
      </c>
      <c r="D1574" s="20">
        <f>Разбивка_по_щитам!F1579</f>
        <v>0</v>
      </c>
      <c r="E1574" s="20">
        <f>Разбивка_по_щитам!H1579</f>
        <v>0</v>
      </c>
      <c r="F1574" s="20">
        <f>Разбивка_по_щитам!I1579</f>
        <v>0</v>
      </c>
      <c r="G1574" s="20">
        <f>Разбивка_по_щитам!J1579</f>
        <v>0</v>
      </c>
      <c r="H1574" s="20">
        <f>Разбивка_по_щитам!K1579</f>
        <v>0</v>
      </c>
      <c r="I1574" s="20">
        <f>Разбивка_по_щитам!L1579</f>
        <v>0</v>
      </c>
      <c r="J1574" s="20">
        <f>Разбивка_по_щитам!M1579</f>
        <v>0</v>
      </c>
      <c r="K1574" s="20">
        <f>Разбивка_по_щитам!N1579</f>
        <v>0</v>
      </c>
      <c r="L1574" s="20"/>
      <c r="M1574" s="20">
        <f>Разбивка_по_щитам!P1579</f>
        <v>0</v>
      </c>
      <c r="N1574" s="20"/>
    </row>
    <row r="1575" spans="2:14" x14ac:dyDescent="0.2">
      <c r="B1575" s="20">
        <f>Разбивка_по_щитам!B1580</f>
        <v>0</v>
      </c>
      <c r="C1575" s="20">
        <f>Разбивка_по_щитам!C1580</f>
        <v>0</v>
      </c>
      <c r="D1575" s="20">
        <f>Разбивка_по_щитам!F1580</f>
        <v>0</v>
      </c>
      <c r="E1575" s="20">
        <f>Разбивка_по_щитам!H1580</f>
        <v>0</v>
      </c>
      <c r="F1575" s="20">
        <f>Разбивка_по_щитам!I1580</f>
        <v>0</v>
      </c>
      <c r="G1575" s="20">
        <f>Разбивка_по_щитам!J1580</f>
        <v>0</v>
      </c>
      <c r="H1575" s="20">
        <f>Разбивка_по_щитам!K1580</f>
        <v>0</v>
      </c>
      <c r="I1575" s="20">
        <f>Разбивка_по_щитам!L1580</f>
        <v>0</v>
      </c>
      <c r="J1575" s="20">
        <f>Разбивка_по_щитам!M1580</f>
        <v>0</v>
      </c>
      <c r="K1575" s="20">
        <f>Разбивка_по_щитам!N1580</f>
        <v>0</v>
      </c>
      <c r="L1575" s="20"/>
      <c r="M1575" s="20">
        <f>Разбивка_по_щитам!P1580</f>
        <v>0</v>
      </c>
      <c r="N1575" s="20"/>
    </row>
    <row r="1576" spans="2:14" x14ac:dyDescent="0.2">
      <c r="B1576" s="20">
        <f>Разбивка_по_щитам!B1581</f>
        <v>0</v>
      </c>
      <c r="C1576" s="20">
        <f>Разбивка_по_щитам!C1581</f>
        <v>0</v>
      </c>
      <c r="D1576" s="20">
        <f>Разбивка_по_щитам!F1581</f>
        <v>0</v>
      </c>
      <c r="E1576" s="20">
        <f>Разбивка_по_щитам!H1581</f>
        <v>0</v>
      </c>
      <c r="F1576" s="20">
        <f>Разбивка_по_щитам!I1581</f>
        <v>0</v>
      </c>
      <c r="G1576" s="20">
        <f>Разбивка_по_щитам!J1581</f>
        <v>0</v>
      </c>
      <c r="H1576" s="20">
        <f>Разбивка_по_щитам!K1581</f>
        <v>0</v>
      </c>
      <c r="I1576" s="20">
        <f>Разбивка_по_щитам!L1581</f>
        <v>0</v>
      </c>
      <c r="J1576" s="20">
        <f>Разбивка_по_щитам!M1581</f>
        <v>0</v>
      </c>
      <c r="K1576" s="20">
        <f>Разбивка_по_щитам!N1581</f>
        <v>0</v>
      </c>
      <c r="L1576" s="20"/>
      <c r="M1576" s="20">
        <f>Разбивка_по_щитам!P1581</f>
        <v>0</v>
      </c>
      <c r="N1576" s="20"/>
    </row>
    <row r="1577" spans="2:14" x14ac:dyDescent="0.2">
      <c r="B1577" s="20">
        <f>Разбивка_по_щитам!B1582</f>
        <v>0</v>
      </c>
      <c r="C1577" s="20">
        <f>Разбивка_по_щитам!C1582</f>
        <v>0</v>
      </c>
      <c r="D1577" s="20">
        <f>Разбивка_по_щитам!F1582</f>
        <v>0</v>
      </c>
      <c r="E1577" s="20">
        <f>Разбивка_по_щитам!H1582</f>
        <v>0</v>
      </c>
      <c r="F1577" s="20">
        <f>Разбивка_по_щитам!I1582</f>
        <v>0</v>
      </c>
      <c r="G1577" s="20">
        <f>Разбивка_по_щитам!J1582</f>
        <v>0</v>
      </c>
      <c r="H1577" s="20">
        <f>Разбивка_по_щитам!K1582</f>
        <v>0</v>
      </c>
      <c r="I1577" s="20">
        <f>Разбивка_по_щитам!L1582</f>
        <v>0</v>
      </c>
      <c r="J1577" s="20">
        <f>Разбивка_по_щитам!M1582</f>
        <v>0</v>
      </c>
      <c r="K1577" s="20">
        <f>Разбивка_по_щитам!N1582</f>
        <v>0</v>
      </c>
      <c r="L1577" s="20"/>
      <c r="M1577" s="20">
        <f>Разбивка_по_щитам!P1582</f>
        <v>0</v>
      </c>
      <c r="N1577" s="20"/>
    </row>
    <row r="1578" spans="2:14" x14ac:dyDescent="0.2">
      <c r="B1578" s="20">
        <f>Разбивка_по_щитам!B1583</f>
        <v>0</v>
      </c>
      <c r="C1578" s="20">
        <f>Разбивка_по_щитам!C1583</f>
        <v>0</v>
      </c>
      <c r="D1578" s="20">
        <f>Разбивка_по_щитам!F1583</f>
        <v>0</v>
      </c>
      <c r="E1578" s="20">
        <f>Разбивка_по_щитам!H1583</f>
        <v>0</v>
      </c>
      <c r="F1578" s="20">
        <f>Разбивка_по_щитам!I1583</f>
        <v>0</v>
      </c>
      <c r="G1578" s="20">
        <f>Разбивка_по_щитам!J1583</f>
        <v>0</v>
      </c>
      <c r="H1578" s="20">
        <f>Разбивка_по_щитам!K1583</f>
        <v>0</v>
      </c>
      <c r="I1578" s="20">
        <f>Разбивка_по_щитам!L1583</f>
        <v>0</v>
      </c>
      <c r="J1578" s="20">
        <f>Разбивка_по_щитам!M1583</f>
        <v>0</v>
      </c>
      <c r="K1578" s="20">
        <f>Разбивка_по_щитам!N1583</f>
        <v>0</v>
      </c>
      <c r="L1578" s="20"/>
      <c r="M1578" s="20">
        <f>Разбивка_по_щитам!P1583</f>
        <v>0</v>
      </c>
      <c r="N1578" s="20"/>
    </row>
    <row r="1579" spans="2:14" x14ac:dyDescent="0.2">
      <c r="B1579" s="20">
        <f>Разбивка_по_щитам!B1584</f>
        <v>0</v>
      </c>
      <c r="C1579" s="20">
        <f>Разбивка_по_щитам!C1584</f>
        <v>0</v>
      </c>
      <c r="D1579" s="20">
        <f>Разбивка_по_щитам!F1584</f>
        <v>0</v>
      </c>
      <c r="E1579" s="20">
        <f>Разбивка_по_щитам!H1584</f>
        <v>0</v>
      </c>
      <c r="F1579" s="20">
        <f>Разбивка_по_щитам!I1584</f>
        <v>0</v>
      </c>
      <c r="G1579" s="20">
        <f>Разбивка_по_щитам!J1584</f>
        <v>0</v>
      </c>
      <c r="H1579" s="20">
        <f>Разбивка_по_щитам!K1584</f>
        <v>0</v>
      </c>
      <c r="I1579" s="20">
        <f>Разбивка_по_щитам!L1584</f>
        <v>0</v>
      </c>
      <c r="J1579" s="20">
        <f>Разбивка_по_щитам!M1584</f>
        <v>0</v>
      </c>
      <c r="K1579" s="20">
        <f>Разбивка_по_щитам!N1584</f>
        <v>0</v>
      </c>
      <c r="L1579" s="20"/>
      <c r="M1579" s="20">
        <f>Разбивка_по_щитам!P1584</f>
        <v>0</v>
      </c>
      <c r="N1579" s="20"/>
    </row>
    <row r="1580" spans="2:14" x14ac:dyDescent="0.2">
      <c r="B1580" s="20">
        <f>Разбивка_по_щитам!B1585</f>
        <v>0</v>
      </c>
      <c r="C1580" s="20">
        <f>Разбивка_по_щитам!C1585</f>
        <v>0</v>
      </c>
      <c r="D1580" s="20">
        <f>Разбивка_по_щитам!F1585</f>
        <v>0</v>
      </c>
      <c r="E1580" s="20">
        <f>Разбивка_по_щитам!H1585</f>
        <v>0</v>
      </c>
      <c r="F1580" s="20">
        <f>Разбивка_по_щитам!I1585</f>
        <v>0</v>
      </c>
      <c r="G1580" s="20">
        <f>Разбивка_по_щитам!J1585</f>
        <v>0</v>
      </c>
      <c r="H1580" s="20">
        <f>Разбивка_по_щитам!K1585</f>
        <v>0</v>
      </c>
      <c r="I1580" s="20">
        <f>Разбивка_по_щитам!L1585</f>
        <v>0</v>
      </c>
      <c r="J1580" s="20">
        <f>Разбивка_по_щитам!M1585</f>
        <v>0</v>
      </c>
      <c r="K1580" s="20">
        <f>Разбивка_по_щитам!N1585</f>
        <v>0</v>
      </c>
      <c r="L1580" s="20"/>
      <c r="M1580" s="20">
        <f>Разбивка_по_щитам!P1585</f>
        <v>0</v>
      </c>
      <c r="N1580" s="20"/>
    </row>
    <row r="1581" spans="2:14" x14ac:dyDescent="0.2">
      <c r="B1581" s="20">
        <f>Разбивка_по_щитам!B1586</f>
        <v>0</v>
      </c>
      <c r="C1581" s="20">
        <f>Разбивка_по_щитам!C1586</f>
        <v>0</v>
      </c>
      <c r="D1581" s="20">
        <f>Разбивка_по_щитам!F1586</f>
        <v>0</v>
      </c>
      <c r="E1581" s="20">
        <f>Разбивка_по_щитам!H1586</f>
        <v>0</v>
      </c>
      <c r="F1581" s="20">
        <f>Разбивка_по_щитам!I1586</f>
        <v>0</v>
      </c>
      <c r="G1581" s="20">
        <f>Разбивка_по_щитам!J1586</f>
        <v>0</v>
      </c>
      <c r="H1581" s="20">
        <f>Разбивка_по_щитам!K1586</f>
        <v>0</v>
      </c>
      <c r="I1581" s="20">
        <f>Разбивка_по_щитам!L1586</f>
        <v>0</v>
      </c>
      <c r="J1581" s="20">
        <f>Разбивка_по_щитам!M1586</f>
        <v>0</v>
      </c>
      <c r="K1581" s="20">
        <f>Разбивка_по_щитам!N1586</f>
        <v>0</v>
      </c>
      <c r="L1581" s="20"/>
      <c r="M1581" s="20">
        <f>Разбивка_по_щитам!P1586</f>
        <v>0</v>
      </c>
      <c r="N1581" s="20"/>
    </row>
    <row r="1582" spans="2:14" x14ac:dyDescent="0.2">
      <c r="B1582" s="20">
        <f>Разбивка_по_щитам!B1587</f>
        <v>0</v>
      </c>
      <c r="C1582" s="20">
        <f>Разбивка_по_щитам!C1587</f>
        <v>0</v>
      </c>
      <c r="D1582" s="20">
        <f>Разбивка_по_щитам!F1587</f>
        <v>0</v>
      </c>
      <c r="E1582" s="20">
        <f>Разбивка_по_щитам!H1587</f>
        <v>0</v>
      </c>
      <c r="F1582" s="20">
        <f>Разбивка_по_щитам!I1587</f>
        <v>0</v>
      </c>
      <c r="G1582" s="20">
        <f>Разбивка_по_щитам!J1587</f>
        <v>0</v>
      </c>
      <c r="H1582" s="20">
        <f>Разбивка_по_щитам!K1587</f>
        <v>0</v>
      </c>
      <c r="I1582" s="20">
        <f>Разбивка_по_щитам!L1587</f>
        <v>0</v>
      </c>
      <c r="J1582" s="20">
        <f>Разбивка_по_щитам!M1587</f>
        <v>0</v>
      </c>
      <c r="K1582" s="20">
        <f>Разбивка_по_щитам!N1587</f>
        <v>0</v>
      </c>
      <c r="L1582" s="20"/>
      <c r="M1582" s="20">
        <f>Разбивка_по_щитам!P1587</f>
        <v>0</v>
      </c>
      <c r="N1582" s="20"/>
    </row>
    <row r="1583" spans="2:14" x14ac:dyDescent="0.2">
      <c r="B1583" s="20">
        <f>Разбивка_по_щитам!B1588</f>
        <v>0</v>
      </c>
      <c r="C1583" s="20">
        <f>Разбивка_по_щитам!C1588</f>
        <v>0</v>
      </c>
      <c r="D1583" s="20">
        <f>Разбивка_по_щитам!F1588</f>
        <v>0</v>
      </c>
      <c r="E1583" s="20">
        <f>Разбивка_по_щитам!H1588</f>
        <v>0</v>
      </c>
      <c r="F1583" s="20">
        <f>Разбивка_по_щитам!I1588</f>
        <v>0</v>
      </c>
      <c r="G1583" s="20">
        <f>Разбивка_по_щитам!J1588</f>
        <v>0</v>
      </c>
      <c r="H1583" s="20">
        <f>Разбивка_по_щитам!K1588</f>
        <v>0</v>
      </c>
      <c r="I1583" s="20">
        <f>Разбивка_по_щитам!L1588</f>
        <v>0</v>
      </c>
      <c r="J1583" s="20">
        <f>Разбивка_по_щитам!M1588</f>
        <v>0</v>
      </c>
      <c r="K1583" s="20">
        <f>Разбивка_по_щитам!N1588</f>
        <v>0</v>
      </c>
      <c r="L1583" s="20"/>
      <c r="M1583" s="20">
        <f>Разбивка_по_щитам!P1588</f>
        <v>0</v>
      </c>
      <c r="N1583" s="20"/>
    </row>
    <row r="1584" spans="2:14" x14ac:dyDescent="0.2">
      <c r="B1584" s="20">
        <f>Разбивка_по_щитам!B1589</f>
        <v>0</v>
      </c>
      <c r="C1584" s="20">
        <f>Разбивка_по_щитам!C1589</f>
        <v>0</v>
      </c>
      <c r="D1584" s="20">
        <f>Разбивка_по_щитам!F1589</f>
        <v>0</v>
      </c>
      <c r="E1584" s="20">
        <f>Разбивка_по_щитам!H1589</f>
        <v>0</v>
      </c>
      <c r="F1584" s="20">
        <f>Разбивка_по_щитам!I1589</f>
        <v>0</v>
      </c>
      <c r="G1584" s="20">
        <f>Разбивка_по_щитам!J1589</f>
        <v>0</v>
      </c>
      <c r="H1584" s="20">
        <f>Разбивка_по_щитам!K1589</f>
        <v>0</v>
      </c>
      <c r="I1584" s="20">
        <f>Разбивка_по_щитам!L1589</f>
        <v>0</v>
      </c>
      <c r="J1584" s="20">
        <f>Разбивка_по_щитам!M1589</f>
        <v>0</v>
      </c>
      <c r="K1584" s="20">
        <f>Разбивка_по_щитам!N1589</f>
        <v>0</v>
      </c>
      <c r="L1584" s="20"/>
      <c r="M1584" s="20">
        <f>Разбивка_по_щитам!P1589</f>
        <v>0</v>
      </c>
      <c r="N1584" s="20"/>
    </row>
    <row r="1585" spans="2:14" x14ac:dyDescent="0.2">
      <c r="B1585" s="20">
        <f>Разбивка_по_щитам!B1590</f>
        <v>0</v>
      </c>
      <c r="C1585" s="20">
        <f>Разбивка_по_щитам!C1590</f>
        <v>0</v>
      </c>
      <c r="D1585" s="20">
        <f>Разбивка_по_щитам!F1590</f>
        <v>0</v>
      </c>
      <c r="E1585" s="20">
        <f>Разбивка_по_щитам!H1590</f>
        <v>0</v>
      </c>
      <c r="F1585" s="20">
        <f>Разбивка_по_щитам!I1590</f>
        <v>0</v>
      </c>
      <c r="G1585" s="20">
        <f>Разбивка_по_щитам!J1590</f>
        <v>0</v>
      </c>
      <c r="H1585" s="20">
        <f>Разбивка_по_щитам!K1590</f>
        <v>0</v>
      </c>
      <c r="I1585" s="20">
        <f>Разбивка_по_щитам!L1590</f>
        <v>0</v>
      </c>
      <c r="J1585" s="20">
        <f>Разбивка_по_щитам!M1590</f>
        <v>0</v>
      </c>
      <c r="K1585" s="20">
        <f>Разбивка_по_щитам!N1590</f>
        <v>0</v>
      </c>
      <c r="L1585" s="20"/>
      <c r="M1585" s="20">
        <f>Разбивка_по_щитам!P1590</f>
        <v>0</v>
      </c>
      <c r="N1585" s="20"/>
    </row>
    <row r="1586" spans="2:14" x14ac:dyDescent="0.2">
      <c r="B1586" s="20">
        <f>Разбивка_по_щитам!B1591</f>
        <v>0</v>
      </c>
      <c r="C1586" s="20">
        <f>Разбивка_по_щитам!C1591</f>
        <v>0</v>
      </c>
      <c r="D1586" s="20">
        <f>Разбивка_по_щитам!F1591</f>
        <v>0</v>
      </c>
      <c r="E1586" s="20">
        <f>Разбивка_по_щитам!H1591</f>
        <v>0</v>
      </c>
      <c r="F1586" s="20">
        <f>Разбивка_по_щитам!I1591</f>
        <v>0</v>
      </c>
      <c r="G1586" s="20">
        <f>Разбивка_по_щитам!J1591</f>
        <v>0</v>
      </c>
      <c r="H1586" s="20">
        <f>Разбивка_по_щитам!K1591</f>
        <v>0</v>
      </c>
      <c r="I1586" s="20">
        <f>Разбивка_по_щитам!L1591</f>
        <v>0</v>
      </c>
      <c r="J1586" s="20">
        <f>Разбивка_по_щитам!M1591</f>
        <v>0</v>
      </c>
      <c r="K1586" s="20">
        <f>Разбивка_по_щитам!N1591</f>
        <v>0</v>
      </c>
      <c r="L1586" s="20"/>
      <c r="M1586" s="20">
        <f>Разбивка_по_щитам!P1591</f>
        <v>0</v>
      </c>
      <c r="N1586" s="20"/>
    </row>
    <row r="1587" spans="2:14" x14ac:dyDescent="0.2">
      <c r="B1587" s="20">
        <f>Разбивка_по_щитам!B1592</f>
        <v>0</v>
      </c>
      <c r="C1587" s="20">
        <f>Разбивка_по_щитам!C1592</f>
        <v>0</v>
      </c>
      <c r="D1587" s="20">
        <f>Разбивка_по_щитам!F1592</f>
        <v>0</v>
      </c>
      <c r="E1587" s="20">
        <f>Разбивка_по_щитам!H1592</f>
        <v>0</v>
      </c>
      <c r="F1587" s="20">
        <f>Разбивка_по_щитам!I1592</f>
        <v>0</v>
      </c>
      <c r="G1587" s="20">
        <f>Разбивка_по_щитам!J1592</f>
        <v>0</v>
      </c>
      <c r="H1587" s="20">
        <f>Разбивка_по_щитам!K1592</f>
        <v>0</v>
      </c>
      <c r="I1587" s="20">
        <f>Разбивка_по_щитам!L1592</f>
        <v>0</v>
      </c>
      <c r="J1587" s="20">
        <f>Разбивка_по_щитам!M1592</f>
        <v>0</v>
      </c>
      <c r="K1587" s="20">
        <f>Разбивка_по_щитам!N1592</f>
        <v>0</v>
      </c>
      <c r="L1587" s="20"/>
      <c r="M1587" s="20">
        <f>Разбивка_по_щитам!P1592</f>
        <v>0</v>
      </c>
      <c r="N1587" s="20"/>
    </row>
    <row r="1588" spans="2:14" x14ac:dyDescent="0.2">
      <c r="B1588" s="20">
        <f>Разбивка_по_щитам!B1593</f>
        <v>0</v>
      </c>
      <c r="C1588" s="20">
        <f>Разбивка_по_щитам!C1593</f>
        <v>0</v>
      </c>
      <c r="D1588" s="20">
        <f>Разбивка_по_щитам!F1593</f>
        <v>0</v>
      </c>
      <c r="E1588" s="20">
        <f>Разбивка_по_щитам!H1593</f>
        <v>0</v>
      </c>
      <c r="F1588" s="20">
        <f>Разбивка_по_щитам!I1593</f>
        <v>0</v>
      </c>
      <c r="G1588" s="20">
        <f>Разбивка_по_щитам!J1593</f>
        <v>0</v>
      </c>
      <c r="H1588" s="20">
        <f>Разбивка_по_щитам!K1593</f>
        <v>0</v>
      </c>
      <c r="I1588" s="20">
        <f>Разбивка_по_щитам!L1593</f>
        <v>0</v>
      </c>
      <c r="J1588" s="20">
        <f>Разбивка_по_щитам!M1593</f>
        <v>0</v>
      </c>
      <c r="K1588" s="20">
        <f>Разбивка_по_щитам!N1593</f>
        <v>0</v>
      </c>
      <c r="L1588" s="20"/>
      <c r="M1588" s="20">
        <f>Разбивка_по_щитам!P1593</f>
        <v>0</v>
      </c>
      <c r="N1588" s="20"/>
    </row>
    <row r="1589" spans="2:14" x14ac:dyDescent="0.2">
      <c r="B1589" s="20">
        <f>Разбивка_по_щитам!B1594</f>
        <v>0</v>
      </c>
      <c r="C1589" s="20">
        <f>Разбивка_по_щитам!C1594</f>
        <v>0</v>
      </c>
      <c r="D1589" s="20">
        <f>Разбивка_по_щитам!F1594</f>
        <v>0</v>
      </c>
      <c r="E1589" s="20">
        <f>Разбивка_по_щитам!H1594</f>
        <v>0</v>
      </c>
      <c r="F1589" s="20">
        <f>Разбивка_по_щитам!I1594</f>
        <v>0</v>
      </c>
      <c r="G1589" s="20">
        <f>Разбивка_по_щитам!J1594</f>
        <v>0</v>
      </c>
      <c r="H1589" s="20">
        <f>Разбивка_по_щитам!K1594</f>
        <v>0</v>
      </c>
      <c r="I1589" s="20">
        <f>Разбивка_по_щитам!L1594</f>
        <v>0</v>
      </c>
      <c r="J1589" s="20">
        <f>Разбивка_по_щитам!M1594</f>
        <v>0</v>
      </c>
      <c r="K1589" s="20">
        <f>Разбивка_по_щитам!N1594</f>
        <v>0</v>
      </c>
      <c r="L1589" s="20"/>
      <c r="M1589" s="20">
        <f>Разбивка_по_щитам!P1594</f>
        <v>0</v>
      </c>
      <c r="N1589" s="20"/>
    </row>
    <row r="1590" spans="2:14" x14ac:dyDescent="0.2">
      <c r="B1590" s="20">
        <f>Разбивка_по_щитам!B1595</f>
        <v>0</v>
      </c>
      <c r="C1590" s="20">
        <f>Разбивка_по_щитам!C1595</f>
        <v>0</v>
      </c>
      <c r="D1590" s="20">
        <f>Разбивка_по_щитам!F1595</f>
        <v>0</v>
      </c>
      <c r="E1590" s="20">
        <f>Разбивка_по_щитам!H1595</f>
        <v>0</v>
      </c>
      <c r="F1590" s="20">
        <f>Разбивка_по_щитам!I1595</f>
        <v>0</v>
      </c>
      <c r="G1590" s="20">
        <f>Разбивка_по_щитам!J1595</f>
        <v>0</v>
      </c>
      <c r="H1590" s="20">
        <f>Разбивка_по_щитам!K1595</f>
        <v>0</v>
      </c>
      <c r="I1590" s="20">
        <f>Разбивка_по_щитам!L1595</f>
        <v>0</v>
      </c>
      <c r="J1590" s="20">
        <f>Разбивка_по_щитам!M1595</f>
        <v>0</v>
      </c>
      <c r="K1590" s="20">
        <f>Разбивка_по_щитам!N1595</f>
        <v>0</v>
      </c>
      <c r="L1590" s="20"/>
      <c r="M1590" s="20">
        <f>Разбивка_по_щитам!P1595</f>
        <v>0</v>
      </c>
      <c r="N1590" s="20"/>
    </row>
    <row r="1591" spans="2:14" x14ac:dyDescent="0.2">
      <c r="B1591" s="20">
        <f>Разбивка_по_щитам!B1596</f>
        <v>0</v>
      </c>
      <c r="C1591" s="20">
        <f>Разбивка_по_щитам!C1596</f>
        <v>0</v>
      </c>
      <c r="D1591" s="20">
        <f>Разбивка_по_щитам!F1596</f>
        <v>0</v>
      </c>
      <c r="E1591" s="20">
        <f>Разбивка_по_щитам!H1596</f>
        <v>0</v>
      </c>
      <c r="F1591" s="20">
        <f>Разбивка_по_щитам!I1596</f>
        <v>0</v>
      </c>
      <c r="G1591" s="20">
        <f>Разбивка_по_щитам!J1596</f>
        <v>0</v>
      </c>
      <c r="H1591" s="20">
        <f>Разбивка_по_щитам!K1596</f>
        <v>0</v>
      </c>
      <c r="I1591" s="20">
        <f>Разбивка_по_щитам!L1596</f>
        <v>0</v>
      </c>
      <c r="J1591" s="20">
        <f>Разбивка_по_щитам!M1596</f>
        <v>0</v>
      </c>
      <c r="K1591" s="20">
        <f>Разбивка_по_щитам!N1596</f>
        <v>0</v>
      </c>
      <c r="L1591" s="20"/>
      <c r="M1591" s="20">
        <f>Разбивка_по_щитам!P1596</f>
        <v>0</v>
      </c>
      <c r="N1591" s="20"/>
    </row>
    <row r="1592" spans="2:14" x14ac:dyDescent="0.2">
      <c r="B1592" s="20">
        <f>Разбивка_по_щитам!B1597</f>
        <v>0</v>
      </c>
      <c r="C1592" s="20">
        <f>Разбивка_по_щитам!C1597</f>
        <v>0</v>
      </c>
      <c r="D1592" s="20">
        <f>Разбивка_по_щитам!F1597</f>
        <v>0</v>
      </c>
      <c r="E1592" s="20">
        <f>Разбивка_по_щитам!H1597</f>
        <v>0</v>
      </c>
      <c r="F1592" s="20">
        <f>Разбивка_по_щитам!I1597</f>
        <v>0</v>
      </c>
      <c r="G1592" s="20">
        <f>Разбивка_по_щитам!J1597</f>
        <v>0</v>
      </c>
      <c r="H1592" s="20">
        <f>Разбивка_по_щитам!K1597</f>
        <v>0</v>
      </c>
      <c r="I1592" s="20">
        <f>Разбивка_по_щитам!L1597</f>
        <v>0</v>
      </c>
      <c r="J1592" s="20">
        <f>Разбивка_по_щитам!M1597</f>
        <v>0</v>
      </c>
      <c r="K1592" s="20">
        <f>Разбивка_по_щитам!N1597</f>
        <v>0</v>
      </c>
      <c r="L1592" s="20"/>
      <c r="M1592" s="20">
        <f>Разбивка_по_щитам!P1597</f>
        <v>0</v>
      </c>
      <c r="N1592" s="20"/>
    </row>
    <row r="1593" spans="2:14" x14ac:dyDescent="0.2">
      <c r="B1593" s="20">
        <f>Разбивка_по_щитам!B1598</f>
        <v>0</v>
      </c>
      <c r="C1593" s="20">
        <f>Разбивка_по_щитам!C1598</f>
        <v>0</v>
      </c>
      <c r="D1593" s="20">
        <f>Разбивка_по_щитам!F1598</f>
        <v>0</v>
      </c>
      <c r="E1593" s="20">
        <f>Разбивка_по_щитам!H1598</f>
        <v>0</v>
      </c>
      <c r="F1593" s="20">
        <f>Разбивка_по_щитам!I1598</f>
        <v>0</v>
      </c>
      <c r="G1593" s="20">
        <f>Разбивка_по_щитам!J1598</f>
        <v>0</v>
      </c>
      <c r="H1593" s="20">
        <f>Разбивка_по_щитам!K1598</f>
        <v>0</v>
      </c>
      <c r="I1593" s="20">
        <f>Разбивка_по_щитам!L1598</f>
        <v>0</v>
      </c>
      <c r="J1593" s="20">
        <f>Разбивка_по_щитам!M1598</f>
        <v>0</v>
      </c>
      <c r="K1593" s="20">
        <f>Разбивка_по_щитам!N1598</f>
        <v>0</v>
      </c>
      <c r="L1593" s="20"/>
      <c r="M1593" s="20">
        <f>Разбивка_по_щитам!P1598</f>
        <v>0</v>
      </c>
      <c r="N1593" s="20"/>
    </row>
    <row r="1594" spans="2:14" x14ac:dyDescent="0.2">
      <c r="B1594" s="20">
        <f>Разбивка_по_щитам!B1599</f>
        <v>0</v>
      </c>
      <c r="C1594" s="20">
        <f>Разбивка_по_щитам!C1599</f>
        <v>0</v>
      </c>
      <c r="D1594" s="20">
        <f>Разбивка_по_щитам!F1599</f>
        <v>0</v>
      </c>
      <c r="E1594" s="20">
        <f>Разбивка_по_щитам!H1599</f>
        <v>0</v>
      </c>
      <c r="F1594" s="20">
        <f>Разбивка_по_щитам!I1599</f>
        <v>0</v>
      </c>
      <c r="G1594" s="20">
        <f>Разбивка_по_щитам!J1599</f>
        <v>0</v>
      </c>
      <c r="H1594" s="20">
        <f>Разбивка_по_щитам!K1599</f>
        <v>0</v>
      </c>
      <c r="I1594" s="20">
        <f>Разбивка_по_щитам!L1599</f>
        <v>0</v>
      </c>
      <c r="J1594" s="20">
        <f>Разбивка_по_щитам!M1599</f>
        <v>0</v>
      </c>
      <c r="K1594" s="20">
        <f>Разбивка_по_щитам!N1599</f>
        <v>0</v>
      </c>
      <c r="L1594" s="20"/>
      <c r="M1594" s="20">
        <f>Разбивка_по_щитам!P1599</f>
        <v>0</v>
      </c>
      <c r="N1594" s="20"/>
    </row>
    <row r="1595" spans="2:14" x14ac:dyDescent="0.2">
      <c r="B1595" s="20">
        <f>Разбивка_по_щитам!B1600</f>
        <v>0</v>
      </c>
      <c r="C1595" s="20">
        <f>Разбивка_по_щитам!C1600</f>
        <v>0</v>
      </c>
      <c r="D1595" s="20">
        <f>Разбивка_по_щитам!F1600</f>
        <v>0</v>
      </c>
      <c r="E1595" s="20">
        <f>Разбивка_по_щитам!H1600</f>
        <v>0</v>
      </c>
      <c r="F1595" s="20">
        <f>Разбивка_по_щитам!I1600</f>
        <v>0</v>
      </c>
      <c r="G1595" s="20">
        <f>Разбивка_по_щитам!J1600</f>
        <v>0</v>
      </c>
      <c r="H1595" s="20">
        <f>Разбивка_по_щитам!K1600</f>
        <v>0</v>
      </c>
      <c r="I1595" s="20">
        <f>Разбивка_по_щитам!L1600</f>
        <v>0</v>
      </c>
      <c r="J1595" s="20">
        <f>Разбивка_по_щитам!M1600</f>
        <v>0</v>
      </c>
      <c r="K1595" s="20">
        <f>Разбивка_по_щитам!N1600</f>
        <v>0</v>
      </c>
      <c r="L1595" s="20"/>
      <c r="M1595" s="20">
        <f>Разбивка_по_щитам!P1600</f>
        <v>0</v>
      </c>
      <c r="N1595" s="20"/>
    </row>
    <row r="1596" spans="2:14" x14ac:dyDescent="0.2">
      <c r="B1596" s="20">
        <f>Разбивка_по_щитам!B1601</f>
        <v>0</v>
      </c>
      <c r="C1596" s="20">
        <f>Разбивка_по_щитам!C1601</f>
        <v>0</v>
      </c>
      <c r="D1596" s="20">
        <f>Разбивка_по_щитам!F1601</f>
        <v>0</v>
      </c>
      <c r="E1596" s="20">
        <f>Разбивка_по_щитам!H1601</f>
        <v>0</v>
      </c>
      <c r="F1596" s="20">
        <f>Разбивка_по_щитам!I1601</f>
        <v>0</v>
      </c>
      <c r="G1596" s="20">
        <f>Разбивка_по_щитам!J1601</f>
        <v>0</v>
      </c>
      <c r="H1596" s="20">
        <f>Разбивка_по_щитам!K1601</f>
        <v>0</v>
      </c>
      <c r="I1596" s="20">
        <f>Разбивка_по_щитам!L1601</f>
        <v>0</v>
      </c>
      <c r="J1596" s="20">
        <f>Разбивка_по_щитам!M1601</f>
        <v>0</v>
      </c>
      <c r="K1596" s="20">
        <f>Разбивка_по_щитам!N1601</f>
        <v>0</v>
      </c>
      <c r="L1596" s="20"/>
      <c r="M1596" s="20">
        <f>Разбивка_по_щитам!P1601</f>
        <v>0</v>
      </c>
      <c r="N1596" s="20"/>
    </row>
    <row r="1597" spans="2:14" x14ac:dyDescent="0.2">
      <c r="B1597" s="20">
        <f>Разбивка_по_щитам!B1602</f>
        <v>0</v>
      </c>
      <c r="C1597" s="20">
        <f>Разбивка_по_щитам!C1602</f>
        <v>0</v>
      </c>
      <c r="D1597" s="20">
        <f>Разбивка_по_щитам!F1602</f>
        <v>0</v>
      </c>
      <c r="E1597" s="20">
        <f>Разбивка_по_щитам!H1602</f>
        <v>0</v>
      </c>
      <c r="F1597" s="20">
        <f>Разбивка_по_щитам!I1602</f>
        <v>0</v>
      </c>
      <c r="G1597" s="20">
        <f>Разбивка_по_щитам!J1602</f>
        <v>0</v>
      </c>
      <c r="H1597" s="20">
        <f>Разбивка_по_щитам!K1602</f>
        <v>0</v>
      </c>
      <c r="I1597" s="20">
        <f>Разбивка_по_щитам!L1602</f>
        <v>0</v>
      </c>
      <c r="J1597" s="20">
        <f>Разбивка_по_щитам!M1602</f>
        <v>0</v>
      </c>
      <c r="K1597" s="20">
        <f>Разбивка_по_щитам!N1602</f>
        <v>0</v>
      </c>
      <c r="L1597" s="20"/>
      <c r="M1597" s="20">
        <f>Разбивка_по_щитам!P1602</f>
        <v>0</v>
      </c>
      <c r="N1597" s="20"/>
    </row>
    <row r="1598" spans="2:14" x14ac:dyDescent="0.2">
      <c r="B1598" s="20">
        <f>Разбивка_по_щитам!B1603</f>
        <v>0</v>
      </c>
      <c r="C1598" s="20">
        <f>Разбивка_по_щитам!C1603</f>
        <v>0</v>
      </c>
      <c r="D1598" s="20">
        <f>Разбивка_по_щитам!F1603</f>
        <v>0</v>
      </c>
      <c r="E1598" s="20">
        <f>Разбивка_по_щитам!H1603</f>
        <v>0</v>
      </c>
      <c r="F1598" s="20">
        <f>Разбивка_по_щитам!I1603</f>
        <v>0</v>
      </c>
      <c r="G1598" s="20">
        <f>Разбивка_по_щитам!J1603</f>
        <v>0</v>
      </c>
      <c r="H1598" s="20">
        <f>Разбивка_по_щитам!K1603</f>
        <v>0</v>
      </c>
      <c r="I1598" s="20">
        <f>Разбивка_по_щитам!L1603</f>
        <v>0</v>
      </c>
      <c r="J1598" s="20">
        <f>Разбивка_по_щитам!M1603</f>
        <v>0</v>
      </c>
      <c r="K1598" s="20">
        <f>Разбивка_по_щитам!N1603</f>
        <v>0</v>
      </c>
      <c r="L1598" s="20"/>
      <c r="M1598" s="20">
        <f>Разбивка_по_щитам!P1603</f>
        <v>0</v>
      </c>
      <c r="N1598" s="20"/>
    </row>
    <row r="1599" spans="2:14" x14ac:dyDescent="0.2">
      <c r="B1599" s="20">
        <f>Разбивка_по_щитам!B1604</f>
        <v>0</v>
      </c>
      <c r="C1599" s="20">
        <f>Разбивка_по_щитам!C1604</f>
        <v>0</v>
      </c>
      <c r="D1599" s="20">
        <f>Разбивка_по_щитам!F1604</f>
        <v>0</v>
      </c>
      <c r="E1599" s="20">
        <f>Разбивка_по_щитам!H1604</f>
        <v>0</v>
      </c>
      <c r="F1599" s="20">
        <f>Разбивка_по_щитам!I1604</f>
        <v>0</v>
      </c>
      <c r="G1599" s="20">
        <f>Разбивка_по_щитам!J1604</f>
        <v>0</v>
      </c>
      <c r="H1599" s="20">
        <f>Разбивка_по_щитам!K1604</f>
        <v>0</v>
      </c>
      <c r="I1599" s="20">
        <f>Разбивка_по_щитам!L1604</f>
        <v>0</v>
      </c>
      <c r="J1599" s="20">
        <f>Разбивка_по_щитам!M1604</f>
        <v>0</v>
      </c>
      <c r="K1599" s="20">
        <f>Разбивка_по_щитам!N1604</f>
        <v>0</v>
      </c>
      <c r="L1599" s="20"/>
      <c r="M1599" s="20">
        <f>Разбивка_по_щитам!P1604</f>
        <v>0</v>
      </c>
      <c r="N1599" s="20"/>
    </row>
    <row r="1600" spans="2:14" x14ac:dyDescent="0.2">
      <c r="B1600" s="20">
        <f>Разбивка_по_щитам!B1605</f>
        <v>0</v>
      </c>
      <c r="C1600" s="20">
        <f>Разбивка_по_щитам!C1605</f>
        <v>0</v>
      </c>
      <c r="D1600" s="20">
        <f>Разбивка_по_щитам!F1605</f>
        <v>0</v>
      </c>
      <c r="E1600" s="20">
        <f>Разбивка_по_щитам!H1605</f>
        <v>0</v>
      </c>
      <c r="F1600" s="20">
        <f>Разбивка_по_щитам!I1605</f>
        <v>0</v>
      </c>
      <c r="G1600" s="20">
        <f>Разбивка_по_щитам!J1605</f>
        <v>0</v>
      </c>
      <c r="H1600" s="20">
        <f>Разбивка_по_щитам!K1605</f>
        <v>0</v>
      </c>
      <c r="I1600" s="20">
        <f>Разбивка_по_щитам!L1605</f>
        <v>0</v>
      </c>
      <c r="J1600" s="20">
        <f>Разбивка_по_щитам!M1605</f>
        <v>0</v>
      </c>
      <c r="K1600" s="20">
        <f>Разбивка_по_щитам!N1605</f>
        <v>0</v>
      </c>
      <c r="L1600" s="20"/>
      <c r="M1600" s="20">
        <f>Разбивка_по_щитам!P1605</f>
        <v>0</v>
      </c>
      <c r="N1600" s="20"/>
    </row>
    <row r="1601" spans="2:14" x14ac:dyDescent="0.2">
      <c r="B1601" s="20">
        <f>Разбивка_по_щитам!B1606</f>
        <v>0</v>
      </c>
      <c r="C1601" s="20">
        <f>Разбивка_по_щитам!C1606</f>
        <v>0</v>
      </c>
      <c r="D1601" s="20">
        <f>Разбивка_по_щитам!F1606</f>
        <v>0</v>
      </c>
      <c r="E1601" s="20">
        <f>Разбивка_по_щитам!H1606</f>
        <v>0</v>
      </c>
      <c r="F1601" s="20">
        <f>Разбивка_по_щитам!I1606</f>
        <v>0</v>
      </c>
      <c r="G1601" s="20">
        <f>Разбивка_по_щитам!J1606</f>
        <v>0</v>
      </c>
      <c r="H1601" s="20">
        <f>Разбивка_по_щитам!K1606</f>
        <v>0</v>
      </c>
      <c r="I1601" s="20">
        <f>Разбивка_по_щитам!L1606</f>
        <v>0</v>
      </c>
      <c r="J1601" s="20">
        <f>Разбивка_по_щитам!M1606</f>
        <v>0</v>
      </c>
      <c r="K1601" s="20">
        <f>Разбивка_по_щитам!N1606</f>
        <v>0</v>
      </c>
      <c r="L1601" s="20"/>
      <c r="M1601" s="20">
        <f>Разбивка_по_щитам!P1606</f>
        <v>0</v>
      </c>
      <c r="N1601" s="20"/>
    </row>
    <row r="1602" spans="2:14" x14ac:dyDescent="0.2">
      <c r="B1602" s="20">
        <f>Разбивка_по_щитам!B1607</f>
        <v>0</v>
      </c>
      <c r="C1602" s="20">
        <f>Разбивка_по_щитам!C1607</f>
        <v>0</v>
      </c>
      <c r="D1602" s="20">
        <f>Разбивка_по_щитам!F1607</f>
        <v>0</v>
      </c>
      <c r="E1602" s="20">
        <f>Разбивка_по_щитам!H1607</f>
        <v>0</v>
      </c>
      <c r="F1602" s="20">
        <f>Разбивка_по_щитам!I1607</f>
        <v>0</v>
      </c>
      <c r="G1602" s="20">
        <f>Разбивка_по_щитам!J1607</f>
        <v>0</v>
      </c>
      <c r="H1602" s="20">
        <f>Разбивка_по_щитам!K1607</f>
        <v>0</v>
      </c>
      <c r="I1602" s="20">
        <f>Разбивка_по_щитам!L1607</f>
        <v>0</v>
      </c>
      <c r="J1602" s="20">
        <f>Разбивка_по_щитам!M1607</f>
        <v>0</v>
      </c>
      <c r="K1602" s="20">
        <f>Разбивка_по_щитам!N1607</f>
        <v>0</v>
      </c>
      <c r="L1602" s="20"/>
      <c r="M1602" s="20">
        <f>Разбивка_по_щитам!P1607</f>
        <v>0</v>
      </c>
      <c r="N1602" s="20"/>
    </row>
    <row r="1603" spans="2:14" x14ac:dyDescent="0.2">
      <c r="B1603" s="20">
        <f>Разбивка_по_щитам!B1608</f>
        <v>0</v>
      </c>
      <c r="C1603" s="20">
        <f>Разбивка_по_щитам!C1608</f>
        <v>0</v>
      </c>
      <c r="D1603" s="20">
        <f>Разбивка_по_щитам!F1608</f>
        <v>0</v>
      </c>
      <c r="E1603" s="20">
        <f>Разбивка_по_щитам!H1608</f>
        <v>0</v>
      </c>
      <c r="F1603" s="20">
        <f>Разбивка_по_щитам!I1608</f>
        <v>0</v>
      </c>
      <c r="G1603" s="20">
        <f>Разбивка_по_щитам!J1608</f>
        <v>0</v>
      </c>
      <c r="H1603" s="20">
        <f>Разбивка_по_щитам!K1608</f>
        <v>0</v>
      </c>
      <c r="I1603" s="20">
        <f>Разбивка_по_щитам!L1608</f>
        <v>0</v>
      </c>
      <c r="J1603" s="20">
        <f>Разбивка_по_щитам!M1608</f>
        <v>0</v>
      </c>
      <c r="K1603" s="20">
        <f>Разбивка_по_щитам!N1608</f>
        <v>0</v>
      </c>
      <c r="L1603" s="20"/>
      <c r="M1603" s="20">
        <f>Разбивка_по_щитам!P1608</f>
        <v>0</v>
      </c>
      <c r="N1603" s="20"/>
    </row>
    <row r="1604" spans="2:14" x14ac:dyDescent="0.2">
      <c r="B1604" s="20">
        <f>Разбивка_по_щитам!B1609</f>
        <v>0</v>
      </c>
      <c r="C1604" s="20">
        <f>Разбивка_по_щитам!C1609</f>
        <v>0</v>
      </c>
      <c r="D1604" s="20">
        <f>Разбивка_по_щитам!F1609</f>
        <v>0</v>
      </c>
      <c r="E1604" s="20">
        <f>Разбивка_по_щитам!H1609</f>
        <v>0</v>
      </c>
      <c r="F1604" s="20">
        <f>Разбивка_по_щитам!I1609</f>
        <v>0</v>
      </c>
      <c r="G1604" s="20">
        <f>Разбивка_по_щитам!J1609</f>
        <v>0</v>
      </c>
      <c r="H1604" s="20">
        <f>Разбивка_по_щитам!K1609</f>
        <v>0</v>
      </c>
      <c r="I1604" s="20">
        <f>Разбивка_по_щитам!L1609</f>
        <v>0</v>
      </c>
      <c r="J1604" s="20">
        <f>Разбивка_по_щитам!M1609</f>
        <v>0</v>
      </c>
      <c r="K1604" s="20">
        <f>Разбивка_по_щитам!N1609</f>
        <v>0</v>
      </c>
      <c r="L1604" s="20"/>
      <c r="M1604" s="20">
        <f>Разбивка_по_щитам!P1609</f>
        <v>0</v>
      </c>
      <c r="N1604" s="20"/>
    </row>
    <row r="1605" spans="2:14" x14ac:dyDescent="0.2">
      <c r="B1605" s="20">
        <f>Разбивка_по_щитам!B1610</f>
        <v>0</v>
      </c>
      <c r="C1605" s="20">
        <f>Разбивка_по_щитам!C1610</f>
        <v>0</v>
      </c>
      <c r="D1605" s="20">
        <f>Разбивка_по_щитам!F1610</f>
        <v>0</v>
      </c>
      <c r="E1605" s="20">
        <f>Разбивка_по_щитам!H1610</f>
        <v>0</v>
      </c>
      <c r="F1605" s="20">
        <f>Разбивка_по_щитам!I1610</f>
        <v>0</v>
      </c>
      <c r="G1605" s="20">
        <f>Разбивка_по_щитам!J1610</f>
        <v>0</v>
      </c>
      <c r="H1605" s="20">
        <f>Разбивка_по_щитам!K1610</f>
        <v>0</v>
      </c>
      <c r="I1605" s="20">
        <f>Разбивка_по_щитам!L1610</f>
        <v>0</v>
      </c>
      <c r="J1605" s="20">
        <f>Разбивка_по_щитам!M1610</f>
        <v>0</v>
      </c>
      <c r="K1605" s="20">
        <f>Разбивка_по_щитам!N1610</f>
        <v>0</v>
      </c>
      <c r="L1605" s="20"/>
      <c r="M1605" s="20">
        <f>Разбивка_по_щитам!P1610</f>
        <v>0</v>
      </c>
      <c r="N1605" s="20"/>
    </row>
    <row r="1606" spans="2:14" x14ac:dyDescent="0.2">
      <c r="B1606" s="20">
        <f>Разбивка_по_щитам!B1611</f>
        <v>0</v>
      </c>
      <c r="C1606" s="20">
        <f>Разбивка_по_щитам!C1611</f>
        <v>0</v>
      </c>
      <c r="D1606" s="20">
        <f>Разбивка_по_щитам!F1611</f>
        <v>0</v>
      </c>
      <c r="E1606" s="20">
        <f>Разбивка_по_щитам!H1611</f>
        <v>0</v>
      </c>
      <c r="F1606" s="20">
        <f>Разбивка_по_щитам!I1611</f>
        <v>0</v>
      </c>
      <c r="G1606" s="20">
        <f>Разбивка_по_щитам!J1611</f>
        <v>0</v>
      </c>
      <c r="H1606" s="20">
        <f>Разбивка_по_щитам!K1611</f>
        <v>0</v>
      </c>
      <c r="I1606" s="20">
        <f>Разбивка_по_щитам!L1611</f>
        <v>0</v>
      </c>
      <c r="J1606" s="20">
        <f>Разбивка_по_щитам!M1611</f>
        <v>0</v>
      </c>
      <c r="K1606" s="20">
        <f>Разбивка_по_щитам!N1611</f>
        <v>0</v>
      </c>
      <c r="L1606" s="20"/>
      <c r="M1606" s="20">
        <f>Разбивка_по_щитам!P1611</f>
        <v>0</v>
      </c>
      <c r="N1606" s="20"/>
    </row>
    <row r="1607" spans="2:14" x14ac:dyDescent="0.2">
      <c r="B1607" s="20">
        <f>Разбивка_по_щитам!B1612</f>
        <v>0</v>
      </c>
      <c r="C1607" s="20">
        <f>Разбивка_по_щитам!C1612</f>
        <v>0</v>
      </c>
      <c r="D1607" s="20">
        <f>Разбивка_по_щитам!F1612</f>
        <v>0</v>
      </c>
      <c r="E1607" s="20">
        <f>Разбивка_по_щитам!H1612</f>
        <v>0</v>
      </c>
      <c r="F1607" s="20">
        <f>Разбивка_по_щитам!I1612</f>
        <v>0</v>
      </c>
      <c r="G1607" s="20">
        <f>Разбивка_по_щитам!J1612</f>
        <v>0</v>
      </c>
      <c r="H1607" s="20">
        <f>Разбивка_по_щитам!K1612</f>
        <v>0</v>
      </c>
      <c r="I1607" s="20">
        <f>Разбивка_по_щитам!L1612</f>
        <v>0</v>
      </c>
      <c r="J1607" s="20">
        <f>Разбивка_по_щитам!M1612</f>
        <v>0</v>
      </c>
      <c r="K1607" s="20">
        <f>Разбивка_по_щитам!N1612</f>
        <v>0</v>
      </c>
      <c r="L1607" s="20"/>
      <c r="M1607" s="20">
        <f>Разбивка_по_щитам!P1612</f>
        <v>0</v>
      </c>
      <c r="N1607" s="20"/>
    </row>
    <row r="1608" spans="2:14" x14ac:dyDescent="0.2">
      <c r="B1608" s="20">
        <f>Разбивка_по_щитам!B1613</f>
        <v>0</v>
      </c>
      <c r="C1608" s="20">
        <f>Разбивка_по_щитам!C1613</f>
        <v>0</v>
      </c>
      <c r="D1608" s="20">
        <f>Разбивка_по_щитам!F1613</f>
        <v>0</v>
      </c>
      <c r="E1608" s="20">
        <f>Разбивка_по_щитам!H1613</f>
        <v>0</v>
      </c>
      <c r="F1608" s="20">
        <f>Разбивка_по_щитам!I1613</f>
        <v>0</v>
      </c>
      <c r="G1608" s="20">
        <f>Разбивка_по_щитам!J1613</f>
        <v>0</v>
      </c>
      <c r="H1608" s="20">
        <f>Разбивка_по_щитам!K1613</f>
        <v>0</v>
      </c>
      <c r="I1608" s="20">
        <f>Разбивка_по_щитам!L1613</f>
        <v>0</v>
      </c>
      <c r="J1608" s="20">
        <f>Разбивка_по_щитам!M1613</f>
        <v>0</v>
      </c>
      <c r="K1608" s="20">
        <f>Разбивка_по_щитам!N1613</f>
        <v>0</v>
      </c>
      <c r="L1608" s="20"/>
      <c r="M1608" s="20">
        <f>Разбивка_по_щитам!P1613</f>
        <v>0</v>
      </c>
      <c r="N1608" s="20"/>
    </row>
    <row r="1609" spans="2:14" x14ac:dyDescent="0.2">
      <c r="B1609" s="20">
        <f>Разбивка_по_щитам!B1614</f>
        <v>0</v>
      </c>
      <c r="C1609" s="20">
        <f>Разбивка_по_щитам!C1614</f>
        <v>0</v>
      </c>
      <c r="D1609" s="20">
        <f>Разбивка_по_щитам!F1614</f>
        <v>0</v>
      </c>
      <c r="E1609" s="20">
        <f>Разбивка_по_щитам!H1614</f>
        <v>0</v>
      </c>
      <c r="F1609" s="20">
        <f>Разбивка_по_щитам!I1614</f>
        <v>0</v>
      </c>
      <c r="G1609" s="20">
        <f>Разбивка_по_щитам!J1614</f>
        <v>0</v>
      </c>
      <c r="H1609" s="20">
        <f>Разбивка_по_щитам!K1614</f>
        <v>0</v>
      </c>
      <c r="I1609" s="20">
        <f>Разбивка_по_щитам!L1614</f>
        <v>0</v>
      </c>
      <c r="J1609" s="20">
        <f>Разбивка_по_щитам!M1614</f>
        <v>0</v>
      </c>
      <c r="K1609" s="20">
        <f>Разбивка_по_щитам!N1614</f>
        <v>0</v>
      </c>
      <c r="L1609" s="20"/>
      <c r="M1609" s="20">
        <f>Разбивка_по_щитам!P1614</f>
        <v>0</v>
      </c>
      <c r="N1609" s="20"/>
    </row>
    <row r="1610" spans="2:14" x14ac:dyDescent="0.2">
      <c r="B1610" s="20">
        <f>Разбивка_по_щитам!B1615</f>
        <v>0</v>
      </c>
      <c r="C1610" s="20">
        <f>Разбивка_по_щитам!C1615</f>
        <v>0</v>
      </c>
      <c r="D1610" s="20">
        <f>Разбивка_по_щитам!F1615</f>
        <v>0</v>
      </c>
      <c r="E1610" s="20">
        <f>Разбивка_по_щитам!H1615</f>
        <v>0</v>
      </c>
      <c r="F1610" s="20">
        <f>Разбивка_по_щитам!I1615</f>
        <v>0</v>
      </c>
      <c r="G1610" s="20">
        <f>Разбивка_по_щитам!J1615</f>
        <v>0</v>
      </c>
      <c r="H1610" s="20">
        <f>Разбивка_по_щитам!K1615</f>
        <v>0</v>
      </c>
      <c r="I1610" s="20">
        <f>Разбивка_по_щитам!L1615</f>
        <v>0</v>
      </c>
      <c r="J1610" s="20">
        <f>Разбивка_по_щитам!M1615</f>
        <v>0</v>
      </c>
      <c r="K1610" s="20">
        <f>Разбивка_по_щитам!N1615</f>
        <v>0</v>
      </c>
      <c r="L1610" s="20"/>
      <c r="M1610" s="20">
        <f>Разбивка_по_щитам!P1615</f>
        <v>0</v>
      </c>
      <c r="N1610" s="20"/>
    </row>
    <row r="1611" spans="2:14" x14ac:dyDescent="0.2">
      <c r="B1611" s="20">
        <f>Разбивка_по_щитам!B1616</f>
        <v>0</v>
      </c>
      <c r="C1611" s="20">
        <f>Разбивка_по_щитам!C1616</f>
        <v>0</v>
      </c>
      <c r="D1611" s="20">
        <f>Разбивка_по_щитам!F1616</f>
        <v>0</v>
      </c>
      <c r="E1611" s="20">
        <f>Разбивка_по_щитам!H1616</f>
        <v>0</v>
      </c>
      <c r="F1611" s="20">
        <f>Разбивка_по_щитам!I1616</f>
        <v>0</v>
      </c>
      <c r="G1611" s="20">
        <f>Разбивка_по_щитам!J1616</f>
        <v>0</v>
      </c>
      <c r="H1611" s="20">
        <f>Разбивка_по_щитам!K1616</f>
        <v>0</v>
      </c>
      <c r="I1611" s="20">
        <f>Разбивка_по_щитам!L1616</f>
        <v>0</v>
      </c>
      <c r="J1611" s="20">
        <f>Разбивка_по_щитам!M1616</f>
        <v>0</v>
      </c>
      <c r="K1611" s="20">
        <f>Разбивка_по_щитам!N1616</f>
        <v>0</v>
      </c>
      <c r="L1611" s="20"/>
      <c r="M1611" s="20">
        <f>Разбивка_по_щитам!P1616</f>
        <v>0</v>
      </c>
      <c r="N1611" s="20"/>
    </row>
    <row r="1612" spans="2:14" x14ac:dyDescent="0.2">
      <c r="B1612" s="20">
        <f>Разбивка_по_щитам!B1617</f>
        <v>0</v>
      </c>
      <c r="C1612" s="20">
        <f>Разбивка_по_щитам!C1617</f>
        <v>0</v>
      </c>
      <c r="D1612" s="20">
        <f>Разбивка_по_щитам!F1617</f>
        <v>0</v>
      </c>
      <c r="E1612" s="20">
        <f>Разбивка_по_щитам!H1617</f>
        <v>0</v>
      </c>
      <c r="F1612" s="20">
        <f>Разбивка_по_щитам!I1617</f>
        <v>0</v>
      </c>
      <c r="G1612" s="20">
        <f>Разбивка_по_щитам!J1617</f>
        <v>0</v>
      </c>
      <c r="H1612" s="20">
        <f>Разбивка_по_щитам!K1617</f>
        <v>0</v>
      </c>
      <c r="I1612" s="20">
        <f>Разбивка_по_щитам!L1617</f>
        <v>0</v>
      </c>
      <c r="J1612" s="20">
        <f>Разбивка_по_щитам!M1617</f>
        <v>0</v>
      </c>
      <c r="K1612" s="20">
        <f>Разбивка_по_щитам!N1617</f>
        <v>0</v>
      </c>
      <c r="L1612" s="20"/>
      <c r="M1612" s="20">
        <f>Разбивка_по_щитам!P1617</f>
        <v>0</v>
      </c>
      <c r="N1612" s="20"/>
    </row>
    <row r="1613" spans="2:14" x14ac:dyDescent="0.2">
      <c r="B1613" s="20">
        <f>Разбивка_по_щитам!B1618</f>
        <v>0</v>
      </c>
      <c r="C1613" s="20">
        <f>Разбивка_по_щитам!C1618</f>
        <v>0</v>
      </c>
      <c r="D1613" s="20">
        <f>Разбивка_по_щитам!F1618</f>
        <v>0</v>
      </c>
      <c r="E1613" s="20">
        <f>Разбивка_по_щитам!H1618</f>
        <v>0</v>
      </c>
      <c r="F1613" s="20">
        <f>Разбивка_по_щитам!I1618</f>
        <v>0</v>
      </c>
      <c r="G1613" s="20">
        <f>Разбивка_по_щитам!J1618</f>
        <v>0</v>
      </c>
      <c r="H1613" s="20">
        <f>Разбивка_по_щитам!K1618</f>
        <v>0</v>
      </c>
      <c r="I1613" s="20">
        <f>Разбивка_по_щитам!L1618</f>
        <v>0</v>
      </c>
      <c r="J1613" s="20">
        <f>Разбивка_по_щитам!M1618</f>
        <v>0</v>
      </c>
      <c r="K1613" s="20">
        <f>Разбивка_по_щитам!N1618</f>
        <v>0</v>
      </c>
      <c r="L1613" s="20"/>
      <c r="M1613" s="20">
        <f>Разбивка_по_щитам!P1618</f>
        <v>0</v>
      </c>
      <c r="N1613" s="20"/>
    </row>
    <row r="1614" spans="2:14" x14ac:dyDescent="0.2">
      <c r="B1614" s="20">
        <f>Разбивка_по_щитам!B1619</f>
        <v>0</v>
      </c>
      <c r="C1614" s="20">
        <f>Разбивка_по_щитам!C1619</f>
        <v>0</v>
      </c>
      <c r="D1614" s="20">
        <f>Разбивка_по_щитам!F1619</f>
        <v>0</v>
      </c>
      <c r="E1614" s="20">
        <f>Разбивка_по_щитам!H1619</f>
        <v>0</v>
      </c>
      <c r="F1614" s="20">
        <f>Разбивка_по_щитам!I1619</f>
        <v>0</v>
      </c>
      <c r="G1614" s="20">
        <f>Разбивка_по_щитам!J1619</f>
        <v>0</v>
      </c>
      <c r="H1614" s="20">
        <f>Разбивка_по_щитам!K1619</f>
        <v>0</v>
      </c>
      <c r="I1614" s="20">
        <f>Разбивка_по_щитам!L1619</f>
        <v>0</v>
      </c>
      <c r="J1614" s="20">
        <f>Разбивка_по_щитам!M1619</f>
        <v>0</v>
      </c>
      <c r="K1614" s="20">
        <f>Разбивка_по_щитам!N1619</f>
        <v>0</v>
      </c>
      <c r="L1614" s="20"/>
      <c r="M1614" s="20">
        <f>Разбивка_по_щитам!P1619</f>
        <v>0</v>
      </c>
      <c r="N1614" s="20"/>
    </row>
    <row r="1615" spans="2:14" x14ac:dyDescent="0.2">
      <c r="B1615" s="20">
        <f>Разбивка_по_щитам!B1620</f>
        <v>0</v>
      </c>
      <c r="C1615" s="20">
        <f>Разбивка_по_щитам!C1620</f>
        <v>0</v>
      </c>
      <c r="D1615" s="20">
        <f>Разбивка_по_щитам!F1620</f>
        <v>0</v>
      </c>
      <c r="E1615" s="20">
        <f>Разбивка_по_щитам!H1620</f>
        <v>0</v>
      </c>
      <c r="F1615" s="20">
        <f>Разбивка_по_щитам!I1620</f>
        <v>0</v>
      </c>
      <c r="G1615" s="20">
        <f>Разбивка_по_щитам!J1620</f>
        <v>0</v>
      </c>
      <c r="H1615" s="20">
        <f>Разбивка_по_щитам!K1620</f>
        <v>0</v>
      </c>
      <c r="I1615" s="20">
        <f>Разбивка_по_щитам!L1620</f>
        <v>0</v>
      </c>
      <c r="J1615" s="20">
        <f>Разбивка_по_щитам!M1620</f>
        <v>0</v>
      </c>
      <c r="K1615" s="20">
        <f>Разбивка_по_щитам!N1620</f>
        <v>0</v>
      </c>
      <c r="L1615" s="20"/>
      <c r="M1615" s="20">
        <f>Разбивка_по_щитам!P1620</f>
        <v>0</v>
      </c>
      <c r="N1615" s="20"/>
    </row>
    <row r="1616" spans="2:14" x14ac:dyDescent="0.2">
      <c r="B1616" s="20">
        <f>Разбивка_по_щитам!B1621</f>
        <v>0</v>
      </c>
      <c r="C1616" s="20">
        <f>Разбивка_по_щитам!C1621</f>
        <v>0</v>
      </c>
      <c r="D1616" s="20">
        <f>Разбивка_по_щитам!F1621</f>
        <v>0</v>
      </c>
      <c r="E1616" s="20">
        <f>Разбивка_по_щитам!H1621</f>
        <v>0</v>
      </c>
      <c r="F1616" s="20">
        <f>Разбивка_по_щитам!I1621</f>
        <v>0</v>
      </c>
      <c r="G1616" s="20">
        <f>Разбивка_по_щитам!J1621</f>
        <v>0</v>
      </c>
      <c r="H1616" s="20">
        <f>Разбивка_по_щитам!K1621</f>
        <v>0</v>
      </c>
      <c r="I1616" s="20">
        <f>Разбивка_по_щитам!L1621</f>
        <v>0</v>
      </c>
      <c r="J1616" s="20">
        <f>Разбивка_по_щитам!M1621</f>
        <v>0</v>
      </c>
      <c r="K1616" s="20">
        <f>Разбивка_по_щитам!N1621</f>
        <v>0</v>
      </c>
      <c r="L1616" s="20"/>
      <c r="M1616" s="20">
        <f>Разбивка_по_щитам!P1621</f>
        <v>0</v>
      </c>
      <c r="N1616" s="20"/>
    </row>
    <row r="1617" spans="2:14" x14ac:dyDescent="0.2">
      <c r="B1617" s="20">
        <f>Разбивка_по_щитам!B1622</f>
        <v>0</v>
      </c>
      <c r="C1617" s="20">
        <f>Разбивка_по_щитам!C1622</f>
        <v>0</v>
      </c>
      <c r="D1617" s="20">
        <f>Разбивка_по_щитам!F1622</f>
        <v>0</v>
      </c>
      <c r="E1617" s="20">
        <f>Разбивка_по_щитам!H1622</f>
        <v>0</v>
      </c>
      <c r="F1617" s="20">
        <f>Разбивка_по_щитам!I1622</f>
        <v>0</v>
      </c>
      <c r="G1617" s="20">
        <f>Разбивка_по_щитам!J1622</f>
        <v>0</v>
      </c>
      <c r="H1617" s="20">
        <f>Разбивка_по_щитам!K1622</f>
        <v>0</v>
      </c>
      <c r="I1617" s="20">
        <f>Разбивка_по_щитам!L1622</f>
        <v>0</v>
      </c>
      <c r="J1617" s="20">
        <f>Разбивка_по_щитам!M1622</f>
        <v>0</v>
      </c>
      <c r="K1617" s="20">
        <f>Разбивка_по_щитам!N1622</f>
        <v>0</v>
      </c>
      <c r="L1617" s="20"/>
      <c r="M1617" s="20">
        <f>Разбивка_по_щитам!P1622</f>
        <v>0</v>
      </c>
      <c r="N1617" s="20"/>
    </row>
    <row r="1618" spans="2:14" x14ac:dyDescent="0.2">
      <c r="B1618" s="20">
        <f>Разбивка_по_щитам!B1623</f>
        <v>0</v>
      </c>
      <c r="C1618" s="20">
        <f>Разбивка_по_щитам!C1623</f>
        <v>0</v>
      </c>
      <c r="D1618" s="20">
        <f>Разбивка_по_щитам!F1623</f>
        <v>0</v>
      </c>
      <c r="E1618" s="20">
        <f>Разбивка_по_щитам!H1623</f>
        <v>0</v>
      </c>
      <c r="F1618" s="20">
        <f>Разбивка_по_щитам!I1623</f>
        <v>0</v>
      </c>
      <c r="G1618" s="20">
        <f>Разбивка_по_щитам!J1623</f>
        <v>0</v>
      </c>
      <c r="H1618" s="20">
        <f>Разбивка_по_щитам!K1623</f>
        <v>0</v>
      </c>
      <c r="I1618" s="20">
        <f>Разбивка_по_щитам!L1623</f>
        <v>0</v>
      </c>
      <c r="J1618" s="20">
        <f>Разбивка_по_щитам!M1623</f>
        <v>0</v>
      </c>
      <c r="K1618" s="20">
        <f>Разбивка_по_щитам!N1623</f>
        <v>0</v>
      </c>
      <c r="L1618" s="20"/>
      <c r="M1618" s="20">
        <f>Разбивка_по_щитам!P1623</f>
        <v>0</v>
      </c>
      <c r="N1618" s="20"/>
    </row>
    <row r="1619" spans="2:14" x14ac:dyDescent="0.2">
      <c r="B1619" s="20">
        <f>Разбивка_по_щитам!B1624</f>
        <v>0</v>
      </c>
      <c r="C1619" s="20">
        <f>Разбивка_по_щитам!C1624</f>
        <v>0</v>
      </c>
      <c r="D1619" s="20">
        <f>Разбивка_по_щитам!F1624</f>
        <v>0</v>
      </c>
      <c r="E1619" s="20">
        <f>Разбивка_по_щитам!H1624</f>
        <v>0</v>
      </c>
      <c r="F1619" s="20">
        <f>Разбивка_по_щитам!I1624</f>
        <v>0</v>
      </c>
      <c r="G1619" s="20">
        <f>Разбивка_по_щитам!J1624</f>
        <v>0</v>
      </c>
      <c r="H1619" s="20">
        <f>Разбивка_по_щитам!K1624</f>
        <v>0</v>
      </c>
      <c r="I1619" s="20">
        <f>Разбивка_по_щитам!L1624</f>
        <v>0</v>
      </c>
      <c r="J1619" s="20">
        <f>Разбивка_по_щитам!M1624</f>
        <v>0</v>
      </c>
      <c r="K1619" s="20">
        <f>Разбивка_по_щитам!N1624</f>
        <v>0</v>
      </c>
      <c r="L1619" s="20"/>
      <c r="M1619" s="20">
        <f>Разбивка_по_щитам!P1624</f>
        <v>0</v>
      </c>
      <c r="N1619" s="20"/>
    </row>
    <row r="1620" spans="2:14" x14ac:dyDescent="0.2">
      <c r="B1620" s="20">
        <f>Разбивка_по_щитам!B1625</f>
        <v>0</v>
      </c>
      <c r="C1620" s="20">
        <f>Разбивка_по_щитам!C1625</f>
        <v>0</v>
      </c>
      <c r="D1620" s="20">
        <f>Разбивка_по_щитам!F1625</f>
        <v>0</v>
      </c>
      <c r="E1620" s="20">
        <f>Разбивка_по_щитам!H1625</f>
        <v>0</v>
      </c>
      <c r="F1620" s="20">
        <f>Разбивка_по_щитам!I1625</f>
        <v>0</v>
      </c>
      <c r="G1620" s="20">
        <f>Разбивка_по_щитам!J1625</f>
        <v>0</v>
      </c>
      <c r="H1620" s="20">
        <f>Разбивка_по_щитам!K1625</f>
        <v>0</v>
      </c>
      <c r="I1620" s="20">
        <f>Разбивка_по_щитам!L1625</f>
        <v>0</v>
      </c>
      <c r="J1620" s="20">
        <f>Разбивка_по_щитам!M1625</f>
        <v>0</v>
      </c>
      <c r="K1620" s="20">
        <f>Разбивка_по_щитам!N1625</f>
        <v>0</v>
      </c>
      <c r="L1620" s="20"/>
      <c r="M1620" s="20">
        <f>Разбивка_по_щитам!P1625</f>
        <v>0</v>
      </c>
      <c r="N1620" s="20"/>
    </row>
    <row r="1621" spans="2:14" x14ac:dyDescent="0.2">
      <c r="B1621" s="20">
        <f>Разбивка_по_щитам!B1626</f>
        <v>0</v>
      </c>
      <c r="C1621" s="20">
        <f>Разбивка_по_щитам!C1626</f>
        <v>0</v>
      </c>
      <c r="D1621" s="20">
        <f>Разбивка_по_щитам!F1626</f>
        <v>0</v>
      </c>
      <c r="E1621" s="20">
        <f>Разбивка_по_щитам!H1626</f>
        <v>0</v>
      </c>
      <c r="F1621" s="20">
        <f>Разбивка_по_щитам!I1626</f>
        <v>0</v>
      </c>
      <c r="G1621" s="20">
        <f>Разбивка_по_щитам!J1626</f>
        <v>0</v>
      </c>
      <c r="H1621" s="20">
        <f>Разбивка_по_щитам!K1626</f>
        <v>0</v>
      </c>
      <c r="I1621" s="20">
        <f>Разбивка_по_щитам!L1626</f>
        <v>0</v>
      </c>
      <c r="J1621" s="20">
        <f>Разбивка_по_щитам!M1626</f>
        <v>0</v>
      </c>
      <c r="K1621" s="20">
        <f>Разбивка_по_щитам!N1626</f>
        <v>0</v>
      </c>
      <c r="L1621" s="20"/>
      <c r="M1621" s="20">
        <f>Разбивка_по_щитам!P1626</f>
        <v>0</v>
      </c>
      <c r="N1621" s="20"/>
    </row>
    <row r="1622" spans="2:14" x14ac:dyDescent="0.2">
      <c r="B1622" s="20">
        <f>Разбивка_по_щитам!B1627</f>
        <v>0</v>
      </c>
      <c r="C1622" s="20">
        <f>Разбивка_по_щитам!C1627</f>
        <v>0</v>
      </c>
      <c r="D1622" s="20">
        <f>Разбивка_по_щитам!F1627</f>
        <v>0</v>
      </c>
      <c r="E1622" s="20">
        <f>Разбивка_по_щитам!H1627</f>
        <v>0</v>
      </c>
      <c r="F1622" s="20">
        <f>Разбивка_по_щитам!I1627</f>
        <v>0</v>
      </c>
      <c r="G1622" s="20">
        <f>Разбивка_по_щитам!J1627</f>
        <v>0</v>
      </c>
      <c r="H1622" s="20">
        <f>Разбивка_по_щитам!K1627</f>
        <v>0</v>
      </c>
      <c r="I1622" s="20">
        <f>Разбивка_по_щитам!L1627</f>
        <v>0</v>
      </c>
      <c r="J1622" s="20">
        <f>Разбивка_по_щитам!M1627</f>
        <v>0</v>
      </c>
      <c r="K1622" s="20">
        <f>Разбивка_по_щитам!N1627</f>
        <v>0</v>
      </c>
      <c r="L1622" s="20"/>
      <c r="M1622" s="20">
        <f>Разбивка_по_щитам!P1627</f>
        <v>0</v>
      </c>
      <c r="N1622" s="20"/>
    </row>
    <row r="1623" spans="2:14" x14ac:dyDescent="0.2">
      <c r="B1623" s="20">
        <f>Разбивка_по_щитам!B1628</f>
        <v>0</v>
      </c>
      <c r="C1623" s="20">
        <f>Разбивка_по_щитам!C1628</f>
        <v>0</v>
      </c>
      <c r="D1623" s="20">
        <f>Разбивка_по_щитам!F1628</f>
        <v>0</v>
      </c>
      <c r="E1623" s="20">
        <f>Разбивка_по_щитам!H1628</f>
        <v>0</v>
      </c>
      <c r="F1623" s="20">
        <f>Разбивка_по_щитам!I1628</f>
        <v>0</v>
      </c>
      <c r="G1623" s="20">
        <f>Разбивка_по_щитам!J1628</f>
        <v>0</v>
      </c>
      <c r="H1623" s="20">
        <f>Разбивка_по_щитам!K1628</f>
        <v>0</v>
      </c>
      <c r="I1623" s="20">
        <f>Разбивка_по_щитам!L1628</f>
        <v>0</v>
      </c>
      <c r="J1623" s="20">
        <f>Разбивка_по_щитам!M1628</f>
        <v>0</v>
      </c>
      <c r="K1623" s="20">
        <f>Разбивка_по_щитам!N1628</f>
        <v>0</v>
      </c>
      <c r="L1623" s="20"/>
      <c r="M1623" s="20">
        <f>Разбивка_по_щитам!P1628</f>
        <v>0</v>
      </c>
      <c r="N1623" s="20"/>
    </row>
    <row r="1624" spans="2:14" x14ac:dyDescent="0.2">
      <c r="B1624" s="20">
        <f>Разбивка_по_щитам!B1629</f>
        <v>0</v>
      </c>
      <c r="C1624" s="20">
        <f>Разбивка_по_щитам!C1629</f>
        <v>0</v>
      </c>
      <c r="D1624" s="20">
        <f>Разбивка_по_щитам!F1629</f>
        <v>0</v>
      </c>
      <c r="E1624" s="20">
        <f>Разбивка_по_щитам!H1629</f>
        <v>0</v>
      </c>
      <c r="F1624" s="20">
        <f>Разбивка_по_щитам!I1629</f>
        <v>0</v>
      </c>
      <c r="G1624" s="20">
        <f>Разбивка_по_щитам!J1629</f>
        <v>0</v>
      </c>
      <c r="H1624" s="20">
        <f>Разбивка_по_щитам!K1629</f>
        <v>0</v>
      </c>
      <c r="I1624" s="20">
        <f>Разбивка_по_щитам!L1629</f>
        <v>0</v>
      </c>
      <c r="J1624" s="20">
        <f>Разбивка_по_щитам!M1629</f>
        <v>0</v>
      </c>
      <c r="K1624" s="20">
        <f>Разбивка_по_щитам!N1629</f>
        <v>0</v>
      </c>
      <c r="L1624" s="20"/>
      <c r="M1624" s="20">
        <f>Разбивка_по_щитам!P1629</f>
        <v>0</v>
      </c>
      <c r="N1624" s="20"/>
    </row>
    <row r="1625" spans="2:14" x14ac:dyDescent="0.2">
      <c r="B1625" s="20">
        <f>Разбивка_по_щитам!B1630</f>
        <v>0</v>
      </c>
      <c r="C1625" s="20">
        <f>Разбивка_по_щитам!C1630</f>
        <v>0</v>
      </c>
      <c r="D1625" s="20">
        <f>Разбивка_по_щитам!F1630</f>
        <v>0</v>
      </c>
      <c r="E1625" s="20">
        <f>Разбивка_по_щитам!H1630</f>
        <v>0</v>
      </c>
      <c r="F1625" s="20">
        <f>Разбивка_по_щитам!I1630</f>
        <v>0</v>
      </c>
      <c r="G1625" s="20">
        <f>Разбивка_по_щитам!J1630</f>
        <v>0</v>
      </c>
      <c r="H1625" s="20">
        <f>Разбивка_по_щитам!K1630</f>
        <v>0</v>
      </c>
      <c r="I1625" s="20">
        <f>Разбивка_по_щитам!L1630</f>
        <v>0</v>
      </c>
      <c r="J1625" s="20">
        <f>Разбивка_по_щитам!M1630</f>
        <v>0</v>
      </c>
      <c r="K1625" s="20">
        <f>Разбивка_по_щитам!N1630</f>
        <v>0</v>
      </c>
      <c r="L1625" s="20"/>
      <c r="M1625" s="20">
        <f>Разбивка_по_щитам!P1630</f>
        <v>0</v>
      </c>
      <c r="N1625" s="20"/>
    </row>
    <row r="1626" spans="2:14" x14ac:dyDescent="0.2">
      <c r="B1626" s="20">
        <f>Разбивка_по_щитам!B1631</f>
        <v>0</v>
      </c>
      <c r="C1626" s="20">
        <f>Разбивка_по_щитам!C1631</f>
        <v>0</v>
      </c>
      <c r="D1626" s="20">
        <f>Разбивка_по_щитам!F1631</f>
        <v>0</v>
      </c>
      <c r="E1626" s="20">
        <f>Разбивка_по_щитам!H1631</f>
        <v>0</v>
      </c>
      <c r="F1626" s="20">
        <f>Разбивка_по_щитам!I1631</f>
        <v>0</v>
      </c>
      <c r="G1626" s="20">
        <f>Разбивка_по_щитам!J1631</f>
        <v>0</v>
      </c>
      <c r="H1626" s="20">
        <f>Разбивка_по_щитам!K1631</f>
        <v>0</v>
      </c>
      <c r="I1626" s="20">
        <f>Разбивка_по_щитам!L1631</f>
        <v>0</v>
      </c>
      <c r="J1626" s="20">
        <f>Разбивка_по_щитам!M1631</f>
        <v>0</v>
      </c>
      <c r="K1626" s="20">
        <f>Разбивка_по_щитам!N1631</f>
        <v>0</v>
      </c>
      <c r="L1626" s="20"/>
      <c r="M1626" s="20">
        <f>Разбивка_по_щитам!P1631</f>
        <v>0</v>
      </c>
      <c r="N1626" s="20"/>
    </row>
    <row r="1627" spans="2:14" x14ac:dyDescent="0.2">
      <c r="B1627" s="20">
        <f>Разбивка_по_щитам!B1632</f>
        <v>0</v>
      </c>
      <c r="C1627" s="20">
        <f>Разбивка_по_щитам!C1632</f>
        <v>0</v>
      </c>
      <c r="D1627" s="20">
        <f>Разбивка_по_щитам!F1632</f>
        <v>0</v>
      </c>
      <c r="E1627" s="20">
        <f>Разбивка_по_щитам!H1632</f>
        <v>0</v>
      </c>
      <c r="F1627" s="20">
        <f>Разбивка_по_щитам!I1632</f>
        <v>0</v>
      </c>
      <c r="G1627" s="20">
        <f>Разбивка_по_щитам!J1632</f>
        <v>0</v>
      </c>
      <c r="H1627" s="20">
        <f>Разбивка_по_щитам!K1632</f>
        <v>0</v>
      </c>
      <c r="I1627" s="20">
        <f>Разбивка_по_щитам!L1632</f>
        <v>0</v>
      </c>
      <c r="J1627" s="20">
        <f>Разбивка_по_щитам!M1632</f>
        <v>0</v>
      </c>
      <c r="K1627" s="20">
        <f>Разбивка_по_щитам!N1632</f>
        <v>0</v>
      </c>
      <c r="L1627" s="20"/>
      <c r="M1627" s="20">
        <f>Разбивка_по_щитам!P1632</f>
        <v>0</v>
      </c>
      <c r="N1627" s="20"/>
    </row>
    <row r="1628" spans="2:14" x14ac:dyDescent="0.2">
      <c r="B1628" s="20">
        <f>Разбивка_по_щитам!B1633</f>
        <v>0</v>
      </c>
      <c r="C1628" s="20">
        <f>Разбивка_по_щитам!C1633</f>
        <v>0</v>
      </c>
      <c r="D1628" s="20">
        <f>Разбивка_по_щитам!F1633</f>
        <v>0</v>
      </c>
      <c r="E1628" s="20">
        <f>Разбивка_по_щитам!H1633</f>
        <v>0</v>
      </c>
      <c r="F1628" s="20">
        <f>Разбивка_по_щитам!I1633</f>
        <v>0</v>
      </c>
      <c r="G1628" s="20">
        <f>Разбивка_по_щитам!J1633</f>
        <v>0</v>
      </c>
      <c r="H1628" s="20">
        <f>Разбивка_по_щитам!K1633</f>
        <v>0</v>
      </c>
      <c r="I1628" s="20">
        <f>Разбивка_по_щитам!L1633</f>
        <v>0</v>
      </c>
      <c r="J1628" s="20">
        <f>Разбивка_по_щитам!M1633</f>
        <v>0</v>
      </c>
      <c r="K1628" s="20">
        <f>Разбивка_по_щитам!N1633</f>
        <v>0</v>
      </c>
      <c r="L1628" s="20"/>
      <c r="M1628" s="20">
        <f>Разбивка_по_щитам!P1633</f>
        <v>0</v>
      </c>
      <c r="N1628" s="20"/>
    </row>
    <row r="1629" spans="2:14" x14ac:dyDescent="0.2">
      <c r="B1629" s="20">
        <f>Разбивка_по_щитам!B1634</f>
        <v>0</v>
      </c>
      <c r="C1629" s="20">
        <f>Разбивка_по_щитам!C1634</f>
        <v>0</v>
      </c>
      <c r="D1629" s="20">
        <f>Разбивка_по_щитам!F1634</f>
        <v>0</v>
      </c>
      <c r="E1629" s="20">
        <f>Разбивка_по_щитам!H1634</f>
        <v>0</v>
      </c>
      <c r="F1629" s="20">
        <f>Разбивка_по_щитам!I1634</f>
        <v>0</v>
      </c>
      <c r="G1629" s="20">
        <f>Разбивка_по_щитам!J1634</f>
        <v>0</v>
      </c>
      <c r="H1629" s="20">
        <f>Разбивка_по_щитам!K1634</f>
        <v>0</v>
      </c>
      <c r="I1629" s="20">
        <f>Разбивка_по_щитам!L1634</f>
        <v>0</v>
      </c>
      <c r="J1629" s="20">
        <f>Разбивка_по_щитам!M1634</f>
        <v>0</v>
      </c>
      <c r="K1629" s="20">
        <f>Разбивка_по_щитам!N1634</f>
        <v>0</v>
      </c>
      <c r="L1629" s="20"/>
      <c r="M1629" s="20">
        <f>Разбивка_по_щитам!P1634</f>
        <v>0</v>
      </c>
      <c r="N1629" s="20"/>
    </row>
    <row r="1630" spans="2:14" x14ac:dyDescent="0.2">
      <c r="B1630" s="20">
        <f>Разбивка_по_щитам!B1635</f>
        <v>0</v>
      </c>
      <c r="C1630" s="20">
        <f>Разбивка_по_щитам!C1635</f>
        <v>0</v>
      </c>
      <c r="D1630" s="20">
        <f>Разбивка_по_щитам!F1635</f>
        <v>0</v>
      </c>
      <c r="E1630" s="20">
        <f>Разбивка_по_щитам!H1635</f>
        <v>0</v>
      </c>
      <c r="F1630" s="20">
        <f>Разбивка_по_щитам!I1635</f>
        <v>0</v>
      </c>
      <c r="G1630" s="20">
        <f>Разбивка_по_щитам!J1635</f>
        <v>0</v>
      </c>
      <c r="H1630" s="20">
        <f>Разбивка_по_щитам!K1635</f>
        <v>0</v>
      </c>
      <c r="I1630" s="20">
        <f>Разбивка_по_щитам!L1635</f>
        <v>0</v>
      </c>
      <c r="J1630" s="20">
        <f>Разбивка_по_щитам!M1635</f>
        <v>0</v>
      </c>
      <c r="K1630" s="20">
        <f>Разбивка_по_щитам!N1635</f>
        <v>0</v>
      </c>
      <c r="L1630" s="20"/>
      <c r="M1630" s="20">
        <f>Разбивка_по_щитам!P1635</f>
        <v>0</v>
      </c>
      <c r="N1630" s="20"/>
    </row>
    <row r="1631" spans="2:14" x14ac:dyDescent="0.2">
      <c r="B1631" s="20">
        <f>Разбивка_по_щитам!B1636</f>
        <v>0</v>
      </c>
      <c r="C1631" s="20">
        <f>Разбивка_по_щитам!C1636</f>
        <v>0</v>
      </c>
      <c r="D1631" s="20">
        <f>Разбивка_по_щитам!F1636</f>
        <v>0</v>
      </c>
      <c r="E1631" s="20">
        <f>Разбивка_по_щитам!H1636</f>
        <v>0</v>
      </c>
      <c r="F1631" s="20">
        <f>Разбивка_по_щитам!I1636</f>
        <v>0</v>
      </c>
      <c r="G1631" s="20">
        <f>Разбивка_по_щитам!J1636</f>
        <v>0</v>
      </c>
      <c r="H1631" s="20">
        <f>Разбивка_по_щитам!K1636</f>
        <v>0</v>
      </c>
      <c r="I1631" s="20">
        <f>Разбивка_по_щитам!L1636</f>
        <v>0</v>
      </c>
      <c r="J1631" s="20">
        <f>Разбивка_по_щитам!M1636</f>
        <v>0</v>
      </c>
      <c r="K1631" s="20">
        <f>Разбивка_по_щитам!N1636</f>
        <v>0</v>
      </c>
      <c r="L1631" s="20"/>
      <c r="M1631" s="20">
        <f>Разбивка_по_щитам!P1636</f>
        <v>0</v>
      </c>
      <c r="N1631" s="20"/>
    </row>
    <row r="1632" spans="2:14" x14ac:dyDescent="0.2">
      <c r="B1632" s="20">
        <f>Разбивка_по_щитам!B1637</f>
        <v>0</v>
      </c>
      <c r="C1632" s="20">
        <f>Разбивка_по_щитам!C1637</f>
        <v>0</v>
      </c>
      <c r="D1632" s="20">
        <f>Разбивка_по_щитам!F1637</f>
        <v>0</v>
      </c>
      <c r="E1632" s="20">
        <f>Разбивка_по_щитам!H1637</f>
        <v>0</v>
      </c>
      <c r="F1632" s="20">
        <f>Разбивка_по_щитам!I1637</f>
        <v>0</v>
      </c>
      <c r="G1632" s="20">
        <f>Разбивка_по_щитам!J1637</f>
        <v>0</v>
      </c>
      <c r="H1632" s="20">
        <f>Разбивка_по_щитам!K1637</f>
        <v>0</v>
      </c>
      <c r="I1632" s="20">
        <f>Разбивка_по_щитам!L1637</f>
        <v>0</v>
      </c>
      <c r="J1632" s="20">
        <f>Разбивка_по_щитам!M1637</f>
        <v>0</v>
      </c>
      <c r="K1632" s="20">
        <f>Разбивка_по_щитам!N1637</f>
        <v>0</v>
      </c>
      <c r="L1632" s="20"/>
      <c r="M1632" s="20">
        <f>Разбивка_по_щитам!P1637</f>
        <v>0</v>
      </c>
      <c r="N1632" s="20"/>
    </row>
    <row r="1633" spans="2:14" x14ac:dyDescent="0.2">
      <c r="B1633" s="20">
        <f>Разбивка_по_щитам!B1638</f>
        <v>0</v>
      </c>
      <c r="C1633" s="20">
        <f>Разбивка_по_щитам!C1638</f>
        <v>0</v>
      </c>
      <c r="D1633" s="20">
        <f>Разбивка_по_щитам!F1638</f>
        <v>0</v>
      </c>
      <c r="E1633" s="20">
        <f>Разбивка_по_щитам!H1638</f>
        <v>0</v>
      </c>
      <c r="F1633" s="20">
        <f>Разбивка_по_щитам!I1638</f>
        <v>0</v>
      </c>
      <c r="G1633" s="20">
        <f>Разбивка_по_щитам!J1638</f>
        <v>0</v>
      </c>
      <c r="H1633" s="20">
        <f>Разбивка_по_щитам!K1638</f>
        <v>0</v>
      </c>
      <c r="I1633" s="20">
        <f>Разбивка_по_щитам!L1638</f>
        <v>0</v>
      </c>
      <c r="J1633" s="20">
        <f>Разбивка_по_щитам!M1638</f>
        <v>0</v>
      </c>
      <c r="K1633" s="20">
        <f>Разбивка_по_щитам!N1638</f>
        <v>0</v>
      </c>
      <c r="L1633" s="20"/>
      <c r="M1633" s="20">
        <f>Разбивка_по_щитам!P1638</f>
        <v>0</v>
      </c>
      <c r="N1633" s="20"/>
    </row>
    <row r="1634" spans="2:14" x14ac:dyDescent="0.2">
      <c r="B1634" s="20">
        <f>Разбивка_по_щитам!B1639</f>
        <v>0</v>
      </c>
      <c r="C1634" s="20">
        <f>Разбивка_по_щитам!C1639</f>
        <v>0</v>
      </c>
      <c r="D1634" s="20">
        <f>Разбивка_по_щитам!F1639</f>
        <v>0</v>
      </c>
      <c r="E1634" s="20">
        <f>Разбивка_по_щитам!H1639</f>
        <v>0</v>
      </c>
      <c r="F1634" s="20">
        <f>Разбивка_по_щитам!I1639</f>
        <v>0</v>
      </c>
      <c r="G1634" s="20">
        <f>Разбивка_по_щитам!J1639</f>
        <v>0</v>
      </c>
      <c r="H1634" s="20">
        <f>Разбивка_по_щитам!K1639</f>
        <v>0</v>
      </c>
      <c r="I1634" s="20">
        <f>Разбивка_по_щитам!L1639</f>
        <v>0</v>
      </c>
      <c r="J1634" s="20">
        <f>Разбивка_по_щитам!M1639</f>
        <v>0</v>
      </c>
      <c r="K1634" s="20">
        <f>Разбивка_по_щитам!N1639</f>
        <v>0</v>
      </c>
      <c r="L1634" s="20"/>
      <c r="M1634" s="20">
        <f>Разбивка_по_щитам!P1639</f>
        <v>0</v>
      </c>
      <c r="N1634" s="20"/>
    </row>
    <row r="1635" spans="2:14" x14ac:dyDescent="0.2">
      <c r="B1635" s="20">
        <f>Разбивка_по_щитам!B1640</f>
        <v>0</v>
      </c>
      <c r="C1635" s="20">
        <f>Разбивка_по_щитам!C1640</f>
        <v>0</v>
      </c>
      <c r="D1635" s="20">
        <f>Разбивка_по_щитам!F1640</f>
        <v>0</v>
      </c>
      <c r="E1635" s="20">
        <f>Разбивка_по_щитам!H1640</f>
        <v>0</v>
      </c>
      <c r="F1635" s="20">
        <f>Разбивка_по_щитам!I1640</f>
        <v>0</v>
      </c>
      <c r="G1635" s="20">
        <f>Разбивка_по_щитам!J1640</f>
        <v>0</v>
      </c>
      <c r="H1635" s="20">
        <f>Разбивка_по_щитам!K1640</f>
        <v>0</v>
      </c>
      <c r="I1635" s="20">
        <f>Разбивка_по_щитам!L1640</f>
        <v>0</v>
      </c>
      <c r="J1635" s="20">
        <f>Разбивка_по_щитам!M1640</f>
        <v>0</v>
      </c>
      <c r="K1635" s="20">
        <f>Разбивка_по_щитам!N1640</f>
        <v>0</v>
      </c>
      <c r="L1635" s="20"/>
      <c r="M1635" s="20">
        <f>Разбивка_по_щитам!P1640</f>
        <v>0</v>
      </c>
      <c r="N1635" s="20"/>
    </row>
    <row r="1636" spans="2:14" x14ac:dyDescent="0.2">
      <c r="B1636" s="20">
        <f>Разбивка_по_щитам!B1641</f>
        <v>0</v>
      </c>
      <c r="C1636" s="20">
        <f>Разбивка_по_щитам!C1641</f>
        <v>0</v>
      </c>
      <c r="D1636" s="20">
        <f>Разбивка_по_щитам!F1641</f>
        <v>0</v>
      </c>
      <c r="E1636" s="20">
        <f>Разбивка_по_щитам!H1641</f>
        <v>0</v>
      </c>
      <c r="F1636" s="20">
        <f>Разбивка_по_щитам!I1641</f>
        <v>0</v>
      </c>
      <c r="G1636" s="20">
        <f>Разбивка_по_щитам!J1641</f>
        <v>0</v>
      </c>
      <c r="H1636" s="20">
        <f>Разбивка_по_щитам!K1641</f>
        <v>0</v>
      </c>
      <c r="I1636" s="20">
        <f>Разбивка_по_щитам!L1641</f>
        <v>0</v>
      </c>
      <c r="J1636" s="20">
        <f>Разбивка_по_щитам!M1641</f>
        <v>0</v>
      </c>
      <c r="K1636" s="20">
        <f>Разбивка_по_щитам!N1641</f>
        <v>0</v>
      </c>
      <c r="L1636" s="20"/>
      <c r="M1636" s="20">
        <f>Разбивка_по_щитам!P1641</f>
        <v>0</v>
      </c>
      <c r="N1636" s="20"/>
    </row>
    <row r="1637" spans="2:14" x14ac:dyDescent="0.2">
      <c r="B1637" s="20">
        <f>Разбивка_по_щитам!B1642</f>
        <v>0</v>
      </c>
      <c r="C1637" s="20">
        <f>Разбивка_по_щитам!C1642</f>
        <v>0</v>
      </c>
      <c r="D1637" s="20">
        <f>Разбивка_по_щитам!F1642</f>
        <v>0</v>
      </c>
      <c r="E1637" s="20">
        <f>Разбивка_по_щитам!H1642</f>
        <v>0</v>
      </c>
      <c r="F1637" s="20">
        <f>Разбивка_по_щитам!I1642</f>
        <v>0</v>
      </c>
      <c r="G1637" s="20">
        <f>Разбивка_по_щитам!J1642</f>
        <v>0</v>
      </c>
      <c r="H1637" s="20">
        <f>Разбивка_по_щитам!K1642</f>
        <v>0</v>
      </c>
      <c r="I1637" s="20">
        <f>Разбивка_по_щитам!L1642</f>
        <v>0</v>
      </c>
      <c r="J1637" s="20">
        <f>Разбивка_по_щитам!M1642</f>
        <v>0</v>
      </c>
      <c r="K1637" s="20">
        <f>Разбивка_по_щитам!N1642</f>
        <v>0</v>
      </c>
      <c r="L1637" s="20"/>
      <c r="M1637" s="20">
        <f>Разбивка_по_щитам!P1642</f>
        <v>0</v>
      </c>
      <c r="N1637" s="20"/>
    </row>
    <row r="1638" spans="2:14" x14ac:dyDescent="0.2">
      <c r="B1638" s="20">
        <f>Разбивка_по_щитам!B1643</f>
        <v>0</v>
      </c>
      <c r="C1638" s="20">
        <f>Разбивка_по_щитам!C1643</f>
        <v>0</v>
      </c>
      <c r="D1638" s="20">
        <f>Разбивка_по_щитам!F1643</f>
        <v>0</v>
      </c>
      <c r="E1638" s="20">
        <f>Разбивка_по_щитам!H1643</f>
        <v>0</v>
      </c>
      <c r="F1638" s="20">
        <f>Разбивка_по_щитам!I1643</f>
        <v>0</v>
      </c>
      <c r="G1638" s="20">
        <f>Разбивка_по_щитам!J1643</f>
        <v>0</v>
      </c>
      <c r="H1638" s="20">
        <f>Разбивка_по_щитам!K1643</f>
        <v>0</v>
      </c>
      <c r="I1638" s="20">
        <f>Разбивка_по_щитам!L1643</f>
        <v>0</v>
      </c>
      <c r="J1638" s="20">
        <f>Разбивка_по_щитам!M1643</f>
        <v>0</v>
      </c>
      <c r="K1638" s="20">
        <f>Разбивка_по_щитам!N1643</f>
        <v>0</v>
      </c>
      <c r="L1638" s="20"/>
      <c r="M1638" s="20">
        <f>Разбивка_по_щитам!P1643</f>
        <v>0</v>
      </c>
      <c r="N1638" s="20"/>
    </row>
    <row r="1639" spans="2:14" x14ac:dyDescent="0.2">
      <c r="B1639" s="20">
        <f>Разбивка_по_щитам!B1644</f>
        <v>0</v>
      </c>
      <c r="C1639" s="20">
        <f>Разбивка_по_щитам!C1644</f>
        <v>0</v>
      </c>
      <c r="D1639" s="20">
        <f>Разбивка_по_щитам!F1644</f>
        <v>0</v>
      </c>
      <c r="E1639" s="20">
        <f>Разбивка_по_щитам!H1644</f>
        <v>0</v>
      </c>
      <c r="F1639" s="20">
        <f>Разбивка_по_щитам!I1644</f>
        <v>0</v>
      </c>
      <c r="G1639" s="20">
        <f>Разбивка_по_щитам!J1644</f>
        <v>0</v>
      </c>
      <c r="H1639" s="20">
        <f>Разбивка_по_щитам!K1644</f>
        <v>0</v>
      </c>
      <c r="I1639" s="20">
        <f>Разбивка_по_щитам!L1644</f>
        <v>0</v>
      </c>
      <c r="J1639" s="20">
        <f>Разбивка_по_щитам!M1644</f>
        <v>0</v>
      </c>
      <c r="K1639" s="20">
        <f>Разбивка_по_щитам!N1644</f>
        <v>0</v>
      </c>
      <c r="L1639" s="20"/>
      <c r="M1639" s="20">
        <f>Разбивка_по_щитам!P1644</f>
        <v>0</v>
      </c>
      <c r="N1639" s="20"/>
    </row>
    <row r="1640" spans="2:14" x14ac:dyDescent="0.2">
      <c r="B1640" s="20">
        <f>Разбивка_по_щитам!B1645</f>
        <v>0</v>
      </c>
      <c r="C1640" s="20">
        <f>Разбивка_по_щитам!C1645</f>
        <v>0</v>
      </c>
      <c r="D1640" s="20">
        <f>Разбивка_по_щитам!F1645</f>
        <v>0</v>
      </c>
      <c r="E1640" s="20">
        <f>Разбивка_по_щитам!H1645</f>
        <v>0</v>
      </c>
      <c r="F1640" s="20">
        <f>Разбивка_по_щитам!I1645</f>
        <v>0</v>
      </c>
      <c r="G1640" s="20">
        <f>Разбивка_по_щитам!J1645</f>
        <v>0</v>
      </c>
      <c r="H1640" s="20">
        <f>Разбивка_по_щитам!K1645</f>
        <v>0</v>
      </c>
      <c r="I1640" s="20">
        <f>Разбивка_по_щитам!L1645</f>
        <v>0</v>
      </c>
      <c r="J1640" s="20">
        <f>Разбивка_по_щитам!M1645</f>
        <v>0</v>
      </c>
      <c r="K1640" s="20">
        <f>Разбивка_по_щитам!N1645</f>
        <v>0</v>
      </c>
      <c r="L1640" s="20"/>
      <c r="M1640" s="20">
        <f>Разбивка_по_щитам!P1645</f>
        <v>0</v>
      </c>
      <c r="N1640" s="20"/>
    </row>
    <row r="1641" spans="2:14" x14ac:dyDescent="0.2">
      <c r="B1641" s="20">
        <f>Разбивка_по_щитам!B1646</f>
        <v>0</v>
      </c>
      <c r="C1641" s="20">
        <f>Разбивка_по_щитам!C1646</f>
        <v>0</v>
      </c>
      <c r="D1641" s="20">
        <f>Разбивка_по_щитам!F1646</f>
        <v>0</v>
      </c>
      <c r="E1641" s="20">
        <f>Разбивка_по_щитам!H1646</f>
        <v>0</v>
      </c>
      <c r="F1641" s="20">
        <f>Разбивка_по_щитам!I1646</f>
        <v>0</v>
      </c>
      <c r="G1641" s="20">
        <f>Разбивка_по_щитам!J1646</f>
        <v>0</v>
      </c>
      <c r="H1641" s="20">
        <f>Разбивка_по_щитам!K1646</f>
        <v>0</v>
      </c>
      <c r="I1641" s="20">
        <f>Разбивка_по_щитам!L1646</f>
        <v>0</v>
      </c>
      <c r="J1641" s="20">
        <f>Разбивка_по_щитам!M1646</f>
        <v>0</v>
      </c>
      <c r="K1641" s="20">
        <f>Разбивка_по_щитам!N1646</f>
        <v>0</v>
      </c>
      <c r="L1641" s="20"/>
      <c r="M1641" s="20">
        <f>Разбивка_по_щитам!P1646</f>
        <v>0</v>
      </c>
      <c r="N1641" s="20"/>
    </row>
    <row r="1642" spans="2:14" x14ac:dyDescent="0.2">
      <c r="B1642" s="20">
        <f>Разбивка_по_щитам!B1647</f>
        <v>0</v>
      </c>
      <c r="C1642" s="20">
        <f>Разбивка_по_щитам!C1647</f>
        <v>0</v>
      </c>
      <c r="D1642" s="20">
        <f>Разбивка_по_щитам!F1647</f>
        <v>0</v>
      </c>
      <c r="E1642" s="20">
        <f>Разбивка_по_щитам!H1647</f>
        <v>0</v>
      </c>
      <c r="F1642" s="20">
        <f>Разбивка_по_щитам!I1647</f>
        <v>0</v>
      </c>
      <c r="G1642" s="20">
        <f>Разбивка_по_щитам!J1647</f>
        <v>0</v>
      </c>
      <c r="H1642" s="20">
        <f>Разбивка_по_щитам!K1647</f>
        <v>0</v>
      </c>
      <c r="I1642" s="20">
        <f>Разбивка_по_щитам!L1647</f>
        <v>0</v>
      </c>
      <c r="J1642" s="20">
        <f>Разбивка_по_щитам!M1647</f>
        <v>0</v>
      </c>
      <c r="K1642" s="20">
        <f>Разбивка_по_щитам!N1647</f>
        <v>0</v>
      </c>
      <c r="L1642" s="20"/>
      <c r="M1642" s="20">
        <f>Разбивка_по_щитам!P1647</f>
        <v>0</v>
      </c>
      <c r="N1642" s="20"/>
    </row>
    <row r="1643" spans="2:14" x14ac:dyDescent="0.2">
      <c r="B1643" s="20">
        <f>Разбивка_по_щитам!B1648</f>
        <v>0</v>
      </c>
      <c r="C1643" s="20">
        <f>Разбивка_по_щитам!C1648</f>
        <v>0</v>
      </c>
      <c r="D1643" s="20">
        <f>Разбивка_по_щитам!F1648</f>
        <v>0</v>
      </c>
      <c r="E1643" s="20">
        <f>Разбивка_по_щитам!H1648</f>
        <v>0</v>
      </c>
      <c r="F1643" s="20">
        <f>Разбивка_по_щитам!I1648</f>
        <v>0</v>
      </c>
      <c r="G1643" s="20">
        <f>Разбивка_по_щитам!J1648</f>
        <v>0</v>
      </c>
      <c r="H1643" s="20">
        <f>Разбивка_по_щитам!K1648</f>
        <v>0</v>
      </c>
      <c r="I1643" s="20">
        <f>Разбивка_по_щитам!L1648</f>
        <v>0</v>
      </c>
      <c r="J1643" s="20">
        <f>Разбивка_по_щитам!M1648</f>
        <v>0</v>
      </c>
      <c r="K1643" s="20">
        <f>Разбивка_по_щитам!N1648</f>
        <v>0</v>
      </c>
      <c r="L1643" s="20"/>
      <c r="M1643" s="20">
        <f>Разбивка_по_щитам!P1648</f>
        <v>0</v>
      </c>
      <c r="N1643" s="20"/>
    </row>
    <row r="1644" spans="2:14" x14ac:dyDescent="0.2">
      <c r="B1644" s="20">
        <f>Разбивка_по_щитам!B1649</f>
        <v>0</v>
      </c>
      <c r="C1644" s="20">
        <f>Разбивка_по_щитам!C1649</f>
        <v>0</v>
      </c>
      <c r="D1644" s="20">
        <f>Разбивка_по_щитам!F1649</f>
        <v>0</v>
      </c>
      <c r="E1644" s="20">
        <f>Разбивка_по_щитам!H1649</f>
        <v>0</v>
      </c>
      <c r="F1644" s="20">
        <f>Разбивка_по_щитам!I1649</f>
        <v>0</v>
      </c>
      <c r="G1644" s="20">
        <f>Разбивка_по_щитам!J1649</f>
        <v>0</v>
      </c>
      <c r="H1644" s="20">
        <f>Разбивка_по_щитам!K1649</f>
        <v>0</v>
      </c>
      <c r="I1644" s="20">
        <f>Разбивка_по_щитам!L1649</f>
        <v>0</v>
      </c>
      <c r="J1644" s="20">
        <f>Разбивка_по_щитам!M1649</f>
        <v>0</v>
      </c>
      <c r="K1644" s="20">
        <f>Разбивка_по_щитам!N1649</f>
        <v>0</v>
      </c>
      <c r="L1644" s="20"/>
      <c r="M1644" s="20">
        <f>Разбивка_по_щитам!P1649</f>
        <v>0</v>
      </c>
      <c r="N1644" s="20"/>
    </row>
    <row r="1645" spans="2:14" x14ac:dyDescent="0.2">
      <c r="B1645" s="20">
        <f>Разбивка_по_щитам!B1650</f>
        <v>0</v>
      </c>
      <c r="C1645" s="20">
        <f>Разбивка_по_щитам!C1650</f>
        <v>0</v>
      </c>
      <c r="D1645" s="20">
        <f>Разбивка_по_щитам!F1650</f>
        <v>0</v>
      </c>
      <c r="E1645" s="20">
        <f>Разбивка_по_щитам!H1650</f>
        <v>0</v>
      </c>
      <c r="F1645" s="20">
        <f>Разбивка_по_щитам!I1650</f>
        <v>0</v>
      </c>
      <c r="G1645" s="20">
        <f>Разбивка_по_щитам!J1650</f>
        <v>0</v>
      </c>
      <c r="H1645" s="20">
        <f>Разбивка_по_щитам!K1650</f>
        <v>0</v>
      </c>
      <c r="I1645" s="20">
        <f>Разбивка_по_щитам!L1650</f>
        <v>0</v>
      </c>
      <c r="J1645" s="20">
        <f>Разбивка_по_щитам!M1650</f>
        <v>0</v>
      </c>
      <c r="K1645" s="20">
        <f>Разбивка_по_щитам!N1650</f>
        <v>0</v>
      </c>
      <c r="L1645" s="20"/>
      <c r="M1645" s="20">
        <f>Разбивка_по_щитам!P1650</f>
        <v>0</v>
      </c>
      <c r="N1645" s="20"/>
    </row>
    <row r="1646" spans="2:14" x14ac:dyDescent="0.2">
      <c r="B1646" s="20">
        <f>Разбивка_по_щитам!B1651</f>
        <v>0</v>
      </c>
      <c r="C1646" s="20">
        <f>Разбивка_по_щитам!C1651</f>
        <v>0</v>
      </c>
      <c r="D1646" s="20">
        <f>Разбивка_по_щитам!F1651</f>
        <v>0</v>
      </c>
      <c r="E1646" s="20">
        <f>Разбивка_по_щитам!H1651</f>
        <v>0</v>
      </c>
      <c r="F1646" s="20">
        <f>Разбивка_по_щитам!I1651</f>
        <v>0</v>
      </c>
      <c r="G1646" s="20">
        <f>Разбивка_по_щитам!J1651</f>
        <v>0</v>
      </c>
      <c r="H1646" s="20">
        <f>Разбивка_по_щитам!K1651</f>
        <v>0</v>
      </c>
      <c r="I1646" s="20">
        <f>Разбивка_по_щитам!L1651</f>
        <v>0</v>
      </c>
      <c r="J1646" s="20">
        <f>Разбивка_по_щитам!M1651</f>
        <v>0</v>
      </c>
      <c r="K1646" s="20">
        <f>Разбивка_по_щитам!N1651</f>
        <v>0</v>
      </c>
      <c r="L1646" s="20"/>
      <c r="M1646" s="20">
        <f>Разбивка_по_щитам!P1651</f>
        <v>0</v>
      </c>
      <c r="N1646" s="20"/>
    </row>
    <row r="1647" spans="2:14" x14ac:dyDescent="0.2">
      <c r="B1647" s="20">
        <f>Разбивка_по_щитам!B1652</f>
        <v>0</v>
      </c>
      <c r="C1647" s="20">
        <f>Разбивка_по_щитам!C1652</f>
        <v>0</v>
      </c>
      <c r="D1647" s="20">
        <f>Разбивка_по_щитам!F1652</f>
        <v>0</v>
      </c>
      <c r="E1647" s="20">
        <f>Разбивка_по_щитам!H1652</f>
        <v>0</v>
      </c>
      <c r="F1647" s="20">
        <f>Разбивка_по_щитам!I1652</f>
        <v>0</v>
      </c>
      <c r="G1647" s="20">
        <f>Разбивка_по_щитам!J1652</f>
        <v>0</v>
      </c>
      <c r="H1647" s="20">
        <f>Разбивка_по_щитам!K1652</f>
        <v>0</v>
      </c>
      <c r="I1647" s="20">
        <f>Разбивка_по_щитам!L1652</f>
        <v>0</v>
      </c>
      <c r="J1647" s="20">
        <f>Разбивка_по_щитам!M1652</f>
        <v>0</v>
      </c>
      <c r="K1647" s="20">
        <f>Разбивка_по_щитам!N1652</f>
        <v>0</v>
      </c>
      <c r="L1647" s="20"/>
      <c r="M1647" s="20">
        <f>Разбивка_по_щитам!P1652</f>
        <v>0</v>
      </c>
      <c r="N1647" s="20"/>
    </row>
    <row r="1648" spans="2:14" x14ac:dyDescent="0.2">
      <c r="B1648" s="20">
        <f>Разбивка_по_щитам!B1653</f>
        <v>0</v>
      </c>
      <c r="C1648" s="20">
        <f>Разбивка_по_щитам!C1653</f>
        <v>0</v>
      </c>
      <c r="D1648" s="20">
        <f>Разбивка_по_щитам!F1653</f>
        <v>0</v>
      </c>
      <c r="E1648" s="20">
        <f>Разбивка_по_щитам!H1653</f>
        <v>0</v>
      </c>
      <c r="F1648" s="20">
        <f>Разбивка_по_щитам!I1653</f>
        <v>0</v>
      </c>
      <c r="G1648" s="20">
        <f>Разбивка_по_щитам!J1653</f>
        <v>0</v>
      </c>
      <c r="H1648" s="20">
        <f>Разбивка_по_щитам!K1653</f>
        <v>0</v>
      </c>
      <c r="I1648" s="20">
        <f>Разбивка_по_щитам!L1653</f>
        <v>0</v>
      </c>
      <c r="J1648" s="20">
        <f>Разбивка_по_щитам!M1653</f>
        <v>0</v>
      </c>
      <c r="K1648" s="20">
        <f>Разбивка_по_щитам!N1653</f>
        <v>0</v>
      </c>
      <c r="L1648" s="20"/>
      <c r="M1648" s="20">
        <f>Разбивка_по_щитам!P1653</f>
        <v>0</v>
      </c>
      <c r="N1648" s="20"/>
    </row>
    <row r="1649" spans="2:14" x14ac:dyDescent="0.2">
      <c r="B1649" s="20">
        <f>Разбивка_по_щитам!B1654</f>
        <v>0</v>
      </c>
      <c r="C1649" s="20">
        <f>Разбивка_по_щитам!C1654</f>
        <v>0</v>
      </c>
      <c r="D1649" s="20">
        <f>Разбивка_по_щитам!F1654</f>
        <v>0</v>
      </c>
      <c r="E1649" s="20">
        <f>Разбивка_по_щитам!H1654</f>
        <v>0</v>
      </c>
      <c r="F1649" s="20">
        <f>Разбивка_по_щитам!I1654</f>
        <v>0</v>
      </c>
      <c r="G1649" s="20">
        <f>Разбивка_по_щитам!J1654</f>
        <v>0</v>
      </c>
      <c r="H1649" s="20">
        <f>Разбивка_по_щитам!K1654</f>
        <v>0</v>
      </c>
      <c r="I1649" s="20">
        <f>Разбивка_по_щитам!L1654</f>
        <v>0</v>
      </c>
      <c r="J1649" s="20">
        <f>Разбивка_по_щитам!M1654</f>
        <v>0</v>
      </c>
      <c r="K1649" s="20">
        <f>Разбивка_по_щитам!N1654</f>
        <v>0</v>
      </c>
      <c r="L1649" s="20"/>
      <c r="M1649" s="20">
        <f>Разбивка_по_щитам!P1654</f>
        <v>0</v>
      </c>
      <c r="N1649" s="20"/>
    </row>
    <row r="1650" spans="2:14" x14ac:dyDescent="0.2">
      <c r="B1650" s="20">
        <f>Разбивка_по_щитам!B1655</f>
        <v>0</v>
      </c>
      <c r="C1650" s="20">
        <f>Разбивка_по_щитам!C1655</f>
        <v>0</v>
      </c>
      <c r="D1650" s="20">
        <f>Разбивка_по_щитам!F1655</f>
        <v>0</v>
      </c>
      <c r="E1650" s="20">
        <f>Разбивка_по_щитам!H1655</f>
        <v>0</v>
      </c>
      <c r="F1650" s="20">
        <f>Разбивка_по_щитам!I1655</f>
        <v>0</v>
      </c>
      <c r="G1650" s="20">
        <f>Разбивка_по_щитам!J1655</f>
        <v>0</v>
      </c>
      <c r="H1650" s="20">
        <f>Разбивка_по_щитам!K1655</f>
        <v>0</v>
      </c>
      <c r="I1650" s="20">
        <f>Разбивка_по_щитам!L1655</f>
        <v>0</v>
      </c>
      <c r="J1650" s="20">
        <f>Разбивка_по_щитам!M1655</f>
        <v>0</v>
      </c>
      <c r="K1650" s="20">
        <f>Разбивка_по_щитам!N1655</f>
        <v>0</v>
      </c>
      <c r="L1650" s="20"/>
      <c r="M1650" s="20">
        <f>Разбивка_по_щитам!P1655</f>
        <v>0</v>
      </c>
      <c r="N1650" s="20"/>
    </row>
    <row r="1651" spans="2:14" x14ac:dyDescent="0.2">
      <c r="B1651" s="20">
        <f>Разбивка_по_щитам!B1656</f>
        <v>0</v>
      </c>
      <c r="C1651" s="20">
        <f>Разбивка_по_щитам!C1656</f>
        <v>0</v>
      </c>
      <c r="D1651" s="20">
        <f>Разбивка_по_щитам!F1656</f>
        <v>0</v>
      </c>
      <c r="E1651" s="20">
        <f>Разбивка_по_щитам!H1656</f>
        <v>0</v>
      </c>
      <c r="F1651" s="20">
        <f>Разбивка_по_щитам!I1656</f>
        <v>0</v>
      </c>
      <c r="G1651" s="20">
        <f>Разбивка_по_щитам!J1656</f>
        <v>0</v>
      </c>
      <c r="H1651" s="20">
        <f>Разбивка_по_щитам!K1656</f>
        <v>0</v>
      </c>
      <c r="I1651" s="20">
        <f>Разбивка_по_щитам!L1656</f>
        <v>0</v>
      </c>
      <c r="J1651" s="20">
        <f>Разбивка_по_щитам!M1656</f>
        <v>0</v>
      </c>
      <c r="K1651" s="20">
        <f>Разбивка_по_щитам!N1656</f>
        <v>0</v>
      </c>
      <c r="L1651" s="20"/>
      <c r="M1651" s="20">
        <f>Разбивка_по_щитам!P1656</f>
        <v>0</v>
      </c>
      <c r="N1651" s="20"/>
    </row>
    <row r="1652" spans="2:14" x14ac:dyDescent="0.2">
      <c r="B1652" s="20">
        <f>Разбивка_по_щитам!B1657</f>
        <v>0</v>
      </c>
      <c r="C1652" s="20">
        <f>Разбивка_по_щитам!C1657</f>
        <v>0</v>
      </c>
      <c r="D1652" s="20">
        <f>Разбивка_по_щитам!F1657</f>
        <v>0</v>
      </c>
      <c r="E1652" s="20">
        <f>Разбивка_по_щитам!H1657</f>
        <v>0</v>
      </c>
      <c r="F1652" s="20">
        <f>Разбивка_по_щитам!I1657</f>
        <v>0</v>
      </c>
      <c r="G1652" s="20">
        <f>Разбивка_по_щитам!J1657</f>
        <v>0</v>
      </c>
      <c r="H1652" s="20">
        <f>Разбивка_по_щитам!K1657</f>
        <v>0</v>
      </c>
      <c r="I1652" s="20">
        <f>Разбивка_по_щитам!L1657</f>
        <v>0</v>
      </c>
      <c r="J1652" s="20">
        <f>Разбивка_по_щитам!M1657</f>
        <v>0</v>
      </c>
      <c r="K1652" s="20">
        <f>Разбивка_по_щитам!N1657</f>
        <v>0</v>
      </c>
      <c r="L1652" s="20"/>
      <c r="M1652" s="20">
        <f>Разбивка_по_щитам!P1657</f>
        <v>0</v>
      </c>
      <c r="N1652" s="20"/>
    </row>
    <row r="1653" spans="2:14" x14ac:dyDescent="0.2">
      <c r="B1653" s="20">
        <f>Разбивка_по_щитам!B1658</f>
        <v>0</v>
      </c>
      <c r="C1653" s="20">
        <f>Разбивка_по_щитам!C1658</f>
        <v>0</v>
      </c>
      <c r="D1653" s="20">
        <f>Разбивка_по_щитам!F1658</f>
        <v>0</v>
      </c>
      <c r="E1653" s="20">
        <f>Разбивка_по_щитам!H1658</f>
        <v>0</v>
      </c>
      <c r="F1653" s="20">
        <f>Разбивка_по_щитам!I1658</f>
        <v>0</v>
      </c>
      <c r="G1653" s="20">
        <f>Разбивка_по_щитам!J1658</f>
        <v>0</v>
      </c>
      <c r="H1653" s="20">
        <f>Разбивка_по_щитам!K1658</f>
        <v>0</v>
      </c>
      <c r="I1653" s="20">
        <f>Разбивка_по_щитам!L1658</f>
        <v>0</v>
      </c>
      <c r="J1653" s="20">
        <f>Разбивка_по_щитам!M1658</f>
        <v>0</v>
      </c>
      <c r="K1653" s="20">
        <f>Разбивка_по_щитам!N1658</f>
        <v>0</v>
      </c>
      <c r="L1653" s="20"/>
      <c r="M1653" s="20">
        <f>Разбивка_по_щитам!P1658</f>
        <v>0</v>
      </c>
      <c r="N1653" s="20"/>
    </row>
    <row r="1654" spans="2:14" x14ac:dyDescent="0.2">
      <c r="B1654" s="20">
        <f>Разбивка_по_щитам!B1659</f>
        <v>0</v>
      </c>
      <c r="C1654" s="20">
        <f>Разбивка_по_щитам!C1659</f>
        <v>0</v>
      </c>
      <c r="D1654" s="20">
        <f>Разбивка_по_щитам!F1659</f>
        <v>0</v>
      </c>
      <c r="E1654" s="20">
        <f>Разбивка_по_щитам!H1659</f>
        <v>0</v>
      </c>
      <c r="F1654" s="20">
        <f>Разбивка_по_щитам!I1659</f>
        <v>0</v>
      </c>
      <c r="G1654" s="20">
        <f>Разбивка_по_щитам!J1659</f>
        <v>0</v>
      </c>
      <c r="H1654" s="20">
        <f>Разбивка_по_щитам!K1659</f>
        <v>0</v>
      </c>
      <c r="I1654" s="20">
        <f>Разбивка_по_щитам!L1659</f>
        <v>0</v>
      </c>
      <c r="J1654" s="20">
        <f>Разбивка_по_щитам!M1659</f>
        <v>0</v>
      </c>
      <c r="K1654" s="20">
        <f>Разбивка_по_щитам!N1659</f>
        <v>0</v>
      </c>
      <c r="L1654" s="20"/>
      <c r="M1654" s="20">
        <f>Разбивка_по_щитам!P1659</f>
        <v>0</v>
      </c>
      <c r="N1654" s="20"/>
    </row>
    <row r="1655" spans="2:14" x14ac:dyDescent="0.2">
      <c r="B1655" s="20">
        <f>Разбивка_по_щитам!B1660</f>
        <v>0</v>
      </c>
      <c r="C1655" s="20">
        <f>Разбивка_по_щитам!C1660</f>
        <v>0</v>
      </c>
      <c r="D1655" s="20">
        <f>Разбивка_по_щитам!F1660</f>
        <v>0</v>
      </c>
      <c r="E1655" s="20">
        <f>Разбивка_по_щитам!H1660</f>
        <v>0</v>
      </c>
      <c r="F1655" s="20">
        <f>Разбивка_по_щитам!I1660</f>
        <v>0</v>
      </c>
      <c r="G1655" s="20">
        <f>Разбивка_по_щитам!J1660</f>
        <v>0</v>
      </c>
      <c r="H1655" s="20">
        <f>Разбивка_по_щитам!K1660</f>
        <v>0</v>
      </c>
      <c r="I1655" s="20">
        <f>Разбивка_по_щитам!L1660</f>
        <v>0</v>
      </c>
      <c r="J1655" s="20">
        <f>Разбивка_по_щитам!M1660</f>
        <v>0</v>
      </c>
      <c r="K1655" s="20">
        <f>Разбивка_по_щитам!N1660</f>
        <v>0</v>
      </c>
      <c r="L1655" s="20"/>
      <c r="M1655" s="20">
        <f>Разбивка_по_щитам!P1660</f>
        <v>0</v>
      </c>
      <c r="N1655" s="20"/>
    </row>
    <row r="1656" spans="2:14" x14ac:dyDescent="0.2">
      <c r="B1656" s="20">
        <f>Разбивка_по_щитам!B1661</f>
        <v>0</v>
      </c>
      <c r="C1656" s="20">
        <f>Разбивка_по_щитам!C1661</f>
        <v>0</v>
      </c>
      <c r="D1656" s="20">
        <f>Разбивка_по_щитам!F1661</f>
        <v>0</v>
      </c>
      <c r="E1656" s="20">
        <f>Разбивка_по_щитам!H1661</f>
        <v>0</v>
      </c>
      <c r="F1656" s="20">
        <f>Разбивка_по_щитам!I1661</f>
        <v>0</v>
      </c>
      <c r="G1656" s="20">
        <f>Разбивка_по_щитам!J1661</f>
        <v>0</v>
      </c>
      <c r="H1656" s="20">
        <f>Разбивка_по_щитам!K1661</f>
        <v>0</v>
      </c>
      <c r="I1656" s="20">
        <f>Разбивка_по_щитам!L1661</f>
        <v>0</v>
      </c>
      <c r="J1656" s="20">
        <f>Разбивка_по_щитам!M1661</f>
        <v>0</v>
      </c>
      <c r="K1656" s="20">
        <f>Разбивка_по_щитам!N1661</f>
        <v>0</v>
      </c>
      <c r="L1656" s="20"/>
      <c r="M1656" s="20">
        <f>Разбивка_по_щитам!P1661</f>
        <v>0</v>
      </c>
      <c r="N1656" s="20"/>
    </row>
    <row r="1657" spans="2:14" x14ac:dyDescent="0.2">
      <c r="B1657" s="20">
        <f>Разбивка_по_щитам!B1662</f>
        <v>0</v>
      </c>
      <c r="C1657" s="20">
        <f>Разбивка_по_щитам!C1662</f>
        <v>0</v>
      </c>
      <c r="D1657" s="20">
        <f>Разбивка_по_щитам!F1662</f>
        <v>0</v>
      </c>
      <c r="E1657" s="20">
        <f>Разбивка_по_щитам!H1662</f>
        <v>0</v>
      </c>
      <c r="F1657" s="20">
        <f>Разбивка_по_щитам!I1662</f>
        <v>0</v>
      </c>
      <c r="G1657" s="20">
        <f>Разбивка_по_щитам!J1662</f>
        <v>0</v>
      </c>
      <c r="H1657" s="20">
        <f>Разбивка_по_щитам!K1662</f>
        <v>0</v>
      </c>
      <c r="I1657" s="20">
        <f>Разбивка_по_щитам!L1662</f>
        <v>0</v>
      </c>
      <c r="J1657" s="20">
        <f>Разбивка_по_щитам!M1662</f>
        <v>0</v>
      </c>
      <c r="K1657" s="20">
        <f>Разбивка_по_щитам!N1662</f>
        <v>0</v>
      </c>
      <c r="L1657" s="20"/>
      <c r="M1657" s="20">
        <f>Разбивка_по_щитам!P1662</f>
        <v>0</v>
      </c>
      <c r="N1657" s="20"/>
    </row>
    <row r="1658" spans="2:14" x14ac:dyDescent="0.2">
      <c r="B1658" s="20">
        <f>Разбивка_по_щитам!B1663</f>
        <v>0</v>
      </c>
      <c r="C1658" s="20">
        <f>Разбивка_по_щитам!C1663</f>
        <v>0</v>
      </c>
      <c r="D1658" s="20">
        <f>Разбивка_по_щитам!F1663</f>
        <v>0</v>
      </c>
      <c r="E1658" s="20">
        <f>Разбивка_по_щитам!H1663</f>
        <v>0</v>
      </c>
      <c r="F1658" s="20">
        <f>Разбивка_по_щитам!I1663</f>
        <v>0</v>
      </c>
      <c r="G1658" s="20">
        <f>Разбивка_по_щитам!J1663</f>
        <v>0</v>
      </c>
      <c r="H1658" s="20">
        <f>Разбивка_по_щитам!K1663</f>
        <v>0</v>
      </c>
      <c r="I1658" s="20">
        <f>Разбивка_по_щитам!L1663</f>
        <v>0</v>
      </c>
      <c r="J1658" s="20">
        <f>Разбивка_по_щитам!M1663</f>
        <v>0</v>
      </c>
      <c r="K1658" s="20">
        <f>Разбивка_по_щитам!N1663</f>
        <v>0</v>
      </c>
      <c r="L1658" s="20"/>
      <c r="M1658" s="20">
        <f>Разбивка_по_щитам!P1663</f>
        <v>0</v>
      </c>
      <c r="N1658" s="20"/>
    </row>
    <row r="1659" spans="2:14" x14ac:dyDescent="0.2">
      <c r="B1659" s="20">
        <f>Разбивка_по_щитам!B1664</f>
        <v>0</v>
      </c>
      <c r="C1659" s="20">
        <f>Разбивка_по_щитам!C1664</f>
        <v>0</v>
      </c>
      <c r="D1659" s="20">
        <f>Разбивка_по_щитам!F1664</f>
        <v>0</v>
      </c>
      <c r="E1659" s="20">
        <f>Разбивка_по_щитам!H1664</f>
        <v>0</v>
      </c>
      <c r="F1659" s="20">
        <f>Разбивка_по_щитам!I1664</f>
        <v>0</v>
      </c>
      <c r="G1659" s="20">
        <f>Разбивка_по_щитам!J1664</f>
        <v>0</v>
      </c>
      <c r="H1659" s="20">
        <f>Разбивка_по_щитам!K1664</f>
        <v>0</v>
      </c>
      <c r="I1659" s="20">
        <f>Разбивка_по_щитам!L1664</f>
        <v>0</v>
      </c>
      <c r="J1659" s="20">
        <f>Разбивка_по_щитам!M1664</f>
        <v>0</v>
      </c>
      <c r="K1659" s="20">
        <f>Разбивка_по_щитам!N1664</f>
        <v>0</v>
      </c>
      <c r="L1659" s="20"/>
      <c r="M1659" s="20">
        <f>Разбивка_по_щитам!P1664</f>
        <v>0</v>
      </c>
      <c r="N1659" s="20"/>
    </row>
    <row r="1660" spans="2:14" x14ac:dyDescent="0.2">
      <c r="B1660" s="20">
        <f>Разбивка_по_щитам!B1665</f>
        <v>0</v>
      </c>
      <c r="C1660" s="20">
        <f>Разбивка_по_щитам!C1665</f>
        <v>0</v>
      </c>
      <c r="D1660" s="20">
        <f>Разбивка_по_щитам!F1665</f>
        <v>0</v>
      </c>
      <c r="E1660" s="20">
        <f>Разбивка_по_щитам!H1665</f>
        <v>0</v>
      </c>
      <c r="F1660" s="20">
        <f>Разбивка_по_щитам!I1665</f>
        <v>0</v>
      </c>
      <c r="G1660" s="20">
        <f>Разбивка_по_щитам!J1665</f>
        <v>0</v>
      </c>
      <c r="H1660" s="20">
        <f>Разбивка_по_щитам!K1665</f>
        <v>0</v>
      </c>
      <c r="I1660" s="20">
        <f>Разбивка_по_щитам!L1665</f>
        <v>0</v>
      </c>
      <c r="J1660" s="20">
        <f>Разбивка_по_щитам!M1665</f>
        <v>0</v>
      </c>
      <c r="K1660" s="20">
        <f>Разбивка_по_щитам!N1665</f>
        <v>0</v>
      </c>
      <c r="L1660" s="20"/>
      <c r="M1660" s="20">
        <f>Разбивка_по_щитам!P1665</f>
        <v>0</v>
      </c>
      <c r="N1660" s="20"/>
    </row>
    <row r="1661" spans="2:14" x14ac:dyDescent="0.2">
      <c r="B1661" s="20">
        <f>Разбивка_по_щитам!B1666</f>
        <v>0</v>
      </c>
      <c r="C1661" s="20">
        <f>Разбивка_по_щитам!C1666</f>
        <v>0</v>
      </c>
      <c r="D1661" s="20">
        <f>Разбивка_по_щитам!F1666</f>
        <v>0</v>
      </c>
      <c r="E1661" s="20">
        <f>Разбивка_по_щитам!H1666</f>
        <v>0</v>
      </c>
      <c r="F1661" s="20">
        <f>Разбивка_по_щитам!I1666</f>
        <v>0</v>
      </c>
      <c r="G1661" s="20">
        <f>Разбивка_по_щитам!J1666</f>
        <v>0</v>
      </c>
      <c r="H1661" s="20">
        <f>Разбивка_по_щитам!K1666</f>
        <v>0</v>
      </c>
      <c r="I1661" s="20">
        <f>Разбивка_по_щитам!L1666</f>
        <v>0</v>
      </c>
      <c r="J1661" s="20">
        <f>Разбивка_по_щитам!M1666</f>
        <v>0</v>
      </c>
      <c r="K1661" s="20">
        <f>Разбивка_по_щитам!N1666</f>
        <v>0</v>
      </c>
      <c r="L1661" s="20"/>
      <c r="M1661" s="20">
        <f>Разбивка_по_щитам!P1666</f>
        <v>0</v>
      </c>
      <c r="N1661" s="20"/>
    </row>
    <row r="1662" spans="2:14" x14ac:dyDescent="0.2">
      <c r="B1662" s="20">
        <f>Разбивка_по_щитам!B1667</f>
        <v>0</v>
      </c>
      <c r="C1662" s="20">
        <f>Разбивка_по_щитам!C1667</f>
        <v>0</v>
      </c>
      <c r="D1662" s="20">
        <f>Разбивка_по_щитам!F1667</f>
        <v>0</v>
      </c>
      <c r="E1662" s="20">
        <f>Разбивка_по_щитам!H1667</f>
        <v>0</v>
      </c>
      <c r="F1662" s="20">
        <f>Разбивка_по_щитам!I1667</f>
        <v>0</v>
      </c>
      <c r="G1662" s="20">
        <f>Разбивка_по_щитам!J1667</f>
        <v>0</v>
      </c>
      <c r="H1662" s="20">
        <f>Разбивка_по_щитам!K1667</f>
        <v>0</v>
      </c>
      <c r="I1662" s="20">
        <f>Разбивка_по_щитам!L1667</f>
        <v>0</v>
      </c>
      <c r="J1662" s="20">
        <f>Разбивка_по_щитам!M1667</f>
        <v>0</v>
      </c>
      <c r="K1662" s="20">
        <f>Разбивка_по_щитам!N1667</f>
        <v>0</v>
      </c>
      <c r="L1662" s="20"/>
      <c r="M1662" s="20">
        <f>Разбивка_по_щитам!P1667</f>
        <v>0</v>
      </c>
      <c r="N1662" s="20"/>
    </row>
    <row r="1663" spans="2:14" x14ac:dyDescent="0.2">
      <c r="B1663" s="20">
        <f>Разбивка_по_щитам!B1668</f>
        <v>0</v>
      </c>
      <c r="C1663" s="20">
        <f>Разбивка_по_щитам!C1668</f>
        <v>0</v>
      </c>
      <c r="D1663" s="20">
        <f>Разбивка_по_щитам!F1668</f>
        <v>0</v>
      </c>
      <c r="E1663" s="20">
        <f>Разбивка_по_щитам!H1668</f>
        <v>0</v>
      </c>
      <c r="F1663" s="20">
        <f>Разбивка_по_щитам!I1668</f>
        <v>0</v>
      </c>
      <c r="G1663" s="20">
        <f>Разбивка_по_щитам!J1668</f>
        <v>0</v>
      </c>
      <c r="H1663" s="20">
        <f>Разбивка_по_щитам!K1668</f>
        <v>0</v>
      </c>
      <c r="I1663" s="20">
        <f>Разбивка_по_щитам!L1668</f>
        <v>0</v>
      </c>
      <c r="J1663" s="20">
        <f>Разбивка_по_щитам!M1668</f>
        <v>0</v>
      </c>
      <c r="K1663" s="20">
        <f>Разбивка_по_щитам!N1668</f>
        <v>0</v>
      </c>
      <c r="L1663" s="20"/>
      <c r="M1663" s="20">
        <f>Разбивка_по_щитам!P1668</f>
        <v>0</v>
      </c>
      <c r="N1663" s="20"/>
    </row>
    <row r="1664" spans="2:14" x14ac:dyDescent="0.2">
      <c r="B1664" s="20">
        <f>Разбивка_по_щитам!B1669</f>
        <v>0</v>
      </c>
      <c r="C1664" s="20">
        <f>Разбивка_по_щитам!C1669</f>
        <v>0</v>
      </c>
      <c r="D1664" s="20">
        <f>Разбивка_по_щитам!F1669</f>
        <v>0</v>
      </c>
      <c r="E1664" s="20">
        <f>Разбивка_по_щитам!H1669</f>
        <v>0</v>
      </c>
      <c r="F1664" s="20">
        <f>Разбивка_по_щитам!I1669</f>
        <v>0</v>
      </c>
      <c r="G1664" s="20">
        <f>Разбивка_по_щитам!J1669</f>
        <v>0</v>
      </c>
      <c r="H1664" s="20">
        <f>Разбивка_по_щитам!K1669</f>
        <v>0</v>
      </c>
      <c r="I1664" s="20">
        <f>Разбивка_по_щитам!L1669</f>
        <v>0</v>
      </c>
      <c r="J1664" s="20">
        <f>Разбивка_по_щитам!M1669</f>
        <v>0</v>
      </c>
      <c r="K1664" s="20">
        <f>Разбивка_по_щитам!N1669</f>
        <v>0</v>
      </c>
      <c r="L1664" s="20"/>
      <c r="M1664" s="20">
        <f>Разбивка_по_щитам!P1669</f>
        <v>0</v>
      </c>
      <c r="N1664" s="20"/>
    </row>
    <row r="1665" spans="2:14" x14ac:dyDescent="0.2">
      <c r="B1665" s="20">
        <f>Разбивка_по_щитам!B1670</f>
        <v>0</v>
      </c>
      <c r="C1665" s="20">
        <f>Разбивка_по_щитам!C1670</f>
        <v>0</v>
      </c>
      <c r="D1665" s="20">
        <f>Разбивка_по_щитам!F1670</f>
        <v>0</v>
      </c>
      <c r="E1665" s="20">
        <f>Разбивка_по_щитам!H1670</f>
        <v>0</v>
      </c>
      <c r="F1665" s="20">
        <f>Разбивка_по_щитам!I1670</f>
        <v>0</v>
      </c>
      <c r="G1665" s="20">
        <f>Разбивка_по_щитам!J1670</f>
        <v>0</v>
      </c>
      <c r="H1665" s="20">
        <f>Разбивка_по_щитам!K1670</f>
        <v>0</v>
      </c>
      <c r="I1665" s="20">
        <f>Разбивка_по_щитам!L1670</f>
        <v>0</v>
      </c>
      <c r="J1665" s="20">
        <f>Разбивка_по_щитам!M1670</f>
        <v>0</v>
      </c>
      <c r="K1665" s="20">
        <f>Разбивка_по_щитам!N1670</f>
        <v>0</v>
      </c>
      <c r="L1665" s="20"/>
      <c r="M1665" s="20">
        <f>Разбивка_по_щитам!P1670</f>
        <v>0</v>
      </c>
      <c r="N1665" s="20"/>
    </row>
    <row r="1666" spans="2:14" x14ac:dyDescent="0.2">
      <c r="B1666" s="20">
        <f>Разбивка_по_щитам!B1671</f>
        <v>0</v>
      </c>
      <c r="C1666" s="20">
        <f>Разбивка_по_щитам!C1671</f>
        <v>0</v>
      </c>
      <c r="D1666" s="20">
        <f>Разбивка_по_щитам!F1671</f>
        <v>0</v>
      </c>
      <c r="E1666" s="20">
        <f>Разбивка_по_щитам!H1671</f>
        <v>0</v>
      </c>
      <c r="F1666" s="20">
        <f>Разбивка_по_щитам!I1671</f>
        <v>0</v>
      </c>
      <c r="G1666" s="20">
        <f>Разбивка_по_щитам!J1671</f>
        <v>0</v>
      </c>
      <c r="H1666" s="20">
        <f>Разбивка_по_щитам!K1671</f>
        <v>0</v>
      </c>
      <c r="I1666" s="20">
        <f>Разбивка_по_щитам!L1671</f>
        <v>0</v>
      </c>
      <c r="J1666" s="20">
        <f>Разбивка_по_щитам!M1671</f>
        <v>0</v>
      </c>
      <c r="K1666" s="20">
        <f>Разбивка_по_щитам!N1671</f>
        <v>0</v>
      </c>
      <c r="L1666" s="20"/>
      <c r="M1666" s="20">
        <f>Разбивка_по_щитам!P1671</f>
        <v>0</v>
      </c>
      <c r="N1666" s="20"/>
    </row>
    <row r="1667" spans="2:14" x14ac:dyDescent="0.2">
      <c r="B1667" s="20">
        <f>Разбивка_по_щитам!B1672</f>
        <v>0</v>
      </c>
      <c r="C1667" s="20">
        <f>Разбивка_по_щитам!C1672</f>
        <v>0</v>
      </c>
      <c r="D1667" s="20">
        <f>Разбивка_по_щитам!F1672</f>
        <v>0</v>
      </c>
      <c r="E1667" s="20">
        <f>Разбивка_по_щитам!H1672</f>
        <v>0</v>
      </c>
      <c r="F1667" s="20">
        <f>Разбивка_по_щитам!I1672</f>
        <v>0</v>
      </c>
      <c r="G1667" s="20">
        <f>Разбивка_по_щитам!J1672</f>
        <v>0</v>
      </c>
      <c r="H1667" s="20">
        <f>Разбивка_по_щитам!K1672</f>
        <v>0</v>
      </c>
      <c r="I1667" s="20">
        <f>Разбивка_по_щитам!L1672</f>
        <v>0</v>
      </c>
      <c r="J1667" s="20">
        <f>Разбивка_по_щитам!M1672</f>
        <v>0</v>
      </c>
      <c r="K1667" s="20">
        <f>Разбивка_по_щитам!N1672</f>
        <v>0</v>
      </c>
      <c r="L1667" s="20"/>
      <c r="M1667" s="20">
        <f>Разбивка_по_щитам!P1672</f>
        <v>0</v>
      </c>
      <c r="N1667" s="20"/>
    </row>
    <row r="1668" spans="2:14" x14ac:dyDescent="0.2">
      <c r="B1668" s="20">
        <f>Разбивка_по_щитам!B1673</f>
        <v>0</v>
      </c>
      <c r="C1668" s="20">
        <f>Разбивка_по_щитам!C1673</f>
        <v>0</v>
      </c>
      <c r="D1668" s="20">
        <f>Разбивка_по_щитам!F1673</f>
        <v>0</v>
      </c>
      <c r="E1668" s="20">
        <f>Разбивка_по_щитам!H1673</f>
        <v>0</v>
      </c>
      <c r="F1668" s="20">
        <f>Разбивка_по_щитам!I1673</f>
        <v>0</v>
      </c>
      <c r="G1668" s="20">
        <f>Разбивка_по_щитам!J1673</f>
        <v>0</v>
      </c>
      <c r="H1668" s="20">
        <f>Разбивка_по_щитам!K1673</f>
        <v>0</v>
      </c>
      <c r="I1668" s="20">
        <f>Разбивка_по_щитам!L1673</f>
        <v>0</v>
      </c>
      <c r="J1668" s="20">
        <f>Разбивка_по_щитам!M1673</f>
        <v>0</v>
      </c>
      <c r="K1668" s="20">
        <f>Разбивка_по_щитам!N1673</f>
        <v>0</v>
      </c>
      <c r="L1668" s="20"/>
      <c r="M1668" s="20">
        <f>Разбивка_по_щитам!P1673</f>
        <v>0</v>
      </c>
      <c r="N1668" s="20"/>
    </row>
    <row r="1669" spans="2:14" x14ac:dyDescent="0.2">
      <c r="B1669" s="20">
        <f>Разбивка_по_щитам!B1674</f>
        <v>0</v>
      </c>
      <c r="C1669" s="20">
        <f>Разбивка_по_щитам!C1674</f>
        <v>0</v>
      </c>
      <c r="D1669" s="20">
        <f>Разбивка_по_щитам!F1674</f>
        <v>0</v>
      </c>
      <c r="E1669" s="20">
        <f>Разбивка_по_щитам!H1674</f>
        <v>0</v>
      </c>
      <c r="F1669" s="20">
        <f>Разбивка_по_щитам!I1674</f>
        <v>0</v>
      </c>
      <c r="G1669" s="20">
        <f>Разбивка_по_щитам!J1674</f>
        <v>0</v>
      </c>
      <c r="H1669" s="20">
        <f>Разбивка_по_щитам!K1674</f>
        <v>0</v>
      </c>
      <c r="I1669" s="20">
        <f>Разбивка_по_щитам!L1674</f>
        <v>0</v>
      </c>
      <c r="J1669" s="20">
        <f>Разбивка_по_щитам!M1674</f>
        <v>0</v>
      </c>
      <c r="K1669" s="20">
        <f>Разбивка_по_щитам!N1674</f>
        <v>0</v>
      </c>
      <c r="L1669" s="20"/>
      <c r="M1669" s="20">
        <f>Разбивка_по_щитам!P1674</f>
        <v>0</v>
      </c>
      <c r="N1669" s="20"/>
    </row>
    <row r="1670" spans="2:14" x14ac:dyDescent="0.2">
      <c r="B1670" s="20">
        <f>Разбивка_по_щитам!B1675</f>
        <v>0</v>
      </c>
      <c r="C1670" s="20">
        <f>Разбивка_по_щитам!C1675</f>
        <v>0</v>
      </c>
      <c r="D1670" s="20">
        <f>Разбивка_по_щитам!F1675</f>
        <v>0</v>
      </c>
      <c r="E1670" s="20">
        <f>Разбивка_по_щитам!H1675</f>
        <v>0</v>
      </c>
      <c r="F1670" s="20">
        <f>Разбивка_по_щитам!I1675</f>
        <v>0</v>
      </c>
      <c r="G1670" s="20">
        <f>Разбивка_по_щитам!J1675</f>
        <v>0</v>
      </c>
      <c r="H1670" s="20">
        <f>Разбивка_по_щитам!K1675</f>
        <v>0</v>
      </c>
      <c r="I1670" s="20">
        <f>Разбивка_по_щитам!L1675</f>
        <v>0</v>
      </c>
      <c r="J1670" s="20">
        <f>Разбивка_по_щитам!M1675</f>
        <v>0</v>
      </c>
      <c r="K1670" s="20">
        <f>Разбивка_по_щитам!N1675</f>
        <v>0</v>
      </c>
      <c r="L1670" s="20"/>
      <c r="M1670" s="20">
        <f>Разбивка_по_щитам!P1675</f>
        <v>0</v>
      </c>
      <c r="N1670" s="20"/>
    </row>
    <row r="1671" spans="2:14" x14ac:dyDescent="0.2">
      <c r="B1671" s="20">
        <f>Разбивка_по_щитам!B1676</f>
        <v>0</v>
      </c>
      <c r="C1671" s="20">
        <f>Разбивка_по_щитам!C1676</f>
        <v>0</v>
      </c>
      <c r="D1671" s="20">
        <f>Разбивка_по_щитам!F1676</f>
        <v>0</v>
      </c>
      <c r="E1671" s="20">
        <f>Разбивка_по_щитам!H1676</f>
        <v>0</v>
      </c>
      <c r="F1671" s="20">
        <f>Разбивка_по_щитам!I1676</f>
        <v>0</v>
      </c>
      <c r="G1671" s="20">
        <f>Разбивка_по_щитам!J1676</f>
        <v>0</v>
      </c>
      <c r="H1671" s="20">
        <f>Разбивка_по_щитам!K1676</f>
        <v>0</v>
      </c>
      <c r="I1671" s="20">
        <f>Разбивка_по_щитам!L1676</f>
        <v>0</v>
      </c>
      <c r="J1671" s="20">
        <f>Разбивка_по_щитам!M1676</f>
        <v>0</v>
      </c>
      <c r="K1671" s="20">
        <f>Разбивка_по_щитам!N1676</f>
        <v>0</v>
      </c>
      <c r="L1671" s="20"/>
      <c r="M1671" s="20">
        <f>Разбивка_по_щитам!P1676</f>
        <v>0</v>
      </c>
      <c r="N1671" s="20"/>
    </row>
    <row r="1672" spans="2:14" x14ac:dyDescent="0.2">
      <c r="B1672" s="20">
        <f>Разбивка_по_щитам!B1677</f>
        <v>0</v>
      </c>
      <c r="C1672" s="20">
        <f>Разбивка_по_щитам!C1677</f>
        <v>0</v>
      </c>
      <c r="D1672" s="20">
        <f>Разбивка_по_щитам!F1677</f>
        <v>0</v>
      </c>
      <c r="E1672" s="20">
        <f>Разбивка_по_щитам!H1677</f>
        <v>0</v>
      </c>
      <c r="F1672" s="20">
        <f>Разбивка_по_щитам!I1677</f>
        <v>0</v>
      </c>
      <c r="G1672" s="20">
        <f>Разбивка_по_щитам!J1677</f>
        <v>0</v>
      </c>
      <c r="H1672" s="20">
        <f>Разбивка_по_щитам!K1677</f>
        <v>0</v>
      </c>
      <c r="I1672" s="20">
        <f>Разбивка_по_щитам!L1677</f>
        <v>0</v>
      </c>
      <c r="J1672" s="20">
        <f>Разбивка_по_щитам!M1677</f>
        <v>0</v>
      </c>
      <c r="K1672" s="20">
        <f>Разбивка_по_щитам!N1677</f>
        <v>0</v>
      </c>
      <c r="L1672" s="20"/>
      <c r="M1672" s="20">
        <f>Разбивка_по_щитам!P1677</f>
        <v>0</v>
      </c>
      <c r="N1672" s="20"/>
    </row>
    <row r="1673" spans="2:14" x14ac:dyDescent="0.2">
      <c r="B1673" s="20">
        <f>Разбивка_по_щитам!B1678</f>
        <v>0</v>
      </c>
      <c r="C1673" s="20">
        <f>Разбивка_по_щитам!C1678</f>
        <v>0</v>
      </c>
      <c r="D1673" s="20">
        <f>Разбивка_по_щитам!F1678</f>
        <v>0</v>
      </c>
      <c r="E1673" s="20">
        <f>Разбивка_по_щитам!H1678</f>
        <v>0</v>
      </c>
      <c r="F1673" s="20">
        <f>Разбивка_по_щитам!I1678</f>
        <v>0</v>
      </c>
      <c r="G1673" s="20">
        <f>Разбивка_по_щитам!J1678</f>
        <v>0</v>
      </c>
      <c r="H1673" s="20">
        <f>Разбивка_по_щитам!K1678</f>
        <v>0</v>
      </c>
      <c r="I1673" s="20">
        <f>Разбивка_по_щитам!L1678</f>
        <v>0</v>
      </c>
      <c r="J1673" s="20">
        <f>Разбивка_по_щитам!M1678</f>
        <v>0</v>
      </c>
      <c r="K1673" s="20">
        <f>Разбивка_по_щитам!N1678</f>
        <v>0</v>
      </c>
      <c r="L1673" s="20"/>
      <c r="M1673" s="20">
        <f>Разбивка_по_щитам!P1678</f>
        <v>0</v>
      </c>
      <c r="N1673" s="20"/>
    </row>
    <row r="1674" spans="2:14" x14ac:dyDescent="0.2">
      <c r="B1674" s="20">
        <f>Разбивка_по_щитам!B1679</f>
        <v>0</v>
      </c>
      <c r="C1674" s="20">
        <f>Разбивка_по_щитам!C1679</f>
        <v>0</v>
      </c>
      <c r="D1674" s="20">
        <f>Разбивка_по_щитам!F1679</f>
        <v>0</v>
      </c>
      <c r="E1674" s="20">
        <f>Разбивка_по_щитам!H1679</f>
        <v>0</v>
      </c>
      <c r="F1674" s="20">
        <f>Разбивка_по_щитам!I1679</f>
        <v>0</v>
      </c>
      <c r="G1674" s="20">
        <f>Разбивка_по_щитам!J1679</f>
        <v>0</v>
      </c>
      <c r="H1674" s="20">
        <f>Разбивка_по_щитам!K1679</f>
        <v>0</v>
      </c>
      <c r="I1674" s="20">
        <f>Разбивка_по_щитам!L1679</f>
        <v>0</v>
      </c>
      <c r="J1674" s="20">
        <f>Разбивка_по_щитам!M1679</f>
        <v>0</v>
      </c>
      <c r="K1674" s="20">
        <f>Разбивка_по_щитам!N1679</f>
        <v>0</v>
      </c>
      <c r="L1674" s="20"/>
      <c r="M1674" s="20">
        <f>Разбивка_по_щитам!P1679</f>
        <v>0</v>
      </c>
      <c r="N1674" s="20"/>
    </row>
    <row r="1675" spans="2:14" x14ac:dyDescent="0.2">
      <c r="B1675" s="20">
        <f>Разбивка_по_щитам!B1680</f>
        <v>0</v>
      </c>
      <c r="C1675" s="20">
        <f>Разбивка_по_щитам!C1680</f>
        <v>0</v>
      </c>
      <c r="D1675" s="20">
        <f>Разбивка_по_щитам!F1680</f>
        <v>0</v>
      </c>
      <c r="E1675" s="20">
        <f>Разбивка_по_щитам!H1680</f>
        <v>0</v>
      </c>
      <c r="F1675" s="20">
        <f>Разбивка_по_щитам!I1680</f>
        <v>0</v>
      </c>
      <c r="G1675" s="20">
        <f>Разбивка_по_щитам!J1680</f>
        <v>0</v>
      </c>
      <c r="H1675" s="20">
        <f>Разбивка_по_щитам!K1680</f>
        <v>0</v>
      </c>
      <c r="I1675" s="20">
        <f>Разбивка_по_щитам!L1680</f>
        <v>0</v>
      </c>
      <c r="J1675" s="20">
        <f>Разбивка_по_щитам!M1680</f>
        <v>0</v>
      </c>
      <c r="K1675" s="20">
        <f>Разбивка_по_щитам!N1680</f>
        <v>0</v>
      </c>
      <c r="L1675" s="20"/>
      <c r="M1675" s="20">
        <f>Разбивка_по_щитам!P1680</f>
        <v>0</v>
      </c>
      <c r="N1675" s="20"/>
    </row>
    <row r="1676" spans="2:14" x14ac:dyDescent="0.2">
      <c r="B1676" s="20">
        <f>Разбивка_по_щитам!B1681</f>
        <v>0</v>
      </c>
      <c r="C1676" s="20">
        <f>Разбивка_по_щитам!C1681</f>
        <v>0</v>
      </c>
      <c r="D1676" s="20">
        <f>Разбивка_по_щитам!F1681</f>
        <v>0</v>
      </c>
      <c r="E1676" s="20">
        <f>Разбивка_по_щитам!H1681</f>
        <v>0</v>
      </c>
      <c r="F1676" s="20">
        <f>Разбивка_по_щитам!I1681</f>
        <v>0</v>
      </c>
      <c r="G1676" s="20">
        <f>Разбивка_по_щитам!J1681</f>
        <v>0</v>
      </c>
      <c r="H1676" s="20">
        <f>Разбивка_по_щитам!K1681</f>
        <v>0</v>
      </c>
      <c r="I1676" s="20">
        <f>Разбивка_по_щитам!L1681</f>
        <v>0</v>
      </c>
      <c r="J1676" s="20">
        <f>Разбивка_по_щитам!M1681</f>
        <v>0</v>
      </c>
      <c r="K1676" s="20">
        <f>Разбивка_по_щитам!N1681</f>
        <v>0</v>
      </c>
      <c r="L1676" s="20"/>
      <c r="M1676" s="20">
        <f>Разбивка_по_щитам!P1681</f>
        <v>0</v>
      </c>
      <c r="N1676" s="20"/>
    </row>
    <row r="1677" spans="2:14" x14ac:dyDescent="0.2">
      <c r="B1677" s="20">
        <f>Разбивка_по_щитам!B1682</f>
        <v>0</v>
      </c>
      <c r="C1677" s="20">
        <f>Разбивка_по_щитам!C1682</f>
        <v>0</v>
      </c>
      <c r="D1677" s="20">
        <f>Разбивка_по_щитам!F1682</f>
        <v>0</v>
      </c>
      <c r="E1677" s="20">
        <f>Разбивка_по_щитам!H1682</f>
        <v>0</v>
      </c>
      <c r="F1677" s="20">
        <f>Разбивка_по_щитам!I1682</f>
        <v>0</v>
      </c>
      <c r="G1677" s="20">
        <f>Разбивка_по_щитам!J1682</f>
        <v>0</v>
      </c>
      <c r="H1677" s="20">
        <f>Разбивка_по_щитам!K1682</f>
        <v>0</v>
      </c>
      <c r="I1677" s="20">
        <f>Разбивка_по_щитам!L1682</f>
        <v>0</v>
      </c>
      <c r="J1677" s="20">
        <f>Разбивка_по_щитам!M1682</f>
        <v>0</v>
      </c>
      <c r="K1677" s="20">
        <f>Разбивка_по_щитам!N1682</f>
        <v>0</v>
      </c>
      <c r="L1677" s="20"/>
      <c r="M1677" s="20">
        <f>Разбивка_по_щитам!P1682</f>
        <v>0</v>
      </c>
      <c r="N1677" s="20"/>
    </row>
    <row r="1678" spans="2:14" x14ac:dyDescent="0.2">
      <c r="B1678" s="20">
        <f>Разбивка_по_щитам!B1683</f>
        <v>0</v>
      </c>
      <c r="C1678" s="20">
        <f>Разбивка_по_щитам!C1683</f>
        <v>0</v>
      </c>
      <c r="D1678" s="20">
        <f>Разбивка_по_щитам!F1683</f>
        <v>0</v>
      </c>
      <c r="E1678" s="20">
        <f>Разбивка_по_щитам!H1683</f>
        <v>0</v>
      </c>
      <c r="F1678" s="20">
        <f>Разбивка_по_щитам!I1683</f>
        <v>0</v>
      </c>
      <c r="G1678" s="20">
        <f>Разбивка_по_щитам!J1683</f>
        <v>0</v>
      </c>
      <c r="H1678" s="20">
        <f>Разбивка_по_щитам!K1683</f>
        <v>0</v>
      </c>
      <c r="I1678" s="20">
        <f>Разбивка_по_щитам!L1683</f>
        <v>0</v>
      </c>
      <c r="J1678" s="20">
        <f>Разбивка_по_щитам!M1683</f>
        <v>0</v>
      </c>
      <c r="K1678" s="20">
        <f>Разбивка_по_щитам!N1683</f>
        <v>0</v>
      </c>
      <c r="L1678" s="20"/>
      <c r="M1678" s="20">
        <f>Разбивка_по_щитам!P1683</f>
        <v>0</v>
      </c>
      <c r="N1678" s="20"/>
    </row>
    <row r="1679" spans="2:14" x14ac:dyDescent="0.2">
      <c r="B1679" s="20">
        <f>Разбивка_по_щитам!B1684</f>
        <v>0</v>
      </c>
      <c r="C1679" s="20">
        <f>Разбивка_по_щитам!C1684</f>
        <v>0</v>
      </c>
      <c r="D1679" s="20">
        <f>Разбивка_по_щитам!F1684</f>
        <v>0</v>
      </c>
      <c r="E1679" s="20">
        <f>Разбивка_по_щитам!H1684</f>
        <v>0</v>
      </c>
      <c r="F1679" s="20">
        <f>Разбивка_по_щитам!I1684</f>
        <v>0</v>
      </c>
      <c r="G1679" s="20">
        <f>Разбивка_по_щитам!J1684</f>
        <v>0</v>
      </c>
      <c r="H1679" s="20">
        <f>Разбивка_по_щитам!K1684</f>
        <v>0</v>
      </c>
      <c r="I1679" s="20">
        <f>Разбивка_по_щитам!L1684</f>
        <v>0</v>
      </c>
      <c r="J1679" s="20">
        <f>Разбивка_по_щитам!M1684</f>
        <v>0</v>
      </c>
      <c r="K1679" s="20">
        <f>Разбивка_по_щитам!N1684</f>
        <v>0</v>
      </c>
      <c r="L1679" s="20"/>
      <c r="M1679" s="20">
        <f>Разбивка_по_щитам!P1684</f>
        <v>0</v>
      </c>
      <c r="N1679" s="20"/>
    </row>
    <row r="1680" spans="2:14" x14ac:dyDescent="0.2">
      <c r="B1680" s="20">
        <f>Разбивка_по_щитам!B1685</f>
        <v>0</v>
      </c>
      <c r="C1680" s="20">
        <f>Разбивка_по_щитам!C1685</f>
        <v>0</v>
      </c>
      <c r="D1680" s="20">
        <f>Разбивка_по_щитам!F1685</f>
        <v>0</v>
      </c>
      <c r="E1680" s="20">
        <f>Разбивка_по_щитам!H1685</f>
        <v>0</v>
      </c>
      <c r="F1680" s="20">
        <f>Разбивка_по_щитам!I1685</f>
        <v>0</v>
      </c>
      <c r="G1680" s="20">
        <f>Разбивка_по_щитам!J1685</f>
        <v>0</v>
      </c>
      <c r="H1680" s="20">
        <f>Разбивка_по_щитам!K1685</f>
        <v>0</v>
      </c>
      <c r="I1680" s="20">
        <f>Разбивка_по_щитам!L1685</f>
        <v>0</v>
      </c>
      <c r="J1680" s="20">
        <f>Разбивка_по_щитам!M1685</f>
        <v>0</v>
      </c>
      <c r="K1680" s="20">
        <f>Разбивка_по_щитам!N1685</f>
        <v>0</v>
      </c>
      <c r="L1680" s="20"/>
      <c r="M1680" s="20">
        <f>Разбивка_по_щитам!P1685</f>
        <v>0</v>
      </c>
      <c r="N1680" s="20"/>
    </row>
    <row r="1681" spans="2:14" x14ac:dyDescent="0.2">
      <c r="B1681" s="20">
        <f>Разбивка_по_щитам!B1686</f>
        <v>0</v>
      </c>
      <c r="C1681" s="20">
        <f>Разбивка_по_щитам!C1686</f>
        <v>0</v>
      </c>
      <c r="D1681" s="20">
        <f>Разбивка_по_щитам!F1686</f>
        <v>0</v>
      </c>
      <c r="E1681" s="20">
        <f>Разбивка_по_щитам!H1686</f>
        <v>0</v>
      </c>
      <c r="F1681" s="20">
        <f>Разбивка_по_щитам!I1686</f>
        <v>0</v>
      </c>
      <c r="G1681" s="20">
        <f>Разбивка_по_щитам!J1686</f>
        <v>0</v>
      </c>
      <c r="H1681" s="20">
        <f>Разбивка_по_щитам!K1686</f>
        <v>0</v>
      </c>
      <c r="I1681" s="20">
        <f>Разбивка_по_щитам!L1686</f>
        <v>0</v>
      </c>
      <c r="J1681" s="20">
        <f>Разбивка_по_щитам!M1686</f>
        <v>0</v>
      </c>
      <c r="K1681" s="20">
        <f>Разбивка_по_щитам!N1686</f>
        <v>0</v>
      </c>
      <c r="L1681" s="20"/>
      <c r="M1681" s="20">
        <f>Разбивка_по_щитам!P1686</f>
        <v>0</v>
      </c>
      <c r="N1681" s="20"/>
    </row>
    <row r="1682" spans="2:14" x14ac:dyDescent="0.2">
      <c r="B1682" s="20">
        <f>Разбивка_по_щитам!B1687</f>
        <v>0</v>
      </c>
      <c r="C1682" s="20">
        <f>Разбивка_по_щитам!C1687</f>
        <v>0</v>
      </c>
      <c r="D1682" s="20">
        <f>Разбивка_по_щитам!F1687</f>
        <v>0</v>
      </c>
      <c r="E1682" s="20">
        <f>Разбивка_по_щитам!H1687</f>
        <v>0</v>
      </c>
      <c r="F1682" s="20">
        <f>Разбивка_по_щитам!I1687</f>
        <v>0</v>
      </c>
      <c r="G1682" s="20">
        <f>Разбивка_по_щитам!J1687</f>
        <v>0</v>
      </c>
      <c r="H1682" s="20">
        <f>Разбивка_по_щитам!K1687</f>
        <v>0</v>
      </c>
      <c r="I1682" s="20">
        <f>Разбивка_по_щитам!L1687</f>
        <v>0</v>
      </c>
      <c r="J1682" s="20">
        <f>Разбивка_по_щитам!M1687</f>
        <v>0</v>
      </c>
      <c r="K1682" s="20">
        <f>Разбивка_по_щитам!N1687</f>
        <v>0</v>
      </c>
      <c r="L1682" s="20"/>
      <c r="M1682" s="20">
        <f>Разбивка_по_щитам!P1687</f>
        <v>0</v>
      </c>
      <c r="N1682" s="20"/>
    </row>
    <row r="1683" spans="2:14" x14ac:dyDescent="0.2">
      <c r="B1683" s="20">
        <f>Разбивка_по_щитам!B1688</f>
        <v>0</v>
      </c>
      <c r="C1683" s="20">
        <f>Разбивка_по_щитам!C1688</f>
        <v>0</v>
      </c>
      <c r="D1683" s="20">
        <f>Разбивка_по_щитам!F1688</f>
        <v>0</v>
      </c>
      <c r="E1683" s="20">
        <f>Разбивка_по_щитам!H1688</f>
        <v>0</v>
      </c>
      <c r="F1683" s="20">
        <f>Разбивка_по_щитам!I1688</f>
        <v>0</v>
      </c>
      <c r="G1683" s="20">
        <f>Разбивка_по_щитам!J1688</f>
        <v>0</v>
      </c>
      <c r="H1683" s="20">
        <f>Разбивка_по_щитам!K1688</f>
        <v>0</v>
      </c>
      <c r="I1683" s="20">
        <f>Разбивка_по_щитам!L1688</f>
        <v>0</v>
      </c>
      <c r="J1683" s="20">
        <f>Разбивка_по_щитам!M1688</f>
        <v>0</v>
      </c>
      <c r="K1683" s="20">
        <f>Разбивка_по_щитам!N1688</f>
        <v>0</v>
      </c>
      <c r="L1683" s="20"/>
      <c r="M1683" s="20">
        <f>Разбивка_по_щитам!P1688</f>
        <v>0</v>
      </c>
      <c r="N1683" s="20"/>
    </row>
    <row r="1684" spans="2:14" x14ac:dyDescent="0.2">
      <c r="B1684" s="20">
        <f>Разбивка_по_щитам!B1689</f>
        <v>0</v>
      </c>
      <c r="C1684" s="20">
        <f>Разбивка_по_щитам!C1689</f>
        <v>0</v>
      </c>
      <c r="D1684" s="20">
        <f>Разбивка_по_щитам!F1689</f>
        <v>0</v>
      </c>
      <c r="E1684" s="20">
        <f>Разбивка_по_щитам!H1689</f>
        <v>0</v>
      </c>
      <c r="F1684" s="20">
        <f>Разбивка_по_щитам!I1689</f>
        <v>0</v>
      </c>
      <c r="G1684" s="20">
        <f>Разбивка_по_щитам!J1689</f>
        <v>0</v>
      </c>
      <c r="H1684" s="20">
        <f>Разбивка_по_щитам!K1689</f>
        <v>0</v>
      </c>
      <c r="I1684" s="20">
        <f>Разбивка_по_щитам!L1689</f>
        <v>0</v>
      </c>
      <c r="J1684" s="20">
        <f>Разбивка_по_щитам!M1689</f>
        <v>0</v>
      </c>
      <c r="K1684" s="20">
        <f>Разбивка_по_щитам!N1689</f>
        <v>0</v>
      </c>
      <c r="L1684" s="20"/>
      <c r="M1684" s="20">
        <f>Разбивка_по_щитам!P1689</f>
        <v>0</v>
      </c>
      <c r="N1684" s="20"/>
    </row>
    <row r="1685" spans="2:14" x14ac:dyDescent="0.2">
      <c r="B1685" s="20">
        <f>Разбивка_по_щитам!B1690</f>
        <v>0</v>
      </c>
      <c r="C1685" s="20">
        <f>Разбивка_по_щитам!C1690</f>
        <v>0</v>
      </c>
      <c r="D1685" s="20">
        <f>Разбивка_по_щитам!F1690</f>
        <v>0</v>
      </c>
      <c r="E1685" s="20">
        <f>Разбивка_по_щитам!H1690</f>
        <v>0</v>
      </c>
      <c r="F1685" s="20">
        <f>Разбивка_по_щитам!I1690</f>
        <v>0</v>
      </c>
      <c r="G1685" s="20">
        <f>Разбивка_по_щитам!J1690</f>
        <v>0</v>
      </c>
      <c r="H1685" s="20">
        <f>Разбивка_по_щитам!K1690</f>
        <v>0</v>
      </c>
      <c r="I1685" s="20">
        <f>Разбивка_по_щитам!L1690</f>
        <v>0</v>
      </c>
      <c r="J1685" s="20">
        <f>Разбивка_по_щитам!M1690</f>
        <v>0</v>
      </c>
      <c r="K1685" s="20">
        <f>Разбивка_по_щитам!N1690</f>
        <v>0</v>
      </c>
      <c r="L1685" s="20"/>
      <c r="M1685" s="20">
        <f>Разбивка_по_щитам!P1690</f>
        <v>0</v>
      </c>
      <c r="N1685" s="20"/>
    </row>
    <row r="1686" spans="2:14" x14ac:dyDescent="0.2">
      <c r="B1686" s="20">
        <f>Разбивка_по_щитам!B1691</f>
        <v>0</v>
      </c>
      <c r="C1686" s="20">
        <f>Разбивка_по_щитам!C1691</f>
        <v>0</v>
      </c>
      <c r="D1686" s="20">
        <f>Разбивка_по_щитам!F1691</f>
        <v>0</v>
      </c>
      <c r="E1686" s="20">
        <f>Разбивка_по_щитам!H1691</f>
        <v>0</v>
      </c>
      <c r="F1686" s="20">
        <f>Разбивка_по_щитам!I1691</f>
        <v>0</v>
      </c>
      <c r="G1686" s="20">
        <f>Разбивка_по_щитам!J1691</f>
        <v>0</v>
      </c>
      <c r="H1686" s="20">
        <f>Разбивка_по_щитам!K1691</f>
        <v>0</v>
      </c>
      <c r="I1686" s="20">
        <f>Разбивка_по_щитам!L1691</f>
        <v>0</v>
      </c>
      <c r="J1686" s="20">
        <f>Разбивка_по_щитам!M1691</f>
        <v>0</v>
      </c>
      <c r="K1686" s="20">
        <f>Разбивка_по_щитам!N1691</f>
        <v>0</v>
      </c>
      <c r="L1686" s="20"/>
      <c r="M1686" s="20">
        <f>Разбивка_по_щитам!P1691</f>
        <v>0</v>
      </c>
      <c r="N1686" s="20"/>
    </row>
    <row r="1687" spans="2:14" x14ac:dyDescent="0.2">
      <c r="B1687" s="20">
        <f>Разбивка_по_щитам!B1692</f>
        <v>0</v>
      </c>
      <c r="C1687" s="20">
        <f>Разбивка_по_щитам!C1692</f>
        <v>0</v>
      </c>
      <c r="D1687" s="20">
        <f>Разбивка_по_щитам!F1692</f>
        <v>0</v>
      </c>
      <c r="E1687" s="20">
        <f>Разбивка_по_щитам!H1692</f>
        <v>0</v>
      </c>
      <c r="F1687" s="20">
        <f>Разбивка_по_щитам!I1692</f>
        <v>0</v>
      </c>
      <c r="G1687" s="20">
        <f>Разбивка_по_щитам!J1692</f>
        <v>0</v>
      </c>
      <c r="H1687" s="20">
        <f>Разбивка_по_щитам!K1692</f>
        <v>0</v>
      </c>
      <c r="I1687" s="20">
        <f>Разбивка_по_щитам!L1692</f>
        <v>0</v>
      </c>
      <c r="J1687" s="20">
        <f>Разбивка_по_щитам!M1692</f>
        <v>0</v>
      </c>
      <c r="K1687" s="20">
        <f>Разбивка_по_щитам!N1692</f>
        <v>0</v>
      </c>
      <c r="L1687" s="20"/>
      <c r="M1687" s="20">
        <f>Разбивка_по_щитам!P1692</f>
        <v>0</v>
      </c>
      <c r="N1687" s="20"/>
    </row>
    <row r="1688" spans="2:14" x14ac:dyDescent="0.2">
      <c r="B1688" s="20">
        <f>Разбивка_по_щитам!B1693</f>
        <v>0</v>
      </c>
      <c r="C1688" s="20">
        <f>Разбивка_по_щитам!C1693</f>
        <v>0</v>
      </c>
      <c r="D1688" s="20">
        <f>Разбивка_по_щитам!F1693</f>
        <v>0</v>
      </c>
      <c r="E1688" s="20">
        <f>Разбивка_по_щитам!H1693</f>
        <v>0</v>
      </c>
      <c r="F1688" s="20">
        <f>Разбивка_по_щитам!I1693</f>
        <v>0</v>
      </c>
      <c r="G1688" s="20">
        <f>Разбивка_по_щитам!J1693</f>
        <v>0</v>
      </c>
      <c r="H1688" s="20">
        <f>Разбивка_по_щитам!K1693</f>
        <v>0</v>
      </c>
      <c r="I1688" s="20">
        <f>Разбивка_по_щитам!L1693</f>
        <v>0</v>
      </c>
      <c r="J1688" s="20">
        <f>Разбивка_по_щитам!M1693</f>
        <v>0</v>
      </c>
      <c r="K1688" s="20">
        <f>Разбивка_по_щитам!N1693</f>
        <v>0</v>
      </c>
      <c r="L1688" s="20"/>
      <c r="M1688" s="20">
        <f>Разбивка_по_щитам!P1693</f>
        <v>0</v>
      </c>
      <c r="N1688" s="20"/>
    </row>
    <row r="1689" spans="2:14" x14ac:dyDescent="0.2">
      <c r="B1689" s="20">
        <f>Разбивка_по_щитам!B1694</f>
        <v>0</v>
      </c>
      <c r="C1689" s="20">
        <f>Разбивка_по_щитам!C1694</f>
        <v>0</v>
      </c>
      <c r="D1689" s="20">
        <f>Разбивка_по_щитам!F1694</f>
        <v>0</v>
      </c>
      <c r="E1689" s="20">
        <f>Разбивка_по_щитам!H1694</f>
        <v>0</v>
      </c>
      <c r="F1689" s="20">
        <f>Разбивка_по_щитам!I1694</f>
        <v>0</v>
      </c>
      <c r="G1689" s="20">
        <f>Разбивка_по_щитам!J1694</f>
        <v>0</v>
      </c>
      <c r="H1689" s="20">
        <f>Разбивка_по_щитам!K1694</f>
        <v>0</v>
      </c>
      <c r="I1689" s="20">
        <f>Разбивка_по_щитам!L1694</f>
        <v>0</v>
      </c>
      <c r="J1689" s="20">
        <f>Разбивка_по_щитам!M1694</f>
        <v>0</v>
      </c>
      <c r="K1689" s="20">
        <f>Разбивка_по_щитам!N1694</f>
        <v>0</v>
      </c>
      <c r="L1689" s="20"/>
      <c r="M1689" s="20">
        <f>Разбивка_по_щитам!P1694</f>
        <v>0</v>
      </c>
      <c r="N1689" s="20"/>
    </row>
    <row r="1690" spans="2:14" x14ac:dyDescent="0.2">
      <c r="B1690" s="20">
        <f>Разбивка_по_щитам!B1695</f>
        <v>0</v>
      </c>
      <c r="C1690" s="20">
        <f>Разбивка_по_щитам!C1695</f>
        <v>0</v>
      </c>
      <c r="D1690" s="20">
        <f>Разбивка_по_щитам!F1695</f>
        <v>0</v>
      </c>
      <c r="E1690" s="20">
        <f>Разбивка_по_щитам!H1695</f>
        <v>0</v>
      </c>
      <c r="F1690" s="20">
        <f>Разбивка_по_щитам!I1695</f>
        <v>0</v>
      </c>
      <c r="G1690" s="20">
        <f>Разбивка_по_щитам!J1695</f>
        <v>0</v>
      </c>
      <c r="H1690" s="20">
        <f>Разбивка_по_щитам!K1695</f>
        <v>0</v>
      </c>
      <c r="I1690" s="20">
        <f>Разбивка_по_щитам!L1695</f>
        <v>0</v>
      </c>
      <c r="J1690" s="20">
        <f>Разбивка_по_щитам!M1695</f>
        <v>0</v>
      </c>
      <c r="K1690" s="20">
        <f>Разбивка_по_щитам!N1695</f>
        <v>0</v>
      </c>
      <c r="L1690" s="20"/>
      <c r="M1690" s="20">
        <f>Разбивка_по_щитам!P1695</f>
        <v>0</v>
      </c>
      <c r="N1690" s="20"/>
    </row>
    <row r="1691" spans="2:14" x14ac:dyDescent="0.2">
      <c r="B1691" s="20">
        <f>Разбивка_по_щитам!B1696</f>
        <v>0</v>
      </c>
      <c r="C1691" s="20">
        <f>Разбивка_по_щитам!C1696</f>
        <v>0</v>
      </c>
      <c r="D1691" s="20">
        <f>Разбивка_по_щитам!F1696</f>
        <v>0</v>
      </c>
      <c r="E1691" s="20">
        <f>Разбивка_по_щитам!H1696</f>
        <v>0</v>
      </c>
      <c r="F1691" s="20">
        <f>Разбивка_по_щитам!I1696</f>
        <v>0</v>
      </c>
      <c r="G1691" s="20">
        <f>Разбивка_по_щитам!J1696</f>
        <v>0</v>
      </c>
      <c r="H1691" s="20">
        <f>Разбивка_по_щитам!K1696</f>
        <v>0</v>
      </c>
      <c r="I1691" s="20">
        <f>Разбивка_по_щитам!L1696</f>
        <v>0</v>
      </c>
      <c r="J1691" s="20">
        <f>Разбивка_по_щитам!M1696</f>
        <v>0</v>
      </c>
      <c r="K1691" s="20">
        <f>Разбивка_по_щитам!N1696</f>
        <v>0</v>
      </c>
      <c r="L1691" s="20"/>
      <c r="M1691" s="20">
        <f>Разбивка_по_щитам!P1696</f>
        <v>0</v>
      </c>
      <c r="N1691" s="20"/>
    </row>
    <row r="1692" spans="2:14" x14ac:dyDescent="0.2">
      <c r="B1692" s="20">
        <f>Разбивка_по_щитам!B1697</f>
        <v>0</v>
      </c>
      <c r="C1692" s="20">
        <f>Разбивка_по_щитам!C1697</f>
        <v>0</v>
      </c>
      <c r="D1692" s="20">
        <f>Разбивка_по_щитам!F1697</f>
        <v>0</v>
      </c>
      <c r="E1692" s="20">
        <f>Разбивка_по_щитам!H1697</f>
        <v>0</v>
      </c>
      <c r="F1692" s="20">
        <f>Разбивка_по_щитам!I1697</f>
        <v>0</v>
      </c>
      <c r="G1692" s="20">
        <f>Разбивка_по_щитам!J1697</f>
        <v>0</v>
      </c>
      <c r="H1692" s="20">
        <f>Разбивка_по_щитам!K1697</f>
        <v>0</v>
      </c>
      <c r="I1692" s="20">
        <f>Разбивка_по_щитам!L1697</f>
        <v>0</v>
      </c>
      <c r="J1692" s="20">
        <f>Разбивка_по_щитам!M1697</f>
        <v>0</v>
      </c>
      <c r="K1692" s="20">
        <f>Разбивка_по_щитам!N1697</f>
        <v>0</v>
      </c>
      <c r="L1692" s="20"/>
      <c r="M1692" s="20">
        <f>Разбивка_по_щитам!P1697</f>
        <v>0</v>
      </c>
      <c r="N1692" s="20"/>
    </row>
    <row r="1693" spans="2:14" x14ac:dyDescent="0.2">
      <c r="B1693" s="20">
        <f>Разбивка_по_щитам!B1698</f>
        <v>0</v>
      </c>
      <c r="C1693" s="20">
        <f>Разбивка_по_щитам!C1698</f>
        <v>0</v>
      </c>
      <c r="D1693" s="20">
        <f>Разбивка_по_щитам!F1698</f>
        <v>0</v>
      </c>
      <c r="E1693" s="20">
        <f>Разбивка_по_щитам!H1698</f>
        <v>0</v>
      </c>
      <c r="F1693" s="20">
        <f>Разбивка_по_щитам!I1698</f>
        <v>0</v>
      </c>
      <c r="G1693" s="20">
        <f>Разбивка_по_щитам!J1698</f>
        <v>0</v>
      </c>
      <c r="H1693" s="20">
        <f>Разбивка_по_щитам!K1698</f>
        <v>0</v>
      </c>
      <c r="I1693" s="20">
        <f>Разбивка_по_щитам!L1698</f>
        <v>0</v>
      </c>
      <c r="J1693" s="20">
        <f>Разбивка_по_щитам!M1698</f>
        <v>0</v>
      </c>
      <c r="K1693" s="20">
        <f>Разбивка_по_щитам!N1698</f>
        <v>0</v>
      </c>
      <c r="L1693" s="20"/>
      <c r="M1693" s="20">
        <f>Разбивка_по_щитам!P1698</f>
        <v>0</v>
      </c>
      <c r="N1693" s="20"/>
    </row>
    <row r="1694" spans="2:14" x14ac:dyDescent="0.2">
      <c r="B1694" s="20">
        <f>Разбивка_по_щитам!B1699</f>
        <v>0</v>
      </c>
      <c r="C1694" s="20">
        <f>Разбивка_по_щитам!C1699</f>
        <v>0</v>
      </c>
      <c r="D1694" s="20">
        <f>Разбивка_по_щитам!F1699</f>
        <v>0</v>
      </c>
      <c r="E1694" s="20">
        <f>Разбивка_по_щитам!H1699</f>
        <v>0</v>
      </c>
      <c r="F1694" s="20">
        <f>Разбивка_по_щитам!I1699</f>
        <v>0</v>
      </c>
      <c r="G1694" s="20">
        <f>Разбивка_по_щитам!J1699</f>
        <v>0</v>
      </c>
      <c r="H1694" s="20">
        <f>Разбивка_по_щитам!K1699</f>
        <v>0</v>
      </c>
      <c r="I1694" s="20">
        <f>Разбивка_по_щитам!L1699</f>
        <v>0</v>
      </c>
      <c r="J1694" s="20">
        <f>Разбивка_по_щитам!M1699</f>
        <v>0</v>
      </c>
      <c r="K1694" s="20">
        <f>Разбивка_по_щитам!N1699</f>
        <v>0</v>
      </c>
      <c r="L1694" s="20"/>
      <c r="M1694" s="20">
        <f>Разбивка_по_щитам!P1699</f>
        <v>0</v>
      </c>
      <c r="N1694" s="20"/>
    </row>
    <row r="1695" spans="2:14" x14ac:dyDescent="0.2">
      <c r="B1695" s="20">
        <f>Разбивка_по_щитам!B1700</f>
        <v>0</v>
      </c>
      <c r="C1695" s="20">
        <f>Разбивка_по_щитам!C1700</f>
        <v>0</v>
      </c>
      <c r="D1695" s="20">
        <f>Разбивка_по_щитам!F1700</f>
        <v>0</v>
      </c>
      <c r="E1695" s="20">
        <f>Разбивка_по_щитам!H1700</f>
        <v>0</v>
      </c>
      <c r="F1695" s="20">
        <f>Разбивка_по_щитам!I1700</f>
        <v>0</v>
      </c>
      <c r="G1695" s="20">
        <f>Разбивка_по_щитам!J1700</f>
        <v>0</v>
      </c>
      <c r="H1695" s="20">
        <f>Разбивка_по_щитам!K1700</f>
        <v>0</v>
      </c>
      <c r="I1695" s="20">
        <f>Разбивка_по_щитам!L1700</f>
        <v>0</v>
      </c>
      <c r="J1695" s="20">
        <f>Разбивка_по_щитам!M1700</f>
        <v>0</v>
      </c>
      <c r="K1695" s="20">
        <f>Разбивка_по_щитам!N1700</f>
        <v>0</v>
      </c>
      <c r="L1695" s="20"/>
      <c r="M1695" s="20">
        <f>Разбивка_по_щитам!P1700</f>
        <v>0</v>
      </c>
      <c r="N1695" s="20"/>
    </row>
    <row r="1696" spans="2:14" x14ac:dyDescent="0.2">
      <c r="B1696" s="20">
        <f>Разбивка_по_щитам!B1701</f>
        <v>0</v>
      </c>
      <c r="C1696" s="20">
        <f>Разбивка_по_щитам!C1701</f>
        <v>0</v>
      </c>
      <c r="D1696" s="20">
        <f>Разбивка_по_щитам!F1701</f>
        <v>0</v>
      </c>
      <c r="E1696" s="20">
        <f>Разбивка_по_щитам!H1701</f>
        <v>0</v>
      </c>
      <c r="F1696" s="20">
        <f>Разбивка_по_щитам!I1701</f>
        <v>0</v>
      </c>
      <c r="G1696" s="20">
        <f>Разбивка_по_щитам!J1701</f>
        <v>0</v>
      </c>
      <c r="H1696" s="20">
        <f>Разбивка_по_щитам!K1701</f>
        <v>0</v>
      </c>
      <c r="I1696" s="20">
        <f>Разбивка_по_щитам!L1701</f>
        <v>0</v>
      </c>
      <c r="J1696" s="20">
        <f>Разбивка_по_щитам!M1701</f>
        <v>0</v>
      </c>
      <c r="K1696" s="20">
        <f>Разбивка_по_щитам!N1701</f>
        <v>0</v>
      </c>
      <c r="L1696" s="20"/>
      <c r="M1696" s="20">
        <f>Разбивка_по_щитам!P1701</f>
        <v>0</v>
      </c>
      <c r="N1696" s="20"/>
    </row>
    <row r="1697" spans="2:14" x14ac:dyDescent="0.2">
      <c r="B1697" s="20">
        <f>Разбивка_по_щитам!B1702</f>
        <v>0</v>
      </c>
      <c r="C1697" s="20">
        <f>Разбивка_по_щитам!C1702</f>
        <v>0</v>
      </c>
      <c r="D1697" s="20">
        <f>Разбивка_по_щитам!F1702</f>
        <v>0</v>
      </c>
      <c r="E1697" s="20">
        <f>Разбивка_по_щитам!H1702</f>
        <v>0</v>
      </c>
      <c r="F1697" s="20">
        <f>Разбивка_по_щитам!I1702</f>
        <v>0</v>
      </c>
      <c r="G1697" s="20">
        <f>Разбивка_по_щитам!J1702</f>
        <v>0</v>
      </c>
      <c r="H1697" s="20">
        <f>Разбивка_по_щитам!K1702</f>
        <v>0</v>
      </c>
      <c r="I1697" s="20">
        <f>Разбивка_по_щитам!L1702</f>
        <v>0</v>
      </c>
      <c r="J1697" s="20">
        <f>Разбивка_по_щитам!M1702</f>
        <v>0</v>
      </c>
      <c r="K1697" s="20">
        <f>Разбивка_по_щитам!N1702</f>
        <v>0</v>
      </c>
      <c r="L1697" s="20"/>
      <c r="M1697" s="20">
        <f>Разбивка_по_щитам!P1702</f>
        <v>0</v>
      </c>
      <c r="N1697" s="20"/>
    </row>
    <row r="1698" spans="2:14" x14ac:dyDescent="0.2">
      <c r="B1698" s="20">
        <f>Разбивка_по_щитам!B1703</f>
        <v>0</v>
      </c>
      <c r="C1698" s="20">
        <f>Разбивка_по_щитам!C1703</f>
        <v>0</v>
      </c>
      <c r="D1698" s="20">
        <f>Разбивка_по_щитам!F1703</f>
        <v>0</v>
      </c>
      <c r="E1698" s="20">
        <f>Разбивка_по_щитам!H1703</f>
        <v>0</v>
      </c>
      <c r="F1698" s="20">
        <f>Разбивка_по_щитам!I1703</f>
        <v>0</v>
      </c>
      <c r="G1698" s="20">
        <f>Разбивка_по_щитам!J1703</f>
        <v>0</v>
      </c>
      <c r="H1698" s="20">
        <f>Разбивка_по_щитам!K1703</f>
        <v>0</v>
      </c>
      <c r="I1698" s="20">
        <f>Разбивка_по_щитам!L1703</f>
        <v>0</v>
      </c>
      <c r="J1698" s="20">
        <f>Разбивка_по_щитам!M1703</f>
        <v>0</v>
      </c>
      <c r="K1698" s="20">
        <f>Разбивка_по_щитам!N1703</f>
        <v>0</v>
      </c>
      <c r="L1698" s="20"/>
      <c r="M1698" s="20">
        <f>Разбивка_по_щитам!P1703</f>
        <v>0</v>
      </c>
      <c r="N1698" s="20"/>
    </row>
    <row r="1699" spans="2:14" x14ac:dyDescent="0.2">
      <c r="B1699" s="20">
        <f>Разбивка_по_щитам!B1704</f>
        <v>0</v>
      </c>
      <c r="C1699" s="20">
        <f>Разбивка_по_щитам!C1704</f>
        <v>0</v>
      </c>
      <c r="D1699" s="20">
        <f>Разбивка_по_щитам!F1704</f>
        <v>0</v>
      </c>
      <c r="E1699" s="20">
        <f>Разбивка_по_щитам!H1704</f>
        <v>0</v>
      </c>
      <c r="F1699" s="20">
        <f>Разбивка_по_щитам!I1704</f>
        <v>0</v>
      </c>
      <c r="G1699" s="20">
        <f>Разбивка_по_щитам!J1704</f>
        <v>0</v>
      </c>
      <c r="H1699" s="20">
        <f>Разбивка_по_щитам!K1704</f>
        <v>0</v>
      </c>
      <c r="I1699" s="20">
        <f>Разбивка_по_щитам!L1704</f>
        <v>0</v>
      </c>
      <c r="J1699" s="20">
        <f>Разбивка_по_щитам!M1704</f>
        <v>0</v>
      </c>
      <c r="K1699" s="20">
        <f>Разбивка_по_щитам!N1704</f>
        <v>0</v>
      </c>
      <c r="L1699" s="20"/>
      <c r="M1699" s="20">
        <f>Разбивка_по_щитам!P1704</f>
        <v>0</v>
      </c>
      <c r="N1699" s="20"/>
    </row>
    <row r="1700" spans="2:14" x14ac:dyDescent="0.2">
      <c r="B1700" s="20">
        <f>Разбивка_по_щитам!B1705</f>
        <v>0</v>
      </c>
      <c r="C1700" s="20">
        <f>Разбивка_по_щитам!C1705</f>
        <v>0</v>
      </c>
      <c r="D1700" s="20">
        <f>Разбивка_по_щитам!F1705</f>
        <v>0</v>
      </c>
      <c r="E1700" s="20">
        <f>Разбивка_по_щитам!H1705</f>
        <v>0</v>
      </c>
      <c r="F1700" s="20">
        <f>Разбивка_по_щитам!I1705</f>
        <v>0</v>
      </c>
      <c r="G1700" s="20">
        <f>Разбивка_по_щитам!J1705</f>
        <v>0</v>
      </c>
      <c r="H1700" s="20">
        <f>Разбивка_по_щитам!K1705</f>
        <v>0</v>
      </c>
      <c r="I1700" s="20">
        <f>Разбивка_по_щитам!L1705</f>
        <v>0</v>
      </c>
      <c r="J1700" s="20">
        <f>Разбивка_по_щитам!M1705</f>
        <v>0</v>
      </c>
      <c r="K1700" s="20">
        <f>Разбивка_по_щитам!N1705</f>
        <v>0</v>
      </c>
      <c r="L1700" s="20"/>
      <c r="M1700" s="20">
        <f>Разбивка_по_щитам!P1705</f>
        <v>0</v>
      </c>
      <c r="N1700" s="20"/>
    </row>
    <row r="1701" spans="2:14" x14ac:dyDescent="0.2">
      <c r="B1701" s="20">
        <f>Разбивка_по_щитам!B1706</f>
        <v>0</v>
      </c>
      <c r="C1701" s="20">
        <f>Разбивка_по_щитам!C1706</f>
        <v>0</v>
      </c>
      <c r="D1701" s="20">
        <f>Разбивка_по_щитам!F1706</f>
        <v>0</v>
      </c>
      <c r="E1701" s="20">
        <f>Разбивка_по_щитам!H1706</f>
        <v>0</v>
      </c>
      <c r="F1701" s="20">
        <f>Разбивка_по_щитам!I1706</f>
        <v>0</v>
      </c>
      <c r="G1701" s="20">
        <f>Разбивка_по_щитам!J1706</f>
        <v>0</v>
      </c>
      <c r="H1701" s="20">
        <f>Разбивка_по_щитам!K1706</f>
        <v>0</v>
      </c>
      <c r="I1701" s="20">
        <f>Разбивка_по_щитам!L1706</f>
        <v>0</v>
      </c>
      <c r="J1701" s="20">
        <f>Разбивка_по_щитам!M1706</f>
        <v>0</v>
      </c>
      <c r="K1701" s="20">
        <f>Разбивка_по_щитам!N1706</f>
        <v>0</v>
      </c>
      <c r="L1701" s="20"/>
      <c r="M1701" s="20">
        <f>Разбивка_по_щитам!P1706</f>
        <v>0</v>
      </c>
      <c r="N1701" s="20"/>
    </row>
    <row r="1702" spans="2:14" x14ac:dyDescent="0.2">
      <c r="B1702" s="20">
        <f>Разбивка_по_щитам!B1707</f>
        <v>0</v>
      </c>
      <c r="C1702" s="20">
        <f>Разбивка_по_щитам!C1707</f>
        <v>0</v>
      </c>
      <c r="D1702" s="20">
        <f>Разбивка_по_щитам!F1707</f>
        <v>0</v>
      </c>
      <c r="E1702" s="20">
        <f>Разбивка_по_щитам!H1707</f>
        <v>0</v>
      </c>
      <c r="F1702" s="20">
        <f>Разбивка_по_щитам!I1707</f>
        <v>0</v>
      </c>
      <c r="G1702" s="20">
        <f>Разбивка_по_щитам!J1707</f>
        <v>0</v>
      </c>
      <c r="H1702" s="20">
        <f>Разбивка_по_щитам!K1707</f>
        <v>0</v>
      </c>
      <c r="I1702" s="20">
        <f>Разбивка_по_щитам!L1707</f>
        <v>0</v>
      </c>
      <c r="J1702" s="20">
        <f>Разбивка_по_щитам!M1707</f>
        <v>0</v>
      </c>
      <c r="K1702" s="20">
        <f>Разбивка_по_щитам!N1707</f>
        <v>0</v>
      </c>
      <c r="L1702" s="20"/>
      <c r="M1702" s="20">
        <f>Разбивка_по_щитам!P1707</f>
        <v>0</v>
      </c>
      <c r="N1702" s="20"/>
    </row>
    <row r="1703" spans="2:14" x14ac:dyDescent="0.2">
      <c r="B1703" s="20">
        <f>Разбивка_по_щитам!B1708</f>
        <v>0</v>
      </c>
      <c r="C1703" s="20">
        <f>Разбивка_по_щитам!C1708</f>
        <v>0</v>
      </c>
      <c r="D1703" s="20">
        <f>Разбивка_по_щитам!F1708</f>
        <v>0</v>
      </c>
      <c r="E1703" s="20">
        <f>Разбивка_по_щитам!H1708</f>
        <v>0</v>
      </c>
      <c r="F1703" s="20">
        <f>Разбивка_по_щитам!I1708</f>
        <v>0</v>
      </c>
      <c r="G1703" s="20">
        <f>Разбивка_по_щитам!J1708</f>
        <v>0</v>
      </c>
      <c r="H1703" s="20">
        <f>Разбивка_по_щитам!K1708</f>
        <v>0</v>
      </c>
      <c r="I1703" s="20">
        <f>Разбивка_по_щитам!L1708</f>
        <v>0</v>
      </c>
      <c r="J1703" s="20">
        <f>Разбивка_по_щитам!M1708</f>
        <v>0</v>
      </c>
      <c r="K1703" s="20">
        <f>Разбивка_по_щитам!N1708</f>
        <v>0</v>
      </c>
      <c r="L1703" s="20"/>
      <c r="M1703" s="20">
        <f>Разбивка_по_щитам!P1708</f>
        <v>0</v>
      </c>
      <c r="N1703" s="20"/>
    </row>
    <row r="1704" spans="2:14" x14ac:dyDescent="0.2">
      <c r="B1704" s="20">
        <f>Разбивка_по_щитам!B1709</f>
        <v>0</v>
      </c>
      <c r="C1704" s="20">
        <f>Разбивка_по_щитам!C1709</f>
        <v>0</v>
      </c>
      <c r="D1704" s="20">
        <f>Разбивка_по_щитам!F1709</f>
        <v>0</v>
      </c>
      <c r="E1704" s="20">
        <f>Разбивка_по_щитам!H1709</f>
        <v>0</v>
      </c>
      <c r="F1704" s="20">
        <f>Разбивка_по_щитам!I1709</f>
        <v>0</v>
      </c>
      <c r="G1704" s="20">
        <f>Разбивка_по_щитам!J1709</f>
        <v>0</v>
      </c>
      <c r="H1704" s="20">
        <f>Разбивка_по_щитам!K1709</f>
        <v>0</v>
      </c>
      <c r="I1704" s="20">
        <f>Разбивка_по_щитам!L1709</f>
        <v>0</v>
      </c>
      <c r="J1704" s="20">
        <f>Разбивка_по_щитам!M1709</f>
        <v>0</v>
      </c>
      <c r="K1704" s="20">
        <f>Разбивка_по_щитам!N1709</f>
        <v>0</v>
      </c>
      <c r="L1704" s="20"/>
      <c r="M1704" s="20">
        <f>Разбивка_по_щитам!P1709</f>
        <v>0</v>
      </c>
      <c r="N1704" s="20"/>
    </row>
    <row r="1705" spans="2:14" x14ac:dyDescent="0.2">
      <c r="B1705" s="20">
        <f>Разбивка_по_щитам!B1710</f>
        <v>0</v>
      </c>
      <c r="C1705" s="20">
        <f>Разбивка_по_щитам!C1710</f>
        <v>0</v>
      </c>
      <c r="D1705" s="20">
        <f>Разбивка_по_щитам!F1710</f>
        <v>0</v>
      </c>
      <c r="E1705" s="20">
        <f>Разбивка_по_щитам!H1710</f>
        <v>0</v>
      </c>
      <c r="F1705" s="20">
        <f>Разбивка_по_щитам!I1710</f>
        <v>0</v>
      </c>
      <c r="G1705" s="20">
        <f>Разбивка_по_щитам!J1710</f>
        <v>0</v>
      </c>
      <c r="H1705" s="20">
        <f>Разбивка_по_щитам!K1710</f>
        <v>0</v>
      </c>
      <c r="I1705" s="20">
        <f>Разбивка_по_щитам!L1710</f>
        <v>0</v>
      </c>
      <c r="J1705" s="20">
        <f>Разбивка_по_щитам!M1710</f>
        <v>0</v>
      </c>
      <c r="K1705" s="20">
        <f>Разбивка_по_щитам!N1710</f>
        <v>0</v>
      </c>
      <c r="L1705" s="20"/>
      <c r="M1705" s="20">
        <f>Разбивка_по_щитам!P1710</f>
        <v>0</v>
      </c>
      <c r="N1705" s="20"/>
    </row>
    <row r="1706" spans="2:14" x14ac:dyDescent="0.2">
      <c r="B1706" s="20">
        <f>Разбивка_по_щитам!B1711</f>
        <v>0</v>
      </c>
      <c r="C1706" s="20">
        <f>Разбивка_по_щитам!C1711</f>
        <v>0</v>
      </c>
      <c r="D1706" s="20">
        <f>Разбивка_по_щитам!F1711</f>
        <v>0</v>
      </c>
      <c r="E1706" s="20">
        <f>Разбивка_по_щитам!H1711</f>
        <v>0</v>
      </c>
      <c r="F1706" s="20">
        <f>Разбивка_по_щитам!I1711</f>
        <v>0</v>
      </c>
      <c r="G1706" s="20">
        <f>Разбивка_по_щитам!J1711</f>
        <v>0</v>
      </c>
      <c r="H1706" s="20">
        <f>Разбивка_по_щитам!K1711</f>
        <v>0</v>
      </c>
      <c r="I1706" s="20">
        <f>Разбивка_по_щитам!L1711</f>
        <v>0</v>
      </c>
      <c r="J1706" s="20">
        <f>Разбивка_по_щитам!M1711</f>
        <v>0</v>
      </c>
      <c r="K1706" s="20">
        <f>Разбивка_по_щитам!N1711</f>
        <v>0</v>
      </c>
      <c r="L1706" s="20"/>
      <c r="M1706" s="20">
        <f>Разбивка_по_щитам!P1711</f>
        <v>0</v>
      </c>
      <c r="N1706" s="20"/>
    </row>
    <row r="1707" spans="2:14" x14ac:dyDescent="0.2">
      <c r="B1707" s="20">
        <f>Разбивка_по_щитам!B1712</f>
        <v>0</v>
      </c>
      <c r="C1707" s="20">
        <f>Разбивка_по_щитам!C1712</f>
        <v>0</v>
      </c>
      <c r="D1707" s="20">
        <f>Разбивка_по_щитам!F1712</f>
        <v>0</v>
      </c>
      <c r="E1707" s="20">
        <f>Разбивка_по_щитам!H1712</f>
        <v>0</v>
      </c>
      <c r="F1707" s="20">
        <f>Разбивка_по_щитам!I1712</f>
        <v>0</v>
      </c>
      <c r="G1707" s="20">
        <f>Разбивка_по_щитам!J1712</f>
        <v>0</v>
      </c>
      <c r="H1707" s="20">
        <f>Разбивка_по_щитам!K1712</f>
        <v>0</v>
      </c>
      <c r="I1707" s="20">
        <f>Разбивка_по_щитам!L1712</f>
        <v>0</v>
      </c>
      <c r="J1707" s="20">
        <f>Разбивка_по_щитам!M1712</f>
        <v>0</v>
      </c>
      <c r="K1707" s="20">
        <f>Разбивка_по_щитам!N1712</f>
        <v>0</v>
      </c>
      <c r="L1707" s="20"/>
      <c r="M1707" s="20">
        <f>Разбивка_по_щитам!P1712</f>
        <v>0</v>
      </c>
      <c r="N1707" s="20"/>
    </row>
    <row r="1708" spans="2:14" x14ac:dyDescent="0.2">
      <c r="B1708" s="20">
        <f>Разбивка_по_щитам!B1713</f>
        <v>0</v>
      </c>
      <c r="C1708" s="20">
        <f>Разбивка_по_щитам!C1713</f>
        <v>0</v>
      </c>
      <c r="D1708" s="20">
        <f>Разбивка_по_щитам!F1713</f>
        <v>0</v>
      </c>
      <c r="E1708" s="20">
        <f>Разбивка_по_щитам!H1713</f>
        <v>0</v>
      </c>
      <c r="F1708" s="20">
        <f>Разбивка_по_щитам!I1713</f>
        <v>0</v>
      </c>
      <c r="G1708" s="20">
        <f>Разбивка_по_щитам!J1713</f>
        <v>0</v>
      </c>
      <c r="H1708" s="20">
        <f>Разбивка_по_щитам!K1713</f>
        <v>0</v>
      </c>
      <c r="I1708" s="20">
        <f>Разбивка_по_щитам!L1713</f>
        <v>0</v>
      </c>
      <c r="J1708" s="20">
        <f>Разбивка_по_щитам!M1713</f>
        <v>0</v>
      </c>
      <c r="K1708" s="20">
        <f>Разбивка_по_щитам!N1713</f>
        <v>0</v>
      </c>
      <c r="L1708" s="20"/>
      <c r="M1708" s="20">
        <f>Разбивка_по_щитам!P1713</f>
        <v>0</v>
      </c>
      <c r="N1708" s="20"/>
    </row>
    <row r="1709" spans="2:14" x14ac:dyDescent="0.2">
      <c r="B1709" s="20">
        <f>Разбивка_по_щитам!B1714</f>
        <v>0</v>
      </c>
      <c r="C1709" s="20">
        <f>Разбивка_по_щитам!C1714</f>
        <v>0</v>
      </c>
      <c r="D1709" s="20">
        <f>Разбивка_по_щитам!F1714</f>
        <v>0</v>
      </c>
      <c r="E1709" s="20">
        <f>Разбивка_по_щитам!H1714</f>
        <v>0</v>
      </c>
      <c r="F1709" s="20">
        <f>Разбивка_по_щитам!I1714</f>
        <v>0</v>
      </c>
      <c r="G1709" s="20">
        <f>Разбивка_по_щитам!J1714</f>
        <v>0</v>
      </c>
      <c r="H1709" s="20">
        <f>Разбивка_по_щитам!K1714</f>
        <v>0</v>
      </c>
      <c r="I1709" s="20">
        <f>Разбивка_по_щитам!L1714</f>
        <v>0</v>
      </c>
      <c r="J1709" s="20">
        <f>Разбивка_по_щитам!M1714</f>
        <v>0</v>
      </c>
      <c r="K1709" s="20">
        <f>Разбивка_по_щитам!N1714</f>
        <v>0</v>
      </c>
      <c r="L1709" s="20"/>
      <c r="M1709" s="20">
        <f>Разбивка_по_щитам!P1714</f>
        <v>0</v>
      </c>
      <c r="N1709" s="20"/>
    </row>
    <row r="1710" spans="2:14" x14ac:dyDescent="0.2">
      <c r="B1710" s="20">
        <f>Разбивка_по_щитам!B1715</f>
        <v>0</v>
      </c>
      <c r="C1710" s="20">
        <f>Разбивка_по_щитам!C1715</f>
        <v>0</v>
      </c>
      <c r="D1710" s="20">
        <f>Разбивка_по_щитам!F1715</f>
        <v>0</v>
      </c>
      <c r="E1710" s="20">
        <f>Разбивка_по_щитам!H1715</f>
        <v>0</v>
      </c>
      <c r="F1710" s="20">
        <f>Разбивка_по_щитам!I1715</f>
        <v>0</v>
      </c>
      <c r="G1710" s="20">
        <f>Разбивка_по_щитам!J1715</f>
        <v>0</v>
      </c>
      <c r="H1710" s="20">
        <f>Разбивка_по_щитам!K1715</f>
        <v>0</v>
      </c>
      <c r="I1710" s="20">
        <f>Разбивка_по_щитам!L1715</f>
        <v>0</v>
      </c>
      <c r="J1710" s="20">
        <f>Разбивка_по_щитам!M1715</f>
        <v>0</v>
      </c>
      <c r="K1710" s="20">
        <f>Разбивка_по_щитам!N1715</f>
        <v>0</v>
      </c>
      <c r="L1710" s="20"/>
      <c r="M1710" s="20">
        <f>Разбивка_по_щитам!P1715</f>
        <v>0</v>
      </c>
      <c r="N1710" s="20"/>
    </row>
    <row r="1711" spans="2:14" x14ac:dyDescent="0.2">
      <c r="B1711" s="20">
        <f>Разбивка_по_щитам!B1716</f>
        <v>0</v>
      </c>
      <c r="C1711" s="20">
        <f>Разбивка_по_щитам!C1716</f>
        <v>0</v>
      </c>
      <c r="D1711" s="20">
        <f>Разбивка_по_щитам!F1716</f>
        <v>0</v>
      </c>
      <c r="E1711" s="20">
        <f>Разбивка_по_щитам!H1716</f>
        <v>0</v>
      </c>
      <c r="F1711" s="20">
        <f>Разбивка_по_щитам!I1716</f>
        <v>0</v>
      </c>
      <c r="G1711" s="20">
        <f>Разбивка_по_щитам!J1716</f>
        <v>0</v>
      </c>
      <c r="H1711" s="20">
        <f>Разбивка_по_щитам!K1716</f>
        <v>0</v>
      </c>
      <c r="I1711" s="20">
        <f>Разбивка_по_щитам!L1716</f>
        <v>0</v>
      </c>
      <c r="J1711" s="20">
        <f>Разбивка_по_щитам!M1716</f>
        <v>0</v>
      </c>
      <c r="K1711" s="20">
        <f>Разбивка_по_щитам!N1716</f>
        <v>0</v>
      </c>
      <c r="L1711" s="20"/>
      <c r="M1711" s="20">
        <f>Разбивка_по_щитам!P1716</f>
        <v>0</v>
      </c>
      <c r="N1711" s="20"/>
    </row>
    <row r="1712" spans="2:14" x14ac:dyDescent="0.2">
      <c r="B1712" s="20">
        <f>Разбивка_по_щитам!B1717</f>
        <v>0</v>
      </c>
      <c r="C1712" s="20">
        <f>Разбивка_по_щитам!C1717</f>
        <v>0</v>
      </c>
      <c r="D1712" s="20">
        <f>Разбивка_по_щитам!F1717</f>
        <v>0</v>
      </c>
      <c r="E1712" s="20">
        <f>Разбивка_по_щитам!H1717</f>
        <v>0</v>
      </c>
      <c r="F1712" s="20">
        <f>Разбивка_по_щитам!I1717</f>
        <v>0</v>
      </c>
      <c r="G1712" s="20">
        <f>Разбивка_по_щитам!J1717</f>
        <v>0</v>
      </c>
      <c r="H1712" s="20">
        <f>Разбивка_по_щитам!K1717</f>
        <v>0</v>
      </c>
      <c r="I1712" s="20">
        <f>Разбивка_по_щитам!L1717</f>
        <v>0</v>
      </c>
      <c r="J1712" s="20">
        <f>Разбивка_по_щитам!M1717</f>
        <v>0</v>
      </c>
      <c r="K1712" s="20">
        <f>Разбивка_по_щитам!N1717</f>
        <v>0</v>
      </c>
      <c r="L1712" s="20"/>
      <c r="M1712" s="20">
        <f>Разбивка_по_щитам!P1717</f>
        <v>0</v>
      </c>
      <c r="N1712" s="20"/>
    </row>
    <row r="1713" spans="2:14" x14ac:dyDescent="0.2">
      <c r="B1713" s="20">
        <f>Разбивка_по_щитам!B1718</f>
        <v>0</v>
      </c>
      <c r="C1713" s="20">
        <f>Разбивка_по_щитам!C1718</f>
        <v>0</v>
      </c>
      <c r="D1713" s="20">
        <f>Разбивка_по_щитам!F1718</f>
        <v>0</v>
      </c>
      <c r="E1713" s="20">
        <f>Разбивка_по_щитам!H1718</f>
        <v>0</v>
      </c>
      <c r="F1713" s="20">
        <f>Разбивка_по_щитам!I1718</f>
        <v>0</v>
      </c>
      <c r="G1713" s="20">
        <f>Разбивка_по_щитам!J1718</f>
        <v>0</v>
      </c>
      <c r="H1713" s="20">
        <f>Разбивка_по_щитам!K1718</f>
        <v>0</v>
      </c>
      <c r="I1713" s="20">
        <f>Разбивка_по_щитам!L1718</f>
        <v>0</v>
      </c>
      <c r="J1713" s="20">
        <f>Разбивка_по_щитам!M1718</f>
        <v>0</v>
      </c>
      <c r="K1713" s="20">
        <f>Разбивка_по_щитам!N1718</f>
        <v>0</v>
      </c>
      <c r="L1713" s="20"/>
      <c r="M1713" s="20">
        <f>Разбивка_по_щитам!P1718</f>
        <v>0</v>
      </c>
      <c r="N1713" s="20"/>
    </row>
    <row r="1714" spans="2:14" x14ac:dyDescent="0.2">
      <c r="B1714" s="20">
        <f>Разбивка_по_щитам!B1719</f>
        <v>0</v>
      </c>
      <c r="C1714" s="20">
        <f>Разбивка_по_щитам!C1719</f>
        <v>0</v>
      </c>
      <c r="D1714" s="20">
        <f>Разбивка_по_щитам!F1719</f>
        <v>0</v>
      </c>
      <c r="E1714" s="20">
        <f>Разбивка_по_щитам!H1719</f>
        <v>0</v>
      </c>
      <c r="F1714" s="20">
        <f>Разбивка_по_щитам!I1719</f>
        <v>0</v>
      </c>
      <c r="G1714" s="20">
        <f>Разбивка_по_щитам!J1719</f>
        <v>0</v>
      </c>
      <c r="H1714" s="20">
        <f>Разбивка_по_щитам!K1719</f>
        <v>0</v>
      </c>
      <c r="I1714" s="20">
        <f>Разбивка_по_щитам!L1719</f>
        <v>0</v>
      </c>
      <c r="J1714" s="20">
        <f>Разбивка_по_щитам!M1719</f>
        <v>0</v>
      </c>
      <c r="K1714" s="20">
        <f>Разбивка_по_щитам!N1719</f>
        <v>0</v>
      </c>
      <c r="L1714" s="20"/>
      <c r="M1714" s="20">
        <f>Разбивка_по_щитам!P1719</f>
        <v>0</v>
      </c>
      <c r="N1714" s="20"/>
    </row>
    <row r="1715" spans="2:14" x14ac:dyDescent="0.2">
      <c r="B1715" s="20">
        <f>Разбивка_по_щитам!B1720</f>
        <v>0</v>
      </c>
      <c r="C1715" s="20">
        <f>Разбивка_по_щитам!C1720</f>
        <v>0</v>
      </c>
      <c r="D1715" s="20">
        <f>Разбивка_по_щитам!F1720</f>
        <v>0</v>
      </c>
      <c r="E1715" s="20">
        <f>Разбивка_по_щитам!H1720</f>
        <v>0</v>
      </c>
      <c r="F1715" s="20">
        <f>Разбивка_по_щитам!I1720</f>
        <v>0</v>
      </c>
      <c r="G1715" s="20">
        <f>Разбивка_по_щитам!J1720</f>
        <v>0</v>
      </c>
      <c r="H1715" s="20">
        <f>Разбивка_по_щитам!K1720</f>
        <v>0</v>
      </c>
      <c r="I1715" s="20">
        <f>Разбивка_по_щитам!L1720</f>
        <v>0</v>
      </c>
      <c r="J1715" s="20">
        <f>Разбивка_по_щитам!M1720</f>
        <v>0</v>
      </c>
      <c r="K1715" s="20">
        <f>Разбивка_по_щитам!N1720</f>
        <v>0</v>
      </c>
      <c r="L1715" s="20"/>
      <c r="M1715" s="20">
        <f>Разбивка_по_щитам!P1720</f>
        <v>0</v>
      </c>
      <c r="N1715" s="20"/>
    </row>
    <row r="1716" spans="2:14" x14ac:dyDescent="0.2">
      <c r="B1716" s="20">
        <f>Разбивка_по_щитам!B1721</f>
        <v>0</v>
      </c>
      <c r="C1716" s="20">
        <f>Разбивка_по_щитам!C1721</f>
        <v>0</v>
      </c>
      <c r="D1716" s="20">
        <f>Разбивка_по_щитам!F1721</f>
        <v>0</v>
      </c>
      <c r="E1716" s="20">
        <f>Разбивка_по_щитам!H1721</f>
        <v>0</v>
      </c>
      <c r="F1716" s="20">
        <f>Разбивка_по_щитам!I1721</f>
        <v>0</v>
      </c>
      <c r="G1716" s="20">
        <f>Разбивка_по_щитам!J1721</f>
        <v>0</v>
      </c>
      <c r="H1716" s="20">
        <f>Разбивка_по_щитам!K1721</f>
        <v>0</v>
      </c>
      <c r="I1716" s="20">
        <f>Разбивка_по_щитам!L1721</f>
        <v>0</v>
      </c>
      <c r="J1716" s="20">
        <f>Разбивка_по_щитам!M1721</f>
        <v>0</v>
      </c>
      <c r="K1716" s="20">
        <f>Разбивка_по_щитам!N1721</f>
        <v>0</v>
      </c>
      <c r="L1716" s="20"/>
      <c r="M1716" s="20">
        <f>Разбивка_по_щитам!P1721</f>
        <v>0</v>
      </c>
      <c r="N1716" s="20"/>
    </row>
    <row r="1717" spans="2:14" x14ac:dyDescent="0.2">
      <c r="B1717" s="20">
        <f>Разбивка_по_щитам!B1722</f>
        <v>0</v>
      </c>
      <c r="C1717" s="20">
        <f>Разбивка_по_щитам!C1722</f>
        <v>0</v>
      </c>
      <c r="D1717" s="20">
        <f>Разбивка_по_щитам!F1722</f>
        <v>0</v>
      </c>
      <c r="E1717" s="20">
        <f>Разбивка_по_щитам!H1722</f>
        <v>0</v>
      </c>
      <c r="F1717" s="20">
        <f>Разбивка_по_щитам!I1722</f>
        <v>0</v>
      </c>
      <c r="G1717" s="20">
        <f>Разбивка_по_щитам!J1722</f>
        <v>0</v>
      </c>
      <c r="H1717" s="20">
        <f>Разбивка_по_щитам!K1722</f>
        <v>0</v>
      </c>
      <c r="I1717" s="20">
        <f>Разбивка_по_щитам!L1722</f>
        <v>0</v>
      </c>
      <c r="J1717" s="20">
        <f>Разбивка_по_щитам!M1722</f>
        <v>0</v>
      </c>
      <c r="K1717" s="20">
        <f>Разбивка_по_щитам!N1722</f>
        <v>0</v>
      </c>
      <c r="L1717" s="20"/>
      <c r="M1717" s="20">
        <f>Разбивка_по_щитам!P1722</f>
        <v>0</v>
      </c>
      <c r="N1717" s="20"/>
    </row>
    <row r="1718" spans="2:14" x14ac:dyDescent="0.2">
      <c r="B1718" s="20">
        <f>Разбивка_по_щитам!B1723</f>
        <v>0</v>
      </c>
      <c r="C1718" s="20">
        <f>Разбивка_по_щитам!C1723</f>
        <v>0</v>
      </c>
      <c r="D1718" s="20">
        <f>Разбивка_по_щитам!F1723</f>
        <v>0</v>
      </c>
      <c r="E1718" s="20">
        <f>Разбивка_по_щитам!H1723</f>
        <v>0</v>
      </c>
      <c r="F1718" s="20">
        <f>Разбивка_по_щитам!I1723</f>
        <v>0</v>
      </c>
      <c r="G1718" s="20">
        <f>Разбивка_по_щитам!J1723</f>
        <v>0</v>
      </c>
      <c r="H1718" s="20">
        <f>Разбивка_по_щитам!K1723</f>
        <v>0</v>
      </c>
      <c r="I1718" s="20">
        <f>Разбивка_по_щитам!L1723</f>
        <v>0</v>
      </c>
      <c r="J1718" s="20">
        <f>Разбивка_по_щитам!M1723</f>
        <v>0</v>
      </c>
      <c r="K1718" s="20">
        <f>Разбивка_по_щитам!N1723</f>
        <v>0</v>
      </c>
      <c r="L1718" s="20"/>
      <c r="M1718" s="20">
        <f>Разбивка_по_щитам!P1723</f>
        <v>0</v>
      </c>
      <c r="N1718" s="20"/>
    </row>
    <row r="1719" spans="2:14" x14ac:dyDescent="0.2">
      <c r="B1719" s="20">
        <f>Разбивка_по_щитам!B1724</f>
        <v>0</v>
      </c>
      <c r="C1719" s="20">
        <f>Разбивка_по_щитам!C1724</f>
        <v>0</v>
      </c>
      <c r="D1719" s="20">
        <f>Разбивка_по_щитам!F1724</f>
        <v>0</v>
      </c>
      <c r="E1719" s="20">
        <f>Разбивка_по_щитам!H1724</f>
        <v>0</v>
      </c>
      <c r="F1719" s="20">
        <f>Разбивка_по_щитам!I1724</f>
        <v>0</v>
      </c>
      <c r="G1719" s="20">
        <f>Разбивка_по_щитам!J1724</f>
        <v>0</v>
      </c>
      <c r="H1719" s="20">
        <f>Разбивка_по_щитам!K1724</f>
        <v>0</v>
      </c>
      <c r="I1719" s="20">
        <f>Разбивка_по_щитам!L1724</f>
        <v>0</v>
      </c>
      <c r="J1719" s="20">
        <f>Разбивка_по_щитам!M1724</f>
        <v>0</v>
      </c>
      <c r="K1719" s="20">
        <f>Разбивка_по_щитам!N1724</f>
        <v>0</v>
      </c>
      <c r="L1719" s="20"/>
      <c r="M1719" s="20">
        <f>Разбивка_по_щитам!P1724</f>
        <v>0</v>
      </c>
      <c r="N1719" s="20"/>
    </row>
    <row r="1720" spans="2:14" x14ac:dyDescent="0.2">
      <c r="B1720" s="20">
        <f>Разбивка_по_щитам!B1725</f>
        <v>0</v>
      </c>
      <c r="C1720" s="20">
        <f>Разбивка_по_щитам!C1725</f>
        <v>0</v>
      </c>
      <c r="D1720" s="20">
        <f>Разбивка_по_щитам!F1725</f>
        <v>0</v>
      </c>
      <c r="E1720" s="20">
        <f>Разбивка_по_щитам!H1725</f>
        <v>0</v>
      </c>
      <c r="F1720" s="20">
        <f>Разбивка_по_щитам!I1725</f>
        <v>0</v>
      </c>
      <c r="G1720" s="20">
        <f>Разбивка_по_щитам!J1725</f>
        <v>0</v>
      </c>
      <c r="H1720" s="20">
        <f>Разбивка_по_щитам!K1725</f>
        <v>0</v>
      </c>
      <c r="I1720" s="20">
        <f>Разбивка_по_щитам!L1725</f>
        <v>0</v>
      </c>
      <c r="J1720" s="20">
        <f>Разбивка_по_щитам!M1725</f>
        <v>0</v>
      </c>
      <c r="K1720" s="20">
        <f>Разбивка_по_щитам!N1725</f>
        <v>0</v>
      </c>
      <c r="L1720" s="20"/>
      <c r="M1720" s="20">
        <f>Разбивка_по_щитам!P1725</f>
        <v>0</v>
      </c>
      <c r="N1720" s="20"/>
    </row>
    <row r="1721" spans="2:14" x14ac:dyDescent="0.2">
      <c r="B1721" s="20">
        <f>Разбивка_по_щитам!B1726</f>
        <v>0</v>
      </c>
      <c r="C1721" s="20">
        <f>Разбивка_по_щитам!C1726</f>
        <v>0</v>
      </c>
      <c r="D1721" s="20">
        <f>Разбивка_по_щитам!F1726</f>
        <v>0</v>
      </c>
      <c r="E1721" s="20">
        <f>Разбивка_по_щитам!H1726</f>
        <v>0</v>
      </c>
      <c r="F1721" s="20">
        <f>Разбивка_по_щитам!I1726</f>
        <v>0</v>
      </c>
      <c r="G1721" s="20">
        <f>Разбивка_по_щитам!J1726</f>
        <v>0</v>
      </c>
      <c r="H1721" s="20">
        <f>Разбивка_по_щитам!K1726</f>
        <v>0</v>
      </c>
      <c r="I1721" s="20">
        <f>Разбивка_по_щитам!L1726</f>
        <v>0</v>
      </c>
      <c r="J1721" s="20">
        <f>Разбивка_по_щитам!M1726</f>
        <v>0</v>
      </c>
      <c r="K1721" s="20">
        <f>Разбивка_по_щитам!N1726</f>
        <v>0</v>
      </c>
      <c r="L1721" s="20"/>
      <c r="M1721" s="20">
        <f>Разбивка_по_щитам!P1726</f>
        <v>0</v>
      </c>
      <c r="N1721" s="20"/>
    </row>
    <row r="1722" spans="2:14" x14ac:dyDescent="0.2">
      <c r="B1722" s="20">
        <f>Разбивка_по_щитам!B1727</f>
        <v>0</v>
      </c>
      <c r="C1722" s="20">
        <f>Разбивка_по_щитам!C1727</f>
        <v>0</v>
      </c>
      <c r="D1722" s="20">
        <f>Разбивка_по_щитам!F1727</f>
        <v>0</v>
      </c>
      <c r="E1722" s="20">
        <f>Разбивка_по_щитам!H1727</f>
        <v>0</v>
      </c>
      <c r="F1722" s="20">
        <f>Разбивка_по_щитам!I1727</f>
        <v>0</v>
      </c>
      <c r="G1722" s="20">
        <f>Разбивка_по_щитам!J1727</f>
        <v>0</v>
      </c>
      <c r="H1722" s="20">
        <f>Разбивка_по_щитам!K1727</f>
        <v>0</v>
      </c>
      <c r="I1722" s="20">
        <f>Разбивка_по_щитам!L1727</f>
        <v>0</v>
      </c>
      <c r="J1722" s="20">
        <f>Разбивка_по_щитам!M1727</f>
        <v>0</v>
      </c>
      <c r="K1722" s="20">
        <f>Разбивка_по_щитам!N1727</f>
        <v>0</v>
      </c>
      <c r="L1722" s="20"/>
      <c r="M1722" s="20">
        <f>Разбивка_по_щитам!P1727</f>
        <v>0</v>
      </c>
      <c r="N1722" s="20"/>
    </row>
    <row r="1723" spans="2:14" x14ac:dyDescent="0.2">
      <c r="B1723" s="20">
        <f>Разбивка_по_щитам!B1728</f>
        <v>0</v>
      </c>
      <c r="C1723" s="20">
        <f>Разбивка_по_щитам!C1728</f>
        <v>0</v>
      </c>
      <c r="D1723" s="20">
        <f>Разбивка_по_щитам!F1728</f>
        <v>0</v>
      </c>
      <c r="E1723" s="20">
        <f>Разбивка_по_щитам!H1728</f>
        <v>0</v>
      </c>
      <c r="F1723" s="20">
        <f>Разбивка_по_щитам!I1728</f>
        <v>0</v>
      </c>
      <c r="G1723" s="20">
        <f>Разбивка_по_щитам!J1728</f>
        <v>0</v>
      </c>
      <c r="H1723" s="20">
        <f>Разбивка_по_щитам!K1728</f>
        <v>0</v>
      </c>
      <c r="I1723" s="20">
        <f>Разбивка_по_щитам!L1728</f>
        <v>0</v>
      </c>
      <c r="J1723" s="20">
        <f>Разбивка_по_щитам!M1728</f>
        <v>0</v>
      </c>
      <c r="K1723" s="20">
        <f>Разбивка_по_щитам!N1728</f>
        <v>0</v>
      </c>
      <c r="L1723" s="20"/>
      <c r="M1723" s="20">
        <f>Разбивка_по_щитам!P1728</f>
        <v>0</v>
      </c>
      <c r="N1723" s="20"/>
    </row>
    <row r="1724" spans="2:14" x14ac:dyDescent="0.2">
      <c r="B1724" s="20">
        <f>Разбивка_по_щитам!B1729</f>
        <v>0</v>
      </c>
      <c r="C1724" s="20">
        <f>Разбивка_по_щитам!C1729</f>
        <v>0</v>
      </c>
      <c r="D1724" s="20">
        <f>Разбивка_по_щитам!F1729</f>
        <v>0</v>
      </c>
      <c r="E1724" s="20">
        <f>Разбивка_по_щитам!H1729</f>
        <v>0</v>
      </c>
      <c r="F1724" s="20">
        <f>Разбивка_по_щитам!I1729</f>
        <v>0</v>
      </c>
      <c r="G1724" s="20">
        <f>Разбивка_по_щитам!J1729</f>
        <v>0</v>
      </c>
      <c r="H1724" s="20">
        <f>Разбивка_по_щитам!K1729</f>
        <v>0</v>
      </c>
      <c r="I1724" s="20">
        <f>Разбивка_по_щитам!L1729</f>
        <v>0</v>
      </c>
      <c r="J1724" s="20">
        <f>Разбивка_по_щитам!M1729</f>
        <v>0</v>
      </c>
      <c r="K1724" s="20">
        <f>Разбивка_по_щитам!N1729</f>
        <v>0</v>
      </c>
      <c r="L1724" s="20"/>
      <c r="M1724" s="20">
        <f>Разбивка_по_щитам!P1729</f>
        <v>0</v>
      </c>
      <c r="N1724" s="20"/>
    </row>
    <row r="1725" spans="2:14" x14ac:dyDescent="0.2">
      <c r="B1725" s="20">
        <f>Разбивка_по_щитам!B1730</f>
        <v>0</v>
      </c>
      <c r="C1725" s="20">
        <f>Разбивка_по_щитам!C1730</f>
        <v>0</v>
      </c>
      <c r="D1725" s="20">
        <f>Разбивка_по_щитам!F1730</f>
        <v>0</v>
      </c>
      <c r="E1725" s="20">
        <f>Разбивка_по_щитам!H1730</f>
        <v>0</v>
      </c>
      <c r="F1725" s="20">
        <f>Разбивка_по_щитам!I1730</f>
        <v>0</v>
      </c>
      <c r="G1725" s="20">
        <f>Разбивка_по_щитам!J1730</f>
        <v>0</v>
      </c>
      <c r="H1725" s="20">
        <f>Разбивка_по_щитам!K1730</f>
        <v>0</v>
      </c>
      <c r="I1725" s="20">
        <f>Разбивка_по_щитам!L1730</f>
        <v>0</v>
      </c>
      <c r="J1725" s="20">
        <f>Разбивка_по_щитам!M1730</f>
        <v>0</v>
      </c>
      <c r="K1725" s="20">
        <f>Разбивка_по_щитам!N1730</f>
        <v>0</v>
      </c>
      <c r="L1725" s="20"/>
      <c r="M1725" s="20">
        <f>Разбивка_по_щитам!P1730</f>
        <v>0</v>
      </c>
      <c r="N1725" s="20"/>
    </row>
    <row r="1726" spans="2:14" x14ac:dyDescent="0.2">
      <c r="B1726" s="20">
        <f>Разбивка_по_щитам!B1731</f>
        <v>0</v>
      </c>
      <c r="C1726" s="20">
        <f>Разбивка_по_щитам!C1731</f>
        <v>0</v>
      </c>
      <c r="D1726" s="20">
        <f>Разбивка_по_щитам!F1731</f>
        <v>0</v>
      </c>
      <c r="E1726" s="20">
        <f>Разбивка_по_щитам!H1731</f>
        <v>0</v>
      </c>
      <c r="F1726" s="20">
        <f>Разбивка_по_щитам!I1731</f>
        <v>0</v>
      </c>
      <c r="G1726" s="20">
        <f>Разбивка_по_щитам!J1731</f>
        <v>0</v>
      </c>
      <c r="H1726" s="20">
        <f>Разбивка_по_щитам!K1731</f>
        <v>0</v>
      </c>
      <c r="I1726" s="20">
        <f>Разбивка_по_щитам!L1731</f>
        <v>0</v>
      </c>
      <c r="J1726" s="20">
        <f>Разбивка_по_щитам!M1731</f>
        <v>0</v>
      </c>
      <c r="K1726" s="20">
        <f>Разбивка_по_щитам!N1731</f>
        <v>0</v>
      </c>
      <c r="L1726" s="20"/>
      <c r="M1726" s="20">
        <f>Разбивка_по_щитам!P1731</f>
        <v>0</v>
      </c>
      <c r="N1726" s="20"/>
    </row>
    <row r="1727" spans="2:14" x14ac:dyDescent="0.2">
      <c r="B1727" s="20">
        <f>Разбивка_по_щитам!B1732</f>
        <v>0</v>
      </c>
      <c r="C1727" s="20">
        <f>Разбивка_по_щитам!C1732</f>
        <v>0</v>
      </c>
      <c r="D1727" s="20">
        <f>Разбивка_по_щитам!F1732</f>
        <v>0</v>
      </c>
      <c r="E1727" s="20">
        <f>Разбивка_по_щитам!H1732</f>
        <v>0</v>
      </c>
      <c r="F1727" s="20">
        <f>Разбивка_по_щитам!I1732</f>
        <v>0</v>
      </c>
      <c r="G1727" s="20">
        <f>Разбивка_по_щитам!J1732</f>
        <v>0</v>
      </c>
      <c r="H1727" s="20">
        <f>Разбивка_по_щитам!K1732</f>
        <v>0</v>
      </c>
      <c r="I1727" s="20">
        <f>Разбивка_по_щитам!L1732</f>
        <v>0</v>
      </c>
      <c r="J1727" s="20">
        <f>Разбивка_по_щитам!M1732</f>
        <v>0</v>
      </c>
      <c r="K1727" s="20">
        <f>Разбивка_по_щитам!N1732</f>
        <v>0</v>
      </c>
      <c r="L1727" s="20"/>
      <c r="M1727" s="20">
        <f>Разбивка_по_щитам!P1732</f>
        <v>0</v>
      </c>
      <c r="N1727" s="20"/>
    </row>
    <row r="1728" spans="2:14" x14ac:dyDescent="0.2">
      <c r="B1728" s="20">
        <f>Разбивка_по_щитам!B1733</f>
        <v>0</v>
      </c>
      <c r="C1728" s="20">
        <f>Разбивка_по_щитам!C1733</f>
        <v>0</v>
      </c>
      <c r="D1728" s="20">
        <f>Разбивка_по_щитам!F1733</f>
        <v>0</v>
      </c>
      <c r="E1728" s="20">
        <f>Разбивка_по_щитам!H1733</f>
        <v>0</v>
      </c>
      <c r="F1728" s="20">
        <f>Разбивка_по_щитам!I1733</f>
        <v>0</v>
      </c>
      <c r="G1728" s="20">
        <f>Разбивка_по_щитам!J1733</f>
        <v>0</v>
      </c>
      <c r="H1728" s="20">
        <f>Разбивка_по_щитам!K1733</f>
        <v>0</v>
      </c>
      <c r="I1728" s="20">
        <f>Разбивка_по_щитам!L1733</f>
        <v>0</v>
      </c>
      <c r="J1728" s="20">
        <f>Разбивка_по_щитам!M1733</f>
        <v>0</v>
      </c>
      <c r="K1728" s="20">
        <f>Разбивка_по_щитам!N1733</f>
        <v>0</v>
      </c>
      <c r="L1728" s="20"/>
      <c r="M1728" s="20">
        <f>Разбивка_по_щитам!P1733</f>
        <v>0</v>
      </c>
      <c r="N1728" s="20"/>
    </row>
    <row r="1729" spans="2:14" x14ac:dyDescent="0.2">
      <c r="B1729" s="20">
        <f>Разбивка_по_щитам!B1734</f>
        <v>0</v>
      </c>
      <c r="C1729" s="20">
        <f>Разбивка_по_щитам!C1734</f>
        <v>0</v>
      </c>
      <c r="D1729" s="20">
        <f>Разбивка_по_щитам!F1734</f>
        <v>0</v>
      </c>
      <c r="E1729" s="20">
        <f>Разбивка_по_щитам!H1734</f>
        <v>0</v>
      </c>
      <c r="F1729" s="20">
        <f>Разбивка_по_щитам!I1734</f>
        <v>0</v>
      </c>
      <c r="G1729" s="20">
        <f>Разбивка_по_щитам!J1734</f>
        <v>0</v>
      </c>
      <c r="H1729" s="20">
        <f>Разбивка_по_щитам!K1734</f>
        <v>0</v>
      </c>
      <c r="I1729" s="20">
        <f>Разбивка_по_щитам!L1734</f>
        <v>0</v>
      </c>
      <c r="J1729" s="20">
        <f>Разбивка_по_щитам!M1734</f>
        <v>0</v>
      </c>
      <c r="K1729" s="20">
        <f>Разбивка_по_щитам!N1734</f>
        <v>0</v>
      </c>
      <c r="L1729" s="20"/>
      <c r="M1729" s="20">
        <f>Разбивка_по_щитам!P1734</f>
        <v>0</v>
      </c>
      <c r="N1729" s="20"/>
    </row>
    <row r="1730" spans="2:14" x14ac:dyDescent="0.2">
      <c r="B1730" s="20">
        <f>Разбивка_по_щитам!B1735</f>
        <v>0</v>
      </c>
      <c r="C1730" s="20">
        <f>Разбивка_по_щитам!C1735</f>
        <v>0</v>
      </c>
      <c r="D1730" s="20">
        <f>Разбивка_по_щитам!F1735</f>
        <v>0</v>
      </c>
      <c r="E1730" s="20">
        <f>Разбивка_по_щитам!H1735</f>
        <v>0</v>
      </c>
      <c r="F1730" s="20">
        <f>Разбивка_по_щитам!I1735</f>
        <v>0</v>
      </c>
      <c r="G1730" s="20">
        <f>Разбивка_по_щитам!J1735</f>
        <v>0</v>
      </c>
      <c r="H1730" s="20">
        <f>Разбивка_по_щитам!K1735</f>
        <v>0</v>
      </c>
      <c r="I1730" s="20">
        <f>Разбивка_по_щитам!L1735</f>
        <v>0</v>
      </c>
      <c r="J1730" s="20">
        <f>Разбивка_по_щитам!M1735</f>
        <v>0</v>
      </c>
      <c r="K1730" s="20">
        <f>Разбивка_по_щитам!N1735</f>
        <v>0</v>
      </c>
      <c r="L1730" s="20"/>
      <c r="M1730" s="20">
        <f>Разбивка_по_щитам!P1735</f>
        <v>0</v>
      </c>
      <c r="N1730" s="20"/>
    </row>
    <row r="1731" spans="2:14" x14ac:dyDescent="0.2">
      <c r="B1731" s="20">
        <f>Разбивка_по_щитам!B1736</f>
        <v>0</v>
      </c>
      <c r="C1731" s="20">
        <f>Разбивка_по_щитам!C1736</f>
        <v>0</v>
      </c>
      <c r="D1731" s="20">
        <f>Разбивка_по_щитам!F1736</f>
        <v>0</v>
      </c>
      <c r="E1731" s="20">
        <f>Разбивка_по_щитам!H1736</f>
        <v>0</v>
      </c>
      <c r="F1731" s="20">
        <f>Разбивка_по_щитам!I1736</f>
        <v>0</v>
      </c>
      <c r="G1731" s="20">
        <f>Разбивка_по_щитам!J1736</f>
        <v>0</v>
      </c>
      <c r="H1731" s="20">
        <f>Разбивка_по_щитам!K1736</f>
        <v>0</v>
      </c>
      <c r="I1731" s="20">
        <f>Разбивка_по_щитам!L1736</f>
        <v>0</v>
      </c>
      <c r="J1731" s="20">
        <f>Разбивка_по_щитам!M1736</f>
        <v>0</v>
      </c>
      <c r="K1731" s="20">
        <f>Разбивка_по_щитам!N1736</f>
        <v>0</v>
      </c>
      <c r="L1731" s="20"/>
      <c r="M1731" s="20">
        <f>Разбивка_по_щитам!P1736</f>
        <v>0</v>
      </c>
      <c r="N1731" s="20"/>
    </row>
    <row r="1732" spans="2:14" x14ac:dyDescent="0.2">
      <c r="B1732" s="20">
        <f>Разбивка_по_щитам!B1737</f>
        <v>0</v>
      </c>
      <c r="C1732" s="20">
        <f>Разбивка_по_щитам!C1737</f>
        <v>0</v>
      </c>
      <c r="D1732" s="20">
        <f>Разбивка_по_щитам!F1737</f>
        <v>0</v>
      </c>
      <c r="E1732" s="20">
        <f>Разбивка_по_щитам!H1737</f>
        <v>0</v>
      </c>
      <c r="F1732" s="20">
        <f>Разбивка_по_щитам!I1737</f>
        <v>0</v>
      </c>
      <c r="G1732" s="20">
        <f>Разбивка_по_щитам!J1737</f>
        <v>0</v>
      </c>
      <c r="H1732" s="20">
        <f>Разбивка_по_щитам!K1737</f>
        <v>0</v>
      </c>
      <c r="I1732" s="20">
        <f>Разбивка_по_щитам!L1737</f>
        <v>0</v>
      </c>
      <c r="J1732" s="20">
        <f>Разбивка_по_щитам!M1737</f>
        <v>0</v>
      </c>
      <c r="K1732" s="20">
        <f>Разбивка_по_щитам!N1737</f>
        <v>0</v>
      </c>
      <c r="L1732" s="20"/>
      <c r="M1732" s="20">
        <f>Разбивка_по_щитам!P1737</f>
        <v>0</v>
      </c>
      <c r="N1732" s="20"/>
    </row>
    <row r="1733" spans="2:14" x14ac:dyDescent="0.2">
      <c r="B1733" s="20">
        <f>Разбивка_по_щитам!B1738</f>
        <v>0</v>
      </c>
      <c r="C1733" s="20">
        <f>Разбивка_по_щитам!C1738</f>
        <v>0</v>
      </c>
      <c r="D1733" s="20">
        <f>Разбивка_по_щитам!F1738</f>
        <v>0</v>
      </c>
      <c r="E1733" s="20">
        <f>Разбивка_по_щитам!H1738</f>
        <v>0</v>
      </c>
      <c r="F1733" s="20">
        <f>Разбивка_по_щитам!I1738</f>
        <v>0</v>
      </c>
      <c r="G1733" s="20">
        <f>Разбивка_по_щитам!J1738</f>
        <v>0</v>
      </c>
      <c r="H1733" s="20">
        <f>Разбивка_по_щитам!K1738</f>
        <v>0</v>
      </c>
      <c r="I1733" s="20">
        <f>Разбивка_по_щитам!L1738</f>
        <v>0</v>
      </c>
      <c r="J1733" s="20">
        <f>Разбивка_по_щитам!M1738</f>
        <v>0</v>
      </c>
      <c r="K1733" s="20">
        <f>Разбивка_по_щитам!N1738</f>
        <v>0</v>
      </c>
      <c r="L1733" s="20"/>
      <c r="M1733" s="20">
        <f>Разбивка_по_щитам!P1738</f>
        <v>0</v>
      </c>
      <c r="N1733" s="20"/>
    </row>
    <row r="1734" spans="2:14" x14ac:dyDescent="0.2">
      <c r="B1734" s="20">
        <f>Разбивка_по_щитам!B1739</f>
        <v>0</v>
      </c>
      <c r="C1734" s="20">
        <f>Разбивка_по_щитам!C1739</f>
        <v>0</v>
      </c>
      <c r="D1734" s="20">
        <f>Разбивка_по_щитам!F1739</f>
        <v>0</v>
      </c>
      <c r="E1734" s="20">
        <f>Разбивка_по_щитам!H1739</f>
        <v>0</v>
      </c>
      <c r="F1734" s="20">
        <f>Разбивка_по_щитам!I1739</f>
        <v>0</v>
      </c>
      <c r="G1734" s="20">
        <f>Разбивка_по_щитам!J1739</f>
        <v>0</v>
      </c>
      <c r="H1734" s="20">
        <f>Разбивка_по_щитам!K1739</f>
        <v>0</v>
      </c>
      <c r="I1734" s="20">
        <f>Разбивка_по_щитам!L1739</f>
        <v>0</v>
      </c>
      <c r="J1734" s="20">
        <f>Разбивка_по_щитам!M1739</f>
        <v>0</v>
      </c>
      <c r="K1734" s="20">
        <f>Разбивка_по_щитам!N1739</f>
        <v>0</v>
      </c>
      <c r="L1734" s="20"/>
      <c r="M1734" s="20">
        <f>Разбивка_по_щитам!P1739</f>
        <v>0</v>
      </c>
      <c r="N1734" s="20"/>
    </row>
    <row r="1735" spans="2:14" x14ac:dyDescent="0.2">
      <c r="B1735" s="20">
        <f>Разбивка_по_щитам!B1740</f>
        <v>0</v>
      </c>
      <c r="C1735" s="20">
        <f>Разбивка_по_щитам!C1740</f>
        <v>0</v>
      </c>
      <c r="D1735" s="20">
        <f>Разбивка_по_щитам!F1740</f>
        <v>0</v>
      </c>
      <c r="E1735" s="20">
        <f>Разбивка_по_щитам!H1740</f>
        <v>0</v>
      </c>
      <c r="F1735" s="20">
        <f>Разбивка_по_щитам!I1740</f>
        <v>0</v>
      </c>
      <c r="G1735" s="20">
        <f>Разбивка_по_щитам!J1740</f>
        <v>0</v>
      </c>
      <c r="H1735" s="20">
        <f>Разбивка_по_щитам!K1740</f>
        <v>0</v>
      </c>
      <c r="I1735" s="20">
        <f>Разбивка_по_щитам!L1740</f>
        <v>0</v>
      </c>
      <c r="J1735" s="20">
        <f>Разбивка_по_щитам!M1740</f>
        <v>0</v>
      </c>
      <c r="K1735" s="20">
        <f>Разбивка_по_щитам!N1740</f>
        <v>0</v>
      </c>
      <c r="L1735" s="20"/>
      <c r="M1735" s="20">
        <f>Разбивка_по_щитам!P1740</f>
        <v>0</v>
      </c>
      <c r="N1735" s="20"/>
    </row>
    <row r="1736" spans="2:14" x14ac:dyDescent="0.2">
      <c r="B1736" s="20">
        <f>Разбивка_по_щитам!B1741</f>
        <v>0</v>
      </c>
      <c r="C1736" s="20">
        <f>Разбивка_по_щитам!C1741</f>
        <v>0</v>
      </c>
      <c r="D1736" s="20">
        <f>Разбивка_по_щитам!F1741</f>
        <v>0</v>
      </c>
      <c r="E1736" s="20">
        <f>Разбивка_по_щитам!H1741</f>
        <v>0</v>
      </c>
      <c r="F1736" s="20">
        <f>Разбивка_по_щитам!I1741</f>
        <v>0</v>
      </c>
      <c r="G1736" s="20">
        <f>Разбивка_по_щитам!J1741</f>
        <v>0</v>
      </c>
      <c r="H1736" s="20">
        <f>Разбивка_по_щитам!K1741</f>
        <v>0</v>
      </c>
      <c r="I1736" s="20">
        <f>Разбивка_по_щитам!L1741</f>
        <v>0</v>
      </c>
      <c r="J1736" s="20">
        <f>Разбивка_по_щитам!M1741</f>
        <v>0</v>
      </c>
      <c r="K1736" s="20">
        <f>Разбивка_по_щитам!N1741</f>
        <v>0</v>
      </c>
      <c r="L1736" s="20"/>
      <c r="M1736" s="20">
        <f>Разбивка_по_щитам!P1741</f>
        <v>0</v>
      </c>
      <c r="N1736" s="20"/>
    </row>
    <row r="1737" spans="2:14" x14ac:dyDescent="0.2">
      <c r="B1737" s="20">
        <f>Разбивка_по_щитам!B1742</f>
        <v>0</v>
      </c>
      <c r="C1737" s="20">
        <f>Разбивка_по_щитам!C1742</f>
        <v>0</v>
      </c>
      <c r="D1737" s="20">
        <f>Разбивка_по_щитам!F1742</f>
        <v>0</v>
      </c>
      <c r="E1737" s="20">
        <f>Разбивка_по_щитам!H1742</f>
        <v>0</v>
      </c>
      <c r="F1737" s="20">
        <f>Разбивка_по_щитам!I1742</f>
        <v>0</v>
      </c>
      <c r="G1737" s="20">
        <f>Разбивка_по_щитам!J1742</f>
        <v>0</v>
      </c>
      <c r="H1737" s="20">
        <f>Разбивка_по_щитам!K1742</f>
        <v>0</v>
      </c>
      <c r="I1737" s="20">
        <f>Разбивка_по_щитам!L1742</f>
        <v>0</v>
      </c>
      <c r="J1737" s="20">
        <f>Разбивка_по_щитам!M1742</f>
        <v>0</v>
      </c>
      <c r="K1737" s="20">
        <f>Разбивка_по_щитам!N1742</f>
        <v>0</v>
      </c>
      <c r="L1737" s="20"/>
      <c r="M1737" s="20">
        <f>Разбивка_по_щитам!P1742</f>
        <v>0</v>
      </c>
      <c r="N1737" s="20"/>
    </row>
    <row r="1738" spans="2:14" x14ac:dyDescent="0.2">
      <c r="B1738" s="20">
        <f>Разбивка_по_щитам!B1743</f>
        <v>0</v>
      </c>
      <c r="C1738" s="20">
        <f>Разбивка_по_щитам!C1743</f>
        <v>0</v>
      </c>
      <c r="D1738" s="20">
        <f>Разбивка_по_щитам!F1743</f>
        <v>0</v>
      </c>
      <c r="E1738" s="20">
        <f>Разбивка_по_щитам!H1743</f>
        <v>0</v>
      </c>
      <c r="F1738" s="20">
        <f>Разбивка_по_щитам!I1743</f>
        <v>0</v>
      </c>
      <c r="G1738" s="20">
        <f>Разбивка_по_щитам!J1743</f>
        <v>0</v>
      </c>
      <c r="H1738" s="20">
        <f>Разбивка_по_щитам!K1743</f>
        <v>0</v>
      </c>
      <c r="I1738" s="20">
        <f>Разбивка_по_щитам!L1743</f>
        <v>0</v>
      </c>
      <c r="J1738" s="20">
        <f>Разбивка_по_щитам!M1743</f>
        <v>0</v>
      </c>
      <c r="K1738" s="20">
        <f>Разбивка_по_щитам!N1743</f>
        <v>0</v>
      </c>
      <c r="L1738" s="20"/>
      <c r="M1738" s="20">
        <f>Разбивка_по_щитам!P1743</f>
        <v>0</v>
      </c>
      <c r="N1738" s="20"/>
    </row>
    <row r="1739" spans="2:14" x14ac:dyDescent="0.2">
      <c r="B1739" s="20">
        <f>Разбивка_по_щитам!B1744</f>
        <v>0</v>
      </c>
      <c r="C1739" s="20">
        <f>Разбивка_по_щитам!C1744</f>
        <v>0</v>
      </c>
      <c r="D1739" s="20">
        <f>Разбивка_по_щитам!F1744</f>
        <v>0</v>
      </c>
      <c r="E1739" s="20">
        <f>Разбивка_по_щитам!H1744</f>
        <v>0</v>
      </c>
      <c r="F1739" s="20">
        <f>Разбивка_по_щитам!I1744</f>
        <v>0</v>
      </c>
      <c r="G1739" s="20">
        <f>Разбивка_по_щитам!J1744</f>
        <v>0</v>
      </c>
      <c r="H1739" s="20">
        <f>Разбивка_по_щитам!K1744</f>
        <v>0</v>
      </c>
      <c r="I1739" s="20">
        <f>Разбивка_по_щитам!L1744</f>
        <v>0</v>
      </c>
      <c r="J1739" s="20">
        <f>Разбивка_по_щитам!M1744</f>
        <v>0</v>
      </c>
      <c r="K1739" s="20">
        <f>Разбивка_по_щитам!N1744</f>
        <v>0</v>
      </c>
      <c r="L1739" s="20"/>
      <c r="M1739" s="20">
        <f>Разбивка_по_щитам!P1744</f>
        <v>0</v>
      </c>
      <c r="N1739" s="20"/>
    </row>
    <row r="1740" spans="2:14" x14ac:dyDescent="0.2">
      <c r="B1740" s="20">
        <f>Разбивка_по_щитам!B1745</f>
        <v>0</v>
      </c>
      <c r="C1740" s="20">
        <f>Разбивка_по_щитам!C1745</f>
        <v>0</v>
      </c>
      <c r="D1740" s="20">
        <f>Разбивка_по_щитам!F1745</f>
        <v>0</v>
      </c>
      <c r="E1740" s="20">
        <f>Разбивка_по_щитам!H1745</f>
        <v>0</v>
      </c>
      <c r="F1740" s="20">
        <f>Разбивка_по_щитам!I1745</f>
        <v>0</v>
      </c>
      <c r="G1740" s="20">
        <f>Разбивка_по_щитам!J1745</f>
        <v>0</v>
      </c>
      <c r="H1740" s="20">
        <f>Разбивка_по_щитам!K1745</f>
        <v>0</v>
      </c>
      <c r="I1740" s="20">
        <f>Разбивка_по_щитам!L1745</f>
        <v>0</v>
      </c>
      <c r="J1740" s="20">
        <f>Разбивка_по_щитам!M1745</f>
        <v>0</v>
      </c>
      <c r="K1740" s="20">
        <f>Разбивка_по_щитам!N1745</f>
        <v>0</v>
      </c>
      <c r="L1740" s="20"/>
      <c r="M1740" s="20">
        <f>Разбивка_по_щитам!P1745</f>
        <v>0</v>
      </c>
      <c r="N1740" s="20"/>
    </row>
    <row r="1741" spans="2:14" x14ac:dyDescent="0.2">
      <c r="B1741" s="20">
        <f>Разбивка_по_щитам!B1746</f>
        <v>0</v>
      </c>
      <c r="C1741" s="20">
        <f>Разбивка_по_щитам!C1746</f>
        <v>0</v>
      </c>
      <c r="D1741" s="20">
        <f>Разбивка_по_щитам!F1746</f>
        <v>0</v>
      </c>
      <c r="E1741" s="20">
        <f>Разбивка_по_щитам!H1746</f>
        <v>0</v>
      </c>
      <c r="F1741" s="20">
        <f>Разбивка_по_щитам!I1746</f>
        <v>0</v>
      </c>
      <c r="G1741" s="20">
        <f>Разбивка_по_щитам!J1746</f>
        <v>0</v>
      </c>
      <c r="H1741" s="20">
        <f>Разбивка_по_щитам!K1746</f>
        <v>0</v>
      </c>
      <c r="I1741" s="20">
        <f>Разбивка_по_щитам!L1746</f>
        <v>0</v>
      </c>
      <c r="J1741" s="20">
        <f>Разбивка_по_щитам!M1746</f>
        <v>0</v>
      </c>
      <c r="K1741" s="20">
        <f>Разбивка_по_щитам!N1746</f>
        <v>0</v>
      </c>
      <c r="L1741" s="20"/>
      <c r="M1741" s="20">
        <f>Разбивка_по_щитам!P1746</f>
        <v>0</v>
      </c>
      <c r="N1741" s="20"/>
    </row>
    <row r="1742" spans="2:14" x14ac:dyDescent="0.2">
      <c r="B1742" s="20">
        <f>Разбивка_по_щитам!B1747</f>
        <v>0</v>
      </c>
      <c r="C1742" s="20">
        <f>Разбивка_по_щитам!C1747</f>
        <v>0</v>
      </c>
      <c r="D1742" s="20">
        <f>Разбивка_по_щитам!F1747</f>
        <v>0</v>
      </c>
      <c r="E1742" s="20">
        <f>Разбивка_по_щитам!H1747</f>
        <v>0</v>
      </c>
      <c r="F1742" s="20">
        <f>Разбивка_по_щитам!I1747</f>
        <v>0</v>
      </c>
      <c r="G1742" s="20">
        <f>Разбивка_по_щитам!J1747</f>
        <v>0</v>
      </c>
      <c r="H1742" s="20">
        <f>Разбивка_по_щитам!K1747</f>
        <v>0</v>
      </c>
      <c r="I1742" s="20">
        <f>Разбивка_по_щитам!L1747</f>
        <v>0</v>
      </c>
      <c r="J1742" s="20">
        <f>Разбивка_по_щитам!M1747</f>
        <v>0</v>
      </c>
      <c r="K1742" s="20">
        <f>Разбивка_по_щитам!N1747</f>
        <v>0</v>
      </c>
      <c r="L1742" s="20"/>
      <c r="M1742" s="20">
        <f>Разбивка_по_щитам!P1747</f>
        <v>0</v>
      </c>
      <c r="N1742" s="20"/>
    </row>
    <row r="1743" spans="2:14" x14ac:dyDescent="0.2">
      <c r="B1743" s="20">
        <f>Разбивка_по_щитам!B1748</f>
        <v>0</v>
      </c>
      <c r="C1743" s="20">
        <f>Разбивка_по_щитам!C1748</f>
        <v>0</v>
      </c>
      <c r="D1743" s="20">
        <f>Разбивка_по_щитам!F1748</f>
        <v>0</v>
      </c>
      <c r="E1743" s="20">
        <f>Разбивка_по_щитам!H1748</f>
        <v>0</v>
      </c>
      <c r="F1743" s="20">
        <f>Разбивка_по_щитам!I1748</f>
        <v>0</v>
      </c>
      <c r="G1743" s="20">
        <f>Разбивка_по_щитам!J1748</f>
        <v>0</v>
      </c>
      <c r="H1743" s="20">
        <f>Разбивка_по_щитам!K1748</f>
        <v>0</v>
      </c>
      <c r="I1743" s="20">
        <f>Разбивка_по_щитам!L1748</f>
        <v>0</v>
      </c>
      <c r="J1743" s="20">
        <f>Разбивка_по_щитам!M1748</f>
        <v>0</v>
      </c>
      <c r="K1743" s="20">
        <f>Разбивка_по_щитам!N1748</f>
        <v>0</v>
      </c>
      <c r="L1743" s="20"/>
      <c r="M1743" s="20">
        <f>Разбивка_по_щитам!P1748</f>
        <v>0</v>
      </c>
      <c r="N1743" s="20"/>
    </row>
    <row r="1744" spans="2:14" x14ac:dyDescent="0.2">
      <c r="B1744" s="20">
        <f>Разбивка_по_щитам!B1749</f>
        <v>0</v>
      </c>
      <c r="C1744" s="20">
        <f>Разбивка_по_щитам!C1749</f>
        <v>0</v>
      </c>
      <c r="D1744" s="20">
        <f>Разбивка_по_щитам!F1749</f>
        <v>0</v>
      </c>
      <c r="E1744" s="20">
        <f>Разбивка_по_щитам!H1749</f>
        <v>0</v>
      </c>
      <c r="F1744" s="20">
        <f>Разбивка_по_щитам!I1749</f>
        <v>0</v>
      </c>
      <c r="G1744" s="20">
        <f>Разбивка_по_щитам!J1749</f>
        <v>0</v>
      </c>
      <c r="H1744" s="20">
        <f>Разбивка_по_щитам!K1749</f>
        <v>0</v>
      </c>
      <c r="I1744" s="20">
        <f>Разбивка_по_щитам!L1749</f>
        <v>0</v>
      </c>
      <c r="J1744" s="20">
        <f>Разбивка_по_щитам!M1749</f>
        <v>0</v>
      </c>
      <c r="K1744" s="20">
        <f>Разбивка_по_щитам!N1749</f>
        <v>0</v>
      </c>
      <c r="L1744" s="20"/>
      <c r="M1744" s="20">
        <f>Разбивка_по_щитам!P1749</f>
        <v>0</v>
      </c>
      <c r="N1744" s="20"/>
    </row>
    <row r="1745" spans="2:14" x14ac:dyDescent="0.2">
      <c r="B1745" s="20">
        <f>Разбивка_по_щитам!B1750</f>
        <v>0</v>
      </c>
      <c r="C1745" s="20">
        <f>Разбивка_по_щитам!C1750</f>
        <v>0</v>
      </c>
      <c r="D1745" s="20">
        <f>Разбивка_по_щитам!F1750</f>
        <v>0</v>
      </c>
      <c r="E1745" s="20">
        <f>Разбивка_по_щитам!H1750</f>
        <v>0</v>
      </c>
      <c r="F1745" s="20">
        <f>Разбивка_по_щитам!I1750</f>
        <v>0</v>
      </c>
      <c r="G1745" s="20">
        <f>Разбивка_по_щитам!J1750</f>
        <v>0</v>
      </c>
      <c r="H1745" s="20">
        <f>Разбивка_по_щитам!K1750</f>
        <v>0</v>
      </c>
      <c r="I1745" s="20">
        <f>Разбивка_по_щитам!L1750</f>
        <v>0</v>
      </c>
      <c r="J1745" s="20">
        <f>Разбивка_по_щитам!M1750</f>
        <v>0</v>
      </c>
      <c r="K1745" s="20">
        <f>Разбивка_по_щитам!N1750</f>
        <v>0</v>
      </c>
      <c r="L1745" s="20"/>
      <c r="M1745" s="20">
        <f>Разбивка_по_щитам!P1750</f>
        <v>0</v>
      </c>
      <c r="N1745" s="20"/>
    </row>
    <row r="1746" spans="2:14" x14ac:dyDescent="0.2">
      <c r="B1746" s="20">
        <f>Разбивка_по_щитам!B1751</f>
        <v>0</v>
      </c>
      <c r="C1746" s="20">
        <f>Разбивка_по_щитам!C1751</f>
        <v>0</v>
      </c>
      <c r="D1746" s="20">
        <f>Разбивка_по_щитам!F1751</f>
        <v>0</v>
      </c>
      <c r="E1746" s="20">
        <f>Разбивка_по_щитам!H1751</f>
        <v>0</v>
      </c>
      <c r="F1746" s="20">
        <f>Разбивка_по_щитам!I1751</f>
        <v>0</v>
      </c>
      <c r="G1746" s="20">
        <f>Разбивка_по_щитам!J1751</f>
        <v>0</v>
      </c>
      <c r="H1746" s="20">
        <f>Разбивка_по_щитам!K1751</f>
        <v>0</v>
      </c>
      <c r="I1746" s="20">
        <f>Разбивка_по_щитам!L1751</f>
        <v>0</v>
      </c>
      <c r="J1746" s="20">
        <f>Разбивка_по_щитам!M1751</f>
        <v>0</v>
      </c>
      <c r="K1746" s="20">
        <f>Разбивка_по_щитам!N1751</f>
        <v>0</v>
      </c>
      <c r="L1746" s="20"/>
      <c r="M1746" s="20">
        <f>Разбивка_по_щитам!P1751</f>
        <v>0</v>
      </c>
      <c r="N1746" s="20"/>
    </row>
    <row r="1747" spans="2:14" x14ac:dyDescent="0.2">
      <c r="B1747" s="20">
        <f>Разбивка_по_щитам!B1752</f>
        <v>0</v>
      </c>
      <c r="C1747" s="20">
        <f>Разбивка_по_щитам!C1752</f>
        <v>0</v>
      </c>
      <c r="D1747" s="20">
        <f>Разбивка_по_щитам!F1752</f>
        <v>0</v>
      </c>
      <c r="E1747" s="20">
        <f>Разбивка_по_щитам!H1752</f>
        <v>0</v>
      </c>
      <c r="F1747" s="20">
        <f>Разбивка_по_щитам!I1752</f>
        <v>0</v>
      </c>
      <c r="G1747" s="20">
        <f>Разбивка_по_щитам!J1752</f>
        <v>0</v>
      </c>
      <c r="H1747" s="20">
        <f>Разбивка_по_щитам!K1752</f>
        <v>0</v>
      </c>
      <c r="I1747" s="20">
        <f>Разбивка_по_щитам!L1752</f>
        <v>0</v>
      </c>
      <c r="J1747" s="20">
        <f>Разбивка_по_щитам!M1752</f>
        <v>0</v>
      </c>
      <c r="K1747" s="20">
        <f>Разбивка_по_щитам!N1752</f>
        <v>0</v>
      </c>
      <c r="L1747" s="20"/>
      <c r="M1747" s="20">
        <f>Разбивка_по_щитам!P1752</f>
        <v>0</v>
      </c>
      <c r="N1747" s="20"/>
    </row>
    <row r="1748" spans="2:14" x14ac:dyDescent="0.2">
      <c r="B1748" s="20">
        <f>Разбивка_по_щитам!B1753</f>
        <v>0</v>
      </c>
      <c r="C1748" s="20">
        <f>Разбивка_по_щитам!C1753</f>
        <v>0</v>
      </c>
      <c r="D1748" s="20">
        <f>Разбивка_по_щитам!F1753</f>
        <v>0</v>
      </c>
      <c r="E1748" s="20">
        <f>Разбивка_по_щитам!H1753</f>
        <v>0</v>
      </c>
      <c r="F1748" s="20">
        <f>Разбивка_по_щитам!I1753</f>
        <v>0</v>
      </c>
      <c r="G1748" s="20">
        <f>Разбивка_по_щитам!J1753</f>
        <v>0</v>
      </c>
      <c r="H1748" s="20">
        <f>Разбивка_по_щитам!K1753</f>
        <v>0</v>
      </c>
      <c r="I1748" s="20">
        <f>Разбивка_по_щитам!L1753</f>
        <v>0</v>
      </c>
      <c r="J1748" s="20">
        <f>Разбивка_по_щитам!M1753</f>
        <v>0</v>
      </c>
      <c r="K1748" s="20">
        <f>Разбивка_по_щитам!N1753</f>
        <v>0</v>
      </c>
      <c r="L1748" s="20"/>
      <c r="M1748" s="20">
        <f>Разбивка_по_щитам!P1753</f>
        <v>0</v>
      </c>
      <c r="N1748" s="20"/>
    </row>
    <row r="1749" spans="2:14" x14ac:dyDescent="0.2">
      <c r="B1749" s="20">
        <f>Разбивка_по_щитам!B1754</f>
        <v>0</v>
      </c>
      <c r="C1749" s="20">
        <f>Разбивка_по_щитам!C1754</f>
        <v>0</v>
      </c>
      <c r="D1749" s="20">
        <f>Разбивка_по_щитам!F1754</f>
        <v>0</v>
      </c>
      <c r="E1749" s="20">
        <f>Разбивка_по_щитам!H1754</f>
        <v>0</v>
      </c>
      <c r="F1749" s="20">
        <f>Разбивка_по_щитам!I1754</f>
        <v>0</v>
      </c>
      <c r="G1749" s="20">
        <f>Разбивка_по_щитам!J1754</f>
        <v>0</v>
      </c>
      <c r="H1749" s="20">
        <f>Разбивка_по_щитам!K1754</f>
        <v>0</v>
      </c>
      <c r="I1749" s="20">
        <f>Разбивка_по_щитам!L1754</f>
        <v>0</v>
      </c>
      <c r="J1749" s="20">
        <f>Разбивка_по_щитам!M1754</f>
        <v>0</v>
      </c>
      <c r="K1749" s="20">
        <f>Разбивка_по_щитам!N1754</f>
        <v>0</v>
      </c>
      <c r="L1749" s="20"/>
      <c r="M1749" s="20">
        <f>Разбивка_по_щитам!P1754</f>
        <v>0</v>
      </c>
      <c r="N1749" s="20"/>
    </row>
    <row r="1750" spans="2:14" x14ac:dyDescent="0.2">
      <c r="B1750" s="20">
        <f>Разбивка_по_щитам!B1755</f>
        <v>0</v>
      </c>
      <c r="C1750" s="20">
        <f>Разбивка_по_щитам!C1755</f>
        <v>0</v>
      </c>
      <c r="D1750" s="20">
        <f>Разбивка_по_щитам!F1755</f>
        <v>0</v>
      </c>
      <c r="E1750" s="20">
        <f>Разбивка_по_щитам!H1755</f>
        <v>0</v>
      </c>
      <c r="F1750" s="20">
        <f>Разбивка_по_щитам!I1755</f>
        <v>0</v>
      </c>
      <c r="G1750" s="20">
        <f>Разбивка_по_щитам!J1755</f>
        <v>0</v>
      </c>
      <c r="H1750" s="20">
        <f>Разбивка_по_щитам!K1755</f>
        <v>0</v>
      </c>
      <c r="I1750" s="20">
        <f>Разбивка_по_щитам!L1755</f>
        <v>0</v>
      </c>
      <c r="J1750" s="20">
        <f>Разбивка_по_щитам!M1755</f>
        <v>0</v>
      </c>
      <c r="K1750" s="20">
        <f>Разбивка_по_щитам!N1755</f>
        <v>0</v>
      </c>
      <c r="L1750" s="20"/>
      <c r="M1750" s="20">
        <f>Разбивка_по_щитам!P1755</f>
        <v>0</v>
      </c>
      <c r="N1750" s="20"/>
    </row>
    <row r="1751" spans="2:14" x14ac:dyDescent="0.2">
      <c r="B1751" s="20">
        <f>Разбивка_по_щитам!B1756</f>
        <v>0</v>
      </c>
      <c r="C1751" s="20">
        <f>Разбивка_по_щитам!C1756</f>
        <v>0</v>
      </c>
      <c r="D1751" s="20">
        <f>Разбивка_по_щитам!F1756</f>
        <v>0</v>
      </c>
      <c r="E1751" s="20">
        <f>Разбивка_по_щитам!H1756</f>
        <v>0</v>
      </c>
      <c r="F1751" s="20">
        <f>Разбивка_по_щитам!I1756</f>
        <v>0</v>
      </c>
      <c r="G1751" s="20">
        <f>Разбивка_по_щитам!J1756</f>
        <v>0</v>
      </c>
      <c r="H1751" s="20">
        <f>Разбивка_по_щитам!K1756</f>
        <v>0</v>
      </c>
      <c r="I1751" s="20">
        <f>Разбивка_по_щитам!L1756</f>
        <v>0</v>
      </c>
      <c r="J1751" s="20">
        <f>Разбивка_по_щитам!M1756</f>
        <v>0</v>
      </c>
      <c r="K1751" s="20">
        <f>Разбивка_по_щитам!N1756</f>
        <v>0</v>
      </c>
      <c r="L1751" s="20"/>
      <c r="M1751" s="20">
        <f>Разбивка_по_щитам!P1756</f>
        <v>0</v>
      </c>
      <c r="N1751" s="20"/>
    </row>
    <row r="1752" spans="2:14" x14ac:dyDescent="0.2">
      <c r="B1752" s="20">
        <f>Разбивка_по_щитам!B1757</f>
        <v>0</v>
      </c>
      <c r="C1752" s="20">
        <f>Разбивка_по_щитам!C1757</f>
        <v>0</v>
      </c>
      <c r="D1752" s="20">
        <f>Разбивка_по_щитам!F1757</f>
        <v>0</v>
      </c>
      <c r="E1752" s="20">
        <f>Разбивка_по_щитам!H1757</f>
        <v>0</v>
      </c>
      <c r="F1752" s="20">
        <f>Разбивка_по_щитам!I1757</f>
        <v>0</v>
      </c>
      <c r="G1752" s="20">
        <f>Разбивка_по_щитам!J1757</f>
        <v>0</v>
      </c>
      <c r="H1752" s="20">
        <f>Разбивка_по_щитам!K1757</f>
        <v>0</v>
      </c>
      <c r="I1752" s="20">
        <f>Разбивка_по_щитам!L1757</f>
        <v>0</v>
      </c>
      <c r="J1752" s="20">
        <f>Разбивка_по_щитам!M1757</f>
        <v>0</v>
      </c>
      <c r="K1752" s="20">
        <f>Разбивка_по_щитам!N1757</f>
        <v>0</v>
      </c>
      <c r="L1752" s="20"/>
      <c r="M1752" s="20">
        <f>Разбивка_по_щитам!P1757</f>
        <v>0</v>
      </c>
      <c r="N1752" s="20"/>
    </row>
    <row r="1753" spans="2:14" x14ac:dyDescent="0.2">
      <c r="B1753" s="20">
        <f>Разбивка_по_щитам!B1758</f>
        <v>0</v>
      </c>
      <c r="C1753" s="20">
        <f>Разбивка_по_щитам!C1758</f>
        <v>0</v>
      </c>
      <c r="D1753" s="20">
        <f>Разбивка_по_щитам!F1758</f>
        <v>0</v>
      </c>
      <c r="E1753" s="20">
        <f>Разбивка_по_щитам!H1758</f>
        <v>0</v>
      </c>
      <c r="F1753" s="20">
        <f>Разбивка_по_щитам!I1758</f>
        <v>0</v>
      </c>
      <c r="G1753" s="20">
        <f>Разбивка_по_щитам!J1758</f>
        <v>0</v>
      </c>
      <c r="H1753" s="20">
        <f>Разбивка_по_щитам!K1758</f>
        <v>0</v>
      </c>
      <c r="I1753" s="20">
        <f>Разбивка_по_щитам!L1758</f>
        <v>0</v>
      </c>
      <c r="J1753" s="20">
        <f>Разбивка_по_щитам!M1758</f>
        <v>0</v>
      </c>
      <c r="K1753" s="20">
        <f>Разбивка_по_щитам!N1758</f>
        <v>0</v>
      </c>
      <c r="L1753" s="20"/>
      <c r="M1753" s="20">
        <f>Разбивка_по_щитам!P1758</f>
        <v>0</v>
      </c>
      <c r="N1753" s="20"/>
    </row>
    <row r="1754" spans="2:14" x14ac:dyDescent="0.2">
      <c r="B1754" s="20">
        <f>Разбивка_по_щитам!B1759</f>
        <v>0</v>
      </c>
      <c r="C1754" s="20">
        <f>Разбивка_по_щитам!C1759</f>
        <v>0</v>
      </c>
      <c r="D1754" s="20">
        <f>Разбивка_по_щитам!F1759</f>
        <v>0</v>
      </c>
      <c r="E1754" s="20">
        <f>Разбивка_по_щитам!H1759</f>
        <v>0</v>
      </c>
      <c r="F1754" s="20">
        <f>Разбивка_по_щитам!I1759</f>
        <v>0</v>
      </c>
      <c r="G1754" s="20">
        <f>Разбивка_по_щитам!J1759</f>
        <v>0</v>
      </c>
      <c r="H1754" s="20">
        <f>Разбивка_по_щитам!K1759</f>
        <v>0</v>
      </c>
      <c r="I1754" s="20">
        <f>Разбивка_по_щитам!L1759</f>
        <v>0</v>
      </c>
      <c r="J1754" s="20">
        <f>Разбивка_по_щитам!M1759</f>
        <v>0</v>
      </c>
      <c r="K1754" s="20">
        <f>Разбивка_по_щитам!N1759</f>
        <v>0</v>
      </c>
      <c r="L1754" s="20"/>
      <c r="M1754" s="20">
        <f>Разбивка_по_щитам!P1759</f>
        <v>0</v>
      </c>
      <c r="N1754" s="20"/>
    </row>
    <row r="1755" spans="2:14" x14ac:dyDescent="0.2">
      <c r="B1755" s="20">
        <f>Разбивка_по_щитам!B1760</f>
        <v>0</v>
      </c>
      <c r="C1755" s="20">
        <f>Разбивка_по_щитам!C1760</f>
        <v>0</v>
      </c>
      <c r="D1755" s="20">
        <f>Разбивка_по_щитам!F1760</f>
        <v>0</v>
      </c>
      <c r="E1755" s="20">
        <f>Разбивка_по_щитам!H1760</f>
        <v>0</v>
      </c>
      <c r="F1755" s="20">
        <f>Разбивка_по_щитам!I1760</f>
        <v>0</v>
      </c>
      <c r="G1755" s="20">
        <f>Разбивка_по_щитам!J1760</f>
        <v>0</v>
      </c>
      <c r="H1755" s="20">
        <f>Разбивка_по_щитам!K1760</f>
        <v>0</v>
      </c>
      <c r="I1755" s="20">
        <f>Разбивка_по_щитам!L1760</f>
        <v>0</v>
      </c>
      <c r="J1755" s="20">
        <f>Разбивка_по_щитам!M1760</f>
        <v>0</v>
      </c>
      <c r="K1755" s="20">
        <f>Разбивка_по_щитам!N1760</f>
        <v>0</v>
      </c>
      <c r="L1755" s="20"/>
      <c r="M1755" s="20">
        <f>Разбивка_по_щитам!P1760</f>
        <v>0</v>
      </c>
      <c r="N1755" s="20"/>
    </row>
    <row r="1756" spans="2:14" x14ac:dyDescent="0.2">
      <c r="B1756" s="20">
        <f>Разбивка_по_щитам!B1761</f>
        <v>0</v>
      </c>
      <c r="C1756" s="20">
        <f>Разбивка_по_щитам!C1761</f>
        <v>0</v>
      </c>
      <c r="D1756" s="20">
        <f>Разбивка_по_щитам!F1761</f>
        <v>0</v>
      </c>
      <c r="E1756" s="20">
        <f>Разбивка_по_щитам!H1761</f>
        <v>0</v>
      </c>
      <c r="F1756" s="20">
        <f>Разбивка_по_щитам!I1761</f>
        <v>0</v>
      </c>
      <c r="G1756" s="20">
        <f>Разбивка_по_щитам!J1761</f>
        <v>0</v>
      </c>
      <c r="H1756" s="20">
        <f>Разбивка_по_щитам!K1761</f>
        <v>0</v>
      </c>
      <c r="I1756" s="20">
        <f>Разбивка_по_щитам!L1761</f>
        <v>0</v>
      </c>
      <c r="J1756" s="20">
        <f>Разбивка_по_щитам!M1761</f>
        <v>0</v>
      </c>
      <c r="K1756" s="20">
        <f>Разбивка_по_щитам!N1761</f>
        <v>0</v>
      </c>
      <c r="L1756" s="20"/>
      <c r="M1756" s="20">
        <f>Разбивка_по_щитам!P1761</f>
        <v>0</v>
      </c>
      <c r="N1756" s="20"/>
    </row>
    <row r="1757" spans="2:14" x14ac:dyDescent="0.2">
      <c r="B1757" s="20">
        <f>Разбивка_по_щитам!B1762</f>
        <v>0</v>
      </c>
      <c r="C1757" s="20">
        <f>Разбивка_по_щитам!C1762</f>
        <v>0</v>
      </c>
      <c r="D1757" s="20">
        <f>Разбивка_по_щитам!F1762</f>
        <v>0</v>
      </c>
      <c r="E1757" s="20">
        <f>Разбивка_по_щитам!H1762</f>
        <v>0</v>
      </c>
      <c r="F1757" s="20">
        <f>Разбивка_по_щитам!I1762</f>
        <v>0</v>
      </c>
      <c r="G1757" s="20">
        <f>Разбивка_по_щитам!J1762</f>
        <v>0</v>
      </c>
      <c r="H1757" s="20">
        <f>Разбивка_по_щитам!K1762</f>
        <v>0</v>
      </c>
      <c r="I1757" s="20">
        <f>Разбивка_по_щитам!L1762</f>
        <v>0</v>
      </c>
      <c r="J1757" s="20">
        <f>Разбивка_по_щитам!M1762</f>
        <v>0</v>
      </c>
      <c r="K1757" s="20">
        <f>Разбивка_по_щитам!N1762</f>
        <v>0</v>
      </c>
      <c r="L1757" s="20"/>
      <c r="M1757" s="20">
        <f>Разбивка_по_щитам!P1762</f>
        <v>0</v>
      </c>
      <c r="N1757" s="20"/>
    </row>
    <row r="1758" spans="2:14" x14ac:dyDescent="0.2">
      <c r="B1758" s="20">
        <f>Разбивка_по_щитам!B1763</f>
        <v>0</v>
      </c>
      <c r="C1758" s="20">
        <f>Разбивка_по_щитам!C1763</f>
        <v>0</v>
      </c>
      <c r="D1758" s="20">
        <f>Разбивка_по_щитам!F1763</f>
        <v>0</v>
      </c>
      <c r="E1758" s="20">
        <f>Разбивка_по_щитам!H1763</f>
        <v>0</v>
      </c>
      <c r="F1758" s="20">
        <f>Разбивка_по_щитам!I1763</f>
        <v>0</v>
      </c>
      <c r="G1758" s="20">
        <f>Разбивка_по_щитам!J1763</f>
        <v>0</v>
      </c>
      <c r="H1758" s="20">
        <f>Разбивка_по_щитам!K1763</f>
        <v>0</v>
      </c>
      <c r="I1758" s="20">
        <f>Разбивка_по_щитам!L1763</f>
        <v>0</v>
      </c>
      <c r="J1758" s="20">
        <f>Разбивка_по_щитам!M1763</f>
        <v>0</v>
      </c>
      <c r="K1758" s="20">
        <f>Разбивка_по_щитам!N1763</f>
        <v>0</v>
      </c>
      <c r="L1758" s="20"/>
      <c r="M1758" s="20">
        <f>Разбивка_по_щитам!P1763</f>
        <v>0</v>
      </c>
      <c r="N1758" s="20"/>
    </row>
    <row r="1759" spans="2:14" x14ac:dyDescent="0.2">
      <c r="B1759" s="20">
        <f>Разбивка_по_щитам!B1764</f>
        <v>0</v>
      </c>
      <c r="C1759" s="20">
        <f>Разбивка_по_щитам!C1764</f>
        <v>0</v>
      </c>
      <c r="D1759" s="20">
        <f>Разбивка_по_щитам!F1764</f>
        <v>0</v>
      </c>
      <c r="E1759" s="20">
        <f>Разбивка_по_щитам!H1764</f>
        <v>0</v>
      </c>
      <c r="F1759" s="20">
        <f>Разбивка_по_щитам!I1764</f>
        <v>0</v>
      </c>
      <c r="G1759" s="20">
        <f>Разбивка_по_щитам!J1764</f>
        <v>0</v>
      </c>
      <c r="H1759" s="20">
        <f>Разбивка_по_щитам!K1764</f>
        <v>0</v>
      </c>
      <c r="I1759" s="20">
        <f>Разбивка_по_щитам!L1764</f>
        <v>0</v>
      </c>
      <c r="J1759" s="20">
        <f>Разбивка_по_щитам!M1764</f>
        <v>0</v>
      </c>
      <c r="K1759" s="20">
        <f>Разбивка_по_щитам!N1764</f>
        <v>0</v>
      </c>
      <c r="L1759" s="20"/>
      <c r="M1759" s="20">
        <f>Разбивка_по_щитам!P1764</f>
        <v>0</v>
      </c>
      <c r="N1759" s="20"/>
    </row>
    <row r="1760" spans="2:14" x14ac:dyDescent="0.2">
      <c r="B1760" s="20">
        <f>Разбивка_по_щитам!B1765</f>
        <v>0</v>
      </c>
      <c r="C1760" s="20">
        <f>Разбивка_по_щитам!C1765</f>
        <v>0</v>
      </c>
      <c r="D1760" s="20">
        <f>Разбивка_по_щитам!F1765</f>
        <v>0</v>
      </c>
      <c r="E1760" s="20">
        <f>Разбивка_по_щитам!H1765</f>
        <v>0</v>
      </c>
      <c r="F1760" s="20">
        <f>Разбивка_по_щитам!I1765</f>
        <v>0</v>
      </c>
      <c r="G1760" s="20">
        <f>Разбивка_по_щитам!J1765</f>
        <v>0</v>
      </c>
      <c r="H1760" s="20">
        <f>Разбивка_по_щитам!K1765</f>
        <v>0</v>
      </c>
      <c r="I1760" s="20">
        <f>Разбивка_по_щитам!L1765</f>
        <v>0</v>
      </c>
      <c r="J1760" s="20">
        <f>Разбивка_по_щитам!M1765</f>
        <v>0</v>
      </c>
      <c r="K1760" s="20">
        <f>Разбивка_по_щитам!N1765</f>
        <v>0</v>
      </c>
      <c r="L1760" s="20"/>
      <c r="M1760" s="20">
        <f>Разбивка_по_щитам!P1765</f>
        <v>0</v>
      </c>
      <c r="N1760" s="20"/>
    </row>
    <row r="1761" spans="2:14" x14ac:dyDescent="0.2">
      <c r="B1761" s="20">
        <f>Разбивка_по_щитам!B1766</f>
        <v>0</v>
      </c>
      <c r="C1761" s="20">
        <f>Разбивка_по_щитам!C1766</f>
        <v>0</v>
      </c>
      <c r="D1761" s="20">
        <f>Разбивка_по_щитам!F1766</f>
        <v>0</v>
      </c>
      <c r="E1761" s="20">
        <f>Разбивка_по_щитам!H1766</f>
        <v>0</v>
      </c>
      <c r="F1761" s="20">
        <f>Разбивка_по_щитам!I1766</f>
        <v>0</v>
      </c>
      <c r="G1761" s="20">
        <f>Разбивка_по_щитам!J1766</f>
        <v>0</v>
      </c>
      <c r="H1761" s="20">
        <f>Разбивка_по_щитам!K1766</f>
        <v>0</v>
      </c>
      <c r="I1761" s="20">
        <f>Разбивка_по_щитам!L1766</f>
        <v>0</v>
      </c>
      <c r="J1761" s="20">
        <f>Разбивка_по_щитам!M1766</f>
        <v>0</v>
      </c>
      <c r="K1761" s="20">
        <f>Разбивка_по_щитам!N1766</f>
        <v>0</v>
      </c>
      <c r="L1761" s="20"/>
      <c r="M1761" s="20">
        <f>Разбивка_по_щитам!P1766</f>
        <v>0</v>
      </c>
      <c r="N1761" s="20"/>
    </row>
    <row r="1762" spans="2:14" x14ac:dyDescent="0.2">
      <c r="B1762" s="20">
        <f>Разбивка_по_щитам!B1767</f>
        <v>0</v>
      </c>
      <c r="C1762" s="20">
        <f>Разбивка_по_щитам!C1767</f>
        <v>0</v>
      </c>
      <c r="D1762" s="20">
        <f>Разбивка_по_щитам!F1767</f>
        <v>0</v>
      </c>
      <c r="E1762" s="20">
        <f>Разбивка_по_щитам!H1767</f>
        <v>0</v>
      </c>
      <c r="F1762" s="20">
        <f>Разбивка_по_щитам!I1767</f>
        <v>0</v>
      </c>
      <c r="G1762" s="20">
        <f>Разбивка_по_щитам!J1767</f>
        <v>0</v>
      </c>
      <c r="H1762" s="20">
        <f>Разбивка_по_щитам!K1767</f>
        <v>0</v>
      </c>
      <c r="I1762" s="20">
        <f>Разбивка_по_щитам!L1767</f>
        <v>0</v>
      </c>
      <c r="J1762" s="20">
        <f>Разбивка_по_щитам!M1767</f>
        <v>0</v>
      </c>
      <c r="K1762" s="20">
        <f>Разбивка_по_щитам!N1767</f>
        <v>0</v>
      </c>
      <c r="L1762" s="20"/>
      <c r="M1762" s="20">
        <f>Разбивка_по_щитам!P1767</f>
        <v>0</v>
      </c>
      <c r="N1762" s="20"/>
    </row>
    <row r="1763" spans="2:14" x14ac:dyDescent="0.2">
      <c r="B1763" s="20">
        <f>Разбивка_по_щитам!B1768</f>
        <v>0</v>
      </c>
      <c r="C1763" s="20">
        <f>Разбивка_по_щитам!C1768</f>
        <v>0</v>
      </c>
      <c r="D1763" s="20">
        <f>Разбивка_по_щитам!F1768</f>
        <v>0</v>
      </c>
      <c r="E1763" s="20">
        <f>Разбивка_по_щитам!H1768</f>
        <v>0</v>
      </c>
      <c r="F1763" s="20">
        <f>Разбивка_по_щитам!I1768</f>
        <v>0</v>
      </c>
      <c r="G1763" s="20">
        <f>Разбивка_по_щитам!J1768</f>
        <v>0</v>
      </c>
      <c r="H1763" s="20">
        <f>Разбивка_по_щитам!K1768</f>
        <v>0</v>
      </c>
      <c r="I1763" s="20">
        <f>Разбивка_по_щитам!L1768</f>
        <v>0</v>
      </c>
      <c r="J1763" s="20">
        <f>Разбивка_по_щитам!M1768</f>
        <v>0</v>
      </c>
      <c r="K1763" s="20">
        <f>Разбивка_по_щитам!N1768</f>
        <v>0</v>
      </c>
      <c r="L1763" s="20"/>
      <c r="M1763" s="20">
        <f>Разбивка_по_щитам!P1768</f>
        <v>0</v>
      </c>
      <c r="N1763" s="20"/>
    </row>
    <row r="1764" spans="2:14" x14ac:dyDescent="0.2">
      <c r="B1764" s="20">
        <f>Разбивка_по_щитам!B1769</f>
        <v>0</v>
      </c>
      <c r="C1764" s="20">
        <f>Разбивка_по_щитам!C1769</f>
        <v>0</v>
      </c>
      <c r="D1764" s="20">
        <f>Разбивка_по_щитам!F1769</f>
        <v>0</v>
      </c>
      <c r="E1764" s="20">
        <f>Разбивка_по_щитам!H1769</f>
        <v>0</v>
      </c>
      <c r="F1764" s="20">
        <f>Разбивка_по_щитам!I1769</f>
        <v>0</v>
      </c>
      <c r="G1764" s="20">
        <f>Разбивка_по_щитам!J1769</f>
        <v>0</v>
      </c>
      <c r="H1764" s="20">
        <f>Разбивка_по_щитам!K1769</f>
        <v>0</v>
      </c>
      <c r="I1764" s="20">
        <f>Разбивка_по_щитам!L1769</f>
        <v>0</v>
      </c>
      <c r="J1764" s="20">
        <f>Разбивка_по_щитам!M1769</f>
        <v>0</v>
      </c>
      <c r="K1764" s="20">
        <f>Разбивка_по_щитам!N1769</f>
        <v>0</v>
      </c>
      <c r="L1764" s="20"/>
      <c r="M1764" s="20">
        <f>Разбивка_по_щитам!P1769</f>
        <v>0</v>
      </c>
      <c r="N1764" s="20"/>
    </row>
    <row r="1765" spans="2:14" x14ac:dyDescent="0.2">
      <c r="B1765" s="20">
        <f>Разбивка_по_щитам!B1770</f>
        <v>0</v>
      </c>
      <c r="C1765" s="20">
        <f>Разбивка_по_щитам!C1770</f>
        <v>0</v>
      </c>
      <c r="D1765" s="20">
        <f>Разбивка_по_щитам!F1770</f>
        <v>0</v>
      </c>
      <c r="E1765" s="20">
        <f>Разбивка_по_щитам!H1770</f>
        <v>0</v>
      </c>
      <c r="F1765" s="20">
        <f>Разбивка_по_щитам!I1770</f>
        <v>0</v>
      </c>
      <c r="G1765" s="20">
        <f>Разбивка_по_щитам!J1770</f>
        <v>0</v>
      </c>
      <c r="H1765" s="20">
        <f>Разбивка_по_щитам!K1770</f>
        <v>0</v>
      </c>
      <c r="I1765" s="20">
        <f>Разбивка_по_щитам!L1770</f>
        <v>0</v>
      </c>
      <c r="J1765" s="20">
        <f>Разбивка_по_щитам!M1770</f>
        <v>0</v>
      </c>
      <c r="K1765" s="20">
        <f>Разбивка_по_щитам!N1770</f>
        <v>0</v>
      </c>
      <c r="L1765" s="20"/>
      <c r="M1765" s="20">
        <f>Разбивка_по_щитам!P1770</f>
        <v>0</v>
      </c>
      <c r="N1765" s="20"/>
    </row>
    <row r="1766" spans="2:14" x14ac:dyDescent="0.2">
      <c r="B1766" s="20">
        <f>Разбивка_по_щитам!B1771</f>
        <v>0</v>
      </c>
      <c r="C1766" s="20">
        <f>Разбивка_по_щитам!C1771</f>
        <v>0</v>
      </c>
      <c r="D1766" s="20">
        <f>Разбивка_по_щитам!F1771</f>
        <v>0</v>
      </c>
      <c r="E1766" s="20">
        <f>Разбивка_по_щитам!H1771</f>
        <v>0</v>
      </c>
      <c r="F1766" s="20">
        <f>Разбивка_по_щитам!I1771</f>
        <v>0</v>
      </c>
      <c r="G1766" s="20">
        <f>Разбивка_по_щитам!J1771</f>
        <v>0</v>
      </c>
      <c r="H1766" s="20">
        <f>Разбивка_по_щитам!K1771</f>
        <v>0</v>
      </c>
      <c r="I1766" s="20">
        <f>Разбивка_по_щитам!L1771</f>
        <v>0</v>
      </c>
      <c r="J1766" s="20">
        <f>Разбивка_по_щитам!M1771</f>
        <v>0</v>
      </c>
      <c r="K1766" s="20">
        <f>Разбивка_по_щитам!N1771</f>
        <v>0</v>
      </c>
      <c r="L1766" s="20"/>
      <c r="M1766" s="20">
        <f>Разбивка_по_щитам!P1771</f>
        <v>0</v>
      </c>
      <c r="N1766" s="20"/>
    </row>
    <row r="1767" spans="2:14" x14ac:dyDescent="0.2">
      <c r="B1767" s="20">
        <f>Разбивка_по_щитам!B1772</f>
        <v>0</v>
      </c>
      <c r="C1767" s="20">
        <f>Разбивка_по_щитам!C1772</f>
        <v>0</v>
      </c>
      <c r="D1767" s="20">
        <f>Разбивка_по_щитам!F1772</f>
        <v>0</v>
      </c>
      <c r="E1767" s="20">
        <f>Разбивка_по_щитам!H1772</f>
        <v>0</v>
      </c>
      <c r="F1767" s="20">
        <f>Разбивка_по_щитам!I1772</f>
        <v>0</v>
      </c>
      <c r="G1767" s="20">
        <f>Разбивка_по_щитам!J1772</f>
        <v>0</v>
      </c>
      <c r="H1767" s="20">
        <f>Разбивка_по_щитам!K1772</f>
        <v>0</v>
      </c>
      <c r="I1767" s="20">
        <f>Разбивка_по_щитам!L1772</f>
        <v>0</v>
      </c>
      <c r="J1767" s="20">
        <f>Разбивка_по_щитам!M1772</f>
        <v>0</v>
      </c>
      <c r="K1767" s="20">
        <f>Разбивка_по_щитам!N1772</f>
        <v>0</v>
      </c>
      <c r="L1767" s="20"/>
      <c r="M1767" s="20">
        <f>Разбивка_по_щитам!P1772</f>
        <v>0</v>
      </c>
      <c r="N1767" s="20"/>
    </row>
    <row r="1768" spans="2:14" x14ac:dyDescent="0.2">
      <c r="B1768" s="20">
        <f>Разбивка_по_щитам!B1773</f>
        <v>0</v>
      </c>
      <c r="C1768" s="20">
        <f>Разбивка_по_щитам!C1773</f>
        <v>0</v>
      </c>
      <c r="D1768" s="20">
        <f>Разбивка_по_щитам!F1773</f>
        <v>0</v>
      </c>
      <c r="E1768" s="20">
        <f>Разбивка_по_щитам!H1773</f>
        <v>0</v>
      </c>
      <c r="F1768" s="20">
        <f>Разбивка_по_щитам!I1773</f>
        <v>0</v>
      </c>
      <c r="G1768" s="20">
        <f>Разбивка_по_щитам!J1773</f>
        <v>0</v>
      </c>
      <c r="H1768" s="20">
        <f>Разбивка_по_щитам!K1773</f>
        <v>0</v>
      </c>
      <c r="I1768" s="20">
        <f>Разбивка_по_щитам!L1773</f>
        <v>0</v>
      </c>
      <c r="J1768" s="20">
        <f>Разбивка_по_щитам!M1773</f>
        <v>0</v>
      </c>
      <c r="K1768" s="20">
        <f>Разбивка_по_щитам!N1773</f>
        <v>0</v>
      </c>
      <c r="L1768" s="20"/>
      <c r="M1768" s="20">
        <f>Разбивка_по_щитам!P1773</f>
        <v>0</v>
      </c>
      <c r="N1768" s="20"/>
    </row>
    <row r="1769" spans="2:14" x14ac:dyDescent="0.2">
      <c r="B1769" s="20">
        <f>Разбивка_по_щитам!B1774</f>
        <v>0</v>
      </c>
      <c r="C1769" s="20">
        <f>Разбивка_по_щитам!C1774</f>
        <v>0</v>
      </c>
      <c r="D1769" s="20">
        <f>Разбивка_по_щитам!F1774</f>
        <v>0</v>
      </c>
      <c r="E1769" s="20">
        <f>Разбивка_по_щитам!H1774</f>
        <v>0</v>
      </c>
      <c r="F1769" s="20">
        <f>Разбивка_по_щитам!I1774</f>
        <v>0</v>
      </c>
      <c r="G1769" s="20">
        <f>Разбивка_по_щитам!J1774</f>
        <v>0</v>
      </c>
      <c r="H1769" s="20">
        <f>Разбивка_по_щитам!K1774</f>
        <v>0</v>
      </c>
      <c r="I1769" s="20">
        <f>Разбивка_по_щитам!L1774</f>
        <v>0</v>
      </c>
      <c r="J1769" s="20">
        <f>Разбивка_по_щитам!M1774</f>
        <v>0</v>
      </c>
      <c r="K1769" s="20">
        <f>Разбивка_по_щитам!N1774</f>
        <v>0</v>
      </c>
      <c r="L1769" s="20"/>
      <c r="M1769" s="20">
        <f>Разбивка_по_щитам!P1774</f>
        <v>0</v>
      </c>
      <c r="N1769" s="20"/>
    </row>
    <row r="1770" spans="2:14" x14ac:dyDescent="0.2">
      <c r="B1770" s="20">
        <f>Разбивка_по_щитам!B1775</f>
        <v>0</v>
      </c>
      <c r="C1770" s="20">
        <f>Разбивка_по_щитам!C1775</f>
        <v>0</v>
      </c>
      <c r="D1770" s="20">
        <f>Разбивка_по_щитам!F1775</f>
        <v>0</v>
      </c>
      <c r="E1770" s="20">
        <f>Разбивка_по_щитам!H1775</f>
        <v>0</v>
      </c>
      <c r="F1770" s="20">
        <f>Разбивка_по_щитам!I1775</f>
        <v>0</v>
      </c>
      <c r="G1770" s="20">
        <f>Разбивка_по_щитам!J1775</f>
        <v>0</v>
      </c>
      <c r="H1770" s="20">
        <f>Разбивка_по_щитам!K1775</f>
        <v>0</v>
      </c>
      <c r="I1770" s="20">
        <f>Разбивка_по_щитам!L1775</f>
        <v>0</v>
      </c>
      <c r="J1770" s="20">
        <f>Разбивка_по_щитам!M1775</f>
        <v>0</v>
      </c>
      <c r="K1770" s="20">
        <f>Разбивка_по_щитам!N1775</f>
        <v>0</v>
      </c>
      <c r="L1770" s="20"/>
      <c r="M1770" s="20">
        <f>Разбивка_по_щитам!P1775</f>
        <v>0</v>
      </c>
      <c r="N1770" s="20"/>
    </row>
    <row r="1771" spans="2:14" x14ac:dyDescent="0.2">
      <c r="B1771" s="20">
        <f>Разбивка_по_щитам!B1776</f>
        <v>0</v>
      </c>
      <c r="C1771" s="20">
        <f>Разбивка_по_щитам!C1776</f>
        <v>0</v>
      </c>
      <c r="D1771" s="20">
        <f>Разбивка_по_щитам!F1776</f>
        <v>0</v>
      </c>
      <c r="E1771" s="20">
        <f>Разбивка_по_щитам!H1776</f>
        <v>0</v>
      </c>
      <c r="F1771" s="20">
        <f>Разбивка_по_щитам!I1776</f>
        <v>0</v>
      </c>
      <c r="G1771" s="20">
        <f>Разбивка_по_щитам!J1776</f>
        <v>0</v>
      </c>
      <c r="H1771" s="20">
        <f>Разбивка_по_щитам!K1776</f>
        <v>0</v>
      </c>
      <c r="I1771" s="20">
        <f>Разбивка_по_щитам!L1776</f>
        <v>0</v>
      </c>
      <c r="J1771" s="20">
        <f>Разбивка_по_щитам!M1776</f>
        <v>0</v>
      </c>
      <c r="K1771" s="20">
        <f>Разбивка_по_щитам!N1776</f>
        <v>0</v>
      </c>
      <c r="L1771" s="20"/>
      <c r="M1771" s="20">
        <f>Разбивка_по_щитам!P1776</f>
        <v>0</v>
      </c>
      <c r="N1771" s="20"/>
    </row>
    <row r="1772" spans="2:14" x14ac:dyDescent="0.2">
      <c r="B1772" s="20">
        <f>Разбивка_по_щитам!B1777</f>
        <v>0</v>
      </c>
      <c r="C1772" s="20">
        <f>Разбивка_по_щитам!C1777</f>
        <v>0</v>
      </c>
      <c r="D1772" s="20">
        <f>Разбивка_по_щитам!F1777</f>
        <v>0</v>
      </c>
      <c r="E1772" s="20">
        <f>Разбивка_по_щитам!H1777</f>
        <v>0</v>
      </c>
      <c r="F1772" s="20">
        <f>Разбивка_по_щитам!I1777</f>
        <v>0</v>
      </c>
      <c r="G1772" s="20">
        <f>Разбивка_по_щитам!J1777</f>
        <v>0</v>
      </c>
      <c r="H1772" s="20">
        <f>Разбивка_по_щитам!K1777</f>
        <v>0</v>
      </c>
      <c r="I1772" s="20">
        <f>Разбивка_по_щитам!L1777</f>
        <v>0</v>
      </c>
      <c r="J1772" s="20">
        <f>Разбивка_по_щитам!M1777</f>
        <v>0</v>
      </c>
      <c r="K1772" s="20">
        <f>Разбивка_по_щитам!N1777</f>
        <v>0</v>
      </c>
      <c r="L1772" s="20"/>
      <c r="M1772" s="20">
        <f>Разбивка_по_щитам!P1777</f>
        <v>0</v>
      </c>
      <c r="N1772" s="20"/>
    </row>
    <row r="1773" spans="2:14" x14ac:dyDescent="0.2">
      <c r="B1773" s="20">
        <f>Разбивка_по_щитам!B1778</f>
        <v>0</v>
      </c>
      <c r="C1773" s="20">
        <f>Разбивка_по_щитам!C1778</f>
        <v>0</v>
      </c>
      <c r="D1773" s="20">
        <f>Разбивка_по_щитам!F1778</f>
        <v>0</v>
      </c>
      <c r="E1773" s="20">
        <f>Разбивка_по_щитам!H1778</f>
        <v>0</v>
      </c>
      <c r="F1773" s="20">
        <f>Разбивка_по_щитам!I1778</f>
        <v>0</v>
      </c>
      <c r="G1773" s="20">
        <f>Разбивка_по_щитам!J1778</f>
        <v>0</v>
      </c>
      <c r="H1773" s="20">
        <f>Разбивка_по_щитам!K1778</f>
        <v>0</v>
      </c>
      <c r="I1773" s="20">
        <f>Разбивка_по_щитам!L1778</f>
        <v>0</v>
      </c>
      <c r="J1773" s="20">
        <f>Разбивка_по_щитам!M1778</f>
        <v>0</v>
      </c>
      <c r="K1773" s="20">
        <f>Разбивка_по_щитам!N1778</f>
        <v>0</v>
      </c>
      <c r="L1773" s="20"/>
      <c r="M1773" s="20">
        <f>Разбивка_по_щитам!P1778</f>
        <v>0</v>
      </c>
      <c r="N1773" s="20"/>
    </row>
    <row r="1774" spans="2:14" x14ac:dyDescent="0.2">
      <c r="B1774" s="20">
        <f>Разбивка_по_щитам!B1779</f>
        <v>0</v>
      </c>
      <c r="C1774" s="20">
        <f>Разбивка_по_щитам!C1779</f>
        <v>0</v>
      </c>
      <c r="D1774" s="20">
        <f>Разбивка_по_щитам!F1779</f>
        <v>0</v>
      </c>
      <c r="E1774" s="20">
        <f>Разбивка_по_щитам!H1779</f>
        <v>0</v>
      </c>
      <c r="F1774" s="20">
        <f>Разбивка_по_щитам!I1779</f>
        <v>0</v>
      </c>
      <c r="G1774" s="20">
        <f>Разбивка_по_щитам!J1779</f>
        <v>0</v>
      </c>
      <c r="H1774" s="20">
        <f>Разбивка_по_щитам!K1779</f>
        <v>0</v>
      </c>
      <c r="I1774" s="20">
        <f>Разбивка_по_щитам!L1779</f>
        <v>0</v>
      </c>
      <c r="J1774" s="20">
        <f>Разбивка_по_щитам!M1779</f>
        <v>0</v>
      </c>
      <c r="K1774" s="20">
        <f>Разбивка_по_щитам!N1779</f>
        <v>0</v>
      </c>
      <c r="L1774" s="20"/>
      <c r="M1774" s="20">
        <f>Разбивка_по_щитам!P1779</f>
        <v>0</v>
      </c>
      <c r="N1774" s="20"/>
    </row>
    <row r="1775" spans="2:14" x14ac:dyDescent="0.2">
      <c r="B1775" s="20">
        <f>Разбивка_по_щитам!B1780</f>
        <v>0</v>
      </c>
      <c r="C1775" s="20">
        <f>Разбивка_по_щитам!C1780</f>
        <v>0</v>
      </c>
      <c r="D1775" s="20">
        <f>Разбивка_по_щитам!F1780</f>
        <v>0</v>
      </c>
      <c r="E1775" s="20">
        <f>Разбивка_по_щитам!H1780</f>
        <v>0</v>
      </c>
      <c r="F1775" s="20">
        <f>Разбивка_по_щитам!I1780</f>
        <v>0</v>
      </c>
      <c r="G1775" s="20">
        <f>Разбивка_по_щитам!J1780</f>
        <v>0</v>
      </c>
      <c r="H1775" s="20">
        <f>Разбивка_по_щитам!K1780</f>
        <v>0</v>
      </c>
      <c r="I1775" s="20">
        <f>Разбивка_по_щитам!L1780</f>
        <v>0</v>
      </c>
      <c r="J1775" s="20">
        <f>Разбивка_по_щитам!M1780</f>
        <v>0</v>
      </c>
      <c r="K1775" s="20">
        <f>Разбивка_по_щитам!N1780</f>
        <v>0</v>
      </c>
      <c r="L1775" s="20"/>
      <c r="M1775" s="20">
        <f>Разбивка_по_щитам!P1780</f>
        <v>0</v>
      </c>
      <c r="N1775" s="20"/>
    </row>
    <row r="1776" spans="2:14" x14ac:dyDescent="0.2">
      <c r="B1776" s="20">
        <f>Разбивка_по_щитам!B1781</f>
        <v>0</v>
      </c>
      <c r="C1776" s="20">
        <f>Разбивка_по_щитам!C1781</f>
        <v>0</v>
      </c>
      <c r="D1776" s="20">
        <f>Разбивка_по_щитам!F1781</f>
        <v>0</v>
      </c>
      <c r="E1776" s="20">
        <f>Разбивка_по_щитам!H1781</f>
        <v>0</v>
      </c>
      <c r="F1776" s="20">
        <f>Разбивка_по_щитам!I1781</f>
        <v>0</v>
      </c>
      <c r="G1776" s="20">
        <f>Разбивка_по_щитам!J1781</f>
        <v>0</v>
      </c>
      <c r="H1776" s="20">
        <f>Разбивка_по_щитам!K1781</f>
        <v>0</v>
      </c>
      <c r="I1776" s="20">
        <f>Разбивка_по_щитам!L1781</f>
        <v>0</v>
      </c>
      <c r="J1776" s="20">
        <f>Разбивка_по_щитам!M1781</f>
        <v>0</v>
      </c>
      <c r="K1776" s="20">
        <f>Разбивка_по_щитам!N1781</f>
        <v>0</v>
      </c>
      <c r="L1776" s="20"/>
      <c r="M1776" s="20">
        <f>Разбивка_по_щитам!P1781</f>
        <v>0</v>
      </c>
      <c r="N1776" s="20"/>
    </row>
    <row r="1777" spans="2:14" x14ac:dyDescent="0.2">
      <c r="B1777" s="20">
        <f>Разбивка_по_щитам!B1782</f>
        <v>0</v>
      </c>
      <c r="C1777" s="20">
        <f>Разбивка_по_щитам!C1782</f>
        <v>0</v>
      </c>
      <c r="D1777" s="20">
        <f>Разбивка_по_щитам!F1782</f>
        <v>0</v>
      </c>
      <c r="E1777" s="20">
        <f>Разбивка_по_щитам!H1782</f>
        <v>0</v>
      </c>
      <c r="F1777" s="20">
        <f>Разбивка_по_щитам!I1782</f>
        <v>0</v>
      </c>
      <c r="G1777" s="20">
        <f>Разбивка_по_щитам!J1782</f>
        <v>0</v>
      </c>
      <c r="H1777" s="20">
        <f>Разбивка_по_щитам!K1782</f>
        <v>0</v>
      </c>
      <c r="I1777" s="20">
        <f>Разбивка_по_щитам!L1782</f>
        <v>0</v>
      </c>
      <c r="J1777" s="20">
        <f>Разбивка_по_щитам!M1782</f>
        <v>0</v>
      </c>
      <c r="K1777" s="20">
        <f>Разбивка_по_щитам!N1782</f>
        <v>0</v>
      </c>
      <c r="L1777" s="20"/>
      <c r="M1777" s="20">
        <f>Разбивка_по_щитам!P1782</f>
        <v>0</v>
      </c>
      <c r="N1777" s="20"/>
    </row>
    <row r="1778" spans="2:14" x14ac:dyDescent="0.2">
      <c r="B1778" s="20">
        <f>Разбивка_по_щитам!B1783</f>
        <v>0</v>
      </c>
      <c r="C1778" s="20">
        <f>Разбивка_по_щитам!C1783</f>
        <v>0</v>
      </c>
      <c r="D1778" s="20">
        <f>Разбивка_по_щитам!F1783</f>
        <v>0</v>
      </c>
      <c r="E1778" s="20">
        <f>Разбивка_по_щитам!H1783</f>
        <v>0</v>
      </c>
      <c r="F1778" s="20">
        <f>Разбивка_по_щитам!I1783</f>
        <v>0</v>
      </c>
      <c r="G1778" s="20">
        <f>Разбивка_по_щитам!J1783</f>
        <v>0</v>
      </c>
      <c r="H1778" s="20">
        <f>Разбивка_по_щитам!K1783</f>
        <v>0</v>
      </c>
      <c r="I1778" s="20">
        <f>Разбивка_по_щитам!L1783</f>
        <v>0</v>
      </c>
      <c r="J1778" s="20">
        <f>Разбивка_по_щитам!M1783</f>
        <v>0</v>
      </c>
      <c r="K1778" s="20">
        <f>Разбивка_по_щитам!N1783</f>
        <v>0</v>
      </c>
      <c r="L1778" s="20"/>
      <c r="M1778" s="20">
        <f>Разбивка_по_щитам!P1783</f>
        <v>0</v>
      </c>
      <c r="N1778" s="20"/>
    </row>
    <row r="1779" spans="2:14" x14ac:dyDescent="0.2">
      <c r="B1779" s="20">
        <f>Разбивка_по_щитам!B1784</f>
        <v>0</v>
      </c>
      <c r="C1779" s="20">
        <f>Разбивка_по_щитам!C1784</f>
        <v>0</v>
      </c>
      <c r="D1779" s="20">
        <f>Разбивка_по_щитам!F1784</f>
        <v>0</v>
      </c>
      <c r="E1779" s="20">
        <f>Разбивка_по_щитам!H1784</f>
        <v>0</v>
      </c>
      <c r="F1779" s="20">
        <f>Разбивка_по_щитам!I1784</f>
        <v>0</v>
      </c>
      <c r="G1779" s="20">
        <f>Разбивка_по_щитам!J1784</f>
        <v>0</v>
      </c>
      <c r="H1779" s="20">
        <f>Разбивка_по_щитам!K1784</f>
        <v>0</v>
      </c>
      <c r="I1779" s="20">
        <f>Разбивка_по_щитам!L1784</f>
        <v>0</v>
      </c>
      <c r="J1779" s="20">
        <f>Разбивка_по_щитам!M1784</f>
        <v>0</v>
      </c>
      <c r="K1779" s="20">
        <f>Разбивка_по_щитам!N1784</f>
        <v>0</v>
      </c>
      <c r="L1779" s="20"/>
      <c r="M1779" s="20">
        <f>Разбивка_по_щитам!P1784</f>
        <v>0</v>
      </c>
      <c r="N1779" s="20"/>
    </row>
    <row r="1780" spans="2:14" x14ac:dyDescent="0.2">
      <c r="B1780" s="20">
        <f>Разбивка_по_щитам!B1785</f>
        <v>0</v>
      </c>
      <c r="C1780" s="20">
        <f>Разбивка_по_щитам!C1785</f>
        <v>0</v>
      </c>
      <c r="D1780" s="20">
        <f>Разбивка_по_щитам!F1785</f>
        <v>0</v>
      </c>
      <c r="E1780" s="20">
        <f>Разбивка_по_щитам!H1785</f>
        <v>0</v>
      </c>
      <c r="F1780" s="20">
        <f>Разбивка_по_щитам!I1785</f>
        <v>0</v>
      </c>
      <c r="G1780" s="20">
        <f>Разбивка_по_щитам!J1785</f>
        <v>0</v>
      </c>
      <c r="H1780" s="20">
        <f>Разбивка_по_щитам!K1785</f>
        <v>0</v>
      </c>
      <c r="I1780" s="20">
        <f>Разбивка_по_щитам!L1785</f>
        <v>0</v>
      </c>
      <c r="J1780" s="20">
        <f>Разбивка_по_щитам!M1785</f>
        <v>0</v>
      </c>
      <c r="K1780" s="20">
        <f>Разбивка_по_щитам!N1785</f>
        <v>0</v>
      </c>
      <c r="L1780" s="20"/>
      <c r="M1780" s="20">
        <f>Разбивка_по_щитам!P1785</f>
        <v>0</v>
      </c>
      <c r="N1780" s="20"/>
    </row>
    <row r="1781" spans="2:14" x14ac:dyDescent="0.2">
      <c r="B1781" s="20">
        <f>Разбивка_по_щитам!B1786</f>
        <v>0</v>
      </c>
      <c r="C1781" s="20">
        <f>Разбивка_по_щитам!C1786</f>
        <v>0</v>
      </c>
      <c r="D1781" s="20">
        <f>Разбивка_по_щитам!F1786</f>
        <v>0</v>
      </c>
      <c r="E1781" s="20">
        <f>Разбивка_по_щитам!H1786</f>
        <v>0</v>
      </c>
      <c r="F1781" s="20">
        <f>Разбивка_по_щитам!I1786</f>
        <v>0</v>
      </c>
      <c r="G1781" s="20">
        <f>Разбивка_по_щитам!J1786</f>
        <v>0</v>
      </c>
      <c r="H1781" s="20">
        <f>Разбивка_по_щитам!K1786</f>
        <v>0</v>
      </c>
      <c r="I1781" s="20">
        <f>Разбивка_по_щитам!L1786</f>
        <v>0</v>
      </c>
      <c r="J1781" s="20">
        <f>Разбивка_по_щитам!M1786</f>
        <v>0</v>
      </c>
      <c r="K1781" s="20">
        <f>Разбивка_по_щитам!N1786</f>
        <v>0</v>
      </c>
      <c r="L1781" s="20"/>
      <c r="M1781" s="20">
        <f>Разбивка_по_щитам!P1786</f>
        <v>0</v>
      </c>
      <c r="N1781" s="20"/>
    </row>
    <row r="1782" spans="2:14" x14ac:dyDescent="0.2">
      <c r="B1782" s="20">
        <f>Разбивка_по_щитам!B1787</f>
        <v>0</v>
      </c>
      <c r="C1782" s="20">
        <f>Разбивка_по_щитам!C1787</f>
        <v>0</v>
      </c>
      <c r="D1782" s="20">
        <f>Разбивка_по_щитам!F1787</f>
        <v>0</v>
      </c>
      <c r="E1782" s="20">
        <f>Разбивка_по_щитам!H1787</f>
        <v>0</v>
      </c>
      <c r="F1782" s="20">
        <f>Разбивка_по_щитам!I1787</f>
        <v>0</v>
      </c>
      <c r="G1782" s="20">
        <f>Разбивка_по_щитам!J1787</f>
        <v>0</v>
      </c>
      <c r="H1782" s="20">
        <f>Разбивка_по_щитам!K1787</f>
        <v>0</v>
      </c>
      <c r="I1782" s="20">
        <f>Разбивка_по_щитам!L1787</f>
        <v>0</v>
      </c>
      <c r="J1782" s="20">
        <f>Разбивка_по_щитам!M1787</f>
        <v>0</v>
      </c>
      <c r="K1782" s="20">
        <f>Разбивка_по_щитам!N1787</f>
        <v>0</v>
      </c>
      <c r="L1782" s="20"/>
      <c r="M1782" s="20">
        <f>Разбивка_по_щитам!P1787</f>
        <v>0</v>
      </c>
      <c r="N1782" s="20"/>
    </row>
    <row r="1783" spans="2:14" x14ac:dyDescent="0.2">
      <c r="B1783" s="20">
        <f>Разбивка_по_щитам!B1788</f>
        <v>0</v>
      </c>
      <c r="C1783" s="20">
        <f>Разбивка_по_щитам!C1788</f>
        <v>0</v>
      </c>
      <c r="D1783" s="20">
        <f>Разбивка_по_щитам!F1788</f>
        <v>0</v>
      </c>
      <c r="E1783" s="20">
        <f>Разбивка_по_щитам!H1788</f>
        <v>0</v>
      </c>
      <c r="F1783" s="20">
        <f>Разбивка_по_щитам!I1788</f>
        <v>0</v>
      </c>
      <c r="G1783" s="20">
        <f>Разбивка_по_щитам!J1788</f>
        <v>0</v>
      </c>
      <c r="H1783" s="20">
        <f>Разбивка_по_щитам!K1788</f>
        <v>0</v>
      </c>
      <c r="I1783" s="20">
        <f>Разбивка_по_щитам!L1788</f>
        <v>0</v>
      </c>
      <c r="J1783" s="20">
        <f>Разбивка_по_щитам!M1788</f>
        <v>0</v>
      </c>
      <c r="K1783" s="20">
        <f>Разбивка_по_щитам!N1788</f>
        <v>0</v>
      </c>
      <c r="L1783" s="20"/>
      <c r="M1783" s="20">
        <f>Разбивка_по_щитам!P1788</f>
        <v>0</v>
      </c>
      <c r="N1783" s="20"/>
    </row>
    <row r="1784" spans="2:14" x14ac:dyDescent="0.2">
      <c r="B1784" s="20">
        <f>Разбивка_по_щитам!B1789</f>
        <v>0</v>
      </c>
      <c r="C1784" s="20">
        <f>Разбивка_по_щитам!C1789</f>
        <v>0</v>
      </c>
      <c r="D1784" s="20">
        <f>Разбивка_по_щитам!F1789</f>
        <v>0</v>
      </c>
      <c r="E1784" s="20">
        <f>Разбивка_по_щитам!H1789</f>
        <v>0</v>
      </c>
      <c r="F1784" s="20">
        <f>Разбивка_по_щитам!I1789</f>
        <v>0</v>
      </c>
      <c r="G1784" s="20">
        <f>Разбивка_по_щитам!J1789</f>
        <v>0</v>
      </c>
      <c r="H1784" s="20">
        <f>Разбивка_по_щитам!K1789</f>
        <v>0</v>
      </c>
      <c r="I1784" s="20">
        <f>Разбивка_по_щитам!L1789</f>
        <v>0</v>
      </c>
      <c r="J1784" s="20">
        <f>Разбивка_по_щитам!M1789</f>
        <v>0</v>
      </c>
      <c r="K1784" s="20">
        <f>Разбивка_по_щитам!N1789</f>
        <v>0</v>
      </c>
      <c r="L1784" s="20"/>
      <c r="M1784" s="20">
        <f>Разбивка_по_щитам!P1789</f>
        <v>0</v>
      </c>
      <c r="N1784" s="20"/>
    </row>
    <row r="1785" spans="2:14" x14ac:dyDescent="0.2">
      <c r="B1785" s="20">
        <f>Разбивка_по_щитам!B1790</f>
        <v>0</v>
      </c>
      <c r="C1785" s="20">
        <f>Разбивка_по_щитам!C1790</f>
        <v>0</v>
      </c>
      <c r="D1785" s="20">
        <f>Разбивка_по_щитам!F1790</f>
        <v>0</v>
      </c>
      <c r="E1785" s="20">
        <f>Разбивка_по_щитам!H1790</f>
        <v>0</v>
      </c>
      <c r="F1785" s="20">
        <f>Разбивка_по_щитам!I1790</f>
        <v>0</v>
      </c>
      <c r="G1785" s="20">
        <f>Разбивка_по_щитам!J1790</f>
        <v>0</v>
      </c>
      <c r="H1785" s="20">
        <f>Разбивка_по_щитам!K1790</f>
        <v>0</v>
      </c>
      <c r="I1785" s="20">
        <f>Разбивка_по_щитам!L1790</f>
        <v>0</v>
      </c>
      <c r="J1785" s="20">
        <f>Разбивка_по_щитам!M1790</f>
        <v>0</v>
      </c>
      <c r="K1785" s="20">
        <f>Разбивка_по_щитам!N1790</f>
        <v>0</v>
      </c>
      <c r="L1785" s="20"/>
      <c r="M1785" s="20">
        <f>Разбивка_по_щитам!P1790</f>
        <v>0</v>
      </c>
      <c r="N1785" s="20"/>
    </row>
    <row r="1786" spans="2:14" x14ac:dyDescent="0.2">
      <c r="B1786" s="20">
        <f>Разбивка_по_щитам!B1791</f>
        <v>0</v>
      </c>
      <c r="C1786" s="20">
        <f>Разбивка_по_щитам!C1791</f>
        <v>0</v>
      </c>
      <c r="D1786" s="20">
        <f>Разбивка_по_щитам!F1791</f>
        <v>0</v>
      </c>
      <c r="E1786" s="20">
        <f>Разбивка_по_щитам!H1791</f>
        <v>0</v>
      </c>
      <c r="F1786" s="20">
        <f>Разбивка_по_щитам!I1791</f>
        <v>0</v>
      </c>
      <c r="G1786" s="20">
        <f>Разбивка_по_щитам!J1791</f>
        <v>0</v>
      </c>
      <c r="H1786" s="20">
        <f>Разбивка_по_щитам!K1791</f>
        <v>0</v>
      </c>
      <c r="I1786" s="20">
        <f>Разбивка_по_щитам!L1791</f>
        <v>0</v>
      </c>
      <c r="J1786" s="20">
        <f>Разбивка_по_щитам!M1791</f>
        <v>0</v>
      </c>
      <c r="K1786" s="20">
        <f>Разбивка_по_щитам!N1791</f>
        <v>0</v>
      </c>
      <c r="L1786" s="20"/>
      <c r="M1786" s="20">
        <f>Разбивка_по_щитам!P1791</f>
        <v>0</v>
      </c>
      <c r="N1786" s="20"/>
    </row>
    <row r="1787" spans="2:14" x14ac:dyDescent="0.2">
      <c r="B1787" s="20">
        <f>Разбивка_по_щитам!B1792</f>
        <v>0</v>
      </c>
      <c r="C1787" s="20">
        <f>Разбивка_по_щитам!C1792</f>
        <v>0</v>
      </c>
      <c r="D1787" s="20">
        <f>Разбивка_по_щитам!F1792</f>
        <v>0</v>
      </c>
      <c r="E1787" s="20">
        <f>Разбивка_по_щитам!H1792</f>
        <v>0</v>
      </c>
      <c r="F1787" s="20">
        <f>Разбивка_по_щитам!I1792</f>
        <v>0</v>
      </c>
      <c r="G1787" s="20">
        <f>Разбивка_по_щитам!J1792</f>
        <v>0</v>
      </c>
      <c r="H1787" s="20">
        <f>Разбивка_по_щитам!K1792</f>
        <v>0</v>
      </c>
      <c r="I1787" s="20">
        <f>Разбивка_по_щитам!L1792</f>
        <v>0</v>
      </c>
      <c r="J1787" s="20">
        <f>Разбивка_по_щитам!M1792</f>
        <v>0</v>
      </c>
      <c r="K1787" s="20">
        <f>Разбивка_по_щитам!N1792</f>
        <v>0</v>
      </c>
      <c r="L1787" s="20"/>
      <c r="M1787" s="20">
        <f>Разбивка_по_щитам!P1792</f>
        <v>0</v>
      </c>
      <c r="N1787" s="20"/>
    </row>
    <row r="1788" spans="2:14" x14ac:dyDescent="0.2">
      <c r="B1788" s="20">
        <f>Разбивка_по_щитам!B1793</f>
        <v>0</v>
      </c>
      <c r="C1788" s="20">
        <f>Разбивка_по_щитам!C1793</f>
        <v>0</v>
      </c>
      <c r="D1788" s="20">
        <f>Разбивка_по_щитам!F1793</f>
        <v>0</v>
      </c>
      <c r="E1788" s="20">
        <f>Разбивка_по_щитам!H1793</f>
        <v>0</v>
      </c>
      <c r="F1788" s="20">
        <f>Разбивка_по_щитам!I1793</f>
        <v>0</v>
      </c>
      <c r="G1788" s="20">
        <f>Разбивка_по_щитам!J1793</f>
        <v>0</v>
      </c>
      <c r="H1788" s="20">
        <f>Разбивка_по_щитам!K1793</f>
        <v>0</v>
      </c>
      <c r="I1788" s="20">
        <f>Разбивка_по_щитам!L1793</f>
        <v>0</v>
      </c>
      <c r="J1788" s="20">
        <f>Разбивка_по_щитам!M1793</f>
        <v>0</v>
      </c>
      <c r="K1788" s="20">
        <f>Разбивка_по_щитам!N1793</f>
        <v>0</v>
      </c>
      <c r="L1788" s="20"/>
      <c r="M1788" s="20">
        <f>Разбивка_по_щитам!P1793</f>
        <v>0</v>
      </c>
      <c r="N1788" s="20"/>
    </row>
    <row r="1789" spans="2:14" x14ac:dyDescent="0.2">
      <c r="B1789" s="20">
        <f>Разбивка_по_щитам!B1794</f>
        <v>0</v>
      </c>
      <c r="C1789" s="20">
        <f>Разбивка_по_щитам!C1794</f>
        <v>0</v>
      </c>
      <c r="D1789" s="20">
        <f>Разбивка_по_щитам!F1794</f>
        <v>0</v>
      </c>
      <c r="E1789" s="20">
        <f>Разбивка_по_щитам!H1794</f>
        <v>0</v>
      </c>
      <c r="F1789" s="20">
        <f>Разбивка_по_щитам!I1794</f>
        <v>0</v>
      </c>
      <c r="G1789" s="20">
        <f>Разбивка_по_щитам!J1794</f>
        <v>0</v>
      </c>
      <c r="H1789" s="20">
        <f>Разбивка_по_щитам!K1794</f>
        <v>0</v>
      </c>
      <c r="I1789" s="20">
        <f>Разбивка_по_щитам!L1794</f>
        <v>0</v>
      </c>
      <c r="J1789" s="20">
        <f>Разбивка_по_щитам!M1794</f>
        <v>0</v>
      </c>
      <c r="K1789" s="20">
        <f>Разбивка_по_щитам!N1794</f>
        <v>0</v>
      </c>
      <c r="L1789" s="20"/>
      <c r="M1789" s="20">
        <f>Разбивка_по_щитам!P1794</f>
        <v>0</v>
      </c>
      <c r="N1789" s="20"/>
    </row>
    <row r="1790" spans="2:14" x14ac:dyDescent="0.2">
      <c r="B1790" s="20">
        <f>Разбивка_по_щитам!B1795</f>
        <v>0</v>
      </c>
      <c r="C1790" s="20">
        <f>Разбивка_по_щитам!C1795</f>
        <v>0</v>
      </c>
      <c r="D1790" s="20">
        <f>Разбивка_по_щитам!F1795</f>
        <v>0</v>
      </c>
      <c r="E1790" s="20">
        <f>Разбивка_по_щитам!H1795</f>
        <v>0</v>
      </c>
      <c r="F1790" s="20">
        <f>Разбивка_по_щитам!I1795</f>
        <v>0</v>
      </c>
      <c r="G1790" s="20">
        <f>Разбивка_по_щитам!J1795</f>
        <v>0</v>
      </c>
      <c r="H1790" s="20">
        <f>Разбивка_по_щитам!K1795</f>
        <v>0</v>
      </c>
      <c r="I1790" s="20">
        <f>Разбивка_по_щитам!L1795</f>
        <v>0</v>
      </c>
      <c r="J1790" s="20">
        <f>Разбивка_по_щитам!M1795</f>
        <v>0</v>
      </c>
      <c r="K1790" s="20">
        <f>Разбивка_по_щитам!N1795</f>
        <v>0</v>
      </c>
      <c r="L1790" s="20"/>
      <c r="M1790" s="20">
        <f>Разбивка_по_щитам!P1795</f>
        <v>0</v>
      </c>
      <c r="N1790" s="20"/>
    </row>
    <row r="1791" spans="2:14" x14ac:dyDescent="0.2">
      <c r="B1791" s="20">
        <f>Разбивка_по_щитам!B1796</f>
        <v>0</v>
      </c>
      <c r="C1791" s="20">
        <f>Разбивка_по_щитам!C1796</f>
        <v>0</v>
      </c>
      <c r="D1791" s="20">
        <f>Разбивка_по_щитам!F1796</f>
        <v>0</v>
      </c>
      <c r="E1791" s="20">
        <f>Разбивка_по_щитам!H1796</f>
        <v>0</v>
      </c>
      <c r="F1791" s="20">
        <f>Разбивка_по_щитам!I1796</f>
        <v>0</v>
      </c>
      <c r="G1791" s="20">
        <f>Разбивка_по_щитам!J1796</f>
        <v>0</v>
      </c>
      <c r="H1791" s="20">
        <f>Разбивка_по_щитам!K1796</f>
        <v>0</v>
      </c>
      <c r="I1791" s="20">
        <f>Разбивка_по_щитам!L1796</f>
        <v>0</v>
      </c>
      <c r="J1791" s="20">
        <f>Разбивка_по_щитам!M1796</f>
        <v>0</v>
      </c>
      <c r="K1791" s="20">
        <f>Разбивка_по_щитам!N1796</f>
        <v>0</v>
      </c>
      <c r="L1791" s="20"/>
      <c r="M1791" s="20">
        <f>Разбивка_по_щитам!P1796</f>
        <v>0</v>
      </c>
      <c r="N1791" s="20"/>
    </row>
    <row r="1792" spans="2:14" x14ac:dyDescent="0.2">
      <c r="B1792" s="20">
        <f>Разбивка_по_щитам!B1797</f>
        <v>0</v>
      </c>
      <c r="C1792" s="20">
        <f>Разбивка_по_щитам!C1797</f>
        <v>0</v>
      </c>
      <c r="D1792" s="20">
        <f>Разбивка_по_щитам!F1797</f>
        <v>0</v>
      </c>
      <c r="E1792" s="20">
        <f>Разбивка_по_щитам!H1797</f>
        <v>0</v>
      </c>
      <c r="F1792" s="20">
        <f>Разбивка_по_щитам!I1797</f>
        <v>0</v>
      </c>
      <c r="G1792" s="20">
        <f>Разбивка_по_щитам!J1797</f>
        <v>0</v>
      </c>
      <c r="H1792" s="20">
        <f>Разбивка_по_щитам!K1797</f>
        <v>0</v>
      </c>
      <c r="I1792" s="20">
        <f>Разбивка_по_щитам!L1797</f>
        <v>0</v>
      </c>
      <c r="J1792" s="20">
        <f>Разбивка_по_щитам!M1797</f>
        <v>0</v>
      </c>
      <c r="K1792" s="20">
        <f>Разбивка_по_щитам!N1797</f>
        <v>0</v>
      </c>
      <c r="L1792" s="20"/>
      <c r="M1792" s="20">
        <f>Разбивка_по_щитам!P1797</f>
        <v>0</v>
      </c>
      <c r="N1792" s="20"/>
    </row>
    <row r="1793" spans="2:14" x14ac:dyDescent="0.2">
      <c r="B1793" s="20">
        <f>Разбивка_по_щитам!B1798</f>
        <v>0</v>
      </c>
      <c r="C1793" s="20">
        <f>Разбивка_по_щитам!C1798</f>
        <v>0</v>
      </c>
      <c r="D1793" s="20">
        <f>Разбивка_по_щитам!F1798</f>
        <v>0</v>
      </c>
      <c r="E1793" s="20">
        <f>Разбивка_по_щитам!H1798</f>
        <v>0</v>
      </c>
      <c r="F1793" s="20">
        <f>Разбивка_по_щитам!I1798</f>
        <v>0</v>
      </c>
      <c r="G1793" s="20">
        <f>Разбивка_по_щитам!J1798</f>
        <v>0</v>
      </c>
      <c r="H1793" s="20">
        <f>Разбивка_по_щитам!K1798</f>
        <v>0</v>
      </c>
      <c r="I1793" s="20">
        <f>Разбивка_по_щитам!L1798</f>
        <v>0</v>
      </c>
      <c r="J1793" s="20">
        <f>Разбивка_по_щитам!M1798</f>
        <v>0</v>
      </c>
      <c r="K1793" s="20">
        <f>Разбивка_по_щитам!N1798</f>
        <v>0</v>
      </c>
      <c r="L1793" s="20"/>
      <c r="M1793" s="20">
        <f>Разбивка_по_щитам!P1798</f>
        <v>0</v>
      </c>
      <c r="N1793" s="20"/>
    </row>
    <row r="1794" spans="2:14" x14ac:dyDescent="0.2">
      <c r="B1794" s="20">
        <f>Разбивка_по_щитам!B1799</f>
        <v>0</v>
      </c>
      <c r="C1794" s="20">
        <f>Разбивка_по_щитам!C1799</f>
        <v>0</v>
      </c>
      <c r="D1794" s="20">
        <f>Разбивка_по_щитам!F1799</f>
        <v>0</v>
      </c>
      <c r="E1794" s="20">
        <f>Разбивка_по_щитам!H1799</f>
        <v>0</v>
      </c>
      <c r="F1794" s="20">
        <f>Разбивка_по_щитам!I1799</f>
        <v>0</v>
      </c>
      <c r="G1794" s="20">
        <f>Разбивка_по_щитам!J1799</f>
        <v>0</v>
      </c>
      <c r="H1794" s="20">
        <f>Разбивка_по_щитам!K1799</f>
        <v>0</v>
      </c>
      <c r="I1794" s="20">
        <f>Разбивка_по_щитам!L1799</f>
        <v>0</v>
      </c>
      <c r="J1794" s="20">
        <f>Разбивка_по_щитам!M1799</f>
        <v>0</v>
      </c>
      <c r="K1794" s="20">
        <f>Разбивка_по_щитам!N1799</f>
        <v>0</v>
      </c>
      <c r="L1794" s="20"/>
      <c r="M1794" s="20">
        <f>Разбивка_по_щитам!P1799</f>
        <v>0</v>
      </c>
      <c r="N1794" s="20"/>
    </row>
    <row r="1795" spans="2:14" x14ac:dyDescent="0.2">
      <c r="B1795" s="20">
        <f>Разбивка_по_щитам!B1800</f>
        <v>0</v>
      </c>
      <c r="C1795" s="20">
        <f>Разбивка_по_щитам!C1800</f>
        <v>0</v>
      </c>
      <c r="D1795" s="20">
        <f>Разбивка_по_щитам!F1800</f>
        <v>0</v>
      </c>
      <c r="E1795" s="20">
        <f>Разбивка_по_щитам!H1800</f>
        <v>0</v>
      </c>
      <c r="F1795" s="20">
        <f>Разбивка_по_щитам!I1800</f>
        <v>0</v>
      </c>
      <c r="G1795" s="20">
        <f>Разбивка_по_щитам!J1800</f>
        <v>0</v>
      </c>
      <c r="H1795" s="20">
        <f>Разбивка_по_щитам!K1800</f>
        <v>0</v>
      </c>
      <c r="I1795" s="20">
        <f>Разбивка_по_щитам!L1800</f>
        <v>0</v>
      </c>
      <c r="J1795" s="20">
        <f>Разбивка_по_щитам!M1800</f>
        <v>0</v>
      </c>
      <c r="K1795" s="20">
        <f>Разбивка_по_щитам!N1800</f>
        <v>0</v>
      </c>
      <c r="L1795" s="20"/>
      <c r="M1795" s="20">
        <f>Разбивка_по_щитам!P1800</f>
        <v>0</v>
      </c>
      <c r="N1795" s="20"/>
    </row>
    <row r="1796" spans="2:14" x14ac:dyDescent="0.2">
      <c r="B1796" s="20">
        <f>Разбивка_по_щитам!B1801</f>
        <v>0</v>
      </c>
      <c r="C1796" s="20">
        <f>Разбивка_по_щитам!C1801</f>
        <v>0</v>
      </c>
      <c r="D1796" s="20">
        <f>Разбивка_по_щитам!F1801</f>
        <v>0</v>
      </c>
      <c r="E1796" s="20">
        <f>Разбивка_по_щитам!H1801</f>
        <v>0</v>
      </c>
      <c r="F1796" s="20">
        <f>Разбивка_по_щитам!I1801</f>
        <v>0</v>
      </c>
      <c r="G1796" s="20">
        <f>Разбивка_по_щитам!J1801</f>
        <v>0</v>
      </c>
      <c r="H1796" s="20">
        <f>Разбивка_по_щитам!K1801</f>
        <v>0</v>
      </c>
      <c r="I1796" s="20">
        <f>Разбивка_по_щитам!L1801</f>
        <v>0</v>
      </c>
      <c r="J1796" s="20">
        <f>Разбивка_по_щитам!M1801</f>
        <v>0</v>
      </c>
      <c r="K1796" s="20">
        <f>Разбивка_по_щитам!N1801</f>
        <v>0</v>
      </c>
      <c r="L1796" s="20"/>
      <c r="M1796" s="20">
        <f>Разбивка_по_щитам!P1801</f>
        <v>0</v>
      </c>
      <c r="N1796" s="20"/>
    </row>
    <row r="1797" spans="2:14" x14ac:dyDescent="0.2">
      <c r="B1797" s="20">
        <f>Разбивка_по_щитам!B1802</f>
        <v>0</v>
      </c>
      <c r="C1797" s="20">
        <f>Разбивка_по_щитам!C1802</f>
        <v>0</v>
      </c>
      <c r="D1797" s="20">
        <f>Разбивка_по_щитам!F1802</f>
        <v>0</v>
      </c>
      <c r="E1797" s="20">
        <f>Разбивка_по_щитам!H1802</f>
        <v>0</v>
      </c>
      <c r="F1797" s="20">
        <f>Разбивка_по_щитам!I1802</f>
        <v>0</v>
      </c>
      <c r="G1797" s="20">
        <f>Разбивка_по_щитам!J1802</f>
        <v>0</v>
      </c>
      <c r="H1797" s="20">
        <f>Разбивка_по_щитам!K1802</f>
        <v>0</v>
      </c>
      <c r="I1797" s="20">
        <f>Разбивка_по_щитам!L1802</f>
        <v>0</v>
      </c>
      <c r="J1797" s="20">
        <f>Разбивка_по_щитам!M1802</f>
        <v>0</v>
      </c>
      <c r="K1797" s="20">
        <f>Разбивка_по_щитам!N1802</f>
        <v>0</v>
      </c>
      <c r="L1797" s="20"/>
      <c r="M1797" s="20">
        <f>Разбивка_по_щитам!P1802</f>
        <v>0</v>
      </c>
      <c r="N1797" s="20"/>
    </row>
    <row r="1798" spans="2:14" x14ac:dyDescent="0.2">
      <c r="B1798" s="20">
        <f>Разбивка_по_щитам!B1803</f>
        <v>0</v>
      </c>
      <c r="C1798" s="20">
        <f>Разбивка_по_щитам!C1803</f>
        <v>0</v>
      </c>
      <c r="D1798" s="20">
        <f>Разбивка_по_щитам!F1803</f>
        <v>0</v>
      </c>
      <c r="E1798" s="20">
        <f>Разбивка_по_щитам!H1803</f>
        <v>0</v>
      </c>
      <c r="F1798" s="20">
        <f>Разбивка_по_щитам!I1803</f>
        <v>0</v>
      </c>
      <c r="G1798" s="20">
        <f>Разбивка_по_щитам!J1803</f>
        <v>0</v>
      </c>
      <c r="H1798" s="20">
        <f>Разбивка_по_щитам!K1803</f>
        <v>0</v>
      </c>
      <c r="I1798" s="20">
        <f>Разбивка_по_щитам!L1803</f>
        <v>0</v>
      </c>
      <c r="J1798" s="20">
        <f>Разбивка_по_щитам!M1803</f>
        <v>0</v>
      </c>
      <c r="K1798" s="20">
        <f>Разбивка_по_щитам!N1803</f>
        <v>0</v>
      </c>
      <c r="L1798" s="20"/>
      <c r="M1798" s="20">
        <f>Разбивка_по_щитам!P1803</f>
        <v>0</v>
      </c>
      <c r="N1798" s="20"/>
    </row>
    <row r="1799" spans="2:14" x14ac:dyDescent="0.2">
      <c r="B1799" s="20">
        <f>Разбивка_по_щитам!B1804</f>
        <v>0</v>
      </c>
      <c r="C1799" s="20">
        <f>Разбивка_по_щитам!C1804</f>
        <v>0</v>
      </c>
      <c r="D1799" s="20">
        <f>Разбивка_по_щитам!F1804</f>
        <v>0</v>
      </c>
      <c r="E1799" s="20">
        <f>Разбивка_по_щитам!H1804</f>
        <v>0</v>
      </c>
      <c r="F1799" s="20">
        <f>Разбивка_по_щитам!I1804</f>
        <v>0</v>
      </c>
      <c r="G1799" s="20">
        <f>Разбивка_по_щитам!J1804</f>
        <v>0</v>
      </c>
      <c r="H1799" s="20">
        <f>Разбивка_по_щитам!K1804</f>
        <v>0</v>
      </c>
      <c r="I1799" s="20">
        <f>Разбивка_по_щитам!L1804</f>
        <v>0</v>
      </c>
      <c r="J1799" s="20">
        <f>Разбивка_по_щитам!M1804</f>
        <v>0</v>
      </c>
      <c r="K1799" s="20">
        <f>Разбивка_по_щитам!N1804</f>
        <v>0</v>
      </c>
      <c r="L1799" s="20"/>
      <c r="M1799" s="20">
        <f>Разбивка_по_щитам!P1804</f>
        <v>0</v>
      </c>
      <c r="N1799" s="20"/>
    </row>
    <row r="1800" spans="2:14" x14ac:dyDescent="0.2">
      <c r="B1800" s="20">
        <f>Разбивка_по_щитам!B1805</f>
        <v>0</v>
      </c>
      <c r="C1800" s="20">
        <f>Разбивка_по_щитам!C1805</f>
        <v>0</v>
      </c>
      <c r="D1800" s="20">
        <f>Разбивка_по_щитам!F1805</f>
        <v>0</v>
      </c>
      <c r="E1800" s="20">
        <f>Разбивка_по_щитам!H1805</f>
        <v>0</v>
      </c>
      <c r="F1800" s="20">
        <f>Разбивка_по_щитам!I1805</f>
        <v>0</v>
      </c>
      <c r="G1800" s="20">
        <f>Разбивка_по_щитам!J1805</f>
        <v>0</v>
      </c>
      <c r="H1800" s="20">
        <f>Разбивка_по_щитам!K1805</f>
        <v>0</v>
      </c>
      <c r="I1800" s="20">
        <f>Разбивка_по_щитам!L1805</f>
        <v>0</v>
      </c>
      <c r="J1800" s="20">
        <f>Разбивка_по_щитам!M1805</f>
        <v>0</v>
      </c>
      <c r="K1800" s="20">
        <f>Разбивка_по_щитам!N1805</f>
        <v>0</v>
      </c>
      <c r="L1800" s="20"/>
      <c r="M1800" s="20">
        <f>Разбивка_по_щитам!P1805</f>
        <v>0</v>
      </c>
      <c r="N1800" s="20"/>
    </row>
    <row r="1801" spans="2:14" x14ac:dyDescent="0.2">
      <c r="B1801" s="20">
        <f>Разбивка_по_щитам!B1806</f>
        <v>0</v>
      </c>
      <c r="C1801" s="20">
        <f>Разбивка_по_щитам!C1806</f>
        <v>0</v>
      </c>
      <c r="D1801" s="20">
        <f>Разбивка_по_щитам!F1806</f>
        <v>0</v>
      </c>
      <c r="E1801" s="20">
        <f>Разбивка_по_щитам!H1806</f>
        <v>0</v>
      </c>
      <c r="F1801" s="20">
        <f>Разбивка_по_щитам!I1806</f>
        <v>0</v>
      </c>
      <c r="G1801" s="20">
        <f>Разбивка_по_щитам!J1806</f>
        <v>0</v>
      </c>
      <c r="H1801" s="20">
        <f>Разбивка_по_щитам!K1806</f>
        <v>0</v>
      </c>
      <c r="I1801" s="20">
        <f>Разбивка_по_щитам!L1806</f>
        <v>0</v>
      </c>
      <c r="J1801" s="20">
        <f>Разбивка_по_щитам!M1806</f>
        <v>0</v>
      </c>
      <c r="K1801" s="20">
        <f>Разбивка_по_щитам!N1806</f>
        <v>0</v>
      </c>
      <c r="L1801" s="20"/>
      <c r="M1801" s="20">
        <f>Разбивка_по_щитам!P1806</f>
        <v>0</v>
      </c>
      <c r="N1801" s="20"/>
    </row>
    <row r="1802" spans="2:14" x14ac:dyDescent="0.2">
      <c r="B1802" s="20">
        <f>Разбивка_по_щитам!B1807</f>
        <v>0</v>
      </c>
      <c r="C1802" s="20">
        <f>Разбивка_по_щитам!C1807</f>
        <v>0</v>
      </c>
      <c r="D1802" s="20">
        <f>Разбивка_по_щитам!F1807</f>
        <v>0</v>
      </c>
      <c r="E1802" s="20">
        <f>Разбивка_по_щитам!H1807</f>
        <v>0</v>
      </c>
      <c r="F1802" s="20">
        <f>Разбивка_по_щитам!I1807</f>
        <v>0</v>
      </c>
      <c r="G1802" s="20">
        <f>Разбивка_по_щитам!J1807</f>
        <v>0</v>
      </c>
      <c r="H1802" s="20">
        <f>Разбивка_по_щитам!K1807</f>
        <v>0</v>
      </c>
      <c r="I1802" s="20">
        <f>Разбивка_по_щитам!L1807</f>
        <v>0</v>
      </c>
      <c r="J1802" s="20">
        <f>Разбивка_по_щитам!M1807</f>
        <v>0</v>
      </c>
      <c r="K1802" s="20">
        <f>Разбивка_по_щитам!N1807</f>
        <v>0</v>
      </c>
      <c r="L1802" s="20"/>
      <c r="M1802" s="20">
        <f>Разбивка_по_щитам!P1807</f>
        <v>0</v>
      </c>
      <c r="N1802" s="20"/>
    </row>
    <row r="1803" spans="2:14" x14ac:dyDescent="0.2">
      <c r="B1803" s="20">
        <f>Разбивка_по_щитам!B1808</f>
        <v>0</v>
      </c>
      <c r="C1803" s="20">
        <f>Разбивка_по_щитам!C1808</f>
        <v>0</v>
      </c>
      <c r="D1803" s="20">
        <f>Разбивка_по_щитам!F1808</f>
        <v>0</v>
      </c>
      <c r="E1803" s="20">
        <f>Разбивка_по_щитам!H1808</f>
        <v>0</v>
      </c>
      <c r="F1803" s="20">
        <f>Разбивка_по_щитам!I1808</f>
        <v>0</v>
      </c>
      <c r="G1803" s="20">
        <f>Разбивка_по_щитам!J1808</f>
        <v>0</v>
      </c>
      <c r="H1803" s="20">
        <f>Разбивка_по_щитам!K1808</f>
        <v>0</v>
      </c>
      <c r="I1803" s="20">
        <f>Разбивка_по_щитам!L1808</f>
        <v>0</v>
      </c>
      <c r="J1803" s="20">
        <f>Разбивка_по_щитам!M1808</f>
        <v>0</v>
      </c>
      <c r="K1803" s="20">
        <f>Разбивка_по_щитам!N1808</f>
        <v>0</v>
      </c>
      <c r="L1803" s="20"/>
      <c r="M1803" s="20">
        <f>Разбивка_по_щитам!P1808</f>
        <v>0</v>
      </c>
      <c r="N1803" s="20"/>
    </row>
    <row r="1804" spans="2:14" x14ac:dyDescent="0.2">
      <c r="B1804" s="20">
        <f>Разбивка_по_щитам!B1809</f>
        <v>0</v>
      </c>
      <c r="C1804" s="20">
        <f>Разбивка_по_щитам!C1809</f>
        <v>0</v>
      </c>
      <c r="D1804" s="20">
        <f>Разбивка_по_щитам!F1809</f>
        <v>0</v>
      </c>
      <c r="E1804" s="20">
        <f>Разбивка_по_щитам!H1809</f>
        <v>0</v>
      </c>
      <c r="F1804" s="20">
        <f>Разбивка_по_щитам!I1809</f>
        <v>0</v>
      </c>
      <c r="G1804" s="20">
        <f>Разбивка_по_щитам!J1809</f>
        <v>0</v>
      </c>
      <c r="H1804" s="20">
        <f>Разбивка_по_щитам!K1809</f>
        <v>0</v>
      </c>
      <c r="I1804" s="20">
        <f>Разбивка_по_щитам!L1809</f>
        <v>0</v>
      </c>
      <c r="J1804" s="20">
        <f>Разбивка_по_щитам!M1809</f>
        <v>0</v>
      </c>
      <c r="K1804" s="20">
        <f>Разбивка_по_щитам!N1809</f>
        <v>0</v>
      </c>
      <c r="L1804" s="20"/>
      <c r="M1804" s="20">
        <f>Разбивка_по_щитам!P1809</f>
        <v>0</v>
      </c>
      <c r="N1804" s="20"/>
    </row>
    <row r="1805" spans="2:14" x14ac:dyDescent="0.2">
      <c r="B1805" s="20">
        <f>Разбивка_по_щитам!B1810</f>
        <v>0</v>
      </c>
      <c r="C1805" s="20">
        <f>Разбивка_по_щитам!C1810</f>
        <v>0</v>
      </c>
      <c r="D1805" s="20">
        <f>Разбивка_по_щитам!F1810</f>
        <v>0</v>
      </c>
      <c r="E1805" s="20">
        <f>Разбивка_по_щитам!H1810</f>
        <v>0</v>
      </c>
      <c r="F1805" s="20">
        <f>Разбивка_по_щитам!I1810</f>
        <v>0</v>
      </c>
      <c r="G1805" s="20">
        <f>Разбивка_по_щитам!J1810</f>
        <v>0</v>
      </c>
      <c r="H1805" s="20">
        <f>Разбивка_по_щитам!K1810</f>
        <v>0</v>
      </c>
      <c r="I1805" s="20">
        <f>Разбивка_по_щитам!L1810</f>
        <v>0</v>
      </c>
      <c r="J1805" s="20">
        <f>Разбивка_по_щитам!M1810</f>
        <v>0</v>
      </c>
      <c r="K1805" s="20">
        <f>Разбивка_по_щитам!N1810</f>
        <v>0</v>
      </c>
      <c r="L1805" s="20"/>
      <c r="M1805" s="20">
        <f>Разбивка_по_щитам!P1810</f>
        <v>0</v>
      </c>
      <c r="N1805" s="20"/>
    </row>
    <row r="1806" spans="2:14" x14ac:dyDescent="0.2">
      <c r="B1806" s="20">
        <f>Разбивка_по_щитам!B1811</f>
        <v>0</v>
      </c>
      <c r="C1806" s="20">
        <f>Разбивка_по_щитам!C1811</f>
        <v>0</v>
      </c>
      <c r="D1806" s="20">
        <f>Разбивка_по_щитам!F1811</f>
        <v>0</v>
      </c>
      <c r="E1806" s="20">
        <f>Разбивка_по_щитам!H1811</f>
        <v>0</v>
      </c>
      <c r="F1806" s="20">
        <f>Разбивка_по_щитам!I1811</f>
        <v>0</v>
      </c>
      <c r="G1806" s="20">
        <f>Разбивка_по_щитам!J1811</f>
        <v>0</v>
      </c>
      <c r="H1806" s="20">
        <f>Разбивка_по_щитам!K1811</f>
        <v>0</v>
      </c>
      <c r="I1806" s="20">
        <f>Разбивка_по_щитам!L1811</f>
        <v>0</v>
      </c>
      <c r="J1806" s="20">
        <f>Разбивка_по_щитам!M1811</f>
        <v>0</v>
      </c>
      <c r="K1806" s="20">
        <f>Разбивка_по_щитам!N1811</f>
        <v>0</v>
      </c>
      <c r="L1806" s="20"/>
      <c r="M1806" s="20">
        <f>Разбивка_по_щитам!P1811</f>
        <v>0</v>
      </c>
      <c r="N1806" s="20"/>
    </row>
    <row r="1807" spans="2:14" x14ac:dyDescent="0.2">
      <c r="B1807" s="20">
        <f>Разбивка_по_щитам!B1812</f>
        <v>0</v>
      </c>
      <c r="C1807" s="20">
        <f>Разбивка_по_щитам!C1812</f>
        <v>0</v>
      </c>
      <c r="D1807" s="20">
        <f>Разбивка_по_щитам!F1812</f>
        <v>0</v>
      </c>
      <c r="E1807" s="20">
        <f>Разбивка_по_щитам!H1812</f>
        <v>0</v>
      </c>
      <c r="F1807" s="20">
        <f>Разбивка_по_щитам!I1812</f>
        <v>0</v>
      </c>
      <c r="G1807" s="20">
        <f>Разбивка_по_щитам!J1812</f>
        <v>0</v>
      </c>
      <c r="H1807" s="20">
        <f>Разбивка_по_щитам!K1812</f>
        <v>0</v>
      </c>
      <c r="I1807" s="20">
        <f>Разбивка_по_щитам!L1812</f>
        <v>0</v>
      </c>
      <c r="J1807" s="20">
        <f>Разбивка_по_щитам!M1812</f>
        <v>0</v>
      </c>
      <c r="K1807" s="20">
        <f>Разбивка_по_щитам!N1812</f>
        <v>0</v>
      </c>
      <c r="L1807" s="20"/>
      <c r="M1807" s="20">
        <f>Разбивка_по_щитам!P1812</f>
        <v>0</v>
      </c>
      <c r="N1807" s="20"/>
    </row>
    <row r="1808" spans="2:14" x14ac:dyDescent="0.2">
      <c r="B1808" s="20">
        <f>Разбивка_по_щитам!B1813</f>
        <v>0</v>
      </c>
      <c r="C1808" s="20">
        <f>Разбивка_по_щитам!C1813</f>
        <v>0</v>
      </c>
      <c r="D1808" s="20">
        <f>Разбивка_по_щитам!F1813</f>
        <v>0</v>
      </c>
      <c r="E1808" s="20">
        <f>Разбивка_по_щитам!H1813</f>
        <v>0</v>
      </c>
      <c r="F1808" s="20">
        <f>Разбивка_по_щитам!I1813</f>
        <v>0</v>
      </c>
      <c r="G1808" s="20">
        <f>Разбивка_по_щитам!J1813</f>
        <v>0</v>
      </c>
      <c r="H1808" s="20">
        <f>Разбивка_по_щитам!K1813</f>
        <v>0</v>
      </c>
      <c r="I1808" s="20">
        <f>Разбивка_по_щитам!L1813</f>
        <v>0</v>
      </c>
      <c r="J1808" s="20">
        <f>Разбивка_по_щитам!M1813</f>
        <v>0</v>
      </c>
      <c r="K1808" s="20">
        <f>Разбивка_по_щитам!N1813</f>
        <v>0</v>
      </c>
      <c r="L1808" s="20"/>
      <c r="M1808" s="20">
        <f>Разбивка_по_щитам!P1813</f>
        <v>0</v>
      </c>
      <c r="N1808" s="20"/>
    </row>
    <row r="1809" spans="2:14" x14ac:dyDescent="0.2">
      <c r="B1809" s="20">
        <f>Разбивка_по_щитам!B1814</f>
        <v>0</v>
      </c>
      <c r="C1809" s="20">
        <f>Разбивка_по_щитам!C1814</f>
        <v>0</v>
      </c>
      <c r="D1809" s="20">
        <f>Разбивка_по_щитам!F1814</f>
        <v>0</v>
      </c>
      <c r="E1809" s="20">
        <f>Разбивка_по_щитам!H1814</f>
        <v>0</v>
      </c>
      <c r="F1809" s="20">
        <f>Разбивка_по_щитам!I1814</f>
        <v>0</v>
      </c>
      <c r="G1809" s="20">
        <f>Разбивка_по_щитам!J1814</f>
        <v>0</v>
      </c>
      <c r="H1809" s="20">
        <f>Разбивка_по_щитам!K1814</f>
        <v>0</v>
      </c>
      <c r="I1809" s="20">
        <f>Разбивка_по_щитам!L1814</f>
        <v>0</v>
      </c>
      <c r="J1809" s="20">
        <f>Разбивка_по_щитам!M1814</f>
        <v>0</v>
      </c>
      <c r="K1809" s="20">
        <f>Разбивка_по_щитам!N1814</f>
        <v>0</v>
      </c>
      <c r="L1809" s="20"/>
      <c r="M1809" s="20">
        <f>Разбивка_по_щитам!P1814</f>
        <v>0</v>
      </c>
      <c r="N1809" s="20"/>
    </row>
    <row r="1810" spans="2:14" x14ac:dyDescent="0.2">
      <c r="B1810" s="20">
        <f>Разбивка_по_щитам!B1815</f>
        <v>0</v>
      </c>
      <c r="C1810" s="20">
        <f>Разбивка_по_щитам!C1815</f>
        <v>0</v>
      </c>
      <c r="D1810" s="20">
        <f>Разбивка_по_щитам!F1815</f>
        <v>0</v>
      </c>
      <c r="E1810" s="20">
        <f>Разбивка_по_щитам!H1815</f>
        <v>0</v>
      </c>
      <c r="F1810" s="20">
        <f>Разбивка_по_щитам!I1815</f>
        <v>0</v>
      </c>
      <c r="G1810" s="20">
        <f>Разбивка_по_щитам!J1815</f>
        <v>0</v>
      </c>
      <c r="H1810" s="20">
        <f>Разбивка_по_щитам!K1815</f>
        <v>0</v>
      </c>
      <c r="I1810" s="20">
        <f>Разбивка_по_щитам!L1815</f>
        <v>0</v>
      </c>
      <c r="J1810" s="20">
        <f>Разбивка_по_щитам!M1815</f>
        <v>0</v>
      </c>
      <c r="K1810" s="20">
        <f>Разбивка_по_щитам!N1815</f>
        <v>0</v>
      </c>
      <c r="L1810" s="20"/>
      <c r="M1810" s="20">
        <f>Разбивка_по_щитам!P1815</f>
        <v>0</v>
      </c>
      <c r="N1810" s="20"/>
    </row>
    <row r="1811" spans="2:14" x14ac:dyDescent="0.2">
      <c r="B1811" s="20">
        <f>Разбивка_по_щитам!B1816</f>
        <v>0</v>
      </c>
      <c r="C1811" s="20">
        <f>Разбивка_по_щитам!C1816</f>
        <v>0</v>
      </c>
      <c r="D1811" s="20">
        <f>Разбивка_по_щитам!F1816</f>
        <v>0</v>
      </c>
      <c r="E1811" s="20">
        <f>Разбивка_по_щитам!H1816</f>
        <v>0</v>
      </c>
      <c r="F1811" s="20">
        <f>Разбивка_по_щитам!I1816</f>
        <v>0</v>
      </c>
      <c r="G1811" s="20">
        <f>Разбивка_по_щитам!J1816</f>
        <v>0</v>
      </c>
      <c r="H1811" s="20">
        <f>Разбивка_по_щитам!K1816</f>
        <v>0</v>
      </c>
      <c r="I1811" s="20">
        <f>Разбивка_по_щитам!L1816</f>
        <v>0</v>
      </c>
      <c r="J1811" s="20">
        <f>Разбивка_по_щитам!M1816</f>
        <v>0</v>
      </c>
      <c r="K1811" s="20">
        <f>Разбивка_по_щитам!N1816</f>
        <v>0</v>
      </c>
      <c r="L1811" s="20"/>
      <c r="M1811" s="20">
        <f>Разбивка_по_щитам!P1816</f>
        <v>0</v>
      </c>
      <c r="N1811" s="20"/>
    </row>
    <row r="1812" spans="2:14" x14ac:dyDescent="0.2">
      <c r="B1812" s="20">
        <f>Разбивка_по_щитам!B1817</f>
        <v>0</v>
      </c>
      <c r="C1812" s="20">
        <f>Разбивка_по_щитам!C1817</f>
        <v>0</v>
      </c>
      <c r="D1812" s="20">
        <f>Разбивка_по_щитам!F1817</f>
        <v>0</v>
      </c>
      <c r="E1812" s="20">
        <f>Разбивка_по_щитам!H1817</f>
        <v>0</v>
      </c>
      <c r="F1812" s="20">
        <f>Разбивка_по_щитам!I1817</f>
        <v>0</v>
      </c>
      <c r="G1812" s="20">
        <f>Разбивка_по_щитам!J1817</f>
        <v>0</v>
      </c>
      <c r="H1812" s="20">
        <f>Разбивка_по_щитам!K1817</f>
        <v>0</v>
      </c>
      <c r="I1812" s="20">
        <f>Разбивка_по_щитам!L1817</f>
        <v>0</v>
      </c>
      <c r="J1812" s="20">
        <f>Разбивка_по_щитам!M1817</f>
        <v>0</v>
      </c>
      <c r="K1812" s="20">
        <f>Разбивка_по_щитам!N1817</f>
        <v>0</v>
      </c>
      <c r="L1812" s="20"/>
      <c r="M1812" s="20">
        <f>Разбивка_по_щитам!P1817</f>
        <v>0</v>
      </c>
      <c r="N1812" s="20"/>
    </row>
    <row r="1813" spans="2:14" x14ac:dyDescent="0.2">
      <c r="B1813" s="20">
        <f>Разбивка_по_щитам!B1818</f>
        <v>0</v>
      </c>
      <c r="C1813" s="20">
        <f>Разбивка_по_щитам!C1818</f>
        <v>0</v>
      </c>
      <c r="D1813" s="20">
        <f>Разбивка_по_щитам!F1818</f>
        <v>0</v>
      </c>
      <c r="E1813" s="20">
        <f>Разбивка_по_щитам!H1818</f>
        <v>0</v>
      </c>
      <c r="F1813" s="20">
        <f>Разбивка_по_щитам!I1818</f>
        <v>0</v>
      </c>
      <c r="G1813" s="20">
        <f>Разбивка_по_щитам!J1818</f>
        <v>0</v>
      </c>
      <c r="H1813" s="20">
        <f>Разбивка_по_щитам!K1818</f>
        <v>0</v>
      </c>
      <c r="I1813" s="20">
        <f>Разбивка_по_щитам!L1818</f>
        <v>0</v>
      </c>
      <c r="J1813" s="20">
        <f>Разбивка_по_щитам!M1818</f>
        <v>0</v>
      </c>
      <c r="K1813" s="20">
        <f>Разбивка_по_щитам!N1818</f>
        <v>0</v>
      </c>
      <c r="L1813" s="20"/>
      <c r="M1813" s="20">
        <f>Разбивка_по_щитам!P1818</f>
        <v>0</v>
      </c>
      <c r="N1813" s="20"/>
    </row>
    <row r="1814" spans="2:14" x14ac:dyDescent="0.2">
      <c r="B1814" s="20">
        <f>Разбивка_по_щитам!B1819</f>
        <v>0</v>
      </c>
      <c r="C1814" s="20">
        <f>Разбивка_по_щитам!C1819</f>
        <v>0</v>
      </c>
      <c r="D1814" s="20">
        <f>Разбивка_по_щитам!F1819</f>
        <v>0</v>
      </c>
      <c r="E1814" s="20">
        <f>Разбивка_по_щитам!H1819</f>
        <v>0</v>
      </c>
      <c r="F1814" s="20">
        <f>Разбивка_по_щитам!I1819</f>
        <v>0</v>
      </c>
      <c r="G1814" s="20">
        <f>Разбивка_по_щитам!J1819</f>
        <v>0</v>
      </c>
      <c r="H1814" s="20">
        <f>Разбивка_по_щитам!K1819</f>
        <v>0</v>
      </c>
      <c r="I1814" s="20">
        <f>Разбивка_по_щитам!L1819</f>
        <v>0</v>
      </c>
      <c r="J1814" s="20">
        <f>Разбивка_по_щитам!M1819</f>
        <v>0</v>
      </c>
      <c r="K1814" s="20">
        <f>Разбивка_по_щитам!N1819</f>
        <v>0</v>
      </c>
      <c r="L1814" s="20"/>
      <c r="M1814" s="20">
        <f>Разбивка_по_щитам!P1819</f>
        <v>0</v>
      </c>
      <c r="N1814" s="20"/>
    </row>
    <row r="1815" spans="2:14" x14ac:dyDescent="0.2">
      <c r="B1815" s="20">
        <f>Разбивка_по_щитам!B1820</f>
        <v>0</v>
      </c>
      <c r="C1815" s="20">
        <f>Разбивка_по_щитам!C1820</f>
        <v>0</v>
      </c>
      <c r="D1815" s="20">
        <f>Разбивка_по_щитам!F1820</f>
        <v>0</v>
      </c>
      <c r="E1815" s="20">
        <f>Разбивка_по_щитам!H1820</f>
        <v>0</v>
      </c>
      <c r="F1815" s="20">
        <f>Разбивка_по_щитам!I1820</f>
        <v>0</v>
      </c>
      <c r="G1815" s="20">
        <f>Разбивка_по_щитам!J1820</f>
        <v>0</v>
      </c>
      <c r="H1815" s="20">
        <f>Разбивка_по_щитам!K1820</f>
        <v>0</v>
      </c>
      <c r="I1815" s="20">
        <f>Разбивка_по_щитам!L1820</f>
        <v>0</v>
      </c>
      <c r="J1815" s="20">
        <f>Разбивка_по_щитам!M1820</f>
        <v>0</v>
      </c>
      <c r="K1815" s="20">
        <f>Разбивка_по_щитам!N1820</f>
        <v>0</v>
      </c>
      <c r="L1815" s="20"/>
      <c r="M1815" s="20">
        <f>Разбивка_по_щитам!P1820</f>
        <v>0</v>
      </c>
      <c r="N1815" s="20"/>
    </row>
    <row r="1816" spans="2:14" x14ac:dyDescent="0.2">
      <c r="B1816" s="20">
        <f>Разбивка_по_щитам!B1821</f>
        <v>0</v>
      </c>
      <c r="C1816" s="20">
        <f>Разбивка_по_щитам!C1821</f>
        <v>0</v>
      </c>
      <c r="D1816" s="20">
        <f>Разбивка_по_щитам!F1821</f>
        <v>0</v>
      </c>
      <c r="E1816" s="20">
        <f>Разбивка_по_щитам!H1821</f>
        <v>0</v>
      </c>
      <c r="F1816" s="20">
        <f>Разбивка_по_щитам!I1821</f>
        <v>0</v>
      </c>
      <c r="G1816" s="20">
        <f>Разбивка_по_щитам!J1821</f>
        <v>0</v>
      </c>
      <c r="H1816" s="20">
        <f>Разбивка_по_щитам!K1821</f>
        <v>0</v>
      </c>
      <c r="I1816" s="20">
        <f>Разбивка_по_щитам!L1821</f>
        <v>0</v>
      </c>
      <c r="J1816" s="20">
        <f>Разбивка_по_щитам!M1821</f>
        <v>0</v>
      </c>
      <c r="K1816" s="20">
        <f>Разбивка_по_щитам!N1821</f>
        <v>0</v>
      </c>
      <c r="L1816" s="20"/>
      <c r="M1816" s="20">
        <f>Разбивка_по_щитам!P1821</f>
        <v>0</v>
      </c>
      <c r="N1816" s="20"/>
    </row>
    <row r="1817" spans="2:14" x14ac:dyDescent="0.2">
      <c r="B1817" s="20">
        <f>Разбивка_по_щитам!B1822</f>
        <v>0</v>
      </c>
      <c r="C1817" s="20">
        <f>Разбивка_по_щитам!C1822</f>
        <v>0</v>
      </c>
      <c r="D1817" s="20">
        <f>Разбивка_по_щитам!F1822</f>
        <v>0</v>
      </c>
      <c r="E1817" s="20">
        <f>Разбивка_по_щитам!H1822</f>
        <v>0</v>
      </c>
      <c r="F1817" s="20">
        <f>Разбивка_по_щитам!I1822</f>
        <v>0</v>
      </c>
      <c r="G1817" s="20">
        <f>Разбивка_по_щитам!J1822</f>
        <v>0</v>
      </c>
      <c r="H1817" s="20">
        <f>Разбивка_по_щитам!K1822</f>
        <v>0</v>
      </c>
      <c r="I1817" s="20">
        <f>Разбивка_по_щитам!L1822</f>
        <v>0</v>
      </c>
      <c r="J1817" s="20">
        <f>Разбивка_по_щитам!M1822</f>
        <v>0</v>
      </c>
      <c r="K1817" s="20">
        <f>Разбивка_по_щитам!N1822</f>
        <v>0</v>
      </c>
      <c r="L1817" s="20"/>
      <c r="M1817" s="20">
        <f>Разбивка_по_щитам!P1822</f>
        <v>0</v>
      </c>
      <c r="N1817" s="20"/>
    </row>
    <row r="1818" spans="2:14" x14ac:dyDescent="0.2">
      <c r="B1818" s="20">
        <f>Разбивка_по_щитам!B1823</f>
        <v>0</v>
      </c>
      <c r="C1818" s="20">
        <f>Разбивка_по_щитам!C1823</f>
        <v>0</v>
      </c>
      <c r="D1818" s="20">
        <f>Разбивка_по_щитам!F1823</f>
        <v>0</v>
      </c>
      <c r="E1818" s="20">
        <f>Разбивка_по_щитам!H1823</f>
        <v>0</v>
      </c>
      <c r="F1818" s="20">
        <f>Разбивка_по_щитам!I1823</f>
        <v>0</v>
      </c>
      <c r="G1818" s="20">
        <f>Разбивка_по_щитам!J1823</f>
        <v>0</v>
      </c>
      <c r="H1818" s="20">
        <f>Разбивка_по_щитам!K1823</f>
        <v>0</v>
      </c>
      <c r="I1818" s="20">
        <f>Разбивка_по_щитам!L1823</f>
        <v>0</v>
      </c>
      <c r="J1818" s="20">
        <f>Разбивка_по_щитам!M1823</f>
        <v>0</v>
      </c>
      <c r="K1818" s="20">
        <f>Разбивка_по_щитам!N1823</f>
        <v>0</v>
      </c>
      <c r="L1818" s="20"/>
      <c r="M1818" s="20">
        <f>Разбивка_по_щитам!P1823</f>
        <v>0</v>
      </c>
      <c r="N1818" s="20"/>
    </row>
    <row r="1819" spans="2:14" x14ac:dyDescent="0.2">
      <c r="B1819" s="20">
        <f>Разбивка_по_щитам!B1824</f>
        <v>0</v>
      </c>
      <c r="C1819" s="20">
        <f>Разбивка_по_щитам!C1824</f>
        <v>0</v>
      </c>
      <c r="D1819" s="20">
        <f>Разбивка_по_щитам!F1824</f>
        <v>0</v>
      </c>
      <c r="E1819" s="20">
        <f>Разбивка_по_щитам!H1824</f>
        <v>0</v>
      </c>
      <c r="F1819" s="20">
        <f>Разбивка_по_щитам!I1824</f>
        <v>0</v>
      </c>
      <c r="G1819" s="20">
        <f>Разбивка_по_щитам!J1824</f>
        <v>0</v>
      </c>
      <c r="H1819" s="20">
        <f>Разбивка_по_щитам!K1824</f>
        <v>0</v>
      </c>
      <c r="I1819" s="20">
        <f>Разбивка_по_щитам!L1824</f>
        <v>0</v>
      </c>
      <c r="J1819" s="20">
        <f>Разбивка_по_щитам!M1824</f>
        <v>0</v>
      </c>
      <c r="K1819" s="20">
        <f>Разбивка_по_щитам!N1824</f>
        <v>0</v>
      </c>
      <c r="L1819" s="20"/>
      <c r="M1819" s="20">
        <f>Разбивка_по_щитам!P1824</f>
        <v>0</v>
      </c>
      <c r="N1819" s="20"/>
    </row>
    <row r="1820" spans="2:14" x14ac:dyDescent="0.2">
      <c r="B1820" s="20">
        <f>Разбивка_по_щитам!B1825</f>
        <v>0</v>
      </c>
      <c r="C1820" s="20">
        <f>Разбивка_по_щитам!C1825</f>
        <v>0</v>
      </c>
      <c r="D1820" s="20">
        <f>Разбивка_по_щитам!F1825</f>
        <v>0</v>
      </c>
      <c r="E1820" s="20">
        <f>Разбивка_по_щитам!H1825</f>
        <v>0</v>
      </c>
      <c r="F1820" s="20">
        <f>Разбивка_по_щитам!I1825</f>
        <v>0</v>
      </c>
      <c r="G1820" s="20">
        <f>Разбивка_по_щитам!J1825</f>
        <v>0</v>
      </c>
      <c r="H1820" s="20">
        <f>Разбивка_по_щитам!K1825</f>
        <v>0</v>
      </c>
      <c r="I1820" s="20">
        <f>Разбивка_по_щитам!L1825</f>
        <v>0</v>
      </c>
      <c r="J1820" s="20">
        <f>Разбивка_по_щитам!M1825</f>
        <v>0</v>
      </c>
      <c r="K1820" s="20">
        <f>Разбивка_по_щитам!N1825</f>
        <v>0</v>
      </c>
      <c r="L1820" s="20"/>
      <c r="M1820" s="20">
        <f>Разбивка_по_щитам!P1825</f>
        <v>0</v>
      </c>
      <c r="N1820" s="20"/>
    </row>
    <row r="1821" spans="2:14" x14ac:dyDescent="0.2">
      <c r="B1821" s="20">
        <f>Разбивка_по_щитам!B1826</f>
        <v>0</v>
      </c>
      <c r="C1821" s="20">
        <f>Разбивка_по_щитам!C1826</f>
        <v>0</v>
      </c>
      <c r="D1821" s="20">
        <f>Разбивка_по_щитам!F1826</f>
        <v>0</v>
      </c>
      <c r="E1821" s="20">
        <f>Разбивка_по_щитам!H1826</f>
        <v>0</v>
      </c>
      <c r="F1821" s="20">
        <f>Разбивка_по_щитам!I1826</f>
        <v>0</v>
      </c>
      <c r="G1821" s="20">
        <f>Разбивка_по_щитам!J1826</f>
        <v>0</v>
      </c>
      <c r="H1821" s="20">
        <f>Разбивка_по_щитам!K1826</f>
        <v>0</v>
      </c>
      <c r="I1821" s="20">
        <f>Разбивка_по_щитам!L1826</f>
        <v>0</v>
      </c>
      <c r="J1821" s="20">
        <f>Разбивка_по_щитам!M1826</f>
        <v>0</v>
      </c>
      <c r="K1821" s="20">
        <f>Разбивка_по_щитам!N1826</f>
        <v>0</v>
      </c>
      <c r="L1821" s="20"/>
      <c r="M1821" s="20">
        <f>Разбивка_по_щитам!P1826</f>
        <v>0</v>
      </c>
      <c r="N1821" s="20"/>
    </row>
    <row r="1822" spans="2:14" x14ac:dyDescent="0.2">
      <c r="B1822" s="20">
        <f>Разбивка_по_щитам!B1827</f>
        <v>0</v>
      </c>
      <c r="C1822" s="20">
        <f>Разбивка_по_щитам!C1827</f>
        <v>0</v>
      </c>
      <c r="D1822" s="20">
        <f>Разбивка_по_щитам!F1827</f>
        <v>0</v>
      </c>
      <c r="E1822" s="20">
        <f>Разбивка_по_щитам!H1827</f>
        <v>0</v>
      </c>
      <c r="F1822" s="20">
        <f>Разбивка_по_щитам!I1827</f>
        <v>0</v>
      </c>
      <c r="G1822" s="20">
        <f>Разбивка_по_щитам!J1827</f>
        <v>0</v>
      </c>
      <c r="H1822" s="20">
        <f>Разбивка_по_щитам!K1827</f>
        <v>0</v>
      </c>
      <c r="I1822" s="20">
        <f>Разбивка_по_щитам!L1827</f>
        <v>0</v>
      </c>
      <c r="J1822" s="20">
        <f>Разбивка_по_щитам!M1827</f>
        <v>0</v>
      </c>
      <c r="K1822" s="20">
        <f>Разбивка_по_щитам!N1827</f>
        <v>0</v>
      </c>
      <c r="L1822" s="20"/>
      <c r="M1822" s="20">
        <f>Разбивка_по_щитам!P1827</f>
        <v>0</v>
      </c>
      <c r="N1822" s="20"/>
    </row>
    <row r="1823" spans="2:14" x14ac:dyDescent="0.2">
      <c r="B1823" s="20">
        <f>Разбивка_по_щитам!B1828</f>
        <v>0</v>
      </c>
      <c r="C1823" s="20">
        <f>Разбивка_по_щитам!C1828</f>
        <v>0</v>
      </c>
      <c r="D1823" s="20">
        <f>Разбивка_по_щитам!F1828</f>
        <v>0</v>
      </c>
      <c r="E1823" s="20">
        <f>Разбивка_по_щитам!H1828</f>
        <v>0</v>
      </c>
      <c r="F1823" s="20">
        <f>Разбивка_по_щитам!I1828</f>
        <v>0</v>
      </c>
      <c r="G1823" s="20">
        <f>Разбивка_по_щитам!J1828</f>
        <v>0</v>
      </c>
      <c r="H1823" s="20">
        <f>Разбивка_по_щитам!K1828</f>
        <v>0</v>
      </c>
      <c r="I1823" s="20">
        <f>Разбивка_по_щитам!L1828</f>
        <v>0</v>
      </c>
      <c r="J1823" s="20">
        <f>Разбивка_по_щитам!M1828</f>
        <v>0</v>
      </c>
      <c r="K1823" s="20">
        <f>Разбивка_по_щитам!N1828</f>
        <v>0</v>
      </c>
      <c r="L1823" s="20"/>
      <c r="M1823" s="20">
        <f>Разбивка_по_щитам!P1828</f>
        <v>0</v>
      </c>
      <c r="N1823" s="20"/>
    </row>
    <row r="1824" spans="2:14" x14ac:dyDescent="0.2">
      <c r="B1824" s="20">
        <f>Разбивка_по_щитам!B1829</f>
        <v>0</v>
      </c>
      <c r="C1824" s="20">
        <f>Разбивка_по_щитам!C1829</f>
        <v>0</v>
      </c>
      <c r="D1824" s="20">
        <f>Разбивка_по_щитам!F1829</f>
        <v>0</v>
      </c>
      <c r="E1824" s="20">
        <f>Разбивка_по_щитам!H1829</f>
        <v>0</v>
      </c>
      <c r="F1824" s="20">
        <f>Разбивка_по_щитам!I1829</f>
        <v>0</v>
      </c>
      <c r="G1824" s="20">
        <f>Разбивка_по_щитам!J1829</f>
        <v>0</v>
      </c>
      <c r="H1824" s="20">
        <f>Разбивка_по_щитам!K1829</f>
        <v>0</v>
      </c>
      <c r="I1824" s="20">
        <f>Разбивка_по_щитам!L1829</f>
        <v>0</v>
      </c>
      <c r="J1824" s="20">
        <f>Разбивка_по_щитам!M1829</f>
        <v>0</v>
      </c>
      <c r="K1824" s="20">
        <f>Разбивка_по_щитам!N1829</f>
        <v>0</v>
      </c>
      <c r="L1824" s="20"/>
      <c r="M1824" s="20">
        <f>Разбивка_по_щитам!P1829</f>
        <v>0</v>
      </c>
      <c r="N1824" s="20"/>
    </row>
    <row r="1825" spans="2:14" x14ac:dyDescent="0.2">
      <c r="B1825" s="20">
        <f>Разбивка_по_щитам!B1830</f>
        <v>0</v>
      </c>
      <c r="C1825" s="20">
        <f>Разбивка_по_щитам!C1830</f>
        <v>0</v>
      </c>
      <c r="D1825" s="20">
        <f>Разбивка_по_щитам!F1830</f>
        <v>0</v>
      </c>
      <c r="E1825" s="20">
        <f>Разбивка_по_щитам!H1830</f>
        <v>0</v>
      </c>
      <c r="F1825" s="20">
        <f>Разбивка_по_щитам!I1830</f>
        <v>0</v>
      </c>
      <c r="G1825" s="20">
        <f>Разбивка_по_щитам!J1830</f>
        <v>0</v>
      </c>
      <c r="H1825" s="20">
        <f>Разбивка_по_щитам!K1830</f>
        <v>0</v>
      </c>
      <c r="I1825" s="20">
        <f>Разбивка_по_щитам!L1830</f>
        <v>0</v>
      </c>
      <c r="J1825" s="20">
        <f>Разбивка_по_щитам!M1830</f>
        <v>0</v>
      </c>
      <c r="K1825" s="20">
        <f>Разбивка_по_щитам!N1830</f>
        <v>0</v>
      </c>
      <c r="L1825" s="20"/>
      <c r="M1825" s="20">
        <f>Разбивка_по_щитам!P1830</f>
        <v>0</v>
      </c>
      <c r="N1825" s="20"/>
    </row>
    <row r="1826" spans="2:14" x14ac:dyDescent="0.2">
      <c r="B1826" s="20">
        <f>Разбивка_по_щитам!B1831</f>
        <v>0</v>
      </c>
      <c r="C1826" s="20">
        <f>Разбивка_по_щитам!C1831</f>
        <v>0</v>
      </c>
      <c r="D1826" s="20">
        <f>Разбивка_по_щитам!F1831</f>
        <v>0</v>
      </c>
      <c r="E1826" s="20">
        <f>Разбивка_по_щитам!H1831</f>
        <v>0</v>
      </c>
      <c r="F1826" s="20">
        <f>Разбивка_по_щитам!I1831</f>
        <v>0</v>
      </c>
      <c r="G1826" s="20">
        <f>Разбивка_по_щитам!J1831</f>
        <v>0</v>
      </c>
      <c r="H1826" s="20">
        <f>Разбивка_по_щитам!K1831</f>
        <v>0</v>
      </c>
      <c r="I1826" s="20">
        <f>Разбивка_по_щитам!L1831</f>
        <v>0</v>
      </c>
      <c r="J1826" s="20">
        <f>Разбивка_по_щитам!M1831</f>
        <v>0</v>
      </c>
      <c r="K1826" s="20">
        <f>Разбивка_по_щитам!N1831</f>
        <v>0</v>
      </c>
      <c r="L1826" s="20"/>
      <c r="M1826" s="20">
        <f>Разбивка_по_щитам!P1831</f>
        <v>0</v>
      </c>
      <c r="N1826" s="20"/>
    </row>
    <row r="1827" spans="2:14" x14ac:dyDescent="0.2">
      <c r="B1827" s="20">
        <f>Разбивка_по_щитам!B1832</f>
        <v>0</v>
      </c>
      <c r="C1827" s="20">
        <f>Разбивка_по_щитам!C1832</f>
        <v>0</v>
      </c>
      <c r="D1827" s="20">
        <f>Разбивка_по_щитам!F1832</f>
        <v>0</v>
      </c>
      <c r="E1827" s="20">
        <f>Разбивка_по_щитам!H1832</f>
        <v>0</v>
      </c>
      <c r="F1827" s="20">
        <f>Разбивка_по_щитам!I1832</f>
        <v>0</v>
      </c>
      <c r="G1827" s="20">
        <f>Разбивка_по_щитам!J1832</f>
        <v>0</v>
      </c>
      <c r="H1827" s="20">
        <f>Разбивка_по_щитам!K1832</f>
        <v>0</v>
      </c>
      <c r="I1827" s="20">
        <f>Разбивка_по_щитам!L1832</f>
        <v>0</v>
      </c>
      <c r="J1827" s="20">
        <f>Разбивка_по_щитам!M1832</f>
        <v>0</v>
      </c>
      <c r="K1827" s="20">
        <f>Разбивка_по_щитам!N1832</f>
        <v>0</v>
      </c>
      <c r="L1827" s="20"/>
      <c r="M1827" s="20">
        <f>Разбивка_по_щитам!P1832</f>
        <v>0</v>
      </c>
      <c r="N1827" s="20"/>
    </row>
    <row r="1828" spans="2:14" x14ac:dyDescent="0.2">
      <c r="B1828" s="20">
        <f>Разбивка_по_щитам!B1833</f>
        <v>0</v>
      </c>
      <c r="C1828" s="20">
        <f>Разбивка_по_щитам!C1833</f>
        <v>0</v>
      </c>
      <c r="D1828" s="20">
        <f>Разбивка_по_щитам!F1833</f>
        <v>0</v>
      </c>
      <c r="E1828" s="20">
        <f>Разбивка_по_щитам!H1833</f>
        <v>0</v>
      </c>
      <c r="F1828" s="20">
        <f>Разбивка_по_щитам!I1833</f>
        <v>0</v>
      </c>
      <c r="G1828" s="20">
        <f>Разбивка_по_щитам!J1833</f>
        <v>0</v>
      </c>
      <c r="H1828" s="20">
        <f>Разбивка_по_щитам!K1833</f>
        <v>0</v>
      </c>
      <c r="I1828" s="20">
        <f>Разбивка_по_щитам!L1833</f>
        <v>0</v>
      </c>
      <c r="J1828" s="20">
        <f>Разбивка_по_щитам!M1833</f>
        <v>0</v>
      </c>
      <c r="K1828" s="20">
        <f>Разбивка_по_щитам!N1833</f>
        <v>0</v>
      </c>
      <c r="L1828" s="20"/>
      <c r="M1828" s="20">
        <f>Разбивка_по_щитам!P1833</f>
        <v>0</v>
      </c>
      <c r="N1828" s="20"/>
    </row>
    <row r="1829" spans="2:14" x14ac:dyDescent="0.2">
      <c r="B1829" s="20">
        <f>Разбивка_по_щитам!B1834</f>
        <v>0</v>
      </c>
      <c r="C1829" s="20">
        <f>Разбивка_по_щитам!C1834</f>
        <v>0</v>
      </c>
      <c r="D1829" s="20">
        <f>Разбивка_по_щитам!F1834</f>
        <v>0</v>
      </c>
      <c r="E1829" s="20">
        <f>Разбивка_по_щитам!H1834</f>
        <v>0</v>
      </c>
      <c r="F1829" s="20">
        <f>Разбивка_по_щитам!I1834</f>
        <v>0</v>
      </c>
      <c r="G1829" s="20">
        <f>Разбивка_по_щитам!J1834</f>
        <v>0</v>
      </c>
      <c r="H1829" s="20">
        <f>Разбивка_по_щитам!K1834</f>
        <v>0</v>
      </c>
      <c r="I1829" s="20">
        <f>Разбивка_по_щитам!L1834</f>
        <v>0</v>
      </c>
      <c r="J1829" s="20">
        <f>Разбивка_по_щитам!M1834</f>
        <v>0</v>
      </c>
      <c r="K1829" s="20">
        <f>Разбивка_по_щитам!N1834</f>
        <v>0</v>
      </c>
      <c r="L1829" s="20"/>
      <c r="M1829" s="20">
        <f>Разбивка_по_щитам!P1834</f>
        <v>0</v>
      </c>
      <c r="N1829" s="20"/>
    </row>
    <row r="1830" spans="2:14" x14ac:dyDescent="0.2">
      <c r="B1830" s="20">
        <f>Разбивка_по_щитам!B1835</f>
        <v>0</v>
      </c>
      <c r="C1830" s="20">
        <f>Разбивка_по_щитам!C1835</f>
        <v>0</v>
      </c>
      <c r="D1830" s="20">
        <f>Разбивка_по_щитам!F1835</f>
        <v>0</v>
      </c>
      <c r="E1830" s="20">
        <f>Разбивка_по_щитам!H1835</f>
        <v>0</v>
      </c>
      <c r="F1830" s="20">
        <f>Разбивка_по_щитам!I1835</f>
        <v>0</v>
      </c>
      <c r="G1830" s="20">
        <f>Разбивка_по_щитам!J1835</f>
        <v>0</v>
      </c>
      <c r="H1830" s="20">
        <f>Разбивка_по_щитам!K1835</f>
        <v>0</v>
      </c>
      <c r="I1830" s="20">
        <f>Разбивка_по_щитам!L1835</f>
        <v>0</v>
      </c>
      <c r="J1830" s="20">
        <f>Разбивка_по_щитам!M1835</f>
        <v>0</v>
      </c>
      <c r="K1830" s="20">
        <f>Разбивка_по_щитам!N1835</f>
        <v>0</v>
      </c>
      <c r="L1830" s="20"/>
      <c r="M1830" s="20">
        <f>Разбивка_по_щитам!P1835</f>
        <v>0</v>
      </c>
      <c r="N1830" s="20"/>
    </row>
    <row r="1831" spans="2:14" x14ac:dyDescent="0.2">
      <c r="B1831" s="20">
        <f>Разбивка_по_щитам!B1836</f>
        <v>0</v>
      </c>
      <c r="C1831" s="20">
        <f>Разбивка_по_щитам!C1836</f>
        <v>0</v>
      </c>
      <c r="D1831" s="20">
        <f>Разбивка_по_щитам!F1836</f>
        <v>0</v>
      </c>
      <c r="E1831" s="20">
        <f>Разбивка_по_щитам!H1836</f>
        <v>0</v>
      </c>
      <c r="F1831" s="20">
        <f>Разбивка_по_щитам!I1836</f>
        <v>0</v>
      </c>
      <c r="G1831" s="20">
        <f>Разбивка_по_щитам!J1836</f>
        <v>0</v>
      </c>
      <c r="H1831" s="20">
        <f>Разбивка_по_щитам!K1836</f>
        <v>0</v>
      </c>
      <c r="I1831" s="20">
        <f>Разбивка_по_щитам!L1836</f>
        <v>0</v>
      </c>
      <c r="J1831" s="20">
        <f>Разбивка_по_щитам!M1836</f>
        <v>0</v>
      </c>
      <c r="K1831" s="20">
        <f>Разбивка_по_щитам!N1836</f>
        <v>0</v>
      </c>
      <c r="L1831" s="20"/>
      <c r="M1831" s="20">
        <f>Разбивка_по_щитам!P1836</f>
        <v>0</v>
      </c>
      <c r="N1831" s="20"/>
    </row>
    <row r="1832" spans="2:14" x14ac:dyDescent="0.2">
      <c r="B1832" s="20">
        <f>Разбивка_по_щитам!B1837</f>
        <v>0</v>
      </c>
      <c r="C1832" s="20">
        <f>Разбивка_по_щитам!C1837</f>
        <v>0</v>
      </c>
      <c r="D1832" s="20">
        <f>Разбивка_по_щитам!F1837</f>
        <v>0</v>
      </c>
      <c r="E1832" s="20">
        <f>Разбивка_по_щитам!H1837</f>
        <v>0</v>
      </c>
      <c r="F1832" s="20">
        <f>Разбивка_по_щитам!I1837</f>
        <v>0</v>
      </c>
      <c r="G1832" s="20">
        <f>Разбивка_по_щитам!J1837</f>
        <v>0</v>
      </c>
      <c r="H1832" s="20">
        <f>Разбивка_по_щитам!K1837</f>
        <v>0</v>
      </c>
      <c r="I1832" s="20">
        <f>Разбивка_по_щитам!L1837</f>
        <v>0</v>
      </c>
      <c r="J1832" s="20">
        <f>Разбивка_по_щитам!M1837</f>
        <v>0</v>
      </c>
      <c r="K1832" s="20">
        <f>Разбивка_по_щитам!N1837</f>
        <v>0</v>
      </c>
      <c r="L1832" s="20"/>
      <c r="M1832" s="20">
        <f>Разбивка_по_щитам!P1837</f>
        <v>0</v>
      </c>
      <c r="N1832" s="20"/>
    </row>
    <row r="1833" spans="2:14" x14ac:dyDescent="0.2">
      <c r="B1833" s="20">
        <f>Разбивка_по_щитам!B1838</f>
        <v>0</v>
      </c>
      <c r="C1833" s="20">
        <f>Разбивка_по_щитам!C1838</f>
        <v>0</v>
      </c>
      <c r="D1833" s="20">
        <f>Разбивка_по_щитам!F1838</f>
        <v>0</v>
      </c>
      <c r="E1833" s="20">
        <f>Разбивка_по_щитам!H1838</f>
        <v>0</v>
      </c>
      <c r="F1833" s="20">
        <f>Разбивка_по_щитам!I1838</f>
        <v>0</v>
      </c>
      <c r="G1833" s="20">
        <f>Разбивка_по_щитам!J1838</f>
        <v>0</v>
      </c>
      <c r="H1833" s="20">
        <f>Разбивка_по_щитам!K1838</f>
        <v>0</v>
      </c>
      <c r="I1833" s="20">
        <f>Разбивка_по_щитам!L1838</f>
        <v>0</v>
      </c>
      <c r="J1833" s="20">
        <f>Разбивка_по_щитам!M1838</f>
        <v>0</v>
      </c>
      <c r="K1833" s="20">
        <f>Разбивка_по_щитам!N1838</f>
        <v>0</v>
      </c>
      <c r="L1833" s="20"/>
      <c r="M1833" s="20">
        <f>Разбивка_по_щитам!P1838</f>
        <v>0</v>
      </c>
      <c r="N1833" s="20"/>
    </row>
    <row r="1834" spans="2:14" x14ac:dyDescent="0.2">
      <c r="B1834" s="20">
        <f>Разбивка_по_щитам!B1839</f>
        <v>0</v>
      </c>
      <c r="C1834" s="20">
        <f>Разбивка_по_щитам!C1839</f>
        <v>0</v>
      </c>
      <c r="D1834" s="20">
        <f>Разбивка_по_щитам!F1839</f>
        <v>0</v>
      </c>
      <c r="E1834" s="20">
        <f>Разбивка_по_щитам!H1839</f>
        <v>0</v>
      </c>
      <c r="F1834" s="20">
        <f>Разбивка_по_щитам!I1839</f>
        <v>0</v>
      </c>
      <c r="G1834" s="20">
        <f>Разбивка_по_щитам!J1839</f>
        <v>0</v>
      </c>
      <c r="H1834" s="20">
        <f>Разбивка_по_щитам!K1839</f>
        <v>0</v>
      </c>
      <c r="I1834" s="20">
        <f>Разбивка_по_щитам!L1839</f>
        <v>0</v>
      </c>
      <c r="J1834" s="20">
        <f>Разбивка_по_щитам!M1839</f>
        <v>0</v>
      </c>
      <c r="K1834" s="20">
        <f>Разбивка_по_щитам!N1839</f>
        <v>0</v>
      </c>
      <c r="L1834" s="20"/>
      <c r="M1834" s="20">
        <f>Разбивка_по_щитам!P1839</f>
        <v>0</v>
      </c>
      <c r="N1834" s="20"/>
    </row>
    <row r="1835" spans="2:14" x14ac:dyDescent="0.2">
      <c r="B1835" s="20">
        <f>Разбивка_по_щитам!B1840</f>
        <v>0</v>
      </c>
      <c r="C1835" s="20">
        <f>Разбивка_по_щитам!C1840</f>
        <v>0</v>
      </c>
      <c r="D1835" s="20">
        <f>Разбивка_по_щитам!F1840</f>
        <v>0</v>
      </c>
      <c r="E1835" s="20">
        <f>Разбивка_по_щитам!H1840</f>
        <v>0</v>
      </c>
      <c r="F1835" s="20">
        <f>Разбивка_по_щитам!I1840</f>
        <v>0</v>
      </c>
      <c r="G1835" s="20">
        <f>Разбивка_по_щитам!J1840</f>
        <v>0</v>
      </c>
      <c r="H1835" s="20">
        <f>Разбивка_по_щитам!K1840</f>
        <v>0</v>
      </c>
      <c r="I1835" s="20">
        <f>Разбивка_по_щитам!L1840</f>
        <v>0</v>
      </c>
      <c r="J1835" s="20">
        <f>Разбивка_по_щитам!M1840</f>
        <v>0</v>
      </c>
      <c r="K1835" s="20">
        <f>Разбивка_по_щитам!N1840</f>
        <v>0</v>
      </c>
      <c r="L1835" s="20"/>
      <c r="M1835" s="20">
        <f>Разбивка_по_щитам!P1840</f>
        <v>0</v>
      </c>
      <c r="N1835" s="20"/>
    </row>
    <row r="1836" spans="2:14" x14ac:dyDescent="0.2">
      <c r="B1836" s="20">
        <f>Разбивка_по_щитам!B1841</f>
        <v>0</v>
      </c>
      <c r="C1836" s="20">
        <f>Разбивка_по_щитам!C1841</f>
        <v>0</v>
      </c>
      <c r="D1836" s="20">
        <f>Разбивка_по_щитам!F1841</f>
        <v>0</v>
      </c>
      <c r="E1836" s="20">
        <f>Разбивка_по_щитам!H1841</f>
        <v>0</v>
      </c>
      <c r="F1836" s="20">
        <f>Разбивка_по_щитам!I1841</f>
        <v>0</v>
      </c>
      <c r="G1836" s="20">
        <f>Разбивка_по_щитам!J1841</f>
        <v>0</v>
      </c>
      <c r="H1836" s="20">
        <f>Разбивка_по_щитам!K1841</f>
        <v>0</v>
      </c>
      <c r="I1836" s="20">
        <f>Разбивка_по_щитам!L1841</f>
        <v>0</v>
      </c>
      <c r="J1836" s="20">
        <f>Разбивка_по_щитам!M1841</f>
        <v>0</v>
      </c>
      <c r="K1836" s="20">
        <f>Разбивка_по_щитам!N1841</f>
        <v>0</v>
      </c>
      <c r="L1836" s="20"/>
      <c r="M1836" s="20">
        <f>Разбивка_по_щитам!P1841</f>
        <v>0</v>
      </c>
      <c r="N1836" s="20"/>
    </row>
    <row r="1837" spans="2:14" x14ac:dyDescent="0.2">
      <c r="B1837" s="20">
        <f>Разбивка_по_щитам!B1842</f>
        <v>0</v>
      </c>
      <c r="C1837" s="20">
        <f>Разбивка_по_щитам!C1842</f>
        <v>0</v>
      </c>
      <c r="D1837" s="20">
        <f>Разбивка_по_щитам!F1842</f>
        <v>0</v>
      </c>
      <c r="E1837" s="20">
        <f>Разбивка_по_щитам!H1842</f>
        <v>0</v>
      </c>
      <c r="F1837" s="20">
        <f>Разбивка_по_щитам!I1842</f>
        <v>0</v>
      </c>
      <c r="G1837" s="20">
        <f>Разбивка_по_щитам!J1842</f>
        <v>0</v>
      </c>
      <c r="H1837" s="20">
        <f>Разбивка_по_щитам!K1842</f>
        <v>0</v>
      </c>
      <c r="I1837" s="20">
        <f>Разбивка_по_щитам!L1842</f>
        <v>0</v>
      </c>
      <c r="J1837" s="20">
        <f>Разбивка_по_щитам!M1842</f>
        <v>0</v>
      </c>
      <c r="K1837" s="20">
        <f>Разбивка_по_щитам!N1842</f>
        <v>0</v>
      </c>
      <c r="L1837" s="20"/>
      <c r="M1837" s="20">
        <f>Разбивка_по_щитам!P1842</f>
        <v>0</v>
      </c>
      <c r="N1837" s="20"/>
    </row>
    <row r="1838" spans="2:14" x14ac:dyDescent="0.2">
      <c r="B1838" s="20">
        <f>Разбивка_по_щитам!B1843</f>
        <v>0</v>
      </c>
      <c r="C1838" s="20">
        <f>Разбивка_по_щитам!C1843</f>
        <v>0</v>
      </c>
      <c r="D1838" s="20">
        <f>Разбивка_по_щитам!F1843</f>
        <v>0</v>
      </c>
      <c r="E1838" s="20">
        <f>Разбивка_по_щитам!H1843</f>
        <v>0</v>
      </c>
      <c r="F1838" s="20">
        <f>Разбивка_по_щитам!I1843</f>
        <v>0</v>
      </c>
      <c r="G1838" s="20">
        <f>Разбивка_по_щитам!J1843</f>
        <v>0</v>
      </c>
      <c r="H1838" s="20">
        <f>Разбивка_по_щитам!K1843</f>
        <v>0</v>
      </c>
      <c r="I1838" s="20">
        <f>Разбивка_по_щитам!L1843</f>
        <v>0</v>
      </c>
      <c r="J1838" s="20">
        <f>Разбивка_по_щитам!M1843</f>
        <v>0</v>
      </c>
      <c r="K1838" s="20">
        <f>Разбивка_по_щитам!N1843</f>
        <v>0</v>
      </c>
      <c r="L1838" s="20"/>
      <c r="M1838" s="20">
        <f>Разбивка_по_щитам!P1843</f>
        <v>0</v>
      </c>
      <c r="N1838" s="20"/>
    </row>
    <row r="1839" spans="2:14" x14ac:dyDescent="0.2">
      <c r="B1839" s="20">
        <f>Разбивка_по_щитам!B1844</f>
        <v>0</v>
      </c>
      <c r="C1839" s="20">
        <f>Разбивка_по_щитам!C1844</f>
        <v>0</v>
      </c>
      <c r="D1839" s="20">
        <f>Разбивка_по_щитам!F1844</f>
        <v>0</v>
      </c>
      <c r="E1839" s="20">
        <f>Разбивка_по_щитам!H1844</f>
        <v>0</v>
      </c>
      <c r="F1839" s="20">
        <f>Разбивка_по_щитам!I1844</f>
        <v>0</v>
      </c>
      <c r="G1839" s="20">
        <f>Разбивка_по_щитам!J1844</f>
        <v>0</v>
      </c>
      <c r="H1839" s="20">
        <f>Разбивка_по_щитам!K1844</f>
        <v>0</v>
      </c>
      <c r="I1839" s="20">
        <f>Разбивка_по_щитам!L1844</f>
        <v>0</v>
      </c>
      <c r="J1839" s="20">
        <f>Разбивка_по_щитам!M1844</f>
        <v>0</v>
      </c>
      <c r="K1839" s="20">
        <f>Разбивка_по_щитам!N1844</f>
        <v>0</v>
      </c>
      <c r="L1839" s="20"/>
      <c r="M1839" s="20">
        <f>Разбивка_по_щитам!P1844</f>
        <v>0</v>
      </c>
      <c r="N1839" s="20"/>
    </row>
    <row r="1840" spans="2:14" x14ac:dyDescent="0.2">
      <c r="B1840" s="20">
        <f>Разбивка_по_щитам!B1845</f>
        <v>0</v>
      </c>
      <c r="C1840" s="20">
        <f>Разбивка_по_щитам!C1845</f>
        <v>0</v>
      </c>
      <c r="D1840" s="20">
        <f>Разбивка_по_щитам!F1845</f>
        <v>0</v>
      </c>
      <c r="E1840" s="20">
        <f>Разбивка_по_щитам!H1845</f>
        <v>0</v>
      </c>
      <c r="F1840" s="20">
        <f>Разбивка_по_щитам!I1845</f>
        <v>0</v>
      </c>
      <c r="G1840" s="20">
        <f>Разбивка_по_щитам!J1845</f>
        <v>0</v>
      </c>
      <c r="H1840" s="20">
        <f>Разбивка_по_щитам!K1845</f>
        <v>0</v>
      </c>
      <c r="I1840" s="20">
        <f>Разбивка_по_щитам!L1845</f>
        <v>0</v>
      </c>
      <c r="J1840" s="20">
        <f>Разбивка_по_щитам!M1845</f>
        <v>0</v>
      </c>
      <c r="K1840" s="20">
        <f>Разбивка_по_щитам!N1845</f>
        <v>0</v>
      </c>
      <c r="L1840" s="20"/>
      <c r="M1840" s="20">
        <f>Разбивка_по_щитам!P1845</f>
        <v>0</v>
      </c>
      <c r="N1840" s="20"/>
    </row>
    <row r="1841" spans="2:14" x14ac:dyDescent="0.2">
      <c r="B1841" s="20">
        <f>Разбивка_по_щитам!B1846</f>
        <v>0</v>
      </c>
      <c r="C1841" s="20">
        <f>Разбивка_по_щитам!C1846</f>
        <v>0</v>
      </c>
      <c r="D1841" s="20">
        <f>Разбивка_по_щитам!F1846</f>
        <v>0</v>
      </c>
      <c r="E1841" s="20">
        <f>Разбивка_по_щитам!H1846</f>
        <v>0</v>
      </c>
      <c r="F1841" s="20">
        <f>Разбивка_по_щитам!I1846</f>
        <v>0</v>
      </c>
      <c r="G1841" s="20">
        <f>Разбивка_по_щитам!J1846</f>
        <v>0</v>
      </c>
      <c r="H1841" s="20">
        <f>Разбивка_по_щитам!K1846</f>
        <v>0</v>
      </c>
      <c r="I1841" s="20">
        <f>Разбивка_по_щитам!L1846</f>
        <v>0</v>
      </c>
      <c r="J1841" s="20">
        <f>Разбивка_по_щитам!M1846</f>
        <v>0</v>
      </c>
      <c r="K1841" s="20">
        <f>Разбивка_по_щитам!N1846</f>
        <v>0</v>
      </c>
      <c r="L1841" s="20"/>
      <c r="M1841" s="20">
        <f>Разбивка_по_щитам!P1846</f>
        <v>0</v>
      </c>
      <c r="N1841" s="20"/>
    </row>
    <row r="1842" spans="2:14" x14ac:dyDescent="0.2">
      <c r="B1842" s="20">
        <f>Разбивка_по_щитам!B1847</f>
        <v>0</v>
      </c>
      <c r="C1842" s="20">
        <f>Разбивка_по_щитам!C1847</f>
        <v>0</v>
      </c>
      <c r="D1842" s="20">
        <f>Разбивка_по_щитам!F1847</f>
        <v>0</v>
      </c>
      <c r="E1842" s="20">
        <f>Разбивка_по_щитам!H1847</f>
        <v>0</v>
      </c>
      <c r="F1842" s="20">
        <f>Разбивка_по_щитам!I1847</f>
        <v>0</v>
      </c>
      <c r="G1842" s="20">
        <f>Разбивка_по_щитам!J1847</f>
        <v>0</v>
      </c>
      <c r="H1842" s="20">
        <f>Разбивка_по_щитам!K1847</f>
        <v>0</v>
      </c>
      <c r="I1842" s="20">
        <f>Разбивка_по_щитам!L1847</f>
        <v>0</v>
      </c>
      <c r="J1842" s="20">
        <f>Разбивка_по_щитам!M1847</f>
        <v>0</v>
      </c>
      <c r="K1842" s="20">
        <f>Разбивка_по_щитам!N1847</f>
        <v>0</v>
      </c>
      <c r="L1842" s="20"/>
      <c r="M1842" s="20">
        <f>Разбивка_по_щитам!P1847</f>
        <v>0</v>
      </c>
      <c r="N1842" s="20"/>
    </row>
    <row r="1843" spans="2:14" x14ac:dyDescent="0.2">
      <c r="B1843" s="20">
        <f>Разбивка_по_щитам!B1848</f>
        <v>0</v>
      </c>
      <c r="C1843" s="20">
        <f>Разбивка_по_щитам!C1848</f>
        <v>0</v>
      </c>
      <c r="D1843" s="20">
        <f>Разбивка_по_щитам!F1848</f>
        <v>0</v>
      </c>
      <c r="E1843" s="20">
        <f>Разбивка_по_щитам!H1848</f>
        <v>0</v>
      </c>
      <c r="F1843" s="20">
        <f>Разбивка_по_щитам!I1848</f>
        <v>0</v>
      </c>
      <c r="G1843" s="20">
        <f>Разбивка_по_щитам!J1848</f>
        <v>0</v>
      </c>
      <c r="H1843" s="20">
        <f>Разбивка_по_щитам!K1848</f>
        <v>0</v>
      </c>
      <c r="I1843" s="20">
        <f>Разбивка_по_щитам!L1848</f>
        <v>0</v>
      </c>
      <c r="J1843" s="20">
        <f>Разбивка_по_щитам!M1848</f>
        <v>0</v>
      </c>
      <c r="K1843" s="20">
        <f>Разбивка_по_щитам!N1848</f>
        <v>0</v>
      </c>
      <c r="L1843" s="20"/>
      <c r="M1843" s="20">
        <f>Разбивка_по_щитам!P1848</f>
        <v>0</v>
      </c>
      <c r="N1843" s="20"/>
    </row>
    <row r="1844" spans="2:14" x14ac:dyDescent="0.2">
      <c r="B1844" s="20">
        <f>Разбивка_по_щитам!B1849</f>
        <v>0</v>
      </c>
      <c r="C1844" s="20">
        <f>Разбивка_по_щитам!C1849</f>
        <v>0</v>
      </c>
      <c r="D1844" s="20">
        <f>Разбивка_по_щитам!F1849</f>
        <v>0</v>
      </c>
      <c r="E1844" s="20">
        <f>Разбивка_по_щитам!H1849</f>
        <v>0</v>
      </c>
      <c r="F1844" s="20">
        <f>Разбивка_по_щитам!I1849</f>
        <v>0</v>
      </c>
      <c r="G1844" s="20">
        <f>Разбивка_по_щитам!J1849</f>
        <v>0</v>
      </c>
      <c r="H1844" s="20">
        <f>Разбивка_по_щитам!K1849</f>
        <v>0</v>
      </c>
      <c r="I1844" s="20">
        <f>Разбивка_по_щитам!L1849</f>
        <v>0</v>
      </c>
      <c r="J1844" s="20">
        <f>Разбивка_по_щитам!M1849</f>
        <v>0</v>
      </c>
      <c r="K1844" s="20">
        <f>Разбивка_по_щитам!N1849</f>
        <v>0</v>
      </c>
      <c r="L1844" s="20"/>
      <c r="M1844" s="20">
        <f>Разбивка_по_щитам!P1849</f>
        <v>0</v>
      </c>
      <c r="N1844" s="20"/>
    </row>
    <row r="1845" spans="2:14" x14ac:dyDescent="0.2">
      <c r="B1845" s="20">
        <f>Разбивка_по_щитам!B1850</f>
        <v>0</v>
      </c>
      <c r="C1845" s="20">
        <f>Разбивка_по_щитам!C1850</f>
        <v>0</v>
      </c>
      <c r="D1845" s="20">
        <f>Разбивка_по_щитам!F1850</f>
        <v>0</v>
      </c>
      <c r="E1845" s="20">
        <f>Разбивка_по_щитам!H1850</f>
        <v>0</v>
      </c>
      <c r="F1845" s="20">
        <f>Разбивка_по_щитам!I1850</f>
        <v>0</v>
      </c>
      <c r="G1845" s="20">
        <f>Разбивка_по_щитам!J1850</f>
        <v>0</v>
      </c>
      <c r="H1845" s="20">
        <f>Разбивка_по_щитам!K1850</f>
        <v>0</v>
      </c>
      <c r="I1845" s="20">
        <f>Разбивка_по_щитам!L1850</f>
        <v>0</v>
      </c>
      <c r="J1845" s="20">
        <f>Разбивка_по_щитам!M1850</f>
        <v>0</v>
      </c>
      <c r="K1845" s="20">
        <f>Разбивка_по_щитам!N1850</f>
        <v>0</v>
      </c>
      <c r="L1845" s="20"/>
      <c r="M1845" s="20">
        <f>Разбивка_по_щитам!P1850</f>
        <v>0</v>
      </c>
      <c r="N1845" s="20"/>
    </row>
    <row r="1846" spans="2:14" x14ac:dyDescent="0.2">
      <c r="B1846" s="20">
        <f>Разбивка_по_щитам!B1851</f>
        <v>0</v>
      </c>
      <c r="C1846" s="20">
        <f>Разбивка_по_щитам!C1851</f>
        <v>0</v>
      </c>
      <c r="D1846" s="20">
        <f>Разбивка_по_щитам!F1851</f>
        <v>0</v>
      </c>
      <c r="E1846" s="20">
        <f>Разбивка_по_щитам!H1851</f>
        <v>0</v>
      </c>
      <c r="F1846" s="20">
        <f>Разбивка_по_щитам!I1851</f>
        <v>0</v>
      </c>
      <c r="G1846" s="20">
        <f>Разбивка_по_щитам!J1851</f>
        <v>0</v>
      </c>
      <c r="H1846" s="20">
        <f>Разбивка_по_щитам!K1851</f>
        <v>0</v>
      </c>
      <c r="I1846" s="20">
        <f>Разбивка_по_щитам!L1851</f>
        <v>0</v>
      </c>
      <c r="J1846" s="20">
        <f>Разбивка_по_щитам!M1851</f>
        <v>0</v>
      </c>
      <c r="K1846" s="20">
        <f>Разбивка_по_щитам!N1851</f>
        <v>0</v>
      </c>
      <c r="L1846" s="20"/>
      <c r="M1846" s="20">
        <f>Разбивка_по_щитам!P1851</f>
        <v>0</v>
      </c>
      <c r="N1846" s="20"/>
    </row>
    <row r="1847" spans="2:14" x14ac:dyDescent="0.2">
      <c r="B1847" s="20">
        <f>Разбивка_по_щитам!B1852</f>
        <v>0</v>
      </c>
      <c r="C1847" s="20">
        <f>Разбивка_по_щитам!C1852</f>
        <v>0</v>
      </c>
      <c r="D1847" s="20">
        <f>Разбивка_по_щитам!F1852</f>
        <v>0</v>
      </c>
      <c r="E1847" s="20">
        <f>Разбивка_по_щитам!H1852</f>
        <v>0</v>
      </c>
      <c r="F1847" s="20">
        <f>Разбивка_по_щитам!I1852</f>
        <v>0</v>
      </c>
      <c r="G1847" s="20">
        <f>Разбивка_по_щитам!J1852</f>
        <v>0</v>
      </c>
      <c r="H1847" s="20">
        <f>Разбивка_по_щитам!K1852</f>
        <v>0</v>
      </c>
      <c r="I1847" s="20">
        <f>Разбивка_по_щитам!L1852</f>
        <v>0</v>
      </c>
      <c r="J1847" s="20">
        <f>Разбивка_по_щитам!M1852</f>
        <v>0</v>
      </c>
      <c r="K1847" s="20">
        <f>Разбивка_по_щитам!N1852</f>
        <v>0</v>
      </c>
      <c r="L1847" s="20"/>
      <c r="M1847" s="20">
        <f>Разбивка_по_щитам!P1852</f>
        <v>0</v>
      </c>
      <c r="N1847" s="20"/>
    </row>
    <row r="1848" spans="2:14" x14ac:dyDescent="0.2">
      <c r="B1848" s="20">
        <f>Разбивка_по_щитам!B1853</f>
        <v>0</v>
      </c>
      <c r="C1848" s="20">
        <f>Разбивка_по_щитам!C1853</f>
        <v>0</v>
      </c>
      <c r="D1848" s="20">
        <f>Разбивка_по_щитам!F1853</f>
        <v>0</v>
      </c>
      <c r="E1848" s="20">
        <f>Разбивка_по_щитам!H1853</f>
        <v>0</v>
      </c>
      <c r="F1848" s="20">
        <f>Разбивка_по_щитам!I1853</f>
        <v>0</v>
      </c>
      <c r="G1848" s="20">
        <f>Разбивка_по_щитам!J1853</f>
        <v>0</v>
      </c>
      <c r="H1848" s="20">
        <f>Разбивка_по_щитам!K1853</f>
        <v>0</v>
      </c>
      <c r="I1848" s="20">
        <f>Разбивка_по_щитам!L1853</f>
        <v>0</v>
      </c>
      <c r="J1848" s="20">
        <f>Разбивка_по_щитам!M1853</f>
        <v>0</v>
      </c>
      <c r="K1848" s="20">
        <f>Разбивка_по_щитам!N1853</f>
        <v>0</v>
      </c>
      <c r="L1848" s="20"/>
      <c r="M1848" s="20">
        <f>Разбивка_по_щитам!P1853</f>
        <v>0</v>
      </c>
      <c r="N1848" s="20"/>
    </row>
    <row r="1849" spans="2:14" x14ac:dyDescent="0.2">
      <c r="B1849" s="20">
        <f>Разбивка_по_щитам!B1854</f>
        <v>0</v>
      </c>
      <c r="C1849" s="20">
        <f>Разбивка_по_щитам!C1854</f>
        <v>0</v>
      </c>
      <c r="D1849" s="20">
        <f>Разбивка_по_щитам!F1854</f>
        <v>0</v>
      </c>
      <c r="E1849" s="20">
        <f>Разбивка_по_щитам!H1854</f>
        <v>0</v>
      </c>
      <c r="F1849" s="20">
        <f>Разбивка_по_щитам!I1854</f>
        <v>0</v>
      </c>
      <c r="G1849" s="20">
        <f>Разбивка_по_щитам!J1854</f>
        <v>0</v>
      </c>
      <c r="H1849" s="20">
        <f>Разбивка_по_щитам!K1854</f>
        <v>0</v>
      </c>
      <c r="I1849" s="20">
        <f>Разбивка_по_щитам!L1854</f>
        <v>0</v>
      </c>
      <c r="J1849" s="20">
        <f>Разбивка_по_щитам!M1854</f>
        <v>0</v>
      </c>
      <c r="K1849" s="20">
        <f>Разбивка_по_щитам!N1854</f>
        <v>0</v>
      </c>
      <c r="L1849" s="20"/>
      <c r="M1849" s="20">
        <f>Разбивка_по_щитам!P1854</f>
        <v>0</v>
      </c>
      <c r="N1849" s="20"/>
    </row>
    <row r="1850" spans="2:14" x14ac:dyDescent="0.2">
      <c r="B1850" s="20">
        <f>Разбивка_по_щитам!B1855</f>
        <v>0</v>
      </c>
      <c r="C1850" s="20">
        <f>Разбивка_по_щитам!C1855</f>
        <v>0</v>
      </c>
      <c r="D1850" s="20">
        <f>Разбивка_по_щитам!F1855</f>
        <v>0</v>
      </c>
      <c r="E1850" s="20">
        <f>Разбивка_по_щитам!H1855</f>
        <v>0</v>
      </c>
      <c r="F1850" s="20">
        <f>Разбивка_по_щитам!I1855</f>
        <v>0</v>
      </c>
      <c r="G1850" s="20">
        <f>Разбивка_по_щитам!J1855</f>
        <v>0</v>
      </c>
      <c r="H1850" s="20">
        <f>Разбивка_по_щитам!K1855</f>
        <v>0</v>
      </c>
      <c r="I1850" s="20">
        <f>Разбивка_по_щитам!L1855</f>
        <v>0</v>
      </c>
      <c r="J1850" s="20">
        <f>Разбивка_по_щитам!M1855</f>
        <v>0</v>
      </c>
      <c r="K1850" s="20">
        <f>Разбивка_по_щитам!N1855</f>
        <v>0</v>
      </c>
      <c r="L1850" s="20"/>
      <c r="M1850" s="20">
        <f>Разбивка_по_щитам!P1855</f>
        <v>0</v>
      </c>
      <c r="N1850" s="20"/>
    </row>
    <row r="1851" spans="2:14" x14ac:dyDescent="0.2">
      <c r="B1851" s="20">
        <f>Разбивка_по_щитам!B1856</f>
        <v>0</v>
      </c>
      <c r="C1851" s="20">
        <f>Разбивка_по_щитам!C1856</f>
        <v>0</v>
      </c>
      <c r="D1851" s="20">
        <f>Разбивка_по_щитам!F1856</f>
        <v>0</v>
      </c>
      <c r="E1851" s="20">
        <f>Разбивка_по_щитам!H1856</f>
        <v>0</v>
      </c>
      <c r="F1851" s="20">
        <f>Разбивка_по_щитам!I1856</f>
        <v>0</v>
      </c>
      <c r="G1851" s="20">
        <f>Разбивка_по_щитам!J1856</f>
        <v>0</v>
      </c>
      <c r="H1851" s="20">
        <f>Разбивка_по_щитам!K1856</f>
        <v>0</v>
      </c>
      <c r="I1851" s="20">
        <f>Разбивка_по_щитам!L1856</f>
        <v>0</v>
      </c>
      <c r="J1851" s="20">
        <f>Разбивка_по_щитам!M1856</f>
        <v>0</v>
      </c>
      <c r="K1851" s="20">
        <f>Разбивка_по_щитам!N1856</f>
        <v>0</v>
      </c>
      <c r="L1851" s="20"/>
      <c r="M1851" s="20">
        <f>Разбивка_по_щитам!P1856</f>
        <v>0</v>
      </c>
      <c r="N1851" s="20"/>
    </row>
    <row r="1852" spans="2:14" x14ac:dyDescent="0.2">
      <c r="B1852" s="20">
        <f>Разбивка_по_щитам!B1857</f>
        <v>0</v>
      </c>
      <c r="C1852" s="20">
        <f>Разбивка_по_щитам!C1857</f>
        <v>0</v>
      </c>
      <c r="D1852" s="20">
        <f>Разбивка_по_щитам!F1857</f>
        <v>0</v>
      </c>
      <c r="E1852" s="20">
        <f>Разбивка_по_щитам!H1857</f>
        <v>0</v>
      </c>
      <c r="F1852" s="20">
        <f>Разбивка_по_щитам!I1857</f>
        <v>0</v>
      </c>
      <c r="G1852" s="20">
        <f>Разбивка_по_щитам!J1857</f>
        <v>0</v>
      </c>
      <c r="H1852" s="20">
        <f>Разбивка_по_щитам!K1857</f>
        <v>0</v>
      </c>
      <c r="I1852" s="20">
        <f>Разбивка_по_щитам!L1857</f>
        <v>0</v>
      </c>
      <c r="J1852" s="20">
        <f>Разбивка_по_щитам!M1857</f>
        <v>0</v>
      </c>
      <c r="K1852" s="20">
        <f>Разбивка_по_щитам!N1857</f>
        <v>0</v>
      </c>
      <c r="L1852" s="20"/>
      <c r="M1852" s="20">
        <f>Разбивка_по_щитам!P1857</f>
        <v>0</v>
      </c>
      <c r="N1852" s="20"/>
    </row>
    <row r="1853" spans="2:14" x14ac:dyDescent="0.2">
      <c r="B1853" s="20">
        <f>Разбивка_по_щитам!B1858</f>
        <v>0</v>
      </c>
      <c r="C1853" s="20">
        <f>Разбивка_по_щитам!C1858</f>
        <v>0</v>
      </c>
      <c r="D1853" s="20">
        <f>Разбивка_по_щитам!F1858</f>
        <v>0</v>
      </c>
      <c r="E1853" s="20">
        <f>Разбивка_по_щитам!H1858</f>
        <v>0</v>
      </c>
      <c r="F1853" s="20">
        <f>Разбивка_по_щитам!I1858</f>
        <v>0</v>
      </c>
      <c r="G1853" s="20">
        <f>Разбивка_по_щитам!J1858</f>
        <v>0</v>
      </c>
      <c r="H1853" s="20">
        <f>Разбивка_по_щитам!K1858</f>
        <v>0</v>
      </c>
      <c r="I1853" s="20">
        <f>Разбивка_по_щитам!L1858</f>
        <v>0</v>
      </c>
      <c r="J1853" s="20">
        <f>Разбивка_по_щитам!M1858</f>
        <v>0</v>
      </c>
      <c r="K1853" s="20">
        <f>Разбивка_по_щитам!N1858</f>
        <v>0</v>
      </c>
      <c r="L1853" s="20"/>
      <c r="M1853" s="20">
        <f>Разбивка_по_щитам!P1858</f>
        <v>0</v>
      </c>
      <c r="N1853" s="20"/>
    </row>
    <row r="1854" spans="2:14" x14ac:dyDescent="0.2">
      <c r="B1854" s="20">
        <f>Разбивка_по_щитам!B1859</f>
        <v>0</v>
      </c>
      <c r="C1854" s="20">
        <f>Разбивка_по_щитам!C1859</f>
        <v>0</v>
      </c>
      <c r="D1854" s="20">
        <f>Разбивка_по_щитам!F1859</f>
        <v>0</v>
      </c>
      <c r="E1854" s="20">
        <f>Разбивка_по_щитам!H1859</f>
        <v>0</v>
      </c>
      <c r="F1854" s="20">
        <f>Разбивка_по_щитам!I1859</f>
        <v>0</v>
      </c>
      <c r="G1854" s="20">
        <f>Разбивка_по_щитам!J1859</f>
        <v>0</v>
      </c>
      <c r="H1854" s="20">
        <f>Разбивка_по_щитам!K1859</f>
        <v>0</v>
      </c>
      <c r="I1854" s="20">
        <f>Разбивка_по_щитам!L1859</f>
        <v>0</v>
      </c>
      <c r="J1854" s="20">
        <f>Разбивка_по_щитам!M1859</f>
        <v>0</v>
      </c>
      <c r="K1854" s="20">
        <f>Разбивка_по_щитам!N1859</f>
        <v>0</v>
      </c>
      <c r="L1854" s="20"/>
      <c r="M1854" s="20">
        <f>Разбивка_по_щитам!P1859</f>
        <v>0</v>
      </c>
      <c r="N1854" s="20"/>
    </row>
    <row r="1855" spans="2:14" x14ac:dyDescent="0.2">
      <c r="B1855" s="20">
        <f>Разбивка_по_щитам!B1860</f>
        <v>0</v>
      </c>
      <c r="C1855" s="20">
        <f>Разбивка_по_щитам!C1860</f>
        <v>0</v>
      </c>
      <c r="D1855" s="20">
        <f>Разбивка_по_щитам!F1860</f>
        <v>0</v>
      </c>
      <c r="E1855" s="20">
        <f>Разбивка_по_щитам!H1860</f>
        <v>0</v>
      </c>
      <c r="F1855" s="20">
        <f>Разбивка_по_щитам!I1860</f>
        <v>0</v>
      </c>
      <c r="G1855" s="20">
        <f>Разбивка_по_щитам!J1860</f>
        <v>0</v>
      </c>
      <c r="H1855" s="20">
        <f>Разбивка_по_щитам!K1860</f>
        <v>0</v>
      </c>
      <c r="I1855" s="20">
        <f>Разбивка_по_щитам!L1860</f>
        <v>0</v>
      </c>
      <c r="J1855" s="20">
        <f>Разбивка_по_щитам!M1860</f>
        <v>0</v>
      </c>
      <c r="K1855" s="20">
        <f>Разбивка_по_щитам!N1860</f>
        <v>0</v>
      </c>
      <c r="L1855" s="20"/>
      <c r="M1855" s="20">
        <f>Разбивка_по_щитам!P1860</f>
        <v>0</v>
      </c>
      <c r="N1855" s="20"/>
    </row>
    <row r="1856" spans="2:14" x14ac:dyDescent="0.2">
      <c r="B1856" s="20">
        <f>Разбивка_по_щитам!B1861</f>
        <v>0</v>
      </c>
      <c r="C1856" s="20">
        <f>Разбивка_по_щитам!C1861</f>
        <v>0</v>
      </c>
      <c r="D1856" s="20">
        <f>Разбивка_по_щитам!F1861</f>
        <v>0</v>
      </c>
      <c r="E1856" s="20">
        <f>Разбивка_по_щитам!H1861</f>
        <v>0</v>
      </c>
      <c r="F1856" s="20">
        <f>Разбивка_по_щитам!I1861</f>
        <v>0</v>
      </c>
      <c r="G1856" s="20">
        <f>Разбивка_по_щитам!J1861</f>
        <v>0</v>
      </c>
      <c r="H1856" s="20">
        <f>Разбивка_по_щитам!K1861</f>
        <v>0</v>
      </c>
      <c r="I1856" s="20">
        <f>Разбивка_по_щитам!L1861</f>
        <v>0</v>
      </c>
      <c r="J1856" s="20">
        <f>Разбивка_по_щитам!M1861</f>
        <v>0</v>
      </c>
      <c r="K1856" s="20">
        <f>Разбивка_по_щитам!N1861</f>
        <v>0</v>
      </c>
      <c r="L1856" s="20"/>
      <c r="M1856" s="20">
        <f>Разбивка_по_щитам!P1861</f>
        <v>0</v>
      </c>
      <c r="N1856" s="20"/>
    </row>
    <row r="1857" spans="2:14" x14ac:dyDescent="0.2">
      <c r="B1857" s="20">
        <f>Разбивка_по_щитам!B1862</f>
        <v>0</v>
      </c>
      <c r="C1857" s="20">
        <f>Разбивка_по_щитам!C1862</f>
        <v>0</v>
      </c>
      <c r="D1857" s="20">
        <f>Разбивка_по_щитам!F1862</f>
        <v>0</v>
      </c>
      <c r="E1857" s="20">
        <f>Разбивка_по_щитам!H1862</f>
        <v>0</v>
      </c>
      <c r="F1857" s="20">
        <f>Разбивка_по_щитам!I1862</f>
        <v>0</v>
      </c>
      <c r="G1857" s="20">
        <f>Разбивка_по_щитам!J1862</f>
        <v>0</v>
      </c>
      <c r="H1857" s="20">
        <f>Разбивка_по_щитам!K1862</f>
        <v>0</v>
      </c>
      <c r="I1857" s="20">
        <f>Разбивка_по_щитам!L1862</f>
        <v>0</v>
      </c>
      <c r="J1857" s="20">
        <f>Разбивка_по_щитам!M1862</f>
        <v>0</v>
      </c>
      <c r="K1857" s="20">
        <f>Разбивка_по_щитам!N1862</f>
        <v>0</v>
      </c>
      <c r="L1857" s="20"/>
      <c r="M1857" s="20">
        <f>Разбивка_по_щитам!P1862</f>
        <v>0</v>
      </c>
      <c r="N1857" s="20"/>
    </row>
    <row r="1858" spans="2:14" x14ac:dyDescent="0.2">
      <c r="B1858" s="20">
        <f>Разбивка_по_щитам!B1863</f>
        <v>0</v>
      </c>
      <c r="C1858" s="20">
        <f>Разбивка_по_щитам!C1863</f>
        <v>0</v>
      </c>
      <c r="D1858" s="20">
        <f>Разбивка_по_щитам!F1863</f>
        <v>0</v>
      </c>
      <c r="E1858" s="20">
        <f>Разбивка_по_щитам!H1863</f>
        <v>0</v>
      </c>
      <c r="F1858" s="20">
        <f>Разбивка_по_щитам!I1863</f>
        <v>0</v>
      </c>
      <c r="G1858" s="20">
        <f>Разбивка_по_щитам!J1863</f>
        <v>0</v>
      </c>
      <c r="H1858" s="20">
        <f>Разбивка_по_щитам!K1863</f>
        <v>0</v>
      </c>
      <c r="I1858" s="20">
        <f>Разбивка_по_щитам!L1863</f>
        <v>0</v>
      </c>
      <c r="J1858" s="20">
        <f>Разбивка_по_щитам!M1863</f>
        <v>0</v>
      </c>
      <c r="K1858" s="20">
        <f>Разбивка_по_щитам!N1863</f>
        <v>0</v>
      </c>
      <c r="L1858" s="20"/>
      <c r="M1858" s="20">
        <f>Разбивка_по_щитам!P1863</f>
        <v>0</v>
      </c>
      <c r="N1858" s="20"/>
    </row>
    <row r="1859" spans="2:14" x14ac:dyDescent="0.2">
      <c r="B1859" s="20">
        <f>Разбивка_по_щитам!B1864</f>
        <v>0</v>
      </c>
      <c r="C1859" s="20">
        <f>Разбивка_по_щитам!C1864</f>
        <v>0</v>
      </c>
      <c r="D1859" s="20">
        <f>Разбивка_по_щитам!F1864</f>
        <v>0</v>
      </c>
      <c r="E1859" s="20">
        <f>Разбивка_по_щитам!H1864</f>
        <v>0</v>
      </c>
      <c r="F1859" s="20">
        <f>Разбивка_по_щитам!I1864</f>
        <v>0</v>
      </c>
      <c r="G1859" s="20">
        <f>Разбивка_по_щитам!J1864</f>
        <v>0</v>
      </c>
      <c r="H1859" s="20">
        <f>Разбивка_по_щитам!K1864</f>
        <v>0</v>
      </c>
      <c r="I1859" s="20">
        <f>Разбивка_по_щитам!L1864</f>
        <v>0</v>
      </c>
      <c r="J1859" s="20">
        <f>Разбивка_по_щитам!M1864</f>
        <v>0</v>
      </c>
      <c r="K1859" s="20">
        <f>Разбивка_по_щитам!N1864</f>
        <v>0</v>
      </c>
      <c r="L1859" s="20"/>
      <c r="M1859" s="20">
        <f>Разбивка_по_щитам!P1864</f>
        <v>0</v>
      </c>
      <c r="N1859" s="20"/>
    </row>
    <row r="1860" spans="2:14" x14ac:dyDescent="0.2">
      <c r="B1860" s="20">
        <f>Разбивка_по_щитам!B1865</f>
        <v>0</v>
      </c>
      <c r="C1860" s="20">
        <f>Разбивка_по_щитам!C1865</f>
        <v>0</v>
      </c>
      <c r="D1860" s="20">
        <f>Разбивка_по_щитам!F1865</f>
        <v>0</v>
      </c>
      <c r="E1860" s="20">
        <f>Разбивка_по_щитам!H1865</f>
        <v>0</v>
      </c>
      <c r="F1860" s="20">
        <f>Разбивка_по_щитам!I1865</f>
        <v>0</v>
      </c>
      <c r="G1860" s="20">
        <f>Разбивка_по_щитам!J1865</f>
        <v>0</v>
      </c>
      <c r="H1860" s="20">
        <f>Разбивка_по_щитам!K1865</f>
        <v>0</v>
      </c>
      <c r="I1860" s="20">
        <f>Разбивка_по_щитам!L1865</f>
        <v>0</v>
      </c>
      <c r="J1860" s="20">
        <f>Разбивка_по_щитам!M1865</f>
        <v>0</v>
      </c>
      <c r="K1860" s="20">
        <f>Разбивка_по_щитам!N1865</f>
        <v>0</v>
      </c>
      <c r="L1860" s="20"/>
      <c r="M1860" s="20">
        <f>Разбивка_по_щитам!P1865</f>
        <v>0</v>
      </c>
      <c r="N1860" s="20"/>
    </row>
    <row r="1861" spans="2:14" x14ac:dyDescent="0.2">
      <c r="B1861" s="20">
        <f>Разбивка_по_щитам!B1866</f>
        <v>0</v>
      </c>
      <c r="C1861" s="20">
        <f>Разбивка_по_щитам!C1866</f>
        <v>0</v>
      </c>
      <c r="D1861" s="20">
        <f>Разбивка_по_щитам!F1866</f>
        <v>0</v>
      </c>
      <c r="E1861" s="20">
        <f>Разбивка_по_щитам!H1866</f>
        <v>0</v>
      </c>
      <c r="F1861" s="20">
        <f>Разбивка_по_щитам!I1866</f>
        <v>0</v>
      </c>
      <c r="G1861" s="20">
        <f>Разбивка_по_щитам!J1866</f>
        <v>0</v>
      </c>
      <c r="H1861" s="20">
        <f>Разбивка_по_щитам!K1866</f>
        <v>0</v>
      </c>
      <c r="I1861" s="20">
        <f>Разбивка_по_щитам!L1866</f>
        <v>0</v>
      </c>
      <c r="J1861" s="20">
        <f>Разбивка_по_щитам!M1866</f>
        <v>0</v>
      </c>
      <c r="K1861" s="20">
        <f>Разбивка_по_щитам!N1866</f>
        <v>0</v>
      </c>
      <c r="L1861" s="20"/>
      <c r="M1861" s="20">
        <f>Разбивка_по_щитам!P1866</f>
        <v>0</v>
      </c>
      <c r="N1861" s="20"/>
    </row>
    <row r="1862" spans="2:14" x14ac:dyDescent="0.2">
      <c r="B1862" s="20">
        <f>Разбивка_по_щитам!B1867</f>
        <v>0</v>
      </c>
      <c r="C1862" s="20">
        <f>Разбивка_по_щитам!C1867</f>
        <v>0</v>
      </c>
      <c r="D1862" s="20">
        <f>Разбивка_по_щитам!F1867</f>
        <v>0</v>
      </c>
      <c r="E1862" s="20">
        <f>Разбивка_по_щитам!H1867</f>
        <v>0</v>
      </c>
      <c r="F1862" s="20">
        <f>Разбивка_по_щитам!I1867</f>
        <v>0</v>
      </c>
      <c r="G1862" s="20">
        <f>Разбивка_по_щитам!J1867</f>
        <v>0</v>
      </c>
      <c r="H1862" s="20">
        <f>Разбивка_по_щитам!K1867</f>
        <v>0</v>
      </c>
      <c r="I1862" s="20">
        <f>Разбивка_по_щитам!L1867</f>
        <v>0</v>
      </c>
      <c r="J1862" s="20">
        <f>Разбивка_по_щитам!M1867</f>
        <v>0</v>
      </c>
      <c r="K1862" s="20">
        <f>Разбивка_по_щитам!N1867</f>
        <v>0</v>
      </c>
      <c r="L1862" s="20"/>
      <c r="M1862" s="20">
        <f>Разбивка_по_щитам!P1867</f>
        <v>0</v>
      </c>
      <c r="N1862" s="20"/>
    </row>
    <row r="1863" spans="2:14" x14ac:dyDescent="0.2">
      <c r="B1863" s="20">
        <f>Разбивка_по_щитам!B1868</f>
        <v>0</v>
      </c>
      <c r="C1863" s="20">
        <f>Разбивка_по_щитам!C1868</f>
        <v>0</v>
      </c>
      <c r="D1863" s="20">
        <f>Разбивка_по_щитам!F1868</f>
        <v>0</v>
      </c>
      <c r="E1863" s="20">
        <f>Разбивка_по_щитам!H1868</f>
        <v>0</v>
      </c>
      <c r="F1863" s="20">
        <f>Разбивка_по_щитам!I1868</f>
        <v>0</v>
      </c>
      <c r="G1863" s="20">
        <f>Разбивка_по_щитам!J1868</f>
        <v>0</v>
      </c>
      <c r="H1863" s="20">
        <f>Разбивка_по_щитам!K1868</f>
        <v>0</v>
      </c>
      <c r="I1863" s="20">
        <f>Разбивка_по_щитам!L1868</f>
        <v>0</v>
      </c>
      <c r="J1863" s="20">
        <f>Разбивка_по_щитам!M1868</f>
        <v>0</v>
      </c>
      <c r="K1863" s="20">
        <f>Разбивка_по_щитам!N1868</f>
        <v>0</v>
      </c>
      <c r="L1863" s="20"/>
      <c r="M1863" s="20">
        <f>Разбивка_по_щитам!P1868</f>
        <v>0</v>
      </c>
      <c r="N1863" s="20"/>
    </row>
    <row r="1864" spans="2:14" x14ac:dyDescent="0.2">
      <c r="B1864" s="20">
        <f>Разбивка_по_щитам!B1869</f>
        <v>0</v>
      </c>
      <c r="C1864" s="20">
        <f>Разбивка_по_щитам!C1869</f>
        <v>0</v>
      </c>
      <c r="D1864" s="20">
        <f>Разбивка_по_щитам!F1869</f>
        <v>0</v>
      </c>
      <c r="E1864" s="20">
        <f>Разбивка_по_щитам!H1869</f>
        <v>0</v>
      </c>
      <c r="F1864" s="20">
        <f>Разбивка_по_щитам!I1869</f>
        <v>0</v>
      </c>
      <c r="G1864" s="20">
        <f>Разбивка_по_щитам!J1869</f>
        <v>0</v>
      </c>
      <c r="H1864" s="20">
        <f>Разбивка_по_щитам!K1869</f>
        <v>0</v>
      </c>
      <c r="I1864" s="20">
        <f>Разбивка_по_щитам!L1869</f>
        <v>0</v>
      </c>
      <c r="J1864" s="20">
        <f>Разбивка_по_щитам!M1869</f>
        <v>0</v>
      </c>
      <c r="K1864" s="20">
        <f>Разбивка_по_щитам!N1869</f>
        <v>0</v>
      </c>
      <c r="L1864" s="20"/>
      <c r="M1864" s="20">
        <f>Разбивка_по_щитам!P1869</f>
        <v>0</v>
      </c>
      <c r="N1864" s="20"/>
    </row>
    <row r="1865" spans="2:14" x14ac:dyDescent="0.2">
      <c r="B1865" s="20">
        <f>Разбивка_по_щитам!B1870</f>
        <v>0</v>
      </c>
      <c r="C1865" s="20">
        <f>Разбивка_по_щитам!C1870</f>
        <v>0</v>
      </c>
      <c r="D1865" s="20">
        <f>Разбивка_по_щитам!F1870</f>
        <v>0</v>
      </c>
      <c r="E1865" s="20">
        <f>Разбивка_по_щитам!H1870</f>
        <v>0</v>
      </c>
      <c r="F1865" s="20">
        <f>Разбивка_по_щитам!I1870</f>
        <v>0</v>
      </c>
      <c r="G1865" s="20">
        <f>Разбивка_по_щитам!J1870</f>
        <v>0</v>
      </c>
      <c r="H1865" s="20">
        <f>Разбивка_по_щитам!K1870</f>
        <v>0</v>
      </c>
      <c r="I1865" s="20">
        <f>Разбивка_по_щитам!L1870</f>
        <v>0</v>
      </c>
      <c r="J1865" s="20">
        <f>Разбивка_по_щитам!M1870</f>
        <v>0</v>
      </c>
      <c r="K1865" s="20">
        <f>Разбивка_по_щитам!N1870</f>
        <v>0</v>
      </c>
      <c r="L1865" s="20"/>
      <c r="M1865" s="20">
        <f>Разбивка_по_щитам!P1870</f>
        <v>0</v>
      </c>
      <c r="N1865" s="20"/>
    </row>
    <row r="1866" spans="2:14" x14ac:dyDescent="0.2">
      <c r="B1866" s="20">
        <f>Разбивка_по_щитам!B1871</f>
        <v>0</v>
      </c>
      <c r="C1866" s="20">
        <f>Разбивка_по_щитам!C1871</f>
        <v>0</v>
      </c>
      <c r="D1866" s="20">
        <f>Разбивка_по_щитам!F1871</f>
        <v>0</v>
      </c>
      <c r="E1866" s="20">
        <f>Разбивка_по_щитам!H1871</f>
        <v>0</v>
      </c>
      <c r="F1866" s="20">
        <f>Разбивка_по_щитам!I1871</f>
        <v>0</v>
      </c>
      <c r="G1866" s="20">
        <f>Разбивка_по_щитам!J1871</f>
        <v>0</v>
      </c>
      <c r="H1866" s="20">
        <f>Разбивка_по_щитам!K1871</f>
        <v>0</v>
      </c>
      <c r="I1866" s="20">
        <f>Разбивка_по_щитам!L1871</f>
        <v>0</v>
      </c>
      <c r="J1866" s="20">
        <f>Разбивка_по_щитам!M1871</f>
        <v>0</v>
      </c>
      <c r="K1866" s="20">
        <f>Разбивка_по_щитам!N1871</f>
        <v>0</v>
      </c>
      <c r="L1866" s="20"/>
      <c r="M1866" s="20">
        <f>Разбивка_по_щитам!P1871</f>
        <v>0</v>
      </c>
      <c r="N1866" s="20"/>
    </row>
    <row r="1867" spans="2:14" x14ac:dyDescent="0.2">
      <c r="B1867" s="20">
        <f>Разбивка_по_щитам!B1872</f>
        <v>0</v>
      </c>
      <c r="C1867" s="20">
        <f>Разбивка_по_щитам!C1872</f>
        <v>0</v>
      </c>
      <c r="D1867" s="20">
        <f>Разбивка_по_щитам!F1872</f>
        <v>0</v>
      </c>
      <c r="E1867" s="20">
        <f>Разбивка_по_щитам!H1872</f>
        <v>0</v>
      </c>
      <c r="F1867" s="20">
        <f>Разбивка_по_щитам!I1872</f>
        <v>0</v>
      </c>
      <c r="G1867" s="20">
        <f>Разбивка_по_щитам!J1872</f>
        <v>0</v>
      </c>
      <c r="H1867" s="20">
        <f>Разбивка_по_щитам!K1872</f>
        <v>0</v>
      </c>
      <c r="I1867" s="20">
        <f>Разбивка_по_щитам!L1872</f>
        <v>0</v>
      </c>
      <c r="J1867" s="20">
        <f>Разбивка_по_щитам!M1872</f>
        <v>0</v>
      </c>
      <c r="K1867" s="20">
        <f>Разбивка_по_щитам!N1872</f>
        <v>0</v>
      </c>
      <c r="L1867" s="20"/>
      <c r="M1867" s="20">
        <f>Разбивка_по_щитам!P1872</f>
        <v>0</v>
      </c>
      <c r="N1867" s="20"/>
    </row>
    <row r="1868" spans="2:14" x14ac:dyDescent="0.2">
      <c r="B1868" s="20">
        <f>Разбивка_по_щитам!B1873</f>
        <v>0</v>
      </c>
      <c r="C1868" s="20">
        <f>Разбивка_по_щитам!C1873</f>
        <v>0</v>
      </c>
      <c r="D1868" s="20">
        <f>Разбивка_по_щитам!F1873</f>
        <v>0</v>
      </c>
      <c r="E1868" s="20">
        <f>Разбивка_по_щитам!H1873</f>
        <v>0</v>
      </c>
      <c r="F1868" s="20">
        <f>Разбивка_по_щитам!I1873</f>
        <v>0</v>
      </c>
      <c r="G1868" s="20">
        <f>Разбивка_по_щитам!J1873</f>
        <v>0</v>
      </c>
      <c r="H1868" s="20">
        <f>Разбивка_по_щитам!K1873</f>
        <v>0</v>
      </c>
      <c r="I1868" s="20">
        <f>Разбивка_по_щитам!L1873</f>
        <v>0</v>
      </c>
      <c r="J1868" s="20">
        <f>Разбивка_по_щитам!M1873</f>
        <v>0</v>
      </c>
      <c r="K1868" s="20">
        <f>Разбивка_по_щитам!N1873</f>
        <v>0</v>
      </c>
      <c r="L1868" s="20"/>
      <c r="M1868" s="20">
        <f>Разбивка_по_щитам!P1873</f>
        <v>0</v>
      </c>
      <c r="N1868" s="20"/>
    </row>
    <row r="1869" spans="2:14" x14ac:dyDescent="0.2">
      <c r="B1869" s="20">
        <f>Разбивка_по_щитам!B1874</f>
        <v>0</v>
      </c>
      <c r="C1869" s="20">
        <f>Разбивка_по_щитам!C1874</f>
        <v>0</v>
      </c>
      <c r="D1869" s="20">
        <f>Разбивка_по_щитам!F1874</f>
        <v>0</v>
      </c>
      <c r="E1869" s="20">
        <f>Разбивка_по_щитам!H1874</f>
        <v>0</v>
      </c>
      <c r="F1869" s="20">
        <f>Разбивка_по_щитам!I1874</f>
        <v>0</v>
      </c>
      <c r="G1869" s="20">
        <f>Разбивка_по_щитам!J1874</f>
        <v>0</v>
      </c>
      <c r="H1869" s="20">
        <f>Разбивка_по_щитам!K1874</f>
        <v>0</v>
      </c>
      <c r="I1869" s="20">
        <f>Разбивка_по_щитам!L1874</f>
        <v>0</v>
      </c>
      <c r="J1869" s="20">
        <f>Разбивка_по_щитам!M1874</f>
        <v>0</v>
      </c>
      <c r="K1869" s="20">
        <f>Разбивка_по_щитам!N1874</f>
        <v>0</v>
      </c>
      <c r="L1869" s="20"/>
      <c r="M1869" s="20">
        <f>Разбивка_по_щитам!P1874</f>
        <v>0</v>
      </c>
      <c r="N1869" s="20"/>
    </row>
    <row r="1870" spans="2:14" x14ac:dyDescent="0.2">
      <c r="B1870" s="20">
        <f>Разбивка_по_щитам!B1875</f>
        <v>0</v>
      </c>
      <c r="C1870" s="20">
        <f>Разбивка_по_щитам!C1875</f>
        <v>0</v>
      </c>
      <c r="D1870" s="20">
        <f>Разбивка_по_щитам!F1875</f>
        <v>0</v>
      </c>
      <c r="E1870" s="20">
        <f>Разбивка_по_щитам!H1875</f>
        <v>0</v>
      </c>
      <c r="F1870" s="20">
        <f>Разбивка_по_щитам!I1875</f>
        <v>0</v>
      </c>
      <c r="G1870" s="20">
        <f>Разбивка_по_щитам!J1875</f>
        <v>0</v>
      </c>
      <c r="H1870" s="20">
        <f>Разбивка_по_щитам!K1875</f>
        <v>0</v>
      </c>
      <c r="I1870" s="20">
        <f>Разбивка_по_щитам!L1875</f>
        <v>0</v>
      </c>
      <c r="J1870" s="20">
        <f>Разбивка_по_щитам!M1875</f>
        <v>0</v>
      </c>
      <c r="K1870" s="20">
        <f>Разбивка_по_щитам!N1875</f>
        <v>0</v>
      </c>
      <c r="L1870" s="20"/>
      <c r="M1870" s="20">
        <f>Разбивка_по_щитам!P1875</f>
        <v>0</v>
      </c>
      <c r="N1870" s="20"/>
    </row>
    <row r="1871" spans="2:14" x14ac:dyDescent="0.2">
      <c r="B1871" s="20">
        <f>Разбивка_по_щитам!B1876</f>
        <v>0</v>
      </c>
      <c r="C1871" s="20">
        <f>Разбивка_по_щитам!C1876</f>
        <v>0</v>
      </c>
      <c r="D1871" s="20">
        <f>Разбивка_по_щитам!F1876</f>
        <v>0</v>
      </c>
      <c r="E1871" s="20">
        <f>Разбивка_по_щитам!H1876</f>
        <v>0</v>
      </c>
      <c r="F1871" s="20">
        <f>Разбивка_по_щитам!I1876</f>
        <v>0</v>
      </c>
      <c r="G1871" s="20">
        <f>Разбивка_по_щитам!J1876</f>
        <v>0</v>
      </c>
      <c r="H1871" s="20">
        <f>Разбивка_по_щитам!K1876</f>
        <v>0</v>
      </c>
      <c r="I1871" s="20">
        <f>Разбивка_по_щитам!L1876</f>
        <v>0</v>
      </c>
      <c r="J1871" s="20">
        <f>Разбивка_по_щитам!M1876</f>
        <v>0</v>
      </c>
      <c r="K1871" s="20">
        <f>Разбивка_по_щитам!N1876</f>
        <v>0</v>
      </c>
      <c r="L1871" s="20"/>
      <c r="M1871" s="20">
        <f>Разбивка_по_щитам!P1876</f>
        <v>0</v>
      </c>
      <c r="N1871" s="20"/>
    </row>
    <row r="1872" spans="2:14" x14ac:dyDescent="0.2">
      <c r="B1872" s="20">
        <f>Разбивка_по_щитам!B1877</f>
        <v>0</v>
      </c>
      <c r="C1872" s="20">
        <f>Разбивка_по_щитам!C1877</f>
        <v>0</v>
      </c>
      <c r="D1872" s="20">
        <f>Разбивка_по_щитам!F1877</f>
        <v>0</v>
      </c>
      <c r="E1872" s="20">
        <f>Разбивка_по_щитам!H1877</f>
        <v>0</v>
      </c>
      <c r="F1872" s="20">
        <f>Разбивка_по_щитам!I1877</f>
        <v>0</v>
      </c>
      <c r="G1872" s="20">
        <f>Разбивка_по_щитам!J1877</f>
        <v>0</v>
      </c>
      <c r="H1872" s="20">
        <f>Разбивка_по_щитам!K1877</f>
        <v>0</v>
      </c>
      <c r="I1872" s="20">
        <f>Разбивка_по_щитам!L1877</f>
        <v>0</v>
      </c>
      <c r="J1872" s="20">
        <f>Разбивка_по_щитам!M1877</f>
        <v>0</v>
      </c>
      <c r="K1872" s="20">
        <f>Разбивка_по_щитам!N1877</f>
        <v>0</v>
      </c>
      <c r="L1872" s="20"/>
      <c r="M1872" s="20">
        <f>Разбивка_по_щитам!P1877</f>
        <v>0</v>
      </c>
      <c r="N1872" s="20"/>
    </row>
    <row r="1873" spans="2:14" x14ac:dyDescent="0.2">
      <c r="B1873" s="20">
        <f>Разбивка_по_щитам!B1878</f>
        <v>0</v>
      </c>
      <c r="C1873" s="20">
        <f>Разбивка_по_щитам!C1878</f>
        <v>0</v>
      </c>
      <c r="D1873" s="20">
        <f>Разбивка_по_щитам!F1878</f>
        <v>0</v>
      </c>
      <c r="E1873" s="20">
        <f>Разбивка_по_щитам!H1878</f>
        <v>0</v>
      </c>
      <c r="F1873" s="20">
        <f>Разбивка_по_щитам!I1878</f>
        <v>0</v>
      </c>
      <c r="G1873" s="20">
        <f>Разбивка_по_щитам!J1878</f>
        <v>0</v>
      </c>
      <c r="H1873" s="20">
        <f>Разбивка_по_щитам!K1878</f>
        <v>0</v>
      </c>
      <c r="I1873" s="20">
        <f>Разбивка_по_щитам!L1878</f>
        <v>0</v>
      </c>
      <c r="J1873" s="20">
        <f>Разбивка_по_щитам!M1878</f>
        <v>0</v>
      </c>
      <c r="K1873" s="20">
        <f>Разбивка_по_щитам!N1878</f>
        <v>0</v>
      </c>
      <c r="L1873" s="20"/>
      <c r="M1873" s="20">
        <f>Разбивка_по_щитам!P1878</f>
        <v>0</v>
      </c>
      <c r="N1873" s="20"/>
    </row>
    <row r="1874" spans="2:14" x14ac:dyDescent="0.2">
      <c r="B1874" s="20">
        <f>Разбивка_по_щитам!B1879</f>
        <v>0</v>
      </c>
      <c r="C1874" s="20">
        <f>Разбивка_по_щитам!C1879</f>
        <v>0</v>
      </c>
      <c r="D1874" s="20">
        <f>Разбивка_по_щитам!F1879</f>
        <v>0</v>
      </c>
      <c r="E1874" s="20">
        <f>Разбивка_по_щитам!H1879</f>
        <v>0</v>
      </c>
      <c r="F1874" s="20">
        <f>Разбивка_по_щитам!I1879</f>
        <v>0</v>
      </c>
      <c r="G1874" s="20">
        <f>Разбивка_по_щитам!J1879</f>
        <v>0</v>
      </c>
      <c r="H1874" s="20">
        <f>Разбивка_по_щитам!K1879</f>
        <v>0</v>
      </c>
      <c r="I1874" s="20">
        <f>Разбивка_по_щитам!L1879</f>
        <v>0</v>
      </c>
      <c r="J1874" s="20">
        <f>Разбивка_по_щитам!M1879</f>
        <v>0</v>
      </c>
      <c r="K1874" s="20">
        <f>Разбивка_по_щитам!N1879</f>
        <v>0</v>
      </c>
      <c r="L1874" s="20"/>
      <c r="M1874" s="20">
        <f>Разбивка_по_щитам!P1879</f>
        <v>0</v>
      </c>
      <c r="N1874" s="20"/>
    </row>
    <row r="1875" spans="2:14" x14ac:dyDescent="0.2">
      <c r="B1875" s="20">
        <f>Разбивка_по_щитам!B1880</f>
        <v>0</v>
      </c>
      <c r="C1875" s="20">
        <f>Разбивка_по_щитам!C1880</f>
        <v>0</v>
      </c>
      <c r="D1875" s="20">
        <f>Разбивка_по_щитам!F1880</f>
        <v>0</v>
      </c>
      <c r="E1875" s="20">
        <f>Разбивка_по_щитам!H1880</f>
        <v>0</v>
      </c>
      <c r="F1875" s="20">
        <f>Разбивка_по_щитам!I1880</f>
        <v>0</v>
      </c>
      <c r="G1875" s="20">
        <f>Разбивка_по_щитам!J1880</f>
        <v>0</v>
      </c>
      <c r="H1875" s="20">
        <f>Разбивка_по_щитам!K1880</f>
        <v>0</v>
      </c>
      <c r="I1875" s="20">
        <f>Разбивка_по_щитам!L1880</f>
        <v>0</v>
      </c>
      <c r="J1875" s="20">
        <f>Разбивка_по_щитам!M1880</f>
        <v>0</v>
      </c>
      <c r="K1875" s="20">
        <f>Разбивка_по_щитам!N1880</f>
        <v>0</v>
      </c>
      <c r="L1875" s="20"/>
      <c r="M1875" s="20">
        <f>Разбивка_по_щитам!P1880</f>
        <v>0</v>
      </c>
      <c r="N1875" s="20"/>
    </row>
    <row r="1876" spans="2:14" x14ac:dyDescent="0.2">
      <c r="B1876" s="20">
        <f>Разбивка_по_щитам!B1881</f>
        <v>0</v>
      </c>
      <c r="C1876" s="20">
        <f>Разбивка_по_щитам!C1881</f>
        <v>0</v>
      </c>
      <c r="D1876" s="20">
        <f>Разбивка_по_щитам!F1881</f>
        <v>0</v>
      </c>
      <c r="E1876" s="20">
        <f>Разбивка_по_щитам!H1881</f>
        <v>0</v>
      </c>
      <c r="F1876" s="20">
        <f>Разбивка_по_щитам!I1881</f>
        <v>0</v>
      </c>
      <c r="G1876" s="20">
        <f>Разбивка_по_щитам!J1881</f>
        <v>0</v>
      </c>
      <c r="H1876" s="20">
        <f>Разбивка_по_щитам!K1881</f>
        <v>0</v>
      </c>
      <c r="I1876" s="20">
        <f>Разбивка_по_щитам!L1881</f>
        <v>0</v>
      </c>
      <c r="J1876" s="20">
        <f>Разбивка_по_щитам!M1881</f>
        <v>0</v>
      </c>
      <c r="K1876" s="20">
        <f>Разбивка_по_щитам!N1881</f>
        <v>0</v>
      </c>
      <c r="L1876" s="20"/>
      <c r="M1876" s="20">
        <f>Разбивка_по_щитам!P1881</f>
        <v>0</v>
      </c>
      <c r="N1876" s="20"/>
    </row>
    <row r="1877" spans="2:14" x14ac:dyDescent="0.2">
      <c r="B1877" s="20">
        <f>Разбивка_по_щитам!B1882</f>
        <v>0</v>
      </c>
      <c r="C1877" s="20">
        <f>Разбивка_по_щитам!C1882</f>
        <v>0</v>
      </c>
      <c r="D1877" s="20">
        <f>Разбивка_по_щитам!F1882</f>
        <v>0</v>
      </c>
      <c r="E1877" s="20">
        <f>Разбивка_по_щитам!H1882</f>
        <v>0</v>
      </c>
      <c r="F1877" s="20">
        <f>Разбивка_по_щитам!I1882</f>
        <v>0</v>
      </c>
      <c r="G1877" s="20">
        <f>Разбивка_по_щитам!J1882</f>
        <v>0</v>
      </c>
      <c r="H1877" s="20">
        <f>Разбивка_по_щитам!K1882</f>
        <v>0</v>
      </c>
      <c r="I1877" s="20">
        <f>Разбивка_по_щитам!L1882</f>
        <v>0</v>
      </c>
      <c r="J1877" s="20">
        <f>Разбивка_по_щитам!M1882</f>
        <v>0</v>
      </c>
      <c r="K1877" s="20">
        <f>Разбивка_по_щитам!N1882</f>
        <v>0</v>
      </c>
      <c r="L1877" s="20"/>
      <c r="M1877" s="20">
        <f>Разбивка_по_щитам!P1882</f>
        <v>0</v>
      </c>
      <c r="N1877" s="20"/>
    </row>
    <row r="1878" spans="2:14" x14ac:dyDescent="0.2">
      <c r="B1878" s="20">
        <f>Разбивка_по_щитам!B1883</f>
        <v>0</v>
      </c>
      <c r="C1878" s="20">
        <f>Разбивка_по_щитам!C1883</f>
        <v>0</v>
      </c>
      <c r="D1878" s="20">
        <f>Разбивка_по_щитам!F1883</f>
        <v>0</v>
      </c>
      <c r="E1878" s="20">
        <f>Разбивка_по_щитам!H1883</f>
        <v>0</v>
      </c>
      <c r="F1878" s="20">
        <f>Разбивка_по_щитам!I1883</f>
        <v>0</v>
      </c>
      <c r="G1878" s="20">
        <f>Разбивка_по_щитам!J1883</f>
        <v>0</v>
      </c>
      <c r="H1878" s="20">
        <f>Разбивка_по_щитам!K1883</f>
        <v>0</v>
      </c>
      <c r="I1878" s="20">
        <f>Разбивка_по_щитам!L1883</f>
        <v>0</v>
      </c>
      <c r="J1878" s="20">
        <f>Разбивка_по_щитам!M1883</f>
        <v>0</v>
      </c>
      <c r="K1878" s="20">
        <f>Разбивка_по_щитам!N1883</f>
        <v>0</v>
      </c>
      <c r="L1878" s="20"/>
      <c r="M1878" s="20">
        <f>Разбивка_по_щитам!P1883</f>
        <v>0</v>
      </c>
      <c r="N1878" s="20"/>
    </row>
    <row r="1879" spans="2:14" x14ac:dyDescent="0.2">
      <c r="B1879" s="20">
        <f>Разбивка_по_щитам!B1884</f>
        <v>0</v>
      </c>
      <c r="C1879" s="20">
        <f>Разбивка_по_щитам!C1884</f>
        <v>0</v>
      </c>
      <c r="D1879" s="20">
        <f>Разбивка_по_щитам!F1884</f>
        <v>0</v>
      </c>
      <c r="E1879" s="20">
        <f>Разбивка_по_щитам!H1884</f>
        <v>0</v>
      </c>
      <c r="F1879" s="20">
        <f>Разбивка_по_щитам!I1884</f>
        <v>0</v>
      </c>
      <c r="G1879" s="20">
        <f>Разбивка_по_щитам!J1884</f>
        <v>0</v>
      </c>
      <c r="H1879" s="20">
        <f>Разбивка_по_щитам!K1884</f>
        <v>0</v>
      </c>
      <c r="I1879" s="20">
        <f>Разбивка_по_щитам!L1884</f>
        <v>0</v>
      </c>
      <c r="J1879" s="20">
        <f>Разбивка_по_щитам!M1884</f>
        <v>0</v>
      </c>
      <c r="K1879" s="20">
        <f>Разбивка_по_щитам!N1884</f>
        <v>0</v>
      </c>
      <c r="L1879" s="20"/>
      <c r="M1879" s="20">
        <f>Разбивка_по_щитам!P1884</f>
        <v>0</v>
      </c>
      <c r="N1879" s="20"/>
    </row>
    <row r="1880" spans="2:14" x14ac:dyDescent="0.2">
      <c r="B1880" s="20">
        <f>Разбивка_по_щитам!B1885</f>
        <v>0</v>
      </c>
      <c r="C1880" s="20">
        <f>Разбивка_по_щитам!C1885</f>
        <v>0</v>
      </c>
      <c r="D1880" s="20">
        <f>Разбивка_по_щитам!F1885</f>
        <v>0</v>
      </c>
      <c r="E1880" s="20">
        <f>Разбивка_по_щитам!H1885</f>
        <v>0</v>
      </c>
      <c r="F1880" s="20">
        <f>Разбивка_по_щитам!I1885</f>
        <v>0</v>
      </c>
      <c r="G1880" s="20">
        <f>Разбивка_по_щитам!J1885</f>
        <v>0</v>
      </c>
      <c r="H1880" s="20">
        <f>Разбивка_по_щитам!K1885</f>
        <v>0</v>
      </c>
      <c r="I1880" s="20">
        <f>Разбивка_по_щитам!L1885</f>
        <v>0</v>
      </c>
      <c r="J1880" s="20">
        <f>Разбивка_по_щитам!M1885</f>
        <v>0</v>
      </c>
      <c r="K1880" s="20">
        <f>Разбивка_по_щитам!N1885</f>
        <v>0</v>
      </c>
      <c r="L1880" s="20"/>
      <c r="M1880" s="20">
        <f>Разбивка_по_щитам!P1885</f>
        <v>0</v>
      </c>
      <c r="N1880" s="20"/>
    </row>
    <row r="1881" spans="2:14" x14ac:dyDescent="0.2">
      <c r="B1881" s="20">
        <f>Разбивка_по_щитам!B1886</f>
        <v>0</v>
      </c>
      <c r="C1881" s="20">
        <f>Разбивка_по_щитам!C1886</f>
        <v>0</v>
      </c>
      <c r="D1881" s="20">
        <f>Разбивка_по_щитам!F1886</f>
        <v>0</v>
      </c>
      <c r="E1881" s="20">
        <f>Разбивка_по_щитам!H1886</f>
        <v>0</v>
      </c>
      <c r="F1881" s="20">
        <f>Разбивка_по_щитам!I1886</f>
        <v>0</v>
      </c>
      <c r="G1881" s="20">
        <f>Разбивка_по_щитам!J1886</f>
        <v>0</v>
      </c>
      <c r="H1881" s="20">
        <f>Разбивка_по_щитам!K1886</f>
        <v>0</v>
      </c>
      <c r="I1881" s="20">
        <f>Разбивка_по_щитам!L1886</f>
        <v>0</v>
      </c>
      <c r="J1881" s="20">
        <f>Разбивка_по_щитам!M1886</f>
        <v>0</v>
      </c>
      <c r="K1881" s="20">
        <f>Разбивка_по_щитам!N1886</f>
        <v>0</v>
      </c>
      <c r="L1881" s="20"/>
      <c r="M1881" s="20">
        <f>Разбивка_по_щитам!P1886</f>
        <v>0</v>
      </c>
      <c r="N1881" s="20"/>
    </row>
    <row r="1882" spans="2:14" x14ac:dyDescent="0.2">
      <c r="B1882" s="20">
        <f>Разбивка_по_щитам!B1887</f>
        <v>0</v>
      </c>
      <c r="C1882" s="20">
        <f>Разбивка_по_щитам!C1887</f>
        <v>0</v>
      </c>
      <c r="D1882" s="20">
        <f>Разбивка_по_щитам!F1887</f>
        <v>0</v>
      </c>
      <c r="E1882" s="20">
        <f>Разбивка_по_щитам!H1887</f>
        <v>0</v>
      </c>
      <c r="F1882" s="20">
        <f>Разбивка_по_щитам!I1887</f>
        <v>0</v>
      </c>
      <c r="G1882" s="20">
        <f>Разбивка_по_щитам!J1887</f>
        <v>0</v>
      </c>
      <c r="H1882" s="20">
        <f>Разбивка_по_щитам!K1887</f>
        <v>0</v>
      </c>
      <c r="I1882" s="20">
        <f>Разбивка_по_щитам!L1887</f>
        <v>0</v>
      </c>
      <c r="J1882" s="20">
        <f>Разбивка_по_щитам!M1887</f>
        <v>0</v>
      </c>
      <c r="K1882" s="20">
        <f>Разбивка_по_щитам!N1887</f>
        <v>0</v>
      </c>
      <c r="L1882" s="20"/>
      <c r="M1882" s="20">
        <f>Разбивка_по_щитам!P1887</f>
        <v>0</v>
      </c>
      <c r="N1882" s="20"/>
    </row>
    <row r="1883" spans="2:14" x14ac:dyDescent="0.2">
      <c r="B1883" s="20">
        <f>Разбивка_по_щитам!B1888</f>
        <v>0</v>
      </c>
      <c r="C1883" s="20">
        <f>Разбивка_по_щитам!C1888</f>
        <v>0</v>
      </c>
      <c r="D1883" s="20">
        <f>Разбивка_по_щитам!F1888</f>
        <v>0</v>
      </c>
      <c r="E1883" s="20">
        <f>Разбивка_по_щитам!H1888</f>
        <v>0</v>
      </c>
      <c r="F1883" s="20">
        <f>Разбивка_по_щитам!I1888</f>
        <v>0</v>
      </c>
      <c r="G1883" s="20">
        <f>Разбивка_по_щитам!J1888</f>
        <v>0</v>
      </c>
      <c r="H1883" s="20">
        <f>Разбивка_по_щитам!K1888</f>
        <v>0</v>
      </c>
      <c r="I1883" s="20">
        <f>Разбивка_по_щитам!L1888</f>
        <v>0</v>
      </c>
      <c r="J1883" s="20">
        <f>Разбивка_по_щитам!M1888</f>
        <v>0</v>
      </c>
      <c r="K1883" s="20">
        <f>Разбивка_по_щитам!N1888</f>
        <v>0</v>
      </c>
      <c r="L1883" s="20"/>
      <c r="M1883" s="20">
        <f>Разбивка_по_щитам!P1888</f>
        <v>0</v>
      </c>
      <c r="N1883" s="20"/>
    </row>
    <row r="1884" spans="2:14" x14ac:dyDescent="0.2">
      <c r="B1884" s="20">
        <f>Разбивка_по_щитам!B1889</f>
        <v>0</v>
      </c>
      <c r="C1884" s="20">
        <f>Разбивка_по_щитам!C1889</f>
        <v>0</v>
      </c>
      <c r="D1884" s="20">
        <f>Разбивка_по_щитам!F1889</f>
        <v>0</v>
      </c>
      <c r="E1884" s="20">
        <f>Разбивка_по_щитам!H1889</f>
        <v>0</v>
      </c>
      <c r="F1884" s="20">
        <f>Разбивка_по_щитам!I1889</f>
        <v>0</v>
      </c>
      <c r="G1884" s="20">
        <f>Разбивка_по_щитам!J1889</f>
        <v>0</v>
      </c>
      <c r="H1884" s="20">
        <f>Разбивка_по_щитам!K1889</f>
        <v>0</v>
      </c>
      <c r="I1884" s="20">
        <f>Разбивка_по_щитам!L1889</f>
        <v>0</v>
      </c>
      <c r="J1884" s="20">
        <f>Разбивка_по_щитам!M1889</f>
        <v>0</v>
      </c>
      <c r="K1884" s="20">
        <f>Разбивка_по_щитам!N1889</f>
        <v>0</v>
      </c>
      <c r="L1884" s="20"/>
      <c r="M1884" s="20">
        <f>Разбивка_по_щитам!P1889</f>
        <v>0</v>
      </c>
      <c r="N1884" s="20"/>
    </row>
    <row r="1885" spans="2:14" x14ac:dyDescent="0.2">
      <c r="B1885" s="20">
        <f>Разбивка_по_щитам!B1890</f>
        <v>0</v>
      </c>
      <c r="C1885" s="20">
        <f>Разбивка_по_щитам!C1890</f>
        <v>0</v>
      </c>
      <c r="D1885" s="20">
        <f>Разбивка_по_щитам!F1890</f>
        <v>0</v>
      </c>
      <c r="E1885" s="20">
        <f>Разбивка_по_щитам!H1890</f>
        <v>0</v>
      </c>
      <c r="F1885" s="20">
        <f>Разбивка_по_щитам!I1890</f>
        <v>0</v>
      </c>
      <c r="G1885" s="20">
        <f>Разбивка_по_щитам!J1890</f>
        <v>0</v>
      </c>
      <c r="H1885" s="20">
        <f>Разбивка_по_щитам!K1890</f>
        <v>0</v>
      </c>
      <c r="I1885" s="20">
        <f>Разбивка_по_щитам!L1890</f>
        <v>0</v>
      </c>
      <c r="J1885" s="20">
        <f>Разбивка_по_щитам!M1890</f>
        <v>0</v>
      </c>
      <c r="K1885" s="20">
        <f>Разбивка_по_щитам!N1890</f>
        <v>0</v>
      </c>
      <c r="L1885" s="20"/>
      <c r="M1885" s="20">
        <f>Разбивка_по_щитам!P1890</f>
        <v>0</v>
      </c>
      <c r="N1885" s="20"/>
    </row>
    <row r="1886" spans="2:14" x14ac:dyDescent="0.2">
      <c r="B1886" s="20">
        <f>Разбивка_по_щитам!B1891</f>
        <v>0</v>
      </c>
      <c r="C1886" s="20">
        <f>Разбивка_по_щитам!C1891</f>
        <v>0</v>
      </c>
      <c r="D1886" s="20">
        <f>Разбивка_по_щитам!F1891</f>
        <v>0</v>
      </c>
      <c r="E1886" s="20">
        <f>Разбивка_по_щитам!H1891</f>
        <v>0</v>
      </c>
      <c r="F1886" s="20">
        <f>Разбивка_по_щитам!I1891</f>
        <v>0</v>
      </c>
      <c r="G1886" s="20">
        <f>Разбивка_по_щитам!J1891</f>
        <v>0</v>
      </c>
      <c r="H1886" s="20">
        <f>Разбивка_по_щитам!K1891</f>
        <v>0</v>
      </c>
      <c r="I1886" s="20">
        <f>Разбивка_по_щитам!L1891</f>
        <v>0</v>
      </c>
      <c r="J1886" s="20">
        <f>Разбивка_по_щитам!M1891</f>
        <v>0</v>
      </c>
      <c r="K1886" s="20">
        <f>Разбивка_по_щитам!N1891</f>
        <v>0</v>
      </c>
      <c r="L1886" s="20"/>
      <c r="M1886" s="20">
        <f>Разбивка_по_щитам!P1891</f>
        <v>0</v>
      </c>
      <c r="N1886" s="20"/>
    </row>
    <row r="1887" spans="2:14" x14ac:dyDescent="0.2">
      <c r="B1887" s="20">
        <f>Разбивка_по_щитам!B1892</f>
        <v>0</v>
      </c>
      <c r="C1887" s="20">
        <f>Разбивка_по_щитам!C1892</f>
        <v>0</v>
      </c>
      <c r="D1887" s="20">
        <f>Разбивка_по_щитам!F1892</f>
        <v>0</v>
      </c>
      <c r="E1887" s="20">
        <f>Разбивка_по_щитам!H1892</f>
        <v>0</v>
      </c>
      <c r="F1887" s="20">
        <f>Разбивка_по_щитам!I1892</f>
        <v>0</v>
      </c>
      <c r="G1887" s="20">
        <f>Разбивка_по_щитам!J1892</f>
        <v>0</v>
      </c>
      <c r="H1887" s="20">
        <f>Разбивка_по_щитам!K1892</f>
        <v>0</v>
      </c>
      <c r="I1887" s="20">
        <f>Разбивка_по_щитам!L1892</f>
        <v>0</v>
      </c>
      <c r="J1887" s="20">
        <f>Разбивка_по_щитам!M1892</f>
        <v>0</v>
      </c>
      <c r="K1887" s="20">
        <f>Разбивка_по_щитам!N1892</f>
        <v>0</v>
      </c>
      <c r="L1887" s="20"/>
      <c r="M1887" s="20">
        <f>Разбивка_по_щитам!P1892</f>
        <v>0</v>
      </c>
      <c r="N1887" s="20"/>
    </row>
    <row r="1888" spans="2:14" x14ac:dyDescent="0.2">
      <c r="B1888" s="20">
        <f>Разбивка_по_щитам!B1893</f>
        <v>0</v>
      </c>
      <c r="C1888" s="20">
        <f>Разбивка_по_щитам!C1893</f>
        <v>0</v>
      </c>
      <c r="D1888" s="20">
        <f>Разбивка_по_щитам!F1893</f>
        <v>0</v>
      </c>
      <c r="E1888" s="20">
        <f>Разбивка_по_щитам!H1893</f>
        <v>0</v>
      </c>
      <c r="F1888" s="20">
        <f>Разбивка_по_щитам!I1893</f>
        <v>0</v>
      </c>
      <c r="G1888" s="20">
        <f>Разбивка_по_щитам!J1893</f>
        <v>0</v>
      </c>
      <c r="H1888" s="20">
        <f>Разбивка_по_щитам!K1893</f>
        <v>0</v>
      </c>
      <c r="I1888" s="20">
        <f>Разбивка_по_щитам!L1893</f>
        <v>0</v>
      </c>
      <c r="J1888" s="20">
        <f>Разбивка_по_щитам!M1893</f>
        <v>0</v>
      </c>
      <c r="K1888" s="20">
        <f>Разбивка_по_щитам!N1893</f>
        <v>0</v>
      </c>
      <c r="L1888" s="20"/>
      <c r="M1888" s="20">
        <f>Разбивка_по_щитам!P1893</f>
        <v>0</v>
      </c>
      <c r="N1888" s="20"/>
    </row>
    <row r="1889" spans="2:14" x14ac:dyDescent="0.2">
      <c r="B1889" s="20">
        <f>Разбивка_по_щитам!B1894</f>
        <v>0</v>
      </c>
      <c r="C1889" s="20">
        <f>Разбивка_по_щитам!C1894</f>
        <v>0</v>
      </c>
      <c r="D1889" s="20">
        <f>Разбивка_по_щитам!F1894</f>
        <v>0</v>
      </c>
      <c r="E1889" s="20">
        <f>Разбивка_по_щитам!H1894</f>
        <v>0</v>
      </c>
      <c r="F1889" s="20">
        <f>Разбивка_по_щитам!I1894</f>
        <v>0</v>
      </c>
      <c r="G1889" s="20">
        <f>Разбивка_по_щитам!J1894</f>
        <v>0</v>
      </c>
      <c r="H1889" s="20">
        <f>Разбивка_по_щитам!K1894</f>
        <v>0</v>
      </c>
      <c r="I1889" s="20">
        <f>Разбивка_по_щитам!L1894</f>
        <v>0</v>
      </c>
      <c r="J1889" s="20">
        <f>Разбивка_по_щитам!M1894</f>
        <v>0</v>
      </c>
      <c r="K1889" s="20">
        <f>Разбивка_по_щитам!N1894</f>
        <v>0</v>
      </c>
      <c r="L1889" s="20"/>
      <c r="M1889" s="20">
        <f>Разбивка_по_щитам!P1894</f>
        <v>0</v>
      </c>
      <c r="N1889" s="20"/>
    </row>
    <row r="1890" spans="2:14" x14ac:dyDescent="0.2">
      <c r="B1890" s="20">
        <f>Разбивка_по_щитам!B1895</f>
        <v>0</v>
      </c>
      <c r="C1890" s="20">
        <f>Разбивка_по_щитам!C1895</f>
        <v>0</v>
      </c>
      <c r="D1890" s="20">
        <f>Разбивка_по_щитам!F1895</f>
        <v>0</v>
      </c>
      <c r="E1890" s="20">
        <f>Разбивка_по_щитам!H1895</f>
        <v>0</v>
      </c>
      <c r="F1890" s="20">
        <f>Разбивка_по_щитам!I1895</f>
        <v>0</v>
      </c>
      <c r="G1890" s="20">
        <f>Разбивка_по_щитам!J1895</f>
        <v>0</v>
      </c>
      <c r="H1890" s="20">
        <f>Разбивка_по_щитам!K1895</f>
        <v>0</v>
      </c>
      <c r="I1890" s="20">
        <f>Разбивка_по_щитам!L1895</f>
        <v>0</v>
      </c>
      <c r="J1890" s="20">
        <f>Разбивка_по_щитам!M1895</f>
        <v>0</v>
      </c>
      <c r="K1890" s="20">
        <f>Разбивка_по_щитам!N1895</f>
        <v>0</v>
      </c>
      <c r="L1890" s="20"/>
      <c r="M1890" s="20">
        <f>Разбивка_по_щитам!P1895</f>
        <v>0</v>
      </c>
      <c r="N1890" s="20"/>
    </row>
    <row r="1891" spans="2:14" x14ac:dyDescent="0.2">
      <c r="B1891" s="20">
        <f>Разбивка_по_щитам!B1896</f>
        <v>0</v>
      </c>
      <c r="C1891" s="20">
        <f>Разбивка_по_щитам!C1896</f>
        <v>0</v>
      </c>
      <c r="D1891" s="20">
        <f>Разбивка_по_щитам!F1896</f>
        <v>0</v>
      </c>
      <c r="E1891" s="20">
        <f>Разбивка_по_щитам!H1896</f>
        <v>0</v>
      </c>
      <c r="F1891" s="20">
        <f>Разбивка_по_щитам!I1896</f>
        <v>0</v>
      </c>
      <c r="G1891" s="20">
        <f>Разбивка_по_щитам!J1896</f>
        <v>0</v>
      </c>
      <c r="H1891" s="20">
        <f>Разбивка_по_щитам!K1896</f>
        <v>0</v>
      </c>
      <c r="I1891" s="20">
        <f>Разбивка_по_щитам!L1896</f>
        <v>0</v>
      </c>
      <c r="J1891" s="20">
        <f>Разбивка_по_щитам!M1896</f>
        <v>0</v>
      </c>
      <c r="K1891" s="20">
        <f>Разбивка_по_щитам!N1896</f>
        <v>0</v>
      </c>
      <c r="L1891" s="20"/>
      <c r="M1891" s="20">
        <f>Разбивка_по_щитам!P1896</f>
        <v>0</v>
      </c>
      <c r="N1891" s="20"/>
    </row>
    <row r="1892" spans="2:14" x14ac:dyDescent="0.2">
      <c r="B1892" s="20">
        <f>Разбивка_по_щитам!B1897</f>
        <v>0</v>
      </c>
      <c r="C1892" s="20">
        <f>Разбивка_по_щитам!C1897</f>
        <v>0</v>
      </c>
      <c r="D1892" s="20">
        <f>Разбивка_по_щитам!F1897</f>
        <v>0</v>
      </c>
      <c r="E1892" s="20">
        <f>Разбивка_по_щитам!H1897</f>
        <v>0</v>
      </c>
      <c r="F1892" s="20">
        <f>Разбивка_по_щитам!I1897</f>
        <v>0</v>
      </c>
      <c r="G1892" s="20">
        <f>Разбивка_по_щитам!J1897</f>
        <v>0</v>
      </c>
      <c r="H1892" s="20">
        <f>Разбивка_по_щитам!K1897</f>
        <v>0</v>
      </c>
      <c r="I1892" s="20">
        <f>Разбивка_по_щитам!L1897</f>
        <v>0</v>
      </c>
      <c r="J1892" s="20">
        <f>Разбивка_по_щитам!M1897</f>
        <v>0</v>
      </c>
      <c r="K1892" s="20">
        <f>Разбивка_по_щитам!N1897</f>
        <v>0</v>
      </c>
      <c r="L1892" s="20"/>
      <c r="M1892" s="20">
        <f>Разбивка_по_щитам!P1897</f>
        <v>0</v>
      </c>
      <c r="N1892" s="20"/>
    </row>
    <row r="1893" spans="2:14" x14ac:dyDescent="0.2">
      <c r="B1893" s="20">
        <f>Разбивка_по_щитам!B1898</f>
        <v>0</v>
      </c>
      <c r="C1893" s="20">
        <f>Разбивка_по_щитам!C1898</f>
        <v>0</v>
      </c>
      <c r="D1893" s="20">
        <f>Разбивка_по_щитам!F1898</f>
        <v>0</v>
      </c>
      <c r="E1893" s="20">
        <f>Разбивка_по_щитам!H1898</f>
        <v>0</v>
      </c>
      <c r="F1893" s="20">
        <f>Разбивка_по_щитам!I1898</f>
        <v>0</v>
      </c>
      <c r="G1893" s="20">
        <f>Разбивка_по_щитам!J1898</f>
        <v>0</v>
      </c>
      <c r="H1893" s="20">
        <f>Разбивка_по_щитам!K1898</f>
        <v>0</v>
      </c>
      <c r="I1893" s="20">
        <f>Разбивка_по_щитам!L1898</f>
        <v>0</v>
      </c>
      <c r="J1893" s="20">
        <f>Разбивка_по_щитам!M1898</f>
        <v>0</v>
      </c>
      <c r="K1893" s="20">
        <f>Разбивка_по_щитам!N1898</f>
        <v>0</v>
      </c>
      <c r="L1893" s="20"/>
      <c r="M1893" s="20">
        <f>Разбивка_по_щитам!P1898</f>
        <v>0</v>
      </c>
      <c r="N1893" s="20"/>
    </row>
    <row r="1894" spans="2:14" x14ac:dyDescent="0.2">
      <c r="B1894" s="20">
        <f>Разбивка_по_щитам!B1899</f>
        <v>0</v>
      </c>
      <c r="C1894" s="20">
        <f>Разбивка_по_щитам!C1899</f>
        <v>0</v>
      </c>
      <c r="D1894" s="20">
        <f>Разбивка_по_щитам!F1899</f>
        <v>0</v>
      </c>
      <c r="E1894" s="20">
        <f>Разбивка_по_щитам!H1899</f>
        <v>0</v>
      </c>
      <c r="F1894" s="20">
        <f>Разбивка_по_щитам!I1899</f>
        <v>0</v>
      </c>
      <c r="G1894" s="20">
        <f>Разбивка_по_щитам!J1899</f>
        <v>0</v>
      </c>
      <c r="H1894" s="20">
        <f>Разбивка_по_щитам!K1899</f>
        <v>0</v>
      </c>
      <c r="I1894" s="20">
        <f>Разбивка_по_щитам!L1899</f>
        <v>0</v>
      </c>
      <c r="J1894" s="20">
        <f>Разбивка_по_щитам!M1899</f>
        <v>0</v>
      </c>
      <c r="K1894" s="20">
        <f>Разбивка_по_щитам!N1899</f>
        <v>0</v>
      </c>
      <c r="L1894" s="20"/>
      <c r="M1894" s="20">
        <f>Разбивка_по_щитам!P1899</f>
        <v>0</v>
      </c>
      <c r="N1894" s="20"/>
    </row>
    <row r="1895" spans="2:14" x14ac:dyDescent="0.2">
      <c r="B1895" s="20">
        <f>Разбивка_по_щитам!B1900</f>
        <v>0</v>
      </c>
      <c r="C1895" s="20">
        <f>Разбивка_по_щитам!C1900</f>
        <v>0</v>
      </c>
      <c r="D1895" s="20">
        <f>Разбивка_по_щитам!F1900</f>
        <v>0</v>
      </c>
      <c r="E1895" s="20">
        <f>Разбивка_по_щитам!H1900</f>
        <v>0</v>
      </c>
      <c r="F1895" s="20">
        <f>Разбивка_по_щитам!I1900</f>
        <v>0</v>
      </c>
      <c r="G1895" s="20">
        <f>Разбивка_по_щитам!J1900</f>
        <v>0</v>
      </c>
      <c r="H1895" s="20">
        <f>Разбивка_по_щитам!K1900</f>
        <v>0</v>
      </c>
      <c r="I1895" s="20">
        <f>Разбивка_по_щитам!L1900</f>
        <v>0</v>
      </c>
      <c r="J1895" s="20">
        <f>Разбивка_по_щитам!M1900</f>
        <v>0</v>
      </c>
      <c r="K1895" s="20">
        <f>Разбивка_по_щитам!N1900</f>
        <v>0</v>
      </c>
      <c r="L1895" s="20"/>
      <c r="M1895" s="20">
        <f>Разбивка_по_щитам!P1900</f>
        <v>0</v>
      </c>
      <c r="N1895" s="20"/>
    </row>
    <row r="1896" spans="2:14" x14ac:dyDescent="0.2">
      <c r="B1896" s="20">
        <f>Разбивка_по_щитам!B1901</f>
        <v>0</v>
      </c>
      <c r="C1896" s="20">
        <f>Разбивка_по_щитам!C1901</f>
        <v>0</v>
      </c>
      <c r="D1896" s="20">
        <f>Разбивка_по_щитам!F1901</f>
        <v>0</v>
      </c>
      <c r="E1896" s="20">
        <f>Разбивка_по_щитам!H1901</f>
        <v>0</v>
      </c>
      <c r="F1896" s="20">
        <f>Разбивка_по_щитам!I1901</f>
        <v>0</v>
      </c>
      <c r="G1896" s="20">
        <f>Разбивка_по_щитам!J1901</f>
        <v>0</v>
      </c>
      <c r="H1896" s="20">
        <f>Разбивка_по_щитам!K1901</f>
        <v>0</v>
      </c>
      <c r="I1896" s="20">
        <f>Разбивка_по_щитам!L1901</f>
        <v>0</v>
      </c>
      <c r="J1896" s="20">
        <f>Разбивка_по_щитам!M1901</f>
        <v>0</v>
      </c>
      <c r="K1896" s="20">
        <f>Разбивка_по_щитам!N1901</f>
        <v>0</v>
      </c>
      <c r="L1896" s="20"/>
      <c r="M1896" s="20">
        <f>Разбивка_по_щитам!P1901</f>
        <v>0</v>
      </c>
      <c r="N1896" s="20"/>
    </row>
    <row r="1897" spans="2:14" x14ac:dyDescent="0.2">
      <c r="B1897" s="20">
        <f>Разбивка_по_щитам!B1902</f>
        <v>0</v>
      </c>
      <c r="C1897" s="20">
        <f>Разбивка_по_щитам!C1902</f>
        <v>0</v>
      </c>
      <c r="D1897" s="20">
        <f>Разбивка_по_щитам!F1902</f>
        <v>0</v>
      </c>
      <c r="E1897" s="20">
        <f>Разбивка_по_щитам!H1902</f>
        <v>0</v>
      </c>
      <c r="F1897" s="20">
        <f>Разбивка_по_щитам!I1902</f>
        <v>0</v>
      </c>
      <c r="G1897" s="20">
        <f>Разбивка_по_щитам!J1902</f>
        <v>0</v>
      </c>
      <c r="H1897" s="20">
        <f>Разбивка_по_щитам!K1902</f>
        <v>0</v>
      </c>
      <c r="I1897" s="20">
        <f>Разбивка_по_щитам!L1902</f>
        <v>0</v>
      </c>
      <c r="J1897" s="20">
        <f>Разбивка_по_щитам!M1902</f>
        <v>0</v>
      </c>
      <c r="K1897" s="20">
        <f>Разбивка_по_щитам!N1902</f>
        <v>0</v>
      </c>
      <c r="L1897" s="20"/>
      <c r="M1897" s="20">
        <f>Разбивка_по_щитам!P1902</f>
        <v>0</v>
      </c>
      <c r="N1897" s="20"/>
    </row>
    <row r="1898" spans="2:14" x14ac:dyDescent="0.2">
      <c r="B1898" s="20">
        <f>Разбивка_по_щитам!B1903</f>
        <v>0</v>
      </c>
      <c r="C1898" s="20">
        <f>Разбивка_по_щитам!C1903</f>
        <v>0</v>
      </c>
      <c r="D1898" s="20">
        <f>Разбивка_по_щитам!F1903</f>
        <v>0</v>
      </c>
      <c r="E1898" s="20">
        <f>Разбивка_по_щитам!H1903</f>
        <v>0</v>
      </c>
      <c r="F1898" s="20">
        <f>Разбивка_по_щитам!I1903</f>
        <v>0</v>
      </c>
      <c r="G1898" s="20">
        <f>Разбивка_по_щитам!J1903</f>
        <v>0</v>
      </c>
      <c r="H1898" s="20">
        <f>Разбивка_по_щитам!K1903</f>
        <v>0</v>
      </c>
      <c r="I1898" s="20">
        <f>Разбивка_по_щитам!L1903</f>
        <v>0</v>
      </c>
      <c r="J1898" s="20">
        <f>Разбивка_по_щитам!M1903</f>
        <v>0</v>
      </c>
      <c r="K1898" s="20">
        <f>Разбивка_по_щитам!N1903</f>
        <v>0</v>
      </c>
      <c r="L1898" s="20"/>
      <c r="M1898" s="20">
        <f>Разбивка_по_щитам!P1903</f>
        <v>0</v>
      </c>
      <c r="N1898" s="20"/>
    </row>
    <row r="1899" spans="2:14" x14ac:dyDescent="0.2">
      <c r="B1899" s="20">
        <f>Разбивка_по_щитам!B1904</f>
        <v>0</v>
      </c>
      <c r="C1899" s="20">
        <f>Разбивка_по_щитам!C1904</f>
        <v>0</v>
      </c>
      <c r="D1899" s="20">
        <f>Разбивка_по_щитам!F1904</f>
        <v>0</v>
      </c>
      <c r="E1899" s="20">
        <f>Разбивка_по_щитам!H1904</f>
        <v>0</v>
      </c>
      <c r="F1899" s="20">
        <f>Разбивка_по_щитам!I1904</f>
        <v>0</v>
      </c>
      <c r="G1899" s="20">
        <f>Разбивка_по_щитам!J1904</f>
        <v>0</v>
      </c>
      <c r="H1899" s="20">
        <f>Разбивка_по_щитам!K1904</f>
        <v>0</v>
      </c>
      <c r="I1899" s="20">
        <f>Разбивка_по_щитам!L1904</f>
        <v>0</v>
      </c>
      <c r="J1899" s="20">
        <f>Разбивка_по_щитам!M1904</f>
        <v>0</v>
      </c>
      <c r="K1899" s="20">
        <f>Разбивка_по_щитам!N1904</f>
        <v>0</v>
      </c>
      <c r="L1899" s="20"/>
      <c r="M1899" s="20">
        <f>Разбивка_по_щитам!P1904</f>
        <v>0</v>
      </c>
      <c r="N1899" s="20"/>
    </row>
    <row r="1900" spans="2:14" x14ac:dyDescent="0.2">
      <c r="B1900" s="20">
        <f>Разбивка_по_щитам!B1905</f>
        <v>0</v>
      </c>
      <c r="C1900" s="20">
        <f>Разбивка_по_щитам!C1905</f>
        <v>0</v>
      </c>
      <c r="D1900" s="20">
        <f>Разбивка_по_щитам!F1905</f>
        <v>0</v>
      </c>
      <c r="E1900" s="20">
        <f>Разбивка_по_щитам!H1905</f>
        <v>0</v>
      </c>
      <c r="F1900" s="20">
        <f>Разбивка_по_щитам!I1905</f>
        <v>0</v>
      </c>
      <c r="G1900" s="20">
        <f>Разбивка_по_щитам!J1905</f>
        <v>0</v>
      </c>
      <c r="H1900" s="20">
        <f>Разбивка_по_щитам!K1905</f>
        <v>0</v>
      </c>
      <c r="I1900" s="20">
        <f>Разбивка_по_щитам!L1905</f>
        <v>0</v>
      </c>
      <c r="J1900" s="20">
        <f>Разбивка_по_щитам!M1905</f>
        <v>0</v>
      </c>
      <c r="K1900" s="20">
        <f>Разбивка_по_щитам!N1905</f>
        <v>0</v>
      </c>
      <c r="L1900" s="20"/>
      <c r="M1900" s="20">
        <f>Разбивка_по_щитам!P1905</f>
        <v>0</v>
      </c>
      <c r="N1900" s="20"/>
    </row>
    <row r="1901" spans="2:14" x14ac:dyDescent="0.2">
      <c r="B1901" s="20">
        <f>Разбивка_по_щитам!B1906</f>
        <v>0</v>
      </c>
      <c r="C1901" s="20">
        <f>Разбивка_по_щитам!C1906</f>
        <v>0</v>
      </c>
      <c r="D1901" s="20">
        <f>Разбивка_по_щитам!F1906</f>
        <v>0</v>
      </c>
      <c r="E1901" s="20">
        <f>Разбивка_по_щитам!H1906</f>
        <v>0</v>
      </c>
      <c r="F1901" s="20">
        <f>Разбивка_по_щитам!I1906</f>
        <v>0</v>
      </c>
      <c r="G1901" s="20">
        <f>Разбивка_по_щитам!J1906</f>
        <v>0</v>
      </c>
      <c r="H1901" s="20">
        <f>Разбивка_по_щитам!K1906</f>
        <v>0</v>
      </c>
      <c r="I1901" s="20">
        <f>Разбивка_по_щитам!L1906</f>
        <v>0</v>
      </c>
      <c r="J1901" s="20">
        <f>Разбивка_по_щитам!M1906</f>
        <v>0</v>
      </c>
      <c r="K1901" s="20">
        <f>Разбивка_по_щитам!N1906</f>
        <v>0</v>
      </c>
      <c r="L1901" s="20"/>
      <c r="M1901" s="20">
        <f>Разбивка_по_щитам!P1906</f>
        <v>0</v>
      </c>
      <c r="N1901" s="20"/>
    </row>
    <row r="1902" spans="2:14" x14ac:dyDescent="0.2">
      <c r="B1902" s="20">
        <f>Разбивка_по_щитам!B1907</f>
        <v>0</v>
      </c>
      <c r="C1902" s="20">
        <f>Разбивка_по_щитам!C1907</f>
        <v>0</v>
      </c>
      <c r="D1902" s="20">
        <f>Разбивка_по_щитам!F1907</f>
        <v>0</v>
      </c>
      <c r="E1902" s="20">
        <f>Разбивка_по_щитам!H1907</f>
        <v>0</v>
      </c>
      <c r="F1902" s="20">
        <f>Разбивка_по_щитам!I1907</f>
        <v>0</v>
      </c>
      <c r="G1902" s="20">
        <f>Разбивка_по_щитам!J1907</f>
        <v>0</v>
      </c>
      <c r="H1902" s="20">
        <f>Разбивка_по_щитам!K1907</f>
        <v>0</v>
      </c>
      <c r="I1902" s="20">
        <f>Разбивка_по_щитам!L1907</f>
        <v>0</v>
      </c>
      <c r="J1902" s="20">
        <f>Разбивка_по_щитам!M1907</f>
        <v>0</v>
      </c>
      <c r="K1902" s="20">
        <f>Разбивка_по_щитам!N1907</f>
        <v>0</v>
      </c>
      <c r="L1902" s="20"/>
      <c r="M1902" s="20">
        <f>Разбивка_по_щитам!P1907</f>
        <v>0</v>
      </c>
      <c r="N1902" s="20"/>
    </row>
    <row r="1903" spans="2:14" x14ac:dyDescent="0.2">
      <c r="B1903" s="20">
        <f>Разбивка_по_щитам!B1908</f>
        <v>0</v>
      </c>
      <c r="C1903" s="20">
        <f>Разбивка_по_щитам!C1908</f>
        <v>0</v>
      </c>
      <c r="D1903" s="20">
        <f>Разбивка_по_щитам!F1908</f>
        <v>0</v>
      </c>
      <c r="E1903" s="20">
        <f>Разбивка_по_щитам!H1908</f>
        <v>0</v>
      </c>
      <c r="F1903" s="20">
        <f>Разбивка_по_щитам!I1908</f>
        <v>0</v>
      </c>
      <c r="G1903" s="20">
        <f>Разбивка_по_щитам!J1908</f>
        <v>0</v>
      </c>
      <c r="H1903" s="20">
        <f>Разбивка_по_щитам!K1908</f>
        <v>0</v>
      </c>
      <c r="I1903" s="20">
        <f>Разбивка_по_щитам!L1908</f>
        <v>0</v>
      </c>
      <c r="J1903" s="20">
        <f>Разбивка_по_щитам!M1908</f>
        <v>0</v>
      </c>
      <c r="K1903" s="20">
        <f>Разбивка_по_щитам!N1908</f>
        <v>0</v>
      </c>
      <c r="L1903" s="20"/>
      <c r="M1903" s="20">
        <f>Разбивка_по_щитам!P1908</f>
        <v>0</v>
      </c>
      <c r="N1903" s="20"/>
    </row>
    <row r="1904" spans="2:14" x14ac:dyDescent="0.2">
      <c r="B1904" s="20">
        <f>Разбивка_по_щитам!B1909</f>
        <v>0</v>
      </c>
      <c r="C1904" s="20">
        <f>Разбивка_по_щитам!C1909</f>
        <v>0</v>
      </c>
      <c r="D1904" s="20">
        <f>Разбивка_по_щитам!F1909</f>
        <v>0</v>
      </c>
      <c r="E1904" s="20">
        <f>Разбивка_по_щитам!H1909</f>
        <v>0</v>
      </c>
      <c r="F1904" s="20">
        <f>Разбивка_по_щитам!I1909</f>
        <v>0</v>
      </c>
      <c r="G1904" s="20">
        <f>Разбивка_по_щитам!J1909</f>
        <v>0</v>
      </c>
      <c r="H1904" s="20">
        <f>Разбивка_по_щитам!K1909</f>
        <v>0</v>
      </c>
      <c r="I1904" s="20">
        <f>Разбивка_по_щитам!L1909</f>
        <v>0</v>
      </c>
      <c r="J1904" s="20">
        <f>Разбивка_по_щитам!M1909</f>
        <v>0</v>
      </c>
      <c r="K1904" s="20">
        <f>Разбивка_по_щитам!N1909</f>
        <v>0</v>
      </c>
      <c r="L1904" s="20"/>
      <c r="M1904" s="20">
        <f>Разбивка_по_щитам!P1909</f>
        <v>0</v>
      </c>
      <c r="N1904" s="20"/>
    </row>
    <row r="1905" spans="2:14" x14ac:dyDescent="0.2">
      <c r="B1905" s="20">
        <f>Разбивка_по_щитам!B1910</f>
        <v>0</v>
      </c>
      <c r="C1905" s="20">
        <f>Разбивка_по_щитам!C1910</f>
        <v>0</v>
      </c>
      <c r="D1905" s="20">
        <f>Разбивка_по_щитам!F1910</f>
        <v>0</v>
      </c>
      <c r="E1905" s="20">
        <f>Разбивка_по_щитам!H1910</f>
        <v>0</v>
      </c>
      <c r="F1905" s="20">
        <f>Разбивка_по_щитам!I1910</f>
        <v>0</v>
      </c>
      <c r="G1905" s="20">
        <f>Разбивка_по_щитам!J1910</f>
        <v>0</v>
      </c>
      <c r="H1905" s="20">
        <f>Разбивка_по_щитам!K1910</f>
        <v>0</v>
      </c>
      <c r="I1905" s="20">
        <f>Разбивка_по_щитам!L1910</f>
        <v>0</v>
      </c>
      <c r="J1905" s="20">
        <f>Разбивка_по_щитам!M1910</f>
        <v>0</v>
      </c>
      <c r="K1905" s="20">
        <f>Разбивка_по_щитам!N1910</f>
        <v>0</v>
      </c>
      <c r="L1905" s="20"/>
      <c r="M1905" s="20">
        <f>Разбивка_по_щитам!P1910</f>
        <v>0</v>
      </c>
      <c r="N1905" s="20"/>
    </row>
    <row r="1906" spans="2:14" x14ac:dyDescent="0.2">
      <c r="B1906" s="20">
        <f>Разбивка_по_щитам!B1911</f>
        <v>0</v>
      </c>
      <c r="C1906" s="20">
        <f>Разбивка_по_щитам!C1911</f>
        <v>0</v>
      </c>
      <c r="D1906" s="20">
        <f>Разбивка_по_щитам!F1911</f>
        <v>0</v>
      </c>
      <c r="E1906" s="20">
        <f>Разбивка_по_щитам!H1911</f>
        <v>0</v>
      </c>
      <c r="F1906" s="20">
        <f>Разбивка_по_щитам!I1911</f>
        <v>0</v>
      </c>
      <c r="G1906" s="20">
        <f>Разбивка_по_щитам!J1911</f>
        <v>0</v>
      </c>
      <c r="H1906" s="20">
        <f>Разбивка_по_щитам!K1911</f>
        <v>0</v>
      </c>
      <c r="I1906" s="20">
        <f>Разбивка_по_щитам!L1911</f>
        <v>0</v>
      </c>
      <c r="J1906" s="20">
        <f>Разбивка_по_щитам!M1911</f>
        <v>0</v>
      </c>
      <c r="K1906" s="20">
        <f>Разбивка_по_щитам!N1911</f>
        <v>0</v>
      </c>
      <c r="L1906" s="20"/>
      <c r="M1906" s="20">
        <f>Разбивка_по_щитам!P1911</f>
        <v>0</v>
      </c>
      <c r="N1906" s="20"/>
    </row>
    <row r="1907" spans="2:14" x14ac:dyDescent="0.2">
      <c r="B1907" s="20">
        <f>Разбивка_по_щитам!B1912</f>
        <v>0</v>
      </c>
      <c r="C1907" s="20">
        <f>Разбивка_по_щитам!C1912</f>
        <v>0</v>
      </c>
      <c r="D1907" s="20">
        <f>Разбивка_по_щитам!F1912</f>
        <v>0</v>
      </c>
      <c r="E1907" s="20">
        <f>Разбивка_по_щитам!H1912</f>
        <v>0</v>
      </c>
      <c r="F1907" s="20">
        <f>Разбивка_по_щитам!I1912</f>
        <v>0</v>
      </c>
      <c r="G1907" s="20">
        <f>Разбивка_по_щитам!J1912</f>
        <v>0</v>
      </c>
      <c r="H1907" s="20">
        <f>Разбивка_по_щитам!K1912</f>
        <v>0</v>
      </c>
      <c r="I1907" s="20">
        <f>Разбивка_по_щитам!L1912</f>
        <v>0</v>
      </c>
      <c r="J1907" s="20">
        <f>Разбивка_по_щитам!M1912</f>
        <v>0</v>
      </c>
      <c r="K1907" s="20">
        <f>Разбивка_по_щитам!N1912</f>
        <v>0</v>
      </c>
      <c r="L1907" s="20"/>
      <c r="M1907" s="20">
        <f>Разбивка_по_щитам!P1912</f>
        <v>0</v>
      </c>
      <c r="N1907" s="20"/>
    </row>
    <row r="1908" spans="2:14" x14ac:dyDescent="0.2">
      <c r="B1908" s="20">
        <f>Разбивка_по_щитам!B1913</f>
        <v>0</v>
      </c>
      <c r="C1908" s="20">
        <f>Разбивка_по_щитам!C1913</f>
        <v>0</v>
      </c>
      <c r="D1908" s="20">
        <f>Разбивка_по_щитам!F1913</f>
        <v>0</v>
      </c>
      <c r="E1908" s="20">
        <f>Разбивка_по_щитам!H1913</f>
        <v>0</v>
      </c>
      <c r="F1908" s="20">
        <f>Разбивка_по_щитам!I1913</f>
        <v>0</v>
      </c>
      <c r="G1908" s="20">
        <f>Разбивка_по_щитам!J1913</f>
        <v>0</v>
      </c>
      <c r="H1908" s="20">
        <f>Разбивка_по_щитам!K1913</f>
        <v>0</v>
      </c>
      <c r="I1908" s="20">
        <f>Разбивка_по_щитам!L1913</f>
        <v>0</v>
      </c>
      <c r="J1908" s="20">
        <f>Разбивка_по_щитам!M1913</f>
        <v>0</v>
      </c>
      <c r="K1908" s="20">
        <f>Разбивка_по_щитам!N1913</f>
        <v>0</v>
      </c>
      <c r="L1908" s="20"/>
      <c r="M1908" s="20">
        <f>Разбивка_по_щитам!P1913</f>
        <v>0</v>
      </c>
      <c r="N1908" s="20"/>
    </row>
    <row r="1909" spans="2:14" x14ac:dyDescent="0.2">
      <c r="B1909" s="20">
        <f>Разбивка_по_щитам!B1914</f>
        <v>0</v>
      </c>
      <c r="C1909" s="20">
        <f>Разбивка_по_щитам!C1914</f>
        <v>0</v>
      </c>
      <c r="D1909" s="20">
        <f>Разбивка_по_щитам!F1914</f>
        <v>0</v>
      </c>
      <c r="E1909" s="20">
        <f>Разбивка_по_щитам!H1914</f>
        <v>0</v>
      </c>
      <c r="F1909" s="20">
        <f>Разбивка_по_щитам!I1914</f>
        <v>0</v>
      </c>
      <c r="G1909" s="20">
        <f>Разбивка_по_щитам!J1914</f>
        <v>0</v>
      </c>
      <c r="H1909" s="20">
        <f>Разбивка_по_щитам!K1914</f>
        <v>0</v>
      </c>
      <c r="I1909" s="20">
        <f>Разбивка_по_щитам!L1914</f>
        <v>0</v>
      </c>
      <c r="J1909" s="20">
        <f>Разбивка_по_щитам!M1914</f>
        <v>0</v>
      </c>
      <c r="K1909" s="20">
        <f>Разбивка_по_щитам!N1914</f>
        <v>0</v>
      </c>
      <c r="L1909" s="20"/>
      <c r="M1909" s="20">
        <f>Разбивка_по_щитам!P1914</f>
        <v>0</v>
      </c>
      <c r="N1909" s="20"/>
    </row>
    <row r="1910" spans="2:14" x14ac:dyDescent="0.2">
      <c r="B1910" s="20">
        <f>Разбивка_по_щитам!B1915</f>
        <v>0</v>
      </c>
      <c r="C1910" s="20">
        <f>Разбивка_по_щитам!C1915</f>
        <v>0</v>
      </c>
      <c r="D1910" s="20">
        <f>Разбивка_по_щитам!F1915</f>
        <v>0</v>
      </c>
      <c r="E1910" s="20">
        <f>Разбивка_по_щитам!H1915</f>
        <v>0</v>
      </c>
      <c r="F1910" s="20">
        <f>Разбивка_по_щитам!I1915</f>
        <v>0</v>
      </c>
      <c r="G1910" s="20">
        <f>Разбивка_по_щитам!J1915</f>
        <v>0</v>
      </c>
      <c r="H1910" s="20">
        <f>Разбивка_по_щитам!K1915</f>
        <v>0</v>
      </c>
      <c r="I1910" s="20">
        <f>Разбивка_по_щитам!L1915</f>
        <v>0</v>
      </c>
      <c r="J1910" s="20">
        <f>Разбивка_по_щитам!M1915</f>
        <v>0</v>
      </c>
      <c r="K1910" s="20">
        <f>Разбивка_по_щитам!N1915</f>
        <v>0</v>
      </c>
      <c r="L1910" s="20"/>
      <c r="M1910" s="20">
        <f>Разбивка_по_щитам!P1915</f>
        <v>0</v>
      </c>
      <c r="N1910" s="20"/>
    </row>
    <row r="1911" spans="2:14" x14ac:dyDescent="0.2">
      <c r="B1911" s="20">
        <f>Разбивка_по_щитам!B1916</f>
        <v>0</v>
      </c>
      <c r="C1911" s="20">
        <f>Разбивка_по_щитам!C1916</f>
        <v>0</v>
      </c>
      <c r="D1911" s="20">
        <f>Разбивка_по_щитам!F1916</f>
        <v>0</v>
      </c>
      <c r="E1911" s="20">
        <f>Разбивка_по_щитам!H1916</f>
        <v>0</v>
      </c>
      <c r="F1911" s="20">
        <f>Разбивка_по_щитам!I1916</f>
        <v>0</v>
      </c>
      <c r="G1911" s="20">
        <f>Разбивка_по_щитам!J1916</f>
        <v>0</v>
      </c>
      <c r="H1911" s="20">
        <f>Разбивка_по_щитам!K1916</f>
        <v>0</v>
      </c>
      <c r="I1911" s="20">
        <f>Разбивка_по_щитам!L1916</f>
        <v>0</v>
      </c>
      <c r="J1911" s="20">
        <f>Разбивка_по_щитам!M1916</f>
        <v>0</v>
      </c>
      <c r="K1911" s="20">
        <f>Разбивка_по_щитам!N1916</f>
        <v>0</v>
      </c>
      <c r="L1911" s="20"/>
      <c r="M1911" s="20">
        <f>Разбивка_по_щитам!P1916</f>
        <v>0</v>
      </c>
      <c r="N1911" s="20"/>
    </row>
    <row r="1912" spans="2:14" x14ac:dyDescent="0.2">
      <c r="B1912" s="20">
        <f>Разбивка_по_щитам!B1917</f>
        <v>0</v>
      </c>
      <c r="C1912" s="20">
        <f>Разбивка_по_щитам!C1917</f>
        <v>0</v>
      </c>
      <c r="D1912" s="20">
        <f>Разбивка_по_щитам!F1917</f>
        <v>0</v>
      </c>
      <c r="E1912" s="20">
        <f>Разбивка_по_щитам!H1917</f>
        <v>0</v>
      </c>
      <c r="F1912" s="20">
        <f>Разбивка_по_щитам!I1917</f>
        <v>0</v>
      </c>
      <c r="G1912" s="20">
        <f>Разбивка_по_щитам!J1917</f>
        <v>0</v>
      </c>
      <c r="H1912" s="20">
        <f>Разбивка_по_щитам!K1917</f>
        <v>0</v>
      </c>
      <c r="I1912" s="20">
        <f>Разбивка_по_щитам!L1917</f>
        <v>0</v>
      </c>
      <c r="J1912" s="20">
        <f>Разбивка_по_щитам!M1917</f>
        <v>0</v>
      </c>
      <c r="K1912" s="20">
        <f>Разбивка_по_щитам!N1917</f>
        <v>0</v>
      </c>
      <c r="L1912" s="20"/>
      <c r="M1912" s="20">
        <f>Разбивка_по_щитам!P1917</f>
        <v>0</v>
      </c>
      <c r="N1912" s="20"/>
    </row>
    <row r="1913" spans="2:14" x14ac:dyDescent="0.2">
      <c r="B1913" s="20">
        <f>Разбивка_по_щитам!B1918</f>
        <v>0</v>
      </c>
      <c r="C1913" s="20">
        <f>Разбивка_по_щитам!C1918</f>
        <v>0</v>
      </c>
      <c r="D1913" s="20">
        <f>Разбивка_по_щитам!F1918</f>
        <v>0</v>
      </c>
      <c r="E1913" s="20">
        <f>Разбивка_по_щитам!H1918</f>
        <v>0</v>
      </c>
      <c r="F1913" s="20">
        <f>Разбивка_по_щитам!I1918</f>
        <v>0</v>
      </c>
      <c r="G1913" s="20">
        <f>Разбивка_по_щитам!J1918</f>
        <v>0</v>
      </c>
      <c r="H1913" s="20">
        <f>Разбивка_по_щитам!K1918</f>
        <v>0</v>
      </c>
      <c r="I1913" s="20">
        <f>Разбивка_по_щитам!L1918</f>
        <v>0</v>
      </c>
      <c r="J1913" s="20">
        <f>Разбивка_по_щитам!M1918</f>
        <v>0</v>
      </c>
      <c r="K1913" s="20">
        <f>Разбивка_по_щитам!N1918</f>
        <v>0</v>
      </c>
      <c r="L1913" s="20"/>
      <c r="M1913" s="20">
        <f>Разбивка_по_щитам!P1918</f>
        <v>0</v>
      </c>
      <c r="N1913" s="20"/>
    </row>
    <row r="1914" spans="2:14" x14ac:dyDescent="0.2">
      <c r="B1914" s="20">
        <f>Разбивка_по_щитам!B1919</f>
        <v>0</v>
      </c>
      <c r="C1914" s="20">
        <f>Разбивка_по_щитам!C1919</f>
        <v>0</v>
      </c>
      <c r="D1914" s="20">
        <f>Разбивка_по_щитам!F1919</f>
        <v>0</v>
      </c>
      <c r="E1914" s="20">
        <f>Разбивка_по_щитам!H1919</f>
        <v>0</v>
      </c>
      <c r="F1914" s="20">
        <f>Разбивка_по_щитам!I1919</f>
        <v>0</v>
      </c>
      <c r="G1914" s="20">
        <f>Разбивка_по_щитам!J1919</f>
        <v>0</v>
      </c>
      <c r="H1914" s="20">
        <f>Разбивка_по_щитам!K1919</f>
        <v>0</v>
      </c>
      <c r="I1914" s="20">
        <f>Разбивка_по_щитам!L1919</f>
        <v>0</v>
      </c>
      <c r="J1914" s="20">
        <f>Разбивка_по_щитам!M1919</f>
        <v>0</v>
      </c>
      <c r="K1914" s="20">
        <f>Разбивка_по_щитам!N1919</f>
        <v>0</v>
      </c>
      <c r="L1914" s="20"/>
      <c r="M1914" s="20">
        <f>Разбивка_по_щитам!P1919</f>
        <v>0</v>
      </c>
      <c r="N1914" s="20"/>
    </row>
    <row r="1915" spans="2:14" x14ac:dyDescent="0.2">
      <c r="B1915" s="20">
        <f>Разбивка_по_щитам!B1920</f>
        <v>0</v>
      </c>
      <c r="C1915" s="20">
        <f>Разбивка_по_щитам!C1920</f>
        <v>0</v>
      </c>
      <c r="D1915" s="20">
        <f>Разбивка_по_щитам!F1920</f>
        <v>0</v>
      </c>
      <c r="E1915" s="20">
        <f>Разбивка_по_щитам!H1920</f>
        <v>0</v>
      </c>
      <c r="F1915" s="20">
        <f>Разбивка_по_щитам!I1920</f>
        <v>0</v>
      </c>
      <c r="G1915" s="20">
        <f>Разбивка_по_щитам!J1920</f>
        <v>0</v>
      </c>
      <c r="H1915" s="20">
        <f>Разбивка_по_щитам!K1920</f>
        <v>0</v>
      </c>
      <c r="I1915" s="20">
        <f>Разбивка_по_щитам!L1920</f>
        <v>0</v>
      </c>
      <c r="J1915" s="20">
        <f>Разбивка_по_щитам!M1920</f>
        <v>0</v>
      </c>
      <c r="K1915" s="20">
        <f>Разбивка_по_щитам!N1920</f>
        <v>0</v>
      </c>
      <c r="L1915" s="20"/>
      <c r="M1915" s="20">
        <f>Разбивка_по_щитам!P1920</f>
        <v>0</v>
      </c>
      <c r="N1915" s="20"/>
    </row>
    <row r="1916" spans="2:14" x14ac:dyDescent="0.2">
      <c r="B1916" s="20">
        <f>Разбивка_по_щитам!B1921</f>
        <v>0</v>
      </c>
      <c r="C1916" s="20">
        <f>Разбивка_по_щитам!C1921</f>
        <v>0</v>
      </c>
      <c r="D1916" s="20">
        <f>Разбивка_по_щитам!F1921</f>
        <v>0</v>
      </c>
      <c r="E1916" s="20">
        <f>Разбивка_по_щитам!H1921</f>
        <v>0</v>
      </c>
      <c r="F1916" s="20">
        <f>Разбивка_по_щитам!I1921</f>
        <v>0</v>
      </c>
      <c r="G1916" s="20">
        <f>Разбивка_по_щитам!J1921</f>
        <v>0</v>
      </c>
      <c r="H1916" s="20">
        <f>Разбивка_по_щитам!K1921</f>
        <v>0</v>
      </c>
      <c r="I1916" s="20">
        <f>Разбивка_по_щитам!L1921</f>
        <v>0</v>
      </c>
      <c r="J1916" s="20">
        <f>Разбивка_по_щитам!M1921</f>
        <v>0</v>
      </c>
      <c r="K1916" s="20">
        <f>Разбивка_по_щитам!N1921</f>
        <v>0</v>
      </c>
      <c r="L1916" s="20"/>
      <c r="M1916" s="20">
        <f>Разбивка_по_щитам!P1921</f>
        <v>0</v>
      </c>
      <c r="N1916" s="20"/>
    </row>
    <row r="1917" spans="2:14" x14ac:dyDescent="0.2">
      <c r="B1917" s="20">
        <f>Разбивка_по_щитам!B1922</f>
        <v>0</v>
      </c>
      <c r="C1917" s="20">
        <f>Разбивка_по_щитам!C1922</f>
        <v>0</v>
      </c>
      <c r="D1917" s="20">
        <f>Разбивка_по_щитам!F1922</f>
        <v>0</v>
      </c>
      <c r="E1917" s="20">
        <f>Разбивка_по_щитам!H1922</f>
        <v>0</v>
      </c>
      <c r="F1917" s="20">
        <f>Разбивка_по_щитам!I1922</f>
        <v>0</v>
      </c>
      <c r="G1917" s="20">
        <f>Разбивка_по_щитам!J1922</f>
        <v>0</v>
      </c>
      <c r="H1917" s="20">
        <f>Разбивка_по_щитам!K1922</f>
        <v>0</v>
      </c>
      <c r="I1917" s="20">
        <f>Разбивка_по_щитам!L1922</f>
        <v>0</v>
      </c>
      <c r="J1917" s="20">
        <f>Разбивка_по_щитам!M1922</f>
        <v>0</v>
      </c>
      <c r="K1917" s="20">
        <f>Разбивка_по_щитам!N1922</f>
        <v>0</v>
      </c>
      <c r="L1917" s="20"/>
      <c r="M1917" s="20">
        <f>Разбивка_по_щитам!P1922</f>
        <v>0</v>
      </c>
      <c r="N1917" s="20"/>
    </row>
    <row r="1918" spans="2:14" x14ac:dyDescent="0.2">
      <c r="B1918" s="20">
        <f>Разбивка_по_щитам!B1923</f>
        <v>0</v>
      </c>
      <c r="C1918" s="20">
        <f>Разбивка_по_щитам!C1923</f>
        <v>0</v>
      </c>
      <c r="D1918" s="20">
        <f>Разбивка_по_щитам!F1923</f>
        <v>0</v>
      </c>
      <c r="E1918" s="20">
        <f>Разбивка_по_щитам!H1923</f>
        <v>0</v>
      </c>
      <c r="F1918" s="20">
        <f>Разбивка_по_щитам!I1923</f>
        <v>0</v>
      </c>
      <c r="G1918" s="20">
        <f>Разбивка_по_щитам!J1923</f>
        <v>0</v>
      </c>
      <c r="H1918" s="20">
        <f>Разбивка_по_щитам!K1923</f>
        <v>0</v>
      </c>
      <c r="I1918" s="20">
        <f>Разбивка_по_щитам!L1923</f>
        <v>0</v>
      </c>
      <c r="J1918" s="20">
        <f>Разбивка_по_щитам!M1923</f>
        <v>0</v>
      </c>
      <c r="K1918" s="20">
        <f>Разбивка_по_щитам!N1923</f>
        <v>0</v>
      </c>
      <c r="L1918" s="20"/>
      <c r="M1918" s="20">
        <f>Разбивка_по_щитам!P1923</f>
        <v>0</v>
      </c>
      <c r="N1918" s="20"/>
    </row>
    <row r="1919" spans="2:14" x14ac:dyDescent="0.2">
      <c r="B1919" s="20">
        <f>Разбивка_по_щитам!B1924</f>
        <v>0</v>
      </c>
      <c r="C1919" s="20">
        <f>Разбивка_по_щитам!C1924</f>
        <v>0</v>
      </c>
      <c r="D1919" s="20">
        <f>Разбивка_по_щитам!F1924</f>
        <v>0</v>
      </c>
      <c r="E1919" s="20">
        <f>Разбивка_по_щитам!H1924</f>
        <v>0</v>
      </c>
      <c r="F1919" s="20">
        <f>Разбивка_по_щитам!I1924</f>
        <v>0</v>
      </c>
      <c r="G1919" s="20">
        <f>Разбивка_по_щитам!J1924</f>
        <v>0</v>
      </c>
      <c r="H1919" s="20">
        <f>Разбивка_по_щитам!K1924</f>
        <v>0</v>
      </c>
      <c r="I1919" s="20">
        <f>Разбивка_по_щитам!L1924</f>
        <v>0</v>
      </c>
      <c r="J1919" s="20">
        <f>Разбивка_по_щитам!M1924</f>
        <v>0</v>
      </c>
      <c r="K1919" s="20">
        <f>Разбивка_по_щитам!N1924</f>
        <v>0</v>
      </c>
      <c r="L1919" s="20"/>
      <c r="M1919" s="20">
        <f>Разбивка_по_щитам!P1924</f>
        <v>0</v>
      </c>
      <c r="N1919" s="20"/>
    </row>
    <row r="1920" spans="2:14" x14ac:dyDescent="0.2">
      <c r="B1920" s="20">
        <f>Разбивка_по_щитам!B1925</f>
        <v>0</v>
      </c>
      <c r="C1920" s="20">
        <f>Разбивка_по_щитам!C1925</f>
        <v>0</v>
      </c>
      <c r="D1920" s="20">
        <f>Разбивка_по_щитам!F1925</f>
        <v>0</v>
      </c>
      <c r="E1920" s="20">
        <f>Разбивка_по_щитам!H1925</f>
        <v>0</v>
      </c>
      <c r="F1920" s="20">
        <f>Разбивка_по_щитам!I1925</f>
        <v>0</v>
      </c>
      <c r="G1920" s="20">
        <f>Разбивка_по_щитам!J1925</f>
        <v>0</v>
      </c>
      <c r="H1920" s="20">
        <f>Разбивка_по_щитам!K1925</f>
        <v>0</v>
      </c>
      <c r="I1920" s="20">
        <f>Разбивка_по_щитам!L1925</f>
        <v>0</v>
      </c>
      <c r="J1920" s="20">
        <f>Разбивка_по_щитам!M1925</f>
        <v>0</v>
      </c>
      <c r="K1920" s="20">
        <f>Разбивка_по_щитам!N1925</f>
        <v>0</v>
      </c>
      <c r="L1920" s="20"/>
      <c r="M1920" s="20">
        <f>Разбивка_по_щитам!P1925</f>
        <v>0</v>
      </c>
      <c r="N1920" s="20"/>
    </row>
    <row r="1921" spans="2:14" x14ac:dyDescent="0.2">
      <c r="B1921" s="20">
        <f>Разбивка_по_щитам!B1926</f>
        <v>0</v>
      </c>
      <c r="C1921" s="20">
        <f>Разбивка_по_щитам!C1926</f>
        <v>0</v>
      </c>
      <c r="D1921" s="20">
        <f>Разбивка_по_щитам!F1926</f>
        <v>0</v>
      </c>
      <c r="E1921" s="20">
        <f>Разбивка_по_щитам!H1926</f>
        <v>0</v>
      </c>
      <c r="F1921" s="20">
        <f>Разбивка_по_щитам!I1926</f>
        <v>0</v>
      </c>
      <c r="G1921" s="20">
        <f>Разбивка_по_щитам!J1926</f>
        <v>0</v>
      </c>
      <c r="H1921" s="20">
        <f>Разбивка_по_щитам!K1926</f>
        <v>0</v>
      </c>
      <c r="I1921" s="20">
        <f>Разбивка_по_щитам!L1926</f>
        <v>0</v>
      </c>
      <c r="J1921" s="20">
        <f>Разбивка_по_щитам!M1926</f>
        <v>0</v>
      </c>
      <c r="K1921" s="20">
        <f>Разбивка_по_щитам!N1926</f>
        <v>0</v>
      </c>
      <c r="L1921" s="20"/>
      <c r="M1921" s="20">
        <f>Разбивка_по_щитам!P1926</f>
        <v>0</v>
      </c>
      <c r="N1921" s="20"/>
    </row>
    <row r="1922" spans="2:14" x14ac:dyDescent="0.2">
      <c r="B1922" s="20">
        <f>Разбивка_по_щитам!B1927</f>
        <v>0</v>
      </c>
      <c r="C1922" s="20">
        <f>Разбивка_по_щитам!C1927</f>
        <v>0</v>
      </c>
      <c r="D1922" s="20">
        <f>Разбивка_по_щитам!F1927</f>
        <v>0</v>
      </c>
      <c r="E1922" s="20">
        <f>Разбивка_по_щитам!H1927</f>
        <v>0</v>
      </c>
      <c r="F1922" s="20">
        <f>Разбивка_по_щитам!I1927</f>
        <v>0</v>
      </c>
      <c r="G1922" s="20">
        <f>Разбивка_по_щитам!J1927</f>
        <v>0</v>
      </c>
      <c r="H1922" s="20">
        <f>Разбивка_по_щитам!K1927</f>
        <v>0</v>
      </c>
      <c r="I1922" s="20">
        <f>Разбивка_по_щитам!L1927</f>
        <v>0</v>
      </c>
      <c r="J1922" s="20">
        <f>Разбивка_по_щитам!M1927</f>
        <v>0</v>
      </c>
      <c r="K1922" s="20">
        <f>Разбивка_по_щитам!N1927</f>
        <v>0</v>
      </c>
      <c r="L1922" s="20"/>
      <c r="M1922" s="20">
        <f>Разбивка_по_щитам!P1927</f>
        <v>0</v>
      </c>
      <c r="N1922" s="20"/>
    </row>
    <row r="1923" spans="2:14" x14ac:dyDescent="0.2">
      <c r="B1923" s="20">
        <f>Разбивка_по_щитам!B1928</f>
        <v>0</v>
      </c>
      <c r="C1923" s="20">
        <f>Разбивка_по_щитам!C1928</f>
        <v>0</v>
      </c>
      <c r="D1923" s="20">
        <f>Разбивка_по_щитам!F1928</f>
        <v>0</v>
      </c>
      <c r="E1923" s="20">
        <f>Разбивка_по_щитам!H1928</f>
        <v>0</v>
      </c>
      <c r="F1923" s="20">
        <f>Разбивка_по_щитам!I1928</f>
        <v>0</v>
      </c>
      <c r="G1923" s="20">
        <f>Разбивка_по_щитам!J1928</f>
        <v>0</v>
      </c>
      <c r="H1923" s="20">
        <f>Разбивка_по_щитам!K1928</f>
        <v>0</v>
      </c>
      <c r="I1923" s="20">
        <f>Разбивка_по_щитам!L1928</f>
        <v>0</v>
      </c>
      <c r="J1923" s="20">
        <f>Разбивка_по_щитам!M1928</f>
        <v>0</v>
      </c>
      <c r="K1923" s="20">
        <f>Разбивка_по_щитам!N1928</f>
        <v>0</v>
      </c>
      <c r="L1923" s="20"/>
      <c r="M1923" s="20">
        <f>Разбивка_по_щитам!P1928</f>
        <v>0</v>
      </c>
      <c r="N1923" s="20"/>
    </row>
    <row r="1924" spans="2:14" x14ac:dyDescent="0.2">
      <c r="B1924" s="20">
        <f>Разбивка_по_щитам!B1929</f>
        <v>0</v>
      </c>
      <c r="C1924" s="20">
        <f>Разбивка_по_щитам!C1929</f>
        <v>0</v>
      </c>
      <c r="D1924" s="20">
        <f>Разбивка_по_щитам!F1929</f>
        <v>0</v>
      </c>
      <c r="E1924" s="20">
        <f>Разбивка_по_щитам!H1929</f>
        <v>0</v>
      </c>
      <c r="F1924" s="20">
        <f>Разбивка_по_щитам!I1929</f>
        <v>0</v>
      </c>
      <c r="G1924" s="20">
        <f>Разбивка_по_щитам!J1929</f>
        <v>0</v>
      </c>
      <c r="H1924" s="20">
        <f>Разбивка_по_щитам!K1929</f>
        <v>0</v>
      </c>
      <c r="I1924" s="20">
        <f>Разбивка_по_щитам!L1929</f>
        <v>0</v>
      </c>
      <c r="J1924" s="20">
        <f>Разбивка_по_щитам!M1929</f>
        <v>0</v>
      </c>
      <c r="K1924" s="20">
        <f>Разбивка_по_щитам!N1929</f>
        <v>0</v>
      </c>
      <c r="L1924" s="20"/>
      <c r="M1924" s="20">
        <f>Разбивка_по_щитам!P1929</f>
        <v>0</v>
      </c>
      <c r="N1924" s="20"/>
    </row>
    <row r="1925" spans="2:14" x14ac:dyDescent="0.2">
      <c r="B1925" s="20">
        <f>Разбивка_по_щитам!B1930</f>
        <v>0</v>
      </c>
      <c r="C1925" s="20">
        <f>Разбивка_по_щитам!C1930</f>
        <v>0</v>
      </c>
      <c r="D1925" s="20">
        <f>Разбивка_по_щитам!F1930</f>
        <v>0</v>
      </c>
      <c r="E1925" s="20">
        <f>Разбивка_по_щитам!H1930</f>
        <v>0</v>
      </c>
      <c r="F1925" s="20">
        <f>Разбивка_по_щитам!I1930</f>
        <v>0</v>
      </c>
      <c r="G1925" s="20">
        <f>Разбивка_по_щитам!J1930</f>
        <v>0</v>
      </c>
      <c r="H1925" s="20">
        <f>Разбивка_по_щитам!K1930</f>
        <v>0</v>
      </c>
      <c r="I1925" s="20">
        <f>Разбивка_по_щитам!L1930</f>
        <v>0</v>
      </c>
      <c r="J1925" s="20">
        <f>Разбивка_по_щитам!M1930</f>
        <v>0</v>
      </c>
      <c r="K1925" s="20">
        <f>Разбивка_по_щитам!N1930</f>
        <v>0</v>
      </c>
      <c r="L1925" s="20"/>
      <c r="M1925" s="20">
        <f>Разбивка_по_щитам!P1930</f>
        <v>0</v>
      </c>
      <c r="N1925" s="20"/>
    </row>
    <row r="1926" spans="2:14" x14ac:dyDescent="0.2">
      <c r="B1926" s="20">
        <f>Разбивка_по_щитам!B1931</f>
        <v>0</v>
      </c>
      <c r="C1926" s="20">
        <f>Разбивка_по_щитам!C1931</f>
        <v>0</v>
      </c>
      <c r="D1926" s="20">
        <f>Разбивка_по_щитам!F1931</f>
        <v>0</v>
      </c>
      <c r="E1926" s="20">
        <f>Разбивка_по_щитам!H1931</f>
        <v>0</v>
      </c>
      <c r="F1926" s="20">
        <f>Разбивка_по_щитам!I1931</f>
        <v>0</v>
      </c>
      <c r="G1926" s="20">
        <f>Разбивка_по_щитам!J1931</f>
        <v>0</v>
      </c>
      <c r="H1926" s="20">
        <f>Разбивка_по_щитам!K1931</f>
        <v>0</v>
      </c>
      <c r="I1926" s="20">
        <f>Разбивка_по_щитам!L1931</f>
        <v>0</v>
      </c>
      <c r="J1926" s="20">
        <f>Разбивка_по_щитам!M1931</f>
        <v>0</v>
      </c>
      <c r="K1926" s="20">
        <f>Разбивка_по_щитам!N1931</f>
        <v>0</v>
      </c>
      <c r="L1926" s="20"/>
      <c r="M1926" s="20">
        <f>Разбивка_по_щитам!P1931</f>
        <v>0</v>
      </c>
      <c r="N1926" s="20"/>
    </row>
    <row r="1927" spans="2:14" x14ac:dyDescent="0.2">
      <c r="B1927" s="20">
        <f>Разбивка_по_щитам!B1932</f>
        <v>0</v>
      </c>
      <c r="C1927" s="20">
        <f>Разбивка_по_щитам!C1932</f>
        <v>0</v>
      </c>
      <c r="D1927" s="20">
        <f>Разбивка_по_щитам!F1932</f>
        <v>0</v>
      </c>
      <c r="E1927" s="20">
        <f>Разбивка_по_щитам!H1932</f>
        <v>0</v>
      </c>
      <c r="F1927" s="20">
        <f>Разбивка_по_щитам!I1932</f>
        <v>0</v>
      </c>
      <c r="G1927" s="20">
        <f>Разбивка_по_щитам!J1932</f>
        <v>0</v>
      </c>
      <c r="H1927" s="20">
        <f>Разбивка_по_щитам!K1932</f>
        <v>0</v>
      </c>
      <c r="I1927" s="20">
        <f>Разбивка_по_щитам!L1932</f>
        <v>0</v>
      </c>
      <c r="J1927" s="20">
        <f>Разбивка_по_щитам!M1932</f>
        <v>0</v>
      </c>
      <c r="K1927" s="20">
        <f>Разбивка_по_щитам!N1932</f>
        <v>0</v>
      </c>
      <c r="L1927" s="20"/>
      <c r="M1927" s="20">
        <f>Разбивка_по_щитам!P1932</f>
        <v>0</v>
      </c>
      <c r="N1927" s="20"/>
    </row>
    <row r="1928" spans="2:14" x14ac:dyDescent="0.2">
      <c r="B1928" s="20">
        <f>Разбивка_по_щитам!B1933</f>
        <v>0</v>
      </c>
      <c r="C1928" s="20">
        <f>Разбивка_по_щитам!C1933</f>
        <v>0</v>
      </c>
      <c r="D1928" s="20">
        <f>Разбивка_по_щитам!F1933</f>
        <v>0</v>
      </c>
      <c r="E1928" s="20">
        <f>Разбивка_по_щитам!H1933</f>
        <v>0</v>
      </c>
      <c r="F1928" s="20">
        <f>Разбивка_по_щитам!I1933</f>
        <v>0</v>
      </c>
      <c r="G1928" s="20">
        <f>Разбивка_по_щитам!J1933</f>
        <v>0</v>
      </c>
      <c r="H1928" s="20">
        <f>Разбивка_по_щитам!K1933</f>
        <v>0</v>
      </c>
      <c r="I1928" s="20">
        <f>Разбивка_по_щитам!L1933</f>
        <v>0</v>
      </c>
      <c r="J1928" s="20">
        <f>Разбивка_по_щитам!M1933</f>
        <v>0</v>
      </c>
      <c r="K1928" s="20">
        <f>Разбивка_по_щитам!N1933</f>
        <v>0</v>
      </c>
      <c r="L1928" s="20"/>
      <c r="M1928" s="20">
        <f>Разбивка_по_щитам!P1933</f>
        <v>0</v>
      </c>
      <c r="N1928" s="20"/>
    </row>
    <row r="1929" spans="2:14" x14ac:dyDescent="0.2">
      <c r="B1929" s="20">
        <f>Разбивка_по_щитам!B1934</f>
        <v>0</v>
      </c>
      <c r="C1929" s="20">
        <f>Разбивка_по_щитам!C1934</f>
        <v>0</v>
      </c>
      <c r="D1929" s="20">
        <f>Разбивка_по_щитам!F1934</f>
        <v>0</v>
      </c>
      <c r="E1929" s="20">
        <f>Разбивка_по_щитам!H1934</f>
        <v>0</v>
      </c>
      <c r="F1929" s="20">
        <f>Разбивка_по_щитам!I1934</f>
        <v>0</v>
      </c>
      <c r="G1929" s="20">
        <f>Разбивка_по_щитам!J1934</f>
        <v>0</v>
      </c>
      <c r="H1929" s="20">
        <f>Разбивка_по_щитам!K1934</f>
        <v>0</v>
      </c>
      <c r="I1929" s="20">
        <f>Разбивка_по_щитам!L1934</f>
        <v>0</v>
      </c>
      <c r="J1929" s="20">
        <f>Разбивка_по_щитам!M1934</f>
        <v>0</v>
      </c>
      <c r="K1929" s="20">
        <f>Разбивка_по_щитам!N1934</f>
        <v>0</v>
      </c>
      <c r="L1929" s="20"/>
      <c r="M1929" s="20">
        <f>Разбивка_по_щитам!P1934</f>
        <v>0</v>
      </c>
      <c r="N1929" s="20"/>
    </row>
    <row r="1930" spans="2:14" x14ac:dyDescent="0.2">
      <c r="B1930" s="20">
        <f>Разбивка_по_щитам!B1935</f>
        <v>0</v>
      </c>
      <c r="C1930" s="20">
        <f>Разбивка_по_щитам!C1935</f>
        <v>0</v>
      </c>
      <c r="D1930" s="20">
        <f>Разбивка_по_щитам!F1935</f>
        <v>0</v>
      </c>
      <c r="E1930" s="20">
        <f>Разбивка_по_щитам!H1935</f>
        <v>0</v>
      </c>
      <c r="F1930" s="20">
        <f>Разбивка_по_щитам!I1935</f>
        <v>0</v>
      </c>
      <c r="G1930" s="20">
        <f>Разбивка_по_щитам!J1935</f>
        <v>0</v>
      </c>
      <c r="H1930" s="20">
        <f>Разбивка_по_щитам!K1935</f>
        <v>0</v>
      </c>
      <c r="I1930" s="20">
        <f>Разбивка_по_щитам!L1935</f>
        <v>0</v>
      </c>
      <c r="J1930" s="20">
        <f>Разбивка_по_щитам!M1935</f>
        <v>0</v>
      </c>
      <c r="K1930" s="20">
        <f>Разбивка_по_щитам!N1935</f>
        <v>0</v>
      </c>
      <c r="L1930" s="20"/>
      <c r="M1930" s="20">
        <f>Разбивка_по_щитам!P1935</f>
        <v>0</v>
      </c>
      <c r="N1930" s="20"/>
    </row>
    <row r="1931" spans="2:14" x14ac:dyDescent="0.2">
      <c r="B1931" s="20">
        <f>Разбивка_по_щитам!B1936</f>
        <v>0</v>
      </c>
      <c r="C1931" s="20">
        <f>Разбивка_по_щитам!C1936</f>
        <v>0</v>
      </c>
      <c r="D1931" s="20">
        <f>Разбивка_по_щитам!F1936</f>
        <v>0</v>
      </c>
      <c r="E1931" s="20">
        <f>Разбивка_по_щитам!H1936</f>
        <v>0</v>
      </c>
      <c r="F1931" s="20">
        <f>Разбивка_по_щитам!I1936</f>
        <v>0</v>
      </c>
      <c r="G1931" s="20">
        <f>Разбивка_по_щитам!J1936</f>
        <v>0</v>
      </c>
      <c r="H1931" s="20">
        <f>Разбивка_по_щитам!K1936</f>
        <v>0</v>
      </c>
      <c r="I1931" s="20">
        <f>Разбивка_по_щитам!L1936</f>
        <v>0</v>
      </c>
      <c r="J1931" s="20">
        <f>Разбивка_по_щитам!M1936</f>
        <v>0</v>
      </c>
      <c r="K1931" s="20">
        <f>Разбивка_по_щитам!N1936</f>
        <v>0</v>
      </c>
      <c r="L1931" s="20"/>
      <c r="M1931" s="20">
        <f>Разбивка_по_щитам!P1936</f>
        <v>0</v>
      </c>
      <c r="N1931" s="20"/>
    </row>
    <row r="1932" spans="2:14" x14ac:dyDescent="0.2">
      <c r="B1932" s="20">
        <f>Разбивка_по_щитам!B1937</f>
        <v>0</v>
      </c>
      <c r="C1932" s="20">
        <f>Разбивка_по_щитам!C1937</f>
        <v>0</v>
      </c>
      <c r="D1932" s="20">
        <f>Разбивка_по_щитам!F1937</f>
        <v>0</v>
      </c>
      <c r="E1932" s="20">
        <f>Разбивка_по_щитам!H1937</f>
        <v>0</v>
      </c>
      <c r="F1932" s="20">
        <f>Разбивка_по_щитам!I1937</f>
        <v>0</v>
      </c>
      <c r="G1932" s="20">
        <f>Разбивка_по_щитам!J1937</f>
        <v>0</v>
      </c>
      <c r="H1932" s="20">
        <f>Разбивка_по_щитам!K1937</f>
        <v>0</v>
      </c>
      <c r="I1932" s="20">
        <f>Разбивка_по_щитам!L1937</f>
        <v>0</v>
      </c>
      <c r="J1932" s="20">
        <f>Разбивка_по_щитам!M1937</f>
        <v>0</v>
      </c>
      <c r="K1932" s="20">
        <f>Разбивка_по_щитам!N1937</f>
        <v>0</v>
      </c>
      <c r="L1932" s="20"/>
      <c r="M1932" s="20">
        <f>Разбивка_по_щитам!P1937</f>
        <v>0</v>
      </c>
      <c r="N1932" s="20"/>
    </row>
    <row r="1933" spans="2:14" x14ac:dyDescent="0.2">
      <c r="B1933" s="20">
        <f>Разбивка_по_щитам!B1938</f>
        <v>0</v>
      </c>
      <c r="C1933" s="20">
        <f>Разбивка_по_щитам!C1938</f>
        <v>0</v>
      </c>
      <c r="D1933" s="20">
        <f>Разбивка_по_щитам!F1938</f>
        <v>0</v>
      </c>
      <c r="E1933" s="20">
        <f>Разбивка_по_щитам!H1938</f>
        <v>0</v>
      </c>
      <c r="F1933" s="20">
        <f>Разбивка_по_щитам!I1938</f>
        <v>0</v>
      </c>
      <c r="G1933" s="20">
        <f>Разбивка_по_щитам!J1938</f>
        <v>0</v>
      </c>
      <c r="H1933" s="20">
        <f>Разбивка_по_щитам!K1938</f>
        <v>0</v>
      </c>
      <c r="I1933" s="20">
        <f>Разбивка_по_щитам!L1938</f>
        <v>0</v>
      </c>
      <c r="J1933" s="20">
        <f>Разбивка_по_щитам!M1938</f>
        <v>0</v>
      </c>
      <c r="K1933" s="20">
        <f>Разбивка_по_щитам!N1938</f>
        <v>0</v>
      </c>
      <c r="L1933" s="20"/>
      <c r="M1933" s="20">
        <f>Разбивка_по_щитам!P1938</f>
        <v>0</v>
      </c>
      <c r="N1933" s="20"/>
    </row>
    <row r="1934" spans="2:14" x14ac:dyDescent="0.2">
      <c r="B1934" s="20">
        <f>Разбивка_по_щитам!B1939</f>
        <v>0</v>
      </c>
      <c r="C1934" s="20">
        <f>Разбивка_по_щитам!C1939</f>
        <v>0</v>
      </c>
      <c r="D1934" s="20">
        <f>Разбивка_по_щитам!F1939</f>
        <v>0</v>
      </c>
      <c r="E1934" s="20">
        <f>Разбивка_по_щитам!H1939</f>
        <v>0</v>
      </c>
      <c r="F1934" s="20">
        <f>Разбивка_по_щитам!I1939</f>
        <v>0</v>
      </c>
      <c r="G1934" s="20">
        <f>Разбивка_по_щитам!J1939</f>
        <v>0</v>
      </c>
      <c r="H1934" s="20">
        <f>Разбивка_по_щитам!K1939</f>
        <v>0</v>
      </c>
      <c r="I1934" s="20">
        <f>Разбивка_по_щитам!L1939</f>
        <v>0</v>
      </c>
      <c r="J1934" s="20">
        <f>Разбивка_по_щитам!M1939</f>
        <v>0</v>
      </c>
      <c r="K1934" s="20">
        <f>Разбивка_по_щитам!N1939</f>
        <v>0</v>
      </c>
      <c r="L1934" s="20"/>
      <c r="M1934" s="20">
        <f>Разбивка_по_щитам!P1939</f>
        <v>0</v>
      </c>
      <c r="N1934" s="20"/>
    </row>
    <row r="1935" spans="2:14" x14ac:dyDescent="0.2">
      <c r="B1935" s="20">
        <f>Разбивка_по_щитам!B1940</f>
        <v>0</v>
      </c>
      <c r="C1935" s="20">
        <f>Разбивка_по_щитам!C1940</f>
        <v>0</v>
      </c>
      <c r="D1935" s="20">
        <f>Разбивка_по_щитам!F1940</f>
        <v>0</v>
      </c>
      <c r="E1935" s="20">
        <f>Разбивка_по_щитам!H1940</f>
        <v>0</v>
      </c>
      <c r="F1935" s="20">
        <f>Разбивка_по_щитам!I1940</f>
        <v>0</v>
      </c>
      <c r="G1935" s="20">
        <f>Разбивка_по_щитам!J1940</f>
        <v>0</v>
      </c>
      <c r="H1935" s="20">
        <f>Разбивка_по_щитам!K1940</f>
        <v>0</v>
      </c>
      <c r="I1935" s="20">
        <f>Разбивка_по_щитам!L1940</f>
        <v>0</v>
      </c>
      <c r="J1935" s="20">
        <f>Разбивка_по_щитам!M1940</f>
        <v>0</v>
      </c>
      <c r="K1935" s="20">
        <f>Разбивка_по_щитам!N1940</f>
        <v>0</v>
      </c>
      <c r="L1935" s="20"/>
      <c r="M1935" s="20">
        <f>Разбивка_по_щитам!P1940</f>
        <v>0</v>
      </c>
      <c r="N1935" s="20"/>
    </row>
    <row r="1936" spans="2:14" x14ac:dyDescent="0.2">
      <c r="B1936" s="20">
        <f>Разбивка_по_щитам!B1941</f>
        <v>0</v>
      </c>
      <c r="C1936" s="20">
        <f>Разбивка_по_щитам!C1941</f>
        <v>0</v>
      </c>
      <c r="D1936" s="20">
        <f>Разбивка_по_щитам!F1941</f>
        <v>0</v>
      </c>
      <c r="E1936" s="20">
        <f>Разбивка_по_щитам!H1941</f>
        <v>0</v>
      </c>
      <c r="F1936" s="20">
        <f>Разбивка_по_щитам!I1941</f>
        <v>0</v>
      </c>
      <c r="G1936" s="20">
        <f>Разбивка_по_щитам!J1941</f>
        <v>0</v>
      </c>
      <c r="H1936" s="20">
        <f>Разбивка_по_щитам!K1941</f>
        <v>0</v>
      </c>
      <c r="I1936" s="20">
        <f>Разбивка_по_щитам!L1941</f>
        <v>0</v>
      </c>
      <c r="J1936" s="20">
        <f>Разбивка_по_щитам!M1941</f>
        <v>0</v>
      </c>
      <c r="K1936" s="20">
        <f>Разбивка_по_щитам!N1941</f>
        <v>0</v>
      </c>
      <c r="L1936" s="20"/>
      <c r="M1936" s="20">
        <f>Разбивка_по_щитам!P1941</f>
        <v>0</v>
      </c>
      <c r="N1936" s="20"/>
    </row>
    <row r="1937" spans="2:14" x14ac:dyDescent="0.2">
      <c r="B1937" s="20">
        <f>Разбивка_по_щитам!B1942</f>
        <v>0</v>
      </c>
      <c r="C1937" s="20">
        <f>Разбивка_по_щитам!C1942</f>
        <v>0</v>
      </c>
      <c r="D1937" s="20">
        <f>Разбивка_по_щитам!F1942</f>
        <v>0</v>
      </c>
      <c r="E1937" s="20">
        <f>Разбивка_по_щитам!H1942</f>
        <v>0</v>
      </c>
      <c r="F1937" s="20">
        <f>Разбивка_по_щитам!I1942</f>
        <v>0</v>
      </c>
      <c r="G1937" s="20">
        <f>Разбивка_по_щитам!J1942</f>
        <v>0</v>
      </c>
      <c r="H1937" s="20">
        <f>Разбивка_по_щитам!K1942</f>
        <v>0</v>
      </c>
      <c r="I1937" s="20">
        <f>Разбивка_по_щитам!L1942</f>
        <v>0</v>
      </c>
      <c r="J1937" s="20">
        <f>Разбивка_по_щитам!M1942</f>
        <v>0</v>
      </c>
      <c r="K1937" s="20">
        <f>Разбивка_по_щитам!N1942</f>
        <v>0</v>
      </c>
      <c r="L1937" s="20"/>
      <c r="M1937" s="20">
        <f>Разбивка_по_щитам!P1942</f>
        <v>0</v>
      </c>
      <c r="N1937" s="20"/>
    </row>
    <row r="1938" spans="2:14" x14ac:dyDescent="0.2">
      <c r="B1938" s="20">
        <f>Разбивка_по_щитам!B1943</f>
        <v>0</v>
      </c>
      <c r="C1938" s="20">
        <f>Разбивка_по_щитам!C1943</f>
        <v>0</v>
      </c>
      <c r="D1938" s="20">
        <f>Разбивка_по_щитам!F1943</f>
        <v>0</v>
      </c>
      <c r="E1938" s="20">
        <f>Разбивка_по_щитам!H1943</f>
        <v>0</v>
      </c>
      <c r="F1938" s="20">
        <f>Разбивка_по_щитам!I1943</f>
        <v>0</v>
      </c>
      <c r="G1938" s="20">
        <f>Разбивка_по_щитам!J1943</f>
        <v>0</v>
      </c>
      <c r="H1938" s="20">
        <f>Разбивка_по_щитам!K1943</f>
        <v>0</v>
      </c>
      <c r="I1938" s="20">
        <f>Разбивка_по_щитам!L1943</f>
        <v>0</v>
      </c>
      <c r="J1938" s="20">
        <f>Разбивка_по_щитам!M1943</f>
        <v>0</v>
      </c>
      <c r="K1938" s="20">
        <f>Разбивка_по_щитам!N1943</f>
        <v>0</v>
      </c>
      <c r="L1938" s="20"/>
      <c r="M1938" s="20">
        <f>Разбивка_по_щитам!P1943</f>
        <v>0</v>
      </c>
      <c r="N1938" s="20"/>
    </row>
    <row r="1939" spans="2:14" x14ac:dyDescent="0.2">
      <c r="B1939" s="20">
        <f>Разбивка_по_щитам!B1944</f>
        <v>0</v>
      </c>
      <c r="C1939" s="20">
        <f>Разбивка_по_щитам!C1944</f>
        <v>0</v>
      </c>
      <c r="D1939" s="20">
        <f>Разбивка_по_щитам!F1944</f>
        <v>0</v>
      </c>
      <c r="E1939" s="20">
        <f>Разбивка_по_щитам!H1944</f>
        <v>0</v>
      </c>
      <c r="F1939" s="20">
        <f>Разбивка_по_щитам!I1944</f>
        <v>0</v>
      </c>
      <c r="G1939" s="20">
        <f>Разбивка_по_щитам!J1944</f>
        <v>0</v>
      </c>
      <c r="H1939" s="20">
        <f>Разбивка_по_щитам!K1944</f>
        <v>0</v>
      </c>
      <c r="I1939" s="20">
        <f>Разбивка_по_щитам!L1944</f>
        <v>0</v>
      </c>
      <c r="J1939" s="20">
        <f>Разбивка_по_щитам!M1944</f>
        <v>0</v>
      </c>
      <c r="K1939" s="20">
        <f>Разбивка_по_щитам!N1944</f>
        <v>0</v>
      </c>
      <c r="L1939" s="20"/>
      <c r="M1939" s="20">
        <f>Разбивка_по_щитам!P1944</f>
        <v>0</v>
      </c>
      <c r="N1939" s="20"/>
    </row>
    <row r="1940" spans="2:14" x14ac:dyDescent="0.2">
      <c r="B1940" s="20">
        <f>Разбивка_по_щитам!B1945</f>
        <v>0</v>
      </c>
      <c r="C1940" s="20">
        <f>Разбивка_по_щитам!C1945</f>
        <v>0</v>
      </c>
      <c r="D1940" s="20">
        <f>Разбивка_по_щитам!F1945</f>
        <v>0</v>
      </c>
      <c r="E1940" s="20">
        <f>Разбивка_по_щитам!H1945</f>
        <v>0</v>
      </c>
      <c r="F1940" s="20">
        <f>Разбивка_по_щитам!I1945</f>
        <v>0</v>
      </c>
      <c r="G1940" s="20">
        <f>Разбивка_по_щитам!J1945</f>
        <v>0</v>
      </c>
      <c r="H1940" s="20">
        <f>Разбивка_по_щитам!K1945</f>
        <v>0</v>
      </c>
      <c r="I1940" s="20">
        <f>Разбивка_по_щитам!L1945</f>
        <v>0</v>
      </c>
      <c r="J1940" s="20">
        <f>Разбивка_по_щитам!M1945</f>
        <v>0</v>
      </c>
      <c r="K1940" s="20">
        <f>Разбивка_по_щитам!N1945</f>
        <v>0</v>
      </c>
      <c r="L1940" s="20"/>
      <c r="M1940" s="20">
        <f>Разбивка_по_щитам!P1945</f>
        <v>0</v>
      </c>
      <c r="N1940" s="20"/>
    </row>
    <row r="1941" spans="2:14" x14ac:dyDescent="0.2">
      <c r="B1941" s="20">
        <f>Разбивка_по_щитам!B1946</f>
        <v>0</v>
      </c>
      <c r="C1941" s="20">
        <f>Разбивка_по_щитам!C1946</f>
        <v>0</v>
      </c>
      <c r="D1941" s="20">
        <f>Разбивка_по_щитам!F1946</f>
        <v>0</v>
      </c>
      <c r="E1941" s="20">
        <f>Разбивка_по_щитам!H1946</f>
        <v>0</v>
      </c>
      <c r="F1941" s="20">
        <f>Разбивка_по_щитам!I1946</f>
        <v>0</v>
      </c>
      <c r="G1941" s="20">
        <f>Разбивка_по_щитам!J1946</f>
        <v>0</v>
      </c>
      <c r="H1941" s="20">
        <f>Разбивка_по_щитам!K1946</f>
        <v>0</v>
      </c>
      <c r="I1941" s="20">
        <f>Разбивка_по_щитам!L1946</f>
        <v>0</v>
      </c>
      <c r="J1941" s="20">
        <f>Разбивка_по_щитам!M1946</f>
        <v>0</v>
      </c>
      <c r="K1941" s="20">
        <f>Разбивка_по_щитам!N1946</f>
        <v>0</v>
      </c>
      <c r="L1941" s="20"/>
      <c r="M1941" s="20">
        <f>Разбивка_по_щитам!P1946</f>
        <v>0</v>
      </c>
      <c r="N1941" s="20"/>
    </row>
    <row r="1942" spans="2:14" x14ac:dyDescent="0.2">
      <c r="B1942" s="20">
        <f>Разбивка_по_щитам!B1947</f>
        <v>0</v>
      </c>
      <c r="C1942" s="20">
        <f>Разбивка_по_щитам!C1947</f>
        <v>0</v>
      </c>
      <c r="D1942" s="20">
        <f>Разбивка_по_щитам!F1947</f>
        <v>0</v>
      </c>
      <c r="E1942" s="20">
        <f>Разбивка_по_щитам!H1947</f>
        <v>0</v>
      </c>
      <c r="F1942" s="20">
        <f>Разбивка_по_щитам!I1947</f>
        <v>0</v>
      </c>
      <c r="G1942" s="20">
        <f>Разбивка_по_щитам!J1947</f>
        <v>0</v>
      </c>
      <c r="H1942" s="20">
        <f>Разбивка_по_щитам!K1947</f>
        <v>0</v>
      </c>
      <c r="I1942" s="20">
        <f>Разбивка_по_щитам!L1947</f>
        <v>0</v>
      </c>
      <c r="J1942" s="20">
        <f>Разбивка_по_щитам!M1947</f>
        <v>0</v>
      </c>
      <c r="K1942" s="20">
        <f>Разбивка_по_щитам!N1947</f>
        <v>0</v>
      </c>
      <c r="L1942" s="20"/>
      <c r="M1942" s="20">
        <f>Разбивка_по_щитам!P1947</f>
        <v>0</v>
      </c>
      <c r="N1942" s="20"/>
    </row>
    <row r="1943" spans="2:14" x14ac:dyDescent="0.2">
      <c r="B1943" s="20">
        <f>Разбивка_по_щитам!B1948</f>
        <v>0</v>
      </c>
      <c r="C1943" s="20">
        <f>Разбивка_по_щитам!C1948</f>
        <v>0</v>
      </c>
      <c r="D1943" s="20">
        <f>Разбивка_по_щитам!F1948</f>
        <v>0</v>
      </c>
      <c r="E1943" s="20">
        <f>Разбивка_по_щитам!H1948</f>
        <v>0</v>
      </c>
      <c r="F1943" s="20">
        <f>Разбивка_по_щитам!I1948</f>
        <v>0</v>
      </c>
      <c r="G1943" s="20">
        <f>Разбивка_по_щитам!J1948</f>
        <v>0</v>
      </c>
      <c r="H1943" s="20">
        <f>Разбивка_по_щитам!K1948</f>
        <v>0</v>
      </c>
      <c r="I1943" s="20">
        <f>Разбивка_по_щитам!L1948</f>
        <v>0</v>
      </c>
      <c r="J1943" s="20">
        <f>Разбивка_по_щитам!M1948</f>
        <v>0</v>
      </c>
      <c r="K1943" s="20">
        <f>Разбивка_по_щитам!N1948</f>
        <v>0</v>
      </c>
      <c r="L1943" s="20"/>
      <c r="M1943" s="20">
        <f>Разбивка_по_щитам!P1948</f>
        <v>0</v>
      </c>
      <c r="N1943" s="20"/>
    </row>
    <row r="1944" spans="2:14" x14ac:dyDescent="0.2">
      <c r="B1944" s="20">
        <f>Разбивка_по_щитам!B1949</f>
        <v>0</v>
      </c>
      <c r="C1944" s="20">
        <f>Разбивка_по_щитам!C1949</f>
        <v>0</v>
      </c>
      <c r="D1944" s="20">
        <f>Разбивка_по_щитам!F1949</f>
        <v>0</v>
      </c>
      <c r="E1944" s="20">
        <f>Разбивка_по_щитам!H1949</f>
        <v>0</v>
      </c>
      <c r="F1944" s="20">
        <f>Разбивка_по_щитам!I1949</f>
        <v>0</v>
      </c>
      <c r="G1944" s="20">
        <f>Разбивка_по_щитам!J1949</f>
        <v>0</v>
      </c>
      <c r="H1944" s="20">
        <f>Разбивка_по_щитам!K1949</f>
        <v>0</v>
      </c>
      <c r="I1944" s="20">
        <f>Разбивка_по_щитам!L1949</f>
        <v>0</v>
      </c>
      <c r="J1944" s="20">
        <f>Разбивка_по_щитам!M1949</f>
        <v>0</v>
      </c>
      <c r="K1944" s="20">
        <f>Разбивка_по_щитам!N1949</f>
        <v>0</v>
      </c>
      <c r="L1944" s="20"/>
      <c r="M1944" s="20">
        <f>Разбивка_по_щитам!P1949</f>
        <v>0</v>
      </c>
      <c r="N1944" s="20"/>
    </row>
    <row r="1945" spans="2:14" x14ac:dyDescent="0.2">
      <c r="B1945" s="20">
        <f>Разбивка_по_щитам!B1950</f>
        <v>0</v>
      </c>
      <c r="C1945" s="20">
        <f>Разбивка_по_щитам!C1950</f>
        <v>0</v>
      </c>
      <c r="D1945" s="20">
        <f>Разбивка_по_щитам!F1950</f>
        <v>0</v>
      </c>
      <c r="E1945" s="20">
        <f>Разбивка_по_щитам!H1950</f>
        <v>0</v>
      </c>
      <c r="F1945" s="20">
        <f>Разбивка_по_щитам!I1950</f>
        <v>0</v>
      </c>
      <c r="G1945" s="20">
        <f>Разбивка_по_щитам!J1950</f>
        <v>0</v>
      </c>
      <c r="H1945" s="20">
        <f>Разбивка_по_щитам!K1950</f>
        <v>0</v>
      </c>
      <c r="I1945" s="20">
        <f>Разбивка_по_щитам!L1950</f>
        <v>0</v>
      </c>
      <c r="J1945" s="20">
        <f>Разбивка_по_щитам!M1950</f>
        <v>0</v>
      </c>
      <c r="K1945" s="20">
        <f>Разбивка_по_щитам!N1950</f>
        <v>0</v>
      </c>
      <c r="L1945" s="20"/>
      <c r="M1945" s="20">
        <f>Разбивка_по_щитам!P1950</f>
        <v>0</v>
      </c>
      <c r="N1945" s="20"/>
    </row>
    <row r="1946" spans="2:14" x14ac:dyDescent="0.2">
      <c r="B1946" s="20">
        <f>Разбивка_по_щитам!B1951</f>
        <v>0</v>
      </c>
      <c r="C1946" s="20">
        <f>Разбивка_по_щитам!C1951</f>
        <v>0</v>
      </c>
      <c r="D1946" s="20">
        <f>Разбивка_по_щитам!F1951</f>
        <v>0</v>
      </c>
      <c r="E1946" s="20">
        <f>Разбивка_по_щитам!H1951</f>
        <v>0</v>
      </c>
      <c r="F1946" s="20">
        <f>Разбивка_по_щитам!I1951</f>
        <v>0</v>
      </c>
      <c r="G1946" s="20">
        <f>Разбивка_по_щитам!J1951</f>
        <v>0</v>
      </c>
      <c r="H1946" s="20">
        <f>Разбивка_по_щитам!K1951</f>
        <v>0</v>
      </c>
      <c r="I1946" s="20">
        <f>Разбивка_по_щитам!L1951</f>
        <v>0</v>
      </c>
      <c r="J1946" s="20">
        <f>Разбивка_по_щитам!M1951</f>
        <v>0</v>
      </c>
      <c r="K1946" s="20">
        <f>Разбивка_по_щитам!N1951</f>
        <v>0</v>
      </c>
      <c r="L1946" s="20"/>
      <c r="M1946" s="20">
        <f>Разбивка_по_щитам!P1951</f>
        <v>0</v>
      </c>
      <c r="N1946" s="20"/>
    </row>
    <row r="1947" spans="2:14" x14ac:dyDescent="0.2">
      <c r="B1947" s="20">
        <f>Разбивка_по_щитам!B1952</f>
        <v>0</v>
      </c>
      <c r="C1947" s="20">
        <f>Разбивка_по_щитам!C1952</f>
        <v>0</v>
      </c>
      <c r="D1947" s="20">
        <f>Разбивка_по_щитам!F1952</f>
        <v>0</v>
      </c>
      <c r="E1947" s="20">
        <f>Разбивка_по_щитам!H1952</f>
        <v>0</v>
      </c>
      <c r="F1947" s="20">
        <f>Разбивка_по_щитам!I1952</f>
        <v>0</v>
      </c>
      <c r="G1947" s="20">
        <f>Разбивка_по_щитам!J1952</f>
        <v>0</v>
      </c>
      <c r="H1947" s="20">
        <f>Разбивка_по_щитам!K1952</f>
        <v>0</v>
      </c>
      <c r="I1947" s="20">
        <f>Разбивка_по_щитам!L1952</f>
        <v>0</v>
      </c>
      <c r="J1947" s="20">
        <f>Разбивка_по_щитам!M1952</f>
        <v>0</v>
      </c>
      <c r="K1947" s="20">
        <f>Разбивка_по_щитам!N1952</f>
        <v>0</v>
      </c>
      <c r="L1947" s="20"/>
      <c r="M1947" s="20">
        <f>Разбивка_по_щитам!P1952</f>
        <v>0</v>
      </c>
      <c r="N1947" s="20"/>
    </row>
    <row r="1948" spans="2:14" x14ac:dyDescent="0.2">
      <c r="B1948" s="20">
        <f>Разбивка_по_щитам!B1953</f>
        <v>0</v>
      </c>
      <c r="C1948" s="20">
        <f>Разбивка_по_щитам!C1953</f>
        <v>0</v>
      </c>
      <c r="D1948" s="20">
        <f>Разбивка_по_щитам!F1953</f>
        <v>0</v>
      </c>
      <c r="E1948" s="20">
        <f>Разбивка_по_щитам!H1953</f>
        <v>0</v>
      </c>
      <c r="F1948" s="20">
        <f>Разбивка_по_щитам!I1953</f>
        <v>0</v>
      </c>
      <c r="G1948" s="20">
        <f>Разбивка_по_щитам!J1953</f>
        <v>0</v>
      </c>
      <c r="H1948" s="20">
        <f>Разбивка_по_щитам!K1953</f>
        <v>0</v>
      </c>
      <c r="I1948" s="20">
        <f>Разбивка_по_щитам!L1953</f>
        <v>0</v>
      </c>
      <c r="J1948" s="20">
        <f>Разбивка_по_щитам!M1953</f>
        <v>0</v>
      </c>
      <c r="K1948" s="20">
        <f>Разбивка_по_щитам!N1953</f>
        <v>0</v>
      </c>
      <c r="L1948" s="20"/>
      <c r="M1948" s="20">
        <f>Разбивка_по_щитам!P1953</f>
        <v>0</v>
      </c>
      <c r="N1948" s="20"/>
    </row>
    <row r="1949" spans="2:14" x14ac:dyDescent="0.2">
      <c r="B1949" s="20">
        <f>Разбивка_по_щитам!B1954</f>
        <v>0</v>
      </c>
      <c r="C1949" s="20">
        <f>Разбивка_по_щитам!C1954</f>
        <v>0</v>
      </c>
      <c r="D1949" s="20">
        <f>Разбивка_по_щитам!F1954</f>
        <v>0</v>
      </c>
      <c r="E1949" s="20">
        <f>Разбивка_по_щитам!H1954</f>
        <v>0</v>
      </c>
      <c r="F1949" s="20">
        <f>Разбивка_по_щитам!I1954</f>
        <v>0</v>
      </c>
      <c r="G1949" s="20">
        <f>Разбивка_по_щитам!J1954</f>
        <v>0</v>
      </c>
      <c r="H1949" s="20">
        <f>Разбивка_по_щитам!K1954</f>
        <v>0</v>
      </c>
      <c r="I1949" s="20">
        <f>Разбивка_по_щитам!L1954</f>
        <v>0</v>
      </c>
      <c r="J1949" s="20">
        <f>Разбивка_по_щитам!M1954</f>
        <v>0</v>
      </c>
      <c r="K1949" s="20">
        <f>Разбивка_по_щитам!N1954</f>
        <v>0</v>
      </c>
      <c r="L1949" s="20"/>
      <c r="M1949" s="20">
        <f>Разбивка_по_щитам!P1954</f>
        <v>0</v>
      </c>
      <c r="N1949" s="20"/>
    </row>
    <row r="1950" spans="2:14" x14ac:dyDescent="0.2">
      <c r="B1950" s="20">
        <f>Разбивка_по_щитам!B1955</f>
        <v>0</v>
      </c>
      <c r="C1950" s="20">
        <f>Разбивка_по_щитам!C1955</f>
        <v>0</v>
      </c>
      <c r="D1950" s="20">
        <f>Разбивка_по_щитам!F1955</f>
        <v>0</v>
      </c>
      <c r="E1950" s="20">
        <f>Разбивка_по_щитам!H1955</f>
        <v>0</v>
      </c>
      <c r="F1950" s="20">
        <f>Разбивка_по_щитам!I1955</f>
        <v>0</v>
      </c>
      <c r="G1950" s="20">
        <f>Разбивка_по_щитам!J1955</f>
        <v>0</v>
      </c>
      <c r="H1950" s="20">
        <f>Разбивка_по_щитам!K1955</f>
        <v>0</v>
      </c>
      <c r="I1950" s="20">
        <f>Разбивка_по_щитам!L1955</f>
        <v>0</v>
      </c>
      <c r="J1950" s="20">
        <f>Разбивка_по_щитам!M1955</f>
        <v>0</v>
      </c>
      <c r="K1950" s="20">
        <f>Разбивка_по_щитам!N1955</f>
        <v>0</v>
      </c>
      <c r="L1950" s="20"/>
      <c r="M1950" s="20">
        <f>Разбивка_по_щитам!P1955</f>
        <v>0</v>
      </c>
      <c r="N1950" s="20"/>
    </row>
    <row r="1951" spans="2:14" x14ac:dyDescent="0.2">
      <c r="B1951" s="20">
        <f>Разбивка_по_щитам!B1956</f>
        <v>0</v>
      </c>
      <c r="C1951" s="20">
        <f>Разбивка_по_щитам!C1956</f>
        <v>0</v>
      </c>
      <c r="D1951" s="20">
        <f>Разбивка_по_щитам!F1956</f>
        <v>0</v>
      </c>
      <c r="E1951" s="20">
        <f>Разбивка_по_щитам!H1956</f>
        <v>0</v>
      </c>
      <c r="F1951" s="20">
        <f>Разбивка_по_щитам!I1956</f>
        <v>0</v>
      </c>
      <c r="G1951" s="20">
        <f>Разбивка_по_щитам!J1956</f>
        <v>0</v>
      </c>
      <c r="H1951" s="20">
        <f>Разбивка_по_щитам!K1956</f>
        <v>0</v>
      </c>
      <c r="I1951" s="20">
        <f>Разбивка_по_щитам!L1956</f>
        <v>0</v>
      </c>
      <c r="J1951" s="20">
        <f>Разбивка_по_щитам!M1956</f>
        <v>0</v>
      </c>
      <c r="K1951" s="20">
        <f>Разбивка_по_щитам!N1956</f>
        <v>0</v>
      </c>
      <c r="L1951" s="20"/>
      <c r="M1951" s="20">
        <f>Разбивка_по_щитам!P1956</f>
        <v>0</v>
      </c>
      <c r="N1951" s="20"/>
    </row>
    <row r="1952" spans="2:14" x14ac:dyDescent="0.2">
      <c r="B1952" s="20">
        <f>Разбивка_по_щитам!B1957</f>
        <v>0</v>
      </c>
      <c r="C1952" s="20">
        <f>Разбивка_по_щитам!C1957</f>
        <v>0</v>
      </c>
      <c r="D1952" s="20">
        <f>Разбивка_по_щитам!F1957</f>
        <v>0</v>
      </c>
      <c r="E1952" s="20">
        <f>Разбивка_по_щитам!H1957</f>
        <v>0</v>
      </c>
      <c r="F1952" s="20">
        <f>Разбивка_по_щитам!I1957</f>
        <v>0</v>
      </c>
      <c r="G1952" s="20">
        <f>Разбивка_по_щитам!J1957</f>
        <v>0</v>
      </c>
      <c r="H1952" s="20">
        <f>Разбивка_по_щитам!K1957</f>
        <v>0</v>
      </c>
      <c r="I1952" s="20">
        <f>Разбивка_по_щитам!L1957</f>
        <v>0</v>
      </c>
      <c r="J1952" s="20">
        <f>Разбивка_по_щитам!M1957</f>
        <v>0</v>
      </c>
      <c r="K1952" s="20">
        <f>Разбивка_по_щитам!N1957</f>
        <v>0</v>
      </c>
      <c r="L1952" s="20"/>
      <c r="M1952" s="20">
        <f>Разбивка_по_щитам!P1957</f>
        <v>0</v>
      </c>
      <c r="N1952" s="20"/>
    </row>
    <row r="1953" spans="2:14" x14ac:dyDescent="0.2">
      <c r="B1953" s="20">
        <f>Разбивка_по_щитам!B1958</f>
        <v>0</v>
      </c>
      <c r="C1953" s="20">
        <f>Разбивка_по_щитам!C1958</f>
        <v>0</v>
      </c>
      <c r="D1953" s="20">
        <f>Разбивка_по_щитам!F1958</f>
        <v>0</v>
      </c>
      <c r="E1953" s="20">
        <f>Разбивка_по_щитам!H1958</f>
        <v>0</v>
      </c>
      <c r="F1953" s="20">
        <f>Разбивка_по_щитам!I1958</f>
        <v>0</v>
      </c>
      <c r="G1953" s="20">
        <f>Разбивка_по_щитам!J1958</f>
        <v>0</v>
      </c>
      <c r="H1953" s="20">
        <f>Разбивка_по_щитам!K1958</f>
        <v>0</v>
      </c>
      <c r="I1953" s="20">
        <f>Разбивка_по_щитам!L1958</f>
        <v>0</v>
      </c>
      <c r="J1953" s="20">
        <f>Разбивка_по_щитам!M1958</f>
        <v>0</v>
      </c>
      <c r="K1953" s="20">
        <f>Разбивка_по_щитам!N1958</f>
        <v>0</v>
      </c>
      <c r="L1953" s="20"/>
      <c r="M1953" s="20">
        <f>Разбивка_по_щитам!P1958</f>
        <v>0</v>
      </c>
      <c r="N1953" s="20"/>
    </row>
    <row r="1954" spans="2:14" x14ac:dyDescent="0.2">
      <c r="B1954" s="20">
        <f>Разбивка_по_щитам!B1959</f>
        <v>0</v>
      </c>
      <c r="C1954" s="20">
        <f>Разбивка_по_щитам!C1959</f>
        <v>0</v>
      </c>
      <c r="D1954" s="20">
        <f>Разбивка_по_щитам!F1959</f>
        <v>0</v>
      </c>
      <c r="E1954" s="20">
        <f>Разбивка_по_щитам!H1959</f>
        <v>0</v>
      </c>
      <c r="F1954" s="20">
        <f>Разбивка_по_щитам!I1959</f>
        <v>0</v>
      </c>
      <c r="G1954" s="20">
        <f>Разбивка_по_щитам!J1959</f>
        <v>0</v>
      </c>
      <c r="H1954" s="20">
        <f>Разбивка_по_щитам!K1959</f>
        <v>0</v>
      </c>
      <c r="I1954" s="20">
        <f>Разбивка_по_щитам!L1959</f>
        <v>0</v>
      </c>
      <c r="J1954" s="20">
        <f>Разбивка_по_щитам!M1959</f>
        <v>0</v>
      </c>
      <c r="K1954" s="20">
        <f>Разбивка_по_щитам!N1959</f>
        <v>0</v>
      </c>
      <c r="L1954" s="20"/>
      <c r="M1954" s="20">
        <f>Разбивка_по_щитам!P1959</f>
        <v>0</v>
      </c>
      <c r="N1954" s="20"/>
    </row>
    <row r="1955" spans="2:14" x14ac:dyDescent="0.2">
      <c r="B1955" s="20">
        <f>Разбивка_по_щитам!B1960</f>
        <v>0</v>
      </c>
      <c r="C1955" s="20">
        <f>Разбивка_по_щитам!C1960</f>
        <v>0</v>
      </c>
      <c r="D1955" s="20">
        <f>Разбивка_по_щитам!F1960</f>
        <v>0</v>
      </c>
      <c r="E1955" s="20">
        <f>Разбивка_по_щитам!H1960</f>
        <v>0</v>
      </c>
      <c r="F1955" s="20">
        <f>Разбивка_по_щитам!I1960</f>
        <v>0</v>
      </c>
      <c r="G1955" s="20">
        <f>Разбивка_по_щитам!J1960</f>
        <v>0</v>
      </c>
      <c r="H1955" s="20">
        <f>Разбивка_по_щитам!K1960</f>
        <v>0</v>
      </c>
      <c r="I1955" s="20">
        <f>Разбивка_по_щитам!L1960</f>
        <v>0</v>
      </c>
      <c r="J1955" s="20">
        <f>Разбивка_по_щитам!M1960</f>
        <v>0</v>
      </c>
      <c r="K1955" s="20">
        <f>Разбивка_по_щитам!N1960</f>
        <v>0</v>
      </c>
      <c r="L1955" s="20"/>
      <c r="M1955" s="20">
        <f>Разбивка_по_щитам!P1960</f>
        <v>0</v>
      </c>
      <c r="N1955" s="20"/>
    </row>
    <row r="1956" spans="2:14" x14ac:dyDescent="0.2">
      <c r="B1956" s="20">
        <f>Разбивка_по_щитам!B1961</f>
        <v>0</v>
      </c>
      <c r="C1956" s="20">
        <f>Разбивка_по_щитам!C1961</f>
        <v>0</v>
      </c>
      <c r="D1956" s="20">
        <f>Разбивка_по_щитам!F1961</f>
        <v>0</v>
      </c>
      <c r="E1956" s="20">
        <f>Разбивка_по_щитам!H1961</f>
        <v>0</v>
      </c>
      <c r="F1956" s="20">
        <f>Разбивка_по_щитам!I1961</f>
        <v>0</v>
      </c>
      <c r="G1956" s="20">
        <f>Разбивка_по_щитам!J1961</f>
        <v>0</v>
      </c>
      <c r="H1956" s="20">
        <f>Разбивка_по_щитам!K1961</f>
        <v>0</v>
      </c>
      <c r="I1956" s="20">
        <f>Разбивка_по_щитам!L1961</f>
        <v>0</v>
      </c>
      <c r="J1956" s="20">
        <f>Разбивка_по_щитам!M1961</f>
        <v>0</v>
      </c>
      <c r="K1956" s="20">
        <f>Разбивка_по_щитам!N1961</f>
        <v>0</v>
      </c>
      <c r="L1956" s="20"/>
      <c r="M1956" s="20">
        <f>Разбивка_по_щитам!P1961</f>
        <v>0</v>
      </c>
      <c r="N1956" s="20"/>
    </row>
    <row r="1957" spans="2:14" x14ac:dyDescent="0.2">
      <c r="B1957" s="20">
        <f>Разбивка_по_щитам!B1962</f>
        <v>0</v>
      </c>
      <c r="C1957" s="20">
        <f>Разбивка_по_щитам!C1962</f>
        <v>0</v>
      </c>
      <c r="D1957" s="20">
        <f>Разбивка_по_щитам!F1962</f>
        <v>0</v>
      </c>
      <c r="E1957" s="20">
        <f>Разбивка_по_щитам!H1962</f>
        <v>0</v>
      </c>
      <c r="F1957" s="20">
        <f>Разбивка_по_щитам!I1962</f>
        <v>0</v>
      </c>
      <c r="G1957" s="20">
        <f>Разбивка_по_щитам!J1962</f>
        <v>0</v>
      </c>
      <c r="H1957" s="20">
        <f>Разбивка_по_щитам!K1962</f>
        <v>0</v>
      </c>
      <c r="I1957" s="20">
        <f>Разбивка_по_щитам!L1962</f>
        <v>0</v>
      </c>
      <c r="J1957" s="20">
        <f>Разбивка_по_щитам!M1962</f>
        <v>0</v>
      </c>
      <c r="K1957" s="20">
        <f>Разбивка_по_щитам!N1962</f>
        <v>0</v>
      </c>
      <c r="L1957" s="20"/>
      <c r="M1957" s="20">
        <f>Разбивка_по_щитам!P1962</f>
        <v>0</v>
      </c>
      <c r="N1957" s="20"/>
    </row>
    <row r="1958" spans="2:14" x14ac:dyDescent="0.2">
      <c r="B1958" s="20">
        <f>Разбивка_по_щитам!B1963</f>
        <v>0</v>
      </c>
      <c r="C1958" s="20">
        <f>Разбивка_по_щитам!C1963</f>
        <v>0</v>
      </c>
      <c r="D1958" s="20">
        <f>Разбивка_по_щитам!F1963</f>
        <v>0</v>
      </c>
      <c r="E1958" s="20">
        <f>Разбивка_по_щитам!H1963</f>
        <v>0</v>
      </c>
      <c r="F1958" s="20">
        <f>Разбивка_по_щитам!I1963</f>
        <v>0</v>
      </c>
      <c r="G1958" s="20">
        <f>Разбивка_по_щитам!J1963</f>
        <v>0</v>
      </c>
      <c r="H1958" s="20">
        <f>Разбивка_по_щитам!K1963</f>
        <v>0</v>
      </c>
      <c r="I1958" s="20">
        <f>Разбивка_по_щитам!L1963</f>
        <v>0</v>
      </c>
      <c r="J1958" s="20">
        <f>Разбивка_по_щитам!M1963</f>
        <v>0</v>
      </c>
      <c r="K1958" s="20">
        <f>Разбивка_по_щитам!N1963</f>
        <v>0</v>
      </c>
      <c r="L1958" s="20"/>
      <c r="M1958" s="20">
        <f>Разбивка_по_щитам!P1963</f>
        <v>0</v>
      </c>
      <c r="N1958" s="20"/>
    </row>
    <row r="1959" spans="2:14" x14ac:dyDescent="0.2">
      <c r="B1959" s="20">
        <f>Разбивка_по_щитам!B1964</f>
        <v>0</v>
      </c>
      <c r="C1959" s="20">
        <f>Разбивка_по_щитам!C1964</f>
        <v>0</v>
      </c>
      <c r="D1959" s="20">
        <f>Разбивка_по_щитам!F1964</f>
        <v>0</v>
      </c>
      <c r="E1959" s="20">
        <f>Разбивка_по_щитам!H1964</f>
        <v>0</v>
      </c>
      <c r="F1959" s="20">
        <f>Разбивка_по_щитам!I1964</f>
        <v>0</v>
      </c>
      <c r="G1959" s="20">
        <f>Разбивка_по_щитам!J1964</f>
        <v>0</v>
      </c>
      <c r="H1959" s="20">
        <f>Разбивка_по_щитам!K1964</f>
        <v>0</v>
      </c>
      <c r="I1959" s="20">
        <f>Разбивка_по_щитам!L1964</f>
        <v>0</v>
      </c>
      <c r="J1959" s="20">
        <f>Разбивка_по_щитам!M1964</f>
        <v>0</v>
      </c>
      <c r="K1959" s="20">
        <f>Разбивка_по_щитам!N1964</f>
        <v>0</v>
      </c>
      <c r="L1959" s="20"/>
      <c r="M1959" s="20">
        <f>Разбивка_по_щитам!P1964</f>
        <v>0</v>
      </c>
      <c r="N1959" s="20"/>
    </row>
    <row r="1960" spans="2:14" x14ac:dyDescent="0.2">
      <c r="B1960" s="20">
        <f>Разбивка_по_щитам!B1965</f>
        <v>0</v>
      </c>
      <c r="C1960" s="20">
        <f>Разбивка_по_щитам!C1965</f>
        <v>0</v>
      </c>
      <c r="D1960" s="20">
        <f>Разбивка_по_щитам!F1965</f>
        <v>0</v>
      </c>
      <c r="E1960" s="20">
        <f>Разбивка_по_щитам!H1965</f>
        <v>0</v>
      </c>
      <c r="F1960" s="20">
        <f>Разбивка_по_щитам!I1965</f>
        <v>0</v>
      </c>
      <c r="G1960" s="20">
        <f>Разбивка_по_щитам!J1965</f>
        <v>0</v>
      </c>
      <c r="H1960" s="20">
        <f>Разбивка_по_щитам!K1965</f>
        <v>0</v>
      </c>
      <c r="I1960" s="20">
        <f>Разбивка_по_щитам!L1965</f>
        <v>0</v>
      </c>
      <c r="J1960" s="20">
        <f>Разбивка_по_щитам!M1965</f>
        <v>0</v>
      </c>
      <c r="K1960" s="20">
        <f>Разбивка_по_щитам!N1965</f>
        <v>0</v>
      </c>
      <c r="L1960" s="20"/>
      <c r="M1960" s="20">
        <f>Разбивка_по_щитам!P1965</f>
        <v>0</v>
      </c>
      <c r="N1960" s="20"/>
    </row>
    <row r="1961" spans="2:14" x14ac:dyDescent="0.2">
      <c r="B1961" s="20">
        <f>Разбивка_по_щитам!B1966</f>
        <v>0</v>
      </c>
      <c r="C1961" s="20">
        <f>Разбивка_по_щитам!C1966</f>
        <v>0</v>
      </c>
      <c r="D1961" s="20">
        <f>Разбивка_по_щитам!F1966</f>
        <v>0</v>
      </c>
      <c r="E1961" s="20">
        <f>Разбивка_по_щитам!H1966</f>
        <v>0</v>
      </c>
      <c r="F1961" s="20">
        <f>Разбивка_по_щитам!I1966</f>
        <v>0</v>
      </c>
      <c r="G1961" s="20">
        <f>Разбивка_по_щитам!J1966</f>
        <v>0</v>
      </c>
      <c r="H1961" s="20">
        <f>Разбивка_по_щитам!K1966</f>
        <v>0</v>
      </c>
      <c r="I1961" s="20">
        <f>Разбивка_по_щитам!L1966</f>
        <v>0</v>
      </c>
      <c r="J1961" s="20">
        <f>Разбивка_по_щитам!M1966</f>
        <v>0</v>
      </c>
      <c r="K1961" s="20">
        <f>Разбивка_по_щитам!N1966</f>
        <v>0</v>
      </c>
      <c r="L1961" s="20"/>
      <c r="M1961" s="20">
        <f>Разбивка_по_щитам!P1966</f>
        <v>0</v>
      </c>
      <c r="N1961" s="20"/>
    </row>
    <row r="1962" spans="2:14" x14ac:dyDescent="0.2">
      <c r="B1962" s="20">
        <f>Разбивка_по_щитам!B1967</f>
        <v>0</v>
      </c>
      <c r="C1962" s="20">
        <f>Разбивка_по_щитам!C1967</f>
        <v>0</v>
      </c>
      <c r="D1962" s="20">
        <f>Разбивка_по_щитам!F1967</f>
        <v>0</v>
      </c>
      <c r="E1962" s="20">
        <f>Разбивка_по_щитам!H1967</f>
        <v>0</v>
      </c>
      <c r="F1962" s="20">
        <f>Разбивка_по_щитам!I1967</f>
        <v>0</v>
      </c>
      <c r="G1962" s="20">
        <f>Разбивка_по_щитам!J1967</f>
        <v>0</v>
      </c>
      <c r="H1962" s="20">
        <f>Разбивка_по_щитам!K1967</f>
        <v>0</v>
      </c>
      <c r="I1962" s="20">
        <f>Разбивка_по_щитам!L1967</f>
        <v>0</v>
      </c>
      <c r="J1962" s="20">
        <f>Разбивка_по_щитам!M1967</f>
        <v>0</v>
      </c>
      <c r="K1962" s="20">
        <f>Разбивка_по_щитам!N1967</f>
        <v>0</v>
      </c>
      <c r="L1962" s="20"/>
      <c r="M1962" s="20">
        <f>Разбивка_по_щитам!P1967</f>
        <v>0</v>
      </c>
      <c r="N1962" s="20"/>
    </row>
    <row r="1963" spans="2:14" x14ac:dyDescent="0.2">
      <c r="B1963" s="20">
        <f>Разбивка_по_щитам!B1968</f>
        <v>0</v>
      </c>
      <c r="C1963" s="20">
        <f>Разбивка_по_щитам!C1968</f>
        <v>0</v>
      </c>
      <c r="D1963" s="20">
        <f>Разбивка_по_щитам!F1968</f>
        <v>0</v>
      </c>
      <c r="E1963" s="20">
        <f>Разбивка_по_щитам!H1968</f>
        <v>0</v>
      </c>
      <c r="F1963" s="20">
        <f>Разбивка_по_щитам!I1968</f>
        <v>0</v>
      </c>
      <c r="G1963" s="20">
        <f>Разбивка_по_щитам!J1968</f>
        <v>0</v>
      </c>
      <c r="H1963" s="20">
        <f>Разбивка_по_щитам!K1968</f>
        <v>0</v>
      </c>
      <c r="I1963" s="20">
        <f>Разбивка_по_щитам!L1968</f>
        <v>0</v>
      </c>
      <c r="J1963" s="20">
        <f>Разбивка_по_щитам!M1968</f>
        <v>0</v>
      </c>
      <c r="K1963" s="20">
        <f>Разбивка_по_щитам!N1968</f>
        <v>0</v>
      </c>
      <c r="L1963" s="20"/>
      <c r="M1963" s="20">
        <f>Разбивка_по_щитам!P1968</f>
        <v>0</v>
      </c>
      <c r="N1963" s="20"/>
    </row>
    <row r="1964" spans="2:14" x14ac:dyDescent="0.2">
      <c r="B1964" s="20">
        <f>Разбивка_по_щитам!B1969</f>
        <v>0</v>
      </c>
      <c r="C1964" s="20">
        <f>Разбивка_по_щитам!C1969</f>
        <v>0</v>
      </c>
      <c r="D1964" s="20">
        <f>Разбивка_по_щитам!F1969</f>
        <v>0</v>
      </c>
      <c r="E1964" s="20">
        <f>Разбивка_по_щитам!H1969</f>
        <v>0</v>
      </c>
      <c r="F1964" s="20">
        <f>Разбивка_по_щитам!I1969</f>
        <v>0</v>
      </c>
      <c r="G1964" s="20">
        <f>Разбивка_по_щитам!J1969</f>
        <v>0</v>
      </c>
      <c r="H1964" s="20">
        <f>Разбивка_по_щитам!K1969</f>
        <v>0</v>
      </c>
      <c r="I1964" s="20">
        <f>Разбивка_по_щитам!L1969</f>
        <v>0</v>
      </c>
      <c r="J1964" s="20">
        <f>Разбивка_по_щитам!M1969</f>
        <v>0</v>
      </c>
      <c r="K1964" s="20">
        <f>Разбивка_по_щитам!N1969</f>
        <v>0</v>
      </c>
      <c r="L1964" s="20"/>
      <c r="M1964" s="20">
        <f>Разбивка_по_щитам!P1969</f>
        <v>0</v>
      </c>
      <c r="N1964" s="20"/>
    </row>
    <row r="1965" spans="2:14" x14ac:dyDescent="0.2">
      <c r="B1965" s="20">
        <f>Разбивка_по_щитам!B1970</f>
        <v>0</v>
      </c>
      <c r="C1965" s="20">
        <f>Разбивка_по_щитам!C1970</f>
        <v>0</v>
      </c>
      <c r="D1965" s="20">
        <f>Разбивка_по_щитам!F1970</f>
        <v>0</v>
      </c>
      <c r="E1965" s="20">
        <f>Разбивка_по_щитам!H1970</f>
        <v>0</v>
      </c>
      <c r="F1965" s="20">
        <f>Разбивка_по_щитам!I1970</f>
        <v>0</v>
      </c>
      <c r="G1965" s="20">
        <f>Разбивка_по_щитам!J1970</f>
        <v>0</v>
      </c>
      <c r="H1965" s="20">
        <f>Разбивка_по_щитам!K1970</f>
        <v>0</v>
      </c>
      <c r="I1965" s="20">
        <f>Разбивка_по_щитам!L1970</f>
        <v>0</v>
      </c>
      <c r="J1965" s="20">
        <f>Разбивка_по_щитам!M1970</f>
        <v>0</v>
      </c>
      <c r="K1965" s="20">
        <f>Разбивка_по_щитам!N1970</f>
        <v>0</v>
      </c>
      <c r="L1965" s="20"/>
      <c r="M1965" s="20">
        <f>Разбивка_по_щитам!P1970</f>
        <v>0</v>
      </c>
      <c r="N1965" s="20"/>
    </row>
    <row r="1966" spans="2:14" x14ac:dyDescent="0.2">
      <c r="B1966" s="20">
        <f>Разбивка_по_щитам!B1971</f>
        <v>0</v>
      </c>
      <c r="C1966" s="20">
        <f>Разбивка_по_щитам!C1971</f>
        <v>0</v>
      </c>
      <c r="D1966" s="20">
        <f>Разбивка_по_щитам!F1971</f>
        <v>0</v>
      </c>
      <c r="E1966" s="20">
        <f>Разбивка_по_щитам!H1971</f>
        <v>0</v>
      </c>
      <c r="F1966" s="20">
        <f>Разбивка_по_щитам!I1971</f>
        <v>0</v>
      </c>
      <c r="G1966" s="20">
        <f>Разбивка_по_щитам!J1971</f>
        <v>0</v>
      </c>
      <c r="H1966" s="20">
        <f>Разбивка_по_щитам!K1971</f>
        <v>0</v>
      </c>
      <c r="I1966" s="20">
        <f>Разбивка_по_щитам!L1971</f>
        <v>0</v>
      </c>
      <c r="J1966" s="20">
        <f>Разбивка_по_щитам!M1971</f>
        <v>0</v>
      </c>
      <c r="K1966" s="20">
        <f>Разбивка_по_щитам!N1971</f>
        <v>0</v>
      </c>
      <c r="L1966" s="20"/>
      <c r="M1966" s="20">
        <f>Разбивка_по_щитам!P1971</f>
        <v>0</v>
      </c>
      <c r="N1966" s="20"/>
    </row>
    <row r="1967" spans="2:14" x14ac:dyDescent="0.2">
      <c r="B1967" s="20">
        <f>Разбивка_по_щитам!B1972</f>
        <v>0</v>
      </c>
      <c r="C1967" s="20">
        <f>Разбивка_по_щитам!C1972</f>
        <v>0</v>
      </c>
      <c r="D1967" s="20">
        <f>Разбивка_по_щитам!F1972</f>
        <v>0</v>
      </c>
      <c r="E1967" s="20">
        <f>Разбивка_по_щитам!H1972</f>
        <v>0</v>
      </c>
      <c r="F1967" s="20">
        <f>Разбивка_по_щитам!I1972</f>
        <v>0</v>
      </c>
      <c r="G1967" s="20">
        <f>Разбивка_по_щитам!J1972</f>
        <v>0</v>
      </c>
      <c r="H1967" s="20">
        <f>Разбивка_по_щитам!K1972</f>
        <v>0</v>
      </c>
      <c r="I1967" s="20">
        <f>Разбивка_по_щитам!L1972</f>
        <v>0</v>
      </c>
      <c r="J1967" s="20">
        <f>Разбивка_по_щитам!M1972</f>
        <v>0</v>
      </c>
      <c r="K1967" s="20">
        <f>Разбивка_по_щитам!N1972</f>
        <v>0</v>
      </c>
      <c r="L1967" s="20"/>
      <c r="M1967" s="20">
        <f>Разбивка_по_щитам!P1972</f>
        <v>0</v>
      </c>
      <c r="N1967" s="20"/>
    </row>
    <row r="1968" spans="2:14" x14ac:dyDescent="0.2">
      <c r="B1968" s="20">
        <f>Разбивка_по_щитам!B1973</f>
        <v>0</v>
      </c>
      <c r="C1968" s="20">
        <f>Разбивка_по_щитам!C1973</f>
        <v>0</v>
      </c>
      <c r="D1968" s="20">
        <f>Разбивка_по_щитам!F1973</f>
        <v>0</v>
      </c>
      <c r="E1968" s="20">
        <f>Разбивка_по_щитам!H1973</f>
        <v>0</v>
      </c>
      <c r="F1968" s="20">
        <f>Разбивка_по_щитам!I1973</f>
        <v>0</v>
      </c>
      <c r="G1968" s="20">
        <f>Разбивка_по_щитам!J1973</f>
        <v>0</v>
      </c>
      <c r="H1968" s="20">
        <f>Разбивка_по_щитам!K1973</f>
        <v>0</v>
      </c>
      <c r="I1968" s="20">
        <f>Разбивка_по_щитам!L1973</f>
        <v>0</v>
      </c>
      <c r="J1968" s="20">
        <f>Разбивка_по_щитам!M1973</f>
        <v>0</v>
      </c>
      <c r="K1968" s="20">
        <f>Разбивка_по_щитам!N1973</f>
        <v>0</v>
      </c>
      <c r="L1968" s="20"/>
      <c r="M1968" s="20">
        <f>Разбивка_по_щитам!P1973</f>
        <v>0</v>
      </c>
      <c r="N1968" s="20"/>
    </row>
    <row r="1969" spans="2:14" x14ac:dyDescent="0.2">
      <c r="B1969" s="20">
        <f>Разбивка_по_щитам!B1974</f>
        <v>0</v>
      </c>
      <c r="C1969" s="20">
        <f>Разбивка_по_щитам!C1974</f>
        <v>0</v>
      </c>
      <c r="D1969" s="20">
        <f>Разбивка_по_щитам!F1974</f>
        <v>0</v>
      </c>
      <c r="E1969" s="20">
        <f>Разбивка_по_щитам!H1974</f>
        <v>0</v>
      </c>
      <c r="F1969" s="20">
        <f>Разбивка_по_щитам!I1974</f>
        <v>0</v>
      </c>
      <c r="G1969" s="20">
        <f>Разбивка_по_щитам!J1974</f>
        <v>0</v>
      </c>
      <c r="H1969" s="20">
        <f>Разбивка_по_щитам!K1974</f>
        <v>0</v>
      </c>
      <c r="I1969" s="20">
        <f>Разбивка_по_щитам!L1974</f>
        <v>0</v>
      </c>
      <c r="J1969" s="20">
        <f>Разбивка_по_щитам!M1974</f>
        <v>0</v>
      </c>
      <c r="K1969" s="20">
        <f>Разбивка_по_щитам!N1974</f>
        <v>0</v>
      </c>
      <c r="L1969" s="20"/>
      <c r="M1969" s="20">
        <f>Разбивка_по_щитам!P1974</f>
        <v>0</v>
      </c>
      <c r="N1969" s="20"/>
    </row>
    <row r="1970" spans="2:14" x14ac:dyDescent="0.2">
      <c r="B1970" s="20">
        <f>Разбивка_по_щитам!B1975</f>
        <v>0</v>
      </c>
      <c r="C1970" s="20">
        <f>Разбивка_по_щитам!C1975</f>
        <v>0</v>
      </c>
      <c r="D1970" s="20">
        <f>Разбивка_по_щитам!F1975</f>
        <v>0</v>
      </c>
      <c r="E1970" s="20">
        <f>Разбивка_по_щитам!H1975</f>
        <v>0</v>
      </c>
      <c r="F1970" s="20">
        <f>Разбивка_по_щитам!I1975</f>
        <v>0</v>
      </c>
      <c r="G1970" s="20">
        <f>Разбивка_по_щитам!J1975</f>
        <v>0</v>
      </c>
      <c r="H1970" s="20">
        <f>Разбивка_по_щитам!K1975</f>
        <v>0</v>
      </c>
      <c r="I1970" s="20">
        <f>Разбивка_по_щитам!L1975</f>
        <v>0</v>
      </c>
      <c r="J1970" s="20">
        <f>Разбивка_по_щитам!M1975</f>
        <v>0</v>
      </c>
      <c r="K1970" s="20">
        <f>Разбивка_по_щитам!N1975</f>
        <v>0</v>
      </c>
      <c r="L1970" s="20"/>
      <c r="M1970" s="20">
        <f>Разбивка_по_щитам!P1975</f>
        <v>0</v>
      </c>
      <c r="N1970" s="20"/>
    </row>
    <row r="1971" spans="2:14" x14ac:dyDescent="0.2">
      <c r="B1971" s="20">
        <f>Разбивка_по_щитам!B1976</f>
        <v>0</v>
      </c>
      <c r="C1971" s="20">
        <f>Разбивка_по_щитам!C1976</f>
        <v>0</v>
      </c>
      <c r="D1971" s="20">
        <f>Разбивка_по_щитам!F1976</f>
        <v>0</v>
      </c>
      <c r="E1971" s="20">
        <f>Разбивка_по_щитам!H1976</f>
        <v>0</v>
      </c>
      <c r="F1971" s="20">
        <f>Разбивка_по_щитам!I1976</f>
        <v>0</v>
      </c>
      <c r="G1971" s="20">
        <f>Разбивка_по_щитам!J1976</f>
        <v>0</v>
      </c>
      <c r="H1971" s="20">
        <f>Разбивка_по_щитам!K1976</f>
        <v>0</v>
      </c>
      <c r="I1971" s="20">
        <f>Разбивка_по_щитам!L1976</f>
        <v>0</v>
      </c>
      <c r="J1971" s="20">
        <f>Разбивка_по_щитам!M1976</f>
        <v>0</v>
      </c>
      <c r="K1971" s="20">
        <f>Разбивка_по_щитам!N1976</f>
        <v>0</v>
      </c>
      <c r="L1971" s="20"/>
      <c r="M1971" s="20">
        <f>Разбивка_по_щитам!P1976</f>
        <v>0</v>
      </c>
      <c r="N1971" s="20"/>
    </row>
    <row r="1972" spans="2:14" x14ac:dyDescent="0.2">
      <c r="B1972" s="20">
        <f>Разбивка_по_щитам!B1977</f>
        <v>0</v>
      </c>
      <c r="C1972" s="20">
        <f>Разбивка_по_щитам!C1977</f>
        <v>0</v>
      </c>
      <c r="D1972" s="20">
        <f>Разбивка_по_щитам!F1977</f>
        <v>0</v>
      </c>
      <c r="E1972" s="20">
        <f>Разбивка_по_щитам!H1977</f>
        <v>0</v>
      </c>
      <c r="F1972" s="20">
        <f>Разбивка_по_щитам!I1977</f>
        <v>0</v>
      </c>
      <c r="G1972" s="20">
        <f>Разбивка_по_щитам!J1977</f>
        <v>0</v>
      </c>
      <c r="H1972" s="20">
        <f>Разбивка_по_щитам!K1977</f>
        <v>0</v>
      </c>
      <c r="I1972" s="20">
        <f>Разбивка_по_щитам!L1977</f>
        <v>0</v>
      </c>
      <c r="J1972" s="20">
        <f>Разбивка_по_щитам!M1977</f>
        <v>0</v>
      </c>
      <c r="K1972" s="20">
        <f>Разбивка_по_щитам!N1977</f>
        <v>0</v>
      </c>
      <c r="L1972" s="20"/>
      <c r="M1972" s="20">
        <f>Разбивка_по_щитам!P1977</f>
        <v>0</v>
      </c>
      <c r="N1972" s="20"/>
    </row>
    <row r="1973" spans="2:14" x14ac:dyDescent="0.2">
      <c r="B1973" s="20">
        <f>Разбивка_по_щитам!B1978</f>
        <v>0</v>
      </c>
      <c r="C1973" s="20">
        <f>Разбивка_по_щитам!C1978</f>
        <v>0</v>
      </c>
      <c r="D1973" s="20">
        <f>Разбивка_по_щитам!F1978</f>
        <v>0</v>
      </c>
      <c r="E1973" s="20">
        <f>Разбивка_по_щитам!H1978</f>
        <v>0</v>
      </c>
      <c r="F1973" s="20">
        <f>Разбивка_по_щитам!I1978</f>
        <v>0</v>
      </c>
      <c r="G1973" s="20">
        <f>Разбивка_по_щитам!J1978</f>
        <v>0</v>
      </c>
      <c r="H1973" s="20">
        <f>Разбивка_по_щитам!K1978</f>
        <v>0</v>
      </c>
      <c r="I1973" s="20">
        <f>Разбивка_по_щитам!L1978</f>
        <v>0</v>
      </c>
      <c r="J1973" s="20">
        <f>Разбивка_по_щитам!M1978</f>
        <v>0</v>
      </c>
      <c r="K1973" s="20">
        <f>Разбивка_по_щитам!N1978</f>
        <v>0</v>
      </c>
      <c r="L1973" s="20"/>
      <c r="M1973" s="20">
        <f>Разбивка_по_щитам!P1978</f>
        <v>0</v>
      </c>
      <c r="N1973" s="20"/>
    </row>
    <row r="1974" spans="2:14" x14ac:dyDescent="0.2">
      <c r="B1974" s="20">
        <f>Разбивка_по_щитам!B1979</f>
        <v>0</v>
      </c>
      <c r="C1974" s="20">
        <f>Разбивка_по_щитам!C1979</f>
        <v>0</v>
      </c>
      <c r="D1974" s="20">
        <f>Разбивка_по_щитам!F1979</f>
        <v>0</v>
      </c>
      <c r="E1974" s="20">
        <f>Разбивка_по_щитам!H1979</f>
        <v>0</v>
      </c>
      <c r="F1974" s="20">
        <f>Разбивка_по_щитам!I1979</f>
        <v>0</v>
      </c>
      <c r="G1974" s="20">
        <f>Разбивка_по_щитам!J1979</f>
        <v>0</v>
      </c>
      <c r="H1974" s="20">
        <f>Разбивка_по_щитам!K1979</f>
        <v>0</v>
      </c>
      <c r="I1974" s="20">
        <f>Разбивка_по_щитам!L1979</f>
        <v>0</v>
      </c>
      <c r="J1974" s="20">
        <f>Разбивка_по_щитам!M1979</f>
        <v>0</v>
      </c>
      <c r="K1974" s="20">
        <f>Разбивка_по_щитам!N1979</f>
        <v>0</v>
      </c>
      <c r="L1974" s="20"/>
      <c r="M1974" s="20">
        <f>Разбивка_по_щитам!P1979</f>
        <v>0</v>
      </c>
      <c r="N1974" s="20"/>
    </row>
    <row r="1975" spans="2:14" x14ac:dyDescent="0.2">
      <c r="B1975" s="20">
        <f>Разбивка_по_щитам!B1980</f>
        <v>0</v>
      </c>
      <c r="C1975" s="20">
        <f>Разбивка_по_щитам!C1980</f>
        <v>0</v>
      </c>
      <c r="D1975" s="20">
        <f>Разбивка_по_щитам!F1980</f>
        <v>0</v>
      </c>
      <c r="E1975" s="20">
        <f>Разбивка_по_щитам!H1980</f>
        <v>0</v>
      </c>
      <c r="F1975" s="20">
        <f>Разбивка_по_щитам!I1980</f>
        <v>0</v>
      </c>
      <c r="G1975" s="20">
        <f>Разбивка_по_щитам!J1980</f>
        <v>0</v>
      </c>
      <c r="H1975" s="20">
        <f>Разбивка_по_щитам!K1980</f>
        <v>0</v>
      </c>
      <c r="I1975" s="20">
        <f>Разбивка_по_щитам!L1980</f>
        <v>0</v>
      </c>
      <c r="J1975" s="20">
        <f>Разбивка_по_щитам!M1980</f>
        <v>0</v>
      </c>
      <c r="K1975" s="20">
        <f>Разбивка_по_щитам!N1980</f>
        <v>0</v>
      </c>
      <c r="L1975" s="20"/>
      <c r="M1975" s="20">
        <f>Разбивка_по_щитам!P1980</f>
        <v>0</v>
      </c>
      <c r="N1975" s="20"/>
    </row>
    <row r="1976" spans="2:14" x14ac:dyDescent="0.2">
      <c r="B1976" s="20">
        <f>Разбивка_по_щитам!B1981</f>
        <v>0</v>
      </c>
      <c r="C1976" s="20">
        <f>Разбивка_по_щитам!C1981</f>
        <v>0</v>
      </c>
      <c r="D1976" s="20">
        <f>Разбивка_по_щитам!F1981</f>
        <v>0</v>
      </c>
      <c r="E1976" s="20">
        <f>Разбивка_по_щитам!H1981</f>
        <v>0</v>
      </c>
      <c r="F1976" s="20">
        <f>Разбивка_по_щитам!I1981</f>
        <v>0</v>
      </c>
      <c r="G1976" s="20">
        <f>Разбивка_по_щитам!J1981</f>
        <v>0</v>
      </c>
      <c r="H1976" s="20">
        <f>Разбивка_по_щитам!K1981</f>
        <v>0</v>
      </c>
      <c r="I1976" s="20">
        <f>Разбивка_по_щитам!L1981</f>
        <v>0</v>
      </c>
      <c r="J1976" s="20">
        <f>Разбивка_по_щитам!M1981</f>
        <v>0</v>
      </c>
      <c r="K1976" s="20">
        <f>Разбивка_по_щитам!N1981</f>
        <v>0</v>
      </c>
      <c r="L1976" s="20"/>
      <c r="M1976" s="20">
        <f>Разбивка_по_щитам!P1981</f>
        <v>0</v>
      </c>
      <c r="N1976" s="20"/>
    </row>
    <row r="1977" spans="2:14" x14ac:dyDescent="0.2">
      <c r="B1977" s="20">
        <f>Разбивка_по_щитам!B1982</f>
        <v>0</v>
      </c>
      <c r="C1977" s="20">
        <f>Разбивка_по_щитам!C1982</f>
        <v>0</v>
      </c>
      <c r="D1977" s="20">
        <f>Разбивка_по_щитам!F1982</f>
        <v>0</v>
      </c>
      <c r="E1977" s="20">
        <f>Разбивка_по_щитам!H1982</f>
        <v>0</v>
      </c>
      <c r="F1977" s="20">
        <f>Разбивка_по_щитам!I1982</f>
        <v>0</v>
      </c>
      <c r="G1977" s="20">
        <f>Разбивка_по_щитам!J1982</f>
        <v>0</v>
      </c>
      <c r="H1977" s="20">
        <f>Разбивка_по_щитам!K1982</f>
        <v>0</v>
      </c>
      <c r="I1977" s="20">
        <f>Разбивка_по_щитам!L1982</f>
        <v>0</v>
      </c>
      <c r="J1977" s="20">
        <f>Разбивка_по_щитам!M1982</f>
        <v>0</v>
      </c>
      <c r="K1977" s="20">
        <f>Разбивка_по_щитам!N1982</f>
        <v>0</v>
      </c>
      <c r="L1977" s="20"/>
      <c r="M1977" s="20">
        <f>Разбивка_по_щитам!P1982</f>
        <v>0</v>
      </c>
      <c r="N1977" s="20"/>
    </row>
    <row r="1978" spans="2:14" x14ac:dyDescent="0.2">
      <c r="B1978" s="20">
        <f>Разбивка_по_щитам!B1983</f>
        <v>0</v>
      </c>
      <c r="C1978" s="20">
        <f>Разбивка_по_щитам!C1983</f>
        <v>0</v>
      </c>
      <c r="D1978" s="20">
        <f>Разбивка_по_щитам!F1983</f>
        <v>0</v>
      </c>
      <c r="E1978" s="20">
        <f>Разбивка_по_щитам!H1983</f>
        <v>0</v>
      </c>
      <c r="F1978" s="20">
        <f>Разбивка_по_щитам!I1983</f>
        <v>0</v>
      </c>
      <c r="G1978" s="20">
        <f>Разбивка_по_щитам!J1983</f>
        <v>0</v>
      </c>
      <c r="H1978" s="20">
        <f>Разбивка_по_щитам!K1983</f>
        <v>0</v>
      </c>
      <c r="I1978" s="20">
        <f>Разбивка_по_щитам!L1983</f>
        <v>0</v>
      </c>
      <c r="J1978" s="20">
        <f>Разбивка_по_щитам!M1983</f>
        <v>0</v>
      </c>
      <c r="K1978" s="20">
        <f>Разбивка_по_щитам!N1983</f>
        <v>0</v>
      </c>
      <c r="L1978" s="20"/>
      <c r="M1978" s="20">
        <f>Разбивка_по_щитам!P1983</f>
        <v>0</v>
      </c>
      <c r="N1978" s="20"/>
    </row>
    <row r="1979" spans="2:14" x14ac:dyDescent="0.2">
      <c r="B1979" s="20">
        <f>Разбивка_по_щитам!B1984</f>
        <v>0</v>
      </c>
      <c r="C1979" s="20">
        <f>Разбивка_по_щитам!C1984</f>
        <v>0</v>
      </c>
      <c r="D1979" s="20">
        <f>Разбивка_по_щитам!F1984</f>
        <v>0</v>
      </c>
      <c r="E1979" s="20">
        <f>Разбивка_по_щитам!H1984</f>
        <v>0</v>
      </c>
      <c r="F1979" s="20">
        <f>Разбивка_по_щитам!I1984</f>
        <v>0</v>
      </c>
      <c r="G1979" s="20">
        <f>Разбивка_по_щитам!J1984</f>
        <v>0</v>
      </c>
      <c r="H1979" s="20">
        <f>Разбивка_по_щитам!K1984</f>
        <v>0</v>
      </c>
      <c r="I1979" s="20">
        <f>Разбивка_по_щитам!L1984</f>
        <v>0</v>
      </c>
      <c r="J1979" s="20">
        <f>Разбивка_по_щитам!M1984</f>
        <v>0</v>
      </c>
      <c r="K1979" s="20">
        <f>Разбивка_по_щитам!N1984</f>
        <v>0</v>
      </c>
      <c r="L1979" s="20"/>
      <c r="M1979" s="20">
        <f>Разбивка_по_щитам!P1984</f>
        <v>0</v>
      </c>
      <c r="N1979" s="20"/>
    </row>
    <row r="1980" spans="2:14" x14ac:dyDescent="0.2">
      <c r="B1980" s="20">
        <f>Разбивка_по_щитам!B1985</f>
        <v>0</v>
      </c>
      <c r="C1980" s="20">
        <f>Разбивка_по_щитам!C1985</f>
        <v>0</v>
      </c>
      <c r="D1980" s="20">
        <f>Разбивка_по_щитам!F1985</f>
        <v>0</v>
      </c>
      <c r="E1980" s="20">
        <f>Разбивка_по_щитам!H1985</f>
        <v>0</v>
      </c>
      <c r="F1980" s="20">
        <f>Разбивка_по_щитам!I1985</f>
        <v>0</v>
      </c>
      <c r="G1980" s="20">
        <f>Разбивка_по_щитам!J1985</f>
        <v>0</v>
      </c>
      <c r="H1980" s="20">
        <f>Разбивка_по_щитам!K1985</f>
        <v>0</v>
      </c>
      <c r="I1980" s="20">
        <f>Разбивка_по_щитам!L1985</f>
        <v>0</v>
      </c>
      <c r="J1980" s="20">
        <f>Разбивка_по_щитам!M1985</f>
        <v>0</v>
      </c>
      <c r="K1980" s="20">
        <f>Разбивка_по_щитам!N1985</f>
        <v>0</v>
      </c>
      <c r="L1980" s="20"/>
      <c r="M1980" s="20">
        <f>Разбивка_по_щитам!P1985</f>
        <v>0</v>
      </c>
      <c r="N1980" s="20"/>
    </row>
    <row r="1981" spans="2:14" x14ac:dyDescent="0.2">
      <c r="B1981" s="20">
        <f>Разбивка_по_щитам!B1986</f>
        <v>0</v>
      </c>
      <c r="C1981" s="20">
        <f>Разбивка_по_щитам!C1986</f>
        <v>0</v>
      </c>
      <c r="D1981" s="20">
        <f>Разбивка_по_щитам!F1986</f>
        <v>0</v>
      </c>
      <c r="E1981" s="20">
        <f>Разбивка_по_щитам!H1986</f>
        <v>0</v>
      </c>
      <c r="F1981" s="20">
        <f>Разбивка_по_щитам!I1986</f>
        <v>0</v>
      </c>
      <c r="G1981" s="20">
        <f>Разбивка_по_щитам!J1986</f>
        <v>0</v>
      </c>
      <c r="H1981" s="20">
        <f>Разбивка_по_щитам!K1986</f>
        <v>0</v>
      </c>
      <c r="I1981" s="20">
        <f>Разбивка_по_щитам!L1986</f>
        <v>0</v>
      </c>
      <c r="J1981" s="20">
        <f>Разбивка_по_щитам!M1986</f>
        <v>0</v>
      </c>
      <c r="K1981" s="20">
        <f>Разбивка_по_щитам!N1986</f>
        <v>0</v>
      </c>
      <c r="L1981" s="20"/>
      <c r="M1981" s="20">
        <f>Разбивка_по_щитам!P1986</f>
        <v>0</v>
      </c>
      <c r="N1981" s="20"/>
    </row>
    <row r="1982" spans="2:14" x14ac:dyDescent="0.2">
      <c r="B1982" s="20">
        <f>Разбивка_по_щитам!B1987</f>
        <v>0</v>
      </c>
      <c r="C1982" s="20">
        <f>Разбивка_по_щитам!C1987</f>
        <v>0</v>
      </c>
      <c r="D1982" s="20">
        <f>Разбивка_по_щитам!F1987</f>
        <v>0</v>
      </c>
      <c r="E1982" s="20">
        <f>Разбивка_по_щитам!H1987</f>
        <v>0</v>
      </c>
      <c r="F1982" s="20">
        <f>Разбивка_по_щитам!I1987</f>
        <v>0</v>
      </c>
      <c r="G1982" s="20">
        <f>Разбивка_по_щитам!J1987</f>
        <v>0</v>
      </c>
      <c r="H1982" s="20">
        <f>Разбивка_по_щитам!K1987</f>
        <v>0</v>
      </c>
      <c r="I1982" s="20">
        <f>Разбивка_по_щитам!L1987</f>
        <v>0</v>
      </c>
      <c r="J1982" s="20">
        <f>Разбивка_по_щитам!M1987</f>
        <v>0</v>
      </c>
      <c r="K1982" s="20">
        <f>Разбивка_по_щитам!N1987</f>
        <v>0</v>
      </c>
      <c r="L1982" s="20"/>
      <c r="M1982" s="20">
        <f>Разбивка_по_щитам!P1987</f>
        <v>0</v>
      </c>
      <c r="N1982" s="20"/>
    </row>
    <row r="1983" spans="2:14" x14ac:dyDescent="0.2">
      <c r="B1983" s="20">
        <f>Разбивка_по_щитам!B1988</f>
        <v>0</v>
      </c>
      <c r="C1983" s="20">
        <f>Разбивка_по_щитам!C1988</f>
        <v>0</v>
      </c>
      <c r="D1983" s="20">
        <f>Разбивка_по_щитам!F1988</f>
        <v>0</v>
      </c>
      <c r="E1983" s="20">
        <f>Разбивка_по_щитам!H1988</f>
        <v>0</v>
      </c>
      <c r="F1983" s="20">
        <f>Разбивка_по_щитам!I1988</f>
        <v>0</v>
      </c>
      <c r="G1983" s="20">
        <f>Разбивка_по_щитам!J1988</f>
        <v>0</v>
      </c>
      <c r="H1983" s="20">
        <f>Разбивка_по_щитам!K1988</f>
        <v>0</v>
      </c>
      <c r="I1983" s="20">
        <f>Разбивка_по_щитам!L1988</f>
        <v>0</v>
      </c>
      <c r="J1983" s="20">
        <f>Разбивка_по_щитам!M1988</f>
        <v>0</v>
      </c>
      <c r="K1983" s="20">
        <f>Разбивка_по_щитам!N1988</f>
        <v>0</v>
      </c>
      <c r="L1983" s="20"/>
      <c r="M1983" s="20">
        <f>Разбивка_по_щитам!P1988</f>
        <v>0</v>
      </c>
      <c r="N1983" s="20"/>
    </row>
    <row r="1984" spans="2:14" x14ac:dyDescent="0.2">
      <c r="B1984" s="20">
        <f>Разбивка_по_щитам!B1989</f>
        <v>0</v>
      </c>
      <c r="C1984" s="20">
        <f>Разбивка_по_щитам!C1989</f>
        <v>0</v>
      </c>
      <c r="D1984" s="20">
        <f>Разбивка_по_щитам!F1989</f>
        <v>0</v>
      </c>
      <c r="E1984" s="20">
        <f>Разбивка_по_щитам!H1989</f>
        <v>0</v>
      </c>
      <c r="F1984" s="20">
        <f>Разбивка_по_щитам!I1989</f>
        <v>0</v>
      </c>
      <c r="G1984" s="20">
        <f>Разбивка_по_щитам!J1989</f>
        <v>0</v>
      </c>
      <c r="H1984" s="20">
        <f>Разбивка_по_щитам!K1989</f>
        <v>0</v>
      </c>
      <c r="I1984" s="20">
        <f>Разбивка_по_щитам!L1989</f>
        <v>0</v>
      </c>
      <c r="J1984" s="20">
        <f>Разбивка_по_щитам!M1989</f>
        <v>0</v>
      </c>
      <c r="K1984" s="20">
        <f>Разбивка_по_щитам!N1989</f>
        <v>0</v>
      </c>
      <c r="L1984" s="20"/>
      <c r="M1984" s="20">
        <f>Разбивка_по_щитам!P1989</f>
        <v>0</v>
      </c>
      <c r="N1984" s="20"/>
    </row>
    <row r="1985" spans="2:14" x14ac:dyDescent="0.2">
      <c r="B1985" s="20">
        <f>Разбивка_по_щитам!B1990</f>
        <v>0</v>
      </c>
      <c r="C1985" s="20">
        <f>Разбивка_по_щитам!C1990</f>
        <v>0</v>
      </c>
      <c r="D1985" s="20">
        <f>Разбивка_по_щитам!F1990</f>
        <v>0</v>
      </c>
      <c r="E1985" s="20">
        <f>Разбивка_по_щитам!H1990</f>
        <v>0</v>
      </c>
      <c r="F1985" s="20">
        <f>Разбивка_по_щитам!I1990</f>
        <v>0</v>
      </c>
      <c r="G1985" s="20">
        <f>Разбивка_по_щитам!J1990</f>
        <v>0</v>
      </c>
      <c r="H1985" s="20">
        <f>Разбивка_по_щитам!K1990</f>
        <v>0</v>
      </c>
      <c r="I1985" s="20">
        <f>Разбивка_по_щитам!L1990</f>
        <v>0</v>
      </c>
      <c r="J1985" s="20">
        <f>Разбивка_по_щитам!M1990</f>
        <v>0</v>
      </c>
      <c r="K1985" s="20">
        <f>Разбивка_по_щитам!N1990</f>
        <v>0</v>
      </c>
      <c r="L1985" s="20"/>
      <c r="M1985" s="20">
        <f>Разбивка_по_щитам!P1990</f>
        <v>0</v>
      </c>
      <c r="N1985" s="20"/>
    </row>
    <row r="1986" spans="2:14" x14ac:dyDescent="0.2">
      <c r="B1986" s="20">
        <f>Разбивка_по_щитам!B1991</f>
        <v>0</v>
      </c>
      <c r="C1986" s="20">
        <f>Разбивка_по_щитам!C1991</f>
        <v>0</v>
      </c>
      <c r="D1986" s="20">
        <f>Разбивка_по_щитам!F1991</f>
        <v>0</v>
      </c>
      <c r="E1986" s="20">
        <f>Разбивка_по_щитам!H1991</f>
        <v>0</v>
      </c>
      <c r="F1986" s="20">
        <f>Разбивка_по_щитам!I1991</f>
        <v>0</v>
      </c>
      <c r="G1986" s="20">
        <f>Разбивка_по_щитам!J1991</f>
        <v>0</v>
      </c>
      <c r="H1986" s="20">
        <f>Разбивка_по_щитам!K1991</f>
        <v>0</v>
      </c>
      <c r="I1986" s="20">
        <f>Разбивка_по_щитам!L1991</f>
        <v>0</v>
      </c>
      <c r="J1986" s="20">
        <f>Разбивка_по_щитам!M1991</f>
        <v>0</v>
      </c>
      <c r="K1986" s="20">
        <f>Разбивка_по_щитам!N1991</f>
        <v>0</v>
      </c>
      <c r="L1986" s="20"/>
      <c r="M1986" s="20">
        <f>Разбивка_по_щитам!P1991</f>
        <v>0</v>
      </c>
      <c r="N1986" s="20"/>
    </row>
    <row r="1987" spans="2:14" x14ac:dyDescent="0.2">
      <c r="B1987" s="20">
        <f>Разбивка_по_щитам!B1992</f>
        <v>0</v>
      </c>
      <c r="C1987" s="20">
        <f>Разбивка_по_щитам!C1992</f>
        <v>0</v>
      </c>
      <c r="D1987" s="20">
        <f>Разбивка_по_щитам!F1992</f>
        <v>0</v>
      </c>
      <c r="E1987" s="20">
        <f>Разбивка_по_щитам!H1992</f>
        <v>0</v>
      </c>
      <c r="F1987" s="20">
        <f>Разбивка_по_щитам!I1992</f>
        <v>0</v>
      </c>
      <c r="G1987" s="20">
        <f>Разбивка_по_щитам!J1992</f>
        <v>0</v>
      </c>
      <c r="H1987" s="20">
        <f>Разбивка_по_щитам!K1992</f>
        <v>0</v>
      </c>
      <c r="I1987" s="20">
        <f>Разбивка_по_щитам!L1992</f>
        <v>0</v>
      </c>
      <c r="J1987" s="20">
        <f>Разбивка_по_щитам!M1992</f>
        <v>0</v>
      </c>
      <c r="K1987" s="20">
        <f>Разбивка_по_щитам!N1992</f>
        <v>0</v>
      </c>
      <c r="L1987" s="20"/>
      <c r="M1987" s="20">
        <f>Разбивка_по_щитам!P1992</f>
        <v>0</v>
      </c>
      <c r="N1987" s="20"/>
    </row>
    <row r="1988" spans="2:14" x14ac:dyDescent="0.2">
      <c r="B1988" s="20">
        <f>Разбивка_по_щитам!B1993</f>
        <v>0</v>
      </c>
      <c r="C1988" s="20">
        <f>Разбивка_по_щитам!C1993</f>
        <v>0</v>
      </c>
      <c r="D1988" s="20">
        <f>Разбивка_по_щитам!F1993</f>
        <v>0</v>
      </c>
      <c r="E1988" s="20">
        <f>Разбивка_по_щитам!H1993</f>
        <v>0</v>
      </c>
      <c r="F1988" s="20">
        <f>Разбивка_по_щитам!I1993</f>
        <v>0</v>
      </c>
      <c r="G1988" s="20">
        <f>Разбивка_по_щитам!J1993</f>
        <v>0</v>
      </c>
      <c r="H1988" s="20">
        <f>Разбивка_по_щитам!K1993</f>
        <v>0</v>
      </c>
      <c r="I1988" s="20">
        <f>Разбивка_по_щитам!L1993</f>
        <v>0</v>
      </c>
      <c r="J1988" s="20">
        <f>Разбивка_по_щитам!M1993</f>
        <v>0</v>
      </c>
      <c r="K1988" s="20">
        <f>Разбивка_по_щитам!N1993</f>
        <v>0</v>
      </c>
      <c r="L1988" s="20"/>
      <c r="M1988" s="20">
        <f>Разбивка_по_щитам!P1993</f>
        <v>0</v>
      </c>
      <c r="N1988" s="20"/>
    </row>
    <row r="1989" spans="2:14" x14ac:dyDescent="0.2">
      <c r="B1989" s="20">
        <f>Разбивка_по_щитам!B1994</f>
        <v>0</v>
      </c>
      <c r="C1989" s="20">
        <f>Разбивка_по_щитам!C1994</f>
        <v>0</v>
      </c>
      <c r="D1989" s="20">
        <f>Разбивка_по_щитам!F1994</f>
        <v>0</v>
      </c>
      <c r="E1989" s="20">
        <f>Разбивка_по_щитам!H1994</f>
        <v>0</v>
      </c>
      <c r="F1989" s="20">
        <f>Разбивка_по_щитам!I1994</f>
        <v>0</v>
      </c>
      <c r="G1989" s="20">
        <f>Разбивка_по_щитам!J1994</f>
        <v>0</v>
      </c>
      <c r="H1989" s="20">
        <f>Разбивка_по_щитам!K1994</f>
        <v>0</v>
      </c>
      <c r="I1989" s="20">
        <f>Разбивка_по_щитам!L1994</f>
        <v>0</v>
      </c>
      <c r="J1989" s="20">
        <f>Разбивка_по_щитам!M1994</f>
        <v>0</v>
      </c>
      <c r="K1989" s="20">
        <f>Разбивка_по_щитам!N1994</f>
        <v>0</v>
      </c>
      <c r="L1989" s="20"/>
      <c r="M1989" s="20">
        <f>Разбивка_по_щитам!P1994</f>
        <v>0</v>
      </c>
      <c r="N1989" s="20"/>
    </row>
    <row r="1990" spans="2:14" x14ac:dyDescent="0.2">
      <c r="B1990" s="20">
        <f>Разбивка_по_щитам!B1995</f>
        <v>0</v>
      </c>
      <c r="C1990" s="20">
        <f>Разбивка_по_щитам!C1995</f>
        <v>0</v>
      </c>
      <c r="D1990" s="20">
        <f>Разбивка_по_щитам!F1995</f>
        <v>0</v>
      </c>
      <c r="E1990" s="20">
        <f>Разбивка_по_щитам!H1995</f>
        <v>0</v>
      </c>
      <c r="F1990" s="20">
        <f>Разбивка_по_щитам!I1995</f>
        <v>0</v>
      </c>
      <c r="G1990" s="20">
        <f>Разбивка_по_щитам!J1995</f>
        <v>0</v>
      </c>
      <c r="H1990" s="20">
        <f>Разбивка_по_щитам!K1995</f>
        <v>0</v>
      </c>
      <c r="I1990" s="20">
        <f>Разбивка_по_щитам!L1995</f>
        <v>0</v>
      </c>
      <c r="J1990" s="20">
        <f>Разбивка_по_щитам!M1995</f>
        <v>0</v>
      </c>
      <c r="K1990" s="20">
        <f>Разбивка_по_щитам!N1995</f>
        <v>0</v>
      </c>
      <c r="L1990" s="20"/>
      <c r="M1990" s="20">
        <f>Разбивка_по_щитам!P1995</f>
        <v>0</v>
      </c>
      <c r="N1990" s="20"/>
    </row>
    <row r="1991" spans="2:14" x14ac:dyDescent="0.2">
      <c r="B1991" s="20">
        <f>Разбивка_по_щитам!B1996</f>
        <v>0</v>
      </c>
      <c r="C1991" s="20">
        <f>Разбивка_по_щитам!C1996</f>
        <v>0</v>
      </c>
      <c r="D1991" s="20">
        <f>Разбивка_по_щитам!F1996</f>
        <v>0</v>
      </c>
      <c r="E1991" s="20">
        <f>Разбивка_по_щитам!H1996</f>
        <v>0</v>
      </c>
      <c r="F1991" s="20">
        <f>Разбивка_по_щитам!I1996</f>
        <v>0</v>
      </c>
      <c r="G1991" s="20">
        <f>Разбивка_по_щитам!J1996</f>
        <v>0</v>
      </c>
      <c r="H1991" s="20">
        <f>Разбивка_по_щитам!K1996</f>
        <v>0</v>
      </c>
      <c r="I1991" s="20">
        <f>Разбивка_по_щитам!L1996</f>
        <v>0</v>
      </c>
      <c r="J1991" s="20">
        <f>Разбивка_по_щитам!M1996</f>
        <v>0</v>
      </c>
      <c r="K1991" s="20">
        <f>Разбивка_по_щитам!N1996</f>
        <v>0</v>
      </c>
      <c r="L1991" s="20"/>
      <c r="M1991" s="20">
        <f>Разбивка_по_щитам!P1996</f>
        <v>0</v>
      </c>
      <c r="N1991" s="20"/>
    </row>
    <row r="1992" spans="2:14" x14ac:dyDescent="0.2">
      <c r="B1992" s="20">
        <f>Разбивка_по_щитам!B1997</f>
        <v>0</v>
      </c>
      <c r="C1992" s="20">
        <f>Разбивка_по_щитам!C1997</f>
        <v>0</v>
      </c>
      <c r="D1992" s="20">
        <f>Разбивка_по_щитам!F1997</f>
        <v>0</v>
      </c>
      <c r="E1992" s="20">
        <f>Разбивка_по_щитам!H1997</f>
        <v>0</v>
      </c>
      <c r="F1992" s="20">
        <f>Разбивка_по_щитам!I1997</f>
        <v>0</v>
      </c>
      <c r="G1992" s="20">
        <f>Разбивка_по_щитам!J1997</f>
        <v>0</v>
      </c>
      <c r="H1992" s="20">
        <f>Разбивка_по_щитам!K1997</f>
        <v>0</v>
      </c>
      <c r="I1992" s="20">
        <f>Разбивка_по_щитам!L1997</f>
        <v>0</v>
      </c>
      <c r="J1992" s="20">
        <f>Разбивка_по_щитам!M1997</f>
        <v>0</v>
      </c>
      <c r="K1992" s="20">
        <f>Разбивка_по_щитам!N1997</f>
        <v>0</v>
      </c>
      <c r="L1992" s="20"/>
      <c r="M1992" s="20">
        <f>Разбивка_по_щитам!P1997</f>
        <v>0</v>
      </c>
      <c r="N1992" s="20"/>
    </row>
    <row r="1993" spans="2:14" x14ac:dyDescent="0.2">
      <c r="B1993" s="20">
        <f>Разбивка_по_щитам!B1998</f>
        <v>0</v>
      </c>
      <c r="C1993" s="20">
        <f>Разбивка_по_щитам!C1998</f>
        <v>0</v>
      </c>
      <c r="D1993" s="20">
        <f>Разбивка_по_щитам!F1998</f>
        <v>0</v>
      </c>
      <c r="E1993" s="20">
        <f>Разбивка_по_щитам!H1998</f>
        <v>0</v>
      </c>
      <c r="F1993" s="20">
        <f>Разбивка_по_щитам!I1998</f>
        <v>0</v>
      </c>
      <c r="G1993" s="20">
        <f>Разбивка_по_щитам!J1998</f>
        <v>0</v>
      </c>
      <c r="H1993" s="20">
        <f>Разбивка_по_щитам!K1998</f>
        <v>0</v>
      </c>
      <c r="I1993" s="20">
        <f>Разбивка_по_щитам!L1998</f>
        <v>0</v>
      </c>
      <c r="J1993" s="20">
        <f>Разбивка_по_щитам!M1998</f>
        <v>0</v>
      </c>
      <c r="K1993" s="20">
        <f>Разбивка_по_щитам!N1998</f>
        <v>0</v>
      </c>
      <c r="L1993" s="20"/>
      <c r="M1993" s="20">
        <f>Разбивка_по_щитам!P1998</f>
        <v>0</v>
      </c>
      <c r="N1993" s="20"/>
    </row>
    <row r="1994" spans="2:14" x14ac:dyDescent="0.2">
      <c r="B1994" s="20">
        <f>Разбивка_по_щитам!B1999</f>
        <v>0</v>
      </c>
      <c r="C1994" s="20">
        <f>Разбивка_по_щитам!C1999</f>
        <v>0</v>
      </c>
      <c r="D1994" s="20">
        <f>Разбивка_по_щитам!F1999</f>
        <v>0</v>
      </c>
      <c r="E1994" s="20">
        <f>Разбивка_по_щитам!H1999</f>
        <v>0</v>
      </c>
      <c r="F1994" s="20">
        <f>Разбивка_по_щитам!I1999</f>
        <v>0</v>
      </c>
      <c r="G1994" s="20">
        <f>Разбивка_по_щитам!J1999</f>
        <v>0</v>
      </c>
      <c r="H1994" s="20">
        <f>Разбивка_по_щитам!K1999</f>
        <v>0</v>
      </c>
      <c r="I1994" s="20">
        <f>Разбивка_по_щитам!L1999</f>
        <v>0</v>
      </c>
      <c r="J1994" s="20">
        <f>Разбивка_по_щитам!M1999</f>
        <v>0</v>
      </c>
      <c r="K1994" s="20">
        <f>Разбивка_по_щитам!N1999</f>
        <v>0</v>
      </c>
      <c r="L1994" s="20"/>
      <c r="M1994" s="20">
        <f>Разбивка_по_щитам!P1999</f>
        <v>0</v>
      </c>
      <c r="N1994" s="20"/>
    </row>
    <row r="1995" spans="2:14" x14ac:dyDescent="0.2">
      <c r="B1995" s="20">
        <f>Разбивка_по_щитам!B2000</f>
        <v>0</v>
      </c>
      <c r="C1995" s="20">
        <f>Разбивка_по_щитам!C2000</f>
        <v>0</v>
      </c>
      <c r="D1995" s="20">
        <f>Разбивка_по_щитам!F2000</f>
        <v>0</v>
      </c>
      <c r="E1995" s="20">
        <f>Разбивка_по_щитам!H2000</f>
        <v>0</v>
      </c>
      <c r="F1995" s="20">
        <f>Разбивка_по_щитам!I2000</f>
        <v>0</v>
      </c>
      <c r="G1995" s="20">
        <f>Разбивка_по_щитам!J2000</f>
        <v>0</v>
      </c>
      <c r="H1995" s="20">
        <f>Разбивка_по_щитам!K2000</f>
        <v>0</v>
      </c>
      <c r="I1995" s="20">
        <f>Разбивка_по_щитам!L2000</f>
        <v>0</v>
      </c>
      <c r="J1995" s="20">
        <f>Разбивка_по_щитам!M2000</f>
        <v>0</v>
      </c>
      <c r="K1995" s="20">
        <f>Разбивка_по_щитам!N2000</f>
        <v>0</v>
      </c>
      <c r="L1995" s="20"/>
      <c r="M1995" s="20">
        <f>Разбивка_по_щитам!P2000</f>
        <v>0</v>
      </c>
      <c r="N1995" s="20"/>
    </row>
    <row r="1996" spans="2:14" x14ac:dyDescent="0.2">
      <c r="B1996" s="20">
        <f>Разбивка_по_щитам!B2001</f>
        <v>0</v>
      </c>
      <c r="C1996" s="20">
        <f>Разбивка_по_щитам!C2001</f>
        <v>0</v>
      </c>
      <c r="D1996" s="20">
        <f>Разбивка_по_щитам!F2001</f>
        <v>0</v>
      </c>
      <c r="E1996" s="20">
        <f>Разбивка_по_щитам!H2001</f>
        <v>0</v>
      </c>
      <c r="F1996" s="20">
        <f>Разбивка_по_щитам!I2001</f>
        <v>0</v>
      </c>
      <c r="G1996" s="20">
        <f>Разбивка_по_щитам!J2001</f>
        <v>0</v>
      </c>
      <c r="H1996" s="20">
        <f>Разбивка_по_щитам!K2001</f>
        <v>0</v>
      </c>
      <c r="I1996" s="20">
        <f>Разбивка_по_щитам!L2001</f>
        <v>0</v>
      </c>
      <c r="J1996" s="20">
        <f>Разбивка_по_щитам!M2001</f>
        <v>0</v>
      </c>
      <c r="K1996" s="20">
        <f>Разбивка_по_щитам!N2001</f>
        <v>0</v>
      </c>
      <c r="L1996" s="20"/>
      <c r="M1996" s="20">
        <f>Разбивка_по_щитам!P2001</f>
        <v>0</v>
      </c>
      <c r="N1996" s="20"/>
    </row>
    <row r="1997" spans="2:14" x14ac:dyDescent="0.2">
      <c r="B1997" s="20">
        <f>Разбивка_по_щитам!B2002</f>
        <v>0</v>
      </c>
      <c r="C1997" s="20">
        <f>Разбивка_по_щитам!C2002</f>
        <v>0</v>
      </c>
      <c r="D1997" s="20">
        <f>Разбивка_по_щитам!F2002</f>
        <v>0</v>
      </c>
      <c r="E1997" s="20">
        <f>Разбивка_по_щитам!H2002</f>
        <v>0</v>
      </c>
      <c r="F1997" s="20">
        <f>Разбивка_по_щитам!I2002</f>
        <v>0</v>
      </c>
      <c r="G1997" s="20">
        <f>Разбивка_по_щитам!J2002</f>
        <v>0</v>
      </c>
      <c r="H1997" s="20">
        <f>Разбивка_по_щитам!K2002</f>
        <v>0</v>
      </c>
      <c r="I1997" s="20">
        <f>Разбивка_по_щитам!L2002</f>
        <v>0</v>
      </c>
      <c r="J1997" s="20">
        <f>Разбивка_по_щитам!M2002</f>
        <v>0</v>
      </c>
      <c r="K1997" s="20">
        <f>Разбивка_по_щитам!N2002</f>
        <v>0</v>
      </c>
      <c r="L1997" s="20"/>
      <c r="M1997" s="20">
        <f>Разбивка_по_щитам!P2002</f>
        <v>0</v>
      </c>
      <c r="N1997" s="20"/>
    </row>
    <row r="1998" spans="2:14" x14ac:dyDescent="0.2">
      <c r="B1998" s="20">
        <f>Разбивка_по_щитам!B2003</f>
        <v>0</v>
      </c>
      <c r="C1998" s="20">
        <f>Разбивка_по_щитам!C2003</f>
        <v>0</v>
      </c>
      <c r="D1998" s="20">
        <f>Разбивка_по_щитам!F2003</f>
        <v>0</v>
      </c>
      <c r="E1998" s="20">
        <f>Разбивка_по_щитам!H2003</f>
        <v>0</v>
      </c>
      <c r="F1998" s="20">
        <f>Разбивка_по_щитам!I2003</f>
        <v>0</v>
      </c>
      <c r="G1998" s="20">
        <f>Разбивка_по_щитам!J2003</f>
        <v>0</v>
      </c>
      <c r="H1998" s="20">
        <f>Разбивка_по_щитам!K2003</f>
        <v>0</v>
      </c>
      <c r="I1998" s="20">
        <f>Разбивка_по_щитам!L2003</f>
        <v>0</v>
      </c>
      <c r="J1998" s="20">
        <f>Разбивка_по_щитам!M2003</f>
        <v>0</v>
      </c>
      <c r="K1998" s="20">
        <f>Разбивка_по_щитам!N2003</f>
        <v>0</v>
      </c>
      <c r="L1998" s="20"/>
      <c r="M1998" s="20">
        <f>Разбивка_по_щитам!P2003</f>
        <v>0</v>
      </c>
      <c r="N1998" s="20"/>
    </row>
    <row r="1999" spans="2:14" x14ac:dyDescent="0.2">
      <c r="B1999" s="20">
        <f>Разбивка_по_щитам!B2004</f>
        <v>0</v>
      </c>
      <c r="C1999" s="20">
        <f>Разбивка_по_щитам!C2004</f>
        <v>0</v>
      </c>
      <c r="D1999" s="20">
        <f>Разбивка_по_щитам!F2004</f>
        <v>0</v>
      </c>
      <c r="E1999" s="20">
        <f>Разбивка_по_щитам!H2004</f>
        <v>0</v>
      </c>
      <c r="F1999" s="20">
        <f>Разбивка_по_щитам!I2004</f>
        <v>0</v>
      </c>
      <c r="G1999" s="20">
        <f>Разбивка_по_щитам!J2004</f>
        <v>0</v>
      </c>
      <c r="H1999" s="20">
        <f>Разбивка_по_щитам!K2004</f>
        <v>0</v>
      </c>
      <c r="I1999" s="20">
        <f>Разбивка_по_щитам!L2004</f>
        <v>0</v>
      </c>
      <c r="J1999" s="20">
        <f>Разбивка_по_щитам!M2004</f>
        <v>0</v>
      </c>
      <c r="K1999" s="20">
        <f>Разбивка_по_щитам!N2004</f>
        <v>0</v>
      </c>
      <c r="L1999" s="20"/>
      <c r="M1999" s="20">
        <f>Разбивка_по_щитам!P2004</f>
        <v>0</v>
      </c>
      <c r="N1999" s="20"/>
    </row>
    <row r="2000" spans="2:14" x14ac:dyDescent="0.2">
      <c r="B2000" s="20">
        <f>Разбивка_по_щитам!B2005</f>
        <v>0</v>
      </c>
      <c r="C2000" s="20">
        <f>Разбивка_по_щитам!C2005</f>
        <v>0</v>
      </c>
      <c r="D2000" s="20">
        <f>Разбивка_по_щитам!F2005</f>
        <v>0</v>
      </c>
      <c r="E2000" s="20">
        <f>Разбивка_по_щитам!H2005</f>
        <v>0</v>
      </c>
      <c r="F2000" s="20">
        <f>Разбивка_по_щитам!I2005</f>
        <v>0</v>
      </c>
      <c r="G2000" s="20">
        <f>Разбивка_по_щитам!J2005</f>
        <v>0</v>
      </c>
      <c r="H2000" s="20">
        <f>Разбивка_по_щитам!K2005</f>
        <v>0</v>
      </c>
      <c r="I2000" s="20">
        <f>Разбивка_по_щитам!L2005</f>
        <v>0</v>
      </c>
      <c r="J2000" s="20">
        <f>Разбивка_по_щитам!M2005</f>
        <v>0</v>
      </c>
      <c r="K2000" s="20">
        <f>Разбивка_по_щитам!N2005</f>
        <v>0</v>
      </c>
      <c r="L2000" s="20"/>
      <c r="M2000" s="20">
        <f>Разбивка_по_щитам!P2005</f>
        <v>0</v>
      </c>
      <c r="N2000" s="20"/>
    </row>
    <row r="2001" spans="2:14" x14ac:dyDescent="0.2">
      <c r="B2001" s="20">
        <f>Разбивка_по_щитам!B2006</f>
        <v>0</v>
      </c>
      <c r="C2001" s="20">
        <f>Разбивка_по_щитам!C2006</f>
        <v>0</v>
      </c>
      <c r="D2001" s="20">
        <f>Разбивка_по_щитам!F2006</f>
        <v>0</v>
      </c>
      <c r="E2001" s="20">
        <f>Разбивка_по_щитам!H2006</f>
        <v>0</v>
      </c>
      <c r="F2001" s="20">
        <f>Разбивка_по_щитам!I2006</f>
        <v>0</v>
      </c>
      <c r="G2001" s="20">
        <f>Разбивка_по_щитам!J2006</f>
        <v>0</v>
      </c>
      <c r="H2001" s="20">
        <f>Разбивка_по_щитам!K2006</f>
        <v>0</v>
      </c>
      <c r="I2001" s="20">
        <f>Разбивка_по_щитам!L2006</f>
        <v>0</v>
      </c>
      <c r="J2001" s="20">
        <f>Разбивка_по_щитам!M2006</f>
        <v>0</v>
      </c>
      <c r="K2001" s="20">
        <f>Разбивка_по_щитам!N2006</f>
        <v>0</v>
      </c>
      <c r="L2001" s="20"/>
      <c r="M2001" s="20">
        <f>Разбивка_по_щитам!P2006</f>
        <v>0</v>
      </c>
      <c r="N2001" s="20"/>
    </row>
    <row r="2002" spans="2:14" x14ac:dyDescent="0.2">
      <c r="B2002" s="20">
        <f>Разбивка_по_щитам!B2007</f>
        <v>0</v>
      </c>
      <c r="C2002" s="20">
        <f>Разбивка_по_щитам!C2007</f>
        <v>0</v>
      </c>
      <c r="D2002" s="20">
        <f>Разбивка_по_щитам!F2007</f>
        <v>0</v>
      </c>
      <c r="E2002" s="20">
        <f>Разбивка_по_щитам!H2007</f>
        <v>0</v>
      </c>
      <c r="F2002" s="20">
        <f>Разбивка_по_щитам!I2007</f>
        <v>0</v>
      </c>
      <c r="G2002" s="20">
        <f>Разбивка_по_щитам!J2007</f>
        <v>0</v>
      </c>
      <c r="H2002" s="20">
        <f>Разбивка_по_щитам!K2007</f>
        <v>0</v>
      </c>
      <c r="I2002" s="20">
        <f>Разбивка_по_щитам!L2007</f>
        <v>0</v>
      </c>
      <c r="J2002" s="20">
        <f>Разбивка_по_щитам!M2007</f>
        <v>0</v>
      </c>
      <c r="K2002" s="20">
        <f>Разбивка_по_щитам!N2007</f>
        <v>0</v>
      </c>
      <c r="L2002" s="20"/>
      <c r="M2002" s="20">
        <f>Разбивка_по_щитам!P2007</f>
        <v>0</v>
      </c>
      <c r="N2002" s="20"/>
    </row>
    <row r="2003" spans="2:14" x14ac:dyDescent="0.2">
      <c r="B2003" s="20">
        <f>Разбивка_по_щитам!B2008</f>
        <v>0</v>
      </c>
      <c r="C2003" s="20">
        <f>Разбивка_по_щитам!C2008</f>
        <v>0</v>
      </c>
      <c r="D2003" s="20">
        <f>Разбивка_по_щитам!F2008</f>
        <v>0</v>
      </c>
      <c r="E2003" s="20">
        <f>Разбивка_по_щитам!H2008</f>
        <v>0</v>
      </c>
      <c r="F2003" s="20">
        <f>Разбивка_по_щитам!I2008</f>
        <v>0</v>
      </c>
      <c r="G2003" s="20">
        <f>Разбивка_по_щитам!J2008</f>
        <v>0</v>
      </c>
      <c r="H2003" s="20">
        <f>Разбивка_по_щитам!K2008</f>
        <v>0</v>
      </c>
      <c r="I2003" s="20">
        <f>Разбивка_по_щитам!L2008</f>
        <v>0</v>
      </c>
      <c r="J2003" s="20">
        <f>Разбивка_по_щитам!M2008</f>
        <v>0</v>
      </c>
      <c r="K2003" s="20">
        <f>Разбивка_по_щитам!N2008</f>
        <v>0</v>
      </c>
      <c r="L2003" s="20"/>
      <c r="M2003" s="20">
        <f>Разбивка_по_щитам!P2008</f>
        <v>0</v>
      </c>
      <c r="N2003" s="20"/>
    </row>
    <row r="2004" spans="2:14" x14ac:dyDescent="0.2">
      <c r="B2004" s="20">
        <f>Разбивка_по_щитам!B2009</f>
        <v>0</v>
      </c>
      <c r="C2004" s="20">
        <f>Разбивка_по_щитам!C2009</f>
        <v>0</v>
      </c>
      <c r="D2004" s="20">
        <f>Разбивка_по_щитам!F2009</f>
        <v>0</v>
      </c>
      <c r="E2004" s="20">
        <f>Разбивка_по_щитам!H2009</f>
        <v>0</v>
      </c>
      <c r="F2004" s="20">
        <f>Разбивка_по_щитам!I2009</f>
        <v>0</v>
      </c>
      <c r="G2004" s="20">
        <f>Разбивка_по_щитам!J2009</f>
        <v>0</v>
      </c>
      <c r="H2004" s="20">
        <f>Разбивка_по_щитам!K2009</f>
        <v>0</v>
      </c>
      <c r="I2004" s="20">
        <f>Разбивка_по_щитам!L2009</f>
        <v>0</v>
      </c>
      <c r="J2004" s="20">
        <f>Разбивка_по_щитам!M2009</f>
        <v>0</v>
      </c>
      <c r="K2004" s="20">
        <f>Разбивка_по_щитам!N2009</f>
        <v>0</v>
      </c>
      <c r="L2004" s="20"/>
      <c r="M2004" s="20">
        <f>Разбивка_по_щитам!P2009</f>
        <v>0</v>
      </c>
      <c r="N2004" s="20"/>
    </row>
    <row r="2005" spans="2:14" x14ac:dyDescent="0.2">
      <c r="B2005" s="20">
        <f>Разбивка_по_щитам!B2010</f>
        <v>0</v>
      </c>
      <c r="C2005" s="20">
        <f>Разбивка_по_щитам!C2010</f>
        <v>0</v>
      </c>
      <c r="D2005" s="20">
        <f>Разбивка_по_щитам!F2010</f>
        <v>0</v>
      </c>
      <c r="E2005" s="20">
        <f>Разбивка_по_щитам!H2010</f>
        <v>0</v>
      </c>
      <c r="F2005" s="20">
        <f>Разбивка_по_щитам!I2010</f>
        <v>0</v>
      </c>
      <c r="G2005" s="20">
        <f>Разбивка_по_щитам!J2010</f>
        <v>0</v>
      </c>
      <c r="H2005" s="20">
        <f>Разбивка_по_щитам!K2010</f>
        <v>0</v>
      </c>
      <c r="I2005" s="20">
        <f>Разбивка_по_щитам!L2010</f>
        <v>0</v>
      </c>
      <c r="J2005" s="20">
        <f>Разбивка_по_щитам!M2010</f>
        <v>0</v>
      </c>
      <c r="K2005" s="20">
        <f>Разбивка_по_щитам!N2010</f>
        <v>0</v>
      </c>
      <c r="L2005" s="20"/>
      <c r="M2005" s="20">
        <f>Разбивка_по_щитам!P2010</f>
        <v>0</v>
      </c>
      <c r="N2005" s="20"/>
    </row>
    <row r="2006" spans="2:14" x14ac:dyDescent="0.2">
      <c r="B2006" s="20">
        <f>Разбивка_по_щитам!B2011</f>
        <v>0</v>
      </c>
      <c r="C2006" s="20">
        <f>Разбивка_по_щитам!C2011</f>
        <v>0</v>
      </c>
      <c r="D2006" s="20">
        <f>Разбивка_по_щитам!F2011</f>
        <v>0</v>
      </c>
      <c r="E2006" s="20">
        <f>Разбивка_по_щитам!H2011</f>
        <v>0</v>
      </c>
      <c r="F2006" s="20">
        <f>Разбивка_по_щитам!I2011</f>
        <v>0</v>
      </c>
      <c r="G2006" s="20">
        <f>Разбивка_по_щитам!J2011</f>
        <v>0</v>
      </c>
      <c r="H2006" s="20">
        <f>Разбивка_по_щитам!K2011</f>
        <v>0</v>
      </c>
      <c r="I2006" s="20">
        <f>Разбивка_по_щитам!L2011</f>
        <v>0</v>
      </c>
      <c r="J2006" s="20">
        <f>Разбивка_по_щитам!M2011</f>
        <v>0</v>
      </c>
      <c r="K2006" s="20">
        <f>Разбивка_по_щитам!N2011</f>
        <v>0</v>
      </c>
      <c r="L2006" s="20"/>
      <c r="M2006" s="20">
        <f>Разбивка_по_щитам!P2011</f>
        <v>0</v>
      </c>
      <c r="N2006" s="20"/>
    </row>
    <row r="2007" spans="2:14" x14ac:dyDescent="0.2">
      <c r="B2007" s="20">
        <f>Разбивка_по_щитам!B2012</f>
        <v>0</v>
      </c>
      <c r="C2007" s="20">
        <f>Разбивка_по_щитам!C2012</f>
        <v>0</v>
      </c>
      <c r="D2007" s="20">
        <f>Разбивка_по_щитам!F2012</f>
        <v>0</v>
      </c>
      <c r="E2007" s="20">
        <f>Разбивка_по_щитам!H2012</f>
        <v>0</v>
      </c>
      <c r="F2007" s="20">
        <f>Разбивка_по_щитам!I2012</f>
        <v>0</v>
      </c>
      <c r="G2007" s="20">
        <f>Разбивка_по_щитам!J2012</f>
        <v>0</v>
      </c>
      <c r="H2007" s="20">
        <f>Разбивка_по_щитам!K2012</f>
        <v>0</v>
      </c>
      <c r="I2007" s="20">
        <f>Разбивка_по_щитам!L2012</f>
        <v>0</v>
      </c>
      <c r="J2007" s="20">
        <f>Разбивка_по_щитам!M2012</f>
        <v>0</v>
      </c>
      <c r="K2007" s="20">
        <f>Разбивка_по_щитам!N2012</f>
        <v>0</v>
      </c>
      <c r="L2007" s="20"/>
      <c r="M2007" s="20">
        <f>Разбивка_по_щитам!P2012</f>
        <v>0</v>
      </c>
      <c r="N2007" s="20"/>
    </row>
    <row r="2008" spans="2:14" x14ac:dyDescent="0.2">
      <c r="B2008" s="20">
        <f>Разбивка_по_щитам!B2013</f>
        <v>0</v>
      </c>
      <c r="C2008" s="20">
        <f>Разбивка_по_щитам!C2013</f>
        <v>0</v>
      </c>
      <c r="D2008" s="20">
        <f>Разбивка_по_щитам!F2013</f>
        <v>0</v>
      </c>
      <c r="E2008" s="20">
        <f>Разбивка_по_щитам!H2013</f>
        <v>0</v>
      </c>
      <c r="F2008" s="20">
        <f>Разбивка_по_щитам!I2013</f>
        <v>0</v>
      </c>
      <c r="G2008" s="20">
        <f>Разбивка_по_щитам!J2013</f>
        <v>0</v>
      </c>
      <c r="H2008" s="20">
        <f>Разбивка_по_щитам!K2013</f>
        <v>0</v>
      </c>
      <c r="I2008" s="20">
        <f>Разбивка_по_щитам!L2013</f>
        <v>0</v>
      </c>
      <c r="J2008" s="20">
        <f>Разбивка_по_щитам!M2013</f>
        <v>0</v>
      </c>
      <c r="K2008" s="20">
        <f>Разбивка_по_щитам!N2013</f>
        <v>0</v>
      </c>
      <c r="L2008" s="20"/>
      <c r="M2008" s="20">
        <f>Разбивка_по_щитам!P2013</f>
        <v>0</v>
      </c>
      <c r="N2008" s="20"/>
    </row>
    <row r="2009" spans="2:14" x14ac:dyDescent="0.2">
      <c r="B2009" s="20">
        <f>Разбивка_по_щитам!B2014</f>
        <v>0</v>
      </c>
      <c r="C2009" s="20">
        <f>Разбивка_по_щитам!C2014</f>
        <v>0</v>
      </c>
      <c r="D2009" s="20">
        <f>Разбивка_по_щитам!F2014</f>
        <v>0</v>
      </c>
      <c r="E2009" s="20">
        <f>Разбивка_по_щитам!H2014</f>
        <v>0</v>
      </c>
      <c r="F2009" s="20">
        <f>Разбивка_по_щитам!I2014</f>
        <v>0</v>
      </c>
      <c r="G2009" s="20">
        <f>Разбивка_по_щитам!J2014</f>
        <v>0</v>
      </c>
      <c r="H2009" s="20">
        <f>Разбивка_по_щитам!K2014</f>
        <v>0</v>
      </c>
      <c r="I2009" s="20">
        <f>Разбивка_по_щитам!L2014</f>
        <v>0</v>
      </c>
      <c r="J2009" s="20">
        <f>Разбивка_по_щитам!M2014</f>
        <v>0</v>
      </c>
      <c r="K2009" s="20">
        <f>Разбивка_по_щитам!N2014</f>
        <v>0</v>
      </c>
      <c r="L2009" s="20"/>
      <c r="M2009" s="20">
        <f>Разбивка_по_щитам!P2014</f>
        <v>0</v>
      </c>
      <c r="N2009" s="20"/>
    </row>
    <row r="2010" spans="2:14" x14ac:dyDescent="0.2">
      <c r="B2010" s="20">
        <f>Разбивка_по_щитам!B2015</f>
        <v>0</v>
      </c>
      <c r="C2010" s="20">
        <f>Разбивка_по_щитам!C2015</f>
        <v>0</v>
      </c>
      <c r="D2010" s="20">
        <f>Разбивка_по_щитам!F2015</f>
        <v>0</v>
      </c>
      <c r="E2010" s="20">
        <f>Разбивка_по_щитам!H2015</f>
        <v>0</v>
      </c>
      <c r="F2010" s="20">
        <f>Разбивка_по_щитам!I2015</f>
        <v>0</v>
      </c>
      <c r="G2010" s="20">
        <f>Разбивка_по_щитам!J2015</f>
        <v>0</v>
      </c>
      <c r="H2010" s="20">
        <f>Разбивка_по_щитам!K2015</f>
        <v>0</v>
      </c>
      <c r="I2010" s="20">
        <f>Разбивка_по_щитам!L2015</f>
        <v>0</v>
      </c>
      <c r="J2010" s="20">
        <f>Разбивка_по_щитам!M2015</f>
        <v>0</v>
      </c>
      <c r="K2010" s="20">
        <f>Разбивка_по_щитам!N2015</f>
        <v>0</v>
      </c>
      <c r="L2010" s="20"/>
      <c r="M2010" s="20">
        <f>Разбивка_по_щитам!P2015</f>
        <v>0</v>
      </c>
      <c r="N2010" s="20"/>
    </row>
    <row r="2011" spans="2:14" x14ac:dyDescent="0.2">
      <c r="B2011" s="20">
        <f>Разбивка_по_щитам!B2016</f>
        <v>0</v>
      </c>
      <c r="C2011" s="20">
        <f>Разбивка_по_щитам!C2016</f>
        <v>0</v>
      </c>
      <c r="D2011" s="20">
        <f>Разбивка_по_щитам!F2016</f>
        <v>0</v>
      </c>
      <c r="E2011" s="20">
        <f>Разбивка_по_щитам!H2016</f>
        <v>0</v>
      </c>
      <c r="F2011" s="20">
        <f>Разбивка_по_щитам!I2016</f>
        <v>0</v>
      </c>
      <c r="G2011" s="20">
        <f>Разбивка_по_щитам!J2016</f>
        <v>0</v>
      </c>
      <c r="H2011" s="20">
        <f>Разбивка_по_щитам!K2016</f>
        <v>0</v>
      </c>
      <c r="I2011" s="20">
        <f>Разбивка_по_щитам!L2016</f>
        <v>0</v>
      </c>
      <c r="J2011" s="20">
        <f>Разбивка_по_щитам!M2016</f>
        <v>0</v>
      </c>
      <c r="K2011" s="20">
        <f>Разбивка_по_щитам!N2016</f>
        <v>0</v>
      </c>
      <c r="L2011" s="20"/>
      <c r="M2011" s="20">
        <f>Разбивка_по_щитам!P2016</f>
        <v>0</v>
      </c>
      <c r="N2011" s="20"/>
    </row>
    <row r="2012" spans="2:14" x14ac:dyDescent="0.2">
      <c r="B2012" s="20">
        <f>Разбивка_по_щитам!B2017</f>
        <v>0</v>
      </c>
      <c r="C2012" s="20">
        <f>Разбивка_по_щитам!C2017</f>
        <v>0</v>
      </c>
      <c r="D2012" s="20">
        <f>Разбивка_по_щитам!F2017</f>
        <v>0</v>
      </c>
      <c r="E2012" s="20">
        <f>Разбивка_по_щитам!H2017</f>
        <v>0</v>
      </c>
      <c r="F2012" s="20">
        <f>Разбивка_по_щитам!I2017</f>
        <v>0</v>
      </c>
      <c r="G2012" s="20">
        <f>Разбивка_по_щитам!J2017</f>
        <v>0</v>
      </c>
      <c r="H2012" s="20">
        <f>Разбивка_по_щитам!K2017</f>
        <v>0</v>
      </c>
      <c r="I2012" s="20">
        <f>Разбивка_по_щитам!L2017</f>
        <v>0</v>
      </c>
      <c r="J2012" s="20">
        <f>Разбивка_по_щитам!M2017</f>
        <v>0</v>
      </c>
      <c r="K2012" s="20">
        <f>Разбивка_по_щитам!N2017</f>
        <v>0</v>
      </c>
      <c r="L2012" s="20"/>
      <c r="M2012" s="20">
        <f>Разбивка_по_щитам!P2017</f>
        <v>0</v>
      </c>
      <c r="N2012" s="20"/>
    </row>
    <row r="2013" spans="2:14" x14ac:dyDescent="0.2">
      <c r="B2013" s="20">
        <f>Разбивка_по_щитам!B2018</f>
        <v>0</v>
      </c>
      <c r="C2013" s="20">
        <f>Разбивка_по_щитам!C2018</f>
        <v>0</v>
      </c>
      <c r="D2013" s="20">
        <f>Разбивка_по_щитам!F2018</f>
        <v>0</v>
      </c>
      <c r="E2013" s="20">
        <f>Разбивка_по_щитам!H2018</f>
        <v>0</v>
      </c>
      <c r="F2013" s="20">
        <f>Разбивка_по_щитам!I2018</f>
        <v>0</v>
      </c>
      <c r="G2013" s="20">
        <f>Разбивка_по_щитам!J2018</f>
        <v>0</v>
      </c>
      <c r="H2013" s="20">
        <f>Разбивка_по_щитам!K2018</f>
        <v>0</v>
      </c>
      <c r="I2013" s="20">
        <f>Разбивка_по_щитам!L2018</f>
        <v>0</v>
      </c>
      <c r="J2013" s="20">
        <f>Разбивка_по_щитам!M2018</f>
        <v>0</v>
      </c>
      <c r="K2013" s="20">
        <f>Разбивка_по_щитам!N2018</f>
        <v>0</v>
      </c>
      <c r="L2013" s="20"/>
      <c r="M2013" s="20">
        <f>Разбивка_по_щитам!P2018</f>
        <v>0</v>
      </c>
      <c r="N2013" s="20"/>
    </row>
    <row r="2014" spans="2:14" x14ac:dyDescent="0.2">
      <c r="B2014" s="20">
        <f>Разбивка_по_щитам!B2019</f>
        <v>0</v>
      </c>
      <c r="C2014" s="20">
        <f>Разбивка_по_щитам!C2019</f>
        <v>0</v>
      </c>
      <c r="D2014" s="20">
        <f>Разбивка_по_щитам!F2019</f>
        <v>0</v>
      </c>
      <c r="E2014" s="20">
        <f>Разбивка_по_щитам!H2019</f>
        <v>0</v>
      </c>
      <c r="F2014" s="20">
        <f>Разбивка_по_щитам!I2019</f>
        <v>0</v>
      </c>
      <c r="G2014" s="20">
        <f>Разбивка_по_щитам!J2019</f>
        <v>0</v>
      </c>
      <c r="H2014" s="20">
        <f>Разбивка_по_щитам!K2019</f>
        <v>0</v>
      </c>
      <c r="I2014" s="20">
        <f>Разбивка_по_щитам!L2019</f>
        <v>0</v>
      </c>
      <c r="J2014" s="20">
        <f>Разбивка_по_щитам!M2019</f>
        <v>0</v>
      </c>
      <c r="K2014" s="20">
        <f>Разбивка_по_щитам!N2019</f>
        <v>0</v>
      </c>
      <c r="L2014" s="20"/>
      <c r="M2014" s="20">
        <f>Разбивка_по_щитам!P2019</f>
        <v>0</v>
      </c>
      <c r="N2014" s="20"/>
    </row>
    <row r="2015" spans="2:14" x14ac:dyDescent="0.2">
      <c r="B2015" s="20">
        <f>Разбивка_по_щитам!B2020</f>
        <v>0</v>
      </c>
      <c r="C2015" s="20">
        <f>Разбивка_по_щитам!C2020</f>
        <v>0</v>
      </c>
      <c r="D2015" s="20">
        <f>Разбивка_по_щитам!F2020</f>
        <v>0</v>
      </c>
      <c r="E2015" s="20">
        <f>Разбивка_по_щитам!H2020</f>
        <v>0</v>
      </c>
      <c r="F2015" s="20">
        <f>Разбивка_по_щитам!I2020</f>
        <v>0</v>
      </c>
      <c r="G2015" s="20">
        <f>Разбивка_по_щитам!J2020</f>
        <v>0</v>
      </c>
      <c r="H2015" s="20">
        <f>Разбивка_по_щитам!K2020</f>
        <v>0</v>
      </c>
      <c r="I2015" s="20">
        <f>Разбивка_по_щитам!L2020</f>
        <v>0</v>
      </c>
      <c r="J2015" s="20">
        <f>Разбивка_по_щитам!M2020</f>
        <v>0</v>
      </c>
      <c r="K2015" s="20">
        <f>Разбивка_по_щитам!N2020</f>
        <v>0</v>
      </c>
      <c r="L2015" s="20"/>
      <c r="M2015" s="20">
        <f>Разбивка_по_щитам!P2020</f>
        <v>0</v>
      </c>
      <c r="N2015" s="20"/>
    </row>
    <row r="2016" spans="2:14" x14ac:dyDescent="0.2">
      <c r="B2016" s="20">
        <f>Разбивка_по_щитам!B2021</f>
        <v>0</v>
      </c>
      <c r="C2016" s="20">
        <f>Разбивка_по_щитам!C2021</f>
        <v>0</v>
      </c>
      <c r="D2016" s="20">
        <f>Разбивка_по_щитам!F2021</f>
        <v>0</v>
      </c>
      <c r="E2016" s="20">
        <f>Разбивка_по_щитам!H2021</f>
        <v>0</v>
      </c>
      <c r="F2016" s="20">
        <f>Разбивка_по_щитам!I2021</f>
        <v>0</v>
      </c>
      <c r="G2016" s="20">
        <f>Разбивка_по_щитам!J2021</f>
        <v>0</v>
      </c>
      <c r="H2016" s="20">
        <f>Разбивка_по_щитам!K2021</f>
        <v>0</v>
      </c>
      <c r="I2016" s="20">
        <f>Разбивка_по_щитам!L2021</f>
        <v>0</v>
      </c>
      <c r="J2016" s="20">
        <f>Разбивка_по_щитам!M2021</f>
        <v>0</v>
      </c>
      <c r="K2016" s="20">
        <f>Разбивка_по_щитам!N2021</f>
        <v>0</v>
      </c>
      <c r="L2016" s="20"/>
      <c r="M2016" s="20">
        <f>Разбивка_по_щитам!P2021</f>
        <v>0</v>
      </c>
      <c r="N2016" s="20"/>
    </row>
    <row r="2017" spans="2:14" x14ac:dyDescent="0.2">
      <c r="B2017" s="20">
        <f>Разбивка_по_щитам!B2022</f>
        <v>0</v>
      </c>
      <c r="C2017" s="20">
        <f>Разбивка_по_щитам!C2022</f>
        <v>0</v>
      </c>
      <c r="D2017" s="20">
        <f>Разбивка_по_щитам!F2022</f>
        <v>0</v>
      </c>
      <c r="E2017" s="20">
        <f>Разбивка_по_щитам!H2022</f>
        <v>0</v>
      </c>
      <c r="F2017" s="20">
        <f>Разбивка_по_щитам!I2022</f>
        <v>0</v>
      </c>
      <c r="G2017" s="20">
        <f>Разбивка_по_щитам!J2022</f>
        <v>0</v>
      </c>
      <c r="H2017" s="20">
        <f>Разбивка_по_щитам!K2022</f>
        <v>0</v>
      </c>
      <c r="I2017" s="20">
        <f>Разбивка_по_щитам!L2022</f>
        <v>0</v>
      </c>
      <c r="J2017" s="20">
        <f>Разбивка_по_щитам!M2022</f>
        <v>0</v>
      </c>
      <c r="K2017" s="20">
        <f>Разбивка_по_щитам!N2022</f>
        <v>0</v>
      </c>
      <c r="L2017" s="20"/>
      <c r="M2017" s="20">
        <f>Разбивка_по_щитам!P2022</f>
        <v>0</v>
      </c>
      <c r="N2017" s="20"/>
    </row>
    <row r="2018" spans="2:14" x14ac:dyDescent="0.2">
      <c r="B2018" s="20">
        <f>Разбивка_по_щитам!B2023</f>
        <v>0</v>
      </c>
      <c r="C2018" s="20">
        <f>Разбивка_по_щитам!C2023</f>
        <v>0</v>
      </c>
      <c r="D2018" s="20">
        <f>Разбивка_по_щитам!F2023</f>
        <v>0</v>
      </c>
      <c r="E2018" s="20">
        <f>Разбивка_по_щитам!H2023</f>
        <v>0</v>
      </c>
      <c r="F2018" s="20">
        <f>Разбивка_по_щитам!I2023</f>
        <v>0</v>
      </c>
      <c r="G2018" s="20">
        <f>Разбивка_по_щитам!J2023</f>
        <v>0</v>
      </c>
      <c r="H2018" s="20">
        <f>Разбивка_по_щитам!K2023</f>
        <v>0</v>
      </c>
      <c r="I2018" s="20">
        <f>Разбивка_по_щитам!L2023</f>
        <v>0</v>
      </c>
      <c r="J2018" s="20">
        <f>Разбивка_по_щитам!M2023</f>
        <v>0</v>
      </c>
      <c r="K2018" s="20">
        <f>Разбивка_по_щитам!N2023</f>
        <v>0</v>
      </c>
      <c r="L2018" s="20"/>
      <c r="M2018" s="20">
        <f>Разбивка_по_щитам!P2023</f>
        <v>0</v>
      </c>
      <c r="N2018" s="20"/>
    </row>
    <row r="2019" spans="2:14" x14ac:dyDescent="0.2">
      <c r="B2019" s="20">
        <f>Разбивка_по_щитам!B2024</f>
        <v>0</v>
      </c>
      <c r="C2019" s="20">
        <f>Разбивка_по_щитам!C2024</f>
        <v>0</v>
      </c>
      <c r="D2019" s="20">
        <f>Разбивка_по_щитам!F2024</f>
        <v>0</v>
      </c>
      <c r="E2019" s="20">
        <f>Разбивка_по_щитам!H2024</f>
        <v>0</v>
      </c>
      <c r="F2019" s="20">
        <f>Разбивка_по_щитам!I2024</f>
        <v>0</v>
      </c>
      <c r="G2019" s="20">
        <f>Разбивка_по_щитам!J2024</f>
        <v>0</v>
      </c>
      <c r="H2019" s="20">
        <f>Разбивка_по_щитам!K2024</f>
        <v>0</v>
      </c>
      <c r="I2019" s="20">
        <f>Разбивка_по_щитам!L2024</f>
        <v>0</v>
      </c>
      <c r="J2019" s="20">
        <f>Разбивка_по_щитам!M2024</f>
        <v>0</v>
      </c>
      <c r="K2019" s="20">
        <f>Разбивка_по_щитам!N2024</f>
        <v>0</v>
      </c>
      <c r="L2019" s="20"/>
      <c r="M2019" s="20">
        <f>Разбивка_по_щитам!P2024</f>
        <v>0</v>
      </c>
      <c r="N2019" s="20"/>
    </row>
    <row r="2020" spans="2:14" x14ac:dyDescent="0.2">
      <c r="B2020" s="20">
        <f>Разбивка_по_щитам!B2025</f>
        <v>0</v>
      </c>
      <c r="C2020" s="20">
        <f>Разбивка_по_щитам!C2025</f>
        <v>0</v>
      </c>
      <c r="D2020" s="20">
        <f>Разбивка_по_щитам!F2025</f>
        <v>0</v>
      </c>
      <c r="E2020" s="20">
        <f>Разбивка_по_щитам!H2025</f>
        <v>0</v>
      </c>
      <c r="F2020" s="20">
        <f>Разбивка_по_щитам!I2025</f>
        <v>0</v>
      </c>
      <c r="G2020" s="20">
        <f>Разбивка_по_щитам!J2025</f>
        <v>0</v>
      </c>
      <c r="H2020" s="20">
        <f>Разбивка_по_щитам!K2025</f>
        <v>0</v>
      </c>
      <c r="I2020" s="20">
        <f>Разбивка_по_щитам!L2025</f>
        <v>0</v>
      </c>
      <c r="J2020" s="20">
        <f>Разбивка_по_щитам!M2025</f>
        <v>0</v>
      </c>
      <c r="K2020" s="20">
        <f>Разбивка_по_щитам!N2025</f>
        <v>0</v>
      </c>
      <c r="L2020" s="20"/>
      <c r="M2020" s="20">
        <f>Разбивка_по_щитам!P2025</f>
        <v>0</v>
      </c>
      <c r="N2020" s="20"/>
    </row>
    <row r="2021" spans="2:14" x14ac:dyDescent="0.2">
      <c r="B2021" s="20">
        <f>Разбивка_по_щитам!B2026</f>
        <v>0</v>
      </c>
      <c r="C2021" s="20">
        <f>Разбивка_по_щитам!C2026</f>
        <v>0</v>
      </c>
      <c r="D2021" s="20">
        <f>Разбивка_по_щитам!F2026</f>
        <v>0</v>
      </c>
      <c r="E2021" s="20">
        <f>Разбивка_по_щитам!H2026</f>
        <v>0</v>
      </c>
      <c r="F2021" s="20">
        <f>Разбивка_по_щитам!I2026</f>
        <v>0</v>
      </c>
      <c r="G2021" s="20">
        <f>Разбивка_по_щитам!J2026</f>
        <v>0</v>
      </c>
      <c r="H2021" s="20">
        <f>Разбивка_по_щитам!K2026</f>
        <v>0</v>
      </c>
      <c r="I2021" s="20">
        <f>Разбивка_по_щитам!L2026</f>
        <v>0</v>
      </c>
      <c r="J2021" s="20">
        <f>Разбивка_по_щитам!M2026</f>
        <v>0</v>
      </c>
      <c r="K2021" s="20">
        <f>Разбивка_по_щитам!N2026</f>
        <v>0</v>
      </c>
      <c r="L2021" s="20"/>
      <c r="M2021" s="20">
        <f>Разбивка_по_щитам!P2026</f>
        <v>0</v>
      </c>
      <c r="N2021" s="20"/>
    </row>
    <row r="2022" spans="2:14" x14ac:dyDescent="0.2">
      <c r="B2022" s="20">
        <f>Разбивка_по_щитам!B2027</f>
        <v>0</v>
      </c>
      <c r="C2022" s="20">
        <f>Разбивка_по_щитам!C2027</f>
        <v>0</v>
      </c>
      <c r="D2022" s="20">
        <f>Разбивка_по_щитам!F2027</f>
        <v>0</v>
      </c>
      <c r="E2022" s="20">
        <f>Разбивка_по_щитам!H2027</f>
        <v>0</v>
      </c>
      <c r="F2022" s="20">
        <f>Разбивка_по_щитам!I2027</f>
        <v>0</v>
      </c>
      <c r="G2022" s="20">
        <f>Разбивка_по_щитам!J2027</f>
        <v>0</v>
      </c>
      <c r="H2022" s="20">
        <f>Разбивка_по_щитам!K2027</f>
        <v>0</v>
      </c>
      <c r="I2022" s="20">
        <f>Разбивка_по_щитам!L2027</f>
        <v>0</v>
      </c>
      <c r="J2022" s="20">
        <f>Разбивка_по_щитам!M2027</f>
        <v>0</v>
      </c>
      <c r="K2022" s="20">
        <f>Разбивка_по_щитам!N2027</f>
        <v>0</v>
      </c>
      <c r="L2022" s="20"/>
      <c r="M2022" s="20">
        <f>Разбивка_по_щитам!P2027</f>
        <v>0</v>
      </c>
      <c r="N2022" s="20"/>
    </row>
    <row r="2023" spans="2:14" x14ac:dyDescent="0.2">
      <c r="B2023" s="20">
        <f>Разбивка_по_щитам!B2028</f>
        <v>0</v>
      </c>
      <c r="C2023" s="20">
        <f>Разбивка_по_щитам!C2028</f>
        <v>0</v>
      </c>
      <c r="D2023" s="20">
        <f>Разбивка_по_щитам!F2028</f>
        <v>0</v>
      </c>
      <c r="E2023" s="20">
        <f>Разбивка_по_щитам!H2028</f>
        <v>0</v>
      </c>
      <c r="F2023" s="20">
        <f>Разбивка_по_щитам!I2028</f>
        <v>0</v>
      </c>
      <c r="G2023" s="20">
        <f>Разбивка_по_щитам!J2028</f>
        <v>0</v>
      </c>
      <c r="H2023" s="20">
        <f>Разбивка_по_щитам!K2028</f>
        <v>0</v>
      </c>
      <c r="I2023" s="20">
        <f>Разбивка_по_щитам!L2028</f>
        <v>0</v>
      </c>
      <c r="J2023" s="20">
        <f>Разбивка_по_щитам!M2028</f>
        <v>0</v>
      </c>
      <c r="K2023" s="20">
        <f>Разбивка_по_щитам!N2028</f>
        <v>0</v>
      </c>
      <c r="L2023" s="20"/>
      <c r="M2023" s="20">
        <f>Разбивка_по_щитам!P2028</f>
        <v>0</v>
      </c>
      <c r="N2023" s="20"/>
    </row>
    <row r="2024" spans="2:14" x14ac:dyDescent="0.2">
      <c r="B2024" s="20">
        <f>Разбивка_по_щитам!B2029</f>
        <v>0</v>
      </c>
      <c r="C2024" s="20">
        <f>Разбивка_по_щитам!C2029</f>
        <v>0</v>
      </c>
      <c r="D2024" s="20">
        <f>Разбивка_по_щитам!F2029</f>
        <v>0</v>
      </c>
      <c r="E2024" s="20">
        <f>Разбивка_по_щитам!H2029</f>
        <v>0</v>
      </c>
      <c r="F2024" s="20">
        <f>Разбивка_по_щитам!I2029</f>
        <v>0</v>
      </c>
      <c r="G2024" s="20">
        <f>Разбивка_по_щитам!J2029</f>
        <v>0</v>
      </c>
      <c r="H2024" s="20">
        <f>Разбивка_по_щитам!K2029</f>
        <v>0</v>
      </c>
      <c r="I2024" s="20">
        <f>Разбивка_по_щитам!L2029</f>
        <v>0</v>
      </c>
      <c r="J2024" s="20">
        <f>Разбивка_по_щитам!M2029</f>
        <v>0</v>
      </c>
      <c r="K2024" s="20">
        <f>Разбивка_по_щитам!N2029</f>
        <v>0</v>
      </c>
      <c r="L2024" s="20"/>
      <c r="M2024" s="20">
        <f>Разбивка_по_щитам!P2029</f>
        <v>0</v>
      </c>
      <c r="N2024" s="20"/>
    </row>
    <row r="2025" spans="2:14" x14ac:dyDescent="0.2">
      <c r="B2025" s="20">
        <f>Разбивка_по_щитам!B2030</f>
        <v>0</v>
      </c>
      <c r="C2025" s="20">
        <f>Разбивка_по_щитам!C2030</f>
        <v>0</v>
      </c>
      <c r="D2025" s="20">
        <f>Разбивка_по_щитам!F2030</f>
        <v>0</v>
      </c>
      <c r="E2025" s="20">
        <f>Разбивка_по_щитам!H2030</f>
        <v>0</v>
      </c>
      <c r="F2025" s="20">
        <f>Разбивка_по_щитам!I2030</f>
        <v>0</v>
      </c>
      <c r="G2025" s="20">
        <f>Разбивка_по_щитам!J2030</f>
        <v>0</v>
      </c>
      <c r="H2025" s="20">
        <f>Разбивка_по_щитам!K2030</f>
        <v>0</v>
      </c>
      <c r="I2025" s="20">
        <f>Разбивка_по_щитам!L2030</f>
        <v>0</v>
      </c>
      <c r="J2025" s="20">
        <f>Разбивка_по_щитам!M2030</f>
        <v>0</v>
      </c>
      <c r="K2025" s="20">
        <f>Разбивка_по_щитам!N2030</f>
        <v>0</v>
      </c>
      <c r="L2025" s="20"/>
      <c r="M2025" s="20">
        <f>Разбивка_по_щитам!P2030</f>
        <v>0</v>
      </c>
      <c r="N2025" s="20"/>
    </row>
    <row r="2026" spans="2:14" x14ac:dyDescent="0.2">
      <c r="B2026" s="20">
        <f>Разбивка_по_щитам!B2031</f>
        <v>0</v>
      </c>
      <c r="C2026" s="20">
        <f>Разбивка_по_щитам!C2031</f>
        <v>0</v>
      </c>
      <c r="D2026" s="20">
        <f>Разбивка_по_щитам!F2031</f>
        <v>0</v>
      </c>
      <c r="E2026" s="20">
        <f>Разбивка_по_щитам!H2031</f>
        <v>0</v>
      </c>
      <c r="F2026" s="20">
        <f>Разбивка_по_щитам!I2031</f>
        <v>0</v>
      </c>
      <c r="G2026" s="20">
        <f>Разбивка_по_щитам!J2031</f>
        <v>0</v>
      </c>
      <c r="H2026" s="20">
        <f>Разбивка_по_щитам!K2031</f>
        <v>0</v>
      </c>
      <c r="I2026" s="20">
        <f>Разбивка_по_щитам!L2031</f>
        <v>0</v>
      </c>
      <c r="J2026" s="20">
        <f>Разбивка_по_щитам!M2031</f>
        <v>0</v>
      </c>
      <c r="K2026" s="20">
        <f>Разбивка_по_щитам!N2031</f>
        <v>0</v>
      </c>
      <c r="L2026" s="20"/>
      <c r="M2026" s="20">
        <f>Разбивка_по_щитам!P2031</f>
        <v>0</v>
      </c>
      <c r="N2026" s="20"/>
    </row>
    <row r="2027" spans="2:14" x14ac:dyDescent="0.2">
      <c r="B2027" s="20">
        <f>Разбивка_по_щитам!B2032</f>
        <v>0</v>
      </c>
      <c r="C2027" s="20">
        <f>Разбивка_по_щитам!C2032</f>
        <v>0</v>
      </c>
      <c r="D2027" s="20">
        <f>Разбивка_по_щитам!F2032</f>
        <v>0</v>
      </c>
      <c r="E2027" s="20">
        <f>Разбивка_по_щитам!H2032</f>
        <v>0</v>
      </c>
      <c r="F2027" s="20">
        <f>Разбивка_по_щитам!I2032</f>
        <v>0</v>
      </c>
      <c r="G2027" s="20">
        <f>Разбивка_по_щитам!J2032</f>
        <v>0</v>
      </c>
      <c r="H2027" s="20">
        <f>Разбивка_по_щитам!K2032</f>
        <v>0</v>
      </c>
      <c r="I2027" s="20">
        <f>Разбивка_по_щитам!L2032</f>
        <v>0</v>
      </c>
      <c r="J2027" s="20">
        <f>Разбивка_по_щитам!M2032</f>
        <v>0</v>
      </c>
      <c r="K2027" s="20">
        <f>Разбивка_по_щитам!N2032</f>
        <v>0</v>
      </c>
      <c r="L2027" s="20"/>
      <c r="M2027" s="20">
        <f>Разбивка_по_щитам!P2032</f>
        <v>0</v>
      </c>
      <c r="N2027" s="20"/>
    </row>
    <row r="2028" spans="2:14" x14ac:dyDescent="0.2">
      <c r="B2028" s="20">
        <f>Разбивка_по_щитам!B2033</f>
        <v>0</v>
      </c>
      <c r="C2028" s="20">
        <f>Разбивка_по_щитам!C2033</f>
        <v>0</v>
      </c>
      <c r="D2028" s="20">
        <f>Разбивка_по_щитам!F2033</f>
        <v>0</v>
      </c>
      <c r="E2028" s="20">
        <f>Разбивка_по_щитам!H2033</f>
        <v>0</v>
      </c>
      <c r="F2028" s="20">
        <f>Разбивка_по_щитам!I2033</f>
        <v>0</v>
      </c>
      <c r="G2028" s="20">
        <f>Разбивка_по_щитам!J2033</f>
        <v>0</v>
      </c>
      <c r="H2028" s="20">
        <f>Разбивка_по_щитам!K2033</f>
        <v>0</v>
      </c>
      <c r="I2028" s="20">
        <f>Разбивка_по_щитам!L2033</f>
        <v>0</v>
      </c>
      <c r="J2028" s="20">
        <f>Разбивка_по_щитам!M2033</f>
        <v>0</v>
      </c>
      <c r="K2028" s="20">
        <f>Разбивка_по_щитам!N2033</f>
        <v>0</v>
      </c>
      <c r="L2028" s="20"/>
      <c r="M2028" s="20">
        <f>Разбивка_по_щитам!P2033</f>
        <v>0</v>
      </c>
      <c r="N2028" s="20"/>
    </row>
    <row r="2029" spans="2:14" x14ac:dyDescent="0.2">
      <c r="B2029" s="20">
        <f>Разбивка_по_щитам!B2034</f>
        <v>0</v>
      </c>
      <c r="C2029" s="20">
        <f>Разбивка_по_щитам!C2034</f>
        <v>0</v>
      </c>
      <c r="D2029" s="20">
        <f>Разбивка_по_щитам!F2034</f>
        <v>0</v>
      </c>
      <c r="E2029" s="20">
        <f>Разбивка_по_щитам!H2034</f>
        <v>0</v>
      </c>
      <c r="F2029" s="20">
        <f>Разбивка_по_щитам!I2034</f>
        <v>0</v>
      </c>
      <c r="G2029" s="20">
        <f>Разбивка_по_щитам!J2034</f>
        <v>0</v>
      </c>
      <c r="H2029" s="20">
        <f>Разбивка_по_щитам!K2034</f>
        <v>0</v>
      </c>
      <c r="I2029" s="20">
        <f>Разбивка_по_щитам!L2034</f>
        <v>0</v>
      </c>
      <c r="J2029" s="20">
        <f>Разбивка_по_щитам!M2034</f>
        <v>0</v>
      </c>
      <c r="K2029" s="20">
        <f>Разбивка_по_щитам!N2034</f>
        <v>0</v>
      </c>
      <c r="L2029" s="20"/>
      <c r="M2029" s="20">
        <f>Разбивка_по_щитам!P2034</f>
        <v>0</v>
      </c>
      <c r="N2029" s="20"/>
    </row>
    <row r="2030" spans="2:14" x14ac:dyDescent="0.2">
      <c r="B2030" s="20">
        <f>Разбивка_по_щитам!B2035</f>
        <v>0</v>
      </c>
      <c r="C2030" s="20">
        <f>Разбивка_по_щитам!C2035</f>
        <v>0</v>
      </c>
      <c r="D2030" s="20">
        <f>Разбивка_по_щитам!F2035</f>
        <v>0</v>
      </c>
      <c r="E2030" s="20">
        <f>Разбивка_по_щитам!H2035</f>
        <v>0</v>
      </c>
      <c r="F2030" s="20">
        <f>Разбивка_по_щитам!I2035</f>
        <v>0</v>
      </c>
      <c r="G2030" s="20">
        <f>Разбивка_по_щитам!J2035</f>
        <v>0</v>
      </c>
      <c r="H2030" s="20">
        <f>Разбивка_по_щитам!K2035</f>
        <v>0</v>
      </c>
      <c r="I2030" s="20">
        <f>Разбивка_по_щитам!L2035</f>
        <v>0</v>
      </c>
      <c r="J2030" s="20">
        <f>Разбивка_по_щитам!M2035</f>
        <v>0</v>
      </c>
      <c r="K2030" s="20">
        <f>Разбивка_по_щитам!N2035</f>
        <v>0</v>
      </c>
      <c r="L2030" s="20"/>
      <c r="M2030" s="20">
        <f>Разбивка_по_щитам!P2035</f>
        <v>0</v>
      </c>
      <c r="N2030" s="20"/>
    </row>
    <row r="2031" spans="2:14" x14ac:dyDescent="0.2">
      <c r="B2031" s="20">
        <f>Разбивка_по_щитам!B2036</f>
        <v>0</v>
      </c>
      <c r="C2031" s="20">
        <f>Разбивка_по_щитам!C2036</f>
        <v>0</v>
      </c>
      <c r="D2031" s="20">
        <f>Разбивка_по_щитам!F2036</f>
        <v>0</v>
      </c>
      <c r="E2031" s="20">
        <f>Разбивка_по_щитам!H2036</f>
        <v>0</v>
      </c>
      <c r="F2031" s="20">
        <f>Разбивка_по_щитам!I2036</f>
        <v>0</v>
      </c>
      <c r="G2031" s="20">
        <f>Разбивка_по_щитам!J2036</f>
        <v>0</v>
      </c>
      <c r="H2031" s="20">
        <f>Разбивка_по_щитам!K2036</f>
        <v>0</v>
      </c>
      <c r="I2031" s="20">
        <f>Разбивка_по_щитам!L2036</f>
        <v>0</v>
      </c>
      <c r="J2031" s="20">
        <f>Разбивка_по_щитам!M2036</f>
        <v>0</v>
      </c>
      <c r="K2031" s="20">
        <f>Разбивка_по_щитам!N2036</f>
        <v>0</v>
      </c>
      <c r="L2031" s="20"/>
      <c r="M2031" s="20">
        <f>Разбивка_по_щитам!P2036</f>
        <v>0</v>
      </c>
      <c r="N2031" s="20"/>
    </row>
    <row r="2032" spans="2:14" x14ac:dyDescent="0.2">
      <c r="B2032" s="20">
        <f>Разбивка_по_щитам!B2037</f>
        <v>0</v>
      </c>
      <c r="C2032" s="20">
        <f>Разбивка_по_щитам!C2037</f>
        <v>0</v>
      </c>
      <c r="D2032" s="20">
        <f>Разбивка_по_щитам!F2037</f>
        <v>0</v>
      </c>
      <c r="E2032" s="20">
        <f>Разбивка_по_щитам!H2037</f>
        <v>0</v>
      </c>
      <c r="F2032" s="20">
        <f>Разбивка_по_щитам!I2037</f>
        <v>0</v>
      </c>
      <c r="G2032" s="20">
        <f>Разбивка_по_щитам!J2037</f>
        <v>0</v>
      </c>
      <c r="H2032" s="20">
        <f>Разбивка_по_щитам!K2037</f>
        <v>0</v>
      </c>
      <c r="I2032" s="20">
        <f>Разбивка_по_щитам!L2037</f>
        <v>0</v>
      </c>
      <c r="J2032" s="20">
        <f>Разбивка_по_щитам!M2037</f>
        <v>0</v>
      </c>
      <c r="K2032" s="20">
        <f>Разбивка_по_щитам!N2037</f>
        <v>0</v>
      </c>
      <c r="L2032" s="20"/>
      <c r="M2032" s="20">
        <f>Разбивка_по_щитам!P2037</f>
        <v>0</v>
      </c>
      <c r="N2032" s="20"/>
    </row>
    <row r="2033" spans="2:14" x14ac:dyDescent="0.2">
      <c r="B2033" s="20">
        <f>Разбивка_по_щитам!B2038</f>
        <v>0</v>
      </c>
      <c r="C2033" s="20">
        <f>Разбивка_по_щитам!C2038</f>
        <v>0</v>
      </c>
      <c r="D2033" s="20">
        <f>Разбивка_по_щитам!F2038</f>
        <v>0</v>
      </c>
      <c r="E2033" s="20">
        <f>Разбивка_по_щитам!H2038</f>
        <v>0</v>
      </c>
      <c r="F2033" s="20">
        <f>Разбивка_по_щитам!I2038</f>
        <v>0</v>
      </c>
      <c r="G2033" s="20">
        <f>Разбивка_по_щитам!J2038</f>
        <v>0</v>
      </c>
      <c r="H2033" s="20">
        <f>Разбивка_по_щитам!K2038</f>
        <v>0</v>
      </c>
      <c r="I2033" s="20">
        <f>Разбивка_по_щитам!L2038</f>
        <v>0</v>
      </c>
      <c r="J2033" s="20">
        <f>Разбивка_по_щитам!M2038</f>
        <v>0</v>
      </c>
      <c r="K2033" s="20">
        <f>Разбивка_по_щитам!N2038</f>
        <v>0</v>
      </c>
      <c r="L2033" s="20"/>
      <c r="M2033" s="20">
        <f>Разбивка_по_щитам!P2038</f>
        <v>0</v>
      </c>
      <c r="N2033" s="20"/>
    </row>
    <row r="2034" spans="2:14" x14ac:dyDescent="0.2">
      <c r="B2034" s="20">
        <f>Разбивка_по_щитам!B2039</f>
        <v>0</v>
      </c>
      <c r="C2034" s="20">
        <f>Разбивка_по_щитам!C2039</f>
        <v>0</v>
      </c>
      <c r="D2034" s="20">
        <f>Разбивка_по_щитам!F2039</f>
        <v>0</v>
      </c>
      <c r="E2034" s="20">
        <f>Разбивка_по_щитам!H2039</f>
        <v>0</v>
      </c>
      <c r="F2034" s="20">
        <f>Разбивка_по_щитам!I2039</f>
        <v>0</v>
      </c>
      <c r="G2034" s="20">
        <f>Разбивка_по_щитам!J2039</f>
        <v>0</v>
      </c>
      <c r="H2034" s="20">
        <f>Разбивка_по_щитам!K2039</f>
        <v>0</v>
      </c>
      <c r="I2034" s="20">
        <f>Разбивка_по_щитам!L2039</f>
        <v>0</v>
      </c>
      <c r="J2034" s="20">
        <f>Разбивка_по_щитам!M2039</f>
        <v>0</v>
      </c>
      <c r="K2034" s="20">
        <f>Разбивка_по_щитам!N2039</f>
        <v>0</v>
      </c>
      <c r="L2034" s="20"/>
      <c r="M2034" s="20">
        <f>Разбивка_по_щитам!P2039</f>
        <v>0</v>
      </c>
      <c r="N2034" s="20"/>
    </row>
    <row r="2035" spans="2:14" x14ac:dyDescent="0.2">
      <c r="B2035" s="20">
        <f>Разбивка_по_щитам!B2040</f>
        <v>0</v>
      </c>
      <c r="C2035" s="20">
        <f>Разбивка_по_щитам!C2040</f>
        <v>0</v>
      </c>
      <c r="D2035" s="20">
        <f>Разбивка_по_щитам!F2040</f>
        <v>0</v>
      </c>
      <c r="E2035" s="20">
        <f>Разбивка_по_щитам!H2040</f>
        <v>0</v>
      </c>
      <c r="F2035" s="20">
        <f>Разбивка_по_щитам!I2040</f>
        <v>0</v>
      </c>
      <c r="G2035" s="20">
        <f>Разбивка_по_щитам!J2040</f>
        <v>0</v>
      </c>
      <c r="H2035" s="20">
        <f>Разбивка_по_щитам!K2040</f>
        <v>0</v>
      </c>
      <c r="I2035" s="20">
        <f>Разбивка_по_щитам!L2040</f>
        <v>0</v>
      </c>
      <c r="J2035" s="20">
        <f>Разбивка_по_щитам!M2040</f>
        <v>0</v>
      </c>
      <c r="K2035" s="20">
        <f>Разбивка_по_щитам!N2040</f>
        <v>0</v>
      </c>
      <c r="L2035" s="20"/>
      <c r="M2035" s="20">
        <f>Разбивка_по_щитам!P2040</f>
        <v>0</v>
      </c>
      <c r="N2035" s="20"/>
    </row>
    <row r="2036" spans="2:14" x14ac:dyDescent="0.2">
      <c r="B2036" s="20">
        <f>Разбивка_по_щитам!B2041</f>
        <v>0</v>
      </c>
      <c r="C2036" s="20">
        <f>Разбивка_по_щитам!C2041</f>
        <v>0</v>
      </c>
      <c r="D2036" s="20">
        <f>Разбивка_по_щитам!F2041</f>
        <v>0</v>
      </c>
      <c r="E2036" s="20">
        <f>Разбивка_по_щитам!H2041</f>
        <v>0</v>
      </c>
      <c r="F2036" s="20">
        <f>Разбивка_по_щитам!I2041</f>
        <v>0</v>
      </c>
      <c r="G2036" s="20">
        <f>Разбивка_по_щитам!J2041</f>
        <v>0</v>
      </c>
      <c r="H2036" s="20">
        <f>Разбивка_по_щитам!K2041</f>
        <v>0</v>
      </c>
      <c r="I2036" s="20">
        <f>Разбивка_по_щитам!L2041</f>
        <v>0</v>
      </c>
      <c r="J2036" s="20">
        <f>Разбивка_по_щитам!M2041</f>
        <v>0</v>
      </c>
      <c r="K2036" s="20">
        <f>Разбивка_по_щитам!N2041</f>
        <v>0</v>
      </c>
      <c r="L2036" s="20"/>
      <c r="M2036" s="20">
        <f>Разбивка_по_щитам!P2041</f>
        <v>0</v>
      </c>
      <c r="N2036" s="20"/>
    </row>
    <row r="2037" spans="2:14" x14ac:dyDescent="0.2">
      <c r="B2037" s="20">
        <f>Разбивка_по_щитам!B2042</f>
        <v>0</v>
      </c>
      <c r="C2037" s="20">
        <f>Разбивка_по_щитам!C2042</f>
        <v>0</v>
      </c>
      <c r="D2037" s="20">
        <f>Разбивка_по_щитам!F2042</f>
        <v>0</v>
      </c>
      <c r="E2037" s="20">
        <f>Разбивка_по_щитам!H2042</f>
        <v>0</v>
      </c>
      <c r="F2037" s="20">
        <f>Разбивка_по_щитам!I2042</f>
        <v>0</v>
      </c>
      <c r="G2037" s="20">
        <f>Разбивка_по_щитам!J2042</f>
        <v>0</v>
      </c>
      <c r="H2037" s="20">
        <f>Разбивка_по_щитам!K2042</f>
        <v>0</v>
      </c>
      <c r="I2037" s="20">
        <f>Разбивка_по_щитам!L2042</f>
        <v>0</v>
      </c>
      <c r="J2037" s="20">
        <f>Разбивка_по_щитам!M2042</f>
        <v>0</v>
      </c>
      <c r="K2037" s="20">
        <f>Разбивка_по_щитам!N2042</f>
        <v>0</v>
      </c>
      <c r="L2037" s="20"/>
      <c r="M2037" s="20">
        <f>Разбивка_по_щитам!P2042</f>
        <v>0</v>
      </c>
      <c r="N2037" s="20"/>
    </row>
    <row r="2038" spans="2:14" x14ac:dyDescent="0.2">
      <c r="B2038" s="20">
        <f>Разбивка_по_щитам!B2043</f>
        <v>0</v>
      </c>
      <c r="C2038" s="20">
        <f>Разбивка_по_щитам!C2043</f>
        <v>0</v>
      </c>
      <c r="D2038" s="20">
        <f>Разбивка_по_щитам!F2043</f>
        <v>0</v>
      </c>
      <c r="E2038" s="20">
        <f>Разбивка_по_щитам!H2043</f>
        <v>0</v>
      </c>
      <c r="F2038" s="20">
        <f>Разбивка_по_щитам!I2043</f>
        <v>0</v>
      </c>
      <c r="G2038" s="20">
        <f>Разбивка_по_щитам!J2043</f>
        <v>0</v>
      </c>
      <c r="H2038" s="20">
        <f>Разбивка_по_щитам!K2043</f>
        <v>0</v>
      </c>
      <c r="I2038" s="20">
        <f>Разбивка_по_щитам!L2043</f>
        <v>0</v>
      </c>
      <c r="J2038" s="20">
        <f>Разбивка_по_щитам!M2043</f>
        <v>0</v>
      </c>
      <c r="K2038" s="20">
        <f>Разбивка_по_щитам!N2043</f>
        <v>0</v>
      </c>
      <c r="L2038" s="20"/>
      <c r="M2038" s="20">
        <f>Разбивка_по_щитам!P2043</f>
        <v>0</v>
      </c>
      <c r="N2038" s="20"/>
    </row>
    <row r="2039" spans="2:14" x14ac:dyDescent="0.2">
      <c r="B2039" s="20">
        <f>Разбивка_по_щитам!B2044</f>
        <v>0</v>
      </c>
      <c r="C2039" s="20">
        <f>Разбивка_по_щитам!C2044</f>
        <v>0</v>
      </c>
      <c r="D2039" s="20">
        <f>Разбивка_по_щитам!F2044</f>
        <v>0</v>
      </c>
      <c r="E2039" s="20">
        <f>Разбивка_по_щитам!H2044</f>
        <v>0</v>
      </c>
      <c r="F2039" s="20">
        <f>Разбивка_по_щитам!I2044</f>
        <v>0</v>
      </c>
      <c r="G2039" s="20">
        <f>Разбивка_по_щитам!J2044</f>
        <v>0</v>
      </c>
      <c r="H2039" s="20">
        <f>Разбивка_по_щитам!K2044</f>
        <v>0</v>
      </c>
      <c r="I2039" s="20">
        <f>Разбивка_по_щитам!L2044</f>
        <v>0</v>
      </c>
      <c r="J2039" s="20">
        <f>Разбивка_по_щитам!M2044</f>
        <v>0</v>
      </c>
      <c r="K2039" s="20">
        <f>Разбивка_по_щитам!N2044</f>
        <v>0</v>
      </c>
      <c r="L2039" s="20"/>
      <c r="M2039" s="20">
        <f>Разбивка_по_щитам!P2044</f>
        <v>0</v>
      </c>
      <c r="N2039" s="20"/>
    </row>
    <row r="2040" spans="2:14" x14ac:dyDescent="0.2">
      <c r="B2040" s="20">
        <f>Разбивка_по_щитам!B2045</f>
        <v>0</v>
      </c>
      <c r="C2040" s="20">
        <f>Разбивка_по_щитам!C2045</f>
        <v>0</v>
      </c>
      <c r="D2040" s="20">
        <f>Разбивка_по_щитам!F2045</f>
        <v>0</v>
      </c>
      <c r="E2040" s="20">
        <f>Разбивка_по_щитам!H2045</f>
        <v>0</v>
      </c>
      <c r="F2040" s="20">
        <f>Разбивка_по_щитам!I2045</f>
        <v>0</v>
      </c>
      <c r="G2040" s="20">
        <f>Разбивка_по_щитам!J2045</f>
        <v>0</v>
      </c>
      <c r="H2040" s="20">
        <f>Разбивка_по_щитам!K2045</f>
        <v>0</v>
      </c>
      <c r="I2040" s="20">
        <f>Разбивка_по_щитам!L2045</f>
        <v>0</v>
      </c>
      <c r="J2040" s="20">
        <f>Разбивка_по_щитам!M2045</f>
        <v>0</v>
      </c>
      <c r="K2040" s="20">
        <f>Разбивка_по_щитам!N2045</f>
        <v>0</v>
      </c>
      <c r="L2040" s="20"/>
      <c r="M2040" s="20">
        <f>Разбивка_по_щитам!P2045</f>
        <v>0</v>
      </c>
      <c r="N2040" s="20"/>
    </row>
    <row r="2041" spans="2:14" x14ac:dyDescent="0.2">
      <c r="B2041" s="20">
        <f>Разбивка_по_щитам!B2046</f>
        <v>0</v>
      </c>
      <c r="C2041" s="20">
        <f>Разбивка_по_щитам!C2046</f>
        <v>0</v>
      </c>
      <c r="D2041" s="20">
        <f>Разбивка_по_щитам!F2046</f>
        <v>0</v>
      </c>
      <c r="E2041" s="20">
        <f>Разбивка_по_щитам!H2046</f>
        <v>0</v>
      </c>
      <c r="F2041" s="20">
        <f>Разбивка_по_щитам!I2046</f>
        <v>0</v>
      </c>
      <c r="G2041" s="20">
        <f>Разбивка_по_щитам!J2046</f>
        <v>0</v>
      </c>
      <c r="H2041" s="20">
        <f>Разбивка_по_щитам!K2046</f>
        <v>0</v>
      </c>
      <c r="I2041" s="20">
        <f>Разбивка_по_щитам!L2046</f>
        <v>0</v>
      </c>
      <c r="J2041" s="20">
        <f>Разбивка_по_щитам!M2046</f>
        <v>0</v>
      </c>
      <c r="K2041" s="20">
        <f>Разбивка_по_щитам!N2046</f>
        <v>0</v>
      </c>
      <c r="L2041" s="20"/>
      <c r="M2041" s="20">
        <f>Разбивка_по_щитам!P2046</f>
        <v>0</v>
      </c>
      <c r="N2041" s="20"/>
    </row>
    <row r="2042" spans="2:14" x14ac:dyDescent="0.2">
      <c r="B2042" s="20">
        <f>Разбивка_по_щитам!B2047</f>
        <v>0</v>
      </c>
      <c r="C2042" s="20">
        <f>Разбивка_по_щитам!C2047</f>
        <v>0</v>
      </c>
      <c r="D2042" s="20">
        <f>Разбивка_по_щитам!F2047</f>
        <v>0</v>
      </c>
      <c r="E2042" s="20">
        <f>Разбивка_по_щитам!H2047</f>
        <v>0</v>
      </c>
      <c r="F2042" s="20">
        <f>Разбивка_по_щитам!I2047</f>
        <v>0</v>
      </c>
      <c r="G2042" s="20">
        <f>Разбивка_по_щитам!J2047</f>
        <v>0</v>
      </c>
      <c r="H2042" s="20">
        <f>Разбивка_по_щитам!K2047</f>
        <v>0</v>
      </c>
      <c r="I2042" s="20">
        <f>Разбивка_по_щитам!L2047</f>
        <v>0</v>
      </c>
      <c r="J2042" s="20">
        <f>Разбивка_по_щитам!M2047</f>
        <v>0</v>
      </c>
      <c r="K2042" s="20">
        <f>Разбивка_по_щитам!N2047</f>
        <v>0</v>
      </c>
      <c r="L2042" s="20"/>
      <c r="M2042" s="20">
        <f>Разбивка_по_щитам!P2047</f>
        <v>0</v>
      </c>
      <c r="N2042" s="20"/>
    </row>
    <row r="2043" spans="2:14" x14ac:dyDescent="0.2">
      <c r="B2043" s="20">
        <f>Разбивка_по_щитам!B2048</f>
        <v>0</v>
      </c>
      <c r="C2043" s="20">
        <f>Разбивка_по_щитам!C2048</f>
        <v>0</v>
      </c>
      <c r="D2043" s="20">
        <f>Разбивка_по_щитам!F2048</f>
        <v>0</v>
      </c>
      <c r="E2043" s="20">
        <f>Разбивка_по_щитам!H2048</f>
        <v>0</v>
      </c>
      <c r="F2043" s="20">
        <f>Разбивка_по_щитам!I2048</f>
        <v>0</v>
      </c>
      <c r="G2043" s="20">
        <f>Разбивка_по_щитам!J2048</f>
        <v>0</v>
      </c>
      <c r="H2043" s="20">
        <f>Разбивка_по_щитам!K2048</f>
        <v>0</v>
      </c>
      <c r="I2043" s="20">
        <f>Разбивка_по_щитам!L2048</f>
        <v>0</v>
      </c>
      <c r="J2043" s="20">
        <f>Разбивка_по_щитам!M2048</f>
        <v>0</v>
      </c>
      <c r="K2043" s="20">
        <f>Разбивка_по_щитам!N2048</f>
        <v>0</v>
      </c>
      <c r="L2043" s="20"/>
      <c r="M2043" s="20">
        <f>Разбивка_по_щитам!P2048</f>
        <v>0</v>
      </c>
      <c r="N2043" s="20"/>
    </row>
    <row r="2044" spans="2:14" x14ac:dyDescent="0.2">
      <c r="B2044" s="20">
        <f>Разбивка_по_щитам!B2049</f>
        <v>0</v>
      </c>
      <c r="C2044" s="20">
        <f>Разбивка_по_щитам!C2049</f>
        <v>0</v>
      </c>
      <c r="D2044" s="20">
        <f>Разбивка_по_щитам!F2049</f>
        <v>0</v>
      </c>
      <c r="E2044" s="20">
        <f>Разбивка_по_щитам!H2049</f>
        <v>0</v>
      </c>
      <c r="F2044" s="20">
        <f>Разбивка_по_щитам!I2049</f>
        <v>0</v>
      </c>
      <c r="G2044" s="20">
        <f>Разбивка_по_щитам!J2049</f>
        <v>0</v>
      </c>
      <c r="H2044" s="20">
        <f>Разбивка_по_щитам!K2049</f>
        <v>0</v>
      </c>
      <c r="I2044" s="20">
        <f>Разбивка_по_щитам!L2049</f>
        <v>0</v>
      </c>
      <c r="J2044" s="20">
        <f>Разбивка_по_щитам!M2049</f>
        <v>0</v>
      </c>
      <c r="K2044" s="20">
        <f>Разбивка_по_щитам!N2049</f>
        <v>0</v>
      </c>
      <c r="L2044" s="20"/>
      <c r="M2044" s="20">
        <f>Разбивка_по_щитам!P2049</f>
        <v>0</v>
      </c>
      <c r="N2044" s="20"/>
    </row>
    <row r="2045" spans="2:14" x14ac:dyDescent="0.2">
      <c r="B2045" s="20">
        <f>Разбивка_по_щитам!B2050</f>
        <v>0</v>
      </c>
      <c r="C2045" s="20">
        <f>Разбивка_по_щитам!C2050</f>
        <v>0</v>
      </c>
      <c r="D2045" s="20">
        <f>Разбивка_по_щитам!F2050</f>
        <v>0</v>
      </c>
      <c r="E2045" s="20">
        <f>Разбивка_по_щитам!H2050</f>
        <v>0</v>
      </c>
      <c r="F2045" s="20">
        <f>Разбивка_по_щитам!I2050</f>
        <v>0</v>
      </c>
      <c r="G2045" s="20">
        <f>Разбивка_по_щитам!J2050</f>
        <v>0</v>
      </c>
      <c r="H2045" s="20">
        <f>Разбивка_по_щитам!K2050</f>
        <v>0</v>
      </c>
      <c r="I2045" s="20">
        <f>Разбивка_по_щитам!L2050</f>
        <v>0</v>
      </c>
      <c r="J2045" s="20">
        <f>Разбивка_по_щитам!M2050</f>
        <v>0</v>
      </c>
      <c r="K2045" s="20">
        <f>Разбивка_по_щитам!N2050</f>
        <v>0</v>
      </c>
      <c r="L2045" s="20"/>
      <c r="M2045" s="20">
        <f>Разбивка_по_щитам!P2050</f>
        <v>0</v>
      </c>
      <c r="N2045" s="20"/>
    </row>
    <row r="2046" spans="2:14" x14ac:dyDescent="0.2">
      <c r="B2046" s="20">
        <f>Разбивка_по_щитам!B2051</f>
        <v>0</v>
      </c>
      <c r="C2046" s="20">
        <f>Разбивка_по_щитам!C2051</f>
        <v>0</v>
      </c>
      <c r="D2046" s="20">
        <f>Разбивка_по_щитам!F2051</f>
        <v>0</v>
      </c>
      <c r="E2046" s="20">
        <f>Разбивка_по_щитам!H2051</f>
        <v>0</v>
      </c>
      <c r="F2046" s="20">
        <f>Разбивка_по_щитам!I2051</f>
        <v>0</v>
      </c>
      <c r="G2046" s="20">
        <f>Разбивка_по_щитам!J2051</f>
        <v>0</v>
      </c>
      <c r="H2046" s="20">
        <f>Разбивка_по_щитам!K2051</f>
        <v>0</v>
      </c>
      <c r="I2046" s="20">
        <f>Разбивка_по_щитам!L2051</f>
        <v>0</v>
      </c>
      <c r="J2046" s="20">
        <f>Разбивка_по_щитам!M2051</f>
        <v>0</v>
      </c>
      <c r="K2046" s="20">
        <f>Разбивка_по_щитам!N2051</f>
        <v>0</v>
      </c>
      <c r="L2046" s="20"/>
      <c r="M2046" s="20">
        <f>Разбивка_по_щитам!P2051</f>
        <v>0</v>
      </c>
      <c r="N2046" s="20"/>
    </row>
    <row r="2047" spans="2:14" x14ac:dyDescent="0.2">
      <c r="B2047" s="20">
        <f>Разбивка_по_щитам!B2052</f>
        <v>0</v>
      </c>
      <c r="C2047" s="20">
        <f>Разбивка_по_щитам!C2052</f>
        <v>0</v>
      </c>
      <c r="D2047" s="20">
        <f>Разбивка_по_щитам!F2052</f>
        <v>0</v>
      </c>
      <c r="E2047" s="20">
        <f>Разбивка_по_щитам!H2052</f>
        <v>0</v>
      </c>
      <c r="F2047" s="20">
        <f>Разбивка_по_щитам!I2052</f>
        <v>0</v>
      </c>
      <c r="G2047" s="20">
        <f>Разбивка_по_щитам!J2052</f>
        <v>0</v>
      </c>
      <c r="H2047" s="20">
        <f>Разбивка_по_щитам!K2052</f>
        <v>0</v>
      </c>
      <c r="I2047" s="20">
        <f>Разбивка_по_щитам!L2052</f>
        <v>0</v>
      </c>
      <c r="J2047" s="20">
        <f>Разбивка_по_щитам!M2052</f>
        <v>0</v>
      </c>
      <c r="K2047" s="20">
        <f>Разбивка_по_щитам!N2052</f>
        <v>0</v>
      </c>
      <c r="L2047" s="20"/>
      <c r="M2047" s="20">
        <f>Разбивка_по_щитам!P2052</f>
        <v>0</v>
      </c>
      <c r="N2047" s="20"/>
    </row>
    <row r="2048" spans="2:14" x14ac:dyDescent="0.2">
      <c r="B2048" s="20">
        <f>Разбивка_по_щитам!B2053</f>
        <v>0</v>
      </c>
      <c r="C2048" s="20">
        <f>Разбивка_по_щитам!C2053</f>
        <v>0</v>
      </c>
      <c r="D2048" s="20">
        <f>Разбивка_по_щитам!F2053</f>
        <v>0</v>
      </c>
      <c r="E2048" s="20">
        <f>Разбивка_по_щитам!H2053</f>
        <v>0</v>
      </c>
      <c r="F2048" s="20">
        <f>Разбивка_по_щитам!I2053</f>
        <v>0</v>
      </c>
      <c r="G2048" s="20">
        <f>Разбивка_по_щитам!J2053</f>
        <v>0</v>
      </c>
      <c r="H2048" s="20">
        <f>Разбивка_по_щитам!K2053</f>
        <v>0</v>
      </c>
      <c r="I2048" s="20">
        <f>Разбивка_по_щитам!L2053</f>
        <v>0</v>
      </c>
      <c r="J2048" s="20">
        <f>Разбивка_по_щитам!M2053</f>
        <v>0</v>
      </c>
      <c r="K2048" s="20">
        <f>Разбивка_по_щитам!N2053</f>
        <v>0</v>
      </c>
      <c r="L2048" s="20"/>
      <c r="M2048" s="20">
        <f>Разбивка_по_щитам!P2053</f>
        <v>0</v>
      </c>
      <c r="N2048" s="20"/>
    </row>
    <row r="2049" spans="2:14" x14ac:dyDescent="0.2">
      <c r="B2049" s="20">
        <f>Разбивка_по_щитам!B2054</f>
        <v>0</v>
      </c>
      <c r="C2049" s="20">
        <f>Разбивка_по_щитам!C2054</f>
        <v>0</v>
      </c>
      <c r="D2049" s="20">
        <f>Разбивка_по_щитам!F2054</f>
        <v>0</v>
      </c>
      <c r="E2049" s="20">
        <f>Разбивка_по_щитам!H2054</f>
        <v>0</v>
      </c>
      <c r="F2049" s="20">
        <f>Разбивка_по_щитам!I2054</f>
        <v>0</v>
      </c>
      <c r="G2049" s="20">
        <f>Разбивка_по_щитам!J2054</f>
        <v>0</v>
      </c>
      <c r="H2049" s="20">
        <f>Разбивка_по_щитам!K2054</f>
        <v>0</v>
      </c>
      <c r="I2049" s="20">
        <f>Разбивка_по_щитам!L2054</f>
        <v>0</v>
      </c>
      <c r="J2049" s="20">
        <f>Разбивка_по_щитам!M2054</f>
        <v>0</v>
      </c>
      <c r="K2049" s="20">
        <f>Разбивка_по_щитам!N2054</f>
        <v>0</v>
      </c>
      <c r="L2049" s="20"/>
      <c r="M2049" s="20">
        <f>Разбивка_по_щитам!P2054</f>
        <v>0</v>
      </c>
      <c r="N2049" s="20"/>
    </row>
    <row r="2050" spans="2:14" x14ac:dyDescent="0.2">
      <c r="B2050" s="20">
        <f>Разбивка_по_щитам!B2055</f>
        <v>0</v>
      </c>
      <c r="C2050" s="20">
        <f>Разбивка_по_щитам!C2055</f>
        <v>0</v>
      </c>
      <c r="D2050" s="20">
        <f>Разбивка_по_щитам!F2055</f>
        <v>0</v>
      </c>
      <c r="E2050" s="20">
        <f>Разбивка_по_щитам!H2055</f>
        <v>0</v>
      </c>
      <c r="F2050" s="20">
        <f>Разбивка_по_щитам!I2055</f>
        <v>0</v>
      </c>
      <c r="G2050" s="20">
        <f>Разбивка_по_щитам!J2055</f>
        <v>0</v>
      </c>
      <c r="H2050" s="20">
        <f>Разбивка_по_щитам!K2055</f>
        <v>0</v>
      </c>
      <c r="I2050" s="20">
        <f>Разбивка_по_щитам!L2055</f>
        <v>0</v>
      </c>
      <c r="J2050" s="20">
        <f>Разбивка_по_щитам!M2055</f>
        <v>0</v>
      </c>
      <c r="K2050" s="20">
        <f>Разбивка_по_щитам!N2055</f>
        <v>0</v>
      </c>
      <c r="L2050" s="20"/>
      <c r="M2050" s="20">
        <f>Разбивка_по_щитам!P2055</f>
        <v>0</v>
      </c>
      <c r="N2050" s="20"/>
    </row>
    <row r="2051" spans="2:14" x14ac:dyDescent="0.2">
      <c r="B2051" s="20">
        <f>Разбивка_по_щитам!B2056</f>
        <v>0</v>
      </c>
      <c r="C2051" s="20">
        <f>Разбивка_по_щитам!C2056</f>
        <v>0</v>
      </c>
      <c r="D2051" s="20">
        <f>Разбивка_по_щитам!F2056</f>
        <v>0</v>
      </c>
      <c r="E2051" s="20">
        <f>Разбивка_по_щитам!H2056</f>
        <v>0</v>
      </c>
      <c r="F2051" s="20">
        <f>Разбивка_по_щитам!I2056</f>
        <v>0</v>
      </c>
      <c r="G2051" s="20">
        <f>Разбивка_по_щитам!J2056</f>
        <v>0</v>
      </c>
      <c r="H2051" s="20">
        <f>Разбивка_по_щитам!K2056</f>
        <v>0</v>
      </c>
      <c r="I2051" s="20">
        <f>Разбивка_по_щитам!L2056</f>
        <v>0</v>
      </c>
      <c r="J2051" s="20">
        <f>Разбивка_по_щитам!M2056</f>
        <v>0</v>
      </c>
      <c r="K2051" s="20">
        <f>Разбивка_по_щитам!N2056</f>
        <v>0</v>
      </c>
      <c r="L2051" s="20"/>
      <c r="M2051" s="20">
        <f>Разбивка_по_щитам!P2056</f>
        <v>0</v>
      </c>
      <c r="N2051" s="20"/>
    </row>
    <row r="2052" spans="2:14" x14ac:dyDescent="0.2">
      <c r="B2052" s="20">
        <f>Разбивка_по_щитам!B2057</f>
        <v>0</v>
      </c>
      <c r="C2052" s="20">
        <f>Разбивка_по_щитам!C2057</f>
        <v>0</v>
      </c>
      <c r="D2052" s="20">
        <f>Разбивка_по_щитам!F2057</f>
        <v>0</v>
      </c>
      <c r="E2052" s="20">
        <f>Разбивка_по_щитам!H2057</f>
        <v>0</v>
      </c>
      <c r="F2052" s="20">
        <f>Разбивка_по_щитам!I2057</f>
        <v>0</v>
      </c>
      <c r="G2052" s="20">
        <f>Разбивка_по_щитам!J2057</f>
        <v>0</v>
      </c>
      <c r="H2052" s="20">
        <f>Разбивка_по_щитам!K2057</f>
        <v>0</v>
      </c>
      <c r="I2052" s="20">
        <f>Разбивка_по_щитам!L2057</f>
        <v>0</v>
      </c>
      <c r="J2052" s="20">
        <f>Разбивка_по_щитам!M2057</f>
        <v>0</v>
      </c>
      <c r="K2052" s="20">
        <f>Разбивка_по_щитам!N2057</f>
        <v>0</v>
      </c>
      <c r="L2052" s="20"/>
      <c r="M2052" s="20">
        <f>Разбивка_по_щитам!P2057</f>
        <v>0</v>
      </c>
      <c r="N2052" s="20"/>
    </row>
    <row r="2053" spans="2:14" x14ac:dyDescent="0.2">
      <c r="B2053" s="20">
        <f>Разбивка_по_щитам!B2058</f>
        <v>0</v>
      </c>
      <c r="C2053" s="20">
        <f>Разбивка_по_щитам!C2058</f>
        <v>0</v>
      </c>
      <c r="D2053" s="20">
        <f>Разбивка_по_щитам!F2058</f>
        <v>0</v>
      </c>
      <c r="E2053" s="20">
        <f>Разбивка_по_щитам!H2058</f>
        <v>0</v>
      </c>
      <c r="F2053" s="20">
        <f>Разбивка_по_щитам!I2058</f>
        <v>0</v>
      </c>
      <c r="G2053" s="20">
        <f>Разбивка_по_щитам!J2058</f>
        <v>0</v>
      </c>
      <c r="H2053" s="20">
        <f>Разбивка_по_щитам!K2058</f>
        <v>0</v>
      </c>
      <c r="I2053" s="20">
        <f>Разбивка_по_щитам!L2058</f>
        <v>0</v>
      </c>
      <c r="J2053" s="20">
        <f>Разбивка_по_щитам!M2058</f>
        <v>0</v>
      </c>
      <c r="K2053" s="20">
        <f>Разбивка_по_щитам!N2058</f>
        <v>0</v>
      </c>
      <c r="L2053" s="20"/>
      <c r="M2053" s="20">
        <f>Разбивка_по_щитам!P2058</f>
        <v>0</v>
      </c>
      <c r="N2053" s="20"/>
    </row>
    <row r="2054" spans="2:14" x14ac:dyDescent="0.2">
      <c r="B2054" s="20">
        <f>Разбивка_по_щитам!B2059</f>
        <v>0</v>
      </c>
      <c r="C2054" s="20">
        <f>Разбивка_по_щитам!C2059</f>
        <v>0</v>
      </c>
      <c r="D2054" s="20">
        <f>Разбивка_по_щитам!F2059</f>
        <v>0</v>
      </c>
      <c r="E2054" s="20">
        <f>Разбивка_по_щитам!H2059</f>
        <v>0</v>
      </c>
      <c r="F2054" s="20">
        <f>Разбивка_по_щитам!I2059</f>
        <v>0</v>
      </c>
      <c r="G2054" s="20">
        <f>Разбивка_по_щитам!J2059</f>
        <v>0</v>
      </c>
      <c r="H2054" s="20">
        <f>Разбивка_по_щитам!K2059</f>
        <v>0</v>
      </c>
      <c r="I2054" s="20">
        <f>Разбивка_по_щитам!L2059</f>
        <v>0</v>
      </c>
      <c r="J2054" s="20">
        <f>Разбивка_по_щитам!M2059</f>
        <v>0</v>
      </c>
      <c r="K2054" s="20">
        <f>Разбивка_по_щитам!N2059</f>
        <v>0</v>
      </c>
      <c r="L2054" s="20"/>
      <c r="M2054" s="20">
        <f>Разбивка_по_щитам!P2059</f>
        <v>0</v>
      </c>
      <c r="N2054" s="20"/>
    </row>
    <row r="2055" spans="2:14" x14ac:dyDescent="0.2">
      <c r="B2055" s="20">
        <f>Разбивка_по_щитам!B2060</f>
        <v>0</v>
      </c>
      <c r="C2055" s="20">
        <f>Разбивка_по_щитам!C2060</f>
        <v>0</v>
      </c>
      <c r="D2055" s="20">
        <f>Разбивка_по_щитам!F2060</f>
        <v>0</v>
      </c>
      <c r="E2055" s="20">
        <f>Разбивка_по_щитам!H2060</f>
        <v>0</v>
      </c>
      <c r="F2055" s="20">
        <f>Разбивка_по_щитам!I2060</f>
        <v>0</v>
      </c>
      <c r="G2055" s="20">
        <f>Разбивка_по_щитам!J2060</f>
        <v>0</v>
      </c>
      <c r="H2055" s="20">
        <f>Разбивка_по_щитам!K2060</f>
        <v>0</v>
      </c>
      <c r="I2055" s="20">
        <f>Разбивка_по_щитам!L2060</f>
        <v>0</v>
      </c>
      <c r="J2055" s="20">
        <f>Разбивка_по_щитам!M2060</f>
        <v>0</v>
      </c>
      <c r="K2055" s="20">
        <f>Разбивка_по_щитам!N2060</f>
        <v>0</v>
      </c>
      <c r="L2055" s="20"/>
      <c r="M2055" s="20">
        <f>Разбивка_по_щитам!P2060</f>
        <v>0</v>
      </c>
      <c r="N2055" s="20"/>
    </row>
    <row r="2056" spans="2:14" x14ac:dyDescent="0.2">
      <c r="B2056" s="20">
        <f>Разбивка_по_щитам!B2061</f>
        <v>0</v>
      </c>
      <c r="C2056" s="20">
        <f>Разбивка_по_щитам!C2061</f>
        <v>0</v>
      </c>
      <c r="D2056" s="20">
        <f>Разбивка_по_щитам!F2061</f>
        <v>0</v>
      </c>
      <c r="E2056" s="20">
        <f>Разбивка_по_щитам!H2061</f>
        <v>0</v>
      </c>
      <c r="F2056" s="20">
        <f>Разбивка_по_щитам!I2061</f>
        <v>0</v>
      </c>
      <c r="G2056" s="20">
        <f>Разбивка_по_щитам!J2061</f>
        <v>0</v>
      </c>
      <c r="H2056" s="20">
        <f>Разбивка_по_щитам!K2061</f>
        <v>0</v>
      </c>
      <c r="I2056" s="20">
        <f>Разбивка_по_щитам!L2061</f>
        <v>0</v>
      </c>
      <c r="J2056" s="20">
        <f>Разбивка_по_щитам!M2061</f>
        <v>0</v>
      </c>
      <c r="K2056" s="20">
        <f>Разбивка_по_щитам!N2061</f>
        <v>0</v>
      </c>
      <c r="L2056" s="20"/>
      <c r="M2056" s="20">
        <f>Разбивка_по_щитам!P2061</f>
        <v>0</v>
      </c>
      <c r="N2056" s="20"/>
    </row>
    <row r="2057" spans="2:14" x14ac:dyDescent="0.2">
      <c r="B2057" s="20">
        <f>Разбивка_по_щитам!B2062</f>
        <v>0</v>
      </c>
      <c r="C2057" s="20">
        <f>Разбивка_по_щитам!C2062</f>
        <v>0</v>
      </c>
      <c r="D2057" s="20">
        <f>Разбивка_по_щитам!F2062</f>
        <v>0</v>
      </c>
      <c r="E2057" s="20">
        <f>Разбивка_по_щитам!H2062</f>
        <v>0</v>
      </c>
      <c r="F2057" s="20">
        <f>Разбивка_по_щитам!I2062</f>
        <v>0</v>
      </c>
      <c r="G2057" s="20">
        <f>Разбивка_по_щитам!J2062</f>
        <v>0</v>
      </c>
      <c r="H2057" s="20">
        <f>Разбивка_по_щитам!K2062</f>
        <v>0</v>
      </c>
      <c r="I2057" s="20">
        <f>Разбивка_по_щитам!L2062</f>
        <v>0</v>
      </c>
      <c r="J2057" s="20">
        <f>Разбивка_по_щитам!M2062</f>
        <v>0</v>
      </c>
      <c r="K2057" s="20">
        <f>Разбивка_по_щитам!N2062</f>
        <v>0</v>
      </c>
      <c r="L2057" s="20"/>
      <c r="M2057" s="20">
        <f>Разбивка_по_щитам!P2062</f>
        <v>0</v>
      </c>
      <c r="N2057" s="20"/>
    </row>
    <row r="2058" spans="2:14" x14ac:dyDescent="0.2">
      <c r="B2058" s="20">
        <f>Разбивка_по_щитам!B2063</f>
        <v>0</v>
      </c>
      <c r="C2058" s="20">
        <f>Разбивка_по_щитам!C2063</f>
        <v>0</v>
      </c>
      <c r="D2058" s="20">
        <f>Разбивка_по_щитам!F2063</f>
        <v>0</v>
      </c>
      <c r="E2058" s="20">
        <f>Разбивка_по_щитам!H2063</f>
        <v>0</v>
      </c>
      <c r="F2058" s="20">
        <f>Разбивка_по_щитам!I2063</f>
        <v>0</v>
      </c>
      <c r="G2058" s="20">
        <f>Разбивка_по_щитам!J2063</f>
        <v>0</v>
      </c>
      <c r="H2058" s="20">
        <f>Разбивка_по_щитам!K2063</f>
        <v>0</v>
      </c>
      <c r="I2058" s="20">
        <f>Разбивка_по_щитам!L2063</f>
        <v>0</v>
      </c>
      <c r="J2058" s="20">
        <f>Разбивка_по_щитам!M2063</f>
        <v>0</v>
      </c>
      <c r="K2058" s="20">
        <f>Разбивка_по_щитам!N2063</f>
        <v>0</v>
      </c>
      <c r="L2058" s="20"/>
      <c r="M2058" s="20">
        <f>Разбивка_по_щитам!P2063</f>
        <v>0</v>
      </c>
      <c r="N2058" s="20"/>
    </row>
    <row r="2059" spans="2:14" x14ac:dyDescent="0.2">
      <c r="B2059" s="20">
        <f>Разбивка_по_щитам!B2064</f>
        <v>0</v>
      </c>
      <c r="C2059" s="20">
        <f>Разбивка_по_щитам!C2064</f>
        <v>0</v>
      </c>
      <c r="D2059" s="20">
        <f>Разбивка_по_щитам!F2064</f>
        <v>0</v>
      </c>
      <c r="E2059" s="20">
        <f>Разбивка_по_щитам!H2064</f>
        <v>0</v>
      </c>
      <c r="F2059" s="20">
        <f>Разбивка_по_щитам!I2064</f>
        <v>0</v>
      </c>
      <c r="G2059" s="20">
        <f>Разбивка_по_щитам!J2064</f>
        <v>0</v>
      </c>
      <c r="H2059" s="20">
        <f>Разбивка_по_щитам!K2064</f>
        <v>0</v>
      </c>
      <c r="I2059" s="20">
        <f>Разбивка_по_щитам!L2064</f>
        <v>0</v>
      </c>
      <c r="J2059" s="20">
        <f>Разбивка_по_щитам!M2064</f>
        <v>0</v>
      </c>
      <c r="K2059" s="20">
        <f>Разбивка_по_щитам!N2064</f>
        <v>0</v>
      </c>
      <c r="L2059" s="20"/>
      <c r="M2059" s="20">
        <f>Разбивка_по_щитам!P2064</f>
        <v>0</v>
      </c>
      <c r="N2059" s="20"/>
    </row>
    <row r="2060" spans="2:14" x14ac:dyDescent="0.2">
      <c r="B2060" s="20">
        <f>Разбивка_по_щитам!B2065</f>
        <v>0</v>
      </c>
      <c r="C2060" s="20">
        <f>Разбивка_по_щитам!C2065</f>
        <v>0</v>
      </c>
      <c r="D2060" s="20">
        <f>Разбивка_по_щитам!F2065</f>
        <v>0</v>
      </c>
      <c r="E2060" s="20">
        <f>Разбивка_по_щитам!H2065</f>
        <v>0</v>
      </c>
      <c r="F2060" s="20">
        <f>Разбивка_по_щитам!I2065</f>
        <v>0</v>
      </c>
      <c r="G2060" s="20">
        <f>Разбивка_по_щитам!J2065</f>
        <v>0</v>
      </c>
      <c r="H2060" s="20">
        <f>Разбивка_по_щитам!K2065</f>
        <v>0</v>
      </c>
      <c r="I2060" s="20">
        <f>Разбивка_по_щитам!L2065</f>
        <v>0</v>
      </c>
      <c r="J2060" s="20">
        <f>Разбивка_по_щитам!M2065</f>
        <v>0</v>
      </c>
      <c r="K2060" s="20">
        <f>Разбивка_по_щитам!N2065</f>
        <v>0</v>
      </c>
      <c r="L2060" s="20"/>
      <c r="M2060" s="20">
        <f>Разбивка_по_щитам!P2065</f>
        <v>0</v>
      </c>
      <c r="N2060" s="20"/>
    </row>
    <row r="2061" spans="2:14" x14ac:dyDescent="0.2">
      <c r="B2061" s="20">
        <f>Разбивка_по_щитам!B2066</f>
        <v>0</v>
      </c>
      <c r="C2061" s="20">
        <f>Разбивка_по_щитам!C2066</f>
        <v>0</v>
      </c>
      <c r="D2061" s="20">
        <f>Разбивка_по_щитам!F2066</f>
        <v>0</v>
      </c>
      <c r="E2061" s="20">
        <f>Разбивка_по_щитам!H2066</f>
        <v>0</v>
      </c>
      <c r="F2061" s="20">
        <f>Разбивка_по_щитам!I2066</f>
        <v>0</v>
      </c>
      <c r="G2061" s="20">
        <f>Разбивка_по_щитам!J2066</f>
        <v>0</v>
      </c>
      <c r="H2061" s="20">
        <f>Разбивка_по_щитам!K2066</f>
        <v>0</v>
      </c>
      <c r="I2061" s="20">
        <f>Разбивка_по_щитам!L2066</f>
        <v>0</v>
      </c>
      <c r="J2061" s="20">
        <f>Разбивка_по_щитам!M2066</f>
        <v>0</v>
      </c>
      <c r="K2061" s="20">
        <f>Разбивка_по_щитам!N2066</f>
        <v>0</v>
      </c>
      <c r="L2061" s="20"/>
      <c r="M2061" s="20">
        <f>Разбивка_по_щитам!P2066</f>
        <v>0</v>
      </c>
      <c r="N2061" s="20"/>
    </row>
    <row r="2062" spans="2:14" x14ac:dyDescent="0.2">
      <c r="B2062" s="20">
        <f>Разбивка_по_щитам!B2067</f>
        <v>0</v>
      </c>
      <c r="C2062" s="20">
        <f>Разбивка_по_щитам!C2067</f>
        <v>0</v>
      </c>
      <c r="D2062" s="20">
        <f>Разбивка_по_щитам!F2067</f>
        <v>0</v>
      </c>
      <c r="E2062" s="20">
        <f>Разбивка_по_щитам!H2067</f>
        <v>0</v>
      </c>
      <c r="F2062" s="20">
        <f>Разбивка_по_щитам!I2067</f>
        <v>0</v>
      </c>
      <c r="G2062" s="20">
        <f>Разбивка_по_щитам!J2067</f>
        <v>0</v>
      </c>
      <c r="H2062" s="20">
        <f>Разбивка_по_щитам!K2067</f>
        <v>0</v>
      </c>
      <c r="I2062" s="20">
        <f>Разбивка_по_щитам!L2067</f>
        <v>0</v>
      </c>
      <c r="J2062" s="20">
        <f>Разбивка_по_щитам!M2067</f>
        <v>0</v>
      </c>
      <c r="K2062" s="20">
        <f>Разбивка_по_щитам!N2067</f>
        <v>0</v>
      </c>
      <c r="L2062" s="20"/>
      <c r="M2062" s="20">
        <f>Разбивка_по_щитам!P2067</f>
        <v>0</v>
      </c>
      <c r="N2062" s="20"/>
    </row>
    <row r="2063" spans="2:14" x14ac:dyDescent="0.2">
      <c r="B2063" s="20">
        <f>Разбивка_по_щитам!B2068</f>
        <v>0</v>
      </c>
      <c r="C2063" s="20">
        <f>Разбивка_по_щитам!C2068</f>
        <v>0</v>
      </c>
      <c r="D2063" s="20">
        <f>Разбивка_по_щитам!F2068</f>
        <v>0</v>
      </c>
      <c r="E2063" s="20">
        <f>Разбивка_по_щитам!H2068</f>
        <v>0</v>
      </c>
      <c r="F2063" s="20">
        <f>Разбивка_по_щитам!I2068</f>
        <v>0</v>
      </c>
      <c r="G2063" s="20">
        <f>Разбивка_по_щитам!J2068</f>
        <v>0</v>
      </c>
      <c r="H2063" s="20">
        <f>Разбивка_по_щитам!K2068</f>
        <v>0</v>
      </c>
      <c r="I2063" s="20">
        <f>Разбивка_по_щитам!L2068</f>
        <v>0</v>
      </c>
      <c r="J2063" s="20">
        <f>Разбивка_по_щитам!M2068</f>
        <v>0</v>
      </c>
      <c r="K2063" s="20">
        <f>Разбивка_по_щитам!N2068</f>
        <v>0</v>
      </c>
      <c r="L2063" s="20"/>
      <c r="M2063" s="20">
        <f>Разбивка_по_щитам!P2068</f>
        <v>0</v>
      </c>
      <c r="N2063" s="20"/>
    </row>
    <row r="2064" spans="2:14" x14ac:dyDescent="0.2">
      <c r="B2064" s="20">
        <f>Разбивка_по_щитам!B2069</f>
        <v>0</v>
      </c>
      <c r="C2064" s="20">
        <f>Разбивка_по_щитам!C2069</f>
        <v>0</v>
      </c>
      <c r="D2064" s="20">
        <f>Разбивка_по_щитам!F2069</f>
        <v>0</v>
      </c>
      <c r="E2064" s="20">
        <f>Разбивка_по_щитам!H2069</f>
        <v>0</v>
      </c>
      <c r="F2064" s="20">
        <f>Разбивка_по_щитам!I2069</f>
        <v>0</v>
      </c>
      <c r="G2064" s="20">
        <f>Разбивка_по_щитам!J2069</f>
        <v>0</v>
      </c>
      <c r="H2064" s="20">
        <f>Разбивка_по_щитам!K2069</f>
        <v>0</v>
      </c>
      <c r="I2064" s="20">
        <f>Разбивка_по_щитам!L2069</f>
        <v>0</v>
      </c>
      <c r="J2064" s="20">
        <f>Разбивка_по_щитам!M2069</f>
        <v>0</v>
      </c>
      <c r="K2064" s="20">
        <f>Разбивка_по_щитам!N2069</f>
        <v>0</v>
      </c>
      <c r="L2064" s="20"/>
      <c r="M2064" s="20">
        <f>Разбивка_по_щитам!P2069</f>
        <v>0</v>
      </c>
      <c r="N2064" s="20"/>
    </row>
    <row r="2065" spans="2:14" x14ac:dyDescent="0.2">
      <c r="B2065" s="20">
        <f>Разбивка_по_щитам!B2070</f>
        <v>0</v>
      </c>
      <c r="C2065" s="20">
        <f>Разбивка_по_щитам!C2070</f>
        <v>0</v>
      </c>
      <c r="D2065" s="20">
        <f>Разбивка_по_щитам!F2070</f>
        <v>0</v>
      </c>
      <c r="E2065" s="20">
        <f>Разбивка_по_щитам!H2070</f>
        <v>0</v>
      </c>
      <c r="F2065" s="20">
        <f>Разбивка_по_щитам!I2070</f>
        <v>0</v>
      </c>
      <c r="G2065" s="20">
        <f>Разбивка_по_щитам!J2070</f>
        <v>0</v>
      </c>
      <c r="H2065" s="20">
        <f>Разбивка_по_щитам!K2070</f>
        <v>0</v>
      </c>
      <c r="I2065" s="20">
        <f>Разбивка_по_щитам!L2070</f>
        <v>0</v>
      </c>
      <c r="J2065" s="20">
        <f>Разбивка_по_щитам!M2070</f>
        <v>0</v>
      </c>
      <c r="K2065" s="20">
        <f>Разбивка_по_щитам!N2070</f>
        <v>0</v>
      </c>
      <c r="L2065" s="20"/>
      <c r="M2065" s="20">
        <f>Разбивка_по_щитам!P2070</f>
        <v>0</v>
      </c>
      <c r="N2065" s="20"/>
    </row>
    <row r="2066" spans="2:14" x14ac:dyDescent="0.2">
      <c r="B2066" s="20">
        <f>Разбивка_по_щитам!B2071</f>
        <v>0</v>
      </c>
      <c r="C2066" s="20">
        <f>Разбивка_по_щитам!C2071</f>
        <v>0</v>
      </c>
      <c r="D2066" s="20">
        <f>Разбивка_по_щитам!F2071</f>
        <v>0</v>
      </c>
      <c r="E2066" s="20">
        <f>Разбивка_по_щитам!H2071</f>
        <v>0</v>
      </c>
      <c r="F2066" s="20">
        <f>Разбивка_по_щитам!I2071</f>
        <v>0</v>
      </c>
      <c r="G2066" s="20">
        <f>Разбивка_по_щитам!J2071</f>
        <v>0</v>
      </c>
      <c r="H2066" s="20">
        <f>Разбивка_по_щитам!K2071</f>
        <v>0</v>
      </c>
      <c r="I2066" s="20">
        <f>Разбивка_по_щитам!L2071</f>
        <v>0</v>
      </c>
      <c r="J2066" s="20">
        <f>Разбивка_по_щитам!M2071</f>
        <v>0</v>
      </c>
      <c r="K2066" s="20">
        <f>Разбивка_по_щитам!N2071</f>
        <v>0</v>
      </c>
      <c r="L2066" s="20"/>
      <c r="M2066" s="20">
        <f>Разбивка_по_щитам!P2071</f>
        <v>0</v>
      </c>
      <c r="N2066" s="20"/>
    </row>
    <row r="2067" spans="2:14" x14ac:dyDescent="0.2">
      <c r="B2067" s="20">
        <f>Разбивка_по_щитам!B2072</f>
        <v>0</v>
      </c>
      <c r="C2067" s="20">
        <f>Разбивка_по_щитам!C2072</f>
        <v>0</v>
      </c>
      <c r="D2067" s="20">
        <f>Разбивка_по_щитам!F2072</f>
        <v>0</v>
      </c>
      <c r="E2067" s="20">
        <f>Разбивка_по_щитам!H2072</f>
        <v>0</v>
      </c>
      <c r="F2067" s="20">
        <f>Разбивка_по_щитам!I2072</f>
        <v>0</v>
      </c>
      <c r="G2067" s="20">
        <f>Разбивка_по_щитам!J2072</f>
        <v>0</v>
      </c>
      <c r="H2067" s="20">
        <f>Разбивка_по_щитам!K2072</f>
        <v>0</v>
      </c>
      <c r="I2067" s="20">
        <f>Разбивка_по_щитам!L2072</f>
        <v>0</v>
      </c>
      <c r="J2067" s="20">
        <f>Разбивка_по_щитам!M2072</f>
        <v>0</v>
      </c>
      <c r="K2067" s="20">
        <f>Разбивка_по_щитам!N2072</f>
        <v>0</v>
      </c>
      <c r="L2067" s="20"/>
      <c r="M2067" s="20">
        <f>Разбивка_по_щитам!P2072</f>
        <v>0</v>
      </c>
      <c r="N2067" s="20"/>
    </row>
    <row r="2068" spans="2:14" x14ac:dyDescent="0.2">
      <c r="B2068" s="20">
        <f>Разбивка_по_щитам!B2073</f>
        <v>0</v>
      </c>
      <c r="C2068" s="20">
        <f>Разбивка_по_щитам!C2073</f>
        <v>0</v>
      </c>
      <c r="D2068" s="20">
        <f>Разбивка_по_щитам!F2073</f>
        <v>0</v>
      </c>
      <c r="E2068" s="20">
        <f>Разбивка_по_щитам!H2073</f>
        <v>0</v>
      </c>
      <c r="F2068" s="20">
        <f>Разбивка_по_щитам!I2073</f>
        <v>0</v>
      </c>
      <c r="G2068" s="20">
        <f>Разбивка_по_щитам!J2073</f>
        <v>0</v>
      </c>
      <c r="H2068" s="20">
        <f>Разбивка_по_щитам!K2073</f>
        <v>0</v>
      </c>
      <c r="I2068" s="20">
        <f>Разбивка_по_щитам!L2073</f>
        <v>0</v>
      </c>
      <c r="J2068" s="20">
        <f>Разбивка_по_щитам!M2073</f>
        <v>0</v>
      </c>
      <c r="K2068" s="20">
        <f>Разбивка_по_щитам!N2073</f>
        <v>0</v>
      </c>
      <c r="L2068" s="20"/>
      <c r="M2068" s="20">
        <f>Разбивка_по_щитам!P2073</f>
        <v>0</v>
      </c>
      <c r="N2068" s="20"/>
    </row>
    <row r="2069" spans="2:14" x14ac:dyDescent="0.2">
      <c r="B2069" s="20">
        <f>Разбивка_по_щитам!B2074</f>
        <v>0</v>
      </c>
      <c r="C2069" s="20">
        <f>Разбивка_по_щитам!C2074</f>
        <v>0</v>
      </c>
      <c r="D2069" s="20">
        <f>Разбивка_по_щитам!F2074</f>
        <v>0</v>
      </c>
      <c r="E2069" s="20">
        <f>Разбивка_по_щитам!H2074</f>
        <v>0</v>
      </c>
      <c r="F2069" s="20">
        <f>Разбивка_по_щитам!I2074</f>
        <v>0</v>
      </c>
      <c r="G2069" s="20">
        <f>Разбивка_по_щитам!J2074</f>
        <v>0</v>
      </c>
      <c r="H2069" s="20">
        <f>Разбивка_по_щитам!K2074</f>
        <v>0</v>
      </c>
      <c r="I2069" s="20">
        <f>Разбивка_по_щитам!L2074</f>
        <v>0</v>
      </c>
      <c r="J2069" s="20">
        <f>Разбивка_по_щитам!M2074</f>
        <v>0</v>
      </c>
      <c r="K2069" s="20">
        <f>Разбивка_по_щитам!N2074</f>
        <v>0</v>
      </c>
      <c r="L2069" s="20"/>
      <c r="M2069" s="20">
        <f>Разбивка_по_щитам!P2074</f>
        <v>0</v>
      </c>
      <c r="N2069" s="20"/>
    </row>
    <row r="2070" spans="2:14" x14ac:dyDescent="0.2">
      <c r="B2070" s="20">
        <f>Разбивка_по_щитам!B2075</f>
        <v>0</v>
      </c>
      <c r="C2070" s="20">
        <f>Разбивка_по_щитам!C2075</f>
        <v>0</v>
      </c>
      <c r="D2070" s="20">
        <f>Разбивка_по_щитам!F2075</f>
        <v>0</v>
      </c>
      <c r="E2070" s="20">
        <f>Разбивка_по_щитам!H2075</f>
        <v>0</v>
      </c>
      <c r="F2070" s="20">
        <f>Разбивка_по_щитам!I2075</f>
        <v>0</v>
      </c>
      <c r="G2070" s="20">
        <f>Разбивка_по_щитам!J2075</f>
        <v>0</v>
      </c>
      <c r="H2070" s="20">
        <f>Разбивка_по_щитам!K2075</f>
        <v>0</v>
      </c>
      <c r="I2070" s="20">
        <f>Разбивка_по_щитам!L2075</f>
        <v>0</v>
      </c>
      <c r="J2070" s="20">
        <f>Разбивка_по_щитам!M2075</f>
        <v>0</v>
      </c>
      <c r="K2070" s="20">
        <f>Разбивка_по_щитам!N2075</f>
        <v>0</v>
      </c>
      <c r="L2070" s="20"/>
      <c r="M2070" s="20">
        <f>Разбивка_по_щитам!P2075</f>
        <v>0</v>
      </c>
      <c r="N2070" s="20"/>
    </row>
    <row r="2071" spans="2:14" x14ac:dyDescent="0.2">
      <c r="B2071" s="20">
        <f>Разбивка_по_щитам!B2076</f>
        <v>0</v>
      </c>
      <c r="C2071" s="20">
        <f>Разбивка_по_щитам!C2076</f>
        <v>0</v>
      </c>
      <c r="D2071" s="20">
        <f>Разбивка_по_щитам!F2076</f>
        <v>0</v>
      </c>
      <c r="E2071" s="20">
        <f>Разбивка_по_щитам!H2076</f>
        <v>0</v>
      </c>
      <c r="F2071" s="20">
        <f>Разбивка_по_щитам!I2076</f>
        <v>0</v>
      </c>
      <c r="G2071" s="20">
        <f>Разбивка_по_щитам!J2076</f>
        <v>0</v>
      </c>
      <c r="H2071" s="20">
        <f>Разбивка_по_щитам!K2076</f>
        <v>0</v>
      </c>
      <c r="I2071" s="20">
        <f>Разбивка_по_щитам!L2076</f>
        <v>0</v>
      </c>
      <c r="J2071" s="20">
        <f>Разбивка_по_щитам!M2076</f>
        <v>0</v>
      </c>
      <c r="K2071" s="20">
        <f>Разбивка_по_щитам!N2076</f>
        <v>0</v>
      </c>
      <c r="L2071" s="20"/>
      <c r="M2071" s="20">
        <f>Разбивка_по_щитам!P2076</f>
        <v>0</v>
      </c>
      <c r="N2071" s="20"/>
    </row>
    <row r="2072" spans="2:14" x14ac:dyDescent="0.2">
      <c r="B2072" s="20">
        <f>Разбивка_по_щитам!B2077</f>
        <v>0</v>
      </c>
      <c r="C2072" s="20">
        <f>Разбивка_по_щитам!C2077</f>
        <v>0</v>
      </c>
      <c r="D2072" s="20">
        <f>Разбивка_по_щитам!F2077</f>
        <v>0</v>
      </c>
      <c r="E2072" s="20">
        <f>Разбивка_по_щитам!H2077</f>
        <v>0</v>
      </c>
      <c r="F2072" s="20">
        <f>Разбивка_по_щитам!I2077</f>
        <v>0</v>
      </c>
      <c r="G2072" s="20">
        <f>Разбивка_по_щитам!J2077</f>
        <v>0</v>
      </c>
      <c r="H2072" s="20">
        <f>Разбивка_по_щитам!K2077</f>
        <v>0</v>
      </c>
      <c r="I2072" s="20">
        <f>Разбивка_по_щитам!L2077</f>
        <v>0</v>
      </c>
      <c r="J2072" s="20">
        <f>Разбивка_по_щитам!M2077</f>
        <v>0</v>
      </c>
      <c r="K2072" s="20">
        <f>Разбивка_по_щитам!N2077</f>
        <v>0</v>
      </c>
      <c r="L2072" s="20"/>
      <c r="M2072" s="20">
        <f>Разбивка_по_щитам!P2077</f>
        <v>0</v>
      </c>
      <c r="N2072" s="20"/>
    </row>
    <row r="2073" spans="2:14" x14ac:dyDescent="0.2">
      <c r="B2073" s="20">
        <f>Разбивка_по_щитам!B2078</f>
        <v>0</v>
      </c>
      <c r="C2073" s="20">
        <f>Разбивка_по_щитам!C2078</f>
        <v>0</v>
      </c>
      <c r="D2073" s="20">
        <f>Разбивка_по_щитам!F2078</f>
        <v>0</v>
      </c>
      <c r="E2073" s="20">
        <f>Разбивка_по_щитам!H2078</f>
        <v>0</v>
      </c>
      <c r="F2073" s="20">
        <f>Разбивка_по_щитам!I2078</f>
        <v>0</v>
      </c>
      <c r="G2073" s="20">
        <f>Разбивка_по_щитам!J2078</f>
        <v>0</v>
      </c>
      <c r="H2073" s="20">
        <f>Разбивка_по_щитам!K2078</f>
        <v>0</v>
      </c>
      <c r="I2073" s="20">
        <f>Разбивка_по_щитам!L2078</f>
        <v>0</v>
      </c>
      <c r="J2073" s="20">
        <f>Разбивка_по_щитам!M2078</f>
        <v>0</v>
      </c>
      <c r="K2073" s="20">
        <f>Разбивка_по_щитам!N2078</f>
        <v>0</v>
      </c>
      <c r="L2073" s="20"/>
      <c r="M2073" s="20">
        <f>Разбивка_по_щитам!P2078</f>
        <v>0</v>
      </c>
      <c r="N2073" s="20"/>
    </row>
    <row r="2074" spans="2:14" x14ac:dyDescent="0.2">
      <c r="B2074" s="20">
        <f>Разбивка_по_щитам!B2079</f>
        <v>0</v>
      </c>
      <c r="C2074" s="20">
        <f>Разбивка_по_щитам!C2079</f>
        <v>0</v>
      </c>
      <c r="D2074" s="20">
        <f>Разбивка_по_щитам!F2079</f>
        <v>0</v>
      </c>
      <c r="E2074" s="20">
        <f>Разбивка_по_щитам!H2079</f>
        <v>0</v>
      </c>
      <c r="F2074" s="20">
        <f>Разбивка_по_щитам!I2079</f>
        <v>0</v>
      </c>
      <c r="G2074" s="20">
        <f>Разбивка_по_щитам!J2079</f>
        <v>0</v>
      </c>
      <c r="H2074" s="20">
        <f>Разбивка_по_щитам!K2079</f>
        <v>0</v>
      </c>
      <c r="I2074" s="20">
        <f>Разбивка_по_щитам!L2079</f>
        <v>0</v>
      </c>
      <c r="J2074" s="20">
        <f>Разбивка_по_щитам!M2079</f>
        <v>0</v>
      </c>
      <c r="K2074" s="20">
        <f>Разбивка_по_щитам!N2079</f>
        <v>0</v>
      </c>
      <c r="L2074" s="20"/>
      <c r="M2074" s="20">
        <f>Разбивка_по_щитам!P2079</f>
        <v>0</v>
      </c>
      <c r="N2074" s="20"/>
    </row>
    <row r="2075" spans="2:14" x14ac:dyDescent="0.2">
      <c r="B2075" s="20">
        <f>Разбивка_по_щитам!B2080</f>
        <v>0</v>
      </c>
      <c r="C2075" s="20">
        <f>Разбивка_по_щитам!C2080</f>
        <v>0</v>
      </c>
      <c r="D2075" s="20">
        <f>Разбивка_по_щитам!F2080</f>
        <v>0</v>
      </c>
      <c r="E2075" s="20">
        <f>Разбивка_по_щитам!H2080</f>
        <v>0</v>
      </c>
      <c r="F2075" s="20">
        <f>Разбивка_по_щитам!I2080</f>
        <v>0</v>
      </c>
      <c r="G2075" s="20">
        <f>Разбивка_по_щитам!J2080</f>
        <v>0</v>
      </c>
      <c r="H2075" s="20">
        <f>Разбивка_по_щитам!K2080</f>
        <v>0</v>
      </c>
      <c r="I2075" s="20">
        <f>Разбивка_по_щитам!L2080</f>
        <v>0</v>
      </c>
      <c r="J2075" s="20">
        <f>Разбивка_по_щитам!M2080</f>
        <v>0</v>
      </c>
      <c r="K2075" s="20">
        <f>Разбивка_по_щитам!N2080</f>
        <v>0</v>
      </c>
      <c r="L2075" s="20"/>
      <c r="M2075" s="20">
        <f>Разбивка_по_щитам!P2080</f>
        <v>0</v>
      </c>
      <c r="N2075" s="20"/>
    </row>
    <row r="2076" spans="2:14" x14ac:dyDescent="0.2">
      <c r="B2076" s="20">
        <f>Разбивка_по_щитам!B2081</f>
        <v>0</v>
      </c>
      <c r="C2076" s="20">
        <f>Разбивка_по_щитам!C2081</f>
        <v>0</v>
      </c>
      <c r="D2076" s="20">
        <f>Разбивка_по_щитам!F2081</f>
        <v>0</v>
      </c>
      <c r="E2076" s="20">
        <f>Разбивка_по_щитам!H2081</f>
        <v>0</v>
      </c>
      <c r="F2076" s="20">
        <f>Разбивка_по_щитам!I2081</f>
        <v>0</v>
      </c>
      <c r="G2076" s="20">
        <f>Разбивка_по_щитам!J2081</f>
        <v>0</v>
      </c>
      <c r="H2076" s="20">
        <f>Разбивка_по_щитам!K2081</f>
        <v>0</v>
      </c>
      <c r="I2076" s="20">
        <f>Разбивка_по_щитам!L2081</f>
        <v>0</v>
      </c>
      <c r="J2076" s="20">
        <f>Разбивка_по_щитам!M2081</f>
        <v>0</v>
      </c>
      <c r="K2076" s="20">
        <f>Разбивка_по_щитам!N2081</f>
        <v>0</v>
      </c>
      <c r="L2076" s="20"/>
      <c r="M2076" s="20">
        <f>Разбивка_по_щитам!P2081</f>
        <v>0</v>
      </c>
      <c r="N2076" s="20"/>
    </row>
    <row r="2077" spans="2:14" x14ac:dyDescent="0.2">
      <c r="B2077" s="20">
        <f>Разбивка_по_щитам!B2082</f>
        <v>0</v>
      </c>
      <c r="C2077" s="20">
        <f>Разбивка_по_щитам!C2082</f>
        <v>0</v>
      </c>
      <c r="D2077" s="20">
        <f>Разбивка_по_щитам!F2082</f>
        <v>0</v>
      </c>
      <c r="E2077" s="20">
        <f>Разбивка_по_щитам!H2082</f>
        <v>0</v>
      </c>
      <c r="F2077" s="20">
        <f>Разбивка_по_щитам!I2082</f>
        <v>0</v>
      </c>
      <c r="G2077" s="20">
        <f>Разбивка_по_щитам!J2082</f>
        <v>0</v>
      </c>
      <c r="H2077" s="20">
        <f>Разбивка_по_щитам!K2082</f>
        <v>0</v>
      </c>
      <c r="I2077" s="20">
        <f>Разбивка_по_щитам!L2082</f>
        <v>0</v>
      </c>
      <c r="J2077" s="20">
        <f>Разбивка_по_щитам!M2082</f>
        <v>0</v>
      </c>
      <c r="K2077" s="20">
        <f>Разбивка_по_щитам!N2082</f>
        <v>0</v>
      </c>
      <c r="L2077" s="20"/>
      <c r="M2077" s="20">
        <f>Разбивка_по_щитам!P2082</f>
        <v>0</v>
      </c>
      <c r="N2077" s="20"/>
    </row>
    <row r="2078" spans="2:14" x14ac:dyDescent="0.2">
      <c r="B2078" s="20">
        <f>Разбивка_по_щитам!B2083</f>
        <v>0</v>
      </c>
      <c r="C2078" s="20">
        <f>Разбивка_по_щитам!C2083</f>
        <v>0</v>
      </c>
      <c r="D2078" s="20">
        <f>Разбивка_по_щитам!F2083</f>
        <v>0</v>
      </c>
      <c r="E2078" s="20">
        <f>Разбивка_по_щитам!H2083</f>
        <v>0</v>
      </c>
      <c r="F2078" s="20">
        <f>Разбивка_по_щитам!I2083</f>
        <v>0</v>
      </c>
      <c r="G2078" s="20">
        <f>Разбивка_по_щитам!J2083</f>
        <v>0</v>
      </c>
      <c r="H2078" s="20">
        <f>Разбивка_по_щитам!K2083</f>
        <v>0</v>
      </c>
      <c r="I2078" s="20">
        <f>Разбивка_по_щитам!L2083</f>
        <v>0</v>
      </c>
      <c r="J2078" s="20">
        <f>Разбивка_по_щитам!M2083</f>
        <v>0</v>
      </c>
      <c r="K2078" s="20">
        <f>Разбивка_по_щитам!N2083</f>
        <v>0</v>
      </c>
      <c r="L2078" s="20"/>
      <c r="M2078" s="20">
        <f>Разбивка_по_щитам!P2083</f>
        <v>0</v>
      </c>
      <c r="N2078" s="20"/>
    </row>
    <row r="2079" spans="2:14" x14ac:dyDescent="0.2">
      <c r="B2079" s="20">
        <f>Разбивка_по_щитам!B2084</f>
        <v>0</v>
      </c>
      <c r="C2079" s="20">
        <f>Разбивка_по_щитам!C2084</f>
        <v>0</v>
      </c>
      <c r="D2079" s="20">
        <f>Разбивка_по_щитам!F2084</f>
        <v>0</v>
      </c>
      <c r="E2079" s="20">
        <f>Разбивка_по_щитам!H2084</f>
        <v>0</v>
      </c>
      <c r="F2079" s="20">
        <f>Разбивка_по_щитам!I2084</f>
        <v>0</v>
      </c>
      <c r="G2079" s="20">
        <f>Разбивка_по_щитам!J2084</f>
        <v>0</v>
      </c>
      <c r="H2079" s="20">
        <f>Разбивка_по_щитам!K2084</f>
        <v>0</v>
      </c>
      <c r="I2079" s="20">
        <f>Разбивка_по_щитам!L2084</f>
        <v>0</v>
      </c>
      <c r="J2079" s="20">
        <f>Разбивка_по_щитам!M2084</f>
        <v>0</v>
      </c>
      <c r="K2079" s="20">
        <f>Разбивка_по_щитам!N2084</f>
        <v>0</v>
      </c>
      <c r="L2079" s="20"/>
      <c r="M2079" s="20">
        <f>Разбивка_по_щитам!P2084</f>
        <v>0</v>
      </c>
      <c r="N2079" s="20"/>
    </row>
    <row r="2080" spans="2:14" x14ac:dyDescent="0.2">
      <c r="B2080" s="20">
        <f>Разбивка_по_щитам!B2085</f>
        <v>0</v>
      </c>
      <c r="C2080" s="20">
        <f>Разбивка_по_щитам!C2085</f>
        <v>0</v>
      </c>
      <c r="D2080" s="20">
        <f>Разбивка_по_щитам!F2085</f>
        <v>0</v>
      </c>
      <c r="E2080" s="20">
        <f>Разбивка_по_щитам!H2085</f>
        <v>0</v>
      </c>
      <c r="F2080" s="20">
        <f>Разбивка_по_щитам!I2085</f>
        <v>0</v>
      </c>
      <c r="G2080" s="20">
        <f>Разбивка_по_щитам!J2085</f>
        <v>0</v>
      </c>
      <c r="H2080" s="20">
        <f>Разбивка_по_щитам!K2085</f>
        <v>0</v>
      </c>
      <c r="I2080" s="20">
        <f>Разбивка_по_щитам!L2085</f>
        <v>0</v>
      </c>
      <c r="J2080" s="20">
        <f>Разбивка_по_щитам!M2085</f>
        <v>0</v>
      </c>
      <c r="K2080" s="20">
        <f>Разбивка_по_щитам!N2085</f>
        <v>0</v>
      </c>
      <c r="L2080" s="20"/>
      <c r="M2080" s="20">
        <f>Разбивка_по_щитам!P2085</f>
        <v>0</v>
      </c>
      <c r="N2080" s="20"/>
    </row>
    <row r="2081" spans="2:14" x14ac:dyDescent="0.2">
      <c r="B2081" s="20">
        <f>Разбивка_по_щитам!B2086</f>
        <v>0</v>
      </c>
      <c r="C2081" s="20">
        <f>Разбивка_по_щитам!C2086</f>
        <v>0</v>
      </c>
      <c r="D2081" s="20">
        <f>Разбивка_по_щитам!F2086</f>
        <v>0</v>
      </c>
      <c r="E2081" s="20">
        <f>Разбивка_по_щитам!H2086</f>
        <v>0</v>
      </c>
      <c r="F2081" s="20">
        <f>Разбивка_по_щитам!I2086</f>
        <v>0</v>
      </c>
      <c r="G2081" s="20">
        <f>Разбивка_по_щитам!J2086</f>
        <v>0</v>
      </c>
      <c r="H2081" s="20">
        <f>Разбивка_по_щитам!K2086</f>
        <v>0</v>
      </c>
      <c r="I2081" s="20">
        <f>Разбивка_по_щитам!L2086</f>
        <v>0</v>
      </c>
      <c r="J2081" s="20">
        <f>Разбивка_по_щитам!M2086</f>
        <v>0</v>
      </c>
      <c r="K2081" s="20">
        <f>Разбивка_по_щитам!N2086</f>
        <v>0</v>
      </c>
      <c r="L2081" s="20"/>
      <c r="M2081" s="20">
        <f>Разбивка_по_щитам!P2086</f>
        <v>0</v>
      </c>
      <c r="N2081" s="20"/>
    </row>
    <row r="2082" spans="2:14" x14ac:dyDescent="0.2">
      <c r="B2082" s="20">
        <f>Разбивка_по_щитам!B2087</f>
        <v>0</v>
      </c>
      <c r="C2082" s="20">
        <f>Разбивка_по_щитам!C2087</f>
        <v>0</v>
      </c>
      <c r="D2082" s="20">
        <f>Разбивка_по_щитам!F2087</f>
        <v>0</v>
      </c>
      <c r="E2082" s="20">
        <f>Разбивка_по_щитам!H2087</f>
        <v>0</v>
      </c>
      <c r="F2082" s="20">
        <f>Разбивка_по_щитам!I2087</f>
        <v>0</v>
      </c>
      <c r="G2082" s="20">
        <f>Разбивка_по_щитам!J2087</f>
        <v>0</v>
      </c>
      <c r="H2082" s="20">
        <f>Разбивка_по_щитам!K2087</f>
        <v>0</v>
      </c>
      <c r="I2082" s="20">
        <f>Разбивка_по_щитам!L2087</f>
        <v>0</v>
      </c>
      <c r="J2082" s="20">
        <f>Разбивка_по_щитам!M2087</f>
        <v>0</v>
      </c>
      <c r="K2082" s="20">
        <f>Разбивка_по_щитам!N2087</f>
        <v>0</v>
      </c>
      <c r="L2082" s="20"/>
      <c r="M2082" s="20">
        <f>Разбивка_по_щитам!P2087</f>
        <v>0</v>
      </c>
      <c r="N2082" s="20"/>
    </row>
    <row r="2083" spans="2:14" x14ac:dyDescent="0.2">
      <c r="B2083" s="20">
        <f>Разбивка_по_щитам!B2088</f>
        <v>0</v>
      </c>
      <c r="C2083" s="20">
        <f>Разбивка_по_щитам!C2088</f>
        <v>0</v>
      </c>
      <c r="D2083" s="20">
        <f>Разбивка_по_щитам!F2088</f>
        <v>0</v>
      </c>
      <c r="E2083" s="20">
        <f>Разбивка_по_щитам!H2088</f>
        <v>0</v>
      </c>
      <c r="F2083" s="20">
        <f>Разбивка_по_щитам!I2088</f>
        <v>0</v>
      </c>
      <c r="G2083" s="20">
        <f>Разбивка_по_щитам!J2088</f>
        <v>0</v>
      </c>
      <c r="H2083" s="20">
        <f>Разбивка_по_щитам!K2088</f>
        <v>0</v>
      </c>
      <c r="I2083" s="20">
        <f>Разбивка_по_щитам!L2088</f>
        <v>0</v>
      </c>
      <c r="J2083" s="20">
        <f>Разбивка_по_щитам!M2088</f>
        <v>0</v>
      </c>
      <c r="K2083" s="20">
        <f>Разбивка_по_щитам!N2088</f>
        <v>0</v>
      </c>
      <c r="L2083" s="20"/>
      <c r="M2083" s="20">
        <f>Разбивка_по_щитам!P2088</f>
        <v>0</v>
      </c>
      <c r="N2083" s="20"/>
    </row>
    <row r="2084" spans="2:14" x14ac:dyDescent="0.2">
      <c r="B2084" s="20">
        <f>Разбивка_по_щитам!B2089</f>
        <v>0</v>
      </c>
      <c r="C2084" s="20">
        <f>Разбивка_по_щитам!C2089</f>
        <v>0</v>
      </c>
      <c r="D2084" s="20">
        <f>Разбивка_по_щитам!F2089</f>
        <v>0</v>
      </c>
      <c r="E2084" s="20">
        <f>Разбивка_по_щитам!H2089</f>
        <v>0</v>
      </c>
      <c r="F2084" s="20">
        <f>Разбивка_по_щитам!I2089</f>
        <v>0</v>
      </c>
      <c r="G2084" s="20">
        <f>Разбивка_по_щитам!J2089</f>
        <v>0</v>
      </c>
      <c r="H2084" s="20">
        <f>Разбивка_по_щитам!K2089</f>
        <v>0</v>
      </c>
      <c r="I2084" s="20">
        <f>Разбивка_по_щитам!L2089</f>
        <v>0</v>
      </c>
      <c r="J2084" s="20">
        <f>Разбивка_по_щитам!M2089</f>
        <v>0</v>
      </c>
      <c r="K2084" s="20">
        <f>Разбивка_по_щитам!N2089</f>
        <v>0</v>
      </c>
      <c r="L2084" s="20"/>
      <c r="M2084" s="20">
        <f>Разбивка_по_щитам!P2089</f>
        <v>0</v>
      </c>
      <c r="N2084" s="20"/>
    </row>
    <row r="2085" spans="2:14" x14ac:dyDescent="0.2">
      <c r="B2085" s="20">
        <f>Разбивка_по_щитам!B2090</f>
        <v>0</v>
      </c>
      <c r="C2085" s="20">
        <f>Разбивка_по_щитам!C2090</f>
        <v>0</v>
      </c>
      <c r="D2085" s="20">
        <f>Разбивка_по_щитам!F2090</f>
        <v>0</v>
      </c>
      <c r="E2085" s="20">
        <f>Разбивка_по_щитам!H2090</f>
        <v>0</v>
      </c>
      <c r="F2085" s="20">
        <f>Разбивка_по_щитам!I2090</f>
        <v>0</v>
      </c>
      <c r="G2085" s="20">
        <f>Разбивка_по_щитам!J2090</f>
        <v>0</v>
      </c>
      <c r="H2085" s="20">
        <f>Разбивка_по_щитам!K2090</f>
        <v>0</v>
      </c>
      <c r="I2085" s="20">
        <f>Разбивка_по_щитам!L2090</f>
        <v>0</v>
      </c>
      <c r="J2085" s="20">
        <f>Разбивка_по_щитам!M2090</f>
        <v>0</v>
      </c>
      <c r="K2085" s="20">
        <f>Разбивка_по_щитам!N2090</f>
        <v>0</v>
      </c>
      <c r="L2085" s="20"/>
      <c r="M2085" s="20">
        <f>Разбивка_по_щитам!P2090</f>
        <v>0</v>
      </c>
      <c r="N2085" s="20"/>
    </row>
    <row r="2086" spans="2:14" x14ac:dyDescent="0.2">
      <c r="B2086" s="20">
        <f>Разбивка_по_щитам!B2091</f>
        <v>0</v>
      </c>
      <c r="C2086" s="20">
        <f>Разбивка_по_щитам!C2091</f>
        <v>0</v>
      </c>
      <c r="D2086" s="20">
        <f>Разбивка_по_щитам!F2091</f>
        <v>0</v>
      </c>
      <c r="E2086" s="20">
        <f>Разбивка_по_щитам!H2091</f>
        <v>0</v>
      </c>
      <c r="F2086" s="20">
        <f>Разбивка_по_щитам!I2091</f>
        <v>0</v>
      </c>
      <c r="G2086" s="20">
        <f>Разбивка_по_щитам!J2091</f>
        <v>0</v>
      </c>
      <c r="H2086" s="20">
        <f>Разбивка_по_щитам!K2091</f>
        <v>0</v>
      </c>
      <c r="I2086" s="20">
        <f>Разбивка_по_щитам!L2091</f>
        <v>0</v>
      </c>
      <c r="J2086" s="20">
        <f>Разбивка_по_щитам!M2091</f>
        <v>0</v>
      </c>
      <c r="K2086" s="20">
        <f>Разбивка_по_щитам!N2091</f>
        <v>0</v>
      </c>
      <c r="L2086" s="20"/>
      <c r="M2086" s="20">
        <f>Разбивка_по_щитам!P2091</f>
        <v>0</v>
      </c>
      <c r="N2086" s="20"/>
    </row>
    <row r="2087" spans="2:14" x14ac:dyDescent="0.2">
      <c r="B2087" s="20">
        <f>Разбивка_по_щитам!B2092</f>
        <v>0</v>
      </c>
      <c r="C2087" s="20">
        <f>Разбивка_по_щитам!C2092</f>
        <v>0</v>
      </c>
      <c r="D2087" s="20">
        <f>Разбивка_по_щитам!F2092</f>
        <v>0</v>
      </c>
      <c r="E2087" s="20">
        <f>Разбивка_по_щитам!H2092</f>
        <v>0</v>
      </c>
      <c r="F2087" s="20">
        <f>Разбивка_по_щитам!I2092</f>
        <v>0</v>
      </c>
      <c r="G2087" s="20">
        <f>Разбивка_по_щитам!J2092</f>
        <v>0</v>
      </c>
      <c r="H2087" s="20">
        <f>Разбивка_по_щитам!K2092</f>
        <v>0</v>
      </c>
      <c r="I2087" s="20">
        <f>Разбивка_по_щитам!L2092</f>
        <v>0</v>
      </c>
      <c r="J2087" s="20">
        <f>Разбивка_по_щитам!M2092</f>
        <v>0</v>
      </c>
      <c r="K2087" s="20">
        <f>Разбивка_по_щитам!N2092</f>
        <v>0</v>
      </c>
      <c r="L2087" s="20"/>
      <c r="M2087" s="20">
        <f>Разбивка_по_щитам!P2092</f>
        <v>0</v>
      </c>
      <c r="N2087" s="20"/>
    </row>
    <row r="2088" spans="2:14" x14ac:dyDescent="0.2">
      <c r="B2088" s="20">
        <f>Разбивка_по_щитам!B2093</f>
        <v>0</v>
      </c>
      <c r="C2088" s="20">
        <f>Разбивка_по_щитам!C2093</f>
        <v>0</v>
      </c>
      <c r="D2088" s="20">
        <f>Разбивка_по_щитам!F2093</f>
        <v>0</v>
      </c>
      <c r="E2088" s="20">
        <f>Разбивка_по_щитам!H2093</f>
        <v>0</v>
      </c>
      <c r="F2088" s="20">
        <f>Разбивка_по_щитам!I2093</f>
        <v>0</v>
      </c>
      <c r="G2088" s="20">
        <f>Разбивка_по_щитам!J2093</f>
        <v>0</v>
      </c>
      <c r="H2088" s="20">
        <f>Разбивка_по_щитам!K2093</f>
        <v>0</v>
      </c>
      <c r="I2088" s="20">
        <f>Разбивка_по_щитам!L2093</f>
        <v>0</v>
      </c>
      <c r="J2088" s="20">
        <f>Разбивка_по_щитам!M2093</f>
        <v>0</v>
      </c>
      <c r="K2088" s="20">
        <f>Разбивка_по_щитам!N2093</f>
        <v>0</v>
      </c>
      <c r="L2088" s="20"/>
      <c r="M2088" s="20">
        <f>Разбивка_по_щитам!P2093</f>
        <v>0</v>
      </c>
      <c r="N2088" s="20"/>
    </row>
    <row r="2089" spans="2:14" x14ac:dyDescent="0.2">
      <c r="B2089" s="20">
        <f>Разбивка_по_щитам!B2094</f>
        <v>0</v>
      </c>
      <c r="C2089" s="20">
        <f>Разбивка_по_щитам!C2094</f>
        <v>0</v>
      </c>
      <c r="D2089" s="20">
        <f>Разбивка_по_щитам!F2094</f>
        <v>0</v>
      </c>
      <c r="E2089" s="20">
        <f>Разбивка_по_щитам!H2094</f>
        <v>0</v>
      </c>
      <c r="F2089" s="20">
        <f>Разбивка_по_щитам!I2094</f>
        <v>0</v>
      </c>
      <c r="G2089" s="20">
        <f>Разбивка_по_щитам!J2094</f>
        <v>0</v>
      </c>
      <c r="H2089" s="20">
        <f>Разбивка_по_щитам!K2094</f>
        <v>0</v>
      </c>
      <c r="I2089" s="20">
        <f>Разбивка_по_щитам!L2094</f>
        <v>0</v>
      </c>
      <c r="J2089" s="20">
        <f>Разбивка_по_щитам!M2094</f>
        <v>0</v>
      </c>
      <c r="K2089" s="20">
        <f>Разбивка_по_щитам!N2094</f>
        <v>0</v>
      </c>
      <c r="L2089" s="20"/>
      <c r="M2089" s="20">
        <f>Разбивка_по_щитам!P2094</f>
        <v>0</v>
      </c>
      <c r="N2089" s="20"/>
    </row>
    <row r="2090" spans="2:14" x14ac:dyDescent="0.2">
      <c r="B2090" s="20">
        <f>Разбивка_по_щитам!B2095</f>
        <v>0</v>
      </c>
      <c r="C2090" s="20">
        <f>Разбивка_по_щитам!C2095</f>
        <v>0</v>
      </c>
      <c r="D2090" s="20">
        <f>Разбивка_по_щитам!F2095</f>
        <v>0</v>
      </c>
      <c r="E2090" s="20">
        <f>Разбивка_по_щитам!H2095</f>
        <v>0</v>
      </c>
      <c r="F2090" s="20">
        <f>Разбивка_по_щитам!I2095</f>
        <v>0</v>
      </c>
      <c r="G2090" s="20">
        <f>Разбивка_по_щитам!J2095</f>
        <v>0</v>
      </c>
      <c r="H2090" s="20">
        <f>Разбивка_по_щитам!K2095</f>
        <v>0</v>
      </c>
      <c r="I2090" s="20">
        <f>Разбивка_по_щитам!L2095</f>
        <v>0</v>
      </c>
      <c r="J2090" s="20">
        <f>Разбивка_по_щитам!M2095</f>
        <v>0</v>
      </c>
      <c r="K2090" s="20">
        <f>Разбивка_по_щитам!N2095</f>
        <v>0</v>
      </c>
      <c r="L2090" s="20"/>
      <c r="M2090" s="20">
        <f>Разбивка_по_щитам!P2095</f>
        <v>0</v>
      </c>
      <c r="N2090" s="20"/>
    </row>
    <row r="2091" spans="2:14" x14ac:dyDescent="0.2">
      <c r="B2091" s="20">
        <f>Разбивка_по_щитам!B2096</f>
        <v>0</v>
      </c>
      <c r="C2091" s="20">
        <f>Разбивка_по_щитам!C2096</f>
        <v>0</v>
      </c>
      <c r="D2091" s="20">
        <f>Разбивка_по_щитам!F2096</f>
        <v>0</v>
      </c>
      <c r="E2091" s="20">
        <f>Разбивка_по_щитам!H2096</f>
        <v>0</v>
      </c>
      <c r="F2091" s="20">
        <f>Разбивка_по_щитам!I2096</f>
        <v>0</v>
      </c>
      <c r="G2091" s="20">
        <f>Разбивка_по_щитам!J2096</f>
        <v>0</v>
      </c>
      <c r="H2091" s="20">
        <f>Разбивка_по_щитам!K2096</f>
        <v>0</v>
      </c>
      <c r="I2091" s="20">
        <f>Разбивка_по_щитам!L2096</f>
        <v>0</v>
      </c>
      <c r="J2091" s="20">
        <f>Разбивка_по_щитам!M2096</f>
        <v>0</v>
      </c>
      <c r="K2091" s="20">
        <f>Разбивка_по_щитам!N2096</f>
        <v>0</v>
      </c>
      <c r="L2091" s="20"/>
      <c r="M2091" s="20">
        <f>Разбивка_по_щитам!P2096</f>
        <v>0</v>
      </c>
      <c r="N2091" s="20"/>
    </row>
    <row r="2092" spans="2:14" x14ac:dyDescent="0.2">
      <c r="B2092" s="20">
        <f>Разбивка_по_щитам!B2097</f>
        <v>0</v>
      </c>
      <c r="C2092" s="20">
        <f>Разбивка_по_щитам!C2097</f>
        <v>0</v>
      </c>
      <c r="D2092" s="20">
        <f>Разбивка_по_щитам!F2097</f>
        <v>0</v>
      </c>
      <c r="E2092" s="20">
        <f>Разбивка_по_щитам!H2097</f>
        <v>0</v>
      </c>
      <c r="F2092" s="20">
        <f>Разбивка_по_щитам!I2097</f>
        <v>0</v>
      </c>
      <c r="G2092" s="20">
        <f>Разбивка_по_щитам!J2097</f>
        <v>0</v>
      </c>
      <c r="H2092" s="20">
        <f>Разбивка_по_щитам!K2097</f>
        <v>0</v>
      </c>
      <c r="I2092" s="20">
        <f>Разбивка_по_щитам!L2097</f>
        <v>0</v>
      </c>
      <c r="J2092" s="20">
        <f>Разбивка_по_щитам!M2097</f>
        <v>0</v>
      </c>
      <c r="K2092" s="20">
        <f>Разбивка_по_щитам!N2097</f>
        <v>0</v>
      </c>
      <c r="L2092" s="20"/>
      <c r="M2092" s="20">
        <f>Разбивка_по_щитам!P2097</f>
        <v>0</v>
      </c>
      <c r="N2092" s="20"/>
    </row>
    <row r="2093" spans="2:14" x14ac:dyDescent="0.2">
      <c r="B2093" s="20">
        <f>Разбивка_по_щитам!B2098</f>
        <v>0</v>
      </c>
      <c r="C2093" s="20">
        <f>Разбивка_по_щитам!C2098</f>
        <v>0</v>
      </c>
      <c r="D2093" s="20">
        <f>Разбивка_по_щитам!F2098</f>
        <v>0</v>
      </c>
      <c r="E2093" s="20">
        <f>Разбивка_по_щитам!H2098</f>
        <v>0</v>
      </c>
      <c r="F2093" s="20">
        <f>Разбивка_по_щитам!I2098</f>
        <v>0</v>
      </c>
      <c r="G2093" s="20">
        <f>Разбивка_по_щитам!J2098</f>
        <v>0</v>
      </c>
      <c r="H2093" s="20">
        <f>Разбивка_по_щитам!K2098</f>
        <v>0</v>
      </c>
      <c r="I2093" s="20">
        <f>Разбивка_по_щитам!L2098</f>
        <v>0</v>
      </c>
      <c r="J2093" s="20">
        <f>Разбивка_по_щитам!M2098</f>
        <v>0</v>
      </c>
      <c r="K2093" s="20">
        <f>Разбивка_по_щитам!N2098</f>
        <v>0</v>
      </c>
      <c r="L2093" s="20"/>
      <c r="M2093" s="20">
        <f>Разбивка_по_щитам!P2098</f>
        <v>0</v>
      </c>
      <c r="N2093" s="20"/>
    </row>
    <row r="2094" spans="2:14" x14ac:dyDescent="0.2">
      <c r="B2094" s="20">
        <f>Разбивка_по_щитам!B2099</f>
        <v>0</v>
      </c>
      <c r="C2094" s="20">
        <f>Разбивка_по_щитам!C2099</f>
        <v>0</v>
      </c>
      <c r="D2094" s="20">
        <f>Разбивка_по_щитам!F2099</f>
        <v>0</v>
      </c>
      <c r="E2094" s="20">
        <f>Разбивка_по_щитам!H2099</f>
        <v>0</v>
      </c>
      <c r="F2094" s="20">
        <f>Разбивка_по_щитам!I2099</f>
        <v>0</v>
      </c>
      <c r="G2094" s="20">
        <f>Разбивка_по_щитам!J2099</f>
        <v>0</v>
      </c>
      <c r="H2094" s="20">
        <f>Разбивка_по_щитам!K2099</f>
        <v>0</v>
      </c>
      <c r="I2094" s="20">
        <f>Разбивка_по_щитам!L2099</f>
        <v>0</v>
      </c>
      <c r="J2094" s="20">
        <f>Разбивка_по_щитам!M2099</f>
        <v>0</v>
      </c>
      <c r="K2094" s="20">
        <f>Разбивка_по_щитам!N2099</f>
        <v>0</v>
      </c>
      <c r="L2094" s="20"/>
      <c r="M2094" s="20">
        <f>Разбивка_по_щитам!P2099</f>
        <v>0</v>
      </c>
      <c r="N2094" s="20"/>
    </row>
    <row r="2095" spans="2:14" x14ac:dyDescent="0.2">
      <c r="B2095" s="20">
        <f>Разбивка_по_щитам!B2100</f>
        <v>0</v>
      </c>
      <c r="C2095" s="20">
        <f>Разбивка_по_щитам!C2100</f>
        <v>0</v>
      </c>
      <c r="D2095" s="20">
        <f>Разбивка_по_щитам!F2100</f>
        <v>0</v>
      </c>
      <c r="E2095" s="20">
        <f>Разбивка_по_щитам!H2100</f>
        <v>0</v>
      </c>
      <c r="F2095" s="20">
        <f>Разбивка_по_щитам!I2100</f>
        <v>0</v>
      </c>
      <c r="G2095" s="20">
        <f>Разбивка_по_щитам!J2100</f>
        <v>0</v>
      </c>
      <c r="H2095" s="20">
        <f>Разбивка_по_щитам!K2100</f>
        <v>0</v>
      </c>
      <c r="I2095" s="20">
        <f>Разбивка_по_щитам!L2100</f>
        <v>0</v>
      </c>
      <c r="J2095" s="20">
        <f>Разбивка_по_щитам!M2100</f>
        <v>0</v>
      </c>
      <c r="K2095" s="20">
        <f>Разбивка_по_щитам!N2100</f>
        <v>0</v>
      </c>
      <c r="L2095" s="20"/>
      <c r="M2095" s="20">
        <f>Разбивка_по_щитам!P2100</f>
        <v>0</v>
      </c>
      <c r="N2095" s="20"/>
    </row>
    <row r="2096" spans="2:14" x14ac:dyDescent="0.2">
      <c r="B2096" s="20">
        <f>Разбивка_по_щитам!B2101</f>
        <v>0</v>
      </c>
      <c r="C2096" s="20">
        <f>Разбивка_по_щитам!C2101</f>
        <v>0</v>
      </c>
      <c r="D2096" s="20">
        <f>Разбивка_по_щитам!F2101</f>
        <v>0</v>
      </c>
      <c r="E2096" s="20">
        <f>Разбивка_по_щитам!H2101</f>
        <v>0</v>
      </c>
      <c r="F2096" s="20">
        <f>Разбивка_по_щитам!I2101</f>
        <v>0</v>
      </c>
      <c r="G2096" s="20">
        <f>Разбивка_по_щитам!J2101</f>
        <v>0</v>
      </c>
      <c r="H2096" s="20">
        <f>Разбивка_по_щитам!K2101</f>
        <v>0</v>
      </c>
      <c r="I2096" s="20">
        <f>Разбивка_по_щитам!L2101</f>
        <v>0</v>
      </c>
      <c r="J2096" s="20">
        <f>Разбивка_по_щитам!M2101</f>
        <v>0</v>
      </c>
      <c r="K2096" s="20">
        <f>Разбивка_по_щитам!N2101</f>
        <v>0</v>
      </c>
      <c r="L2096" s="20"/>
      <c r="M2096" s="20">
        <f>Разбивка_по_щитам!P2101</f>
        <v>0</v>
      </c>
      <c r="N2096" s="20"/>
    </row>
    <row r="2097" spans="2:14" x14ac:dyDescent="0.2">
      <c r="B2097" s="20">
        <f>Разбивка_по_щитам!B2102</f>
        <v>0</v>
      </c>
      <c r="C2097" s="20">
        <f>Разбивка_по_щитам!C2102</f>
        <v>0</v>
      </c>
      <c r="D2097" s="20">
        <f>Разбивка_по_щитам!F2102</f>
        <v>0</v>
      </c>
      <c r="E2097" s="20">
        <f>Разбивка_по_щитам!H2102</f>
        <v>0</v>
      </c>
      <c r="F2097" s="20">
        <f>Разбивка_по_щитам!I2102</f>
        <v>0</v>
      </c>
      <c r="G2097" s="20">
        <f>Разбивка_по_щитам!J2102</f>
        <v>0</v>
      </c>
      <c r="H2097" s="20">
        <f>Разбивка_по_щитам!K2102</f>
        <v>0</v>
      </c>
      <c r="I2097" s="20">
        <f>Разбивка_по_щитам!L2102</f>
        <v>0</v>
      </c>
      <c r="J2097" s="20">
        <f>Разбивка_по_щитам!M2102</f>
        <v>0</v>
      </c>
      <c r="K2097" s="20">
        <f>Разбивка_по_щитам!N2102</f>
        <v>0</v>
      </c>
      <c r="L2097" s="20"/>
      <c r="M2097" s="20">
        <f>Разбивка_по_щитам!P2102</f>
        <v>0</v>
      </c>
      <c r="N2097" s="20"/>
    </row>
    <row r="2098" spans="2:14" x14ac:dyDescent="0.2">
      <c r="B2098" s="20">
        <f>Разбивка_по_щитам!B2103</f>
        <v>0</v>
      </c>
      <c r="C2098" s="20">
        <f>Разбивка_по_щитам!C2103</f>
        <v>0</v>
      </c>
      <c r="D2098" s="20">
        <f>Разбивка_по_щитам!F2103</f>
        <v>0</v>
      </c>
      <c r="E2098" s="20">
        <f>Разбивка_по_щитам!H2103</f>
        <v>0</v>
      </c>
      <c r="F2098" s="20">
        <f>Разбивка_по_щитам!I2103</f>
        <v>0</v>
      </c>
      <c r="G2098" s="20">
        <f>Разбивка_по_щитам!J2103</f>
        <v>0</v>
      </c>
      <c r="H2098" s="20">
        <f>Разбивка_по_щитам!K2103</f>
        <v>0</v>
      </c>
      <c r="I2098" s="20">
        <f>Разбивка_по_щитам!L2103</f>
        <v>0</v>
      </c>
      <c r="J2098" s="20">
        <f>Разбивка_по_щитам!M2103</f>
        <v>0</v>
      </c>
      <c r="K2098" s="20">
        <f>Разбивка_по_щитам!N2103</f>
        <v>0</v>
      </c>
      <c r="L2098" s="20"/>
      <c r="M2098" s="20">
        <f>Разбивка_по_щитам!P2103</f>
        <v>0</v>
      </c>
      <c r="N2098" s="20"/>
    </row>
    <row r="2099" spans="2:14" x14ac:dyDescent="0.2">
      <c r="B2099" s="20">
        <f>Разбивка_по_щитам!B2104</f>
        <v>0</v>
      </c>
      <c r="C2099" s="20">
        <f>Разбивка_по_щитам!C2104</f>
        <v>0</v>
      </c>
      <c r="D2099" s="20">
        <f>Разбивка_по_щитам!F2104</f>
        <v>0</v>
      </c>
      <c r="E2099" s="20">
        <f>Разбивка_по_щитам!H2104</f>
        <v>0</v>
      </c>
      <c r="F2099" s="20">
        <f>Разбивка_по_щитам!I2104</f>
        <v>0</v>
      </c>
      <c r="G2099" s="20">
        <f>Разбивка_по_щитам!J2104</f>
        <v>0</v>
      </c>
      <c r="H2099" s="20">
        <f>Разбивка_по_щитам!K2104</f>
        <v>0</v>
      </c>
      <c r="I2099" s="20">
        <f>Разбивка_по_щитам!L2104</f>
        <v>0</v>
      </c>
      <c r="J2099" s="20">
        <f>Разбивка_по_щитам!M2104</f>
        <v>0</v>
      </c>
      <c r="K2099" s="20">
        <f>Разбивка_по_щитам!N2104</f>
        <v>0</v>
      </c>
      <c r="L2099" s="20"/>
      <c r="M2099" s="20">
        <f>Разбивка_по_щитам!P2104</f>
        <v>0</v>
      </c>
      <c r="N2099" s="20"/>
    </row>
    <row r="2100" spans="2:14" x14ac:dyDescent="0.2">
      <c r="B2100" s="20">
        <f>Разбивка_по_щитам!B2105</f>
        <v>0</v>
      </c>
      <c r="C2100" s="20">
        <f>Разбивка_по_щитам!C2105</f>
        <v>0</v>
      </c>
      <c r="D2100" s="20">
        <f>Разбивка_по_щитам!F2105</f>
        <v>0</v>
      </c>
      <c r="E2100" s="20">
        <f>Разбивка_по_щитам!H2105</f>
        <v>0</v>
      </c>
      <c r="F2100" s="20">
        <f>Разбивка_по_щитам!I2105</f>
        <v>0</v>
      </c>
      <c r="G2100" s="20">
        <f>Разбивка_по_щитам!J2105</f>
        <v>0</v>
      </c>
      <c r="H2100" s="20">
        <f>Разбивка_по_щитам!K2105</f>
        <v>0</v>
      </c>
      <c r="I2100" s="20">
        <f>Разбивка_по_щитам!L2105</f>
        <v>0</v>
      </c>
      <c r="J2100" s="20">
        <f>Разбивка_по_щитам!M2105</f>
        <v>0</v>
      </c>
      <c r="K2100" s="20">
        <f>Разбивка_по_щитам!N2105</f>
        <v>0</v>
      </c>
      <c r="L2100" s="20"/>
      <c r="M2100" s="20">
        <f>Разбивка_по_щитам!P2105</f>
        <v>0</v>
      </c>
      <c r="N2100" s="20"/>
    </row>
    <row r="2101" spans="2:14" x14ac:dyDescent="0.2">
      <c r="B2101" s="20">
        <f>Разбивка_по_щитам!B2106</f>
        <v>0</v>
      </c>
      <c r="C2101" s="20">
        <f>Разбивка_по_щитам!C2106</f>
        <v>0</v>
      </c>
      <c r="D2101" s="20">
        <f>Разбивка_по_щитам!F2106</f>
        <v>0</v>
      </c>
      <c r="E2101" s="20">
        <f>Разбивка_по_щитам!H2106</f>
        <v>0</v>
      </c>
      <c r="F2101" s="20">
        <f>Разбивка_по_щитам!I2106</f>
        <v>0</v>
      </c>
      <c r="G2101" s="20">
        <f>Разбивка_по_щитам!J2106</f>
        <v>0</v>
      </c>
      <c r="H2101" s="20">
        <f>Разбивка_по_щитам!K2106</f>
        <v>0</v>
      </c>
      <c r="I2101" s="20">
        <f>Разбивка_по_щитам!L2106</f>
        <v>0</v>
      </c>
      <c r="J2101" s="20">
        <f>Разбивка_по_щитам!M2106</f>
        <v>0</v>
      </c>
      <c r="K2101" s="20">
        <f>Разбивка_по_щитам!N2106</f>
        <v>0</v>
      </c>
      <c r="L2101" s="20"/>
      <c r="M2101" s="20">
        <f>Разбивка_по_щитам!P2106</f>
        <v>0</v>
      </c>
      <c r="N2101" s="20"/>
    </row>
    <row r="2102" spans="2:14" x14ac:dyDescent="0.2">
      <c r="B2102" s="20">
        <f>Разбивка_по_щитам!B2107</f>
        <v>0</v>
      </c>
      <c r="C2102" s="20">
        <f>Разбивка_по_щитам!C2107</f>
        <v>0</v>
      </c>
      <c r="D2102" s="20">
        <f>Разбивка_по_щитам!F2107</f>
        <v>0</v>
      </c>
      <c r="E2102" s="20">
        <f>Разбивка_по_щитам!H2107</f>
        <v>0</v>
      </c>
      <c r="F2102" s="20">
        <f>Разбивка_по_щитам!I2107</f>
        <v>0</v>
      </c>
      <c r="G2102" s="20">
        <f>Разбивка_по_щитам!J2107</f>
        <v>0</v>
      </c>
      <c r="H2102" s="20">
        <f>Разбивка_по_щитам!K2107</f>
        <v>0</v>
      </c>
      <c r="I2102" s="20">
        <f>Разбивка_по_щитам!L2107</f>
        <v>0</v>
      </c>
      <c r="J2102" s="20">
        <f>Разбивка_по_щитам!M2107</f>
        <v>0</v>
      </c>
      <c r="K2102" s="20">
        <f>Разбивка_по_щитам!N2107</f>
        <v>0</v>
      </c>
      <c r="L2102" s="20"/>
      <c r="M2102" s="20">
        <f>Разбивка_по_щитам!P2107</f>
        <v>0</v>
      </c>
      <c r="N2102" s="20"/>
    </row>
    <row r="2103" spans="2:14" x14ac:dyDescent="0.2">
      <c r="B2103" s="20">
        <f>Разбивка_по_щитам!B2108</f>
        <v>0</v>
      </c>
      <c r="C2103" s="20">
        <f>Разбивка_по_щитам!C2108</f>
        <v>0</v>
      </c>
      <c r="D2103" s="20">
        <f>Разбивка_по_щитам!F2108</f>
        <v>0</v>
      </c>
      <c r="E2103" s="20">
        <f>Разбивка_по_щитам!H2108</f>
        <v>0</v>
      </c>
      <c r="F2103" s="20">
        <f>Разбивка_по_щитам!I2108</f>
        <v>0</v>
      </c>
      <c r="G2103" s="20">
        <f>Разбивка_по_щитам!J2108</f>
        <v>0</v>
      </c>
      <c r="H2103" s="20">
        <f>Разбивка_по_щитам!K2108</f>
        <v>0</v>
      </c>
      <c r="I2103" s="20">
        <f>Разбивка_по_щитам!L2108</f>
        <v>0</v>
      </c>
      <c r="J2103" s="20">
        <f>Разбивка_по_щитам!M2108</f>
        <v>0</v>
      </c>
      <c r="K2103" s="20">
        <f>Разбивка_по_щитам!N2108</f>
        <v>0</v>
      </c>
      <c r="L2103" s="20"/>
      <c r="M2103" s="20">
        <f>Разбивка_по_щитам!P2108</f>
        <v>0</v>
      </c>
      <c r="N2103" s="20"/>
    </row>
    <row r="2104" spans="2:14" x14ac:dyDescent="0.2">
      <c r="B2104" s="20">
        <f>Разбивка_по_щитам!B2109</f>
        <v>0</v>
      </c>
      <c r="C2104" s="20">
        <f>Разбивка_по_щитам!C2109</f>
        <v>0</v>
      </c>
      <c r="D2104" s="20">
        <f>Разбивка_по_щитам!F2109</f>
        <v>0</v>
      </c>
      <c r="E2104" s="20">
        <f>Разбивка_по_щитам!H2109</f>
        <v>0</v>
      </c>
      <c r="F2104" s="20">
        <f>Разбивка_по_щитам!I2109</f>
        <v>0</v>
      </c>
      <c r="G2104" s="20">
        <f>Разбивка_по_щитам!J2109</f>
        <v>0</v>
      </c>
      <c r="H2104" s="20">
        <f>Разбивка_по_щитам!K2109</f>
        <v>0</v>
      </c>
      <c r="I2104" s="20">
        <f>Разбивка_по_щитам!L2109</f>
        <v>0</v>
      </c>
      <c r="J2104" s="20">
        <f>Разбивка_по_щитам!M2109</f>
        <v>0</v>
      </c>
      <c r="K2104" s="20">
        <f>Разбивка_по_щитам!N2109</f>
        <v>0</v>
      </c>
      <c r="L2104" s="20"/>
      <c r="M2104" s="20">
        <f>Разбивка_по_щитам!P2109</f>
        <v>0</v>
      </c>
      <c r="N2104" s="20"/>
    </row>
    <row r="2105" spans="2:14" x14ac:dyDescent="0.2">
      <c r="B2105" s="20">
        <f>Разбивка_по_щитам!B2110</f>
        <v>0</v>
      </c>
      <c r="C2105" s="20">
        <f>Разбивка_по_щитам!C2110</f>
        <v>0</v>
      </c>
      <c r="D2105" s="20">
        <f>Разбивка_по_щитам!F2110</f>
        <v>0</v>
      </c>
      <c r="E2105" s="20">
        <f>Разбивка_по_щитам!H2110</f>
        <v>0</v>
      </c>
      <c r="F2105" s="20">
        <f>Разбивка_по_щитам!I2110</f>
        <v>0</v>
      </c>
      <c r="G2105" s="20">
        <f>Разбивка_по_щитам!J2110</f>
        <v>0</v>
      </c>
      <c r="H2105" s="20">
        <f>Разбивка_по_щитам!K2110</f>
        <v>0</v>
      </c>
      <c r="I2105" s="20">
        <f>Разбивка_по_щитам!L2110</f>
        <v>0</v>
      </c>
      <c r="J2105" s="20">
        <f>Разбивка_по_щитам!M2110</f>
        <v>0</v>
      </c>
      <c r="K2105" s="20">
        <f>Разбивка_по_щитам!N2110</f>
        <v>0</v>
      </c>
      <c r="L2105" s="20"/>
      <c r="M2105" s="20">
        <f>Разбивка_по_щитам!P2110</f>
        <v>0</v>
      </c>
      <c r="N2105" s="20"/>
    </row>
    <row r="2106" spans="2:14" x14ac:dyDescent="0.2">
      <c r="B2106" s="20">
        <f>Разбивка_по_щитам!B2111</f>
        <v>0</v>
      </c>
      <c r="C2106" s="20">
        <f>Разбивка_по_щитам!C2111</f>
        <v>0</v>
      </c>
      <c r="D2106" s="20">
        <f>Разбивка_по_щитам!F2111</f>
        <v>0</v>
      </c>
      <c r="E2106" s="20">
        <f>Разбивка_по_щитам!H2111</f>
        <v>0</v>
      </c>
      <c r="F2106" s="20">
        <f>Разбивка_по_щитам!I2111</f>
        <v>0</v>
      </c>
      <c r="G2106" s="20">
        <f>Разбивка_по_щитам!J2111</f>
        <v>0</v>
      </c>
      <c r="H2106" s="20">
        <f>Разбивка_по_щитам!K2111</f>
        <v>0</v>
      </c>
      <c r="I2106" s="20">
        <f>Разбивка_по_щитам!L2111</f>
        <v>0</v>
      </c>
      <c r="J2106" s="20">
        <f>Разбивка_по_щитам!M2111</f>
        <v>0</v>
      </c>
      <c r="K2106" s="20">
        <f>Разбивка_по_щитам!N2111</f>
        <v>0</v>
      </c>
      <c r="L2106" s="20"/>
      <c r="M2106" s="20">
        <f>Разбивка_по_щитам!P2111</f>
        <v>0</v>
      </c>
      <c r="N2106" s="20"/>
    </row>
    <row r="2107" spans="2:14" x14ac:dyDescent="0.2">
      <c r="B2107" s="20">
        <f>Разбивка_по_щитам!B2112</f>
        <v>0</v>
      </c>
      <c r="C2107" s="20">
        <f>Разбивка_по_щитам!C2112</f>
        <v>0</v>
      </c>
      <c r="D2107" s="20">
        <f>Разбивка_по_щитам!F2112</f>
        <v>0</v>
      </c>
      <c r="E2107" s="20">
        <f>Разбивка_по_щитам!H2112</f>
        <v>0</v>
      </c>
      <c r="F2107" s="20">
        <f>Разбивка_по_щитам!I2112</f>
        <v>0</v>
      </c>
      <c r="G2107" s="20">
        <f>Разбивка_по_щитам!J2112</f>
        <v>0</v>
      </c>
      <c r="H2107" s="20">
        <f>Разбивка_по_щитам!K2112</f>
        <v>0</v>
      </c>
      <c r="I2107" s="20">
        <f>Разбивка_по_щитам!L2112</f>
        <v>0</v>
      </c>
      <c r="J2107" s="20">
        <f>Разбивка_по_щитам!M2112</f>
        <v>0</v>
      </c>
      <c r="K2107" s="20">
        <f>Разбивка_по_щитам!N2112</f>
        <v>0</v>
      </c>
      <c r="L2107" s="20"/>
      <c r="M2107" s="20">
        <f>Разбивка_по_щитам!P2112</f>
        <v>0</v>
      </c>
      <c r="N2107" s="20"/>
    </row>
    <row r="2108" spans="2:14" x14ac:dyDescent="0.2">
      <c r="B2108" s="20">
        <f>Разбивка_по_щитам!B2113</f>
        <v>0</v>
      </c>
      <c r="C2108" s="20">
        <f>Разбивка_по_щитам!C2113</f>
        <v>0</v>
      </c>
      <c r="D2108" s="20">
        <f>Разбивка_по_щитам!F2113</f>
        <v>0</v>
      </c>
      <c r="E2108" s="20">
        <f>Разбивка_по_щитам!H2113</f>
        <v>0</v>
      </c>
      <c r="F2108" s="20">
        <f>Разбивка_по_щитам!I2113</f>
        <v>0</v>
      </c>
      <c r="G2108" s="20">
        <f>Разбивка_по_щитам!J2113</f>
        <v>0</v>
      </c>
      <c r="H2108" s="20">
        <f>Разбивка_по_щитам!K2113</f>
        <v>0</v>
      </c>
      <c r="I2108" s="20">
        <f>Разбивка_по_щитам!L2113</f>
        <v>0</v>
      </c>
      <c r="J2108" s="20">
        <f>Разбивка_по_щитам!M2113</f>
        <v>0</v>
      </c>
      <c r="K2108" s="20">
        <f>Разбивка_по_щитам!N2113</f>
        <v>0</v>
      </c>
      <c r="L2108" s="20"/>
      <c r="M2108" s="20">
        <f>Разбивка_по_щитам!P2113</f>
        <v>0</v>
      </c>
      <c r="N2108" s="20"/>
    </row>
    <row r="2109" spans="2:14" x14ac:dyDescent="0.2">
      <c r="B2109" s="20">
        <f>Разбивка_по_щитам!B2114</f>
        <v>0</v>
      </c>
      <c r="C2109" s="20">
        <f>Разбивка_по_щитам!C2114</f>
        <v>0</v>
      </c>
      <c r="D2109" s="20">
        <f>Разбивка_по_щитам!F2114</f>
        <v>0</v>
      </c>
      <c r="E2109" s="20">
        <f>Разбивка_по_щитам!H2114</f>
        <v>0</v>
      </c>
      <c r="F2109" s="20">
        <f>Разбивка_по_щитам!I2114</f>
        <v>0</v>
      </c>
      <c r="G2109" s="20">
        <f>Разбивка_по_щитам!J2114</f>
        <v>0</v>
      </c>
      <c r="H2109" s="20">
        <f>Разбивка_по_щитам!K2114</f>
        <v>0</v>
      </c>
      <c r="I2109" s="20">
        <f>Разбивка_по_щитам!L2114</f>
        <v>0</v>
      </c>
      <c r="J2109" s="20">
        <f>Разбивка_по_щитам!M2114</f>
        <v>0</v>
      </c>
      <c r="K2109" s="20">
        <f>Разбивка_по_щитам!N2114</f>
        <v>0</v>
      </c>
      <c r="L2109" s="20"/>
      <c r="M2109" s="20">
        <f>Разбивка_по_щитам!P2114</f>
        <v>0</v>
      </c>
      <c r="N2109" s="20"/>
    </row>
    <row r="2110" spans="2:14" x14ac:dyDescent="0.2">
      <c r="B2110" s="20">
        <f>Разбивка_по_щитам!B2115</f>
        <v>0</v>
      </c>
      <c r="C2110" s="20">
        <f>Разбивка_по_щитам!C2115</f>
        <v>0</v>
      </c>
      <c r="D2110" s="20">
        <f>Разбивка_по_щитам!F2115</f>
        <v>0</v>
      </c>
      <c r="E2110" s="20">
        <f>Разбивка_по_щитам!H2115</f>
        <v>0</v>
      </c>
      <c r="F2110" s="20">
        <f>Разбивка_по_щитам!I2115</f>
        <v>0</v>
      </c>
      <c r="G2110" s="20">
        <f>Разбивка_по_щитам!J2115</f>
        <v>0</v>
      </c>
      <c r="H2110" s="20">
        <f>Разбивка_по_щитам!K2115</f>
        <v>0</v>
      </c>
      <c r="I2110" s="20">
        <f>Разбивка_по_щитам!L2115</f>
        <v>0</v>
      </c>
      <c r="J2110" s="20">
        <f>Разбивка_по_щитам!M2115</f>
        <v>0</v>
      </c>
      <c r="K2110" s="20">
        <f>Разбивка_по_щитам!N2115</f>
        <v>0</v>
      </c>
      <c r="L2110" s="20"/>
      <c r="M2110" s="20">
        <f>Разбивка_по_щитам!P2115</f>
        <v>0</v>
      </c>
      <c r="N2110" s="20"/>
    </row>
    <row r="2111" spans="2:14" x14ac:dyDescent="0.2">
      <c r="B2111" s="20">
        <f>Разбивка_по_щитам!B2116</f>
        <v>0</v>
      </c>
      <c r="C2111" s="20">
        <f>Разбивка_по_щитам!C2116</f>
        <v>0</v>
      </c>
      <c r="D2111" s="20">
        <f>Разбивка_по_щитам!F2116</f>
        <v>0</v>
      </c>
      <c r="E2111" s="20">
        <f>Разбивка_по_щитам!H2116</f>
        <v>0</v>
      </c>
      <c r="F2111" s="20">
        <f>Разбивка_по_щитам!I2116</f>
        <v>0</v>
      </c>
      <c r="G2111" s="20">
        <f>Разбивка_по_щитам!J2116</f>
        <v>0</v>
      </c>
      <c r="H2111" s="20">
        <f>Разбивка_по_щитам!K2116</f>
        <v>0</v>
      </c>
      <c r="I2111" s="20">
        <f>Разбивка_по_щитам!L2116</f>
        <v>0</v>
      </c>
      <c r="J2111" s="20">
        <f>Разбивка_по_щитам!M2116</f>
        <v>0</v>
      </c>
      <c r="K2111" s="20">
        <f>Разбивка_по_щитам!N2116</f>
        <v>0</v>
      </c>
      <c r="L2111" s="20"/>
      <c r="M2111" s="20">
        <f>Разбивка_по_щитам!P2116</f>
        <v>0</v>
      </c>
      <c r="N2111" s="20"/>
    </row>
    <row r="2112" spans="2:14" x14ac:dyDescent="0.2">
      <c r="B2112" s="20">
        <f>Разбивка_по_щитам!B2117</f>
        <v>0</v>
      </c>
      <c r="C2112" s="20">
        <f>Разбивка_по_щитам!C2117</f>
        <v>0</v>
      </c>
      <c r="D2112" s="20">
        <f>Разбивка_по_щитам!F2117</f>
        <v>0</v>
      </c>
      <c r="E2112" s="20">
        <f>Разбивка_по_щитам!H2117</f>
        <v>0</v>
      </c>
      <c r="F2112" s="20">
        <f>Разбивка_по_щитам!I2117</f>
        <v>0</v>
      </c>
      <c r="G2112" s="20">
        <f>Разбивка_по_щитам!J2117</f>
        <v>0</v>
      </c>
      <c r="H2112" s="20">
        <f>Разбивка_по_щитам!K2117</f>
        <v>0</v>
      </c>
      <c r="I2112" s="20">
        <f>Разбивка_по_щитам!L2117</f>
        <v>0</v>
      </c>
      <c r="J2112" s="20">
        <f>Разбивка_по_щитам!M2117</f>
        <v>0</v>
      </c>
      <c r="K2112" s="20">
        <f>Разбивка_по_щитам!N2117</f>
        <v>0</v>
      </c>
      <c r="L2112" s="20"/>
      <c r="M2112" s="20">
        <f>Разбивка_по_щитам!P2117</f>
        <v>0</v>
      </c>
      <c r="N2112" s="20"/>
    </row>
    <row r="2113" spans="2:14" x14ac:dyDescent="0.2">
      <c r="B2113" s="20">
        <f>Разбивка_по_щитам!B2118</f>
        <v>0</v>
      </c>
      <c r="C2113" s="20">
        <f>Разбивка_по_щитам!C2118</f>
        <v>0</v>
      </c>
      <c r="D2113" s="20">
        <f>Разбивка_по_щитам!F2118</f>
        <v>0</v>
      </c>
      <c r="E2113" s="20">
        <f>Разбивка_по_щитам!H2118</f>
        <v>0</v>
      </c>
      <c r="F2113" s="20">
        <f>Разбивка_по_щитам!I2118</f>
        <v>0</v>
      </c>
      <c r="G2113" s="20">
        <f>Разбивка_по_щитам!J2118</f>
        <v>0</v>
      </c>
      <c r="H2113" s="20">
        <f>Разбивка_по_щитам!K2118</f>
        <v>0</v>
      </c>
      <c r="I2113" s="20">
        <f>Разбивка_по_щитам!L2118</f>
        <v>0</v>
      </c>
      <c r="J2113" s="20">
        <f>Разбивка_по_щитам!M2118</f>
        <v>0</v>
      </c>
      <c r="K2113" s="20">
        <f>Разбивка_по_щитам!N2118</f>
        <v>0</v>
      </c>
      <c r="L2113" s="20"/>
      <c r="M2113" s="20">
        <f>Разбивка_по_щитам!P2118</f>
        <v>0</v>
      </c>
      <c r="N2113" s="20"/>
    </row>
    <row r="2114" spans="2:14" x14ac:dyDescent="0.2">
      <c r="B2114" s="20">
        <f>Разбивка_по_щитам!B2119</f>
        <v>0</v>
      </c>
      <c r="C2114" s="20">
        <f>Разбивка_по_щитам!C2119</f>
        <v>0</v>
      </c>
      <c r="D2114" s="20">
        <f>Разбивка_по_щитам!F2119</f>
        <v>0</v>
      </c>
      <c r="E2114" s="20">
        <f>Разбивка_по_щитам!H2119</f>
        <v>0</v>
      </c>
      <c r="F2114" s="20">
        <f>Разбивка_по_щитам!I2119</f>
        <v>0</v>
      </c>
      <c r="G2114" s="20">
        <f>Разбивка_по_щитам!J2119</f>
        <v>0</v>
      </c>
      <c r="H2114" s="20">
        <f>Разбивка_по_щитам!K2119</f>
        <v>0</v>
      </c>
      <c r="I2114" s="20">
        <f>Разбивка_по_щитам!L2119</f>
        <v>0</v>
      </c>
      <c r="J2114" s="20">
        <f>Разбивка_по_щитам!M2119</f>
        <v>0</v>
      </c>
      <c r="K2114" s="20">
        <f>Разбивка_по_щитам!N2119</f>
        <v>0</v>
      </c>
      <c r="L2114" s="20"/>
      <c r="M2114" s="20">
        <f>Разбивка_по_щитам!P2119</f>
        <v>0</v>
      </c>
      <c r="N2114" s="20"/>
    </row>
    <row r="2115" spans="2:14" x14ac:dyDescent="0.2">
      <c r="B2115" s="20">
        <f>Разбивка_по_щитам!B2120</f>
        <v>0</v>
      </c>
      <c r="C2115" s="20">
        <f>Разбивка_по_щитам!C2120</f>
        <v>0</v>
      </c>
      <c r="D2115" s="20">
        <f>Разбивка_по_щитам!F2120</f>
        <v>0</v>
      </c>
      <c r="E2115" s="20">
        <f>Разбивка_по_щитам!H2120</f>
        <v>0</v>
      </c>
      <c r="F2115" s="20">
        <f>Разбивка_по_щитам!I2120</f>
        <v>0</v>
      </c>
      <c r="G2115" s="20">
        <f>Разбивка_по_щитам!J2120</f>
        <v>0</v>
      </c>
      <c r="H2115" s="20">
        <f>Разбивка_по_щитам!K2120</f>
        <v>0</v>
      </c>
      <c r="I2115" s="20">
        <f>Разбивка_по_щитам!L2120</f>
        <v>0</v>
      </c>
      <c r="J2115" s="20">
        <f>Разбивка_по_щитам!M2120</f>
        <v>0</v>
      </c>
      <c r="K2115" s="20">
        <f>Разбивка_по_щитам!N2120</f>
        <v>0</v>
      </c>
      <c r="L2115" s="20"/>
      <c r="M2115" s="20">
        <f>Разбивка_по_щитам!P2120</f>
        <v>0</v>
      </c>
      <c r="N2115" s="20"/>
    </row>
    <row r="2116" spans="2:14" x14ac:dyDescent="0.2">
      <c r="B2116" s="20">
        <f>Разбивка_по_щитам!B2121</f>
        <v>0</v>
      </c>
      <c r="C2116" s="20">
        <f>Разбивка_по_щитам!C2121</f>
        <v>0</v>
      </c>
      <c r="D2116" s="20">
        <f>Разбивка_по_щитам!F2121</f>
        <v>0</v>
      </c>
      <c r="E2116" s="20">
        <f>Разбивка_по_щитам!H2121</f>
        <v>0</v>
      </c>
      <c r="F2116" s="20">
        <f>Разбивка_по_щитам!I2121</f>
        <v>0</v>
      </c>
      <c r="G2116" s="20">
        <f>Разбивка_по_щитам!J2121</f>
        <v>0</v>
      </c>
      <c r="H2116" s="20">
        <f>Разбивка_по_щитам!K2121</f>
        <v>0</v>
      </c>
      <c r="I2116" s="20">
        <f>Разбивка_по_щитам!L2121</f>
        <v>0</v>
      </c>
      <c r="J2116" s="20">
        <f>Разбивка_по_щитам!M2121</f>
        <v>0</v>
      </c>
      <c r="K2116" s="20">
        <f>Разбивка_по_щитам!N2121</f>
        <v>0</v>
      </c>
      <c r="L2116" s="20"/>
      <c r="M2116" s="20">
        <f>Разбивка_по_щитам!P2121</f>
        <v>0</v>
      </c>
      <c r="N2116" s="20"/>
    </row>
    <row r="2117" spans="2:14" x14ac:dyDescent="0.2">
      <c r="B2117" s="20">
        <f>Разбивка_по_щитам!B2122</f>
        <v>0</v>
      </c>
      <c r="C2117" s="20">
        <f>Разбивка_по_щитам!C2122</f>
        <v>0</v>
      </c>
      <c r="D2117" s="20">
        <f>Разбивка_по_щитам!F2122</f>
        <v>0</v>
      </c>
      <c r="E2117" s="20">
        <f>Разбивка_по_щитам!H2122</f>
        <v>0</v>
      </c>
      <c r="F2117" s="20">
        <f>Разбивка_по_щитам!I2122</f>
        <v>0</v>
      </c>
      <c r="G2117" s="20">
        <f>Разбивка_по_щитам!J2122</f>
        <v>0</v>
      </c>
      <c r="H2117" s="20">
        <f>Разбивка_по_щитам!K2122</f>
        <v>0</v>
      </c>
      <c r="I2117" s="20">
        <f>Разбивка_по_щитам!L2122</f>
        <v>0</v>
      </c>
      <c r="J2117" s="20">
        <f>Разбивка_по_щитам!M2122</f>
        <v>0</v>
      </c>
      <c r="K2117" s="20">
        <f>Разбивка_по_щитам!N2122</f>
        <v>0</v>
      </c>
      <c r="L2117" s="20"/>
      <c r="M2117" s="20">
        <f>Разбивка_по_щитам!P2122</f>
        <v>0</v>
      </c>
      <c r="N2117" s="20"/>
    </row>
    <row r="2118" spans="2:14" x14ac:dyDescent="0.2">
      <c r="B2118" s="20">
        <f>Разбивка_по_щитам!B2123</f>
        <v>0</v>
      </c>
      <c r="C2118" s="20">
        <f>Разбивка_по_щитам!C2123</f>
        <v>0</v>
      </c>
      <c r="D2118" s="20">
        <f>Разбивка_по_щитам!F2123</f>
        <v>0</v>
      </c>
      <c r="E2118" s="20">
        <f>Разбивка_по_щитам!H2123</f>
        <v>0</v>
      </c>
      <c r="F2118" s="20">
        <f>Разбивка_по_щитам!I2123</f>
        <v>0</v>
      </c>
      <c r="G2118" s="20">
        <f>Разбивка_по_щитам!J2123</f>
        <v>0</v>
      </c>
      <c r="H2118" s="20">
        <f>Разбивка_по_щитам!K2123</f>
        <v>0</v>
      </c>
      <c r="I2118" s="20">
        <f>Разбивка_по_щитам!L2123</f>
        <v>0</v>
      </c>
      <c r="J2118" s="20">
        <f>Разбивка_по_щитам!M2123</f>
        <v>0</v>
      </c>
      <c r="K2118" s="20">
        <f>Разбивка_по_щитам!N2123</f>
        <v>0</v>
      </c>
      <c r="L2118" s="20"/>
      <c r="M2118" s="20">
        <f>Разбивка_по_щитам!P2123</f>
        <v>0</v>
      </c>
      <c r="N2118" s="20"/>
    </row>
    <row r="2119" spans="2:14" x14ac:dyDescent="0.2">
      <c r="B2119" s="20">
        <f>Разбивка_по_щитам!B2124</f>
        <v>0</v>
      </c>
      <c r="C2119" s="20">
        <f>Разбивка_по_щитам!C2124</f>
        <v>0</v>
      </c>
      <c r="D2119" s="20">
        <f>Разбивка_по_щитам!F2124</f>
        <v>0</v>
      </c>
      <c r="E2119" s="20">
        <f>Разбивка_по_щитам!H2124</f>
        <v>0</v>
      </c>
      <c r="F2119" s="20">
        <f>Разбивка_по_щитам!I2124</f>
        <v>0</v>
      </c>
      <c r="G2119" s="20">
        <f>Разбивка_по_щитам!J2124</f>
        <v>0</v>
      </c>
      <c r="H2119" s="20">
        <f>Разбивка_по_щитам!K2124</f>
        <v>0</v>
      </c>
      <c r="I2119" s="20">
        <f>Разбивка_по_щитам!L2124</f>
        <v>0</v>
      </c>
      <c r="J2119" s="20">
        <f>Разбивка_по_щитам!M2124</f>
        <v>0</v>
      </c>
      <c r="K2119" s="20">
        <f>Разбивка_по_щитам!N2124</f>
        <v>0</v>
      </c>
      <c r="L2119" s="20"/>
      <c r="M2119" s="20">
        <f>Разбивка_по_щитам!P2124</f>
        <v>0</v>
      </c>
      <c r="N2119" s="20"/>
    </row>
    <row r="2120" spans="2:14" x14ac:dyDescent="0.2">
      <c r="B2120" s="20">
        <f>Разбивка_по_щитам!B2125</f>
        <v>0</v>
      </c>
      <c r="C2120" s="20">
        <f>Разбивка_по_щитам!C2125</f>
        <v>0</v>
      </c>
      <c r="D2120" s="20">
        <f>Разбивка_по_щитам!F2125</f>
        <v>0</v>
      </c>
      <c r="E2120" s="20">
        <f>Разбивка_по_щитам!H2125</f>
        <v>0</v>
      </c>
      <c r="F2120" s="20">
        <f>Разбивка_по_щитам!I2125</f>
        <v>0</v>
      </c>
      <c r="G2120" s="20">
        <f>Разбивка_по_щитам!J2125</f>
        <v>0</v>
      </c>
      <c r="H2120" s="20">
        <f>Разбивка_по_щитам!K2125</f>
        <v>0</v>
      </c>
      <c r="I2120" s="20">
        <f>Разбивка_по_щитам!L2125</f>
        <v>0</v>
      </c>
      <c r="J2120" s="20">
        <f>Разбивка_по_щитам!M2125</f>
        <v>0</v>
      </c>
      <c r="K2120" s="20">
        <f>Разбивка_по_щитам!N2125</f>
        <v>0</v>
      </c>
      <c r="L2120" s="20"/>
      <c r="M2120" s="20">
        <f>Разбивка_по_щитам!P2125</f>
        <v>0</v>
      </c>
      <c r="N2120" s="20"/>
    </row>
    <row r="2121" spans="2:14" x14ac:dyDescent="0.2">
      <c r="B2121" s="20">
        <f>Разбивка_по_щитам!B2126</f>
        <v>0</v>
      </c>
      <c r="C2121" s="20">
        <f>Разбивка_по_щитам!C2126</f>
        <v>0</v>
      </c>
      <c r="D2121" s="20">
        <f>Разбивка_по_щитам!F2126</f>
        <v>0</v>
      </c>
      <c r="E2121" s="20">
        <f>Разбивка_по_щитам!H2126</f>
        <v>0</v>
      </c>
      <c r="F2121" s="20">
        <f>Разбивка_по_щитам!I2126</f>
        <v>0</v>
      </c>
      <c r="G2121" s="20">
        <f>Разбивка_по_щитам!J2126</f>
        <v>0</v>
      </c>
      <c r="H2121" s="20">
        <f>Разбивка_по_щитам!K2126</f>
        <v>0</v>
      </c>
      <c r="I2121" s="20">
        <f>Разбивка_по_щитам!L2126</f>
        <v>0</v>
      </c>
      <c r="J2121" s="20">
        <f>Разбивка_по_щитам!M2126</f>
        <v>0</v>
      </c>
      <c r="K2121" s="20">
        <f>Разбивка_по_щитам!N2126</f>
        <v>0</v>
      </c>
      <c r="L2121" s="20"/>
      <c r="M2121" s="20">
        <f>Разбивка_по_щитам!P2126</f>
        <v>0</v>
      </c>
      <c r="N2121" s="20"/>
    </row>
    <row r="2122" spans="2:14" x14ac:dyDescent="0.2">
      <c r="B2122" s="20">
        <f>Разбивка_по_щитам!B2127</f>
        <v>0</v>
      </c>
      <c r="C2122" s="20">
        <f>Разбивка_по_щитам!C2127</f>
        <v>0</v>
      </c>
      <c r="D2122" s="20">
        <f>Разбивка_по_щитам!F2127</f>
        <v>0</v>
      </c>
      <c r="E2122" s="20">
        <f>Разбивка_по_щитам!H2127</f>
        <v>0</v>
      </c>
      <c r="F2122" s="20">
        <f>Разбивка_по_щитам!I2127</f>
        <v>0</v>
      </c>
      <c r="G2122" s="20">
        <f>Разбивка_по_щитам!J2127</f>
        <v>0</v>
      </c>
      <c r="H2122" s="20">
        <f>Разбивка_по_щитам!K2127</f>
        <v>0</v>
      </c>
      <c r="I2122" s="20">
        <f>Разбивка_по_щитам!L2127</f>
        <v>0</v>
      </c>
      <c r="J2122" s="20">
        <f>Разбивка_по_щитам!M2127</f>
        <v>0</v>
      </c>
      <c r="K2122" s="20">
        <f>Разбивка_по_щитам!N2127</f>
        <v>0</v>
      </c>
      <c r="L2122" s="20"/>
      <c r="M2122" s="20">
        <f>Разбивка_по_щитам!P2127</f>
        <v>0</v>
      </c>
      <c r="N2122" s="20"/>
    </row>
    <row r="2123" spans="2:14" x14ac:dyDescent="0.2">
      <c r="B2123" s="20">
        <f>Разбивка_по_щитам!B2128</f>
        <v>0</v>
      </c>
      <c r="C2123" s="20">
        <f>Разбивка_по_щитам!C2128</f>
        <v>0</v>
      </c>
      <c r="D2123" s="20">
        <f>Разбивка_по_щитам!F2128</f>
        <v>0</v>
      </c>
      <c r="E2123" s="20">
        <f>Разбивка_по_щитам!H2128</f>
        <v>0</v>
      </c>
      <c r="F2123" s="20">
        <f>Разбивка_по_щитам!I2128</f>
        <v>0</v>
      </c>
      <c r="G2123" s="20">
        <f>Разбивка_по_щитам!J2128</f>
        <v>0</v>
      </c>
      <c r="H2123" s="20">
        <f>Разбивка_по_щитам!K2128</f>
        <v>0</v>
      </c>
      <c r="I2123" s="20">
        <f>Разбивка_по_щитам!L2128</f>
        <v>0</v>
      </c>
      <c r="J2123" s="20">
        <f>Разбивка_по_щитам!M2128</f>
        <v>0</v>
      </c>
      <c r="K2123" s="20">
        <f>Разбивка_по_щитам!N2128</f>
        <v>0</v>
      </c>
      <c r="L2123" s="20"/>
      <c r="M2123" s="20">
        <f>Разбивка_по_щитам!P2128</f>
        <v>0</v>
      </c>
      <c r="N2123" s="20"/>
    </row>
    <row r="2124" spans="2:14" x14ac:dyDescent="0.2">
      <c r="B2124" s="20">
        <f>Разбивка_по_щитам!B2129</f>
        <v>0</v>
      </c>
      <c r="C2124" s="20">
        <f>Разбивка_по_щитам!C2129</f>
        <v>0</v>
      </c>
      <c r="D2124" s="20">
        <f>Разбивка_по_щитам!F2129</f>
        <v>0</v>
      </c>
      <c r="E2124" s="20">
        <f>Разбивка_по_щитам!H2129</f>
        <v>0</v>
      </c>
      <c r="F2124" s="20">
        <f>Разбивка_по_щитам!I2129</f>
        <v>0</v>
      </c>
      <c r="G2124" s="20">
        <f>Разбивка_по_щитам!J2129</f>
        <v>0</v>
      </c>
      <c r="H2124" s="20">
        <f>Разбивка_по_щитам!K2129</f>
        <v>0</v>
      </c>
      <c r="I2124" s="20">
        <f>Разбивка_по_щитам!L2129</f>
        <v>0</v>
      </c>
      <c r="J2124" s="20">
        <f>Разбивка_по_щитам!M2129</f>
        <v>0</v>
      </c>
      <c r="K2124" s="20">
        <f>Разбивка_по_щитам!N2129</f>
        <v>0</v>
      </c>
      <c r="L2124" s="20"/>
      <c r="M2124" s="20">
        <f>Разбивка_по_щитам!P2129</f>
        <v>0</v>
      </c>
      <c r="N2124" s="20"/>
    </row>
    <row r="2125" spans="2:14" x14ac:dyDescent="0.2">
      <c r="B2125" s="20">
        <f>Разбивка_по_щитам!B2130</f>
        <v>0</v>
      </c>
      <c r="C2125" s="20">
        <f>Разбивка_по_щитам!C2130</f>
        <v>0</v>
      </c>
      <c r="D2125" s="20">
        <f>Разбивка_по_щитам!F2130</f>
        <v>0</v>
      </c>
      <c r="E2125" s="20">
        <f>Разбивка_по_щитам!H2130</f>
        <v>0</v>
      </c>
      <c r="F2125" s="20">
        <f>Разбивка_по_щитам!I2130</f>
        <v>0</v>
      </c>
      <c r="G2125" s="20">
        <f>Разбивка_по_щитам!J2130</f>
        <v>0</v>
      </c>
      <c r="H2125" s="20">
        <f>Разбивка_по_щитам!K2130</f>
        <v>0</v>
      </c>
      <c r="I2125" s="20">
        <f>Разбивка_по_щитам!L2130</f>
        <v>0</v>
      </c>
      <c r="J2125" s="20">
        <f>Разбивка_по_щитам!M2130</f>
        <v>0</v>
      </c>
      <c r="K2125" s="20">
        <f>Разбивка_по_щитам!N2130</f>
        <v>0</v>
      </c>
      <c r="L2125" s="20"/>
      <c r="M2125" s="20">
        <f>Разбивка_по_щитам!P2130</f>
        <v>0</v>
      </c>
      <c r="N2125" s="20"/>
    </row>
    <row r="2126" spans="2:14" x14ac:dyDescent="0.2">
      <c r="B2126" s="20">
        <f>Разбивка_по_щитам!B2131</f>
        <v>0</v>
      </c>
      <c r="C2126" s="20">
        <f>Разбивка_по_щитам!C2131</f>
        <v>0</v>
      </c>
      <c r="D2126" s="20">
        <f>Разбивка_по_щитам!F2131</f>
        <v>0</v>
      </c>
      <c r="E2126" s="20">
        <f>Разбивка_по_щитам!H2131</f>
        <v>0</v>
      </c>
      <c r="F2126" s="20">
        <f>Разбивка_по_щитам!I2131</f>
        <v>0</v>
      </c>
      <c r="G2126" s="20">
        <f>Разбивка_по_щитам!J2131</f>
        <v>0</v>
      </c>
      <c r="H2126" s="20">
        <f>Разбивка_по_щитам!K2131</f>
        <v>0</v>
      </c>
      <c r="I2126" s="20">
        <f>Разбивка_по_щитам!L2131</f>
        <v>0</v>
      </c>
      <c r="J2126" s="20">
        <f>Разбивка_по_щитам!M2131</f>
        <v>0</v>
      </c>
      <c r="K2126" s="20">
        <f>Разбивка_по_щитам!N2131</f>
        <v>0</v>
      </c>
      <c r="L2126" s="20"/>
      <c r="M2126" s="20">
        <f>Разбивка_по_щитам!P2131</f>
        <v>0</v>
      </c>
      <c r="N2126" s="20"/>
    </row>
    <row r="2127" spans="2:14" x14ac:dyDescent="0.2">
      <c r="B2127" s="20">
        <f>Разбивка_по_щитам!B2132</f>
        <v>0</v>
      </c>
      <c r="C2127" s="20">
        <f>Разбивка_по_щитам!C2132</f>
        <v>0</v>
      </c>
      <c r="D2127" s="20">
        <f>Разбивка_по_щитам!F2132</f>
        <v>0</v>
      </c>
      <c r="E2127" s="20">
        <f>Разбивка_по_щитам!H2132</f>
        <v>0</v>
      </c>
      <c r="F2127" s="20">
        <f>Разбивка_по_щитам!I2132</f>
        <v>0</v>
      </c>
      <c r="G2127" s="20">
        <f>Разбивка_по_щитам!J2132</f>
        <v>0</v>
      </c>
      <c r="H2127" s="20">
        <f>Разбивка_по_щитам!K2132</f>
        <v>0</v>
      </c>
      <c r="I2127" s="20">
        <f>Разбивка_по_щитам!L2132</f>
        <v>0</v>
      </c>
      <c r="J2127" s="20">
        <f>Разбивка_по_щитам!M2132</f>
        <v>0</v>
      </c>
      <c r="K2127" s="20">
        <f>Разбивка_по_щитам!N2132</f>
        <v>0</v>
      </c>
      <c r="L2127" s="20"/>
      <c r="M2127" s="20">
        <f>Разбивка_по_щитам!P2132</f>
        <v>0</v>
      </c>
      <c r="N2127" s="20"/>
    </row>
    <row r="2128" spans="2:14" x14ac:dyDescent="0.2">
      <c r="B2128" s="20">
        <f>Разбивка_по_щитам!B2133</f>
        <v>0</v>
      </c>
      <c r="C2128" s="20">
        <f>Разбивка_по_щитам!C2133</f>
        <v>0</v>
      </c>
      <c r="D2128" s="20">
        <f>Разбивка_по_щитам!F2133</f>
        <v>0</v>
      </c>
      <c r="E2128" s="20">
        <f>Разбивка_по_щитам!H2133</f>
        <v>0</v>
      </c>
      <c r="F2128" s="20">
        <f>Разбивка_по_щитам!I2133</f>
        <v>0</v>
      </c>
      <c r="G2128" s="20">
        <f>Разбивка_по_щитам!J2133</f>
        <v>0</v>
      </c>
      <c r="H2128" s="20">
        <f>Разбивка_по_щитам!K2133</f>
        <v>0</v>
      </c>
      <c r="I2128" s="20">
        <f>Разбивка_по_щитам!L2133</f>
        <v>0</v>
      </c>
      <c r="J2128" s="20">
        <f>Разбивка_по_щитам!M2133</f>
        <v>0</v>
      </c>
      <c r="K2128" s="20">
        <f>Разбивка_по_щитам!N2133</f>
        <v>0</v>
      </c>
      <c r="L2128" s="20"/>
      <c r="M2128" s="20">
        <f>Разбивка_по_щитам!P2133</f>
        <v>0</v>
      </c>
      <c r="N2128" s="20"/>
    </row>
    <row r="2129" spans="2:14" x14ac:dyDescent="0.2">
      <c r="B2129" s="20">
        <f>Разбивка_по_щитам!B2134</f>
        <v>0</v>
      </c>
      <c r="C2129" s="20">
        <f>Разбивка_по_щитам!C2134</f>
        <v>0</v>
      </c>
      <c r="D2129" s="20">
        <f>Разбивка_по_щитам!F2134</f>
        <v>0</v>
      </c>
      <c r="E2129" s="20">
        <f>Разбивка_по_щитам!H2134</f>
        <v>0</v>
      </c>
      <c r="F2129" s="20">
        <f>Разбивка_по_щитам!I2134</f>
        <v>0</v>
      </c>
      <c r="G2129" s="20">
        <f>Разбивка_по_щитам!J2134</f>
        <v>0</v>
      </c>
      <c r="H2129" s="20">
        <f>Разбивка_по_щитам!K2134</f>
        <v>0</v>
      </c>
      <c r="I2129" s="20">
        <f>Разбивка_по_щитам!L2134</f>
        <v>0</v>
      </c>
      <c r="J2129" s="20">
        <f>Разбивка_по_щитам!M2134</f>
        <v>0</v>
      </c>
      <c r="K2129" s="20">
        <f>Разбивка_по_щитам!N2134</f>
        <v>0</v>
      </c>
      <c r="L2129" s="20"/>
      <c r="M2129" s="20">
        <f>Разбивка_по_щитам!P2134</f>
        <v>0</v>
      </c>
      <c r="N2129" s="20"/>
    </row>
    <row r="2130" spans="2:14" x14ac:dyDescent="0.2">
      <c r="B2130" s="20">
        <f>Разбивка_по_щитам!B2135</f>
        <v>0</v>
      </c>
      <c r="C2130" s="20">
        <f>Разбивка_по_щитам!C2135</f>
        <v>0</v>
      </c>
      <c r="D2130" s="20">
        <f>Разбивка_по_щитам!F2135</f>
        <v>0</v>
      </c>
      <c r="E2130" s="20">
        <f>Разбивка_по_щитам!H2135</f>
        <v>0</v>
      </c>
      <c r="F2130" s="20">
        <f>Разбивка_по_щитам!I2135</f>
        <v>0</v>
      </c>
      <c r="G2130" s="20">
        <f>Разбивка_по_щитам!J2135</f>
        <v>0</v>
      </c>
      <c r="H2130" s="20">
        <f>Разбивка_по_щитам!K2135</f>
        <v>0</v>
      </c>
      <c r="I2130" s="20">
        <f>Разбивка_по_щитам!L2135</f>
        <v>0</v>
      </c>
      <c r="J2130" s="20">
        <f>Разбивка_по_щитам!M2135</f>
        <v>0</v>
      </c>
      <c r="K2130" s="20">
        <f>Разбивка_по_щитам!N2135</f>
        <v>0</v>
      </c>
      <c r="L2130" s="20"/>
      <c r="M2130" s="20">
        <f>Разбивка_по_щитам!P2135</f>
        <v>0</v>
      </c>
      <c r="N2130" s="20"/>
    </row>
    <row r="2131" spans="2:14" x14ac:dyDescent="0.2">
      <c r="B2131" s="20">
        <f>Разбивка_по_щитам!B2136</f>
        <v>0</v>
      </c>
      <c r="C2131" s="20">
        <f>Разбивка_по_щитам!C2136</f>
        <v>0</v>
      </c>
      <c r="D2131" s="20">
        <f>Разбивка_по_щитам!F2136</f>
        <v>0</v>
      </c>
      <c r="E2131" s="20">
        <f>Разбивка_по_щитам!H2136</f>
        <v>0</v>
      </c>
      <c r="F2131" s="20">
        <f>Разбивка_по_щитам!I2136</f>
        <v>0</v>
      </c>
      <c r="G2131" s="20">
        <f>Разбивка_по_щитам!J2136</f>
        <v>0</v>
      </c>
      <c r="H2131" s="20">
        <f>Разбивка_по_щитам!K2136</f>
        <v>0</v>
      </c>
      <c r="I2131" s="20">
        <f>Разбивка_по_щитам!L2136</f>
        <v>0</v>
      </c>
      <c r="J2131" s="20">
        <f>Разбивка_по_щитам!M2136</f>
        <v>0</v>
      </c>
      <c r="K2131" s="20">
        <f>Разбивка_по_щитам!N2136</f>
        <v>0</v>
      </c>
      <c r="L2131" s="20"/>
      <c r="M2131" s="20">
        <f>Разбивка_по_щитам!P2136</f>
        <v>0</v>
      </c>
      <c r="N2131" s="20"/>
    </row>
    <row r="2132" spans="2:14" x14ac:dyDescent="0.2">
      <c r="B2132" s="20">
        <f>Разбивка_по_щитам!B2137</f>
        <v>0</v>
      </c>
      <c r="C2132" s="20">
        <f>Разбивка_по_щитам!C2137</f>
        <v>0</v>
      </c>
      <c r="D2132" s="20">
        <f>Разбивка_по_щитам!F2137</f>
        <v>0</v>
      </c>
      <c r="E2132" s="20">
        <f>Разбивка_по_щитам!H2137</f>
        <v>0</v>
      </c>
      <c r="F2132" s="20">
        <f>Разбивка_по_щитам!I2137</f>
        <v>0</v>
      </c>
      <c r="G2132" s="20">
        <f>Разбивка_по_щитам!J2137</f>
        <v>0</v>
      </c>
      <c r="H2132" s="20">
        <f>Разбивка_по_щитам!K2137</f>
        <v>0</v>
      </c>
      <c r="I2132" s="20">
        <f>Разбивка_по_щитам!L2137</f>
        <v>0</v>
      </c>
      <c r="J2132" s="20">
        <f>Разбивка_по_щитам!M2137</f>
        <v>0</v>
      </c>
      <c r="K2132" s="20">
        <f>Разбивка_по_щитам!N2137</f>
        <v>0</v>
      </c>
      <c r="L2132" s="20"/>
      <c r="M2132" s="20">
        <f>Разбивка_по_щитам!P2137</f>
        <v>0</v>
      </c>
      <c r="N2132" s="20"/>
    </row>
    <row r="2133" spans="2:14" x14ac:dyDescent="0.2">
      <c r="B2133" s="20">
        <f>Разбивка_по_щитам!B2138</f>
        <v>0</v>
      </c>
      <c r="C2133" s="20">
        <f>Разбивка_по_щитам!C2138</f>
        <v>0</v>
      </c>
      <c r="D2133" s="20">
        <f>Разбивка_по_щитам!F2138</f>
        <v>0</v>
      </c>
      <c r="E2133" s="20">
        <f>Разбивка_по_щитам!H2138</f>
        <v>0</v>
      </c>
      <c r="F2133" s="20">
        <f>Разбивка_по_щитам!I2138</f>
        <v>0</v>
      </c>
      <c r="G2133" s="20">
        <f>Разбивка_по_щитам!J2138</f>
        <v>0</v>
      </c>
      <c r="H2133" s="20">
        <f>Разбивка_по_щитам!K2138</f>
        <v>0</v>
      </c>
      <c r="I2133" s="20">
        <f>Разбивка_по_щитам!L2138</f>
        <v>0</v>
      </c>
      <c r="J2133" s="20">
        <f>Разбивка_по_щитам!M2138</f>
        <v>0</v>
      </c>
      <c r="K2133" s="20">
        <f>Разбивка_по_щитам!N2138</f>
        <v>0</v>
      </c>
      <c r="L2133" s="20"/>
      <c r="M2133" s="20">
        <f>Разбивка_по_щитам!P2138</f>
        <v>0</v>
      </c>
      <c r="N2133" s="20"/>
    </row>
    <row r="2134" spans="2:14" x14ac:dyDescent="0.2">
      <c r="B2134" s="20">
        <f>Разбивка_по_щитам!B2139</f>
        <v>0</v>
      </c>
      <c r="C2134" s="20">
        <f>Разбивка_по_щитам!C2139</f>
        <v>0</v>
      </c>
      <c r="D2134" s="20">
        <f>Разбивка_по_щитам!F2139</f>
        <v>0</v>
      </c>
      <c r="E2134" s="20">
        <f>Разбивка_по_щитам!H2139</f>
        <v>0</v>
      </c>
      <c r="F2134" s="20">
        <f>Разбивка_по_щитам!I2139</f>
        <v>0</v>
      </c>
      <c r="G2134" s="20">
        <f>Разбивка_по_щитам!J2139</f>
        <v>0</v>
      </c>
      <c r="H2134" s="20">
        <f>Разбивка_по_щитам!K2139</f>
        <v>0</v>
      </c>
      <c r="I2134" s="20">
        <f>Разбивка_по_щитам!L2139</f>
        <v>0</v>
      </c>
      <c r="J2134" s="20">
        <f>Разбивка_по_щитам!M2139</f>
        <v>0</v>
      </c>
      <c r="K2134" s="20">
        <f>Разбивка_по_щитам!N2139</f>
        <v>0</v>
      </c>
      <c r="L2134" s="20"/>
      <c r="M2134" s="20">
        <f>Разбивка_по_щитам!P2139</f>
        <v>0</v>
      </c>
      <c r="N2134" s="20"/>
    </row>
    <row r="2135" spans="2:14" x14ac:dyDescent="0.2">
      <c r="B2135" s="20">
        <f>Разбивка_по_щитам!B2140</f>
        <v>0</v>
      </c>
      <c r="C2135" s="20">
        <f>Разбивка_по_щитам!C2140</f>
        <v>0</v>
      </c>
      <c r="D2135" s="20">
        <f>Разбивка_по_щитам!F2140</f>
        <v>0</v>
      </c>
      <c r="E2135" s="20">
        <f>Разбивка_по_щитам!H2140</f>
        <v>0</v>
      </c>
      <c r="F2135" s="20">
        <f>Разбивка_по_щитам!I2140</f>
        <v>0</v>
      </c>
      <c r="G2135" s="20">
        <f>Разбивка_по_щитам!J2140</f>
        <v>0</v>
      </c>
      <c r="H2135" s="20">
        <f>Разбивка_по_щитам!K2140</f>
        <v>0</v>
      </c>
      <c r="I2135" s="20">
        <f>Разбивка_по_щитам!L2140</f>
        <v>0</v>
      </c>
      <c r="J2135" s="20">
        <f>Разбивка_по_щитам!M2140</f>
        <v>0</v>
      </c>
      <c r="K2135" s="20">
        <f>Разбивка_по_щитам!N2140</f>
        <v>0</v>
      </c>
      <c r="L2135" s="20"/>
      <c r="M2135" s="20">
        <f>Разбивка_по_щитам!P2140</f>
        <v>0</v>
      </c>
      <c r="N2135" s="20"/>
    </row>
    <row r="2136" spans="2:14" x14ac:dyDescent="0.2">
      <c r="B2136" s="20">
        <f>Разбивка_по_щитам!B2141</f>
        <v>0</v>
      </c>
      <c r="C2136" s="20">
        <f>Разбивка_по_щитам!C2141</f>
        <v>0</v>
      </c>
      <c r="D2136" s="20">
        <f>Разбивка_по_щитам!F2141</f>
        <v>0</v>
      </c>
      <c r="E2136" s="20">
        <f>Разбивка_по_щитам!H2141</f>
        <v>0</v>
      </c>
      <c r="F2136" s="20">
        <f>Разбивка_по_щитам!I2141</f>
        <v>0</v>
      </c>
      <c r="G2136" s="20">
        <f>Разбивка_по_щитам!J2141</f>
        <v>0</v>
      </c>
      <c r="H2136" s="20">
        <f>Разбивка_по_щитам!K2141</f>
        <v>0</v>
      </c>
      <c r="I2136" s="20">
        <f>Разбивка_по_щитам!L2141</f>
        <v>0</v>
      </c>
      <c r="J2136" s="20">
        <f>Разбивка_по_щитам!M2141</f>
        <v>0</v>
      </c>
      <c r="K2136" s="20">
        <f>Разбивка_по_щитам!N2141</f>
        <v>0</v>
      </c>
      <c r="L2136" s="20"/>
      <c r="M2136" s="20">
        <f>Разбивка_по_щитам!P2141</f>
        <v>0</v>
      </c>
      <c r="N2136" s="20"/>
    </row>
    <row r="2137" spans="2:14" x14ac:dyDescent="0.2">
      <c r="B2137" s="20">
        <f>Разбивка_по_щитам!B2142</f>
        <v>0</v>
      </c>
      <c r="C2137" s="20">
        <f>Разбивка_по_щитам!C2142</f>
        <v>0</v>
      </c>
      <c r="D2137" s="20">
        <f>Разбивка_по_щитам!F2142</f>
        <v>0</v>
      </c>
      <c r="E2137" s="20">
        <f>Разбивка_по_щитам!H2142</f>
        <v>0</v>
      </c>
      <c r="F2137" s="20">
        <f>Разбивка_по_щитам!I2142</f>
        <v>0</v>
      </c>
      <c r="G2137" s="20">
        <f>Разбивка_по_щитам!J2142</f>
        <v>0</v>
      </c>
      <c r="H2137" s="20">
        <f>Разбивка_по_щитам!K2142</f>
        <v>0</v>
      </c>
      <c r="I2137" s="20">
        <f>Разбивка_по_щитам!L2142</f>
        <v>0</v>
      </c>
      <c r="J2137" s="20">
        <f>Разбивка_по_щитам!M2142</f>
        <v>0</v>
      </c>
      <c r="K2137" s="20">
        <f>Разбивка_по_щитам!N2142</f>
        <v>0</v>
      </c>
      <c r="L2137" s="20"/>
      <c r="M2137" s="20">
        <f>Разбивка_по_щитам!P2142</f>
        <v>0</v>
      </c>
      <c r="N2137" s="20"/>
    </row>
    <row r="2138" spans="2:14" x14ac:dyDescent="0.2">
      <c r="B2138" s="20">
        <f>Разбивка_по_щитам!B2143</f>
        <v>0</v>
      </c>
      <c r="C2138" s="20">
        <f>Разбивка_по_щитам!C2143</f>
        <v>0</v>
      </c>
      <c r="D2138" s="20">
        <f>Разбивка_по_щитам!F2143</f>
        <v>0</v>
      </c>
      <c r="E2138" s="20">
        <f>Разбивка_по_щитам!H2143</f>
        <v>0</v>
      </c>
      <c r="F2138" s="20">
        <f>Разбивка_по_щитам!I2143</f>
        <v>0</v>
      </c>
      <c r="G2138" s="20">
        <f>Разбивка_по_щитам!J2143</f>
        <v>0</v>
      </c>
      <c r="H2138" s="20">
        <f>Разбивка_по_щитам!K2143</f>
        <v>0</v>
      </c>
      <c r="I2138" s="20">
        <f>Разбивка_по_щитам!L2143</f>
        <v>0</v>
      </c>
      <c r="J2138" s="20">
        <f>Разбивка_по_щитам!M2143</f>
        <v>0</v>
      </c>
      <c r="K2138" s="20">
        <f>Разбивка_по_щитам!N2143</f>
        <v>0</v>
      </c>
      <c r="L2138" s="20"/>
      <c r="M2138" s="20">
        <f>Разбивка_по_щитам!P2143</f>
        <v>0</v>
      </c>
      <c r="N2138" s="20"/>
    </row>
    <row r="2139" spans="2:14" x14ac:dyDescent="0.2">
      <c r="B2139" s="20">
        <f>Разбивка_по_щитам!B2144</f>
        <v>0</v>
      </c>
      <c r="C2139" s="20">
        <f>Разбивка_по_щитам!C2144</f>
        <v>0</v>
      </c>
      <c r="D2139" s="20">
        <f>Разбивка_по_щитам!F2144</f>
        <v>0</v>
      </c>
      <c r="E2139" s="20">
        <f>Разбивка_по_щитам!H2144</f>
        <v>0</v>
      </c>
      <c r="F2139" s="20">
        <f>Разбивка_по_щитам!I2144</f>
        <v>0</v>
      </c>
      <c r="G2139" s="20">
        <f>Разбивка_по_щитам!J2144</f>
        <v>0</v>
      </c>
      <c r="H2139" s="20">
        <f>Разбивка_по_щитам!K2144</f>
        <v>0</v>
      </c>
      <c r="I2139" s="20">
        <f>Разбивка_по_щитам!L2144</f>
        <v>0</v>
      </c>
      <c r="J2139" s="20">
        <f>Разбивка_по_щитам!M2144</f>
        <v>0</v>
      </c>
      <c r="K2139" s="20">
        <f>Разбивка_по_щитам!N2144</f>
        <v>0</v>
      </c>
      <c r="L2139" s="20"/>
      <c r="M2139" s="20">
        <f>Разбивка_по_щитам!P2144</f>
        <v>0</v>
      </c>
      <c r="N2139" s="20"/>
    </row>
    <row r="2140" spans="2:14" x14ac:dyDescent="0.2">
      <c r="B2140" s="20">
        <f>Разбивка_по_щитам!B2145</f>
        <v>0</v>
      </c>
      <c r="C2140" s="20">
        <f>Разбивка_по_щитам!C2145</f>
        <v>0</v>
      </c>
      <c r="D2140" s="20">
        <f>Разбивка_по_щитам!F2145</f>
        <v>0</v>
      </c>
      <c r="E2140" s="20">
        <f>Разбивка_по_щитам!H2145</f>
        <v>0</v>
      </c>
      <c r="F2140" s="20">
        <f>Разбивка_по_щитам!I2145</f>
        <v>0</v>
      </c>
      <c r="G2140" s="20">
        <f>Разбивка_по_щитам!J2145</f>
        <v>0</v>
      </c>
      <c r="H2140" s="20">
        <f>Разбивка_по_щитам!K2145</f>
        <v>0</v>
      </c>
      <c r="I2140" s="20">
        <f>Разбивка_по_щитам!L2145</f>
        <v>0</v>
      </c>
      <c r="J2140" s="20">
        <f>Разбивка_по_щитам!M2145</f>
        <v>0</v>
      </c>
      <c r="K2140" s="20">
        <f>Разбивка_по_щитам!N2145</f>
        <v>0</v>
      </c>
      <c r="L2140" s="20"/>
      <c r="M2140" s="20">
        <f>Разбивка_по_щитам!P2145</f>
        <v>0</v>
      </c>
      <c r="N2140" s="20"/>
    </row>
    <row r="2141" spans="2:14" x14ac:dyDescent="0.2">
      <c r="B2141" s="20">
        <f>Разбивка_по_щитам!B2146</f>
        <v>0</v>
      </c>
      <c r="C2141" s="20">
        <f>Разбивка_по_щитам!C2146</f>
        <v>0</v>
      </c>
      <c r="D2141" s="20">
        <f>Разбивка_по_щитам!F2146</f>
        <v>0</v>
      </c>
      <c r="E2141" s="20">
        <f>Разбивка_по_щитам!H2146</f>
        <v>0</v>
      </c>
      <c r="F2141" s="20">
        <f>Разбивка_по_щитам!I2146</f>
        <v>0</v>
      </c>
      <c r="G2141" s="20">
        <f>Разбивка_по_щитам!J2146</f>
        <v>0</v>
      </c>
      <c r="H2141" s="20">
        <f>Разбивка_по_щитам!K2146</f>
        <v>0</v>
      </c>
      <c r="I2141" s="20">
        <f>Разбивка_по_щитам!L2146</f>
        <v>0</v>
      </c>
      <c r="J2141" s="20">
        <f>Разбивка_по_щитам!M2146</f>
        <v>0</v>
      </c>
      <c r="K2141" s="20">
        <f>Разбивка_по_щитам!N2146</f>
        <v>0</v>
      </c>
      <c r="L2141" s="20"/>
      <c r="M2141" s="20">
        <f>Разбивка_по_щитам!P2146</f>
        <v>0</v>
      </c>
      <c r="N2141" s="20"/>
    </row>
    <row r="2142" spans="2:14" x14ac:dyDescent="0.2">
      <c r="B2142" s="20">
        <f>Разбивка_по_щитам!B2147</f>
        <v>0</v>
      </c>
      <c r="C2142" s="20">
        <f>Разбивка_по_щитам!C2147</f>
        <v>0</v>
      </c>
      <c r="D2142" s="20">
        <f>Разбивка_по_щитам!F2147</f>
        <v>0</v>
      </c>
      <c r="E2142" s="20">
        <f>Разбивка_по_щитам!H2147</f>
        <v>0</v>
      </c>
      <c r="F2142" s="20">
        <f>Разбивка_по_щитам!I2147</f>
        <v>0</v>
      </c>
      <c r="G2142" s="20">
        <f>Разбивка_по_щитам!J2147</f>
        <v>0</v>
      </c>
      <c r="H2142" s="20">
        <f>Разбивка_по_щитам!K2147</f>
        <v>0</v>
      </c>
      <c r="I2142" s="20">
        <f>Разбивка_по_щитам!L2147</f>
        <v>0</v>
      </c>
      <c r="J2142" s="20">
        <f>Разбивка_по_щитам!M2147</f>
        <v>0</v>
      </c>
      <c r="K2142" s="20">
        <f>Разбивка_по_щитам!N2147</f>
        <v>0</v>
      </c>
      <c r="L2142" s="20"/>
      <c r="M2142" s="20">
        <f>Разбивка_по_щитам!P2147</f>
        <v>0</v>
      </c>
      <c r="N2142" s="20"/>
    </row>
    <row r="2143" spans="2:14" x14ac:dyDescent="0.2">
      <c r="B2143" s="20">
        <f>Разбивка_по_щитам!B2148</f>
        <v>0</v>
      </c>
      <c r="C2143" s="20">
        <f>Разбивка_по_щитам!C2148</f>
        <v>0</v>
      </c>
      <c r="D2143" s="20">
        <f>Разбивка_по_щитам!F2148</f>
        <v>0</v>
      </c>
      <c r="E2143" s="20">
        <f>Разбивка_по_щитам!H2148</f>
        <v>0</v>
      </c>
      <c r="F2143" s="20">
        <f>Разбивка_по_щитам!I2148</f>
        <v>0</v>
      </c>
      <c r="G2143" s="20">
        <f>Разбивка_по_щитам!J2148</f>
        <v>0</v>
      </c>
      <c r="H2143" s="20">
        <f>Разбивка_по_щитам!K2148</f>
        <v>0</v>
      </c>
      <c r="I2143" s="20">
        <f>Разбивка_по_щитам!L2148</f>
        <v>0</v>
      </c>
      <c r="J2143" s="20">
        <f>Разбивка_по_щитам!M2148</f>
        <v>0</v>
      </c>
      <c r="K2143" s="20">
        <f>Разбивка_по_щитам!N2148</f>
        <v>0</v>
      </c>
      <c r="L2143" s="20"/>
      <c r="M2143" s="20">
        <f>Разбивка_по_щитам!P2148</f>
        <v>0</v>
      </c>
      <c r="N2143" s="20"/>
    </row>
    <row r="2144" spans="2:14" x14ac:dyDescent="0.2">
      <c r="B2144" s="20">
        <f>Разбивка_по_щитам!B2149</f>
        <v>0</v>
      </c>
      <c r="C2144" s="20">
        <f>Разбивка_по_щитам!C2149</f>
        <v>0</v>
      </c>
      <c r="D2144" s="20">
        <f>Разбивка_по_щитам!F2149</f>
        <v>0</v>
      </c>
      <c r="E2144" s="20">
        <f>Разбивка_по_щитам!H2149</f>
        <v>0</v>
      </c>
      <c r="F2144" s="20">
        <f>Разбивка_по_щитам!I2149</f>
        <v>0</v>
      </c>
      <c r="G2144" s="20">
        <f>Разбивка_по_щитам!J2149</f>
        <v>0</v>
      </c>
      <c r="H2144" s="20">
        <f>Разбивка_по_щитам!K2149</f>
        <v>0</v>
      </c>
      <c r="I2144" s="20">
        <f>Разбивка_по_щитам!L2149</f>
        <v>0</v>
      </c>
      <c r="J2144" s="20">
        <f>Разбивка_по_щитам!M2149</f>
        <v>0</v>
      </c>
      <c r="K2144" s="20">
        <f>Разбивка_по_щитам!N2149</f>
        <v>0</v>
      </c>
      <c r="L2144" s="20"/>
      <c r="M2144" s="20">
        <f>Разбивка_по_щитам!P2149</f>
        <v>0</v>
      </c>
      <c r="N2144" s="20"/>
    </row>
    <row r="2145" spans="2:14" x14ac:dyDescent="0.2">
      <c r="B2145" s="20">
        <f>Разбивка_по_щитам!B2150</f>
        <v>0</v>
      </c>
      <c r="C2145" s="20">
        <f>Разбивка_по_щитам!C2150</f>
        <v>0</v>
      </c>
      <c r="D2145" s="20">
        <f>Разбивка_по_щитам!F2150</f>
        <v>0</v>
      </c>
      <c r="E2145" s="20">
        <f>Разбивка_по_щитам!H2150</f>
        <v>0</v>
      </c>
      <c r="F2145" s="20">
        <f>Разбивка_по_щитам!I2150</f>
        <v>0</v>
      </c>
      <c r="G2145" s="20">
        <f>Разбивка_по_щитам!J2150</f>
        <v>0</v>
      </c>
      <c r="H2145" s="20">
        <f>Разбивка_по_щитам!K2150</f>
        <v>0</v>
      </c>
      <c r="I2145" s="20">
        <f>Разбивка_по_щитам!L2150</f>
        <v>0</v>
      </c>
      <c r="J2145" s="20">
        <f>Разбивка_по_щитам!M2150</f>
        <v>0</v>
      </c>
      <c r="K2145" s="20">
        <f>Разбивка_по_щитам!N2150</f>
        <v>0</v>
      </c>
      <c r="L2145" s="20"/>
      <c r="M2145" s="20">
        <f>Разбивка_по_щитам!P2150</f>
        <v>0</v>
      </c>
      <c r="N2145" s="20"/>
    </row>
    <row r="2146" spans="2:14" x14ac:dyDescent="0.2">
      <c r="B2146" s="20">
        <f>Разбивка_по_щитам!B2151</f>
        <v>0</v>
      </c>
      <c r="C2146" s="20">
        <f>Разбивка_по_щитам!C2151</f>
        <v>0</v>
      </c>
      <c r="D2146" s="20">
        <f>Разбивка_по_щитам!F2151</f>
        <v>0</v>
      </c>
      <c r="E2146" s="20">
        <f>Разбивка_по_щитам!H2151</f>
        <v>0</v>
      </c>
      <c r="F2146" s="20">
        <f>Разбивка_по_щитам!I2151</f>
        <v>0</v>
      </c>
      <c r="G2146" s="20">
        <f>Разбивка_по_щитам!J2151</f>
        <v>0</v>
      </c>
      <c r="H2146" s="20">
        <f>Разбивка_по_щитам!K2151</f>
        <v>0</v>
      </c>
      <c r="I2146" s="20">
        <f>Разбивка_по_щитам!L2151</f>
        <v>0</v>
      </c>
      <c r="J2146" s="20">
        <f>Разбивка_по_щитам!M2151</f>
        <v>0</v>
      </c>
      <c r="K2146" s="20">
        <f>Разбивка_по_щитам!N2151</f>
        <v>0</v>
      </c>
      <c r="L2146" s="20"/>
      <c r="M2146" s="20">
        <f>Разбивка_по_щитам!P2151</f>
        <v>0</v>
      </c>
      <c r="N2146" s="20"/>
    </row>
    <row r="2147" spans="2:14" x14ac:dyDescent="0.2">
      <c r="B2147" s="20">
        <f>Разбивка_по_щитам!B2152</f>
        <v>0</v>
      </c>
      <c r="C2147" s="20">
        <f>Разбивка_по_щитам!C2152</f>
        <v>0</v>
      </c>
      <c r="D2147" s="20">
        <f>Разбивка_по_щитам!F2152</f>
        <v>0</v>
      </c>
      <c r="E2147" s="20">
        <f>Разбивка_по_щитам!H2152</f>
        <v>0</v>
      </c>
      <c r="F2147" s="20">
        <f>Разбивка_по_щитам!I2152</f>
        <v>0</v>
      </c>
      <c r="G2147" s="20">
        <f>Разбивка_по_щитам!J2152</f>
        <v>0</v>
      </c>
      <c r="H2147" s="20">
        <f>Разбивка_по_щитам!K2152</f>
        <v>0</v>
      </c>
      <c r="I2147" s="20">
        <f>Разбивка_по_щитам!L2152</f>
        <v>0</v>
      </c>
      <c r="J2147" s="20">
        <f>Разбивка_по_щитам!M2152</f>
        <v>0</v>
      </c>
      <c r="K2147" s="20">
        <f>Разбивка_по_щитам!N2152</f>
        <v>0</v>
      </c>
      <c r="L2147" s="20"/>
      <c r="M2147" s="20">
        <f>Разбивка_по_щитам!P2152</f>
        <v>0</v>
      </c>
      <c r="N2147" s="20"/>
    </row>
    <row r="2148" spans="2:14" x14ac:dyDescent="0.2">
      <c r="B2148" s="20">
        <f>Разбивка_по_щитам!B2153</f>
        <v>0</v>
      </c>
      <c r="C2148" s="20">
        <f>Разбивка_по_щитам!C2153</f>
        <v>0</v>
      </c>
      <c r="D2148" s="20">
        <f>Разбивка_по_щитам!F2153</f>
        <v>0</v>
      </c>
      <c r="E2148" s="20">
        <f>Разбивка_по_щитам!H2153</f>
        <v>0</v>
      </c>
      <c r="F2148" s="20">
        <f>Разбивка_по_щитам!I2153</f>
        <v>0</v>
      </c>
      <c r="G2148" s="20">
        <f>Разбивка_по_щитам!J2153</f>
        <v>0</v>
      </c>
      <c r="H2148" s="20">
        <f>Разбивка_по_щитам!K2153</f>
        <v>0</v>
      </c>
      <c r="I2148" s="20">
        <f>Разбивка_по_щитам!L2153</f>
        <v>0</v>
      </c>
      <c r="J2148" s="20">
        <f>Разбивка_по_щитам!M2153</f>
        <v>0</v>
      </c>
      <c r="K2148" s="20">
        <f>Разбивка_по_щитам!N2153</f>
        <v>0</v>
      </c>
      <c r="L2148" s="20"/>
      <c r="M2148" s="20">
        <f>Разбивка_по_щитам!P2153</f>
        <v>0</v>
      </c>
      <c r="N2148" s="20"/>
    </row>
    <row r="2149" spans="2:14" x14ac:dyDescent="0.2">
      <c r="B2149" s="20">
        <f>Разбивка_по_щитам!B2154</f>
        <v>0</v>
      </c>
      <c r="C2149" s="20">
        <f>Разбивка_по_щитам!C2154</f>
        <v>0</v>
      </c>
      <c r="D2149" s="20">
        <f>Разбивка_по_щитам!F2154</f>
        <v>0</v>
      </c>
      <c r="E2149" s="20">
        <f>Разбивка_по_щитам!H2154</f>
        <v>0</v>
      </c>
      <c r="F2149" s="20">
        <f>Разбивка_по_щитам!I2154</f>
        <v>0</v>
      </c>
      <c r="G2149" s="20">
        <f>Разбивка_по_щитам!J2154</f>
        <v>0</v>
      </c>
      <c r="H2149" s="20">
        <f>Разбивка_по_щитам!K2154</f>
        <v>0</v>
      </c>
      <c r="I2149" s="20">
        <f>Разбивка_по_щитам!L2154</f>
        <v>0</v>
      </c>
      <c r="J2149" s="20">
        <f>Разбивка_по_щитам!M2154</f>
        <v>0</v>
      </c>
      <c r="K2149" s="20">
        <f>Разбивка_по_щитам!N2154</f>
        <v>0</v>
      </c>
      <c r="L2149" s="20"/>
      <c r="M2149" s="20">
        <f>Разбивка_по_щитам!P2154</f>
        <v>0</v>
      </c>
      <c r="N2149" s="20"/>
    </row>
    <row r="2150" spans="2:14" x14ac:dyDescent="0.2">
      <c r="B2150" s="20">
        <f>Разбивка_по_щитам!B2155</f>
        <v>0</v>
      </c>
      <c r="C2150" s="20">
        <f>Разбивка_по_щитам!C2155</f>
        <v>0</v>
      </c>
      <c r="D2150" s="20">
        <f>Разбивка_по_щитам!F2155</f>
        <v>0</v>
      </c>
      <c r="E2150" s="20">
        <f>Разбивка_по_щитам!H2155</f>
        <v>0</v>
      </c>
      <c r="F2150" s="20">
        <f>Разбивка_по_щитам!I2155</f>
        <v>0</v>
      </c>
      <c r="G2150" s="20">
        <f>Разбивка_по_щитам!J2155</f>
        <v>0</v>
      </c>
      <c r="H2150" s="20">
        <f>Разбивка_по_щитам!K2155</f>
        <v>0</v>
      </c>
      <c r="I2150" s="20">
        <f>Разбивка_по_щитам!L2155</f>
        <v>0</v>
      </c>
      <c r="J2150" s="20">
        <f>Разбивка_по_щитам!M2155</f>
        <v>0</v>
      </c>
      <c r="K2150" s="20">
        <f>Разбивка_по_щитам!N2155</f>
        <v>0</v>
      </c>
      <c r="L2150" s="20"/>
      <c r="M2150" s="20">
        <f>Разбивка_по_щитам!P2155</f>
        <v>0</v>
      </c>
      <c r="N2150" s="20"/>
    </row>
    <row r="2151" spans="2:14" x14ac:dyDescent="0.2">
      <c r="B2151" s="20">
        <f>Разбивка_по_щитам!B2156</f>
        <v>0</v>
      </c>
      <c r="C2151" s="20">
        <f>Разбивка_по_щитам!C2156</f>
        <v>0</v>
      </c>
      <c r="D2151" s="20">
        <f>Разбивка_по_щитам!F2156</f>
        <v>0</v>
      </c>
      <c r="E2151" s="20">
        <f>Разбивка_по_щитам!H2156</f>
        <v>0</v>
      </c>
      <c r="F2151" s="20">
        <f>Разбивка_по_щитам!I2156</f>
        <v>0</v>
      </c>
      <c r="G2151" s="20">
        <f>Разбивка_по_щитам!J2156</f>
        <v>0</v>
      </c>
      <c r="H2151" s="20">
        <f>Разбивка_по_щитам!K2156</f>
        <v>0</v>
      </c>
      <c r="I2151" s="20">
        <f>Разбивка_по_щитам!L2156</f>
        <v>0</v>
      </c>
      <c r="J2151" s="20">
        <f>Разбивка_по_щитам!M2156</f>
        <v>0</v>
      </c>
      <c r="K2151" s="20">
        <f>Разбивка_по_щитам!N2156</f>
        <v>0</v>
      </c>
      <c r="L2151" s="20"/>
      <c r="M2151" s="20">
        <f>Разбивка_по_щитам!P2156</f>
        <v>0</v>
      </c>
      <c r="N2151" s="20"/>
    </row>
    <row r="2152" spans="2:14" x14ac:dyDescent="0.2">
      <c r="B2152" s="20">
        <f>Разбивка_по_щитам!B2157</f>
        <v>0</v>
      </c>
      <c r="C2152" s="20">
        <f>Разбивка_по_щитам!C2157</f>
        <v>0</v>
      </c>
      <c r="D2152" s="20">
        <f>Разбивка_по_щитам!F2157</f>
        <v>0</v>
      </c>
      <c r="E2152" s="20">
        <f>Разбивка_по_щитам!H2157</f>
        <v>0</v>
      </c>
      <c r="F2152" s="20">
        <f>Разбивка_по_щитам!I2157</f>
        <v>0</v>
      </c>
      <c r="G2152" s="20">
        <f>Разбивка_по_щитам!J2157</f>
        <v>0</v>
      </c>
      <c r="H2152" s="20">
        <f>Разбивка_по_щитам!K2157</f>
        <v>0</v>
      </c>
      <c r="I2152" s="20">
        <f>Разбивка_по_щитам!L2157</f>
        <v>0</v>
      </c>
      <c r="J2152" s="20">
        <f>Разбивка_по_щитам!M2157</f>
        <v>0</v>
      </c>
      <c r="K2152" s="20">
        <f>Разбивка_по_щитам!N2157</f>
        <v>0</v>
      </c>
      <c r="L2152" s="20"/>
      <c r="M2152" s="20">
        <f>Разбивка_по_щитам!P2157</f>
        <v>0</v>
      </c>
      <c r="N2152" s="20"/>
    </row>
    <row r="2153" spans="2:14" x14ac:dyDescent="0.2">
      <c r="B2153" s="20">
        <f>Разбивка_по_щитам!B2158</f>
        <v>0</v>
      </c>
      <c r="C2153" s="20">
        <f>Разбивка_по_щитам!C2158</f>
        <v>0</v>
      </c>
      <c r="D2153" s="20">
        <f>Разбивка_по_щитам!F2158</f>
        <v>0</v>
      </c>
      <c r="E2153" s="20">
        <f>Разбивка_по_щитам!H2158</f>
        <v>0</v>
      </c>
      <c r="F2153" s="20">
        <f>Разбивка_по_щитам!I2158</f>
        <v>0</v>
      </c>
      <c r="G2153" s="20">
        <f>Разбивка_по_щитам!J2158</f>
        <v>0</v>
      </c>
      <c r="H2153" s="20">
        <f>Разбивка_по_щитам!K2158</f>
        <v>0</v>
      </c>
      <c r="I2153" s="20">
        <f>Разбивка_по_щитам!L2158</f>
        <v>0</v>
      </c>
      <c r="J2153" s="20">
        <f>Разбивка_по_щитам!M2158</f>
        <v>0</v>
      </c>
      <c r="K2153" s="20">
        <f>Разбивка_по_щитам!N2158</f>
        <v>0</v>
      </c>
      <c r="L2153" s="20"/>
      <c r="M2153" s="20">
        <f>Разбивка_по_щитам!P2158</f>
        <v>0</v>
      </c>
      <c r="N2153" s="20"/>
    </row>
    <row r="2154" spans="2:14" x14ac:dyDescent="0.2">
      <c r="B2154" s="20">
        <f>Разбивка_по_щитам!B2159</f>
        <v>0</v>
      </c>
      <c r="C2154" s="20">
        <f>Разбивка_по_щитам!C2159</f>
        <v>0</v>
      </c>
      <c r="D2154" s="20">
        <f>Разбивка_по_щитам!F2159</f>
        <v>0</v>
      </c>
      <c r="E2154" s="20">
        <f>Разбивка_по_щитам!H2159</f>
        <v>0</v>
      </c>
      <c r="F2154" s="20">
        <f>Разбивка_по_щитам!I2159</f>
        <v>0</v>
      </c>
      <c r="G2154" s="20">
        <f>Разбивка_по_щитам!J2159</f>
        <v>0</v>
      </c>
      <c r="H2154" s="20">
        <f>Разбивка_по_щитам!K2159</f>
        <v>0</v>
      </c>
      <c r="I2154" s="20">
        <f>Разбивка_по_щитам!L2159</f>
        <v>0</v>
      </c>
      <c r="J2154" s="20">
        <f>Разбивка_по_щитам!M2159</f>
        <v>0</v>
      </c>
      <c r="K2154" s="20">
        <f>Разбивка_по_щитам!N2159</f>
        <v>0</v>
      </c>
      <c r="L2154" s="20"/>
      <c r="M2154" s="20">
        <f>Разбивка_по_щитам!P2159</f>
        <v>0</v>
      </c>
      <c r="N2154" s="20"/>
    </row>
    <row r="2155" spans="2:14" x14ac:dyDescent="0.2">
      <c r="B2155" s="20">
        <f>Разбивка_по_щитам!B2160</f>
        <v>0</v>
      </c>
      <c r="C2155" s="20">
        <f>Разбивка_по_щитам!C2160</f>
        <v>0</v>
      </c>
      <c r="D2155" s="20">
        <f>Разбивка_по_щитам!F2160</f>
        <v>0</v>
      </c>
      <c r="E2155" s="20">
        <f>Разбивка_по_щитам!H2160</f>
        <v>0</v>
      </c>
      <c r="F2155" s="20">
        <f>Разбивка_по_щитам!I2160</f>
        <v>0</v>
      </c>
      <c r="G2155" s="20">
        <f>Разбивка_по_щитам!J2160</f>
        <v>0</v>
      </c>
      <c r="H2155" s="20">
        <f>Разбивка_по_щитам!K2160</f>
        <v>0</v>
      </c>
      <c r="I2155" s="20">
        <f>Разбивка_по_щитам!L2160</f>
        <v>0</v>
      </c>
      <c r="J2155" s="20">
        <f>Разбивка_по_щитам!M2160</f>
        <v>0</v>
      </c>
      <c r="K2155" s="20">
        <f>Разбивка_по_щитам!N2160</f>
        <v>0</v>
      </c>
      <c r="L2155" s="20"/>
      <c r="M2155" s="20">
        <f>Разбивка_по_щитам!P2160</f>
        <v>0</v>
      </c>
      <c r="N2155" s="20"/>
    </row>
    <row r="2156" spans="2:14" x14ac:dyDescent="0.2">
      <c r="B2156" s="20">
        <f>Разбивка_по_щитам!B2161</f>
        <v>0</v>
      </c>
      <c r="C2156" s="20">
        <f>Разбивка_по_щитам!C2161</f>
        <v>0</v>
      </c>
      <c r="D2156" s="20">
        <f>Разбивка_по_щитам!F2161</f>
        <v>0</v>
      </c>
      <c r="E2156" s="20">
        <f>Разбивка_по_щитам!H2161</f>
        <v>0</v>
      </c>
      <c r="F2156" s="20">
        <f>Разбивка_по_щитам!I2161</f>
        <v>0</v>
      </c>
      <c r="G2156" s="20">
        <f>Разбивка_по_щитам!J2161</f>
        <v>0</v>
      </c>
      <c r="H2156" s="20">
        <f>Разбивка_по_щитам!K2161</f>
        <v>0</v>
      </c>
      <c r="I2156" s="20">
        <f>Разбивка_по_щитам!L2161</f>
        <v>0</v>
      </c>
      <c r="J2156" s="20">
        <f>Разбивка_по_щитам!M2161</f>
        <v>0</v>
      </c>
      <c r="K2156" s="20">
        <f>Разбивка_по_щитам!N2161</f>
        <v>0</v>
      </c>
      <c r="L2156" s="20"/>
      <c r="M2156" s="20">
        <f>Разбивка_по_щитам!P2161</f>
        <v>0</v>
      </c>
      <c r="N2156" s="20"/>
    </row>
    <row r="2157" spans="2:14" x14ac:dyDescent="0.2">
      <c r="B2157" s="20">
        <f>Разбивка_по_щитам!B2162</f>
        <v>0</v>
      </c>
      <c r="C2157" s="20">
        <f>Разбивка_по_щитам!C2162</f>
        <v>0</v>
      </c>
      <c r="D2157" s="20">
        <f>Разбивка_по_щитам!F2162</f>
        <v>0</v>
      </c>
      <c r="E2157" s="20">
        <f>Разбивка_по_щитам!H2162</f>
        <v>0</v>
      </c>
      <c r="F2157" s="20">
        <f>Разбивка_по_щитам!I2162</f>
        <v>0</v>
      </c>
      <c r="G2157" s="20">
        <f>Разбивка_по_щитам!J2162</f>
        <v>0</v>
      </c>
      <c r="H2157" s="20">
        <f>Разбивка_по_щитам!K2162</f>
        <v>0</v>
      </c>
      <c r="I2157" s="20">
        <f>Разбивка_по_щитам!L2162</f>
        <v>0</v>
      </c>
      <c r="J2157" s="20">
        <f>Разбивка_по_щитам!M2162</f>
        <v>0</v>
      </c>
      <c r="K2157" s="20">
        <f>Разбивка_по_щитам!N2162</f>
        <v>0</v>
      </c>
      <c r="L2157" s="20"/>
      <c r="M2157" s="20">
        <f>Разбивка_по_щитам!P2162</f>
        <v>0</v>
      </c>
      <c r="N2157" s="20"/>
    </row>
    <row r="2158" spans="2:14" x14ac:dyDescent="0.2">
      <c r="B2158" s="20">
        <f>Разбивка_по_щитам!B2163</f>
        <v>0</v>
      </c>
      <c r="C2158" s="20">
        <f>Разбивка_по_щитам!C2163</f>
        <v>0</v>
      </c>
      <c r="D2158" s="20">
        <f>Разбивка_по_щитам!F2163</f>
        <v>0</v>
      </c>
      <c r="E2158" s="20">
        <f>Разбивка_по_щитам!H2163</f>
        <v>0</v>
      </c>
      <c r="F2158" s="20">
        <f>Разбивка_по_щитам!I2163</f>
        <v>0</v>
      </c>
      <c r="G2158" s="20">
        <f>Разбивка_по_щитам!J2163</f>
        <v>0</v>
      </c>
      <c r="H2158" s="20">
        <f>Разбивка_по_щитам!K2163</f>
        <v>0</v>
      </c>
      <c r="I2158" s="20">
        <f>Разбивка_по_щитам!L2163</f>
        <v>0</v>
      </c>
      <c r="J2158" s="20">
        <f>Разбивка_по_щитам!M2163</f>
        <v>0</v>
      </c>
      <c r="K2158" s="20">
        <f>Разбивка_по_щитам!N2163</f>
        <v>0</v>
      </c>
      <c r="L2158" s="20"/>
      <c r="M2158" s="20">
        <f>Разбивка_по_щитам!P2163</f>
        <v>0</v>
      </c>
      <c r="N2158" s="20"/>
    </row>
    <row r="2159" spans="2:14" x14ac:dyDescent="0.2">
      <c r="B2159" s="20">
        <f>Разбивка_по_щитам!B2164</f>
        <v>0</v>
      </c>
      <c r="C2159" s="20">
        <f>Разбивка_по_щитам!C2164</f>
        <v>0</v>
      </c>
      <c r="D2159" s="20">
        <f>Разбивка_по_щитам!F2164</f>
        <v>0</v>
      </c>
      <c r="E2159" s="20">
        <f>Разбивка_по_щитам!H2164</f>
        <v>0</v>
      </c>
      <c r="F2159" s="20">
        <f>Разбивка_по_щитам!I2164</f>
        <v>0</v>
      </c>
      <c r="G2159" s="20">
        <f>Разбивка_по_щитам!J2164</f>
        <v>0</v>
      </c>
      <c r="H2159" s="20">
        <f>Разбивка_по_щитам!K2164</f>
        <v>0</v>
      </c>
      <c r="I2159" s="20">
        <f>Разбивка_по_щитам!L2164</f>
        <v>0</v>
      </c>
      <c r="J2159" s="20">
        <f>Разбивка_по_щитам!M2164</f>
        <v>0</v>
      </c>
      <c r="K2159" s="20">
        <f>Разбивка_по_щитам!N2164</f>
        <v>0</v>
      </c>
      <c r="L2159" s="20"/>
      <c r="M2159" s="20">
        <f>Разбивка_по_щитам!P2164</f>
        <v>0</v>
      </c>
      <c r="N2159" s="20"/>
    </row>
    <row r="2160" spans="2:14" x14ac:dyDescent="0.2">
      <c r="B2160" s="20">
        <f>Разбивка_по_щитам!B2165</f>
        <v>0</v>
      </c>
      <c r="C2160" s="20">
        <f>Разбивка_по_щитам!C2165</f>
        <v>0</v>
      </c>
      <c r="D2160" s="20">
        <f>Разбивка_по_щитам!F2165</f>
        <v>0</v>
      </c>
      <c r="E2160" s="20">
        <f>Разбивка_по_щитам!H2165</f>
        <v>0</v>
      </c>
      <c r="F2160" s="20">
        <f>Разбивка_по_щитам!I2165</f>
        <v>0</v>
      </c>
      <c r="G2160" s="20">
        <f>Разбивка_по_щитам!J2165</f>
        <v>0</v>
      </c>
      <c r="H2160" s="20">
        <f>Разбивка_по_щитам!K2165</f>
        <v>0</v>
      </c>
      <c r="I2160" s="20">
        <f>Разбивка_по_щитам!L2165</f>
        <v>0</v>
      </c>
      <c r="J2160" s="20">
        <f>Разбивка_по_щитам!M2165</f>
        <v>0</v>
      </c>
      <c r="K2160" s="20">
        <f>Разбивка_по_щитам!N2165</f>
        <v>0</v>
      </c>
      <c r="L2160" s="20"/>
      <c r="M2160" s="20">
        <f>Разбивка_по_щитам!P2165</f>
        <v>0</v>
      </c>
      <c r="N2160" s="20"/>
    </row>
    <row r="2161" spans="2:14" x14ac:dyDescent="0.2">
      <c r="B2161" s="20">
        <f>Разбивка_по_щитам!B2166</f>
        <v>0</v>
      </c>
      <c r="C2161" s="20">
        <f>Разбивка_по_щитам!C2166</f>
        <v>0</v>
      </c>
      <c r="D2161" s="20">
        <f>Разбивка_по_щитам!F2166</f>
        <v>0</v>
      </c>
      <c r="E2161" s="20">
        <f>Разбивка_по_щитам!H2166</f>
        <v>0</v>
      </c>
      <c r="F2161" s="20">
        <f>Разбивка_по_щитам!I2166</f>
        <v>0</v>
      </c>
      <c r="G2161" s="20">
        <f>Разбивка_по_щитам!J2166</f>
        <v>0</v>
      </c>
      <c r="H2161" s="20">
        <f>Разбивка_по_щитам!K2166</f>
        <v>0</v>
      </c>
      <c r="I2161" s="20">
        <f>Разбивка_по_щитам!L2166</f>
        <v>0</v>
      </c>
      <c r="J2161" s="20">
        <f>Разбивка_по_щитам!M2166</f>
        <v>0</v>
      </c>
      <c r="K2161" s="20">
        <f>Разбивка_по_щитам!N2166</f>
        <v>0</v>
      </c>
      <c r="L2161" s="20"/>
      <c r="M2161" s="20">
        <f>Разбивка_по_щитам!P2166</f>
        <v>0</v>
      </c>
      <c r="N2161" s="20"/>
    </row>
    <row r="2162" spans="2:14" x14ac:dyDescent="0.2">
      <c r="B2162" s="20">
        <f>Разбивка_по_щитам!B2167</f>
        <v>0</v>
      </c>
      <c r="C2162" s="20">
        <f>Разбивка_по_щитам!C2167</f>
        <v>0</v>
      </c>
      <c r="D2162" s="20">
        <f>Разбивка_по_щитам!F2167</f>
        <v>0</v>
      </c>
      <c r="E2162" s="20">
        <f>Разбивка_по_щитам!H2167</f>
        <v>0</v>
      </c>
      <c r="F2162" s="20">
        <f>Разбивка_по_щитам!I2167</f>
        <v>0</v>
      </c>
      <c r="G2162" s="20">
        <f>Разбивка_по_щитам!J2167</f>
        <v>0</v>
      </c>
      <c r="H2162" s="20">
        <f>Разбивка_по_щитам!K2167</f>
        <v>0</v>
      </c>
      <c r="I2162" s="20">
        <f>Разбивка_по_щитам!L2167</f>
        <v>0</v>
      </c>
      <c r="J2162" s="20">
        <f>Разбивка_по_щитам!M2167</f>
        <v>0</v>
      </c>
      <c r="K2162" s="20">
        <f>Разбивка_по_щитам!N2167</f>
        <v>0</v>
      </c>
      <c r="L2162" s="20"/>
      <c r="M2162" s="20">
        <f>Разбивка_по_щитам!P2167</f>
        <v>0</v>
      </c>
      <c r="N2162" s="20"/>
    </row>
    <row r="2163" spans="2:14" x14ac:dyDescent="0.2">
      <c r="B2163" s="20">
        <f>Разбивка_по_щитам!B2168</f>
        <v>0</v>
      </c>
      <c r="C2163" s="20">
        <f>Разбивка_по_щитам!C2168</f>
        <v>0</v>
      </c>
      <c r="D2163" s="20">
        <f>Разбивка_по_щитам!F2168</f>
        <v>0</v>
      </c>
      <c r="E2163" s="20">
        <f>Разбивка_по_щитам!H2168</f>
        <v>0</v>
      </c>
      <c r="F2163" s="20">
        <f>Разбивка_по_щитам!I2168</f>
        <v>0</v>
      </c>
      <c r="G2163" s="20">
        <f>Разбивка_по_щитам!J2168</f>
        <v>0</v>
      </c>
      <c r="H2163" s="20">
        <f>Разбивка_по_щитам!K2168</f>
        <v>0</v>
      </c>
      <c r="I2163" s="20">
        <f>Разбивка_по_щитам!L2168</f>
        <v>0</v>
      </c>
      <c r="J2163" s="20">
        <f>Разбивка_по_щитам!M2168</f>
        <v>0</v>
      </c>
      <c r="K2163" s="20">
        <f>Разбивка_по_щитам!N2168</f>
        <v>0</v>
      </c>
      <c r="L2163" s="20"/>
      <c r="M2163" s="20">
        <f>Разбивка_по_щитам!P2168</f>
        <v>0</v>
      </c>
      <c r="N2163" s="20"/>
    </row>
    <row r="2164" spans="2:14" x14ac:dyDescent="0.2">
      <c r="B2164" s="20">
        <f>Разбивка_по_щитам!B2169</f>
        <v>0</v>
      </c>
      <c r="C2164" s="20">
        <f>Разбивка_по_щитам!C2169</f>
        <v>0</v>
      </c>
      <c r="D2164" s="20">
        <f>Разбивка_по_щитам!F2169</f>
        <v>0</v>
      </c>
      <c r="E2164" s="20">
        <f>Разбивка_по_щитам!H2169</f>
        <v>0</v>
      </c>
      <c r="F2164" s="20">
        <f>Разбивка_по_щитам!I2169</f>
        <v>0</v>
      </c>
      <c r="G2164" s="20">
        <f>Разбивка_по_щитам!J2169</f>
        <v>0</v>
      </c>
      <c r="H2164" s="20">
        <f>Разбивка_по_щитам!K2169</f>
        <v>0</v>
      </c>
      <c r="I2164" s="20">
        <f>Разбивка_по_щитам!L2169</f>
        <v>0</v>
      </c>
      <c r="J2164" s="20">
        <f>Разбивка_по_щитам!M2169</f>
        <v>0</v>
      </c>
      <c r="K2164" s="20">
        <f>Разбивка_по_щитам!N2169</f>
        <v>0</v>
      </c>
      <c r="L2164" s="20"/>
      <c r="M2164" s="20">
        <f>Разбивка_по_щитам!P2169</f>
        <v>0</v>
      </c>
      <c r="N2164" s="20"/>
    </row>
    <row r="2165" spans="2:14" x14ac:dyDescent="0.2">
      <c r="B2165" s="20">
        <f>Разбивка_по_щитам!B2170</f>
        <v>0</v>
      </c>
      <c r="C2165" s="20">
        <f>Разбивка_по_щитам!C2170</f>
        <v>0</v>
      </c>
      <c r="D2165" s="20">
        <f>Разбивка_по_щитам!F2170</f>
        <v>0</v>
      </c>
      <c r="E2165" s="20">
        <f>Разбивка_по_щитам!H2170</f>
        <v>0</v>
      </c>
      <c r="F2165" s="20">
        <f>Разбивка_по_щитам!I2170</f>
        <v>0</v>
      </c>
      <c r="G2165" s="20">
        <f>Разбивка_по_щитам!J2170</f>
        <v>0</v>
      </c>
      <c r="H2165" s="20">
        <f>Разбивка_по_щитам!K2170</f>
        <v>0</v>
      </c>
      <c r="I2165" s="20">
        <f>Разбивка_по_щитам!L2170</f>
        <v>0</v>
      </c>
      <c r="J2165" s="20">
        <f>Разбивка_по_щитам!M2170</f>
        <v>0</v>
      </c>
      <c r="K2165" s="20">
        <f>Разбивка_по_щитам!N2170</f>
        <v>0</v>
      </c>
      <c r="L2165" s="20"/>
      <c r="M2165" s="20">
        <f>Разбивка_по_щитам!P2170</f>
        <v>0</v>
      </c>
      <c r="N2165" s="20"/>
    </row>
    <row r="2166" spans="2:14" x14ac:dyDescent="0.2">
      <c r="B2166" s="20">
        <f>Разбивка_по_щитам!B2171</f>
        <v>0</v>
      </c>
      <c r="C2166" s="20">
        <f>Разбивка_по_щитам!C2171</f>
        <v>0</v>
      </c>
      <c r="D2166" s="20">
        <f>Разбивка_по_щитам!F2171</f>
        <v>0</v>
      </c>
      <c r="E2166" s="20">
        <f>Разбивка_по_щитам!H2171</f>
        <v>0</v>
      </c>
      <c r="F2166" s="20">
        <f>Разбивка_по_щитам!I2171</f>
        <v>0</v>
      </c>
      <c r="G2166" s="20">
        <f>Разбивка_по_щитам!J2171</f>
        <v>0</v>
      </c>
      <c r="H2166" s="20">
        <f>Разбивка_по_щитам!K2171</f>
        <v>0</v>
      </c>
      <c r="I2166" s="20">
        <f>Разбивка_по_щитам!L2171</f>
        <v>0</v>
      </c>
      <c r="J2166" s="20">
        <f>Разбивка_по_щитам!M2171</f>
        <v>0</v>
      </c>
      <c r="K2166" s="20">
        <f>Разбивка_по_щитам!N2171</f>
        <v>0</v>
      </c>
      <c r="L2166" s="20"/>
      <c r="M2166" s="20">
        <f>Разбивка_по_щитам!P2171</f>
        <v>0</v>
      </c>
      <c r="N2166" s="20"/>
    </row>
    <row r="2167" spans="2:14" x14ac:dyDescent="0.2">
      <c r="B2167" s="20">
        <f>Разбивка_по_щитам!B2172</f>
        <v>0</v>
      </c>
      <c r="C2167" s="20">
        <f>Разбивка_по_щитам!C2172</f>
        <v>0</v>
      </c>
      <c r="D2167" s="20">
        <f>Разбивка_по_щитам!F2172</f>
        <v>0</v>
      </c>
      <c r="E2167" s="20">
        <f>Разбивка_по_щитам!H2172</f>
        <v>0</v>
      </c>
      <c r="F2167" s="20">
        <f>Разбивка_по_щитам!I2172</f>
        <v>0</v>
      </c>
      <c r="G2167" s="20">
        <f>Разбивка_по_щитам!J2172</f>
        <v>0</v>
      </c>
      <c r="H2167" s="20">
        <f>Разбивка_по_щитам!K2172</f>
        <v>0</v>
      </c>
      <c r="I2167" s="20">
        <f>Разбивка_по_щитам!L2172</f>
        <v>0</v>
      </c>
      <c r="J2167" s="20">
        <f>Разбивка_по_щитам!M2172</f>
        <v>0</v>
      </c>
      <c r="K2167" s="20">
        <f>Разбивка_по_щитам!N2172</f>
        <v>0</v>
      </c>
      <c r="L2167" s="20"/>
      <c r="M2167" s="20">
        <f>Разбивка_по_щитам!P2172</f>
        <v>0</v>
      </c>
      <c r="N2167" s="20"/>
    </row>
    <row r="2168" spans="2:14" x14ac:dyDescent="0.2">
      <c r="B2168" s="20">
        <f>Разбивка_по_щитам!B2173</f>
        <v>0</v>
      </c>
      <c r="C2168" s="20">
        <f>Разбивка_по_щитам!C2173</f>
        <v>0</v>
      </c>
      <c r="D2168" s="20">
        <f>Разбивка_по_щитам!F2173</f>
        <v>0</v>
      </c>
      <c r="E2168" s="20">
        <f>Разбивка_по_щитам!H2173</f>
        <v>0</v>
      </c>
      <c r="F2168" s="20">
        <f>Разбивка_по_щитам!I2173</f>
        <v>0</v>
      </c>
      <c r="G2168" s="20">
        <f>Разбивка_по_щитам!J2173</f>
        <v>0</v>
      </c>
      <c r="H2168" s="20">
        <f>Разбивка_по_щитам!K2173</f>
        <v>0</v>
      </c>
      <c r="I2168" s="20">
        <f>Разбивка_по_щитам!L2173</f>
        <v>0</v>
      </c>
      <c r="J2168" s="20">
        <f>Разбивка_по_щитам!M2173</f>
        <v>0</v>
      </c>
      <c r="K2168" s="20">
        <f>Разбивка_по_щитам!N2173</f>
        <v>0</v>
      </c>
      <c r="L2168" s="20"/>
      <c r="M2168" s="20">
        <f>Разбивка_по_щитам!P2173</f>
        <v>0</v>
      </c>
      <c r="N2168" s="20"/>
    </row>
    <row r="2169" spans="2:14" x14ac:dyDescent="0.2">
      <c r="B2169" s="20">
        <f>Разбивка_по_щитам!B2174</f>
        <v>0</v>
      </c>
      <c r="C2169" s="20">
        <f>Разбивка_по_щитам!C2174</f>
        <v>0</v>
      </c>
      <c r="D2169" s="20">
        <f>Разбивка_по_щитам!F2174</f>
        <v>0</v>
      </c>
      <c r="E2169" s="20">
        <f>Разбивка_по_щитам!H2174</f>
        <v>0</v>
      </c>
      <c r="F2169" s="20">
        <f>Разбивка_по_щитам!I2174</f>
        <v>0</v>
      </c>
      <c r="G2169" s="20">
        <f>Разбивка_по_щитам!J2174</f>
        <v>0</v>
      </c>
      <c r="H2169" s="20">
        <f>Разбивка_по_щитам!K2174</f>
        <v>0</v>
      </c>
      <c r="I2169" s="20">
        <f>Разбивка_по_щитам!L2174</f>
        <v>0</v>
      </c>
      <c r="J2169" s="20">
        <f>Разбивка_по_щитам!M2174</f>
        <v>0</v>
      </c>
      <c r="K2169" s="20">
        <f>Разбивка_по_щитам!N2174</f>
        <v>0</v>
      </c>
      <c r="L2169" s="20"/>
      <c r="M2169" s="20">
        <f>Разбивка_по_щитам!P2174</f>
        <v>0</v>
      </c>
      <c r="N2169" s="20"/>
    </row>
    <row r="2170" spans="2:14" x14ac:dyDescent="0.2">
      <c r="B2170" s="20">
        <f>Разбивка_по_щитам!B2175</f>
        <v>0</v>
      </c>
      <c r="C2170" s="20">
        <f>Разбивка_по_щитам!C2175</f>
        <v>0</v>
      </c>
      <c r="D2170" s="20">
        <f>Разбивка_по_щитам!F2175</f>
        <v>0</v>
      </c>
      <c r="E2170" s="20">
        <f>Разбивка_по_щитам!H2175</f>
        <v>0</v>
      </c>
      <c r="F2170" s="20">
        <f>Разбивка_по_щитам!I2175</f>
        <v>0</v>
      </c>
      <c r="G2170" s="20">
        <f>Разбивка_по_щитам!J2175</f>
        <v>0</v>
      </c>
      <c r="H2170" s="20">
        <f>Разбивка_по_щитам!K2175</f>
        <v>0</v>
      </c>
      <c r="I2170" s="20">
        <f>Разбивка_по_щитам!L2175</f>
        <v>0</v>
      </c>
      <c r="J2170" s="20">
        <f>Разбивка_по_щитам!M2175</f>
        <v>0</v>
      </c>
      <c r="K2170" s="20">
        <f>Разбивка_по_щитам!N2175</f>
        <v>0</v>
      </c>
      <c r="L2170" s="20"/>
      <c r="M2170" s="20">
        <f>Разбивка_по_щитам!P2175</f>
        <v>0</v>
      </c>
      <c r="N2170" s="20"/>
    </row>
    <row r="2171" spans="2:14" x14ac:dyDescent="0.2">
      <c r="B2171" s="20">
        <f>Разбивка_по_щитам!B2176</f>
        <v>0</v>
      </c>
      <c r="C2171" s="20">
        <f>Разбивка_по_щитам!C2176</f>
        <v>0</v>
      </c>
      <c r="D2171" s="20">
        <f>Разбивка_по_щитам!F2176</f>
        <v>0</v>
      </c>
      <c r="E2171" s="20">
        <f>Разбивка_по_щитам!H2176</f>
        <v>0</v>
      </c>
      <c r="F2171" s="20">
        <f>Разбивка_по_щитам!I2176</f>
        <v>0</v>
      </c>
      <c r="G2171" s="20">
        <f>Разбивка_по_щитам!J2176</f>
        <v>0</v>
      </c>
      <c r="H2171" s="20">
        <f>Разбивка_по_щитам!K2176</f>
        <v>0</v>
      </c>
      <c r="I2171" s="20">
        <f>Разбивка_по_щитам!L2176</f>
        <v>0</v>
      </c>
      <c r="J2171" s="20">
        <f>Разбивка_по_щитам!M2176</f>
        <v>0</v>
      </c>
      <c r="K2171" s="20">
        <f>Разбивка_по_щитам!N2176</f>
        <v>0</v>
      </c>
      <c r="L2171" s="20"/>
      <c r="M2171" s="20">
        <f>Разбивка_по_щитам!P2176</f>
        <v>0</v>
      </c>
      <c r="N2171" s="20"/>
    </row>
    <row r="2172" spans="2:14" x14ac:dyDescent="0.2">
      <c r="B2172" s="20">
        <f>Разбивка_по_щитам!B2177</f>
        <v>0</v>
      </c>
      <c r="C2172" s="20">
        <f>Разбивка_по_щитам!C2177</f>
        <v>0</v>
      </c>
      <c r="D2172" s="20">
        <f>Разбивка_по_щитам!F2177</f>
        <v>0</v>
      </c>
      <c r="E2172" s="20">
        <f>Разбивка_по_щитам!H2177</f>
        <v>0</v>
      </c>
      <c r="F2172" s="20">
        <f>Разбивка_по_щитам!I2177</f>
        <v>0</v>
      </c>
      <c r="G2172" s="20">
        <f>Разбивка_по_щитам!J2177</f>
        <v>0</v>
      </c>
      <c r="H2172" s="20">
        <f>Разбивка_по_щитам!K2177</f>
        <v>0</v>
      </c>
      <c r="I2172" s="20">
        <f>Разбивка_по_щитам!L2177</f>
        <v>0</v>
      </c>
      <c r="J2172" s="20">
        <f>Разбивка_по_щитам!M2177</f>
        <v>0</v>
      </c>
      <c r="K2172" s="20">
        <f>Разбивка_по_щитам!N2177</f>
        <v>0</v>
      </c>
      <c r="L2172" s="20"/>
      <c r="M2172" s="20">
        <f>Разбивка_по_щитам!P2177</f>
        <v>0</v>
      </c>
      <c r="N2172" s="20"/>
    </row>
    <row r="2173" spans="2:14" x14ac:dyDescent="0.2">
      <c r="B2173" s="20">
        <f>Разбивка_по_щитам!B2178</f>
        <v>0</v>
      </c>
      <c r="C2173" s="20">
        <f>Разбивка_по_щитам!C2178</f>
        <v>0</v>
      </c>
      <c r="D2173" s="20">
        <f>Разбивка_по_щитам!F2178</f>
        <v>0</v>
      </c>
      <c r="E2173" s="20">
        <f>Разбивка_по_щитам!H2178</f>
        <v>0</v>
      </c>
      <c r="F2173" s="20">
        <f>Разбивка_по_щитам!I2178</f>
        <v>0</v>
      </c>
      <c r="G2173" s="20">
        <f>Разбивка_по_щитам!J2178</f>
        <v>0</v>
      </c>
      <c r="H2173" s="20">
        <f>Разбивка_по_щитам!K2178</f>
        <v>0</v>
      </c>
      <c r="I2173" s="20">
        <f>Разбивка_по_щитам!L2178</f>
        <v>0</v>
      </c>
      <c r="J2173" s="20">
        <f>Разбивка_по_щитам!M2178</f>
        <v>0</v>
      </c>
      <c r="K2173" s="20">
        <f>Разбивка_по_щитам!N2178</f>
        <v>0</v>
      </c>
      <c r="L2173" s="20"/>
      <c r="M2173" s="20">
        <f>Разбивка_по_щитам!P2178</f>
        <v>0</v>
      </c>
      <c r="N2173" s="20"/>
    </row>
    <row r="2174" spans="2:14" x14ac:dyDescent="0.2">
      <c r="B2174" s="20">
        <f>Разбивка_по_щитам!B2179</f>
        <v>0</v>
      </c>
      <c r="C2174" s="20">
        <f>Разбивка_по_щитам!C2179</f>
        <v>0</v>
      </c>
      <c r="D2174" s="20">
        <f>Разбивка_по_щитам!F2179</f>
        <v>0</v>
      </c>
      <c r="E2174" s="20">
        <f>Разбивка_по_щитам!H2179</f>
        <v>0</v>
      </c>
      <c r="F2174" s="20">
        <f>Разбивка_по_щитам!I2179</f>
        <v>0</v>
      </c>
      <c r="G2174" s="20">
        <f>Разбивка_по_щитам!J2179</f>
        <v>0</v>
      </c>
      <c r="H2174" s="20">
        <f>Разбивка_по_щитам!K2179</f>
        <v>0</v>
      </c>
      <c r="I2174" s="20">
        <f>Разбивка_по_щитам!L2179</f>
        <v>0</v>
      </c>
      <c r="J2174" s="20">
        <f>Разбивка_по_щитам!M2179</f>
        <v>0</v>
      </c>
      <c r="K2174" s="20">
        <f>Разбивка_по_щитам!N2179</f>
        <v>0</v>
      </c>
      <c r="L2174" s="20"/>
      <c r="M2174" s="20">
        <f>Разбивка_по_щитам!P2179</f>
        <v>0</v>
      </c>
      <c r="N2174" s="20"/>
    </row>
    <row r="2175" spans="2:14" x14ac:dyDescent="0.2">
      <c r="B2175" s="20">
        <f>Разбивка_по_щитам!B2180</f>
        <v>0</v>
      </c>
      <c r="C2175" s="20">
        <f>Разбивка_по_щитам!C2180</f>
        <v>0</v>
      </c>
      <c r="D2175" s="20">
        <f>Разбивка_по_щитам!F2180</f>
        <v>0</v>
      </c>
      <c r="E2175" s="20">
        <f>Разбивка_по_щитам!H2180</f>
        <v>0</v>
      </c>
      <c r="F2175" s="20">
        <f>Разбивка_по_щитам!I2180</f>
        <v>0</v>
      </c>
      <c r="G2175" s="20">
        <f>Разбивка_по_щитам!J2180</f>
        <v>0</v>
      </c>
      <c r="H2175" s="20">
        <f>Разбивка_по_щитам!K2180</f>
        <v>0</v>
      </c>
      <c r="I2175" s="20">
        <f>Разбивка_по_щитам!L2180</f>
        <v>0</v>
      </c>
      <c r="J2175" s="20">
        <f>Разбивка_по_щитам!M2180</f>
        <v>0</v>
      </c>
      <c r="K2175" s="20">
        <f>Разбивка_по_щитам!N2180</f>
        <v>0</v>
      </c>
      <c r="L2175" s="20"/>
      <c r="M2175" s="20">
        <f>Разбивка_по_щитам!P2180</f>
        <v>0</v>
      </c>
      <c r="N2175" s="20"/>
    </row>
    <row r="2176" spans="2:14" x14ac:dyDescent="0.2">
      <c r="B2176" s="20">
        <f>Разбивка_по_щитам!B2181</f>
        <v>0</v>
      </c>
      <c r="C2176" s="20">
        <f>Разбивка_по_щитам!C2181</f>
        <v>0</v>
      </c>
      <c r="D2176" s="20">
        <f>Разбивка_по_щитам!F2181</f>
        <v>0</v>
      </c>
      <c r="E2176" s="20">
        <f>Разбивка_по_щитам!H2181</f>
        <v>0</v>
      </c>
      <c r="F2176" s="20">
        <f>Разбивка_по_щитам!I2181</f>
        <v>0</v>
      </c>
      <c r="G2176" s="20">
        <f>Разбивка_по_щитам!J2181</f>
        <v>0</v>
      </c>
      <c r="H2176" s="20">
        <f>Разбивка_по_щитам!K2181</f>
        <v>0</v>
      </c>
      <c r="I2176" s="20">
        <f>Разбивка_по_щитам!L2181</f>
        <v>0</v>
      </c>
      <c r="J2176" s="20">
        <f>Разбивка_по_щитам!M2181</f>
        <v>0</v>
      </c>
      <c r="K2176" s="20">
        <f>Разбивка_по_щитам!N2181</f>
        <v>0</v>
      </c>
      <c r="L2176" s="20"/>
      <c r="M2176" s="20">
        <f>Разбивка_по_щитам!P2181</f>
        <v>0</v>
      </c>
      <c r="N2176" s="20"/>
    </row>
    <row r="2177" spans="2:14" x14ac:dyDescent="0.2">
      <c r="B2177" s="20">
        <f>Разбивка_по_щитам!B2182</f>
        <v>0</v>
      </c>
      <c r="C2177" s="20">
        <f>Разбивка_по_щитам!C2182</f>
        <v>0</v>
      </c>
      <c r="D2177" s="20">
        <f>Разбивка_по_щитам!F2182</f>
        <v>0</v>
      </c>
      <c r="E2177" s="20">
        <f>Разбивка_по_щитам!H2182</f>
        <v>0</v>
      </c>
      <c r="F2177" s="20">
        <f>Разбивка_по_щитам!I2182</f>
        <v>0</v>
      </c>
      <c r="G2177" s="20">
        <f>Разбивка_по_щитам!J2182</f>
        <v>0</v>
      </c>
      <c r="H2177" s="20">
        <f>Разбивка_по_щитам!K2182</f>
        <v>0</v>
      </c>
      <c r="I2177" s="20">
        <f>Разбивка_по_щитам!L2182</f>
        <v>0</v>
      </c>
      <c r="J2177" s="20">
        <f>Разбивка_по_щитам!M2182</f>
        <v>0</v>
      </c>
      <c r="K2177" s="20">
        <f>Разбивка_по_щитам!N2182</f>
        <v>0</v>
      </c>
      <c r="L2177" s="20"/>
      <c r="M2177" s="20">
        <f>Разбивка_по_щитам!P2182</f>
        <v>0</v>
      </c>
      <c r="N2177" s="20"/>
    </row>
    <row r="2178" spans="2:14" x14ac:dyDescent="0.2">
      <c r="B2178" s="20">
        <f>Разбивка_по_щитам!B2183</f>
        <v>0</v>
      </c>
      <c r="C2178" s="20">
        <f>Разбивка_по_щитам!C2183</f>
        <v>0</v>
      </c>
      <c r="D2178" s="20">
        <f>Разбивка_по_щитам!F2183</f>
        <v>0</v>
      </c>
      <c r="E2178" s="20">
        <f>Разбивка_по_щитам!H2183</f>
        <v>0</v>
      </c>
      <c r="F2178" s="20">
        <f>Разбивка_по_щитам!I2183</f>
        <v>0</v>
      </c>
      <c r="G2178" s="20">
        <f>Разбивка_по_щитам!J2183</f>
        <v>0</v>
      </c>
      <c r="H2178" s="20">
        <f>Разбивка_по_щитам!K2183</f>
        <v>0</v>
      </c>
      <c r="I2178" s="20">
        <f>Разбивка_по_щитам!L2183</f>
        <v>0</v>
      </c>
      <c r="J2178" s="20">
        <f>Разбивка_по_щитам!M2183</f>
        <v>0</v>
      </c>
      <c r="K2178" s="20">
        <f>Разбивка_по_щитам!N2183</f>
        <v>0</v>
      </c>
      <c r="L2178" s="20"/>
      <c r="M2178" s="20">
        <f>Разбивка_по_щитам!P2183</f>
        <v>0</v>
      </c>
      <c r="N2178" s="20"/>
    </row>
    <row r="2179" spans="2:14" x14ac:dyDescent="0.2">
      <c r="B2179" s="20">
        <f>Разбивка_по_щитам!B2184</f>
        <v>0</v>
      </c>
      <c r="C2179" s="20">
        <f>Разбивка_по_щитам!C2184</f>
        <v>0</v>
      </c>
      <c r="D2179" s="20">
        <f>Разбивка_по_щитам!F2184</f>
        <v>0</v>
      </c>
      <c r="E2179" s="20">
        <f>Разбивка_по_щитам!H2184</f>
        <v>0</v>
      </c>
      <c r="F2179" s="20">
        <f>Разбивка_по_щитам!I2184</f>
        <v>0</v>
      </c>
      <c r="G2179" s="20">
        <f>Разбивка_по_щитам!J2184</f>
        <v>0</v>
      </c>
      <c r="H2179" s="20">
        <f>Разбивка_по_щитам!K2184</f>
        <v>0</v>
      </c>
      <c r="I2179" s="20">
        <f>Разбивка_по_щитам!L2184</f>
        <v>0</v>
      </c>
      <c r="J2179" s="20">
        <f>Разбивка_по_щитам!M2184</f>
        <v>0</v>
      </c>
      <c r="K2179" s="20">
        <f>Разбивка_по_щитам!N2184</f>
        <v>0</v>
      </c>
      <c r="L2179" s="20"/>
      <c r="M2179" s="20">
        <f>Разбивка_по_щитам!P2184</f>
        <v>0</v>
      </c>
      <c r="N2179" s="20"/>
    </row>
    <row r="2180" spans="2:14" x14ac:dyDescent="0.2">
      <c r="B2180" s="20">
        <f>Разбивка_по_щитам!B2185</f>
        <v>0</v>
      </c>
      <c r="C2180" s="20">
        <f>Разбивка_по_щитам!C2185</f>
        <v>0</v>
      </c>
      <c r="D2180" s="20">
        <f>Разбивка_по_щитам!F2185</f>
        <v>0</v>
      </c>
      <c r="E2180" s="20">
        <f>Разбивка_по_щитам!H2185</f>
        <v>0</v>
      </c>
      <c r="F2180" s="20">
        <f>Разбивка_по_щитам!I2185</f>
        <v>0</v>
      </c>
      <c r="G2180" s="20">
        <f>Разбивка_по_щитам!J2185</f>
        <v>0</v>
      </c>
      <c r="H2180" s="20">
        <f>Разбивка_по_щитам!K2185</f>
        <v>0</v>
      </c>
      <c r="I2180" s="20">
        <f>Разбивка_по_щитам!L2185</f>
        <v>0</v>
      </c>
      <c r="J2180" s="20">
        <f>Разбивка_по_щитам!M2185</f>
        <v>0</v>
      </c>
      <c r="K2180" s="20">
        <f>Разбивка_по_щитам!N2185</f>
        <v>0</v>
      </c>
      <c r="L2180" s="20"/>
      <c r="M2180" s="20">
        <f>Разбивка_по_щитам!P2185</f>
        <v>0</v>
      </c>
      <c r="N2180" s="20"/>
    </row>
    <row r="2181" spans="2:14" x14ac:dyDescent="0.2">
      <c r="B2181" s="20">
        <f>Разбивка_по_щитам!B2186</f>
        <v>0</v>
      </c>
      <c r="C2181" s="20">
        <f>Разбивка_по_щитам!C2186</f>
        <v>0</v>
      </c>
      <c r="D2181" s="20">
        <f>Разбивка_по_щитам!F2186</f>
        <v>0</v>
      </c>
      <c r="E2181" s="20">
        <f>Разбивка_по_щитам!H2186</f>
        <v>0</v>
      </c>
      <c r="F2181" s="20">
        <f>Разбивка_по_щитам!I2186</f>
        <v>0</v>
      </c>
      <c r="G2181" s="20">
        <f>Разбивка_по_щитам!J2186</f>
        <v>0</v>
      </c>
      <c r="H2181" s="20">
        <f>Разбивка_по_щитам!K2186</f>
        <v>0</v>
      </c>
      <c r="I2181" s="20">
        <f>Разбивка_по_щитам!L2186</f>
        <v>0</v>
      </c>
      <c r="J2181" s="20">
        <f>Разбивка_по_щитам!M2186</f>
        <v>0</v>
      </c>
      <c r="K2181" s="20">
        <f>Разбивка_по_щитам!N2186</f>
        <v>0</v>
      </c>
      <c r="L2181" s="20"/>
      <c r="M2181" s="20">
        <f>Разбивка_по_щитам!P2186</f>
        <v>0</v>
      </c>
      <c r="N2181" s="20"/>
    </row>
    <row r="2182" spans="2:14" x14ac:dyDescent="0.2">
      <c r="B2182" s="20">
        <f>Разбивка_по_щитам!B2187</f>
        <v>0</v>
      </c>
      <c r="C2182" s="20">
        <f>Разбивка_по_щитам!C2187</f>
        <v>0</v>
      </c>
      <c r="D2182" s="20">
        <f>Разбивка_по_щитам!F2187</f>
        <v>0</v>
      </c>
      <c r="E2182" s="20">
        <f>Разбивка_по_щитам!H2187</f>
        <v>0</v>
      </c>
      <c r="F2182" s="20">
        <f>Разбивка_по_щитам!I2187</f>
        <v>0</v>
      </c>
      <c r="G2182" s="20">
        <f>Разбивка_по_щитам!J2187</f>
        <v>0</v>
      </c>
      <c r="H2182" s="20">
        <f>Разбивка_по_щитам!K2187</f>
        <v>0</v>
      </c>
      <c r="I2182" s="20">
        <f>Разбивка_по_щитам!L2187</f>
        <v>0</v>
      </c>
      <c r="J2182" s="20">
        <f>Разбивка_по_щитам!M2187</f>
        <v>0</v>
      </c>
      <c r="K2182" s="20">
        <f>Разбивка_по_щитам!N2187</f>
        <v>0</v>
      </c>
      <c r="L2182" s="20"/>
      <c r="M2182" s="20">
        <f>Разбивка_по_щитам!P2187</f>
        <v>0</v>
      </c>
      <c r="N2182" s="20"/>
    </row>
    <row r="2183" spans="2:14" x14ac:dyDescent="0.2">
      <c r="B2183" s="20">
        <f>Разбивка_по_щитам!B2188</f>
        <v>0</v>
      </c>
      <c r="C2183" s="20">
        <f>Разбивка_по_щитам!C2188</f>
        <v>0</v>
      </c>
      <c r="D2183" s="20">
        <f>Разбивка_по_щитам!F2188</f>
        <v>0</v>
      </c>
      <c r="E2183" s="20">
        <f>Разбивка_по_щитам!H2188</f>
        <v>0</v>
      </c>
      <c r="F2183" s="20">
        <f>Разбивка_по_щитам!I2188</f>
        <v>0</v>
      </c>
      <c r="G2183" s="20">
        <f>Разбивка_по_щитам!J2188</f>
        <v>0</v>
      </c>
      <c r="H2183" s="20">
        <f>Разбивка_по_щитам!K2188</f>
        <v>0</v>
      </c>
      <c r="I2183" s="20">
        <f>Разбивка_по_щитам!L2188</f>
        <v>0</v>
      </c>
      <c r="J2183" s="20">
        <f>Разбивка_по_щитам!M2188</f>
        <v>0</v>
      </c>
      <c r="K2183" s="20">
        <f>Разбивка_по_щитам!N2188</f>
        <v>0</v>
      </c>
      <c r="L2183" s="20"/>
      <c r="M2183" s="20">
        <f>Разбивка_по_щитам!P2188</f>
        <v>0</v>
      </c>
      <c r="N2183" s="20"/>
    </row>
    <row r="2184" spans="2:14" x14ac:dyDescent="0.2">
      <c r="B2184" s="20">
        <f>Разбивка_по_щитам!B2189</f>
        <v>0</v>
      </c>
      <c r="C2184" s="20">
        <f>Разбивка_по_щитам!C2189</f>
        <v>0</v>
      </c>
      <c r="D2184" s="20">
        <f>Разбивка_по_щитам!F2189</f>
        <v>0</v>
      </c>
      <c r="E2184" s="20">
        <f>Разбивка_по_щитам!H2189</f>
        <v>0</v>
      </c>
      <c r="F2184" s="20">
        <f>Разбивка_по_щитам!I2189</f>
        <v>0</v>
      </c>
      <c r="G2184" s="20">
        <f>Разбивка_по_щитам!J2189</f>
        <v>0</v>
      </c>
      <c r="H2184" s="20">
        <f>Разбивка_по_щитам!K2189</f>
        <v>0</v>
      </c>
      <c r="I2184" s="20">
        <f>Разбивка_по_щитам!L2189</f>
        <v>0</v>
      </c>
      <c r="J2184" s="20">
        <f>Разбивка_по_щитам!M2189</f>
        <v>0</v>
      </c>
      <c r="K2184" s="20">
        <f>Разбивка_по_щитам!N2189</f>
        <v>0</v>
      </c>
      <c r="L2184" s="20"/>
      <c r="M2184" s="20">
        <f>Разбивка_по_щитам!P2189</f>
        <v>0</v>
      </c>
      <c r="N2184" s="20"/>
    </row>
    <row r="2185" spans="2:14" x14ac:dyDescent="0.2">
      <c r="B2185" s="20">
        <f>Разбивка_по_щитам!B2190</f>
        <v>0</v>
      </c>
      <c r="C2185" s="20">
        <f>Разбивка_по_щитам!C2190</f>
        <v>0</v>
      </c>
      <c r="D2185" s="20">
        <f>Разбивка_по_щитам!F2190</f>
        <v>0</v>
      </c>
      <c r="E2185" s="20">
        <f>Разбивка_по_щитам!H2190</f>
        <v>0</v>
      </c>
      <c r="F2185" s="20">
        <f>Разбивка_по_щитам!I2190</f>
        <v>0</v>
      </c>
      <c r="G2185" s="20">
        <f>Разбивка_по_щитам!J2190</f>
        <v>0</v>
      </c>
      <c r="H2185" s="20">
        <f>Разбивка_по_щитам!K2190</f>
        <v>0</v>
      </c>
      <c r="I2185" s="20">
        <f>Разбивка_по_щитам!L2190</f>
        <v>0</v>
      </c>
      <c r="J2185" s="20">
        <f>Разбивка_по_щитам!M2190</f>
        <v>0</v>
      </c>
      <c r="K2185" s="20">
        <f>Разбивка_по_щитам!N2190</f>
        <v>0</v>
      </c>
      <c r="L2185" s="20"/>
      <c r="M2185" s="20">
        <f>Разбивка_по_щитам!P2190</f>
        <v>0</v>
      </c>
      <c r="N2185" s="20"/>
    </row>
    <row r="2186" spans="2:14" x14ac:dyDescent="0.2">
      <c r="B2186" s="20">
        <f>Разбивка_по_щитам!B2191</f>
        <v>0</v>
      </c>
      <c r="C2186" s="20">
        <f>Разбивка_по_щитам!C2191</f>
        <v>0</v>
      </c>
      <c r="D2186" s="20">
        <f>Разбивка_по_щитам!F2191</f>
        <v>0</v>
      </c>
      <c r="E2186" s="20">
        <f>Разбивка_по_щитам!H2191</f>
        <v>0</v>
      </c>
      <c r="F2186" s="20">
        <f>Разбивка_по_щитам!I2191</f>
        <v>0</v>
      </c>
      <c r="G2186" s="20">
        <f>Разбивка_по_щитам!J2191</f>
        <v>0</v>
      </c>
      <c r="H2186" s="20">
        <f>Разбивка_по_щитам!K2191</f>
        <v>0</v>
      </c>
      <c r="I2186" s="20">
        <f>Разбивка_по_щитам!L2191</f>
        <v>0</v>
      </c>
      <c r="J2186" s="20">
        <f>Разбивка_по_щитам!M2191</f>
        <v>0</v>
      </c>
      <c r="K2186" s="20">
        <f>Разбивка_по_щитам!N2191</f>
        <v>0</v>
      </c>
      <c r="L2186" s="20"/>
      <c r="M2186" s="20">
        <f>Разбивка_по_щитам!P2191</f>
        <v>0</v>
      </c>
      <c r="N2186" s="20"/>
    </row>
    <row r="2187" spans="2:14" x14ac:dyDescent="0.2">
      <c r="B2187" s="20">
        <f>Разбивка_по_щитам!B2192</f>
        <v>0</v>
      </c>
      <c r="C2187" s="20">
        <f>Разбивка_по_щитам!C2192</f>
        <v>0</v>
      </c>
      <c r="D2187" s="20">
        <f>Разбивка_по_щитам!F2192</f>
        <v>0</v>
      </c>
      <c r="E2187" s="20">
        <f>Разбивка_по_щитам!H2192</f>
        <v>0</v>
      </c>
      <c r="F2187" s="20">
        <f>Разбивка_по_щитам!I2192</f>
        <v>0</v>
      </c>
      <c r="G2187" s="20">
        <f>Разбивка_по_щитам!J2192</f>
        <v>0</v>
      </c>
      <c r="H2187" s="20">
        <f>Разбивка_по_щитам!K2192</f>
        <v>0</v>
      </c>
      <c r="I2187" s="20">
        <f>Разбивка_по_щитам!L2192</f>
        <v>0</v>
      </c>
      <c r="J2187" s="20">
        <f>Разбивка_по_щитам!M2192</f>
        <v>0</v>
      </c>
      <c r="K2187" s="20">
        <f>Разбивка_по_щитам!N2192</f>
        <v>0</v>
      </c>
      <c r="L2187" s="20"/>
      <c r="M2187" s="20">
        <f>Разбивка_по_щитам!P2192</f>
        <v>0</v>
      </c>
      <c r="N2187" s="20"/>
    </row>
    <row r="2188" spans="2:14" x14ac:dyDescent="0.2">
      <c r="B2188" s="20">
        <f>Разбивка_по_щитам!B2193</f>
        <v>0</v>
      </c>
      <c r="C2188" s="20">
        <f>Разбивка_по_щитам!C2193</f>
        <v>0</v>
      </c>
      <c r="D2188" s="20">
        <f>Разбивка_по_щитам!F2193</f>
        <v>0</v>
      </c>
      <c r="E2188" s="20">
        <f>Разбивка_по_щитам!H2193</f>
        <v>0</v>
      </c>
      <c r="F2188" s="20">
        <f>Разбивка_по_щитам!I2193</f>
        <v>0</v>
      </c>
      <c r="G2188" s="20">
        <f>Разбивка_по_щитам!J2193</f>
        <v>0</v>
      </c>
      <c r="H2188" s="20">
        <f>Разбивка_по_щитам!K2193</f>
        <v>0</v>
      </c>
      <c r="I2188" s="20">
        <f>Разбивка_по_щитам!L2193</f>
        <v>0</v>
      </c>
      <c r="J2188" s="20">
        <f>Разбивка_по_щитам!M2193</f>
        <v>0</v>
      </c>
      <c r="K2188" s="20">
        <f>Разбивка_по_щитам!N2193</f>
        <v>0</v>
      </c>
      <c r="L2188" s="20"/>
      <c r="M2188" s="20">
        <f>Разбивка_по_щитам!P2193</f>
        <v>0</v>
      </c>
      <c r="N2188" s="20"/>
    </row>
    <row r="2189" spans="2:14" x14ac:dyDescent="0.2">
      <c r="B2189" s="20">
        <f>Разбивка_по_щитам!B2194</f>
        <v>0</v>
      </c>
      <c r="C2189" s="20">
        <f>Разбивка_по_щитам!C2194</f>
        <v>0</v>
      </c>
      <c r="D2189" s="20">
        <f>Разбивка_по_щитам!F2194</f>
        <v>0</v>
      </c>
      <c r="E2189" s="20">
        <f>Разбивка_по_щитам!H2194</f>
        <v>0</v>
      </c>
      <c r="F2189" s="20">
        <f>Разбивка_по_щитам!I2194</f>
        <v>0</v>
      </c>
      <c r="G2189" s="20">
        <f>Разбивка_по_щитам!J2194</f>
        <v>0</v>
      </c>
      <c r="H2189" s="20">
        <f>Разбивка_по_щитам!K2194</f>
        <v>0</v>
      </c>
      <c r="I2189" s="20">
        <f>Разбивка_по_щитам!L2194</f>
        <v>0</v>
      </c>
      <c r="J2189" s="20">
        <f>Разбивка_по_щитам!M2194</f>
        <v>0</v>
      </c>
      <c r="K2189" s="20">
        <f>Разбивка_по_щитам!N2194</f>
        <v>0</v>
      </c>
      <c r="L2189" s="20"/>
      <c r="M2189" s="20">
        <f>Разбивка_по_щитам!P2194</f>
        <v>0</v>
      </c>
      <c r="N2189" s="20"/>
    </row>
    <row r="2190" spans="2:14" x14ac:dyDescent="0.2">
      <c r="B2190" s="20">
        <f>Разбивка_по_щитам!B2195</f>
        <v>0</v>
      </c>
      <c r="C2190" s="20">
        <f>Разбивка_по_щитам!C2195</f>
        <v>0</v>
      </c>
      <c r="D2190" s="20">
        <f>Разбивка_по_щитам!F2195</f>
        <v>0</v>
      </c>
      <c r="E2190" s="20">
        <f>Разбивка_по_щитам!H2195</f>
        <v>0</v>
      </c>
      <c r="F2190" s="20">
        <f>Разбивка_по_щитам!I2195</f>
        <v>0</v>
      </c>
      <c r="G2190" s="20">
        <f>Разбивка_по_щитам!J2195</f>
        <v>0</v>
      </c>
      <c r="H2190" s="20">
        <f>Разбивка_по_щитам!K2195</f>
        <v>0</v>
      </c>
      <c r="I2190" s="20">
        <f>Разбивка_по_щитам!L2195</f>
        <v>0</v>
      </c>
      <c r="J2190" s="20">
        <f>Разбивка_по_щитам!M2195</f>
        <v>0</v>
      </c>
      <c r="K2190" s="20">
        <f>Разбивка_по_щитам!N2195</f>
        <v>0</v>
      </c>
      <c r="L2190" s="20"/>
      <c r="M2190" s="20">
        <f>Разбивка_по_щитам!P2195</f>
        <v>0</v>
      </c>
      <c r="N2190" s="20"/>
    </row>
    <row r="2191" spans="2:14" x14ac:dyDescent="0.2">
      <c r="B2191" s="20">
        <f>Разбивка_по_щитам!B2196</f>
        <v>0</v>
      </c>
      <c r="C2191" s="20">
        <f>Разбивка_по_щитам!C2196</f>
        <v>0</v>
      </c>
      <c r="D2191" s="20">
        <f>Разбивка_по_щитам!F2196</f>
        <v>0</v>
      </c>
      <c r="E2191" s="20">
        <f>Разбивка_по_щитам!H2196</f>
        <v>0</v>
      </c>
      <c r="F2191" s="20">
        <f>Разбивка_по_щитам!I2196</f>
        <v>0</v>
      </c>
      <c r="G2191" s="20">
        <f>Разбивка_по_щитам!J2196</f>
        <v>0</v>
      </c>
      <c r="H2191" s="20">
        <f>Разбивка_по_щитам!K2196</f>
        <v>0</v>
      </c>
      <c r="I2191" s="20">
        <f>Разбивка_по_щитам!L2196</f>
        <v>0</v>
      </c>
      <c r="J2191" s="20">
        <f>Разбивка_по_щитам!M2196</f>
        <v>0</v>
      </c>
      <c r="K2191" s="20">
        <f>Разбивка_по_щитам!N2196</f>
        <v>0</v>
      </c>
      <c r="L2191" s="20"/>
      <c r="M2191" s="20">
        <f>Разбивка_по_щитам!P2196</f>
        <v>0</v>
      </c>
      <c r="N2191" s="20"/>
    </row>
    <row r="2192" spans="2:14" x14ac:dyDescent="0.2">
      <c r="B2192" s="20">
        <f>Разбивка_по_щитам!B2197</f>
        <v>0</v>
      </c>
      <c r="C2192" s="20">
        <f>Разбивка_по_щитам!C2197</f>
        <v>0</v>
      </c>
      <c r="D2192" s="20">
        <f>Разбивка_по_щитам!F2197</f>
        <v>0</v>
      </c>
      <c r="E2192" s="20">
        <f>Разбивка_по_щитам!H2197</f>
        <v>0</v>
      </c>
      <c r="F2192" s="20">
        <f>Разбивка_по_щитам!I2197</f>
        <v>0</v>
      </c>
      <c r="G2192" s="20">
        <f>Разбивка_по_щитам!J2197</f>
        <v>0</v>
      </c>
      <c r="H2192" s="20">
        <f>Разбивка_по_щитам!K2197</f>
        <v>0</v>
      </c>
      <c r="I2192" s="20">
        <f>Разбивка_по_щитам!L2197</f>
        <v>0</v>
      </c>
      <c r="J2192" s="20">
        <f>Разбивка_по_щитам!M2197</f>
        <v>0</v>
      </c>
      <c r="K2192" s="20">
        <f>Разбивка_по_щитам!N2197</f>
        <v>0</v>
      </c>
      <c r="L2192" s="20"/>
      <c r="M2192" s="20">
        <f>Разбивка_по_щитам!P2197</f>
        <v>0</v>
      </c>
      <c r="N2192" s="20"/>
    </row>
    <row r="2193" spans="2:14" x14ac:dyDescent="0.2">
      <c r="B2193" s="20">
        <f>Разбивка_по_щитам!B2198</f>
        <v>0</v>
      </c>
      <c r="C2193" s="20">
        <f>Разбивка_по_щитам!C2198</f>
        <v>0</v>
      </c>
      <c r="D2193" s="20">
        <f>Разбивка_по_щитам!F2198</f>
        <v>0</v>
      </c>
      <c r="E2193" s="20">
        <f>Разбивка_по_щитам!H2198</f>
        <v>0</v>
      </c>
      <c r="F2193" s="20">
        <f>Разбивка_по_щитам!I2198</f>
        <v>0</v>
      </c>
      <c r="G2193" s="20">
        <f>Разбивка_по_щитам!J2198</f>
        <v>0</v>
      </c>
      <c r="H2193" s="20">
        <f>Разбивка_по_щитам!K2198</f>
        <v>0</v>
      </c>
      <c r="I2193" s="20">
        <f>Разбивка_по_щитам!L2198</f>
        <v>0</v>
      </c>
      <c r="J2193" s="20">
        <f>Разбивка_по_щитам!M2198</f>
        <v>0</v>
      </c>
      <c r="K2193" s="20">
        <f>Разбивка_по_щитам!N2198</f>
        <v>0</v>
      </c>
      <c r="L2193" s="20"/>
      <c r="M2193" s="20">
        <f>Разбивка_по_щитам!P2198</f>
        <v>0</v>
      </c>
      <c r="N2193" s="20"/>
    </row>
    <row r="2194" spans="2:14" x14ac:dyDescent="0.2">
      <c r="B2194" s="20">
        <f>Разбивка_по_щитам!B2199</f>
        <v>0</v>
      </c>
      <c r="C2194" s="20">
        <f>Разбивка_по_щитам!C2199</f>
        <v>0</v>
      </c>
      <c r="D2194" s="20">
        <f>Разбивка_по_щитам!F2199</f>
        <v>0</v>
      </c>
      <c r="E2194" s="20">
        <f>Разбивка_по_щитам!H2199</f>
        <v>0</v>
      </c>
      <c r="F2194" s="20">
        <f>Разбивка_по_щитам!I2199</f>
        <v>0</v>
      </c>
      <c r="G2194" s="20">
        <f>Разбивка_по_щитам!J2199</f>
        <v>0</v>
      </c>
      <c r="H2194" s="20">
        <f>Разбивка_по_щитам!K2199</f>
        <v>0</v>
      </c>
      <c r="I2194" s="20">
        <f>Разбивка_по_щитам!L2199</f>
        <v>0</v>
      </c>
      <c r="J2194" s="20">
        <f>Разбивка_по_щитам!M2199</f>
        <v>0</v>
      </c>
      <c r="K2194" s="20">
        <f>Разбивка_по_щитам!N2199</f>
        <v>0</v>
      </c>
      <c r="L2194" s="20"/>
      <c r="M2194" s="20">
        <f>Разбивка_по_щитам!P2199</f>
        <v>0</v>
      </c>
      <c r="N2194" s="20"/>
    </row>
    <row r="2195" spans="2:14" x14ac:dyDescent="0.2">
      <c r="B2195" s="20">
        <f>Разбивка_по_щитам!B2200</f>
        <v>0</v>
      </c>
      <c r="C2195" s="20">
        <f>Разбивка_по_щитам!C2200</f>
        <v>0</v>
      </c>
      <c r="D2195" s="20">
        <f>Разбивка_по_щитам!F2200</f>
        <v>0</v>
      </c>
      <c r="E2195" s="20">
        <f>Разбивка_по_щитам!H2200</f>
        <v>0</v>
      </c>
      <c r="F2195" s="20">
        <f>Разбивка_по_щитам!I2200</f>
        <v>0</v>
      </c>
      <c r="G2195" s="20">
        <f>Разбивка_по_щитам!J2200</f>
        <v>0</v>
      </c>
      <c r="H2195" s="20">
        <f>Разбивка_по_щитам!K2200</f>
        <v>0</v>
      </c>
      <c r="I2195" s="20">
        <f>Разбивка_по_щитам!L2200</f>
        <v>0</v>
      </c>
      <c r="J2195" s="20">
        <f>Разбивка_по_щитам!M2200</f>
        <v>0</v>
      </c>
      <c r="K2195" s="20">
        <f>Разбивка_по_щитам!N2200</f>
        <v>0</v>
      </c>
      <c r="L2195" s="20"/>
      <c r="M2195" s="20">
        <f>Разбивка_по_щитам!P2200</f>
        <v>0</v>
      </c>
      <c r="N2195" s="20"/>
    </row>
    <row r="2196" spans="2:14" x14ac:dyDescent="0.2">
      <c r="B2196" s="20">
        <f>Разбивка_по_щитам!B2201</f>
        <v>0</v>
      </c>
      <c r="C2196" s="20">
        <f>Разбивка_по_щитам!C2201</f>
        <v>0</v>
      </c>
      <c r="D2196" s="20">
        <f>Разбивка_по_щитам!F2201</f>
        <v>0</v>
      </c>
      <c r="E2196" s="20">
        <f>Разбивка_по_щитам!H2201</f>
        <v>0</v>
      </c>
      <c r="F2196" s="20">
        <f>Разбивка_по_щитам!I2201</f>
        <v>0</v>
      </c>
      <c r="G2196" s="20">
        <f>Разбивка_по_щитам!J2201</f>
        <v>0</v>
      </c>
      <c r="H2196" s="20">
        <f>Разбивка_по_щитам!K2201</f>
        <v>0</v>
      </c>
      <c r="I2196" s="20">
        <f>Разбивка_по_щитам!L2201</f>
        <v>0</v>
      </c>
      <c r="J2196" s="20">
        <f>Разбивка_по_щитам!M2201</f>
        <v>0</v>
      </c>
      <c r="K2196" s="20">
        <f>Разбивка_по_щитам!N2201</f>
        <v>0</v>
      </c>
      <c r="L2196" s="20"/>
      <c r="M2196" s="20">
        <f>Разбивка_по_щитам!P2201</f>
        <v>0</v>
      </c>
      <c r="N2196" s="20"/>
    </row>
    <row r="2197" spans="2:14" x14ac:dyDescent="0.2">
      <c r="B2197" s="20">
        <f>Разбивка_по_щитам!B2202</f>
        <v>0</v>
      </c>
      <c r="C2197" s="20">
        <f>Разбивка_по_щитам!C2202</f>
        <v>0</v>
      </c>
      <c r="D2197" s="20">
        <f>Разбивка_по_щитам!F2202</f>
        <v>0</v>
      </c>
      <c r="E2197" s="20">
        <f>Разбивка_по_щитам!H2202</f>
        <v>0</v>
      </c>
      <c r="F2197" s="20">
        <f>Разбивка_по_щитам!I2202</f>
        <v>0</v>
      </c>
      <c r="G2197" s="20">
        <f>Разбивка_по_щитам!J2202</f>
        <v>0</v>
      </c>
      <c r="H2197" s="20">
        <f>Разбивка_по_щитам!K2202</f>
        <v>0</v>
      </c>
      <c r="I2197" s="20">
        <f>Разбивка_по_щитам!L2202</f>
        <v>0</v>
      </c>
      <c r="J2197" s="20">
        <f>Разбивка_по_щитам!M2202</f>
        <v>0</v>
      </c>
      <c r="K2197" s="20">
        <f>Разбивка_по_щитам!N2202</f>
        <v>0</v>
      </c>
      <c r="L2197" s="20"/>
      <c r="M2197" s="20">
        <f>Разбивка_по_щитам!P2202</f>
        <v>0</v>
      </c>
      <c r="N2197" s="20"/>
    </row>
    <row r="2198" spans="2:14" x14ac:dyDescent="0.2">
      <c r="B2198" s="20">
        <f>Разбивка_по_щитам!B2203</f>
        <v>0</v>
      </c>
      <c r="C2198" s="20">
        <f>Разбивка_по_щитам!C2203</f>
        <v>0</v>
      </c>
      <c r="D2198" s="20">
        <f>Разбивка_по_щитам!F2203</f>
        <v>0</v>
      </c>
      <c r="E2198" s="20">
        <f>Разбивка_по_щитам!H2203</f>
        <v>0</v>
      </c>
      <c r="F2198" s="20">
        <f>Разбивка_по_щитам!I2203</f>
        <v>0</v>
      </c>
      <c r="G2198" s="20">
        <f>Разбивка_по_щитам!J2203</f>
        <v>0</v>
      </c>
      <c r="H2198" s="20">
        <f>Разбивка_по_щитам!K2203</f>
        <v>0</v>
      </c>
      <c r="I2198" s="20">
        <f>Разбивка_по_щитам!L2203</f>
        <v>0</v>
      </c>
      <c r="J2198" s="20">
        <f>Разбивка_по_щитам!M2203</f>
        <v>0</v>
      </c>
      <c r="K2198" s="20">
        <f>Разбивка_по_щитам!N2203</f>
        <v>0</v>
      </c>
      <c r="L2198" s="20"/>
      <c r="M2198" s="20">
        <f>Разбивка_по_щитам!P2203</f>
        <v>0</v>
      </c>
      <c r="N2198" s="20"/>
    </row>
    <row r="2199" spans="2:14" x14ac:dyDescent="0.2">
      <c r="B2199" s="20">
        <f>Разбивка_по_щитам!B2204</f>
        <v>0</v>
      </c>
      <c r="C2199" s="20">
        <f>Разбивка_по_щитам!C2204</f>
        <v>0</v>
      </c>
      <c r="D2199" s="20">
        <f>Разбивка_по_щитам!F2204</f>
        <v>0</v>
      </c>
      <c r="E2199" s="20">
        <f>Разбивка_по_щитам!H2204</f>
        <v>0</v>
      </c>
      <c r="F2199" s="20">
        <f>Разбивка_по_щитам!I2204</f>
        <v>0</v>
      </c>
      <c r="G2199" s="20">
        <f>Разбивка_по_щитам!J2204</f>
        <v>0</v>
      </c>
      <c r="H2199" s="20">
        <f>Разбивка_по_щитам!K2204</f>
        <v>0</v>
      </c>
      <c r="I2199" s="20">
        <f>Разбивка_по_щитам!L2204</f>
        <v>0</v>
      </c>
      <c r="J2199" s="20">
        <f>Разбивка_по_щитам!M2204</f>
        <v>0</v>
      </c>
      <c r="K2199" s="20">
        <f>Разбивка_по_щитам!N2204</f>
        <v>0</v>
      </c>
      <c r="L2199" s="20"/>
      <c r="M2199" s="20">
        <f>Разбивка_по_щитам!P2204</f>
        <v>0</v>
      </c>
      <c r="N2199" s="20"/>
    </row>
    <row r="2200" spans="2:14" x14ac:dyDescent="0.2">
      <c r="B2200" s="20">
        <f>Разбивка_по_щитам!B2205</f>
        <v>0</v>
      </c>
      <c r="C2200" s="20">
        <f>Разбивка_по_щитам!C2205</f>
        <v>0</v>
      </c>
      <c r="D2200" s="20">
        <f>Разбивка_по_щитам!F2205</f>
        <v>0</v>
      </c>
      <c r="E2200" s="20">
        <f>Разбивка_по_щитам!H2205</f>
        <v>0</v>
      </c>
      <c r="F2200" s="20">
        <f>Разбивка_по_щитам!I2205</f>
        <v>0</v>
      </c>
      <c r="G2200" s="20">
        <f>Разбивка_по_щитам!J2205</f>
        <v>0</v>
      </c>
      <c r="H2200" s="20">
        <f>Разбивка_по_щитам!K2205</f>
        <v>0</v>
      </c>
      <c r="I2200" s="20">
        <f>Разбивка_по_щитам!L2205</f>
        <v>0</v>
      </c>
      <c r="J2200" s="20">
        <f>Разбивка_по_щитам!M2205</f>
        <v>0</v>
      </c>
      <c r="K2200" s="20">
        <f>Разбивка_по_щитам!N2205</f>
        <v>0</v>
      </c>
      <c r="L2200" s="20"/>
      <c r="M2200" s="20">
        <f>Разбивка_по_щитам!P2205</f>
        <v>0</v>
      </c>
      <c r="N2200" s="20"/>
    </row>
    <row r="2201" spans="2:14" x14ac:dyDescent="0.2">
      <c r="B2201" s="20">
        <f>Разбивка_по_щитам!B2206</f>
        <v>0</v>
      </c>
      <c r="C2201" s="20">
        <f>Разбивка_по_щитам!C2206</f>
        <v>0</v>
      </c>
      <c r="D2201" s="20">
        <f>Разбивка_по_щитам!F2206</f>
        <v>0</v>
      </c>
      <c r="E2201" s="20">
        <f>Разбивка_по_щитам!H2206</f>
        <v>0</v>
      </c>
      <c r="F2201" s="20">
        <f>Разбивка_по_щитам!I2206</f>
        <v>0</v>
      </c>
      <c r="G2201" s="20">
        <f>Разбивка_по_щитам!J2206</f>
        <v>0</v>
      </c>
      <c r="H2201" s="20">
        <f>Разбивка_по_щитам!K2206</f>
        <v>0</v>
      </c>
      <c r="I2201" s="20">
        <f>Разбивка_по_щитам!L2206</f>
        <v>0</v>
      </c>
      <c r="J2201" s="20">
        <f>Разбивка_по_щитам!M2206</f>
        <v>0</v>
      </c>
      <c r="K2201" s="20">
        <f>Разбивка_по_щитам!N2206</f>
        <v>0</v>
      </c>
      <c r="L2201" s="20"/>
      <c r="M2201" s="20">
        <f>Разбивка_по_щитам!P2206</f>
        <v>0</v>
      </c>
      <c r="N2201" s="20"/>
    </row>
    <row r="2202" spans="2:14" x14ac:dyDescent="0.2">
      <c r="B2202" s="20">
        <f>Разбивка_по_щитам!B2207</f>
        <v>0</v>
      </c>
      <c r="C2202" s="20">
        <f>Разбивка_по_щитам!C2207</f>
        <v>0</v>
      </c>
      <c r="D2202" s="20">
        <f>Разбивка_по_щитам!F2207</f>
        <v>0</v>
      </c>
      <c r="E2202" s="20">
        <f>Разбивка_по_щитам!H2207</f>
        <v>0</v>
      </c>
      <c r="F2202" s="20">
        <f>Разбивка_по_щитам!I2207</f>
        <v>0</v>
      </c>
      <c r="G2202" s="20">
        <f>Разбивка_по_щитам!J2207</f>
        <v>0</v>
      </c>
      <c r="H2202" s="20">
        <f>Разбивка_по_щитам!K2207</f>
        <v>0</v>
      </c>
      <c r="I2202" s="20">
        <f>Разбивка_по_щитам!L2207</f>
        <v>0</v>
      </c>
      <c r="J2202" s="20">
        <f>Разбивка_по_щитам!M2207</f>
        <v>0</v>
      </c>
      <c r="K2202" s="20">
        <f>Разбивка_по_щитам!N2207</f>
        <v>0</v>
      </c>
      <c r="L2202" s="20"/>
      <c r="M2202" s="20">
        <f>Разбивка_по_щитам!P2207</f>
        <v>0</v>
      </c>
      <c r="N2202" s="20"/>
    </row>
    <row r="2203" spans="2:14" x14ac:dyDescent="0.2">
      <c r="B2203" s="20">
        <f>Разбивка_по_щитам!B2208</f>
        <v>0</v>
      </c>
      <c r="C2203" s="20">
        <f>Разбивка_по_щитам!C2208</f>
        <v>0</v>
      </c>
      <c r="D2203" s="20">
        <f>Разбивка_по_щитам!F2208</f>
        <v>0</v>
      </c>
      <c r="E2203" s="20">
        <f>Разбивка_по_щитам!H2208</f>
        <v>0</v>
      </c>
      <c r="F2203" s="20">
        <f>Разбивка_по_щитам!I2208</f>
        <v>0</v>
      </c>
      <c r="G2203" s="20">
        <f>Разбивка_по_щитам!J2208</f>
        <v>0</v>
      </c>
      <c r="H2203" s="20">
        <f>Разбивка_по_щитам!K2208</f>
        <v>0</v>
      </c>
      <c r="I2203" s="20">
        <f>Разбивка_по_щитам!L2208</f>
        <v>0</v>
      </c>
      <c r="J2203" s="20">
        <f>Разбивка_по_щитам!M2208</f>
        <v>0</v>
      </c>
      <c r="K2203" s="20">
        <f>Разбивка_по_щитам!N2208</f>
        <v>0</v>
      </c>
      <c r="L2203" s="20"/>
      <c r="M2203" s="20">
        <f>Разбивка_по_щитам!P2208</f>
        <v>0</v>
      </c>
      <c r="N2203" s="20"/>
    </row>
    <row r="2204" spans="2:14" x14ac:dyDescent="0.2">
      <c r="B2204" s="20">
        <f>Разбивка_по_щитам!B2209</f>
        <v>0</v>
      </c>
      <c r="C2204" s="20">
        <f>Разбивка_по_щитам!C2209</f>
        <v>0</v>
      </c>
      <c r="D2204" s="20">
        <f>Разбивка_по_щитам!F2209</f>
        <v>0</v>
      </c>
      <c r="E2204" s="20">
        <f>Разбивка_по_щитам!H2209</f>
        <v>0</v>
      </c>
      <c r="F2204" s="20">
        <f>Разбивка_по_щитам!I2209</f>
        <v>0</v>
      </c>
      <c r="G2204" s="20">
        <f>Разбивка_по_щитам!J2209</f>
        <v>0</v>
      </c>
      <c r="H2204" s="20">
        <f>Разбивка_по_щитам!K2209</f>
        <v>0</v>
      </c>
      <c r="I2204" s="20">
        <f>Разбивка_по_щитам!L2209</f>
        <v>0</v>
      </c>
      <c r="J2204" s="20">
        <f>Разбивка_по_щитам!M2209</f>
        <v>0</v>
      </c>
      <c r="K2204" s="20">
        <f>Разбивка_по_щитам!N2209</f>
        <v>0</v>
      </c>
      <c r="L2204" s="20"/>
      <c r="M2204" s="20">
        <f>Разбивка_по_щитам!P2209</f>
        <v>0</v>
      </c>
      <c r="N2204" s="20"/>
    </row>
    <row r="2205" spans="2:14" x14ac:dyDescent="0.2">
      <c r="B2205" s="20">
        <f>Разбивка_по_щитам!B2210</f>
        <v>0</v>
      </c>
      <c r="C2205" s="20">
        <f>Разбивка_по_щитам!C2210</f>
        <v>0</v>
      </c>
      <c r="D2205" s="20">
        <f>Разбивка_по_щитам!F2210</f>
        <v>0</v>
      </c>
      <c r="E2205" s="20">
        <f>Разбивка_по_щитам!H2210</f>
        <v>0</v>
      </c>
      <c r="F2205" s="20">
        <f>Разбивка_по_щитам!I2210</f>
        <v>0</v>
      </c>
      <c r="G2205" s="20">
        <f>Разбивка_по_щитам!J2210</f>
        <v>0</v>
      </c>
      <c r="H2205" s="20">
        <f>Разбивка_по_щитам!K2210</f>
        <v>0</v>
      </c>
      <c r="I2205" s="20">
        <f>Разбивка_по_щитам!L2210</f>
        <v>0</v>
      </c>
      <c r="J2205" s="20">
        <f>Разбивка_по_щитам!M2210</f>
        <v>0</v>
      </c>
      <c r="K2205" s="20">
        <f>Разбивка_по_щитам!N2210</f>
        <v>0</v>
      </c>
      <c r="L2205" s="20"/>
      <c r="M2205" s="20">
        <f>Разбивка_по_щитам!P2210</f>
        <v>0</v>
      </c>
      <c r="N2205" s="20"/>
    </row>
    <row r="2206" spans="2:14" x14ac:dyDescent="0.2">
      <c r="B2206" s="20">
        <f>Разбивка_по_щитам!B2211</f>
        <v>0</v>
      </c>
      <c r="C2206" s="20">
        <f>Разбивка_по_щитам!C2211</f>
        <v>0</v>
      </c>
      <c r="D2206" s="20">
        <f>Разбивка_по_щитам!F2211</f>
        <v>0</v>
      </c>
      <c r="E2206" s="20">
        <f>Разбивка_по_щитам!H2211</f>
        <v>0</v>
      </c>
      <c r="F2206" s="20">
        <f>Разбивка_по_щитам!I2211</f>
        <v>0</v>
      </c>
      <c r="G2206" s="20">
        <f>Разбивка_по_щитам!J2211</f>
        <v>0</v>
      </c>
      <c r="H2206" s="20">
        <f>Разбивка_по_щитам!K2211</f>
        <v>0</v>
      </c>
      <c r="I2206" s="20">
        <f>Разбивка_по_щитам!L2211</f>
        <v>0</v>
      </c>
      <c r="J2206" s="20">
        <f>Разбивка_по_щитам!M2211</f>
        <v>0</v>
      </c>
      <c r="K2206" s="20">
        <f>Разбивка_по_щитам!N2211</f>
        <v>0</v>
      </c>
      <c r="L2206" s="20"/>
      <c r="M2206" s="20">
        <f>Разбивка_по_щитам!P2211</f>
        <v>0</v>
      </c>
      <c r="N2206" s="20"/>
    </row>
    <row r="2207" spans="2:14" x14ac:dyDescent="0.2">
      <c r="B2207" s="20">
        <f>Разбивка_по_щитам!B2212</f>
        <v>0</v>
      </c>
      <c r="C2207" s="20">
        <f>Разбивка_по_щитам!C2212</f>
        <v>0</v>
      </c>
      <c r="D2207" s="20">
        <f>Разбивка_по_щитам!F2212</f>
        <v>0</v>
      </c>
      <c r="E2207" s="20">
        <f>Разбивка_по_щитам!H2212</f>
        <v>0</v>
      </c>
      <c r="F2207" s="20">
        <f>Разбивка_по_щитам!I2212</f>
        <v>0</v>
      </c>
      <c r="G2207" s="20">
        <f>Разбивка_по_щитам!J2212</f>
        <v>0</v>
      </c>
      <c r="H2207" s="20">
        <f>Разбивка_по_щитам!K2212</f>
        <v>0</v>
      </c>
      <c r="I2207" s="20">
        <f>Разбивка_по_щитам!L2212</f>
        <v>0</v>
      </c>
      <c r="J2207" s="20">
        <f>Разбивка_по_щитам!M2212</f>
        <v>0</v>
      </c>
      <c r="K2207" s="20">
        <f>Разбивка_по_щитам!N2212</f>
        <v>0</v>
      </c>
      <c r="L2207" s="20"/>
      <c r="M2207" s="20">
        <f>Разбивка_по_щитам!P2212</f>
        <v>0</v>
      </c>
      <c r="N2207" s="20"/>
    </row>
    <row r="2208" spans="2:14" x14ac:dyDescent="0.2">
      <c r="B2208" s="20">
        <f>Разбивка_по_щитам!B2213</f>
        <v>0</v>
      </c>
      <c r="C2208" s="20">
        <f>Разбивка_по_щитам!C2213</f>
        <v>0</v>
      </c>
      <c r="D2208" s="20">
        <f>Разбивка_по_щитам!F2213</f>
        <v>0</v>
      </c>
      <c r="E2208" s="20">
        <f>Разбивка_по_щитам!H2213</f>
        <v>0</v>
      </c>
      <c r="F2208" s="20">
        <f>Разбивка_по_щитам!I2213</f>
        <v>0</v>
      </c>
      <c r="G2208" s="20">
        <f>Разбивка_по_щитам!J2213</f>
        <v>0</v>
      </c>
      <c r="H2208" s="20">
        <f>Разбивка_по_щитам!K2213</f>
        <v>0</v>
      </c>
      <c r="I2208" s="20">
        <f>Разбивка_по_щитам!L2213</f>
        <v>0</v>
      </c>
      <c r="J2208" s="20">
        <f>Разбивка_по_щитам!M2213</f>
        <v>0</v>
      </c>
      <c r="K2208" s="20">
        <f>Разбивка_по_щитам!N2213</f>
        <v>0</v>
      </c>
      <c r="L2208" s="20"/>
      <c r="M2208" s="20">
        <f>Разбивка_по_щитам!P2213</f>
        <v>0</v>
      </c>
      <c r="N2208" s="20"/>
    </row>
    <row r="2209" spans="2:14" x14ac:dyDescent="0.2">
      <c r="B2209" s="20">
        <f>Разбивка_по_щитам!B2214</f>
        <v>0</v>
      </c>
      <c r="C2209" s="20">
        <f>Разбивка_по_щитам!C2214</f>
        <v>0</v>
      </c>
      <c r="D2209" s="20">
        <f>Разбивка_по_щитам!F2214</f>
        <v>0</v>
      </c>
      <c r="E2209" s="20">
        <f>Разбивка_по_щитам!H2214</f>
        <v>0</v>
      </c>
      <c r="F2209" s="20">
        <f>Разбивка_по_щитам!I2214</f>
        <v>0</v>
      </c>
      <c r="G2209" s="20">
        <f>Разбивка_по_щитам!J2214</f>
        <v>0</v>
      </c>
      <c r="H2209" s="20">
        <f>Разбивка_по_щитам!K2214</f>
        <v>0</v>
      </c>
      <c r="I2209" s="20">
        <f>Разбивка_по_щитам!L2214</f>
        <v>0</v>
      </c>
      <c r="J2209" s="20">
        <f>Разбивка_по_щитам!M2214</f>
        <v>0</v>
      </c>
      <c r="K2209" s="20">
        <f>Разбивка_по_щитам!N2214</f>
        <v>0</v>
      </c>
      <c r="L2209" s="20"/>
      <c r="M2209" s="20">
        <f>Разбивка_по_щитам!P2214</f>
        <v>0</v>
      </c>
      <c r="N2209" s="20"/>
    </row>
    <row r="2210" spans="2:14" x14ac:dyDescent="0.2">
      <c r="B2210" s="20">
        <f>Разбивка_по_щитам!B2215</f>
        <v>0</v>
      </c>
      <c r="C2210" s="20">
        <f>Разбивка_по_щитам!C2215</f>
        <v>0</v>
      </c>
      <c r="D2210" s="20">
        <f>Разбивка_по_щитам!F2215</f>
        <v>0</v>
      </c>
      <c r="E2210" s="20">
        <f>Разбивка_по_щитам!H2215</f>
        <v>0</v>
      </c>
      <c r="F2210" s="20">
        <f>Разбивка_по_щитам!I2215</f>
        <v>0</v>
      </c>
      <c r="G2210" s="20">
        <f>Разбивка_по_щитам!J2215</f>
        <v>0</v>
      </c>
      <c r="H2210" s="20">
        <f>Разбивка_по_щитам!K2215</f>
        <v>0</v>
      </c>
      <c r="I2210" s="20">
        <f>Разбивка_по_щитам!L2215</f>
        <v>0</v>
      </c>
      <c r="J2210" s="20">
        <f>Разбивка_по_щитам!M2215</f>
        <v>0</v>
      </c>
      <c r="K2210" s="20">
        <f>Разбивка_по_щитам!N2215</f>
        <v>0</v>
      </c>
      <c r="L2210" s="20"/>
      <c r="M2210" s="20">
        <f>Разбивка_по_щитам!P2215</f>
        <v>0</v>
      </c>
      <c r="N2210" s="20"/>
    </row>
    <row r="2211" spans="2:14" x14ac:dyDescent="0.2">
      <c r="B2211" s="20">
        <f>Разбивка_по_щитам!B2216</f>
        <v>0</v>
      </c>
      <c r="C2211" s="20">
        <f>Разбивка_по_щитам!C2216</f>
        <v>0</v>
      </c>
      <c r="D2211" s="20">
        <f>Разбивка_по_щитам!F2216</f>
        <v>0</v>
      </c>
      <c r="E2211" s="20">
        <f>Разбивка_по_щитам!H2216</f>
        <v>0</v>
      </c>
      <c r="F2211" s="20">
        <f>Разбивка_по_щитам!I2216</f>
        <v>0</v>
      </c>
      <c r="G2211" s="20">
        <f>Разбивка_по_щитам!J2216</f>
        <v>0</v>
      </c>
      <c r="H2211" s="20">
        <f>Разбивка_по_щитам!K2216</f>
        <v>0</v>
      </c>
      <c r="I2211" s="20">
        <f>Разбивка_по_щитам!L2216</f>
        <v>0</v>
      </c>
      <c r="J2211" s="20">
        <f>Разбивка_по_щитам!M2216</f>
        <v>0</v>
      </c>
      <c r="K2211" s="20">
        <f>Разбивка_по_щитам!N2216</f>
        <v>0</v>
      </c>
      <c r="L2211" s="20"/>
      <c r="M2211" s="20">
        <f>Разбивка_по_щитам!P2216</f>
        <v>0</v>
      </c>
      <c r="N2211" s="20"/>
    </row>
    <row r="2212" spans="2:14" x14ac:dyDescent="0.2">
      <c r="B2212" s="20">
        <f>Разбивка_по_щитам!B2217</f>
        <v>0</v>
      </c>
      <c r="C2212" s="20">
        <f>Разбивка_по_щитам!C2217</f>
        <v>0</v>
      </c>
      <c r="D2212" s="20">
        <f>Разбивка_по_щитам!F2217</f>
        <v>0</v>
      </c>
      <c r="E2212" s="20">
        <f>Разбивка_по_щитам!H2217</f>
        <v>0</v>
      </c>
      <c r="F2212" s="20">
        <f>Разбивка_по_щитам!I2217</f>
        <v>0</v>
      </c>
      <c r="G2212" s="20">
        <f>Разбивка_по_щитам!J2217</f>
        <v>0</v>
      </c>
      <c r="H2212" s="20">
        <f>Разбивка_по_щитам!K2217</f>
        <v>0</v>
      </c>
      <c r="I2212" s="20">
        <f>Разбивка_по_щитам!L2217</f>
        <v>0</v>
      </c>
      <c r="J2212" s="20">
        <f>Разбивка_по_щитам!M2217</f>
        <v>0</v>
      </c>
      <c r="K2212" s="20">
        <f>Разбивка_по_щитам!N2217</f>
        <v>0</v>
      </c>
      <c r="L2212" s="20"/>
      <c r="M2212" s="20">
        <f>Разбивка_по_щитам!P2217</f>
        <v>0</v>
      </c>
      <c r="N2212" s="20"/>
    </row>
    <row r="2213" spans="2:14" x14ac:dyDescent="0.2">
      <c r="B2213" s="20">
        <f>Разбивка_по_щитам!B2218</f>
        <v>0</v>
      </c>
      <c r="C2213" s="20">
        <f>Разбивка_по_щитам!C2218</f>
        <v>0</v>
      </c>
      <c r="D2213" s="20">
        <f>Разбивка_по_щитам!F2218</f>
        <v>0</v>
      </c>
      <c r="E2213" s="20">
        <f>Разбивка_по_щитам!H2218</f>
        <v>0</v>
      </c>
      <c r="F2213" s="20">
        <f>Разбивка_по_щитам!I2218</f>
        <v>0</v>
      </c>
      <c r="G2213" s="20">
        <f>Разбивка_по_щитам!J2218</f>
        <v>0</v>
      </c>
      <c r="H2213" s="20">
        <f>Разбивка_по_щитам!K2218</f>
        <v>0</v>
      </c>
      <c r="I2213" s="20">
        <f>Разбивка_по_щитам!L2218</f>
        <v>0</v>
      </c>
      <c r="J2213" s="20">
        <f>Разбивка_по_щитам!M2218</f>
        <v>0</v>
      </c>
      <c r="K2213" s="20">
        <f>Разбивка_по_щитам!N2218</f>
        <v>0</v>
      </c>
      <c r="L2213" s="20"/>
      <c r="M2213" s="20">
        <f>Разбивка_по_щитам!P2218</f>
        <v>0</v>
      </c>
      <c r="N2213" s="20"/>
    </row>
    <row r="2214" spans="2:14" x14ac:dyDescent="0.2">
      <c r="B2214" s="20">
        <f>Разбивка_по_щитам!B2219</f>
        <v>0</v>
      </c>
      <c r="C2214" s="20">
        <f>Разбивка_по_щитам!C2219</f>
        <v>0</v>
      </c>
      <c r="D2214" s="20">
        <f>Разбивка_по_щитам!F2219</f>
        <v>0</v>
      </c>
      <c r="E2214" s="20">
        <f>Разбивка_по_щитам!H2219</f>
        <v>0</v>
      </c>
      <c r="F2214" s="20">
        <f>Разбивка_по_щитам!I2219</f>
        <v>0</v>
      </c>
      <c r="G2214" s="20">
        <f>Разбивка_по_щитам!J2219</f>
        <v>0</v>
      </c>
      <c r="H2214" s="20">
        <f>Разбивка_по_щитам!K2219</f>
        <v>0</v>
      </c>
      <c r="I2214" s="20">
        <f>Разбивка_по_щитам!L2219</f>
        <v>0</v>
      </c>
      <c r="J2214" s="20">
        <f>Разбивка_по_щитам!M2219</f>
        <v>0</v>
      </c>
      <c r="K2214" s="20">
        <f>Разбивка_по_щитам!N2219</f>
        <v>0</v>
      </c>
      <c r="L2214" s="20"/>
      <c r="M2214" s="20">
        <f>Разбивка_по_щитам!P2219</f>
        <v>0</v>
      </c>
      <c r="N2214" s="20"/>
    </row>
    <row r="2215" spans="2:14" x14ac:dyDescent="0.2">
      <c r="B2215" s="20">
        <f>Разбивка_по_щитам!B2220</f>
        <v>0</v>
      </c>
      <c r="C2215" s="20">
        <f>Разбивка_по_щитам!C2220</f>
        <v>0</v>
      </c>
      <c r="D2215" s="20">
        <f>Разбивка_по_щитам!F2220</f>
        <v>0</v>
      </c>
      <c r="E2215" s="20">
        <f>Разбивка_по_щитам!H2220</f>
        <v>0</v>
      </c>
      <c r="F2215" s="20">
        <f>Разбивка_по_щитам!I2220</f>
        <v>0</v>
      </c>
      <c r="G2215" s="20">
        <f>Разбивка_по_щитам!J2220</f>
        <v>0</v>
      </c>
      <c r="H2215" s="20">
        <f>Разбивка_по_щитам!K2220</f>
        <v>0</v>
      </c>
      <c r="I2215" s="20">
        <f>Разбивка_по_щитам!L2220</f>
        <v>0</v>
      </c>
      <c r="J2215" s="20">
        <f>Разбивка_по_щитам!M2220</f>
        <v>0</v>
      </c>
      <c r="K2215" s="20">
        <f>Разбивка_по_щитам!N2220</f>
        <v>0</v>
      </c>
      <c r="L2215" s="20"/>
      <c r="M2215" s="20">
        <f>Разбивка_по_щитам!P2220</f>
        <v>0</v>
      </c>
      <c r="N2215" s="20"/>
    </row>
    <row r="2216" spans="2:14" x14ac:dyDescent="0.2">
      <c r="B2216" s="20">
        <f>Разбивка_по_щитам!B2221</f>
        <v>0</v>
      </c>
      <c r="C2216" s="20">
        <f>Разбивка_по_щитам!C2221</f>
        <v>0</v>
      </c>
      <c r="D2216" s="20">
        <f>Разбивка_по_щитам!F2221</f>
        <v>0</v>
      </c>
      <c r="E2216" s="20">
        <f>Разбивка_по_щитам!H2221</f>
        <v>0</v>
      </c>
      <c r="F2216" s="20">
        <f>Разбивка_по_щитам!I2221</f>
        <v>0</v>
      </c>
      <c r="G2216" s="20">
        <f>Разбивка_по_щитам!J2221</f>
        <v>0</v>
      </c>
      <c r="H2216" s="20">
        <f>Разбивка_по_щитам!K2221</f>
        <v>0</v>
      </c>
      <c r="I2216" s="20">
        <f>Разбивка_по_щитам!L2221</f>
        <v>0</v>
      </c>
      <c r="J2216" s="20">
        <f>Разбивка_по_щитам!M2221</f>
        <v>0</v>
      </c>
      <c r="K2216" s="20">
        <f>Разбивка_по_щитам!N2221</f>
        <v>0</v>
      </c>
      <c r="L2216" s="20"/>
      <c r="M2216" s="20">
        <f>Разбивка_по_щитам!P2221</f>
        <v>0</v>
      </c>
      <c r="N2216" s="20"/>
    </row>
    <row r="2217" spans="2:14" x14ac:dyDescent="0.2">
      <c r="B2217" s="20">
        <f>Разбивка_по_щитам!B2222</f>
        <v>0</v>
      </c>
      <c r="C2217" s="20">
        <f>Разбивка_по_щитам!C2222</f>
        <v>0</v>
      </c>
      <c r="D2217" s="20">
        <f>Разбивка_по_щитам!F2222</f>
        <v>0</v>
      </c>
      <c r="E2217" s="20">
        <f>Разбивка_по_щитам!H2222</f>
        <v>0</v>
      </c>
      <c r="F2217" s="20">
        <f>Разбивка_по_щитам!I2222</f>
        <v>0</v>
      </c>
      <c r="G2217" s="20">
        <f>Разбивка_по_щитам!J2222</f>
        <v>0</v>
      </c>
      <c r="H2217" s="20">
        <f>Разбивка_по_щитам!K2222</f>
        <v>0</v>
      </c>
      <c r="I2217" s="20">
        <f>Разбивка_по_щитам!L2222</f>
        <v>0</v>
      </c>
      <c r="J2217" s="20">
        <f>Разбивка_по_щитам!M2222</f>
        <v>0</v>
      </c>
      <c r="K2217" s="20">
        <f>Разбивка_по_щитам!N2222</f>
        <v>0</v>
      </c>
      <c r="L2217" s="20"/>
      <c r="M2217" s="20">
        <f>Разбивка_по_щитам!P2222</f>
        <v>0</v>
      </c>
      <c r="N2217" s="20"/>
    </row>
    <row r="2218" spans="2:14" x14ac:dyDescent="0.2">
      <c r="B2218" s="20">
        <f>Разбивка_по_щитам!B2223</f>
        <v>0</v>
      </c>
      <c r="C2218" s="20">
        <f>Разбивка_по_щитам!C2223</f>
        <v>0</v>
      </c>
      <c r="D2218" s="20">
        <f>Разбивка_по_щитам!F2223</f>
        <v>0</v>
      </c>
      <c r="E2218" s="20">
        <f>Разбивка_по_щитам!H2223</f>
        <v>0</v>
      </c>
      <c r="F2218" s="20">
        <f>Разбивка_по_щитам!I2223</f>
        <v>0</v>
      </c>
      <c r="G2218" s="20">
        <f>Разбивка_по_щитам!J2223</f>
        <v>0</v>
      </c>
      <c r="H2218" s="20">
        <f>Разбивка_по_щитам!K2223</f>
        <v>0</v>
      </c>
      <c r="I2218" s="20">
        <f>Разбивка_по_щитам!L2223</f>
        <v>0</v>
      </c>
      <c r="J2218" s="20">
        <f>Разбивка_по_щитам!M2223</f>
        <v>0</v>
      </c>
      <c r="K2218" s="20">
        <f>Разбивка_по_щитам!N2223</f>
        <v>0</v>
      </c>
      <c r="L2218" s="20"/>
      <c r="M2218" s="20">
        <f>Разбивка_по_щитам!P2223</f>
        <v>0</v>
      </c>
      <c r="N2218" s="20"/>
    </row>
    <row r="2219" spans="2:14" x14ac:dyDescent="0.2">
      <c r="B2219" s="20">
        <f>Разбивка_по_щитам!B2224</f>
        <v>0</v>
      </c>
      <c r="C2219" s="20">
        <f>Разбивка_по_щитам!C2224</f>
        <v>0</v>
      </c>
      <c r="D2219" s="20">
        <f>Разбивка_по_щитам!F2224</f>
        <v>0</v>
      </c>
      <c r="E2219" s="20">
        <f>Разбивка_по_щитам!H2224</f>
        <v>0</v>
      </c>
      <c r="F2219" s="20">
        <f>Разбивка_по_щитам!I2224</f>
        <v>0</v>
      </c>
      <c r="G2219" s="20">
        <f>Разбивка_по_щитам!J2224</f>
        <v>0</v>
      </c>
      <c r="H2219" s="20">
        <f>Разбивка_по_щитам!K2224</f>
        <v>0</v>
      </c>
      <c r="I2219" s="20">
        <f>Разбивка_по_щитам!L2224</f>
        <v>0</v>
      </c>
      <c r="J2219" s="20">
        <f>Разбивка_по_щитам!M2224</f>
        <v>0</v>
      </c>
      <c r="K2219" s="20">
        <f>Разбивка_по_щитам!N2224</f>
        <v>0</v>
      </c>
      <c r="L2219" s="20"/>
      <c r="M2219" s="20">
        <f>Разбивка_по_щитам!P2224</f>
        <v>0</v>
      </c>
      <c r="N2219" s="20"/>
    </row>
    <row r="2220" spans="2:14" x14ac:dyDescent="0.2">
      <c r="B2220" s="20">
        <f>Разбивка_по_щитам!B2225</f>
        <v>0</v>
      </c>
      <c r="C2220" s="20">
        <f>Разбивка_по_щитам!C2225</f>
        <v>0</v>
      </c>
      <c r="D2220" s="20">
        <f>Разбивка_по_щитам!F2225</f>
        <v>0</v>
      </c>
      <c r="E2220" s="20">
        <f>Разбивка_по_щитам!H2225</f>
        <v>0</v>
      </c>
      <c r="F2220" s="20">
        <f>Разбивка_по_щитам!I2225</f>
        <v>0</v>
      </c>
      <c r="G2220" s="20">
        <f>Разбивка_по_щитам!J2225</f>
        <v>0</v>
      </c>
      <c r="H2220" s="20">
        <f>Разбивка_по_щитам!K2225</f>
        <v>0</v>
      </c>
      <c r="I2220" s="20">
        <f>Разбивка_по_щитам!L2225</f>
        <v>0</v>
      </c>
      <c r="J2220" s="20">
        <f>Разбивка_по_щитам!M2225</f>
        <v>0</v>
      </c>
      <c r="K2220" s="20">
        <f>Разбивка_по_щитам!N2225</f>
        <v>0</v>
      </c>
      <c r="L2220" s="20"/>
      <c r="M2220" s="20">
        <f>Разбивка_по_щитам!P2225</f>
        <v>0</v>
      </c>
      <c r="N2220" s="20"/>
    </row>
    <row r="2221" spans="2:14" x14ac:dyDescent="0.2">
      <c r="B2221" s="20">
        <f>Разбивка_по_щитам!B2226</f>
        <v>0</v>
      </c>
      <c r="C2221" s="20">
        <f>Разбивка_по_щитам!C2226</f>
        <v>0</v>
      </c>
      <c r="D2221" s="20">
        <f>Разбивка_по_щитам!F2226</f>
        <v>0</v>
      </c>
      <c r="E2221" s="20">
        <f>Разбивка_по_щитам!H2226</f>
        <v>0</v>
      </c>
      <c r="F2221" s="20">
        <f>Разбивка_по_щитам!I2226</f>
        <v>0</v>
      </c>
      <c r="G2221" s="20">
        <f>Разбивка_по_щитам!J2226</f>
        <v>0</v>
      </c>
      <c r="H2221" s="20">
        <f>Разбивка_по_щитам!K2226</f>
        <v>0</v>
      </c>
      <c r="I2221" s="20">
        <f>Разбивка_по_щитам!L2226</f>
        <v>0</v>
      </c>
      <c r="J2221" s="20">
        <f>Разбивка_по_щитам!M2226</f>
        <v>0</v>
      </c>
      <c r="K2221" s="20">
        <f>Разбивка_по_щитам!N2226</f>
        <v>0</v>
      </c>
      <c r="L2221" s="20"/>
      <c r="M2221" s="20">
        <f>Разбивка_по_щитам!P2226</f>
        <v>0</v>
      </c>
      <c r="N2221" s="20"/>
    </row>
    <row r="2222" spans="2:14" x14ac:dyDescent="0.2">
      <c r="B2222" s="20">
        <f>Разбивка_по_щитам!B2227</f>
        <v>0</v>
      </c>
      <c r="C2222" s="20">
        <f>Разбивка_по_щитам!C2227</f>
        <v>0</v>
      </c>
      <c r="D2222" s="20">
        <f>Разбивка_по_щитам!F2227</f>
        <v>0</v>
      </c>
      <c r="E2222" s="20">
        <f>Разбивка_по_щитам!H2227</f>
        <v>0</v>
      </c>
      <c r="F2222" s="20">
        <f>Разбивка_по_щитам!I2227</f>
        <v>0</v>
      </c>
      <c r="G2222" s="20">
        <f>Разбивка_по_щитам!J2227</f>
        <v>0</v>
      </c>
      <c r="H2222" s="20">
        <f>Разбивка_по_щитам!K2227</f>
        <v>0</v>
      </c>
      <c r="I2222" s="20">
        <f>Разбивка_по_щитам!L2227</f>
        <v>0</v>
      </c>
      <c r="J2222" s="20">
        <f>Разбивка_по_щитам!M2227</f>
        <v>0</v>
      </c>
      <c r="K2222" s="20">
        <f>Разбивка_по_щитам!N2227</f>
        <v>0</v>
      </c>
      <c r="L2222" s="20"/>
      <c r="M2222" s="20">
        <f>Разбивка_по_щитам!P2227</f>
        <v>0</v>
      </c>
      <c r="N2222" s="20"/>
    </row>
    <row r="2223" spans="2:14" x14ac:dyDescent="0.2">
      <c r="B2223" s="20">
        <f>Разбивка_по_щитам!B2228</f>
        <v>0</v>
      </c>
      <c r="C2223" s="20">
        <f>Разбивка_по_щитам!C2228</f>
        <v>0</v>
      </c>
      <c r="D2223" s="20">
        <f>Разбивка_по_щитам!F2228</f>
        <v>0</v>
      </c>
      <c r="E2223" s="20">
        <f>Разбивка_по_щитам!H2228</f>
        <v>0</v>
      </c>
      <c r="F2223" s="20">
        <f>Разбивка_по_щитам!I2228</f>
        <v>0</v>
      </c>
      <c r="G2223" s="20">
        <f>Разбивка_по_щитам!J2228</f>
        <v>0</v>
      </c>
      <c r="H2223" s="20">
        <f>Разбивка_по_щитам!K2228</f>
        <v>0</v>
      </c>
      <c r="I2223" s="20">
        <f>Разбивка_по_щитам!L2228</f>
        <v>0</v>
      </c>
      <c r="J2223" s="20">
        <f>Разбивка_по_щитам!M2228</f>
        <v>0</v>
      </c>
      <c r="K2223" s="20">
        <f>Разбивка_по_щитам!N2228</f>
        <v>0</v>
      </c>
      <c r="L2223" s="20"/>
      <c r="M2223" s="20">
        <f>Разбивка_по_щитам!P2228</f>
        <v>0</v>
      </c>
      <c r="N2223" s="20"/>
    </row>
    <row r="2224" spans="2:14" x14ac:dyDescent="0.2">
      <c r="B2224" s="20">
        <f>Разбивка_по_щитам!B2229</f>
        <v>0</v>
      </c>
      <c r="C2224" s="20">
        <f>Разбивка_по_щитам!C2229</f>
        <v>0</v>
      </c>
      <c r="D2224" s="20">
        <f>Разбивка_по_щитам!F2229</f>
        <v>0</v>
      </c>
      <c r="E2224" s="20">
        <f>Разбивка_по_щитам!H2229</f>
        <v>0</v>
      </c>
      <c r="F2224" s="20">
        <f>Разбивка_по_щитам!I2229</f>
        <v>0</v>
      </c>
      <c r="G2224" s="20">
        <f>Разбивка_по_щитам!J2229</f>
        <v>0</v>
      </c>
      <c r="H2224" s="20">
        <f>Разбивка_по_щитам!K2229</f>
        <v>0</v>
      </c>
      <c r="I2224" s="20">
        <f>Разбивка_по_щитам!L2229</f>
        <v>0</v>
      </c>
      <c r="J2224" s="20">
        <f>Разбивка_по_щитам!M2229</f>
        <v>0</v>
      </c>
      <c r="K2224" s="20">
        <f>Разбивка_по_щитам!N2229</f>
        <v>0</v>
      </c>
      <c r="L2224" s="20"/>
      <c r="M2224" s="20">
        <f>Разбивка_по_щитам!P2229</f>
        <v>0</v>
      </c>
      <c r="N2224" s="20"/>
    </row>
    <row r="2225" spans="2:14" x14ac:dyDescent="0.2">
      <c r="B2225" s="20">
        <f>Разбивка_по_щитам!B2230</f>
        <v>0</v>
      </c>
      <c r="C2225" s="20">
        <f>Разбивка_по_щитам!C2230</f>
        <v>0</v>
      </c>
      <c r="D2225" s="20">
        <f>Разбивка_по_щитам!F2230</f>
        <v>0</v>
      </c>
      <c r="E2225" s="20">
        <f>Разбивка_по_щитам!H2230</f>
        <v>0</v>
      </c>
      <c r="F2225" s="20">
        <f>Разбивка_по_щитам!I2230</f>
        <v>0</v>
      </c>
      <c r="G2225" s="20">
        <f>Разбивка_по_щитам!J2230</f>
        <v>0</v>
      </c>
      <c r="H2225" s="20">
        <f>Разбивка_по_щитам!K2230</f>
        <v>0</v>
      </c>
      <c r="I2225" s="20">
        <f>Разбивка_по_щитам!L2230</f>
        <v>0</v>
      </c>
      <c r="J2225" s="20">
        <f>Разбивка_по_щитам!M2230</f>
        <v>0</v>
      </c>
      <c r="K2225" s="20">
        <f>Разбивка_по_щитам!N2230</f>
        <v>0</v>
      </c>
      <c r="L2225" s="20"/>
      <c r="M2225" s="20">
        <f>Разбивка_по_щитам!P2230</f>
        <v>0</v>
      </c>
      <c r="N2225" s="20"/>
    </row>
    <row r="2226" spans="2:14" x14ac:dyDescent="0.2">
      <c r="B2226" s="20">
        <f>Разбивка_по_щитам!B2231</f>
        <v>0</v>
      </c>
      <c r="C2226" s="20">
        <f>Разбивка_по_щитам!C2231</f>
        <v>0</v>
      </c>
      <c r="D2226" s="20">
        <f>Разбивка_по_щитам!F2231</f>
        <v>0</v>
      </c>
      <c r="E2226" s="20">
        <f>Разбивка_по_щитам!H2231</f>
        <v>0</v>
      </c>
      <c r="F2226" s="20">
        <f>Разбивка_по_щитам!I2231</f>
        <v>0</v>
      </c>
      <c r="G2226" s="20">
        <f>Разбивка_по_щитам!J2231</f>
        <v>0</v>
      </c>
      <c r="H2226" s="20">
        <f>Разбивка_по_щитам!K2231</f>
        <v>0</v>
      </c>
      <c r="I2226" s="20">
        <f>Разбивка_по_щитам!L2231</f>
        <v>0</v>
      </c>
      <c r="J2226" s="20">
        <f>Разбивка_по_щитам!M2231</f>
        <v>0</v>
      </c>
      <c r="K2226" s="20">
        <f>Разбивка_по_щитам!N2231</f>
        <v>0</v>
      </c>
      <c r="L2226" s="20"/>
      <c r="M2226" s="20">
        <f>Разбивка_по_щитам!P2231</f>
        <v>0</v>
      </c>
      <c r="N2226" s="20"/>
    </row>
    <row r="2227" spans="2:14" x14ac:dyDescent="0.2">
      <c r="B2227" s="20">
        <f>Разбивка_по_щитам!B2232</f>
        <v>0</v>
      </c>
      <c r="C2227" s="20">
        <f>Разбивка_по_щитам!C2232</f>
        <v>0</v>
      </c>
      <c r="D2227" s="20">
        <f>Разбивка_по_щитам!F2232</f>
        <v>0</v>
      </c>
      <c r="E2227" s="20">
        <f>Разбивка_по_щитам!H2232</f>
        <v>0</v>
      </c>
      <c r="F2227" s="20">
        <f>Разбивка_по_щитам!I2232</f>
        <v>0</v>
      </c>
      <c r="G2227" s="20">
        <f>Разбивка_по_щитам!J2232</f>
        <v>0</v>
      </c>
      <c r="H2227" s="20">
        <f>Разбивка_по_щитам!K2232</f>
        <v>0</v>
      </c>
      <c r="I2227" s="20">
        <f>Разбивка_по_щитам!L2232</f>
        <v>0</v>
      </c>
      <c r="J2227" s="20">
        <f>Разбивка_по_щитам!M2232</f>
        <v>0</v>
      </c>
      <c r="K2227" s="20">
        <f>Разбивка_по_щитам!N2232</f>
        <v>0</v>
      </c>
      <c r="L2227" s="20"/>
      <c r="M2227" s="20">
        <f>Разбивка_по_щитам!P2232</f>
        <v>0</v>
      </c>
      <c r="N2227" s="20"/>
    </row>
    <row r="2228" spans="2:14" x14ac:dyDescent="0.2">
      <c r="B2228" s="20">
        <f>Разбивка_по_щитам!B2233</f>
        <v>0</v>
      </c>
      <c r="C2228" s="20">
        <f>Разбивка_по_щитам!C2233</f>
        <v>0</v>
      </c>
      <c r="D2228" s="20">
        <f>Разбивка_по_щитам!F2233</f>
        <v>0</v>
      </c>
      <c r="E2228" s="20">
        <f>Разбивка_по_щитам!H2233</f>
        <v>0</v>
      </c>
      <c r="F2228" s="20">
        <f>Разбивка_по_щитам!I2233</f>
        <v>0</v>
      </c>
      <c r="G2228" s="20">
        <f>Разбивка_по_щитам!J2233</f>
        <v>0</v>
      </c>
      <c r="H2228" s="20">
        <f>Разбивка_по_щитам!K2233</f>
        <v>0</v>
      </c>
      <c r="I2228" s="20">
        <f>Разбивка_по_щитам!L2233</f>
        <v>0</v>
      </c>
      <c r="J2228" s="20">
        <f>Разбивка_по_щитам!M2233</f>
        <v>0</v>
      </c>
      <c r="K2228" s="20">
        <f>Разбивка_по_щитам!N2233</f>
        <v>0</v>
      </c>
      <c r="L2228" s="20"/>
      <c r="M2228" s="20">
        <f>Разбивка_по_щитам!P2233</f>
        <v>0</v>
      </c>
      <c r="N2228" s="20"/>
    </row>
    <row r="2229" spans="2:14" x14ac:dyDescent="0.2">
      <c r="B2229" s="20">
        <f>Разбивка_по_щитам!B2234</f>
        <v>0</v>
      </c>
      <c r="C2229" s="20">
        <f>Разбивка_по_щитам!C2234</f>
        <v>0</v>
      </c>
      <c r="D2229" s="20">
        <f>Разбивка_по_щитам!F2234</f>
        <v>0</v>
      </c>
      <c r="E2229" s="20">
        <f>Разбивка_по_щитам!H2234</f>
        <v>0</v>
      </c>
      <c r="F2229" s="20">
        <f>Разбивка_по_щитам!I2234</f>
        <v>0</v>
      </c>
      <c r="G2229" s="20">
        <f>Разбивка_по_щитам!J2234</f>
        <v>0</v>
      </c>
      <c r="H2229" s="20">
        <f>Разбивка_по_щитам!K2234</f>
        <v>0</v>
      </c>
      <c r="I2229" s="20">
        <f>Разбивка_по_щитам!L2234</f>
        <v>0</v>
      </c>
      <c r="J2229" s="20">
        <f>Разбивка_по_щитам!M2234</f>
        <v>0</v>
      </c>
      <c r="K2229" s="20">
        <f>Разбивка_по_щитам!N2234</f>
        <v>0</v>
      </c>
      <c r="L2229" s="20"/>
      <c r="M2229" s="20">
        <f>Разбивка_по_щитам!P2234</f>
        <v>0</v>
      </c>
      <c r="N2229" s="20"/>
    </row>
    <row r="2230" spans="2:14" x14ac:dyDescent="0.2">
      <c r="B2230" s="20">
        <f>Разбивка_по_щитам!B2235</f>
        <v>0</v>
      </c>
      <c r="C2230" s="20">
        <f>Разбивка_по_щитам!C2235</f>
        <v>0</v>
      </c>
      <c r="D2230" s="20">
        <f>Разбивка_по_щитам!F2235</f>
        <v>0</v>
      </c>
      <c r="E2230" s="20">
        <f>Разбивка_по_щитам!H2235</f>
        <v>0</v>
      </c>
      <c r="F2230" s="20">
        <f>Разбивка_по_щитам!I2235</f>
        <v>0</v>
      </c>
      <c r="G2230" s="20">
        <f>Разбивка_по_щитам!J2235</f>
        <v>0</v>
      </c>
      <c r="H2230" s="20">
        <f>Разбивка_по_щитам!K2235</f>
        <v>0</v>
      </c>
      <c r="I2230" s="20">
        <f>Разбивка_по_щитам!L2235</f>
        <v>0</v>
      </c>
      <c r="J2230" s="20">
        <f>Разбивка_по_щитам!M2235</f>
        <v>0</v>
      </c>
      <c r="K2230" s="20">
        <f>Разбивка_по_щитам!N2235</f>
        <v>0</v>
      </c>
      <c r="L2230" s="20"/>
      <c r="M2230" s="20">
        <f>Разбивка_по_щитам!P2235</f>
        <v>0</v>
      </c>
      <c r="N2230" s="20"/>
    </row>
    <row r="2231" spans="2:14" x14ac:dyDescent="0.2">
      <c r="B2231" s="20">
        <f>Разбивка_по_щитам!B2236</f>
        <v>0</v>
      </c>
      <c r="C2231" s="20">
        <f>Разбивка_по_щитам!C2236</f>
        <v>0</v>
      </c>
      <c r="D2231" s="20">
        <f>Разбивка_по_щитам!F2236</f>
        <v>0</v>
      </c>
      <c r="E2231" s="20">
        <f>Разбивка_по_щитам!H2236</f>
        <v>0</v>
      </c>
      <c r="F2231" s="20">
        <f>Разбивка_по_щитам!I2236</f>
        <v>0</v>
      </c>
      <c r="G2231" s="20">
        <f>Разбивка_по_щитам!J2236</f>
        <v>0</v>
      </c>
      <c r="H2231" s="20">
        <f>Разбивка_по_щитам!K2236</f>
        <v>0</v>
      </c>
      <c r="I2231" s="20">
        <f>Разбивка_по_щитам!L2236</f>
        <v>0</v>
      </c>
      <c r="J2231" s="20">
        <f>Разбивка_по_щитам!M2236</f>
        <v>0</v>
      </c>
      <c r="K2231" s="20">
        <f>Разбивка_по_щитам!N2236</f>
        <v>0</v>
      </c>
      <c r="L2231" s="20"/>
      <c r="M2231" s="20">
        <f>Разбивка_по_щитам!P2236</f>
        <v>0</v>
      </c>
      <c r="N2231" s="20"/>
    </row>
    <row r="2232" spans="2:14" x14ac:dyDescent="0.2">
      <c r="B2232" s="20">
        <f>Разбивка_по_щитам!B2237</f>
        <v>0</v>
      </c>
      <c r="C2232" s="20">
        <f>Разбивка_по_щитам!C2237</f>
        <v>0</v>
      </c>
      <c r="D2232" s="20">
        <f>Разбивка_по_щитам!F2237</f>
        <v>0</v>
      </c>
      <c r="E2232" s="20">
        <f>Разбивка_по_щитам!H2237</f>
        <v>0</v>
      </c>
      <c r="F2232" s="20">
        <f>Разбивка_по_щитам!I2237</f>
        <v>0</v>
      </c>
      <c r="G2232" s="20">
        <f>Разбивка_по_щитам!J2237</f>
        <v>0</v>
      </c>
      <c r="H2232" s="20">
        <f>Разбивка_по_щитам!K2237</f>
        <v>0</v>
      </c>
      <c r="I2232" s="20">
        <f>Разбивка_по_щитам!L2237</f>
        <v>0</v>
      </c>
      <c r="J2232" s="20">
        <f>Разбивка_по_щитам!M2237</f>
        <v>0</v>
      </c>
      <c r="K2232" s="20">
        <f>Разбивка_по_щитам!N2237</f>
        <v>0</v>
      </c>
      <c r="L2232" s="20"/>
      <c r="M2232" s="20">
        <f>Разбивка_по_щитам!P2237</f>
        <v>0</v>
      </c>
      <c r="N2232" s="20"/>
    </row>
    <row r="2233" spans="2:14" x14ac:dyDescent="0.2">
      <c r="B2233" s="20">
        <f>Разбивка_по_щитам!B2238</f>
        <v>0</v>
      </c>
      <c r="C2233" s="20">
        <f>Разбивка_по_щитам!C2238</f>
        <v>0</v>
      </c>
      <c r="D2233" s="20">
        <f>Разбивка_по_щитам!F2238</f>
        <v>0</v>
      </c>
      <c r="E2233" s="20">
        <f>Разбивка_по_щитам!H2238</f>
        <v>0</v>
      </c>
      <c r="F2233" s="20">
        <f>Разбивка_по_щитам!I2238</f>
        <v>0</v>
      </c>
      <c r="G2233" s="20">
        <f>Разбивка_по_щитам!J2238</f>
        <v>0</v>
      </c>
      <c r="H2233" s="20">
        <f>Разбивка_по_щитам!K2238</f>
        <v>0</v>
      </c>
      <c r="I2233" s="20">
        <f>Разбивка_по_щитам!L2238</f>
        <v>0</v>
      </c>
      <c r="J2233" s="20">
        <f>Разбивка_по_щитам!M2238</f>
        <v>0</v>
      </c>
      <c r="K2233" s="20">
        <f>Разбивка_по_щитам!N2238</f>
        <v>0</v>
      </c>
      <c r="L2233" s="20"/>
      <c r="M2233" s="20">
        <f>Разбивка_по_щитам!P2238</f>
        <v>0</v>
      </c>
      <c r="N2233" s="20"/>
    </row>
    <row r="2234" spans="2:14" x14ac:dyDescent="0.2">
      <c r="B2234" s="20">
        <f>Разбивка_по_щитам!B2239</f>
        <v>0</v>
      </c>
      <c r="C2234" s="20">
        <f>Разбивка_по_щитам!C2239</f>
        <v>0</v>
      </c>
      <c r="D2234" s="20">
        <f>Разбивка_по_щитам!F2239</f>
        <v>0</v>
      </c>
      <c r="E2234" s="20">
        <f>Разбивка_по_щитам!H2239</f>
        <v>0</v>
      </c>
      <c r="F2234" s="20">
        <f>Разбивка_по_щитам!I2239</f>
        <v>0</v>
      </c>
      <c r="G2234" s="20">
        <f>Разбивка_по_щитам!J2239</f>
        <v>0</v>
      </c>
      <c r="H2234" s="20">
        <f>Разбивка_по_щитам!K2239</f>
        <v>0</v>
      </c>
      <c r="I2234" s="20">
        <f>Разбивка_по_щитам!L2239</f>
        <v>0</v>
      </c>
      <c r="J2234" s="20">
        <f>Разбивка_по_щитам!M2239</f>
        <v>0</v>
      </c>
      <c r="K2234" s="20">
        <f>Разбивка_по_щитам!N2239</f>
        <v>0</v>
      </c>
      <c r="L2234" s="20"/>
      <c r="M2234" s="20">
        <f>Разбивка_по_щитам!P2239</f>
        <v>0</v>
      </c>
      <c r="N2234" s="20"/>
    </row>
    <row r="2235" spans="2:14" x14ac:dyDescent="0.2">
      <c r="B2235" s="20">
        <f>Разбивка_по_щитам!B2240</f>
        <v>0</v>
      </c>
      <c r="C2235" s="20">
        <f>Разбивка_по_щитам!C2240</f>
        <v>0</v>
      </c>
      <c r="D2235" s="20">
        <f>Разбивка_по_щитам!F2240</f>
        <v>0</v>
      </c>
      <c r="E2235" s="20">
        <f>Разбивка_по_щитам!H2240</f>
        <v>0</v>
      </c>
      <c r="F2235" s="20">
        <f>Разбивка_по_щитам!I2240</f>
        <v>0</v>
      </c>
      <c r="G2235" s="20">
        <f>Разбивка_по_щитам!J2240</f>
        <v>0</v>
      </c>
      <c r="H2235" s="20">
        <f>Разбивка_по_щитам!K2240</f>
        <v>0</v>
      </c>
      <c r="I2235" s="20">
        <f>Разбивка_по_щитам!L2240</f>
        <v>0</v>
      </c>
      <c r="J2235" s="20">
        <f>Разбивка_по_щитам!M2240</f>
        <v>0</v>
      </c>
      <c r="K2235" s="20">
        <f>Разбивка_по_щитам!N2240</f>
        <v>0</v>
      </c>
      <c r="L2235" s="20"/>
      <c r="M2235" s="20">
        <f>Разбивка_по_щитам!P2240</f>
        <v>0</v>
      </c>
      <c r="N2235" s="20"/>
    </row>
    <row r="2236" spans="2:14" x14ac:dyDescent="0.2">
      <c r="B2236" s="20">
        <f>Разбивка_по_щитам!B2241</f>
        <v>0</v>
      </c>
      <c r="C2236" s="20">
        <f>Разбивка_по_щитам!C2241</f>
        <v>0</v>
      </c>
      <c r="D2236" s="20">
        <f>Разбивка_по_щитам!F2241</f>
        <v>0</v>
      </c>
      <c r="E2236" s="20">
        <f>Разбивка_по_щитам!H2241</f>
        <v>0</v>
      </c>
      <c r="F2236" s="20">
        <f>Разбивка_по_щитам!I2241</f>
        <v>0</v>
      </c>
      <c r="G2236" s="20">
        <f>Разбивка_по_щитам!J2241</f>
        <v>0</v>
      </c>
      <c r="H2236" s="20">
        <f>Разбивка_по_щитам!K2241</f>
        <v>0</v>
      </c>
      <c r="I2236" s="20">
        <f>Разбивка_по_щитам!L2241</f>
        <v>0</v>
      </c>
      <c r="J2236" s="20">
        <f>Разбивка_по_щитам!M2241</f>
        <v>0</v>
      </c>
      <c r="K2236" s="20">
        <f>Разбивка_по_щитам!N2241</f>
        <v>0</v>
      </c>
      <c r="L2236" s="20"/>
      <c r="M2236" s="20">
        <f>Разбивка_по_щитам!P2241</f>
        <v>0</v>
      </c>
      <c r="N2236" s="20"/>
    </row>
    <row r="2237" spans="2:14" x14ac:dyDescent="0.2">
      <c r="B2237" s="20">
        <f>Разбивка_по_щитам!B2242</f>
        <v>0</v>
      </c>
      <c r="C2237" s="20">
        <f>Разбивка_по_щитам!C2242</f>
        <v>0</v>
      </c>
      <c r="D2237" s="20">
        <f>Разбивка_по_щитам!F2242</f>
        <v>0</v>
      </c>
      <c r="E2237" s="20">
        <f>Разбивка_по_щитам!H2242</f>
        <v>0</v>
      </c>
      <c r="F2237" s="20">
        <f>Разбивка_по_щитам!I2242</f>
        <v>0</v>
      </c>
      <c r="G2237" s="20">
        <f>Разбивка_по_щитам!J2242</f>
        <v>0</v>
      </c>
      <c r="H2237" s="20">
        <f>Разбивка_по_щитам!K2242</f>
        <v>0</v>
      </c>
      <c r="I2237" s="20">
        <f>Разбивка_по_щитам!L2242</f>
        <v>0</v>
      </c>
      <c r="J2237" s="20">
        <f>Разбивка_по_щитам!M2242</f>
        <v>0</v>
      </c>
      <c r="K2237" s="20">
        <f>Разбивка_по_щитам!N2242</f>
        <v>0</v>
      </c>
      <c r="L2237" s="20"/>
      <c r="M2237" s="20">
        <f>Разбивка_по_щитам!P2242</f>
        <v>0</v>
      </c>
      <c r="N2237" s="20"/>
    </row>
    <row r="2238" spans="2:14" x14ac:dyDescent="0.2">
      <c r="B2238" s="20">
        <f>Разбивка_по_щитам!B2243</f>
        <v>0</v>
      </c>
      <c r="C2238" s="20">
        <f>Разбивка_по_щитам!C2243</f>
        <v>0</v>
      </c>
      <c r="D2238" s="20">
        <f>Разбивка_по_щитам!F2243</f>
        <v>0</v>
      </c>
      <c r="E2238" s="20">
        <f>Разбивка_по_щитам!H2243</f>
        <v>0</v>
      </c>
      <c r="F2238" s="20">
        <f>Разбивка_по_щитам!I2243</f>
        <v>0</v>
      </c>
      <c r="G2238" s="20">
        <f>Разбивка_по_щитам!J2243</f>
        <v>0</v>
      </c>
      <c r="H2238" s="20">
        <f>Разбивка_по_щитам!K2243</f>
        <v>0</v>
      </c>
      <c r="I2238" s="20">
        <f>Разбивка_по_щитам!L2243</f>
        <v>0</v>
      </c>
      <c r="J2238" s="20">
        <f>Разбивка_по_щитам!M2243</f>
        <v>0</v>
      </c>
      <c r="K2238" s="20">
        <f>Разбивка_по_щитам!N2243</f>
        <v>0</v>
      </c>
      <c r="L2238" s="20"/>
      <c r="M2238" s="20">
        <f>Разбивка_по_щитам!P2243</f>
        <v>0</v>
      </c>
      <c r="N2238" s="20"/>
    </row>
    <row r="2239" spans="2:14" x14ac:dyDescent="0.2">
      <c r="B2239" s="20">
        <f>Разбивка_по_щитам!B2244</f>
        <v>0</v>
      </c>
      <c r="C2239" s="20">
        <f>Разбивка_по_щитам!C2244</f>
        <v>0</v>
      </c>
      <c r="D2239" s="20">
        <f>Разбивка_по_щитам!F2244</f>
        <v>0</v>
      </c>
      <c r="E2239" s="20">
        <f>Разбивка_по_щитам!H2244</f>
        <v>0</v>
      </c>
      <c r="F2239" s="20">
        <f>Разбивка_по_щитам!I2244</f>
        <v>0</v>
      </c>
      <c r="G2239" s="20">
        <f>Разбивка_по_щитам!J2244</f>
        <v>0</v>
      </c>
      <c r="H2239" s="20">
        <f>Разбивка_по_щитам!K2244</f>
        <v>0</v>
      </c>
      <c r="I2239" s="20">
        <f>Разбивка_по_щитам!L2244</f>
        <v>0</v>
      </c>
      <c r="J2239" s="20">
        <f>Разбивка_по_щитам!M2244</f>
        <v>0</v>
      </c>
      <c r="K2239" s="20">
        <f>Разбивка_по_щитам!N2244</f>
        <v>0</v>
      </c>
      <c r="L2239" s="20"/>
      <c r="M2239" s="20">
        <f>Разбивка_по_щитам!P2244</f>
        <v>0</v>
      </c>
      <c r="N2239" s="20"/>
    </row>
    <row r="2240" spans="2:14" x14ac:dyDescent="0.2">
      <c r="B2240" s="20">
        <f>Разбивка_по_щитам!B2245</f>
        <v>0</v>
      </c>
      <c r="C2240" s="20">
        <f>Разбивка_по_щитам!C2245</f>
        <v>0</v>
      </c>
      <c r="D2240" s="20">
        <f>Разбивка_по_щитам!F2245</f>
        <v>0</v>
      </c>
      <c r="E2240" s="20">
        <f>Разбивка_по_щитам!H2245</f>
        <v>0</v>
      </c>
      <c r="F2240" s="20">
        <f>Разбивка_по_щитам!I2245</f>
        <v>0</v>
      </c>
      <c r="G2240" s="20">
        <f>Разбивка_по_щитам!J2245</f>
        <v>0</v>
      </c>
      <c r="H2240" s="20">
        <f>Разбивка_по_щитам!K2245</f>
        <v>0</v>
      </c>
      <c r="I2240" s="20">
        <f>Разбивка_по_щитам!L2245</f>
        <v>0</v>
      </c>
      <c r="J2240" s="20">
        <f>Разбивка_по_щитам!M2245</f>
        <v>0</v>
      </c>
      <c r="K2240" s="20">
        <f>Разбивка_по_щитам!N2245</f>
        <v>0</v>
      </c>
      <c r="L2240" s="20"/>
      <c r="M2240" s="20">
        <f>Разбивка_по_щитам!P2245</f>
        <v>0</v>
      </c>
      <c r="N2240" s="20"/>
    </row>
    <row r="2241" spans="2:14" x14ac:dyDescent="0.2">
      <c r="B2241" s="20">
        <f>Разбивка_по_щитам!B2246</f>
        <v>0</v>
      </c>
      <c r="C2241" s="20">
        <f>Разбивка_по_щитам!C2246</f>
        <v>0</v>
      </c>
      <c r="D2241" s="20">
        <f>Разбивка_по_щитам!F2246</f>
        <v>0</v>
      </c>
      <c r="E2241" s="20">
        <f>Разбивка_по_щитам!H2246</f>
        <v>0</v>
      </c>
      <c r="F2241" s="20">
        <f>Разбивка_по_щитам!I2246</f>
        <v>0</v>
      </c>
      <c r="G2241" s="20">
        <f>Разбивка_по_щитам!J2246</f>
        <v>0</v>
      </c>
      <c r="H2241" s="20">
        <f>Разбивка_по_щитам!K2246</f>
        <v>0</v>
      </c>
      <c r="I2241" s="20">
        <f>Разбивка_по_щитам!L2246</f>
        <v>0</v>
      </c>
      <c r="J2241" s="20">
        <f>Разбивка_по_щитам!M2246</f>
        <v>0</v>
      </c>
      <c r="K2241" s="20">
        <f>Разбивка_по_щитам!N2246</f>
        <v>0</v>
      </c>
      <c r="L2241" s="20"/>
      <c r="M2241" s="20">
        <f>Разбивка_по_щитам!P2246</f>
        <v>0</v>
      </c>
      <c r="N2241" s="20"/>
    </row>
    <row r="2242" spans="2:14" x14ac:dyDescent="0.2">
      <c r="B2242" s="20">
        <f>Разбивка_по_щитам!B2247</f>
        <v>0</v>
      </c>
      <c r="C2242" s="20">
        <f>Разбивка_по_щитам!C2247</f>
        <v>0</v>
      </c>
      <c r="D2242" s="20">
        <f>Разбивка_по_щитам!F2247</f>
        <v>0</v>
      </c>
      <c r="E2242" s="20">
        <f>Разбивка_по_щитам!H2247</f>
        <v>0</v>
      </c>
      <c r="F2242" s="20">
        <f>Разбивка_по_щитам!I2247</f>
        <v>0</v>
      </c>
      <c r="G2242" s="20">
        <f>Разбивка_по_щитам!J2247</f>
        <v>0</v>
      </c>
      <c r="H2242" s="20">
        <f>Разбивка_по_щитам!K2247</f>
        <v>0</v>
      </c>
      <c r="I2242" s="20">
        <f>Разбивка_по_щитам!L2247</f>
        <v>0</v>
      </c>
      <c r="J2242" s="20">
        <f>Разбивка_по_щитам!M2247</f>
        <v>0</v>
      </c>
      <c r="K2242" s="20">
        <f>Разбивка_по_щитам!N2247</f>
        <v>0</v>
      </c>
      <c r="L2242" s="20"/>
      <c r="M2242" s="20">
        <f>Разбивка_по_щитам!P2247</f>
        <v>0</v>
      </c>
      <c r="N2242" s="20"/>
    </row>
    <row r="2243" spans="2:14" x14ac:dyDescent="0.2">
      <c r="B2243" s="20">
        <f>Разбивка_по_щитам!B2248</f>
        <v>0</v>
      </c>
      <c r="C2243" s="20">
        <f>Разбивка_по_щитам!C2248</f>
        <v>0</v>
      </c>
      <c r="D2243" s="20">
        <f>Разбивка_по_щитам!F2248</f>
        <v>0</v>
      </c>
      <c r="E2243" s="20">
        <f>Разбивка_по_щитам!H2248</f>
        <v>0</v>
      </c>
      <c r="F2243" s="20">
        <f>Разбивка_по_щитам!I2248</f>
        <v>0</v>
      </c>
      <c r="G2243" s="20">
        <f>Разбивка_по_щитам!J2248</f>
        <v>0</v>
      </c>
      <c r="H2243" s="20">
        <f>Разбивка_по_щитам!K2248</f>
        <v>0</v>
      </c>
      <c r="I2243" s="20">
        <f>Разбивка_по_щитам!L2248</f>
        <v>0</v>
      </c>
      <c r="J2243" s="20">
        <f>Разбивка_по_щитам!M2248</f>
        <v>0</v>
      </c>
      <c r="K2243" s="20">
        <f>Разбивка_по_щитам!N2248</f>
        <v>0</v>
      </c>
      <c r="L2243" s="20"/>
      <c r="M2243" s="20">
        <f>Разбивка_по_щитам!P2248</f>
        <v>0</v>
      </c>
      <c r="N2243" s="20"/>
    </row>
    <row r="2244" spans="2:14" x14ac:dyDescent="0.2">
      <c r="B2244" s="20">
        <f>Разбивка_по_щитам!B2249</f>
        <v>0</v>
      </c>
      <c r="C2244" s="20">
        <f>Разбивка_по_щитам!C2249</f>
        <v>0</v>
      </c>
      <c r="D2244" s="20">
        <f>Разбивка_по_щитам!F2249</f>
        <v>0</v>
      </c>
      <c r="E2244" s="20">
        <f>Разбивка_по_щитам!H2249</f>
        <v>0</v>
      </c>
      <c r="F2244" s="20">
        <f>Разбивка_по_щитам!I2249</f>
        <v>0</v>
      </c>
      <c r="G2244" s="20">
        <f>Разбивка_по_щитам!J2249</f>
        <v>0</v>
      </c>
      <c r="H2244" s="20">
        <f>Разбивка_по_щитам!K2249</f>
        <v>0</v>
      </c>
      <c r="I2244" s="20">
        <f>Разбивка_по_щитам!L2249</f>
        <v>0</v>
      </c>
      <c r="J2244" s="20">
        <f>Разбивка_по_щитам!M2249</f>
        <v>0</v>
      </c>
      <c r="K2244" s="20">
        <f>Разбивка_по_щитам!N2249</f>
        <v>0</v>
      </c>
      <c r="L2244" s="20"/>
      <c r="M2244" s="20">
        <f>Разбивка_по_щитам!P2249</f>
        <v>0</v>
      </c>
      <c r="N2244" s="20"/>
    </row>
    <row r="2245" spans="2:14" x14ac:dyDescent="0.2">
      <c r="B2245" s="20">
        <f>Разбивка_по_щитам!B2250</f>
        <v>0</v>
      </c>
      <c r="C2245" s="20">
        <f>Разбивка_по_щитам!C2250</f>
        <v>0</v>
      </c>
      <c r="D2245" s="20">
        <f>Разбивка_по_щитам!F2250</f>
        <v>0</v>
      </c>
      <c r="E2245" s="20">
        <f>Разбивка_по_щитам!H2250</f>
        <v>0</v>
      </c>
      <c r="F2245" s="20">
        <f>Разбивка_по_щитам!I2250</f>
        <v>0</v>
      </c>
      <c r="G2245" s="20">
        <f>Разбивка_по_щитам!J2250</f>
        <v>0</v>
      </c>
      <c r="H2245" s="20">
        <f>Разбивка_по_щитам!K2250</f>
        <v>0</v>
      </c>
      <c r="I2245" s="20">
        <f>Разбивка_по_щитам!L2250</f>
        <v>0</v>
      </c>
      <c r="J2245" s="20">
        <f>Разбивка_по_щитам!M2250</f>
        <v>0</v>
      </c>
      <c r="K2245" s="20">
        <f>Разбивка_по_щитам!N2250</f>
        <v>0</v>
      </c>
      <c r="L2245" s="20"/>
      <c r="M2245" s="20">
        <f>Разбивка_по_щитам!P2250</f>
        <v>0</v>
      </c>
      <c r="N2245" s="20"/>
    </row>
    <row r="2246" spans="2:14" x14ac:dyDescent="0.2">
      <c r="B2246" s="20">
        <f>Разбивка_по_щитам!B2251</f>
        <v>0</v>
      </c>
      <c r="C2246" s="20">
        <f>Разбивка_по_щитам!C2251</f>
        <v>0</v>
      </c>
      <c r="D2246" s="20">
        <f>Разбивка_по_щитам!F2251</f>
        <v>0</v>
      </c>
      <c r="E2246" s="20">
        <f>Разбивка_по_щитам!H2251</f>
        <v>0</v>
      </c>
      <c r="F2246" s="20">
        <f>Разбивка_по_щитам!I2251</f>
        <v>0</v>
      </c>
      <c r="G2246" s="20">
        <f>Разбивка_по_щитам!J2251</f>
        <v>0</v>
      </c>
      <c r="H2246" s="20">
        <f>Разбивка_по_щитам!K2251</f>
        <v>0</v>
      </c>
      <c r="I2246" s="20">
        <f>Разбивка_по_щитам!L2251</f>
        <v>0</v>
      </c>
      <c r="J2246" s="20">
        <f>Разбивка_по_щитам!M2251</f>
        <v>0</v>
      </c>
      <c r="K2246" s="20">
        <f>Разбивка_по_щитам!N2251</f>
        <v>0</v>
      </c>
      <c r="L2246" s="20"/>
      <c r="M2246" s="20">
        <f>Разбивка_по_щитам!P2251</f>
        <v>0</v>
      </c>
      <c r="N2246" s="20"/>
    </row>
    <row r="2247" spans="2:14" x14ac:dyDescent="0.2">
      <c r="B2247" s="20">
        <f>Разбивка_по_щитам!B2252</f>
        <v>0</v>
      </c>
      <c r="C2247" s="20">
        <f>Разбивка_по_щитам!C2252</f>
        <v>0</v>
      </c>
      <c r="D2247" s="20">
        <f>Разбивка_по_щитам!F2252</f>
        <v>0</v>
      </c>
      <c r="E2247" s="20">
        <f>Разбивка_по_щитам!H2252</f>
        <v>0</v>
      </c>
      <c r="F2247" s="20">
        <f>Разбивка_по_щитам!I2252</f>
        <v>0</v>
      </c>
      <c r="G2247" s="20">
        <f>Разбивка_по_щитам!J2252</f>
        <v>0</v>
      </c>
      <c r="H2247" s="20">
        <f>Разбивка_по_щитам!K2252</f>
        <v>0</v>
      </c>
      <c r="I2247" s="20">
        <f>Разбивка_по_щитам!L2252</f>
        <v>0</v>
      </c>
      <c r="J2247" s="20">
        <f>Разбивка_по_щитам!M2252</f>
        <v>0</v>
      </c>
      <c r="K2247" s="20">
        <f>Разбивка_по_щитам!N2252</f>
        <v>0</v>
      </c>
      <c r="L2247" s="20"/>
      <c r="M2247" s="20">
        <f>Разбивка_по_щитам!P2252</f>
        <v>0</v>
      </c>
      <c r="N2247" s="20"/>
    </row>
    <row r="2248" spans="2:14" x14ac:dyDescent="0.2">
      <c r="B2248" s="20">
        <f>Разбивка_по_щитам!B2253</f>
        <v>0</v>
      </c>
      <c r="C2248" s="20">
        <f>Разбивка_по_щитам!C2253</f>
        <v>0</v>
      </c>
      <c r="D2248" s="20">
        <f>Разбивка_по_щитам!F2253</f>
        <v>0</v>
      </c>
      <c r="E2248" s="20">
        <f>Разбивка_по_щитам!H2253</f>
        <v>0</v>
      </c>
      <c r="F2248" s="20">
        <f>Разбивка_по_щитам!I2253</f>
        <v>0</v>
      </c>
      <c r="G2248" s="20">
        <f>Разбивка_по_щитам!J2253</f>
        <v>0</v>
      </c>
      <c r="H2248" s="20">
        <f>Разбивка_по_щитам!K2253</f>
        <v>0</v>
      </c>
      <c r="I2248" s="20">
        <f>Разбивка_по_щитам!L2253</f>
        <v>0</v>
      </c>
      <c r="J2248" s="20">
        <f>Разбивка_по_щитам!M2253</f>
        <v>0</v>
      </c>
      <c r="K2248" s="20">
        <f>Разбивка_по_щитам!N2253</f>
        <v>0</v>
      </c>
      <c r="L2248" s="20"/>
      <c r="M2248" s="20">
        <f>Разбивка_по_щитам!P2253</f>
        <v>0</v>
      </c>
      <c r="N2248" s="20"/>
    </row>
    <row r="2249" spans="2:14" x14ac:dyDescent="0.2">
      <c r="B2249" s="20">
        <f>Разбивка_по_щитам!B2254</f>
        <v>0</v>
      </c>
      <c r="C2249" s="20">
        <f>Разбивка_по_щитам!C2254</f>
        <v>0</v>
      </c>
      <c r="D2249" s="20">
        <f>Разбивка_по_щитам!F2254</f>
        <v>0</v>
      </c>
      <c r="E2249" s="20">
        <f>Разбивка_по_щитам!H2254</f>
        <v>0</v>
      </c>
      <c r="F2249" s="20">
        <f>Разбивка_по_щитам!I2254</f>
        <v>0</v>
      </c>
      <c r="G2249" s="20">
        <f>Разбивка_по_щитам!J2254</f>
        <v>0</v>
      </c>
      <c r="H2249" s="20">
        <f>Разбивка_по_щитам!K2254</f>
        <v>0</v>
      </c>
      <c r="I2249" s="20">
        <f>Разбивка_по_щитам!L2254</f>
        <v>0</v>
      </c>
      <c r="J2249" s="20">
        <f>Разбивка_по_щитам!M2254</f>
        <v>0</v>
      </c>
      <c r="K2249" s="20">
        <f>Разбивка_по_щитам!N2254</f>
        <v>0</v>
      </c>
      <c r="L2249" s="20"/>
      <c r="M2249" s="20">
        <f>Разбивка_по_щитам!P2254</f>
        <v>0</v>
      </c>
      <c r="N2249" s="20"/>
    </row>
    <row r="2250" spans="2:14" x14ac:dyDescent="0.2">
      <c r="B2250" s="20">
        <f>Разбивка_по_щитам!B2255</f>
        <v>0</v>
      </c>
      <c r="C2250" s="20">
        <f>Разбивка_по_щитам!C2255</f>
        <v>0</v>
      </c>
      <c r="D2250" s="20">
        <f>Разбивка_по_щитам!F2255</f>
        <v>0</v>
      </c>
      <c r="E2250" s="20">
        <f>Разбивка_по_щитам!H2255</f>
        <v>0</v>
      </c>
      <c r="F2250" s="20">
        <f>Разбивка_по_щитам!I2255</f>
        <v>0</v>
      </c>
      <c r="G2250" s="20">
        <f>Разбивка_по_щитам!J2255</f>
        <v>0</v>
      </c>
      <c r="H2250" s="20">
        <f>Разбивка_по_щитам!K2255</f>
        <v>0</v>
      </c>
      <c r="I2250" s="20">
        <f>Разбивка_по_щитам!L2255</f>
        <v>0</v>
      </c>
      <c r="J2250" s="20">
        <f>Разбивка_по_щитам!M2255</f>
        <v>0</v>
      </c>
      <c r="K2250" s="20">
        <f>Разбивка_по_щитам!N2255</f>
        <v>0</v>
      </c>
      <c r="L2250" s="20"/>
      <c r="M2250" s="20">
        <f>Разбивка_по_щитам!P2255</f>
        <v>0</v>
      </c>
      <c r="N2250" s="20"/>
    </row>
    <row r="2251" spans="2:14" x14ac:dyDescent="0.2">
      <c r="B2251" s="20">
        <f>Разбивка_по_щитам!B2256</f>
        <v>0</v>
      </c>
      <c r="C2251" s="20">
        <f>Разбивка_по_щитам!C2256</f>
        <v>0</v>
      </c>
      <c r="D2251" s="20">
        <f>Разбивка_по_щитам!F2256</f>
        <v>0</v>
      </c>
      <c r="E2251" s="20">
        <f>Разбивка_по_щитам!H2256</f>
        <v>0</v>
      </c>
      <c r="F2251" s="20">
        <f>Разбивка_по_щитам!I2256</f>
        <v>0</v>
      </c>
      <c r="G2251" s="20">
        <f>Разбивка_по_щитам!J2256</f>
        <v>0</v>
      </c>
      <c r="H2251" s="20">
        <f>Разбивка_по_щитам!K2256</f>
        <v>0</v>
      </c>
      <c r="I2251" s="20">
        <f>Разбивка_по_щитам!L2256</f>
        <v>0</v>
      </c>
      <c r="J2251" s="20">
        <f>Разбивка_по_щитам!M2256</f>
        <v>0</v>
      </c>
      <c r="K2251" s="20">
        <f>Разбивка_по_щитам!N2256</f>
        <v>0</v>
      </c>
      <c r="L2251" s="20"/>
      <c r="M2251" s="20">
        <f>Разбивка_по_щитам!P2256</f>
        <v>0</v>
      </c>
      <c r="N2251" s="20"/>
    </row>
    <row r="2252" spans="2:14" x14ac:dyDescent="0.2">
      <c r="B2252" s="20">
        <f>Разбивка_по_щитам!B2257</f>
        <v>0</v>
      </c>
      <c r="C2252" s="20">
        <f>Разбивка_по_щитам!C2257</f>
        <v>0</v>
      </c>
      <c r="D2252" s="20">
        <f>Разбивка_по_щитам!F2257</f>
        <v>0</v>
      </c>
      <c r="E2252" s="20">
        <f>Разбивка_по_щитам!H2257</f>
        <v>0</v>
      </c>
      <c r="F2252" s="20">
        <f>Разбивка_по_щитам!I2257</f>
        <v>0</v>
      </c>
      <c r="G2252" s="20">
        <f>Разбивка_по_щитам!J2257</f>
        <v>0</v>
      </c>
      <c r="H2252" s="20">
        <f>Разбивка_по_щитам!K2257</f>
        <v>0</v>
      </c>
      <c r="I2252" s="20">
        <f>Разбивка_по_щитам!L2257</f>
        <v>0</v>
      </c>
      <c r="J2252" s="20">
        <f>Разбивка_по_щитам!M2257</f>
        <v>0</v>
      </c>
      <c r="K2252" s="20">
        <f>Разбивка_по_щитам!N2257</f>
        <v>0</v>
      </c>
      <c r="L2252" s="20"/>
      <c r="M2252" s="20">
        <f>Разбивка_по_щитам!P2257</f>
        <v>0</v>
      </c>
      <c r="N2252" s="20"/>
    </row>
    <row r="2253" spans="2:14" x14ac:dyDescent="0.2">
      <c r="B2253" s="20">
        <f>Разбивка_по_щитам!B2258</f>
        <v>0</v>
      </c>
      <c r="C2253" s="20">
        <f>Разбивка_по_щитам!C2258</f>
        <v>0</v>
      </c>
      <c r="D2253" s="20">
        <f>Разбивка_по_щитам!F2258</f>
        <v>0</v>
      </c>
      <c r="E2253" s="20">
        <f>Разбивка_по_щитам!H2258</f>
        <v>0</v>
      </c>
      <c r="F2253" s="20">
        <f>Разбивка_по_щитам!I2258</f>
        <v>0</v>
      </c>
      <c r="G2253" s="20">
        <f>Разбивка_по_щитам!J2258</f>
        <v>0</v>
      </c>
      <c r="H2253" s="20">
        <f>Разбивка_по_щитам!K2258</f>
        <v>0</v>
      </c>
      <c r="I2253" s="20">
        <f>Разбивка_по_щитам!L2258</f>
        <v>0</v>
      </c>
      <c r="J2253" s="20">
        <f>Разбивка_по_щитам!M2258</f>
        <v>0</v>
      </c>
      <c r="K2253" s="20">
        <f>Разбивка_по_щитам!N2258</f>
        <v>0</v>
      </c>
      <c r="L2253" s="20"/>
      <c r="M2253" s="20">
        <f>Разбивка_по_щитам!P2258</f>
        <v>0</v>
      </c>
      <c r="N2253" s="20"/>
    </row>
    <row r="2254" spans="2:14" x14ac:dyDescent="0.2">
      <c r="B2254" s="20">
        <f>Разбивка_по_щитам!B2259</f>
        <v>0</v>
      </c>
      <c r="C2254" s="20">
        <f>Разбивка_по_щитам!C2259</f>
        <v>0</v>
      </c>
      <c r="D2254" s="20">
        <f>Разбивка_по_щитам!F2259</f>
        <v>0</v>
      </c>
      <c r="E2254" s="20">
        <f>Разбивка_по_щитам!H2259</f>
        <v>0</v>
      </c>
      <c r="F2254" s="20">
        <f>Разбивка_по_щитам!I2259</f>
        <v>0</v>
      </c>
      <c r="G2254" s="20">
        <f>Разбивка_по_щитам!J2259</f>
        <v>0</v>
      </c>
      <c r="H2254" s="20">
        <f>Разбивка_по_щитам!K2259</f>
        <v>0</v>
      </c>
      <c r="I2254" s="20">
        <f>Разбивка_по_щитам!L2259</f>
        <v>0</v>
      </c>
      <c r="J2254" s="20">
        <f>Разбивка_по_щитам!M2259</f>
        <v>0</v>
      </c>
      <c r="K2254" s="20">
        <f>Разбивка_по_щитам!N2259</f>
        <v>0</v>
      </c>
      <c r="L2254" s="20"/>
      <c r="M2254" s="20">
        <f>Разбивка_по_щитам!P2259</f>
        <v>0</v>
      </c>
      <c r="N2254" s="20"/>
    </row>
    <row r="2255" spans="2:14" x14ac:dyDescent="0.2">
      <c r="B2255" s="20">
        <f>Разбивка_по_щитам!B2260</f>
        <v>0</v>
      </c>
      <c r="C2255" s="20">
        <f>Разбивка_по_щитам!C2260</f>
        <v>0</v>
      </c>
      <c r="D2255" s="20">
        <f>Разбивка_по_щитам!F2260</f>
        <v>0</v>
      </c>
      <c r="E2255" s="20">
        <f>Разбивка_по_щитам!H2260</f>
        <v>0</v>
      </c>
      <c r="F2255" s="20">
        <f>Разбивка_по_щитам!I2260</f>
        <v>0</v>
      </c>
      <c r="G2255" s="20">
        <f>Разбивка_по_щитам!J2260</f>
        <v>0</v>
      </c>
      <c r="H2255" s="20">
        <f>Разбивка_по_щитам!K2260</f>
        <v>0</v>
      </c>
      <c r="I2255" s="20">
        <f>Разбивка_по_щитам!L2260</f>
        <v>0</v>
      </c>
      <c r="J2255" s="20">
        <f>Разбивка_по_щитам!M2260</f>
        <v>0</v>
      </c>
      <c r="K2255" s="20">
        <f>Разбивка_по_щитам!N2260</f>
        <v>0</v>
      </c>
      <c r="L2255" s="20"/>
      <c r="M2255" s="20">
        <f>Разбивка_по_щитам!P2260</f>
        <v>0</v>
      </c>
      <c r="N2255" s="20"/>
    </row>
    <row r="2256" spans="2:14" x14ac:dyDescent="0.2">
      <c r="B2256" s="20">
        <f>Разбивка_по_щитам!B2261</f>
        <v>0</v>
      </c>
      <c r="C2256" s="20">
        <f>Разбивка_по_щитам!C2261</f>
        <v>0</v>
      </c>
      <c r="D2256" s="20">
        <f>Разбивка_по_щитам!F2261</f>
        <v>0</v>
      </c>
      <c r="E2256" s="20">
        <f>Разбивка_по_щитам!H2261</f>
        <v>0</v>
      </c>
      <c r="F2256" s="20">
        <f>Разбивка_по_щитам!I2261</f>
        <v>0</v>
      </c>
      <c r="G2256" s="20">
        <f>Разбивка_по_щитам!J2261</f>
        <v>0</v>
      </c>
      <c r="H2256" s="20">
        <f>Разбивка_по_щитам!K2261</f>
        <v>0</v>
      </c>
      <c r="I2256" s="20">
        <f>Разбивка_по_щитам!L2261</f>
        <v>0</v>
      </c>
      <c r="J2256" s="20">
        <f>Разбивка_по_щитам!M2261</f>
        <v>0</v>
      </c>
      <c r="K2256" s="20">
        <f>Разбивка_по_щитам!N2261</f>
        <v>0</v>
      </c>
      <c r="L2256" s="20"/>
      <c r="M2256" s="20">
        <f>Разбивка_по_щитам!P2261</f>
        <v>0</v>
      </c>
      <c r="N2256" s="20"/>
    </row>
    <row r="2257" spans="2:14" x14ac:dyDescent="0.2">
      <c r="B2257" s="20">
        <f>Разбивка_по_щитам!B2262</f>
        <v>0</v>
      </c>
      <c r="C2257" s="20">
        <f>Разбивка_по_щитам!C2262</f>
        <v>0</v>
      </c>
      <c r="D2257" s="20">
        <f>Разбивка_по_щитам!F2262</f>
        <v>0</v>
      </c>
      <c r="E2257" s="20">
        <f>Разбивка_по_щитам!H2262</f>
        <v>0</v>
      </c>
      <c r="F2257" s="20">
        <f>Разбивка_по_щитам!I2262</f>
        <v>0</v>
      </c>
      <c r="G2257" s="20">
        <f>Разбивка_по_щитам!J2262</f>
        <v>0</v>
      </c>
      <c r="H2257" s="20">
        <f>Разбивка_по_щитам!K2262</f>
        <v>0</v>
      </c>
      <c r="I2257" s="20">
        <f>Разбивка_по_щитам!L2262</f>
        <v>0</v>
      </c>
      <c r="J2257" s="20">
        <f>Разбивка_по_щитам!M2262</f>
        <v>0</v>
      </c>
      <c r="K2257" s="20">
        <f>Разбивка_по_щитам!N2262</f>
        <v>0</v>
      </c>
      <c r="L2257" s="20"/>
      <c r="M2257" s="20">
        <f>Разбивка_по_щитам!P2262</f>
        <v>0</v>
      </c>
      <c r="N2257" s="20"/>
    </row>
    <row r="2258" spans="2:14" x14ac:dyDescent="0.2">
      <c r="B2258" s="20">
        <f>Разбивка_по_щитам!B2263</f>
        <v>0</v>
      </c>
      <c r="C2258" s="20">
        <f>Разбивка_по_щитам!C2263</f>
        <v>0</v>
      </c>
      <c r="D2258" s="20">
        <f>Разбивка_по_щитам!F2263</f>
        <v>0</v>
      </c>
      <c r="E2258" s="20">
        <f>Разбивка_по_щитам!H2263</f>
        <v>0</v>
      </c>
      <c r="F2258" s="20">
        <f>Разбивка_по_щитам!I2263</f>
        <v>0</v>
      </c>
      <c r="G2258" s="20">
        <f>Разбивка_по_щитам!J2263</f>
        <v>0</v>
      </c>
      <c r="H2258" s="20">
        <f>Разбивка_по_щитам!K2263</f>
        <v>0</v>
      </c>
      <c r="I2258" s="20">
        <f>Разбивка_по_щитам!L2263</f>
        <v>0</v>
      </c>
      <c r="J2258" s="20">
        <f>Разбивка_по_щитам!M2263</f>
        <v>0</v>
      </c>
      <c r="K2258" s="20">
        <f>Разбивка_по_щитам!N2263</f>
        <v>0</v>
      </c>
      <c r="L2258" s="20"/>
      <c r="M2258" s="20">
        <f>Разбивка_по_щитам!P2263</f>
        <v>0</v>
      </c>
      <c r="N2258" s="20"/>
    </row>
    <row r="2259" spans="2:14" x14ac:dyDescent="0.2">
      <c r="B2259" s="20">
        <f>Разбивка_по_щитам!B2264</f>
        <v>0</v>
      </c>
      <c r="C2259" s="20">
        <f>Разбивка_по_щитам!C2264</f>
        <v>0</v>
      </c>
      <c r="D2259" s="20">
        <f>Разбивка_по_щитам!F2264</f>
        <v>0</v>
      </c>
      <c r="E2259" s="20">
        <f>Разбивка_по_щитам!H2264</f>
        <v>0</v>
      </c>
      <c r="F2259" s="20">
        <f>Разбивка_по_щитам!I2264</f>
        <v>0</v>
      </c>
      <c r="G2259" s="20">
        <f>Разбивка_по_щитам!J2264</f>
        <v>0</v>
      </c>
      <c r="H2259" s="20">
        <f>Разбивка_по_щитам!K2264</f>
        <v>0</v>
      </c>
      <c r="I2259" s="20">
        <f>Разбивка_по_щитам!L2264</f>
        <v>0</v>
      </c>
      <c r="J2259" s="20">
        <f>Разбивка_по_щитам!M2264</f>
        <v>0</v>
      </c>
      <c r="K2259" s="20">
        <f>Разбивка_по_щитам!N2264</f>
        <v>0</v>
      </c>
      <c r="L2259" s="20"/>
      <c r="M2259" s="20">
        <f>Разбивка_по_щитам!P2264</f>
        <v>0</v>
      </c>
      <c r="N2259" s="20"/>
    </row>
    <row r="2260" spans="2:14" x14ac:dyDescent="0.2">
      <c r="B2260" s="20">
        <f>Разбивка_по_щитам!B2265</f>
        <v>0</v>
      </c>
      <c r="C2260" s="20">
        <f>Разбивка_по_щитам!C2265</f>
        <v>0</v>
      </c>
      <c r="D2260" s="20">
        <f>Разбивка_по_щитам!F2265</f>
        <v>0</v>
      </c>
      <c r="E2260" s="20">
        <f>Разбивка_по_щитам!H2265</f>
        <v>0</v>
      </c>
      <c r="F2260" s="20">
        <f>Разбивка_по_щитам!I2265</f>
        <v>0</v>
      </c>
      <c r="G2260" s="20">
        <f>Разбивка_по_щитам!J2265</f>
        <v>0</v>
      </c>
      <c r="H2260" s="20">
        <f>Разбивка_по_щитам!K2265</f>
        <v>0</v>
      </c>
      <c r="I2260" s="20">
        <f>Разбивка_по_щитам!L2265</f>
        <v>0</v>
      </c>
      <c r="J2260" s="20">
        <f>Разбивка_по_щитам!M2265</f>
        <v>0</v>
      </c>
      <c r="K2260" s="20">
        <f>Разбивка_по_щитам!N2265</f>
        <v>0</v>
      </c>
      <c r="L2260" s="20"/>
      <c r="M2260" s="20">
        <f>Разбивка_по_щитам!P2265</f>
        <v>0</v>
      </c>
      <c r="N2260" s="20"/>
    </row>
    <row r="2261" spans="2:14" x14ac:dyDescent="0.2">
      <c r="B2261" s="20">
        <f>Разбивка_по_щитам!B2266</f>
        <v>0</v>
      </c>
      <c r="C2261" s="20">
        <f>Разбивка_по_щитам!C2266</f>
        <v>0</v>
      </c>
      <c r="D2261" s="20">
        <f>Разбивка_по_щитам!F2266</f>
        <v>0</v>
      </c>
      <c r="E2261" s="20">
        <f>Разбивка_по_щитам!H2266</f>
        <v>0</v>
      </c>
      <c r="F2261" s="20">
        <f>Разбивка_по_щитам!I2266</f>
        <v>0</v>
      </c>
      <c r="G2261" s="20">
        <f>Разбивка_по_щитам!J2266</f>
        <v>0</v>
      </c>
      <c r="H2261" s="20">
        <f>Разбивка_по_щитам!K2266</f>
        <v>0</v>
      </c>
      <c r="I2261" s="20">
        <f>Разбивка_по_щитам!L2266</f>
        <v>0</v>
      </c>
      <c r="J2261" s="20">
        <f>Разбивка_по_щитам!M2266</f>
        <v>0</v>
      </c>
      <c r="K2261" s="20">
        <f>Разбивка_по_щитам!N2266</f>
        <v>0</v>
      </c>
      <c r="L2261" s="20"/>
      <c r="M2261" s="20">
        <f>Разбивка_по_щитам!P2266</f>
        <v>0</v>
      </c>
      <c r="N2261" s="20"/>
    </row>
    <row r="2262" spans="2:14" x14ac:dyDescent="0.2">
      <c r="B2262" s="20">
        <f>Разбивка_по_щитам!B2267</f>
        <v>0</v>
      </c>
      <c r="C2262" s="20">
        <f>Разбивка_по_щитам!C2267</f>
        <v>0</v>
      </c>
      <c r="D2262" s="20">
        <f>Разбивка_по_щитам!F2267</f>
        <v>0</v>
      </c>
      <c r="E2262" s="20">
        <f>Разбивка_по_щитам!H2267</f>
        <v>0</v>
      </c>
      <c r="F2262" s="20">
        <f>Разбивка_по_щитам!I2267</f>
        <v>0</v>
      </c>
      <c r="G2262" s="20">
        <f>Разбивка_по_щитам!J2267</f>
        <v>0</v>
      </c>
      <c r="H2262" s="20">
        <f>Разбивка_по_щитам!K2267</f>
        <v>0</v>
      </c>
      <c r="I2262" s="20">
        <f>Разбивка_по_щитам!L2267</f>
        <v>0</v>
      </c>
      <c r="J2262" s="20">
        <f>Разбивка_по_щитам!M2267</f>
        <v>0</v>
      </c>
      <c r="K2262" s="20">
        <f>Разбивка_по_щитам!N2267</f>
        <v>0</v>
      </c>
      <c r="L2262" s="20"/>
      <c r="M2262" s="20">
        <f>Разбивка_по_щитам!P2267</f>
        <v>0</v>
      </c>
      <c r="N2262" s="20"/>
    </row>
    <row r="2263" spans="2:14" x14ac:dyDescent="0.2">
      <c r="B2263" s="20">
        <f>Разбивка_по_щитам!B2268</f>
        <v>0</v>
      </c>
      <c r="C2263" s="20">
        <f>Разбивка_по_щитам!C2268</f>
        <v>0</v>
      </c>
      <c r="D2263" s="20">
        <f>Разбивка_по_щитам!F2268</f>
        <v>0</v>
      </c>
      <c r="E2263" s="20">
        <f>Разбивка_по_щитам!H2268</f>
        <v>0</v>
      </c>
      <c r="F2263" s="20">
        <f>Разбивка_по_щитам!I2268</f>
        <v>0</v>
      </c>
      <c r="G2263" s="20">
        <f>Разбивка_по_щитам!J2268</f>
        <v>0</v>
      </c>
      <c r="H2263" s="20">
        <f>Разбивка_по_щитам!K2268</f>
        <v>0</v>
      </c>
      <c r="I2263" s="20">
        <f>Разбивка_по_щитам!L2268</f>
        <v>0</v>
      </c>
      <c r="J2263" s="20">
        <f>Разбивка_по_щитам!M2268</f>
        <v>0</v>
      </c>
      <c r="K2263" s="20">
        <f>Разбивка_по_щитам!N2268</f>
        <v>0</v>
      </c>
      <c r="L2263" s="20"/>
      <c r="M2263" s="20">
        <f>Разбивка_по_щитам!P2268</f>
        <v>0</v>
      </c>
      <c r="N2263" s="20"/>
    </row>
    <row r="2264" spans="2:14" x14ac:dyDescent="0.2">
      <c r="B2264" s="20">
        <f>Разбивка_по_щитам!B2269</f>
        <v>0</v>
      </c>
      <c r="C2264" s="20">
        <f>Разбивка_по_щитам!C2269</f>
        <v>0</v>
      </c>
      <c r="D2264" s="20">
        <f>Разбивка_по_щитам!F2269</f>
        <v>0</v>
      </c>
      <c r="E2264" s="20">
        <f>Разбивка_по_щитам!H2269</f>
        <v>0</v>
      </c>
      <c r="F2264" s="20">
        <f>Разбивка_по_щитам!I2269</f>
        <v>0</v>
      </c>
      <c r="G2264" s="20">
        <f>Разбивка_по_щитам!J2269</f>
        <v>0</v>
      </c>
      <c r="H2264" s="20">
        <f>Разбивка_по_щитам!K2269</f>
        <v>0</v>
      </c>
      <c r="I2264" s="20">
        <f>Разбивка_по_щитам!L2269</f>
        <v>0</v>
      </c>
      <c r="J2264" s="20">
        <f>Разбивка_по_щитам!M2269</f>
        <v>0</v>
      </c>
      <c r="K2264" s="20">
        <f>Разбивка_по_щитам!N2269</f>
        <v>0</v>
      </c>
      <c r="L2264" s="20"/>
      <c r="M2264" s="20">
        <f>Разбивка_по_щитам!P2269</f>
        <v>0</v>
      </c>
      <c r="N2264" s="20"/>
    </row>
    <row r="2265" spans="2:14" x14ac:dyDescent="0.2">
      <c r="B2265" s="20">
        <f>Разбивка_по_щитам!B2270</f>
        <v>0</v>
      </c>
      <c r="C2265" s="20">
        <f>Разбивка_по_щитам!C2270</f>
        <v>0</v>
      </c>
      <c r="D2265" s="20">
        <f>Разбивка_по_щитам!F2270</f>
        <v>0</v>
      </c>
      <c r="E2265" s="20">
        <f>Разбивка_по_щитам!H2270</f>
        <v>0</v>
      </c>
      <c r="F2265" s="20">
        <f>Разбивка_по_щитам!I2270</f>
        <v>0</v>
      </c>
      <c r="G2265" s="20">
        <f>Разбивка_по_щитам!J2270</f>
        <v>0</v>
      </c>
      <c r="H2265" s="20">
        <f>Разбивка_по_щитам!K2270</f>
        <v>0</v>
      </c>
      <c r="I2265" s="20">
        <f>Разбивка_по_щитам!L2270</f>
        <v>0</v>
      </c>
      <c r="J2265" s="20">
        <f>Разбивка_по_щитам!M2270</f>
        <v>0</v>
      </c>
      <c r="K2265" s="20">
        <f>Разбивка_по_щитам!N2270</f>
        <v>0</v>
      </c>
      <c r="L2265" s="20"/>
      <c r="M2265" s="20">
        <f>Разбивка_по_щитам!P2270</f>
        <v>0</v>
      </c>
      <c r="N2265" s="20"/>
    </row>
    <row r="2266" spans="2:14" x14ac:dyDescent="0.2">
      <c r="B2266" s="20">
        <f>Разбивка_по_щитам!B2271</f>
        <v>0</v>
      </c>
      <c r="C2266" s="20">
        <f>Разбивка_по_щитам!C2271</f>
        <v>0</v>
      </c>
      <c r="D2266" s="20">
        <f>Разбивка_по_щитам!F2271</f>
        <v>0</v>
      </c>
      <c r="E2266" s="20">
        <f>Разбивка_по_щитам!H2271</f>
        <v>0</v>
      </c>
      <c r="F2266" s="20">
        <f>Разбивка_по_щитам!I2271</f>
        <v>0</v>
      </c>
      <c r="G2266" s="20">
        <f>Разбивка_по_щитам!J2271</f>
        <v>0</v>
      </c>
      <c r="H2266" s="20">
        <f>Разбивка_по_щитам!K2271</f>
        <v>0</v>
      </c>
      <c r="I2266" s="20">
        <f>Разбивка_по_щитам!L2271</f>
        <v>0</v>
      </c>
      <c r="J2266" s="20">
        <f>Разбивка_по_щитам!M2271</f>
        <v>0</v>
      </c>
      <c r="K2266" s="20">
        <f>Разбивка_по_щитам!N2271</f>
        <v>0</v>
      </c>
      <c r="L2266" s="20"/>
      <c r="M2266" s="20">
        <f>Разбивка_по_щитам!P2271</f>
        <v>0</v>
      </c>
      <c r="N2266" s="20"/>
    </row>
    <row r="2267" spans="2:14" x14ac:dyDescent="0.2">
      <c r="B2267" s="20">
        <f>Разбивка_по_щитам!B2272</f>
        <v>0</v>
      </c>
      <c r="C2267" s="20">
        <f>Разбивка_по_щитам!C2272</f>
        <v>0</v>
      </c>
      <c r="D2267" s="20">
        <f>Разбивка_по_щитам!F2272</f>
        <v>0</v>
      </c>
      <c r="E2267" s="20">
        <f>Разбивка_по_щитам!H2272</f>
        <v>0</v>
      </c>
      <c r="F2267" s="20">
        <f>Разбивка_по_щитам!I2272</f>
        <v>0</v>
      </c>
      <c r="G2267" s="20">
        <f>Разбивка_по_щитам!J2272</f>
        <v>0</v>
      </c>
      <c r="H2267" s="20">
        <f>Разбивка_по_щитам!K2272</f>
        <v>0</v>
      </c>
      <c r="I2267" s="20">
        <f>Разбивка_по_щитам!L2272</f>
        <v>0</v>
      </c>
      <c r="J2267" s="20">
        <f>Разбивка_по_щитам!M2272</f>
        <v>0</v>
      </c>
      <c r="K2267" s="20">
        <f>Разбивка_по_щитам!N2272</f>
        <v>0</v>
      </c>
      <c r="L2267" s="20"/>
      <c r="M2267" s="20">
        <f>Разбивка_по_щитам!P2272</f>
        <v>0</v>
      </c>
      <c r="N2267" s="20"/>
    </row>
    <row r="2268" spans="2:14" x14ac:dyDescent="0.2">
      <c r="B2268" s="20">
        <f>Разбивка_по_щитам!B2273</f>
        <v>0</v>
      </c>
      <c r="C2268" s="20">
        <f>Разбивка_по_щитам!C2273</f>
        <v>0</v>
      </c>
      <c r="D2268" s="20">
        <f>Разбивка_по_щитам!F2273</f>
        <v>0</v>
      </c>
      <c r="E2268" s="20">
        <f>Разбивка_по_щитам!H2273</f>
        <v>0</v>
      </c>
      <c r="F2268" s="20">
        <f>Разбивка_по_щитам!I2273</f>
        <v>0</v>
      </c>
      <c r="G2268" s="20">
        <f>Разбивка_по_щитам!J2273</f>
        <v>0</v>
      </c>
      <c r="H2268" s="20">
        <f>Разбивка_по_щитам!K2273</f>
        <v>0</v>
      </c>
      <c r="I2268" s="20">
        <f>Разбивка_по_щитам!L2273</f>
        <v>0</v>
      </c>
      <c r="J2268" s="20">
        <f>Разбивка_по_щитам!M2273</f>
        <v>0</v>
      </c>
      <c r="K2268" s="20">
        <f>Разбивка_по_щитам!N2273</f>
        <v>0</v>
      </c>
      <c r="L2268" s="20"/>
      <c r="M2268" s="20">
        <f>Разбивка_по_щитам!P2273</f>
        <v>0</v>
      </c>
      <c r="N2268" s="20"/>
    </row>
    <row r="2269" spans="2:14" x14ac:dyDescent="0.2">
      <c r="B2269" s="20">
        <f>Разбивка_по_щитам!B2274</f>
        <v>0</v>
      </c>
      <c r="C2269" s="20">
        <f>Разбивка_по_щитам!C2274</f>
        <v>0</v>
      </c>
      <c r="D2269" s="20">
        <f>Разбивка_по_щитам!F2274</f>
        <v>0</v>
      </c>
      <c r="E2269" s="20">
        <f>Разбивка_по_щитам!H2274</f>
        <v>0</v>
      </c>
      <c r="F2269" s="20">
        <f>Разбивка_по_щитам!I2274</f>
        <v>0</v>
      </c>
      <c r="G2269" s="20">
        <f>Разбивка_по_щитам!J2274</f>
        <v>0</v>
      </c>
      <c r="H2269" s="20">
        <f>Разбивка_по_щитам!K2274</f>
        <v>0</v>
      </c>
      <c r="I2269" s="20">
        <f>Разбивка_по_щитам!L2274</f>
        <v>0</v>
      </c>
      <c r="J2269" s="20">
        <f>Разбивка_по_щитам!M2274</f>
        <v>0</v>
      </c>
      <c r="K2269" s="20">
        <f>Разбивка_по_щитам!N2274</f>
        <v>0</v>
      </c>
      <c r="L2269" s="20"/>
      <c r="M2269" s="20">
        <f>Разбивка_по_щитам!P2274</f>
        <v>0</v>
      </c>
      <c r="N2269" s="20"/>
    </row>
    <row r="2270" spans="2:14" x14ac:dyDescent="0.2">
      <c r="B2270" s="20">
        <f>Разбивка_по_щитам!B2275</f>
        <v>0</v>
      </c>
      <c r="C2270" s="20">
        <f>Разбивка_по_щитам!C2275</f>
        <v>0</v>
      </c>
      <c r="D2270" s="20">
        <f>Разбивка_по_щитам!F2275</f>
        <v>0</v>
      </c>
      <c r="E2270" s="20">
        <f>Разбивка_по_щитам!H2275</f>
        <v>0</v>
      </c>
      <c r="F2270" s="20">
        <f>Разбивка_по_щитам!I2275</f>
        <v>0</v>
      </c>
      <c r="G2270" s="20">
        <f>Разбивка_по_щитам!J2275</f>
        <v>0</v>
      </c>
      <c r="H2270" s="20">
        <f>Разбивка_по_щитам!K2275</f>
        <v>0</v>
      </c>
      <c r="I2270" s="20">
        <f>Разбивка_по_щитам!L2275</f>
        <v>0</v>
      </c>
      <c r="J2270" s="20">
        <f>Разбивка_по_щитам!M2275</f>
        <v>0</v>
      </c>
      <c r="K2270" s="20">
        <f>Разбивка_по_щитам!N2275</f>
        <v>0</v>
      </c>
      <c r="L2270" s="20"/>
      <c r="M2270" s="20">
        <f>Разбивка_по_щитам!P2275</f>
        <v>0</v>
      </c>
      <c r="N2270" s="20"/>
    </row>
    <row r="2271" spans="2:14" x14ac:dyDescent="0.2">
      <c r="B2271" s="20">
        <f>Разбивка_по_щитам!B2276</f>
        <v>0</v>
      </c>
      <c r="C2271" s="20">
        <f>Разбивка_по_щитам!C2276</f>
        <v>0</v>
      </c>
      <c r="D2271" s="20">
        <f>Разбивка_по_щитам!F2276</f>
        <v>0</v>
      </c>
      <c r="E2271" s="20">
        <f>Разбивка_по_щитам!H2276</f>
        <v>0</v>
      </c>
      <c r="F2271" s="20">
        <f>Разбивка_по_щитам!I2276</f>
        <v>0</v>
      </c>
      <c r="G2271" s="20">
        <f>Разбивка_по_щитам!J2276</f>
        <v>0</v>
      </c>
      <c r="H2271" s="20">
        <f>Разбивка_по_щитам!K2276</f>
        <v>0</v>
      </c>
      <c r="I2271" s="20">
        <f>Разбивка_по_щитам!L2276</f>
        <v>0</v>
      </c>
      <c r="J2271" s="20">
        <f>Разбивка_по_щитам!M2276</f>
        <v>0</v>
      </c>
      <c r="K2271" s="20">
        <f>Разбивка_по_щитам!N2276</f>
        <v>0</v>
      </c>
      <c r="L2271" s="20"/>
      <c r="M2271" s="20">
        <f>Разбивка_по_щитам!P2276</f>
        <v>0</v>
      </c>
      <c r="N2271" s="20"/>
    </row>
    <row r="2272" spans="2:14" x14ac:dyDescent="0.2">
      <c r="B2272" s="20">
        <f>Разбивка_по_щитам!B2277</f>
        <v>0</v>
      </c>
      <c r="C2272" s="20">
        <f>Разбивка_по_щитам!C2277</f>
        <v>0</v>
      </c>
      <c r="D2272" s="20">
        <f>Разбивка_по_щитам!F2277</f>
        <v>0</v>
      </c>
      <c r="E2272" s="20">
        <f>Разбивка_по_щитам!H2277</f>
        <v>0</v>
      </c>
      <c r="F2272" s="20">
        <f>Разбивка_по_щитам!I2277</f>
        <v>0</v>
      </c>
      <c r="G2272" s="20">
        <f>Разбивка_по_щитам!J2277</f>
        <v>0</v>
      </c>
      <c r="H2272" s="20">
        <f>Разбивка_по_щитам!K2277</f>
        <v>0</v>
      </c>
      <c r="I2272" s="20">
        <f>Разбивка_по_щитам!L2277</f>
        <v>0</v>
      </c>
      <c r="J2272" s="20">
        <f>Разбивка_по_щитам!M2277</f>
        <v>0</v>
      </c>
      <c r="K2272" s="20">
        <f>Разбивка_по_щитам!N2277</f>
        <v>0</v>
      </c>
      <c r="L2272" s="20"/>
      <c r="M2272" s="20">
        <f>Разбивка_по_щитам!P2277</f>
        <v>0</v>
      </c>
      <c r="N2272" s="20"/>
    </row>
    <row r="2273" spans="2:14" x14ac:dyDescent="0.2">
      <c r="B2273" s="20">
        <f>Разбивка_по_щитам!B2278</f>
        <v>0</v>
      </c>
      <c r="C2273" s="20">
        <f>Разбивка_по_щитам!C2278</f>
        <v>0</v>
      </c>
      <c r="D2273" s="20">
        <f>Разбивка_по_щитам!F2278</f>
        <v>0</v>
      </c>
      <c r="E2273" s="20">
        <f>Разбивка_по_щитам!H2278</f>
        <v>0</v>
      </c>
      <c r="F2273" s="20">
        <f>Разбивка_по_щитам!I2278</f>
        <v>0</v>
      </c>
      <c r="G2273" s="20">
        <f>Разбивка_по_щитам!J2278</f>
        <v>0</v>
      </c>
      <c r="H2273" s="20">
        <f>Разбивка_по_щитам!K2278</f>
        <v>0</v>
      </c>
      <c r="I2273" s="20">
        <f>Разбивка_по_щитам!L2278</f>
        <v>0</v>
      </c>
      <c r="J2273" s="20">
        <f>Разбивка_по_щитам!M2278</f>
        <v>0</v>
      </c>
      <c r="K2273" s="20">
        <f>Разбивка_по_щитам!N2278</f>
        <v>0</v>
      </c>
      <c r="L2273" s="20"/>
      <c r="M2273" s="20">
        <f>Разбивка_по_щитам!P2278</f>
        <v>0</v>
      </c>
      <c r="N2273" s="20"/>
    </row>
    <row r="2274" spans="2:14" x14ac:dyDescent="0.2">
      <c r="B2274" s="20">
        <f>Разбивка_по_щитам!B2279</f>
        <v>0</v>
      </c>
      <c r="C2274" s="20">
        <f>Разбивка_по_щитам!C2279</f>
        <v>0</v>
      </c>
      <c r="D2274" s="20">
        <f>Разбивка_по_щитам!F2279</f>
        <v>0</v>
      </c>
      <c r="E2274" s="20">
        <f>Разбивка_по_щитам!H2279</f>
        <v>0</v>
      </c>
      <c r="F2274" s="20">
        <f>Разбивка_по_щитам!I2279</f>
        <v>0</v>
      </c>
      <c r="G2274" s="20">
        <f>Разбивка_по_щитам!J2279</f>
        <v>0</v>
      </c>
      <c r="H2274" s="20">
        <f>Разбивка_по_щитам!K2279</f>
        <v>0</v>
      </c>
      <c r="I2274" s="20">
        <f>Разбивка_по_щитам!L2279</f>
        <v>0</v>
      </c>
      <c r="J2274" s="20">
        <f>Разбивка_по_щитам!M2279</f>
        <v>0</v>
      </c>
      <c r="K2274" s="20">
        <f>Разбивка_по_щитам!N2279</f>
        <v>0</v>
      </c>
      <c r="L2274" s="20"/>
      <c r="M2274" s="20">
        <f>Разбивка_по_щитам!P2279</f>
        <v>0</v>
      </c>
      <c r="N2274" s="20"/>
    </row>
    <row r="2275" spans="2:14" x14ac:dyDescent="0.2">
      <c r="B2275" s="20">
        <f>Разбивка_по_щитам!B2280</f>
        <v>0</v>
      </c>
      <c r="C2275" s="20">
        <f>Разбивка_по_щитам!C2280</f>
        <v>0</v>
      </c>
      <c r="D2275" s="20">
        <f>Разбивка_по_щитам!F2280</f>
        <v>0</v>
      </c>
      <c r="E2275" s="20">
        <f>Разбивка_по_щитам!H2280</f>
        <v>0</v>
      </c>
      <c r="F2275" s="20">
        <f>Разбивка_по_щитам!I2280</f>
        <v>0</v>
      </c>
      <c r="G2275" s="20">
        <f>Разбивка_по_щитам!J2280</f>
        <v>0</v>
      </c>
      <c r="H2275" s="20">
        <f>Разбивка_по_щитам!K2280</f>
        <v>0</v>
      </c>
      <c r="I2275" s="20">
        <f>Разбивка_по_щитам!L2280</f>
        <v>0</v>
      </c>
      <c r="J2275" s="20">
        <f>Разбивка_по_щитам!M2280</f>
        <v>0</v>
      </c>
      <c r="K2275" s="20">
        <f>Разбивка_по_щитам!N2280</f>
        <v>0</v>
      </c>
      <c r="L2275" s="20"/>
      <c r="M2275" s="20">
        <f>Разбивка_по_щитам!P2280</f>
        <v>0</v>
      </c>
      <c r="N2275" s="20"/>
    </row>
    <row r="2276" spans="2:14" x14ac:dyDescent="0.2">
      <c r="B2276" s="20">
        <f>Разбивка_по_щитам!B2281</f>
        <v>0</v>
      </c>
      <c r="C2276" s="20">
        <f>Разбивка_по_щитам!C2281</f>
        <v>0</v>
      </c>
      <c r="D2276" s="20">
        <f>Разбивка_по_щитам!F2281</f>
        <v>0</v>
      </c>
      <c r="E2276" s="20">
        <f>Разбивка_по_щитам!H2281</f>
        <v>0</v>
      </c>
      <c r="F2276" s="20">
        <f>Разбивка_по_щитам!I2281</f>
        <v>0</v>
      </c>
      <c r="G2276" s="20">
        <f>Разбивка_по_щитам!J2281</f>
        <v>0</v>
      </c>
      <c r="H2276" s="20">
        <f>Разбивка_по_щитам!K2281</f>
        <v>0</v>
      </c>
      <c r="I2276" s="20">
        <f>Разбивка_по_щитам!L2281</f>
        <v>0</v>
      </c>
      <c r="J2276" s="20">
        <f>Разбивка_по_щитам!M2281</f>
        <v>0</v>
      </c>
      <c r="K2276" s="20">
        <f>Разбивка_по_щитам!N2281</f>
        <v>0</v>
      </c>
      <c r="L2276" s="20"/>
      <c r="M2276" s="20">
        <f>Разбивка_по_щитам!P2281</f>
        <v>0</v>
      </c>
      <c r="N2276" s="20"/>
    </row>
    <row r="2277" spans="2:14" x14ac:dyDescent="0.2">
      <c r="B2277" s="20">
        <f>Разбивка_по_щитам!B2282</f>
        <v>0</v>
      </c>
      <c r="C2277" s="20">
        <f>Разбивка_по_щитам!C2282</f>
        <v>0</v>
      </c>
      <c r="D2277" s="20">
        <f>Разбивка_по_щитам!F2282</f>
        <v>0</v>
      </c>
      <c r="E2277" s="20">
        <f>Разбивка_по_щитам!H2282</f>
        <v>0</v>
      </c>
      <c r="F2277" s="20">
        <f>Разбивка_по_щитам!I2282</f>
        <v>0</v>
      </c>
      <c r="G2277" s="20">
        <f>Разбивка_по_щитам!J2282</f>
        <v>0</v>
      </c>
      <c r="H2277" s="20">
        <f>Разбивка_по_щитам!K2282</f>
        <v>0</v>
      </c>
      <c r="I2277" s="20">
        <f>Разбивка_по_щитам!L2282</f>
        <v>0</v>
      </c>
      <c r="J2277" s="20">
        <f>Разбивка_по_щитам!M2282</f>
        <v>0</v>
      </c>
      <c r="K2277" s="20">
        <f>Разбивка_по_щитам!N2282</f>
        <v>0</v>
      </c>
      <c r="L2277" s="20"/>
      <c r="M2277" s="20">
        <f>Разбивка_по_щитам!P2282</f>
        <v>0</v>
      </c>
      <c r="N2277" s="20"/>
    </row>
    <row r="2278" spans="2:14" x14ac:dyDescent="0.2">
      <c r="B2278" s="20">
        <f>Разбивка_по_щитам!B2283</f>
        <v>0</v>
      </c>
      <c r="C2278" s="20">
        <f>Разбивка_по_щитам!C2283</f>
        <v>0</v>
      </c>
      <c r="D2278" s="20">
        <f>Разбивка_по_щитам!F2283</f>
        <v>0</v>
      </c>
      <c r="E2278" s="20">
        <f>Разбивка_по_щитам!H2283</f>
        <v>0</v>
      </c>
      <c r="F2278" s="20">
        <f>Разбивка_по_щитам!I2283</f>
        <v>0</v>
      </c>
      <c r="G2278" s="20">
        <f>Разбивка_по_щитам!J2283</f>
        <v>0</v>
      </c>
      <c r="H2278" s="20">
        <f>Разбивка_по_щитам!K2283</f>
        <v>0</v>
      </c>
      <c r="I2278" s="20">
        <f>Разбивка_по_щитам!L2283</f>
        <v>0</v>
      </c>
      <c r="J2278" s="20">
        <f>Разбивка_по_щитам!M2283</f>
        <v>0</v>
      </c>
      <c r="K2278" s="20">
        <f>Разбивка_по_щитам!N2283</f>
        <v>0</v>
      </c>
      <c r="L2278" s="20"/>
      <c r="M2278" s="20">
        <f>Разбивка_по_щитам!P2283</f>
        <v>0</v>
      </c>
      <c r="N2278" s="20"/>
    </row>
    <row r="2279" spans="2:14" x14ac:dyDescent="0.2">
      <c r="B2279" s="20">
        <f>Разбивка_по_щитам!B2284</f>
        <v>0</v>
      </c>
      <c r="C2279" s="20">
        <f>Разбивка_по_щитам!C2284</f>
        <v>0</v>
      </c>
      <c r="D2279" s="20">
        <f>Разбивка_по_щитам!F2284</f>
        <v>0</v>
      </c>
      <c r="E2279" s="20">
        <f>Разбивка_по_щитам!H2284</f>
        <v>0</v>
      </c>
      <c r="F2279" s="20">
        <f>Разбивка_по_щитам!I2284</f>
        <v>0</v>
      </c>
      <c r="G2279" s="20">
        <f>Разбивка_по_щитам!J2284</f>
        <v>0</v>
      </c>
      <c r="H2279" s="20">
        <f>Разбивка_по_щитам!K2284</f>
        <v>0</v>
      </c>
      <c r="I2279" s="20">
        <f>Разбивка_по_щитам!L2284</f>
        <v>0</v>
      </c>
      <c r="J2279" s="20">
        <f>Разбивка_по_щитам!M2284</f>
        <v>0</v>
      </c>
      <c r="K2279" s="20">
        <f>Разбивка_по_щитам!N2284</f>
        <v>0</v>
      </c>
      <c r="L2279" s="20"/>
      <c r="M2279" s="20">
        <f>Разбивка_по_щитам!P2284</f>
        <v>0</v>
      </c>
      <c r="N2279" s="20"/>
    </row>
    <row r="2280" spans="2:14" x14ac:dyDescent="0.2">
      <c r="B2280" s="20">
        <f>Разбивка_по_щитам!B2285</f>
        <v>0</v>
      </c>
      <c r="C2280" s="20">
        <f>Разбивка_по_щитам!C2285</f>
        <v>0</v>
      </c>
      <c r="D2280" s="20">
        <f>Разбивка_по_щитам!F2285</f>
        <v>0</v>
      </c>
      <c r="E2280" s="20">
        <f>Разбивка_по_щитам!H2285</f>
        <v>0</v>
      </c>
      <c r="F2280" s="20">
        <f>Разбивка_по_щитам!I2285</f>
        <v>0</v>
      </c>
      <c r="G2280" s="20">
        <f>Разбивка_по_щитам!J2285</f>
        <v>0</v>
      </c>
      <c r="H2280" s="20">
        <f>Разбивка_по_щитам!K2285</f>
        <v>0</v>
      </c>
      <c r="I2280" s="20">
        <f>Разбивка_по_щитам!L2285</f>
        <v>0</v>
      </c>
      <c r="J2280" s="20">
        <f>Разбивка_по_щитам!M2285</f>
        <v>0</v>
      </c>
      <c r="K2280" s="20">
        <f>Разбивка_по_щитам!N2285</f>
        <v>0</v>
      </c>
      <c r="L2280" s="20"/>
      <c r="M2280" s="20">
        <f>Разбивка_по_щитам!P2285</f>
        <v>0</v>
      </c>
      <c r="N2280" s="20"/>
    </row>
    <row r="2281" spans="2:14" x14ac:dyDescent="0.2">
      <c r="B2281" s="20">
        <f>Разбивка_по_щитам!B2286</f>
        <v>0</v>
      </c>
      <c r="C2281" s="20">
        <f>Разбивка_по_щитам!C2286</f>
        <v>0</v>
      </c>
      <c r="D2281" s="20">
        <f>Разбивка_по_щитам!F2286</f>
        <v>0</v>
      </c>
      <c r="E2281" s="20">
        <f>Разбивка_по_щитам!H2286</f>
        <v>0</v>
      </c>
      <c r="F2281" s="20">
        <f>Разбивка_по_щитам!I2286</f>
        <v>0</v>
      </c>
      <c r="G2281" s="20">
        <f>Разбивка_по_щитам!J2286</f>
        <v>0</v>
      </c>
      <c r="H2281" s="20">
        <f>Разбивка_по_щитам!K2286</f>
        <v>0</v>
      </c>
      <c r="I2281" s="20">
        <f>Разбивка_по_щитам!L2286</f>
        <v>0</v>
      </c>
      <c r="J2281" s="20">
        <f>Разбивка_по_щитам!M2286</f>
        <v>0</v>
      </c>
      <c r="K2281" s="20">
        <f>Разбивка_по_щитам!N2286</f>
        <v>0</v>
      </c>
      <c r="L2281" s="20"/>
      <c r="M2281" s="20">
        <f>Разбивка_по_щитам!P2286</f>
        <v>0</v>
      </c>
      <c r="N2281" s="20"/>
    </row>
    <row r="2282" spans="2:14" x14ac:dyDescent="0.2">
      <c r="B2282" s="20">
        <f>Разбивка_по_щитам!B2287</f>
        <v>0</v>
      </c>
      <c r="C2282" s="20">
        <f>Разбивка_по_щитам!C2287</f>
        <v>0</v>
      </c>
      <c r="D2282" s="20">
        <f>Разбивка_по_щитам!F2287</f>
        <v>0</v>
      </c>
      <c r="E2282" s="20">
        <f>Разбивка_по_щитам!H2287</f>
        <v>0</v>
      </c>
      <c r="F2282" s="20">
        <f>Разбивка_по_щитам!I2287</f>
        <v>0</v>
      </c>
      <c r="G2282" s="20">
        <f>Разбивка_по_щитам!J2287</f>
        <v>0</v>
      </c>
      <c r="H2282" s="20">
        <f>Разбивка_по_щитам!K2287</f>
        <v>0</v>
      </c>
      <c r="I2282" s="20">
        <f>Разбивка_по_щитам!L2287</f>
        <v>0</v>
      </c>
      <c r="J2282" s="20">
        <f>Разбивка_по_щитам!M2287</f>
        <v>0</v>
      </c>
      <c r="K2282" s="20">
        <f>Разбивка_по_щитам!N2287</f>
        <v>0</v>
      </c>
      <c r="L2282" s="20"/>
      <c r="M2282" s="20">
        <f>Разбивка_по_щитам!P2287</f>
        <v>0</v>
      </c>
      <c r="N2282" s="20"/>
    </row>
    <row r="2283" spans="2:14" x14ac:dyDescent="0.2">
      <c r="B2283" s="20">
        <f>Разбивка_по_щитам!B2288</f>
        <v>0</v>
      </c>
      <c r="C2283" s="20">
        <f>Разбивка_по_щитам!C2288</f>
        <v>0</v>
      </c>
      <c r="D2283" s="20">
        <f>Разбивка_по_щитам!F2288</f>
        <v>0</v>
      </c>
      <c r="E2283" s="20">
        <f>Разбивка_по_щитам!H2288</f>
        <v>0</v>
      </c>
      <c r="F2283" s="20">
        <f>Разбивка_по_щитам!I2288</f>
        <v>0</v>
      </c>
      <c r="G2283" s="20">
        <f>Разбивка_по_щитам!J2288</f>
        <v>0</v>
      </c>
      <c r="H2283" s="20">
        <f>Разбивка_по_щитам!K2288</f>
        <v>0</v>
      </c>
      <c r="I2283" s="20">
        <f>Разбивка_по_щитам!L2288</f>
        <v>0</v>
      </c>
      <c r="J2283" s="20">
        <f>Разбивка_по_щитам!M2288</f>
        <v>0</v>
      </c>
      <c r="K2283" s="20">
        <f>Разбивка_по_щитам!N2288</f>
        <v>0</v>
      </c>
      <c r="L2283" s="20"/>
      <c r="M2283" s="20">
        <f>Разбивка_по_щитам!P2288</f>
        <v>0</v>
      </c>
      <c r="N2283" s="20"/>
    </row>
    <row r="2284" spans="2:14" x14ac:dyDescent="0.2">
      <c r="B2284" s="20">
        <f>Разбивка_по_щитам!B2289</f>
        <v>0</v>
      </c>
      <c r="C2284" s="20">
        <f>Разбивка_по_щитам!C2289</f>
        <v>0</v>
      </c>
      <c r="D2284" s="20">
        <f>Разбивка_по_щитам!F2289</f>
        <v>0</v>
      </c>
      <c r="E2284" s="20">
        <f>Разбивка_по_щитам!H2289</f>
        <v>0</v>
      </c>
      <c r="F2284" s="20">
        <f>Разбивка_по_щитам!I2289</f>
        <v>0</v>
      </c>
      <c r="G2284" s="20">
        <f>Разбивка_по_щитам!J2289</f>
        <v>0</v>
      </c>
      <c r="H2284" s="20">
        <f>Разбивка_по_щитам!K2289</f>
        <v>0</v>
      </c>
      <c r="I2284" s="20">
        <f>Разбивка_по_щитам!L2289</f>
        <v>0</v>
      </c>
      <c r="J2284" s="20">
        <f>Разбивка_по_щитам!M2289</f>
        <v>0</v>
      </c>
      <c r="K2284" s="20">
        <f>Разбивка_по_щитам!N2289</f>
        <v>0</v>
      </c>
      <c r="L2284" s="20"/>
      <c r="M2284" s="20">
        <f>Разбивка_по_щитам!P2289</f>
        <v>0</v>
      </c>
      <c r="N2284" s="20"/>
    </row>
    <row r="2285" spans="2:14" x14ac:dyDescent="0.2">
      <c r="B2285" s="20">
        <f>Разбивка_по_щитам!B2290</f>
        <v>0</v>
      </c>
      <c r="C2285" s="20">
        <f>Разбивка_по_щитам!C2290</f>
        <v>0</v>
      </c>
      <c r="D2285" s="20">
        <f>Разбивка_по_щитам!F2290</f>
        <v>0</v>
      </c>
      <c r="E2285" s="20">
        <f>Разбивка_по_щитам!H2290</f>
        <v>0</v>
      </c>
      <c r="F2285" s="20">
        <f>Разбивка_по_щитам!I2290</f>
        <v>0</v>
      </c>
      <c r="G2285" s="20">
        <f>Разбивка_по_щитам!J2290</f>
        <v>0</v>
      </c>
      <c r="H2285" s="20">
        <f>Разбивка_по_щитам!K2290</f>
        <v>0</v>
      </c>
      <c r="I2285" s="20">
        <f>Разбивка_по_щитам!L2290</f>
        <v>0</v>
      </c>
      <c r="J2285" s="20">
        <f>Разбивка_по_щитам!M2290</f>
        <v>0</v>
      </c>
      <c r="K2285" s="20">
        <f>Разбивка_по_щитам!N2290</f>
        <v>0</v>
      </c>
      <c r="L2285" s="20"/>
      <c r="M2285" s="20">
        <f>Разбивка_по_щитам!P2290</f>
        <v>0</v>
      </c>
      <c r="N2285" s="20"/>
    </row>
    <row r="2286" spans="2:14" x14ac:dyDescent="0.2">
      <c r="B2286" s="20">
        <f>Разбивка_по_щитам!B2291</f>
        <v>0</v>
      </c>
      <c r="C2286" s="20">
        <f>Разбивка_по_щитам!C2291</f>
        <v>0</v>
      </c>
      <c r="D2286" s="20">
        <f>Разбивка_по_щитам!F2291</f>
        <v>0</v>
      </c>
      <c r="E2286" s="20">
        <f>Разбивка_по_щитам!H2291</f>
        <v>0</v>
      </c>
      <c r="F2286" s="20">
        <f>Разбивка_по_щитам!I2291</f>
        <v>0</v>
      </c>
      <c r="G2286" s="20">
        <f>Разбивка_по_щитам!J2291</f>
        <v>0</v>
      </c>
      <c r="H2286" s="20">
        <f>Разбивка_по_щитам!K2291</f>
        <v>0</v>
      </c>
      <c r="I2286" s="20">
        <f>Разбивка_по_щитам!L2291</f>
        <v>0</v>
      </c>
      <c r="J2286" s="20">
        <f>Разбивка_по_щитам!M2291</f>
        <v>0</v>
      </c>
      <c r="K2286" s="20">
        <f>Разбивка_по_щитам!N2291</f>
        <v>0</v>
      </c>
      <c r="L2286" s="20"/>
      <c r="M2286" s="20">
        <f>Разбивка_по_щитам!P2291</f>
        <v>0</v>
      </c>
      <c r="N2286" s="20"/>
    </row>
    <row r="2287" spans="2:14" x14ac:dyDescent="0.2">
      <c r="B2287" s="20">
        <f>Разбивка_по_щитам!B2292</f>
        <v>0</v>
      </c>
      <c r="C2287" s="20">
        <f>Разбивка_по_щитам!C2292</f>
        <v>0</v>
      </c>
      <c r="D2287" s="20">
        <f>Разбивка_по_щитам!F2292</f>
        <v>0</v>
      </c>
      <c r="E2287" s="20">
        <f>Разбивка_по_щитам!H2292</f>
        <v>0</v>
      </c>
      <c r="F2287" s="20">
        <f>Разбивка_по_щитам!I2292</f>
        <v>0</v>
      </c>
      <c r="G2287" s="20">
        <f>Разбивка_по_щитам!J2292</f>
        <v>0</v>
      </c>
      <c r="H2287" s="20">
        <f>Разбивка_по_щитам!K2292</f>
        <v>0</v>
      </c>
      <c r="I2287" s="20">
        <f>Разбивка_по_щитам!L2292</f>
        <v>0</v>
      </c>
      <c r="J2287" s="20">
        <f>Разбивка_по_щитам!M2292</f>
        <v>0</v>
      </c>
      <c r="K2287" s="20">
        <f>Разбивка_по_щитам!N2292</f>
        <v>0</v>
      </c>
      <c r="L2287" s="20"/>
      <c r="M2287" s="20">
        <f>Разбивка_по_щитам!P2292</f>
        <v>0</v>
      </c>
      <c r="N2287" s="20"/>
    </row>
    <row r="2288" spans="2:14" x14ac:dyDescent="0.2">
      <c r="B2288" s="20">
        <f>Разбивка_по_щитам!B2293</f>
        <v>0</v>
      </c>
      <c r="C2288" s="20">
        <f>Разбивка_по_щитам!C2293</f>
        <v>0</v>
      </c>
      <c r="D2288" s="20">
        <f>Разбивка_по_щитам!F2293</f>
        <v>0</v>
      </c>
      <c r="E2288" s="20">
        <f>Разбивка_по_щитам!H2293</f>
        <v>0</v>
      </c>
      <c r="F2288" s="20">
        <f>Разбивка_по_щитам!I2293</f>
        <v>0</v>
      </c>
      <c r="G2288" s="20">
        <f>Разбивка_по_щитам!J2293</f>
        <v>0</v>
      </c>
      <c r="H2288" s="20">
        <f>Разбивка_по_щитам!K2293</f>
        <v>0</v>
      </c>
      <c r="I2288" s="20">
        <f>Разбивка_по_щитам!L2293</f>
        <v>0</v>
      </c>
      <c r="J2288" s="20">
        <f>Разбивка_по_щитам!M2293</f>
        <v>0</v>
      </c>
      <c r="K2288" s="20">
        <f>Разбивка_по_щитам!N2293</f>
        <v>0</v>
      </c>
      <c r="L2288" s="20"/>
      <c r="M2288" s="20">
        <f>Разбивка_по_щитам!P2293</f>
        <v>0</v>
      </c>
      <c r="N2288" s="20"/>
    </row>
    <row r="2289" spans="2:14" x14ac:dyDescent="0.2">
      <c r="B2289" s="20">
        <f>Разбивка_по_щитам!B2294</f>
        <v>0</v>
      </c>
      <c r="C2289" s="20">
        <f>Разбивка_по_щитам!C2294</f>
        <v>0</v>
      </c>
      <c r="D2289" s="20">
        <f>Разбивка_по_щитам!F2294</f>
        <v>0</v>
      </c>
      <c r="E2289" s="20">
        <f>Разбивка_по_щитам!H2294</f>
        <v>0</v>
      </c>
      <c r="F2289" s="20">
        <f>Разбивка_по_щитам!I2294</f>
        <v>0</v>
      </c>
      <c r="G2289" s="20">
        <f>Разбивка_по_щитам!J2294</f>
        <v>0</v>
      </c>
      <c r="H2289" s="20">
        <f>Разбивка_по_щитам!K2294</f>
        <v>0</v>
      </c>
      <c r="I2289" s="20">
        <f>Разбивка_по_щитам!L2294</f>
        <v>0</v>
      </c>
      <c r="J2289" s="20">
        <f>Разбивка_по_щитам!M2294</f>
        <v>0</v>
      </c>
      <c r="K2289" s="20">
        <f>Разбивка_по_щитам!N2294</f>
        <v>0</v>
      </c>
      <c r="L2289" s="20"/>
      <c r="M2289" s="20">
        <f>Разбивка_по_щитам!P2294</f>
        <v>0</v>
      </c>
      <c r="N2289" s="20"/>
    </row>
    <row r="2290" spans="2:14" x14ac:dyDescent="0.2">
      <c r="B2290" s="20">
        <f>Разбивка_по_щитам!B2295</f>
        <v>0</v>
      </c>
      <c r="C2290" s="20">
        <f>Разбивка_по_щитам!C2295</f>
        <v>0</v>
      </c>
      <c r="D2290" s="20">
        <f>Разбивка_по_щитам!F2295</f>
        <v>0</v>
      </c>
      <c r="E2290" s="20">
        <f>Разбивка_по_щитам!H2295</f>
        <v>0</v>
      </c>
      <c r="F2290" s="20">
        <f>Разбивка_по_щитам!I2295</f>
        <v>0</v>
      </c>
      <c r="G2290" s="20">
        <f>Разбивка_по_щитам!J2295</f>
        <v>0</v>
      </c>
      <c r="H2290" s="20">
        <f>Разбивка_по_щитам!K2295</f>
        <v>0</v>
      </c>
      <c r="I2290" s="20">
        <f>Разбивка_по_щитам!L2295</f>
        <v>0</v>
      </c>
      <c r="J2290" s="20">
        <f>Разбивка_по_щитам!M2295</f>
        <v>0</v>
      </c>
      <c r="K2290" s="20">
        <f>Разбивка_по_щитам!N2295</f>
        <v>0</v>
      </c>
      <c r="L2290" s="20"/>
      <c r="M2290" s="20">
        <f>Разбивка_по_щитам!P2295</f>
        <v>0</v>
      </c>
      <c r="N2290" s="20"/>
    </row>
    <row r="2291" spans="2:14" x14ac:dyDescent="0.2">
      <c r="B2291" s="20">
        <f>Разбивка_по_щитам!B2296</f>
        <v>0</v>
      </c>
      <c r="C2291" s="20">
        <f>Разбивка_по_щитам!C2296</f>
        <v>0</v>
      </c>
      <c r="D2291" s="20">
        <f>Разбивка_по_щитам!F2296</f>
        <v>0</v>
      </c>
      <c r="E2291" s="20">
        <f>Разбивка_по_щитам!H2296</f>
        <v>0</v>
      </c>
      <c r="F2291" s="20">
        <f>Разбивка_по_щитам!I2296</f>
        <v>0</v>
      </c>
      <c r="G2291" s="20">
        <f>Разбивка_по_щитам!J2296</f>
        <v>0</v>
      </c>
      <c r="H2291" s="20">
        <f>Разбивка_по_щитам!K2296</f>
        <v>0</v>
      </c>
      <c r="I2291" s="20">
        <f>Разбивка_по_щитам!L2296</f>
        <v>0</v>
      </c>
      <c r="J2291" s="20">
        <f>Разбивка_по_щитам!M2296</f>
        <v>0</v>
      </c>
      <c r="K2291" s="20">
        <f>Разбивка_по_щитам!N2296</f>
        <v>0</v>
      </c>
      <c r="L2291" s="20"/>
      <c r="M2291" s="20">
        <f>Разбивка_по_щитам!P2296</f>
        <v>0</v>
      </c>
      <c r="N2291" s="20"/>
    </row>
    <row r="2292" spans="2:14" x14ac:dyDescent="0.2">
      <c r="B2292" s="20">
        <f>Разбивка_по_щитам!B2297</f>
        <v>0</v>
      </c>
      <c r="C2292" s="20">
        <f>Разбивка_по_щитам!C2297</f>
        <v>0</v>
      </c>
      <c r="D2292" s="20">
        <f>Разбивка_по_щитам!F2297</f>
        <v>0</v>
      </c>
      <c r="E2292" s="20">
        <f>Разбивка_по_щитам!H2297</f>
        <v>0</v>
      </c>
      <c r="F2292" s="20">
        <f>Разбивка_по_щитам!I2297</f>
        <v>0</v>
      </c>
      <c r="G2292" s="20">
        <f>Разбивка_по_щитам!J2297</f>
        <v>0</v>
      </c>
      <c r="H2292" s="20">
        <f>Разбивка_по_щитам!K2297</f>
        <v>0</v>
      </c>
      <c r="I2292" s="20">
        <f>Разбивка_по_щитам!L2297</f>
        <v>0</v>
      </c>
      <c r="J2292" s="20">
        <f>Разбивка_по_щитам!M2297</f>
        <v>0</v>
      </c>
      <c r="K2292" s="20">
        <f>Разбивка_по_щитам!N2297</f>
        <v>0</v>
      </c>
      <c r="L2292" s="20"/>
      <c r="M2292" s="20">
        <f>Разбивка_по_щитам!P2297</f>
        <v>0</v>
      </c>
      <c r="N2292" s="20"/>
    </row>
    <row r="2293" spans="2:14" x14ac:dyDescent="0.2">
      <c r="B2293" s="20">
        <f>Разбивка_по_щитам!B2298</f>
        <v>0</v>
      </c>
      <c r="C2293" s="20">
        <f>Разбивка_по_щитам!C2298</f>
        <v>0</v>
      </c>
      <c r="D2293" s="20">
        <f>Разбивка_по_щитам!F2298</f>
        <v>0</v>
      </c>
      <c r="E2293" s="20">
        <f>Разбивка_по_щитам!H2298</f>
        <v>0</v>
      </c>
      <c r="F2293" s="20">
        <f>Разбивка_по_щитам!I2298</f>
        <v>0</v>
      </c>
      <c r="G2293" s="20">
        <f>Разбивка_по_щитам!J2298</f>
        <v>0</v>
      </c>
      <c r="H2293" s="20">
        <f>Разбивка_по_щитам!K2298</f>
        <v>0</v>
      </c>
      <c r="I2293" s="20">
        <f>Разбивка_по_щитам!L2298</f>
        <v>0</v>
      </c>
      <c r="J2293" s="20">
        <f>Разбивка_по_щитам!M2298</f>
        <v>0</v>
      </c>
      <c r="K2293" s="20">
        <f>Разбивка_по_щитам!N2298</f>
        <v>0</v>
      </c>
      <c r="L2293" s="20"/>
      <c r="M2293" s="20">
        <f>Разбивка_по_щитам!P2298</f>
        <v>0</v>
      </c>
      <c r="N2293" s="20"/>
    </row>
    <row r="2294" spans="2:14" x14ac:dyDescent="0.2">
      <c r="B2294" s="20">
        <f>Разбивка_по_щитам!B2299</f>
        <v>0</v>
      </c>
      <c r="C2294" s="20">
        <f>Разбивка_по_щитам!C2299</f>
        <v>0</v>
      </c>
      <c r="D2294" s="20">
        <f>Разбивка_по_щитам!F2299</f>
        <v>0</v>
      </c>
      <c r="E2294" s="20">
        <f>Разбивка_по_щитам!H2299</f>
        <v>0</v>
      </c>
      <c r="F2294" s="20">
        <f>Разбивка_по_щитам!I2299</f>
        <v>0</v>
      </c>
      <c r="G2294" s="20">
        <f>Разбивка_по_щитам!J2299</f>
        <v>0</v>
      </c>
      <c r="H2294" s="20">
        <f>Разбивка_по_щитам!K2299</f>
        <v>0</v>
      </c>
      <c r="I2294" s="20">
        <f>Разбивка_по_щитам!L2299</f>
        <v>0</v>
      </c>
      <c r="J2294" s="20">
        <f>Разбивка_по_щитам!M2299</f>
        <v>0</v>
      </c>
      <c r="K2294" s="20">
        <f>Разбивка_по_щитам!N2299</f>
        <v>0</v>
      </c>
      <c r="L2294" s="20"/>
      <c r="M2294" s="20">
        <f>Разбивка_по_щитам!P2299</f>
        <v>0</v>
      </c>
      <c r="N2294" s="20"/>
    </row>
    <row r="2295" spans="2:14" x14ac:dyDescent="0.2">
      <c r="B2295" s="20">
        <f>Разбивка_по_щитам!B2300</f>
        <v>0</v>
      </c>
      <c r="C2295" s="20">
        <f>Разбивка_по_щитам!C2300</f>
        <v>0</v>
      </c>
      <c r="D2295" s="20">
        <f>Разбивка_по_щитам!F2300</f>
        <v>0</v>
      </c>
      <c r="E2295" s="20">
        <f>Разбивка_по_щитам!H2300</f>
        <v>0</v>
      </c>
      <c r="F2295" s="20">
        <f>Разбивка_по_щитам!I2300</f>
        <v>0</v>
      </c>
      <c r="G2295" s="20">
        <f>Разбивка_по_щитам!J2300</f>
        <v>0</v>
      </c>
      <c r="H2295" s="20">
        <f>Разбивка_по_щитам!K2300</f>
        <v>0</v>
      </c>
      <c r="I2295" s="20">
        <f>Разбивка_по_щитам!L2300</f>
        <v>0</v>
      </c>
      <c r="J2295" s="20">
        <f>Разбивка_по_щитам!M2300</f>
        <v>0</v>
      </c>
      <c r="K2295" s="20">
        <f>Разбивка_по_щитам!N2300</f>
        <v>0</v>
      </c>
      <c r="L2295" s="20"/>
      <c r="M2295" s="20">
        <f>Разбивка_по_щитам!P2300</f>
        <v>0</v>
      </c>
      <c r="N2295" s="20"/>
    </row>
    <row r="2296" spans="2:14" x14ac:dyDescent="0.2">
      <c r="B2296" s="20">
        <f>Разбивка_по_щитам!B2301</f>
        <v>0</v>
      </c>
      <c r="C2296" s="20">
        <f>Разбивка_по_щитам!C2301</f>
        <v>0</v>
      </c>
      <c r="D2296" s="20">
        <f>Разбивка_по_щитам!F2301</f>
        <v>0</v>
      </c>
      <c r="E2296" s="20">
        <f>Разбивка_по_щитам!H2301</f>
        <v>0</v>
      </c>
      <c r="F2296" s="20">
        <f>Разбивка_по_щитам!I2301</f>
        <v>0</v>
      </c>
      <c r="G2296" s="20">
        <f>Разбивка_по_щитам!J2301</f>
        <v>0</v>
      </c>
      <c r="H2296" s="20">
        <f>Разбивка_по_щитам!K2301</f>
        <v>0</v>
      </c>
      <c r="I2296" s="20">
        <f>Разбивка_по_щитам!L2301</f>
        <v>0</v>
      </c>
      <c r="J2296" s="20">
        <f>Разбивка_по_щитам!M2301</f>
        <v>0</v>
      </c>
      <c r="K2296" s="20">
        <f>Разбивка_по_щитам!N2301</f>
        <v>0</v>
      </c>
      <c r="L2296" s="20"/>
      <c r="M2296" s="20">
        <f>Разбивка_по_щитам!P2301</f>
        <v>0</v>
      </c>
      <c r="N2296" s="20"/>
    </row>
    <row r="2297" spans="2:14" x14ac:dyDescent="0.2">
      <c r="B2297" s="20">
        <f>Разбивка_по_щитам!B2302</f>
        <v>0</v>
      </c>
      <c r="C2297" s="20">
        <f>Разбивка_по_щитам!C2302</f>
        <v>0</v>
      </c>
      <c r="D2297" s="20">
        <f>Разбивка_по_щитам!F2302</f>
        <v>0</v>
      </c>
      <c r="E2297" s="20">
        <f>Разбивка_по_щитам!H2302</f>
        <v>0</v>
      </c>
      <c r="F2297" s="20">
        <f>Разбивка_по_щитам!I2302</f>
        <v>0</v>
      </c>
      <c r="G2297" s="20">
        <f>Разбивка_по_щитам!J2302</f>
        <v>0</v>
      </c>
      <c r="H2297" s="20">
        <f>Разбивка_по_щитам!K2302</f>
        <v>0</v>
      </c>
      <c r="I2297" s="20">
        <f>Разбивка_по_щитам!L2302</f>
        <v>0</v>
      </c>
      <c r="J2297" s="20">
        <f>Разбивка_по_щитам!M2302</f>
        <v>0</v>
      </c>
      <c r="K2297" s="20">
        <f>Разбивка_по_щитам!N2302</f>
        <v>0</v>
      </c>
      <c r="L2297" s="20"/>
      <c r="M2297" s="20">
        <f>Разбивка_по_щитам!P2302</f>
        <v>0</v>
      </c>
      <c r="N2297" s="20"/>
    </row>
    <row r="2298" spans="2:14" x14ac:dyDescent="0.2">
      <c r="B2298" s="20">
        <f>Разбивка_по_щитам!B2303</f>
        <v>0</v>
      </c>
      <c r="C2298" s="20">
        <f>Разбивка_по_щитам!C2303</f>
        <v>0</v>
      </c>
      <c r="D2298" s="20">
        <f>Разбивка_по_щитам!F2303</f>
        <v>0</v>
      </c>
      <c r="E2298" s="20">
        <f>Разбивка_по_щитам!H2303</f>
        <v>0</v>
      </c>
      <c r="F2298" s="20">
        <f>Разбивка_по_щитам!I2303</f>
        <v>0</v>
      </c>
      <c r="G2298" s="20">
        <f>Разбивка_по_щитам!J2303</f>
        <v>0</v>
      </c>
      <c r="H2298" s="20">
        <f>Разбивка_по_щитам!K2303</f>
        <v>0</v>
      </c>
      <c r="I2298" s="20">
        <f>Разбивка_по_щитам!L2303</f>
        <v>0</v>
      </c>
      <c r="J2298" s="20">
        <f>Разбивка_по_щитам!M2303</f>
        <v>0</v>
      </c>
      <c r="K2298" s="20">
        <f>Разбивка_по_щитам!N2303</f>
        <v>0</v>
      </c>
      <c r="L2298" s="20"/>
      <c r="M2298" s="20">
        <f>Разбивка_по_щитам!P2303</f>
        <v>0</v>
      </c>
      <c r="N2298" s="20"/>
    </row>
    <row r="2299" spans="2:14" x14ac:dyDescent="0.2">
      <c r="B2299" s="20">
        <f>Разбивка_по_щитам!B2304</f>
        <v>0</v>
      </c>
      <c r="C2299" s="20">
        <f>Разбивка_по_щитам!C2304</f>
        <v>0</v>
      </c>
      <c r="D2299" s="20">
        <f>Разбивка_по_щитам!F2304</f>
        <v>0</v>
      </c>
      <c r="E2299" s="20">
        <f>Разбивка_по_щитам!H2304</f>
        <v>0</v>
      </c>
      <c r="F2299" s="20">
        <f>Разбивка_по_щитам!I2304</f>
        <v>0</v>
      </c>
      <c r="G2299" s="20">
        <f>Разбивка_по_щитам!J2304</f>
        <v>0</v>
      </c>
      <c r="H2299" s="20">
        <f>Разбивка_по_щитам!K2304</f>
        <v>0</v>
      </c>
      <c r="I2299" s="20">
        <f>Разбивка_по_щитам!L2304</f>
        <v>0</v>
      </c>
      <c r="J2299" s="20">
        <f>Разбивка_по_щитам!M2304</f>
        <v>0</v>
      </c>
      <c r="K2299" s="20">
        <f>Разбивка_по_щитам!N2304</f>
        <v>0</v>
      </c>
      <c r="L2299" s="20"/>
      <c r="M2299" s="20">
        <f>Разбивка_по_щитам!P2304</f>
        <v>0</v>
      </c>
      <c r="N2299" s="20"/>
    </row>
    <row r="2300" spans="2:14" x14ac:dyDescent="0.2">
      <c r="B2300" s="20">
        <f>Разбивка_по_щитам!B2305</f>
        <v>0</v>
      </c>
      <c r="C2300" s="20">
        <f>Разбивка_по_щитам!C2305</f>
        <v>0</v>
      </c>
      <c r="D2300" s="20">
        <f>Разбивка_по_щитам!F2305</f>
        <v>0</v>
      </c>
      <c r="E2300" s="20">
        <f>Разбивка_по_щитам!H2305</f>
        <v>0</v>
      </c>
      <c r="F2300" s="20">
        <f>Разбивка_по_щитам!I2305</f>
        <v>0</v>
      </c>
      <c r="G2300" s="20">
        <f>Разбивка_по_щитам!J2305</f>
        <v>0</v>
      </c>
      <c r="H2300" s="20">
        <f>Разбивка_по_щитам!K2305</f>
        <v>0</v>
      </c>
      <c r="I2300" s="20">
        <f>Разбивка_по_щитам!L2305</f>
        <v>0</v>
      </c>
      <c r="J2300" s="20">
        <f>Разбивка_по_щитам!M2305</f>
        <v>0</v>
      </c>
      <c r="K2300" s="20">
        <f>Разбивка_по_щитам!N2305</f>
        <v>0</v>
      </c>
      <c r="L2300" s="20"/>
      <c r="M2300" s="20">
        <f>Разбивка_по_щитам!P2305</f>
        <v>0</v>
      </c>
      <c r="N2300" s="20"/>
    </row>
    <row r="2301" spans="2:14" x14ac:dyDescent="0.2">
      <c r="B2301" s="20">
        <f>Разбивка_по_щитам!B2306</f>
        <v>0</v>
      </c>
      <c r="C2301" s="20">
        <f>Разбивка_по_щитам!C2306</f>
        <v>0</v>
      </c>
      <c r="D2301" s="20">
        <f>Разбивка_по_щитам!F2306</f>
        <v>0</v>
      </c>
      <c r="E2301" s="20">
        <f>Разбивка_по_щитам!H2306</f>
        <v>0</v>
      </c>
      <c r="F2301" s="20">
        <f>Разбивка_по_щитам!I2306</f>
        <v>0</v>
      </c>
      <c r="G2301" s="20">
        <f>Разбивка_по_щитам!J2306</f>
        <v>0</v>
      </c>
      <c r="H2301" s="20">
        <f>Разбивка_по_щитам!K2306</f>
        <v>0</v>
      </c>
      <c r="I2301" s="20">
        <f>Разбивка_по_щитам!L2306</f>
        <v>0</v>
      </c>
      <c r="J2301" s="20">
        <f>Разбивка_по_щитам!M2306</f>
        <v>0</v>
      </c>
      <c r="K2301" s="20">
        <f>Разбивка_по_щитам!N2306</f>
        <v>0</v>
      </c>
      <c r="L2301" s="20"/>
      <c r="M2301" s="20">
        <f>Разбивка_по_щитам!P2306</f>
        <v>0</v>
      </c>
      <c r="N2301" s="20"/>
    </row>
    <row r="2302" spans="2:14" x14ac:dyDescent="0.2">
      <c r="B2302" s="20">
        <f>Разбивка_по_щитам!B2307</f>
        <v>0</v>
      </c>
      <c r="C2302" s="20">
        <f>Разбивка_по_щитам!C2307</f>
        <v>0</v>
      </c>
      <c r="D2302" s="20">
        <f>Разбивка_по_щитам!F2307</f>
        <v>0</v>
      </c>
      <c r="E2302" s="20">
        <f>Разбивка_по_щитам!H2307</f>
        <v>0</v>
      </c>
      <c r="F2302" s="20">
        <f>Разбивка_по_щитам!I2307</f>
        <v>0</v>
      </c>
      <c r="G2302" s="20">
        <f>Разбивка_по_щитам!J2307</f>
        <v>0</v>
      </c>
      <c r="H2302" s="20">
        <f>Разбивка_по_щитам!K2307</f>
        <v>0</v>
      </c>
      <c r="I2302" s="20">
        <f>Разбивка_по_щитам!L2307</f>
        <v>0</v>
      </c>
      <c r="J2302" s="20">
        <f>Разбивка_по_щитам!M2307</f>
        <v>0</v>
      </c>
      <c r="K2302" s="20">
        <f>Разбивка_по_щитам!N2307</f>
        <v>0</v>
      </c>
      <c r="L2302" s="20"/>
      <c r="M2302" s="20">
        <f>Разбивка_по_щитам!P2307</f>
        <v>0</v>
      </c>
      <c r="N2302" s="20"/>
    </row>
    <row r="2303" spans="2:14" x14ac:dyDescent="0.2">
      <c r="B2303" s="20">
        <f>Разбивка_по_щитам!B2308</f>
        <v>0</v>
      </c>
      <c r="C2303" s="20">
        <f>Разбивка_по_щитам!C2308</f>
        <v>0</v>
      </c>
      <c r="D2303" s="20">
        <f>Разбивка_по_щитам!F2308</f>
        <v>0</v>
      </c>
      <c r="E2303" s="20">
        <f>Разбивка_по_щитам!H2308</f>
        <v>0</v>
      </c>
      <c r="F2303" s="20">
        <f>Разбивка_по_щитам!I2308</f>
        <v>0</v>
      </c>
      <c r="G2303" s="20">
        <f>Разбивка_по_щитам!J2308</f>
        <v>0</v>
      </c>
      <c r="H2303" s="20">
        <f>Разбивка_по_щитам!K2308</f>
        <v>0</v>
      </c>
      <c r="I2303" s="20">
        <f>Разбивка_по_щитам!L2308</f>
        <v>0</v>
      </c>
      <c r="J2303" s="20">
        <f>Разбивка_по_щитам!M2308</f>
        <v>0</v>
      </c>
      <c r="K2303" s="20">
        <f>Разбивка_по_щитам!N2308</f>
        <v>0</v>
      </c>
      <c r="L2303" s="20"/>
      <c r="M2303" s="20">
        <f>Разбивка_по_щитам!P2308</f>
        <v>0</v>
      </c>
      <c r="N2303" s="20"/>
    </row>
    <row r="2304" spans="2:14" x14ac:dyDescent="0.2">
      <c r="B2304" s="20">
        <f>Разбивка_по_щитам!B2309</f>
        <v>0</v>
      </c>
      <c r="C2304" s="20">
        <f>Разбивка_по_щитам!C2309</f>
        <v>0</v>
      </c>
      <c r="D2304" s="20">
        <f>Разбивка_по_щитам!F2309</f>
        <v>0</v>
      </c>
      <c r="E2304" s="20">
        <f>Разбивка_по_щитам!H2309</f>
        <v>0</v>
      </c>
      <c r="F2304" s="20">
        <f>Разбивка_по_щитам!I2309</f>
        <v>0</v>
      </c>
      <c r="G2304" s="20">
        <f>Разбивка_по_щитам!J2309</f>
        <v>0</v>
      </c>
      <c r="H2304" s="20">
        <f>Разбивка_по_щитам!K2309</f>
        <v>0</v>
      </c>
      <c r="I2304" s="20">
        <f>Разбивка_по_щитам!L2309</f>
        <v>0</v>
      </c>
      <c r="J2304" s="20">
        <f>Разбивка_по_щитам!M2309</f>
        <v>0</v>
      </c>
      <c r="K2304" s="20">
        <f>Разбивка_по_щитам!N2309</f>
        <v>0</v>
      </c>
      <c r="L2304" s="20"/>
      <c r="M2304" s="20">
        <f>Разбивка_по_щитам!P2309</f>
        <v>0</v>
      </c>
      <c r="N2304" s="20"/>
    </row>
    <row r="2305" spans="2:14" x14ac:dyDescent="0.2">
      <c r="B2305" s="20">
        <f>Разбивка_по_щитам!B2310</f>
        <v>0</v>
      </c>
      <c r="C2305" s="20">
        <f>Разбивка_по_щитам!C2310</f>
        <v>0</v>
      </c>
      <c r="D2305" s="20">
        <f>Разбивка_по_щитам!F2310</f>
        <v>0</v>
      </c>
      <c r="E2305" s="20">
        <f>Разбивка_по_щитам!H2310</f>
        <v>0</v>
      </c>
      <c r="F2305" s="20">
        <f>Разбивка_по_щитам!I2310</f>
        <v>0</v>
      </c>
      <c r="G2305" s="20">
        <f>Разбивка_по_щитам!J2310</f>
        <v>0</v>
      </c>
      <c r="H2305" s="20">
        <f>Разбивка_по_щитам!K2310</f>
        <v>0</v>
      </c>
      <c r="I2305" s="20">
        <f>Разбивка_по_щитам!L2310</f>
        <v>0</v>
      </c>
      <c r="J2305" s="20">
        <f>Разбивка_по_щитам!M2310</f>
        <v>0</v>
      </c>
      <c r="K2305" s="20">
        <f>Разбивка_по_щитам!N2310</f>
        <v>0</v>
      </c>
      <c r="L2305" s="20"/>
      <c r="M2305" s="20">
        <f>Разбивка_по_щитам!P2310</f>
        <v>0</v>
      </c>
      <c r="N2305" s="20"/>
    </row>
    <row r="2306" spans="2:14" x14ac:dyDescent="0.2">
      <c r="B2306" s="20">
        <f>Разбивка_по_щитам!B2311</f>
        <v>0</v>
      </c>
      <c r="C2306" s="20">
        <f>Разбивка_по_щитам!C2311</f>
        <v>0</v>
      </c>
      <c r="D2306" s="20">
        <f>Разбивка_по_щитам!F2311</f>
        <v>0</v>
      </c>
      <c r="E2306" s="20">
        <f>Разбивка_по_щитам!H2311</f>
        <v>0</v>
      </c>
      <c r="F2306" s="20">
        <f>Разбивка_по_щитам!I2311</f>
        <v>0</v>
      </c>
      <c r="G2306" s="20">
        <f>Разбивка_по_щитам!J2311</f>
        <v>0</v>
      </c>
      <c r="H2306" s="20">
        <f>Разбивка_по_щитам!K2311</f>
        <v>0</v>
      </c>
      <c r="I2306" s="20">
        <f>Разбивка_по_щитам!L2311</f>
        <v>0</v>
      </c>
      <c r="J2306" s="20">
        <f>Разбивка_по_щитам!M2311</f>
        <v>0</v>
      </c>
      <c r="K2306" s="20">
        <f>Разбивка_по_щитам!N2311</f>
        <v>0</v>
      </c>
      <c r="L2306" s="20"/>
      <c r="M2306" s="20">
        <f>Разбивка_по_щитам!P2311</f>
        <v>0</v>
      </c>
      <c r="N2306" s="20"/>
    </row>
    <row r="2307" spans="2:14" x14ac:dyDescent="0.2">
      <c r="B2307" s="20">
        <f>Разбивка_по_щитам!B2312</f>
        <v>0</v>
      </c>
      <c r="C2307" s="20">
        <f>Разбивка_по_щитам!C2312</f>
        <v>0</v>
      </c>
      <c r="D2307" s="20">
        <f>Разбивка_по_щитам!F2312</f>
        <v>0</v>
      </c>
      <c r="E2307" s="20">
        <f>Разбивка_по_щитам!H2312</f>
        <v>0</v>
      </c>
      <c r="F2307" s="20">
        <f>Разбивка_по_щитам!I2312</f>
        <v>0</v>
      </c>
      <c r="G2307" s="20">
        <f>Разбивка_по_щитам!J2312</f>
        <v>0</v>
      </c>
      <c r="H2307" s="20">
        <f>Разбивка_по_щитам!K2312</f>
        <v>0</v>
      </c>
      <c r="I2307" s="20">
        <f>Разбивка_по_щитам!L2312</f>
        <v>0</v>
      </c>
      <c r="J2307" s="20">
        <f>Разбивка_по_щитам!M2312</f>
        <v>0</v>
      </c>
      <c r="K2307" s="20">
        <f>Разбивка_по_щитам!N2312</f>
        <v>0</v>
      </c>
      <c r="L2307" s="20"/>
      <c r="M2307" s="20">
        <f>Разбивка_по_щитам!P2312</f>
        <v>0</v>
      </c>
      <c r="N2307" s="20"/>
    </row>
    <row r="2308" spans="2:14" x14ac:dyDescent="0.2">
      <c r="B2308" s="20">
        <f>Разбивка_по_щитам!B2313</f>
        <v>0</v>
      </c>
      <c r="C2308" s="20">
        <f>Разбивка_по_щитам!C2313</f>
        <v>0</v>
      </c>
      <c r="D2308" s="20">
        <f>Разбивка_по_щитам!F2313</f>
        <v>0</v>
      </c>
      <c r="E2308" s="20">
        <f>Разбивка_по_щитам!H2313</f>
        <v>0</v>
      </c>
      <c r="F2308" s="20">
        <f>Разбивка_по_щитам!I2313</f>
        <v>0</v>
      </c>
      <c r="G2308" s="20">
        <f>Разбивка_по_щитам!J2313</f>
        <v>0</v>
      </c>
      <c r="H2308" s="20">
        <f>Разбивка_по_щитам!K2313</f>
        <v>0</v>
      </c>
      <c r="I2308" s="20">
        <f>Разбивка_по_щитам!L2313</f>
        <v>0</v>
      </c>
      <c r="J2308" s="20">
        <f>Разбивка_по_щитам!M2313</f>
        <v>0</v>
      </c>
      <c r="K2308" s="20">
        <f>Разбивка_по_щитам!N2313</f>
        <v>0</v>
      </c>
      <c r="L2308" s="20"/>
      <c r="M2308" s="20">
        <f>Разбивка_по_щитам!P2313</f>
        <v>0</v>
      </c>
      <c r="N2308" s="20"/>
    </row>
    <row r="2309" spans="2:14" x14ac:dyDescent="0.2">
      <c r="B2309" s="20">
        <f>Разбивка_по_щитам!B2314</f>
        <v>0</v>
      </c>
      <c r="C2309" s="20">
        <f>Разбивка_по_щитам!C2314</f>
        <v>0</v>
      </c>
      <c r="D2309" s="20">
        <f>Разбивка_по_щитам!F2314</f>
        <v>0</v>
      </c>
      <c r="E2309" s="20">
        <f>Разбивка_по_щитам!H2314</f>
        <v>0</v>
      </c>
      <c r="F2309" s="20">
        <f>Разбивка_по_щитам!I2314</f>
        <v>0</v>
      </c>
      <c r="G2309" s="20">
        <f>Разбивка_по_щитам!J2314</f>
        <v>0</v>
      </c>
      <c r="H2309" s="20">
        <f>Разбивка_по_щитам!K2314</f>
        <v>0</v>
      </c>
      <c r="I2309" s="20">
        <f>Разбивка_по_щитам!L2314</f>
        <v>0</v>
      </c>
      <c r="J2309" s="20">
        <f>Разбивка_по_щитам!M2314</f>
        <v>0</v>
      </c>
      <c r="K2309" s="20">
        <f>Разбивка_по_щитам!N2314</f>
        <v>0</v>
      </c>
      <c r="L2309" s="20"/>
      <c r="M2309" s="20">
        <f>Разбивка_по_щитам!P2314</f>
        <v>0</v>
      </c>
      <c r="N2309" s="20"/>
    </row>
    <row r="2310" spans="2:14" x14ac:dyDescent="0.2">
      <c r="B2310" s="20">
        <f>Разбивка_по_щитам!B2315</f>
        <v>0</v>
      </c>
      <c r="C2310" s="20">
        <f>Разбивка_по_щитам!C2315</f>
        <v>0</v>
      </c>
      <c r="D2310" s="20">
        <f>Разбивка_по_щитам!F2315</f>
        <v>0</v>
      </c>
      <c r="E2310" s="20">
        <f>Разбивка_по_щитам!H2315</f>
        <v>0</v>
      </c>
      <c r="F2310" s="20">
        <f>Разбивка_по_щитам!I2315</f>
        <v>0</v>
      </c>
      <c r="G2310" s="20">
        <f>Разбивка_по_щитам!J2315</f>
        <v>0</v>
      </c>
      <c r="H2310" s="20">
        <f>Разбивка_по_щитам!K2315</f>
        <v>0</v>
      </c>
      <c r="I2310" s="20">
        <f>Разбивка_по_щитам!L2315</f>
        <v>0</v>
      </c>
      <c r="J2310" s="20">
        <f>Разбивка_по_щитам!M2315</f>
        <v>0</v>
      </c>
      <c r="K2310" s="20">
        <f>Разбивка_по_щитам!N2315</f>
        <v>0</v>
      </c>
      <c r="L2310" s="20"/>
      <c r="M2310" s="20">
        <f>Разбивка_по_щитам!P2315</f>
        <v>0</v>
      </c>
      <c r="N2310" s="20"/>
    </row>
    <row r="2311" spans="2:14" x14ac:dyDescent="0.2">
      <c r="B2311" s="20">
        <f>Разбивка_по_щитам!B2316</f>
        <v>0</v>
      </c>
      <c r="C2311" s="20">
        <f>Разбивка_по_щитам!C2316</f>
        <v>0</v>
      </c>
      <c r="D2311" s="20">
        <f>Разбивка_по_щитам!F2316</f>
        <v>0</v>
      </c>
      <c r="E2311" s="20">
        <f>Разбивка_по_щитам!H2316</f>
        <v>0</v>
      </c>
      <c r="F2311" s="20">
        <f>Разбивка_по_щитам!I2316</f>
        <v>0</v>
      </c>
      <c r="G2311" s="20">
        <f>Разбивка_по_щитам!J2316</f>
        <v>0</v>
      </c>
      <c r="H2311" s="20">
        <f>Разбивка_по_щитам!K2316</f>
        <v>0</v>
      </c>
      <c r="I2311" s="20">
        <f>Разбивка_по_щитам!L2316</f>
        <v>0</v>
      </c>
      <c r="J2311" s="20">
        <f>Разбивка_по_щитам!M2316</f>
        <v>0</v>
      </c>
      <c r="K2311" s="20">
        <f>Разбивка_по_щитам!N2316</f>
        <v>0</v>
      </c>
      <c r="L2311" s="20"/>
      <c r="M2311" s="20">
        <f>Разбивка_по_щитам!P2316</f>
        <v>0</v>
      </c>
      <c r="N2311" s="20"/>
    </row>
    <row r="2312" spans="2:14" x14ac:dyDescent="0.2">
      <c r="B2312" s="20">
        <f>Разбивка_по_щитам!B2317</f>
        <v>0</v>
      </c>
      <c r="C2312" s="20">
        <f>Разбивка_по_щитам!C2317</f>
        <v>0</v>
      </c>
      <c r="D2312" s="20">
        <f>Разбивка_по_щитам!F2317</f>
        <v>0</v>
      </c>
      <c r="E2312" s="20">
        <f>Разбивка_по_щитам!H2317</f>
        <v>0</v>
      </c>
      <c r="F2312" s="20">
        <f>Разбивка_по_щитам!I2317</f>
        <v>0</v>
      </c>
      <c r="G2312" s="20">
        <f>Разбивка_по_щитам!J2317</f>
        <v>0</v>
      </c>
      <c r="H2312" s="20">
        <f>Разбивка_по_щитам!K2317</f>
        <v>0</v>
      </c>
      <c r="I2312" s="20">
        <f>Разбивка_по_щитам!L2317</f>
        <v>0</v>
      </c>
      <c r="J2312" s="20">
        <f>Разбивка_по_щитам!M2317</f>
        <v>0</v>
      </c>
      <c r="K2312" s="20">
        <f>Разбивка_по_щитам!N2317</f>
        <v>0</v>
      </c>
      <c r="L2312" s="20"/>
      <c r="M2312" s="20">
        <f>Разбивка_по_щитам!P2317</f>
        <v>0</v>
      </c>
      <c r="N2312" s="20"/>
    </row>
    <row r="2313" spans="2:14" x14ac:dyDescent="0.2">
      <c r="B2313" s="20">
        <f>Разбивка_по_щитам!B2318</f>
        <v>0</v>
      </c>
      <c r="C2313" s="20">
        <f>Разбивка_по_щитам!C2318</f>
        <v>0</v>
      </c>
      <c r="D2313" s="20">
        <f>Разбивка_по_щитам!F2318</f>
        <v>0</v>
      </c>
      <c r="E2313" s="20">
        <f>Разбивка_по_щитам!H2318</f>
        <v>0</v>
      </c>
      <c r="F2313" s="20">
        <f>Разбивка_по_щитам!I2318</f>
        <v>0</v>
      </c>
      <c r="G2313" s="20">
        <f>Разбивка_по_щитам!J2318</f>
        <v>0</v>
      </c>
      <c r="H2313" s="20">
        <f>Разбивка_по_щитам!K2318</f>
        <v>0</v>
      </c>
      <c r="I2313" s="20">
        <f>Разбивка_по_щитам!L2318</f>
        <v>0</v>
      </c>
      <c r="J2313" s="20">
        <f>Разбивка_по_щитам!M2318</f>
        <v>0</v>
      </c>
      <c r="K2313" s="20">
        <f>Разбивка_по_щитам!N2318</f>
        <v>0</v>
      </c>
      <c r="L2313" s="20"/>
      <c r="M2313" s="20">
        <f>Разбивка_по_щитам!P2318</f>
        <v>0</v>
      </c>
      <c r="N2313" s="20"/>
    </row>
    <row r="2314" spans="2:14" x14ac:dyDescent="0.2">
      <c r="B2314" s="20">
        <f>Разбивка_по_щитам!B2319</f>
        <v>0</v>
      </c>
      <c r="C2314" s="20">
        <f>Разбивка_по_щитам!C2319</f>
        <v>0</v>
      </c>
      <c r="D2314" s="20">
        <f>Разбивка_по_щитам!F2319</f>
        <v>0</v>
      </c>
      <c r="E2314" s="20">
        <f>Разбивка_по_щитам!H2319</f>
        <v>0</v>
      </c>
      <c r="F2314" s="20">
        <f>Разбивка_по_щитам!I2319</f>
        <v>0</v>
      </c>
      <c r="G2314" s="20">
        <f>Разбивка_по_щитам!J2319</f>
        <v>0</v>
      </c>
      <c r="H2314" s="20">
        <f>Разбивка_по_щитам!K2319</f>
        <v>0</v>
      </c>
      <c r="I2314" s="20">
        <f>Разбивка_по_щитам!L2319</f>
        <v>0</v>
      </c>
      <c r="J2314" s="20">
        <f>Разбивка_по_щитам!M2319</f>
        <v>0</v>
      </c>
      <c r="K2314" s="20">
        <f>Разбивка_по_щитам!N2319</f>
        <v>0</v>
      </c>
      <c r="L2314" s="20"/>
      <c r="M2314" s="20">
        <f>Разбивка_по_щитам!P2319</f>
        <v>0</v>
      </c>
      <c r="N2314" s="20"/>
    </row>
    <row r="2315" spans="2:14" x14ac:dyDescent="0.2">
      <c r="B2315" s="20">
        <f>Разбивка_по_щитам!B2320</f>
        <v>0</v>
      </c>
      <c r="C2315" s="20">
        <f>Разбивка_по_щитам!C2320</f>
        <v>0</v>
      </c>
      <c r="D2315" s="20">
        <f>Разбивка_по_щитам!F2320</f>
        <v>0</v>
      </c>
      <c r="E2315" s="20">
        <f>Разбивка_по_щитам!H2320</f>
        <v>0</v>
      </c>
      <c r="F2315" s="20">
        <f>Разбивка_по_щитам!I2320</f>
        <v>0</v>
      </c>
      <c r="G2315" s="20">
        <f>Разбивка_по_щитам!J2320</f>
        <v>0</v>
      </c>
      <c r="H2315" s="20">
        <f>Разбивка_по_щитам!K2320</f>
        <v>0</v>
      </c>
      <c r="I2315" s="20">
        <f>Разбивка_по_щитам!L2320</f>
        <v>0</v>
      </c>
      <c r="J2315" s="20">
        <f>Разбивка_по_щитам!M2320</f>
        <v>0</v>
      </c>
      <c r="K2315" s="20">
        <f>Разбивка_по_щитам!N2320</f>
        <v>0</v>
      </c>
      <c r="L2315" s="20"/>
      <c r="M2315" s="20">
        <f>Разбивка_по_щитам!P2320</f>
        <v>0</v>
      </c>
      <c r="N2315" s="20"/>
    </row>
    <row r="2316" spans="2:14" x14ac:dyDescent="0.2">
      <c r="B2316" s="20">
        <f>Разбивка_по_щитам!B2321</f>
        <v>0</v>
      </c>
      <c r="C2316" s="20">
        <f>Разбивка_по_щитам!C2321</f>
        <v>0</v>
      </c>
      <c r="D2316" s="20">
        <f>Разбивка_по_щитам!F2321</f>
        <v>0</v>
      </c>
      <c r="E2316" s="20">
        <f>Разбивка_по_щитам!H2321</f>
        <v>0</v>
      </c>
      <c r="F2316" s="20">
        <f>Разбивка_по_щитам!I2321</f>
        <v>0</v>
      </c>
      <c r="G2316" s="20">
        <f>Разбивка_по_щитам!J2321</f>
        <v>0</v>
      </c>
      <c r="H2316" s="20">
        <f>Разбивка_по_щитам!K2321</f>
        <v>0</v>
      </c>
      <c r="I2316" s="20">
        <f>Разбивка_по_щитам!L2321</f>
        <v>0</v>
      </c>
      <c r="J2316" s="20">
        <f>Разбивка_по_щитам!M2321</f>
        <v>0</v>
      </c>
      <c r="K2316" s="20">
        <f>Разбивка_по_щитам!N2321</f>
        <v>0</v>
      </c>
      <c r="L2316" s="20"/>
      <c r="M2316" s="20">
        <f>Разбивка_по_щитам!P2321</f>
        <v>0</v>
      </c>
      <c r="N2316" s="20"/>
    </row>
    <row r="2317" spans="2:14" x14ac:dyDescent="0.2">
      <c r="B2317" s="20">
        <f>Разбивка_по_щитам!B2322</f>
        <v>0</v>
      </c>
      <c r="C2317" s="20">
        <f>Разбивка_по_щитам!C2322</f>
        <v>0</v>
      </c>
      <c r="D2317" s="20">
        <f>Разбивка_по_щитам!F2322</f>
        <v>0</v>
      </c>
      <c r="E2317" s="20">
        <f>Разбивка_по_щитам!H2322</f>
        <v>0</v>
      </c>
      <c r="F2317" s="20">
        <f>Разбивка_по_щитам!I2322</f>
        <v>0</v>
      </c>
      <c r="G2317" s="20">
        <f>Разбивка_по_щитам!J2322</f>
        <v>0</v>
      </c>
      <c r="H2317" s="20">
        <f>Разбивка_по_щитам!K2322</f>
        <v>0</v>
      </c>
      <c r="I2317" s="20">
        <f>Разбивка_по_щитам!L2322</f>
        <v>0</v>
      </c>
      <c r="J2317" s="20">
        <f>Разбивка_по_щитам!M2322</f>
        <v>0</v>
      </c>
      <c r="K2317" s="20">
        <f>Разбивка_по_щитам!N2322</f>
        <v>0</v>
      </c>
      <c r="L2317" s="20"/>
      <c r="M2317" s="20">
        <f>Разбивка_по_щитам!P2322</f>
        <v>0</v>
      </c>
      <c r="N2317" s="20"/>
    </row>
    <row r="2318" spans="2:14" x14ac:dyDescent="0.2">
      <c r="B2318" s="20">
        <f>Разбивка_по_щитам!B2323</f>
        <v>0</v>
      </c>
      <c r="C2318" s="20">
        <f>Разбивка_по_щитам!C2323</f>
        <v>0</v>
      </c>
      <c r="D2318" s="20">
        <f>Разбивка_по_щитам!F2323</f>
        <v>0</v>
      </c>
      <c r="E2318" s="20">
        <f>Разбивка_по_щитам!H2323</f>
        <v>0</v>
      </c>
      <c r="F2318" s="20">
        <f>Разбивка_по_щитам!I2323</f>
        <v>0</v>
      </c>
      <c r="G2318" s="20">
        <f>Разбивка_по_щитам!J2323</f>
        <v>0</v>
      </c>
      <c r="H2318" s="20">
        <f>Разбивка_по_щитам!K2323</f>
        <v>0</v>
      </c>
      <c r="I2318" s="20">
        <f>Разбивка_по_щитам!L2323</f>
        <v>0</v>
      </c>
      <c r="J2318" s="20">
        <f>Разбивка_по_щитам!M2323</f>
        <v>0</v>
      </c>
      <c r="K2318" s="20">
        <f>Разбивка_по_щитам!N2323</f>
        <v>0</v>
      </c>
      <c r="L2318" s="20"/>
      <c r="M2318" s="20">
        <f>Разбивка_по_щитам!P2323</f>
        <v>0</v>
      </c>
      <c r="N2318" s="20"/>
    </row>
    <row r="2319" spans="2:14" x14ac:dyDescent="0.2">
      <c r="B2319" s="20">
        <f>Разбивка_по_щитам!B2324</f>
        <v>0</v>
      </c>
      <c r="C2319" s="20">
        <f>Разбивка_по_щитам!C2324</f>
        <v>0</v>
      </c>
      <c r="D2319" s="20">
        <f>Разбивка_по_щитам!F2324</f>
        <v>0</v>
      </c>
      <c r="E2319" s="20">
        <f>Разбивка_по_щитам!H2324</f>
        <v>0</v>
      </c>
      <c r="F2319" s="20">
        <f>Разбивка_по_щитам!I2324</f>
        <v>0</v>
      </c>
      <c r="G2319" s="20">
        <f>Разбивка_по_щитам!J2324</f>
        <v>0</v>
      </c>
      <c r="H2319" s="20">
        <f>Разбивка_по_щитам!K2324</f>
        <v>0</v>
      </c>
      <c r="I2319" s="20">
        <f>Разбивка_по_щитам!L2324</f>
        <v>0</v>
      </c>
      <c r="J2319" s="20">
        <f>Разбивка_по_щитам!M2324</f>
        <v>0</v>
      </c>
      <c r="K2319" s="20">
        <f>Разбивка_по_щитам!N2324</f>
        <v>0</v>
      </c>
      <c r="L2319" s="20"/>
      <c r="M2319" s="20">
        <f>Разбивка_по_щитам!P2324</f>
        <v>0</v>
      </c>
      <c r="N2319" s="20"/>
    </row>
    <row r="2320" spans="2:14" x14ac:dyDescent="0.2">
      <c r="B2320" s="20">
        <f>Разбивка_по_щитам!B2325</f>
        <v>0</v>
      </c>
      <c r="C2320" s="20">
        <f>Разбивка_по_щитам!C2325</f>
        <v>0</v>
      </c>
      <c r="D2320" s="20">
        <f>Разбивка_по_щитам!F2325</f>
        <v>0</v>
      </c>
      <c r="E2320" s="20">
        <f>Разбивка_по_щитам!H2325</f>
        <v>0</v>
      </c>
      <c r="F2320" s="20">
        <f>Разбивка_по_щитам!I2325</f>
        <v>0</v>
      </c>
      <c r="G2320" s="20">
        <f>Разбивка_по_щитам!J2325</f>
        <v>0</v>
      </c>
      <c r="H2320" s="20">
        <f>Разбивка_по_щитам!K2325</f>
        <v>0</v>
      </c>
      <c r="I2320" s="20">
        <f>Разбивка_по_щитам!L2325</f>
        <v>0</v>
      </c>
      <c r="J2320" s="20">
        <f>Разбивка_по_щитам!M2325</f>
        <v>0</v>
      </c>
      <c r="K2320" s="20">
        <f>Разбивка_по_щитам!N2325</f>
        <v>0</v>
      </c>
      <c r="L2320" s="20"/>
      <c r="M2320" s="20">
        <f>Разбивка_по_щитам!P2325</f>
        <v>0</v>
      </c>
      <c r="N2320" s="20"/>
    </row>
    <row r="2321" spans="2:14" x14ac:dyDescent="0.2">
      <c r="B2321" s="20">
        <f>Разбивка_по_щитам!B2326</f>
        <v>0</v>
      </c>
      <c r="C2321" s="20">
        <f>Разбивка_по_щитам!C2326</f>
        <v>0</v>
      </c>
      <c r="D2321" s="20">
        <f>Разбивка_по_щитам!F2326</f>
        <v>0</v>
      </c>
      <c r="E2321" s="20">
        <f>Разбивка_по_щитам!H2326</f>
        <v>0</v>
      </c>
      <c r="F2321" s="20">
        <f>Разбивка_по_щитам!I2326</f>
        <v>0</v>
      </c>
      <c r="G2321" s="20">
        <f>Разбивка_по_щитам!J2326</f>
        <v>0</v>
      </c>
      <c r="H2321" s="20">
        <f>Разбивка_по_щитам!K2326</f>
        <v>0</v>
      </c>
      <c r="I2321" s="20">
        <f>Разбивка_по_щитам!L2326</f>
        <v>0</v>
      </c>
      <c r="J2321" s="20">
        <f>Разбивка_по_щитам!M2326</f>
        <v>0</v>
      </c>
      <c r="K2321" s="20">
        <f>Разбивка_по_щитам!N2326</f>
        <v>0</v>
      </c>
      <c r="L2321" s="20"/>
      <c r="M2321" s="20">
        <f>Разбивка_по_щитам!P2326</f>
        <v>0</v>
      </c>
      <c r="N2321" s="20"/>
    </row>
    <row r="2322" spans="2:14" x14ac:dyDescent="0.2">
      <c r="B2322" s="20">
        <f>Разбивка_по_щитам!B2327</f>
        <v>0</v>
      </c>
      <c r="C2322" s="20">
        <f>Разбивка_по_щитам!C2327</f>
        <v>0</v>
      </c>
      <c r="D2322" s="20">
        <f>Разбивка_по_щитам!F2327</f>
        <v>0</v>
      </c>
      <c r="E2322" s="20">
        <f>Разбивка_по_щитам!H2327</f>
        <v>0</v>
      </c>
      <c r="F2322" s="20">
        <f>Разбивка_по_щитам!I2327</f>
        <v>0</v>
      </c>
      <c r="G2322" s="20">
        <f>Разбивка_по_щитам!J2327</f>
        <v>0</v>
      </c>
      <c r="H2322" s="20">
        <f>Разбивка_по_щитам!K2327</f>
        <v>0</v>
      </c>
      <c r="I2322" s="20">
        <f>Разбивка_по_щитам!L2327</f>
        <v>0</v>
      </c>
      <c r="J2322" s="20">
        <f>Разбивка_по_щитам!M2327</f>
        <v>0</v>
      </c>
      <c r="K2322" s="20">
        <f>Разбивка_по_щитам!N2327</f>
        <v>0</v>
      </c>
      <c r="L2322" s="20"/>
      <c r="M2322" s="20">
        <f>Разбивка_по_щитам!P2327</f>
        <v>0</v>
      </c>
      <c r="N2322" s="20"/>
    </row>
    <row r="2323" spans="2:14" x14ac:dyDescent="0.2">
      <c r="B2323" s="20">
        <f>Разбивка_по_щитам!B2328</f>
        <v>0</v>
      </c>
      <c r="C2323" s="20">
        <f>Разбивка_по_щитам!C2328</f>
        <v>0</v>
      </c>
      <c r="D2323" s="20">
        <f>Разбивка_по_щитам!F2328</f>
        <v>0</v>
      </c>
      <c r="E2323" s="20">
        <f>Разбивка_по_щитам!H2328</f>
        <v>0</v>
      </c>
      <c r="F2323" s="20">
        <f>Разбивка_по_щитам!I2328</f>
        <v>0</v>
      </c>
      <c r="G2323" s="20">
        <f>Разбивка_по_щитам!J2328</f>
        <v>0</v>
      </c>
      <c r="H2323" s="20">
        <f>Разбивка_по_щитам!K2328</f>
        <v>0</v>
      </c>
      <c r="I2323" s="20">
        <f>Разбивка_по_щитам!L2328</f>
        <v>0</v>
      </c>
      <c r="J2323" s="20">
        <f>Разбивка_по_щитам!M2328</f>
        <v>0</v>
      </c>
      <c r="K2323" s="20">
        <f>Разбивка_по_щитам!N2328</f>
        <v>0</v>
      </c>
      <c r="L2323" s="20"/>
      <c r="M2323" s="20">
        <f>Разбивка_по_щитам!P2328</f>
        <v>0</v>
      </c>
      <c r="N2323" s="20"/>
    </row>
    <row r="2324" spans="2:14" x14ac:dyDescent="0.2">
      <c r="B2324" s="20">
        <f>Разбивка_по_щитам!B2329</f>
        <v>0</v>
      </c>
      <c r="C2324" s="20">
        <f>Разбивка_по_щитам!C2329</f>
        <v>0</v>
      </c>
      <c r="D2324" s="20">
        <f>Разбивка_по_щитам!F2329</f>
        <v>0</v>
      </c>
      <c r="E2324" s="20">
        <f>Разбивка_по_щитам!H2329</f>
        <v>0</v>
      </c>
      <c r="F2324" s="20">
        <f>Разбивка_по_щитам!I2329</f>
        <v>0</v>
      </c>
      <c r="G2324" s="20">
        <f>Разбивка_по_щитам!J2329</f>
        <v>0</v>
      </c>
      <c r="H2324" s="20">
        <f>Разбивка_по_щитам!K2329</f>
        <v>0</v>
      </c>
      <c r="I2324" s="20">
        <f>Разбивка_по_щитам!L2329</f>
        <v>0</v>
      </c>
      <c r="J2324" s="20">
        <f>Разбивка_по_щитам!M2329</f>
        <v>0</v>
      </c>
      <c r="K2324" s="20">
        <f>Разбивка_по_щитам!N2329</f>
        <v>0</v>
      </c>
      <c r="L2324" s="20"/>
      <c r="M2324" s="20">
        <f>Разбивка_по_щитам!P2329</f>
        <v>0</v>
      </c>
      <c r="N2324" s="20"/>
    </row>
    <row r="2325" spans="2:14" x14ac:dyDescent="0.2">
      <c r="B2325" s="20">
        <f>Разбивка_по_щитам!B2330</f>
        <v>0</v>
      </c>
      <c r="C2325" s="20">
        <f>Разбивка_по_щитам!C2330</f>
        <v>0</v>
      </c>
      <c r="D2325" s="20">
        <f>Разбивка_по_щитам!F2330</f>
        <v>0</v>
      </c>
      <c r="E2325" s="20">
        <f>Разбивка_по_щитам!H2330</f>
        <v>0</v>
      </c>
      <c r="F2325" s="20">
        <f>Разбивка_по_щитам!I2330</f>
        <v>0</v>
      </c>
      <c r="G2325" s="20">
        <f>Разбивка_по_щитам!J2330</f>
        <v>0</v>
      </c>
      <c r="H2325" s="20">
        <f>Разбивка_по_щитам!K2330</f>
        <v>0</v>
      </c>
      <c r="I2325" s="20">
        <f>Разбивка_по_щитам!L2330</f>
        <v>0</v>
      </c>
      <c r="J2325" s="20">
        <f>Разбивка_по_щитам!M2330</f>
        <v>0</v>
      </c>
      <c r="K2325" s="20">
        <f>Разбивка_по_щитам!N2330</f>
        <v>0</v>
      </c>
      <c r="L2325" s="20"/>
      <c r="M2325" s="20">
        <f>Разбивка_по_щитам!P2330</f>
        <v>0</v>
      </c>
      <c r="N2325" s="20"/>
    </row>
    <row r="2326" spans="2:14" x14ac:dyDescent="0.2">
      <c r="B2326" s="20">
        <f>Разбивка_по_щитам!B2331</f>
        <v>0</v>
      </c>
      <c r="C2326" s="20">
        <f>Разбивка_по_щитам!C2331</f>
        <v>0</v>
      </c>
      <c r="D2326" s="20">
        <f>Разбивка_по_щитам!F2331</f>
        <v>0</v>
      </c>
      <c r="E2326" s="20">
        <f>Разбивка_по_щитам!H2331</f>
        <v>0</v>
      </c>
      <c r="F2326" s="20">
        <f>Разбивка_по_щитам!I2331</f>
        <v>0</v>
      </c>
      <c r="G2326" s="20">
        <f>Разбивка_по_щитам!J2331</f>
        <v>0</v>
      </c>
      <c r="H2326" s="20">
        <f>Разбивка_по_щитам!K2331</f>
        <v>0</v>
      </c>
      <c r="I2326" s="20">
        <f>Разбивка_по_щитам!L2331</f>
        <v>0</v>
      </c>
      <c r="J2326" s="20">
        <f>Разбивка_по_щитам!M2331</f>
        <v>0</v>
      </c>
      <c r="K2326" s="20">
        <f>Разбивка_по_щитам!N2331</f>
        <v>0</v>
      </c>
      <c r="L2326" s="20"/>
      <c r="M2326" s="20">
        <f>Разбивка_по_щитам!P2331</f>
        <v>0</v>
      </c>
      <c r="N2326" s="20"/>
    </row>
    <row r="2327" spans="2:14" x14ac:dyDescent="0.2">
      <c r="B2327" s="20">
        <f>Разбивка_по_щитам!B2332</f>
        <v>0</v>
      </c>
      <c r="C2327" s="20">
        <f>Разбивка_по_щитам!C2332</f>
        <v>0</v>
      </c>
      <c r="D2327" s="20">
        <f>Разбивка_по_щитам!F2332</f>
        <v>0</v>
      </c>
      <c r="E2327" s="20">
        <f>Разбивка_по_щитам!H2332</f>
        <v>0</v>
      </c>
      <c r="F2327" s="20">
        <f>Разбивка_по_щитам!I2332</f>
        <v>0</v>
      </c>
      <c r="G2327" s="20">
        <f>Разбивка_по_щитам!J2332</f>
        <v>0</v>
      </c>
      <c r="H2327" s="20">
        <f>Разбивка_по_щитам!K2332</f>
        <v>0</v>
      </c>
      <c r="I2327" s="20">
        <f>Разбивка_по_щитам!L2332</f>
        <v>0</v>
      </c>
      <c r="J2327" s="20">
        <f>Разбивка_по_щитам!M2332</f>
        <v>0</v>
      </c>
      <c r="K2327" s="20">
        <f>Разбивка_по_щитам!N2332</f>
        <v>0</v>
      </c>
      <c r="L2327" s="20"/>
      <c r="M2327" s="20">
        <f>Разбивка_по_щитам!P2332</f>
        <v>0</v>
      </c>
      <c r="N2327" s="20"/>
    </row>
    <row r="2328" spans="2:14" x14ac:dyDescent="0.2">
      <c r="B2328" s="20">
        <f>Разбивка_по_щитам!B2333</f>
        <v>0</v>
      </c>
      <c r="C2328" s="20">
        <f>Разбивка_по_щитам!C2333</f>
        <v>0</v>
      </c>
      <c r="D2328" s="20">
        <f>Разбивка_по_щитам!F2333</f>
        <v>0</v>
      </c>
      <c r="E2328" s="20">
        <f>Разбивка_по_щитам!H2333</f>
        <v>0</v>
      </c>
      <c r="F2328" s="20">
        <f>Разбивка_по_щитам!I2333</f>
        <v>0</v>
      </c>
      <c r="G2328" s="20">
        <f>Разбивка_по_щитам!J2333</f>
        <v>0</v>
      </c>
      <c r="H2328" s="20">
        <f>Разбивка_по_щитам!K2333</f>
        <v>0</v>
      </c>
      <c r="I2328" s="20">
        <f>Разбивка_по_щитам!L2333</f>
        <v>0</v>
      </c>
      <c r="J2328" s="20">
        <f>Разбивка_по_щитам!M2333</f>
        <v>0</v>
      </c>
      <c r="K2328" s="20">
        <f>Разбивка_по_щитам!N2333</f>
        <v>0</v>
      </c>
      <c r="L2328" s="20"/>
      <c r="M2328" s="20">
        <f>Разбивка_по_щитам!P2333</f>
        <v>0</v>
      </c>
      <c r="N2328" s="20"/>
    </row>
    <row r="2329" spans="2:14" x14ac:dyDescent="0.2">
      <c r="B2329" s="20">
        <f>Разбивка_по_щитам!B2334</f>
        <v>0</v>
      </c>
      <c r="C2329" s="20">
        <f>Разбивка_по_щитам!C2334</f>
        <v>0</v>
      </c>
      <c r="D2329" s="20">
        <f>Разбивка_по_щитам!F2334</f>
        <v>0</v>
      </c>
      <c r="E2329" s="20">
        <f>Разбивка_по_щитам!H2334</f>
        <v>0</v>
      </c>
      <c r="F2329" s="20">
        <f>Разбивка_по_щитам!I2334</f>
        <v>0</v>
      </c>
      <c r="G2329" s="20">
        <f>Разбивка_по_щитам!J2334</f>
        <v>0</v>
      </c>
      <c r="H2329" s="20">
        <f>Разбивка_по_щитам!K2334</f>
        <v>0</v>
      </c>
      <c r="I2329" s="20">
        <f>Разбивка_по_щитам!L2334</f>
        <v>0</v>
      </c>
      <c r="J2329" s="20">
        <f>Разбивка_по_щитам!M2334</f>
        <v>0</v>
      </c>
      <c r="K2329" s="20">
        <f>Разбивка_по_щитам!N2334</f>
        <v>0</v>
      </c>
      <c r="L2329" s="20"/>
      <c r="M2329" s="20">
        <f>Разбивка_по_щитам!P2334</f>
        <v>0</v>
      </c>
      <c r="N2329" s="20"/>
    </row>
    <row r="2330" spans="2:14" x14ac:dyDescent="0.2">
      <c r="B2330" s="20">
        <f>Разбивка_по_щитам!B2335</f>
        <v>0</v>
      </c>
      <c r="C2330" s="20">
        <f>Разбивка_по_щитам!C2335</f>
        <v>0</v>
      </c>
      <c r="D2330" s="20">
        <f>Разбивка_по_щитам!F2335</f>
        <v>0</v>
      </c>
      <c r="E2330" s="20">
        <f>Разбивка_по_щитам!H2335</f>
        <v>0</v>
      </c>
      <c r="F2330" s="20">
        <f>Разбивка_по_щитам!I2335</f>
        <v>0</v>
      </c>
      <c r="G2330" s="20">
        <f>Разбивка_по_щитам!J2335</f>
        <v>0</v>
      </c>
      <c r="H2330" s="20">
        <f>Разбивка_по_щитам!K2335</f>
        <v>0</v>
      </c>
      <c r="I2330" s="20">
        <f>Разбивка_по_щитам!L2335</f>
        <v>0</v>
      </c>
      <c r="J2330" s="20">
        <f>Разбивка_по_щитам!M2335</f>
        <v>0</v>
      </c>
      <c r="K2330" s="20">
        <f>Разбивка_по_щитам!N2335</f>
        <v>0</v>
      </c>
      <c r="L2330" s="20"/>
      <c r="M2330" s="20">
        <f>Разбивка_по_щитам!P2335</f>
        <v>0</v>
      </c>
      <c r="N2330" s="20"/>
    </row>
    <row r="2331" spans="2:14" x14ac:dyDescent="0.2">
      <c r="B2331" s="20">
        <f>Разбивка_по_щитам!B2336</f>
        <v>0</v>
      </c>
      <c r="C2331" s="20">
        <f>Разбивка_по_щитам!C2336</f>
        <v>0</v>
      </c>
      <c r="D2331" s="20">
        <f>Разбивка_по_щитам!F2336</f>
        <v>0</v>
      </c>
      <c r="E2331" s="20">
        <f>Разбивка_по_щитам!H2336</f>
        <v>0</v>
      </c>
      <c r="F2331" s="20">
        <f>Разбивка_по_щитам!I2336</f>
        <v>0</v>
      </c>
      <c r="G2331" s="20">
        <f>Разбивка_по_щитам!J2336</f>
        <v>0</v>
      </c>
      <c r="H2331" s="20">
        <f>Разбивка_по_щитам!K2336</f>
        <v>0</v>
      </c>
      <c r="I2331" s="20">
        <f>Разбивка_по_щитам!L2336</f>
        <v>0</v>
      </c>
      <c r="J2331" s="20">
        <f>Разбивка_по_щитам!M2336</f>
        <v>0</v>
      </c>
      <c r="K2331" s="20">
        <f>Разбивка_по_щитам!N2336</f>
        <v>0</v>
      </c>
      <c r="L2331" s="20"/>
      <c r="M2331" s="20">
        <f>Разбивка_по_щитам!P2336</f>
        <v>0</v>
      </c>
      <c r="N2331" s="20"/>
    </row>
    <row r="2332" spans="2:14" x14ac:dyDescent="0.2">
      <c r="B2332" s="20">
        <f>Разбивка_по_щитам!B2337</f>
        <v>0</v>
      </c>
      <c r="C2332" s="20">
        <f>Разбивка_по_щитам!C2337</f>
        <v>0</v>
      </c>
      <c r="D2332" s="20">
        <f>Разбивка_по_щитам!F2337</f>
        <v>0</v>
      </c>
      <c r="E2332" s="20">
        <f>Разбивка_по_щитам!H2337</f>
        <v>0</v>
      </c>
      <c r="F2332" s="20">
        <f>Разбивка_по_щитам!I2337</f>
        <v>0</v>
      </c>
      <c r="G2332" s="20">
        <f>Разбивка_по_щитам!J2337</f>
        <v>0</v>
      </c>
      <c r="H2332" s="20">
        <f>Разбивка_по_щитам!K2337</f>
        <v>0</v>
      </c>
      <c r="I2332" s="20">
        <f>Разбивка_по_щитам!L2337</f>
        <v>0</v>
      </c>
      <c r="J2332" s="20">
        <f>Разбивка_по_щитам!M2337</f>
        <v>0</v>
      </c>
      <c r="K2332" s="20">
        <f>Разбивка_по_щитам!N2337</f>
        <v>0</v>
      </c>
      <c r="L2332" s="20"/>
      <c r="M2332" s="20">
        <f>Разбивка_по_щитам!P2337</f>
        <v>0</v>
      </c>
      <c r="N2332" s="20"/>
    </row>
    <row r="2333" spans="2:14" x14ac:dyDescent="0.2">
      <c r="B2333" s="20">
        <f>Разбивка_по_щитам!B2338</f>
        <v>0</v>
      </c>
      <c r="C2333" s="20">
        <f>Разбивка_по_щитам!C2338</f>
        <v>0</v>
      </c>
      <c r="D2333" s="20">
        <f>Разбивка_по_щитам!F2338</f>
        <v>0</v>
      </c>
      <c r="E2333" s="20">
        <f>Разбивка_по_щитам!H2338</f>
        <v>0</v>
      </c>
      <c r="F2333" s="20">
        <f>Разбивка_по_щитам!I2338</f>
        <v>0</v>
      </c>
      <c r="G2333" s="20">
        <f>Разбивка_по_щитам!J2338</f>
        <v>0</v>
      </c>
      <c r="H2333" s="20">
        <f>Разбивка_по_щитам!K2338</f>
        <v>0</v>
      </c>
      <c r="I2333" s="20">
        <f>Разбивка_по_щитам!L2338</f>
        <v>0</v>
      </c>
      <c r="J2333" s="20">
        <f>Разбивка_по_щитам!M2338</f>
        <v>0</v>
      </c>
      <c r="K2333" s="20">
        <f>Разбивка_по_щитам!N2338</f>
        <v>0</v>
      </c>
      <c r="L2333" s="20"/>
      <c r="M2333" s="20">
        <f>Разбивка_по_щитам!P2338</f>
        <v>0</v>
      </c>
      <c r="N2333" s="20"/>
    </row>
    <row r="2334" spans="2:14" x14ac:dyDescent="0.2">
      <c r="B2334" s="20">
        <f>Разбивка_по_щитам!B2339</f>
        <v>0</v>
      </c>
      <c r="C2334" s="20">
        <f>Разбивка_по_щитам!C2339</f>
        <v>0</v>
      </c>
      <c r="D2334" s="20">
        <f>Разбивка_по_щитам!F2339</f>
        <v>0</v>
      </c>
      <c r="E2334" s="20">
        <f>Разбивка_по_щитам!H2339</f>
        <v>0</v>
      </c>
      <c r="F2334" s="20">
        <f>Разбивка_по_щитам!I2339</f>
        <v>0</v>
      </c>
      <c r="G2334" s="20">
        <f>Разбивка_по_щитам!J2339</f>
        <v>0</v>
      </c>
      <c r="H2334" s="20">
        <f>Разбивка_по_щитам!K2339</f>
        <v>0</v>
      </c>
      <c r="I2334" s="20">
        <f>Разбивка_по_щитам!L2339</f>
        <v>0</v>
      </c>
      <c r="J2334" s="20">
        <f>Разбивка_по_щитам!M2339</f>
        <v>0</v>
      </c>
      <c r="K2334" s="20">
        <f>Разбивка_по_щитам!N2339</f>
        <v>0</v>
      </c>
      <c r="L2334" s="20"/>
      <c r="M2334" s="20">
        <f>Разбивка_по_щитам!P2339</f>
        <v>0</v>
      </c>
      <c r="N2334" s="20"/>
    </row>
    <row r="2335" spans="2:14" x14ac:dyDescent="0.2">
      <c r="B2335" s="20">
        <f>Разбивка_по_щитам!B2340</f>
        <v>0</v>
      </c>
      <c r="C2335" s="20">
        <f>Разбивка_по_щитам!C2340</f>
        <v>0</v>
      </c>
      <c r="D2335" s="20">
        <f>Разбивка_по_щитам!F2340</f>
        <v>0</v>
      </c>
      <c r="E2335" s="20">
        <f>Разбивка_по_щитам!H2340</f>
        <v>0</v>
      </c>
      <c r="F2335" s="20">
        <f>Разбивка_по_щитам!I2340</f>
        <v>0</v>
      </c>
      <c r="G2335" s="20">
        <f>Разбивка_по_щитам!J2340</f>
        <v>0</v>
      </c>
      <c r="H2335" s="20">
        <f>Разбивка_по_щитам!K2340</f>
        <v>0</v>
      </c>
      <c r="I2335" s="20">
        <f>Разбивка_по_щитам!L2340</f>
        <v>0</v>
      </c>
      <c r="J2335" s="20">
        <f>Разбивка_по_щитам!M2340</f>
        <v>0</v>
      </c>
      <c r="K2335" s="20">
        <f>Разбивка_по_щитам!N2340</f>
        <v>0</v>
      </c>
      <c r="L2335" s="20"/>
      <c r="M2335" s="20">
        <f>Разбивка_по_щитам!P2340</f>
        <v>0</v>
      </c>
      <c r="N2335" s="20"/>
    </row>
    <row r="2336" spans="2:14" x14ac:dyDescent="0.2">
      <c r="B2336" s="20">
        <f>Разбивка_по_щитам!B2341</f>
        <v>0</v>
      </c>
      <c r="C2336" s="20">
        <f>Разбивка_по_щитам!C2341</f>
        <v>0</v>
      </c>
      <c r="D2336" s="20">
        <f>Разбивка_по_щитам!F2341</f>
        <v>0</v>
      </c>
      <c r="E2336" s="20">
        <f>Разбивка_по_щитам!H2341</f>
        <v>0</v>
      </c>
      <c r="F2336" s="20">
        <f>Разбивка_по_щитам!I2341</f>
        <v>0</v>
      </c>
      <c r="G2336" s="20">
        <f>Разбивка_по_щитам!J2341</f>
        <v>0</v>
      </c>
      <c r="H2336" s="20">
        <f>Разбивка_по_щитам!K2341</f>
        <v>0</v>
      </c>
      <c r="I2336" s="20">
        <f>Разбивка_по_щитам!L2341</f>
        <v>0</v>
      </c>
      <c r="J2336" s="20">
        <f>Разбивка_по_щитам!M2341</f>
        <v>0</v>
      </c>
      <c r="K2336" s="20">
        <f>Разбивка_по_щитам!N2341</f>
        <v>0</v>
      </c>
      <c r="L2336" s="20"/>
      <c r="M2336" s="20">
        <f>Разбивка_по_щитам!P2341</f>
        <v>0</v>
      </c>
      <c r="N2336" s="20"/>
    </row>
    <row r="2337" spans="2:14" x14ac:dyDescent="0.2">
      <c r="B2337" s="20">
        <f>Разбивка_по_щитам!B2342</f>
        <v>0</v>
      </c>
      <c r="C2337" s="20">
        <f>Разбивка_по_щитам!C2342</f>
        <v>0</v>
      </c>
      <c r="D2337" s="20">
        <f>Разбивка_по_щитам!F2342</f>
        <v>0</v>
      </c>
      <c r="E2337" s="20">
        <f>Разбивка_по_щитам!H2342</f>
        <v>0</v>
      </c>
      <c r="F2337" s="20">
        <f>Разбивка_по_щитам!I2342</f>
        <v>0</v>
      </c>
      <c r="G2337" s="20">
        <f>Разбивка_по_щитам!J2342</f>
        <v>0</v>
      </c>
      <c r="H2337" s="20">
        <f>Разбивка_по_щитам!K2342</f>
        <v>0</v>
      </c>
      <c r="I2337" s="20">
        <f>Разбивка_по_щитам!L2342</f>
        <v>0</v>
      </c>
      <c r="J2337" s="20">
        <f>Разбивка_по_щитам!M2342</f>
        <v>0</v>
      </c>
      <c r="K2337" s="20">
        <f>Разбивка_по_щитам!N2342</f>
        <v>0</v>
      </c>
      <c r="L2337" s="20"/>
      <c r="M2337" s="20">
        <f>Разбивка_по_щитам!P2342</f>
        <v>0</v>
      </c>
      <c r="N2337" s="20"/>
    </row>
    <row r="2338" spans="2:14" x14ac:dyDescent="0.2">
      <c r="B2338" s="20">
        <f>Разбивка_по_щитам!B2343</f>
        <v>0</v>
      </c>
      <c r="C2338" s="20">
        <f>Разбивка_по_щитам!C2343</f>
        <v>0</v>
      </c>
      <c r="D2338" s="20">
        <f>Разбивка_по_щитам!F2343</f>
        <v>0</v>
      </c>
      <c r="E2338" s="20">
        <f>Разбивка_по_щитам!H2343</f>
        <v>0</v>
      </c>
      <c r="F2338" s="20">
        <f>Разбивка_по_щитам!I2343</f>
        <v>0</v>
      </c>
      <c r="G2338" s="20">
        <f>Разбивка_по_щитам!J2343</f>
        <v>0</v>
      </c>
      <c r="H2338" s="20">
        <f>Разбивка_по_щитам!K2343</f>
        <v>0</v>
      </c>
      <c r="I2338" s="20">
        <f>Разбивка_по_щитам!L2343</f>
        <v>0</v>
      </c>
      <c r="J2338" s="20">
        <f>Разбивка_по_щитам!M2343</f>
        <v>0</v>
      </c>
      <c r="K2338" s="20">
        <f>Разбивка_по_щитам!N2343</f>
        <v>0</v>
      </c>
      <c r="L2338" s="20"/>
      <c r="M2338" s="20">
        <f>Разбивка_по_щитам!P2343</f>
        <v>0</v>
      </c>
      <c r="N2338" s="20"/>
    </row>
    <row r="2339" spans="2:14" x14ac:dyDescent="0.2">
      <c r="B2339" s="20">
        <f>Разбивка_по_щитам!B2344</f>
        <v>0</v>
      </c>
      <c r="C2339" s="20">
        <f>Разбивка_по_щитам!C2344</f>
        <v>0</v>
      </c>
      <c r="D2339" s="20">
        <f>Разбивка_по_щитам!F2344</f>
        <v>0</v>
      </c>
      <c r="E2339" s="20">
        <f>Разбивка_по_щитам!H2344</f>
        <v>0</v>
      </c>
      <c r="F2339" s="20">
        <f>Разбивка_по_щитам!I2344</f>
        <v>0</v>
      </c>
      <c r="G2339" s="20">
        <f>Разбивка_по_щитам!J2344</f>
        <v>0</v>
      </c>
      <c r="H2339" s="20">
        <f>Разбивка_по_щитам!K2344</f>
        <v>0</v>
      </c>
      <c r="I2339" s="20">
        <f>Разбивка_по_щитам!L2344</f>
        <v>0</v>
      </c>
      <c r="J2339" s="20">
        <f>Разбивка_по_щитам!M2344</f>
        <v>0</v>
      </c>
      <c r="K2339" s="20">
        <f>Разбивка_по_щитам!N2344</f>
        <v>0</v>
      </c>
      <c r="L2339" s="20"/>
      <c r="M2339" s="20">
        <f>Разбивка_по_щитам!P2344</f>
        <v>0</v>
      </c>
      <c r="N2339" s="20"/>
    </row>
    <row r="2340" spans="2:14" x14ac:dyDescent="0.2">
      <c r="B2340" s="20">
        <f>Разбивка_по_щитам!B2345</f>
        <v>0</v>
      </c>
      <c r="C2340" s="20">
        <f>Разбивка_по_щитам!C2345</f>
        <v>0</v>
      </c>
      <c r="D2340" s="20">
        <f>Разбивка_по_щитам!F2345</f>
        <v>0</v>
      </c>
      <c r="E2340" s="20">
        <f>Разбивка_по_щитам!H2345</f>
        <v>0</v>
      </c>
      <c r="F2340" s="20">
        <f>Разбивка_по_щитам!I2345</f>
        <v>0</v>
      </c>
      <c r="G2340" s="20">
        <f>Разбивка_по_щитам!J2345</f>
        <v>0</v>
      </c>
      <c r="H2340" s="20">
        <f>Разбивка_по_щитам!K2345</f>
        <v>0</v>
      </c>
      <c r="I2340" s="20">
        <f>Разбивка_по_щитам!L2345</f>
        <v>0</v>
      </c>
      <c r="J2340" s="20">
        <f>Разбивка_по_щитам!M2345</f>
        <v>0</v>
      </c>
      <c r="K2340" s="20">
        <f>Разбивка_по_щитам!N2345</f>
        <v>0</v>
      </c>
      <c r="L2340" s="20"/>
      <c r="M2340" s="20">
        <f>Разбивка_по_щитам!P2345</f>
        <v>0</v>
      </c>
      <c r="N2340" s="20"/>
    </row>
    <row r="2341" spans="2:14" x14ac:dyDescent="0.2">
      <c r="B2341" s="20">
        <f>Разбивка_по_щитам!B2346</f>
        <v>0</v>
      </c>
      <c r="C2341" s="20">
        <f>Разбивка_по_щитам!C2346</f>
        <v>0</v>
      </c>
      <c r="D2341" s="20">
        <f>Разбивка_по_щитам!F2346</f>
        <v>0</v>
      </c>
      <c r="E2341" s="20">
        <f>Разбивка_по_щитам!H2346</f>
        <v>0</v>
      </c>
      <c r="F2341" s="20">
        <f>Разбивка_по_щитам!I2346</f>
        <v>0</v>
      </c>
      <c r="G2341" s="20">
        <f>Разбивка_по_щитам!J2346</f>
        <v>0</v>
      </c>
      <c r="H2341" s="20">
        <f>Разбивка_по_щитам!K2346</f>
        <v>0</v>
      </c>
      <c r="I2341" s="20">
        <f>Разбивка_по_щитам!L2346</f>
        <v>0</v>
      </c>
      <c r="J2341" s="20">
        <f>Разбивка_по_щитам!M2346</f>
        <v>0</v>
      </c>
      <c r="K2341" s="20">
        <f>Разбивка_по_щитам!N2346</f>
        <v>0</v>
      </c>
      <c r="L2341" s="20"/>
      <c r="M2341" s="20">
        <f>Разбивка_по_щитам!P2346</f>
        <v>0</v>
      </c>
      <c r="N2341" s="20"/>
    </row>
    <row r="2342" spans="2:14" x14ac:dyDescent="0.2">
      <c r="B2342" s="20">
        <f>Разбивка_по_щитам!B2347</f>
        <v>0</v>
      </c>
      <c r="C2342" s="20">
        <f>Разбивка_по_щитам!C2347</f>
        <v>0</v>
      </c>
      <c r="D2342" s="20">
        <f>Разбивка_по_щитам!F2347</f>
        <v>0</v>
      </c>
      <c r="E2342" s="20">
        <f>Разбивка_по_щитам!H2347</f>
        <v>0</v>
      </c>
      <c r="F2342" s="20">
        <f>Разбивка_по_щитам!I2347</f>
        <v>0</v>
      </c>
      <c r="G2342" s="20">
        <f>Разбивка_по_щитам!J2347</f>
        <v>0</v>
      </c>
      <c r="H2342" s="20">
        <f>Разбивка_по_щитам!K2347</f>
        <v>0</v>
      </c>
      <c r="I2342" s="20">
        <f>Разбивка_по_щитам!L2347</f>
        <v>0</v>
      </c>
      <c r="J2342" s="20">
        <f>Разбивка_по_щитам!M2347</f>
        <v>0</v>
      </c>
      <c r="K2342" s="20">
        <f>Разбивка_по_щитам!N2347</f>
        <v>0</v>
      </c>
      <c r="L2342" s="20"/>
      <c r="M2342" s="20">
        <f>Разбивка_по_щитам!P2347</f>
        <v>0</v>
      </c>
      <c r="N2342" s="20"/>
    </row>
    <row r="2343" spans="2:14" x14ac:dyDescent="0.2">
      <c r="B2343" s="20">
        <f>Разбивка_по_щитам!B2348</f>
        <v>0</v>
      </c>
      <c r="C2343" s="20">
        <f>Разбивка_по_щитам!C2348</f>
        <v>0</v>
      </c>
      <c r="D2343" s="20">
        <f>Разбивка_по_щитам!F2348</f>
        <v>0</v>
      </c>
      <c r="E2343" s="20">
        <f>Разбивка_по_щитам!H2348</f>
        <v>0</v>
      </c>
      <c r="F2343" s="20">
        <f>Разбивка_по_щитам!I2348</f>
        <v>0</v>
      </c>
      <c r="G2343" s="20">
        <f>Разбивка_по_щитам!J2348</f>
        <v>0</v>
      </c>
      <c r="H2343" s="20">
        <f>Разбивка_по_щитам!K2348</f>
        <v>0</v>
      </c>
      <c r="I2343" s="20">
        <f>Разбивка_по_щитам!L2348</f>
        <v>0</v>
      </c>
      <c r="J2343" s="20">
        <f>Разбивка_по_щитам!M2348</f>
        <v>0</v>
      </c>
      <c r="K2343" s="20">
        <f>Разбивка_по_щитам!N2348</f>
        <v>0</v>
      </c>
      <c r="L2343" s="20"/>
      <c r="M2343" s="20">
        <f>Разбивка_по_щитам!P2348</f>
        <v>0</v>
      </c>
      <c r="N2343" s="20"/>
    </row>
    <row r="2344" spans="2:14" x14ac:dyDescent="0.2">
      <c r="B2344" s="20">
        <f>Разбивка_по_щитам!B2349</f>
        <v>0</v>
      </c>
      <c r="C2344" s="20">
        <f>Разбивка_по_щитам!C2349</f>
        <v>0</v>
      </c>
      <c r="D2344" s="20">
        <f>Разбивка_по_щитам!F2349</f>
        <v>0</v>
      </c>
      <c r="E2344" s="20">
        <f>Разбивка_по_щитам!H2349</f>
        <v>0</v>
      </c>
      <c r="F2344" s="20">
        <f>Разбивка_по_щитам!I2349</f>
        <v>0</v>
      </c>
      <c r="G2344" s="20">
        <f>Разбивка_по_щитам!J2349</f>
        <v>0</v>
      </c>
      <c r="H2344" s="20">
        <f>Разбивка_по_щитам!K2349</f>
        <v>0</v>
      </c>
      <c r="I2344" s="20">
        <f>Разбивка_по_щитам!L2349</f>
        <v>0</v>
      </c>
      <c r="J2344" s="20">
        <f>Разбивка_по_щитам!M2349</f>
        <v>0</v>
      </c>
      <c r="K2344" s="20">
        <f>Разбивка_по_щитам!N2349</f>
        <v>0</v>
      </c>
      <c r="L2344" s="20"/>
      <c r="M2344" s="20">
        <f>Разбивка_по_щитам!P2349</f>
        <v>0</v>
      </c>
      <c r="N2344" s="20"/>
    </row>
    <row r="2345" spans="2:14" x14ac:dyDescent="0.2">
      <c r="B2345" s="20">
        <f>Разбивка_по_щитам!B2350</f>
        <v>0</v>
      </c>
      <c r="C2345" s="20">
        <f>Разбивка_по_щитам!C2350</f>
        <v>0</v>
      </c>
      <c r="D2345" s="20">
        <f>Разбивка_по_щитам!F2350</f>
        <v>0</v>
      </c>
      <c r="E2345" s="20">
        <f>Разбивка_по_щитам!H2350</f>
        <v>0</v>
      </c>
      <c r="F2345" s="20">
        <f>Разбивка_по_щитам!I2350</f>
        <v>0</v>
      </c>
      <c r="G2345" s="20">
        <f>Разбивка_по_щитам!J2350</f>
        <v>0</v>
      </c>
      <c r="H2345" s="20">
        <f>Разбивка_по_щитам!K2350</f>
        <v>0</v>
      </c>
      <c r="I2345" s="20">
        <f>Разбивка_по_щитам!L2350</f>
        <v>0</v>
      </c>
      <c r="J2345" s="20">
        <f>Разбивка_по_щитам!M2350</f>
        <v>0</v>
      </c>
      <c r="K2345" s="20">
        <f>Разбивка_по_щитам!N2350</f>
        <v>0</v>
      </c>
      <c r="L2345" s="20"/>
      <c r="M2345" s="20">
        <f>Разбивка_по_щитам!P2350</f>
        <v>0</v>
      </c>
      <c r="N2345" s="20"/>
    </row>
    <row r="2346" spans="2:14" x14ac:dyDescent="0.2">
      <c r="B2346" s="20">
        <f>Разбивка_по_щитам!B2351</f>
        <v>0</v>
      </c>
      <c r="C2346" s="20">
        <f>Разбивка_по_щитам!C2351</f>
        <v>0</v>
      </c>
      <c r="D2346" s="20">
        <f>Разбивка_по_щитам!F2351</f>
        <v>0</v>
      </c>
      <c r="E2346" s="20">
        <f>Разбивка_по_щитам!H2351</f>
        <v>0</v>
      </c>
      <c r="F2346" s="20">
        <f>Разбивка_по_щитам!I2351</f>
        <v>0</v>
      </c>
      <c r="G2346" s="20">
        <f>Разбивка_по_щитам!J2351</f>
        <v>0</v>
      </c>
      <c r="H2346" s="20">
        <f>Разбивка_по_щитам!K2351</f>
        <v>0</v>
      </c>
      <c r="I2346" s="20">
        <f>Разбивка_по_щитам!L2351</f>
        <v>0</v>
      </c>
      <c r="J2346" s="20">
        <f>Разбивка_по_щитам!M2351</f>
        <v>0</v>
      </c>
      <c r="K2346" s="20">
        <f>Разбивка_по_щитам!N2351</f>
        <v>0</v>
      </c>
      <c r="L2346" s="20"/>
      <c r="M2346" s="20">
        <f>Разбивка_по_щитам!P2351</f>
        <v>0</v>
      </c>
      <c r="N2346" s="20"/>
    </row>
    <row r="2347" spans="2:14" x14ac:dyDescent="0.2">
      <c r="B2347" s="20">
        <f>Разбивка_по_щитам!B2352</f>
        <v>0</v>
      </c>
      <c r="C2347" s="20">
        <f>Разбивка_по_щитам!C2352</f>
        <v>0</v>
      </c>
      <c r="D2347" s="20">
        <f>Разбивка_по_щитам!F2352</f>
        <v>0</v>
      </c>
      <c r="E2347" s="20">
        <f>Разбивка_по_щитам!H2352</f>
        <v>0</v>
      </c>
      <c r="F2347" s="20">
        <f>Разбивка_по_щитам!I2352</f>
        <v>0</v>
      </c>
      <c r="G2347" s="20">
        <f>Разбивка_по_щитам!J2352</f>
        <v>0</v>
      </c>
      <c r="H2347" s="20">
        <f>Разбивка_по_щитам!K2352</f>
        <v>0</v>
      </c>
      <c r="I2347" s="20">
        <f>Разбивка_по_щитам!L2352</f>
        <v>0</v>
      </c>
      <c r="J2347" s="20">
        <f>Разбивка_по_щитам!M2352</f>
        <v>0</v>
      </c>
      <c r="K2347" s="20">
        <f>Разбивка_по_щитам!N2352</f>
        <v>0</v>
      </c>
      <c r="L2347" s="20"/>
      <c r="M2347" s="20">
        <f>Разбивка_по_щитам!P2352</f>
        <v>0</v>
      </c>
      <c r="N2347" s="20"/>
    </row>
    <row r="2348" spans="2:14" x14ac:dyDescent="0.2">
      <c r="B2348" s="20">
        <f>Разбивка_по_щитам!B2353</f>
        <v>0</v>
      </c>
      <c r="C2348" s="20">
        <f>Разбивка_по_щитам!C2353</f>
        <v>0</v>
      </c>
      <c r="D2348" s="20">
        <f>Разбивка_по_щитам!F2353</f>
        <v>0</v>
      </c>
      <c r="E2348" s="20">
        <f>Разбивка_по_щитам!H2353</f>
        <v>0</v>
      </c>
      <c r="F2348" s="20">
        <f>Разбивка_по_щитам!I2353</f>
        <v>0</v>
      </c>
      <c r="G2348" s="20">
        <f>Разбивка_по_щитам!J2353</f>
        <v>0</v>
      </c>
      <c r="H2348" s="20">
        <f>Разбивка_по_щитам!K2353</f>
        <v>0</v>
      </c>
      <c r="I2348" s="20">
        <f>Разбивка_по_щитам!L2353</f>
        <v>0</v>
      </c>
      <c r="J2348" s="20">
        <f>Разбивка_по_щитам!M2353</f>
        <v>0</v>
      </c>
      <c r="K2348" s="20">
        <f>Разбивка_по_щитам!N2353</f>
        <v>0</v>
      </c>
      <c r="L2348" s="20"/>
      <c r="M2348" s="20">
        <f>Разбивка_по_щитам!P2353</f>
        <v>0</v>
      </c>
      <c r="N2348" s="20"/>
    </row>
    <row r="2349" spans="2:14" x14ac:dyDescent="0.2">
      <c r="B2349" s="20">
        <f>Разбивка_по_щитам!B2354</f>
        <v>0</v>
      </c>
      <c r="C2349" s="20">
        <f>Разбивка_по_щитам!C2354</f>
        <v>0</v>
      </c>
      <c r="D2349" s="20">
        <f>Разбивка_по_щитам!F2354</f>
        <v>0</v>
      </c>
      <c r="E2349" s="20">
        <f>Разбивка_по_щитам!H2354</f>
        <v>0</v>
      </c>
      <c r="F2349" s="20">
        <f>Разбивка_по_щитам!I2354</f>
        <v>0</v>
      </c>
      <c r="G2349" s="20">
        <f>Разбивка_по_щитам!J2354</f>
        <v>0</v>
      </c>
      <c r="H2349" s="20">
        <f>Разбивка_по_щитам!K2354</f>
        <v>0</v>
      </c>
      <c r="I2349" s="20">
        <f>Разбивка_по_щитам!L2354</f>
        <v>0</v>
      </c>
      <c r="J2349" s="20">
        <f>Разбивка_по_щитам!M2354</f>
        <v>0</v>
      </c>
      <c r="K2349" s="20">
        <f>Разбивка_по_щитам!N2354</f>
        <v>0</v>
      </c>
      <c r="L2349" s="20"/>
      <c r="M2349" s="20">
        <f>Разбивка_по_щитам!P2354</f>
        <v>0</v>
      </c>
      <c r="N2349" s="20"/>
    </row>
    <row r="2350" spans="2:14" x14ac:dyDescent="0.2">
      <c r="B2350" s="20">
        <f>Разбивка_по_щитам!B2355</f>
        <v>0</v>
      </c>
      <c r="C2350" s="20">
        <f>Разбивка_по_щитам!C2355</f>
        <v>0</v>
      </c>
      <c r="D2350" s="20">
        <f>Разбивка_по_щитам!F2355</f>
        <v>0</v>
      </c>
      <c r="E2350" s="20">
        <f>Разбивка_по_щитам!H2355</f>
        <v>0</v>
      </c>
      <c r="F2350" s="20">
        <f>Разбивка_по_щитам!I2355</f>
        <v>0</v>
      </c>
      <c r="G2350" s="20">
        <f>Разбивка_по_щитам!J2355</f>
        <v>0</v>
      </c>
      <c r="H2350" s="20">
        <f>Разбивка_по_щитам!K2355</f>
        <v>0</v>
      </c>
      <c r="I2350" s="20">
        <f>Разбивка_по_щитам!L2355</f>
        <v>0</v>
      </c>
      <c r="J2350" s="20">
        <f>Разбивка_по_щитам!M2355</f>
        <v>0</v>
      </c>
      <c r="K2350" s="20">
        <f>Разбивка_по_щитам!N2355</f>
        <v>0</v>
      </c>
      <c r="L2350" s="20"/>
      <c r="M2350" s="20">
        <f>Разбивка_по_щитам!P2355</f>
        <v>0</v>
      </c>
      <c r="N2350" s="20"/>
    </row>
    <row r="2351" spans="2:14" x14ac:dyDescent="0.2">
      <c r="B2351" s="20">
        <f>Разбивка_по_щитам!B2356</f>
        <v>0</v>
      </c>
      <c r="C2351" s="20">
        <f>Разбивка_по_щитам!C2356</f>
        <v>0</v>
      </c>
      <c r="D2351" s="20">
        <f>Разбивка_по_щитам!F2356</f>
        <v>0</v>
      </c>
      <c r="E2351" s="20">
        <f>Разбивка_по_щитам!H2356</f>
        <v>0</v>
      </c>
      <c r="F2351" s="20">
        <f>Разбивка_по_щитам!I2356</f>
        <v>0</v>
      </c>
      <c r="G2351" s="20">
        <f>Разбивка_по_щитам!J2356</f>
        <v>0</v>
      </c>
      <c r="H2351" s="20">
        <f>Разбивка_по_щитам!K2356</f>
        <v>0</v>
      </c>
      <c r="I2351" s="20">
        <f>Разбивка_по_щитам!L2356</f>
        <v>0</v>
      </c>
      <c r="J2351" s="20">
        <f>Разбивка_по_щитам!M2356</f>
        <v>0</v>
      </c>
      <c r="K2351" s="20">
        <f>Разбивка_по_щитам!N2356</f>
        <v>0</v>
      </c>
      <c r="L2351" s="20"/>
      <c r="M2351" s="20">
        <f>Разбивка_по_щитам!P2356</f>
        <v>0</v>
      </c>
      <c r="N2351" s="20"/>
    </row>
    <row r="2352" spans="2:14" x14ac:dyDescent="0.2">
      <c r="B2352" s="20">
        <f>Разбивка_по_щитам!B2357</f>
        <v>0</v>
      </c>
      <c r="C2352" s="20">
        <f>Разбивка_по_щитам!C2357</f>
        <v>0</v>
      </c>
      <c r="D2352" s="20">
        <f>Разбивка_по_щитам!F2357</f>
        <v>0</v>
      </c>
      <c r="E2352" s="20">
        <f>Разбивка_по_щитам!H2357</f>
        <v>0</v>
      </c>
      <c r="F2352" s="20">
        <f>Разбивка_по_щитам!I2357</f>
        <v>0</v>
      </c>
      <c r="G2352" s="20">
        <f>Разбивка_по_щитам!J2357</f>
        <v>0</v>
      </c>
      <c r="H2352" s="20">
        <f>Разбивка_по_щитам!K2357</f>
        <v>0</v>
      </c>
      <c r="I2352" s="20">
        <f>Разбивка_по_щитам!L2357</f>
        <v>0</v>
      </c>
      <c r="J2352" s="20">
        <f>Разбивка_по_щитам!M2357</f>
        <v>0</v>
      </c>
      <c r="K2352" s="20">
        <f>Разбивка_по_щитам!N2357</f>
        <v>0</v>
      </c>
      <c r="L2352" s="20"/>
      <c r="M2352" s="20">
        <f>Разбивка_по_щитам!P2357</f>
        <v>0</v>
      </c>
      <c r="N2352" s="20"/>
    </row>
    <row r="2353" spans="2:14" x14ac:dyDescent="0.2">
      <c r="B2353" s="20">
        <f>Разбивка_по_щитам!B2358</f>
        <v>0</v>
      </c>
      <c r="C2353" s="20">
        <f>Разбивка_по_щитам!C2358</f>
        <v>0</v>
      </c>
      <c r="D2353" s="20">
        <f>Разбивка_по_щитам!F2358</f>
        <v>0</v>
      </c>
      <c r="E2353" s="20">
        <f>Разбивка_по_щитам!H2358</f>
        <v>0</v>
      </c>
      <c r="F2353" s="20">
        <f>Разбивка_по_щитам!I2358</f>
        <v>0</v>
      </c>
      <c r="G2353" s="20">
        <f>Разбивка_по_щитам!J2358</f>
        <v>0</v>
      </c>
      <c r="H2353" s="20">
        <f>Разбивка_по_щитам!K2358</f>
        <v>0</v>
      </c>
      <c r="I2353" s="20">
        <f>Разбивка_по_щитам!L2358</f>
        <v>0</v>
      </c>
      <c r="J2353" s="20">
        <f>Разбивка_по_щитам!M2358</f>
        <v>0</v>
      </c>
      <c r="K2353" s="20">
        <f>Разбивка_по_щитам!N2358</f>
        <v>0</v>
      </c>
      <c r="L2353" s="20"/>
      <c r="M2353" s="20">
        <f>Разбивка_по_щитам!P2358</f>
        <v>0</v>
      </c>
      <c r="N2353" s="20"/>
    </row>
    <row r="2354" spans="2:14" x14ac:dyDescent="0.2">
      <c r="B2354" s="20">
        <f>Разбивка_по_щитам!B2359</f>
        <v>0</v>
      </c>
      <c r="C2354" s="20">
        <f>Разбивка_по_щитам!C2359</f>
        <v>0</v>
      </c>
      <c r="D2354" s="20">
        <f>Разбивка_по_щитам!F2359</f>
        <v>0</v>
      </c>
      <c r="E2354" s="20">
        <f>Разбивка_по_щитам!H2359</f>
        <v>0</v>
      </c>
      <c r="F2354" s="20">
        <f>Разбивка_по_щитам!I2359</f>
        <v>0</v>
      </c>
      <c r="G2354" s="20">
        <f>Разбивка_по_щитам!J2359</f>
        <v>0</v>
      </c>
      <c r="H2354" s="20">
        <f>Разбивка_по_щитам!K2359</f>
        <v>0</v>
      </c>
      <c r="I2354" s="20">
        <f>Разбивка_по_щитам!L2359</f>
        <v>0</v>
      </c>
      <c r="J2354" s="20">
        <f>Разбивка_по_щитам!M2359</f>
        <v>0</v>
      </c>
      <c r="K2354" s="20">
        <f>Разбивка_по_щитам!N2359</f>
        <v>0</v>
      </c>
      <c r="L2354" s="20"/>
      <c r="M2354" s="20">
        <f>Разбивка_по_щитам!P2359</f>
        <v>0</v>
      </c>
      <c r="N2354" s="20"/>
    </row>
    <row r="2355" spans="2:14" x14ac:dyDescent="0.2">
      <c r="B2355" s="20">
        <f>Разбивка_по_щитам!B2360</f>
        <v>0</v>
      </c>
      <c r="C2355" s="20">
        <f>Разбивка_по_щитам!C2360</f>
        <v>0</v>
      </c>
      <c r="D2355" s="20">
        <f>Разбивка_по_щитам!F2360</f>
        <v>0</v>
      </c>
      <c r="E2355" s="20">
        <f>Разбивка_по_щитам!H2360</f>
        <v>0</v>
      </c>
      <c r="F2355" s="20">
        <f>Разбивка_по_щитам!I2360</f>
        <v>0</v>
      </c>
      <c r="G2355" s="20">
        <f>Разбивка_по_щитам!J2360</f>
        <v>0</v>
      </c>
      <c r="H2355" s="20">
        <f>Разбивка_по_щитам!K2360</f>
        <v>0</v>
      </c>
      <c r="I2355" s="20">
        <f>Разбивка_по_щитам!L2360</f>
        <v>0</v>
      </c>
      <c r="J2355" s="20">
        <f>Разбивка_по_щитам!M2360</f>
        <v>0</v>
      </c>
      <c r="K2355" s="20">
        <f>Разбивка_по_щитам!N2360</f>
        <v>0</v>
      </c>
      <c r="L2355" s="20"/>
      <c r="M2355" s="20">
        <f>Разбивка_по_щитам!P2360</f>
        <v>0</v>
      </c>
      <c r="N2355" s="20"/>
    </row>
    <row r="2356" spans="2:14" x14ac:dyDescent="0.2">
      <c r="B2356" s="20">
        <f>Разбивка_по_щитам!B2361</f>
        <v>0</v>
      </c>
      <c r="C2356" s="20">
        <f>Разбивка_по_щитам!C2361</f>
        <v>0</v>
      </c>
      <c r="D2356" s="20">
        <f>Разбивка_по_щитам!F2361</f>
        <v>0</v>
      </c>
      <c r="E2356" s="20">
        <f>Разбивка_по_щитам!H2361</f>
        <v>0</v>
      </c>
      <c r="F2356" s="20">
        <f>Разбивка_по_щитам!I2361</f>
        <v>0</v>
      </c>
      <c r="G2356" s="20">
        <f>Разбивка_по_щитам!J2361</f>
        <v>0</v>
      </c>
      <c r="H2356" s="20">
        <f>Разбивка_по_щитам!K2361</f>
        <v>0</v>
      </c>
      <c r="I2356" s="20">
        <f>Разбивка_по_щитам!L2361</f>
        <v>0</v>
      </c>
      <c r="J2356" s="20">
        <f>Разбивка_по_щитам!M2361</f>
        <v>0</v>
      </c>
      <c r="K2356" s="20">
        <f>Разбивка_по_щитам!N2361</f>
        <v>0</v>
      </c>
      <c r="L2356" s="20"/>
      <c r="M2356" s="20">
        <f>Разбивка_по_щитам!P2361</f>
        <v>0</v>
      </c>
      <c r="N2356" s="20"/>
    </row>
    <row r="2357" spans="2:14" x14ac:dyDescent="0.2">
      <c r="B2357" s="20">
        <f>Разбивка_по_щитам!B2362</f>
        <v>0</v>
      </c>
      <c r="C2357" s="20">
        <f>Разбивка_по_щитам!C2362</f>
        <v>0</v>
      </c>
      <c r="D2357" s="20">
        <f>Разбивка_по_щитам!F2362</f>
        <v>0</v>
      </c>
      <c r="E2357" s="20">
        <f>Разбивка_по_щитам!H2362</f>
        <v>0</v>
      </c>
      <c r="F2357" s="20">
        <f>Разбивка_по_щитам!I2362</f>
        <v>0</v>
      </c>
      <c r="G2357" s="20">
        <f>Разбивка_по_щитам!J2362</f>
        <v>0</v>
      </c>
      <c r="H2357" s="20">
        <f>Разбивка_по_щитам!K2362</f>
        <v>0</v>
      </c>
      <c r="I2357" s="20">
        <f>Разбивка_по_щитам!L2362</f>
        <v>0</v>
      </c>
      <c r="J2357" s="20">
        <f>Разбивка_по_щитам!M2362</f>
        <v>0</v>
      </c>
      <c r="K2357" s="20">
        <f>Разбивка_по_щитам!N2362</f>
        <v>0</v>
      </c>
      <c r="L2357" s="20"/>
      <c r="M2357" s="20">
        <f>Разбивка_по_щитам!P2362</f>
        <v>0</v>
      </c>
      <c r="N2357" s="20"/>
    </row>
    <row r="2358" spans="2:14" x14ac:dyDescent="0.2">
      <c r="B2358" s="20">
        <f>Разбивка_по_щитам!B2363</f>
        <v>0</v>
      </c>
      <c r="C2358" s="20">
        <f>Разбивка_по_щитам!C2363</f>
        <v>0</v>
      </c>
      <c r="D2358" s="20">
        <f>Разбивка_по_щитам!F2363</f>
        <v>0</v>
      </c>
      <c r="E2358" s="20">
        <f>Разбивка_по_щитам!H2363</f>
        <v>0</v>
      </c>
      <c r="F2358" s="20">
        <f>Разбивка_по_щитам!I2363</f>
        <v>0</v>
      </c>
      <c r="G2358" s="20">
        <f>Разбивка_по_щитам!J2363</f>
        <v>0</v>
      </c>
      <c r="H2358" s="20">
        <f>Разбивка_по_щитам!K2363</f>
        <v>0</v>
      </c>
      <c r="I2358" s="20">
        <f>Разбивка_по_щитам!L2363</f>
        <v>0</v>
      </c>
      <c r="J2358" s="20">
        <f>Разбивка_по_щитам!M2363</f>
        <v>0</v>
      </c>
      <c r="K2358" s="20">
        <f>Разбивка_по_щитам!N2363</f>
        <v>0</v>
      </c>
      <c r="L2358" s="20"/>
      <c r="M2358" s="20">
        <f>Разбивка_по_щитам!P2363</f>
        <v>0</v>
      </c>
      <c r="N2358" s="20"/>
    </row>
    <row r="2359" spans="2:14" x14ac:dyDescent="0.2">
      <c r="B2359" s="20">
        <f>Разбивка_по_щитам!B2364</f>
        <v>0</v>
      </c>
      <c r="C2359" s="20">
        <f>Разбивка_по_щитам!C2364</f>
        <v>0</v>
      </c>
      <c r="D2359" s="20">
        <f>Разбивка_по_щитам!F2364</f>
        <v>0</v>
      </c>
      <c r="E2359" s="20">
        <f>Разбивка_по_щитам!H2364</f>
        <v>0</v>
      </c>
      <c r="F2359" s="20">
        <f>Разбивка_по_щитам!I2364</f>
        <v>0</v>
      </c>
      <c r="G2359" s="20">
        <f>Разбивка_по_щитам!J2364</f>
        <v>0</v>
      </c>
      <c r="H2359" s="20">
        <f>Разбивка_по_щитам!K2364</f>
        <v>0</v>
      </c>
      <c r="I2359" s="20">
        <f>Разбивка_по_щитам!L2364</f>
        <v>0</v>
      </c>
      <c r="J2359" s="20">
        <f>Разбивка_по_щитам!M2364</f>
        <v>0</v>
      </c>
      <c r="K2359" s="20">
        <f>Разбивка_по_щитам!N2364</f>
        <v>0</v>
      </c>
      <c r="L2359" s="20"/>
      <c r="M2359" s="20">
        <f>Разбивка_по_щитам!P2364</f>
        <v>0</v>
      </c>
      <c r="N2359" s="20"/>
    </row>
    <row r="2360" spans="2:14" x14ac:dyDescent="0.2">
      <c r="B2360" s="20">
        <f>Разбивка_по_щитам!B2365</f>
        <v>0</v>
      </c>
      <c r="C2360" s="20">
        <f>Разбивка_по_щитам!C2365</f>
        <v>0</v>
      </c>
      <c r="D2360" s="20">
        <f>Разбивка_по_щитам!F2365</f>
        <v>0</v>
      </c>
      <c r="E2360" s="20">
        <f>Разбивка_по_щитам!H2365</f>
        <v>0</v>
      </c>
      <c r="F2360" s="20">
        <f>Разбивка_по_щитам!I2365</f>
        <v>0</v>
      </c>
      <c r="G2360" s="20">
        <f>Разбивка_по_щитам!J2365</f>
        <v>0</v>
      </c>
      <c r="H2360" s="20">
        <f>Разбивка_по_щитам!K2365</f>
        <v>0</v>
      </c>
      <c r="I2360" s="20">
        <f>Разбивка_по_щитам!L2365</f>
        <v>0</v>
      </c>
      <c r="J2360" s="20">
        <f>Разбивка_по_щитам!M2365</f>
        <v>0</v>
      </c>
      <c r="K2360" s="20">
        <f>Разбивка_по_щитам!N2365</f>
        <v>0</v>
      </c>
      <c r="L2360" s="20"/>
      <c r="M2360" s="20">
        <f>Разбивка_по_щитам!P2365</f>
        <v>0</v>
      </c>
      <c r="N2360" s="20"/>
    </row>
    <row r="2361" spans="2:14" x14ac:dyDescent="0.2">
      <c r="B2361" s="20">
        <f>Разбивка_по_щитам!B2366</f>
        <v>0</v>
      </c>
      <c r="C2361" s="20">
        <f>Разбивка_по_щитам!C2366</f>
        <v>0</v>
      </c>
      <c r="D2361" s="20">
        <f>Разбивка_по_щитам!F2366</f>
        <v>0</v>
      </c>
      <c r="E2361" s="20">
        <f>Разбивка_по_щитам!H2366</f>
        <v>0</v>
      </c>
      <c r="F2361" s="20">
        <f>Разбивка_по_щитам!I2366</f>
        <v>0</v>
      </c>
      <c r="G2361" s="20">
        <f>Разбивка_по_щитам!J2366</f>
        <v>0</v>
      </c>
      <c r="H2361" s="20">
        <f>Разбивка_по_щитам!K2366</f>
        <v>0</v>
      </c>
      <c r="I2361" s="20">
        <f>Разбивка_по_щитам!L2366</f>
        <v>0</v>
      </c>
      <c r="J2361" s="20">
        <f>Разбивка_по_щитам!M2366</f>
        <v>0</v>
      </c>
      <c r="K2361" s="20">
        <f>Разбивка_по_щитам!N2366</f>
        <v>0</v>
      </c>
      <c r="L2361" s="20"/>
      <c r="M2361" s="20">
        <f>Разбивка_по_щитам!P2366</f>
        <v>0</v>
      </c>
      <c r="N2361" s="20"/>
    </row>
    <row r="2362" spans="2:14" x14ac:dyDescent="0.2">
      <c r="B2362" s="20">
        <f>Разбивка_по_щитам!B2367</f>
        <v>0</v>
      </c>
      <c r="C2362" s="20">
        <f>Разбивка_по_щитам!C2367</f>
        <v>0</v>
      </c>
      <c r="D2362" s="20">
        <f>Разбивка_по_щитам!F2367</f>
        <v>0</v>
      </c>
      <c r="E2362" s="20">
        <f>Разбивка_по_щитам!H2367</f>
        <v>0</v>
      </c>
      <c r="F2362" s="20">
        <f>Разбивка_по_щитам!I2367</f>
        <v>0</v>
      </c>
      <c r="G2362" s="20">
        <f>Разбивка_по_щитам!J2367</f>
        <v>0</v>
      </c>
      <c r="H2362" s="20">
        <f>Разбивка_по_щитам!K2367</f>
        <v>0</v>
      </c>
      <c r="I2362" s="20">
        <f>Разбивка_по_щитам!L2367</f>
        <v>0</v>
      </c>
      <c r="J2362" s="20">
        <f>Разбивка_по_щитам!M2367</f>
        <v>0</v>
      </c>
      <c r="K2362" s="20">
        <f>Разбивка_по_щитам!N2367</f>
        <v>0</v>
      </c>
      <c r="L2362" s="20"/>
      <c r="M2362" s="20">
        <f>Разбивка_по_щитам!P2367</f>
        <v>0</v>
      </c>
      <c r="N2362" s="20"/>
    </row>
    <row r="2363" spans="2:14" x14ac:dyDescent="0.2">
      <c r="B2363" s="20">
        <f>Разбивка_по_щитам!B2368</f>
        <v>0</v>
      </c>
      <c r="C2363" s="20">
        <f>Разбивка_по_щитам!C2368</f>
        <v>0</v>
      </c>
      <c r="D2363" s="20">
        <f>Разбивка_по_щитам!F2368</f>
        <v>0</v>
      </c>
      <c r="E2363" s="20">
        <f>Разбивка_по_щитам!H2368</f>
        <v>0</v>
      </c>
      <c r="F2363" s="20">
        <f>Разбивка_по_щитам!I2368</f>
        <v>0</v>
      </c>
      <c r="G2363" s="20">
        <f>Разбивка_по_щитам!J2368</f>
        <v>0</v>
      </c>
      <c r="H2363" s="20">
        <f>Разбивка_по_щитам!K2368</f>
        <v>0</v>
      </c>
      <c r="I2363" s="20">
        <f>Разбивка_по_щитам!L2368</f>
        <v>0</v>
      </c>
      <c r="J2363" s="20">
        <f>Разбивка_по_щитам!M2368</f>
        <v>0</v>
      </c>
      <c r="K2363" s="20">
        <f>Разбивка_по_щитам!N2368</f>
        <v>0</v>
      </c>
      <c r="L2363" s="20"/>
      <c r="M2363" s="20">
        <f>Разбивка_по_щитам!P2368</f>
        <v>0</v>
      </c>
      <c r="N2363" s="20"/>
    </row>
    <row r="2364" spans="2:14" x14ac:dyDescent="0.2">
      <c r="B2364" s="20">
        <f>Разбивка_по_щитам!B2369</f>
        <v>0</v>
      </c>
      <c r="C2364" s="20">
        <f>Разбивка_по_щитам!C2369</f>
        <v>0</v>
      </c>
      <c r="D2364" s="20">
        <f>Разбивка_по_щитам!F2369</f>
        <v>0</v>
      </c>
      <c r="E2364" s="20">
        <f>Разбивка_по_щитам!H2369</f>
        <v>0</v>
      </c>
      <c r="F2364" s="20">
        <f>Разбивка_по_щитам!I2369</f>
        <v>0</v>
      </c>
      <c r="G2364" s="20">
        <f>Разбивка_по_щитам!J2369</f>
        <v>0</v>
      </c>
      <c r="H2364" s="20">
        <f>Разбивка_по_щитам!K2369</f>
        <v>0</v>
      </c>
      <c r="I2364" s="20">
        <f>Разбивка_по_щитам!L2369</f>
        <v>0</v>
      </c>
      <c r="J2364" s="20">
        <f>Разбивка_по_щитам!M2369</f>
        <v>0</v>
      </c>
      <c r="K2364" s="20">
        <f>Разбивка_по_щитам!N2369</f>
        <v>0</v>
      </c>
      <c r="L2364" s="20"/>
      <c r="M2364" s="20">
        <f>Разбивка_по_щитам!P2369</f>
        <v>0</v>
      </c>
      <c r="N2364" s="20"/>
    </row>
    <row r="2365" spans="2:14" x14ac:dyDescent="0.2">
      <c r="B2365" s="20">
        <f>Разбивка_по_щитам!B2370</f>
        <v>0</v>
      </c>
      <c r="C2365" s="20">
        <f>Разбивка_по_щитам!C2370</f>
        <v>0</v>
      </c>
      <c r="D2365" s="20">
        <f>Разбивка_по_щитам!F2370</f>
        <v>0</v>
      </c>
      <c r="E2365" s="20">
        <f>Разбивка_по_щитам!H2370</f>
        <v>0</v>
      </c>
      <c r="F2365" s="20">
        <f>Разбивка_по_щитам!I2370</f>
        <v>0</v>
      </c>
      <c r="G2365" s="20">
        <f>Разбивка_по_щитам!J2370</f>
        <v>0</v>
      </c>
      <c r="H2365" s="20">
        <f>Разбивка_по_щитам!K2370</f>
        <v>0</v>
      </c>
      <c r="I2365" s="20">
        <f>Разбивка_по_щитам!L2370</f>
        <v>0</v>
      </c>
      <c r="J2365" s="20">
        <f>Разбивка_по_щитам!M2370</f>
        <v>0</v>
      </c>
      <c r="K2365" s="20">
        <f>Разбивка_по_щитам!N2370</f>
        <v>0</v>
      </c>
      <c r="L2365" s="20"/>
      <c r="M2365" s="20">
        <f>Разбивка_по_щитам!P2370</f>
        <v>0</v>
      </c>
      <c r="N2365" s="20"/>
    </row>
    <row r="2366" spans="2:14" x14ac:dyDescent="0.2">
      <c r="B2366" s="20">
        <f>Разбивка_по_щитам!B2371</f>
        <v>0</v>
      </c>
      <c r="C2366" s="20">
        <f>Разбивка_по_щитам!C2371</f>
        <v>0</v>
      </c>
      <c r="D2366" s="20">
        <f>Разбивка_по_щитам!F2371</f>
        <v>0</v>
      </c>
      <c r="E2366" s="20">
        <f>Разбивка_по_щитам!H2371</f>
        <v>0</v>
      </c>
      <c r="F2366" s="20">
        <f>Разбивка_по_щитам!I2371</f>
        <v>0</v>
      </c>
      <c r="G2366" s="20">
        <f>Разбивка_по_щитам!J2371</f>
        <v>0</v>
      </c>
      <c r="H2366" s="20">
        <f>Разбивка_по_щитам!K2371</f>
        <v>0</v>
      </c>
      <c r="I2366" s="20">
        <f>Разбивка_по_щитам!L2371</f>
        <v>0</v>
      </c>
      <c r="J2366" s="20">
        <f>Разбивка_по_щитам!M2371</f>
        <v>0</v>
      </c>
      <c r="K2366" s="20">
        <f>Разбивка_по_щитам!N2371</f>
        <v>0</v>
      </c>
      <c r="L2366" s="20"/>
      <c r="M2366" s="20">
        <f>Разбивка_по_щитам!P2371</f>
        <v>0</v>
      </c>
      <c r="N2366" s="20"/>
    </row>
    <row r="2367" spans="2:14" x14ac:dyDescent="0.2">
      <c r="B2367" s="20">
        <f>Разбивка_по_щитам!B2372</f>
        <v>0</v>
      </c>
      <c r="C2367" s="20">
        <f>Разбивка_по_щитам!C2372</f>
        <v>0</v>
      </c>
      <c r="D2367" s="20">
        <f>Разбивка_по_щитам!F2372</f>
        <v>0</v>
      </c>
      <c r="E2367" s="20">
        <f>Разбивка_по_щитам!H2372</f>
        <v>0</v>
      </c>
      <c r="F2367" s="20">
        <f>Разбивка_по_щитам!I2372</f>
        <v>0</v>
      </c>
      <c r="G2367" s="20">
        <f>Разбивка_по_щитам!J2372</f>
        <v>0</v>
      </c>
      <c r="H2367" s="20">
        <f>Разбивка_по_щитам!K2372</f>
        <v>0</v>
      </c>
      <c r="I2367" s="20">
        <f>Разбивка_по_щитам!L2372</f>
        <v>0</v>
      </c>
      <c r="J2367" s="20">
        <f>Разбивка_по_щитам!M2372</f>
        <v>0</v>
      </c>
      <c r="K2367" s="20">
        <f>Разбивка_по_щитам!N2372</f>
        <v>0</v>
      </c>
      <c r="L2367" s="20"/>
      <c r="M2367" s="20">
        <f>Разбивка_по_щитам!P2372</f>
        <v>0</v>
      </c>
      <c r="N2367" s="20"/>
    </row>
    <row r="2368" spans="2:14" x14ac:dyDescent="0.2">
      <c r="B2368" s="20">
        <f>Разбивка_по_щитам!B2373</f>
        <v>0</v>
      </c>
      <c r="C2368" s="20">
        <f>Разбивка_по_щитам!C2373</f>
        <v>0</v>
      </c>
      <c r="D2368" s="20">
        <f>Разбивка_по_щитам!F2373</f>
        <v>0</v>
      </c>
      <c r="E2368" s="20">
        <f>Разбивка_по_щитам!H2373</f>
        <v>0</v>
      </c>
      <c r="F2368" s="20">
        <f>Разбивка_по_щитам!I2373</f>
        <v>0</v>
      </c>
      <c r="G2368" s="20">
        <f>Разбивка_по_щитам!J2373</f>
        <v>0</v>
      </c>
      <c r="H2368" s="20">
        <f>Разбивка_по_щитам!K2373</f>
        <v>0</v>
      </c>
      <c r="I2368" s="20">
        <f>Разбивка_по_щитам!L2373</f>
        <v>0</v>
      </c>
      <c r="J2368" s="20">
        <f>Разбивка_по_щитам!M2373</f>
        <v>0</v>
      </c>
      <c r="K2368" s="20">
        <f>Разбивка_по_щитам!N2373</f>
        <v>0</v>
      </c>
      <c r="L2368" s="20"/>
      <c r="M2368" s="20">
        <f>Разбивка_по_щитам!P2373</f>
        <v>0</v>
      </c>
      <c r="N2368" s="20"/>
    </row>
    <row r="2369" spans="2:14" x14ac:dyDescent="0.2">
      <c r="B2369" s="20">
        <f>Разбивка_по_щитам!B2374</f>
        <v>0</v>
      </c>
      <c r="C2369" s="20">
        <f>Разбивка_по_щитам!C2374</f>
        <v>0</v>
      </c>
      <c r="D2369" s="20">
        <f>Разбивка_по_щитам!F2374</f>
        <v>0</v>
      </c>
      <c r="E2369" s="20">
        <f>Разбивка_по_щитам!H2374</f>
        <v>0</v>
      </c>
      <c r="F2369" s="20">
        <f>Разбивка_по_щитам!I2374</f>
        <v>0</v>
      </c>
      <c r="G2369" s="20">
        <f>Разбивка_по_щитам!J2374</f>
        <v>0</v>
      </c>
      <c r="H2369" s="20">
        <f>Разбивка_по_щитам!K2374</f>
        <v>0</v>
      </c>
      <c r="I2369" s="20">
        <f>Разбивка_по_щитам!L2374</f>
        <v>0</v>
      </c>
      <c r="J2369" s="20">
        <f>Разбивка_по_щитам!M2374</f>
        <v>0</v>
      </c>
      <c r="K2369" s="20">
        <f>Разбивка_по_щитам!N2374</f>
        <v>0</v>
      </c>
      <c r="L2369" s="20"/>
      <c r="M2369" s="20">
        <f>Разбивка_по_щитам!P2374</f>
        <v>0</v>
      </c>
      <c r="N2369" s="20"/>
    </row>
    <row r="2370" spans="2:14" x14ac:dyDescent="0.2">
      <c r="B2370" s="20">
        <f>Разбивка_по_щитам!B2375</f>
        <v>0</v>
      </c>
      <c r="C2370" s="20">
        <f>Разбивка_по_щитам!C2375</f>
        <v>0</v>
      </c>
      <c r="D2370" s="20">
        <f>Разбивка_по_щитам!F2375</f>
        <v>0</v>
      </c>
      <c r="E2370" s="20">
        <f>Разбивка_по_щитам!H2375</f>
        <v>0</v>
      </c>
      <c r="F2370" s="20">
        <f>Разбивка_по_щитам!I2375</f>
        <v>0</v>
      </c>
      <c r="G2370" s="20">
        <f>Разбивка_по_щитам!J2375</f>
        <v>0</v>
      </c>
      <c r="H2370" s="20">
        <f>Разбивка_по_щитам!K2375</f>
        <v>0</v>
      </c>
      <c r="I2370" s="20">
        <f>Разбивка_по_щитам!L2375</f>
        <v>0</v>
      </c>
      <c r="J2370" s="20">
        <f>Разбивка_по_щитам!M2375</f>
        <v>0</v>
      </c>
      <c r="K2370" s="20">
        <f>Разбивка_по_щитам!N2375</f>
        <v>0</v>
      </c>
      <c r="L2370" s="20"/>
      <c r="M2370" s="20">
        <f>Разбивка_по_щитам!P2375</f>
        <v>0</v>
      </c>
      <c r="N2370" s="20"/>
    </row>
    <row r="2371" spans="2:14" x14ac:dyDescent="0.2">
      <c r="B2371" s="20">
        <f>Разбивка_по_щитам!B2376</f>
        <v>0</v>
      </c>
      <c r="C2371" s="20">
        <f>Разбивка_по_щитам!C2376</f>
        <v>0</v>
      </c>
      <c r="D2371" s="20">
        <f>Разбивка_по_щитам!F2376</f>
        <v>0</v>
      </c>
      <c r="E2371" s="20">
        <f>Разбивка_по_щитам!H2376</f>
        <v>0</v>
      </c>
      <c r="F2371" s="20">
        <f>Разбивка_по_щитам!I2376</f>
        <v>0</v>
      </c>
      <c r="G2371" s="20">
        <f>Разбивка_по_щитам!J2376</f>
        <v>0</v>
      </c>
      <c r="H2371" s="20">
        <f>Разбивка_по_щитам!K2376</f>
        <v>0</v>
      </c>
      <c r="I2371" s="20">
        <f>Разбивка_по_щитам!L2376</f>
        <v>0</v>
      </c>
      <c r="J2371" s="20">
        <f>Разбивка_по_щитам!M2376</f>
        <v>0</v>
      </c>
      <c r="K2371" s="20">
        <f>Разбивка_по_щитам!N2376</f>
        <v>0</v>
      </c>
      <c r="L2371" s="20"/>
      <c r="M2371" s="20">
        <f>Разбивка_по_щитам!P2376</f>
        <v>0</v>
      </c>
      <c r="N2371" s="20"/>
    </row>
    <row r="2372" spans="2:14" x14ac:dyDescent="0.2">
      <c r="B2372" s="20">
        <f>Разбивка_по_щитам!B2377</f>
        <v>0</v>
      </c>
      <c r="C2372" s="20">
        <f>Разбивка_по_щитам!C2377</f>
        <v>0</v>
      </c>
      <c r="D2372" s="20">
        <f>Разбивка_по_щитам!F2377</f>
        <v>0</v>
      </c>
      <c r="E2372" s="20">
        <f>Разбивка_по_щитам!H2377</f>
        <v>0</v>
      </c>
      <c r="F2372" s="20">
        <f>Разбивка_по_щитам!I2377</f>
        <v>0</v>
      </c>
      <c r="G2372" s="20">
        <f>Разбивка_по_щитам!J2377</f>
        <v>0</v>
      </c>
      <c r="H2372" s="20">
        <f>Разбивка_по_щитам!K2377</f>
        <v>0</v>
      </c>
      <c r="I2372" s="20">
        <f>Разбивка_по_щитам!L2377</f>
        <v>0</v>
      </c>
      <c r="J2372" s="20">
        <f>Разбивка_по_щитам!M2377</f>
        <v>0</v>
      </c>
      <c r="K2372" s="20">
        <f>Разбивка_по_щитам!N2377</f>
        <v>0</v>
      </c>
      <c r="L2372" s="20"/>
      <c r="M2372" s="20">
        <f>Разбивка_по_щитам!P2377</f>
        <v>0</v>
      </c>
      <c r="N2372" s="20"/>
    </row>
    <row r="2373" spans="2:14" x14ac:dyDescent="0.2">
      <c r="B2373" s="20">
        <f>Разбивка_по_щитам!B2378</f>
        <v>0</v>
      </c>
      <c r="C2373" s="20">
        <f>Разбивка_по_щитам!C2378</f>
        <v>0</v>
      </c>
      <c r="D2373" s="20">
        <f>Разбивка_по_щитам!F2378</f>
        <v>0</v>
      </c>
      <c r="E2373" s="20">
        <f>Разбивка_по_щитам!H2378</f>
        <v>0</v>
      </c>
      <c r="F2373" s="20">
        <f>Разбивка_по_щитам!I2378</f>
        <v>0</v>
      </c>
      <c r="G2373" s="20">
        <f>Разбивка_по_щитам!J2378</f>
        <v>0</v>
      </c>
      <c r="H2373" s="20">
        <f>Разбивка_по_щитам!K2378</f>
        <v>0</v>
      </c>
      <c r="I2373" s="20">
        <f>Разбивка_по_щитам!L2378</f>
        <v>0</v>
      </c>
      <c r="J2373" s="20">
        <f>Разбивка_по_щитам!M2378</f>
        <v>0</v>
      </c>
      <c r="K2373" s="20">
        <f>Разбивка_по_щитам!N2378</f>
        <v>0</v>
      </c>
      <c r="L2373" s="20"/>
      <c r="M2373" s="20">
        <f>Разбивка_по_щитам!P2378</f>
        <v>0</v>
      </c>
      <c r="N2373" s="20"/>
    </row>
    <row r="2374" spans="2:14" x14ac:dyDescent="0.2">
      <c r="B2374" s="20">
        <f>Разбивка_по_щитам!B2379</f>
        <v>0</v>
      </c>
      <c r="C2374" s="20">
        <f>Разбивка_по_щитам!C2379</f>
        <v>0</v>
      </c>
      <c r="D2374" s="20">
        <f>Разбивка_по_щитам!F2379</f>
        <v>0</v>
      </c>
      <c r="E2374" s="20">
        <f>Разбивка_по_щитам!H2379</f>
        <v>0</v>
      </c>
      <c r="F2374" s="20">
        <f>Разбивка_по_щитам!I2379</f>
        <v>0</v>
      </c>
      <c r="G2374" s="20">
        <f>Разбивка_по_щитам!J2379</f>
        <v>0</v>
      </c>
      <c r="H2374" s="20">
        <f>Разбивка_по_щитам!K2379</f>
        <v>0</v>
      </c>
      <c r="I2374" s="20">
        <f>Разбивка_по_щитам!L2379</f>
        <v>0</v>
      </c>
      <c r="J2374" s="20">
        <f>Разбивка_по_щитам!M2379</f>
        <v>0</v>
      </c>
      <c r="K2374" s="20">
        <f>Разбивка_по_щитам!N2379</f>
        <v>0</v>
      </c>
      <c r="L2374" s="20"/>
      <c r="M2374" s="20">
        <f>Разбивка_по_щитам!P2379</f>
        <v>0</v>
      </c>
      <c r="N2374" s="20"/>
    </row>
    <row r="2375" spans="2:14" x14ac:dyDescent="0.2">
      <c r="B2375" s="20">
        <f>Разбивка_по_щитам!B2380</f>
        <v>0</v>
      </c>
      <c r="C2375" s="20">
        <f>Разбивка_по_щитам!C2380</f>
        <v>0</v>
      </c>
      <c r="D2375" s="20">
        <f>Разбивка_по_щитам!F2380</f>
        <v>0</v>
      </c>
      <c r="E2375" s="20">
        <f>Разбивка_по_щитам!H2380</f>
        <v>0</v>
      </c>
      <c r="F2375" s="20">
        <f>Разбивка_по_щитам!I2380</f>
        <v>0</v>
      </c>
      <c r="G2375" s="20">
        <f>Разбивка_по_щитам!J2380</f>
        <v>0</v>
      </c>
      <c r="H2375" s="20">
        <f>Разбивка_по_щитам!K2380</f>
        <v>0</v>
      </c>
      <c r="I2375" s="20">
        <f>Разбивка_по_щитам!L2380</f>
        <v>0</v>
      </c>
      <c r="J2375" s="20">
        <f>Разбивка_по_щитам!M2380</f>
        <v>0</v>
      </c>
      <c r="K2375" s="20">
        <f>Разбивка_по_щитам!N2380</f>
        <v>0</v>
      </c>
      <c r="L2375" s="20"/>
      <c r="M2375" s="20">
        <f>Разбивка_по_щитам!P2380</f>
        <v>0</v>
      </c>
      <c r="N2375" s="20"/>
    </row>
    <row r="2376" spans="2:14" x14ac:dyDescent="0.2">
      <c r="B2376" s="20">
        <f>Разбивка_по_щитам!B2381</f>
        <v>0</v>
      </c>
      <c r="C2376" s="20">
        <f>Разбивка_по_щитам!C2381</f>
        <v>0</v>
      </c>
      <c r="D2376" s="20">
        <f>Разбивка_по_щитам!F2381</f>
        <v>0</v>
      </c>
      <c r="E2376" s="20">
        <f>Разбивка_по_щитам!H2381</f>
        <v>0</v>
      </c>
      <c r="F2376" s="20">
        <f>Разбивка_по_щитам!I2381</f>
        <v>0</v>
      </c>
      <c r="G2376" s="20">
        <f>Разбивка_по_щитам!J2381</f>
        <v>0</v>
      </c>
      <c r="H2376" s="20">
        <f>Разбивка_по_щитам!K2381</f>
        <v>0</v>
      </c>
      <c r="I2376" s="20">
        <f>Разбивка_по_щитам!L2381</f>
        <v>0</v>
      </c>
      <c r="J2376" s="20">
        <f>Разбивка_по_щитам!M2381</f>
        <v>0</v>
      </c>
      <c r="K2376" s="20">
        <f>Разбивка_по_щитам!N2381</f>
        <v>0</v>
      </c>
      <c r="L2376" s="20"/>
      <c r="M2376" s="20">
        <f>Разбивка_по_щитам!P2381</f>
        <v>0</v>
      </c>
      <c r="N2376" s="20"/>
    </row>
    <row r="2377" spans="2:14" x14ac:dyDescent="0.2">
      <c r="B2377" s="20">
        <f>Разбивка_по_щитам!B2382</f>
        <v>0</v>
      </c>
      <c r="C2377" s="20">
        <f>Разбивка_по_щитам!C2382</f>
        <v>0</v>
      </c>
      <c r="D2377" s="20">
        <f>Разбивка_по_щитам!F2382</f>
        <v>0</v>
      </c>
      <c r="E2377" s="20">
        <f>Разбивка_по_щитам!H2382</f>
        <v>0</v>
      </c>
      <c r="F2377" s="20">
        <f>Разбивка_по_щитам!I2382</f>
        <v>0</v>
      </c>
      <c r="G2377" s="20">
        <f>Разбивка_по_щитам!J2382</f>
        <v>0</v>
      </c>
      <c r="H2377" s="20">
        <f>Разбивка_по_щитам!K2382</f>
        <v>0</v>
      </c>
      <c r="I2377" s="20">
        <f>Разбивка_по_щитам!L2382</f>
        <v>0</v>
      </c>
      <c r="J2377" s="20">
        <f>Разбивка_по_щитам!M2382</f>
        <v>0</v>
      </c>
      <c r="K2377" s="20">
        <f>Разбивка_по_щитам!N2382</f>
        <v>0</v>
      </c>
      <c r="L2377" s="20"/>
      <c r="M2377" s="20">
        <f>Разбивка_по_щитам!P2382</f>
        <v>0</v>
      </c>
      <c r="N2377" s="20"/>
    </row>
    <row r="2378" spans="2:14" x14ac:dyDescent="0.2">
      <c r="B2378" s="20">
        <f>Разбивка_по_щитам!B2383</f>
        <v>0</v>
      </c>
      <c r="C2378" s="20">
        <f>Разбивка_по_щитам!C2383</f>
        <v>0</v>
      </c>
      <c r="D2378" s="20">
        <f>Разбивка_по_щитам!F2383</f>
        <v>0</v>
      </c>
      <c r="E2378" s="20">
        <f>Разбивка_по_щитам!H2383</f>
        <v>0</v>
      </c>
      <c r="F2378" s="20">
        <f>Разбивка_по_щитам!I2383</f>
        <v>0</v>
      </c>
      <c r="G2378" s="20">
        <f>Разбивка_по_щитам!J2383</f>
        <v>0</v>
      </c>
      <c r="H2378" s="20">
        <f>Разбивка_по_щитам!K2383</f>
        <v>0</v>
      </c>
      <c r="I2378" s="20">
        <f>Разбивка_по_щитам!L2383</f>
        <v>0</v>
      </c>
      <c r="J2378" s="20">
        <f>Разбивка_по_щитам!M2383</f>
        <v>0</v>
      </c>
      <c r="K2378" s="20">
        <f>Разбивка_по_щитам!N2383</f>
        <v>0</v>
      </c>
      <c r="L2378" s="20"/>
      <c r="M2378" s="20">
        <f>Разбивка_по_щитам!P2383</f>
        <v>0</v>
      </c>
      <c r="N2378" s="20"/>
    </row>
    <row r="2379" spans="2:14" x14ac:dyDescent="0.2">
      <c r="B2379" s="20">
        <f>Разбивка_по_щитам!B2384</f>
        <v>0</v>
      </c>
      <c r="C2379" s="20">
        <f>Разбивка_по_щитам!C2384</f>
        <v>0</v>
      </c>
      <c r="D2379" s="20">
        <f>Разбивка_по_щитам!F2384</f>
        <v>0</v>
      </c>
      <c r="E2379" s="20">
        <f>Разбивка_по_щитам!H2384</f>
        <v>0</v>
      </c>
      <c r="F2379" s="20">
        <f>Разбивка_по_щитам!I2384</f>
        <v>0</v>
      </c>
      <c r="G2379" s="20">
        <f>Разбивка_по_щитам!J2384</f>
        <v>0</v>
      </c>
      <c r="H2379" s="20">
        <f>Разбивка_по_щитам!K2384</f>
        <v>0</v>
      </c>
      <c r="I2379" s="20">
        <f>Разбивка_по_щитам!L2384</f>
        <v>0</v>
      </c>
      <c r="J2379" s="20">
        <f>Разбивка_по_щитам!M2384</f>
        <v>0</v>
      </c>
      <c r="K2379" s="20">
        <f>Разбивка_по_щитам!N2384</f>
        <v>0</v>
      </c>
      <c r="L2379" s="20"/>
      <c r="M2379" s="20">
        <f>Разбивка_по_щитам!P2384</f>
        <v>0</v>
      </c>
      <c r="N2379" s="20"/>
    </row>
    <row r="2380" spans="2:14" x14ac:dyDescent="0.2">
      <c r="B2380" s="20">
        <f>Разбивка_по_щитам!B2385</f>
        <v>0</v>
      </c>
      <c r="C2380" s="20">
        <f>Разбивка_по_щитам!C2385</f>
        <v>0</v>
      </c>
      <c r="D2380" s="20">
        <f>Разбивка_по_щитам!F2385</f>
        <v>0</v>
      </c>
      <c r="E2380" s="20">
        <f>Разбивка_по_щитам!H2385</f>
        <v>0</v>
      </c>
      <c r="F2380" s="20">
        <f>Разбивка_по_щитам!I2385</f>
        <v>0</v>
      </c>
      <c r="G2380" s="20">
        <f>Разбивка_по_щитам!J2385</f>
        <v>0</v>
      </c>
      <c r="H2380" s="20">
        <f>Разбивка_по_щитам!K2385</f>
        <v>0</v>
      </c>
      <c r="I2380" s="20">
        <f>Разбивка_по_щитам!L2385</f>
        <v>0</v>
      </c>
      <c r="J2380" s="20">
        <f>Разбивка_по_щитам!M2385</f>
        <v>0</v>
      </c>
      <c r="K2380" s="20">
        <f>Разбивка_по_щитам!N2385</f>
        <v>0</v>
      </c>
      <c r="L2380" s="20"/>
      <c r="M2380" s="20">
        <f>Разбивка_по_щитам!P2385</f>
        <v>0</v>
      </c>
      <c r="N2380" s="20"/>
    </row>
    <row r="2381" spans="2:14" x14ac:dyDescent="0.2">
      <c r="B2381" s="20">
        <f>Разбивка_по_щитам!B2386</f>
        <v>0</v>
      </c>
      <c r="C2381" s="20">
        <f>Разбивка_по_щитам!C2386</f>
        <v>0</v>
      </c>
      <c r="D2381" s="20">
        <f>Разбивка_по_щитам!F2386</f>
        <v>0</v>
      </c>
      <c r="E2381" s="20">
        <f>Разбивка_по_щитам!H2386</f>
        <v>0</v>
      </c>
      <c r="F2381" s="20">
        <f>Разбивка_по_щитам!I2386</f>
        <v>0</v>
      </c>
      <c r="G2381" s="20">
        <f>Разбивка_по_щитам!J2386</f>
        <v>0</v>
      </c>
      <c r="H2381" s="20">
        <f>Разбивка_по_щитам!K2386</f>
        <v>0</v>
      </c>
      <c r="I2381" s="20">
        <f>Разбивка_по_щитам!L2386</f>
        <v>0</v>
      </c>
      <c r="J2381" s="20">
        <f>Разбивка_по_щитам!M2386</f>
        <v>0</v>
      </c>
      <c r="K2381" s="20">
        <f>Разбивка_по_щитам!N2386</f>
        <v>0</v>
      </c>
      <c r="L2381" s="20"/>
      <c r="M2381" s="20">
        <f>Разбивка_по_щитам!P2386</f>
        <v>0</v>
      </c>
      <c r="N2381" s="20"/>
    </row>
    <row r="2382" spans="2:14" x14ac:dyDescent="0.2">
      <c r="B2382" s="20">
        <f>Разбивка_по_щитам!B2387</f>
        <v>0</v>
      </c>
      <c r="C2382" s="20">
        <f>Разбивка_по_щитам!C2387</f>
        <v>0</v>
      </c>
      <c r="D2382" s="20">
        <f>Разбивка_по_щитам!F2387</f>
        <v>0</v>
      </c>
      <c r="E2382" s="20">
        <f>Разбивка_по_щитам!H2387</f>
        <v>0</v>
      </c>
      <c r="F2382" s="20">
        <f>Разбивка_по_щитам!I2387</f>
        <v>0</v>
      </c>
      <c r="G2382" s="20">
        <f>Разбивка_по_щитам!J2387</f>
        <v>0</v>
      </c>
      <c r="H2382" s="20">
        <f>Разбивка_по_щитам!K2387</f>
        <v>0</v>
      </c>
      <c r="I2382" s="20">
        <f>Разбивка_по_щитам!L2387</f>
        <v>0</v>
      </c>
      <c r="J2382" s="20">
        <f>Разбивка_по_щитам!M2387</f>
        <v>0</v>
      </c>
      <c r="K2382" s="20">
        <f>Разбивка_по_щитам!N2387</f>
        <v>0</v>
      </c>
      <c r="L2382" s="20"/>
      <c r="M2382" s="20">
        <f>Разбивка_по_щитам!P2387</f>
        <v>0</v>
      </c>
      <c r="N2382" s="20"/>
    </row>
    <row r="2383" spans="2:14" x14ac:dyDescent="0.2">
      <c r="B2383" s="20">
        <f>Разбивка_по_щитам!B2388</f>
        <v>0</v>
      </c>
      <c r="C2383" s="20">
        <f>Разбивка_по_щитам!C2388</f>
        <v>0</v>
      </c>
      <c r="D2383" s="20">
        <f>Разбивка_по_щитам!F2388</f>
        <v>0</v>
      </c>
      <c r="E2383" s="20">
        <f>Разбивка_по_щитам!H2388</f>
        <v>0</v>
      </c>
      <c r="F2383" s="20">
        <f>Разбивка_по_щитам!I2388</f>
        <v>0</v>
      </c>
      <c r="G2383" s="20">
        <f>Разбивка_по_щитам!J2388</f>
        <v>0</v>
      </c>
      <c r="H2383" s="20">
        <f>Разбивка_по_щитам!K2388</f>
        <v>0</v>
      </c>
      <c r="I2383" s="20">
        <f>Разбивка_по_щитам!L2388</f>
        <v>0</v>
      </c>
      <c r="J2383" s="20">
        <f>Разбивка_по_щитам!M2388</f>
        <v>0</v>
      </c>
      <c r="K2383" s="20">
        <f>Разбивка_по_щитам!N2388</f>
        <v>0</v>
      </c>
      <c r="L2383" s="20"/>
      <c r="M2383" s="20">
        <f>Разбивка_по_щитам!P2388</f>
        <v>0</v>
      </c>
      <c r="N2383" s="20"/>
    </row>
    <row r="2384" spans="2:14" x14ac:dyDescent="0.2">
      <c r="B2384" s="20">
        <f>Разбивка_по_щитам!B2389</f>
        <v>0</v>
      </c>
      <c r="C2384" s="20">
        <f>Разбивка_по_щитам!C2389</f>
        <v>0</v>
      </c>
      <c r="D2384" s="20">
        <f>Разбивка_по_щитам!F2389</f>
        <v>0</v>
      </c>
      <c r="E2384" s="20">
        <f>Разбивка_по_щитам!H2389</f>
        <v>0</v>
      </c>
      <c r="F2384" s="20">
        <f>Разбивка_по_щитам!I2389</f>
        <v>0</v>
      </c>
      <c r="G2384" s="20">
        <f>Разбивка_по_щитам!J2389</f>
        <v>0</v>
      </c>
      <c r="H2384" s="20">
        <f>Разбивка_по_щитам!K2389</f>
        <v>0</v>
      </c>
      <c r="I2384" s="20">
        <f>Разбивка_по_щитам!L2389</f>
        <v>0</v>
      </c>
      <c r="J2384" s="20">
        <f>Разбивка_по_щитам!M2389</f>
        <v>0</v>
      </c>
      <c r="K2384" s="20">
        <f>Разбивка_по_щитам!N2389</f>
        <v>0</v>
      </c>
      <c r="L2384" s="20"/>
      <c r="M2384" s="20">
        <f>Разбивка_по_щитам!P2389</f>
        <v>0</v>
      </c>
      <c r="N2384" s="20"/>
    </row>
    <row r="2385" spans="2:14" x14ac:dyDescent="0.2">
      <c r="B2385" s="20">
        <f>Разбивка_по_щитам!B2390</f>
        <v>0</v>
      </c>
      <c r="C2385" s="20">
        <f>Разбивка_по_щитам!C2390</f>
        <v>0</v>
      </c>
      <c r="D2385" s="20">
        <f>Разбивка_по_щитам!F2390</f>
        <v>0</v>
      </c>
      <c r="E2385" s="20">
        <f>Разбивка_по_щитам!H2390</f>
        <v>0</v>
      </c>
      <c r="F2385" s="20">
        <f>Разбивка_по_щитам!I2390</f>
        <v>0</v>
      </c>
      <c r="G2385" s="20">
        <f>Разбивка_по_щитам!J2390</f>
        <v>0</v>
      </c>
      <c r="H2385" s="20">
        <f>Разбивка_по_щитам!K2390</f>
        <v>0</v>
      </c>
      <c r="I2385" s="20">
        <f>Разбивка_по_щитам!L2390</f>
        <v>0</v>
      </c>
      <c r="J2385" s="20">
        <f>Разбивка_по_щитам!M2390</f>
        <v>0</v>
      </c>
      <c r="K2385" s="20">
        <f>Разбивка_по_щитам!N2390</f>
        <v>0</v>
      </c>
      <c r="L2385" s="20"/>
      <c r="M2385" s="20">
        <f>Разбивка_по_щитам!P2390</f>
        <v>0</v>
      </c>
      <c r="N2385" s="20"/>
    </row>
    <row r="2386" spans="2:14" x14ac:dyDescent="0.2">
      <c r="B2386" s="20">
        <f>Разбивка_по_щитам!B2391</f>
        <v>0</v>
      </c>
      <c r="C2386" s="20">
        <f>Разбивка_по_щитам!C2391</f>
        <v>0</v>
      </c>
      <c r="D2386" s="20">
        <f>Разбивка_по_щитам!F2391</f>
        <v>0</v>
      </c>
      <c r="E2386" s="20">
        <f>Разбивка_по_щитам!H2391</f>
        <v>0</v>
      </c>
      <c r="F2386" s="20">
        <f>Разбивка_по_щитам!I2391</f>
        <v>0</v>
      </c>
      <c r="G2386" s="20">
        <f>Разбивка_по_щитам!J2391</f>
        <v>0</v>
      </c>
      <c r="H2386" s="20">
        <f>Разбивка_по_щитам!K2391</f>
        <v>0</v>
      </c>
      <c r="I2386" s="20">
        <f>Разбивка_по_щитам!L2391</f>
        <v>0</v>
      </c>
      <c r="J2386" s="20">
        <f>Разбивка_по_щитам!M2391</f>
        <v>0</v>
      </c>
      <c r="K2386" s="20">
        <f>Разбивка_по_щитам!N2391</f>
        <v>0</v>
      </c>
      <c r="L2386" s="20"/>
      <c r="M2386" s="20">
        <f>Разбивка_по_щитам!P2391</f>
        <v>0</v>
      </c>
      <c r="N2386" s="20"/>
    </row>
    <row r="2387" spans="2:14" x14ac:dyDescent="0.2">
      <c r="B2387" s="20">
        <f>Разбивка_по_щитам!B2392</f>
        <v>0</v>
      </c>
      <c r="C2387" s="20">
        <f>Разбивка_по_щитам!C2392</f>
        <v>0</v>
      </c>
      <c r="D2387" s="20">
        <f>Разбивка_по_щитам!F2392</f>
        <v>0</v>
      </c>
      <c r="E2387" s="20">
        <f>Разбивка_по_щитам!H2392</f>
        <v>0</v>
      </c>
      <c r="F2387" s="20">
        <f>Разбивка_по_щитам!I2392</f>
        <v>0</v>
      </c>
      <c r="G2387" s="20">
        <f>Разбивка_по_щитам!J2392</f>
        <v>0</v>
      </c>
      <c r="H2387" s="20">
        <f>Разбивка_по_щитам!K2392</f>
        <v>0</v>
      </c>
      <c r="I2387" s="20">
        <f>Разбивка_по_щитам!L2392</f>
        <v>0</v>
      </c>
      <c r="J2387" s="20">
        <f>Разбивка_по_щитам!M2392</f>
        <v>0</v>
      </c>
      <c r="K2387" s="20">
        <f>Разбивка_по_щитам!N2392</f>
        <v>0</v>
      </c>
      <c r="L2387" s="20"/>
      <c r="M2387" s="20">
        <f>Разбивка_по_щитам!P2392</f>
        <v>0</v>
      </c>
      <c r="N2387" s="20"/>
    </row>
    <row r="2388" spans="2:14" x14ac:dyDescent="0.2">
      <c r="B2388" s="20">
        <f>Разбивка_по_щитам!B2393</f>
        <v>0</v>
      </c>
      <c r="C2388" s="20">
        <f>Разбивка_по_щитам!C2393</f>
        <v>0</v>
      </c>
      <c r="D2388" s="20">
        <f>Разбивка_по_щитам!F2393</f>
        <v>0</v>
      </c>
      <c r="E2388" s="20">
        <f>Разбивка_по_щитам!H2393</f>
        <v>0</v>
      </c>
      <c r="F2388" s="20">
        <f>Разбивка_по_щитам!I2393</f>
        <v>0</v>
      </c>
      <c r="G2388" s="20">
        <f>Разбивка_по_щитам!J2393</f>
        <v>0</v>
      </c>
      <c r="H2388" s="20">
        <f>Разбивка_по_щитам!K2393</f>
        <v>0</v>
      </c>
      <c r="I2388" s="20">
        <f>Разбивка_по_щитам!L2393</f>
        <v>0</v>
      </c>
      <c r="J2388" s="20">
        <f>Разбивка_по_щитам!M2393</f>
        <v>0</v>
      </c>
      <c r="K2388" s="20">
        <f>Разбивка_по_щитам!N2393</f>
        <v>0</v>
      </c>
      <c r="L2388" s="20"/>
      <c r="M2388" s="20">
        <f>Разбивка_по_щитам!P2393</f>
        <v>0</v>
      </c>
      <c r="N2388" s="20"/>
    </row>
    <row r="2389" spans="2:14" x14ac:dyDescent="0.2">
      <c r="B2389" s="20">
        <f>Разбивка_по_щитам!B2394</f>
        <v>0</v>
      </c>
      <c r="C2389" s="20">
        <f>Разбивка_по_щитам!C2394</f>
        <v>0</v>
      </c>
      <c r="D2389" s="20">
        <f>Разбивка_по_щитам!F2394</f>
        <v>0</v>
      </c>
      <c r="E2389" s="20">
        <f>Разбивка_по_щитам!H2394</f>
        <v>0</v>
      </c>
      <c r="F2389" s="20">
        <f>Разбивка_по_щитам!I2394</f>
        <v>0</v>
      </c>
      <c r="G2389" s="20">
        <f>Разбивка_по_щитам!J2394</f>
        <v>0</v>
      </c>
      <c r="H2389" s="20">
        <f>Разбивка_по_щитам!K2394</f>
        <v>0</v>
      </c>
      <c r="I2389" s="20">
        <f>Разбивка_по_щитам!L2394</f>
        <v>0</v>
      </c>
      <c r="J2389" s="20">
        <f>Разбивка_по_щитам!M2394</f>
        <v>0</v>
      </c>
      <c r="K2389" s="20">
        <f>Разбивка_по_щитам!N2394</f>
        <v>0</v>
      </c>
      <c r="L2389" s="20"/>
      <c r="M2389" s="20">
        <f>Разбивка_по_щитам!P2394</f>
        <v>0</v>
      </c>
      <c r="N2389" s="20"/>
    </row>
    <row r="2390" spans="2:14" x14ac:dyDescent="0.2">
      <c r="B2390" s="20">
        <f>Разбивка_по_щитам!B2395</f>
        <v>0</v>
      </c>
      <c r="C2390" s="20">
        <f>Разбивка_по_щитам!C2395</f>
        <v>0</v>
      </c>
      <c r="D2390" s="20">
        <f>Разбивка_по_щитам!F2395</f>
        <v>0</v>
      </c>
      <c r="E2390" s="20">
        <f>Разбивка_по_щитам!H2395</f>
        <v>0</v>
      </c>
      <c r="F2390" s="20">
        <f>Разбивка_по_щитам!I2395</f>
        <v>0</v>
      </c>
      <c r="G2390" s="20">
        <f>Разбивка_по_щитам!J2395</f>
        <v>0</v>
      </c>
      <c r="H2390" s="20">
        <f>Разбивка_по_щитам!K2395</f>
        <v>0</v>
      </c>
      <c r="I2390" s="20">
        <f>Разбивка_по_щитам!L2395</f>
        <v>0</v>
      </c>
      <c r="J2390" s="20">
        <f>Разбивка_по_щитам!M2395</f>
        <v>0</v>
      </c>
      <c r="K2390" s="20">
        <f>Разбивка_по_щитам!N2395</f>
        <v>0</v>
      </c>
      <c r="L2390" s="20"/>
      <c r="M2390" s="20">
        <f>Разбивка_по_щитам!P2395</f>
        <v>0</v>
      </c>
      <c r="N2390" s="20"/>
    </row>
    <row r="2391" spans="2:14" x14ac:dyDescent="0.2">
      <c r="B2391" s="20">
        <f>Разбивка_по_щитам!B2396</f>
        <v>0</v>
      </c>
      <c r="C2391" s="20">
        <f>Разбивка_по_щитам!C2396</f>
        <v>0</v>
      </c>
      <c r="D2391" s="20">
        <f>Разбивка_по_щитам!F2396</f>
        <v>0</v>
      </c>
      <c r="E2391" s="20">
        <f>Разбивка_по_щитам!H2396</f>
        <v>0</v>
      </c>
      <c r="F2391" s="20">
        <f>Разбивка_по_щитам!I2396</f>
        <v>0</v>
      </c>
      <c r="G2391" s="20">
        <f>Разбивка_по_щитам!J2396</f>
        <v>0</v>
      </c>
      <c r="H2391" s="20">
        <f>Разбивка_по_щитам!K2396</f>
        <v>0</v>
      </c>
      <c r="I2391" s="20">
        <f>Разбивка_по_щитам!L2396</f>
        <v>0</v>
      </c>
      <c r="J2391" s="20">
        <f>Разбивка_по_щитам!M2396</f>
        <v>0</v>
      </c>
      <c r="K2391" s="20">
        <f>Разбивка_по_щитам!N2396</f>
        <v>0</v>
      </c>
      <c r="L2391" s="20"/>
      <c r="M2391" s="20">
        <f>Разбивка_по_щитам!P2396</f>
        <v>0</v>
      </c>
      <c r="N2391" s="20"/>
    </row>
    <row r="2392" spans="2:14" x14ac:dyDescent="0.2">
      <c r="B2392" s="20">
        <f>Разбивка_по_щитам!B2397</f>
        <v>0</v>
      </c>
      <c r="C2392" s="20">
        <f>Разбивка_по_щитам!C2397</f>
        <v>0</v>
      </c>
      <c r="D2392" s="20">
        <f>Разбивка_по_щитам!F2397</f>
        <v>0</v>
      </c>
      <c r="E2392" s="20">
        <f>Разбивка_по_щитам!H2397</f>
        <v>0</v>
      </c>
      <c r="F2392" s="20">
        <f>Разбивка_по_щитам!I2397</f>
        <v>0</v>
      </c>
      <c r="G2392" s="20">
        <f>Разбивка_по_щитам!J2397</f>
        <v>0</v>
      </c>
      <c r="H2392" s="20">
        <f>Разбивка_по_щитам!K2397</f>
        <v>0</v>
      </c>
      <c r="I2392" s="20">
        <f>Разбивка_по_щитам!L2397</f>
        <v>0</v>
      </c>
      <c r="J2392" s="20">
        <f>Разбивка_по_щитам!M2397</f>
        <v>0</v>
      </c>
      <c r="K2392" s="20">
        <f>Разбивка_по_щитам!N2397</f>
        <v>0</v>
      </c>
      <c r="L2392" s="20"/>
      <c r="M2392" s="20">
        <f>Разбивка_по_щитам!P2397</f>
        <v>0</v>
      </c>
      <c r="N2392" s="20"/>
    </row>
    <row r="2393" spans="2:14" x14ac:dyDescent="0.2">
      <c r="B2393" s="20">
        <f>Разбивка_по_щитам!B2398</f>
        <v>0</v>
      </c>
      <c r="C2393" s="20">
        <f>Разбивка_по_щитам!C2398</f>
        <v>0</v>
      </c>
      <c r="D2393" s="20">
        <f>Разбивка_по_щитам!F2398</f>
        <v>0</v>
      </c>
      <c r="E2393" s="20">
        <f>Разбивка_по_щитам!H2398</f>
        <v>0</v>
      </c>
      <c r="F2393" s="20">
        <f>Разбивка_по_щитам!I2398</f>
        <v>0</v>
      </c>
      <c r="G2393" s="20">
        <f>Разбивка_по_щитам!J2398</f>
        <v>0</v>
      </c>
      <c r="H2393" s="20">
        <f>Разбивка_по_щитам!K2398</f>
        <v>0</v>
      </c>
      <c r="I2393" s="20">
        <f>Разбивка_по_щитам!L2398</f>
        <v>0</v>
      </c>
      <c r="J2393" s="20">
        <f>Разбивка_по_щитам!M2398</f>
        <v>0</v>
      </c>
      <c r="K2393" s="20">
        <f>Разбивка_по_щитам!N2398</f>
        <v>0</v>
      </c>
      <c r="L2393" s="20"/>
      <c r="M2393" s="20">
        <f>Разбивка_по_щитам!P2398</f>
        <v>0</v>
      </c>
      <c r="N2393" s="20"/>
    </row>
    <row r="2394" spans="2:14" x14ac:dyDescent="0.2">
      <c r="B2394" s="20">
        <f>Разбивка_по_щитам!B2399</f>
        <v>0</v>
      </c>
      <c r="C2394" s="20">
        <f>Разбивка_по_щитам!C2399</f>
        <v>0</v>
      </c>
      <c r="D2394" s="20">
        <f>Разбивка_по_щитам!F2399</f>
        <v>0</v>
      </c>
      <c r="E2394" s="20">
        <f>Разбивка_по_щитам!H2399</f>
        <v>0</v>
      </c>
      <c r="F2394" s="20">
        <f>Разбивка_по_щитам!I2399</f>
        <v>0</v>
      </c>
      <c r="G2394" s="20">
        <f>Разбивка_по_щитам!J2399</f>
        <v>0</v>
      </c>
      <c r="H2394" s="20">
        <f>Разбивка_по_щитам!K2399</f>
        <v>0</v>
      </c>
      <c r="I2394" s="20">
        <f>Разбивка_по_щитам!L2399</f>
        <v>0</v>
      </c>
      <c r="J2394" s="20">
        <f>Разбивка_по_щитам!M2399</f>
        <v>0</v>
      </c>
      <c r="K2394" s="20">
        <f>Разбивка_по_щитам!N2399</f>
        <v>0</v>
      </c>
      <c r="L2394" s="20"/>
      <c r="M2394" s="20">
        <f>Разбивка_по_щитам!P2399</f>
        <v>0</v>
      </c>
      <c r="N2394" s="20"/>
    </row>
    <row r="2395" spans="2:14" x14ac:dyDescent="0.2">
      <c r="B2395" s="20">
        <f>Разбивка_по_щитам!B2400</f>
        <v>0</v>
      </c>
      <c r="C2395" s="20">
        <f>Разбивка_по_щитам!C2400</f>
        <v>0</v>
      </c>
      <c r="D2395" s="20">
        <f>Разбивка_по_щитам!F2400</f>
        <v>0</v>
      </c>
      <c r="E2395" s="20">
        <f>Разбивка_по_щитам!H2400</f>
        <v>0</v>
      </c>
      <c r="F2395" s="20">
        <f>Разбивка_по_щитам!I2400</f>
        <v>0</v>
      </c>
      <c r="G2395" s="20">
        <f>Разбивка_по_щитам!J2400</f>
        <v>0</v>
      </c>
      <c r="H2395" s="20">
        <f>Разбивка_по_щитам!K2400</f>
        <v>0</v>
      </c>
      <c r="I2395" s="20">
        <f>Разбивка_по_щитам!L2400</f>
        <v>0</v>
      </c>
      <c r="J2395" s="20">
        <f>Разбивка_по_щитам!M2400</f>
        <v>0</v>
      </c>
      <c r="K2395" s="20">
        <f>Разбивка_по_щитам!N2400</f>
        <v>0</v>
      </c>
      <c r="L2395" s="20"/>
      <c r="M2395" s="20">
        <f>Разбивка_по_щитам!P2400</f>
        <v>0</v>
      </c>
      <c r="N2395" s="20"/>
    </row>
    <row r="2396" spans="2:14" x14ac:dyDescent="0.2">
      <c r="B2396" s="20">
        <f>Разбивка_по_щитам!B2401</f>
        <v>0</v>
      </c>
      <c r="C2396" s="20">
        <f>Разбивка_по_щитам!C2401</f>
        <v>0</v>
      </c>
      <c r="D2396" s="20">
        <f>Разбивка_по_щитам!F2401</f>
        <v>0</v>
      </c>
      <c r="E2396" s="20">
        <f>Разбивка_по_щитам!H2401</f>
        <v>0</v>
      </c>
      <c r="F2396" s="20">
        <f>Разбивка_по_щитам!I2401</f>
        <v>0</v>
      </c>
      <c r="G2396" s="20">
        <f>Разбивка_по_щитам!J2401</f>
        <v>0</v>
      </c>
      <c r="H2396" s="20">
        <f>Разбивка_по_щитам!K2401</f>
        <v>0</v>
      </c>
      <c r="I2396" s="20">
        <f>Разбивка_по_щитам!L2401</f>
        <v>0</v>
      </c>
      <c r="J2396" s="20">
        <f>Разбивка_по_щитам!M2401</f>
        <v>0</v>
      </c>
      <c r="K2396" s="20">
        <f>Разбивка_по_щитам!N2401</f>
        <v>0</v>
      </c>
      <c r="L2396" s="20"/>
      <c r="M2396" s="20">
        <f>Разбивка_по_щитам!P2401</f>
        <v>0</v>
      </c>
      <c r="N2396" s="20"/>
    </row>
    <row r="2397" spans="2:14" x14ac:dyDescent="0.2">
      <c r="B2397" s="20">
        <f>Разбивка_по_щитам!B2402</f>
        <v>0</v>
      </c>
      <c r="C2397" s="20">
        <f>Разбивка_по_щитам!C2402</f>
        <v>0</v>
      </c>
      <c r="D2397" s="20">
        <f>Разбивка_по_щитам!F2402</f>
        <v>0</v>
      </c>
      <c r="E2397" s="20">
        <f>Разбивка_по_щитам!H2402</f>
        <v>0</v>
      </c>
      <c r="F2397" s="20">
        <f>Разбивка_по_щитам!I2402</f>
        <v>0</v>
      </c>
      <c r="G2397" s="20">
        <f>Разбивка_по_щитам!J2402</f>
        <v>0</v>
      </c>
      <c r="H2397" s="20">
        <f>Разбивка_по_щитам!K2402</f>
        <v>0</v>
      </c>
      <c r="I2397" s="20">
        <f>Разбивка_по_щитам!L2402</f>
        <v>0</v>
      </c>
      <c r="J2397" s="20">
        <f>Разбивка_по_щитам!M2402</f>
        <v>0</v>
      </c>
      <c r="K2397" s="20">
        <f>Разбивка_по_щитам!N2402</f>
        <v>0</v>
      </c>
      <c r="L2397" s="20"/>
      <c r="M2397" s="20">
        <f>Разбивка_по_щитам!P2402</f>
        <v>0</v>
      </c>
      <c r="N2397" s="20"/>
    </row>
    <row r="2398" spans="2:14" x14ac:dyDescent="0.2">
      <c r="B2398" s="20">
        <f>Разбивка_по_щитам!B2403</f>
        <v>0</v>
      </c>
      <c r="C2398" s="20">
        <f>Разбивка_по_щитам!C2403</f>
        <v>0</v>
      </c>
      <c r="D2398" s="20">
        <f>Разбивка_по_щитам!F2403</f>
        <v>0</v>
      </c>
      <c r="E2398" s="20">
        <f>Разбивка_по_щитам!H2403</f>
        <v>0</v>
      </c>
      <c r="F2398" s="20">
        <f>Разбивка_по_щитам!I2403</f>
        <v>0</v>
      </c>
      <c r="G2398" s="20">
        <f>Разбивка_по_щитам!J2403</f>
        <v>0</v>
      </c>
      <c r="H2398" s="20">
        <f>Разбивка_по_щитам!K2403</f>
        <v>0</v>
      </c>
      <c r="I2398" s="20">
        <f>Разбивка_по_щитам!L2403</f>
        <v>0</v>
      </c>
      <c r="J2398" s="20">
        <f>Разбивка_по_щитам!M2403</f>
        <v>0</v>
      </c>
      <c r="K2398" s="20">
        <f>Разбивка_по_щитам!N2403</f>
        <v>0</v>
      </c>
      <c r="L2398" s="20"/>
      <c r="M2398" s="20">
        <f>Разбивка_по_щитам!P2403</f>
        <v>0</v>
      </c>
      <c r="N2398" s="20"/>
    </row>
    <row r="2399" spans="2:14" x14ac:dyDescent="0.2">
      <c r="B2399" s="20">
        <f>Разбивка_по_щитам!B2404</f>
        <v>0</v>
      </c>
      <c r="C2399" s="20">
        <f>Разбивка_по_щитам!C2404</f>
        <v>0</v>
      </c>
      <c r="D2399" s="20">
        <f>Разбивка_по_щитам!F2404</f>
        <v>0</v>
      </c>
      <c r="E2399" s="20">
        <f>Разбивка_по_щитам!H2404</f>
        <v>0</v>
      </c>
      <c r="F2399" s="20">
        <f>Разбивка_по_щитам!I2404</f>
        <v>0</v>
      </c>
      <c r="G2399" s="20">
        <f>Разбивка_по_щитам!J2404</f>
        <v>0</v>
      </c>
      <c r="H2399" s="20">
        <f>Разбивка_по_щитам!K2404</f>
        <v>0</v>
      </c>
      <c r="I2399" s="20">
        <f>Разбивка_по_щитам!L2404</f>
        <v>0</v>
      </c>
      <c r="J2399" s="20">
        <f>Разбивка_по_щитам!M2404</f>
        <v>0</v>
      </c>
      <c r="K2399" s="20">
        <f>Разбивка_по_щитам!N2404</f>
        <v>0</v>
      </c>
      <c r="L2399" s="20"/>
      <c r="M2399" s="20">
        <f>Разбивка_по_щитам!P2404</f>
        <v>0</v>
      </c>
      <c r="N2399" s="20"/>
    </row>
    <row r="2400" spans="2:14" x14ac:dyDescent="0.2">
      <c r="B2400" s="20">
        <f>Разбивка_по_щитам!B2405</f>
        <v>0</v>
      </c>
      <c r="C2400" s="20">
        <f>Разбивка_по_щитам!C2405</f>
        <v>0</v>
      </c>
      <c r="D2400" s="20">
        <f>Разбивка_по_щитам!F2405</f>
        <v>0</v>
      </c>
      <c r="E2400" s="20">
        <f>Разбивка_по_щитам!H2405</f>
        <v>0</v>
      </c>
      <c r="F2400" s="20">
        <f>Разбивка_по_щитам!I2405</f>
        <v>0</v>
      </c>
      <c r="G2400" s="20">
        <f>Разбивка_по_щитам!J2405</f>
        <v>0</v>
      </c>
      <c r="H2400" s="20">
        <f>Разбивка_по_щитам!K2405</f>
        <v>0</v>
      </c>
      <c r="I2400" s="20">
        <f>Разбивка_по_щитам!L2405</f>
        <v>0</v>
      </c>
      <c r="J2400" s="20">
        <f>Разбивка_по_щитам!M2405</f>
        <v>0</v>
      </c>
      <c r="K2400" s="20">
        <f>Разбивка_по_щитам!N2405</f>
        <v>0</v>
      </c>
      <c r="L2400" s="20"/>
      <c r="M2400" s="20">
        <f>Разбивка_по_щитам!P2405</f>
        <v>0</v>
      </c>
      <c r="N2400" s="20"/>
    </row>
    <row r="2401" spans="2:14" x14ac:dyDescent="0.2">
      <c r="B2401" s="20">
        <f>Разбивка_по_щитам!B2406</f>
        <v>0</v>
      </c>
      <c r="C2401" s="20">
        <f>Разбивка_по_щитам!C2406</f>
        <v>0</v>
      </c>
      <c r="D2401" s="20">
        <f>Разбивка_по_щитам!F2406</f>
        <v>0</v>
      </c>
      <c r="E2401" s="20">
        <f>Разбивка_по_щитам!H2406</f>
        <v>0</v>
      </c>
      <c r="F2401" s="20">
        <f>Разбивка_по_щитам!I2406</f>
        <v>0</v>
      </c>
      <c r="G2401" s="20">
        <f>Разбивка_по_щитам!J2406</f>
        <v>0</v>
      </c>
      <c r="H2401" s="20">
        <f>Разбивка_по_щитам!K2406</f>
        <v>0</v>
      </c>
      <c r="I2401" s="20">
        <f>Разбивка_по_щитам!L2406</f>
        <v>0</v>
      </c>
      <c r="J2401" s="20">
        <f>Разбивка_по_щитам!M2406</f>
        <v>0</v>
      </c>
      <c r="K2401" s="20">
        <f>Разбивка_по_щитам!N2406</f>
        <v>0</v>
      </c>
      <c r="L2401" s="20"/>
      <c r="M2401" s="20">
        <f>Разбивка_по_щитам!P2406</f>
        <v>0</v>
      </c>
      <c r="N2401" s="20"/>
    </row>
    <row r="2402" spans="2:14" x14ac:dyDescent="0.2">
      <c r="B2402" s="20">
        <f>Разбивка_по_щитам!B2407</f>
        <v>0</v>
      </c>
      <c r="C2402" s="20">
        <f>Разбивка_по_щитам!C2407</f>
        <v>0</v>
      </c>
      <c r="D2402" s="20">
        <f>Разбивка_по_щитам!F2407</f>
        <v>0</v>
      </c>
      <c r="E2402" s="20">
        <f>Разбивка_по_щитам!H2407</f>
        <v>0</v>
      </c>
      <c r="F2402" s="20">
        <f>Разбивка_по_щитам!I2407</f>
        <v>0</v>
      </c>
      <c r="G2402" s="20">
        <f>Разбивка_по_щитам!J2407</f>
        <v>0</v>
      </c>
      <c r="H2402" s="20">
        <f>Разбивка_по_щитам!K2407</f>
        <v>0</v>
      </c>
      <c r="I2402" s="20">
        <f>Разбивка_по_щитам!L2407</f>
        <v>0</v>
      </c>
      <c r="J2402" s="20">
        <f>Разбивка_по_щитам!M2407</f>
        <v>0</v>
      </c>
      <c r="K2402" s="20">
        <f>Разбивка_по_щитам!N2407</f>
        <v>0</v>
      </c>
      <c r="L2402" s="20"/>
      <c r="M2402" s="20">
        <f>Разбивка_по_щитам!P2407</f>
        <v>0</v>
      </c>
      <c r="N2402" s="20"/>
    </row>
    <row r="2403" spans="2:14" x14ac:dyDescent="0.2">
      <c r="B2403" s="20">
        <f>Разбивка_по_щитам!B2408</f>
        <v>0</v>
      </c>
      <c r="C2403" s="20">
        <f>Разбивка_по_щитам!C2408</f>
        <v>0</v>
      </c>
      <c r="D2403" s="20">
        <f>Разбивка_по_щитам!F2408</f>
        <v>0</v>
      </c>
      <c r="E2403" s="20">
        <f>Разбивка_по_щитам!H2408</f>
        <v>0</v>
      </c>
      <c r="F2403" s="20">
        <f>Разбивка_по_щитам!I2408</f>
        <v>0</v>
      </c>
      <c r="G2403" s="20">
        <f>Разбивка_по_щитам!J2408</f>
        <v>0</v>
      </c>
      <c r="H2403" s="20">
        <f>Разбивка_по_щитам!K2408</f>
        <v>0</v>
      </c>
      <c r="I2403" s="20">
        <f>Разбивка_по_щитам!L2408</f>
        <v>0</v>
      </c>
      <c r="J2403" s="20">
        <f>Разбивка_по_щитам!M2408</f>
        <v>0</v>
      </c>
      <c r="K2403" s="20">
        <f>Разбивка_по_щитам!N2408</f>
        <v>0</v>
      </c>
      <c r="L2403" s="20"/>
      <c r="M2403" s="20">
        <f>Разбивка_по_щитам!P2408</f>
        <v>0</v>
      </c>
      <c r="N2403" s="20"/>
    </row>
    <row r="2404" spans="2:14" x14ac:dyDescent="0.2">
      <c r="B2404" s="20">
        <f>Разбивка_по_щитам!B2409</f>
        <v>0</v>
      </c>
      <c r="C2404" s="20">
        <f>Разбивка_по_щитам!C2409</f>
        <v>0</v>
      </c>
      <c r="D2404" s="20">
        <f>Разбивка_по_щитам!F2409</f>
        <v>0</v>
      </c>
      <c r="E2404" s="20">
        <f>Разбивка_по_щитам!H2409</f>
        <v>0</v>
      </c>
      <c r="F2404" s="20">
        <f>Разбивка_по_щитам!I2409</f>
        <v>0</v>
      </c>
      <c r="G2404" s="20">
        <f>Разбивка_по_щитам!J2409</f>
        <v>0</v>
      </c>
      <c r="H2404" s="20">
        <f>Разбивка_по_щитам!K2409</f>
        <v>0</v>
      </c>
      <c r="I2404" s="20">
        <f>Разбивка_по_щитам!L2409</f>
        <v>0</v>
      </c>
      <c r="J2404" s="20">
        <f>Разбивка_по_щитам!M2409</f>
        <v>0</v>
      </c>
      <c r="K2404" s="20">
        <f>Разбивка_по_щитам!N2409</f>
        <v>0</v>
      </c>
      <c r="L2404" s="20"/>
      <c r="M2404" s="20">
        <f>Разбивка_по_щитам!P2409</f>
        <v>0</v>
      </c>
      <c r="N2404" s="20"/>
    </row>
    <row r="2405" spans="2:14" x14ac:dyDescent="0.2">
      <c r="B2405" s="20">
        <f>Разбивка_по_щитам!B2410</f>
        <v>0</v>
      </c>
      <c r="C2405" s="20">
        <f>Разбивка_по_щитам!C2410</f>
        <v>0</v>
      </c>
      <c r="D2405" s="20">
        <f>Разбивка_по_щитам!F2410</f>
        <v>0</v>
      </c>
      <c r="E2405" s="20">
        <f>Разбивка_по_щитам!H2410</f>
        <v>0</v>
      </c>
      <c r="F2405" s="20">
        <f>Разбивка_по_щитам!I2410</f>
        <v>0</v>
      </c>
      <c r="G2405" s="20">
        <f>Разбивка_по_щитам!J2410</f>
        <v>0</v>
      </c>
      <c r="H2405" s="20">
        <f>Разбивка_по_щитам!K2410</f>
        <v>0</v>
      </c>
      <c r="I2405" s="20">
        <f>Разбивка_по_щитам!L2410</f>
        <v>0</v>
      </c>
      <c r="J2405" s="20">
        <f>Разбивка_по_щитам!M2410</f>
        <v>0</v>
      </c>
      <c r="K2405" s="20">
        <f>Разбивка_по_щитам!N2410</f>
        <v>0</v>
      </c>
      <c r="L2405" s="20"/>
      <c r="M2405" s="20">
        <f>Разбивка_по_щитам!P2410</f>
        <v>0</v>
      </c>
      <c r="N2405" s="20"/>
    </row>
    <row r="2406" spans="2:14" x14ac:dyDescent="0.2">
      <c r="B2406" s="20">
        <f>Разбивка_по_щитам!B2411</f>
        <v>0</v>
      </c>
      <c r="C2406" s="20">
        <f>Разбивка_по_щитам!C2411</f>
        <v>0</v>
      </c>
      <c r="D2406" s="20">
        <f>Разбивка_по_щитам!F2411</f>
        <v>0</v>
      </c>
      <c r="E2406" s="20">
        <f>Разбивка_по_щитам!H2411</f>
        <v>0</v>
      </c>
      <c r="F2406" s="20">
        <f>Разбивка_по_щитам!I2411</f>
        <v>0</v>
      </c>
      <c r="G2406" s="20">
        <f>Разбивка_по_щитам!J2411</f>
        <v>0</v>
      </c>
      <c r="H2406" s="20">
        <f>Разбивка_по_щитам!K2411</f>
        <v>0</v>
      </c>
      <c r="I2406" s="20">
        <f>Разбивка_по_щитам!L2411</f>
        <v>0</v>
      </c>
      <c r="J2406" s="20">
        <f>Разбивка_по_щитам!M2411</f>
        <v>0</v>
      </c>
      <c r="K2406" s="20">
        <f>Разбивка_по_щитам!N2411</f>
        <v>0</v>
      </c>
      <c r="L2406" s="20"/>
      <c r="M2406" s="20">
        <f>Разбивка_по_щитам!P2411</f>
        <v>0</v>
      </c>
      <c r="N2406" s="20"/>
    </row>
    <row r="2407" spans="2:14" x14ac:dyDescent="0.2">
      <c r="B2407" s="20">
        <f>Разбивка_по_щитам!B2412</f>
        <v>0</v>
      </c>
      <c r="C2407" s="20">
        <f>Разбивка_по_щитам!C2412</f>
        <v>0</v>
      </c>
      <c r="D2407" s="20">
        <f>Разбивка_по_щитам!F2412</f>
        <v>0</v>
      </c>
      <c r="E2407" s="20">
        <f>Разбивка_по_щитам!H2412</f>
        <v>0</v>
      </c>
      <c r="F2407" s="20">
        <f>Разбивка_по_щитам!I2412</f>
        <v>0</v>
      </c>
      <c r="G2407" s="20">
        <f>Разбивка_по_щитам!J2412</f>
        <v>0</v>
      </c>
      <c r="H2407" s="20">
        <f>Разбивка_по_щитам!K2412</f>
        <v>0</v>
      </c>
      <c r="I2407" s="20">
        <f>Разбивка_по_щитам!L2412</f>
        <v>0</v>
      </c>
      <c r="J2407" s="20">
        <f>Разбивка_по_щитам!M2412</f>
        <v>0</v>
      </c>
      <c r="K2407" s="20">
        <f>Разбивка_по_щитам!N2412</f>
        <v>0</v>
      </c>
      <c r="L2407" s="20"/>
      <c r="M2407" s="20">
        <f>Разбивка_по_щитам!P2412</f>
        <v>0</v>
      </c>
      <c r="N2407" s="20"/>
    </row>
    <row r="2408" spans="2:14" x14ac:dyDescent="0.2">
      <c r="B2408" s="20">
        <f>Разбивка_по_щитам!B2413</f>
        <v>0</v>
      </c>
      <c r="C2408" s="20">
        <f>Разбивка_по_щитам!C2413</f>
        <v>0</v>
      </c>
      <c r="D2408" s="20">
        <f>Разбивка_по_щитам!F2413</f>
        <v>0</v>
      </c>
      <c r="E2408" s="20">
        <f>Разбивка_по_щитам!H2413</f>
        <v>0</v>
      </c>
      <c r="F2408" s="20">
        <f>Разбивка_по_щитам!I2413</f>
        <v>0</v>
      </c>
      <c r="G2408" s="20">
        <f>Разбивка_по_щитам!J2413</f>
        <v>0</v>
      </c>
      <c r="H2408" s="20">
        <f>Разбивка_по_щитам!K2413</f>
        <v>0</v>
      </c>
      <c r="I2408" s="20">
        <f>Разбивка_по_щитам!L2413</f>
        <v>0</v>
      </c>
      <c r="J2408" s="20">
        <f>Разбивка_по_щитам!M2413</f>
        <v>0</v>
      </c>
      <c r="K2408" s="20">
        <f>Разбивка_по_щитам!N2413</f>
        <v>0</v>
      </c>
      <c r="L2408" s="20"/>
      <c r="M2408" s="20">
        <f>Разбивка_по_щитам!P2413</f>
        <v>0</v>
      </c>
      <c r="N2408" s="20"/>
    </row>
    <row r="2409" spans="2:14" x14ac:dyDescent="0.2">
      <c r="B2409" s="20">
        <f>Разбивка_по_щитам!B2414</f>
        <v>0</v>
      </c>
      <c r="C2409" s="20">
        <f>Разбивка_по_щитам!C2414</f>
        <v>0</v>
      </c>
      <c r="D2409" s="20">
        <f>Разбивка_по_щитам!F2414</f>
        <v>0</v>
      </c>
      <c r="E2409" s="20">
        <f>Разбивка_по_щитам!H2414</f>
        <v>0</v>
      </c>
      <c r="F2409" s="20">
        <f>Разбивка_по_щитам!I2414</f>
        <v>0</v>
      </c>
      <c r="G2409" s="20">
        <f>Разбивка_по_щитам!J2414</f>
        <v>0</v>
      </c>
      <c r="H2409" s="20">
        <f>Разбивка_по_щитам!K2414</f>
        <v>0</v>
      </c>
      <c r="I2409" s="20">
        <f>Разбивка_по_щитам!L2414</f>
        <v>0</v>
      </c>
      <c r="J2409" s="20">
        <f>Разбивка_по_щитам!M2414</f>
        <v>0</v>
      </c>
      <c r="K2409" s="20">
        <f>Разбивка_по_щитам!N2414</f>
        <v>0</v>
      </c>
      <c r="L2409" s="20"/>
      <c r="M2409" s="20">
        <f>Разбивка_по_щитам!P2414</f>
        <v>0</v>
      </c>
      <c r="N2409" s="20"/>
    </row>
    <row r="2410" spans="2:14" x14ac:dyDescent="0.2">
      <c r="B2410" s="20">
        <f>Разбивка_по_щитам!B2415</f>
        <v>0</v>
      </c>
      <c r="C2410" s="20">
        <f>Разбивка_по_щитам!C2415</f>
        <v>0</v>
      </c>
      <c r="D2410" s="20">
        <f>Разбивка_по_щитам!F2415</f>
        <v>0</v>
      </c>
      <c r="E2410" s="20">
        <f>Разбивка_по_щитам!H2415</f>
        <v>0</v>
      </c>
      <c r="F2410" s="20">
        <f>Разбивка_по_щитам!I2415</f>
        <v>0</v>
      </c>
      <c r="G2410" s="20">
        <f>Разбивка_по_щитам!J2415</f>
        <v>0</v>
      </c>
      <c r="H2410" s="20">
        <f>Разбивка_по_щитам!K2415</f>
        <v>0</v>
      </c>
      <c r="I2410" s="20">
        <f>Разбивка_по_щитам!L2415</f>
        <v>0</v>
      </c>
      <c r="J2410" s="20">
        <f>Разбивка_по_щитам!M2415</f>
        <v>0</v>
      </c>
      <c r="K2410" s="20">
        <f>Разбивка_по_щитам!N2415</f>
        <v>0</v>
      </c>
      <c r="L2410" s="20"/>
      <c r="M2410" s="20">
        <f>Разбивка_по_щитам!P2415</f>
        <v>0</v>
      </c>
      <c r="N2410" s="20"/>
    </row>
    <row r="2411" spans="2:14" x14ac:dyDescent="0.2">
      <c r="B2411" s="20">
        <f>Разбивка_по_щитам!B2416</f>
        <v>0</v>
      </c>
      <c r="C2411" s="20">
        <f>Разбивка_по_щитам!C2416</f>
        <v>0</v>
      </c>
      <c r="D2411" s="20">
        <f>Разбивка_по_щитам!F2416</f>
        <v>0</v>
      </c>
      <c r="E2411" s="20">
        <f>Разбивка_по_щитам!H2416</f>
        <v>0</v>
      </c>
      <c r="F2411" s="20">
        <f>Разбивка_по_щитам!I2416</f>
        <v>0</v>
      </c>
      <c r="G2411" s="20">
        <f>Разбивка_по_щитам!J2416</f>
        <v>0</v>
      </c>
      <c r="H2411" s="20">
        <f>Разбивка_по_щитам!K2416</f>
        <v>0</v>
      </c>
      <c r="I2411" s="20">
        <f>Разбивка_по_щитам!L2416</f>
        <v>0</v>
      </c>
      <c r="J2411" s="20">
        <f>Разбивка_по_щитам!M2416</f>
        <v>0</v>
      </c>
      <c r="K2411" s="20">
        <f>Разбивка_по_щитам!N2416</f>
        <v>0</v>
      </c>
      <c r="L2411" s="20"/>
      <c r="M2411" s="20">
        <f>Разбивка_по_щитам!P2416</f>
        <v>0</v>
      </c>
      <c r="N2411" s="20"/>
    </row>
    <row r="2412" spans="2:14" x14ac:dyDescent="0.2">
      <c r="B2412" s="20">
        <f>Разбивка_по_щитам!B2417</f>
        <v>0</v>
      </c>
      <c r="C2412" s="20">
        <f>Разбивка_по_щитам!C2417</f>
        <v>0</v>
      </c>
      <c r="D2412" s="20">
        <f>Разбивка_по_щитам!F2417</f>
        <v>0</v>
      </c>
      <c r="E2412" s="20">
        <f>Разбивка_по_щитам!H2417</f>
        <v>0</v>
      </c>
      <c r="F2412" s="20">
        <f>Разбивка_по_щитам!I2417</f>
        <v>0</v>
      </c>
      <c r="G2412" s="20">
        <f>Разбивка_по_щитам!J2417</f>
        <v>0</v>
      </c>
      <c r="H2412" s="20">
        <f>Разбивка_по_щитам!K2417</f>
        <v>0</v>
      </c>
      <c r="I2412" s="20">
        <f>Разбивка_по_щитам!L2417</f>
        <v>0</v>
      </c>
      <c r="J2412" s="20">
        <f>Разбивка_по_щитам!M2417</f>
        <v>0</v>
      </c>
      <c r="K2412" s="20">
        <f>Разбивка_по_щитам!N2417</f>
        <v>0</v>
      </c>
      <c r="L2412" s="20"/>
      <c r="M2412" s="20">
        <f>Разбивка_по_щитам!P2417</f>
        <v>0</v>
      </c>
      <c r="N2412" s="20"/>
    </row>
    <row r="2413" spans="2:14" x14ac:dyDescent="0.2">
      <c r="B2413" s="20">
        <f>Разбивка_по_щитам!B2418</f>
        <v>0</v>
      </c>
      <c r="C2413" s="20">
        <f>Разбивка_по_щитам!C2418</f>
        <v>0</v>
      </c>
      <c r="D2413" s="20">
        <f>Разбивка_по_щитам!F2418</f>
        <v>0</v>
      </c>
      <c r="E2413" s="20">
        <f>Разбивка_по_щитам!H2418</f>
        <v>0</v>
      </c>
      <c r="F2413" s="20">
        <f>Разбивка_по_щитам!I2418</f>
        <v>0</v>
      </c>
      <c r="G2413" s="20">
        <f>Разбивка_по_щитам!J2418</f>
        <v>0</v>
      </c>
      <c r="H2413" s="20">
        <f>Разбивка_по_щитам!K2418</f>
        <v>0</v>
      </c>
      <c r="I2413" s="20">
        <f>Разбивка_по_щитам!L2418</f>
        <v>0</v>
      </c>
      <c r="J2413" s="20">
        <f>Разбивка_по_щитам!M2418</f>
        <v>0</v>
      </c>
      <c r="K2413" s="20">
        <f>Разбивка_по_щитам!N2418</f>
        <v>0</v>
      </c>
      <c r="L2413" s="20"/>
      <c r="M2413" s="20">
        <f>Разбивка_по_щитам!P2418</f>
        <v>0</v>
      </c>
      <c r="N2413" s="20"/>
    </row>
    <row r="2414" spans="2:14" x14ac:dyDescent="0.2">
      <c r="B2414" s="20">
        <f>Разбивка_по_щитам!B2419</f>
        <v>0</v>
      </c>
      <c r="C2414" s="20">
        <f>Разбивка_по_щитам!C2419</f>
        <v>0</v>
      </c>
      <c r="D2414" s="20">
        <f>Разбивка_по_щитам!F2419</f>
        <v>0</v>
      </c>
      <c r="E2414" s="20">
        <f>Разбивка_по_щитам!H2419</f>
        <v>0</v>
      </c>
      <c r="F2414" s="20">
        <f>Разбивка_по_щитам!I2419</f>
        <v>0</v>
      </c>
      <c r="G2414" s="20">
        <f>Разбивка_по_щитам!J2419</f>
        <v>0</v>
      </c>
      <c r="H2414" s="20">
        <f>Разбивка_по_щитам!K2419</f>
        <v>0</v>
      </c>
      <c r="I2414" s="20">
        <f>Разбивка_по_щитам!L2419</f>
        <v>0</v>
      </c>
      <c r="J2414" s="20">
        <f>Разбивка_по_щитам!M2419</f>
        <v>0</v>
      </c>
      <c r="K2414" s="20">
        <f>Разбивка_по_щитам!N2419</f>
        <v>0</v>
      </c>
      <c r="L2414" s="20"/>
      <c r="M2414" s="20">
        <f>Разбивка_по_щитам!P2419</f>
        <v>0</v>
      </c>
      <c r="N2414" s="20"/>
    </row>
    <row r="2415" spans="2:14" x14ac:dyDescent="0.2">
      <c r="B2415" s="20">
        <f>Разбивка_по_щитам!B2420</f>
        <v>0</v>
      </c>
      <c r="C2415" s="20">
        <f>Разбивка_по_щитам!C2420</f>
        <v>0</v>
      </c>
      <c r="D2415" s="20">
        <f>Разбивка_по_щитам!F2420</f>
        <v>0</v>
      </c>
      <c r="E2415" s="20">
        <f>Разбивка_по_щитам!H2420</f>
        <v>0</v>
      </c>
      <c r="F2415" s="20">
        <f>Разбивка_по_щитам!I2420</f>
        <v>0</v>
      </c>
      <c r="G2415" s="20">
        <f>Разбивка_по_щитам!J2420</f>
        <v>0</v>
      </c>
      <c r="H2415" s="20">
        <f>Разбивка_по_щитам!K2420</f>
        <v>0</v>
      </c>
      <c r="I2415" s="20">
        <f>Разбивка_по_щитам!L2420</f>
        <v>0</v>
      </c>
      <c r="J2415" s="20">
        <f>Разбивка_по_щитам!M2420</f>
        <v>0</v>
      </c>
      <c r="K2415" s="20">
        <f>Разбивка_по_щитам!N2420</f>
        <v>0</v>
      </c>
      <c r="L2415" s="20"/>
      <c r="M2415" s="20">
        <f>Разбивка_по_щитам!P2420</f>
        <v>0</v>
      </c>
      <c r="N2415" s="20"/>
    </row>
    <row r="2416" spans="2:14" x14ac:dyDescent="0.2">
      <c r="B2416" s="20">
        <f>Разбивка_по_щитам!B2421</f>
        <v>0</v>
      </c>
      <c r="C2416" s="20">
        <f>Разбивка_по_щитам!C2421</f>
        <v>0</v>
      </c>
      <c r="D2416" s="20">
        <f>Разбивка_по_щитам!F2421</f>
        <v>0</v>
      </c>
      <c r="E2416" s="20">
        <f>Разбивка_по_щитам!H2421</f>
        <v>0</v>
      </c>
      <c r="F2416" s="20">
        <f>Разбивка_по_щитам!I2421</f>
        <v>0</v>
      </c>
      <c r="G2416" s="20">
        <f>Разбивка_по_щитам!J2421</f>
        <v>0</v>
      </c>
      <c r="H2416" s="20">
        <f>Разбивка_по_щитам!K2421</f>
        <v>0</v>
      </c>
      <c r="I2416" s="20">
        <f>Разбивка_по_щитам!L2421</f>
        <v>0</v>
      </c>
      <c r="J2416" s="20">
        <f>Разбивка_по_щитам!M2421</f>
        <v>0</v>
      </c>
      <c r="K2416" s="20">
        <f>Разбивка_по_щитам!N2421</f>
        <v>0</v>
      </c>
      <c r="L2416" s="20"/>
      <c r="M2416" s="20">
        <f>Разбивка_по_щитам!P2421</f>
        <v>0</v>
      </c>
      <c r="N2416" s="20"/>
    </row>
    <row r="2417" spans="2:14" x14ac:dyDescent="0.2">
      <c r="B2417" s="20">
        <f>Разбивка_по_щитам!B2422</f>
        <v>0</v>
      </c>
      <c r="C2417" s="20">
        <f>Разбивка_по_щитам!C2422</f>
        <v>0</v>
      </c>
      <c r="D2417" s="20">
        <f>Разбивка_по_щитам!F2422</f>
        <v>0</v>
      </c>
      <c r="E2417" s="20">
        <f>Разбивка_по_щитам!H2422</f>
        <v>0</v>
      </c>
      <c r="F2417" s="20">
        <f>Разбивка_по_щитам!I2422</f>
        <v>0</v>
      </c>
      <c r="G2417" s="20">
        <f>Разбивка_по_щитам!J2422</f>
        <v>0</v>
      </c>
      <c r="H2417" s="20">
        <f>Разбивка_по_щитам!K2422</f>
        <v>0</v>
      </c>
      <c r="I2417" s="20">
        <f>Разбивка_по_щитам!L2422</f>
        <v>0</v>
      </c>
      <c r="J2417" s="20">
        <f>Разбивка_по_щитам!M2422</f>
        <v>0</v>
      </c>
      <c r="K2417" s="20">
        <f>Разбивка_по_щитам!N2422</f>
        <v>0</v>
      </c>
      <c r="L2417" s="20"/>
      <c r="M2417" s="20">
        <f>Разбивка_по_щитам!P2422</f>
        <v>0</v>
      </c>
      <c r="N2417" s="20"/>
    </row>
    <row r="2418" spans="2:14" x14ac:dyDescent="0.2">
      <c r="B2418" s="20">
        <f>Разбивка_по_щитам!B2423</f>
        <v>0</v>
      </c>
      <c r="C2418" s="20">
        <f>Разбивка_по_щитам!C2423</f>
        <v>0</v>
      </c>
      <c r="D2418" s="20">
        <f>Разбивка_по_щитам!F2423</f>
        <v>0</v>
      </c>
      <c r="E2418" s="20">
        <f>Разбивка_по_щитам!H2423</f>
        <v>0</v>
      </c>
      <c r="F2418" s="20">
        <f>Разбивка_по_щитам!I2423</f>
        <v>0</v>
      </c>
      <c r="G2418" s="20">
        <f>Разбивка_по_щитам!J2423</f>
        <v>0</v>
      </c>
      <c r="H2418" s="20">
        <f>Разбивка_по_щитам!K2423</f>
        <v>0</v>
      </c>
      <c r="I2418" s="20">
        <f>Разбивка_по_щитам!L2423</f>
        <v>0</v>
      </c>
      <c r="J2418" s="20">
        <f>Разбивка_по_щитам!M2423</f>
        <v>0</v>
      </c>
      <c r="K2418" s="20">
        <f>Разбивка_по_щитам!N2423</f>
        <v>0</v>
      </c>
      <c r="L2418" s="20"/>
      <c r="M2418" s="20">
        <f>Разбивка_по_щитам!P2423</f>
        <v>0</v>
      </c>
      <c r="N2418" s="20"/>
    </row>
    <row r="2419" spans="2:14" x14ac:dyDescent="0.2">
      <c r="B2419" s="20">
        <f>Разбивка_по_щитам!B2424</f>
        <v>0</v>
      </c>
      <c r="C2419" s="20">
        <f>Разбивка_по_щитам!C2424</f>
        <v>0</v>
      </c>
      <c r="D2419" s="20">
        <f>Разбивка_по_щитам!F2424</f>
        <v>0</v>
      </c>
      <c r="E2419" s="20">
        <f>Разбивка_по_щитам!H2424</f>
        <v>0</v>
      </c>
      <c r="F2419" s="20">
        <f>Разбивка_по_щитам!I2424</f>
        <v>0</v>
      </c>
      <c r="G2419" s="20">
        <f>Разбивка_по_щитам!J2424</f>
        <v>0</v>
      </c>
      <c r="H2419" s="20">
        <f>Разбивка_по_щитам!K2424</f>
        <v>0</v>
      </c>
      <c r="I2419" s="20">
        <f>Разбивка_по_щитам!L2424</f>
        <v>0</v>
      </c>
      <c r="J2419" s="20">
        <f>Разбивка_по_щитам!M2424</f>
        <v>0</v>
      </c>
      <c r="K2419" s="20">
        <f>Разбивка_по_щитам!N2424</f>
        <v>0</v>
      </c>
      <c r="L2419" s="20"/>
      <c r="M2419" s="20">
        <f>Разбивка_по_щитам!P2424</f>
        <v>0</v>
      </c>
      <c r="N2419" s="20"/>
    </row>
    <row r="2420" spans="2:14" x14ac:dyDescent="0.2">
      <c r="B2420" s="20">
        <f>Разбивка_по_щитам!B2425</f>
        <v>0</v>
      </c>
      <c r="C2420" s="20">
        <f>Разбивка_по_щитам!C2425</f>
        <v>0</v>
      </c>
      <c r="D2420" s="20">
        <f>Разбивка_по_щитам!F2425</f>
        <v>0</v>
      </c>
      <c r="E2420" s="20">
        <f>Разбивка_по_щитам!H2425</f>
        <v>0</v>
      </c>
      <c r="F2420" s="20">
        <f>Разбивка_по_щитам!I2425</f>
        <v>0</v>
      </c>
      <c r="G2420" s="20">
        <f>Разбивка_по_щитам!J2425</f>
        <v>0</v>
      </c>
      <c r="H2420" s="20">
        <f>Разбивка_по_щитам!K2425</f>
        <v>0</v>
      </c>
      <c r="I2420" s="20">
        <f>Разбивка_по_щитам!L2425</f>
        <v>0</v>
      </c>
      <c r="J2420" s="20">
        <f>Разбивка_по_щитам!M2425</f>
        <v>0</v>
      </c>
      <c r="K2420" s="20">
        <f>Разбивка_по_щитам!N2425</f>
        <v>0</v>
      </c>
      <c r="L2420" s="20"/>
      <c r="M2420" s="20">
        <f>Разбивка_по_щитам!P2425</f>
        <v>0</v>
      </c>
      <c r="N2420" s="20"/>
    </row>
    <row r="2421" spans="2:14" x14ac:dyDescent="0.2">
      <c r="B2421" s="20">
        <f>Разбивка_по_щитам!B2426</f>
        <v>0</v>
      </c>
      <c r="C2421" s="20">
        <f>Разбивка_по_щитам!C2426</f>
        <v>0</v>
      </c>
      <c r="D2421" s="20">
        <f>Разбивка_по_щитам!F2426</f>
        <v>0</v>
      </c>
      <c r="E2421" s="20">
        <f>Разбивка_по_щитам!H2426</f>
        <v>0</v>
      </c>
      <c r="F2421" s="20">
        <f>Разбивка_по_щитам!I2426</f>
        <v>0</v>
      </c>
      <c r="G2421" s="20">
        <f>Разбивка_по_щитам!J2426</f>
        <v>0</v>
      </c>
      <c r="H2421" s="20">
        <f>Разбивка_по_щитам!K2426</f>
        <v>0</v>
      </c>
      <c r="I2421" s="20">
        <f>Разбивка_по_щитам!L2426</f>
        <v>0</v>
      </c>
      <c r="J2421" s="20">
        <f>Разбивка_по_щитам!M2426</f>
        <v>0</v>
      </c>
      <c r="K2421" s="20">
        <f>Разбивка_по_щитам!N2426</f>
        <v>0</v>
      </c>
      <c r="L2421" s="20"/>
      <c r="M2421" s="20">
        <f>Разбивка_по_щитам!P2426</f>
        <v>0</v>
      </c>
      <c r="N2421" s="20"/>
    </row>
    <row r="2422" spans="2:14" x14ac:dyDescent="0.2">
      <c r="B2422" s="20">
        <f>Разбивка_по_щитам!B2427</f>
        <v>0</v>
      </c>
      <c r="C2422" s="20">
        <f>Разбивка_по_щитам!C2427</f>
        <v>0</v>
      </c>
      <c r="D2422" s="20">
        <f>Разбивка_по_щитам!F2427</f>
        <v>0</v>
      </c>
      <c r="E2422" s="20">
        <f>Разбивка_по_щитам!H2427</f>
        <v>0</v>
      </c>
      <c r="F2422" s="20">
        <f>Разбивка_по_щитам!I2427</f>
        <v>0</v>
      </c>
      <c r="G2422" s="20">
        <f>Разбивка_по_щитам!J2427</f>
        <v>0</v>
      </c>
      <c r="H2422" s="20">
        <f>Разбивка_по_щитам!K2427</f>
        <v>0</v>
      </c>
      <c r="I2422" s="20">
        <f>Разбивка_по_щитам!L2427</f>
        <v>0</v>
      </c>
      <c r="J2422" s="20">
        <f>Разбивка_по_щитам!M2427</f>
        <v>0</v>
      </c>
      <c r="K2422" s="20">
        <f>Разбивка_по_щитам!N2427</f>
        <v>0</v>
      </c>
      <c r="L2422" s="20"/>
      <c r="M2422" s="20">
        <f>Разбивка_по_щитам!P2427</f>
        <v>0</v>
      </c>
      <c r="N2422" s="20"/>
    </row>
    <row r="2423" spans="2:14" x14ac:dyDescent="0.2">
      <c r="B2423" s="20">
        <f>Разбивка_по_щитам!B2428</f>
        <v>0</v>
      </c>
      <c r="C2423" s="20">
        <f>Разбивка_по_щитам!C2428</f>
        <v>0</v>
      </c>
      <c r="D2423" s="20">
        <f>Разбивка_по_щитам!F2428</f>
        <v>0</v>
      </c>
      <c r="E2423" s="20">
        <f>Разбивка_по_щитам!H2428</f>
        <v>0</v>
      </c>
      <c r="F2423" s="20">
        <f>Разбивка_по_щитам!I2428</f>
        <v>0</v>
      </c>
      <c r="G2423" s="20">
        <f>Разбивка_по_щитам!J2428</f>
        <v>0</v>
      </c>
      <c r="H2423" s="20">
        <f>Разбивка_по_щитам!K2428</f>
        <v>0</v>
      </c>
      <c r="I2423" s="20">
        <f>Разбивка_по_щитам!L2428</f>
        <v>0</v>
      </c>
      <c r="J2423" s="20">
        <f>Разбивка_по_щитам!M2428</f>
        <v>0</v>
      </c>
      <c r="K2423" s="20">
        <f>Разбивка_по_щитам!N2428</f>
        <v>0</v>
      </c>
      <c r="L2423" s="20"/>
      <c r="M2423" s="20">
        <f>Разбивка_по_щитам!P2428</f>
        <v>0</v>
      </c>
      <c r="N2423" s="20"/>
    </row>
    <row r="2424" spans="2:14" x14ac:dyDescent="0.2">
      <c r="B2424" s="20">
        <f>Разбивка_по_щитам!B2429</f>
        <v>0</v>
      </c>
      <c r="C2424" s="20">
        <f>Разбивка_по_щитам!C2429</f>
        <v>0</v>
      </c>
      <c r="D2424" s="20">
        <f>Разбивка_по_щитам!F2429</f>
        <v>0</v>
      </c>
      <c r="E2424" s="20">
        <f>Разбивка_по_щитам!H2429</f>
        <v>0</v>
      </c>
      <c r="F2424" s="20">
        <f>Разбивка_по_щитам!I2429</f>
        <v>0</v>
      </c>
      <c r="G2424" s="20">
        <f>Разбивка_по_щитам!J2429</f>
        <v>0</v>
      </c>
      <c r="H2424" s="20">
        <f>Разбивка_по_щитам!K2429</f>
        <v>0</v>
      </c>
      <c r="I2424" s="20">
        <f>Разбивка_по_щитам!L2429</f>
        <v>0</v>
      </c>
      <c r="J2424" s="20">
        <f>Разбивка_по_щитам!M2429</f>
        <v>0</v>
      </c>
      <c r="K2424" s="20">
        <f>Разбивка_по_щитам!N2429</f>
        <v>0</v>
      </c>
      <c r="L2424" s="20"/>
      <c r="M2424" s="20">
        <f>Разбивка_по_щитам!P2429</f>
        <v>0</v>
      </c>
      <c r="N2424" s="20"/>
    </row>
    <row r="2425" spans="2:14" x14ac:dyDescent="0.2">
      <c r="B2425" s="20">
        <f>Разбивка_по_щитам!B2430</f>
        <v>0</v>
      </c>
      <c r="C2425" s="20">
        <f>Разбивка_по_щитам!C2430</f>
        <v>0</v>
      </c>
      <c r="D2425" s="20">
        <f>Разбивка_по_щитам!F2430</f>
        <v>0</v>
      </c>
      <c r="E2425" s="20">
        <f>Разбивка_по_щитам!H2430</f>
        <v>0</v>
      </c>
      <c r="F2425" s="20">
        <f>Разбивка_по_щитам!I2430</f>
        <v>0</v>
      </c>
      <c r="G2425" s="20">
        <f>Разбивка_по_щитам!J2430</f>
        <v>0</v>
      </c>
      <c r="H2425" s="20">
        <f>Разбивка_по_щитам!K2430</f>
        <v>0</v>
      </c>
      <c r="I2425" s="20">
        <f>Разбивка_по_щитам!L2430</f>
        <v>0</v>
      </c>
      <c r="J2425" s="20">
        <f>Разбивка_по_щитам!M2430</f>
        <v>0</v>
      </c>
      <c r="K2425" s="20">
        <f>Разбивка_по_щитам!N2430</f>
        <v>0</v>
      </c>
      <c r="L2425" s="20"/>
      <c r="M2425" s="20">
        <f>Разбивка_по_щитам!P2430</f>
        <v>0</v>
      </c>
      <c r="N2425" s="20"/>
    </row>
    <row r="2426" spans="2:14" x14ac:dyDescent="0.2">
      <c r="B2426" s="20">
        <f>Разбивка_по_щитам!B2431</f>
        <v>0</v>
      </c>
      <c r="C2426" s="20">
        <f>Разбивка_по_щитам!C2431</f>
        <v>0</v>
      </c>
      <c r="D2426" s="20">
        <f>Разбивка_по_щитам!F2431</f>
        <v>0</v>
      </c>
      <c r="E2426" s="20">
        <f>Разбивка_по_щитам!H2431</f>
        <v>0</v>
      </c>
      <c r="F2426" s="20">
        <f>Разбивка_по_щитам!I2431</f>
        <v>0</v>
      </c>
      <c r="G2426" s="20">
        <f>Разбивка_по_щитам!J2431</f>
        <v>0</v>
      </c>
      <c r="H2426" s="20">
        <f>Разбивка_по_щитам!K2431</f>
        <v>0</v>
      </c>
      <c r="I2426" s="20">
        <f>Разбивка_по_щитам!L2431</f>
        <v>0</v>
      </c>
      <c r="J2426" s="20">
        <f>Разбивка_по_щитам!M2431</f>
        <v>0</v>
      </c>
      <c r="K2426" s="20">
        <f>Разбивка_по_щитам!N2431</f>
        <v>0</v>
      </c>
      <c r="L2426" s="20"/>
      <c r="M2426" s="20">
        <f>Разбивка_по_щитам!P2431</f>
        <v>0</v>
      </c>
      <c r="N2426" s="20"/>
    </row>
    <row r="2427" spans="2:14" x14ac:dyDescent="0.2">
      <c r="B2427" s="20">
        <f>Разбивка_по_щитам!B2432</f>
        <v>0</v>
      </c>
      <c r="C2427" s="20">
        <f>Разбивка_по_щитам!C2432</f>
        <v>0</v>
      </c>
      <c r="D2427" s="20">
        <f>Разбивка_по_щитам!F2432</f>
        <v>0</v>
      </c>
      <c r="E2427" s="20">
        <f>Разбивка_по_щитам!H2432</f>
        <v>0</v>
      </c>
      <c r="F2427" s="20">
        <f>Разбивка_по_щитам!I2432</f>
        <v>0</v>
      </c>
      <c r="G2427" s="20">
        <f>Разбивка_по_щитам!J2432</f>
        <v>0</v>
      </c>
      <c r="H2427" s="20">
        <f>Разбивка_по_щитам!K2432</f>
        <v>0</v>
      </c>
      <c r="I2427" s="20">
        <f>Разбивка_по_щитам!L2432</f>
        <v>0</v>
      </c>
      <c r="J2427" s="20">
        <f>Разбивка_по_щитам!M2432</f>
        <v>0</v>
      </c>
      <c r="K2427" s="20">
        <f>Разбивка_по_щитам!N2432</f>
        <v>0</v>
      </c>
      <c r="L2427" s="20"/>
      <c r="M2427" s="20">
        <f>Разбивка_по_щитам!P2432</f>
        <v>0</v>
      </c>
      <c r="N2427" s="20"/>
    </row>
    <row r="2428" spans="2:14" x14ac:dyDescent="0.2">
      <c r="B2428" s="20">
        <f>Разбивка_по_щитам!B2433</f>
        <v>0</v>
      </c>
      <c r="C2428" s="20">
        <f>Разбивка_по_щитам!C2433</f>
        <v>0</v>
      </c>
      <c r="D2428" s="20">
        <f>Разбивка_по_щитам!F2433</f>
        <v>0</v>
      </c>
      <c r="E2428" s="20">
        <f>Разбивка_по_щитам!H2433</f>
        <v>0</v>
      </c>
      <c r="F2428" s="20">
        <f>Разбивка_по_щитам!I2433</f>
        <v>0</v>
      </c>
      <c r="G2428" s="20">
        <f>Разбивка_по_щитам!J2433</f>
        <v>0</v>
      </c>
      <c r="H2428" s="20">
        <f>Разбивка_по_щитам!K2433</f>
        <v>0</v>
      </c>
      <c r="I2428" s="20">
        <f>Разбивка_по_щитам!L2433</f>
        <v>0</v>
      </c>
      <c r="J2428" s="20">
        <f>Разбивка_по_щитам!M2433</f>
        <v>0</v>
      </c>
      <c r="K2428" s="20">
        <f>Разбивка_по_щитам!N2433</f>
        <v>0</v>
      </c>
      <c r="L2428" s="20"/>
      <c r="M2428" s="20">
        <f>Разбивка_по_щитам!P2433</f>
        <v>0</v>
      </c>
      <c r="N2428" s="20"/>
    </row>
    <row r="2429" spans="2:14" x14ac:dyDescent="0.2">
      <c r="B2429" s="20">
        <f>Разбивка_по_щитам!B2434</f>
        <v>0</v>
      </c>
      <c r="C2429" s="20">
        <f>Разбивка_по_щитам!C2434</f>
        <v>0</v>
      </c>
      <c r="D2429" s="20">
        <f>Разбивка_по_щитам!F2434</f>
        <v>0</v>
      </c>
      <c r="E2429" s="20">
        <f>Разбивка_по_щитам!H2434</f>
        <v>0</v>
      </c>
      <c r="F2429" s="20">
        <f>Разбивка_по_щитам!I2434</f>
        <v>0</v>
      </c>
      <c r="G2429" s="20">
        <f>Разбивка_по_щитам!J2434</f>
        <v>0</v>
      </c>
      <c r="H2429" s="20">
        <f>Разбивка_по_щитам!K2434</f>
        <v>0</v>
      </c>
      <c r="I2429" s="20">
        <f>Разбивка_по_щитам!L2434</f>
        <v>0</v>
      </c>
      <c r="J2429" s="20">
        <f>Разбивка_по_щитам!M2434</f>
        <v>0</v>
      </c>
      <c r="K2429" s="20">
        <f>Разбивка_по_щитам!N2434</f>
        <v>0</v>
      </c>
      <c r="L2429" s="20"/>
      <c r="M2429" s="20">
        <f>Разбивка_по_щитам!P2434</f>
        <v>0</v>
      </c>
      <c r="N2429" s="20"/>
    </row>
    <row r="2430" spans="2:14" x14ac:dyDescent="0.2">
      <c r="B2430" s="20">
        <f>Разбивка_по_щитам!B2435</f>
        <v>0</v>
      </c>
      <c r="C2430" s="20">
        <f>Разбивка_по_щитам!C2435</f>
        <v>0</v>
      </c>
      <c r="D2430" s="20">
        <f>Разбивка_по_щитам!F2435</f>
        <v>0</v>
      </c>
      <c r="E2430" s="20">
        <f>Разбивка_по_щитам!H2435</f>
        <v>0</v>
      </c>
      <c r="F2430" s="20">
        <f>Разбивка_по_щитам!I2435</f>
        <v>0</v>
      </c>
      <c r="G2430" s="20">
        <f>Разбивка_по_щитам!J2435</f>
        <v>0</v>
      </c>
      <c r="H2430" s="20">
        <f>Разбивка_по_щитам!K2435</f>
        <v>0</v>
      </c>
      <c r="I2430" s="20">
        <f>Разбивка_по_щитам!L2435</f>
        <v>0</v>
      </c>
      <c r="J2430" s="20">
        <f>Разбивка_по_щитам!M2435</f>
        <v>0</v>
      </c>
      <c r="K2430" s="20">
        <f>Разбивка_по_щитам!N2435</f>
        <v>0</v>
      </c>
      <c r="L2430" s="20"/>
      <c r="M2430" s="20">
        <f>Разбивка_по_щитам!P2435</f>
        <v>0</v>
      </c>
      <c r="N2430" s="20"/>
    </row>
    <row r="2431" spans="2:14" x14ac:dyDescent="0.2">
      <c r="B2431" s="20">
        <f>Разбивка_по_щитам!B2436</f>
        <v>0</v>
      </c>
      <c r="C2431" s="20">
        <f>Разбивка_по_щитам!C2436</f>
        <v>0</v>
      </c>
      <c r="D2431" s="20">
        <f>Разбивка_по_щитам!F2436</f>
        <v>0</v>
      </c>
      <c r="E2431" s="20">
        <f>Разбивка_по_щитам!H2436</f>
        <v>0</v>
      </c>
      <c r="F2431" s="20">
        <f>Разбивка_по_щитам!I2436</f>
        <v>0</v>
      </c>
      <c r="G2431" s="20">
        <f>Разбивка_по_щитам!J2436</f>
        <v>0</v>
      </c>
      <c r="H2431" s="20">
        <f>Разбивка_по_щитам!K2436</f>
        <v>0</v>
      </c>
      <c r="I2431" s="20">
        <f>Разбивка_по_щитам!L2436</f>
        <v>0</v>
      </c>
      <c r="J2431" s="20">
        <f>Разбивка_по_щитам!M2436</f>
        <v>0</v>
      </c>
      <c r="K2431" s="20">
        <f>Разбивка_по_щитам!N2436</f>
        <v>0</v>
      </c>
      <c r="L2431" s="20"/>
      <c r="M2431" s="20">
        <f>Разбивка_по_щитам!P2436</f>
        <v>0</v>
      </c>
      <c r="N2431" s="20"/>
    </row>
    <row r="2432" spans="2:14" x14ac:dyDescent="0.2">
      <c r="B2432" s="20">
        <f>Разбивка_по_щитам!B2437</f>
        <v>0</v>
      </c>
      <c r="C2432" s="20">
        <f>Разбивка_по_щитам!C2437</f>
        <v>0</v>
      </c>
      <c r="D2432" s="20">
        <f>Разбивка_по_щитам!F2437</f>
        <v>0</v>
      </c>
      <c r="E2432" s="20">
        <f>Разбивка_по_щитам!H2437</f>
        <v>0</v>
      </c>
      <c r="F2432" s="20">
        <f>Разбивка_по_щитам!I2437</f>
        <v>0</v>
      </c>
      <c r="G2432" s="20">
        <f>Разбивка_по_щитам!J2437</f>
        <v>0</v>
      </c>
      <c r="H2432" s="20">
        <f>Разбивка_по_щитам!K2437</f>
        <v>0</v>
      </c>
      <c r="I2432" s="20">
        <f>Разбивка_по_щитам!L2437</f>
        <v>0</v>
      </c>
      <c r="J2432" s="20">
        <f>Разбивка_по_щитам!M2437</f>
        <v>0</v>
      </c>
      <c r="K2432" s="20">
        <f>Разбивка_по_щитам!N2437</f>
        <v>0</v>
      </c>
      <c r="L2432" s="20"/>
      <c r="M2432" s="20">
        <f>Разбивка_по_щитам!P2437</f>
        <v>0</v>
      </c>
      <c r="N2432" s="20"/>
    </row>
    <row r="2433" spans="2:14" x14ac:dyDescent="0.2">
      <c r="B2433" s="20">
        <f>Разбивка_по_щитам!B2438</f>
        <v>0</v>
      </c>
      <c r="C2433" s="20">
        <f>Разбивка_по_щитам!C2438</f>
        <v>0</v>
      </c>
      <c r="D2433" s="20">
        <f>Разбивка_по_щитам!F2438</f>
        <v>0</v>
      </c>
      <c r="E2433" s="20">
        <f>Разбивка_по_щитам!H2438</f>
        <v>0</v>
      </c>
      <c r="F2433" s="20">
        <f>Разбивка_по_щитам!I2438</f>
        <v>0</v>
      </c>
      <c r="G2433" s="20">
        <f>Разбивка_по_щитам!J2438</f>
        <v>0</v>
      </c>
      <c r="H2433" s="20">
        <f>Разбивка_по_щитам!K2438</f>
        <v>0</v>
      </c>
      <c r="I2433" s="20">
        <f>Разбивка_по_щитам!L2438</f>
        <v>0</v>
      </c>
      <c r="J2433" s="20">
        <f>Разбивка_по_щитам!M2438</f>
        <v>0</v>
      </c>
      <c r="K2433" s="20">
        <f>Разбивка_по_щитам!N2438</f>
        <v>0</v>
      </c>
      <c r="L2433" s="20"/>
      <c r="M2433" s="20">
        <f>Разбивка_по_щитам!P2438</f>
        <v>0</v>
      </c>
      <c r="N2433" s="20"/>
    </row>
    <row r="2434" spans="2:14" x14ac:dyDescent="0.2">
      <c r="B2434" s="20">
        <f>Разбивка_по_щитам!B2439</f>
        <v>0</v>
      </c>
      <c r="C2434" s="20">
        <f>Разбивка_по_щитам!C2439</f>
        <v>0</v>
      </c>
      <c r="D2434" s="20">
        <f>Разбивка_по_щитам!F2439</f>
        <v>0</v>
      </c>
      <c r="E2434" s="20">
        <f>Разбивка_по_щитам!H2439</f>
        <v>0</v>
      </c>
      <c r="F2434" s="20">
        <f>Разбивка_по_щитам!I2439</f>
        <v>0</v>
      </c>
      <c r="G2434" s="20">
        <f>Разбивка_по_щитам!J2439</f>
        <v>0</v>
      </c>
      <c r="H2434" s="20">
        <f>Разбивка_по_щитам!K2439</f>
        <v>0</v>
      </c>
      <c r="I2434" s="20">
        <f>Разбивка_по_щитам!L2439</f>
        <v>0</v>
      </c>
      <c r="J2434" s="20">
        <f>Разбивка_по_щитам!M2439</f>
        <v>0</v>
      </c>
      <c r="K2434" s="20">
        <f>Разбивка_по_щитам!N2439</f>
        <v>0</v>
      </c>
      <c r="L2434" s="20"/>
      <c r="M2434" s="20">
        <f>Разбивка_по_щитам!P2439</f>
        <v>0</v>
      </c>
      <c r="N2434" s="20"/>
    </row>
    <row r="2435" spans="2:14" x14ac:dyDescent="0.2">
      <c r="B2435" s="20">
        <f>Разбивка_по_щитам!B2440</f>
        <v>0</v>
      </c>
      <c r="C2435" s="20">
        <f>Разбивка_по_щитам!C2440</f>
        <v>0</v>
      </c>
      <c r="D2435" s="20">
        <f>Разбивка_по_щитам!F2440</f>
        <v>0</v>
      </c>
      <c r="E2435" s="20">
        <f>Разбивка_по_щитам!H2440</f>
        <v>0</v>
      </c>
      <c r="F2435" s="20">
        <f>Разбивка_по_щитам!I2440</f>
        <v>0</v>
      </c>
      <c r="G2435" s="20">
        <f>Разбивка_по_щитам!J2440</f>
        <v>0</v>
      </c>
      <c r="H2435" s="20">
        <f>Разбивка_по_щитам!K2440</f>
        <v>0</v>
      </c>
      <c r="I2435" s="20">
        <f>Разбивка_по_щитам!L2440</f>
        <v>0</v>
      </c>
      <c r="J2435" s="20">
        <f>Разбивка_по_щитам!M2440</f>
        <v>0</v>
      </c>
      <c r="K2435" s="20">
        <f>Разбивка_по_щитам!N2440</f>
        <v>0</v>
      </c>
      <c r="L2435" s="20"/>
      <c r="M2435" s="20">
        <f>Разбивка_по_щитам!P2440</f>
        <v>0</v>
      </c>
      <c r="N2435" s="20"/>
    </row>
    <row r="2436" spans="2:14" x14ac:dyDescent="0.2">
      <c r="B2436" s="20">
        <f>Разбивка_по_щитам!B2441</f>
        <v>0</v>
      </c>
      <c r="C2436" s="20">
        <f>Разбивка_по_щитам!C2441</f>
        <v>0</v>
      </c>
      <c r="D2436" s="20">
        <f>Разбивка_по_щитам!F2441</f>
        <v>0</v>
      </c>
      <c r="E2436" s="20">
        <f>Разбивка_по_щитам!H2441</f>
        <v>0</v>
      </c>
      <c r="F2436" s="20">
        <f>Разбивка_по_щитам!I2441</f>
        <v>0</v>
      </c>
      <c r="G2436" s="20">
        <f>Разбивка_по_щитам!J2441</f>
        <v>0</v>
      </c>
      <c r="H2436" s="20">
        <f>Разбивка_по_щитам!K2441</f>
        <v>0</v>
      </c>
      <c r="I2436" s="20">
        <f>Разбивка_по_щитам!L2441</f>
        <v>0</v>
      </c>
      <c r="J2436" s="20">
        <f>Разбивка_по_щитам!M2441</f>
        <v>0</v>
      </c>
      <c r="K2436" s="20">
        <f>Разбивка_по_щитам!N2441</f>
        <v>0</v>
      </c>
      <c r="L2436" s="20"/>
      <c r="M2436" s="20">
        <f>Разбивка_по_щитам!P2441</f>
        <v>0</v>
      </c>
      <c r="N2436" s="20"/>
    </row>
    <row r="2437" spans="2:14" x14ac:dyDescent="0.2">
      <c r="B2437" s="20">
        <f>Разбивка_по_щитам!B2442</f>
        <v>0</v>
      </c>
      <c r="C2437" s="20">
        <f>Разбивка_по_щитам!C2442</f>
        <v>0</v>
      </c>
      <c r="D2437" s="20">
        <f>Разбивка_по_щитам!F2442</f>
        <v>0</v>
      </c>
      <c r="E2437" s="20">
        <f>Разбивка_по_щитам!H2442</f>
        <v>0</v>
      </c>
      <c r="F2437" s="20">
        <f>Разбивка_по_щитам!I2442</f>
        <v>0</v>
      </c>
      <c r="G2437" s="20">
        <f>Разбивка_по_щитам!J2442</f>
        <v>0</v>
      </c>
      <c r="H2437" s="20">
        <f>Разбивка_по_щитам!K2442</f>
        <v>0</v>
      </c>
      <c r="I2437" s="20">
        <f>Разбивка_по_щитам!L2442</f>
        <v>0</v>
      </c>
      <c r="J2437" s="20">
        <f>Разбивка_по_щитам!M2442</f>
        <v>0</v>
      </c>
      <c r="K2437" s="20">
        <f>Разбивка_по_щитам!N2442</f>
        <v>0</v>
      </c>
      <c r="L2437" s="20"/>
      <c r="M2437" s="20">
        <f>Разбивка_по_щитам!P2442</f>
        <v>0</v>
      </c>
      <c r="N2437" s="20"/>
    </row>
    <row r="2438" spans="2:14" x14ac:dyDescent="0.2">
      <c r="B2438" s="20">
        <f>Разбивка_по_щитам!B2443</f>
        <v>0</v>
      </c>
      <c r="C2438" s="20">
        <f>Разбивка_по_щитам!C2443</f>
        <v>0</v>
      </c>
      <c r="D2438" s="20">
        <f>Разбивка_по_щитам!F2443</f>
        <v>0</v>
      </c>
      <c r="E2438" s="20">
        <f>Разбивка_по_щитам!H2443</f>
        <v>0</v>
      </c>
      <c r="F2438" s="20">
        <f>Разбивка_по_щитам!I2443</f>
        <v>0</v>
      </c>
      <c r="G2438" s="20">
        <f>Разбивка_по_щитам!J2443</f>
        <v>0</v>
      </c>
      <c r="H2438" s="20">
        <f>Разбивка_по_щитам!K2443</f>
        <v>0</v>
      </c>
      <c r="I2438" s="20">
        <f>Разбивка_по_щитам!L2443</f>
        <v>0</v>
      </c>
      <c r="J2438" s="20">
        <f>Разбивка_по_щитам!M2443</f>
        <v>0</v>
      </c>
      <c r="K2438" s="20">
        <f>Разбивка_по_щитам!N2443</f>
        <v>0</v>
      </c>
      <c r="L2438" s="20"/>
      <c r="M2438" s="20">
        <f>Разбивка_по_щитам!P2443</f>
        <v>0</v>
      </c>
      <c r="N2438" s="20"/>
    </row>
    <row r="2439" spans="2:14" x14ac:dyDescent="0.2">
      <c r="B2439" s="20">
        <f>Разбивка_по_щитам!B2444</f>
        <v>0</v>
      </c>
      <c r="C2439" s="20">
        <f>Разбивка_по_щитам!C2444</f>
        <v>0</v>
      </c>
      <c r="D2439" s="20">
        <f>Разбивка_по_щитам!F2444</f>
        <v>0</v>
      </c>
      <c r="E2439" s="20">
        <f>Разбивка_по_щитам!H2444</f>
        <v>0</v>
      </c>
      <c r="F2439" s="20">
        <f>Разбивка_по_щитам!I2444</f>
        <v>0</v>
      </c>
      <c r="G2439" s="20">
        <f>Разбивка_по_щитам!J2444</f>
        <v>0</v>
      </c>
      <c r="H2439" s="20">
        <f>Разбивка_по_щитам!K2444</f>
        <v>0</v>
      </c>
      <c r="I2439" s="20">
        <f>Разбивка_по_щитам!L2444</f>
        <v>0</v>
      </c>
      <c r="J2439" s="20">
        <f>Разбивка_по_щитам!M2444</f>
        <v>0</v>
      </c>
      <c r="K2439" s="20">
        <f>Разбивка_по_щитам!N2444</f>
        <v>0</v>
      </c>
      <c r="L2439" s="20"/>
      <c r="M2439" s="20">
        <f>Разбивка_по_щитам!P2444</f>
        <v>0</v>
      </c>
      <c r="N2439" s="20"/>
    </row>
    <row r="2440" spans="2:14" x14ac:dyDescent="0.2">
      <c r="B2440" s="20">
        <f>Разбивка_по_щитам!B2445</f>
        <v>0</v>
      </c>
      <c r="C2440" s="20">
        <f>Разбивка_по_щитам!C2445</f>
        <v>0</v>
      </c>
      <c r="D2440" s="20">
        <f>Разбивка_по_щитам!F2445</f>
        <v>0</v>
      </c>
      <c r="E2440" s="20">
        <f>Разбивка_по_щитам!H2445</f>
        <v>0</v>
      </c>
      <c r="F2440" s="20">
        <f>Разбивка_по_щитам!I2445</f>
        <v>0</v>
      </c>
      <c r="G2440" s="20">
        <f>Разбивка_по_щитам!J2445</f>
        <v>0</v>
      </c>
      <c r="H2440" s="20">
        <f>Разбивка_по_щитам!K2445</f>
        <v>0</v>
      </c>
      <c r="I2440" s="20">
        <f>Разбивка_по_щитам!L2445</f>
        <v>0</v>
      </c>
      <c r="J2440" s="20">
        <f>Разбивка_по_щитам!M2445</f>
        <v>0</v>
      </c>
      <c r="K2440" s="20">
        <f>Разбивка_по_щитам!N2445</f>
        <v>0</v>
      </c>
      <c r="L2440" s="20"/>
      <c r="M2440" s="20">
        <f>Разбивка_по_щитам!P2445</f>
        <v>0</v>
      </c>
      <c r="N2440" s="20"/>
    </row>
    <row r="2441" spans="2:14" x14ac:dyDescent="0.2">
      <c r="B2441" s="20">
        <f>Разбивка_по_щитам!B2446</f>
        <v>0</v>
      </c>
      <c r="C2441" s="20">
        <f>Разбивка_по_щитам!C2446</f>
        <v>0</v>
      </c>
      <c r="D2441" s="20">
        <f>Разбивка_по_щитам!F2446</f>
        <v>0</v>
      </c>
      <c r="E2441" s="20">
        <f>Разбивка_по_щитам!H2446</f>
        <v>0</v>
      </c>
      <c r="F2441" s="20">
        <f>Разбивка_по_щитам!I2446</f>
        <v>0</v>
      </c>
      <c r="G2441" s="20">
        <f>Разбивка_по_щитам!J2446</f>
        <v>0</v>
      </c>
      <c r="H2441" s="20">
        <f>Разбивка_по_щитам!K2446</f>
        <v>0</v>
      </c>
      <c r="I2441" s="20">
        <f>Разбивка_по_щитам!L2446</f>
        <v>0</v>
      </c>
      <c r="J2441" s="20">
        <f>Разбивка_по_щитам!M2446</f>
        <v>0</v>
      </c>
      <c r="K2441" s="20">
        <f>Разбивка_по_щитам!N2446</f>
        <v>0</v>
      </c>
      <c r="L2441" s="20"/>
      <c r="M2441" s="20">
        <f>Разбивка_по_щитам!P2446</f>
        <v>0</v>
      </c>
      <c r="N2441" s="20"/>
    </row>
    <row r="2442" spans="2:14" x14ac:dyDescent="0.2">
      <c r="B2442" s="20">
        <f>Разбивка_по_щитам!B2447</f>
        <v>0</v>
      </c>
      <c r="C2442" s="20">
        <f>Разбивка_по_щитам!C2447</f>
        <v>0</v>
      </c>
      <c r="D2442" s="20">
        <f>Разбивка_по_щитам!F2447</f>
        <v>0</v>
      </c>
      <c r="E2442" s="20">
        <f>Разбивка_по_щитам!H2447</f>
        <v>0</v>
      </c>
      <c r="F2442" s="20">
        <f>Разбивка_по_щитам!I2447</f>
        <v>0</v>
      </c>
      <c r="G2442" s="20">
        <f>Разбивка_по_щитам!J2447</f>
        <v>0</v>
      </c>
      <c r="H2442" s="20">
        <f>Разбивка_по_щитам!K2447</f>
        <v>0</v>
      </c>
      <c r="I2442" s="20">
        <f>Разбивка_по_щитам!L2447</f>
        <v>0</v>
      </c>
      <c r="J2442" s="20">
        <f>Разбивка_по_щитам!M2447</f>
        <v>0</v>
      </c>
      <c r="K2442" s="20">
        <f>Разбивка_по_щитам!N2447</f>
        <v>0</v>
      </c>
      <c r="L2442" s="20"/>
      <c r="M2442" s="20">
        <f>Разбивка_по_щитам!P2447</f>
        <v>0</v>
      </c>
      <c r="N2442" s="20"/>
    </row>
    <row r="2443" spans="2:14" x14ac:dyDescent="0.2">
      <c r="B2443" s="20">
        <f>Разбивка_по_щитам!B2448</f>
        <v>0</v>
      </c>
      <c r="C2443" s="20">
        <f>Разбивка_по_щитам!C2448</f>
        <v>0</v>
      </c>
      <c r="D2443" s="20">
        <f>Разбивка_по_щитам!F2448</f>
        <v>0</v>
      </c>
      <c r="E2443" s="20">
        <f>Разбивка_по_щитам!H2448</f>
        <v>0</v>
      </c>
      <c r="F2443" s="20">
        <f>Разбивка_по_щитам!I2448</f>
        <v>0</v>
      </c>
      <c r="G2443" s="20">
        <f>Разбивка_по_щитам!J2448</f>
        <v>0</v>
      </c>
      <c r="H2443" s="20">
        <f>Разбивка_по_щитам!K2448</f>
        <v>0</v>
      </c>
      <c r="I2443" s="20">
        <f>Разбивка_по_щитам!L2448</f>
        <v>0</v>
      </c>
      <c r="J2443" s="20">
        <f>Разбивка_по_щитам!M2448</f>
        <v>0</v>
      </c>
      <c r="K2443" s="20">
        <f>Разбивка_по_щитам!N2448</f>
        <v>0</v>
      </c>
      <c r="L2443" s="20"/>
      <c r="M2443" s="20">
        <f>Разбивка_по_щитам!P2448</f>
        <v>0</v>
      </c>
      <c r="N2443" s="20"/>
    </row>
    <row r="2444" spans="2:14" x14ac:dyDescent="0.2">
      <c r="B2444" s="20">
        <f>Разбивка_по_щитам!B2449</f>
        <v>0</v>
      </c>
      <c r="C2444" s="20">
        <f>Разбивка_по_щитам!C2449</f>
        <v>0</v>
      </c>
      <c r="D2444" s="20">
        <f>Разбивка_по_щитам!F2449</f>
        <v>0</v>
      </c>
      <c r="E2444" s="20">
        <f>Разбивка_по_щитам!H2449</f>
        <v>0</v>
      </c>
      <c r="F2444" s="20">
        <f>Разбивка_по_щитам!I2449</f>
        <v>0</v>
      </c>
      <c r="G2444" s="20">
        <f>Разбивка_по_щитам!J2449</f>
        <v>0</v>
      </c>
      <c r="H2444" s="20">
        <f>Разбивка_по_щитам!K2449</f>
        <v>0</v>
      </c>
      <c r="I2444" s="20">
        <f>Разбивка_по_щитам!L2449</f>
        <v>0</v>
      </c>
      <c r="J2444" s="20">
        <f>Разбивка_по_щитам!M2449</f>
        <v>0</v>
      </c>
      <c r="K2444" s="20">
        <f>Разбивка_по_щитам!N2449</f>
        <v>0</v>
      </c>
      <c r="L2444" s="20"/>
      <c r="M2444" s="20">
        <f>Разбивка_по_щитам!P2449</f>
        <v>0</v>
      </c>
      <c r="N2444" s="20"/>
    </row>
    <row r="2445" spans="2:14" x14ac:dyDescent="0.2">
      <c r="B2445" s="20">
        <f>Разбивка_по_щитам!B2450</f>
        <v>0</v>
      </c>
      <c r="C2445" s="20">
        <f>Разбивка_по_щитам!C2450</f>
        <v>0</v>
      </c>
      <c r="D2445" s="20">
        <f>Разбивка_по_щитам!F2450</f>
        <v>0</v>
      </c>
      <c r="E2445" s="20">
        <f>Разбивка_по_щитам!H2450</f>
        <v>0</v>
      </c>
      <c r="F2445" s="20">
        <f>Разбивка_по_щитам!I2450</f>
        <v>0</v>
      </c>
      <c r="G2445" s="20">
        <f>Разбивка_по_щитам!J2450</f>
        <v>0</v>
      </c>
      <c r="H2445" s="20">
        <f>Разбивка_по_щитам!K2450</f>
        <v>0</v>
      </c>
      <c r="I2445" s="20">
        <f>Разбивка_по_щитам!L2450</f>
        <v>0</v>
      </c>
      <c r="J2445" s="20">
        <f>Разбивка_по_щитам!M2450</f>
        <v>0</v>
      </c>
      <c r="K2445" s="20">
        <f>Разбивка_по_щитам!N2450</f>
        <v>0</v>
      </c>
      <c r="L2445" s="20"/>
      <c r="M2445" s="20">
        <f>Разбивка_по_щитам!P2450</f>
        <v>0</v>
      </c>
      <c r="N2445" s="20"/>
    </row>
    <row r="2446" spans="2:14" x14ac:dyDescent="0.2">
      <c r="B2446" s="20">
        <f>Разбивка_по_щитам!B2451</f>
        <v>0</v>
      </c>
      <c r="C2446" s="20">
        <f>Разбивка_по_щитам!C2451</f>
        <v>0</v>
      </c>
      <c r="D2446" s="20">
        <f>Разбивка_по_щитам!F2451</f>
        <v>0</v>
      </c>
      <c r="E2446" s="20">
        <f>Разбивка_по_щитам!H2451</f>
        <v>0</v>
      </c>
      <c r="F2446" s="20">
        <f>Разбивка_по_щитам!I2451</f>
        <v>0</v>
      </c>
      <c r="G2446" s="20">
        <f>Разбивка_по_щитам!J2451</f>
        <v>0</v>
      </c>
      <c r="H2446" s="20">
        <f>Разбивка_по_щитам!K2451</f>
        <v>0</v>
      </c>
      <c r="I2446" s="20">
        <f>Разбивка_по_щитам!L2451</f>
        <v>0</v>
      </c>
      <c r="J2446" s="20">
        <f>Разбивка_по_щитам!M2451</f>
        <v>0</v>
      </c>
      <c r="K2446" s="20">
        <f>Разбивка_по_щитам!N2451</f>
        <v>0</v>
      </c>
      <c r="L2446" s="20"/>
      <c r="M2446" s="20">
        <f>Разбивка_по_щитам!P2451</f>
        <v>0</v>
      </c>
      <c r="N2446" s="20"/>
    </row>
    <row r="2447" spans="2:14" x14ac:dyDescent="0.2">
      <c r="B2447" s="20">
        <f>Разбивка_по_щитам!B2452</f>
        <v>0</v>
      </c>
      <c r="C2447" s="20">
        <f>Разбивка_по_щитам!C2452</f>
        <v>0</v>
      </c>
      <c r="D2447" s="20">
        <f>Разбивка_по_щитам!F2452</f>
        <v>0</v>
      </c>
      <c r="E2447" s="20">
        <f>Разбивка_по_щитам!H2452</f>
        <v>0</v>
      </c>
      <c r="F2447" s="20">
        <f>Разбивка_по_щитам!I2452</f>
        <v>0</v>
      </c>
      <c r="G2447" s="20">
        <f>Разбивка_по_щитам!J2452</f>
        <v>0</v>
      </c>
      <c r="H2447" s="20">
        <f>Разбивка_по_щитам!K2452</f>
        <v>0</v>
      </c>
      <c r="I2447" s="20">
        <f>Разбивка_по_щитам!L2452</f>
        <v>0</v>
      </c>
      <c r="J2447" s="20">
        <f>Разбивка_по_щитам!M2452</f>
        <v>0</v>
      </c>
      <c r="K2447" s="20">
        <f>Разбивка_по_щитам!N2452</f>
        <v>0</v>
      </c>
      <c r="L2447" s="20"/>
      <c r="M2447" s="20">
        <f>Разбивка_по_щитам!P2452</f>
        <v>0</v>
      </c>
      <c r="N2447" s="20"/>
    </row>
    <row r="2448" spans="2:14" x14ac:dyDescent="0.2">
      <c r="B2448" s="20">
        <f>Разбивка_по_щитам!B2453</f>
        <v>0</v>
      </c>
      <c r="C2448" s="20">
        <f>Разбивка_по_щитам!C2453</f>
        <v>0</v>
      </c>
      <c r="D2448" s="20">
        <f>Разбивка_по_щитам!F2453</f>
        <v>0</v>
      </c>
      <c r="E2448" s="20">
        <f>Разбивка_по_щитам!H2453</f>
        <v>0</v>
      </c>
      <c r="F2448" s="20">
        <f>Разбивка_по_щитам!I2453</f>
        <v>0</v>
      </c>
      <c r="G2448" s="20">
        <f>Разбивка_по_щитам!J2453</f>
        <v>0</v>
      </c>
      <c r="H2448" s="20">
        <f>Разбивка_по_щитам!K2453</f>
        <v>0</v>
      </c>
      <c r="I2448" s="20">
        <f>Разбивка_по_щитам!L2453</f>
        <v>0</v>
      </c>
      <c r="J2448" s="20">
        <f>Разбивка_по_щитам!M2453</f>
        <v>0</v>
      </c>
      <c r="K2448" s="20">
        <f>Разбивка_по_щитам!N2453</f>
        <v>0</v>
      </c>
      <c r="L2448" s="20"/>
      <c r="M2448" s="20">
        <f>Разбивка_по_щитам!P2453</f>
        <v>0</v>
      </c>
      <c r="N2448" s="20"/>
    </row>
    <row r="2449" spans="2:14" x14ac:dyDescent="0.2">
      <c r="B2449" s="20">
        <f>Разбивка_по_щитам!B2454</f>
        <v>0</v>
      </c>
      <c r="C2449" s="20">
        <f>Разбивка_по_щитам!C2454</f>
        <v>0</v>
      </c>
      <c r="D2449" s="20">
        <f>Разбивка_по_щитам!F2454</f>
        <v>0</v>
      </c>
      <c r="E2449" s="20">
        <f>Разбивка_по_щитам!H2454</f>
        <v>0</v>
      </c>
      <c r="F2449" s="20">
        <f>Разбивка_по_щитам!I2454</f>
        <v>0</v>
      </c>
      <c r="G2449" s="20">
        <f>Разбивка_по_щитам!J2454</f>
        <v>0</v>
      </c>
      <c r="H2449" s="20">
        <f>Разбивка_по_щитам!K2454</f>
        <v>0</v>
      </c>
      <c r="I2449" s="20">
        <f>Разбивка_по_щитам!L2454</f>
        <v>0</v>
      </c>
      <c r="J2449" s="20">
        <f>Разбивка_по_щитам!M2454</f>
        <v>0</v>
      </c>
      <c r="K2449" s="20">
        <f>Разбивка_по_щитам!N2454</f>
        <v>0</v>
      </c>
      <c r="L2449" s="20"/>
      <c r="M2449" s="20">
        <f>Разбивка_по_щитам!P2454</f>
        <v>0</v>
      </c>
      <c r="N2449" s="20"/>
    </row>
    <row r="2450" spans="2:14" x14ac:dyDescent="0.2">
      <c r="B2450" s="20">
        <f>Разбивка_по_щитам!B2455</f>
        <v>0</v>
      </c>
      <c r="C2450" s="20">
        <f>Разбивка_по_щитам!C2455</f>
        <v>0</v>
      </c>
      <c r="D2450" s="20">
        <f>Разбивка_по_щитам!F2455</f>
        <v>0</v>
      </c>
      <c r="E2450" s="20">
        <f>Разбивка_по_щитам!H2455</f>
        <v>0</v>
      </c>
      <c r="F2450" s="20">
        <f>Разбивка_по_щитам!I2455</f>
        <v>0</v>
      </c>
      <c r="G2450" s="20">
        <f>Разбивка_по_щитам!J2455</f>
        <v>0</v>
      </c>
      <c r="H2450" s="20">
        <f>Разбивка_по_щитам!K2455</f>
        <v>0</v>
      </c>
      <c r="I2450" s="20">
        <f>Разбивка_по_щитам!L2455</f>
        <v>0</v>
      </c>
      <c r="J2450" s="20">
        <f>Разбивка_по_щитам!M2455</f>
        <v>0</v>
      </c>
      <c r="K2450" s="20">
        <f>Разбивка_по_щитам!N2455</f>
        <v>0</v>
      </c>
      <c r="L2450" s="20"/>
      <c r="M2450" s="20">
        <f>Разбивка_по_щитам!P2455</f>
        <v>0</v>
      </c>
      <c r="N2450" s="20"/>
    </row>
    <row r="2451" spans="2:14" x14ac:dyDescent="0.2">
      <c r="B2451" s="20">
        <f>Разбивка_по_щитам!B2456</f>
        <v>0</v>
      </c>
      <c r="C2451" s="20">
        <f>Разбивка_по_щитам!C2456</f>
        <v>0</v>
      </c>
      <c r="D2451" s="20">
        <f>Разбивка_по_щитам!F2456</f>
        <v>0</v>
      </c>
      <c r="E2451" s="20">
        <f>Разбивка_по_щитам!H2456</f>
        <v>0</v>
      </c>
      <c r="F2451" s="20">
        <f>Разбивка_по_щитам!I2456</f>
        <v>0</v>
      </c>
      <c r="G2451" s="20">
        <f>Разбивка_по_щитам!J2456</f>
        <v>0</v>
      </c>
      <c r="H2451" s="20">
        <f>Разбивка_по_щитам!K2456</f>
        <v>0</v>
      </c>
      <c r="I2451" s="20">
        <f>Разбивка_по_щитам!L2456</f>
        <v>0</v>
      </c>
      <c r="J2451" s="20">
        <f>Разбивка_по_щитам!M2456</f>
        <v>0</v>
      </c>
      <c r="K2451" s="20">
        <f>Разбивка_по_щитам!N2456</f>
        <v>0</v>
      </c>
      <c r="L2451" s="20"/>
      <c r="M2451" s="20">
        <f>Разбивка_по_щитам!P2456</f>
        <v>0</v>
      </c>
      <c r="N2451" s="20"/>
    </row>
    <row r="2452" spans="2:14" x14ac:dyDescent="0.2">
      <c r="B2452" s="20">
        <f>Разбивка_по_щитам!B2457</f>
        <v>0</v>
      </c>
      <c r="C2452" s="20">
        <f>Разбивка_по_щитам!C2457</f>
        <v>0</v>
      </c>
      <c r="D2452" s="20">
        <f>Разбивка_по_щитам!F2457</f>
        <v>0</v>
      </c>
      <c r="E2452" s="20">
        <f>Разбивка_по_щитам!H2457</f>
        <v>0</v>
      </c>
      <c r="F2452" s="20">
        <f>Разбивка_по_щитам!I2457</f>
        <v>0</v>
      </c>
      <c r="G2452" s="20">
        <f>Разбивка_по_щитам!J2457</f>
        <v>0</v>
      </c>
      <c r="H2452" s="20">
        <f>Разбивка_по_щитам!K2457</f>
        <v>0</v>
      </c>
      <c r="I2452" s="20">
        <f>Разбивка_по_щитам!L2457</f>
        <v>0</v>
      </c>
      <c r="J2452" s="20">
        <f>Разбивка_по_щитам!M2457</f>
        <v>0</v>
      </c>
      <c r="K2452" s="20">
        <f>Разбивка_по_щитам!N2457</f>
        <v>0</v>
      </c>
      <c r="L2452" s="20"/>
      <c r="M2452" s="20">
        <f>Разбивка_по_щитам!P2457</f>
        <v>0</v>
      </c>
      <c r="N2452" s="20"/>
    </row>
    <row r="2453" spans="2:14" x14ac:dyDescent="0.2">
      <c r="B2453" s="20">
        <f>Разбивка_по_щитам!B2458</f>
        <v>0</v>
      </c>
      <c r="C2453" s="20">
        <f>Разбивка_по_щитам!C2458</f>
        <v>0</v>
      </c>
      <c r="D2453" s="20">
        <f>Разбивка_по_щитам!F2458</f>
        <v>0</v>
      </c>
      <c r="E2453" s="20">
        <f>Разбивка_по_щитам!H2458</f>
        <v>0</v>
      </c>
      <c r="F2453" s="20">
        <f>Разбивка_по_щитам!I2458</f>
        <v>0</v>
      </c>
      <c r="G2453" s="20">
        <f>Разбивка_по_щитам!J2458</f>
        <v>0</v>
      </c>
      <c r="H2453" s="20">
        <f>Разбивка_по_щитам!K2458</f>
        <v>0</v>
      </c>
      <c r="I2453" s="20">
        <f>Разбивка_по_щитам!L2458</f>
        <v>0</v>
      </c>
      <c r="J2453" s="20">
        <f>Разбивка_по_щитам!M2458</f>
        <v>0</v>
      </c>
      <c r="K2453" s="20">
        <f>Разбивка_по_щитам!N2458</f>
        <v>0</v>
      </c>
      <c r="L2453" s="20"/>
      <c r="M2453" s="20">
        <f>Разбивка_по_щитам!P2458</f>
        <v>0</v>
      </c>
      <c r="N2453" s="20"/>
    </row>
    <row r="2454" spans="2:14" x14ac:dyDescent="0.2">
      <c r="B2454" s="20">
        <f>Разбивка_по_щитам!B2459</f>
        <v>0</v>
      </c>
      <c r="C2454" s="20">
        <f>Разбивка_по_щитам!C2459</f>
        <v>0</v>
      </c>
      <c r="D2454" s="20">
        <f>Разбивка_по_щитам!F2459</f>
        <v>0</v>
      </c>
      <c r="E2454" s="20">
        <f>Разбивка_по_щитам!H2459</f>
        <v>0</v>
      </c>
      <c r="F2454" s="20">
        <f>Разбивка_по_щитам!I2459</f>
        <v>0</v>
      </c>
      <c r="G2454" s="20">
        <f>Разбивка_по_щитам!J2459</f>
        <v>0</v>
      </c>
      <c r="H2454" s="20">
        <f>Разбивка_по_щитам!K2459</f>
        <v>0</v>
      </c>
      <c r="I2454" s="20">
        <f>Разбивка_по_щитам!L2459</f>
        <v>0</v>
      </c>
      <c r="J2454" s="20">
        <f>Разбивка_по_щитам!M2459</f>
        <v>0</v>
      </c>
      <c r="K2454" s="20">
        <f>Разбивка_по_щитам!N2459</f>
        <v>0</v>
      </c>
      <c r="L2454" s="20"/>
      <c r="M2454" s="20">
        <f>Разбивка_по_щитам!P2459</f>
        <v>0</v>
      </c>
      <c r="N2454" s="20"/>
    </row>
    <row r="2455" spans="2:14" x14ac:dyDescent="0.2">
      <c r="B2455" s="20">
        <f>Разбивка_по_щитам!B2460</f>
        <v>0</v>
      </c>
      <c r="C2455" s="20">
        <f>Разбивка_по_щитам!C2460</f>
        <v>0</v>
      </c>
      <c r="D2455" s="20">
        <f>Разбивка_по_щитам!F2460</f>
        <v>0</v>
      </c>
      <c r="E2455" s="20">
        <f>Разбивка_по_щитам!H2460</f>
        <v>0</v>
      </c>
      <c r="F2455" s="20">
        <f>Разбивка_по_щитам!I2460</f>
        <v>0</v>
      </c>
      <c r="G2455" s="20">
        <f>Разбивка_по_щитам!J2460</f>
        <v>0</v>
      </c>
      <c r="H2455" s="20">
        <f>Разбивка_по_щитам!K2460</f>
        <v>0</v>
      </c>
      <c r="I2455" s="20">
        <f>Разбивка_по_щитам!L2460</f>
        <v>0</v>
      </c>
      <c r="J2455" s="20">
        <f>Разбивка_по_щитам!M2460</f>
        <v>0</v>
      </c>
      <c r="K2455" s="20">
        <f>Разбивка_по_щитам!N2460</f>
        <v>0</v>
      </c>
      <c r="L2455" s="20"/>
      <c r="M2455" s="20">
        <f>Разбивка_по_щитам!P2460</f>
        <v>0</v>
      </c>
      <c r="N2455" s="20"/>
    </row>
    <row r="2456" spans="2:14" x14ac:dyDescent="0.2">
      <c r="B2456" s="20">
        <f>Разбивка_по_щитам!B2461</f>
        <v>0</v>
      </c>
      <c r="C2456" s="20">
        <f>Разбивка_по_щитам!C2461</f>
        <v>0</v>
      </c>
      <c r="D2456" s="20">
        <f>Разбивка_по_щитам!F2461</f>
        <v>0</v>
      </c>
      <c r="E2456" s="20">
        <f>Разбивка_по_щитам!H2461</f>
        <v>0</v>
      </c>
      <c r="F2456" s="20">
        <f>Разбивка_по_щитам!I2461</f>
        <v>0</v>
      </c>
      <c r="G2456" s="20">
        <f>Разбивка_по_щитам!J2461</f>
        <v>0</v>
      </c>
      <c r="H2456" s="20">
        <f>Разбивка_по_щитам!K2461</f>
        <v>0</v>
      </c>
      <c r="I2456" s="20">
        <f>Разбивка_по_щитам!L2461</f>
        <v>0</v>
      </c>
      <c r="J2456" s="20">
        <f>Разбивка_по_щитам!M2461</f>
        <v>0</v>
      </c>
      <c r="K2456" s="20">
        <f>Разбивка_по_щитам!N2461</f>
        <v>0</v>
      </c>
      <c r="L2456" s="20"/>
      <c r="M2456" s="20">
        <f>Разбивка_по_щитам!P2461</f>
        <v>0</v>
      </c>
      <c r="N2456" s="20"/>
    </row>
    <row r="2457" spans="2:14" x14ac:dyDescent="0.2">
      <c r="B2457" s="20">
        <f>Разбивка_по_щитам!B2462</f>
        <v>0</v>
      </c>
      <c r="C2457" s="20">
        <f>Разбивка_по_щитам!C2462</f>
        <v>0</v>
      </c>
      <c r="D2457" s="20">
        <f>Разбивка_по_щитам!F2462</f>
        <v>0</v>
      </c>
      <c r="E2457" s="20">
        <f>Разбивка_по_щитам!H2462</f>
        <v>0</v>
      </c>
      <c r="F2457" s="20">
        <f>Разбивка_по_щитам!I2462</f>
        <v>0</v>
      </c>
      <c r="G2457" s="20">
        <f>Разбивка_по_щитам!J2462</f>
        <v>0</v>
      </c>
      <c r="H2457" s="20">
        <f>Разбивка_по_щитам!K2462</f>
        <v>0</v>
      </c>
      <c r="I2457" s="20">
        <f>Разбивка_по_щитам!L2462</f>
        <v>0</v>
      </c>
      <c r="J2457" s="20">
        <f>Разбивка_по_щитам!M2462</f>
        <v>0</v>
      </c>
      <c r="K2457" s="20">
        <f>Разбивка_по_щитам!N2462</f>
        <v>0</v>
      </c>
      <c r="L2457" s="20"/>
      <c r="M2457" s="20">
        <f>Разбивка_по_щитам!P2462</f>
        <v>0</v>
      </c>
      <c r="N2457" s="20"/>
    </row>
    <row r="2458" spans="2:14" x14ac:dyDescent="0.2">
      <c r="B2458" s="20">
        <f>Разбивка_по_щитам!B2463</f>
        <v>0</v>
      </c>
      <c r="C2458" s="20">
        <f>Разбивка_по_щитам!C2463</f>
        <v>0</v>
      </c>
      <c r="D2458" s="20">
        <f>Разбивка_по_щитам!F2463</f>
        <v>0</v>
      </c>
      <c r="E2458" s="20">
        <f>Разбивка_по_щитам!H2463</f>
        <v>0</v>
      </c>
      <c r="F2458" s="20">
        <f>Разбивка_по_щитам!I2463</f>
        <v>0</v>
      </c>
      <c r="G2458" s="20">
        <f>Разбивка_по_щитам!J2463</f>
        <v>0</v>
      </c>
      <c r="H2458" s="20">
        <f>Разбивка_по_щитам!K2463</f>
        <v>0</v>
      </c>
      <c r="I2458" s="20">
        <f>Разбивка_по_щитам!L2463</f>
        <v>0</v>
      </c>
      <c r="J2458" s="20">
        <f>Разбивка_по_щитам!M2463</f>
        <v>0</v>
      </c>
      <c r="K2458" s="20">
        <f>Разбивка_по_щитам!N2463</f>
        <v>0</v>
      </c>
      <c r="L2458" s="20"/>
      <c r="M2458" s="20">
        <f>Разбивка_по_щитам!P2463</f>
        <v>0</v>
      </c>
      <c r="N2458" s="20"/>
    </row>
    <row r="2459" spans="2:14" x14ac:dyDescent="0.2">
      <c r="B2459" s="20">
        <f>Разбивка_по_щитам!B2464</f>
        <v>0</v>
      </c>
      <c r="C2459" s="20">
        <f>Разбивка_по_щитам!C2464</f>
        <v>0</v>
      </c>
      <c r="D2459" s="20">
        <f>Разбивка_по_щитам!F2464</f>
        <v>0</v>
      </c>
      <c r="E2459" s="20">
        <f>Разбивка_по_щитам!H2464</f>
        <v>0</v>
      </c>
      <c r="F2459" s="20">
        <f>Разбивка_по_щитам!I2464</f>
        <v>0</v>
      </c>
      <c r="G2459" s="20">
        <f>Разбивка_по_щитам!J2464</f>
        <v>0</v>
      </c>
      <c r="H2459" s="20">
        <f>Разбивка_по_щитам!K2464</f>
        <v>0</v>
      </c>
      <c r="I2459" s="20">
        <f>Разбивка_по_щитам!L2464</f>
        <v>0</v>
      </c>
      <c r="J2459" s="20">
        <f>Разбивка_по_щитам!M2464</f>
        <v>0</v>
      </c>
      <c r="K2459" s="20">
        <f>Разбивка_по_щитам!N2464</f>
        <v>0</v>
      </c>
      <c r="L2459" s="20"/>
      <c r="M2459" s="20">
        <f>Разбивка_по_щитам!P2464</f>
        <v>0</v>
      </c>
      <c r="N2459" s="20"/>
    </row>
    <row r="2460" spans="2:14" x14ac:dyDescent="0.2">
      <c r="B2460" s="20">
        <f>Разбивка_по_щитам!B2465</f>
        <v>0</v>
      </c>
      <c r="C2460" s="20">
        <f>Разбивка_по_щитам!C2465</f>
        <v>0</v>
      </c>
      <c r="D2460" s="20">
        <f>Разбивка_по_щитам!F2465</f>
        <v>0</v>
      </c>
      <c r="E2460" s="20">
        <f>Разбивка_по_щитам!H2465</f>
        <v>0</v>
      </c>
      <c r="F2460" s="20">
        <f>Разбивка_по_щитам!I2465</f>
        <v>0</v>
      </c>
      <c r="G2460" s="20">
        <f>Разбивка_по_щитам!J2465</f>
        <v>0</v>
      </c>
      <c r="H2460" s="20">
        <f>Разбивка_по_щитам!K2465</f>
        <v>0</v>
      </c>
      <c r="I2460" s="20">
        <f>Разбивка_по_щитам!L2465</f>
        <v>0</v>
      </c>
      <c r="J2460" s="20">
        <f>Разбивка_по_щитам!M2465</f>
        <v>0</v>
      </c>
      <c r="K2460" s="20">
        <f>Разбивка_по_щитам!N2465</f>
        <v>0</v>
      </c>
      <c r="L2460" s="20"/>
      <c r="M2460" s="20">
        <f>Разбивка_по_щитам!P2465</f>
        <v>0</v>
      </c>
      <c r="N2460" s="20"/>
    </row>
    <row r="2461" spans="2:14" x14ac:dyDescent="0.2">
      <c r="B2461" s="20">
        <f>Разбивка_по_щитам!B2466</f>
        <v>0</v>
      </c>
      <c r="C2461" s="20">
        <f>Разбивка_по_щитам!C2466</f>
        <v>0</v>
      </c>
      <c r="D2461" s="20">
        <f>Разбивка_по_щитам!F2466</f>
        <v>0</v>
      </c>
      <c r="E2461" s="20">
        <f>Разбивка_по_щитам!H2466</f>
        <v>0</v>
      </c>
      <c r="F2461" s="20">
        <f>Разбивка_по_щитам!I2466</f>
        <v>0</v>
      </c>
      <c r="G2461" s="20">
        <f>Разбивка_по_щитам!J2466</f>
        <v>0</v>
      </c>
      <c r="H2461" s="20">
        <f>Разбивка_по_щитам!K2466</f>
        <v>0</v>
      </c>
      <c r="I2461" s="20">
        <f>Разбивка_по_щитам!L2466</f>
        <v>0</v>
      </c>
      <c r="J2461" s="20">
        <f>Разбивка_по_щитам!M2466</f>
        <v>0</v>
      </c>
      <c r="K2461" s="20">
        <f>Разбивка_по_щитам!N2466</f>
        <v>0</v>
      </c>
      <c r="L2461" s="20"/>
      <c r="M2461" s="20">
        <f>Разбивка_по_щитам!P2466</f>
        <v>0</v>
      </c>
      <c r="N2461" s="20"/>
    </row>
    <row r="2462" spans="2:14" x14ac:dyDescent="0.2">
      <c r="B2462" s="20">
        <f>Разбивка_по_щитам!B2467</f>
        <v>0</v>
      </c>
      <c r="C2462" s="20">
        <f>Разбивка_по_щитам!C2467</f>
        <v>0</v>
      </c>
      <c r="D2462" s="20">
        <f>Разбивка_по_щитам!F2467</f>
        <v>0</v>
      </c>
      <c r="E2462" s="20">
        <f>Разбивка_по_щитам!H2467</f>
        <v>0</v>
      </c>
      <c r="F2462" s="20">
        <f>Разбивка_по_щитам!I2467</f>
        <v>0</v>
      </c>
      <c r="G2462" s="20">
        <f>Разбивка_по_щитам!J2467</f>
        <v>0</v>
      </c>
      <c r="H2462" s="20">
        <f>Разбивка_по_щитам!K2467</f>
        <v>0</v>
      </c>
      <c r="I2462" s="20">
        <f>Разбивка_по_щитам!L2467</f>
        <v>0</v>
      </c>
      <c r="J2462" s="20">
        <f>Разбивка_по_щитам!M2467</f>
        <v>0</v>
      </c>
      <c r="K2462" s="20">
        <f>Разбивка_по_щитам!N2467</f>
        <v>0</v>
      </c>
      <c r="L2462" s="20"/>
      <c r="M2462" s="20">
        <f>Разбивка_по_щитам!P2467</f>
        <v>0</v>
      </c>
      <c r="N2462" s="20"/>
    </row>
    <row r="2463" spans="2:14" x14ac:dyDescent="0.2">
      <c r="B2463" s="20">
        <f>Разбивка_по_щитам!B2468</f>
        <v>0</v>
      </c>
      <c r="C2463" s="20">
        <f>Разбивка_по_щитам!C2468</f>
        <v>0</v>
      </c>
      <c r="D2463" s="20">
        <f>Разбивка_по_щитам!F2468</f>
        <v>0</v>
      </c>
      <c r="E2463" s="20">
        <f>Разбивка_по_щитам!H2468</f>
        <v>0</v>
      </c>
      <c r="F2463" s="20">
        <f>Разбивка_по_щитам!I2468</f>
        <v>0</v>
      </c>
      <c r="G2463" s="20">
        <f>Разбивка_по_щитам!J2468</f>
        <v>0</v>
      </c>
      <c r="H2463" s="20">
        <f>Разбивка_по_щитам!K2468</f>
        <v>0</v>
      </c>
      <c r="I2463" s="20">
        <f>Разбивка_по_щитам!L2468</f>
        <v>0</v>
      </c>
      <c r="J2463" s="20">
        <f>Разбивка_по_щитам!M2468</f>
        <v>0</v>
      </c>
      <c r="K2463" s="20">
        <f>Разбивка_по_щитам!N2468</f>
        <v>0</v>
      </c>
      <c r="L2463" s="20"/>
      <c r="M2463" s="20">
        <f>Разбивка_по_щитам!P2468</f>
        <v>0</v>
      </c>
      <c r="N2463" s="20"/>
    </row>
    <row r="2464" spans="2:14" x14ac:dyDescent="0.2">
      <c r="B2464" s="20">
        <f>Разбивка_по_щитам!B2469</f>
        <v>0</v>
      </c>
      <c r="C2464" s="20">
        <f>Разбивка_по_щитам!C2469</f>
        <v>0</v>
      </c>
      <c r="D2464" s="20">
        <f>Разбивка_по_щитам!F2469</f>
        <v>0</v>
      </c>
      <c r="E2464" s="20">
        <f>Разбивка_по_щитам!H2469</f>
        <v>0</v>
      </c>
      <c r="F2464" s="20">
        <f>Разбивка_по_щитам!I2469</f>
        <v>0</v>
      </c>
      <c r="G2464" s="20">
        <f>Разбивка_по_щитам!J2469</f>
        <v>0</v>
      </c>
      <c r="H2464" s="20">
        <f>Разбивка_по_щитам!K2469</f>
        <v>0</v>
      </c>
      <c r="I2464" s="20">
        <f>Разбивка_по_щитам!L2469</f>
        <v>0</v>
      </c>
      <c r="J2464" s="20">
        <f>Разбивка_по_щитам!M2469</f>
        <v>0</v>
      </c>
      <c r="K2464" s="20">
        <f>Разбивка_по_щитам!N2469</f>
        <v>0</v>
      </c>
      <c r="L2464" s="20"/>
      <c r="M2464" s="20">
        <f>Разбивка_по_щитам!P2469</f>
        <v>0</v>
      </c>
      <c r="N2464" s="20"/>
    </row>
    <row r="2465" spans="2:14" x14ac:dyDescent="0.2">
      <c r="B2465" s="20">
        <f>Разбивка_по_щитам!B2470</f>
        <v>0</v>
      </c>
      <c r="C2465" s="20">
        <f>Разбивка_по_щитам!C2470</f>
        <v>0</v>
      </c>
      <c r="D2465" s="20">
        <f>Разбивка_по_щитам!F2470</f>
        <v>0</v>
      </c>
      <c r="E2465" s="20">
        <f>Разбивка_по_щитам!H2470</f>
        <v>0</v>
      </c>
      <c r="F2465" s="20">
        <f>Разбивка_по_щитам!I2470</f>
        <v>0</v>
      </c>
      <c r="G2465" s="20">
        <f>Разбивка_по_щитам!J2470</f>
        <v>0</v>
      </c>
      <c r="H2465" s="20">
        <f>Разбивка_по_щитам!K2470</f>
        <v>0</v>
      </c>
      <c r="I2465" s="20">
        <f>Разбивка_по_щитам!L2470</f>
        <v>0</v>
      </c>
      <c r="J2465" s="20">
        <f>Разбивка_по_щитам!M2470</f>
        <v>0</v>
      </c>
      <c r="K2465" s="20">
        <f>Разбивка_по_щитам!N2470</f>
        <v>0</v>
      </c>
      <c r="L2465" s="20"/>
      <c r="M2465" s="20">
        <f>Разбивка_по_щитам!P2470</f>
        <v>0</v>
      </c>
      <c r="N2465" s="20"/>
    </row>
    <row r="2466" spans="2:14" x14ac:dyDescent="0.2">
      <c r="B2466" s="20">
        <f>Разбивка_по_щитам!B2471</f>
        <v>0</v>
      </c>
      <c r="C2466" s="20">
        <f>Разбивка_по_щитам!C2471</f>
        <v>0</v>
      </c>
      <c r="D2466" s="20">
        <f>Разбивка_по_щитам!F2471</f>
        <v>0</v>
      </c>
      <c r="E2466" s="20">
        <f>Разбивка_по_щитам!H2471</f>
        <v>0</v>
      </c>
      <c r="F2466" s="20">
        <f>Разбивка_по_щитам!I2471</f>
        <v>0</v>
      </c>
      <c r="G2466" s="20">
        <f>Разбивка_по_щитам!J2471</f>
        <v>0</v>
      </c>
      <c r="H2466" s="20">
        <f>Разбивка_по_щитам!K2471</f>
        <v>0</v>
      </c>
      <c r="I2466" s="20">
        <f>Разбивка_по_щитам!L2471</f>
        <v>0</v>
      </c>
      <c r="J2466" s="20">
        <f>Разбивка_по_щитам!M2471</f>
        <v>0</v>
      </c>
      <c r="K2466" s="20">
        <f>Разбивка_по_щитам!N2471</f>
        <v>0</v>
      </c>
      <c r="L2466" s="20"/>
      <c r="M2466" s="20">
        <f>Разбивка_по_щитам!P2471</f>
        <v>0</v>
      </c>
      <c r="N2466" s="20"/>
    </row>
    <row r="2467" spans="2:14" x14ac:dyDescent="0.2">
      <c r="B2467" s="20">
        <f>Разбивка_по_щитам!B2472</f>
        <v>0</v>
      </c>
      <c r="C2467" s="20">
        <f>Разбивка_по_щитам!C2472</f>
        <v>0</v>
      </c>
      <c r="D2467" s="20">
        <f>Разбивка_по_щитам!F2472</f>
        <v>0</v>
      </c>
      <c r="E2467" s="20">
        <f>Разбивка_по_щитам!H2472</f>
        <v>0</v>
      </c>
      <c r="F2467" s="20">
        <f>Разбивка_по_щитам!I2472</f>
        <v>0</v>
      </c>
      <c r="G2467" s="20">
        <f>Разбивка_по_щитам!J2472</f>
        <v>0</v>
      </c>
      <c r="H2467" s="20">
        <f>Разбивка_по_щитам!K2472</f>
        <v>0</v>
      </c>
      <c r="I2467" s="20">
        <f>Разбивка_по_щитам!L2472</f>
        <v>0</v>
      </c>
      <c r="J2467" s="20">
        <f>Разбивка_по_щитам!M2472</f>
        <v>0</v>
      </c>
      <c r="K2467" s="20">
        <f>Разбивка_по_щитам!N2472</f>
        <v>0</v>
      </c>
      <c r="L2467" s="20"/>
      <c r="M2467" s="20">
        <f>Разбивка_по_щитам!P2472</f>
        <v>0</v>
      </c>
      <c r="N2467" s="20"/>
    </row>
    <row r="2468" spans="2:14" x14ac:dyDescent="0.2">
      <c r="B2468" s="20">
        <f>Разбивка_по_щитам!B2473</f>
        <v>0</v>
      </c>
      <c r="C2468" s="20">
        <f>Разбивка_по_щитам!C2473</f>
        <v>0</v>
      </c>
      <c r="D2468" s="20">
        <f>Разбивка_по_щитам!F2473</f>
        <v>0</v>
      </c>
      <c r="E2468" s="20">
        <f>Разбивка_по_щитам!H2473</f>
        <v>0</v>
      </c>
      <c r="F2468" s="20">
        <f>Разбивка_по_щитам!I2473</f>
        <v>0</v>
      </c>
      <c r="G2468" s="20">
        <f>Разбивка_по_щитам!J2473</f>
        <v>0</v>
      </c>
      <c r="H2468" s="20">
        <f>Разбивка_по_щитам!K2473</f>
        <v>0</v>
      </c>
      <c r="I2468" s="20">
        <f>Разбивка_по_щитам!L2473</f>
        <v>0</v>
      </c>
      <c r="J2468" s="20">
        <f>Разбивка_по_щитам!M2473</f>
        <v>0</v>
      </c>
      <c r="K2468" s="20">
        <f>Разбивка_по_щитам!N2473</f>
        <v>0</v>
      </c>
      <c r="L2468" s="20"/>
      <c r="M2468" s="20">
        <f>Разбивка_по_щитам!P2473</f>
        <v>0</v>
      </c>
      <c r="N2468" s="20"/>
    </row>
    <row r="2469" spans="2:14" x14ac:dyDescent="0.2">
      <c r="B2469" s="20">
        <f>Разбивка_по_щитам!B2474</f>
        <v>0</v>
      </c>
      <c r="C2469" s="20">
        <f>Разбивка_по_щитам!C2474</f>
        <v>0</v>
      </c>
      <c r="D2469" s="20">
        <f>Разбивка_по_щитам!F2474</f>
        <v>0</v>
      </c>
      <c r="E2469" s="20">
        <f>Разбивка_по_щитам!H2474</f>
        <v>0</v>
      </c>
      <c r="F2469" s="20">
        <f>Разбивка_по_щитам!I2474</f>
        <v>0</v>
      </c>
      <c r="G2469" s="20">
        <f>Разбивка_по_щитам!J2474</f>
        <v>0</v>
      </c>
      <c r="H2469" s="20">
        <f>Разбивка_по_щитам!K2474</f>
        <v>0</v>
      </c>
      <c r="I2469" s="20">
        <f>Разбивка_по_щитам!L2474</f>
        <v>0</v>
      </c>
      <c r="J2469" s="20">
        <f>Разбивка_по_щитам!M2474</f>
        <v>0</v>
      </c>
      <c r="K2469" s="20">
        <f>Разбивка_по_щитам!N2474</f>
        <v>0</v>
      </c>
      <c r="L2469" s="20"/>
      <c r="M2469" s="20">
        <f>Разбивка_по_щитам!P2474</f>
        <v>0</v>
      </c>
      <c r="N2469" s="20"/>
    </row>
    <row r="2470" spans="2:14" x14ac:dyDescent="0.2">
      <c r="B2470" s="20">
        <f>Разбивка_по_щитам!B2475</f>
        <v>0</v>
      </c>
      <c r="C2470" s="20">
        <f>Разбивка_по_щитам!C2475</f>
        <v>0</v>
      </c>
      <c r="D2470" s="20">
        <f>Разбивка_по_щитам!F2475</f>
        <v>0</v>
      </c>
      <c r="E2470" s="20">
        <f>Разбивка_по_щитам!H2475</f>
        <v>0</v>
      </c>
      <c r="F2470" s="20">
        <f>Разбивка_по_щитам!I2475</f>
        <v>0</v>
      </c>
      <c r="G2470" s="20">
        <f>Разбивка_по_щитам!J2475</f>
        <v>0</v>
      </c>
      <c r="H2470" s="20">
        <f>Разбивка_по_щитам!K2475</f>
        <v>0</v>
      </c>
      <c r="I2470" s="20">
        <f>Разбивка_по_щитам!L2475</f>
        <v>0</v>
      </c>
      <c r="J2470" s="20">
        <f>Разбивка_по_щитам!M2475</f>
        <v>0</v>
      </c>
      <c r="K2470" s="20">
        <f>Разбивка_по_щитам!N2475</f>
        <v>0</v>
      </c>
      <c r="L2470" s="20"/>
      <c r="M2470" s="20">
        <f>Разбивка_по_щитам!P2475</f>
        <v>0</v>
      </c>
      <c r="N2470" s="20"/>
    </row>
    <row r="2471" spans="2:14" x14ac:dyDescent="0.2">
      <c r="B2471" s="20">
        <f>Разбивка_по_щитам!B2476</f>
        <v>0</v>
      </c>
      <c r="C2471" s="20">
        <f>Разбивка_по_щитам!C2476</f>
        <v>0</v>
      </c>
      <c r="D2471" s="20">
        <f>Разбивка_по_щитам!F2476</f>
        <v>0</v>
      </c>
      <c r="E2471" s="20">
        <f>Разбивка_по_щитам!H2476</f>
        <v>0</v>
      </c>
      <c r="F2471" s="20">
        <f>Разбивка_по_щитам!I2476</f>
        <v>0</v>
      </c>
      <c r="G2471" s="20">
        <f>Разбивка_по_щитам!J2476</f>
        <v>0</v>
      </c>
      <c r="H2471" s="20">
        <f>Разбивка_по_щитам!K2476</f>
        <v>0</v>
      </c>
      <c r="I2471" s="20">
        <f>Разбивка_по_щитам!L2476</f>
        <v>0</v>
      </c>
      <c r="J2471" s="20">
        <f>Разбивка_по_щитам!M2476</f>
        <v>0</v>
      </c>
      <c r="K2471" s="20">
        <f>Разбивка_по_щитам!N2476</f>
        <v>0</v>
      </c>
      <c r="L2471" s="20"/>
      <c r="M2471" s="20">
        <f>Разбивка_по_щитам!P2476</f>
        <v>0</v>
      </c>
      <c r="N2471" s="20"/>
    </row>
    <row r="2472" spans="2:14" x14ac:dyDescent="0.2">
      <c r="B2472" s="20">
        <f>Разбивка_по_щитам!B2477</f>
        <v>0</v>
      </c>
      <c r="C2472" s="20">
        <f>Разбивка_по_щитам!C2477</f>
        <v>0</v>
      </c>
      <c r="D2472" s="20">
        <f>Разбивка_по_щитам!F2477</f>
        <v>0</v>
      </c>
      <c r="E2472" s="20">
        <f>Разбивка_по_щитам!H2477</f>
        <v>0</v>
      </c>
      <c r="F2472" s="20">
        <f>Разбивка_по_щитам!I2477</f>
        <v>0</v>
      </c>
      <c r="G2472" s="20">
        <f>Разбивка_по_щитам!J2477</f>
        <v>0</v>
      </c>
      <c r="H2472" s="20">
        <f>Разбивка_по_щитам!K2477</f>
        <v>0</v>
      </c>
      <c r="I2472" s="20">
        <f>Разбивка_по_щитам!L2477</f>
        <v>0</v>
      </c>
      <c r="J2472" s="20">
        <f>Разбивка_по_щитам!M2477</f>
        <v>0</v>
      </c>
      <c r="K2472" s="20">
        <f>Разбивка_по_щитам!N2477</f>
        <v>0</v>
      </c>
      <c r="L2472" s="20"/>
      <c r="M2472" s="20">
        <f>Разбивка_по_щитам!P2477</f>
        <v>0</v>
      </c>
      <c r="N2472" s="20"/>
    </row>
    <row r="2473" spans="2:14" x14ac:dyDescent="0.2">
      <c r="B2473" s="20">
        <f>Разбивка_по_щитам!B2478</f>
        <v>0</v>
      </c>
      <c r="C2473" s="20">
        <f>Разбивка_по_щитам!C2478</f>
        <v>0</v>
      </c>
      <c r="D2473" s="20">
        <f>Разбивка_по_щитам!F2478</f>
        <v>0</v>
      </c>
      <c r="E2473" s="20">
        <f>Разбивка_по_щитам!H2478</f>
        <v>0</v>
      </c>
      <c r="F2473" s="20">
        <f>Разбивка_по_щитам!I2478</f>
        <v>0</v>
      </c>
      <c r="G2473" s="20">
        <f>Разбивка_по_щитам!J2478</f>
        <v>0</v>
      </c>
      <c r="H2473" s="20">
        <f>Разбивка_по_щитам!K2478</f>
        <v>0</v>
      </c>
      <c r="I2473" s="20">
        <f>Разбивка_по_щитам!L2478</f>
        <v>0</v>
      </c>
      <c r="J2473" s="20">
        <f>Разбивка_по_щитам!M2478</f>
        <v>0</v>
      </c>
      <c r="K2473" s="20">
        <f>Разбивка_по_щитам!N2478</f>
        <v>0</v>
      </c>
      <c r="L2473" s="20"/>
      <c r="M2473" s="20">
        <f>Разбивка_по_щитам!P2478</f>
        <v>0</v>
      </c>
      <c r="N2473" s="20"/>
    </row>
    <row r="2474" spans="2:14" x14ac:dyDescent="0.2">
      <c r="B2474" s="20">
        <f>Разбивка_по_щитам!B2479</f>
        <v>0</v>
      </c>
      <c r="C2474" s="20">
        <f>Разбивка_по_щитам!C2479</f>
        <v>0</v>
      </c>
      <c r="D2474" s="20">
        <f>Разбивка_по_щитам!F2479</f>
        <v>0</v>
      </c>
      <c r="E2474" s="20">
        <f>Разбивка_по_щитам!H2479</f>
        <v>0</v>
      </c>
      <c r="F2474" s="20">
        <f>Разбивка_по_щитам!I2479</f>
        <v>0</v>
      </c>
      <c r="G2474" s="20">
        <f>Разбивка_по_щитам!J2479</f>
        <v>0</v>
      </c>
      <c r="H2474" s="20">
        <f>Разбивка_по_щитам!K2479</f>
        <v>0</v>
      </c>
      <c r="I2474" s="20">
        <f>Разбивка_по_щитам!L2479</f>
        <v>0</v>
      </c>
      <c r="J2474" s="20">
        <f>Разбивка_по_щитам!M2479</f>
        <v>0</v>
      </c>
      <c r="K2474" s="20">
        <f>Разбивка_по_щитам!N2479</f>
        <v>0</v>
      </c>
      <c r="L2474" s="20"/>
      <c r="M2474" s="20">
        <f>Разбивка_по_щитам!P2479</f>
        <v>0</v>
      </c>
      <c r="N2474" s="20"/>
    </row>
    <row r="2475" spans="2:14" x14ac:dyDescent="0.2">
      <c r="B2475" s="20">
        <f>Разбивка_по_щитам!B2480</f>
        <v>0</v>
      </c>
      <c r="C2475" s="20">
        <f>Разбивка_по_щитам!C2480</f>
        <v>0</v>
      </c>
      <c r="D2475" s="20">
        <f>Разбивка_по_щитам!F2480</f>
        <v>0</v>
      </c>
      <c r="E2475" s="20">
        <f>Разбивка_по_щитам!H2480</f>
        <v>0</v>
      </c>
      <c r="F2475" s="20">
        <f>Разбивка_по_щитам!I2480</f>
        <v>0</v>
      </c>
      <c r="G2475" s="20">
        <f>Разбивка_по_щитам!J2480</f>
        <v>0</v>
      </c>
      <c r="H2475" s="20">
        <f>Разбивка_по_щитам!K2480</f>
        <v>0</v>
      </c>
      <c r="I2475" s="20">
        <f>Разбивка_по_щитам!L2480</f>
        <v>0</v>
      </c>
      <c r="J2475" s="20">
        <f>Разбивка_по_щитам!M2480</f>
        <v>0</v>
      </c>
      <c r="K2475" s="20">
        <f>Разбивка_по_щитам!N2480</f>
        <v>0</v>
      </c>
      <c r="L2475" s="20"/>
      <c r="M2475" s="20">
        <f>Разбивка_по_щитам!P2480</f>
        <v>0</v>
      </c>
      <c r="N2475" s="20"/>
    </row>
    <row r="2476" spans="2:14" x14ac:dyDescent="0.2">
      <c r="B2476" s="20">
        <f>Разбивка_по_щитам!B2481</f>
        <v>0</v>
      </c>
      <c r="C2476" s="20">
        <f>Разбивка_по_щитам!C2481</f>
        <v>0</v>
      </c>
      <c r="D2476" s="20">
        <f>Разбивка_по_щитам!F2481</f>
        <v>0</v>
      </c>
      <c r="E2476" s="20">
        <f>Разбивка_по_щитам!H2481</f>
        <v>0</v>
      </c>
      <c r="F2476" s="20">
        <f>Разбивка_по_щитам!I2481</f>
        <v>0</v>
      </c>
      <c r="G2476" s="20">
        <f>Разбивка_по_щитам!J2481</f>
        <v>0</v>
      </c>
      <c r="H2476" s="20">
        <f>Разбивка_по_щитам!K2481</f>
        <v>0</v>
      </c>
      <c r="I2476" s="20">
        <f>Разбивка_по_щитам!L2481</f>
        <v>0</v>
      </c>
      <c r="J2476" s="20">
        <f>Разбивка_по_щитам!M2481</f>
        <v>0</v>
      </c>
      <c r="K2476" s="20">
        <f>Разбивка_по_щитам!N2481</f>
        <v>0</v>
      </c>
      <c r="L2476" s="20"/>
      <c r="M2476" s="20">
        <f>Разбивка_по_щитам!P2481</f>
        <v>0</v>
      </c>
      <c r="N2476" s="20"/>
    </row>
    <row r="2477" spans="2:14" x14ac:dyDescent="0.2">
      <c r="B2477" s="20">
        <f>Разбивка_по_щитам!B2482</f>
        <v>0</v>
      </c>
      <c r="C2477" s="20">
        <f>Разбивка_по_щитам!C2482</f>
        <v>0</v>
      </c>
      <c r="D2477" s="20">
        <f>Разбивка_по_щитам!F2482</f>
        <v>0</v>
      </c>
      <c r="E2477" s="20">
        <f>Разбивка_по_щитам!H2482</f>
        <v>0</v>
      </c>
      <c r="F2477" s="20">
        <f>Разбивка_по_щитам!I2482</f>
        <v>0</v>
      </c>
      <c r="G2477" s="20">
        <f>Разбивка_по_щитам!J2482</f>
        <v>0</v>
      </c>
      <c r="H2477" s="20">
        <f>Разбивка_по_щитам!K2482</f>
        <v>0</v>
      </c>
      <c r="I2477" s="20">
        <f>Разбивка_по_щитам!L2482</f>
        <v>0</v>
      </c>
      <c r="J2477" s="20">
        <f>Разбивка_по_щитам!M2482</f>
        <v>0</v>
      </c>
      <c r="K2477" s="20">
        <f>Разбивка_по_щитам!N2482</f>
        <v>0</v>
      </c>
      <c r="L2477" s="20"/>
      <c r="M2477" s="20">
        <f>Разбивка_по_щитам!P2482</f>
        <v>0</v>
      </c>
      <c r="N2477" s="20"/>
    </row>
    <row r="2478" spans="2:14" x14ac:dyDescent="0.2">
      <c r="B2478" s="20">
        <f>Разбивка_по_щитам!B2483</f>
        <v>0</v>
      </c>
      <c r="C2478" s="20">
        <f>Разбивка_по_щитам!C2483</f>
        <v>0</v>
      </c>
      <c r="D2478" s="20">
        <f>Разбивка_по_щитам!F2483</f>
        <v>0</v>
      </c>
      <c r="E2478" s="20">
        <f>Разбивка_по_щитам!H2483</f>
        <v>0</v>
      </c>
      <c r="F2478" s="20">
        <f>Разбивка_по_щитам!I2483</f>
        <v>0</v>
      </c>
      <c r="G2478" s="20">
        <f>Разбивка_по_щитам!J2483</f>
        <v>0</v>
      </c>
      <c r="H2478" s="20">
        <f>Разбивка_по_щитам!K2483</f>
        <v>0</v>
      </c>
      <c r="I2478" s="20">
        <f>Разбивка_по_щитам!L2483</f>
        <v>0</v>
      </c>
      <c r="J2478" s="20">
        <f>Разбивка_по_щитам!M2483</f>
        <v>0</v>
      </c>
      <c r="K2478" s="20">
        <f>Разбивка_по_щитам!N2483</f>
        <v>0</v>
      </c>
      <c r="L2478" s="20"/>
      <c r="M2478" s="20">
        <f>Разбивка_по_щитам!P2483</f>
        <v>0</v>
      </c>
      <c r="N2478" s="20"/>
    </row>
    <row r="2479" spans="2:14" x14ac:dyDescent="0.2">
      <c r="B2479" s="20">
        <f>Разбивка_по_щитам!B2484</f>
        <v>0</v>
      </c>
      <c r="C2479" s="20">
        <f>Разбивка_по_щитам!C2484</f>
        <v>0</v>
      </c>
      <c r="D2479" s="20">
        <f>Разбивка_по_щитам!F2484</f>
        <v>0</v>
      </c>
      <c r="E2479" s="20">
        <f>Разбивка_по_щитам!H2484</f>
        <v>0</v>
      </c>
      <c r="F2479" s="20">
        <f>Разбивка_по_щитам!I2484</f>
        <v>0</v>
      </c>
      <c r="G2479" s="20">
        <f>Разбивка_по_щитам!J2484</f>
        <v>0</v>
      </c>
      <c r="H2479" s="20">
        <f>Разбивка_по_щитам!K2484</f>
        <v>0</v>
      </c>
      <c r="I2479" s="20">
        <f>Разбивка_по_щитам!L2484</f>
        <v>0</v>
      </c>
      <c r="J2479" s="20">
        <f>Разбивка_по_щитам!M2484</f>
        <v>0</v>
      </c>
      <c r="K2479" s="20">
        <f>Разбивка_по_щитам!N2484</f>
        <v>0</v>
      </c>
      <c r="L2479" s="20"/>
      <c r="M2479" s="20">
        <f>Разбивка_по_щитам!P2484</f>
        <v>0</v>
      </c>
      <c r="N2479" s="20"/>
    </row>
    <row r="2480" spans="2:14" x14ac:dyDescent="0.2">
      <c r="B2480" s="20">
        <f>Разбивка_по_щитам!B2485</f>
        <v>0</v>
      </c>
      <c r="C2480" s="20">
        <f>Разбивка_по_щитам!C2485</f>
        <v>0</v>
      </c>
      <c r="D2480" s="20">
        <f>Разбивка_по_щитам!F2485</f>
        <v>0</v>
      </c>
      <c r="E2480" s="20">
        <f>Разбивка_по_щитам!H2485</f>
        <v>0</v>
      </c>
      <c r="F2480" s="20">
        <f>Разбивка_по_щитам!I2485</f>
        <v>0</v>
      </c>
      <c r="G2480" s="20">
        <f>Разбивка_по_щитам!J2485</f>
        <v>0</v>
      </c>
      <c r="H2480" s="20">
        <f>Разбивка_по_щитам!K2485</f>
        <v>0</v>
      </c>
      <c r="I2480" s="20">
        <f>Разбивка_по_щитам!L2485</f>
        <v>0</v>
      </c>
      <c r="J2480" s="20">
        <f>Разбивка_по_щитам!M2485</f>
        <v>0</v>
      </c>
      <c r="K2480" s="20">
        <f>Разбивка_по_щитам!N2485</f>
        <v>0</v>
      </c>
      <c r="L2480" s="20"/>
      <c r="M2480" s="20">
        <f>Разбивка_по_щитам!P2485</f>
        <v>0</v>
      </c>
      <c r="N2480" s="20"/>
    </row>
    <row r="2481" spans="2:14" x14ac:dyDescent="0.2">
      <c r="B2481" s="20">
        <f>Разбивка_по_щитам!B2486</f>
        <v>0</v>
      </c>
      <c r="C2481" s="20">
        <f>Разбивка_по_щитам!C2486</f>
        <v>0</v>
      </c>
      <c r="D2481" s="20">
        <f>Разбивка_по_щитам!F2486</f>
        <v>0</v>
      </c>
      <c r="E2481" s="20">
        <f>Разбивка_по_щитам!H2486</f>
        <v>0</v>
      </c>
      <c r="F2481" s="20">
        <f>Разбивка_по_щитам!I2486</f>
        <v>0</v>
      </c>
      <c r="G2481" s="20">
        <f>Разбивка_по_щитам!J2486</f>
        <v>0</v>
      </c>
      <c r="H2481" s="20">
        <f>Разбивка_по_щитам!K2486</f>
        <v>0</v>
      </c>
      <c r="I2481" s="20">
        <f>Разбивка_по_щитам!L2486</f>
        <v>0</v>
      </c>
      <c r="J2481" s="20">
        <f>Разбивка_по_щитам!M2486</f>
        <v>0</v>
      </c>
      <c r="K2481" s="20">
        <f>Разбивка_по_щитам!N2486</f>
        <v>0</v>
      </c>
      <c r="L2481" s="20"/>
      <c r="M2481" s="20">
        <f>Разбивка_по_щитам!P2486</f>
        <v>0</v>
      </c>
      <c r="N2481" s="20"/>
    </row>
    <row r="2482" spans="2:14" x14ac:dyDescent="0.2">
      <c r="B2482" s="20">
        <f>Разбивка_по_щитам!B2487</f>
        <v>0</v>
      </c>
      <c r="C2482" s="20">
        <f>Разбивка_по_щитам!C2487</f>
        <v>0</v>
      </c>
      <c r="D2482" s="20">
        <f>Разбивка_по_щитам!F2487</f>
        <v>0</v>
      </c>
      <c r="E2482" s="20">
        <f>Разбивка_по_щитам!H2487</f>
        <v>0</v>
      </c>
      <c r="F2482" s="20">
        <f>Разбивка_по_щитам!I2487</f>
        <v>0</v>
      </c>
      <c r="G2482" s="20">
        <f>Разбивка_по_щитам!J2487</f>
        <v>0</v>
      </c>
      <c r="H2482" s="20">
        <f>Разбивка_по_щитам!K2487</f>
        <v>0</v>
      </c>
      <c r="I2482" s="20">
        <f>Разбивка_по_щитам!L2487</f>
        <v>0</v>
      </c>
      <c r="J2482" s="20">
        <f>Разбивка_по_щитам!M2487</f>
        <v>0</v>
      </c>
      <c r="K2482" s="20">
        <f>Разбивка_по_щитам!N2487</f>
        <v>0</v>
      </c>
      <c r="L2482" s="20"/>
      <c r="M2482" s="20">
        <f>Разбивка_по_щитам!P2487</f>
        <v>0</v>
      </c>
      <c r="N2482" s="20"/>
    </row>
    <row r="2483" spans="2:14" x14ac:dyDescent="0.2">
      <c r="B2483" s="20">
        <f>Разбивка_по_щитам!B2488</f>
        <v>0</v>
      </c>
      <c r="C2483" s="20">
        <f>Разбивка_по_щитам!C2488</f>
        <v>0</v>
      </c>
      <c r="D2483" s="20">
        <f>Разбивка_по_щитам!F2488</f>
        <v>0</v>
      </c>
      <c r="E2483" s="20">
        <f>Разбивка_по_щитам!H2488</f>
        <v>0</v>
      </c>
      <c r="F2483" s="20">
        <f>Разбивка_по_щитам!I2488</f>
        <v>0</v>
      </c>
      <c r="G2483" s="20">
        <f>Разбивка_по_щитам!J2488</f>
        <v>0</v>
      </c>
      <c r="H2483" s="20">
        <f>Разбивка_по_щитам!K2488</f>
        <v>0</v>
      </c>
      <c r="I2483" s="20">
        <f>Разбивка_по_щитам!L2488</f>
        <v>0</v>
      </c>
      <c r="J2483" s="20">
        <f>Разбивка_по_щитам!M2488</f>
        <v>0</v>
      </c>
      <c r="K2483" s="20">
        <f>Разбивка_по_щитам!N2488</f>
        <v>0</v>
      </c>
      <c r="L2483" s="20"/>
      <c r="M2483" s="20">
        <f>Разбивка_по_щитам!P2488</f>
        <v>0</v>
      </c>
      <c r="N2483" s="20"/>
    </row>
    <row r="2484" spans="2:14" x14ac:dyDescent="0.2">
      <c r="B2484" s="20">
        <f>Разбивка_по_щитам!B2489</f>
        <v>0</v>
      </c>
      <c r="C2484" s="20">
        <f>Разбивка_по_щитам!C2489</f>
        <v>0</v>
      </c>
      <c r="D2484" s="20">
        <f>Разбивка_по_щитам!F2489</f>
        <v>0</v>
      </c>
      <c r="E2484" s="20">
        <f>Разбивка_по_щитам!H2489</f>
        <v>0</v>
      </c>
      <c r="F2484" s="20">
        <f>Разбивка_по_щитам!I2489</f>
        <v>0</v>
      </c>
      <c r="G2484" s="20">
        <f>Разбивка_по_щитам!J2489</f>
        <v>0</v>
      </c>
      <c r="H2484" s="20">
        <f>Разбивка_по_щитам!K2489</f>
        <v>0</v>
      </c>
      <c r="I2484" s="20">
        <f>Разбивка_по_щитам!L2489</f>
        <v>0</v>
      </c>
      <c r="J2484" s="20">
        <f>Разбивка_по_щитам!M2489</f>
        <v>0</v>
      </c>
      <c r="K2484" s="20">
        <f>Разбивка_по_щитам!N2489</f>
        <v>0</v>
      </c>
      <c r="L2484" s="20"/>
      <c r="M2484" s="20">
        <f>Разбивка_по_щитам!P2489</f>
        <v>0</v>
      </c>
      <c r="N2484" s="20"/>
    </row>
    <row r="2485" spans="2:14" x14ac:dyDescent="0.2">
      <c r="B2485" s="20">
        <f>Разбивка_по_щитам!B2490</f>
        <v>0</v>
      </c>
      <c r="C2485" s="20">
        <f>Разбивка_по_щитам!C2490</f>
        <v>0</v>
      </c>
      <c r="D2485" s="20">
        <f>Разбивка_по_щитам!F2490</f>
        <v>0</v>
      </c>
      <c r="E2485" s="20">
        <f>Разбивка_по_щитам!H2490</f>
        <v>0</v>
      </c>
      <c r="F2485" s="20">
        <f>Разбивка_по_щитам!I2490</f>
        <v>0</v>
      </c>
      <c r="G2485" s="20">
        <f>Разбивка_по_щитам!J2490</f>
        <v>0</v>
      </c>
      <c r="H2485" s="20">
        <f>Разбивка_по_щитам!K2490</f>
        <v>0</v>
      </c>
      <c r="I2485" s="20">
        <f>Разбивка_по_щитам!L2490</f>
        <v>0</v>
      </c>
      <c r="J2485" s="20">
        <f>Разбивка_по_щитам!M2490</f>
        <v>0</v>
      </c>
      <c r="K2485" s="20">
        <f>Разбивка_по_щитам!N2490</f>
        <v>0</v>
      </c>
      <c r="L2485" s="20"/>
      <c r="M2485" s="20">
        <f>Разбивка_по_щитам!P2490</f>
        <v>0</v>
      </c>
      <c r="N2485" s="20"/>
    </row>
    <row r="2486" spans="2:14" x14ac:dyDescent="0.2">
      <c r="B2486" s="20">
        <f>Разбивка_по_щитам!B2491</f>
        <v>0</v>
      </c>
      <c r="C2486" s="20">
        <f>Разбивка_по_щитам!C2491</f>
        <v>0</v>
      </c>
      <c r="D2486" s="20">
        <f>Разбивка_по_щитам!F2491</f>
        <v>0</v>
      </c>
      <c r="E2486" s="20">
        <f>Разбивка_по_щитам!H2491</f>
        <v>0</v>
      </c>
      <c r="F2486" s="20">
        <f>Разбивка_по_щитам!I2491</f>
        <v>0</v>
      </c>
      <c r="G2486" s="20">
        <f>Разбивка_по_щитам!J2491</f>
        <v>0</v>
      </c>
      <c r="H2486" s="20">
        <f>Разбивка_по_щитам!K2491</f>
        <v>0</v>
      </c>
      <c r="I2486" s="20">
        <f>Разбивка_по_щитам!L2491</f>
        <v>0</v>
      </c>
      <c r="J2486" s="20">
        <f>Разбивка_по_щитам!M2491</f>
        <v>0</v>
      </c>
      <c r="K2486" s="20">
        <f>Разбивка_по_щитам!N2491</f>
        <v>0</v>
      </c>
      <c r="L2486" s="20"/>
      <c r="M2486" s="20">
        <f>Разбивка_по_щитам!P2491</f>
        <v>0</v>
      </c>
      <c r="N2486" s="20"/>
    </row>
    <row r="2487" spans="2:14" x14ac:dyDescent="0.2">
      <c r="B2487" s="20">
        <f>Разбивка_по_щитам!B2492</f>
        <v>0</v>
      </c>
      <c r="C2487" s="20">
        <f>Разбивка_по_щитам!C2492</f>
        <v>0</v>
      </c>
      <c r="D2487" s="20">
        <f>Разбивка_по_щитам!F2492</f>
        <v>0</v>
      </c>
      <c r="E2487" s="20">
        <f>Разбивка_по_щитам!H2492</f>
        <v>0</v>
      </c>
      <c r="F2487" s="20">
        <f>Разбивка_по_щитам!I2492</f>
        <v>0</v>
      </c>
      <c r="G2487" s="20">
        <f>Разбивка_по_щитам!J2492</f>
        <v>0</v>
      </c>
      <c r="H2487" s="20">
        <f>Разбивка_по_щитам!K2492</f>
        <v>0</v>
      </c>
      <c r="I2487" s="20">
        <f>Разбивка_по_щитам!L2492</f>
        <v>0</v>
      </c>
      <c r="J2487" s="20">
        <f>Разбивка_по_щитам!M2492</f>
        <v>0</v>
      </c>
      <c r="K2487" s="20">
        <f>Разбивка_по_щитам!N2492</f>
        <v>0</v>
      </c>
      <c r="L2487" s="20"/>
      <c r="M2487" s="20">
        <f>Разбивка_по_щитам!P2492</f>
        <v>0</v>
      </c>
      <c r="N2487" s="20"/>
    </row>
    <row r="2488" spans="2:14" x14ac:dyDescent="0.2">
      <c r="B2488" s="20">
        <f>Разбивка_по_щитам!B2493</f>
        <v>0</v>
      </c>
      <c r="C2488" s="20">
        <f>Разбивка_по_щитам!C2493</f>
        <v>0</v>
      </c>
      <c r="D2488" s="20">
        <f>Разбивка_по_щитам!F2493</f>
        <v>0</v>
      </c>
      <c r="E2488" s="20">
        <f>Разбивка_по_щитам!H2493</f>
        <v>0</v>
      </c>
      <c r="F2488" s="20">
        <f>Разбивка_по_щитам!I2493</f>
        <v>0</v>
      </c>
      <c r="G2488" s="20">
        <f>Разбивка_по_щитам!J2493</f>
        <v>0</v>
      </c>
      <c r="H2488" s="20">
        <f>Разбивка_по_щитам!K2493</f>
        <v>0</v>
      </c>
      <c r="I2488" s="20">
        <f>Разбивка_по_щитам!L2493</f>
        <v>0</v>
      </c>
      <c r="J2488" s="20">
        <f>Разбивка_по_щитам!M2493</f>
        <v>0</v>
      </c>
      <c r="K2488" s="20">
        <f>Разбивка_по_щитам!N2493</f>
        <v>0</v>
      </c>
      <c r="L2488" s="20"/>
      <c r="M2488" s="20">
        <f>Разбивка_по_щитам!P2493</f>
        <v>0</v>
      </c>
      <c r="N2488" s="20"/>
    </row>
    <row r="2489" spans="2:14" x14ac:dyDescent="0.2">
      <c r="B2489" s="20">
        <f>Разбивка_по_щитам!B2494</f>
        <v>0</v>
      </c>
      <c r="C2489" s="20">
        <f>Разбивка_по_щитам!C2494</f>
        <v>0</v>
      </c>
      <c r="D2489" s="20">
        <f>Разбивка_по_щитам!F2494</f>
        <v>0</v>
      </c>
      <c r="E2489" s="20">
        <f>Разбивка_по_щитам!H2494</f>
        <v>0</v>
      </c>
      <c r="F2489" s="20">
        <f>Разбивка_по_щитам!I2494</f>
        <v>0</v>
      </c>
      <c r="G2489" s="20">
        <f>Разбивка_по_щитам!J2494</f>
        <v>0</v>
      </c>
      <c r="H2489" s="20">
        <f>Разбивка_по_щитам!K2494</f>
        <v>0</v>
      </c>
      <c r="I2489" s="20">
        <f>Разбивка_по_щитам!L2494</f>
        <v>0</v>
      </c>
      <c r="J2489" s="20">
        <f>Разбивка_по_щитам!M2494</f>
        <v>0</v>
      </c>
      <c r="K2489" s="20">
        <f>Разбивка_по_щитам!N2494</f>
        <v>0</v>
      </c>
      <c r="L2489" s="20"/>
      <c r="M2489" s="20">
        <f>Разбивка_по_щитам!P2494</f>
        <v>0</v>
      </c>
      <c r="N2489" s="20"/>
    </row>
    <row r="2490" spans="2:14" x14ac:dyDescent="0.2">
      <c r="B2490" s="20">
        <f>Разбивка_по_щитам!B2495</f>
        <v>0</v>
      </c>
      <c r="C2490" s="20">
        <f>Разбивка_по_щитам!C2495</f>
        <v>0</v>
      </c>
      <c r="D2490" s="20">
        <f>Разбивка_по_щитам!F2495</f>
        <v>0</v>
      </c>
      <c r="E2490" s="20">
        <f>Разбивка_по_щитам!H2495</f>
        <v>0</v>
      </c>
      <c r="F2490" s="20">
        <f>Разбивка_по_щитам!I2495</f>
        <v>0</v>
      </c>
      <c r="G2490" s="20">
        <f>Разбивка_по_щитам!J2495</f>
        <v>0</v>
      </c>
      <c r="H2490" s="20">
        <f>Разбивка_по_щитам!K2495</f>
        <v>0</v>
      </c>
      <c r="I2490" s="20">
        <f>Разбивка_по_щитам!L2495</f>
        <v>0</v>
      </c>
      <c r="J2490" s="20">
        <f>Разбивка_по_щитам!M2495</f>
        <v>0</v>
      </c>
      <c r="K2490" s="20">
        <f>Разбивка_по_щитам!N2495</f>
        <v>0</v>
      </c>
      <c r="L2490" s="20"/>
      <c r="M2490" s="20">
        <f>Разбивка_по_щитам!P2495</f>
        <v>0</v>
      </c>
      <c r="N2490" s="20"/>
    </row>
    <row r="2491" spans="2:14" x14ac:dyDescent="0.2">
      <c r="B2491" s="20">
        <f>Разбивка_по_щитам!B2496</f>
        <v>0</v>
      </c>
      <c r="C2491" s="20">
        <f>Разбивка_по_щитам!C2496</f>
        <v>0</v>
      </c>
      <c r="D2491" s="20">
        <f>Разбивка_по_щитам!F2496</f>
        <v>0</v>
      </c>
      <c r="E2491" s="20">
        <f>Разбивка_по_щитам!H2496</f>
        <v>0</v>
      </c>
      <c r="F2491" s="20">
        <f>Разбивка_по_щитам!I2496</f>
        <v>0</v>
      </c>
      <c r="G2491" s="20">
        <f>Разбивка_по_щитам!J2496</f>
        <v>0</v>
      </c>
      <c r="H2491" s="20">
        <f>Разбивка_по_щитам!K2496</f>
        <v>0</v>
      </c>
      <c r="I2491" s="20">
        <f>Разбивка_по_щитам!L2496</f>
        <v>0</v>
      </c>
      <c r="J2491" s="20">
        <f>Разбивка_по_щитам!M2496</f>
        <v>0</v>
      </c>
      <c r="K2491" s="20">
        <f>Разбивка_по_щитам!N2496</f>
        <v>0</v>
      </c>
      <c r="L2491" s="20"/>
      <c r="M2491" s="20">
        <f>Разбивка_по_щитам!P2496</f>
        <v>0</v>
      </c>
      <c r="N2491" s="20"/>
    </row>
    <row r="2492" spans="2:14" x14ac:dyDescent="0.2">
      <c r="B2492" s="20">
        <f>Разбивка_по_щитам!B2497</f>
        <v>0</v>
      </c>
      <c r="C2492" s="20">
        <f>Разбивка_по_щитам!C2497</f>
        <v>0</v>
      </c>
      <c r="D2492" s="20">
        <f>Разбивка_по_щитам!F2497</f>
        <v>0</v>
      </c>
      <c r="E2492" s="20">
        <f>Разбивка_по_щитам!H2497</f>
        <v>0</v>
      </c>
      <c r="F2492" s="20">
        <f>Разбивка_по_щитам!I2497</f>
        <v>0</v>
      </c>
      <c r="G2492" s="20">
        <f>Разбивка_по_щитам!J2497</f>
        <v>0</v>
      </c>
      <c r="H2492" s="20">
        <f>Разбивка_по_щитам!K2497</f>
        <v>0</v>
      </c>
      <c r="I2492" s="20">
        <f>Разбивка_по_щитам!L2497</f>
        <v>0</v>
      </c>
      <c r="J2492" s="20">
        <f>Разбивка_по_щитам!M2497</f>
        <v>0</v>
      </c>
      <c r="K2492" s="20">
        <f>Разбивка_по_щитам!N2497</f>
        <v>0</v>
      </c>
      <c r="L2492" s="20"/>
      <c r="M2492" s="20">
        <f>Разбивка_по_щитам!P2497</f>
        <v>0</v>
      </c>
      <c r="N2492" s="20"/>
    </row>
    <row r="2493" spans="2:14" x14ac:dyDescent="0.2">
      <c r="B2493" s="20">
        <f>Разбивка_по_щитам!B2498</f>
        <v>0</v>
      </c>
      <c r="C2493" s="20">
        <f>Разбивка_по_щитам!C2498</f>
        <v>0</v>
      </c>
      <c r="D2493" s="20">
        <f>Разбивка_по_щитам!F2498</f>
        <v>0</v>
      </c>
      <c r="E2493" s="20">
        <f>Разбивка_по_щитам!H2498</f>
        <v>0</v>
      </c>
      <c r="F2493" s="20">
        <f>Разбивка_по_щитам!I2498</f>
        <v>0</v>
      </c>
      <c r="G2493" s="20">
        <f>Разбивка_по_щитам!J2498</f>
        <v>0</v>
      </c>
      <c r="H2493" s="20">
        <f>Разбивка_по_щитам!K2498</f>
        <v>0</v>
      </c>
      <c r="I2493" s="20">
        <f>Разбивка_по_щитам!L2498</f>
        <v>0</v>
      </c>
      <c r="J2493" s="20">
        <f>Разбивка_по_щитам!M2498</f>
        <v>0</v>
      </c>
      <c r="K2493" s="20">
        <f>Разбивка_по_щитам!N2498</f>
        <v>0</v>
      </c>
      <c r="L2493" s="20"/>
      <c r="M2493" s="20">
        <f>Разбивка_по_щитам!P2498</f>
        <v>0</v>
      </c>
      <c r="N2493" s="20"/>
    </row>
    <row r="2494" spans="2:14" x14ac:dyDescent="0.2">
      <c r="B2494" s="20">
        <f>Разбивка_по_щитам!B2499</f>
        <v>0</v>
      </c>
      <c r="C2494" s="20">
        <f>Разбивка_по_щитам!C2499</f>
        <v>0</v>
      </c>
      <c r="D2494" s="20">
        <f>Разбивка_по_щитам!F2499</f>
        <v>0</v>
      </c>
      <c r="E2494" s="20">
        <f>Разбивка_по_щитам!H2499</f>
        <v>0</v>
      </c>
      <c r="F2494" s="20">
        <f>Разбивка_по_щитам!I2499</f>
        <v>0</v>
      </c>
      <c r="G2494" s="20">
        <f>Разбивка_по_щитам!J2499</f>
        <v>0</v>
      </c>
      <c r="H2494" s="20">
        <f>Разбивка_по_щитам!K2499</f>
        <v>0</v>
      </c>
      <c r="I2494" s="20">
        <f>Разбивка_по_щитам!L2499</f>
        <v>0</v>
      </c>
      <c r="J2494" s="20">
        <f>Разбивка_по_щитам!M2499</f>
        <v>0</v>
      </c>
      <c r="K2494" s="20">
        <f>Разбивка_по_щитам!N2499</f>
        <v>0</v>
      </c>
      <c r="L2494" s="20"/>
      <c r="M2494" s="20">
        <f>Разбивка_по_щитам!P2499</f>
        <v>0</v>
      </c>
      <c r="N2494" s="20"/>
    </row>
    <row r="2495" spans="2:14" x14ac:dyDescent="0.2">
      <c r="B2495" s="20">
        <f>Разбивка_по_щитам!B2500</f>
        <v>0</v>
      </c>
      <c r="C2495" s="20">
        <f>Разбивка_по_щитам!C2500</f>
        <v>0</v>
      </c>
      <c r="D2495" s="20">
        <f>Разбивка_по_щитам!F2500</f>
        <v>0</v>
      </c>
      <c r="E2495" s="20">
        <f>Разбивка_по_щитам!H2500</f>
        <v>0</v>
      </c>
      <c r="F2495" s="20">
        <f>Разбивка_по_щитам!I2500</f>
        <v>0</v>
      </c>
      <c r="G2495" s="20">
        <f>Разбивка_по_щитам!J2500</f>
        <v>0</v>
      </c>
      <c r="H2495" s="20">
        <f>Разбивка_по_щитам!K2500</f>
        <v>0</v>
      </c>
      <c r="I2495" s="20">
        <f>Разбивка_по_щитам!L2500</f>
        <v>0</v>
      </c>
      <c r="J2495" s="20">
        <f>Разбивка_по_щитам!M2500</f>
        <v>0</v>
      </c>
      <c r="K2495" s="20">
        <f>Разбивка_по_щитам!N2500</f>
        <v>0</v>
      </c>
      <c r="L2495" s="20"/>
      <c r="M2495" s="20">
        <f>Разбивка_по_щитам!P2500</f>
        <v>0</v>
      </c>
      <c r="N2495" s="20"/>
    </row>
    <row r="2496" spans="2:14" x14ac:dyDescent="0.2">
      <c r="B2496" s="20">
        <f>Разбивка_по_щитам!B2501</f>
        <v>0</v>
      </c>
      <c r="C2496" s="20">
        <f>Разбивка_по_щитам!C2501</f>
        <v>0</v>
      </c>
      <c r="D2496" s="20">
        <f>Разбивка_по_щитам!F2501</f>
        <v>0</v>
      </c>
      <c r="E2496" s="20">
        <f>Разбивка_по_щитам!H2501</f>
        <v>0</v>
      </c>
      <c r="F2496" s="20">
        <f>Разбивка_по_щитам!I2501</f>
        <v>0</v>
      </c>
      <c r="G2496" s="20">
        <f>Разбивка_по_щитам!J2501</f>
        <v>0</v>
      </c>
      <c r="H2496" s="20">
        <f>Разбивка_по_щитам!K2501</f>
        <v>0</v>
      </c>
      <c r="I2496" s="20">
        <f>Разбивка_по_щитам!L2501</f>
        <v>0</v>
      </c>
      <c r="J2496" s="20">
        <f>Разбивка_по_щитам!M2501</f>
        <v>0</v>
      </c>
      <c r="K2496" s="20">
        <f>Разбивка_по_щитам!N2501</f>
        <v>0</v>
      </c>
      <c r="L2496" s="20"/>
      <c r="M2496" s="20">
        <f>Разбивка_по_щитам!P2501</f>
        <v>0</v>
      </c>
      <c r="N2496" s="20"/>
    </row>
    <row r="2497" spans="2:14" x14ac:dyDescent="0.2">
      <c r="B2497" s="20">
        <f>Разбивка_по_щитам!B2502</f>
        <v>0</v>
      </c>
      <c r="C2497" s="20">
        <f>Разбивка_по_щитам!C2502</f>
        <v>0</v>
      </c>
      <c r="D2497" s="20">
        <f>Разбивка_по_щитам!F2502</f>
        <v>0</v>
      </c>
      <c r="E2497" s="20">
        <f>Разбивка_по_щитам!H2502</f>
        <v>0</v>
      </c>
      <c r="F2497" s="20">
        <f>Разбивка_по_щитам!I2502</f>
        <v>0</v>
      </c>
      <c r="G2497" s="20">
        <f>Разбивка_по_щитам!J2502</f>
        <v>0</v>
      </c>
      <c r="H2497" s="20">
        <f>Разбивка_по_щитам!K2502</f>
        <v>0</v>
      </c>
      <c r="I2497" s="20">
        <f>Разбивка_по_щитам!L2502</f>
        <v>0</v>
      </c>
      <c r="J2497" s="20">
        <f>Разбивка_по_щитам!M2502</f>
        <v>0</v>
      </c>
      <c r="K2497" s="20">
        <f>Разбивка_по_щитам!N2502</f>
        <v>0</v>
      </c>
      <c r="L2497" s="20"/>
      <c r="M2497" s="20">
        <f>Разбивка_по_щитам!P2502</f>
        <v>0</v>
      </c>
      <c r="N2497" s="20"/>
    </row>
    <row r="2498" spans="2:14" x14ac:dyDescent="0.2">
      <c r="B2498" s="20">
        <f>Разбивка_по_щитам!B2503</f>
        <v>0</v>
      </c>
      <c r="C2498" s="20">
        <f>Разбивка_по_щитам!C2503</f>
        <v>0</v>
      </c>
      <c r="D2498" s="20">
        <f>Разбивка_по_щитам!F2503</f>
        <v>0</v>
      </c>
      <c r="E2498" s="20">
        <f>Разбивка_по_щитам!H2503</f>
        <v>0</v>
      </c>
      <c r="F2498" s="20">
        <f>Разбивка_по_щитам!I2503</f>
        <v>0</v>
      </c>
      <c r="G2498" s="20">
        <f>Разбивка_по_щитам!J2503</f>
        <v>0</v>
      </c>
      <c r="H2498" s="20">
        <f>Разбивка_по_щитам!K2503</f>
        <v>0</v>
      </c>
      <c r="I2498" s="20">
        <f>Разбивка_по_щитам!L2503</f>
        <v>0</v>
      </c>
      <c r="J2498" s="20">
        <f>Разбивка_по_щитам!M2503</f>
        <v>0</v>
      </c>
      <c r="K2498" s="20">
        <f>Разбивка_по_щитам!N2503</f>
        <v>0</v>
      </c>
      <c r="L2498" s="20"/>
      <c r="M2498" s="20">
        <f>Разбивка_по_щитам!P2503</f>
        <v>0</v>
      </c>
      <c r="N2498" s="20"/>
    </row>
    <row r="2499" spans="2:14" x14ac:dyDescent="0.2">
      <c r="B2499" s="20">
        <f>Разбивка_по_щитам!B2504</f>
        <v>0</v>
      </c>
      <c r="C2499" s="20">
        <f>Разбивка_по_щитам!C2504</f>
        <v>0</v>
      </c>
      <c r="D2499" s="20">
        <f>Разбивка_по_щитам!F2504</f>
        <v>0</v>
      </c>
      <c r="E2499" s="20">
        <f>Разбивка_по_щитам!H2504</f>
        <v>0</v>
      </c>
      <c r="F2499" s="20">
        <f>Разбивка_по_щитам!I2504</f>
        <v>0</v>
      </c>
      <c r="G2499" s="20">
        <f>Разбивка_по_щитам!J2504</f>
        <v>0</v>
      </c>
      <c r="H2499" s="20">
        <f>Разбивка_по_щитам!K2504</f>
        <v>0</v>
      </c>
      <c r="I2499" s="20">
        <f>Разбивка_по_щитам!L2504</f>
        <v>0</v>
      </c>
      <c r="J2499" s="20">
        <f>Разбивка_по_щитам!M2504</f>
        <v>0</v>
      </c>
      <c r="K2499" s="20">
        <f>Разбивка_по_щитам!N2504</f>
        <v>0</v>
      </c>
      <c r="L2499" s="20"/>
      <c r="M2499" s="20">
        <f>Разбивка_по_щитам!P2504</f>
        <v>0</v>
      </c>
      <c r="N2499" s="20"/>
    </row>
    <row r="2500" spans="2:14" x14ac:dyDescent="0.2">
      <c r="B2500" s="20">
        <f>Разбивка_по_щитам!B2505</f>
        <v>0</v>
      </c>
      <c r="C2500" s="20">
        <f>Разбивка_по_щитам!C2505</f>
        <v>0</v>
      </c>
      <c r="D2500" s="20">
        <f>Разбивка_по_щитам!F2505</f>
        <v>0</v>
      </c>
      <c r="E2500" s="20">
        <f>Разбивка_по_щитам!H2505</f>
        <v>0</v>
      </c>
      <c r="F2500" s="20">
        <f>Разбивка_по_щитам!I2505</f>
        <v>0</v>
      </c>
      <c r="G2500" s="20">
        <f>Разбивка_по_щитам!J2505</f>
        <v>0</v>
      </c>
      <c r="H2500" s="20">
        <f>Разбивка_по_щитам!K2505</f>
        <v>0</v>
      </c>
      <c r="I2500" s="20">
        <f>Разбивка_по_щитам!L2505</f>
        <v>0</v>
      </c>
      <c r="J2500" s="20">
        <f>Разбивка_по_щитам!M2505</f>
        <v>0</v>
      </c>
      <c r="K2500" s="20">
        <f>Разбивка_по_щитам!N2505</f>
        <v>0</v>
      </c>
      <c r="L2500" s="20"/>
      <c r="M2500" s="20">
        <f>Разбивка_по_щитам!P2505</f>
        <v>0</v>
      </c>
      <c r="N2500" s="20"/>
    </row>
    <row r="2501" spans="2:14" x14ac:dyDescent="0.2">
      <c r="B2501" s="20">
        <f>Разбивка_по_щитам!B2506</f>
        <v>0</v>
      </c>
      <c r="C2501" s="20">
        <f>Разбивка_по_щитам!C2506</f>
        <v>0</v>
      </c>
      <c r="D2501" s="20">
        <f>Разбивка_по_щитам!F2506</f>
        <v>0</v>
      </c>
      <c r="E2501" s="20">
        <f>Разбивка_по_щитам!H2506</f>
        <v>0</v>
      </c>
      <c r="F2501" s="20">
        <f>Разбивка_по_щитам!I2506</f>
        <v>0</v>
      </c>
      <c r="G2501" s="20">
        <f>Разбивка_по_щитам!J2506</f>
        <v>0</v>
      </c>
      <c r="H2501" s="20">
        <f>Разбивка_по_щитам!K2506</f>
        <v>0</v>
      </c>
      <c r="I2501" s="20">
        <f>Разбивка_по_щитам!L2506</f>
        <v>0</v>
      </c>
      <c r="J2501" s="20">
        <f>Разбивка_по_щитам!M2506</f>
        <v>0</v>
      </c>
      <c r="K2501" s="20">
        <f>Разбивка_по_щитам!N2506</f>
        <v>0</v>
      </c>
      <c r="L2501" s="20"/>
      <c r="M2501" s="20">
        <f>Разбивка_по_щитам!P2506</f>
        <v>0</v>
      </c>
      <c r="N2501" s="20"/>
    </row>
    <row r="2502" spans="2:14" x14ac:dyDescent="0.2">
      <c r="B2502" s="20">
        <f>Разбивка_по_щитам!B2507</f>
        <v>0</v>
      </c>
      <c r="C2502" s="20">
        <f>Разбивка_по_щитам!C2507</f>
        <v>0</v>
      </c>
      <c r="D2502" s="20">
        <f>Разбивка_по_щитам!F2507</f>
        <v>0</v>
      </c>
      <c r="E2502" s="20">
        <f>Разбивка_по_щитам!H2507</f>
        <v>0</v>
      </c>
      <c r="F2502" s="20">
        <f>Разбивка_по_щитам!I2507</f>
        <v>0</v>
      </c>
      <c r="G2502" s="20">
        <f>Разбивка_по_щитам!J2507</f>
        <v>0</v>
      </c>
      <c r="H2502" s="20">
        <f>Разбивка_по_щитам!K2507</f>
        <v>0</v>
      </c>
      <c r="I2502" s="20">
        <f>Разбивка_по_щитам!L2507</f>
        <v>0</v>
      </c>
      <c r="J2502" s="20">
        <f>Разбивка_по_щитам!M2507</f>
        <v>0</v>
      </c>
      <c r="K2502" s="20">
        <f>Разбивка_по_щитам!N2507</f>
        <v>0</v>
      </c>
      <c r="L2502" s="20"/>
      <c r="M2502" s="20">
        <f>Разбивка_по_щитам!P2507</f>
        <v>0</v>
      </c>
      <c r="N2502" s="20"/>
    </row>
    <row r="2503" spans="2:14" x14ac:dyDescent="0.2">
      <c r="B2503" s="20">
        <f>Разбивка_по_щитам!B2508</f>
        <v>0</v>
      </c>
      <c r="C2503" s="20">
        <f>Разбивка_по_щитам!C2508</f>
        <v>0</v>
      </c>
      <c r="D2503" s="20">
        <f>Разбивка_по_щитам!F2508</f>
        <v>0</v>
      </c>
      <c r="E2503" s="20">
        <f>Разбивка_по_щитам!H2508</f>
        <v>0</v>
      </c>
      <c r="F2503" s="20">
        <f>Разбивка_по_щитам!I2508</f>
        <v>0</v>
      </c>
      <c r="G2503" s="20">
        <f>Разбивка_по_щитам!J2508</f>
        <v>0</v>
      </c>
      <c r="H2503" s="20">
        <f>Разбивка_по_щитам!K2508</f>
        <v>0</v>
      </c>
      <c r="I2503" s="20">
        <f>Разбивка_по_щитам!L2508</f>
        <v>0</v>
      </c>
      <c r="J2503" s="20">
        <f>Разбивка_по_щитам!M2508</f>
        <v>0</v>
      </c>
      <c r="K2503" s="20">
        <f>Разбивка_по_щитам!N2508</f>
        <v>0</v>
      </c>
      <c r="L2503" s="20"/>
      <c r="M2503" s="20">
        <f>Разбивка_по_щитам!P2508</f>
        <v>0</v>
      </c>
      <c r="N2503" s="20"/>
    </row>
    <row r="2504" spans="2:14" x14ac:dyDescent="0.2">
      <c r="B2504" s="20">
        <f>Разбивка_по_щитам!B2509</f>
        <v>0</v>
      </c>
      <c r="C2504" s="20">
        <f>Разбивка_по_щитам!C2509</f>
        <v>0</v>
      </c>
      <c r="D2504" s="20">
        <f>Разбивка_по_щитам!F2509</f>
        <v>0</v>
      </c>
      <c r="E2504" s="20">
        <f>Разбивка_по_щитам!H2509</f>
        <v>0</v>
      </c>
      <c r="F2504" s="20">
        <f>Разбивка_по_щитам!I2509</f>
        <v>0</v>
      </c>
      <c r="G2504" s="20">
        <f>Разбивка_по_щитам!J2509</f>
        <v>0</v>
      </c>
      <c r="H2504" s="20">
        <f>Разбивка_по_щитам!K2509</f>
        <v>0</v>
      </c>
      <c r="I2504" s="20">
        <f>Разбивка_по_щитам!L2509</f>
        <v>0</v>
      </c>
      <c r="J2504" s="20">
        <f>Разбивка_по_щитам!M2509</f>
        <v>0</v>
      </c>
      <c r="K2504" s="20">
        <f>Разбивка_по_щитам!N2509</f>
        <v>0</v>
      </c>
      <c r="L2504" s="20"/>
      <c r="M2504" s="20">
        <f>Разбивка_по_щитам!P2509</f>
        <v>0</v>
      </c>
      <c r="N2504" s="20"/>
    </row>
    <row r="2505" spans="2:14" x14ac:dyDescent="0.2">
      <c r="B2505" s="20">
        <f>Разбивка_по_щитам!B2510</f>
        <v>0</v>
      </c>
      <c r="C2505" s="20">
        <f>Разбивка_по_щитам!C2510</f>
        <v>0</v>
      </c>
      <c r="D2505" s="20">
        <f>Разбивка_по_щитам!F2510</f>
        <v>0</v>
      </c>
      <c r="E2505" s="20">
        <f>Разбивка_по_щитам!H2510</f>
        <v>0</v>
      </c>
      <c r="F2505" s="20">
        <f>Разбивка_по_щитам!I2510</f>
        <v>0</v>
      </c>
      <c r="G2505" s="20">
        <f>Разбивка_по_щитам!J2510</f>
        <v>0</v>
      </c>
      <c r="H2505" s="20">
        <f>Разбивка_по_щитам!K2510</f>
        <v>0</v>
      </c>
      <c r="I2505" s="20">
        <f>Разбивка_по_щитам!L2510</f>
        <v>0</v>
      </c>
      <c r="J2505" s="20">
        <f>Разбивка_по_щитам!M2510</f>
        <v>0</v>
      </c>
      <c r="K2505" s="20">
        <f>Разбивка_по_щитам!N2510</f>
        <v>0</v>
      </c>
      <c r="L2505" s="20"/>
      <c r="M2505" s="20">
        <f>Разбивка_по_щитам!P2510</f>
        <v>0</v>
      </c>
      <c r="N2505" s="20"/>
    </row>
    <row r="2506" spans="2:14" x14ac:dyDescent="0.2">
      <c r="B2506" s="20">
        <f>Разбивка_по_щитам!B2511</f>
        <v>0</v>
      </c>
      <c r="C2506" s="20">
        <f>Разбивка_по_щитам!C2511</f>
        <v>0</v>
      </c>
      <c r="D2506" s="20">
        <f>Разбивка_по_щитам!F2511</f>
        <v>0</v>
      </c>
      <c r="E2506" s="20">
        <f>Разбивка_по_щитам!H2511</f>
        <v>0</v>
      </c>
      <c r="F2506" s="20">
        <f>Разбивка_по_щитам!I2511</f>
        <v>0</v>
      </c>
      <c r="G2506" s="20">
        <f>Разбивка_по_щитам!J2511</f>
        <v>0</v>
      </c>
      <c r="H2506" s="20">
        <f>Разбивка_по_щитам!K2511</f>
        <v>0</v>
      </c>
      <c r="I2506" s="20">
        <f>Разбивка_по_щитам!L2511</f>
        <v>0</v>
      </c>
      <c r="J2506" s="20">
        <f>Разбивка_по_щитам!M2511</f>
        <v>0</v>
      </c>
      <c r="K2506" s="20">
        <f>Разбивка_по_щитам!N2511</f>
        <v>0</v>
      </c>
      <c r="L2506" s="20"/>
      <c r="M2506" s="20">
        <f>Разбивка_по_щитам!P2511</f>
        <v>0</v>
      </c>
      <c r="N2506" s="20"/>
    </row>
    <row r="2507" spans="2:14" x14ac:dyDescent="0.2">
      <c r="B2507" s="20">
        <f>Разбивка_по_щитам!B2512</f>
        <v>0</v>
      </c>
      <c r="C2507" s="20">
        <f>Разбивка_по_щитам!C2512</f>
        <v>0</v>
      </c>
      <c r="D2507" s="20">
        <f>Разбивка_по_щитам!F2512</f>
        <v>0</v>
      </c>
      <c r="E2507" s="20">
        <f>Разбивка_по_щитам!H2512</f>
        <v>0</v>
      </c>
      <c r="F2507" s="20">
        <f>Разбивка_по_щитам!I2512</f>
        <v>0</v>
      </c>
      <c r="G2507" s="20">
        <f>Разбивка_по_щитам!J2512</f>
        <v>0</v>
      </c>
      <c r="H2507" s="20">
        <f>Разбивка_по_щитам!K2512</f>
        <v>0</v>
      </c>
      <c r="I2507" s="20">
        <f>Разбивка_по_щитам!L2512</f>
        <v>0</v>
      </c>
      <c r="J2507" s="20">
        <f>Разбивка_по_щитам!M2512</f>
        <v>0</v>
      </c>
      <c r="K2507" s="20">
        <f>Разбивка_по_щитам!N2512</f>
        <v>0</v>
      </c>
      <c r="L2507" s="20"/>
      <c r="M2507" s="20">
        <f>Разбивка_по_щитам!P2512</f>
        <v>0</v>
      </c>
      <c r="N2507" s="20"/>
    </row>
    <row r="2508" spans="2:14" x14ac:dyDescent="0.2">
      <c r="B2508" s="20">
        <f>Разбивка_по_щитам!B2513</f>
        <v>0</v>
      </c>
      <c r="C2508" s="20">
        <f>Разбивка_по_щитам!C2513</f>
        <v>0</v>
      </c>
      <c r="D2508" s="20">
        <f>Разбивка_по_щитам!F2513</f>
        <v>0</v>
      </c>
      <c r="E2508" s="20">
        <f>Разбивка_по_щитам!H2513</f>
        <v>0</v>
      </c>
      <c r="F2508" s="20">
        <f>Разбивка_по_щитам!I2513</f>
        <v>0</v>
      </c>
      <c r="G2508" s="20">
        <f>Разбивка_по_щитам!J2513</f>
        <v>0</v>
      </c>
      <c r="H2508" s="20">
        <f>Разбивка_по_щитам!K2513</f>
        <v>0</v>
      </c>
      <c r="I2508" s="20">
        <f>Разбивка_по_щитам!L2513</f>
        <v>0</v>
      </c>
      <c r="J2508" s="20">
        <f>Разбивка_по_щитам!M2513</f>
        <v>0</v>
      </c>
      <c r="K2508" s="20">
        <f>Разбивка_по_щитам!N2513</f>
        <v>0</v>
      </c>
      <c r="L2508" s="20"/>
      <c r="M2508" s="20">
        <f>Разбивка_по_щитам!P2513</f>
        <v>0</v>
      </c>
      <c r="N2508" s="20"/>
    </row>
    <row r="2509" spans="2:14" x14ac:dyDescent="0.2">
      <c r="B2509" s="20">
        <f>Разбивка_по_щитам!B2514</f>
        <v>0</v>
      </c>
      <c r="C2509" s="20">
        <f>Разбивка_по_щитам!C2514</f>
        <v>0</v>
      </c>
      <c r="D2509" s="20">
        <f>Разбивка_по_щитам!F2514</f>
        <v>0</v>
      </c>
      <c r="E2509" s="20">
        <f>Разбивка_по_щитам!H2514</f>
        <v>0</v>
      </c>
      <c r="F2509" s="20">
        <f>Разбивка_по_щитам!I2514</f>
        <v>0</v>
      </c>
      <c r="G2509" s="20">
        <f>Разбивка_по_щитам!J2514</f>
        <v>0</v>
      </c>
      <c r="H2509" s="20">
        <f>Разбивка_по_щитам!K2514</f>
        <v>0</v>
      </c>
      <c r="I2509" s="20">
        <f>Разбивка_по_щитам!L2514</f>
        <v>0</v>
      </c>
      <c r="J2509" s="20">
        <f>Разбивка_по_щитам!M2514</f>
        <v>0</v>
      </c>
      <c r="K2509" s="20">
        <f>Разбивка_по_щитам!N2514</f>
        <v>0</v>
      </c>
      <c r="L2509" s="20"/>
      <c r="M2509" s="20">
        <f>Разбивка_по_щитам!P2514</f>
        <v>0</v>
      </c>
      <c r="N2509" s="20"/>
    </row>
    <row r="2510" spans="2:14" x14ac:dyDescent="0.2">
      <c r="B2510" s="20">
        <f>Разбивка_по_щитам!B2515</f>
        <v>0</v>
      </c>
      <c r="C2510" s="20">
        <f>Разбивка_по_щитам!C2515</f>
        <v>0</v>
      </c>
      <c r="D2510" s="20">
        <f>Разбивка_по_щитам!F2515</f>
        <v>0</v>
      </c>
      <c r="E2510" s="20">
        <f>Разбивка_по_щитам!H2515</f>
        <v>0</v>
      </c>
      <c r="F2510" s="20">
        <f>Разбивка_по_щитам!I2515</f>
        <v>0</v>
      </c>
      <c r="G2510" s="20">
        <f>Разбивка_по_щитам!J2515</f>
        <v>0</v>
      </c>
      <c r="H2510" s="20">
        <f>Разбивка_по_щитам!K2515</f>
        <v>0</v>
      </c>
      <c r="I2510" s="20">
        <f>Разбивка_по_щитам!L2515</f>
        <v>0</v>
      </c>
      <c r="J2510" s="20">
        <f>Разбивка_по_щитам!M2515</f>
        <v>0</v>
      </c>
      <c r="K2510" s="20">
        <f>Разбивка_по_щитам!N2515</f>
        <v>0</v>
      </c>
      <c r="L2510" s="20"/>
      <c r="M2510" s="20">
        <f>Разбивка_по_щитам!P2515</f>
        <v>0</v>
      </c>
      <c r="N2510" s="20"/>
    </row>
    <row r="2511" spans="2:14" x14ac:dyDescent="0.2">
      <c r="B2511" s="20">
        <f>Разбивка_по_щитам!B2516</f>
        <v>0</v>
      </c>
      <c r="C2511" s="20">
        <f>Разбивка_по_щитам!C2516</f>
        <v>0</v>
      </c>
      <c r="D2511" s="20">
        <f>Разбивка_по_щитам!F2516</f>
        <v>0</v>
      </c>
      <c r="E2511" s="20">
        <f>Разбивка_по_щитам!H2516</f>
        <v>0</v>
      </c>
      <c r="F2511" s="20">
        <f>Разбивка_по_щитам!I2516</f>
        <v>0</v>
      </c>
      <c r="G2511" s="20">
        <f>Разбивка_по_щитам!J2516</f>
        <v>0</v>
      </c>
      <c r="H2511" s="20">
        <f>Разбивка_по_щитам!K2516</f>
        <v>0</v>
      </c>
      <c r="I2511" s="20">
        <f>Разбивка_по_щитам!L2516</f>
        <v>0</v>
      </c>
      <c r="J2511" s="20">
        <f>Разбивка_по_щитам!M2516</f>
        <v>0</v>
      </c>
      <c r="K2511" s="20">
        <f>Разбивка_по_щитам!N2516</f>
        <v>0</v>
      </c>
      <c r="L2511" s="20"/>
      <c r="M2511" s="20">
        <f>Разбивка_по_щитам!P2516</f>
        <v>0</v>
      </c>
      <c r="N2511" s="20"/>
    </row>
    <row r="2512" spans="2:14" x14ac:dyDescent="0.2">
      <c r="B2512" s="20">
        <f>Разбивка_по_щитам!B2517</f>
        <v>0</v>
      </c>
      <c r="C2512" s="20">
        <f>Разбивка_по_щитам!C2517</f>
        <v>0</v>
      </c>
      <c r="D2512" s="20">
        <f>Разбивка_по_щитам!F2517</f>
        <v>0</v>
      </c>
      <c r="E2512" s="20">
        <f>Разбивка_по_щитам!H2517</f>
        <v>0</v>
      </c>
      <c r="F2512" s="20">
        <f>Разбивка_по_щитам!I2517</f>
        <v>0</v>
      </c>
      <c r="G2512" s="20">
        <f>Разбивка_по_щитам!J2517</f>
        <v>0</v>
      </c>
      <c r="H2512" s="20">
        <f>Разбивка_по_щитам!K2517</f>
        <v>0</v>
      </c>
      <c r="I2512" s="20">
        <f>Разбивка_по_щитам!L2517</f>
        <v>0</v>
      </c>
      <c r="J2512" s="20">
        <f>Разбивка_по_щитам!M2517</f>
        <v>0</v>
      </c>
      <c r="K2512" s="20">
        <f>Разбивка_по_щитам!N2517</f>
        <v>0</v>
      </c>
      <c r="L2512" s="20"/>
      <c r="M2512" s="20">
        <f>Разбивка_по_щитам!P2517</f>
        <v>0</v>
      </c>
      <c r="N2512" s="20"/>
    </row>
    <row r="2513" spans="2:14" x14ac:dyDescent="0.2">
      <c r="B2513" s="20">
        <f>Разбивка_по_щитам!B2518</f>
        <v>0</v>
      </c>
      <c r="C2513" s="20">
        <f>Разбивка_по_щитам!C2518</f>
        <v>0</v>
      </c>
      <c r="D2513" s="20">
        <f>Разбивка_по_щитам!F2518</f>
        <v>0</v>
      </c>
      <c r="E2513" s="20">
        <f>Разбивка_по_щитам!H2518</f>
        <v>0</v>
      </c>
      <c r="F2513" s="20">
        <f>Разбивка_по_щитам!I2518</f>
        <v>0</v>
      </c>
      <c r="G2513" s="20">
        <f>Разбивка_по_щитам!J2518</f>
        <v>0</v>
      </c>
      <c r="H2513" s="20">
        <f>Разбивка_по_щитам!K2518</f>
        <v>0</v>
      </c>
      <c r="I2513" s="20">
        <f>Разбивка_по_щитам!L2518</f>
        <v>0</v>
      </c>
      <c r="J2513" s="20">
        <f>Разбивка_по_щитам!M2518</f>
        <v>0</v>
      </c>
      <c r="K2513" s="20">
        <f>Разбивка_по_щитам!N2518</f>
        <v>0</v>
      </c>
      <c r="L2513" s="20"/>
      <c r="M2513" s="20">
        <f>Разбивка_по_щитам!P2518</f>
        <v>0</v>
      </c>
      <c r="N2513" s="20"/>
    </row>
    <row r="2514" spans="2:14" x14ac:dyDescent="0.2">
      <c r="B2514" s="20">
        <f>Разбивка_по_щитам!B2519</f>
        <v>0</v>
      </c>
      <c r="C2514" s="20">
        <f>Разбивка_по_щитам!C2519</f>
        <v>0</v>
      </c>
      <c r="D2514" s="20">
        <f>Разбивка_по_щитам!F2519</f>
        <v>0</v>
      </c>
      <c r="E2514" s="20">
        <f>Разбивка_по_щитам!H2519</f>
        <v>0</v>
      </c>
      <c r="F2514" s="20">
        <f>Разбивка_по_щитам!I2519</f>
        <v>0</v>
      </c>
      <c r="G2514" s="20">
        <f>Разбивка_по_щитам!J2519</f>
        <v>0</v>
      </c>
      <c r="H2514" s="20">
        <f>Разбивка_по_щитам!K2519</f>
        <v>0</v>
      </c>
      <c r="I2514" s="20">
        <f>Разбивка_по_щитам!L2519</f>
        <v>0</v>
      </c>
      <c r="J2514" s="20">
        <f>Разбивка_по_щитам!M2519</f>
        <v>0</v>
      </c>
      <c r="K2514" s="20">
        <f>Разбивка_по_щитам!N2519</f>
        <v>0</v>
      </c>
      <c r="L2514" s="20"/>
      <c r="M2514" s="20">
        <f>Разбивка_по_щитам!P2519</f>
        <v>0</v>
      </c>
      <c r="N2514" s="20"/>
    </row>
    <row r="2515" spans="2:14" x14ac:dyDescent="0.2">
      <c r="B2515" s="20">
        <f>Разбивка_по_щитам!B2520</f>
        <v>0</v>
      </c>
      <c r="C2515" s="20">
        <f>Разбивка_по_щитам!C2520</f>
        <v>0</v>
      </c>
      <c r="D2515" s="20">
        <f>Разбивка_по_щитам!F2520</f>
        <v>0</v>
      </c>
      <c r="E2515" s="20">
        <f>Разбивка_по_щитам!H2520</f>
        <v>0</v>
      </c>
      <c r="F2515" s="20">
        <f>Разбивка_по_щитам!I2520</f>
        <v>0</v>
      </c>
      <c r="G2515" s="20">
        <f>Разбивка_по_щитам!J2520</f>
        <v>0</v>
      </c>
      <c r="H2515" s="20">
        <f>Разбивка_по_щитам!K2520</f>
        <v>0</v>
      </c>
      <c r="I2515" s="20">
        <f>Разбивка_по_щитам!L2520</f>
        <v>0</v>
      </c>
      <c r="J2515" s="20">
        <f>Разбивка_по_щитам!M2520</f>
        <v>0</v>
      </c>
      <c r="K2515" s="20">
        <f>Разбивка_по_щитам!N2520</f>
        <v>0</v>
      </c>
      <c r="L2515" s="20"/>
      <c r="M2515" s="20">
        <f>Разбивка_по_щитам!P2520</f>
        <v>0</v>
      </c>
      <c r="N2515" s="20"/>
    </row>
    <row r="2516" spans="2:14" x14ac:dyDescent="0.2">
      <c r="B2516" s="20">
        <f>Разбивка_по_щитам!B2521</f>
        <v>0</v>
      </c>
      <c r="C2516" s="20">
        <f>Разбивка_по_щитам!C2521</f>
        <v>0</v>
      </c>
      <c r="D2516" s="20">
        <f>Разбивка_по_щитам!F2521</f>
        <v>0</v>
      </c>
      <c r="E2516" s="20">
        <f>Разбивка_по_щитам!H2521</f>
        <v>0</v>
      </c>
      <c r="F2516" s="20">
        <f>Разбивка_по_щитам!I2521</f>
        <v>0</v>
      </c>
      <c r="G2516" s="20">
        <f>Разбивка_по_щитам!J2521</f>
        <v>0</v>
      </c>
      <c r="H2516" s="20">
        <f>Разбивка_по_щитам!K2521</f>
        <v>0</v>
      </c>
      <c r="I2516" s="20">
        <f>Разбивка_по_щитам!L2521</f>
        <v>0</v>
      </c>
      <c r="J2516" s="20">
        <f>Разбивка_по_щитам!M2521</f>
        <v>0</v>
      </c>
      <c r="K2516" s="20">
        <f>Разбивка_по_щитам!N2521</f>
        <v>0</v>
      </c>
      <c r="L2516" s="20"/>
      <c r="M2516" s="20">
        <f>Разбивка_по_щитам!P2521</f>
        <v>0</v>
      </c>
      <c r="N2516" s="20"/>
    </row>
    <row r="2517" spans="2:14" x14ac:dyDescent="0.2">
      <c r="B2517" s="20">
        <f>Разбивка_по_щитам!B2522</f>
        <v>0</v>
      </c>
      <c r="C2517" s="20">
        <f>Разбивка_по_щитам!C2522</f>
        <v>0</v>
      </c>
      <c r="D2517" s="20">
        <f>Разбивка_по_щитам!F2522</f>
        <v>0</v>
      </c>
      <c r="E2517" s="20">
        <f>Разбивка_по_щитам!H2522</f>
        <v>0</v>
      </c>
      <c r="F2517" s="20">
        <f>Разбивка_по_щитам!I2522</f>
        <v>0</v>
      </c>
      <c r="G2517" s="20">
        <f>Разбивка_по_щитам!J2522</f>
        <v>0</v>
      </c>
      <c r="H2517" s="20">
        <f>Разбивка_по_щитам!K2522</f>
        <v>0</v>
      </c>
      <c r="I2517" s="20">
        <f>Разбивка_по_щитам!L2522</f>
        <v>0</v>
      </c>
      <c r="J2517" s="20">
        <f>Разбивка_по_щитам!M2522</f>
        <v>0</v>
      </c>
      <c r="K2517" s="20">
        <f>Разбивка_по_щитам!N2522</f>
        <v>0</v>
      </c>
      <c r="L2517" s="20"/>
      <c r="M2517" s="20">
        <f>Разбивка_по_щитам!P2522</f>
        <v>0</v>
      </c>
      <c r="N2517" s="20"/>
    </row>
    <row r="2518" spans="2:14" x14ac:dyDescent="0.2">
      <c r="B2518" s="20">
        <f>Разбивка_по_щитам!B2523</f>
        <v>0</v>
      </c>
      <c r="C2518" s="20">
        <f>Разбивка_по_щитам!C2523</f>
        <v>0</v>
      </c>
      <c r="D2518" s="20">
        <f>Разбивка_по_щитам!F2523</f>
        <v>0</v>
      </c>
      <c r="E2518" s="20">
        <f>Разбивка_по_щитам!H2523</f>
        <v>0</v>
      </c>
      <c r="F2518" s="20">
        <f>Разбивка_по_щитам!I2523</f>
        <v>0</v>
      </c>
      <c r="G2518" s="20">
        <f>Разбивка_по_щитам!J2523</f>
        <v>0</v>
      </c>
      <c r="H2518" s="20">
        <f>Разбивка_по_щитам!K2523</f>
        <v>0</v>
      </c>
      <c r="I2518" s="20">
        <f>Разбивка_по_щитам!L2523</f>
        <v>0</v>
      </c>
      <c r="J2518" s="20">
        <f>Разбивка_по_щитам!M2523</f>
        <v>0</v>
      </c>
      <c r="K2518" s="20">
        <f>Разбивка_по_щитам!N2523</f>
        <v>0</v>
      </c>
      <c r="L2518" s="20"/>
      <c r="M2518" s="20">
        <f>Разбивка_по_щитам!P2523</f>
        <v>0</v>
      </c>
      <c r="N2518" s="20"/>
    </row>
    <row r="2519" spans="2:14" x14ac:dyDescent="0.2">
      <c r="B2519" s="20">
        <f>Разбивка_по_щитам!B2524</f>
        <v>0</v>
      </c>
      <c r="C2519" s="20">
        <f>Разбивка_по_щитам!C2524</f>
        <v>0</v>
      </c>
      <c r="D2519" s="20">
        <f>Разбивка_по_щитам!F2524</f>
        <v>0</v>
      </c>
      <c r="E2519" s="20">
        <f>Разбивка_по_щитам!H2524</f>
        <v>0</v>
      </c>
      <c r="F2519" s="20">
        <f>Разбивка_по_щитам!I2524</f>
        <v>0</v>
      </c>
      <c r="G2519" s="20">
        <f>Разбивка_по_щитам!J2524</f>
        <v>0</v>
      </c>
      <c r="H2519" s="20">
        <f>Разбивка_по_щитам!K2524</f>
        <v>0</v>
      </c>
      <c r="I2519" s="20">
        <f>Разбивка_по_щитам!L2524</f>
        <v>0</v>
      </c>
      <c r="J2519" s="20">
        <f>Разбивка_по_щитам!M2524</f>
        <v>0</v>
      </c>
      <c r="K2519" s="20">
        <f>Разбивка_по_щитам!N2524</f>
        <v>0</v>
      </c>
      <c r="L2519" s="20"/>
      <c r="M2519" s="20">
        <f>Разбивка_по_щитам!P2524</f>
        <v>0</v>
      </c>
      <c r="N2519" s="20"/>
    </row>
    <row r="2520" spans="2:14" x14ac:dyDescent="0.2">
      <c r="B2520" s="20">
        <f>Разбивка_по_щитам!B2525</f>
        <v>0</v>
      </c>
      <c r="C2520" s="20">
        <f>Разбивка_по_щитам!C2525</f>
        <v>0</v>
      </c>
      <c r="D2520" s="20">
        <f>Разбивка_по_щитам!F2525</f>
        <v>0</v>
      </c>
      <c r="E2520" s="20">
        <f>Разбивка_по_щитам!H2525</f>
        <v>0</v>
      </c>
      <c r="F2520" s="20">
        <f>Разбивка_по_щитам!I2525</f>
        <v>0</v>
      </c>
      <c r="G2520" s="20">
        <f>Разбивка_по_щитам!J2525</f>
        <v>0</v>
      </c>
      <c r="H2520" s="20">
        <f>Разбивка_по_щитам!K2525</f>
        <v>0</v>
      </c>
      <c r="I2520" s="20">
        <f>Разбивка_по_щитам!L2525</f>
        <v>0</v>
      </c>
      <c r="J2520" s="20">
        <f>Разбивка_по_щитам!M2525</f>
        <v>0</v>
      </c>
      <c r="K2520" s="20">
        <f>Разбивка_по_щитам!N2525</f>
        <v>0</v>
      </c>
      <c r="L2520" s="20"/>
      <c r="M2520" s="20">
        <f>Разбивка_по_щитам!P2525</f>
        <v>0</v>
      </c>
      <c r="N2520" s="20"/>
    </row>
    <row r="2521" spans="2:14" x14ac:dyDescent="0.2">
      <c r="B2521" s="20">
        <f>Разбивка_по_щитам!B2526</f>
        <v>0</v>
      </c>
      <c r="C2521" s="20">
        <f>Разбивка_по_щитам!C2526</f>
        <v>0</v>
      </c>
      <c r="D2521" s="20">
        <f>Разбивка_по_щитам!F2526</f>
        <v>0</v>
      </c>
      <c r="E2521" s="20">
        <f>Разбивка_по_щитам!H2526</f>
        <v>0</v>
      </c>
      <c r="F2521" s="20">
        <f>Разбивка_по_щитам!I2526</f>
        <v>0</v>
      </c>
      <c r="G2521" s="20">
        <f>Разбивка_по_щитам!J2526</f>
        <v>0</v>
      </c>
      <c r="H2521" s="20">
        <f>Разбивка_по_щитам!K2526</f>
        <v>0</v>
      </c>
      <c r="I2521" s="20">
        <f>Разбивка_по_щитам!L2526</f>
        <v>0</v>
      </c>
      <c r="J2521" s="20">
        <f>Разбивка_по_щитам!M2526</f>
        <v>0</v>
      </c>
      <c r="K2521" s="20">
        <f>Разбивка_по_щитам!N2526</f>
        <v>0</v>
      </c>
      <c r="L2521" s="20"/>
      <c r="M2521" s="20">
        <f>Разбивка_по_щитам!P2526</f>
        <v>0</v>
      </c>
      <c r="N2521" s="20"/>
    </row>
    <row r="2522" spans="2:14" x14ac:dyDescent="0.2">
      <c r="B2522" s="20">
        <f>Разбивка_по_щитам!B2527</f>
        <v>0</v>
      </c>
      <c r="C2522" s="20">
        <f>Разбивка_по_щитам!C2527</f>
        <v>0</v>
      </c>
      <c r="D2522" s="20">
        <f>Разбивка_по_щитам!F2527</f>
        <v>0</v>
      </c>
      <c r="E2522" s="20">
        <f>Разбивка_по_щитам!H2527</f>
        <v>0</v>
      </c>
      <c r="F2522" s="20">
        <f>Разбивка_по_щитам!I2527</f>
        <v>0</v>
      </c>
      <c r="G2522" s="20">
        <f>Разбивка_по_щитам!J2527</f>
        <v>0</v>
      </c>
      <c r="H2522" s="20">
        <f>Разбивка_по_щитам!K2527</f>
        <v>0</v>
      </c>
      <c r="I2522" s="20">
        <f>Разбивка_по_щитам!L2527</f>
        <v>0</v>
      </c>
      <c r="J2522" s="20">
        <f>Разбивка_по_щитам!M2527</f>
        <v>0</v>
      </c>
      <c r="K2522" s="20">
        <f>Разбивка_по_щитам!N2527</f>
        <v>0</v>
      </c>
      <c r="L2522" s="20"/>
      <c r="M2522" s="20">
        <f>Разбивка_по_щитам!P2527</f>
        <v>0</v>
      </c>
      <c r="N2522" s="20"/>
    </row>
    <row r="2523" spans="2:14" x14ac:dyDescent="0.2">
      <c r="B2523" s="20">
        <f>Разбивка_по_щитам!B2528</f>
        <v>0</v>
      </c>
      <c r="C2523" s="20">
        <f>Разбивка_по_щитам!C2528</f>
        <v>0</v>
      </c>
      <c r="D2523" s="20">
        <f>Разбивка_по_щитам!F2528</f>
        <v>0</v>
      </c>
      <c r="E2523" s="20">
        <f>Разбивка_по_щитам!H2528</f>
        <v>0</v>
      </c>
      <c r="F2523" s="20">
        <f>Разбивка_по_щитам!I2528</f>
        <v>0</v>
      </c>
      <c r="G2523" s="20">
        <f>Разбивка_по_щитам!J2528</f>
        <v>0</v>
      </c>
      <c r="H2523" s="20">
        <f>Разбивка_по_щитам!K2528</f>
        <v>0</v>
      </c>
      <c r="I2523" s="20">
        <f>Разбивка_по_щитам!L2528</f>
        <v>0</v>
      </c>
      <c r="J2523" s="20">
        <f>Разбивка_по_щитам!M2528</f>
        <v>0</v>
      </c>
      <c r="K2523" s="20">
        <f>Разбивка_по_щитам!N2528</f>
        <v>0</v>
      </c>
      <c r="L2523" s="20"/>
      <c r="M2523" s="20">
        <f>Разбивка_по_щитам!P2528</f>
        <v>0</v>
      </c>
      <c r="N2523" s="20"/>
    </row>
    <row r="2524" spans="2:14" x14ac:dyDescent="0.2">
      <c r="B2524" s="20">
        <f>Разбивка_по_щитам!B2529</f>
        <v>0</v>
      </c>
      <c r="C2524" s="20">
        <f>Разбивка_по_щитам!C2529</f>
        <v>0</v>
      </c>
      <c r="D2524" s="20">
        <f>Разбивка_по_щитам!F2529</f>
        <v>0</v>
      </c>
      <c r="E2524" s="20">
        <f>Разбивка_по_щитам!H2529</f>
        <v>0</v>
      </c>
      <c r="F2524" s="20">
        <f>Разбивка_по_щитам!I2529</f>
        <v>0</v>
      </c>
      <c r="G2524" s="20">
        <f>Разбивка_по_щитам!J2529</f>
        <v>0</v>
      </c>
      <c r="H2524" s="20">
        <f>Разбивка_по_щитам!K2529</f>
        <v>0</v>
      </c>
      <c r="I2524" s="20">
        <f>Разбивка_по_щитам!L2529</f>
        <v>0</v>
      </c>
      <c r="J2524" s="20">
        <f>Разбивка_по_щитам!M2529</f>
        <v>0</v>
      </c>
      <c r="K2524" s="20">
        <f>Разбивка_по_щитам!N2529</f>
        <v>0</v>
      </c>
      <c r="L2524" s="20"/>
      <c r="M2524" s="20">
        <f>Разбивка_по_щитам!P2529</f>
        <v>0</v>
      </c>
      <c r="N2524" s="20"/>
    </row>
    <row r="2525" spans="2:14" x14ac:dyDescent="0.2">
      <c r="B2525" s="20">
        <f>Разбивка_по_щитам!B2530</f>
        <v>0</v>
      </c>
      <c r="C2525" s="20">
        <f>Разбивка_по_щитам!C2530</f>
        <v>0</v>
      </c>
      <c r="D2525" s="20">
        <f>Разбивка_по_щитам!F2530</f>
        <v>0</v>
      </c>
      <c r="E2525" s="20">
        <f>Разбивка_по_щитам!H2530</f>
        <v>0</v>
      </c>
      <c r="F2525" s="20">
        <f>Разбивка_по_щитам!I2530</f>
        <v>0</v>
      </c>
      <c r="G2525" s="20">
        <f>Разбивка_по_щитам!J2530</f>
        <v>0</v>
      </c>
      <c r="H2525" s="20">
        <f>Разбивка_по_щитам!K2530</f>
        <v>0</v>
      </c>
      <c r="I2525" s="20">
        <f>Разбивка_по_щитам!L2530</f>
        <v>0</v>
      </c>
      <c r="J2525" s="20">
        <f>Разбивка_по_щитам!M2530</f>
        <v>0</v>
      </c>
      <c r="K2525" s="20">
        <f>Разбивка_по_щитам!N2530</f>
        <v>0</v>
      </c>
      <c r="L2525" s="20"/>
      <c r="M2525" s="20">
        <f>Разбивка_по_щитам!P2530</f>
        <v>0</v>
      </c>
      <c r="N2525" s="20"/>
    </row>
    <row r="2526" spans="2:14" x14ac:dyDescent="0.2">
      <c r="B2526" s="20">
        <f>Разбивка_по_щитам!B2531</f>
        <v>0</v>
      </c>
      <c r="C2526" s="20">
        <f>Разбивка_по_щитам!C2531</f>
        <v>0</v>
      </c>
      <c r="D2526" s="20">
        <f>Разбивка_по_щитам!F2531</f>
        <v>0</v>
      </c>
      <c r="E2526" s="20">
        <f>Разбивка_по_щитам!H2531</f>
        <v>0</v>
      </c>
      <c r="F2526" s="20">
        <f>Разбивка_по_щитам!I2531</f>
        <v>0</v>
      </c>
      <c r="G2526" s="20">
        <f>Разбивка_по_щитам!J2531</f>
        <v>0</v>
      </c>
      <c r="H2526" s="20">
        <f>Разбивка_по_щитам!K2531</f>
        <v>0</v>
      </c>
      <c r="I2526" s="20">
        <f>Разбивка_по_щитам!L2531</f>
        <v>0</v>
      </c>
      <c r="J2526" s="20">
        <f>Разбивка_по_щитам!M2531</f>
        <v>0</v>
      </c>
      <c r="K2526" s="20">
        <f>Разбивка_по_щитам!N2531</f>
        <v>0</v>
      </c>
      <c r="L2526" s="20"/>
      <c r="M2526" s="20">
        <f>Разбивка_по_щитам!P2531</f>
        <v>0</v>
      </c>
      <c r="N2526" s="20"/>
    </row>
    <row r="2527" spans="2:14" x14ac:dyDescent="0.2">
      <c r="B2527" s="20">
        <f>Разбивка_по_щитам!B2532</f>
        <v>0</v>
      </c>
      <c r="C2527" s="20">
        <f>Разбивка_по_щитам!C2532</f>
        <v>0</v>
      </c>
      <c r="D2527" s="20">
        <f>Разбивка_по_щитам!F2532</f>
        <v>0</v>
      </c>
      <c r="E2527" s="20">
        <f>Разбивка_по_щитам!H2532</f>
        <v>0</v>
      </c>
      <c r="F2527" s="20">
        <f>Разбивка_по_щитам!I2532</f>
        <v>0</v>
      </c>
      <c r="G2527" s="20">
        <f>Разбивка_по_щитам!J2532</f>
        <v>0</v>
      </c>
      <c r="H2527" s="20">
        <f>Разбивка_по_щитам!K2532</f>
        <v>0</v>
      </c>
      <c r="I2527" s="20">
        <f>Разбивка_по_щитам!L2532</f>
        <v>0</v>
      </c>
      <c r="J2527" s="20">
        <f>Разбивка_по_щитам!M2532</f>
        <v>0</v>
      </c>
      <c r="K2527" s="20">
        <f>Разбивка_по_щитам!N2532</f>
        <v>0</v>
      </c>
      <c r="L2527" s="20"/>
      <c r="M2527" s="20">
        <f>Разбивка_по_щитам!P2532</f>
        <v>0</v>
      </c>
      <c r="N2527" s="20"/>
    </row>
    <row r="2528" spans="2:14" x14ac:dyDescent="0.2">
      <c r="B2528" s="20">
        <f>Разбивка_по_щитам!B2533</f>
        <v>0</v>
      </c>
      <c r="C2528" s="20">
        <f>Разбивка_по_щитам!C2533</f>
        <v>0</v>
      </c>
      <c r="D2528" s="20">
        <f>Разбивка_по_щитам!F2533</f>
        <v>0</v>
      </c>
      <c r="E2528" s="20">
        <f>Разбивка_по_щитам!H2533</f>
        <v>0</v>
      </c>
      <c r="F2528" s="20">
        <f>Разбивка_по_щитам!I2533</f>
        <v>0</v>
      </c>
      <c r="G2528" s="20">
        <f>Разбивка_по_щитам!J2533</f>
        <v>0</v>
      </c>
      <c r="H2528" s="20">
        <f>Разбивка_по_щитам!K2533</f>
        <v>0</v>
      </c>
      <c r="I2528" s="20">
        <f>Разбивка_по_щитам!L2533</f>
        <v>0</v>
      </c>
      <c r="J2528" s="20">
        <f>Разбивка_по_щитам!M2533</f>
        <v>0</v>
      </c>
      <c r="K2528" s="20">
        <f>Разбивка_по_щитам!N2533</f>
        <v>0</v>
      </c>
      <c r="L2528" s="20"/>
      <c r="M2528" s="20">
        <f>Разбивка_по_щитам!P2533</f>
        <v>0</v>
      </c>
      <c r="N2528" s="20"/>
    </row>
    <row r="2529" spans="2:14" x14ac:dyDescent="0.2">
      <c r="B2529" s="20">
        <f>Разбивка_по_щитам!B2534</f>
        <v>0</v>
      </c>
      <c r="C2529" s="20">
        <f>Разбивка_по_щитам!C2534</f>
        <v>0</v>
      </c>
      <c r="D2529" s="20">
        <f>Разбивка_по_щитам!F2534</f>
        <v>0</v>
      </c>
      <c r="E2529" s="20">
        <f>Разбивка_по_щитам!H2534</f>
        <v>0</v>
      </c>
      <c r="F2529" s="20">
        <f>Разбивка_по_щитам!I2534</f>
        <v>0</v>
      </c>
      <c r="G2529" s="20">
        <f>Разбивка_по_щитам!J2534</f>
        <v>0</v>
      </c>
      <c r="H2529" s="20">
        <f>Разбивка_по_щитам!K2534</f>
        <v>0</v>
      </c>
      <c r="I2529" s="20">
        <f>Разбивка_по_щитам!L2534</f>
        <v>0</v>
      </c>
      <c r="J2529" s="20">
        <f>Разбивка_по_щитам!M2534</f>
        <v>0</v>
      </c>
      <c r="K2529" s="20">
        <f>Разбивка_по_щитам!N2534</f>
        <v>0</v>
      </c>
      <c r="L2529" s="20"/>
      <c r="M2529" s="20">
        <f>Разбивка_по_щитам!P2534</f>
        <v>0</v>
      </c>
      <c r="N2529" s="20"/>
    </row>
    <row r="2530" spans="2:14" x14ac:dyDescent="0.2">
      <c r="B2530" s="20">
        <f>Разбивка_по_щитам!B2535</f>
        <v>0</v>
      </c>
      <c r="C2530" s="20">
        <f>Разбивка_по_щитам!C2535</f>
        <v>0</v>
      </c>
      <c r="D2530" s="20">
        <f>Разбивка_по_щитам!F2535</f>
        <v>0</v>
      </c>
      <c r="E2530" s="20">
        <f>Разбивка_по_щитам!H2535</f>
        <v>0</v>
      </c>
      <c r="F2530" s="20">
        <f>Разбивка_по_щитам!I2535</f>
        <v>0</v>
      </c>
      <c r="G2530" s="20">
        <f>Разбивка_по_щитам!J2535</f>
        <v>0</v>
      </c>
      <c r="H2530" s="20">
        <f>Разбивка_по_щитам!K2535</f>
        <v>0</v>
      </c>
      <c r="I2530" s="20">
        <f>Разбивка_по_щитам!L2535</f>
        <v>0</v>
      </c>
      <c r="J2530" s="20">
        <f>Разбивка_по_щитам!M2535</f>
        <v>0</v>
      </c>
      <c r="K2530" s="20">
        <f>Разбивка_по_щитам!N2535</f>
        <v>0</v>
      </c>
      <c r="L2530" s="20"/>
      <c r="M2530" s="20">
        <f>Разбивка_по_щитам!P2535</f>
        <v>0</v>
      </c>
      <c r="N2530" s="20"/>
    </row>
    <row r="2531" spans="2:14" x14ac:dyDescent="0.2">
      <c r="B2531" s="20">
        <f>Разбивка_по_щитам!B2536</f>
        <v>0</v>
      </c>
      <c r="C2531" s="20">
        <f>Разбивка_по_щитам!C2536</f>
        <v>0</v>
      </c>
      <c r="D2531" s="20">
        <f>Разбивка_по_щитам!F2536</f>
        <v>0</v>
      </c>
      <c r="E2531" s="20">
        <f>Разбивка_по_щитам!H2536</f>
        <v>0</v>
      </c>
      <c r="F2531" s="20">
        <f>Разбивка_по_щитам!I2536</f>
        <v>0</v>
      </c>
      <c r="G2531" s="20">
        <f>Разбивка_по_щитам!J2536</f>
        <v>0</v>
      </c>
      <c r="H2531" s="20">
        <f>Разбивка_по_щитам!K2536</f>
        <v>0</v>
      </c>
      <c r="I2531" s="20">
        <f>Разбивка_по_щитам!L2536</f>
        <v>0</v>
      </c>
      <c r="J2531" s="20">
        <f>Разбивка_по_щитам!M2536</f>
        <v>0</v>
      </c>
      <c r="K2531" s="20">
        <f>Разбивка_по_щитам!N2536</f>
        <v>0</v>
      </c>
      <c r="L2531" s="20"/>
      <c r="M2531" s="20">
        <f>Разбивка_по_щитам!P2536</f>
        <v>0</v>
      </c>
      <c r="N2531" s="20"/>
    </row>
    <row r="2532" spans="2:14" x14ac:dyDescent="0.2">
      <c r="B2532" s="20">
        <f>Разбивка_по_щитам!B2537</f>
        <v>0</v>
      </c>
      <c r="C2532" s="20">
        <f>Разбивка_по_щитам!C2537</f>
        <v>0</v>
      </c>
      <c r="D2532" s="20">
        <f>Разбивка_по_щитам!F2537</f>
        <v>0</v>
      </c>
      <c r="E2532" s="20">
        <f>Разбивка_по_щитам!H2537</f>
        <v>0</v>
      </c>
      <c r="F2532" s="20">
        <f>Разбивка_по_щитам!I2537</f>
        <v>0</v>
      </c>
      <c r="G2532" s="20">
        <f>Разбивка_по_щитам!J2537</f>
        <v>0</v>
      </c>
      <c r="H2532" s="20">
        <f>Разбивка_по_щитам!K2537</f>
        <v>0</v>
      </c>
      <c r="I2532" s="20">
        <f>Разбивка_по_щитам!L2537</f>
        <v>0</v>
      </c>
      <c r="J2532" s="20">
        <f>Разбивка_по_щитам!M2537</f>
        <v>0</v>
      </c>
      <c r="K2532" s="20">
        <f>Разбивка_по_щитам!N2537</f>
        <v>0</v>
      </c>
      <c r="L2532" s="20"/>
      <c r="M2532" s="20">
        <f>Разбивка_по_щитам!P2537</f>
        <v>0</v>
      </c>
      <c r="N2532" s="20"/>
    </row>
    <row r="2533" spans="2:14" x14ac:dyDescent="0.2">
      <c r="B2533" s="20">
        <f>Разбивка_по_щитам!B2538</f>
        <v>0</v>
      </c>
      <c r="C2533" s="20">
        <f>Разбивка_по_щитам!C2538</f>
        <v>0</v>
      </c>
      <c r="D2533" s="20">
        <f>Разбивка_по_щитам!F2538</f>
        <v>0</v>
      </c>
      <c r="E2533" s="20">
        <f>Разбивка_по_щитам!H2538</f>
        <v>0</v>
      </c>
      <c r="F2533" s="20">
        <f>Разбивка_по_щитам!I2538</f>
        <v>0</v>
      </c>
      <c r="G2533" s="20">
        <f>Разбивка_по_щитам!J2538</f>
        <v>0</v>
      </c>
      <c r="H2533" s="20">
        <f>Разбивка_по_щитам!K2538</f>
        <v>0</v>
      </c>
      <c r="I2533" s="20">
        <f>Разбивка_по_щитам!L2538</f>
        <v>0</v>
      </c>
      <c r="J2533" s="20">
        <f>Разбивка_по_щитам!M2538</f>
        <v>0</v>
      </c>
      <c r="K2533" s="20">
        <f>Разбивка_по_щитам!N2538</f>
        <v>0</v>
      </c>
      <c r="L2533" s="20"/>
      <c r="M2533" s="20">
        <f>Разбивка_по_щитам!P2538</f>
        <v>0</v>
      </c>
      <c r="N2533" s="20"/>
    </row>
    <row r="2534" spans="2:14" x14ac:dyDescent="0.2">
      <c r="B2534" s="20">
        <f>Разбивка_по_щитам!B2539</f>
        <v>0</v>
      </c>
      <c r="C2534" s="20">
        <f>Разбивка_по_щитам!C2539</f>
        <v>0</v>
      </c>
      <c r="D2534" s="20">
        <f>Разбивка_по_щитам!F2539</f>
        <v>0</v>
      </c>
      <c r="E2534" s="20">
        <f>Разбивка_по_щитам!H2539</f>
        <v>0</v>
      </c>
      <c r="F2534" s="20">
        <f>Разбивка_по_щитам!I2539</f>
        <v>0</v>
      </c>
      <c r="G2534" s="20">
        <f>Разбивка_по_щитам!J2539</f>
        <v>0</v>
      </c>
      <c r="H2534" s="20">
        <f>Разбивка_по_щитам!K2539</f>
        <v>0</v>
      </c>
      <c r="I2534" s="20">
        <f>Разбивка_по_щитам!L2539</f>
        <v>0</v>
      </c>
      <c r="J2534" s="20">
        <f>Разбивка_по_щитам!M2539</f>
        <v>0</v>
      </c>
      <c r="K2534" s="20">
        <f>Разбивка_по_щитам!N2539</f>
        <v>0</v>
      </c>
      <c r="L2534" s="20"/>
      <c r="M2534" s="20">
        <f>Разбивка_по_щитам!P2539</f>
        <v>0</v>
      </c>
      <c r="N2534" s="20"/>
    </row>
    <row r="2535" spans="2:14" x14ac:dyDescent="0.2">
      <c r="B2535" s="20">
        <f>Разбивка_по_щитам!B2540</f>
        <v>0</v>
      </c>
      <c r="C2535" s="20">
        <f>Разбивка_по_щитам!C2540</f>
        <v>0</v>
      </c>
      <c r="D2535" s="20">
        <f>Разбивка_по_щитам!F2540</f>
        <v>0</v>
      </c>
      <c r="E2535" s="20">
        <f>Разбивка_по_щитам!H2540</f>
        <v>0</v>
      </c>
      <c r="F2535" s="20">
        <f>Разбивка_по_щитам!I2540</f>
        <v>0</v>
      </c>
      <c r="G2535" s="20">
        <f>Разбивка_по_щитам!J2540</f>
        <v>0</v>
      </c>
      <c r="H2535" s="20">
        <f>Разбивка_по_щитам!K2540</f>
        <v>0</v>
      </c>
      <c r="I2535" s="20">
        <f>Разбивка_по_щитам!L2540</f>
        <v>0</v>
      </c>
      <c r="J2535" s="20">
        <f>Разбивка_по_щитам!M2540</f>
        <v>0</v>
      </c>
      <c r="K2535" s="20">
        <f>Разбивка_по_щитам!N2540</f>
        <v>0</v>
      </c>
      <c r="L2535" s="20"/>
      <c r="M2535" s="20">
        <f>Разбивка_по_щитам!P2540</f>
        <v>0</v>
      </c>
      <c r="N2535" s="20"/>
    </row>
    <row r="2536" spans="2:14" x14ac:dyDescent="0.2">
      <c r="B2536" s="20">
        <f>Разбивка_по_щитам!B2541</f>
        <v>0</v>
      </c>
      <c r="C2536" s="20">
        <f>Разбивка_по_щитам!C2541</f>
        <v>0</v>
      </c>
      <c r="D2536" s="20">
        <f>Разбивка_по_щитам!F2541</f>
        <v>0</v>
      </c>
      <c r="E2536" s="20">
        <f>Разбивка_по_щитам!H2541</f>
        <v>0</v>
      </c>
      <c r="F2536" s="20">
        <f>Разбивка_по_щитам!I2541</f>
        <v>0</v>
      </c>
      <c r="G2536" s="20">
        <f>Разбивка_по_щитам!J2541</f>
        <v>0</v>
      </c>
      <c r="H2536" s="20">
        <f>Разбивка_по_щитам!K2541</f>
        <v>0</v>
      </c>
      <c r="I2536" s="20">
        <f>Разбивка_по_щитам!L2541</f>
        <v>0</v>
      </c>
      <c r="J2536" s="20">
        <f>Разбивка_по_щитам!M2541</f>
        <v>0</v>
      </c>
      <c r="K2536" s="20">
        <f>Разбивка_по_щитам!N2541</f>
        <v>0</v>
      </c>
      <c r="L2536" s="20"/>
      <c r="M2536" s="20">
        <f>Разбивка_по_щитам!P2541</f>
        <v>0</v>
      </c>
      <c r="N2536" s="20"/>
    </row>
    <row r="2537" spans="2:14" x14ac:dyDescent="0.2">
      <c r="B2537" s="20">
        <f>Разбивка_по_щитам!B2542</f>
        <v>0</v>
      </c>
      <c r="C2537" s="20">
        <f>Разбивка_по_щитам!C2542</f>
        <v>0</v>
      </c>
      <c r="D2537" s="20">
        <f>Разбивка_по_щитам!F2542</f>
        <v>0</v>
      </c>
      <c r="E2537" s="20">
        <f>Разбивка_по_щитам!H2542</f>
        <v>0</v>
      </c>
      <c r="F2537" s="20">
        <f>Разбивка_по_щитам!I2542</f>
        <v>0</v>
      </c>
      <c r="G2537" s="20">
        <f>Разбивка_по_щитам!J2542</f>
        <v>0</v>
      </c>
      <c r="H2537" s="20">
        <f>Разбивка_по_щитам!K2542</f>
        <v>0</v>
      </c>
      <c r="I2537" s="20">
        <f>Разбивка_по_щитам!L2542</f>
        <v>0</v>
      </c>
      <c r="J2537" s="20">
        <f>Разбивка_по_щитам!M2542</f>
        <v>0</v>
      </c>
      <c r="K2537" s="20">
        <f>Разбивка_по_щитам!N2542</f>
        <v>0</v>
      </c>
      <c r="L2537" s="20"/>
      <c r="M2537" s="20">
        <f>Разбивка_по_щитам!P2542</f>
        <v>0</v>
      </c>
      <c r="N2537" s="20"/>
    </row>
    <row r="2538" spans="2:14" x14ac:dyDescent="0.2">
      <c r="B2538" s="20">
        <f>Разбивка_по_щитам!B2543</f>
        <v>0</v>
      </c>
      <c r="C2538" s="20">
        <f>Разбивка_по_щитам!C2543</f>
        <v>0</v>
      </c>
      <c r="D2538" s="20">
        <f>Разбивка_по_щитам!F2543</f>
        <v>0</v>
      </c>
      <c r="E2538" s="20">
        <f>Разбивка_по_щитам!H2543</f>
        <v>0</v>
      </c>
      <c r="F2538" s="20">
        <f>Разбивка_по_щитам!I2543</f>
        <v>0</v>
      </c>
      <c r="G2538" s="20">
        <f>Разбивка_по_щитам!J2543</f>
        <v>0</v>
      </c>
      <c r="H2538" s="20">
        <f>Разбивка_по_щитам!K2543</f>
        <v>0</v>
      </c>
      <c r="I2538" s="20">
        <f>Разбивка_по_щитам!L2543</f>
        <v>0</v>
      </c>
      <c r="J2538" s="20">
        <f>Разбивка_по_щитам!M2543</f>
        <v>0</v>
      </c>
      <c r="K2538" s="20">
        <f>Разбивка_по_щитам!N2543</f>
        <v>0</v>
      </c>
      <c r="L2538" s="20"/>
      <c r="M2538" s="20">
        <f>Разбивка_по_щитам!P2543</f>
        <v>0</v>
      </c>
      <c r="N2538" s="20"/>
    </row>
    <row r="2539" spans="2:14" x14ac:dyDescent="0.2">
      <c r="B2539" s="20">
        <f>Разбивка_по_щитам!B2544</f>
        <v>0</v>
      </c>
      <c r="C2539" s="20">
        <f>Разбивка_по_щитам!C2544</f>
        <v>0</v>
      </c>
      <c r="D2539" s="20">
        <f>Разбивка_по_щитам!F2544</f>
        <v>0</v>
      </c>
      <c r="E2539" s="20">
        <f>Разбивка_по_щитам!H2544</f>
        <v>0</v>
      </c>
      <c r="F2539" s="20">
        <f>Разбивка_по_щитам!I2544</f>
        <v>0</v>
      </c>
      <c r="G2539" s="20">
        <f>Разбивка_по_щитам!J2544</f>
        <v>0</v>
      </c>
      <c r="H2539" s="20">
        <f>Разбивка_по_щитам!K2544</f>
        <v>0</v>
      </c>
      <c r="I2539" s="20">
        <f>Разбивка_по_щитам!L2544</f>
        <v>0</v>
      </c>
      <c r="J2539" s="20">
        <f>Разбивка_по_щитам!M2544</f>
        <v>0</v>
      </c>
      <c r="K2539" s="20">
        <f>Разбивка_по_щитам!N2544</f>
        <v>0</v>
      </c>
      <c r="L2539" s="20"/>
      <c r="M2539" s="20">
        <f>Разбивка_по_щитам!P2544</f>
        <v>0</v>
      </c>
      <c r="N2539" s="20"/>
    </row>
    <row r="2540" spans="2:14" x14ac:dyDescent="0.2">
      <c r="B2540" s="20">
        <f>Разбивка_по_щитам!B2545</f>
        <v>0</v>
      </c>
      <c r="C2540" s="20">
        <f>Разбивка_по_щитам!C2545</f>
        <v>0</v>
      </c>
      <c r="D2540" s="20">
        <f>Разбивка_по_щитам!F2545</f>
        <v>0</v>
      </c>
      <c r="E2540" s="20">
        <f>Разбивка_по_щитам!H2545</f>
        <v>0</v>
      </c>
      <c r="F2540" s="20">
        <f>Разбивка_по_щитам!I2545</f>
        <v>0</v>
      </c>
      <c r="G2540" s="20">
        <f>Разбивка_по_щитам!J2545</f>
        <v>0</v>
      </c>
      <c r="H2540" s="20">
        <f>Разбивка_по_щитам!K2545</f>
        <v>0</v>
      </c>
      <c r="I2540" s="20">
        <f>Разбивка_по_щитам!L2545</f>
        <v>0</v>
      </c>
      <c r="J2540" s="20">
        <f>Разбивка_по_щитам!M2545</f>
        <v>0</v>
      </c>
      <c r="K2540" s="20">
        <f>Разбивка_по_щитам!N2545</f>
        <v>0</v>
      </c>
      <c r="L2540" s="20"/>
      <c r="M2540" s="20">
        <f>Разбивка_по_щитам!P2545</f>
        <v>0</v>
      </c>
      <c r="N2540" s="20"/>
    </row>
    <row r="2541" spans="2:14" x14ac:dyDescent="0.2">
      <c r="B2541" s="20">
        <f>Разбивка_по_щитам!B2546</f>
        <v>0</v>
      </c>
      <c r="C2541" s="20">
        <f>Разбивка_по_щитам!C2546</f>
        <v>0</v>
      </c>
      <c r="D2541" s="20">
        <f>Разбивка_по_щитам!F2546</f>
        <v>0</v>
      </c>
      <c r="E2541" s="20">
        <f>Разбивка_по_щитам!H2546</f>
        <v>0</v>
      </c>
      <c r="F2541" s="20">
        <f>Разбивка_по_щитам!I2546</f>
        <v>0</v>
      </c>
      <c r="G2541" s="20">
        <f>Разбивка_по_щитам!J2546</f>
        <v>0</v>
      </c>
      <c r="H2541" s="20">
        <f>Разбивка_по_щитам!K2546</f>
        <v>0</v>
      </c>
      <c r="I2541" s="20">
        <f>Разбивка_по_щитам!L2546</f>
        <v>0</v>
      </c>
      <c r="J2541" s="20">
        <f>Разбивка_по_щитам!M2546</f>
        <v>0</v>
      </c>
      <c r="K2541" s="20">
        <f>Разбивка_по_щитам!N2546</f>
        <v>0</v>
      </c>
      <c r="L2541" s="20"/>
      <c r="M2541" s="20">
        <f>Разбивка_по_щитам!P2546</f>
        <v>0</v>
      </c>
      <c r="N2541" s="20"/>
    </row>
    <row r="2542" spans="2:14" x14ac:dyDescent="0.2">
      <c r="B2542" s="20">
        <f>Разбивка_по_щитам!B2547</f>
        <v>0</v>
      </c>
      <c r="C2542" s="20">
        <f>Разбивка_по_щитам!C2547</f>
        <v>0</v>
      </c>
      <c r="D2542" s="20">
        <f>Разбивка_по_щитам!F2547</f>
        <v>0</v>
      </c>
      <c r="E2542" s="20">
        <f>Разбивка_по_щитам!H2547</f>
        <v>0</v>
      </c>
      <c r="F2542" s="20">
        <f>Разбивка_по_щитам!I2547</f>
        <v>0</v>
      </c>
      <c r="G2542" s="20">
        <f>Разбивка_по_щитам!J2547</f>
        <v>0</v>
      </c>
      <c r="H2542" s="20">
        <f>Разбивка_по_щитам!K2547</f>
        <v>0</v>
      </c>
      <c r="I2542" s="20">
        <f>Разбивка_по_щитам!L2547</f>
        <v>0</v>
      </c>
      <c r="J2542" s="20">
        <f>Разбивка_по_щитам!M2547</f>
        <v>0</v>
      </c>
      <c r="K2542" s="20">
        <f>Разбивка_по_щитам!N2547</f>
        <v>0</v>
      </c>
      <c r="L2542" s="20"/>
      <c r="M2542" s="20">
        <f>Разбивка_по_щитам!P2547</f>
        <v>0</v>
      </c>
      <c r="N2542" s="20"/>
    </row>
    <row r="2543" spans="2:14" x14ac:dyDescent="0.2">
      <c r="B2543" s="20">
        <f>Разбивка_по_щитам!B2548</f>
        <v>0</v>
      </c>
      <c r="C2543" s="20">
        <f>Разбивка_по_щитам!C2548</f>
        <v>0</v>
      </c>
      <c r="D2543" s="20">
        <f>Разбивка_по_щитам!F2548</f>
        <v>0</v>
      </c>
      <c r="E2543" s="20">
        <f>Разбивка_по_щитам!H2548</f>
        <v>0</v>
      </c>
      <c r="F2543" s="20">
        <f>Разбивка_по_щитам!I2548</f>
        <v>0</v>
      </c>
      <c r="G2543" s="20">
        <f>Разбивка_по_щитам!J2548</f>
        <v>0</v>
      </c>
      <c r="H2543" s="20">
        <f>Разбивка_по_щитам!K2548</f>
        <v>0</v>
      </c>
      <c r="I2543" s="20">
        <f>Разбивка_по_щитам!L2548</f>
        <v>0</v>
      </c>
      <c r="J2543" s="20">
        <f>Разбивка_по_щитам!M2548</f>
        <v>0</v>
      </c>
      <c r="K2543" s="20">
        <f>Разбивка_по_щитам!N2548</f>
        <v>0</v>
      </c>
      <c r="L2543" s="20"/>
      <c r="M2543" s="20">
        <f>Разбивка_по_щитам!P2548</f>
        <v>0</v>
      </c>
      <c r="N2543" s="20"/>
    </row>
    <row r="2544" spans="2:14" x14ac:dyDescent="0.2">
      <c r="B2544" s="20">
        <f>Разбивка_по_щитам!B2549</f>
        <v>0</v>
      </c>
      <c r="C2544" s="20">
        <f>Разбивка_по_щитам!C2549</f>
        <v>0</v>
      </c>
      <c r="D2544" s="20">
        <f>Разбивка_по_щитам!F2549</f>
        <v>0</v>
      </c>
      <c r="E2544" s="20">
        <f>Разбивка_по_щитам!H2549</f>
        <v>0</v>
      </c>
      <c r="F2544" s="20">
        <f>Разбивка_по_щитам!I2549</f>
        <v>0</v>
      </c>
      <c r="G2544" s="20">
        <f>Разбивка_по_щитам!J2549</f>
        <v>0</v>
      </c>
      <c r="H2544" s="20">
        <f>Разбивка_по_щитам!K2549</f>
        <v>0</v>
      </c>
      <c r="I2544" s="20">
        <f>Разбивка_по_щитам!L2549</f>
        <v>0</v>
      </c>
      <c r="J2544" s="20">
        <f>Разбивка_по_щитам!M2549</f>
        <v>0</v>
      </c>
      <c r="K2544" s="20">
        <f>Разбивка_по_щитам!N2549</f>
        <v>0</v>
      </c>
      <c r="L2544" s="20"/>
      <c r="M2544" s="20">
        <f>Разбивка_по_щитам!P2549</f>
        <v>0</v>
      </c>
      <c r="N2544" s="20"/>
    </row>
    <row r="2545" spans="2:14" x14ac:dyDescent="0.2">
      <c r="B2545" s="20">
        <f>Разбивка_по_щитам!B2550</f>
        <v>0</v>
      </c>
      <c r="C2545" s="20">
        <f>Разбивка_по_щитам!C2550</f>
        <v>0</v>
      </c>
      <c r="D2545" s="20">
        <f>Разбивка_по_щитам!F2550</f>
        <v>0</v>
      </c>
      <c r="E2545" s="20">
        <f>Разбивка_по_щитам!H2550</f>
        <v>0</v>
      </c>
      <c r="F2545" s="20">
        <f>Разбивка_по_щитам!I2550</f>
        <v>0</v>
      </c>
      <c r="G2545" s="20">
        <f>Разбивка_по_щитам!J2550</f>
        <v>0</v>
      </c>
      <c r="H2545" s="20">
        <f>Разбивка_по_щитам!K2550</f>
        <v>0</v>
      </c>
      <c r="I2545" s="20">
        <f>Разбивка_по_щитам!L2550</f>
        <v>0</v>
      </c>
      <c r="J2545" s="20">
        <f>Разбивка_по_щитам!M2550</f>
        <v>0</v>
      </c>
      <c r="K2545" s="20">
        <f>Разбивка_по_щитам!N2550</f>
        <v>0</v>
      </c>
      <c r="L2545" s="20"/>
      <c r="M2545" s="20">
        <f>Разбивка_по_щитам!P2550</f>
        <v>0</v>
      </c>
      <c r="N2545" s="20"/>
    </row>
    <row r="2546" spans="2:14" x14ac:dyDescent="0.2">
      <c r="B2546" s="20">
        <f>Разбивка_по_щитам!B2551</f>
        <v>0</v>
      </c>
      <c r="C2546" s="20">
        <f>Разбивка_по_щитам!C2551</f>
        <v>0</v>
      </c>
      <c r="D2546" s="20">
        <f>Разбивка_по_щитам!F2551</f>
        <v>0</v>
      </c>
      <c r="E2546" s="20">
        <f>Разбивка_по_щитам!H2551</f>
        <v>0</v>
      </c>
      <c r="F2546" s="20">
        <f>Разбивка_по_щитам!I2551</f>
        <v>0</v>
      </c>
      <c r="G2546" s="20">
        <f>Разбивка_по_щитам!J2551</f>
        <v>0</v>
      </c>
      <c r="H2546" s="20">
        <f>Разбивка_по_щитам!K2551</f>
        <v>0</v>
      </c>
      <c r="I2546" s="20">
        <f>Разбивка_по_щитам!L2551</f>
        <v>0</v>
      </c>
      <c r="J2546" s="20">
        <f>Разбивка_по_щитам!M2551</f>
        <v>0</v>
      </c>
      <c r="K2546" s="20">
        <f>Разбивка_по_щитам!N2551</f>
        <v>0</v>
      </c>
      <c r="L2546" s="20"/>
      <c r="M2546" s="20">
        <f>Разбивка_по_щитам!P2551</f>
        <v>0</v>
      </c>
      <c r="N2546" s="20"/>
    </row>
    <row r="2547" spans="2:14" x14ac:dyDescent="0.2">
      <c r="B2547" s="20">
        <f>Разбивка_по_щитам!B2552</f>
        <v>0</v>
      </c>
      <c r="C2547" s="20">
        <f>Разбивка_по_щитам!C2552</f>
        <v>0</v>
      </c>
      <c r="D2547" s="20">
        <f>Разбивка_по_щитам!F2552</f>
        <v>0</v>
      </c>
      <c r="E2547" s="20">
        <f>Разбивка_по_щитам!H2552</f>
        <v>0</v>
      </c>
      <c r="F2547" s="20">
        <f>Разбивка_по_щитам!I2552</f>
        <v>0</v>
      </c>
      <c r="G2547" s="20">
        <f>Разбивка_по_щитам!J2552</f>
        <v>0</v>
      </c>
      <c r="H2547" s="20">
        <f>Разбивка_по_щитам!K2552</f>
        <v>0</v>
      </c>
      <c r="I2547" s="20">
        <f>Разбивка_по_щитам!L2552</f>
        <v>0</v>
      </c>
      <c r="J2547" s="20">
        <f>Разбивка_по_щитам!M2552</f>
        <v>0</v>
      </c>
      <c r="K2547" s="20">
        <f>Разбивка_по_щитам!N2552</f>
        <v>0</v>
      </c>
      <c r="L2547" s="20"/>
      <c r="M2547" s="20">
        <f>Разбивка_по_щитам!P2552</f>
        <v>0</v>
      </c>
      <c r="N2547" s="20"/>
    </row>
    <row r="2548" spans="2:14" x14ac:dyDescent="0.2">
      <c r="B2548" s="20">
        <f>Разбивка_по_щитам!B2553</f>
        <v>0</v>
      </c>
      <c r="C2548" s="20">
        <f>Разбивка_по_щитам!C2553</f>
        <v>0</v>
      </c>
      <c r="D2548" s="20">
        <f>Разбивка_по_щитам!F2553</f>
        <v>0</v>
      </c>
      <c r="E2548" s="20">
        <f>Разбивка_по_щитам!H2553</f>
        <v>0</v>
      </c>
      <c r="F2548" s="20">
        <f>Разбивка_по_щитам!I2553</f>
        <v>0</v>
      </c>
      <c r="G2548" s="20">
        <f>Разбивка_по_щитам!J2553</f>
        <v>0</v>
      </c>
      <c r="H2548" s="20">
        <f>Разбивка_по_щитам!K2553</f>
        <v>0</v>
      </c>
      <c r="I2548" s="20">
        <f>Разбивка_по_щитам!L2553</f>
        <v>0</v>
      </c>
      <c r="J2548" s="20">
        <f>Разбивка_по_щитам!M2553</f>
        <v>0</v>
      </c>
      <c r="K2548" s="20">
        <f>Разбивка_по_щитам!N2553</f>
        <v>0</v>
      </c>
      <c r="L2548" s="20"/>
      <c r="M2548" s="20">
        <f>Разбивка_по_щитам!P2553</f>
        <v>0</v>
      </c>
      <c r="N2548" s="20"/>
    </row>
    <row r="2549" spans="2:14" x14ac:dyDescent="0.2">
      <c r="B2549" s="20">
        <f>Разбивка_по_щитам!B2554</f>
        <v>0</v>
      </c>
      <c r="C2549" s="20">
        <f>Разбивка_по_щитам!C2554</f>
        <v>0</v>
      </c>
      <c r="D2549" s="20">
        <f>Разбивка_по_щитам!F2554</f>
        <v>0</v>
      </c>
      <c r="E2549" s="20">
        <f>Разбивка_по_щитам!H2554</f>
        <v>0</v>
      </c>
      <c r="F2549" s="20">
        <f>Разбивка_по_щитам!I2554</f>
        <v>0</v>
      </c>
      <c r="G2549" s="20">
        <f>Разбивка_по_щитам!J2554</f>
        <v>0</v>
      </c>
      <c r="H2549" s="20">
        <f>Разбивка_по_щитам!K2554</f>
        <v>0</v>
      </c>
      <c r="I2549" s="20">
        <f>Разбивка_по_щитам!L2554</f>
        <v>0</v>
      </c>
      <c r="J2549" s="20">
        <f>Разбивка_по_щитам!M2554</f>
        <v>0</v>
      </c>
      <c r="K2549" s="20">
        <f>Разбивка_по_щитам!N2554</f>
        <v>0</v>
      </c>
      <c r="L2549" s="20"/>
      <c r="M2549" s="20">
        <f>Разбивка_по_щитам!P2554</f>
        <v>0</v>
      </c>
      <c r="N2549" s="20"/>
    </row>
    <row r="2550" spans="2:14" x14ac:dyDescent="0.2">
      <c r="B2550" s="20">
        <f>Разбивка_по_щитам!B2555</f>
        <v>0</v>
      </c>
      <c r="C2550" s="20">
        <f>Разбивка_по_щитам!C2555</f>
        <v>0</v>
      </c>
      <c r="D2550" s="20">
        <f>Разбивка_по_щитам!F2555</f>
        <v>0</v>
      </c>
      <c r="E2550" s="20">
        <f>Разбивка_по_щитам!H2555</f>
        <v>0</v>
      </c>
      <c r="F2550" s="20">
        <f>Разбивка_по_щитам!I2555</f>
        <v>0</v>
      </c>
      <c r="G2550" s="20">
        <f>Разбивка_по_щитам!J2555</f>
        <v>0</v>
      </c>
      <c r="H2550" s="20">
        <f>Разбивка_по_щитам!K2555</f>
        <v>0</v>
      </c>
      <c r="I2550" s="20">
        <f>Разбивка_по_щитам!L2555</f>
        <v>0</v>
      </c>
      <c r="J2550" s="20">
        <f>Разбивка_по_щитам!M2555</f>
        <v>0</v>
      </c>
      <c r="K2550" s="20">
        <f>Разбивка_по_щитам!N2555</f>
        <v>0</v>
      </c>
      <c r="L2550" s="20"/>
      <c r="M2550" s="20">
        <f>Разбивка_по_щитам!P2555</f>
        <v>0</v>
      </c>
      <c r="N2550" s="20"/>
    </row>
    <row r="2551" spans="2:14" x14ac:dyDescent="0.2">
      <c r="B2551" s="20">
        <f>Разбивка_по_щитам!B2556</f>
        <v>0</v>
      </c>
      <c r="C2551" s="20">
        <f>Разбивка_по_щитам!C2556</f>
        <v>0</v>
      </c>
      <c r="D2551" s="20">
        <f>Разбивка_по_щитам!F2556</f>
        <v>0</v>
      </c>
      <c r="E2551" s="20">
        <f>Разбивка_по_щитам!H2556</f>
        <v>0</v>
      </c>
      <c r="F2551" s="20">
        <f>Разбивка_по_щитам!I2556</f>
        <v>0</v>
      </c>
      <c r="G2551" s="20">
        <f>Разбивка_по_щитам!J2556</f>
        <v>0</v>
      </c>
      <c r="H2551" s="20">
        <f>Разбивка_по_щитам!K2556</f>
        <v>0</v>
      </c>
      <c r="I2551" s="20">
        <f>Разбивка_по_щитам!L2556</f>
        <v>0</v>
      </c>
      <c r="J2551" s="20">
        <f>Разбивка_по_щитам!M2556</f>
        <v>0</v>
      </c>
      <c r="K2551" s="20">
        <f>Разбивка_по_щитам!N2556</f>
        <v>0</v>
      </c>
      <c r="L2551" s="20"/>
      <c r="M2551" s="20">
        <f>Разбивка_по_щитам!P2556</f>
        <v>0</v>
      </c>
      <c r="N2551" s="20"/>
    </row>
    <row r="2552" spans="2:14" x14ac:dyDescent="0.2">
      <c r="B2552" s="20">
        <f>Разбивка_по_щитам!B2557</f>
        <v>0</v>
      </c>
      <c r="C2552" s="20">
        <f>Разбивка_по_щитам!C2557</f>
        <v>0</v>
      </c>
      <c r="D2552" s="20">
        <f>Разбивка_по_щитам!F2557</f>
        <v>0</v>
      </c>
      <c r="E2552" s="20">
        <f>Разбивка_по_щитам!H2557</f>
        <v>0</v>
      </c>
      <c r="F2552" s="20">
        <f>Разбивка_по_щитам!I2557</f>
        <v>0</v>
      </c>
      <c r="G2552" s="20">
        <f>Разбивка_по_щитам!J2557</f>
        <v>0</v>
      </c>
      <c r="H2552" s="20">
        <f>Разбивка_по_щитам!K2557</f>
        <v>0</v>
      </c>
      <c r="I2552" s="20">
        <f>Разбивка_по_щитам!L2557</f>
        <v>0</v>
      </c>
      <c r="J2552" s="20">
        <f>Разбивка_по_щитам!M2557</f>
        <v>0</v>
      </c>
      <c r="K2552" s="20">
        <f>Разбивка_по_щитам!N2557</f>
        <v>0</v>
      </c>
      <c r="L2552" s="20"/>
      <c r="M2552" s="20">
        <f>Разбивка_по_щитам!P2557</f>
        <v>0</v>
      </c>
      <c r="N2552" s="20"/>
    </row>
    <row r="2553" spans="2:14" x14ac:dyDescent="0.2">
      <c r="B2553" s="20">
        <f>Разбивка_по_щитам!B2558</f>
        <v>0</v>
      </c>
      <c r="C2553" s="20">
        <f>Разбивка_по_щитам!C2558</f>
        <v>0</v>
      </c>
      <c r="D2553" s="20">
        <f>Разбивка_по_щитам!F2558</f>
        <v>0</v>
      </c>
      <c r="E2553" s="20">
        <f>Разбивка_по_щитам!H2558</f>
        <v>0</v>
      </c>
      <c r="F2553" s="20">
        <f>Разбивка_по_щитам!I2558</f>
        <v>0</v>
      </c>
      <c r="G2553" s="20">
        <f>Разбивка_по_щитам!J2558</f>
        <v>0</v>
      </c>
      <c r="H2553" s="20">
        <f>Разбивка_по_щитам!K2558</f>
        <v>0</v>
      </c>
      <c r="I2553" s="20">
        <f>Разбивка_по_щитам!L2558</f>
        <v>0</v>
      </c>
      <c r="J2553" s="20">
        <f>Разбивка_по_щитам!M2558</f>
        <v>0</v>
      </c>
      <c r="K2553" s="20">
        <f>Разбивка_по_щитам!N2558</f>
        <v>0</v>
      </c>
      <c r="L2553" s="20"/>
      <c r="M2553" s="20">
        <f>Разбивка_по_щитам!P2558</f>
        <v>0</v>
      </c>
      <c r="N2553" s="20"/>
    </row>
    <row r="2554" spans="2:14" x14ac:dyDescent="0.2">
      <c r="B2554" s="20">
        <f>Разбивка_по_щитам!B2559</f>
        <v>0</v>
      </c>
      <c r="C2554" s="20">
        <f>Разбивка_по_щитам!C2559</f>
        <v>0</v>
      </c>
      <c r="D2554" s="20">
        <f>Разбивка_по_щитам!F2559</f>
        <v>0</v>
      </c>
      <c r="E2554" s="20">
        <f>Разбивка_по_щитам!H2559</f>
        <v>0</v>
      </c>
      <c r="F2554" s="20">
        <f>Разбивка_по_щитам!I2559</f>
        <v>0</v>
      </c>
      <c r="G2554" s="20">
        <f>Разбивка_по_щитам!J2559</f>
        <v>0</v>
      </c>
      <c r="H2554" s="20">
        <f>Разбивка_по_щитам!K2559</f>
        <v>0</v>
      </c>
      <c r="I2554" s="20">
        <f>Разбивка_по_щитам!L2559</f>
        <v>0</v>
      </c>
      <c r="J2554" s="20">
        <f>Разбивка_по_щитам!M2559</f>
        <v>0</v>
      </c>
      <c r="K2554" s="20">
        <f>Разбивка_по_щитам!N2559</f>
        <v>0</v>
      </c>
      <c r="L2554" s="20"/>
      <c r="M2554" s="20">
        <f>Разбивка_по_щитам!P2559</f>
        <v>0</v>
      </c>
      <c r="N2554" s="20"/>
    </row>
    <row r="2555" spans="2:14" x14ac:dyDescent="0.2">
      <c r="B2555" s="20">
        <f>Разбивка_по_щитам!B2560</f>
        <v>0</v>
      </c>
      <c r="C2555" s="20">
        <f>Разбивка_по_щитам!C2560</f>
        <v>0</v>
      </c>
      <c r="D2555" s="20">
        <f>Разбивка_по_щитам!F2560</f>
        <v>0</v>
      </c>
      <c r="E2555" s="20">
        <f>Разбивка_по_щитам!H2560</f>
        <v>0</v>
      </c>
      <c r="F2555" s="20">
        <f>Разбивка_по_щитам!I2560</f>
        <v>0</v>
      </c>
      <c r="G2555" s="20">
        <f>Разбивка_по_щитам!J2560</f>
        <v>0</v>
      </c>
      <c r="H2555" s="20">
        <f>Разбивка_по_щитам!K2560</f>
        <v>0</v>
      </c>
      <c r="I2555" s="20">
        <f>Разбивка_по_щитам!L2560</f>
        <v>0</v>
      </c>
      <c r="J2555" s="20">
        <f>Разбивка_по_щитам!M2560</f>
        <v>0</v>
      </c>
      <c r="K2555" s="20">
        <f>Разбивка_по_щитам!N2560</f>
        <v>0</v>
      </c>
      <c r="L2555" s="20"/>
      <c r="M2555" s="20">
        <f>Разбивка_по_щитам!P2560</f>
        <v>0</v>
      </c>
      <c r="N2555" s="20"/>
    </row>
    <row r="2556" spans="2:14" x14ac:dyDescent="0.2">
      <c r="B2556" s="20">
        <f>Разбивка_по_щитам!B2561</f>
        <v>0</v>
      </c>
      <c r="C2556" s="20">
        <f>Разбивка_по_щитам!C2561</f>
        <v>0</v>
      </c>
      <c r="D2556" s="20">
        <f>Разбивка_по_щитам!F2561</f>
        <v>0</v>
      </c>
      <c r="E2556" s="20">
        <f>Разбивка_по_щитам!H2561</f>
        <v>0</v>
      </c>
      <c r="F2556" s="20">
        <f>Разбивка_по_щитам!I2561</f>
        <v>0</v>
      </c>
      <c r="G2556" s="20">
        <f>Разбивка_по_щитам!J2561</f>
        <v>0</v>
      </c>
      <c r="H2556" s="20">
        <f>Разбивка_по_щитам!K2561</f>
        <v>0</v>
      </c>
      <c r="I2556" s="20">
        <f>Разбивка_по_щитам!L2561</f>
        <v>0</v>
      </c>
      <c r="J2556" s="20">
        <f>Разбивка_по_щитам!M2561</f>
        <v>0</v>
      </c>
      <c r="K2556" s="20">
        <f>Разбивка_по_щитам!N2561</f>
        <v>0</v>
      </c>
      <c r="L2556" s="20"/>
      <c r="M2556" s="20">
        <f>Разбивка_по_щитам!P2561</f>
        <v>0</v>
      </c>
      <c r="N2556" s="20"/>
    </row>
    <row r="2557" spans="2:14" x14ac:dyDescent="0.2">
      <c r="B2557" s="20">
        <f>Разбивка_по_щитам!B2562</f>
        <v>0</v>
      </c>
      <c r="C2557" s="20">
        <f>Разбивка_по_щитам!C2562</f>
        <v>0</v>
      </c>
      <c r="D2557" s="20">
        <f>Разбивка_по_щитам!F2562</f>
        <v>0</v>
      </c>
      <c r="E2557" s="20">
        <f>Разбивка_по_щитам!H2562</f>
        <v>0</v>
      </c>
      <c r="F2557" s="20">
        <f>Разбивка_по_щитам!I2562</f>
        <v>0</v>
      </c>
      <c r="G2557" s="20">
        <f>Разбивка_по_щитам!J2562</f>
        <v>0</v>
      </c>
      <c r="H2557" s="20">
        <f>Разбивка_по_щитам!K2562</f>
        <v>0</v>
      </c>
      <c r="I2557" s="20">
        <f>Разбивка_по_щитам!L2562</f>
        <v>0</v>
      </c>
      <c r="J2557" s="20">
        <f>Разбивка_по_щитам!M2562</f>
        <v>0</v>
      </c>
      <c r="K2557" s="20">
        <f>Разбивка_по_щитам!N2562</f>
        <v>0</v>
      </c>
      <c r="L2557" s="20"/>
      <c r="M2557" s="20">
        <f>Разбивка_по_щитам!P2562</f>
        <v>0</v>
      </c>
      <c r="N2557" s="20"/>
    </row>
    <row r="2558" spans="2:14" x14ac:dyDescent="0.2">
      <c r="B2558" s="20">
        <f>Разбивка_по_щитам!B2563</f>
        <v>0</v>
      </c>
      <c r="C2558" s="20">
        <f>Разбивка_по_щитам!C2563</f>
        <v>0</v>
      </c>
      <c r="D2558" s="20">
        <f>Разбивка_по_щитам!F2563</f>
        <v>0</v>
      </c>
      <c r="E2558" s="20">
        <f>Разбивка_по_щитам!H2563</f>
        <v>0</v>
      </c>
      <c r="F2558" s="20">
        <f>Разбивка_по_щитам!I2563</f>
        <v>0</v>
      </c>
      <c r="G2558" s="20">
        <f>Разбивка_по_щитам!J2563</f>
        <v>0</v>
      </c>
      <c r="H2558" s="20">
        <f>Разбивка_по_щитам!K2563</f>
        <v>0</v>
      </c>
      <c r="I2558" s="20">
        <f>Разбивка_по_щитам!L2563</f>
        <v>0</v>
      </c>
      <c r="J2558" s="20">
        <f>Разбивка_по_щитам!M2563</f>
        <v>0</v>
      </c>
      <c r="K2558" s="20">
        <f>Разбивка_по_щитам!N2563</f>
        <v>0</v>
      </c>
      <c r="L2558" s="20"/>
      <c r="M2558" s="20">
        <f>Разбивка_по_щитам!P2563</f>
        <v>0</v>
      </c>
      <c r="N2558" s="20"/>
    </row>
    <row r="2559" spans="2:14" x14ac:dyDescent="0.2">
      <c r="B2559" s="20">
        <f>Разбивка_по_щитам!B2564</f>
        <v>0</v>
      </c>
      <c r="C2559" s="20">
        <f>Разбивка_по_щитам!C2564</f>
        <v>0</v>
      </c>
      <c r="D2559" s="20">
        <f>Разбивка_по_щитам!F2564</f>
        <v>0</v>
      </c>
      <c r="E2559" s="20">
        <f>Разбивка_по_щитам!H2564</f>
        <v>0</v>
      </c>
      <c r="F2559" s="20">
        <f>Разбивка_по_щитам!I2564</f>
        <v>0</v>
      </c>
      <c r="G2559" s="20">
        <f>Разбивка_по_щитам!J2564</f>
        <v>0</v>
      </c>
      <c r="H2559" s="20">
        <f>Разбивка_по_щитам!K2564</f>
        <v>0</v>
      </c>
      <c r="I2559" s="20">
        <f>Разбивка_по_щитам!L2564</f>
        <v>0</v>
      </c>
      <c r="J2559" s="20">
        <f>Разбивка_по_щитам!M2564</f>
        <v>0</v>
      </c>
      <c r="K2559" s="20">
        <f>Разбивка_по_щитам!N2564</f>
        <v>0</v>
      </c>
      <c r="L2559" s="20"/>
      <c r="M2559" s="20">
        <f>Разбивка_по_щитам!P2564</f>
        <v>0</v>
      </c>
      <c r="N2559" s="20"/>
    </row>
    <row r="2560" spans="2:14" x14ac:dyDescent="0.2">
      <c r="B2560" s="20">
        <f>Разбивка_по_щитам!B2565</f>
        <v>0</v>
      </c>
      <c r="C2560" s="20">
        <f>Разбивка_по_щитам!C2565</f>
        <v>0</v>
      </c>
      <c r="D2560" s="20">
        <f>Разбивка_по_щитам!F2565</f>
        <v>0</v>
      </c>
      <c r="E2560" s="20">
        <f>Разбивка_по_щитам!H2565</f>
        <v>0</v>
      </c>
      <c r="F2560" s="20">
        <f>Разбивка_по_щитам!I2565</f>
        <v>0</v>
      </c>
      <c r="G2560" s="20">
        <f>Разбивка_по_щитам!J2565</f>
        <v>0</v>
      </c>
      <c r="H2560" s="20">
        <f>Разбивка_по_щитам!K2565</f>
        <v>0</v>
      </c>
      <c r="I2560" s="20">
        <f>Разбивка_по_щитам!L2565</f>
        <v>0</v>
      </c>
      <c r="J2560" s="20">
        <f>Разбивка_по_щитам!M2565</f>
        <v>0</v>
      </c>
      <c r="K2560" s="20">
        <f>Разбивка_по_щитам!N2565</f>
        <v>0</v>
      </c>
      <c r="L2560" s="20"/>
      <c r="M2560" s="20">
        <f>Разбивка_по_щитам!P2565</f>
        <v>0</v>
      </c>
      <c r="N2560" s="20"/>
    </row>
    <row r="2561" spans="2:14" x14ac:dyDescent="0.2">
      <c r="B2561" s="20">
        <f>Разбивка_по_щитам!B2566</f>
        <v>0</v>
      </c>
      <c r="C2561" s="20">
        <f>Разбивка_по_щитам!C2566</f>
        <v>0</v>
      </c>
      <c r="D2561" s="20">
        <f>Разбивка_по_щитам!F2566</f>
        <v>0</v>
      </c>
      <c r="E2561" s="20">
        <f>Разбивка_по_щитам!H2566</f>
        <v>0</v>
      </c>
      <c r="F2561" s="20">
        <f>Разбивка_по_щитам!I2566</f>
        <v>0</v>
      </c>
      <c r="G2561" s="20">
        <f>Разбивка_по_щитам!J2566</f>
        <v>0</v>
      </c>
      <c r="H2561" s="20">
        <f>Разбивка_по_щитам!K2566</f>
        <v>0</v>
      </c>
      <c r="I2561" s="20">
        <f>Разбивка_по_щитам!L2566</f>
        <v>0</v>
      </c>
      <c r="J2561" s="20">
        <f>Разбивка_по_щитам!M2566</f>
        <v>0</v>
      </c>
      <c r="K2561" s="20">
        <f>Разбивка_по_щитам!N2566</f>
        <v>0</v>
      </c>
      <c r="L2561" s="20"/>
      <c r="M2561" s="20">
        <f>Разбивка_по_щитам!P2566</f>
        <v>0</v>
      </c>
      <c r="N2561" s="20"/>
    </row>
    <row r="2562" spans="2:14" x14ac:dyDescent="0.2">
      <c r="B2562" s="20">
        <f>Разбивка_по_щитам!B2567</f>
        <v>0</v>
      </c>
      <c r="C2562" s="20">
        <f>Разбивка_по_щитам!C2567</f>
        <v>0</v>
      </c>
      <c r="D2562" s="20">
        <f>Разбивка_по_щитам!F2567</f>
        <v>0</v>
      </c>
      <c r="E2562" s="20">
        <f>Разбивка_по_щитам!H2567</f>
        <v>0</v>
      </c>
      <c r="F2562" s="20">
        <f>Разбивка_по_щитам!I2567</f>
        <v>0</v>
      </c>
      <c r="G2562" s="20">
        <f>Разбивка_по_щитам!J2567</f>
        <v>0</v>
      </c>
      <c r="H2562" s="20">
        <f>Разбивка_по_щитам!K2567</f>
        <v>0</v>
      </c>
      <c r="I2562" s="20">
        <f>Разбивка_по_щитам!L2567</f>
        <v>0</v>
      </c>
      <c r="J2562" s="20">
        <f>Разбивка_по_щитам!M2567</f>
        <v>0</v>
      </c>
      <c r="K2562" s="20">
        <f>Разбивка_по_щитам!N2567</f>
        <v>0</v>
      </c>
      <c r="L2562" s="20"/>
      <c r="M2562" s="20">
        <f>Разбивка_по_щитам!P2567</f>
        <v>0</v>
      </c>
      <c r="N2562" s="20"/>
    </row>
    <row r="2563" spans="2:14" x14ac:dyDescent="0.2">
      <c r="B2563" s="20">
        <f>Разбивка_по_щитам!B2568</f>
        <v>0</v>
      </c>
      <c r="C2563" s="20">
        <f>Разбивка_по_щитам!C2568</f>
        <v>0</v>
      </c>
      <c r="D2563" s="20">
        <f>Разбивка_по_щитам!F2568</f>
        <v>0</v>
      </c>
      <c r="E2563" s="20">
        <f>Разбивка_по_щитам!H2568</f>
        <v>0</v>
      </c>
      <c r="F2563" s="20">
        <f>Разбивка_по_щитам!I2568</f>
        <v>0</v>
      </c>
      <c r="G2563" s="20">
        <f>Разбивка_по_щитам!J2568</f>
        <v>0</v>
      </c>
      <c r="H2563" s="20">
        <f>Разбивка_по_щитам!K2568</f>
        <v>0</v>
      </c>
      <c r="I2563" s="20">
        <f>Разбивка_по_щитам!L2568</f>
        <v>0</v>
      </c>
      <c r="J2563" s="20">
        <f>Разбивка_по_щитам!M2568</f>
        <v>0</v>
      </c>
      <c r="K2563" s="20">
        <f>Разбивка_по_щитам!N2568</f>
        <v>0</v>
      </c>
      <c r="L2563" s="20"/>
      <c r="M2563" s="20">
        <f>Разбивка_по_щитам!P2568</f>
        <v>0</v>
      </c>
      <c r="N2563" s="20"/>
    </row>
    <row r="2564" spans="2:14" x14ac:dyDescent="0.2">
      <c r="B2564" s="20">
        <f>Разбивка_по_щитам!B2569</f>
        <v>0</v>
      </c>
      <c r="C2564" s="20">
        <f>Разбивка_по_щитам!C2569</f>
        <v>0</v>
      </c>
      <c r="D2564" s="20">
        <f>Разбивка_по_щитам!F2569</f>
        <v>0</v>
      </c>
      <c r="E2564" s="20">
        <f>Разбивка_по_щитам!H2569</f>
        <v>0</v>
      </c>
      <c r="F2564" s="20">
        <f>Разбивка_по_щитам!I2569</f>
        <v>0</v>
      </c>
      <c r="G2564" s="20">
        <f>Разбивка_по_щитам!J2569</f>
        <v>0</v>
      </c>
      <c r="H2564" s="20">
        <f>Разбивка_по_щитам!K2569</f>
        <v>0</v>
      </c>
      <c r="I2564" s="20">
        <f>Разбивка_по_щитам!L2569</f>
        <v>0</v>
      </c>
      <c r="J2564" s="20">
        <f>Разбивка_по_щитам!M2569</f>
        <v>0</v>
      </c>
      <c r="K2564" s="20">
        <f>Разбивка_по_щитам!N2569</f>
        <v>0</v>
      </c>
      <c r="L2564" s="20"/>
      <c r="M2564" s="20">
        <f>Разбивка_по_щитам!P2569</f>
        <v>0</v>
      </c>
      <c r="N2564" s="20"/>
    </row>
    <row r="2565" spans="2:14" x14ac:dyDescent="0.2">
      <c r="B2565" s="20">
        <f>Разбивка_по_щитам!B2570</f>
        <v>0</v>
      </c>
      <c r="C2565" s="20">
        <f>Разбивка_по_щитам!C2570</f>
        <v>0</v>
      </c>
      <c r="D2565" s="20">
        <f>Разбивка_по_щитам!F2570</f>
        <v>0</v>
      </c>
      <c r="E2565" s="20">
        <f>Разбивка_по_щитам!H2570</f>
        <v>0</v>
      </c>
      <c r="F2565" s="20">
        <f>Разбивка_по_щитам!I2570</f>
        <v>0</v>
      </c>
      <c r="G2565" s="20">
        <f>Разбивка_по_щитам!J2570</f>
        <v>0</v>
      </c>
      <c r="H2565" s="20">
        <f>Разбивка_по_щитам!K2570</f>
        <v>0</v>
      </c>
      <c r="I2565" s="20">
        <f>Разбивка_по_щитам!L2570</f>
        <v>0</v>
      </c>
      <c r="J2565" s="20">
        <f>Разбивка_по_щитам!M2570</f>
        <v>0</v>
      </c>
      <c r="K2565" s="20">
        <f>Разбивка_по_щитам!N2570</f>
        <v>0</v>
      </c>
      <c r="L2565" s="20"/>
      <c r="M2565" s="20">
        <f>Разбивка_по_щитам!P2570</f>
        <v>0</v>
      </c>
      <c r="N2565" s="20"/>
    </row>
    <row r="2566" spans="2:14" x14ac:dyDescent="0.2">
      <c r="B2566" s="20">
        <f>Разбивка_по_щитам!B2571</f>
        <v>0</v>
      </c>
      <c r="C2566" s="20">
        <f>Разбивка_по_щитам!C2571</f>
        <v>0</v>
      </c>
      <c r="D2566" s="20">
        <f>Разбивка_по_щитам!F2571</f>
        <v>0</v>
      </c>
      <c r="E2566" s="20">
        <f>Разбивка_по_щитам!H2571</f>
        <v>0</v>
      </c>
      <c r="F2566" s="20">
        <f>Разбивка_по_щитам!I2571</f>
        <v>0</v>
      </c>
      <c r="G2566" s="20">
        <f>Разбивка_по_щитам!J2571</f>
        <v>0</v>
      </c>
      <c r="H2566" s="20">
        <f>Разбивка_по_щитам!K2571</f>
        <v>0</v>
      </c>
      <c r="I2566" s="20">
        <f>Разбивка_по_щитам!L2571</f>
        <v>0</v>
      </c>
      <c r="J2566" s="20">
        <f>Разбивка_по_щитам!M2571</f>
        <v>0</v>
      </c>
      <c r="K2566" s="20">
        <f>Разбивка_по_щитам!N2571</f>
        <v>0</v>
      </c>
      <c r="L2566" s="20"/>
      <c r="M2566" s="20">
        <f>Разбивка_по_щитам!P2571</f>
        <v>0</v>
      </c>
      <c r="N2566" s="20"/>
    </row>
    <row r="2567" spans="2:14" x14ac:dyDescent="0.2">
      <c r="B2567" s="20">
        <f>Разбивка_по_щитам!B2572</f>
        <v>0</v>
      </c>
      <c r="C2567" s="20">
        <f>Разбивка_по_щитам!C2572</f>
        <v>0</v>
      </c>
      <c r="D2567" s="20">
        <f>Разбивка_по_щитам!F2572</f>
        <v>0</v>
      </c>
      <c r="E2567" s="20">
        <f>Разбивка_по_щитам!H2572</f>
        <v>0</v>
      </c>
      <c r="F2567" s="20">
        <f>Разбивка_по_щитам!I2572</f>
        <v>0</v>
      </c>
      <c r="G2567" s="20">
        <f>Разбивка_по_щитам!J2572</f>
        <v>0</v>
      </c>
      <c r="H2567" s="20">
        <f>Разбивка_по_щитам!K2572</f>
        <v>0</v>
      </c>
      <c r="I2567" s="20">
        <f>Разбивка_по_щитам!L2572</f>
        <v>0</v>
      </c>
      <c r="J2567" s="20">
        <f>Разбивка_по_щитам!M2572</f>
        <v>0</v>
      </c>
      <c r="K2567" s="20">
        <f>Разбивка_по_щитам!N2572</f>
        <v>0</v>
      </c>
      <c r="L2567" s="20"/>
      <c r="M2567" s="20">
        <f>Разбивка_по_щитам!P2572</f>
        <v>0</v>
      </c>
      <c r="N2567" s="20"/>
    </row>
    <row r="2568" spans="2:14" x14ac:dyDescent="0.2">
      <c r="B2568" s="20">
        <f>Разбивка_по_щитам!B2573</f>
        <v>0</v>
      </c>
      <c r="C2568" s="20">
        <f>Разбивка_по_щитам!C2573</f>
        <v>0</v>
      </c>
      <c r="D2568" s="20">
        <f>Разбивка_по_щитам!F2573</f>
        <v>0</v>
      </c>
      <c r="E2568" s="20">
        <f>Разбивка_по_щитам!H2573</f>
        <v>0</v>
      </c>
      <c r="F2568" s="20">
        <f>Разбивка_по_щитам!I2573</f>
        <v>0</v>
      </c>
      <c r="G2568" s="20">
        <f>Разбивка_по_щитам!J2573</f>
        <v>0</v>
      </c>
      <c r="H2568" s="20">
        <f>Разбивка_по_щитам!K2573</f>
        <v>0</v>
      </c>
      <c r="I2568" s="20">
        <f>Разбивка_по_щитам!L2573</f>
        <v>0</v>
      </c>
      <c r="J2568" s="20">
        <f>Разбивка_по_щитам!M2573</f>
        <v>0</v>
      </c>
      <c r="K2568" s="20">
        <f>Разбивка_по_щитам!N2573</f>
        <v>0</v>
      </c>
      <c r="L2568" s="20"/>
      <c r="M2568" s="20">
        <f>Разбивка_по_щитам!P2573</f>
        <v>0</v>
      </c>
      <c r="N2568" s="20"/>
    </row>
    <row r="2569" spans="2:14" x14ac:dyDescent="0.2">
      <c r="B2569" s="20">
        <f>Разбивка_по_щитам!B2574</f>
        <v>0</v>
      </c>
      <c r="C2569" s="20">
        <f>Разбивка_по_щитам!C2574</f>
        <v>0</v>
      </c>
      <c r="D2569" s="20">
        <f>Разбивка_по_щитам!F2574</f>
        <v>0</v>
      </c>
      <c r="E2569" s="20">
        <f>Разбивка_по_щитам!H2574</f>
        <v>0</v>
      </c>
      <c r="F2569" s="20">
        <f>Разбивка_по_щитам!I2574</f>
        <v>0</v>
      </c>
      <c r="G2569" s="20">
        <f>Разбивка_по_щитам!J2574</f>
        <v>0</v>
      </c>
      <c r="H2569" s="20">
        <f>Разбивка_по_щитам!K2574</f>
        <v>0</v>
      </c>
      <c r="I2569" s="20">
        <f>Разбивка_по_щитам!L2574</f>
        <v>0</v>
      </c>
      <c r="J2569" s="20">
        <f>Разбивка_по_щитам!M2574</f>
        <v>0</v>
      </c>
      <c r="K2569" s="20">
        <f>Разбивка_по_щитам!N2574</f>
        <v>0</v>
      </c>
      <c r="L2569" s="20"/>
      <c r="M2569" s="20">
        <f>Разбивка_по_щитам!P2574</f>
        <v>0</v>
      </c>
      <c r="N2569" s="20"/>
    </row>
    <row r="2570" spans="2:14" x14ac:dyDescent="0.2">
      <c r="B2570" s="20">
        <f>Разбивка_по_щитам!B2575</f>
        <v>0</v>
      </c>
      <c r="C2570" s="20">
        <f>Разбивка_по_щитам!C2575</f>
        <v>0</v>
      </c>
      <c r="D2570" s="20">
        <f>Разбивка_по_щитам!F2575</f>
        <v>0</v>
      </c>
      <c r="E2570" s="20">
        <f>Разбивка_по_щитам!H2575</f>
        <v>0</v>
      </c>
      <c r="F2570" s="20">
        <f>Разбивка_по_щитам!I2575</f>
        <v>0</v>
      </c>
      <c r="G2570" s="20">
        <f>Разбивка_по_щитам!J2575</f>
        <v>0</v>
      </c>
      <c r="H2570" s="20">
        <f>Разбивка_по_щитам!K2575</f>
        <v>0</v>
      </c>
      <c r="I2570" s="20">
        <f>Разбивка_по_щитам!L2575</f>
        <v>0</v>
      </c>
      <c r="J2570" s="20">
        <f>Разбивка_по_щитам!M2575</f>
        <v>0</v>
      </c>
      <c r="K2570" s="20">
        <f>Разбивка_по_щитам!N2575</f>
        <v>0</v>
      </c>
      <c r="L2570" s="20"/>
      <c r="M2570" s="20">
        <f>Разбивка_по_щитам!P2575</f>
        <v>0</v>
      </c>
      <c r="N2570" s="20"/>
    </row>
    <row r="2571" spans="2:14" x14ac:dyDescent="0.2">
      <c r="B2571" s="20">
        <f>Разбивка_по_щитам!B2576</f>
        <v>0</v>
      </c>
      <c r="C2571" s="20">
        <f>Разбивка_по_щитам!C2576</f>
        <v>0</v>
      </c>
      <c r="D2571" s="20">
        <f>Разбивка_по_щитам!F2576</f>
        <v>0</v>
      </c>
      <c r="E2571" s="20">
        <f>Разбивка_по_щитам!H2576</f>
        <v>0</v>
      </c>
      <c r="F2571" s="20">
        <f>Разбивка_по_щитам!I2576</f>
        <v>0</v>
      </c>
      <c r="G2571" s="20">
        <f>Разбивка_по_щитам!J2576</f>
        <v>0</v>
      </c>
      <c r="H2571" s="20">
        <f>Разбивка_по_щитам!K2576</f>
        <v>0</v>
      </c>
      <c r="I2571" s="20">
        <f>Разбивка_по_щитам!L2576</f>
        <v>0</v>
      </c>
      <c r="J2571" s="20">
        <f>Разбивка_по_щитам!M2576</f>
        <v>0</v>
      </c>
      <c r="K2571" s="20">
        <f>Разбивка_по_щитам!N2576</f>
        <v>0</v>
      </c>
      <c r="L2571" s="20"/>
      <c r="M2571" s="20">
        <f>Разбивка_по_щитам!P2576</f>
        <v>0</v>
      </c>
      <c r="N2571" s="20"/>
    </row>
    <row r="2572" spans="2:14" x14ac:dyDescent="0.2">
      <c r="B2572" s="20">
        <f>Разбивка_по_щитам!B2577</f>
        <v>0</v>
      </c>
      <c r="C2572" s="20">
        <f>Разбивка_по_щитам!C2577</f>
        <v>0</v>
      </c>
      <c r="D2572" s="20">
        <f>Разбивка_по_щитам!F2577</f>
        <v>0</v>
      </c>
      <c r="E2572" s="20">
        <f>Разбивка_по_щитам!H2577</f>
        <v>0</v>
      </c>
      <c r="F2572" s="20">
        <f>Разбивка_по_щитам!I2577</f>
        <v>0</v>
      </c>
      <c r="G2572" s="20">
        <f>Разбивка_по_щитам!J2577</f>
        <v>0</v>
      </c>
      <c r="H2572" s="20">
        <f>Разбивка_по_щитам!K2577</f>
        <v>0</v>
      </c>
      <c r="I2572" s="20">
        <f>Разбивка_по_щитам!L2577</f>
        <v>0</v>
      </c>
      <c r="J2572" s="20">
        <f>Разбивка_по_щитам!M2577</f>
        <v>0</v>
      </c>
      <c r="K2572" s="20">
        <f>Разбивка_по_щитам!N2577</f>
        <v>0</v>
      </c>
      <c r="L2572" s="20"/>
      <c r="M2572" s="20">
        <f>Разбивка_по_щитам!P2577</f>
        <v>0</v>
      </c>
      <c r="N2572" s="20"/>
    </row>
    <row r="2573" spans="2:14" x14ac:dyDescent="0.2">
      <c r="B2573" s="20">
        <f>Разбивка_по_щитам!B2578</f>
        <v>0</v>
      </c>
      <c r="C2573" s="20">
        <f>Разбивка_по_щитам!C2578</f>
        <v>0</v>
      </c>
      <c r="D2573" s="20">
        <f>Разбивка_по_щитам!F2578</f>
        <v>0</v>
      </c>
      <c r="E2573" s="20">
        <f>Разбивка_по_щитам!H2578</f>
        <v>0</v>
      </c>
      <c r="F2573" s="20">
        <f>Разбивка_по_щитам!I2578</f>
        <v>0</v>
      </c>
      <c r="G2573" s="20">
        <f>Разбивка_по_щитам!J2578</f>
        <v>0</v>
      </c>
      <c r="H2573" s="20">
        <f>Разбивка_по_щитам!K2578</f>
        <v>0</v>
      </c>
      <c r="I2573" s="20">
        <f>Разбивка_по_щитам!L2578</f>
        <v>0</v>
      </c>
      <c r="J2573" s="20">
        <f>Разбивка_по_щитам!M2578</f>
        <v>0</v>
      </c>
      <c r="K2573" s="20">
        <f>Разбивка_по_щитам!N2578</f>
        <v>0</v>
      </c>
      <c r="L2573" s="20"/>
      <c r="M2573" s="20">
        <f>Разбивка_по_щитам!P2578</f>
        <v>0</v>
      </c>
      <c r="N2573" s="20"/>
    </row>
    <row r="2574" spans="2:14" x14ac:dyDescent="0.2">
      <c r="B2574" s="20">
        <f>Разбивка_по_щитам!B2579</f>
        <v>0</v>
      </c>
      <c r="C2574" s="20">
        <f>Разбивка_по_щитам!C2579</f>
        <v>0</v>
      </c>
      <c r="D2574" s="20">
        <f>Разбивка_по_щитам!F2579</f>
        <v>0</v>
      </c>
      <c r="E2574" s="20">
        <f>Разбивка_по_щитам!H2579</f>
        <v>0</v>
      </c>
      <c r="F2574" s="20">
        <f>Разбивка_по_щитам!I2579</f>
        <v>0</v>
      </c>
      <c r="G2574" s="20">
        <f>Разбивка_по_щитам!J2579</f>
        <v>0</v>
      </c>
      <c r="H2574" s="20">
        <f>Разбивка_по_щитам!K2579</f>
        <v>0</v>
      </c>
      <c r="I2574" s="20">
        <f>Разбивка_по_щитам!L2579</f>
        <v>0</v>
      </c>
      <c r="J2574" s="20">
        <f>Разбивка_по_щитам!M2579</f>
        <v>0</v>
      </c>
      <c r="K2574" s="20">
        <f>Разбивка_по_щитам!N2579</f>
        <v>0</v>
      </c>
      <c r="L2574" s="20"/>
      <c r="M2574" s="20">
        <f>Разбивка_по_щитам!P2579</f>
        <v>0</v>
      </c>
      <c r="N2574" s="20"/>
    </row>
    <row r="2575" spans="2:14" x14ac:dyDescent="0.2">
      <c r="B2575" s="20">
        <f>Разбивка_по_щитам!B2580</f>
        <v>0</v>
      </c>
      <c r="C2575" s="20">
        <f>Разбивка_по_щитам!C2580</f>
        <v>0</v>
      </c>
      <c r="D2575" s="20">
        <f>Разбивка_по_щитам!F2580</f>
        <v>0</v>
      </c>
      <c r="E2575" s="20">
        <f>Разбивка_по_щитам!H2580</f>
        <v>0</v>
      </c>
      <c r="F2575" s="20">
        <f>Разбивка_по_щитам!I2580</f>
        <v>0</v>
      </c>
      <c r="G2575" s="20">
        <f>Разбивка_по_щитам!J2580</f>
        <v>0</v>
      </c>
      <c r="H2575" s="20">
        <f>Разбивка_по_щитам!K2580</f>
        <v>0</v>
      </c>
      <c r="I2575" s="20">
        <f>Разбивка_по_щитам!L2580</f>
        <v>0</v>
      </c>
      <c r="J2575" s="20">
        <f>Разбивка_по_щитам!M2580</f>
        <v>0</v>
      </c>
      <c r="K2575" s="20">
        <f>Разбивка_по_щитам!N2580</f>
        <v>0</v>
      </c>
      <c r="L2575" s="20"/>
      <c r="M2575" s="20">
        <f>Разбивка_по_щитам!P2580</f>
        <v>0</v>
      </c>
      <c r="N2575" s="20"/>
    </row>
    <row r="2576" spans="2:14" x14ac:dyDescent="0.2">
      <c r="B2576" s="20">
        <f>Разбивка_по_щитам!B2581</f>
        <v>0</v>
      </c>
      <c r="C2576" s="20">
        <f>Разбивка_по_щитам!C2581</f>
        <v>0</v>
      </c>
      <c r="D2576" s="20">
        <f>Разбивка_по_щитам!F2581</f>
        <v>0</v>
      </c>
      <c r="E2576" s="20">
        <f>Разбивка_по_щитам!H2581</f>
        <v>0</v>
      </c>
      <c r="F2576" s="20">
        <f>Разбивка_по_щитам!I2581</f>
        <v>0</v>
      </c>
      <c r="G2576" s="20">
        <f>Разбивка_по_щитам!J2581</f>
        <v>0</v>
      </c>
      <c r="H2576" s="20">
        <f>Разбивка_по_щитам!K2581</f>
        <v>0</v>
      </c>
      <c r="I2576" s="20">
        <f>Разбивка_по_щитам!L2581</f>
        <v>0</v>
      </c>
      <c r="J2576" s="20">
        <f>Разбивка_по_щитам!M2581</f>
        <v>0</v>
      </c>
      <c r="K2576" s="20">
        <f>Разбивка_по_щитам!N2581</f>
        <v>0</v>
      </c>
      <c r="L2576" s="20"/>
      <c r="M2576" s="20">
        <f>Разбивка_по_щитам!P2581</f>
        <v>0</v>
      </c>
      <c r="N2576" s="20"/>
    </row>
    <row r="2577" spans="2:14" x14ac:dyDescent="0.2">
      <c r="B2577" s="20">
        <f>Разбивка_по_щитам!B2582</f>
        <v>0</v>
      </c>
      <c r="C2577" s="20">
        <f>Разбивка_по_щитам!C2582</f>
        <v>0</v>
      </c>
      <c r="D2577" s="20">
        <f>Разбивка_по_щитам!F2582</f>
        <v>0</v>
      </c>
      <c r="E2577" s="20">
        <f>Разбивка_по_щитам!H2582</f>
        <v>0</v>
      </c>
      <c r="F2577" s="20">
        <f>Разбивка_по_щитам!I2582</f>
        <v>0</v>
      </c>
      <c r="G2577" s="20">
        <f>Разбивка_по_щитам!J2582</f>
        <v>0</v>
      </c>
      <c r="H2577" s="20">
        <f>Разбивка_по_щитам!K2582</f>
        <v>0</v>
      </c>
      <c r="I2577" s="20">
        <f>Разбивка_по_щитам!L2582</f>
        <v>0</v>
      </c>
      <c r="J2577" s="20">
        <f>Разбивка_по_щитам!M2582</f>
        <v>0</v>
      </c>
      <c r="K2577" s="20">
        <f>Разбивка_по_щитам!N2582</f>
        <v>0</v>
      </c>
      <c r="L2577" s="20"/>
      <c r="M2577" s="20">
        <f>Разбивка_по_щитам!P2582</f>
        <v>0</v>
      </c>
      <c r="N2577" s="20"/>
    </row>
    <row r="2578" spans="2:14" x14ac:dyDescent="0.2">
      <c r="B2578" s="20">
        <f>Разбивка_по_щитам!B2583</f>
        <v>0</v>
      </c>
      <c r="C2578" s="20">
        <f>Разбивка_по_щитам!C2583</f>
        <v>0</v>
      </c>
      <c r="D2578" s="20">
        <f>Разбивка_по_щитам!F2583</f>
        <v>0</v>
      </c>
      <c r="E2578" s="20">
        <f>Разбивка_по_щитам!H2583</f>
        <v>0</v>
      </c>
      <c r="F2578" s="20">
        <f>Разбивка_по_щитам!I2583</f>
        <v>0</v>
      </c>
      <c r="G2578" s="20">
        <f>Разбивка_по_щитам!J2583</f>
        <v>0</v>
      </c>
      <c r="H2578" s="20">
        <f>Разбивка_по_щитам!K2583</f>
        <v>0</v>
      </c>
      <c r="I2578" s="20">
        <f>Разбивка_по_щитам!L2583</f>
        <v>0</v>
      </c>
      <c r="J2578" s="20">
        <f>Разбивка_по_щитам!M2583</f>
        <v>0</v>
      </c>
      <c r="K2578" s="20">
        <f>Разбивка_по_щитам!N2583</f>
        <v>0</v>
      </c>
      <c r="L2578" s="20"/>
      <c r="M2578" s="20">
        <f>Разбивка_по_щитам!P2583</f>
        <v>0</v>
      </c>
      <c r="N2578" s="20"/>
    </row>
    <row r="2579" spans="2:14" x14ac:dyDescent="0.2">
      <c r="B2579" s="20">
        <f>Разбивка_по_щитам!B2584</f>
        <v>0</v>
      </c>
      <c r="C2579" s="20">
        <f>Разбивка_по_щитам!C2584</f>
        <v>0</v>
      </c>
      <c r="D2579" s="20">
        <f>Разбивка_по_щитам!F2584</f>
        <v>0</v>
      </c>
      <c r="E2579" s="20">
        <f>Разбивка_по_щитам!H2584</f>
        <v>0</v>
      </c>
      <c r="F2579" s="20">
        <f>Разбивка_по_щитам!I2584</f>
        <v>0</v>
      </c>
      <c r="G2579" s="20">
        <f>Разбивка_по_щитам!J2584</f>
        <v>0</v>
      </c>
      <c r="H2579" s="20">
        <f>Разбивка_по_щитам!K2584</f>
        <v>0</v>
      </c>
      <c r="I2579" s="20">
        <f>Разбивка_по_щитам!L2584</f>
        <v>0</v>
      </c>
      <c r="J2579" s="20">
        <f>Разбивка_по_щитам!M2584</f>
        <v>0</v>
      </c>
      <c r="K2579" s="20">
        <f>Разбивка_по_щитам!N2584</f>
        <v>0</v>
      </c>
      <c r="L2579" s="20"/>
      <c r="M2579" s="20">
        <f>Разбивка_по_щитам!P2584</f>
        <v>0</v>
      </c>
      <c r="N2579" s="20"/>
    </row>
    <row r="2580" spans="2:14" x14ac:dyDescent="0.2">
      <c r="B2580" s="20">
        <f>Разбивка_по_щитам!B2585</f>
        <v>0</v>
      </c>
      <c r="C2580" s="20">
        <f>Разбивка_по_щитам!C2585</f>
        <v>0</v>
      </c>
      <c r="D2580" s="20">
        <f>Разбивка_по_щитам!F2585</f>
        <v>0</v>
      </c>
      <c r="E2580" s="20">
        <f>Разбивка_по_щитам!H2585</f>
        <v>0</v>
      </c>
      <c r="F2580" s="20">
        <f>Разбивка_по_щитам!I2585</f>
        <v>0</v>
      </c>
      <c r="G2580" s="20">
        <f>Разбивка_по_щитам!J2585</f>
        <v>0</v>
      </c>
      <c r="H2580" s="20">
        <f>Разбивка_по_щитам!K2585</f>
        <v>0</v>
      </c>
      <c r="I2580" s="20">
        <f>Разбивка_по_щитам!L2585</f>
        <v>0</v>
      </c>
      <c r="J2580" s="20">
        <f>Разбивка_по_щитам!M2585</f>
        <v>0</v>
      </c>
      <c r="K2580" s="20">
        <f>Разбивка_по_щитам!N2585</f>
        <v>0</v>
      </c>
      <c r="L2580" s="20"/>
      <c r="M2580" s="20">
        <f>Разбивка_по_щитам!P2585</f>
        <v>0</v>
      </c>
      <c r="N2580" s="20"/>
    </row>
    <row r="2581" spans="2:14" x14ac:dyDescent="0.2">
      <c r="B2581" s="20">
        <f>Разбивка_по_щитам!B2586</f>
        <v>0</v>
      </c>
      <c r="C2581" s="20">
        <f>Разбивка_по_щитам!C2586</f>
        <v>0</v>
      </c>
      <c r="D2581" s="20">
        <f>Разбивка_по_щитам!F2586</f>
        <v>0</v>
      </c>
      <c r="E2581" s="20">
        <f>Разбивка_по_щитам!H2586</f>
        <v>0</v>
      </c>
      <c r="F2581" s="20">
        <f>Разбивка_по_щитам!I2586</f>
        <v>0</v>
      </c>
      <c r="G2581" s="20">
        <f>Разбивка_по_щитам!J2586</f>
        <v>0</v>
      </c>
      <c r="H2581" s="20">
        <f>Разбивка_по_щитам!K2586</f>
        <v>0</v>
      </c>
      <c r="I2581" s="20">
        <f>Разбивка_по_щитам!L2586</f>
        <v>0</v>
      </c>
      <c r="J2581" s="20">
        <f>Разбивка_по_щитам!M2586</f>
        <v>0</v>
      </c>
      <c r="K2581" s="20">
        <f>Разбивка_по_щитам!N2586</f>
        <v>0</v>
      </c>
      <c r="L2581" s="20"/>
      <c r="M2581" s="20">
        <f>Разбивка_по_щитам!P2586</f>
        <v>0</v>
      </c>
      <c r="N2581" s="20"/>
    </row>
    <row r="2582" spans="2:14" x14ac:dyDescent="0.2">
      <c r="B2582" s="20">
        <f>Разбивка_по_щитам!B2587</f>
        <v>0</v>
      </c>
      <c r="C2582" s="20">
        <f>Разбивка_по_щитам!C2587</f>
        <v>0</v>
      </c>
      <c r="D2582" s="20">
        <f>Разбивка_по_щитам!F2587</f>
        <v>0</v>
      </c>
      <c r="E2582" s="20">
        <f>Разбивка_по_щитам!H2587</f>
        <v>0</v>
      </c>
      <c r="F2582" s="20">
        <f>Разбивка_по_щитам!I2587</f>
        <v>0</v>
      </c>
      <c r="G2582" s="20">
        <f>Разбивка_по_щитам!J2587</f>
        <v>0</v>
      </c>
      <c r="H2582" s="20">
        <f>Разбивка_по_щитам!K2587</f>
        <v>0</v>
      </c>
      <c r="I2582" s="20">
        <f>Разбивка_по_щитам!L2587</f>
        <v>0</v>
      </c>
      <c r="J2582" s="20">
        <f>Разбивка_по_щитам!M2587</f>
        <v>0</v>
      </c>
      <c r="K2582" s="20">
        <f>Разбивка_по_щитам!N2587</f>
        <v>0</v>
      </c>
      <c r="L2582" s="20"/>
      <c r="M2582" s="20">
        <f>Разбивка_по_щитам!P2587</f>
        <v>0</v>
      </c>
      <c r="N2582" s="20"/>
    </row>
    <row r="2583" spans="2:14" x14ac:dyDescent="0.2">
      <c r="B2583" s="20">
        <f>Разбивка_по_щитам!B2588</f>
        <v>0</v>
      </c>
      <c r="C2583" s="20">
        <f>Разбивка_по_щитам!C2588</f>
        <v>0</v>
      </c>
      <c r="D2583" s="20">
        <f>Разбивка_по_щитам!F2588</f>
        <v>0</v>
      </c>
      <c r="E2583" s="20">
        <f>Разбивка_по_щитам!H2588</f>
        <v>0</v>
      </c>
      <c r="F2583" s="20">
        <f>Разбивка_по_щитам!I2588</f>
        <v>0</v>
      </c>
      <c r="G2583" s="20">
        <f>Разбивка_по_щитам!J2588</f>
        <v>0</v>
      </c>
      <c r="H2583" s="20">
        <f>Разбивка_по_щитам!K2588</f>
        <v>0</v>
      </c>
      <c r="I2583" s="20">
        <f>Разбивка_по_щитам!L2588</f>
        <v>0</v>
      </c>
      <c r="J2583" s="20">
        <f>Разбивка_по_щитам!M2588</f>
        <v>0</v>
      </c>
      <c r="K2583" s="20">
        <f>Разбивка_по_щитам!N2588</f>
        <v>0</v>
      </c>
      <c r="L2583" s="20"/>
      <c r="M2583" s="20">
        <f>Разбивка_по_щитам!P2588</f>
        <v>0</v>
      </c>
      <c r="N2583" s="20"/>
    </row>
    <row r="2584" spans="2:14" x14ac:dyDescent="0.2">
      <c r="B2584" s="20">
        <f>Разбивка_по_щитам!B2589</f>
        <v>0</v>
      </c>
      <c r="C2584" s="20">
        <f>Разбивка_по_щитам!C2589</f>
        <v>0</v>
      </c>
      <c r="D2584" s="20">
        <f>Разбивка_по_щитам!F2589</f>
        <v>0</v>
      </c>
      <c r="E2584" s="20">
        <f>Разбивка_по_щитам!H2589</f>
        <v>0</v>
      </c>
      <c r="F2584" s="20">
        <f>Разбивка_по_щитам!I2589</f>
        <v>0</v>
      </c>
      <c r="G2584" s="20">
        <f>Разбивка_по_щитам!J2589</f>
        <v>0</v>
      </c>
      <c r="H2584" s="20">
        <f>Разбивка_по_щитам!K2589</f>
        <v>0</v>
      </c>
      <c r="I2584" s="20">
        <f>Разбивка_по_щитам!L2589</f>
        <v>0</v>
      </c>
      <c r="J2584" s="20">
        <f>Разбивка_по_щитам!M2589</f>
        <v>0</v>
      </c>
      <c r="K2584" s="20">
        <f>Разбивка_по_щитам!N2589</f>
        <v>0</v>
      </c>
      <c r="L2584" s="20"/>
      <c r="M2584" s="20">
        <f>Разбивка_по_щитам!P2589</f>
        <v>0</v>
      </c>
      <c r="N2584" s="20"/>
    </row>
    <row r="2585" spans="2:14" x14ac:dyDescent="0.2">
      <c r="B2585" s="20">
        <f>Разбивка_по_щитам!B2590</f>
        <v>0</v>
      </c>
      <c r="C2585" s="20">
        <f>Разбивка_по_щитам!C2590</f>
        <v>0</v>
      </c>
      <c r="D2585" s="20">
        <f>Разбивка_по_щитам!F2590</f>
        <v>0</v>
      </c>
      <c r="E2585" s="20">
        <f>Разбивка_по_щитам!H2590</f>
        <v>0</v>
      </c>
      <c r="F2585" s="20">
        <f>Разбивка_по_щитам!I2590</f>
        <v>0</v>
      </c>
      <c r="G2585" s="20">
        <f>Разбивка_по_щитам!J2590</f>
        <v>0</v>
      </c>
      <c r="H2585" s="20">
        <f>Разбивка_по_щитам!K2590</f>
        <v>0</v>
      </c>
      <c r="I2585" s="20">
        <f>Разбивка_по_щитам!L2590</f>
        <v>0</v>
      </c>
      <c r="J2585" s="20">
        <f>Разбивка_по_щитам!M2590</f>
        <v>0</v>
      </c>
      <c r="K2585" s="20">
        <f>Разбивка_по_щитам!N2590</f>
        <v>0</v>
      </c>
      <c r="L2585" s="20"/>
      <c r="M2585" s="20">
        <f>Разбивка_по_щитам!P2590</f>
        <v>0</v>
      </c>
      <c r="N2585" s="20"/>
    </row>
    <row r="2586" spans="2:14" x14ac:dyDescent="0.2">
      <c r="B2586" s="20">
        <f>Разбивка_по_щитам!B2591</f>
        <v>0</v>
      </c>
      <c r="C2586" s="20">
        <f>Разбивка_по_щитам!C2591</f>
        <v>0</v>
      </c>
      <c r="D2586" s="20">
        <f>Разбивка_по_щитам!F2591</f>
        <v>0</v>
      </c>
      <c r="E2586" s="20">
        <f>Разбивка_по_щитам!H2591</f>
        <v>0</v>
      </c>
      <c r="F2586" s="20">
        <f>Разбивка_по_щитам!I2591</f>
        <v>0</v>
      </c>
      <c r="G2586" s="20">
        <f>Разбивка_по_щитам!J2591</f>
        <v>0</v>
      </c>
      <c r="H2586" s="20">
        <f>Разбивка_по_щитам!K2591</f>
        <v>0</v>
      </c>
      <c r="I2586" s="20">
        <f>Разбивка_по_щитам!L2591</f>
        <v>0</v>
      </c>
      <c r="J2586" s="20">
        <f>Разбивка_по_щитам!M2591</f>
        <v>0</v>
      </c>
      <c r="K2586" s="20">
        <f>Разбивка_по_щитам!N2591</f>
        <v>0</v>
      </c>
      <c r="L2586" s="20"/>
      <c r="M2586" s="20">
        <f>Разбивка_по_щитам!P2591</f>
        <v>0</v>
      </c>
      <c r="N2586" s="20"/>
    </row>
    <row r="2587" spans="2:14" x14ac:dyDescent="0.2">
      <c r="B2587" s="20">
        <f>Разбивка_по_щитам!B2592</f>
        <v>0</v>
      </c>
      <c r="C2587" s="20">
        <f>Разбивка_по_щитам!C2592</f>
        <v>0</v>
      </c>
      <c r="D2587" s="20">
        <f>Разбивка_по_щитам!F2592</f>
        <v>0</v>
      </c>
      <c r="E2587" s="20">
        <f>Разбивка_по_щитам!H2592</f>
        <v>0</v>
      </c>
      <c r="F2587" s="20">
        <f>Разбивка_по_щитам!I2592</f>
        <v>0</v>
      </c>
      <c r="G2587" s="20">
        <f>Разбивка_по_щитам!J2592</f>
        <v>0</v>
      </c>
      <c r="H2587" s="20">
        <f>Разбивка_по_щитам!K2592</f>
        <v>0</v>
      </c>
      <c r="I2587" s="20">
        <f>Разбивка_по_щитам!L2592</f>
        <v>0</v>
      </c>
      <c r="J2587" s="20">
        <f>Разбивка_по_щитам!M2592</f>
        <v>0</v>
      </c>
      <c r="K2587" s="20">
        <f>Разбивка_по_щитам!N2592</f>
        <v>0</v>
      </c>
      <c r="L2587" s="20"/>
      <c r="M2587" s="20">
        <f>Разбивка_по_щитам!P2592</f>
        <v>0</v>
      </c>
      <c r="N2587" s="20"/>
    </row>
    <row r="2588" spans="2:14" x14ac:dyDescent="0.2">
      <c r="B2588" s="20">
        <f>Разбивка_по_щитам!B2593</f>
        <v>0</v>
      </c>
      <c r="C2588" s="20">
        <f>Разбивка_по_щитам!C2593</f>
        <v>0</v>
      </c>
      <c r="D2588" s="20">
        <f>Разбивка_по_щитам!F2593</f>
        <v>0</v>
      </c>
      <c r="E2588" s="20">
        <f>Разбивка_по_щитам!H2593</f>
        <v>0</v>
      </c>
      <c r="F2588" s="20">
        <f>Разбивка_по_щитам!I2593</f>
        <v>0</v>
      </c>
      <c r="G2588" s="20">
        <f>Разбивка_по_щитам!J2593</f>
        <v>0</v>
      </c>
      <c r="H2588" s="20">
        <f>Разбивка_по_щитам!K2593</f>
        <v>0</v>
      </c>
      <c r="I2588" s="20">
        <f>Разбивка_по_щитам!L2593</f>
        <v>0</v>
      </c>
      <c r="J2588" s="20">
        <f>Разбивка_по_щитам!M2593</f>
        <v>0</v>
      </c>
      <c r="K2588" s="20">
        <f>Разбивка_по_щитам!N2593</f>
        <v>0</v>
      </c>
      <c r="L2588" s="20"/>
      <c r="M2588" s="20">
        <f>Разбивка_по_щитам!P2593</f>
        <v>0</v>
      </c>
      <c r="N2588" s="20"/>
    </row>
    <row r="2589" spans="2:14" x14ac:dyDescent="0.2">
      <c r="B2589" s="20">
        <f>Разбивка_по_щитам!B2594</f>
        <v>0</v>
      </c>
      <c r="C2589" s="20">
        <f>Разбивка_по_щитам!C2594</f>
        <v>0</v>
      </c>
      <c r="D2589" s="20">
        <f>Разбивка_по_щитам!F2594</f>
        <v>0</v>
      </c>
      <c r="E2589" s="20">
        <f>Разбивка_по_щитам!H2594</f>
        <v>0</v>
      </c>
      <c r="F2589" s="20">
        <f>Разбивка_по_щитам!I2594</f>
        <v>0</v>
      </c>
      <c r="G2589" s="20">
        <f>Разбивка_по_щитам!J2594</f>
        <v>0</v>
      </c>
      <c r="H2589" s="20">
        <f>Разбивка_по_щитам!K2594</f>
        <v>0</v>
      </c>
      <c r="I2589" s="20">
        <f>Разбивка_по_щитам!L2594</f>
        <v>0</v>
      </c>
      <c r="J2589" s="20">
        <f>Разбивка_по_щитам!M2594</f>
        <v>0</v>
      </c>
      <c r="K2589" s="20">
        <f>Разбивка_по_щитам!N2594</f>
        <v>0</v>
      </c>
      <c r="L2589" s="20"/>
      <c r="M2589" s="20">
        <f>Разбивка_по_щитам!P2594</f>
        <v>0</v>
      </c>
      <c r="N2589" s="20"/>
    </row>
    <row r="2590" spans="2:14" x14ac:dyDescent="0.2">
      <c r="B2590" s="20">
        <f>Разбивка_по_щитам!B2595</f>
        <v>0</v>
      </c>
      <c r="C2590" s="20">
        <f>Разбивка_по_щитам!C2595</f>
        <v>0</v>
      </c>
      <c r="D2590" s="20">
        <f>Разбивка_по_щитам!F2595</f>
        <v>0</v>
      </c>
      <c r="E2590" s="20">
        <f>Разбивка_по_щитам!H2595</f>
        <v>0</v>
      </c>
      <c r="F2590" s="20">
        <f>Разбивка_по_щитам!I2595</f>
        <v>0</v>
      </c>
      <c r="G2590" s="20">
        <f>Разбивка_по_щитам!J2595</f>
        <v>0</v>
      </c>
      <c r="H2590" s="20">
        <f>Разбивка_по_щитам!K2595</f>
        <v>0</v>
      </c>
      <c r="I2590" s="20">
        <f>Разбивка_по_щитам!L2595</f>
        <v>0</v>
      </c>
      <c r="J2590" s="20">
        <f>Разбивка_по_щитам!M2595</f>
        <v>0</v>
      </c>
      <c r="K2590" s="20">
        <f>Разбивка_по_щитам!N2595</f>
        <v>0</v>
      </c>
      <c r="L2590" s="20"/>
      <c r="M2590" s="20">
        <f>Разбивка_по_щитам!P2595</f>
        <v>0</v>
      </c>
      <c r="N2590" s="20"/>
    </row>
    <row r="2591" spans="2:14" x14ac:dyDescent="0.2">
      <c r="B2591" s="20">
        <f>Разбивка_по_щитам!B2596</f>
        <v>0</v>
      </c>
      <c r="C2591" s="20">
        <f>Разбивка_по_щитам!C2596</f>
        <v>0</v>
      </c>
      <c r="D2591" s="20">
        <f>Разбивка_по_щитам!F2596</f>
        <v>0</v>
      </c>
      <c r="E2591" s="20">
        <f>Разбивка_по_щитам!H2596</f>
        <v>0</v>
      </c>
      <c r="F2591" s="20">
        <f>Разбивка_по_щитам!I2596</f>
        <v>0</v>
      </c>
      <c r="G2591" s="20">
        <f>Разбивка_по_щитам!J2596</f>
        <v>0</v>
      </c>
      <c r="H2591" s="20">
        <f>Разбивка_по_щитам!K2596</f>
        <v>0</v>
      </c>
      <c r="I2591" s="20">
        <f>Разбивка_по_щитам!L2596</f>
        <v>0</v>
      </c>
      <c r="J2591" s="20">
        <f>Разбивка_по_щитам!M2596</f>
        <v>0</v>
      </c>
      <c r="K2591" s="20">
        <f>Разбивка_по_щитам!N2596</f>
        <v>0</v>
      </c>
      <c r="L2591" s="20"/>
      <c r="M2591" s="20">
        <f>Разбивка_по_щитам!P2596</f>
        <v>0</v>
      </c>
      <c r="N2591" s="20"/>
    </row>
    <row r="2592" spans="2:14" x14ac:dyDescent="0.2">
      <c r="B2592" s="20">
        <f>Разбивка_по_щитам!B2597</f>
        <v>0</v>
      </c>
      <c r="C2592" s="20">
        <f>Разбивка_по_щитам!C2597</f>
        <v>0</v>
      </c>
      <c r="D2592" s="20">
        <f>Разбивка_по_щитам!F2597</f>
        <v>0</v>
      </c>
      <c r="E2592" s="20">
        <f>Разбивка_по_щитам!H2597</f>
        <v>0</v>
      </c>
      <c r="F2592" s="20">
        <f>Разбивка_по_щитам!I2597</f>
        <v>0</v>
      </c>
      <c r="G2592" s="20">
        <f>Разбивка_по_щитам!J2597</f>
        <v>0</v>
      </c>
      <c r="H2592" s="20">
        <f>Разбивка_по_щитам!K2597</f>
        <v>0</v>
      </c>
      <c r="I2592" s="20">
        <f>Разбивка_по_щитам!L2597</f>
        <v>0</v>
      </c>
      <c r="J2592" s="20">
        <f>Разбивка_по_щитам!M2597</f>
        <v>0</v>
      </c>
      <c r="K2592" s="20">
        <f>Разбивка_по_щитам!N2597</f>
        <v>0</v>
      </c>
      <c r="L2592" s="20"/>
      <c r="M2592" s="20">
        <f>Разбивка_по_щитам!P2597</f>
        <v>0</v>
      </c>
      <c r="N2592" s="20"/>
    </row>
    <row r="2593" spans="2:14" x14ac:dyDescent="0.2">
      <c r="B2593" s="20">
        <f>Разбивка_по_щитам!B2598</f>
        <v>0</v>
      </c>
      <c r="C2593" s="20">
        <f>Разбивка_по_щитам!C2598</f>
        <v>0</v>
      </c>
      <c r="D2593" s="20">
        <f>Разбивка_по_щитам!F2598</f>
        <v>0</v>
      </c>
      <c r="E2593" s="20">
        <f>Разбивка_по_щитам!H2598</f>
        <v>0</v>
      </c>
      <c r="F2593" s="20">
        <f>Разбивка_по_щитам!I2598</f>
        <v>0</v>
      </c>
      <c r="G2593" s="20">
        <f>Разбивка_по_щитам!J2598</f>
        <v>0</v>
      </c>
      <c r="H2593" s="20">
        <f>Разбивка_по_щитам!K2598</f>
        <v>0</v>
      </c>
      <c r="I2593" s="20">
        <f>Разбивка_по_щитам!L2598</f>
        <v>0</v>
      </c>
      <c r="J2593" s="20">
        <f>Разбивка_по_щитам!M2598</f>
        <v>0</v>
      </c>
      <c r="K2593" s="20">
        <f>Разбивка_по_щитам!N2598</f>
        <v>0</v>
      </c>
      <c r="L2593" s="20"/>
      <c r="M2593" s="20">
        <f>Разбивка_по_щитам!P2598</f>
        <v>0</v>
      </c>
      <c r="N2593" s="20"/>
    </row>
    <row r="2594" spans="2:14" x14ac:dyDescent="0.2">
      <c r="B2594" s="20">
        <f>Разбивка_по_щитам!B2599</f>
        <v>0</v>
      </c>
      <c r="C2594" s="20">
        <f>Разбивка_по_щитам!C2599</f>
        <v>0</v>
      </c>
      <c r="D2594" s="20">
        <f>Разбивка_по_щитам!F2599</f>
        <v>0</v>
      </c>
      <c r="E2594" s="20">
        <f>Разбивка_по_щитам!H2599</f>
        <v>0</v>
      </c>
      <c r="F2594" s="20">
        <f>Разбивка_по_щитам!I2599</f>
        <v>0</v>
      </c>
      <c r="G2594" s="20">
        <f>Разбивка_по_щитам!J2599</f>
        <v>0</v>
      </c>
      <c r="H2594" s="20">
        <f>Разбивка_по_щитам!K2599</f>
        <v>0</v>
      </c>
      <c r="I2594" s="20">
        <f>Разбивка_по_щитам!L2599</f>
        <v>0</v>
      </c>
      <c r="J2594" s="20">
        <f>Разбивка_по_щитам!M2599</f>
        <v>0</v>
      </c>
      <c r="K2594" s="20">
        <f>Разбивка_по_щитам!N2599</f>
        <v>0</v>
      </c>
      <c r="L2594" s="20"/>
      <c r="M2594" s="20">
        <f>Разбивка_по_щитам!P2599</f>
        <v>0</v>
      </c>
      <c r="N2594" s="20"/>
    </row>
    <row r="2595" spans="2:14" x14ac:dyDescent="0.2">
      <c r="B2595" s="20">
        <f>Разбивка_по_щитам!B2600</f>
        <v>0</v>
      </c>
      <c r="C2595" s="20">
        <f>Разбивка_по_щитам!C2600</f>
        <v>0</v>
      </c>
      <c r="D2595" s="20">
        <f>Разбивка_по_щитам!F2600</f>
        <v>0</v>
      </c>
      <c r="E2595" s="20">
        <f>Разбивка_по_щитам!H2600</f>
        <v>0</v>
      </c>
      <c r="F2595" s="20">
        <f>Разбивка_по_щитам!I2600</f>
        <v>0</v>
      </c>
      <c r="G2595" s="20">
        <f>Разбивка_по_щитам!J2600</f>
        <v>0</v>
      </c>
      <c r="H2595" s="20">
        <f>Разбивка_по_щитам!K2600</f>
        <v>0</v>
      </c>
      <c r="I2595" s="20">
        <f>Разбивка_по_щитам!L2600</f>
        <v>0</v>
      </c>
      <c r="J2595" s="20">
        <f>Разбивка_по_щитам!M2600</f>
        <v>0</v>
      </c>
      <c r="K2595" s="20">
        <f>Разбивка_по_щитам!N2600</f>
        <v>0</v>
      </c>
      <c r="L2595" s="20"/>
      <c r="M2595" s="20">
        <f>Разбивка_по_щитам!P2600</f>
        <v>0</v>
      </c>
      <c r="N2595" s="20"/>
    </row>
    <row r="2596" spans="2:14" x14ac:dyDescent="0.2">
      <c r="B2596" s="20">
        <f>Разбивка_по_щитам!B2601</f>
        <v>0</v>
      </c>
      <c r="C2596" s="20">
        <f>Разбивка_по_щитам!C2601</f>
        <v>0</v>
      </c>
      <c r="D2596" s="20">
        <f>Разбивка_по_щитам!F2601</f>
        <v>0</v>
      </c>
      <c r="E2596" s="20">
        <f>Разбивка_по_щитам!H2601</f>
        <v>0</v>
      </c>
      <c r="F2596" s="20">
        <f>Разбивка_по_щитам!I2601</f>
        <v>0</v>
      </c>
      <c r="G2596" s="20">
        <f>Разбивка_по_щитам!J2601</f>
        <v>0</v>
      </c>
      <c r="H2596" s="20">
        <f>Разбивка_по_щитам!K2601</f>
        <v>0</v>
      </c>
      <c r="I2596" s="20">
        <f>Разбивка_по_щитам!L2601</f>
        <v>0</v>
      </c>
      <c r="J2596" s="20">
        <f>Разбивка_по_щитам!M2601</f>
        <v>0</v>
      </c>
      <c r="K2596" s="20">
        <f>Разбивка_по_щитам!N2601</f>
        <v>0</v>
      </c>
      <c r="L2596" s="20"/>
      <c r="M2596" s="20">
        <f>Разбивка_по_щитам!P2601</f>
        <v>0</v>
      </c>
      <c r="N2596" s="20"/>
    </row>
    <row r="2597" spans="2:14" x14ac:dyDescent="0.2">
      <c r="B2597" s="20">
        <f>Разбивка_по_щитам!B2602</f>
        <v>0</v>
      </c>
      <c r="C2597" s="20">
        <f>Разбивка_по_щитам!C2602</f>
        <v>0</v>
      </c>
      <c r="D2597" s="20">
        <f>Разбивка_по_щитам!F2602</f>
        <v>0</v>
      </c>
      <c r="E2597" s="20">
        <f>Разбивка_по_щитам!H2602</f>
        <v>0</v>
      </c>
      <c r="F2597" s="20">
        <f>Разбивка_по_щитам!I2602</f>
        <v>0</v>
      </c>
      <c r="G2597" s="20">
        <f>Разбивка_по_щитам!J2602</f>
        <v>0</v>
      </c>
      <c r="H2597" s="20">
        <f>Разбивка_по_щитам!K2602</f>
        <v>0</v>
      </c>
      <c r="I2597" s="20">
        <f>Разбивка_по_щитам!L2602</f>
        <v>0</v>
      </c>
      <c r="J2597" s="20">
        <f>Разбивка_по_щитам!M2602</f>
        <v>0</v>
      </c>
      <c r="K2597" s="20">
        <f>Разбивка_по_щитам!N2602</f>
        <v>0</v>
      </c>
      <c r="L2597" s="20"/>
      <c r="M2597" s="20">
        <f>Разбивка_по_щитам!P2602</f>
        <v>0</v>
      </c>
      <c r="N2597" s="20"/>
    </row>
    <row r="2598" spans="2:14" x14ac:dyDescent="0.2">
      <c r="B2598" s="20">
        <f>Разбивка_по_щитам!B2603</f>
        <v>0</v>
      </c>
      <c r="C2598" s="20">
        <f>Разбивка_по_щитам!C2603</f>
        <v>0</v>
      </c>
      <c r="D2598" s="20">
        <f>Разбивка_по_щитам!F2603</f>
        <v>0</v>
      </c>
      <c r="E2598" s="20">
        <f>Разбивка_по_щитам!H2603</f>
        <v>0</v>
      </c>
      <c r="F2598" s="20">
        <f>Разбивка_по_щитам!I2603</f>
        <v>0</v>
      </c>
      <c r="G2598" s="20">
        <f>Разбивка_по_щитам!J2603</f>
        <v>0</v>
      </c>
      <c r="H2598" s="20">
        <f>Разбивка_по_щитам!K2603</f>
        <v>0</v>
      </c>
      <c r="I2598" s="20">
        <f>Разбивка_по_щитам!L2603</f>
        <v>0</v>
      </c>
      <c r="J2598" s="20">
        <f>Разбивка_по_щитам!M2603</f>
        <v>0</v>
      </c>
      <c r="K2598" s="20">
        <f>Разбивка_по_щитам!N2603</f>
        <v>0</v>
      </c>
      <c r="L2598" s="20"/>
      <c r="M2598" s="20">
        <f>Разбивка_по_щитам!P2603</f>
        <v>0</v>
      </c>
      <c r="N2598" s="20"/>
    </row>
    <row r="2599" spans="2:14" x14ac:dyDescent="0.2">
      <c r="B2599" s="20">
        <f>Разбивка_по_щитам!B2604</f>
        <v>0</v>
      </c>
      <c r="C2599" s="20">
        <f>Разбивка_по_щитам!C2604</f>
        <v>0</v>
      </c>
      <c r="D2599" s="20">
        <f>Разбивка_по_щитам!F2604</f>
        <v>0</v>
      </c>
      <c r="E2599" s="20">
        <f>Разбивка_по_щитам!H2604</f>
        <v>0</v>
      </c>
      <c r="F2599" s="20">
        <f>Разбивка_по_щитам!I2604</f>
        <v>0</v>
      </c>
      <c r="G2599" s="20">
        <f>Разбивка_по_щитам!J2604</f>
        <v>0</v>
      </c>
      <c r="H2599" s="20">
        <f>Разбивка_по_щитам!K2604</f>
        <v>0</v>
      </c>
      <c r="I2599" s="20">
        <f>Разбивка_по_щитам!L2604</f>
        <v>0</v>
      </c>
      <c r="J2599" s="20">
        <f>Разбивка_по_щитам!M2604</f>
        <v>0</v>
      </c>
      <c r="K2599" s="20">
        <f>Разбивка_по_щитам!N2604</f>
        <v>0</v>
      </c>
      <c r="L2599" s="20"/>
      <c r="M2599" s="20">
        <f>Разбивка_по_щитам!P2604</f>
        <v>0</v>
      </c>
      <c r="N2599" s="20"/>
    </row>
    <row r="2600" spans="2:14" x14ac:dyDescent="0.2">
      <c r="B2600" s="20">
        <f>Разбивка_по_щитам!B2605</f>
        <v>0</v>
      </c>
      <c r="C2600" s="20">
        <f>Разбивка_по_щитам!C2605</f>
        <v>0</v>
      </c>
      <c r="D2600" s="20">
        <f>Разбивка_по_щитам!F2605</f>
        <v>0</v>
      </c>
      <c r="E2600" s="20">
        <f>Разбивка_по_щитам!H2605</f>
        <v>0</v>
      </c>
      <c r="F2600" s="20">
        <f>Разбивка_по_щитам!I2605</f>
        <v>0</v>
      </c>
      <c r="G2600" s="20">
        <f>Разбивка_по_щитам!J2605</f>
        <v>0</v>
      </c>
      <c r="H2600" s="20">
        <f>Разбивка_по_щитам!K2605</f>
        <v>0</v>
      </c>
      <c r="I2600" s="20">
        <f>Разбивка_по_щитам!L2605</f>
        <v>0</v>
      </c>
      <c r="J2600" s="20">
        <f>Разбивка_по_щитам!M2605</f>
        <v>0</v>
      </c>
      <c r="K2600" s="20">
        <f>Разбивка_по_щитам!N2605</f>
        <v>0</v>
      </c>
      <c r="L2600" s="20"/>
      <c r="M2600" s="20">
        <f>Разбивка_по_щитам!P2605</f>
        <v>0</v>
      </c>
      <c r="N2600" s="20"/>
    </row>
    <row r="2601" spans="2:14" x14ac:dyDescent="0.2">
      <c r="B2601" s="20">
        <f>Разбивка_по_щитам!B2606</f>
        <v>0</v>
      </c>
      <c r="C2601" s="20">
        <f>Разбивка_по_щитам!C2606</f>
        <v>0</v>
      </c>
      <c r="D2601" s="20">
        <f>Разбивка_по_щитам!F2606</f>
        <v>0</v>
      </c>
      <c r="E2601" s="20">
        <f>Разбивка_по_щитам!H2606</f>
        <v>0</v>
      </c>
      <c r="F2601" s="20">
        <f>Разбивка_по_щитам!I2606</f>
        <v>0</v>
      </c>
      <c r="G2601" s="20">
        <f>Разбивка_по_щитам!J2606</f>
        <v>0</v>
      </c>
      <c r="H2601" s="20">
        <f>Разбивка_по_щитам!K2606</f>
        <v>0</v>
      </c>
      <c r="I2601" s="20">
        <f>Разбивка_по_щитам!L2606</f>
        <v>0</v>
      </c>
      <c r="J2601" s="20">
        <f>Разбивка_по_щитам!M2606</f>
        <v>0</v>
      </c>
      <c r="K2601" s="20">
        <f>Разбивка_по_щитам!N2606</f>
        <v>0</v>
      </c>
      <c r="L2601" s="20"/>
      <c r="M2601" s="20">
        <f>Разбивка_по_щитам!P2606</f>
        <v>0</v>
      </c>
      <c r="N2601" s="20"/>
    </row>
    <row r="2602" spans="2:14" x14ac:dyDescent="0.2">
      <c r="B2602" s="20">
        <f>Разбивка_по_щитам!B2607</f>
        <v>0</v>
      </c>
      <c r="C2602" s="20">
        <f>Разбивка_по_щитам!C2607</f>
        <v>0</v>
      </c>
      <c r="D2602" s="20">
        <f>Разбивка_по_щитам!F2607</f>
        <v>0</v>
      </c>
      <c r="E2602" s="20">
        <f>Разбивка_по_щитам!H2607</f>
        <v>0</v>
      </c>
      <c r="F2602" s="20">
        <f>Разбивка_по_щитам!I2607</f>
        <v>0</v>
      </c>
      <c r="G2602" s="20">
        <f>Разбивка_по_щитам!J2607</f>
        <v>0</v>
      </c>
      <c r="H2602" s="20">
        <f>Разбивка_по_щитам!K2607</f>
        <v>0</v>
      </c>
      <c r="I2602" s="20">
        <f>Разбивка_по_щитам!L2607</f>
        <v>0</v>
      </c>
      <c r="J2602" s="20">
        <f>Разбивка_по_щитам!M2607</f>
        <v>0</v>
      </c>
      <c r="K2602" s="20">
        <f>Разбивка_по_щитам!N2607</f>
        <v>0</v>
      </c>
      <c r="L2602" s="20"/>
      <c r="M2602" s="20">
        <f>Разбивка_по_щитам!P2607</f>
        <v>0</v>
      </c>
      <c r="N2602" s="20"/>
    </row>
    <row r="2603" spans="2:14" x14ac:dyDescent="0.2">
      <c r="B2603" s="20">
        <f>Разбивка_по_щитам!B2608</f>
        <v>0</v>
      </c>
      <c r="C2603" s="20">
        <f>Разбивка_по_щитам!C2608</f>
        <v>0</v>
      </c>
      <c r="D2603" s="20">
        <f>Разбивка_по_щитам!F2608</f>
        <v>0</v>
      </c>
      <c r="E2603" s="20">
        <f>Разбивка_по_щитам!H2608</f>
        <v>0</v>
      </c>
      <c r="F2603" s="20">
        <f>Разбивка_по_щитам!I2608</f>
        <v>0</v>
      </c>
      <c r="G2603" s="20">
        <f>Разбивка_по_щитам!J2608</f>
        <v>0</v>
      </c>
      <c r="H2603" s="20">
        <f>Разбивка_по_щитам!K2608</f>
        <v>0</v>
      </c>
      <c r="I2603" s="20">
        <f>Разбивка_по_щитам!L2608</f>
        <v>0</v>
      </c>
      <c r="J2603" s="20">
        <f>Разбивка_по_щитам!M2608</f>
        <v>0</v>
      </c>
      <c r="K2603" s="20">
        <f>Разбивка_по_щитам!N2608</f>
        <v>0</v>
      </c>
      <c r="L2603" s="20"/>
      <c r="M2603" s="20">
        <f>Разбивка_по_щитам!P2608</f>
        <v>0</v>
      </c>
      <c r="N2603" s="20"/>
    </row>
    <row r="2604" spans="2:14" x14ac:dyDescent="0.2">
      <c r="B2604" s="20">
        <f>Разбивка_по_щитам!B2609</f>
        <v>0</v>
      </c>
      <c r="C2604" s="20">
        <f>Разбивка_по_щитам!C2609</f>
        <v>0</v>
      </c>
      <c r="D2604" s="20">
        <f>Разбивка_по_щитам!F2609</f>
        <v>0</v>
      </c>
      <c r="E2604" s="20">
        <f>Разбивка_по_щитам!H2609</f>
        <v>0</v>
      </c>
      <c r="F2604" s="20">
        <f>Разбивка_по_щитам!I2609</f>
        <v>0</v>
      </c>
      <c r="G2604" s="20">
        <f>Разбивка_по_щитам!J2609</f>
        <v>0</v>
      </c>
      <c r="H2604" s="20">
        <f>Разбивка_по_щитам!K2609</f>
        <v>0</v>
      </c>
      <c r="I2604" s="20">
        <f>Разбивка_по_щитам!L2609</f>
        <v>0</v>
      </c>
      <c r="J2604" s="20">
        <f>Разбивка_по_щитам!M2609</f>
        <v>0</v>
      </c>
      <c r="K2604" s="20">
        <f>Разбивка_по_щитам!N2609</f>
        <v>0</v>
      </c>
      <c r="L2604" s="20"/>
      <c r="M2604" s="20">
        <f>Разбивка_по_щитам!P2609</f>
        <v>0</v>
      </c>
      <c r="N2604" s="20"/>
    </row>
    <row r="2605" spans="2:14" x14ac:dyDescent="0.2">
      <c r="B2605" s="20">
        <f>Разбивка_по_щитам!B2610</f>
        <v>0</v>
      </c>
      <c r="C2605" s="20">
        <f>Разбивка_по_щитам!C2610</f>
        <v>0</v>
      </c>
      <c r="D2605" s="20">
        <f>Разбивка_по_щитам!F2610</f>
        <v>0</v>
      </c>
      <c r="E2605" s="20">
        <f>Разбивка_по_щитам!H2610</f>
        <v>0</v>
      </c>
      <c r="F2605" s="20">
        <f>Разбивка_по_щитам!I2610</f>
        <v>0</v>
      </c>
      <c r="G2605" s="20">
        <f>Разбивка_по_щитам!J2610</f>
        <v>0</v>
      </c>
      <c r="H2605" s="20">
        <f>Разбивка_по_щитам!K2610</f>
        <v>0</v>
      </c>
      <c r="I2605" s="20">
        <f>Разбивка_по_щитам!L2610</f>
        <v>0</v>
      </c>
      <c r="J2605" s="20">
        <f>Разбивка_по_щитам!M2610</f>
        <v>0</v>
      </c>
      <c r="K2605" s="20">
        <f>Разбивка_по_щитам!N2610</f>
        <v>0</v>
      </c>
      <c r="L2605" s="20"/>
      <c r="M2605" s="20">
        <f>Разбивка_по_щитам!P2610</f>
        <v>0</v>
      </c>
      <c r="N2605" s="20"/>
    </row>
    <row r="2606" spans="2:14" x14ac:dyDescent="0.2">
      <c r="B2606" s="20">
        <f>Разбивка_по_щитам!B2611</f>
        <v>0</v>
      </c>
      <c r="C2606" s="20">
        <f>Разбивка_по_щитам!C2611</f>
        <v>0</v>
      </c>
      <c r="D2606" s="20">
        <f>Разбивка_по_щитам!F2611</f>
        <v>0</v>
      </c>
      <c r="E2606" s="20">
        <f>Разбивка_по_щитам!H2611</f>
        <v>0</v>
      </c>
      <c r="F2606" s="20">
        <f>Разбивка_по_щитам!I2611</f>
        <v>0</v>
      </c>
      <c r="G2606" s="20">
        <f>Разбивка_по_щитам!J2611</f>
        <v>0</v>
      </c>
      <c r="H2606" s="20">
        <f>Разбивка_по_щитам!K2611</f>
        <v>0</v>
      </c>
      <c r="I2606" s="20">
        <f>Разбивка_по_щитам!L2611</f>
        <v>0</v>
      </c>
      <c r="J2606" s="20">
        <f>Разбивка_по_щитам!M2611</f>
        <v>0</v>
      </c>
      <c r="K2606" s="20">
        <f>Разбивка_по_щитам!N2611</f>
        <v>0</v>
      </c>
      <c r="L2606" s="20"/>
      <c r="M2606" s="20">
        <f>Разбивка_по_щитам!P2611</f>
        <v>0</v>
      </c>
      <c r="N2606" s="20"/>
    </row>
    <row r="2607" spans="2:14" x14ac:dyDescent="0.2">
      <c r="B2607" s="20">
        <f>Разбивка_по_щитам!B2612</f>
        <v>0</v>
      </c>
      <c r="C2607" s="20">
        <f>Разбивка_по_щитам!C2612</f>
        <v>0</v>
      </c>
      <c r="D2607" s="20">
        <f>Разбивка_по_щитам!F2612</f>
        <v>0</v>
      </c>
      <c r="E2607" s="20">
        <f>Разбивка_по_щитам!H2612</f>
        <v>0</v>
      </c>
      <c r="F2607" s="20">
        <f>Разбивка_по_щитам!I2612</f>
        <v>0</v>
      </c>
      <c r="G2607" s="20">
        <f>Разбивка_по_щитам!J2612</f>
        <v>0</v>
      </c>
      <c r="H2607" s="20">
        <f>Разбивка_по_щитам!K2612</f>
        <v>0</v>
      </c>
      <c r="I2607" s="20">
        <f>Разбивка_по_щитам!L2612</f>
        <v>0</v>
      </c>
      <c r="J2607" s="20">
        <f>Разбивка_по_щитам!M2612</f>
        <v>0</v>
      </c>
      <c r="K2607" s="20">
        <f>Разбивка_по_щитам!N2612</f>
        <v>0</v>
      </c>
      <c r="L2607" s="20"/>
      <c r="M2607" s="20">
        <f>Разбивка_по_щитам!P2612</f>
        <v>0</v>
      </c>
      <c r="N2607" s="20"/>
    </row>
    <row r="2608" spans="2:14" x14ac:dyDescent="0.2">
      <c r="B2608" s="20">
        <f>Разбивка_по_щитам!B2613</f>
        <v>0</v>
      </c>
      <c r="C2608" s="20">
        <f>Разбивка_по_щитам!C2613</f>
        <v>0</v>
      </c>
      <c r="D2608" s="20">
        <f>Разбивка_по_щитам!F2613</f>
        <v>0</v>
      </c>
      <c r="E2608" s="20">
        <f>Разбивка_по_щитам!H2613</f>
        <v>0</v>
      </c>
      <c r="F2608" s="20">
        <f>Разбивка_по_щитам!I2613</f>
        <v>0</v>
      </c>
      <c r="G2608" s="20">
        <f>Разбивка_по_щитам!J2613</f>
        <v>0</v>
      </c>
      <c r="H2608" s="20">
        <f>Разбивка_по_щитам!K2613</f>
        <v>0</v>
      </c>
      <c r="I2608" s="20">
        <f>Разбивка_по_щитам!L2613</f>
        <v>0</v>
      </c>
      <c r="J2608" s="20">
        <f>Разбивка_по_щитам!M2613</f>
        <v>0</v>
      </c>
      <c r="K2608" s="20">
        <f>Разбивка_по_щитам!N2613</f>
        <v>0</v>
      </c>
      <c r="L2608" s="20"/>
      <c r="M2608" s="20">
        <f>Разбивка_по_щитам!P2613</f>
        <v>0</v>
      </c>
      <c r="N2608" s="20"/>
    </row>
    <row r="2609" spans="2:14" x14ac:dyDescent="0.2">
      <c r="B2609" s="20">
        <f>Разбивка_по_щитам!B2614</f>
        <v>0</v>
      </c>
      <c r="C2609" s="20">
        <f>Разбивка_по_щитам!C2614</f>
        <v>0</v>
      </c>
      <c r="D2609" s="20">
        <f>Разбивка_по_щитам!F2614</f>
        <v>0</v>
      </c>
      <c r="E2609" s="20">
        <f>Разбивка_по_щитам!H2614</f>
        <v>0</v>
      </c>
      <c r="F2609" s="20">
        <f>Разбивка_по_щитам!I2614</f>
        <v>0</v>
      </c>
      <c r="G2609" s="20">
        <f>Разбивка_по_щитам!J2614</f>
        <v>0</v>
      </c>
      <c r="H2609" s="20">
        <f>Разбивка_по_щитам!K2614</f>
        <v>0</v>
      </c>
      <c r="I2609" s="20">
        <f>Разбивка_по_щитам!L2614</f>
        <v>0</v>
      </c>
      <c r="J2609" s="20">
        <f>Разбивка_по_щитам!M2614</f>
        <v>0</v>
      </c>
      <c r="K2609" s="20">
        <f>Разбивка_по_щитам!N2614</f>
        <v>0</v>
      </c>
      <c r="L2609" s="20"/>
      <c r="M2609" s="20">
        <f>Разбивка_по_щитам!P2614</f>
        <v>0</v>
      </c>
      <c r="N2609" s="20"/>
    </row>
    <row r="2610" spans="2:14" x14ac:dyDescent="0.2">
      <c r="B2610" s="20">
        <f>Разбивка_по_щитам!B2615</f>
        <v>0</v>
      </c>
      <c r="C2610" s="20">
        <f>Разбивка_по_щитам!C2615</f>
        <v>0</v>
      </c>
      <c r="D2610" s="20">
        <f>Разбивка_по_щитам!F2615</f>
        <v>0</v>
      </c>
      <c r="E2610" s="20">
        <f>Разбивка_по_щитам!H2615</f>
        <v>0</v>
      </c>
      <c r="F2610" s="20">
        <f>Разбивка_по_щитам!I2615</f>
        <v>0</v>
      </c>
      <c r="G2610" s="20">
        <f>Разбивка_по_щитам!J2615</f>
        <v>0</v>
      </c>
      <c r="H2610" s="20">
        <f>Разбивка_по_щитам!K2615</f>
        <v>0</v>
      </c>
      <c r="I2610" s="20">
        <f>Разбивка_по_щитам!L2615</f>
        <v>0</v>
      </c>
      <c r="J2610" s="20">
        <f>Разбивка_по_щитам!M2615</f>
        <v>0</v>
      </c>
      <c r="K2610" s="20">
        <f>Разбивка_по_щитам!N2615</f>
        <v>0</v>
      </c>
      <c r="L2610" s="20"/>
      <c r="M2610" s="20">
        <f>Разбивка_по_щитам!P2615</f>
        <v>0</v>
      </c>
      <c r="N2610" s="20"/>
    </row>
    <row r="2611" spans="2:14" x14ac:dyDescent="0.2">
      <c r="B2611" s="20">
        <f>Разбивка_по_щитам!B2616</f>
        <v>0</v>
      </c>
      <c r="C2611" s="20">
        <f>Разбивка_по_щитам!C2616</f>
        <v>0</v>
      </c>
      <c r="D2611" s="20">
        <f>Разбивка_по_щитам!F2616</f>
        <v>0</v>
      </c>
      <c r="E2611" s="20">
        <f>Разбивка_по_щитам!H2616</f>
        <v>0</v>
      </c>
      <c r="F2611" s="20">
        <f>Разбивка_по_щитам!I2616</f>
        <v>0</v>
      </c>
      <c r="G2611" s="20">
        <f>Разбивка_по_щитам!J2616</f>
        <v>0</v>
      </c>
      <c r="H2611" s="20">
        <f>Разбивка_по_щитам!K2616</f>
        <v>0</v>
      </c>
      <c r="I2611" s="20">
        <f>Разбивка_по_щитам!L2616</f>
        <v>0</v>
      </c>
      <c r="J2611" s="20">
        <f>Разбивка_по_щитам!M2616</f>
        <v>0</v>
      </c>
      <c r="K2611" s="20">
        <f>Разбивка_по_щитам!N2616</f>
        <v>0</v>
      </c>
      <c r="L2611" s="20"/>
      <c r="M2611" s="20">
        <f>Разбивка_по_щитам!P2616</f>
        <v>0</v>
      </c>
      <c r="N2611" s="20"/>
    </row>
    <row r="2612" spans="2:14" x14ac:dyDescent="0.2">
      <c r="B2612" s="20">
        <f>Разбивка_по_щитам!B2617</f>
        <v>0</v>
      </c>
      <c r="C2612" s="20">
        <f>Разбивка_по_щитам!C2617</f>
        <v>0</v>
      </c>
      <c r="D2612" s="20">
        <f>Разбивка_по_щитам!F2617</f>
        <v>0</v>
      </c>
      <c r="E2612" s="20">
        <f>Разбивка_по_щитам!H2617</f>
        <v>0</v>
      </c>
      <c r="F2612" s="20">
        <f>Разбивка_по_щитам!I2617</f>
        <v>0</v>
      </c>
      <c r="G2612" s="20">
        <f>Разбивка_по_щитам!J2617</f>
        <v>0</v>
      </c>
      <c r="H2612" s="20">
        <f>Разбивка_по_щитам!K2617</f>
        <v>0</v>
      </c>
      <c r="I2612" s="20">
        <f>Разбивка_по_щитам!L2617</f>
        <v>0</v>
      </c>
      <c r="J2612" s="20">
        <f>Разбивка_по_щитам!M2617</f>
        <v>0</v>
      </c>
      <c r="K2612" s="20">
        <f>Разбивка_по_щитам!N2617</f>
        <v>0</v>
      </c>
      <c r="L2612" s="20"/>
      <c r="M2612" s="20">
        <f>Разбивка_по_щитам!P2617</f>
        <v>0</v>
      </c>
      <c r="N2612" s="20"/>
    </row>
    <row r="2613" spans="2:14" x14ac:dyDescent="0.2">
      <c r="B2613" s="20">
        <f>Разбивка_по_щитам!B2618</f>
        <v>0</v>
      </c>
      <c r="C2613" s="20">
        <f>Разбивка_по_щитам!C2618</f>
        <v>0</v>
      </c>
      <c r="D2613" s="20">
        <f>Разбивка_по_щитам!F2618</f>
        <v>0</v>
      </c>
      <c r="E2613" s="20">
        <f>Разбивка_по_щитам!H2618</f>
        <v>0</v>
      </c>
      <c r="F2613" s="20">
        <f>Разбивка_по_щитам!I2618</f>
        <v>0</v>
      </c>
      <c r="G2613" s="20">
        <f>Разбивка_по_щитам!J2618</f>
        <v>0</v>
      </c>
      <c r="H2613" s="20">
        <f>Разбивка_по_щитам!K2618</f>
        <v>0</v>
      </c>
      <c r="I2613" s="20">
        <f>Разбивка_по_щитам!L2618</f>
        <v>0</v>
      </c>
      <c r="J2613" s="20">
        <f>Разбивка_по_щитам!M2618</f>
        <v>0</v>
      </c>
      <c r="K2613" s="20">
        <f>Разбивка_по_щитам!N2618</f>
        <v>0</v>
      </c>
      <c r="L2613" s="20"/>
      <c r="M2613" s="20">
        <f>Разбивка_по_щитам!P2618</f>
        <v>0</v>
      </c>
      <c r="N2613" s="20"/>
    </row>
    <row r="2614" spans="2:14" x14ac:dyDescent="0.2">
      <c r="B2614" s="20">
        <f>Разбивка_по_щитам!B2619</f>
        <v>0</v>
      </c>
      <c r="C2614" s="20">
        <f>Разбивка_по_щитам!C2619</f>
        <v>0</v>
      </c>
      <c r="D2614" s="20">
        <f>Разбивка_по_щитам!F2619</f>
        <v>0</v>
      </c>
      <c r="E2614" s="20">
        <f>Разбивка_по_щитам!H2619</f>
        <v>0</v>
      </c>
      <c r="F2614" s="20">
        <f>Разбивка_по_щитам!I2619</f>
        <v>0</v>
      </c>
      <c r="G2614" s="20">
        <f>Разбивка_по_щитам!J2619</f>
        <v>0</v>
      </c>
      <c r="H2614" s="20">
        <f>Разбивка_по_щитам!K2619</f>
        <v>0</v>
      </c>
      <c r="I2614" s="20">
        <f>Разбивка_по_щитам!L2619</f>
        <v>0</v>
      </c>
      <c r="J2614" s="20">
        <f>Разбивка_по_щитам!M2619</f>
        <v>0</v>
      </c>
      <c r="K2614" s="20">
        <f>Разбивка_по_щитам!N2619</f>
        <v>0</v>
      </c>
      <c r="L2614" s="20"/>
      <c r="M2614" s="20">
        <f>Разбивка_по_щитам!P2619</f>
        <v>0</v>
      </c>
      <c r="N2614" s="20"/>
    </row>
    <row r="2615" spans="2:14" x14ac:dyDescent="0.2">
      <c r="B2615" s="20">
        <f>Разбивка_по_щитам!B2620</f>
        <v>0</v>
      </c>
      <c r="C2615" s="20">
        <f>Разбивка_по_щитам!C2620</f>
        <v>0</v>
      </c>
      <c r="D2615" s="20">
        <f>Разбивка_по_щитам!F2620</f>
        <v>0</v>
      </c>
      <c r="E2615" s="20">
        <f>Разбивка_по_щитам!H2620</f>
        <v>0</v>
      </c>
      <c r="F2615" s="20">
        <f>Разбивка_по_щитам!I2620</f>
        <v>0</v>
      </c>
      <c r="G2615" s="20">
        <f>Разбивка_по_щитам!J2620</f>
        <v>0</v>
      </c>
      <c r="H2615" s="20">
        <f>Разбивка_по_щитам!K2620</f>
        <v>0</v>
      </c>
      <c r="I2615" s="20">
        <f>Разбивка_по_щитам!L2620</f>
        <v>0</v>
      </c>
      <c r="J2615" s="20">
        <f>Разбивка_по_щитам!M2620</f>
        <v>0</v>
      </c>
      <c r="K2615" s="20">
        <f>Разбивка_по_щитам!N2620</f>
        <v>0</v>
      </c>
      <c r="L2615" s="20"/>
      <c r="M2615" s="20">
        <f>Разбивка_по_щитам!P2620</f>
        <v>0</v>
      </c>
      <c r="N2615" s="20"/>
    </row>
    <row r="2616" spans="2:14" x14ac:dyDescent="0.2">
      <c r="B2616" s="20">
        <f>Разбивка_по_щитам!B2621</f>
        <v>0</v>
      </c>
      <c r="C2616" s="20">
        <f>Разбивка_по_щитам!C2621</f>
        <v>0</v>
      </c>
      <c r="D2616" s="20">
        <f>Разбивка_по_щитам!F2621</f>
        <v>0</v>
      </c>
      <c r="E2616" s="20">
        <f>Разбивка_по_щитам!H2621</f>
        <v>0</v>
      </c>
      <c r="F2616" s="20">
        <f>Разбивка_по_щитам!I2621</f>
        <v>0</v>
      </c>
      <c r="G2616" s="20">
        <f>Разбивка_по_щитам!J2621</f>
        <v>0</v>
      </c>
      <c r="H2616" s="20">
        <f>Разбивка_по_щитам!K2621</f>
        <v>0</v>
      </c>
      <c r="I2616" s="20">
        <f>Разбивка_по_щитам!L2621</f>
        <v>0</v>
      </c>
      <c r="J2616" s="20">
        <f>Разбивка_по_щитам!M2621</f>
        <v>0</v>
      </c>
      <c r="K2616" s="20">
        <f>Разбивка_по_щитам!N2621</f>
        <v>0</v>
      </c>
      <c r="L2616" s="20"/>
      <c r="M2616" s="20">
        <f>Разбивка_по_щитам!P2621</f>
        <v>0</v>
      </c>
      <c r="N2616" s="20"/>
    </row>
    <row r="2617" spans="2:14" x14ac:dyDescent="0.2">
      <c r="B2617" s="20">
        <f>Разбивка_по_щитам!B2622</f>
        <v>0</v>
      </c>
      <c r="C2617" s="20">
        <f>Разбивка_по_щитам!C2622</f>
        <v>0</v>
      </c>
      <c r="D2617" s="20">
        <f>Разбивка_по_щитам!F2622</f>
        <v>0</v>
      </c>
      <c r="E2617" s="20">
        <f>Разбивка_по_щитам!H2622</f>
        <v>0</v>
      </c>
      <c r="F2617" s="20">
        <f>Разбивка_по_щитам!I2622</f>
        <v>0</v>
      </c>
      <c r="G2617" s="20">
        <f>Разбивка_по_щитам!J2622</f>
        <v>0</v>
      </c>
      <c r="H2617" s="20">
        <f>Разбивка_по_щитам!K2622</f>
        <v>0</v>
      </c>
      <c r="I2617" s="20">
        <f>Разбивка_по_щитам!L2622</f>
        <v>0</v>
      </c>
      <c r="J2617" s="20">
        <f>Разбивка_по_щитам!M2622</f>
        <v>0</v>
      </c>
      <c r="K2617" s="20">
        <f>Разбивка_по_щитам!N2622</f>
        <v>0</v>
      </c>
      <c r="L2617" s="20"/>
      <c r="M2617" s="20">
        <f>Разбивка_по_щитам!P2622</f>
        <v>0</v>
      </c>
      <c r="N2617" s="20"/>
    </row>
    <row r="2618" spans="2:14" x14ac:dyDescent="0.2">
      <c r="B2618" s="20">
        <f>Разбивка_по_щитам!B2623</f>
        <v>0</v>
      </c>
      <c r="C2618" s="20">
        <f>Разбивка_по_щитам!C2623</f>
        <v>0</v>
      </c>
      <c r="D2618" s="20">
        <f>Разбивка_по_щитам!F2623</f>
        <v>0</v>
      </c>
      <c r="E2618" s="20">
        <f>Разбивка_по_щитам!H2623</f>
        <v>0</v>
      </c>
      <c r="F2618" s="20">
        <f>Разбивка_по_щитам!I2623</f>
        <v>0</v>
      </c>
      <c r="G2618" s="20">
        <f>Разбивка_по_щитам!J2623</f>
        <v>0</v>
      </c>
      <c r="H2618" s="20">
        <f>Разбивка_по_щитам!K2623</f>
        <v>0</v>
      </c>
      <c r="I2618" s="20">
        <f>Разбивка_по_щитам!L2623</f>
        <v>0</v>
      </c>
      <c r="J2618" s="20">
        <f>Разбивка_по_щитам!M2623</f>
        <v>0</v>
      </c>
      <c r="K2618" s="20">
        <f>Разбивка_по_щитам!N2623</f>
        <v>0</v>
      </c>
      <c r="L2618" s="20"/>
      <c r="M2618" s="20">
        <f>Разбивка_по_щитам!P2623</f>
        <v>0</v>
      </c>
      <c r="N2618" s="20"/>
    </row>
    <row r="2619" spans="2:14" x14ac:dyDescent="0.2">
      <c r="B2619" s="20">
        <f>Разбивка_по_щитам!B2624</f>
        <v>0</v>
      </c>
      <c r="C2619" s="20">
        <f>Разбивка_по_щитам!C2624</f>
        <v>0</v>
      </c>
      <c r="D2619" s="20">
        <f>Разбивка_по_щитам!F2624</f>
        <v>0</v>
      </c>
      <c r="E2619" s="20">
        <f>Разбивка_по_щитам!H2624</f>
        <v>0</v>
      </c>
      <c r="F2619" s="20">
        <f>Разбивка_по_щитам!I2624</f>
        <v>0</v>
      </c>
      <c r="G2619" s="20">
        <f>Разбивка_по_щитам!J2624</f>
        <v>0</v>
      </c>
      <c r="H2619" s="20">
        <f>Разбивка_по_щитам!K2624</f>
        <v>0</v>
      </c>
      <c r="I2619" s="20">
        <f>Разбивка_по_щитам!L2624</f>
        <v>0</v>
      </c>
      <c r="J2619" s="20">
        <f>Разбивка_по_щитам!M2624</f>
        <v>0</v>
      </c>
      <c r="K2619" s="20">
        <f>Разбивка_по_щитам!N2624</f>
        <v>0</v>
      </c>
      <c r="L2619" s="20"/>
      <c r="M2619" s="20">
        <f>Разбивка_по_щитам!P2624</f>
        <v>0</v>
      </c>
      <c r="N2619" s="20"/>
    </row>
    <row r="2620" spans="2:14" x14ac:dyDescent="0.2">
      <c r="B2620" s="20">
        <f>Разбивка_по_щитам!B2625</f>
        <v>0</v>
      </c>
      <c r="C2620" s="20">
        <f>Разбивка_по_щитам!C2625</f>
        <v>0</v>
      </c>
      <c r="D2620" s="20">
        <f>Разбивка_по_щитам!F2625</f>
        <v>0</v>
      </c>
      <c r="E2620" s="20">
        <f>Разбивка_по_щитам!H2625</f>
        <v>0</v>
      </c>
      <c r="F2620" s="20">
        <f>Разбивка_по_щитам!I2625</f>
        <v>0</v>
      </c>
      <c r="G2620" s="20">
        <f>Разбивка_по_щитам!J2625</f>
        <v>0</v>
      </c>
      <c r="H2620" s="20">
        <f>Разбивка_по_щитам!K2625</f>
        <v>0</v>
      </c>
      <c r="I2620" s="20">
        <f>Разбивка_по_щитам!L2625</f>
        <v>0</v>
      </c>
      <c r="J2620" s="20">
        <f>Разбивка_по_щитам!M2625</f>
        <v>0</v>
      </c>
      <c r="K2620" s="20">
        <f>Разбивка_по_щитам!N2625</f>
        <v>0</v>
      </c>
      <c r="L2620" s="20"/>
      <c r="M2620" s="20">
        <f>Разбивка_по_щитам!P2625</f>
        <v>0</v>
      </c>
      <c r="N2620" s="20"/>
    </row>
    <row r="2621" spans="2:14" x14ac:dyDescent="0.2">
      <c r="B2621" s="20">
        <f>Разбивка_по_щитам!B2626</f>
        <v>0</v>
      </c>
      <c r="C2621" s="20">
        <f>Разбивка_по_щитам!C2626</f>
        <v>0</v>
      </c>
      <c r="D2621" s="20">
        <f>Разбивка_по_щитам!F2626</f>
        <v>0</v>
      </c>
      <c r="E2621" s="20">
        <f>Разбивка_по_щитам!H2626</f>
        <v>0</v>
      </c>
      <c r="F2621" s="20">
        <f>Разбивка_по_щитам!I2626</f>
        <v>0</v>
      </c>
      <c r="G2621" s="20">
        <f>Разбивка_по_щитам!J2626</f>
        <v>0</v>
      </c>
      <c r="H2621" s="20">
        <f>Разбивка_по_щитам!K2626</f>
        <v>0</v>
      </c>
      <c r="I2621" s="20">
        <f>Разбивка_по_щитам!L2626</f>
        <v>0</v>
      </c>
      <c r="J2621" s="20">
        <f>Разбивка_по_щитам!M2626</f>
        <v>0</v>
      </c>
      <c r="K2621" s="20">
        <f>Разбивка_по_щитам!N2626</f>
        <v>0</v>
      </c>
      <c r="L2621" s="20"/>
      <c r="M2621" s="20">
        <f>Разбивка_по_щитам!P2626</f>
        <v>0</v>
      </c>
      <c r="N2621" s="20"/>
    </row>
    <row r="2622" spans="2:14" x14ac:dyDescent="0.2">
      <c r="B2622" s="20">
        <f>Разбивка_по_щитам!B2627</f>
        <v>0</v>
      </c>
      <c r="C2622" s="20">
        <f>Разбивка_по_щитам!C2627</f>
        <v>0</v>
      </c>
      <c r="D2622" s="20">
        <f>Разбивка_по_щитам!F2627</f>
        <v>0</v>
      </c>
      <c r="E2622" s="20">
        <f>Разбивка_по_щитам!H2627</f>
        <v>0</v>
      </c>
      <c r="F2622" s="20">
        <f>Разбивка_по_щитам!I2627</f>
        <v>0</v>
      </c>
      <c r="G2622" s="20">
        <f>Разбивка_по_щитам!J2627</f>
        <v>0</v>
      </c>
      <c r="H2622" s="20">
        <f>Разбивка_по_щитам!K2627</f>
        <v>0</v>
      </c>
      <c r="I2622" s="20">
        <f>Разбивка_по_щитам!L2627</f>
        <v>0</v>
      </c>
      <c r="J2622" s="20">
        <f>Разбивка_по_щитам!M2627</f>
        <v>0</v>
      </c>
      <c r="K2622" s="20">
        <f>Разбивка_по_щитам!N2627</f>
        <v>0</v>
      </c>
      <c r="L2622" s="20"/>
      <c r="M2622" s="20">
        <f>Разбивка_по_щитам!P2627</f>
        <v>0</v>
      </c>
      <c r="N2622" s="20"/>
    </row>
    <row r="2623" spans="2:14" x14ac:dyDescent="0.2">
      <c r="B2623" s="20">
        <f>Разбивка_по_щитам!B2628</f>
        <v>0</v>
      </c>
      <c r="C2623" s="20">
        <f>Разбивка_по_щитам!C2628</f>
        <v>0</v>
      </c>
      <c r="D2623" s="20">
        <f>Разбивка_по_щитам!F2628</f>
        <v>0</v>
      </c>
      <c r="E2623" s="20">
        <f>Разбивка_по_щитам!H2628</f>
        <v>0</v>
      </c>
      <c r="F2623" s="20">
        <f>Разбивка_по_щитам!I2628</f>
        <v>0</v>
      </c>
      <c r="G2623" s="20">
        <f>Разбивка_по_щитам!J2628</f>
        <v>0</v>
      </c>
      <c r="H2623" s="20">
        <f>Разбивка_по_щитам!K2628</f>
        <v>0</v>
      </c>
      <c r="I2623" s="20">
        <f>Разбивка_по_щитам!L2628</f>
        <v>0</v>
      </c>
      <c r="J2623" s="20">
        <f>Разбивка_по_щитам!M2628</f>
        <v>0</v>
      </c>
      <c r="K2623" s="20">
        <f>Разбивка_по_щитам!N2628</f>
        <v>0</v>
      </c>
      <c r="L2623" s="20"/>
      <c r="M2623" s="20">
        <f>Разбивка_по_щитам!P2628</f>
        <v>0</v>
      </c>
      <c r="N2623" s="20"/>
    </row>
    <row r="2624" spans="2:14" x14ac:dyDescent="0.2">
      <c r="B2624" s="20">
        <f>Разбивка_по_щитам!B2629</f>
        <v>0</v>
      </c>
      <c r="C2624" s="20">
        <f>Разбивка_по_щитам!C2629</f>
        <v>0</v>
      </c>
      <c r="D2624" s="20">
        <f>Разбивка_по_щитам!F2629</f>
        <v>0</v>
      </c>
      <c r="E2624" s="20">
        <f>Разбивка_по_щитам!H2629</f>
        <v>0</v>
      </c>
      <c r="F2624" s="20">
        <f>Разбивка_по_щитам!I2629</f>
        <v>0</v>
      </c>
      <c r="G2624" s="20">
        <f>Разбивка_по_щитам!J2629</f>
        <v>0</v>
      </c>
      <c r="H2624" s="20">
        <f>Разбивка_по_щитам!K2629</f>
        <v>0</v>
      </c>
      <c r="I2624" s="20">
        <f>Разбивка_по_щитам!L2629</f>
        <v>0</v>
      </c>
      <c r="J2624" s="20">
        <f>Разбивка_по_щитам!M2629</f>
        <v>0</v>
      </c>
      <c r="K2624" s="20">
        <f>Разбивка_по_щитам!N2629</f>
        <v>0</v>
      </c>
      <c r="L2624" s="20"/>
      <c r="M2624" s="20">
        <f>Разбивка_по_щитам!P2629</f>
        <v>0</v>
      </c>
      <c r="N2624" s="20"/>
    </row>
    <row r="2625" spans="2:14" x14ac:dyDescent="0.2">
      <c r="B2625" s="20">
        <f>Разбивка_по_щитам!B2630</f>
        <v>0</v>
      </c>
      <c r="C2625" s="20">
        <f>Разбивка_по_щитам!C2630</f>
        <v>0</v>
      </c>
      <c r="D2625" s="20">
        <f>Разбивка_по_щитам!F2630</f>
        <v>0</v>
      </c>
      <c r="E2625" s="20">
        <f>Разбивка_по_щитам!H2630</f>
        <v>0</v>
      </c>
      <c r="F2625" s="20">
        <f>Разбивка_по_щитам!I2630</f>
        <v>0</v>
      </c>
      <c r="G2625" s="20">
        <f>Разбивка_по_щитам!J2630</f>
        <v>0</v>
      </c>
      <c r="H2625" s="20">
        <f>Разбивка_по_щитам!K2630</f>
        <v>0</v>
      </c>
      <c r="I2625" s="20">
        <f>Разбивка_по_щитам!L2630</f>
        <v>0</v>
      </c>
      <c r="J2625" s="20">
        <f>Разбивка_по_щитам!M2630</f>
        <v>0</v>
      </c>
      <c r="K2625" s="20">
        <f>Разбивка_по_щитам!N2630</f>
        <v>0</v>
      </c>
      <c r="L2625" s="20"/>
      <c r="M2625" s="20">
        <f>Разбивка_по_щитам!P2630</f>
        <v>0</v>
      </c>
      <c r="N2625" s="20"/>
    </row>
    <row r="2626" spans="2:14" x14ac:dyDescent="0.2">
      <c r="B2626" s="20">
        <f>Разбивка_по_щитам!B2631</f>
        <v>0</v>
      </c>
      <c r="C2626" s="20">
        <f>Разбивка_по_щитам!C2631</f>
        <v>0</v>
      </c>
      <c r="D2626" s="20">
        <f>Разбивка_по_щитам!F2631</f>
        <v>0</v>
      </c>
      <c r="E2626" s="20">
        <f>Разбивка_по_щитам!H2631</f>
        <v>0</v>
      </c>
      <c r="F2626" s="20">
        <f>Разбивка_по_щитам!I2631</f>
        <v>0</v>
      </c>
      <c r="G2626" s="20">
        <f>Разбивка_по_щитам!J2631</f>
        <v>0</v>
      </c>
      <c r="H2626" s="20">
        <f>Разбивка_по_щитам!K2631</f>
        <v>0</v>
      </c>
      <c r="I2626" s="20">
        <f>Разбивка_по_щитам!L2631</f>
        <v>0</v>
      </c>
      <c r="J2626" s="20">
        <f>Разбивка_по_щитам!M2631</f>
        <v>0</v>
      </c>
      <c r="K2626" s="20">
        <f>Разбивка_по_щитам!N2631</f>
        <v>0</v>
      </c>
      <c r="L2626" s="20"/>
      <c r="M2626" s="20">
        <f>Разбивка_по_щитам!P2631</f>
        <v>0</v>
      </c>
      <c r="N2626" s="20"/>
    </row>
    <row r="2627" spans="2:14" x14ac:dyDescent="0.2">
      <c r="B2627" s="20">
        <f>Разбивка_по_щитам!B2632</f>
        <v>0</v>
      </c>
      <c r="C2627" s="20">
        <f>Разбивка_по_щитам!C2632</f>
        <v>0</v>
      </c>
      <c r="D2627" s="20">
        <f>Разбивка_по_щитам!F2632</f>
        <v>0</v>
      </c>
      <c r="E2627" s="20">
        <f>Разбивка_по_щитам!H2632</f>
        <v>0</v>
      </c>
      <c r="F2627" s="20">
        <f>Разбивка_по_щитам!I2632</f>
        <v>0</v>
      </c>
      <c r="G2627" s="20">
        <f>Разбивка_по_щитам!J2632</f>
        <v>0</v>
      </c>
      <c r="H2627" s="20">
        <f>Разбивка_по_щитам!K2632</f>
        <v>0</v>
      </c>
      <c r="I2627" s="20">
        <f>Разбивка_по_щитам!L2632</f>
        <v>0</v>
      </c>
      <c r="J2627" s="20">
        <f>Разбивка_по_щитам!M2632</f>
        <v>0</v>
      </c>
      <c r="K2627" s="20">
        <f>Разбивка_по_щитам!N2632</f>
        <v>0</v>
      </c>
      <c r="L2627" s="20"/>
      <c r="M2627" s="20">
        <f>Разбивка_по_щитам!P2632</f>
        <v>0</v>
      </c>
      <c r="N2627" s="20"/>
    </row>
    <row r="2628" spans="2:14" x14ac:dyDescent="0.2">
      <c r="B2628" s="20">
        <f>Разбивка_по_щитам!B2633</f>
        <v>0</v>
      </c>
      <c r="C2628" s="20">
        <f>Разбивка_по_щитам!C2633</f>
        <v>0</v>
      </c>
      <c r="D2628" s="20">
        <f>Разбивка_по_щитам!F2633</f>
        <v>0</v>
      </c>
      <c r="E2628" s="20">
        <f>Разбивка_по_щитам!H2633</f>
        <v>0</v>
      </c>
      <c r="F2628" s="20">
        <f>Разбивка_по_щитам!I2633</f>
        <v>0</v>
      </c>
      <c r="G2628" s="20">
        <f>Разбивка_по_щитам!J2633</f>
        <v>0</v>
      </c>
      <c r="H2628" s="20">
        <f>Разбивка_по_щитам!K2633</f>
        <v>0</v>
      </c>
      <c r="I2628" s="20">
        <f>Разбивка_по_щитам!L2633</f>
        <v>0</v>
      </c>
      <c r="J2628" s="20">
        <f>Разбивка_по_щитам!M2633</f>
        <v>0</v>
      </c>
      <c r="K2628" s="20">
        <f>Разбивка_по_щитам!N2633</f>
        <v>0</v>
      </c>
      <c r="L2628" s="20"/>
      <c r="M2628" s="20">
        <f>Разбивка_по_щитам!P2633</f>
        <v>0</v>
      </c>
      <c r="N2628" s="20"/>
    </row>
    <row r="2629" spans="2:14" x14ac:dyDescent="0.2">
      <c r="B2629" s="20">
        <f>Разбивка_по_щитам!B2634</f>
        <v>0</v>
      </c>
      <c r="C2629" s="20">
        <f>Разбивка_по_щитам!C2634</f>
        <v>0</v>
      </c>
      <c r="D2629" s="20">
        <f>Разбивка_по_щитам!F2634</f>
        <v>0</v>
      </c>
      <c r="E2629" s="20">
        <f>Разбивка_по_щитам!H2634</f>
        <v>0</v>
      </c>
      <c r="F2629" s="20">
        <f>Разбивка_по_щитам!I2634</f>
        <v>0</v>
      </c>
      <c r="G2629" s="20">
        <f>Разбивка_по_щитам!J2634</f>
        <v>0</v>
      </c>
      <c r="H2629" s="20">
        <f>Разбивка_по_щитам!K2634</f>
        <v>0</v>
      </c>
      <c r="I2629" s="20">
        <f>Разбивка_по_щитам!L2634</f>
        <v>0</v>
      </c>
      <c r="J2629" s="20">
        <f>Разбивка_по_щитам!M2634</f>
        <v>0</v>
      </c>
      <c r="K2629" s="20">
        <f>Разбивка_по_щитам!N2634</f>
        <v>0</v>
      </c>
      <c r="L2629" s="20"/>
      <c r="M2629" s="20">
        <f>Разбивка_по_щитам!P2634</f>
        <v>0</v>
      </c>
      <c r="N2629" s="20"/>
    </row>
    <row r="2630" spans="2:14" x14ac:dyDescent="0.2">
      <c r="B2630" s="20">
        <f>Разбивка_по_щитам!B2635</f>
        <v>0</v>
      </c>
      <c r="C2630" s="20">
        <f>Разбивка_по_щитам!C2635</f>
        <v>0</v>
      </c>
      <c r="D2630" s="20">
        <f>Разбивка_по_щитам!F2635</f>
        <v>0</v>
      </c>
      <c r="E2630" s="20">
        <f>Разбивка_по_щитам!H2635</f>
        <v>0</v>
      </c>
      <c r="F2630" s="20">
        <f>Разбивка_по_щитам!I2635</f>
        <v>0</v>
      </c>
      <c r="G2630" s="20">
        <f>Разбивка_по_щитам!J2635</f>
        <v>0</v>
      </c>
      <c r="H2630" s="20">
        <f>Разбивка_по_щитам!K2635</f>
        <v>0</v>
      </c>
      <c r="I2630" s="20">
        <f>Разбивка_по_щитам!L2635</f>
        <v>0</v>
      </c>
      <c r="J2630" s="20">
        <f>Разбивка_по_щитам!M2635</f>
        <v>0</v>
      </c>
      <c r="K2630" s="20">
        <f>Разбивка_по_щитам!N2635</f>
        <v>0</v>
      </c>
      <c r="L2630" s="20"/>
      <c r="M2630" s="20">
        <f>Разбивка_по_щитам!P2635</f>
        <v>0</v>
      </c>
      <c r="N2630" s="20"/>
    </row>
    <row r="2631" spans="2:14" x14ac:dyDescent="0.2">
      <c r="B2631" s="20">
        <f>Разбивка_по_щитам!B2636</f>
        <v>0</v>
      </c>
      <c r="C2631" s="20">
        <f>Разбивка_по_щитам!C2636</f>
        <v>0</v>
      </c>
      <c r="D2631" s="20">
        <f>Разбивка_по_щитам!F2636</f>
        <v>0</v>
      </c>
      <c r="E2631" s="20">
        <f>Разбивка_по_щитам!H2636</f>
        <v>0</v>
      </c>
      <c r="F2631" s="20">
        <f>Разбивка_по_щитам!I2636</f>
        <v>0</v>
      </c>
      <c r="G2631" s="20">
        <f>Разбивка_по_щитам!J2636</f>
        <v>0</v>
      </c>
      <c r="H2631" s="20">
        <f>Разбивка_по_щитам!K2636</f>
        <v>0</v>
      </c>
      <c r="I2631" s="20">
        <f>Разбивка_по_щитам!L2636</f>
        <v>0</v>
      </c>
      <c r="J2631" s="20">
        <f>Разбивка_по_щитам!M2636</f>
        <v>0</v>
      </c>
      <c r="K2631" s="20">
        <f>Разбивка_по_щитам!N2636</f>
        <v>0</v>
      </c>
      <c r="L2631" s="20"/>
      <c r="M2631" s="20">
        <f>Разбивка_по_щитам!P2636</f>
        <v>0</v>
      </c>
      <c r="N2631" s="20"/>
    </row>
    <row r="2632" spans="2:14" x14ac:dyDescent="0.2">
      <c r="B2632" s="20">
        <f>Разбивка_по_щитам!B2637</f>
        <v>0</v>
      </c>
      <c r="C2632" s="20">
        <f>Разбивка_по_щитам!C2637</f>
        <v>0</v>
      </c>
      <c r="D2632" s="20">
        <f>Разбивка_по_щитам!F2637</f>
        <v>0</v>
      </c>
      <c r="E2632" s="20">
        <f>Разбивка_по_щитам!H2637</f>
        <v>0</v>
      </c>
      <c r="F2632" s="20">
        <f>Разбивка_по_щитам!I2637</f>
        <v>0</v>
      </c>
      <c r="G2632" s="20">
        <f>Разбивка_по_щитам!J2637</f>
        <v>0</v>
      </c>
      <c r="H2632" s="20">
        <f>Разбивка_по_щитам!K2637</f>
        <v>0</v>
      </c>
      <c r="I2632" s="20">
        <f>Разбивка_по_щитам!L2637</f>
        <v>0</v>
      </c>
      <c r="J2632" s="20">
        <f>Разбивка_по_щитам!M2637</f>
        <v>0</v>
      </c>
      <c r="K2632" s="20">
        <f>Разбивка_по_щитам!N2637</f>
        <v>0</v>
      </c>
      <c r="L2632" s="20"/>
      <c r="M2632" s="20">
        <f>Разбивка_по_щитам!P2637</f>
        <v>0</v>
      </c>
      <c r="N2632" s="20"/>
    </row>
    <row r="2633" spans="2:14" x14ac:dyDescent="0.2">
      <c r="B2633" s="20">
        <f>Разбивка_по_щитам!B2638</f>
        <v>0</v>
      </c>
      <c r="C2633" s="20">
        <f>Разбивка_по_щитам!C2638</f>
        <v>0</v>
      </c>
      <c r="D2633" s="20">
        <f>Разбивка_по_щитам!F2638</f>
        <v>0</v>
      </c>
      <c r="E2633" s="20">
        <f>Разбивка_по_щитам!H2638</f>
        <v>0</v>
      </c>
      <c r="F2633" s="20">
        <f>Разбивка_по_щитам!I2638</f>
        <v>0</v>
      </c>
      <c r="G2633" s="20">
        <f>Разбивка_по_щитам!J2638</f>
        <v>0</v>
      </c>
      <c r="H2633" s="20">
        <f>Разбивка_по_щитам!K2638</f>
        <v>0</v>
      </c>
      <c r="I2633" s="20">
        <f>Разбивка_по_щитам!L2638</f>
        <v>0</v>
      </c>
      <c r="J2633" s="20">
        <f>Разбивка_по_щитам!M2638</f>
        <v>0</v>
      </c>
      <c r="K2633" s="20">
        <f>Разбивка_по_щитам!N2638</f>
        <v>0</v>
      </c>
      <c r="L2633" s="20"/>
      <c r="M2633" s="20">
        <f>Разбивка_по_щитам!P2638</f>
        <v>0</v>
      </c>
      <c r="N2633" s="20"/>
    </row>
    <row r="2634" spans="2:14" x14ac:dyDescent="0.2">
      <c r="B2634" s="20">
        <f>Разбивка_по_щитам!B2639</f>
        <v>0</v>
      </c>
      <c r="C2634" s="20">
        <f>Разбивка_по_щитам!C2639</f>
        <v>0</v>
      </c>
      <c r="D2634" s="20">
        <f>Разбивка_по_щитам!F2639</f>
        <v>0</v>
      </c>
      <c r="E2634" s="20">
        <f>Разбивка_по_щитам!H2639</f>
        <v>0</v>
      </c>
      <c r="F2634" s="20">
        <f>Разбивка_по_щитам!I2639</f>
        <v>0</v>
      </c>
      <c r="G2634" s="20">
        <f>Разбивка_по_щитам!J2639</f>
        <v>0</v>
      </c>
      <c r="H2634" s="20">
        <f>Разбивка_по_щитам!K2639</f>
        <v>0</v>
      </c>
      <c r="I2634" s="20">
        <f>Разбивка_по_щитам!L2639</f>
        <v>0</v>
      </c>
      <c r="J2634" s="20">
        <f>Разбивка_по_щитам!M2639</f>
        <v>0</v>
      </c>
      <c r="K2634" s="20">
        <f>Разбивка_по_щитам!N2639</f>
        <v>0</v>
      </c>
      <c r="L2634" s="20"/>
      <c r="M2634" s="20">
        <f>Разбивка_по_щитам!P2639</f>
        <v>0</v>
      </c>
      <c r="N2634" s="20"/>
    </row>
    <row r="2635" spans="2:14" x14ac:dyDescent="0.2">
      <c r="B2635" s="20">
        <f>Разбивка_по_щитам!B2640</f>
        <v>0</v>
      </c>
      <c r="C2635" s="20">
        <f>Разбивка_по_щитам!C2640</f>
        <v>0</v>
      </c>
      <c r="D2635" s="20">
        <f>Разбивка_по_щитам!F2640</f>
        <v>0</v>
      </c>
      <c r="E2635" s="20">
        <f>Разбивка_по_щитам!H2640</f>
        <v>0</v>
      </c>
      <c r="F2635" s="20">
        <f>Разбивка_по_щитам!I2640</f>
        <v>0</v>
      </c>
      <c r="G2635" s="20">
        <f>Разбивка_по_щитам!J2640</f>
        <v>0</v>
      </c>
      <c r="H2635" s="20">
        <f>Разбивка_по_щитам!K2640</f>
        <v>0</v>
      </c>
      <c r="I2635" s="20">
        <f>Разбивка_по_щитам!L2640</f>
        <v>0</v>
      </c>
      <c r="J2635" s="20">
        <f>Разбивка_по_щитам!M2640</f>
        <v>0</v>
      </c>
      <c r="K2635" s="20">
        <f>Разбивка_по_щитам!N2640</f>
        <v>0</v>
      </c>
      <c r="L2635" s="20"/>
      <c r="M2635" s="20">
        <f>Разбивка_по_щитам!P2640</f>
        <v>0</v>
      </c>
      <c r="N2635" s="20"/>
    </row>
    <row r="2636" spans="2:14" x14ac:dyDescent="0.2">
      <c r="B2636" s="20">
        <f>Разбивка_по_щитам!B2641</f>
        <v>0</v>
      </c>
      <c r="C2636" s="20">
        <f>Разбивка_по_щитам!C2641</f>
        <v>0</v>
      </c>
      <c r="D2636" s="20">
        <f>Разбивка_по_щитам!F2641</f>
        <v>0</v>
      </c>
      <c r="E2636" s="20">
        <f>Разбивка_по_щитам!H2641</f>
        <v>0</v>
      </c>
      <c r="F2636" s="20">
        <f>Разбивка_по_щитам!I2641</f>
        <v>0</v>
      </c>
      <c r="G2636" s="20">
        <f>Разбивка_по_щитам!J2641</f>
        <v>0</v>
      </c>
      <c r="H2636" s="20">
        <f>Разбивка_по_щитам!K2641</f>
        <v>0</v>
      </c>
      <c r="I2636" s="20">
        <f>Разбивка_по_щитам!L2641</f>
        <v>0</v>
      </c>
      <c r="J2636" s="20">
        <f>Разбивка_по_щитам!M2641</f>
        <v>0</v>
      </c>
      <c r="K2636" s="20">
        <f>Разбивка_по_щитам!N2641</f>
        <v>0</v>
      </c>
      <c r="L2636" s="20"/>
      <c r="M2636" s="20">
        <f>Разбивка_по_щитам!P2641</f>
        <v>0</v>
      </c>
      <c r="N2636" s="20"/>
    </row>
    <row r="2637" spans="2:14" x14ac:dyDescent="0.2">
      <c r="B2637" s="20">
        <f>Разбивка_по_щитам!B2642</f>
        <v>0</v>
      </c>
      <c r="C2637" s="20">
        <f>Разбивка_по_щитам!C2642</f>
        <v>0</v>
      </c>
      <c r="D2637" s="20">
        <f>Разбивка_по_щитам!F2642</f>
        <v>0</v>
      </c>
      <c r="E2637" s="20">
        <f>Разбивка_по_щитам!H2642</f>
        <v>0</v>
      </c>
      <c r="F2637" s="20">
        <f>Разбивка_по_щитам!I2642</f>
        <v>0</v>
      </c>
      <c r="G2637" s="20">
        <f>Разбивка_по_щитам!J2642</f>
        <v>0</v>
      </c>
      <c r="H2637" s="20">
        <f>Разбивка_по_щитам!K2642</f>
        <v>0</v>
      </c>
      <c r="I2637" s="20">
        <f>Разбивка_по_щитам!L2642</f>
        <v>0</v>
      </c>
      <c r="J2637" s="20">
        <f>Разбивка_по_щитам!M2642</f>
        <v>0</v>
      </c>
      <c r="K2637" s="20">
        <f>Разбивка_по_щитам!N2642</f>
        <v>0</v>
      </c>
      <c r="L2637" s="20"/>
      <c r="M2637" s="20">
        <f>Разбивка_по_щитам!P2642</f>
        <v>0</v>
      </c>
      <c r="N2637" s="20"/>
    </row>
    <row r="2638" spans="2:14" x14ac:dyDescent="0.2">
      <c r="B2638" s="20">
        <f>Разбивка_по_щитам!B2643</f>
        <v>0</v>
      </c>
      <c r="C2638" s="20">
        <f>Разбивка_по_щитам!C2643</f>
        <v>0</v>
      </c>
      <c r="D2638" s="20">
        <f>Разбивка_по_щитам!F2643</f>
        <v>0</v>
      </c>
      <c r="E2638" s="20">
        <f>Разбивка_по_щитам!H2643</f>
        <v>0</v>
      </c>
      <c r="F2638" s="20">
        <f>Разбивка_по_щитам!I2643</f>
        <v>0</v>
      </c>
      <c r="G2638" s="20">
        <f>Разбивка_по_щитам!J2643</f>
        <v>0</v>
      </c>
      <c r="H2638" s="20">
        <f>Разбивка_по_щитам!K2643</f>
        <v>0</v>
      </c>
      <c r="I2638" s="20">
        <f>Разбивка_по_щитам!L2643</f>
        <v>0</v>
      </c>
      <c r="J2638" s="20">
        <f>Разбивка_по_щитам!M2643</f>
        <v>0</v>
      </c>
      <c r="K2638" s="20">
        <f>Разбивка_по_щитам!N2643</f>
        <v>0</v>
      </c>
      <c r="L2638" s="20"/>
      <c r="M2638" s="20">
        <f>Разбивка_по_щитам!P2643</f>
        <v>0</v>
      </c>
      <c r="N2638" s="20"/>
    </row>
    <row r="2639" spans="2:14" x14ac:dyDescent="0.2">
      <c r="B2639" s="20">
        <f>Разбивка_по_щитам!B2644</f>
        <v>0</v>
      </c>
      <c r="C2639" s="20">
        <f>Разбивка_по_щитам!C2644</f>
        <v>0</v>
      </c>
      <c r="D2639" s="20">
        <f>Разбивка_по_щитам!F2644</f>
        <v>0</v>
      </c>
      <c r="E2639" s="20">
        <f>Разбивка_по_щитам!H2644</f>
        <v>0</v>
      </c>
      <c r="F2639" s="20">
        <f>Разбивка_по_щитам!I2644</f>
        <v>0</v>
      </c>
      <c r="G2639" s="20">
        <f>Разбивка_по_щитам!J2644</f>
        <v>0</v>
      </c>
      <c r="H2639" s="20">
        <f>Разбивка_по_щитам!K2644</f>
        <v>0</v>
      </c>
      <c r="I2639" s="20">
        <f>Разбивка_по_щитам!L2644</f>
        <v>0</v>
      </c>
      <c r="J2639" s="20">
        <f>Разбивка_по_щитам!M2644</f>
        <v>0</v>
      </c>
      <c r="K2639" s="20">
        <f>Разбивка_по_щитам!N2644</f>
        <v>0</v>
      </c>
      <c r="L2639" s="20"/>
      <c r="M2639" s="20">
        <f>Разбивка_по_щитам!P2644</f>
        <v>0</v>
      </c>
      <c r="N2639" s="20"/>
    </row>
    <row r="2640" spans="2:14" x14ac:dyDescent="0.2">
      <c r="B2640" s="20">
        <f>Разбивка_по_щитам!B2645</f>
        <v>0</v>
      </c>
      <c r="C2640" s="20">
        <f>Разбивка_по_щитам!C2645</f>
        <v>0</v>
      </c>
      <c r="D2640" s="20">
        <f>Разбивка_по_щитам!F2645</f>
        <v>0</v>
      </c>
      <c r="E2640" s="20">
        <f>Разбивка_по_щитам!H2645</f>
        <v>0</v>
      </c>
      <c r="F2640" s="20">
        <f>Разбивка_по_щитам!I2645</f>
        <v>0</v>
      </c>
      <c r="G2640" s="20">
        <f>Разбивка_по_щитам!J2645</f>
        <v>0</v>
      </c>
      <c r="H2640" s="20">
        <f>Разбивка_по_щитам!K2645</f>
        <v>0</v>
      </c>
      <c r="I2640" s="20">
        <f>Разбивка_по_щитам!L2645</f>
        <v>0</v>
      </c>
      <c r="J2640" s="20">
        <f>Разбивка_по_щитам!M2645</f>
        <v>0</v>
      </c>
      <c r="K2640" s="20">
        <f>Разбивка_по_щитам!N2645</f>
        <v>0</v>
      </c>
      <c r="L2640" s="20"/>
      <c r="M2640" s="20">
        <f>Разбивка_по_щитам!P2645</f>
        <v>0</v>
      </c>
      <c r="N2640" s="20"/>
    </row>
    <row r="2641" spans="2:14" x14ac:dyDescent="0.2">
      <c r="B2641" s="20">
        <f>Разбивка_по_щитам!B2646</f>
        <v>0</v>
      </c>
      <c r="C2641" s="20">
        <f>Разбивка_по_щитам!C2646</f>
        <v>0</v>
      </c>
      <c r="D2641" s="20">
        <f>Разбивка_по_щитам!F2646</f>
        <v>0</v>
      </c>
      <c r="E2641" s="20">
        <f>Разбивка_по_щитам!H2646</f>
        <v>0</v>
      </c>
      <c r="F2641" s="20">
        <f>Разбивка_по_щитам!I2646</f>
        <v>0</v>
      </c>
      <c r="G2641" s="20">
        <f>Разбивка_по_щитам!J2646</f>
        <v>0</v>
      </c>
      <c r="H2641" s="20">
        <f>Разбивка_по_щитам!K2646</f>
        <v>0</v>
      </c>
      <c r="I2641" s="20">
        <f>Разбивка_по_щитам!L2646</f>
        <v>0</v>
      </c>
      <c r="J2641" s="20">
        <f>Разбивка_по_щитам!M2646</f>
        <v>0</v>
      </c>
      <c r="K2641" s="20">
        <f>Разбивка_по_щитам!N2646</f>
        <v>0</v>
      </c>
      <c r="L2641" s="20"/>
      <c r="M2641" s="20">
        <f>Разбивка_по_щитам!P2646</f>
        <v>0</v>
      </c>
      <c r="N2641" s="20"/>
    </row>
    <row r="2642" spans="2:14" x14ac:dyDescent="0.2">
      <c r="B2642" s="20">
        <f>Разбивка_по_щитам!B2647</f>
        <v>0</v>
      </c>
      <c r="C2642" s="20">
        <f>Разбивка_по_щитам!C2647</f>
        <v>0</v>
      </c>
      <c r="D2642" s="20">
        <f>Разбивка_по_щитам!F2647</f>
        <v>0</v>
      </c>
      <c r="E2642" s="20">
        <f>Разбивка_по_щитам!H2647</f>
        <v>0</v>
      </c>
      <c r="F2642" s="20">
        <f>Разбивка_по_щитам!I2647</f>
        <v>0</v>
      </c>
      <c r="G2642" s="20">
        <f>Разбивка_по_щитам!J2647</f>
        <v>0</v>
      </c>
      <c r="H2642" s="20">
        <f>Разбивка_по_щитам!K2647</f>
        <v>0</v>
      </c>
      <c r="I2642" s="20">
        <f>Разбивка_по_щитам!L2647</f>
        <v>0</v>
      </c>
      <c r="J2642" s="20">
        <f>Разбивка_по_щитам!M2647</f>
        <v>0</v>
      </c>
      <c r="K2642" s="20">
        <f>Разбивка_по_щитам!N2647</f>
        <v>0</v>
      </c>
      <c r="L2642" s="20"/>
      <c r="M2642" s="20">
        <f>Разбивка_по_щитам!P2647</f>
        <v>0</v>
      </c>
      <c r="N2642" s="20"/>
    </row>
    <row r="2643" spans="2:14" x14ac:dyDescent="0.2">
      <c r="B2643" s="20">
        <f>Разбивка_по_щитам!B2648</f>
        <v>0</v>
      </c>
      <c r="C2643" s="20">
        <f>Разбивка_по_щитам!C2648</f>
        <v>0</v>
      </c>
      <c r="D2643" s="20">
        <f>Разбивка_по_щитам!F2648</f>
        <v>0</v>
      </c>
      <c r="E2643" s="20">
        <f>Разбивка_по_щитам!H2648</f>
        <v>0</v>
      </c>
      <c r="F2643" s="20">
        <f>Разбивка_по_щитам!I2648</f>
        <v>0</v>
      </c>
      <c r="G2643" s="20">
        <f>Разбивка_по_щитам!J2648</f>
        <v>0</v>
      </c>
      <c r="H2643" s="20">
        <f>Разбивка_по_щитам!K2648</f>
        <v>0</v>
      </c>
      <c r="I2643" s="20">
        <f>Разбивка_по_щитам!L2648</f>
        <v>0</v>
      </c>
      <c r="J2643" s="20">
        <f>Разбивка_по_щитам!M2648</f>
        <v>0</v>
      </c>
      <c r="K2643" s="20">
        <f>Разбивка_по_щитам!N2648</f>
        <v>0</v>
      </c>
      <c r="L2643" s="20"/>
      <c r="M2643" s="20">
        <f>Разбивка_по_щитам!P2648</f>
        <v>0</v>
      </c>
      <c r="N2643" s="20"/>
    </row>
    <row r="2644" spans="2:14" x14ac:dyDescent="0.2">
      <c r="B2644" s="20">
        <f>Разбивка_по_щитам!B2649</f>
        <v>0</v>
      </c>
      <c r="C2644" s="20">
        <f>Разбивка_по_щитам!C2649</f>
        <v>0</v>
      </c>
      <c r="D2644" s="20">
        <f>Разбивка_по_щитам!F2649</f>
        <v>0</v>
      </c>
      <c r="E2644" s="20">
        <f>Разбивка_по_щитам!H2649</f>
        <v>0</v>
      </c>
      <c r="F2644" s="20">
        <f>Разбивка_по_щитам!I2649</f>
        <v>0</v>
      </c>
      <c r="G2644" s="20">
        <f>Разбивка_по_щитам!J2649</f>
        <v>0</v>
      </c>
      <c r="H2644" s="20">
        <f>Разбивка_по_щитам!K2649</f>
        <v>0</v>
      </c>
      <c r="I2644" s="20">
        <f>Разбивка_по_щитам!L2649</f>
        <v>0</v>
      </c>
      <c r="J2644" s="20">
        <f>Разбивка_по_щитам!M2649</f>
        <v>0</v>
      </c>
      <c r="K2644" s="20">
        <f>Разбивка_по_щитам!N2649</f>
        <v>0</v>
      </c>
      <c r="L2644" s="20"/>
      <c r="M2644" s="20">
        <f>Разбивка_по_щитам!P2649</f>
        <v>0</v>
      </c>
      <c r="N2644" s="20"/>
    </row>
    <row r="2645" spans="2:14" x14ac:dyDescent="0.2">
      <c r="B2645" s="20">
        <f>Разбивка_по_щитам!B2650</f>
        <v>0</v>
      </c>
      <c r="C2645" s="20">
        <f>Разбивка_по_щитам!C2650</f>
        <v>0</v>
      </c>
      <c r="D2645" s="20">
        <f>Разбивка_по_щитам!F2650</f>
        <v>0</v>
      </c>
      <c r="E2645" s="20">
        <f>Разбивка_по_щитам!H2650</f>
        <v>0</v>
      </c>
      <c r="F2645" s="20">
        <f>Разбивка_по_щитам!I2650</f>
        <v>0</v>
      </c>
      <c r="G2645" s="20">
        <f>Разбивка_по_щитам!J2650</f>
        <v>0</v>
      </c>
      <c r="H2645" s="20">
        <f>Разбивка_по_щитам!K2650</f>
        <v>0</v>
      </c>
      <c r="I2645" s="20">
        <f>Разбивка_по_щитам!L2650</f>
        <v>0</v>
      </c>
      <c r="J2645" s="20">
        <f>Разбивка_по_щитам!M2650</f>
        <v>0</v>
      </c>
      <c r="K2645" s="20">
        <f>Разбивка_по_щитам!N2650</f>
        <v>0</v>
      </c>
      <c r="L2645" s="20"/>
      <c r="M2645" s="20">
        <f>Разбивка_по_щитам!P2650</f>
        <v>0</v>
      </c>
      <c r="N2645" s="20"/>
    </row>
    <row r="2646" spans="2:14" x14ac:dyDescent="0.2">
      <c r="B2646" s="20">
        <f>Разбивка_по_щитам!B2651</f>
        <v>0</v>
      </c>
      <c r="C2646" s="20">
        <f>Разбивка_по_щитам!C2651</f>
        <v>0</v>
      </c>
      <c r="D2646" s="20">
        <f>Разбивка_по_щитам!F2651</f>
        <v>0</v>
      </c>
      <c r="E2646" s="20">
        <f>Разбивка_по_щитам!H2651</f>
        <v>0</v>
      </c>
      <c r="F2646" s="20">
        <f>Разбивка_по_щитам!I2651</f>
        <v>0</v>
      </c>
      <c r="G2646" s="20">
        <f>Разбивка_по_щитам!J2651</f>
        <v>0</v>
      </c>
      <c r="H2646" s="20">
        <f>Разбивка_по_щитам!K2651</f>
        <v>0</v>
      </c>
      <c r="I2646" s="20">
        <f>Разбивка_по_щитам!L2651</f>
        <v>0</v>
      </c>
      <c r="J2646" s="20">
        <f>Разбивка_по_щитам!M2651</f>
        <v>0</v>
      </c>
      <c r="K2646" s="20">
        <f>Разбивка_по_щитам!N2651</f>
        <v>0</v>
      </c>
      <c r="L2646" s="20"/>
      <c r="M2646" s="20">
        <f>Разбивка_по_щитам!P2651</f>
        <v>0</v>
      </c>
      <c r="N2646" s="20"/>
    </row>
    <row r="2647" spans="2:14" x14ac:dyDescent="0.2">
      <c r="B2647" s="20">
        <f>Разбивка_по_щитам!B2652</f>
        <v>0</v>
      </c>
      <c r="C2647" s="20">
        <f>Разбивка_по_щитам!C2652</f>
        <v>0</v>
      </c>
      <c r="D2647" s="20">
        <f>Разбивка_по_щитам!F2652</f>
        <v>0</v>
      </c>
      <c r="E2647" s="20">
        <f>Разбивка_по_щитам!H2652</f>
        <v>0</v>
      </c>
      <c r="F2647" s="20">
        <f>Разбивка_по_щитам!I2652</f>
        <v>0</v>
      </c>
      <c r="G2647" s="20">
        <f>Разбивка_по_щитам!J2652</f>
        <v>0</v>
      </c>
      <c r="H2647" s="20">
        <f>Разбивка_по_щитам!K2652</f>
        <v>0</v>
      </c>
      <c r="I2647" s="20">
        <f>Разбивка_по_щитам!L2652</f>
        <v>0</v>
      </c>
      <c r="J2647" s="20">
        <f>Разбивка_по_щитам!M2652</f>
        <v>0</v>
      </c>
      <c r="K2647" s="20">
        <f>Разбивка_по_щитам!N2652</f>
        <v>0</v>
      </c>
      <c r="L2647" s="20"/>
      <c r="M2647" s="20">
        <f>Разбивка_по_щитам!P2652</f>
        <v>0</v>
      </c>
      <c r="N2647" s="20"/>
    </row>
    <row r="2648" spans="2:14" x14ac:dyDescent="0.2">
      <c r="B2648" s="20">
        <f>Разбивка_по_щитам!B2653</f>
        <v>0</v>
      </c>
      <c r="C2648" s="20">
        <f>Разбивка_по_щитам!C2653</f>
        <v>0</v>
      </c>
      <c r="D2648" s="20">
        <f>Разбивка_по_щитам!F2653</f>
        <v>0</v>
      </c>
      <c r="E2648" s="20">
        <f>Разбивка_по_щитам!H2653</f>
        <v>0</v>
      </c>
      <c r="F2648" s="20">
        <f>Разбивка_по_щитам!I2653</f>
        <v>0</v>
      </c>
      <c r="G2648" s="20">
        <f>Разбивка_по_щитам!J2653</f>
        <v>0</v>
      </c>
      <c r="H2648" s="20">
        <f>Разбивка_по_щитам!K2653</f>
        <v>0</v>
      </c>
      <c r="I2648" s="20">
        <f>Разбивка_по_щитам!L2653</f>
        <v>0</v>
      </c>
      <c r="J2648" s="20">
        <f>Разбивка_по_щитам!M2653</f>
        <v>0</v>
      </c>
      <c r="K2648" s="20">
        <f>Разбивка_по_щитам!N2653</f>
        <v>0</v>
      </c>
      <c r="L2648" s="20"/>
      <c r="M2648" s="20">
        <f>Разбивка_по_щитам!P2653</f>
        <v>0</v>
      </c>
      <c r="N2648" s="20"/>
    </row>
    <row r="2649" spans="2:14" x14ac:dyDescent="0.2">
      <c r="B2649" s="20">
        <f>Разбивка_по_щитам!B2654</f>
        <v>0</v>
      </c>
      <c r="C2649" s="20">
        <f>Разбивка_по_щитам!C2654</f>
        <v>0</v>
      </c>
      <c r="D2649" s="20">
        <f>Разбивка_по_щитам!F2654</f>
        <v>0</v>
      </c>
      <c r="E2649" s="20">
        <f>Разбивка_по_щитам!H2654</f>
        <v>0</v>
      </c>
      <c r="F2649" s="20">
        <f>Разбивка_по_щитам!I2654</f>
        <v>0</v>
      </c>
      <c r="G2649" s="20">
        <f>Разбивка_по_щитам!J2654</f>
        <v>0</v>
      </c>
      <c r="H2649" s="20">
        <f>Разбивка_по_щитам!K2654</f>
        <v>0</v>
      </c>
      <c r="I2649" s="20">
        <f>Разбивка_по_щитам!L2654</f>
        <v>0</v>
      </c>
      <c r="J2649" s="20">
        <f>Разбивка_по_щитам!M2654</f>
        <v>0</v>
      </c>
      <c r="K2649" s="20">
        <f>Разбивка_по_щитам!N2654</f>
        <v>0</v>
      </c>
      <c r="L2649" s="20"/>
      <c r="M2649" s="20">
        <f>Разбивка_по_щитам!P2654</f>
        <v>0</v>
      </c>
      <c r="N2649" s="20"/>
    </row>
    <row r="2650" spans="2:14" x14ac:dyDescent="0.2">
      <c r="B2650" s="20">
        <f>Разбивка_по_щитам!B2655</f>
        <v>0</v>
      </c>
      <c r="C2650" s="20">
        <f>Разбивка_по_щитам!C2655</f>
        <v>0</v>
      </c>
      <c r="D2650" s="20">
        <f>Разбивка_по_щитам!F2655</f>
        <v>0</v>
      </c>
      <c r="E2650" s="20">
        <f>Разбивка_по_щитам!H2655</f>
        <v>0</v>
      </c>
      <c r="F2650" s="20">
        <f>Разбивка_по_щитам!I2655</f>
        <v>0</v>
      </c>
      <c r="G2650" s="20">
        <f>Разбивка_по_щитам!J2655</f>
        <v>0</v>
      </c>
      <c r="H2650" s="20">
        <f>Разбивка_по_щитам!K2655</f>
        <v>0</v>
      </c>
      <c r="I2650" s="20">
        <f>Разбивка_по_щитам!L2655</f>
        <v>0</v>
      </c>
      <c r="J2650" s="20">
        <f>Разбивка_по_щитам!M2655</f>
        <v>0</v>
      </c>
      <c r="K2650" s="20">
        <f>Разбивка_по_щитам!N2655</f>
        <v>0</v>
      </c>
      <c r="L2650" s="20"/>
      <c r="M2650" s="20">
        <f>Разбивка_по_щитам!P2655</f>
        <v>0</v>
      </c>
      <c r="N2650" s="20"/>
    </row>
    <row r="2651" spans="2:14" x14ac:dyDescent="0.2">
      <c r="B2651" s="20">
        <f>Разбивка_по_щитам!B2656</f>
        <v>0</v>
      </c>
      <c r="C2651" s="20">
        <f>Разбивка_по_щитам!C2656</f>
        <v>0</v>
      </c>
      <c r="D2651" s="20">
        <f>Разбивка_по_щитам!F2656</f>
        <v>0</v>
      </c>
      <c r="E2651" s="20">
        <f>Разбивка_по_щитам!H2656</f>
        <v>0</v>
      </c>
      <c r="F2651" s="20">
        <f>Разбивка_по_щитам!I2656</f>
        <v>0</v>
      </c>
      <c r="G2651" s="20">
        <f>Разбивка_по_щитам!J2656</f>
        <v>0</v>
      </c>
      <c r="H2651" s="20">
        <f>Разбивка_по_щитам!K2656</f>
        <v>0</v>
      </c>
      <c r="I2651" s="20">
        <f>Разбивка_по_щитам!L2656</f>
        <v>0</v>
      </c>
      <c r="J2651" s="20">
        <f>Разбивка_по_щитам!M2656</f>
        <v>0</v>
      </c>
      <c r="K2651" s="20">
        <f>Разбивка_по_щитам!N2656</f>
        <v>0</v>
      </c>
      <c r="L2651" s="20"/>
      <c r="M2651" s="20">
        <f>Разбивка_по_щитам!P2656</f>
        <v>0</v>
      </c>
      <c r="N2651" s="20"/>
    </row>
    <row r="2652" spans="2:14" x14ac:dyDescent="0.2">
      <c r="B2652" s="20">
        <f>Разбивка_по_щитам!B2657</f>
        <v>0</v>
      </c>
      <c r="C2652" s="20">
        <f>Разбивка_по_щитам!C2657</f>
        <v>0</v>
      </c>
      <c r="D2652" s="20">
        <f>Разбивка_по_щитам!F2657</f>
        <v>0</v>
      </c>
      <c r="E2652" s="20">
        <f>Разбивка_по_щитам!H2657</f>
        <v>0</v>
      </c>
      <c r="F2652" s="20">
        <f>Разбивка_по_щитам!I2657</f>
        <v>0</v>
      </c>
      <c r="G2652" s="20">
        <f>Разбивка_по_щитам!J2657</f>
        <v>0</v>
      </c>
      <c r="H2652" s="20">
        <f>Разбивка_по_щитам!K2657</f>
        <v>0</v>
      </c>
      <c r="I2652" s="20">
        <f>Разбивка_по_щитам!L2657</f>
        <v>0</v>
      </c>
      <c r="J2652" s="20">
        <f>Разбивка_по_щитам!M2657</f>
        <v>0</v>
      </c>
      <c r="K2652" s="20">
        <f>Разбивка_по_щитам!N2657</f>
        <v>0</v>
      </c>
      <c r="L2652" s="20"/>
      <c r="M2652" s="20">
        <f>Разбивка_по_щитам!P2657</f>
        <v>0</v>
      </c>
      <c r="N2652" s="20"/>
    </row>
    <row r="2653" spans="2:14" x14ac:dyDescent="0.2">
      <c r="B2653" s="20">
        <f>Разбивка_по_щитам!B2658</f>
        <v>0</v>
      </c>
      <c r="C2653" s="20">
        <f>Разбивка_по_щитам!C2658</f>
        <v>0</v>
      </c>
      <c r="D2653" s="20">
        <f>Разбивка_по_щитам!F2658</f>
        <v>0</v>
      </c>
      <c r="E2653" s="20">
        <f>Разбивка_по_щитам!H2658</f>
        <v>0</v>
      </c>
      <c r="F2653" s="20">
        <f>Разбивка_по_щитам!I2658</f>
        <v>0</v>
      </c>
      <c r="G2653" s="20">
        <f>Разбивка_по_щитам!J2658</f>
        <v>0</v>
      </c>
      <c r="H2653" s="20">
        <f>Разбивка_по_щитам!K2658</f>
        <v>0</v>
      </c>
      <c r="I2653" s="20">
        <f>Разбивка_по_щитам!L2658</f>
        <v>0</v>
      </c>
      <c r="J2653" s="20">
        <f>Разбивка_по_щитам!M2658</f>
        <v>0</v>
      </c>
      <c r="K2653" s="20">
        <f>Разбивка_по_щитам!N2658</f>
        <v>0</v>
      </c>
      <c r="L2653" s="20"/>
      <c r="M2653" s="20">
        <f>Разбивка_по_щитам!P2658</f>
        <v>0</v>
      </c>
      <c r="N2653" s="20"/>
    </row>
    <row r="2654" spans="2:14" x14ac:dyDescent="0.2">
      <c r="B2654" s="20">
        <f>Разбивка_по_щитам!B2659</f>
        <v>0</v>
      </c>
      <c r="C2654" s="20">
        <f>Разбивка_по_щитам!C2659</f>
        <v>0</v>
      </c>
      <c r="D2654" s="20">
        <f>Разбивка_по_щитам!F2659</f>
        <v>0</v>
      </c>
      <c r="E2654" s="20">
        <f>Разбивка_по_щитам!H2659</f>
        <v>0</v>
      </c>
      <c r="F2654" s="20">
        <f>Разбивка_по_щитам!I2659</f>
        <v>0</v>
      </c>
      <c r="G2654" s="20">
        <f>Разбивка_по_щитам!J2659</f>
        <v>0</v>
      </c>
      <c r="H2654" s="20">
        <f>Разбивка_по_щитам!K2659</f>
        <v>0</v>
      </c>
      <c r="I2654" s="20">
        <f>Разбивка_по_щитам!L2659</f>
        <v>0</v>
      </c>
      <c r="J2654" s="20">
        <f>Разбивка_по_щитам!M2659</f>
        <v>0</v>
      </c>
      <c r="K2654" s="20">
        <f>Разбивка_по_щитам!N2659</f>
        <v>0</v>
      </c>
      <c r="L2654" s="20"/>
      <c r="M2654" s="20">
        <f>Разбивка_по_щитам!P2659</f>
        <v>0</v>
      </c>
      <c r="N2654" s="20"/>
    </row>
    <row r="2655" spans="2:14" x14ac:dyDescent="0.2">
      <c r="B2655" s="20">
        <f>Разбивка_по_щитам!B2660</f>
        <v>0</v>
      </c>
      <c r="C2655" s="20">
        <f>Разбивка_по_щитам!C2660</f>
        <v>0</v>
      </c>
      <c r="D2655" s="20">
        <f>Разбивка_по_щитам!F2660</f>
        <v>0</v>
      </c>
      <c r="E2655" s="20">
        <f>Разбивка_по_щитам!H2660</f>
        <v>0</v>
      </c>
      <c r="F2655" s="20">
        <f>Разбивка_по_щитам!I2660</f>
        <v>0</v>
      </c>
      <c r="G2655" s="20">
        <f>Разбивка_по_щитам!J2660</f>
        <v>0</v>
      </c>
      <c r="H2655" s="20">
        <f>Разбивка_по_щитам!K2660</f>
        <v>0</v>
      </c>
      <c r="I2655" s="20">
        <f>Разбивка_по_щитам!L2660</f>
        <v>0</v>
      </c>
      <c r="J2655" s="20">
        <f>Разбивка_по_щитам!M2660</f>
        <v>0</v>
      </c>
      <c r="K2655" s="20">
        <f>Разбивка_по_щитам!N2660</f>
        <v>0</v>
      </c>
      <c r="L2655" s="20"/>
      <c r="M2655" s="20">
        <f>Разбивка_по_щитам!P2660</f>
        <v>0</v>
      </c>
      <c r="N2655" s="20"/>
    </row>
    <row r="2656" spans="2:14" x14ac:dyDescent="0.2">
      <c r="B2656" s="20">
        <f>Разбивка_по_щитам!B2661</f>
        <v>0</v>
      </c>
      <c r="C2656" s="20">
        <f>Разбивка_по_щитам!C2661</f>
        <v>0</v>
      </c>
      <c r="D2656" s="20">
        <f>Разбивка_по_щитам!F2661</f>
        <v>0</v>
      </c>
      <c r="E2656" s="20">
        <f>Разбивка_по_щитам!H2661</f>
        <v>0</v>
      </c>
      <c r="F2656" s="20">
        <f>Разбивка_по_щитам!I2661</f>
        <v>0</v>
      </c>
      <c r="G2656" s="20">
        <f>Разбивка_по_щитам!J2661</f>
        <v>0</v>
      </c>
      <c r="H2656" s="20">
        <f>Разбивка_по_щитам!K2661</f>
        <v>0</v>
      </c>
      <c r="I2656" s="20">
        <f>Разбивка_по_щитам!L2661</f>
        <v>0</v>
      </c>
      <c r="J2656" s="20">
        <f>Разбивка_по_щитам!M2661</f>
        <v>0</v>
      </c>
      <c r="K2656" s="20">
        <f>Разбивка_по_щитам!N2661</f>
        <v>0</v>
      </c>
      <c r="L2656" s="20"/>
      <c r="M2656" s="20">
        <f>Разбивка_по_щитам!P2661</f>
        <v>0</v>
      </c>
      <c r="N2656" s="20"/>
    </row>
    <row r="2657" spans="2:14" x14ac:dyDescent="0.2">
      <c r="B2657" s="20">
        <f>Разбивка_по_щитам!B2662</f>
        <v>0</v>
      </c>
      <c r="C2657" s="20">
        <f>Разбивка_по_щитам!C2662</f>
        <v>0</v>
      </c>
      <c r="D2657" s="20">
        <f>Разбивка_по_щитам!F2662</f>
        <v>0</v>
      </c>
      <c r="E2657" s="20">
        <f>Разбивка_по_щитам!H2662</f>
        <v>0</v>
      </c>
      <c r="F2657" s="20">
        <f>Разбивка_по_щитам!I2662</f>
        <v>0</v>
      </c>
      <c r="G2657" s="20">
        <f>Разбивка_по_щитам!J2662</f>
        <v>0</v>
      </c>
      <c r="H2657" s="20">
        <f>Разбивка_по_щитам!K2662</f>
        <v>0</v>
      </c>
      <c r="I2657" s="20">
        <f>Разбивка_по_щитам!L2662</f>
        <v>0</v>
      </c>
      <c r="J2657" s="20">
        <f>Разбивка_по_щитам!M2662</f>
        <v>0</v>
      </c>
      <c r="K2657" s="20">
        <f>Разбивка_по_щитам!N2662</f>
        <v>0</v>
      </c>
      <c r="L2657" s="20"/>
      <c r="M2657" s="20">
        <f>Разбивка_по_щитам!P2662</f>
        <v>0</v>
      </c>
      <c r="N2657" s="20"/>
    </row>
    <row r="2658" spans="2:14" x14ac:dyDescent="0.2">
      <c r="B2658" s="20">
        <f>Разбивка_по_щитам!B2663</f>
        <v>0</v>
      </c>
      <c r="C2658" s="20">
        <f>Разбивка_по_щитам!C2663</f>
        <v>0</v>
      </c>
      <c r="D2658" s="20">
        <f>Разбивка_по_щитам!F2663</f>
        <v>0</v>
      </c>
      <c r="E2658" s="20">
        <f>Разбивка_по_щитам!H2663</f>
        <v>0</v>
      </c>
      <c r="F2658" s="20">
        <f>Разбивка_по_щитам!I2663</f>
        <v>0</v>
      </c>
      <c r="G2658" s="20">
        <f>Разбивка_по_щитам!J2663</f>
        <v>0</v>
      </c>
      <c r="H2658" s="20">
        <f>Разбивка_по_щитам!K2663</f>
        <v>0</v>
      </c>
      <c r="I2658" s="20">
        <f>Разбивка_по_щитам!L2663</f>
        <v>0</v>
      </c>
      <c r="J2658" s="20">
        <f>Разбивка_по_щитам!M2663</f>
        <v>0</v>
      </c>
      <c r="K2658" s="20">
        <f>Разбивка_по_щитам!N2663</f>
        <v>0</v>
      </c>
      <c r="L2658" s="20"/>
      <c r="M2658" s="20">
        <f>Разбивка_по_щитам!P2663</f>
        <v>0</v>
      </c>
      <c r="N2658" s="20"/>
    </row>
    <row r="2659" spans="2:14" x14ac:dyDescent="0.2">
      <c r="B2659" s="20">
        <f>Разбивка_по_щитам!B2664</f>
        <v>0</v>
      </c>
      <c r="C2659" s="20">
        <f>Разбивка_по_щитам!C2664</f>
        <v>0</v>
      </c>
      <c r="D2659" s="20">
        <f>Разбивка_по_щитам!F2664</f>
        <v>0</v>
      </c>
      <c r="E2659" s="20">
        <f>Разбивка_по_щитам!H2664</f>
        <v>0</v>
      </c>
      <c r="F2659" s="20">
        <f>Разбивка_по_щитам!I2664</f>
        <v>0</v>
      </c>
      <c r="G2659" s="20">
        <f>Разбивка_по_щитам!J2664</f>
        <v>0</v>
      </c>
      <c r="H2659" s="20">
        <f>Разбивка_по_щитам!K2664</f>
        <v>0</v>
      </c>
      <c r="I2659" s="20">
        <f>Разбивка_по_щитам!L2664</f>
        <v>0</v>
      </c>
      <c r="J2659" s="20">
        <f>Разбивка_по_щитам!M2664</f>
        <v>0</v>
      </c>
      <c r="K2659" s="20">
        <f>Разбивка_по_щитам!N2664</f>
        <v>0</v>
      </c>
      <c r="L2659" s="20"/>
      <c r="M2659" s="20">
        <f>Разбивка_по_щитам!P2664</f>
        <v>0</v>
      </c>
      <c r="N2659" s="20"/>
    </row>
    <row r="2660" spans="2:14" x14ac:dyDescent="0.2">
      <c r="B2660" s="20">
        <f>Разбивка_по_щитам!B2665</f>
        <v>0</v>
      </c>
      <c r="C2660" s="20">
        <f>Разбивка_по_щитам!C2665</f>
        <v>0</v>
      </c>
      <c r="D2660" s="20">
        <f>Разбивка_по_щитам!F2665</f>
        <v>0</v>
      </c>
      <c r="E2660" s="20">
        <f>Разбивка_по_щитам!H2665</f>
        <v>0</v>
      </c>
      <c r="F2660" s="20">
        <f>Разбивка_по_щитам!I2665</f>
        <v>0</v>
      </c>
      <c r="G2660" s="20">
        <f>Разбивка_по_щитам!J2665</f>
        <v>0</v>
      </c>
      <c r="H2660" s="20">
        <f>Разбивка_по_щитам!K2665</f>
        <v>0</v>
      </c>
      <c r="I2660" s="20">
        <f>Разбивка_по_щитам!L2665</f>
        <v>0</v>
      </c>
      <c r="J2660" s="20">
        <f>Разбивка_по_щитам!M2665</f>
        <v>0</v>
      </c>
      <c r="K2660" s="20">
        <f>Разбивка_по_щитам!N2665</f>
        <v>0</v>
      </c>
      <c r="L2660" s="20"/>
      <c r="M2660" s="20">
        <f>Разбивка_по_щитам!P2665</f>
        <v>0</v>
      </c>
      <c r="N2660" s="20"/>
    </row>
    <row r="2661" spans="2:14" x14ac:dyDescent="0.2">
      <c r="B2661" s="20">
        <f>Разбивка_по_щитам!B2666</f>
        <v>0</v>
      </c>
      <c r="C2661" s="20">
        <f>Разбивка_по_щитам!C2666</f>
        <v>0</v>
      </c>
      <c r="D2661" s="20">
        <f>Разбивка_по_щитам!F2666</f>
        <v>0</v>
      </c>
      <c r="E2661" s="20">
        <f>Разбивка_по_щитам!H2666</f>
        <v>0</v>
      </c>
      <c r="F2661" s="20">
        <f>Разбивка_по_щитам!I2666</f>
        <v>0</v>
      </c>
      <c r="G2661" s="20">
        <f>Разбивка_по_щитам!J2666</f>
        <v>0</v>
      </c>
      <c r="H2661" s="20">
        <f>Разбивка_по_щитам!K2666</f>
        <v>0</v>
      </c>
      <c r="I2661" s="20">
        <f>Разбивка_по_щитам!L2666</f>
        <v>0</v>
      </c>
      <c r="J2661" s="20">
        <f>Разбивка_по_щитам!M2666</f>
        <v>0</v>
      </c>
      <c r="K2661" s="20">
        <f>Разбивка_по_щитам!N2666</f>
        <v>0</v>
      </c>
      <c r="L2661" s="20"/>
      <c r="M2661" s="20">
        <f>Разбивка_по_щитам!P2666</f>
        <v>0</v>
      </c>
      <c r="N2661" s="20"/>
    </row>
    <row r="2662" spans="2:14" x14ac:dyDescent="0.2">
      <c r="B2662" s="20">
        <f>Разбивка_по_щитам!B2667</f>
        <v>0</v>
      </c>
      <c r="C2662" s="20">
        <f>Разбивка_по_щитам!C2667</f>
        <v>0</v>
      </c>
      <c r="D2662" s="20">
        <f>Разбивка_по_щитам!F2667</f>
        <v>0</v>
      </c>
      <c r="E2662" s="20">
        <f>Разбивка_по_щитам!H2667</f>
        <v>0</v>
      </c>
      <c r="F2662" s="20">
        <f>Разбивка_по_щитам!I2667</f>
        <v>0</v>
      </c>
      <c r="G2662" s="20">
        <f>Разбивка_по_щитам!J2667</f>
        <v>0</v>
      </c>
      <c r="H2662" s="20">
        <f>Разбивка_по_щитам!K2667</f>
        <v>0</v>
      </c>
      <c r="I2662" s="20">
        <f>Разбивка_по_щитам!L2667</f>
        <v>0</v>
      </c>
      <c r="J2662" s="20">
        <f>Разбивка_по_щитам!M2667</f>
        <v>0</v>
      </c>
      <c r="K2662" s="20">
        <f>Разбивка_по_щитам!N2667</f>
        <v>0</v>
      </c>
      <c r="L2662" s="20"/>
      <c r="M2662" s="20">
        <f>Разбивка_по_щитам!P2667</f>
        <v>0</v>
      </c>
      <c r="N2662" s="20"/>
    </row>
    <row r="2663" spans="2:14" x14ac:dyDescent="0.2">
      <c r="B2663" s="20">
        <f>Разбивка_по_щитам!B2668</f>
        <v>0</v>
      </c>
      <c r="C2663" s="20">
        <f>Разбивка_по_щитам!C2668</f>
        <v>0</v>
      </c>
      <c r="D2663" s="20">
        <f>Разбивка_по_щитам!F2668</f>
        <v>0</v>
      </c>
      <c r="E2663" s="20">
        <f>Разбивка_по_щитам!H2668</f>
        <v>0</v>
      </c>
      <c r="F2663" s="20">
        <f>Разбивка_по_щитам!I2668</f>
        <v>0</v>
      </c>
      <c r="G2663" s="20">
        <f>Разбивка_по_щитам!J2668</f>
        <v>0</v>
      </c>
      <c r="H2663" s="20">
        <f>Разбивка_по_щитам!K2668</f>
        <v>0</v>
      </c>
      <c r="I2663" s="20">
        <f>Разбивка_по_щитам!L2668</f>
        <v>0</v>
      </c>
      <c r="J2663" s="20">
        <f>Разбивка_по_щитам!M2668</f>
        <v>0</v>
      </c>
      <c r="K2663" s="20">
        <f>Разбивка_по_щитам!N2668</f>
        <v>0</v>
      </c>
      <c r="L2663" s="20"/>
      <c r="M2663" s="20">
        <f>Разбивка_по_щитам!P2668</f>
        <v>0</v>
      </c>
      <c r="N2663" s="20"/>
    </row>
    <row r="2664" spans="2:14" x14ac:dyDescent="0.2">
      <c r="B2664" s="20">
        <f>Разбивка_по_щитам!B2669</f>
        <v>0</v>
      </c>
      <c r="C2664" s="20">
        <f>Разбивка_по_щитам!C2669</f>
        <v>0</v>
      </c>
      <c r="D2664" s="20">
        <f>Разбивка_по_щитам!F2669</f>
        <v>0</v>
      </c>
      <c r="E2664" s="20">
        <f>Разбивка_по_щитам!H2669</f>
        <v>0</v>
      </c>
      <c r="F2664" s="20">
        <f>Разбивка_по_щитам!I2669</f>
        <v>0</v>
      </c>
      <c r="G2664" s="20">
        <f>Разбивка_по_щитам!J2669</f>
        <v>0</v>
      </c>
      <c r="H2664" s="20">
        <f>Разбивка_по_щитам!K2669</f>
        <v>0</v>
      </c>
      <c r="I2664" s="20">
        <f>Разбивка_по_щитам!L2669</f>
        <v>0</v>
      </c>
      <c r="J2664" s="20">
        <f>Разбивка_по_щитам!M2669</f>
        <v>0</v>
      </c>
      <c r="K2664" s="20">
        <f>Разбивка_по_щитам!N2669</f>
        <v>0</v>
      </c>
      <c r="L2664" s="20"/>
      <c r="M2664" s="20">
        <f>Разбивка_по_щитам!P2669</f>
        <v>0</v>
      </c>
      <c r="N2664" s="20"/>
    </row>
    <row r="2665" spans="2:14" x14ac:dyDescent="0.2">
      <c r="B2665" s="20">
        <f>Разбивка_по_щитам!B2670</f>
        <v>0</v>
      </c>
      <c r="C2665" s="20">
        <f>Разбивка_по_щитам!C2670</f>
        <v>0</v>
      </c>
      <c r="D2665" s="20">
        <f>Разбивка_по_щитам!F2670</f>
        <v>0</v>
      </c>
      <c r="E2665" s="20">
        <f>Разбивка_по_щитам!H2670</f>
        <v>0</v>
      </c>
      <c r="F2665" s="20">
        <f>Разбивка_по_щитам!I2670</f>
        <v>0</v>
      </c>
      <c r="G2665" s="20">
        <f>Разбивка_по_щитам!J2670</f>
        <v>0</v>
      </c>
      <c r="H2665" s="20">
        <f>Разбивка_по_щитам!K2670</f>
        <v>0</v>
      </c>
      <c r="I2665" s="20">
        <f>Разбивка_по_щитам!L2670</f>
        <v>0</v>
      </c>
      <c r="J2665" s="20">
        <f>Разбивка_по_щитам!M2670</f>
        <v>0</v>
      </c>
      <c r="K2665" s="20">
        <f>Разбивка_по_щитам!N2670</f>
        <v>0</v>
      </c>
      <c r="L2665" s="20"/>
      <c r="M2665" s="20">
        <f>Разбивка_по_щитам!P2670</f>
        <v>0</v>
      </c>
      <c r="N2665" s="20"/>
    </row>
    <row r="2666" spans="2:14" x14ac:dyDescent="0.2">
      <c r="B2666" s="20">
        <f>Разбивка_по_щитам!B2671</f>
        <v>0</v>
      </c>
      <c r="C2666" s="20">
        <f>Разбивка_по_щитам!C2671</f>
        <v>0</v>
      </c>
      <c r="D2666" s="20">
        <f>Разбивка_по_щитам!F2671</f>
        <v>0</v>
      </c>
      <c r="E2666" s="20">
        <f>Разбивка_по_щитам!H2671</f>
        <v>0</v>
      </c>
      <c r="F2666" s="20">
        <f>Разбивка_по_щитам!I2671</f>
        <v>0</v>
      </c>
      <c r="G2666" s="20">
        <f>Разбивка_по_щитам!J2671</f>
        <v>0</v>
      </c>
      <c r="H2666" s="20">
        <f>Разбивка_по_щитам!K2671</f>
        <v>0</v>
      </c>
      <c r="I2666" s="20">
        <f>Разбивка_по_щитам!L2671</f>
        <v>0</v>
      </c>
      <c r="J2666" s="20">
        <f>Разбивка_по_щитам!M2671</f>
        <v>0</v>
      </c>
      <c r="K2666" s="20">
        <f>Разбивка_по_щитам!N2671</f>
        <v>0</v>
      </c>
      <c r="L2666" s="20"/>
      <c r="M2666" s="20">
        <f>Разбивка_по_щитам!P2671</f>
        <v>0</v>
      </c>
      <c r="N2666" s="20"/>
    </row>
    <row r="2667" spans="2:14" x14ac:dyDescent="0.2">
      <c r="B2667" s="20">
        <f>Разбивка_по_щитам!B2672</f>
        <v>0</v>
      </c>
      <c r="C2667" s="20">
        <f>Разбивка_по_щитам!C2672</f>
        <v>0</v>
      </c>
      <c r="D2667" s="20">
        <f>Разбивка_по_щитам!F2672</f>
        <v>0</v>
      </c>
      <c r="E2667" s="20">
        <f>Разбивка_по_щитам!H2672</f>
        <v>0</v>
      </c>
      <c r="F2667" s="20">
        <f>Разбивка_по_щитам!I2672</f>
        <v>0</v>
      </c>
      <c r="G2667" s="20">
        <f>Разбивка_по_щитам!J2672</f>
        <v>0</v>
      </c>
      <c r="H2667" s="20">
        <f>Разбивка_по_щитам!K2672</f>
        <v>0</v>
      </c>
      <c r="I2667" s="20">
        <f>Разбивка_по_щитам!L2672</f>
        <v>0</v>
      </c>
      <c r="J2667" s="20">
        <f>Разбивка_по_щитам!M2672</f>
        <v>0</v>
      </c>
      <c r="K2667" s="20">
        <f>Разбивка_по_щитам!N2672</f>
        <v>0</v>
      </c>
      <c r="L2667" s="20"/>
      <c r="M2667" s="20">
        <f>Разбивка_по_щитам!P2672</f>
        <v>0</v>
      </c>
      <c r="N2667" s="20"/>
    </row>
    <row r="2668" spans="2:14" x14ac:dyDescent="0.2">
      <c r="B2668" s="20">
        <f>Разбивка_по_щитам!B2673</f>
        <v>0</v>
      </c>
      <c r="C2668" s="20">
        <f>Разбивка_по_щитам!C2673</f>
        <v>0</v>
      </c>
      <c r="D2668" s="20">
        <f>Разбивка_по_щитам!F2673</f>
        <v>0</v>
      </c>
      <c r="E2668" s="20">
        <f>Разбивка_по_щитам!H2673</f>
        <v>0</v>
      </c>
      <c r="F2668" s="20">
        <f>Разбивка_по_щитам!I2673</f>
        <v>0</v>
      </c>
      <c r="G2668" s="20">
        <f>Разбивка_по_щитам!J2673</f>
        <v>0</v>
      </c>
      <c r="H2668" s="20">
        <f>Разбивка_по_щитам!K2673</f>
        <v>0</v>
      </c>
      <c r="I2668" s="20">
        <f>Разбивка_по_щитам!L2673</f>
        <v>0</v>
      </c>
      <c r="J2668" s="20">
        <f>Разбивка_по_щитам!M2673</f>
        <v>0</v>
      </c>
      <c r="K2668" s="20">
        <f>Разбивка_по_щитам!N2673</f>
        <v>0</v>
      </c>
      <c r="L2668" s="20"/>
      <c r="M2668" s="20">
        <f>Разбивка_по_щитам!P2673</f>
        <v>0</v>
      </c>
      <c r="N2668" s="20"/>
    </row>
    <row r="2669" spans="2:14" x14ac:dyDescent="0.2">
      <c r="B2669" s="20">
        <f>Разбивка_по_щитам!B2674</f>
        <v>0</v>
      </c>
      <c r="C2669" s="20">
        <f>Разбивка_по_щитам!C2674</f>
        <v>0</v>
      </c>
      <c r="D2669" s="20">
        <f>Разбивка_по_щитам!F2674</f>
        <v>0</v>
      </c>
      <c r="E2669" s="20">
        <f>Разбивка_по_щитам!H2674</f>
        <v>0</v>
      </c>
      <c r="F2669" s="20">
        <f>Разбивка_по_щитам!I2674</f>
        <v>0</v>
      </c>
      <c r="G2669" s="20">
        <f>Разбивка_по_щитам!J2674</f>
        <v>0</v>
      </c>
      <c r="H2669" s="20">
        <f>Разбивка_по_щитам!K2674</f>
        <v>0</v>
      </c>
      <c r="I2669" s="20">
        <f>Разбивка_по_щитам!L2674</f>
        <v>0</v>
      </c>
      <c r="J2669" s="20">
        <f>Разбивка_по_щитам!M2674</f>
        <v>0</v>
      </c>
      <c r="K2669" s="20">
        <f>Разбивка_по_щитам!N2674</f>
        <v>0</v>
      </c>
      <c r="L2669" s="20"/>
      <c r="M2669" s="20">
        <f>Разбивка_по_щитам!P2674</f>
        <v>0</v>
      </c>
      <c r="N2669" s="20"/>
    </row>
    <row r="2670" spans="2:14" x14ac:dyDescent="0.2">
      <c r="B2670" s="20">
        <f>Разбивка_по_щитам!B2675</f>
        <v>0</v>
      </c>
      <c r="C2670" s="20">
        <f>Разбивка_по_щитам!C2675</f>
        <v>0</v>
      </c>
      <c r="D2670" s="20">
        <f>Разбивка_по_щитам!F2675</f>
        <v>0</v>
      </c>
      <c r="E2670" s="20">
        <f>Разбивка_по_щитам!H2675</f>
        <v>0</v>
      </c>
      <c r="F2670" s="20">
        <f>Разбивка_по_щитам!I2675</f>
        <v>0</v>
      </c>
      <c r="G2670" s="20">
        <f>Разбивка_по_щитам!J2675</f>
        <v>0</v>
      </c>
      <c r="H2670" s="20">
        <f>Разбивка_по_щитам!K2675</f>
        <v>0</v>
      </c>
      <c r="I2670" s="20">
        <f>Разбивка_по_щитам!L2675</f>
        <v>0</v>
      </c>
      <c r="J2670" s="20">
        <f>Разбивка_по_щитам!M2675</f>
        <v>0</v>
      </c>
      <c r="K2670" s="20">
        <f>Разбивка_по_щитам!N2675</f>
        <v>0</v>
      </c>
      <c r="L2670" s="20"/>
      <c r="M2670" s="20">
        <f>Разбивка_по_щитам!P2675</f>
        <v>0</v>
      </c>
      <c r="N2670" s="20"/>
    </row>
    <row r="2671" spans="2:14" x14ac:dyDescent="0.2">
      <c r="B2671" s="20">
        <f>Разбивка_по_щитам!B2676</f>
        <v>0</v>
      </c>
      <c r="C2671" s="20">
        <f>Разбивка_по_щитам!C2676</f>
        <v>0</v>
      </c>
      <c r="D2671" s="20">
        <f>Разбивка_по_щитам!F2676</f>
        <v>0</v>
      </c>
      <c r="E2671" s="20">
        <f>Разбивка_по_щитам!H2676</f>
        <v>0</v>
      </c>
      <c r="F2671" s="20">
        <f>Разбивка_по_щитам!I2676</f>
        <v>0</v>
      </c>
      <c r="G2671" s="20">
        <f>Разбивка_по_щитам!J2676</f>
        <v>0</v>
      </c>
      <c r="H2671" s="20">
        <f>Разбивка_по_щитам!K2676</f>
        <v>0</v>
      </c>
      <c r="I2671" s="20">
        <f>Разбивка_по_щитам!L2676</f>
        <v>0</v>
      </c>
      <c r="J2671" s="20">
        <f>Разбивка_по_щитам!M2676</f>
        <v>0</v>
      </c>
      <c r="K2671" s="20">
        <f>Разбивка_по_щитам!N2676</f>
        <v>0</v>
      </c>
      <c r="L2671" s="20"/>
      <c r="M2671" s="20">
        <f>Разбивка_по_щитам!P2676</f>
        <v>0</v>
      </c>
      <c r="N2671" s="20"/>
    </row>
    <row r="2672" spans="2:14" x14ac:dyDescent="0.2">
      <c r="B2672" s="20">
        <f>Разбивка_по_щитам!B2677</f>
        <v>0</v>
      </c>
      <c r="C2672" s="20">
        <f>Разбивка_по_щитам!C2677</f>
        <v>0</v>
      </c>
      <c r="D2672" s="20">
        <f>Разбивка_по_щитам!F2677</f>
        <v>0</v>
      </c>
      <c r="E2672" s="20">
        <f>Разбивка_по_щитам!H2677</f>
        <v>0</v>
      </c>
      <c r="F2672" s="20">
        <f>Разбивка_по_щитам!I2677</f>
        <v>0</v>
      </c>
      <c r="G2672" s="20">
        <f>Разбивка_по_щитам!J2677</f>
        <v>0</v>
      </c>
      <c r="H2672" s="20">
        <f>Разбивка_по_щитам!K2677</f>
        <v>0</v>
      </c>
      <c r="I2672" s="20">
        <f>Разбивка_по_щитам!L2677</f>
        <v>0</v>
      </c>
      <c r="J2672" s="20">
        <f>Разбивка_по_щитам!M2677</f>
        <v>0</v>
      </c>
      <c r="K2672" s="20">
        <f>Разбивка_по_щитам!N2677</f>
        <v>0</v>
      </c>
      <c r="L2672" s="20"/>
      <c r="M2672" s="20">
        <f>Разбивка_по_щитам!P2677</f>
        <v>0</v>
      </c>
      <c r="N2672" s="20"/>
    </row>
    <row r="2673" spans="2:14" x14ac:dyDescent="0.2">
      <c r="B2673" s="20">
        <f>Разбивка_по_щитам!B2678</f>
        <v>0</v>
      </c>
      <c r="C2673" s="20">
        <f>Разбивка_по_щитам!C2678</f>
        <v>0</v>
      </c>
      <c r="D2673" s="20">
        <f>Разбивка_по_щитам!F2678</f>
        <v>0</v>
      </c>
      <c r="E2673" s="20">
        <f>Разбивка_по_щитам!H2678</f>
        <v>0</v>
      </c>
      <c r="F2673" s="20">
        <f>Разбивка_по_щитам!I2678</f>
        <v>0</v>
      </c>
      <c r="G2673" s="20">
        <f>Разбивка_по_щитам!J2678</f>
        <v>0</v>
      </c>
      <c r="H2673" s="20">
        <f>Разбивка_по_щитам!K2678</f>
        <v>0</v>
      </c>
      <c r="I2673" s="20">
        <f>Разбивка_по_щитам!L2678</f>
        <v>0</v>
      </c>
      <c r="J2673" s="20">
        <f>Разбивка_по_щитам!M2678</f>
        <v>0</v>
      </c>
      <c r="K2673" s="20">
        <f>Разбивка_по_щитам!N2678</f>
        <v>0</v>
      </c>
      <c r="L2673" s="20"/>
      <c r="M2673" s="20">
        <f>Разбивка_по_щитам!P2678</f>
        <v>0</v>
      </c>
      <c r="N2673" s="20"/>
    </row>
    <row r="2674" spans="2:14" x14ac:dyDescent="0.2">
      <c r="B2674" s="20">
        <f>Разбивка_по_щитам!B2679</f>
        <v>0</v>
      </c>
      <c r="C2674" s="20">
        <f>Разбивка_по_щитам!C2679</f>
        <v>0</v>
      </c>
      <c r="D2674" s="20">
        <f>Разбивка_по_щитам!F2679</f>
        <v>0</v>
      </c>
      <c r="E2674" s="20">
        <f>Разбивка_по_щитам!H2679</f>
        <v>0</v>
      </c>
      <c r="F2674" s="20">
        <f>Разбивка_по_щитам!I2679</f>
        <v>0</v>
      </c>
      <c r="G2674" s="20">
        <f>Разбивка_по_щитам!J2679</f>
        <v>0</v>
      </c>
      <c r="H2674" s="20">
        <f>Разбивка_по_щитам!K2679</f>
        <v>0</v>
      </c>
      <c r="I2674" s="20">
        <f>Разбивка_по_щитам!L2679</f>
        <v>0</v>
      </c>
      <c r="J2674" s="20">
        <f>Разбивка_по_щитам!M2679</f>
        <v>0</v>
      </c>
      <c r="K2674" s="20">
        <f>Разбивка_по_щитам!N2679</f>
        <v>0</v>
      </c>
      <c r="L2674" s="20"/>
      <c r="M2674" s="20">
        <f>Разбивка_по_щитам!P2679</f>
        <v>0</v>
      </c>
      <c r="N2674" s="20"/>
    </row>
    <row r="2675" spans="2:14" x14ac:dyDescent="0.2">
      <c r="B2675" s="20">
        <f>Разбивка_по_щитам!B2680</f>
        <v>0</v>
      </c>
      <c r="C2675" s="20">
        <f>Разбивка_по_щитам!C2680</f>
        <v>0</v>
      </c>
      <c r="D2675" s="20">
        <f>Разбивка_по_щитам!F2680</f>
        <v>0</v>
      </c>
      <c r="E2675" s="20">
        <f>Разбивка_по_щитам!H2680</f>
        <v>0</v>
      </c>
      <c r="F2675" s="20">
        <f>Разбивка_по_щитам!I2680</f>
        <v>0</v>
      </c>
      <c r="G2675" s="20">
        <f>Разбивка_по_щитам!J2680</f>
        <v>0</v>
      </c>
      <c r="H2675" s="20">
        <f>Разбивка_по_щитам!K2680</f>
        <v>0</v>
      </c>
      <c r="I2675" s="20">
        <f>Разбивка_по_щитам!L2680</f>
        <v>0</v>
      </c>
      <c r="J2675" s="20">
        <f>Разбивка_по_щитам!M2680</f>
        <v>0</v>
      </c>
      <c r="K2675" s="20">
        <f>Разбивка_по_щитам!N2680</f>
        <v>0</v>
      </c>
      <c r="L2675" s="20"/>
      <c r="M2675" s="20">
        <f>Разбивка_по_щитам!P2680</f>
        <v>0</v>
      </c>
      <c r="N2675" s="20"/>
    </row>
    <row r="2676" spans="2:14" x14ac:dyDescent="0.2">
      <c r="B2676" s="20">
        <f>Разбивка_по_щитам!B2681</f>
        <v>0</v>
      </c>
      <c r="C2676" s="20">
        <f>Разбивка_по_щитам!C2681</f>
        <v>0</v>
      </c>
      <c r="D2676" s="20">
        <f>Разбивка_по_щитам!F2681</f>
        <v>0</v>
      </c>
      <c r="E2676" s="20">
        <f>Разбивка_по_щитам!H2681</f>
        <v>0</v>
      </c>
      <c r="F2676" s="20">
        <f>Разбивка_по_щитам!I2681</f>
        <v>0</v>
      </c>
      <c r="G2676" s="20">
        <f>Разбивка_по_щитам!J2681</f>
        <v>0</v>
      </c>
      <c r="H2676" s="20">
        <f>Разбивка_по_щитам!K2681</f>
        <v>0</v>
      </c>
      <c r="I2676" s="20">
        <f>Разбивка_по_щитам!L2681</f>
        <v>0</v>
      </c>
      <c r="J2676" s="20">
        <f>Разбивка_по_щитам!M2681</f>
        <v>0</v>
      </c>
      <c r="K2676" s="20">
        <f>Разбивка_по_щитам!N2681</f>
        <v>0</v>
      </c>
      <c r="L2676" s="20"/>
      <c r="M2676" s="20">
        <f>Разбивка_по_щитам!P2681</f>
        <v>0</v>
      </c>
      <c r="N2676" s="20"/>
    </row>
    <row r="2677" spans="2:14" x14ac:dyDescent="0.2">
      <c r="B2677" s="20">
        <f>Разбивка_по_щитам!B2682</f>
        <v>0</v>
      </c>
      <c r="C2677" s="20">
        <f>Разбивка_по_щитам!C2682</f>
        <v>0</v>
      </c>
      <c r="D2677" s="20">
        <f>Разбивка_по_щитам!F2682</f>
        <v>0</v>
      </c>
      <c r="E2677" s="20">
        <f>Разбивка_по_щитам!H2682</f>
        <v>0</v>
      </c>
      <c r="F2677" s="20">
        <f>Разбивка_по_щитам!I2682</f>
        <v>0</v>
      </c>
      <c r="G2677" s="20">
        <f>Разбивка_по_щитам!J2682</f>
        <v>0</v>
      </c>
      <c r="H2677" s="20">
        <f>Разбивка_по_щитам!K2682</f>
        <v>0</v>
      </c>
      <c r="I2677" s="20">
        <f>Разбивка_по_щитам!L2682</f>
        <v>0</v>
      </c>
      <c r="J2677" s="20">
        <f>Разбивка_по_щитам!M2682</f>
        <v>0</v>
      </c>
      <c r="K2677" s="20">
        <f>Разбивка_по_щитам!N2682</f>
        <v>0</v>
      </c>
      <c r="L2677" s="20"/>
      <c r="M2677" s="20">
        <f>Разбивка_по_щитам!P2682</f>
        <v>0</v>
      </c>
      <c r="N2677" s="20"/>
    </row>
    <row r="2678" spans="2:14" x14ac:dyDescent="0.2">
      <c r="B2678" s="20">
        <f>Разбивка_по_щитам!B2683</f>
        <v>0</v>
      </c>
      <c r="C2678" s="20">
        <f>Разбивка_по_щитам!C2683</f>
        <v>0</v>
      </c>
      <c r="D2678" s="20">
        <f>Разбивка_по_щитам!F2683</f>
        <v>0</v>
      </c>
      <c r="E2678" s="20">
        <f>Разбивка_по_щитам!H2683</f>
        <v>0</v>
      </c>
      <c r="F2678" s="20">
        <f>Разбивка_по_щитам!I2683</f>
        <v>0</v>
      </c>
      <c r="G2678" s="20">
        <f>Разбивка_по_щитам!J2683</f>
        <v>0</v>
      </c>
      <c r="H2678" s="20">
        <f>Разбивка_по_щитам!K2683</f>
        <v>0</v>
      </c>
      <c r="I2678" s="20">
        <f>Разбивка_по_щитам!L2683</f>
        <v>0</v>
      </c>
      <c r="J2678" s="20">
        <f>Разбивка_по_щитам!M2683</f>
        <v>0</v>
      </c>
      <c r="K2678" s="20">
        <f>Разбивка_по_щитам!N2683</f>
        <v>0</v>
      </c>
      <c r="L2678" s="20"/>
      <c r="M2678" s="20">
        <f>Разбивка_по_щитам!P2683</f>
        <v>0</v>
      </c>
      <c r="N2678" s="20"/>
    </row>
    <row r="2679" spans="2:14" x14ac:dyDescent="0.2">
      <c r="B2679" s="20">
        <f>Разбивка_по_щитам!B2684</f>
        <v>0</v>
      </c>
      <c r="C2679" s="20">
        <f>Разбивка_по_щитам!C2684</f>
        <v>0</v>
      </c>
      <c r="D2679" s="20">
        <f>Разбивка_по_щитам!F2684</f>
        <v>0</v>
      </c>
      <c r="E2679" s="20">
        <f>Разбивка_по_щитам!H2684</f>
        <v>0</v>
      </c>
      <c r="F2679" s="20">
        <f>Разбивка_по_щитам!I2684</f>
        <v>0</v>
      </c>
      <c r="G2679" s="20">
        <f>Разбивка_по_щитам!J2684</f>
        <v>0</v>
      </c>
      <c r="H2679" s="20">
        <f>Разбивка_по_щитам!K2684</f>
        <v>0</v>
      </c>
      <c r="I2679" s="20">
        <f>Разбивка_по_щитам!L2684</f>
        <v>0</v>
      </c>
      <c r="J2679" s="20">
        <f>Разбивка_по_щитам!M2684</f>
        <v>0</v>
      </c>
      <c r="K2679" s="20">
        <f>Разбивка_по_щитам!N2684</f>
        <v>0</v>
      </c>
      <c r="L2679" s="20"/>
      <c r="M2679" s="20">
        <f>Разбивка_по_щитам!P2684</f>
        <v>0</v>
      </c>
      <c r="N2679" s="20"/>
    </row>
    <row r="2680" spans="2:14" x14ac:dyDescent="0.2">
      <c r="B2680" s="20">
        <f>Разбивка_по_щитам!B2685</f>
        <v>0</v>
      </c>
      <c r="C2680" s="20">
        <f>Разбивка_по_щитам!C2685</f>
        <v>0</v>
      </c>
      <c r="D2680" s="20">
        <f>Разбивка_по_щитам!F2685</f>
        <v>0</v>
      </c>
      <c r="E2680" s="20">
        <f>Разбивка_по_щитам!H2685</f>
        <v>0</v>
      </c>
      <c r="F2680" s="20">
        <f>Разбивка_по_щитам!I2685</f>
        <v>0</v>
      </c>
      <c r="G2680" s="20">
        <f>Разбивка_по_щитам!J2685</f>
        <v>0</v>
      </c>
      <c r="H2680" s="20">
        <f>Разбивка_по_щитам!K2685</f>
        <v>0</v>
      </c>
      <c r="I2680" s="20">
        <f>Разбивка_по_щитам!L2685</f>
        <v>0</v>
      </c>
      <c r="J2680" s="20">
        <f>Разбивка_по_щитам!M2685</f>
        <v>0</v>
      </c>
      <c r="K2680" s="20">
        <f>Разбивка_по_щитам!N2685</f>
        <v>0</v>
      </c>
      <c r="L2680" s="20"/>
      <c r="M2680" s="20">
        <f>Разбивка_по_щитам!P2685</f>
        <v>0</v>
      </c>
      <c r="N2680" s="20"/>
    </row>
    <row r="2681" spans="2:14" x14ac:dyDescent="0.2">
      <c r="B2681" s="20">
        <f>Разбивка_по_щитам!B2686</f>
        <v>0</v>
      </c>
      <c r="C2681" s="20">
        <f>Разбивка_по_щитам!C2686</f>
        <v>0</v>
      </c>
      <c r="D2681" s="20">
        <f>Разбивка_по_щитам!F2686</f>
        <v>0</v>
      </c>
      <c r="E2681" s="20">
        <f>Разбивка_по_щитам!H2686</f>
        <v>0</v>
      </c>
      <c r="F2681" s="20">
        <f>Разбивка_по_щитам!I2686</f>
        <v>0</v>
      </c>
      <c r="G2681" s="20">
        <f>Разбивка_по_щитам!J2686</f>
        <v>0</v>
      </c>
      <c r="H2681" s="20">
        <f>Разбивка_по_щитам!K2686</f>
        <v>0</v>
      </c>
      <c r="I2681" s="20">
        <f>Разбивка_по_щитам!L2686</f>
        <v>0</v>
      </c>
      <c r="J2681" s="20">
        <f>Разбивка_по_щитам!M2686</f>
        <v>0</v>
      </c>
      <c r="K2681" s="20">
        <f>Разбивка_по_щитам!N2686</f>
        <v>0</v>
      </c>
      <c r="L2681" s="20"/>
      <c r="M2681" s="20">
        <f>Разбивка_по_щитам!P2686</f>
        <v>0</v>
      </c>
      <c r="N2681" s="20"/>
    </row>
    <row r="2682" spans="2:14" x14ac:dyDescent="0.2">
      <c r="B2682" s="20">
        <f>Разбивка_по_щитам!B2687</f>
        <v>0</v>
      </c>
      <c r="C2682" s="20">
        <f>Разбивка_по_щитам!C2687</f>
        <v>0</v>
      </c>
      <c r="D2682" s="20">
        <f>Разбивка_по_щитам!F2687</f>
        <v>0</v>
      </c>
      <c r="E2682" s="20">
        <f>Разбивка_по_щитам!H2687</f>
        <v>0</v>
      </c>
      <c r="F2682" s="20">
        <f>Разбивка_по_щитам!I2687</f>
        <v>0</v>
      </c>
      <c r="G2682" s="20">
        <f>Разбивка_по_щитам!J2687</f>
        <v>0</v>
      </c>
      <c r="H2682" s="20">
        <f>Разбивка_по_щитам!K2687</f>
        <v>0</v>
      </c>
      <c r="I2682" s="20">
        <f>Разбивка_по_щитам!L2687</f>
        <v>0</v>
      </c>
      <c r="J2682" s="20">
        <f>Разбивка_по_щитам!M2687</f>
        <v>0</v>
      </c>
      <c r="K2682" s="20">
        <f>Разбивка_по_щитам!N2687</f>
        <v>0</v>
      </c>
      <c r="L2682" s="20"/>
      <c r="M2682" s="20">
        <f>Разбивка_по_щитам!P2687</f>
        <v>0</v>
      </c>
      <c r="N2682" s="20"/>
    </row>
    <row r="2683" spans="2:14" x14ac:dyDescent="0.2">
      <c r="B2683" s="20">
        <f>Разбивка_по_щитам!B2688</f>
        <v>0</v>
      </c>
      <c r="C2683" s="20">
        <f>Разбивка_по_щитам!C2688</f>
        <v>0</v>
      </c>
      <c r="D2683" s="20">
        <f>Разбивка_по_щитам!F2688</f>
        <v>0</v>
      </c>
      <c r="E2683" s="20">
        <f>Разбивка_по_щитам!H2688</f>
        <v>0</v>
      </c>
      <c r="F2683" s="20">
        <f>Разбивка_по_щитам!I2688</f>
        <v>0</v>
      </c>
      <c r="G2683" s="20">
        <f>Разбивка_по_щитам!J2688</f>
        <v>0</v>
      </c>
      <c r="H2683" s="20">
        <f>Разбивка_по_щитам!K2688</f>
        <v>0</v>
      </c>
      <c r="I2683" s="20">
        <f>Разбивка_по_щитам!L2688</f>
        <v>0</v>
      </c>
      <c r="J2683" s="20">
        <f>Разбивка_по_щитам!M2688</f>
        <v>0</v>
      </c>
      <c r="K2683" s="20">
        <f>Разбивка_по_щитам!N2688</f>
        <v>0</v>
      </c>
      <c r="L2683" s="20"/>
      <c r="M2683" s="20">
        <f>Разбивка_по_щитам!P2688</f>
        <v>0</v>
      </c>
      <c r="N2683" s="20"/>
    </row>
    <row r="2684" spans="2:14" x14ac:dyDescent="0.2">
      <c r="B2684" s="20">
        <f>Разбивка_по_щитам!B2689</f>
        <v>0</v>
      </c>
      <c r="C2684" s="20">
        <f>Разбивка_по_щитам!C2689</f>
        <v>0</v>
      </c>
      <c r="D2684" s="20">
        <f>Разбивка_по_щитам!F2689</f>
        <v>0</v>
      </c>
      <c r="E2684" s="20">
        <f>Разбивка_по_щитам!H2689</f>
        <v>0</v>
      </c>
      <c r="F2684" s="20">
        <f>Разбивка_по_щитам!I2689</f>
        <v>0</v>
      </c>
      <c r="G2684" s="20">
        <f>Разбивка_по_щитам!J2689</f>
        <v>0</v>
      </c>
      <c r="H2684" s="20">
        <f>Разбивка_по_щитам!K2689</f>
        <v>0</v>
      </c>
      <c r="I2684" s="20">
        <f>Разбивка_по_щитам!L2689</f>
        <v>0</v>
      </c>
      <c r="J2684" s="20">
        <f>Разбивка_по_щитам!M2689</f>
        <v>0</v>
      </c>
      <c r="K2684" s="20">
        <f>Разбивка_по_щитам!N2689</f>
        <v>0</v>
      </c>
      <c r="L2684" s="20"/>
      <c r="M2684" s="20">
        <f>Разбивка_по_щитам!P2689</f>
        <v>0</v>
      </c>
      <c r="N2684" s="20"/>
    </row>
    <row r="2685" spans="2:14" x14ac:dyDescent="0.2">
      <c r="B2685" s="20">
        <f>Разбивка_по_щитам!B2690</f>
        <v>0</v>
      </c>
      <c r="C2685" s="20">
        <f>Разбивка_по_щитам!C2690</f>
        <v>0</v>
      </c>
      <c r="D2685" s="20">
        <f>Разбивка_по_щитам!F2690</f>
        <v>0</v>
      </c>
      <c r="E2685" s="20">
        <f>Разбивка_по_щитам!H2690</f>
        <v>0</v>
      </c>
      <c r="F2685" s="20">
        <f>Разбивка_по_щитам!I2690</f>
        <v>0</v>
      </c>
      <c r="G2685" s="20">
        <f>Разбивка_по_щитам!J2690</f>
        <v>0</v>
      </c>
      <c r="H2685" s="20">
        <f>Разбивка_по_щитам!K2690</f>
        <v>0</v>
      </c>
      <c r="I2685" s="20">
        <f>Разбивка_по_щитам!L2690</f>
        <v>0</v>
      </c>
      <c r="J2685" s="20">
        <f>Разбивка_по_щитам!M2690</f>
        <v>0</v>
      </c>
      <c r="K2685" s="20">
        <f>Разбивка_по_щитам!N2690</f>
        <v>0</v>
      </c>
      <c r="L2685" s="20"/>
      <c r="M2685" s="20">
        <f>Разбивка_по_щитам!P2690</f>
        <v>0</v>
      </c>
      <c r="N2685" s="20"/>
    </row>
    <row r="2686" spans="2:14" x14ac:dyDescent="0.2">
      <c r="B2686" s="20">
        <f>Разбивка_по_щитам!B2691</f>
        <v>0</v>
      </c>
      <c r="C2686" s="20">
        <f>Разбивка_по_щитам!C2691</f>
        <v>0</v>
      </c>
      <c r="D2686" s="20">
        <f>Разбивка_по_щитам!F2691</f>
        <v>0</v>
      </c>
      <c r="E2686" s="20">
        <f>Разбивка_по_щитам!H2691</f>
        <v>0</v>
      </c>
      <c r="F2686" s="20">
        <f>Разбивка_по_щитам!I2691</f>
        <v>0</v>
      </c>
      <c r="G2686" s="20">
        <f>Разбивка_по_щитам!J2691</f>
        <v>0</v>
      </c>
      <c r="H2686" s="20">
        <f>Разбивка_по_щитам!K2691</f>
        <v>0</v>
      </c>
      <c r="I2686" s="20">
        <f>Разбивка_по_щитам!L2691</f>
        <v>0</v>
      </c>
      <c r="J2686" s="20">
        <f>Разбивка_по_щитам!M2691</f>
        <v>0</v>
      </c>
      <c r="K2686" s="20">
        <f>Разбивка_по_щитам!N2691</f>
        <v>0</v>
      </c>
      <c r="L2686" s="20"/>
      <c r="M2686" s="20">
        <f>Разбивка_по_щитам!P2691</f>
        <v>0</v>
      </c>
      <c r="N2686" s="20"/>
    </row>
    <row r="2687" spans="2:14" x14ac:dyDescent="0.2">
      <c r="B2687" s="20">
        <f>Разбивка_по_щитам!B2692</f>
        <v>0</v>
      </c>
      <c r="C2687" s="20">
        <f>Разбивка_по_щитам!C2692</f>
        <v>0</v>
      </c>
      <c r="D2687" s="20">
        <f>Разбивка_по_щитам!F2692</f>
        <v>0</v>
      </c>
      <c r="E2687" s="20">
        <f>Разбивка_по_щитам!H2692</f>
        <v>0</v>
      </c>
      <c r="F2687" s="20">
        <f>Разбивка_по_щитам!I2692</f>
        <v>0</v>
      </c>
      <c r="G2687" s="20">
        <f>Разбивка_по_щитам!J2692</f>
        <v>0</v>
      </c>
      <c r="H2687" s="20">
        <f>Разбивка_по_щитам!K2692</f>
        <v>0</v>
      </c>
      <c r="I2687" s="20">
        <f>Разбивка_по_щитам!L2692</f>
        <v>0</v>
      </c>
      <c r="J2687" s="20">
        <f>Разбивка_по_щитам!M2692</f>
        <v>0</v>
      </c>
      <c r="K2687" s="20">
        <f>Разбивка_по_щитам!N2692</f>
        <v>0</v>
      </c>
      <c r="L2687" s="20"/>
      <c r="M2687" s="20">
        <f>Разбивка_по_щитам!P2692</f>
        <v>0</v>
      </c>
      <c r="N2687" s="20"/>
    </row>
    <row r="2688" spans="2:14" x14ac:dyDescent="0.2">
      <c r="B2688" s="20">
        <f>Разбивка_по_щитам!B2693</f>
        <v>0</v>
      </c>
      <c r="C2688" s="20">
        <f>Разбивка_по_щитам!C2693</f>
        <v>0</v>
      </c>
      <c r="D2688" s="20">
        <f>Разбивка_по_щитам!F2693</f>
        <v>0</v>
      </c>
      <c r="E2688" s="20">
        <f>Разбивка_по_щитам!H2693</f>
        <v>0</v>
      </c>
      <c r="F2688" s="20">
        <f>Разбивка_по_щитам!I2693</f>
        <v>0</v>
      </c>
      <c r="G2688" s="20">
        <f>Разбивка_по_щитам!J2693</f>
        <v>0</v>
      </c>
      <c r="H2688" s="20">
        <f>Разбивка_по_щитам!K2693</f>
        <v>0</v>
      </c>
      <c r="I2688" s="20">
        <f>Разбивка_по_щитам!L2693</f>
        <v>0</v>
      </c>
      <c r="J2688" s="20">
        <f>Разбивка_по_щитам!M2693</f>
        <v>0</v>
      </c>
      <c r="K2688" s="20">
        <f>Разбивка_по_щитам!N2693</f>
        <v>0</v>
      </c>
      <c r="L2688" s="20"/>
      <c r="M2688" s="20">
        <f>Разбивка_по_щитам!P2693</f>
        <v>0</v>
      </c>
      <c r="N2688" s="20"/>
    </row>
    <row r="2689" spans="2:14" x14ac:dyDescent="0.2">
      <c r="B2689" s="20">
        <f>Разбивка_по_щитам!B2694</f>
        <v>0</v>
      </c>
      <c r="C2689" s="20">
        <f>Разбивка_по_щитам!C2694</f>
        <v>0</v>
      </c>
      <c r="D2689" s="20">
        <f>Разбивка_по_щитам!F2694</f>
        <v>0</v>
      </c>
      <c r="E2689" s="20">
        <f>Разбивка_по_щитам!H2694</f>
        <v>0</v>
      </c>
      <c r="F2689" s="20">
        <f>Разбивка_по_щитам!I2694</f>
        <v>0</v>
      </c>
      <c r="G2689" s="20">
        <f>Разбивка_по_щитам!J2694</f>
        <v>0</v>
      </c>
      <c r="H2689" s="20">
        <f>Разбивка_по_щитам!K2694</f>
        <v>0</v>
      </c>
      <c r="I2689" s="20">
        <f>Разбивка_по_щитам!L2694</f>
        <v>0</v>
      </c>
      <c r="J2689" s="20">
        <f>Разбивка_по_щитам!M2694</f>
        <v>0</v>
      </c>
      <c r="K2689" s="20">
        <f>Разбивка_по_щитам!N2694</f>
        <v>0</v>
      </c>
      <c r="L2689" s="20"/>
      <c r="M2689" s="20">
        <f>Разбивка_по_щитам!P2694</f>
        <v>0</v>
      </c>
      <c r="N2689" s="20"/>
    </row>
    <row r="2690" spans="2:14" x14ac:dyDescent="0.2">
      <c r="B2690" s="20">
        <f>Разбивка_по_щитам!B2695</f>
        <v>0</v>
      </c>
      <c r="C2690" s="20">
        <f>Разбивка_по_щитам!C2695</f>
        <v>0</v>
      </c>
      <c r="D2690" s="20">
        <f>Разбивка_по_щитам!F2695</f>
        <v>0</v>
      </c>
      <c r="E2690" s="20">
        <f>Разбивка_по_щитам!H2695</f>
        <v>0</v>
      </c>
      <c r="F2690" s="20">
        <f>Разбивка_по_щитам!I2695</f>
        <v>0</v>
      </c>
      <c r="G2690" s="20">
        <f>Разбивка_по_щитам!J2695</f>
        <v>0</v>
      </c>
      <c r="H2690" s="20">
        <f>Разбивка_по_щитам!K2695</f>
        <v>0</v>
      </c>
      <c r="I2690" s="20">
        <f>Разбивка_по_щитам!L2695</f>
        <v>0</v>
      </c>
      <c r="J2690" s="20">
        <f>Разбивка_по_щитам!M2695</f>
        <v>0</v>
      </c>
      <c r="K2690" s="20">
        <f>Разбивка_по_щитам!N2695</f>
        <v>0</v>
      </c>
      <c r="L2690" s="20"/>
      <c r="M2690" s="20">
        <f>Разбивка_по_щитам!P2695</f>
        <v>0</v>
      </c>
      <c r="N2690" s="20"/>
    </row>
    <row r="2691" spans="2:14" x14ac:dyDescent="0.2">
      <c r="B2691" s="20">
        <f>Разбивка_по_щитам!B2696</f>
        <v>0</v>
      </c>
      <c r="C2691" s="20">
        <f>Разбивка_по_щитам!C2696</f>
        <v>0</v>
      </c>
      <c r="D2691" s="20">
        <f>Разбивка_по_щитам!F2696</f>
        <v>0</v>
      </c>
      <c r="E2691" s="20">
        <f>Разбивка_по_щитам!H2696</f>
        <v>0</v>
      </c>
      <c r="F2691" s="20">
        <f>Разбивка_по_щитам!I2696</f>
        <v>0</v>
      </c>
      <c r="G2691" s="20">
        <f>Разбивка_по_щитам!J2696</f>
        <v>0</v>
      </c>
      <c r="H2691" s="20">
        <f>Разбивка_по_щитам!K2696</f>
        <v>0</v>
      </c>
      <c r="I2691" s="20">
        <f>Разбивка_по_щитам!L2696</f>
        <v>0</v>
      </c>
      <c r="J2691" s="20">
        <f>Разбивка_по_щитам!M2696</f>
        <v>0</v>
      </c>
      <c r="K2691" s="20">
        <f>Разбивка_по_щитам!N2696</f>
        <v>0</v>
      </c>
      <c r="L2691" s="20"/>
      <c r="M2691" s="20">
        <f>Разбивка_по_щитам!P2696</f>
        <v>0</v>
      </c>
      <c r="N2691" s="20"/>
    </row>
    <row r="2692" spans="2:14" x14ac:dyDescent="0.2">
      <c r="B2692" s="20">
        <f>Разбивка_по_щитам!B2697</f>
        <v>0</v>
      </c>
      <c r="C2692" s="20">
        <f>Разбивка_по_щитам!C2697</f>
        <v>0</v>
      </c>
      <c r="D2692" s="20">
        <f>Разбивка_по_щитам!F2697</f>
        <v>0</v>
      </c>
      <c r="E2692" s="20">
        <f>Разбивка_по_щитам!H2697</f>
        <v>0</v>
      </c>
      <c r="F2692" s="20">
        <f>Разбивка_по_щитам!I2697</f>
        <v>0</v>
      </c>
      <c r="G2692" s="20">
        <f>Разбивка_по_щитам!J2697</f>
        <v>0</v>
      </c>
      <c r="H2692" s="20">
        <f>Разбивка_по_щитам!K2697</f>
        <v>0</v>
      </c>
      <c r="I2692" s="20">
        <f>Разбивка_по_щитам!L2697</f>
        <v>0</v>
      </c>
      <c r="J2692" s="20">
        <f>Разбивка_по_щитам!M2697</f>
        <v>0</v>
      </c>
      <c r="K2692" s="20">
        <f>Разбивка_по_щитам!N2697</f>
        <v>0</v>
      </c>
      <c r="L2692" s="20"/>
      <c r="M2692" s="20">
        <f>Разбивка_по_щитам!P2697</f>
        <v>0</v>
      </c>
      <c r="N2692" s="20"/>
    </row>
    <row r="2693" spans="2:14" x14ac:dyDescent="0.2">
      <c r="B2693" s="20">
        <f>Разбивка_по_щитам!B2698</f>
        <v>0</v>
      </c>
      <c r="C2693" s="20">
        <f>Разбивка_по_щитам!C2698</f>
        <v>0</v>
      </c>
      <c r="D2693" s="20">
        <f>Разбивка_по_щитам!F2698</f>
        <v>0</v>
      </c>
      <c r="E2693" s="20">
        <f>Разбивка_по_щитам!H2698</f>
        <v>0</v>
      </c>
      <c r="F2693" s="20">
        <f>Разбивка_по_щитам!I2698</f>
        <v>0</v>
      </c>
      <c r="G2693" s="20">
        <f>Разбивка_по_щитам!J2698</f>
        <v>0</v>
      </c>
      <c r="H2693" s="20">
        <f>Разбивка_по_щитам!K2698</f>
        <v>0</v>
      </c>
      <c r="I2693" s="20">
        <f>Разбивка_по_щитам!L2698</f>
        <v>0</v>
      </c>
      <c r="J2693" s="20">
        <f>Разбивка_по_щитам!M2698</f>
        <v>0</v>
      </c>
      <c r="K2693" s="20">
        <f>Разбивка_по_щитам!N2698</f>
        <v>0</v>
      </c>
      <c r="L2693" s="20"/>
      <c r="M2693" s="20">
        <f>Разбивка_по_щитам!P2698</f>
        <v>0</v>
      </c>
      <c r="N2693" s="20"/>
    </row>
    <row r="2694" spans="2:14" x14ac:dyDescent="0.2">
      <c r="B2694" s="20">
        <f>Разбивка_по_щитам!B2699</f>
        <v>0</v>
      </c>
      <c r="C2694" s="20">
        <f>Разбивка_по_щитам!C2699</f>
        <v>0</v>
      </c>
      <c r="D2694" s="20">
        <f>Разбивка_по_щитам!F2699</f>
        <v>0</v>
      </c>
      <c r="E2694" s="20">
        <f>Разбивка_по_щитам!H2699</f>
        <v>0</v>
      </c>
      <c r="F2694" s="20">
        <f>Разбивка_по_щитам!I2699</f>
        <v>0</v>
      </c>
      <c r="G2694" s="20">
        <f>Разбивка_по_щитам!J2699</f>
        <v>0</v>
      </c>
      <c r="H2694" s="20">
        <f>Разбивка_по_щитам!K2699</f>
        <v>0</v>
      </c>
      <c r="I2694" s="20">
        <f>Разбивка_по_щитам!L2699</f>
        <v>0</v>
      </c>
      <c r="J2694" s="20">
        <f>Разбивка_по_щитам!M2699</f>
        <v>0</v>
      </c>
      <c r="K2694" s="20">
        <f>Разбивка_по_щитам!N2699</f>
        <v>0</v>
      </c>
      <c r="L2694" s="20"/>
      <c r="M2694" s="20">
        <f>Разбивка_по_щитам!P2699</f>
        <v>0</v>
      </c>
      <c r="N2694" s="20"/>
    </row>
    <row r="2695" spans="2:14" x14ac:dyDescent="0.2">
      <c r="B2695" s="20">
        <f>Разбивка_по_щитам!B2700</f>
        <v>0</v>
      </c>
      <c r="C2695" s="20">
        <f>Разбивка_по_щитам!C2700</f>
        <v>0</v>
      </c>
      <c r="D2695" s="20">
        <f>Разбивка_по_щитам!F2700</f>
        <v>0</v>
      </c>
      <c r="E2695" s="20">
        <f>Разбивка_по_щитам!H2700</f>
        <v>0</v>
      </c>
      <c r="F2695" s="20">
        <f>Разбивка_по_щитам!I2700</f>
        <v>0</v>
      </c>
      <c r="G2695" s="20">
        <f>Разбивка_по_щитам!J2700</f>
        <v>0</v>
      </c>
      <c r="H2695" s="20">
        <f>Разбивка_по_щитам!K2700</f>
        <v>0</v>
      </c>
      <c r="I2695" s="20">
        <f>Разбивка_по_щитам!L2700</f>
        <v>0</v>
      </c>
      <c r="J2695" s="20">
        <f>Разбивка_по_щитам!M2700</f>
        <v>0</v>
      </c>
      <c r="K2695" s="20">
        <f>Разбивка_по_щитам!N2700</f>
        <v>0</v>
      </c>
      <c r="L2695" s="20"/>
      <c r="M2695" s="20">
        <f>Разбивка_по_щитам!P2700</f>
        <v>0</v>
      </c>
      <c r="N2695" s="20"/>
    </row>
    <row r="2696" spans="2:14" x14ac:dyDescent="0.2">
      <c r="B2696" s="20">
        <f>Разбивка_по_щитам!B2701</f>
        <v>0</v>
      </c>
      <c r="C2696" s="20">
        <f>Разбивка_по_щитам!C2701</f>
        <v>0</v>
      </c>
      <c r="D2696" s="20">
        <f>Разбивка_по_щитам!F2701</f>
        <v>0</v>
      </c>
      <c r="E2696" s="20">
        <f>Разбивка_по_щитам!H2701</f>
        <v>0</v>
      </c>
      <c r="F2696" s="20">
        <f>Разбивка_по_щитам!I2701</f>
        <v>0</v>
      </c>
      <c r="G2696" s="20">
        <f>Разбивка_по_щитам!J2701</f>
        <v>0</v>
      </c>
      <c r="H2696" s="20">
        <f>Разбивка_по_щитам!K2701</f>
        <v>0</v>
      </c>
      <c r="I2696" s="20">
        <f>Разбивка_по_щитам!L2701</f>
        <v>0</v>
      </c>
      <c r="J2696" s="20">
        <f>Разбивка_по_щитам!M2701</f>
        <v>0</v>
      </c>
      <c r="K2696" s="20">
        <f>Разбивка_по_щитам!N2701</f>
        <v>0</v>
      </c>
      <c r="L2696" s="20"/>
      <c r="M2696" s="20">
        <f>Разбивка_по_щитам!P2701</f>
        <v>0</v>
      </c>
      <c r="N2696" s="20"/>
    </row>
    <row r="2697" spans="2:14" x14ac:dyDescent="0.2">
      <c r="B2697" s="20">
        <f>Разбивка_по_щитам!B2702</f>
        <v>0</v>
      </c>
      <c r="C2697" s="20">
        <f>Разбивка_по_щитам!C2702</f>
        <v>0</v>
      </c>
      <c r="D2697" s="20">
        <f>Разбивка_по_щитам!F2702</f>
        <v>0</v>
      </c>
      <c r="E2697" s="20">
        <f>Разбивка_по_щитам!H2702</f>
        <v>0</v>
      </c>
      <c r="F2697" s="20">
        <f>Разбивка_по_щитам!I2702</f>
        <v>0</v>
      </c>
      <c r="G2697" s="20">
        <f>Разбивка_по_щитам!J2702</f>
        <v>0</v>
      </c>
      <c r="H2697" s="20">
        <f>Разбивка_по_щитам!K2702</f>
        <v>0</v>
      </c>
      <c r="I2697" s="20">
        <f>Разбивка_по_щитам!L2702</f>
        <v>0</v>
      </c>
      <c r="J2697" s="20">
        <f>Разбивка_по_щитам!M2702</f>
        <v>0</v>
      </c>
      <c r="K2697" s="20">
        <f>Разбивка_по_щитам!N2702</f>
        <v>0</v>
      </c>
      <c r="L2697" s="20"/>
      <c r="M2697" s="20">
        <f>Разбивка_по_щитам!P2702</f>
        <v>0</v>
      </c>
      <c r="N2697" s="20"/>
    </row>
    <row r="2698" spans="2:14" x14ac:dyDescent="0.2">
      <c r="B2698" s="20">
        <f>Разбивка_по_щитам!B2703</f>
        <v>0</v>
      </c>
      <c r="C2698" s="20">
        <f>Разбивка_по_щитам!C2703</f>
        <v>0</v>
      </c>
      <c r="D2698" s="20">
        <f>Разбивка_по_щитам!F2703</f>
        <v>0</v>
      </c>
      <c r="E2698" s="20">
        <f>Разбивка_по_щитам!H2703</f>
        <v>0</v>
      </c>
      <c r="F2698" s="20">
        <f>Разбивка_по_щитам!I2703</f>
        <v>0</v>
      </c>
      <c r="G2698" s="20">
        <f>Разбивка_по_щитам!J2703</f>
        <v>0</v>
      </c>
      <c r="H2698" s="20">
        <f>Разбивка_по_щитам!K2703</f>
        <v>0</v>
      </c>
      <c r="I2698" s="20">
        <f>Разбивка_по_щитам!L2703</f>
        <v>0</v>
      </c>
      <c r="J2698" s="20">
        <f>Разбивка_по_щитам!M2703</f>
        <v>0</v>
      </c>
      <c r="K2698" s="20">
        <f>Разбивка_по_щитам!N2703</f>
        <v>0</v>
      </c>
      <c r="L2698" s="20"/>
      <c r="M2698" s="20">
        <f>Разбивка_по_щитам!P2703</f>
        <v>0</v>
      </c>
      <c r="N2698" s="20"/>
    </row>
    <row r="2699" spans="2:14" x14ac:dyDescent="0.2">
      <c r="B2699" s="20">
        <f>Разбивка_по_щитам!B2704</f>
        <v>0</v>
      </c>
      <c r="C2699" s="20">
        <f>Разбивка_по_щитам!C2704</f>
        <v>0</v>
      </c>
      <c r="D2699" s="20">
        <f>Разбивка_по_щитам!F2704</f>
        <v>0</v>
      </c>
      <c r="E2699" s="20">
        <f>Разбивка_по_щитам!H2704</f>
        <v>0</v>
      </c>
      <c r="F2699" s="20">
        <f>Разбивка_по_щитам!I2704</f>
        <v>0</v>
      </c>
      <c r="G2699" s="20">
        <f>Разбивка_по_щитам!J2704</f>
        <v>0</v>
      </c>
      <c r="H2699" s="20">
        <f>Разбивка_по_щитам!K2704</f>
        <v>0</v>
      </c>
      <c r="I2699" s="20">
        <f>Разбивка_по_щитам!L2704</f>
        <v>0</v>
      </c>
      <c r="J2699" s="20">
        <f>Разбивка_по_щитам!M2704</f>
        <v>0</v>
      </c>
      <c r="K2699" s="20">
        <f>Разбивка_по_щитам!N2704</f>
        <v>0</v>
      </c>
      <c r="L2699" s="20"/>
      <c r="M2699" s="20">
        <f>Разбивка_по_щитам!P2704</f>
        <v>0</v>
      </c>
      <c r="N2699" s="20"/>
    </row>
    <row r="2700" spans="2:14" x14ac:dyDescent="0.2">
      <c r="B2700" s="20">
        <f>Разбивка_по_щитам!B2705</f>
        <v>0</v>
      </c>
      <c r="C2700" s="20">
        <f>Разбивка_по_щитам!C2705</f>
        <v>0</v>
      </c>
      <c r="D2700" s="20">
        <f>Разбивка_по_щитам!F2705</f>
        <v>0</v>
      </c>
      <c r="E2700" s="20">
        <f>Разбивка_по_щитам!H2705</f>
        <v>0</v>
      </c>
      <c r="F2700" s="20">
        <f>Разбивка_по_щитам!I2705</f>
        <v>0</v>
      </c>
      <c r="G2700" s="20">
        <f>Разбивка_по_щитам!J2705</f>
        <v>0</v>
      </c>
      <c r="H2700" s="20">
        <f>Разбивка_по_щитам!K2705</f>
        <v>0</v>
      </c>
      <c r="I2700" s="20">
        <f>Разбивка_по_щитам!L2705</f>
        <v>0</v>
      </c>
      <c r="J2700" s="20">
        <f>Разбивка_по_щитам!M2705</f>
        <v>0</v>
      </c>
      <c r="K2700" s="20">
        <f>Разбивка_по_щитам!N2705</f>
        <v>0</v>
      </c>
      <c r="L2700" s="20"/>
      <c r="M2700" s="20">
        <f>Разбивка_по_щитам!P2705</f>
        <v>0</v>
      </c>
      <c r="N2700" s="20"/>
    </row>
    <row r="2701" spans="2:14" x14ac:dyDescent="0.2">
      <c r="B2701" s="20">
        <f>Разбивка_по_щитам!B2706</f>
        <v>0</v>
      </c>
      <c r="C2701" s="20">
        <f>Разбивка_по_щитам!C2706</f>
        <v>0</v>
      </c>
      <c r="D2701" s="20">
        <f>Разбивка_по_щитам!F2706</f>
        <v>0</v>
      </c>
      <c r="E2701" s="20">
        <f>Разбивка_по_щитам!H2706</f>
        <v>0</v>
      </c>
      <c r="F2701" s="20">
        <f>Разбивка_по_щитам!I2706</f>
        <v>0</v>
      </c>
      <c r="G2701" s="20">
        <f>Разбивка_по_щитам!J2706</f>
        <v>0</v>
      </c>
      <c r="H2701" s="20">
        <f>Разбивка_по_щитам!K2706</f>
        <v>0</v>
      </c>
      <c r="I2701" s="20">
        <f>Разбивка_по_щитам!L2706</f>
        <v>0</v>
      </c>
      <c r="J2701" s="20">
        <f>Разбивка_по_щитам!M2706</f>
        <v>0</v>
      </c>
      <c r="K2701" s="20">
        <f>Разбивка_по_щитам!N2706</f>
        <v>0</v>
      </c>
      <c r="L2701" s="20"/>
      <c r="M2701" s="20">
        <f>Разбивка_по_щитам!P2706</f>
        <v>0</v>
      </c>
      <c r="N2701" s="20"/>
    </row>
    <row r="2702" spans="2:14" x14ac:dyDescent="0.2">
      <c r="B2702" s="20">
        <f>Разбивка_по_щитам!B2707</f>
        <v>0</v>
      </c>
      <c r="C2702" s="20">
        <f>Разбивка_по_щитам!C2707</f>
        <v>0</v>
      </c>
      <c r="D2702" s="20">
        <f>Разбивка_по_щитам!F2707</f>
        <v>0</v>
      </c>
      <c r="E2702" s="20">
        <f>Разбивка_по_щитам!H2707</f>
        <v>0</v>
      </c>
      <c r="F2702" s="20">
        <f>Разбивка_по_щитам!I2707</f>
        <v>0</v>
      </c>
      <c r="G2702" s="20">
        <f>Разбивка_по_щитам!J2707</f>
        <v>0</v>
      </c>
      <c r="H2702" s="20">
        <f>Разбивка_по_щитам!K2707</f>
        <v>0</v>
      </c>
      <c r="I2702" s="20">
        <f>Разбивка_по_щитам!L2707</f>
        <v>0</v>
      </c>
      <c r="J2702" s="20">
        <f>Разбивка_по_щитам!M2707</f>
        <v>0</v>
      </c>
      <c r="K2702" s="20">
        <f>Разбивка_по_щитам!N2707</f>
        <v>0</v>
      </c>
      <c r="L2702" s="20"/>
      <c r="M2702" s="20">
        <f>Разбивка_по_щитам!P2707</f>
        <v>0</v>
      </c>
      <c r="N2702" s="20"/>
    </row>
    <row r="2703" spans="2:14" x14ac:dyDescent="0.2">
      <c r="B2703" s="20">
        <f>Разбивка_по_щитам!B2708</f>
        <v>0</v>
      </c>
      <c r="C2703" s="20">
        <f>Разбивка_по_щитам!C2708</f>
        <v>0</v>
      </c>
      <c r="D2703" s="20">
        <f>Разбивка_по_щитам!F2708</f>
        <v>0</v>
      </c>
      <c r="E2703" s="20">
        <f>Разбивка_по_щитам!H2708</f>
        <v>0</v>
      </c>
      <c r="F2703" s="20">
        <f>Разбивка_по_щитам!I2708</f>
        <v>0</v>
      </c>
      <c r="G2703" s="20">
        <f>Разбивка_по_щитам!J2708</f>
        <v>0</v>
      </c>
      <c r="H2703" s="20">
        <f>Разбивка_по_щитам!K2708</f>
        <v>0</v>
      </c>
      <c r="I2703" s="20">
        <f>Разбивка_по_щитам!L2708</f>
        <v>0</v>
      </c>
      <c r="J2703" s="20">
        <f>Разбивка_по_щитам!M2708</f>
        <v>0</v>
      </c>
      <c r="K2703" s="20">
        <f>Разбивка_по_щитам!N2708</f>
        <v>0</v>
      </c>
      <c r="L2703" s="20"/>
      <c r="M2703" s="20">
        <f>Разбивка_по_щитам!P2708</f>
        <v>0</v>
      </c>
      <c r="N2703" s="20"/>
    </row>
    <row r="2704" spans="2:14" x14ac:dyDescent="0.2">
      <c r="B2704" s="20">
        <f>Разбивка_по_щитам!B2709</f>
        <v>0</v>
      </c>
      <c r="C2704" s="20">
        <f>Разбивка_по_щитам!C2709</f>
        <v>0</v>
      </c>
      <c r="D2704" s="20">
        <f>Разбивка_по_щитам!F2709</f>
        <v>0</v>
      </c>
      <c r="E2704" s="20">
        <f>Разбивка_по_щитам!H2709</f>
        <v>0</v>
      </c>
      <c r="F2704" s="20">
        <f>Разбивка_по_щитам!I2709</f>
        <v>0</v>
      </c>
      <c r="G2704" s="20">
        <f>Разбивка_по_щитам!J2709</f>
        <v>0</v>
      </c>
      <c r="H2704" s="20">
        <f>Разбивка_по_щитам!K2709</f>
        <v>0</v>
      </c>
      <c r="I2704" s="20">
        <f>Разбивка_по_щитам!L2709</f>
        <v>0</v>
      </c>
      <c r="J2704" s="20">
        <f>Разбивка_по_щитам!M2709</f>
        <v>0</v>
      </c>
      <c r="K2704" s="20">
        <f>Разбивка_по_щитам!N2709</f>
        <v>0</v>
      </c>
      <c r="L2704" s="20"/>
      <c r="M2704" s="20">
        <f>Разбивка_по_щитам!P2709</f>
        <v>0</v>
      </c>
      <c r="N2704" s="20"/>
    </row>
    <row r="2705" spans="2:14" x14ac:dyDescent="0.2">
      <c r="B2705" s="20">
        <f>Разбивка_по_щитам!B2710</f>
        <v>0</v>
      </c>
      <c r="C2705" s="20">
        <f>Разбивка_по_щитам!C2710</f>
        <v>0</v>
      </c>
      <c r="D2705" s="20">
        <f>Разбивка_по_щитам!F2710</f>
        <v>0</v>
      </c>
      <c r="E2705" s="20">
        <f>Разбивка_по_щитам!H2710</f>
        <v>0</v>
      </c>
      <c r="F2705" s="20">
        <f>Разбивка_по_щитам!I2710</f>
        <v>0</v>
      </c>
      <c r="G2705" s="20">
        <f>Разбивка_по_щитам!J2710</f>
        <v>0</v>
      </c>
      <c r="H2705" s="20">
        <f>Разбивка_по_щитам!K2710</f>
        <v>0</v>
      </c>
      <c r="I2705" s="20">
        <f>Разбивка_по_щитам!L2710</f>
        <v>0</v>
      </c>
      <c r="J2705" s="20">
        <f>Разбивка_по_щитам!M2710</f>
        <v>0</v>
      </c>
      <c r="K2705" s="20">
        <f>Разбивка_по_щитам!N2710</f>
        <v>0</v>
      </c>
      <c r="L2705" s="20"/>
      <c r="M2705" s="20">
        <f>Разбивка_по_щитам!P2710</f>
        <v>0</v>
      </c>
      <c r="N2705" s="20"/>
    </row>
    <row r="2706" spans="2:14" x14ac:dyDescent="0.2">
      <c r="B2706" s="20">
        <f>Разбивка_по_щитам!B2711</f>
        <v>0</v>
      </c>
      <c r="C2706" s="20">
        <f>Разбивка_по_щитам!C2711</f>
        <v>0</v>
      </c>
      <c r="D2706" s="20">
        <f>Разбивка_по_щитам!F2711</f>
        <v>0</v>
      </c>
      <c r="E2706" s="20">
        <f>Разбивка_по_щитам!H2711</f>
        <v>0</v>
      </c>
      <c r="F2706" s="20">
        <f>Разбивка_по_щитам!I2711</f>
        <v>0</v>
      </c>
      <c r="G2706" s="20">
        <f>Разбивка_по_щитам!J2711</f>
        <v>0</v>
      </c>
      <c r="H2706" s="20">
        <f>Разбивка_по_щитам!K2711</f>
        <v>0</v>
      </c>
      <c r="I2706" s="20">
        <f>Разбивка_по_щитам!L2711</f>
        <v>0</v>
      </c>
      <c r="J2706" s="20">
        <f>Разбивка_по_щитам!M2711</f>
        <v>0</v>
      </c>
      <c r="K2706" s="20">
        <f>Разбивка_по_щитам!N2711</f>
        <v>0</v>
      </c>
      <c r="L2706" s="20"/>
      <c r="M2706" s="20">
        <f>Разбивка_по_щитам!P2711</f>
        <v>0</v>
      </c>
      <c r="N2706" s="20"/>
    </row>
    <row r="2707" spans="2:14" x14ac:dyDescent="0.2">
      <c r="B2707" s="20">
        <f>Разбивка_по_щитам!B2712</f>
        <v>0</v>
      </c>
      <c r="C2707" s="20">
        <f>Разбивка_по_щитам!C2712</f>
        <v>0</v>
      </c>
      <c r="D2707" s="20">
        <f>Разбивка_по_щитам!F2712</f>
        <v>0</v>
      </c>
      <c r="E2707" s="20">
        <f>Разбивка_по_щитам!H2712</f>
        <v>0</v>
      </c>
      <c r="F2707" s="20">
        <f>Разбивка_по_щитам!I2712</f>
        <v>0</v>
      </c>
      <c r="G2707" s="20">
        <f>Разбивка_по_щитам!J2712</f>
        <v>0</v>
      </c>
      <c r="H2707" s="20">
        <f>Разбивка_по_щитам!K2712</f>
        <v>0</v>
      </c>
      <c r="I2707" s="20">
        <f>Разбивка_по_щитам!L2712</f>
        <v>0</v>
      </c>
      <c r="J2707" s="20">
        <f>Разбивка_по_щитам!M2712</f>
        <v>0</v>
      </c>
      <c r="K2707" s="20">
        <f>Разбивка_по_щитам!N2712</f>
        <v>0</v>
      </c>
      <c r="L2707" s="20"/>
      <c r="M2707" s="20">
        <f>Разбивка_по_щитам!P2712</f>
        <v>0</v>
      </c>
      <c r="N2707" s="20"/>
    </row>
    <row r="2708" spans="2:14" x14ac:dyDescent="0.2">
      <c r="B2708" s="20">
        <f>Разбивка_по_щитам!B2713</f>
        <v>0</v>
      </c>
      <c r="C2708" s="20">
        <f>Разбивка_по_щитам!C2713</f>
        <v>0</v>
      </c>
      <c r="D2708" s="20">
        <f>Разбивка_по_щитам!F2713</f>
        <v>0</v>
      </c>
      <c r="E2708" s="20">
        <f>Разбивка_по_щитам!H2713</f>
        <v>0</v>
      </c>
      <c r="F2708" s="20">
        <f>Разбивка_по_щитам!I2713</f>
        <v>0</v>
      </c>
      <c r="G2708" s="20">
        <f>Разбивка_по_щитам!J2713</f>
        <v>0</v>
      </c>
      <c r="H2708" s="20">
        <f>Разбивка_по_щитам!K2713</f>
        <v>0</v>
      </c>
      <c r="I2708" s="20">
        <f>Разбивка_по_щитам!L2713</f>
        <v>0</v>
      </c>
      <c r="J2708" s="20">
        <f>Разбивка_по_щитам!M2713</f>
        <v>0</v>
      </c>
      <c r="K2708" s="20">
        <f>Разбивка_по_щитам!N2713</f>
        <v>0</v>
      </c>
      <c r="L2708" s="20"/>
      <c r="M2708" s="20">
        <f>Разбивка_по_щитам!P2713</f>
        <v>0</v>
      </c>
      <c r="N2708" s="20"/>
    </row>
    <row r="2709" spans="2:14" x14ac:dyDescent="0.2">
      <c r="B2709" s="20">
        <f>Разбивка_по_щитам!B2714</f>
        <v>0</v>
      </c>
      <c r="C2709" s="20">
        <f>Разбивка_по_щитам!C2714</f>
        <v>0</v>
      </c>
      <c r="D2709" s="20">
        <f>Разбивка_по_щитам!F2714</f>
        <v>0</v>
      </c>
      <c r="E2709" s="20">
        <f>Разбивка_по_щитам!H2714</f>
        <v>0</v>
      </c>
      <c r="F2709" s="20">
        <f>Разбивка_по_щитам!I2714</f>
        <v>0</v>
      </c>
      <c r="G2709" s="20">
        <f>Разбивка_по_щитам!J2714</f>
        <v>0</v>
      </c>
      <c r="H2709" s="20">
        <f>Разбивка_по_щитам!K2714</f>
        <v>0</v>
      </c>
      <c r="I2709" s="20">
        <f>Разбивка_по_щитам!L2714</f>
        <v>0</v>
      </c>
      <c r="J2709" s="20">
        <f>Разбивка_по_щитам!M2714</f>
        <v>0</v>
      </c>
      <c r="K2709" s="20">
        <f>Разбивка_по_щитам!N2714</f>
        <v>0</v>
      </c>
      <c r="L2709" s="20"/>
      <c r="M2709" s="20">
        <f>Разбивка_по_щитам!P2714</f>
        <v>0</v>
      </c>
      <c r="N2709" s="20"/>
    </row>
    <row r="2710" spans="2:14" x14ac:dyDescent="0.2">
      <c r="B2710" s="20">
        <f>Разбивка_по_щитам!B2715</f>
        <v>0</v>
      </c>
      <c r="C2710" s="20">
        <f>Разбивка_по_щитам!C2715</f>
        <v>0</v>
      </c>
      <c r="D2710" s="20">
        <f>Разбивка_по_щитам!F2715</f>
        <v>0</v>
      </c>
      <c r="E2710" s="20">
        <f>Разбивка_по_щитам!H2715</f>
        <v>0</v>
      </c>
      <c r="F2710" s="20">
        <f>Разбивка_по_щитам!I2715</f>
        <v>0</v>
      </c>
      <c r="G2710" s="20">
        <f>Разбивка_по_щитам!J2715</f>
        <v>0</v>
      </c>
      <c r="H2710" s="20">
        <f>Разбивка_по_щитам!K2715</f>
        <v>0</v>
      </c>
      <c r="I2710" s="20">
        <f>Разбивка_по_щитам!L2715</f>
        <v>0</v>
      </c>
      <c r="J2710" s="20">
        <f>Разбивка_по_щитам!M2715</f>
        <v>0</v>
      </c>
      <c r="K2710" s="20">
        <f>Разбивка_по_щитам!N2715</f>
        <v>0</v>
      </c>
      <c r="L2710" s="20"/>
      <c r="M2710" s="20">
        <f>Разбивка_по_щитам!P2715</f>
        <v>0</v>
      </c>
      <c r="N2710" s="20"/>
    </row>
    <row r="2711" spans="2:14" x14ac:dyDescent="0.2">
      <c r="B2711" s="20">
        <f>Разбивка_по_щитам!B2716</f>
        <v>0</v>
      </c>
      <c r="C2711" s="20">
        <f>Разбивка_по_щитам!C2716</f>
        <v>0</v>
      </c>
      <c r="D2711" s="20">
        <f>Разбивка_по_щитам!F2716</f>
        <v>0</v>
      </c>
      <c r="E2711" s="20">
        <f>Разбивка_по_щитам!H2716</f>
        <v>0</v>
      </c>
      <c r="F2711" s="20">
        <f>Разбивка_по_щитам!I2716</f>
        <v>0</v>
      </c>
      <c r="G2711" s="20">
        <f>Разбивка_по_щитам!J2716</f>
        <v>0</v>
      </c>
      <c r="H2711" s="20">
        <f>Разбивка_по_щитам!K2716</f>
        <v>0</v>
      </c>
      <c r="I2711" s="20">
        <f>Разбивка_по_щитам!L2716</f>
        <v>0</v>
      </c>
      <c r="J2711" s="20">
        <f>Разбивка_по_щитам!M2716</f>
        <v>0</v>
      </c>
      <c r="K2711" s="20">
        <f>Разбивка_по_щитам!N2716</f>
        <v>0</v>
      </c>
      <c r="L2711" s="20"/>
      <c r="M2711" s="20">
        <f>Разбивка_по_щитам!P2716</f>
        <v>0</v>
      </c>
      <c r="N2711" s="20"/>
    </row>
    <row r="2712" spans="2:14" x14ac:dyDescent="0.2">
      <c r="B2712" s="20">
        <f>Разбивка_по_щитам!B2717</f>
        <v>0</v>
      </c>
      <c r="C2712" s="20">
        <f>Разбивка_по_щитам!C2717</f>
        <v>0</v>
      </c>
      <c r="D2712" s="20">
        <f>Разбивка_по_щитам!F2717</f>
        <v>0</v>
      </c>
      <c r="E2712" s="20">
        <f>Разбивка_по_щитам!H2717</f>
        <v>0</v>
      </c>
      <c r="F2712" s="20">
        <f>Разбивка_по_щитам!I2717</f>
        <v>0</v>
      </c>
      <c r="G2712" s="20">
        <f>Разбивка_по_щитам!J2717</f>
        <v>0</v>
      </c>
      <c r="H2712" s="20">
        <f>Разбивка_по_щитам!K2717</f>
        <v>0</v>
      </c>
      <c r="I2712" s="20">
        <f>Разбивка_по_щитам!L2717</f>
        <v>0</v>
      </c>
      <c r="J2712" s="20">
        <f>Разбивка_по_щитам!M2717</f>
        <v>0</v>
      </c>
      <c r="K2712" s="20">
        <f>Разбивка_по_щитам!N2717</f>
        <v>0</v>
      </c>
      <c r="L2712" s="20"/>
      <c r="M2712" s="20">
        <f>Разбивка_по_щитам!P2717</f>
        <v>0</v>
      </c>
      <c r="N2712" s="20"/>
    </row>
    <row r="2713" spans="2:14" x14ac:dyDescent="0.2">
      <c r="B2713" s="20">
        <f>Разбивка_по_щитам!B2718</f>
        <v>0</v>
      </c>
      <c r="C2713" s="20">
        <f>Разбивка_по_щитам!C2718</f>
        <v>0</v>
      </c>
      <c r="D2713" s="20">
        <f>Разбивка_по_щитам!F2718</f>
        <v>0</v>
      </c>
      <c r="E2713" s="20">
        <f>Разбивка_по_щитам!H2718</f>
        <v>0</v>
      </c>
      <c r="F2713" s="20">
        <f>Разбивка_по_щитам!I2718</f>
        <v>0</v>
      </c>
      <c r="G2713" s="20">
        <f>Разбивка_по_щитам!J2718</f>
        <v>0</v>
      </c>
      <c r="H2713" s="20">
        <f>Разбивка_по_щитам!K2718</f>
        <v>0</v>
      </c>
      <c r="I2713" s="20">
        <f>Разбивка_по_щитам!L2718</f>
        <v>0</v>
      </c>
      <c r="J2713" s="20">
        <f>Разбивка_по_щитам!M2718</f>
        <v>0</v>
      </c>
      <c r="K2713" s="20">
        <f>Разбивка_по_щитам!N2718</f>
        <v>0</v>
      </c>
      <c r="L2713" s="20"/>
      <c r="M2713" s="20">
        <f>Разбивка_по_щитам!P2718</f>
        <v>0</v>
      </c>
      <c r="N2713" s="20"/>
    </row>
    <row r="2714" spans="2:14" x14ac:dyDescent="0.2">
      <c r="B2714" s="20">
        <f>Разбивка_по_щитам!B2719</f>
        <v>0</v>
      </c>
      <c r="C2714" s="20">
        <f>Разбивка_по_щитам!C2719</f>
        <v>0</v>
      </c>
      <c r="D2714" s="20">
        <f>Разбивка_по_щитам!F2719</f>
        <v>0</v>
      </c>
      <c r="E2714" s="20">
        <f>Разбивка_по_щитам!H2719</f>
        <v>0</v>
      </c>
      <c r="F2714" s="20">
        <f>Разбивка_по_щитам!I2719</f>
        <v>0</v>
      </c>
      <c r="G2714" s="20">
        <f>Разбивка_по_щитам!J2719</f>
        <v>0</v>
      </c>
      <c r="H2714" s="20">
        <f>Разбивка_по_щитам!K2719</f>
        <v>0</v>
      </c>
      <c r="I2714" s="20">
        <f>Разбивка_по_щитам!L2719</f>
        <v>0</v>
      </c>
      <c r="J2714" s="20">
        <f>Разбивка_по_щитам!M2719</f>
        <v>0</v>
      </c>
      <c r="K2714" s="20">
        <f>Разбивка_по_щитам!N2719</f>
        <v>0</v>
      </c>
      <c r="L2714" s="20"/>
      <c r="M2714" s="20">
        <f>Разбивка_по_щитам!P2719</f>
        <v>0</v>
      </c>
      <c r="N2714" s="20"/>
    </row>
    <row r="2715" spans="2:14" x14ac:dyDescent="0.2">
      <c r="B2715" s="20">
        <f>Разбивка_по_щитам!B2720</f>
        <v>0</v>
      </c>
      <c r="C2715" s="20">
        <f>Разбивка_по_щитам!C2720</f>
        <v>0</v>
      </c>
      <c r="D2715" s="20">
        <f>Разбивка_по_щитам!F2720</f>
        <v>0</v>
      </c>
      <c r="E2715" s="20">
        <f>Разбивка_по_щитам!H2720</f>
        <v>0</v>
      </c>
      <c r="F2715" s="20">
        <f>Разбивка_по_щитам!I2720</f>
        <v>0</v>
      </c>
      <c r="G2715" s="20">
        <f>Разбивка_по_щитам!J2720</f>
        <v>0</v>
      </c>
      <c r="H2715" s="20">
        <f>Разбивка_по_щитам!K2720</f>
        <v>0</v>
      </c>
      <c r="I2715" s="20">
        <f>Разбивка_по_щитам!L2720</f>
        <v>0</v>
      </c>
      <c r="J2715" s="20">
        <f>Разбивка_по_щитам!M2720</f>
        <v>0</v>
      </c>
      <c r="K2715" s="20">
        <f>Разбивка_по_щитам!N2720</f>
        <v>0</v>
      </c>
      <c r="L2715" s="20"/>
      <c r="M2715" s="20">
        <f>Разбивка_по_щитам!P2720</f>
        <v>0</v>
      </c>
      <c r="N2715" s="20"/>
    </row>
    <row r="2716" spans="2:14" x14ac:dyDescent="0.2">
      <c r="B2716" s="20">
        <f>Разбивка_по_щитам!B2721</f>
        <v>0</v>
      </c>
      <c r="C2716" s="20">
        <f>Разбивка_по_щитам!C2721</f>
        <v>0</v>
      </c>
      <c r="D2716" s="20">
        <f>Разбивка_по_щитам!F2721</f>
        <v>0</v>
      </c>
      <c r="E2716" s="20">
        <f>Разбивка_по_щитам!H2721</f>
        <v>0</v>
      </c>
      <c r="F2716" s="20">
        <f>Разбивка_по_щитам!I2721</f>
        <v>0</v>
      </c>
      <c r="G2716" s="20">
        <f>Разбивка_по_щитам!J2721</f>
        <v>0</v>
      </c>
      <c r="H2716" s="20">
        <f>Разбивка_по_щитам!K2721</f>
        <v>0</v>
      </c>
      <c r="I2716" s="20">
        <f>Разбивка_по_щитам!L2721</f>
        <v>0</v>
      </c>
      <c r="J2716" s="20">
        <f>Разбивка_по_щитам!M2721</f>
        <v>0</v>
      </c>
      <c r="K2716" s="20">
        <f>Разбивка_по_щитам!N2721</f>
        <v>0</v>
      </c>
      <c r="L2716" s="20"/>
      <c r="M2716" s="20">
        <f>Разбивка_по_щитам!P2721</f>
        <v>0</v>
      </c>
      <c r="N2716" s="20"/>
    </row>
    <row r="2717" spans="2:14" x14ac:dyDescent="0.2">
      <c r="B2717" s="20">
        <f>Разбивка_по_щитам!B2722</f>
        <v>0</v>
      </c>
      <c r="C2717" s="20">
        <f>Разбивка_по_щитам!C2722</f>
        <v>0</v>
      </c>
      <c r="D2717" s="20">
        <f>Разбивка_по_щитам!F2722</f>
        <v>0</v>
      </c>
      <c r="E2717" s="20">
        <f>Разбивка_по_щитам!H2722</f>
        <v>0</v>
      </c>
      <c r="F2717" s="20">
        <f>Разбивка_по_щитам!I2722</f>
        <v>0</v>
      </c>
      <c r="G2717" s="20">
        <f>Разбивка_по_щитам!J2722</f>
        <v>0</v>
      </c>
      <c r="H2717" s="20">
        <f>Разбивка_по_щитам!K2722</f>
        <v>0</v>
      </c>
      <c r="I2717" s="20">
        <f>Разбивка_по_щитам!L2722</f>
        <v>0</v>
      </c>
      <c r="J2717" s="20">
        <f>Разбивка_по_щитам!M2722</f>
        <v>0</v>
      </c>
      <c r="K2717" s="20">
        <f>Разбивка_по_щитам!N2722</f>
        <v>0</v>
      </c>
      <c r="L2717" s="20"/>
      <c r="M2717" s="20">
        <f>Разбивка_по_щитам!P2722</f>
        <v>0</v>
      </c>
      <c r="N2717" s="20"/>
    </row>
    <row r="2718" spans="2:14" x14ac:dyDescent="0.2">
      <c r="B2718" s="20">
        <f>Разбивка_по_щитам!B2723</f>
        <v>0</v>
      </c>
      <c r="C2718" s="20">
        <f>Разбивка_по_щитам!C2723</f>
        <v>0</v>
      </c>
      <c r="D2718" s="20">
        <f>Разбивка_по_щитам!F2723</f>
        <v>0</v>
      </c>
      <c r="E2718" s="20">
        <f>Разбивка_по_щитам!H2723</f>
        <v>0</v>
      </c>
      <c r="F2718" s="20">
        <f>Разбивка_по_щитам!I2723</f>
        <v>0</v>
      </c>
      <c r="G2718" s="20">
        <f>Разбивка_по_щитам!J2723</f>
        <v>0</v>
      </c>
      <c r="H2718" s="20">
        <f>Разбивка_по_щитам!K2723</f>
        <v>0</v>
      </c>
      <c r="I2718" s="20">
        <f>Разбивка_по_щитам!L2723</f>
        <v>0</v>
      </c>
      <c r="J2718" s="20">
        <f>Разбивка_по_щитам!M2723</f>
        <v>0</v>
      </c>
      <c r="K2718" s="20">
        <f>Разбивка_по_щитам!N2723</f>
        <v>0</v>
      </c>
      <c r="L2718" s="20"/>
      <c r="M2718" s="20">
        <f>Разбивка_по_щитам!P2723</f>
        <v>0</v>
      </c>
      <c r="N2718" s="20"/>
    </row>
    <row r="2719" spans="2:14" x14ac:dyDescent="0.2">
      <c r="B2719" s="20">
        <f>Разбивка_по_щитам!B2724</f>
        <v>0</v>
      </c>
      <c r="C2719" s="20">
        <f>Разбивка_по_щитам!C2724</f>
        <v>0</v>
      </c>
      <c r="D2719" s="20">
        <f>Разбивка_по_щитам!F2724</f>
        <v>0</v>
      </c>
      <c r="E2719" s="20">
        <f>Разбивка_по_щитам!H2724</f>
        <v>0</v>
      </c>
      <c r="F2719" s="20">
        <f>Разбивка_по_щитам!I2724</f>
        <v>0</v>
      </c>
      <c r="G2719" s="20">
        <f>Разбивка_по_щитам!J2724</f>
        <v>0</v>
      </c>
      <c r="H2719" s="20">
        <f>Разбивка_по_щитам!K2724</f>
        <v>0</v>
      </c>
      <c r="I2719" s="20">
        <f>Разбивка_по_щитам!L2724</f>
        <v>0</v>
      </c>
      <c r="J2719" s="20">
        <f>Разбивка_по_щитам!M2724</f>
        <v>0</v>
      </c>
      <c r="K2719" s="20">
        <f>Разбивка_по_щитам!N2724</f>
        <v>0</v>
      </c>
      <c r="L2719" s="20"/>
      <c r="M2719" s="20">
        <f>Разбивка_по_щитам!P2724</f>
        <v>0</v>
      </c>
      <c r="N2719" s="20"/>
    </row>
    <row r="2720" spans="2:14" x14ac:dyDescent="0.2">
      <c r="B2720" s="20">
        <f>Разбивка_по_щитам!B2725</f>
        <v>0</v>
      </c>
      <c r="C2720" s="20">
        <f>Разбивка_по_щитам!C2725</f>
        <v>0</v>
      </c>
      <c r="D2720" s="20">
        <f>Разбивка_по_щитам!F2725</f>
        <v>0</v>
      </c>
      <c r="E2720" s="20">
        <f>Разбивка_по_щитам!H2725</f>
        <v>0</v>
      </c>
      <c r="F2720" s="20">
        <f>Разбивка_по_щитам!I2725</f>
        <v>0</v>
      </c>
      <c r="G2720" s="20">
        <f>Разбивка_по_щитам!J2725</f>
        <v>0</v>
      </c>
      <c r="H2720" s="20">
        <f>Разбивка_по_щитам!K2725</f>
        <v>0</v>
      </c>
      <c r="I2720" s="20">
        <f>Разбивка_по_щитам!L2725</f>
        <v>0</v>
      </c>
      <c r="J2720" s="20">
        <f>Разбивка_по_щитам!M2725</f>
        <v>0</v>
      </c>
      <c r="K2720" s="20">
        <f>Разбивка_по_щитам!N2725</f>
        <v>0</v>
      </c>
      <c r="L2720" s="20"/>
      <c r="M2720" s="20">
        <f>Разбивка_по_щитам!P2725</f>
        <v>0</v>
      </c>
      <c r="N2720" s="20"/>
    </row>
    <row r="2721" spans="2:14" x14ac:dyDescent="0.2">
      <c r="B2721" s="20">
        <f>Разбивка_по_щитам!B2726</f>
        <v>0</v>
      </c>
      <c r="C2721" s="20">
        <f>Разбивка_по_щитам!C2726</f>
        <v>0</v>
      </c>
      <c r="D2721" s="20">
        <f>Разбивка_по_щитам!F2726</f>
        <v>0</v>
      </c>
      <c r="E2721" s="20">
        <f>Разбивка_по_щитам!H2726</f>
        <v>0</v>
      </c>
      <c r="F2721" s="20">
        <f>Разбивка_по_щитам!I2726</f>
        <v>0</v>
      </c>
      <c r="G2721" s="20">
        <f>Разбивка_по_щитам!J2726</f>
        <v>0</v>
      </c>
      <c r="H2721" s="20">
        <f>Разбивка_по_щитам!K2726</f>
        <v>0</v>
      </c>
      <c r="I2721" s="20">
        <f>Разбивка_по_щитам!L2726</f>
        <v>0</v>
      </c>
      <c r="J2721" s="20">
        <f>Разбивка_по_щитам!M2726</f>
        <v>0</v>
      </c>
      <c r="K2721" s="20">
        <f>Разбивка_по_щитам!N2726</f>
        <v>0</v>
      </c>
      <c r="L2721" s="20"/>
      <c r="M2721" s="20">
        <f>Разбивка_по_щитам!P2726</f>
        <v>0</v>
      </c>
      <c r="N2721" s="20"/>
    </row>
    <row r="2722" spans="2:14" x14ac:dyDescent="0.2">
      <c r="B2722" s="20">
        <f>Разбивка_по_щитам!B2727</f>
        <v>0</v>
      </c>
      <c r="C2722" s="20">
        <f>Разбивка_по_щитам!C2727</f>
        <v>0</v>
      </c>
      <c r="D2722" s="20">
        <f>Разбивка_по_щитам!F2727</f>
        <v>0</v>
      </c>
      <c r="E2722" s="20">
        <f>Разбивка_по_щитам!H2727</f>
        <v>0</v>
      </c>
      <c r="F2722" s="20">
        <f>Разбивка_по_щитам!I2727</f>
        <v>0</v>
      </c>
      <c r="G2722" s="20">
        <f>Разбивка_по_щитам!J2727</f>
        <v>0</v>
      </c>
      <c r="H2722" s="20">
        <f>Разбивка_по_щитам!K2727</f>
        <v>0</v>
      </c>
      <c r="I2722" s="20">
        <f>Разбивка_по_щитам!L2727</f>
        <v>0</v>
      </c>
      <c r="J2722" s="20">
        <f>Разбивка_по_щитам!M2727</f>
        <v>0</v>
      </c>
      <c r="K2722" s="20">
        <f>Разбивка_по_щитам!N2727</f>
        <v>0</v>
      </c>
      <c r="L2722" s="20"/>
      <c r="M2722" s="20">
        <f>Разбивка_по_щитам!P2727</f>
        <v>0</v>
      </c>
      <c r="N2722" s="20"/>
    </row>
    <row r="2723" spans="2:14" x14ac:dyDescent="0.2">
      <c r="B2723" s="20">
        <f>Разбивка_по_щитам!B2728</f>
        <v>0</v>
      </c>
      <c r="C2723" s="20">
        <f>Разбивка_по_щитам!C2728</f>
        <v>0</v>
      </c>
      <c r="D2723" s="20">
        <f>Разбивка_по_щитам!F2728</f>
        <v>0</v>
      </c>
      <c r="E2723" s="20">
        <f>Разбивка_по_щитам!H2728</f>
        <v>0</v>
      </c>
      <c r="F2723" s="20">
        <f>Разбивка_по_щитам!I2728</f>
        <v>0</v>
      </c>
      <c r="G2723" s="20">
        <f>Разбивка_по_щитам!J2728</f>
        <v>0</v>
      </c>
      <c r="H2723" s="20">
        <f>Разбивка_по_щитам!K2728</f>
        <v>0</v>
      </c>
      <c r="I2723" s="20">
        <f>Разбивка_по_щитам!L2728</f>
        <v>0</v>
      </c>
      <c r="J2723" s="20">
        <f>Разбивка_по_щитам!M2728</f>
        <v>0</v>
      </c>
      <c r="K2723" s="20">
        <f>Разбивка_по_щитам!N2728</f>
        <v>0</v>
      </c>
      <c r="L2723" s="20"/>
      <c r="M2723" s="20">
        <f>Разбивка_по_щитам!P2728</f>
        <v>0</v>
      </c>
      <c r="N2723" s="20"/>
    </row>
    <row r="2724" spans="2:14" x14ac:dyDescent="0.2">
      <c r="B2724" s="20">
        <f>Разбивка_по_щитам!B2729</f>
        <v>0</v>
      </c>
      <c r="C2724" s="20">
        <f>Разбивка_по_щитам!C2729</f>
        <v>0</v>
      </c>
      <c r="D2724" s="20">
        <f>Разбивка_по_щитам!F2729</f>
        <v>0</v>
      </c>
      <c r="E2724" s="20">
        <f>Разбивка_по_щитам!H2729</f>
        <v>0</v>
      </c>
      <c r="F2724" s="20">
        <f>Разбивка_по_щитам!I2729</f>
        <v>0</v>
      </c>
      <c r="G2724" s="20">
        <f>Разбивка_по_щитам!J2729</f>
        <v>0</v>
      </c>
      <c r="H2724" s="20">
        <f>Разбивка_по_щитам!K2729</f>
        <v>0</v>
      </c>
      <c r="I2724" s="20">
        <f>Разбивка_по_щитам!L2729</f>
        <v>0</v>
      </c>
      <c r="J2724" s="20">
        <f>Разбивка_по_щитам!M2729</f>
        <v>0</v>
      </c>
      <c r="K2724" s="20">
        <f>Разбивка_по_щитам!N2729</f>
        <v>0</v>
      </c>
      <c r="L2724" s="20"/>
      <c r="M2724" s="20">
        <f>Разбивка_по_щитам!P2729</f>
        <v>0</v>
      </c>
      <c r="N2724" s="20"/>
    </row>
    <row r="2725" spans="2:14" x14ac:dyDescent="0.2">
      <c r="B2725" s="20">
        <f>Разбивка_по_щитам!B2730</f>
        <v>0</v>
      </c>
      <c r="C2725" s="20">
        <f>Разбивка_по_щитам!C2730</f>
        <v>0</v>
      </c>
      <c r="D2725" s="20">
        <f>Разбивка_по_щитам!F2730</f>
        <v>0</v>
      </c>
      <c r="E2725" s="20">
        <f>Разбивка_по_щитам!H2730</f>
        <v>0</v>
      </c>
      <c r="F2725" s="20">
        <f>Разбивка_по_щитам!I2730</f>
        <v>0</v>
      </c>
      <c r="G2725" s="20">
        <f>Разбивка_по_щитам!J2730</f>
        <v>0</v>
      </c>
      <c r="H2725" s="20">
        <f>Разбивка_по_щитам!K2730</f>
        <v>0</v>
      </c>
      <c r="I2725" s="20">
        <f>Разбивка_по_щитам!L2730</f>
        <v>0</v>
      </c>
      <c r="J2725" s="20">
        <f>Разбивка_по_щитам!M2730</f>
        <v>0</v>
      </c>
      <c r="K2725" s="20">
        <f>Разбивка_по_щитам!N2730</f>
        <v>0</v>
      </c>
      <c r="L2725" s="20"/>
      <c r="M2725" s="20">
        <f>Разбивка_по_щитам!P2730</f>
        <v>0</v>
      </c>
      <c r="N2725" s="20"/>
    </row>
    <row r="2726" spans="2:14" x14ac:dyDescent="0.2">
      <c r="B2726" s="20">
        <f>Разбивка_по_щитам!B2731</f>
        <v>0</v>
      </c>
      <c r="C2726" s="20">
        <f>Разбивка_по_щитам!C2731</f>
        <v>0</v>
      </c>
      <c r="D2726" s="20">
        <f>Разбивка_по_щитам!F2731</f>
        <v>0</v>
      </c>
      <c r="E2726" s="20">
        <f>Разбивка_по_щитам!H2731</f>
        <v>0</v>
      </c>
      <c r="F2726" s="20">
        <f>Разбивка_по_щитам!I2731</f>
        <v>0</v>
      </c>
      <c r="G2726" s="20">
        <f>Разбивка_по_щитам!J2731</f>
        <v>0</v>
      </c>
      <c r="H2726" s="20">
        <f>Разбивка_по_щитам!K2731</f>
        <v>0</v>
      </c>
      <c r="I2726" s="20">
        <f>Разбивка_по_щитам!L2731</f>
        <v>0</v>
      </c>
      <c r="J2726" s="20">
        <f>Разбивка_по_щитам!M2731</f>
        <v>0</v>
      </c>
      <c r="K2726" s="20">
        <f>Разбивка_по_щитам!N2731</f>
        <v>0</v>
      </c>
      <c r="L2726" s="20"/>
      <c r="M2726" s="20">
        <f>Разбивка_по_щитам!P2731</f>
        <v>0</v>
      </c>
      <c r="N2726" s="20"/>
    </row>
    <row r="2727" spans="2:14" x14ac:dyDescent="0.2">
      <c r="B2727" s="20">
        <f>Разбивка_по_щитам!B2732</f>
        <v>0</v>
      </c>
      <c r="C2727" s="20">
        <f>Разбивка_по_щитам!C2732</f>
        <v>0</v>
      </c>
      <c r="D2727" s="20">
        <f>Разбивка_по_щитам!F2732</f>
        <v>0</v>
      </c>
      <c r="E2727" s="20">
        <f>Разбивка_по_щитам!H2732</f>
        <v>0</v>
      </c>
      <c r="F2727" s="20">
        <f>Разбивка_по_щитам!I2732</f>
        <v>0</v>
      </c>
      <c r="G2727" s="20">
        <f>Разбивка_по_щитам!J2732</f>
        <v>0</v>
      </c>
      <c r="H2727" s="20">
        <f>Разбивка_по_щитам!K2732</f>
        <v>0</v>
      </c>
      <c r="I2727" s="20">
        <f>Разбивка_по_щитам!L2732</f>
        <v>0</v>
      </c>
      <c r="J2727" s="20">
        <f>Разбивка_по_щитам!M2732</f>
        <v>0</v>
      </c>
      <c r="K2727" s="20">
        <f>Разбивка_по_щитам!N2732</f>
        <v>0</v>
      </c>
      <c r="L2727" s="20"/>
      <c r="M2727" s="20">
        <f>Разбивка_по_щитам!P2732</f>
        <v>0</v>
      </c>
      <c r="N2727" s="20"/>
    </row>
    <row r="2728" spans="2:14" x14ac:dyDescent="0.2">
      <c r="B2728" s="20">
        <f>Разбивка_по_щитам!B2733</f>
        <v>0</v>
      </c>
      <c r="C2728" s="20">
        <f>Разбивка_по_щитам!C2733</f>
        <v>0</v>
      </c>
      <c r="D2728" s="20">
        <f>Разбивка_по_щитам!F2733</f>
        <v>0</v>
      </c>
      <c r="E2728" s="20">
        <f>Разбивка_по_щитам!H2733</f>
        <v>0</v>
      </c>
      <c r="F2728" s="20">
        <f>Разбивка_по_щитам!I2733</f>
        <v>0</v>
      </c>
      <c r="G2728" s="20">
        <f>Разбивка_по_щитам!J2733</f>
        <v>0</v>
      </c>
      <c r="H2728" s="20">
        <f>Разбивка_по_щитам!K2733</f>
        <v>0</v>
      </c>
      <c r="I2728" s="20">
        <f>Разбивка_по_щитам!L2733</f>
        <v>0</v>
      </c>
      <c r="J2728" s="20">
        <f>Разбивка_по_щитам!M2733</f>
        <v>0</v>
      </c>
      <c r="K2728" s="20">
        <f>Разбивка_по_щитам!N2733</f>
        <v>0</v>
      </c>
      <c r="L2728" s="20"/>
      <c r="M2728" s="20">
        <f>Разбивка_по_щитам!P2733</f>
        <v>0</v>
      </c>
      <c r="N2728" s="20"/>
    </row>
    <row r="2729" spans="2:14" x14ac:dyDescent="0.2">
      <c r="B2729" s="20">
        <f>Разбивка_по_щитам!B2734</f>
        <v>0</v>
      </c>
      <c r="C2729" s="20">
        <f>Разбивка_по_щитам!C2734</f>
        <v>0</v>
      </c>
      <c r="D2729" s="20">
        <f>Разбивка_по_щитам!F2734</f>
        <v>0</v>
      </c>
      <c r="E2729" s="20">
        <f>Разбивка_по_щитам!H2734</f>
        <v>0</v>
      </c>
      <c r="F2729" s="20">
        <f>Разбивка_по_щитам!I2734</f>
        <v>0</v>
      </c>
      <c r="G2729" s="20">
        <f>Разбивка_по_щитам!J2734</f>
        <v>0</v>
      </c>
      <c r="H2729" s="20">
        <f>Разбивка_по_щитам!K2734</f>
        <v>0</v>
      </c>
      <c r="I2729" s="20">
        <f>Разбивка_по_щитам!L2734</f>
        <v>0</v>
      </c>
      <c r="J2729" s="20">
        <f>Разбивка_по_щитам!M2734</f>
        <v>0</v>
      </c>
      <c r="K2729" s="20">
        <f>Разбивка_по_щитам!N2734</f>
        <v>0</v>
      </c>
      <c r="L2729" s="20"/>
      <c r="M2729" s="20">
        <f>Разбивка_по_щитам!P2734</f>
        <v>0</v>
      </c>
      <c r="N2729" s="20"/>
    </row>
    <row r="2730" spans="2:14" x14ac:dyDescent="0.2">
      <c r="B2730" s="20">
        <f>Разбивка_по_щитам!B2735</f>
        <v>0</v>
      </c>
      <c r="C2730" s="20">
        <f>Разбивка_по_щитам!C2735</f>
        <v>0</v>
      </c>
      <c r="D2730" s="20">
        <f>Разбивка_по_щитам!F2735</f>
        <v>0</v>
      </c>
      <c r="E2730" s="20">
        <f>Разбивка_по_щитам!H2735</f>
        <v>0</v>
      </c>
      <c r="F2730" s="20">
        <f>Разбивка_по_щитам!I2735</f>
        <v>0</v>
      </c>
      <c r="G2730" s="20">
        <f>Разбивка_по_щитам!J2735</f>
        <v>0</v>
      </c>
      <c r="H2730" s="20">
        <f>Разбивка_по_щитам!K2735</f>
        <v>0</v>
      </c>
      <c r="I2730" s="20">
        <f>Разбивка_по_щитам!L2735</f>
        <v>0</v>
      </c>
      <c r="J2730" s="20">
        <f>Разбивка_по_щитам!M2735</f>
        <v>0</v>
      </c>
      <c r="K2730" s="20">
        <f>Разбивка_по_щитам!N2735</f>
        <v>0</v>
      </c>
      <c r="L2730" s="20"/>
      <c r="M2730" s="20">
        <f>Разбивка_по_щитам!P2735</f>
        <v>0</v>
      </c>
      <c r="N2730" s="20"/>
    </row>
    <row r="2731" spans="2:14" x14ac:dyDescent="0.2">
      <c r="B2731" s="20">
        <f>Разбивка_по_щитам!B2736</f>
        <v>0</v>
      </c>
      <c r="C2731" s="20">
        <f>Разбивка_по_щитам!C2736</f>
        <v>0</v>
      </c>
      <c r="D2731" s="20">
        <f>Разбивка_по_щитам!F2736</f>
        <v>0</v>
      </c>
      <c r="E2731" s="20">
        <f>Разбивка_по_щитам!H2736</f>
        <v>0</v>
      </c>
      <c r="F2731" s="20">
        <f>Разбивка_по_щитам!I2736</f>
        <v>0</v>
      </c>
      <c r="G2731" s="20">
        <f>Разбивка_по_щитам!J2736</f>
        <v>0</v>
      </c>
      <c r="H2731" s="20">
        <f>Разбивка_по_щитам!K2736</f>
        <v>0</v>
      </c>
      <c r="I2731" s="20">
        <f>Разбивка_по_щитам!L2736</f>
        <v>0</v>
      </c>
      <c r="J2731" s="20">
        <f>Разбивка_по_щитам!M2736</f>
        <v>0</v>
      </c>
      <c r="K2731" s="20">
        <f>Разбивка_по_щитам!N2736</f>
        <v>0</v>
      </c>
      <c r="L2731" s="20"/>
      <c r="M2731" s="20">
        <f>Разбивка_по_щитам!P2736</f>
        <v>0</v>
      </c>
      <c r="N2731" s="20"/>
    </row>
    <row r="2732" spans="2:14" x14ac:dyDescent="0.2">
      <c r="B2732" s="20">
        <f>Разбивка_по_щитам!B2737</f>
        <v>0</v>
      </c>
      <c r="C2732" s="20">
        <f>Разбивка_по_щитам!C2737</f>
        <v>0</v>
      </c>
      <c r="D2732" s="20">
        <f>Разбивка_по_щитам!F2737</f>
        <v>0</v>
      </c>
      <c r="E2732" s="20">
        <f>Разбивка_по_щитам!H2737</f>
        <v>0</v>
      </c>
      <c r="F2732" s="20">
        <f>Разбивка_по_щитам!I2737</f>
        <v>0</v>
      </c>
      <c r="G2732" s="20">
        <f>Разбивка_по_щитам!J2737</f>
        <v>0</v>
      </c>
      <c r="H2732" s="20">
        <f>Разбивка_по_щитам!K2737</f>
        <v>0</v>
      </c>
      <c r="I2732" s="20">
        <f>Разбивка_по_щитам!L2737</f>
        <v>0</v>
      </c>
      <c r="J2732" s="20">
        <f>Разбивка_по_щитам!M2737</f>
        <v>0</v>
      </c>
      <c r="K2732" s="20">
        <f>Разбивка_по_щитам!N2737</f>
        <v>0</v>
      </c>
      <c r="L2732" s="20"/>
      <c r="M2732" s="20">
        <f>Разбивка_по_щитам!P2737</f>
        <v>0</v>
      </c>
      <c r="N2732" s="20"/>
    </row>
    <row r="2733" spans="2:14" x14ac:dyDescent="0.2">
      <c r="B2733" s="20">
        <f>Разбивка_по_щитам!B2738</f>
        <v>0</v>
      </c>
      <c r="C2733" s="20">
        <f>Разбивка_по_щитам!C2738</f>
        <v>0</v>
      </c>
      <c r="D2733" s="20">
        <f>Разбивка_по_щитам!F2738</f>
        <v>0</v>
      </c>
      <c r="E2733" s="20">
        <f>Разбивка_по_щитам!H2738</f>
        <v>0</v>
      </c>
      <c r="F2733" s="20">
        <f>Разбивка_по_щитам!I2738</f>
        <v>0</v>
      </c>
      <c r="G2733" s="20">
        <f>Разбивка_по_щитам!J2738</f>
        <v>0</v>
      </c>
      <c r="H2733" s="20">
        <f>Разбивка_по_щитам!K2738</f>
        <v>0</v>
      </c>
      <c r="I2733" s="20">
        <f>Разбивка_по_щитам!L2738</f>
        <v>0</v>
      </c>
      <c r="J2733" s="20">
        <f>Разбивка_по_щитам!M2738</f>
        <v>0</v>
      </c>
      <c r="K2733" s="20">
        <f>Разбивка_по_щитам!N2738</f>
        <v>0</v>
      </c>
      <c r="L2733" s="20"/>
      <c r="M2733" s="20">
        <f>Разбивка_по_щитам!P2738</f>
        <v>0</v>
      </c>
      <c r="N2733" s="20"/>
    </row>
    <row r="2734" spans="2:14" x14ac:dyDescent="0.2">
      <c r="B2734" s="20">
        <f>Разбивка_по_щитам!B2739</f>
        <v>0</v>
      </c>
      <c r="C2734" s="20">
        <f>Разбивка_по_щитам!C2739</f>
        <v>0</v>
      </c>
      <c r="D2734" s="20">
        <f>Разбивка_по_щитам!F2739</f>
        <v>0</v>
      </c>
      <c r="E2734" s="20">
        <f>Разбивка_по_щитам!H2739</f>
        <v>0</v>
      </c>
      <c r="F2734" s="20">
        <f>Разбивка_по_щитам!I2739</f>
        <v>0</v>
      </c>
      <c r="G2734" s="20">
        <f>Разбивка_по_щитам!J2739</f>
        <v>0</v>
      </c>
      <c r="H2734" s="20">
        <f>Разбивка_по_щитам!K2739</f>
        <v>0</v>
      </c>
      <c r="I2734" s="20">
        <f>Разбивка_по_щитам!L2739</f>
        <v>0</v>
      </c>
      <c r="J2734" s="20">
        <f>Разбивка_по_щитам!M2739</f>
        <v>0</v>
      </c>
      <c r="K2734" s="20">
        <f>Разбивка_по_щитам!N2739</f>
        <v>0</v>
      </c>
      <c r="L2734" s="20"/>
      <c r="M2734" s="20">
        <f>Разбивка_по_щитам!P2739</f>
        <v>0</v>
      </c>
      <c r="N2734" s="20"/>
    </row>
    <row r="2735" spans="2:14" x14ac:dyDescent="0.2">
      <c r="B2735" s="20">
        <f>Разбивка_по_щитам!B2740</f>
        <v>0</v>
      </c>
      <c r="C2735" s="20">
        <f>Разбивка_по_щитам!C2740</f>
        <v>0</v>
      </c>
      <c r="D2735" s="20">
        <f>Разбивка_по_щитам!F2740</f>
        <v>0</v>
      </c>
      <c r="E2735" s="20">
        <f>Разбивка_по_щитам!H2740</f>
        <v>0</v>
      </c>
      <c r="F2735" s="20">
        <f>Разбивка_по_щитам!I2740</f>
        <v>0</v>
      </c>
      <c r="G2735" s="20">
        <f>Разбивка_по_щитам!J2740</f>
        <v>0</v>
      </c>
      <c r="H2735" s="20">
        <f>Разбивка_по_щитам!K2740</f>
        <v>0</v>
      </c>
      <c r="I2735" s="20">
        <f>Разбивка_по_щитам!L2740</f>
        <v>0</v>
      </c>
      <c r="J2735" s="20">
        <f>Разбивка_по_щитам!M2740</f>
        <v>0</v>
      </c>
      <c r="K2735" s="20">
        <f>Разбивка_по_щитам!N2740</f>
        <v>0</v>
      </c>
      <c r="L2735" s="20"/>
      <c r="M2735" s="20">
        <f>Разбивка_по_щитам!P2740</f>
        <v>0</v>
      </c>
      <c r="N2735" s="20"/>
    </row>
    <row r="2736" spans="2:14" x14ac:dyDescent="0.2">
      <c r="B2736" s="20">
        <f>Разбивка_по_щитам!B2741</f>
        <v>0</v>
      </c>
      <c r="C2736" s="20">
        <f>Разбивка_по_щитам!C2741</f>
        <v>0</v>
      </c>
      <c r="D2736" s="20">
        <f>Разбивка_по_щитам!F2741</f>
        <v>0</v>
      </c>
      <c r="E2736" s="20">
        <f>Разбивка_по_щитам!H2741</f>
        <v>0</v>
      </c>
      <c r="F2736" s="20">
        <f>Разбивка_по_щитам!I2741</f>
        <v>0</v>
      </c>
      <c r="G2736" s="20">
        <f>Разбивка_по_щитам!J2741</f>
        <v>0</v>
      </c>
      <c r="H2736" s="20">
        <f>Разбивка_по_щитам!K2741</f>
        <v>0</v>
      </c>
      <c r="I2736" s="20">
        <f>Разбивка_по_щитам!L2741</f>
        <v>0</v>
      </c>
      <c r="J2736" s="20">
        <f>Разбивка_по_щитам!M2741</f>
        <v>0</v>
      </c>
      <c r="K2736" s="20">
        <f>Разбивка_по_щитам!N2741</f>
        <v>0</v>
      </c>
      <c r="L2736" s="20"/>
      <c r="M2736" s="20">
        <f>Разбивка_по_щитам!P2741</f>
        <v>0</v>
      </c>
      <c r="N2736" s="20"/>
    </row>
    <row r="2737" spans="2:14" x14ac:dyDescent="0.2">
      <c r="B2737" s="20">
        <f>Разбивка_по_щитам!B2742</f>
        <v>0</v>
      </c>
      <c r="C2737" s="20">
        <f>Разбивка_по_щитам!C2742</f>
        <v>0</v>
      </c>
      <c r="D2737" s="20">
        <f>Разбивка_по_щитам!F2742</f>
        <v>0</v>
      </c>
      <c r="E2737" s="20">
        <f>Разбивка_по_щитам!H2742</f>
        <v>0</v>
      </c>
      <c r="F2737" s="20">
        <f>Разбивка_по_щитам!I2742</f>
        <v>0</v>
      </c>
      <c r="G2737" s="20">
        <f>Разбивка_по_щитам!J2742</f>
        <v>0</v>
      </c>
      <c r="H2737" s="20">
        <f>Разбивка_по_щитам!K2742</f>
        <v>0</v>
      </c>
      <c r="I2737" s="20">
        <f>Разбивка_по_щитам!L2742</f>
        <v>0</v>
      </c>
      <c r="J2737" s="20">
        <f>Разбивка_по_щитам!M2742</f>
        <v>0</v>
      </c>
      <c r="K2737" s="20">
        <f>Разбивка_по_щитам!N2742</f>
        <v>0</v>
      </c>
      <c r="L2737" s="20"/>
      <c r="M2737" s="20">
        <f>Разбивка_по_щитам!P2742</f>
        <v>0</v>
      </c>
      <c r="N2737" s="20"/>
    </row>
    <row r="2738" spans="2:14" x14ac:dyDescent="0.2">
      <c r="B2738" s="20">
        <f>Разбивка_по_щитам!B2743</f>
        <v>0</v>
      </c>
      <c r="C2738" s="20">
        <f>Разбивка_по_щитам!C2743</f>
        <v>0</v>
      </c>
      <c r="D2738" s="20">
        <f>Разбивка_по_щитам!F2743</f>
        <v>0</v>
      </c>
      <c r="E2738" s="20">
        <f>Разбивка_по_щитам!H2743</f>
        <v>0</v>
      </c>
      <c r="F2738" s="20">
        <f>Разбивка_по_щитам!I2743</f>
        <v>0</v>
      </c>
      <c r="G2738" s="20">
        <f>Разбивка_по_щитам!J2743</f>
        <v>0</v>
      </c>
      <c r="H2738" s="20">
        <f>Разбивка_по_щитам!K2743</f>
        <v>0</v>
      </c>
      <c r="I2738" s="20">
        <f>Разбивка_по_щитам!L2743</f>
        <v>0</v>
      </c>
      <c r="J2738" s="20">
        <f>Разбивка_по_щитам!M2743</f>
        <v>0</v>
      </c>
      <c r="K2738" s="20">
        <f>Разбивка_по_щитам!N2743</f>
        <v>0</v>
      </c>
      <c r="L2738" s="20"/>
      <c r="M2738" s="20">
        <f>Разбивка_по_щитам!P2743</f>
        <v>0</v>
      </c>
      <c r="N2738" s="20"/>
    </row>
    <row r="2739" spans="2:14" x14ac:dyDescent="0.2">
      <c r="B2739" s="20">
        <f>Разбивка_по_щитам!B2744</f>
        <v>0</v>
      </c>
      <c r="C2739" s="20">
        <f>Разбивка_по_щитам!C2744</f>
        <v>0</v>
      </c>
      <c r="D2739" s="20">
        <f>Разбивка_по_щитам!F2744</f>
        <v>0</v>
      </c>
      <c r="E2739" s="20">
        <f>Разбивка_по_щитам!H2744</f>
        <v>0</v>
      </c>
      <c r="F2739" s="20">
        <f>Разбивка_по_щитам!I2744</f>
        <v>0</v>
      </c>
      <c r="G2739" s="20">
        <f>Разбивка_по_щитам!J2744</f>
        <v>0</v>
      </c>
      <c r="H2739" s="20">
        <f>Разбивка_по_щитам!K2744</f>
        <v>0</v>
      </c>
      <c r="I2739" s="20">
        <f>Разбивка_по_щитам!L2744</f>
        <v>0</v>
      </c>
      <c r="J2739" s="20">
        <f>Разбивка_по_щитам!M2744</f>
        <v>0</v>
      </c>
      <c r="K2739" s="20">
        <f>Разбивка_по_щитам!N2744</f>
        <v>0</v>
      </c>
      <c r="L2739" s="20"/>
      <c r="M2739" s="20">
        <f>Разбивка_по_щитам!P2744</f>
        <v>0</v>
      </c>
      <c r="N2739" s="20"/>
    </row>
    <row r="2740" spans="2:14" x14ac:dyDescent="0.2">
      <c r="B2740" s="20">
        <f>Разбивка_по_щитам!B2745</f>
        <v>0</v>
      </c>
      <c r="C2740" s="20">
        <f>Разбивка_по_щитам!C2745</f>
        <v>0</v>
      </c>
      <c r="D2740" s="20">
        <f>Разбивка_по_щитам!F2745</f>
        <v>0</v>
      </c>
      <c r="E2740" s="20">
        <f>Разбивка_по_щитам!H2745</f>
        <v>0</v>
      </c>
      <c r="F2740" s="20">
        <f>Разбивка_по_щитам!I2745</f>
        <v>0</v>
      </c>
      <c r="G2740" s="20">
        <f>Разбивка_по_щитам!J2745</f>
        <v>0</v>
      </c>
      <c r="H2740" s="20">
        <f>Разбивка_по_щитам!K2745</f>
        <v>0</v>
      </c>
      <c r="I2740" s="20">
        <f>Разбивка_по_щитам!L2745</f>
        <v>0</v>
      </c>
      <c r="J2740" s="20">
        <f>Разбивка_по_щитам!M2745</f>
        <v>0</v>
      </c>
      <c r="K2740" s="20">
        <f>Разбивка_по_щитам!N2745</f>
        <v>0</v>
      </c>
      <c r="L2740" s="20"/>
      <c r="M2740" s="20">
        <f>Разбивка_по_щитам!P2745</f>
        <v>0</v>
      </c>
      <c r="N2740" s="20"/>
    </row>
    <row r="2741" spans="2:14" x14ac:dyDescent="0.2">
      <c r="B2741" s="20">
        <f>Разбивка_по_щитам!B2746</f>
        <v>0</v>
      </c>
      <c r="C2741" s="20">
        <f>Разбивка_по_щитам!C2746</f>
        <v>0</v>
      </c>
      <c r="D2741" s="20">
        <f>Разбивка_по_щитам!F2746</f>
        <v>0</v>
      </c>
      <c r="E2741" s="20">
        <f>Разбивка_по_щитам!H2746</f>
        <v>0</v>
      </c>
      <c r="F2741" s="20">
        <f>Разбивка_по_щитам!I2746</f>
        <v>0</v>
      </c>
      <c r="G2741" s="20">
        <f>Разбивка_по_щитам!J2746</f>
        <v>0</v>
      </c>
      <c r="H2741" s="20">
        <f>Разбивка_по_щитам!K2746</f>
        <v>0</v>
      </c>
      <c r="I2741" s="20">
        <f>Разбивка_по_щитам!L2746</f>
        <v>0</v>
      </c>
      <c r="J2741" s="20">
        <f>Разбивка_по_щитам!M2746</f>
        <v>0</v>
      </c>
      <c r="K2741" s="20">
        <f>Разбивка_по_щитам!N2746</f>
        <v>0</v>
      </c>
      <c r="L2741" s="20"/>
      <c r="M2741" s="20">
        <f>Разбивка_по_щитам!P2746</f>
        <v>0</v>
      </c>
      <c r="N2741" s="20"/>
    </row>
    <row r="2742" spans="2:14" x14ac:dyDescent="0.2">
      <c r="B2742" s="20">
        <f>Разбивка_по_щитам!B2747</f>
        <v>0</v>
      </c>
      <c r="C2742" s="20">
        <f>Разбивка_по_щитам!C2747</f>
        <v>0</v>
      </c>
      <c r="D2742" s="20">
        <f>Разбивка_по_щитам!F2747</f>
        <v>0</v>
      </c>
      <c r="E2742" s="20">
        <f>Разбивка_по_щитам!H2747</f>
        <v>0</v>
      </c>
      <c r="F2742" s="20">
        <f>Разбивка_по_щитам!I2747</f>
        <v>0</v>
      </c>
      <c r="G2742" s="20">
        <f>Разбивка_по_щитам!J2747</f>
        <v>0</v>
      </c>
      <c r="H2742" s="20">
        <f>Разбивка_по_щитам!K2747</f>
        <v>0</v>
      </c>
      <c r="I2742" s="20">
        <f>Разбивка_по_щитам!L2747</f>
        <v>0</v>
      </c>
      <c r="J2742" s="20">
        <f>Разбивка_по_щитам!M2747</f>
        <v>0</v>
      </c>
      <c r="K2742" s="20">
        <f>Разбивка_по_щитам!N2747</f>
        <v>0</v>
      </c>
      <c r="L2742" s="20"/>
      <c r="M2742" s="20">
        <f>Разбивка_по_щитам!P2747</f>
        <v>0</v>
      </c>
      <c r="N2742" s="20"/>
    </row>
    <row r="2743" spans="2:14" x14ac:dyDescent="0.2">
      <c r="B2743" s="20">
        <f>Разбивка_по_щитам!B2748</f>
        <v>0</v>
      </c>
      <c r="C2743" s="20">
        <f>Разбивка_по_щитам!C2748</f>
        <v>0</v>
      </c>
      <c r="D2743" s="20">
        <f>Разбивка_по_щитам!F2748</f>
        <v>0</v>
      </c>
      <c r="E2743" s="20">
        <f>Разбивка_по_щитам!H2748</f>
        <v>0</v>
      </c>
      <c r="F2743" s="20">
        <f>Разбивка_по_щитам!I2748</f>
        <v>0</v>
      </c>
      <c r="G2743" s="20">
        <f>Разбивка_по_щитам!J2748</f>
        <v>0</v>
      </c>
      <c r="H2743" s="20">
        <f>Разбивка_по_щитам!K2748</f>
        <v>0</v>
      </c>
      <c r="I2743" s="20">
        <f>Разбивка_по_щитам!L2748</f>
        <v>0</v>
      </c>
      <c r="J2743" s="20">
        <f>Разбивка_по_щитам!M2748</f>
        <v>0</v>
      </c>
      <c r="K2743" s="20">
        <f>Разбивка_по_щитам!N2748</f>
        <v>0</v>
      </c>
      <c r="L2743" s="20"/>
      <c r="M2743" s="20">
        <f>Разбивка_по_щитам!P2748</f>
        <v>0</v>
      </c>
      <c r="N2743" s="20"/>
    </row>
    <row r="2744" spans="2:14" x14ac:dyDescent="0.2">
      <c r="B2744" s="20">
        <f>Разбивка_по_щитам!B2749</f>
        <v>0</v>
      </c>
      <c r="C2744" s="20">
        <f>Разбивка_по_щитам!C2749</f>
        <v>0</v>
      </c>
      <c r="D2744" s="20">
        <f>Разбивка_по_щитам!F2749</f>
        <v>0</v>
      </c>
      <c r="E2744" s="20">
        <f>Разбивка_по_щитам!H2749</f>
        <v>0</v>
      </c>
      <c r="F2744" s="20">
        <f>Разбивка_по_щитам!I2749</f>
        <v>0</v>
      </c>
      <c r="G2744" s="20">
        <f>Разбивка_по_щитам!J2749</f>
        <v>0</v>
      </c>
      <c r="H2744" s="20">
        <f>Разбивка_по_щитам!K2749</f>
        <v>0</v>
      </c>
      <c r="I2744" s="20">
        <f>Разбивка_по_щитам!L2749</f>
        <v>0</v>
      </c>
      <c r="J2744" s="20">
        <f>Разбивка_по_щитам!M2749</f>
        <v>0</v>
      </c>
      <c r="K2744" s="20">
        <f>Разбивка_по_щитам!N2749</f>
        <v>0</v>
      </c>
      <c r="L2744" s="20"/>
      <c r="M2744" s="20">
        <f>Разбивка_по_щитам!P2749</f>
        <v>0</v>
      </c>
      <c r="N2744" s="20"/>
    </row>
    <row r="2745" spans="2:14" x14ac:dyDescent="0.2">
      <c r="B2745" s="20">
        <f>Разбивка_по_щитам!B2750</f>
        <v>0</v>
      </c>
      <c r="C2745" s="20">
        <f>Разбивка_по_щитам!C2750</f>
        <v>0</v>
      </c>
      <c r="D2745" s="20">
        <f>Разбивка_по_щитам!F2750</f>
        <v>0</v>
      </c>
      <c r="E2745" s="20">
        <f>Разбивка_по_щитам!H2750</f>
        <v>0</v>
      </c>
      <c r="F2745" s="20">
        <f>Разбивка_по_щитам!I2750</f>
        <v>0</v>
      </c>
      <c r="G2745" s="20">
        <f>Разбивка_по_щитам!J2750</f>
        <v>0</v>
      </c>
      <c r="H2745" s="20">
        <f>Разбивка_по_щитам!K2750</f>
        <v>0</v>
      </c>
      <c r="I2745" s="20">
        <f>Разбивка_по_щитам!L2750</f>
        <v>0</v>
      </c>
      <c r="J2745" s="20">
        <f>Разбивка_по_щитам!M2750</f>
        <v>0</v>
      </c>
      <c r="K2745" s="20">
        <f>Разбивка_по_щитам!N2750</f>
        <v>0</v>
      </c>
      <c r="L2745" s="20"/>
      <c r="M2745" s="20">
        <f>Разбивка_по_щитам!P2750</f>
        <v>0</v>
      </c>
      <c r="N2745" s="20"/>
    </row>
    <row r="2746" spans="2:14" x14ac:dyDescent="0.2">
      <c r="B2746" s="20">
        <f>Разбивка_по_щитам!B2751</f>
        <v>0</v>
      </c>
      <c r="C2746" s="20">
        <f>Разбивка_по_щитам!C2751</f>
        <v>0</v>
      </c>
      <c r="D2746" s="20">
        <f>Разбивка_по_щитам!F2751</f>
        <v>0</v>
      </c>
      <c r="E2746" s="20">
        <f>Разбивка_по_щитам!H2751</f>
        <v>0</v>
      </c>
      <c r="F2746" s="20">
        <f>Разбивка_по_щитам!I2751</f>
        <v>0</v>
      </c>
      <c r="G2746" s="20">
        <f>Разбивка_по_щитам!J2751</f>
        <v>0</v>
      </c>
      <c r="H2746" s="20">
        <f>Разбивка_по_щитам!K2751</f>
        <v>0</v>
      </c>
      <c r="I2746" s="20">
        <f>Разбивка_по_щитам!L2751</f>
        <v>0</v>
      </c>
      <c r="J2746" s="20">
        <f>Разбивка_по_щитам!M2751</f>
        <v>0</v>
      </c>
      <c r="K2746" s="20">
        <f>Разбивка_по_щитам!N2751</f>
        <v>0</v>
      </c>
      <c r="L2746" s="20"/>
      <c r="M2746" s="20">
        <f>Разбивка_по_щитам!P2751</f>
        <v>0</v>
      </c>
      <c r="N2746" s="20"/>
    </row>
    <row r="2747" spans="2:14" x14ac:dyDescent="0.2">
      <c r="B2747" s="20">
        <f>Разбивка_по_щитам!B2752</f>
        <v>0</v>
      </c>
      <c r="C2747" s="20">
        <f>Разбивка_по_щитам!C2752</f>
        <v>0</v>
      </c>
      <c r="D2747" s="20">
        <f>Разбивка_по_щитам!F2752</f>
        <v>0</v>
      </c>
      <c r="E2747" s="20">
        <f>Разбивка_по_щитам!H2752</f>
        <v>0</v>
      </c>
      <c r="F2747" s="20">
        <f>Разбивка_по_щитам!I2752</f>
        <v>0</v>
      </c>
      <c r="G2747" s="20">
        <f>Разбивка_по_щитам!J2752</f>
        <v>0</v>
      </c>
      <c r="H2747" s="20">
        <f>Разбивка_по_щитам!K2752</f>
        <v>0</v>
      </c>
      <c r="I2747" s="20">
        <f>Разбивка_по_щитам!L2752</f>
        <v>0</v>
      </c>
      <c r="J2747" s="20">
        <f>Разбивка_по_щитам!M2752</f>
        <v>0</v>
      </c>
      <c r="K2747" s="20">
        <f>Разбивка_по_щитам!N2752</f>
        <v>0</v>
      </c>
      <c r="L2747" s="20"/>
      <c r="M2747" s="20">
        <f>Разбивка_по_щитам!P2752</f>
        <v>0</v>
      </c>
      <c r="N2747" s="20"/>
    </row>
    <row r="2748" spans="2:14" x14ac:dyDescent="0.2">
      <c r="B2748" s="20">
        <f>Разбивка_по_щитам!B2753</f>
        <v>0</v>
      </c>
      <c r="C2748" s="20">
        <f>Разбивка_по_щитам!C2753</f>
        <v>0</v>
      </c>
      <c r="D2748" s="20">
        <f>Разбивка_по_щитам!F2753</f>
        <v>0</v>
      </c>
      <c r="E2748" s="20">
        <f>Разбивка_по_щитам!H2753</f>
        <v>0</v>
      </c>
      <c r="F2748" s="20">
        <f>Разбивка_по_щитам!I2753</f>
        <v>0</v>
      </c>
      <c r="G2748" s="20">
        <f>Разбивка_по_щитам!J2753</f>
        <v>0</v>
      </c>
      <c r="H2748" s="20">
        <f>Разбивка_по_щитам!K2753</f>
        <v>0</v>
      </c>
      <c r="I2748" s="20">
        <f>Разбивка_по_щитам!L2753</f>
        <v>0</v>
      </c>
      <c r="J2748" s="20">
        <f>Разбивка_по_щитам!M2753</f>
        <v>0</v>
      </c>
      <c r="K2748" s="20">
        <f>Разбивка_по_щитам!N2753</f>
        <v>0</v>
      </c>
      <c r="L2748" s="20"/>
      <c r="M2748" s="20">
        <f>Разбивка_по_щитам!P2753</f>
        <v>0</v>
      </c>
      <c r="N2748" s="20"/>
    </row>
    <row r="2749" spans="2:14" x14ac:dyDescent="0.2">
      <c r="B2749" s="20">
        <f>Разбивка_по_щитам!B2754</f>
        <v>0</v>
      </c>
      <c r="C2749" s="20">
        <f>Разбивка_по_щитам!C2754</f>
        <v>0</v>
      </c>
      <c r="D2749" s="20">
        <f>Разбивка_по_щитам!F2754</f>
        <v>0</v>
      </c>
      <c r="E2749" s="20">
        <f>Разбивка_по_щитам!H2754</f>
        <v>0</v>
      </c>
      <c r="F2749" s="20">
        <f>Разбивка_по_щитам!I2754</f>
        <v>0</v>
      </c>
      <c r="G2749" s="20">
        <f>Разбивка_по_щитам!J2754</f>
        <v>0</v>
      </c>
      <c r="H2749" s="20">
        <f>Разбивка_по_щитам!K2754</f>
        <v>0</v>
      </c>
      <c r="I2749" s="20">
        <f>Разбивка_по_щитам!L2754</f>
        <v>0</v>
      </c>
      <c r="J2749" s="20">
        <f>Разбивка_по_щитам!M2754</f>
        <v>0</v>
      </c>
      <c r="K2749" s="20">
        <f>Разбивка_по_щитам!N2754</f>
        <v>0</v>
      </c>
      <c r="L2749" s="20"/>
      <c r="M2749" s="20">
        <f>Разбивка_по_щитам!P2754</f>
        <v>0</v>
      </c>
      <c r="N2749" s="20"/>
    </row>
    <row r="2750" spans="2:14" x14ac:dyDescent="0.2">
      <c r="B2750" s="20">
        <f>Разбивка_по_щитам!B2755</f>
        <v>0</v>
      </c>
      <c r="C2750" s="20">
        <f>Разбивка_по_щитам!C2755</f>
        <v>0</v>
      </c>
      <c r="D2750" s="20">
        <f>Разбивка_по_щитам!F2755</f>
        <v>0</v>
      </c>
      <c r="E2750" s="20">
        <f>Разбивка_по_щитам!H2755</f>
        <v>0</v>
      </c>
      <c r="F2750" s="20">
        <f>Разбивка_по_щитам!I2755</f>
        <v>0</v>
      </c>
      <c r="G2750" s="20">
        <f>Разбивка_по_щитам!J2755</f>
        <v>0</v>
      </c>
      <c r="H2750" s="20">
        <f>Разбивка_по_щитам!K2755</f>
        <v>0</v>
      </c>
      <c r="I2750" s="20">
        <f>Разбивка_по_щитам!L2755</f>
        <v>0</v>
      </c>
      <c r="J2750" s="20">
        <f>Разбивка_по_щитам!M2755</f>
        <v>0</v>
      </c>
      <c r="K2750" s="20">
        <f>Разбивка_по_щитам!N2755</f>
        <v>0</v>
      </c>
      <c r="L2750" s="20"/>
      <c r="M2750" s="20">
        <f>Разбивка_по_щитам!P2755</f>
        <v>0</v>
      </c>
      <c r="N2750" s="20"/>
    </row>
    <row r="2751" spans="2:14" x14ac:dyDescent="0.2">
      <c r="B2751" s="20">
        <f>Разбивка_по_щитам!B2756</f>
        <v>0</v>
      </c>
      <c r="C2751" s="20">
        <f>Разбивка_по_щитам!C2756</f>
        <v>0</v>
      </c>
      <c r="D2751" s="20">
        <f>Разбивка_по_щитам!F2756</f>
        <v>0</v>
      </c>
      <c r="E2751" s="20">
        <f>Разбивка_по_щитам!H2756</f>
        <v>0</v>
      </c>
      <c r="F2751" s="20">
        <f>Разбивка_по_щитам!I2756</f>
        <v>0</v>
      </c>
      <c r="G2751" s="20">
        <f>Разбивка_по_щитам!J2756</f>
        <v>0</v>
      </c>
      <c r="H2751" s="20">
        <f>Разбивка_по_щитам!K2756</f>
        <v>0</v>
      </c>
      <c r="I2751" s="20">
        <f>Разбивка_по_щитам!L2756</f>
        <v>0</v>
      </c>
      <c r="J2751" s="20">
        <f>Разбивка_по_щитам!M2756</f>
        <v>0</v>
      </c>
      <c r="K2751" s="20">
        <f>Разбивка_по_щитам!N2756</f>
        <v>0</v>
      </c>
      <c r="L2751" s="20"/>
      <c r="M2751" s="20">
        <f>Разбивка_по_щитам!P2756</f>
        <v>0</v>
      </c>
      <c r="N2751" s="20"/>
    </row>
    <row r="2752" spans="2:14" x14ac:dyDescent="0.2">
      <c r="B2752" s="20">
        <f>Разбивка_по_щитам!B2757</f>
        <v>0</v>
      </c>
      <c r="C2752" s="20">
        <f>Разбивка_по_щитам!C2757</f>
        <v>0</v>
      </c>
      <c r="D2752" s="20">
        <f>Разбивка_по_щитам!F2757</f>
        <v>0</v>
      </c>
      <c r="E2752" s="20">
        <f>Разбивка_по_щитам!H2757</f>
        <v>0</v>
      </c>
      <c r="F2752" s="20">
        <f>Разбивка_по_щитам!I2757</f>
        <v>0</v>
      </c>
      <c r="G2752" s="20">
        <f>Разбивка_по_щитам!J2757</f>
        <v>0</v>
      </c>
      <c r="H2752" s="20">
        <f>Разбивка_по_щитам!K2757</f>
        <v>0</v>
      </c>
      <c r="I2752" s="20">
        <f>Разбивка_по_щитам!L2757</f>
        <v>0</v>
      </c>
      <c r="J2752" s="20">
        <f>Разбивка_по_щитам!M2757</f>
        <v>0</v>
      </c>
      <c r="K2752" s="20">
        <f>Разбивка_по_щитам!N2757</f>
        <v>0</v>
      </c>
      <c r="L2752" s="20"/>
      <c r="M2752" s="20">
        <f>Разбивка_по_щитам!P2757</f>
        <v>0</v>
      </c>
      <c r="N2752" s="20"/>
    </row>
    <row r="2753" spans="2:14" x14ac:dyDescent="0.2">
      <c r="B2753" s="20">
        <f>Разбивка_по_щитам!B2758</f>
        <v>0</v>
      </c>
      <c r="C2753" s="20">
        <f>Разбивка_по_щитам!C2758</f>
        <v>0</v>
      </c>
      <c r="D2753" s="20">
        <f>Разбивка_по_щитам!F2758</f>
        <v>0</v>
      </c>
      <c r="E2753" s="20">
        <f>Разбивка_по_щитам!H2758</f>
        <v>0</v>
      </c>
      <c r="F2753" s="20">
        <f>Разбивка_по_щитам!I2758</f>
        <v>0</v>
      </c>
      <c r="G2753" s="20">
        <f>Разбивка_по_щитам!J2758</f>
        <v>0</v>
      </c>
      <c r="H2753" s="20">
        <f>Разбивка_по_щитам!K2758</f>
        <v>0</v>
      </c>
      <c r="I2753" s="20">
        <f>Разбивка_по_щитам!L2758</f>
        <v>0</v>
      </c>
      <c r="J2753" s="20">
        <f>Разбивка_по_щитам!M2758</f>
        <v>0</v>
      </c>
      <c r="K2753" s="20">
        <f>Разбивка_по_щитам!N2758</f>
        <v>0</v>
      </c>
      <c r="L2753" s="20"/>
      <c r="M2753" s="20">
        <f>Разбивка_по_щитам!P2758</f>
        <v>0</v>
      </c>
      <c r="N2753" s="20"/>
    </row>
    <row r="2754" spans="2:14" x14ac:dyDescent="0.2">
      <c r="B2754" s="20">
        <f>Разбивка_по_щитам!B2759</f>
        <v>0</v>
      </c>
      <c r="C2754" s="20">
        <f>Разбивка_по_щитам!C2759</f>
        <v>0</v>
      </c>
      <c r="D2754" s="20">
        <f>Разбивка_по_щитам!F2759</f>
        <v>0</v>
      </c>
      <c r="E2754" s="20">
        <f>Разбивка_по_щитам!H2759</f>
        <v>0</v>
      </c>
      <c r="F2754" s="20">
        <f>Разбивка_по_щитам!I2759</f>
        <v>0</v>
      </c>
      <c r="G2754" s="20">
        <f>Разбивка_по_щитам!J2759</f>
        <v>0</v>
      </c>
      <c r="H2754" s="20">
        <f>Разбивка_по_щитам!K2759</f>
        <v>0</v>
      </c>
      <c r="I2754" s="20">
        <f>Разбивка_по_щитам!L2759</f>
        <v>0</v>
      </c>
      <c r="J2754" s="20">
        <f>Разбивка_по_щитам!M2759</f>
        <v>0</v>
      </c>
      <c r="K2754" s="20">
        <f>Разбивка_по_щитам!N2759</f>
        <v>0</v>
      </c>
      <c r="L2754" s="20"/>
      <c r="M2754" s="20">
        <f>Разбивка_по_щитам!P2759</f>
        <v>0</v>
      </c>
      <c r="N2754" s="20"/>
    </row>
    <row r="2755" spans="2:14" x14ac:dyDescent="0.2">
      <c r="B2755" s="20">
        <f>Разбивка_по_щитам!B2760</f>
        <v>0</v>
      </c>
      <c r="C2755" s="20">
        <f>Разбивка_по_щитам!C2760</f>
        <v>0</v>
      </c>
      <c r="D2755" s="20">
        <f>Разбивка_по_щитам!F2760</f>
        <v>0</v>
      </c>
      <c r="E2755" s="20">
        <f>Разбивка_по_щитам!H2760</f>
        <v>0</v>
      </c>
      <c r="F2755" s="20">
        <f>Разбивка_по_щитам!I2760</f>
        <v>0</v>
      </c>
      <c r="G2755" s="20">
        <f>Разбивка_по_щитам!J2760</f>
        <v>0</v>
      </c>
      <c r="H2755" s="20">
        <f>Разбивка_по_щитам!K2760</f>
        <v>0</v>
      </c>
      <c r="I2755" s="20">
        <f>Разбивка_по_щитам!L2760</f>
        <v>0</v>
      </c>
      <c r="J2755" s="20">
        <f>Разбивка_по_щитам!M2760</f>
        <v>0</v>
      </c>
      <c r="K2755" s="20">
        <f>Разбивка_по_щитам!N2760</f>
        <v>0</v>
      </c>
      <c r="L2755" s="20"/>
      <c r="M2755" s="20">
        <f>Разбивка_по_щитам!P2760</f>
        <v>0</v>
      </c>
      <c r="N2755" s="20"/>
    </row>
    <row r="2756" spans="2:14" x14ac:dyDescent="0.2">
      <c r="B2756" s="20">
        <f>Разбивка_по_щитам!B2761</f>
        <v>0</v>
      </c>
      <c r="C2756" s="20">
        <f>Разбивка_по_щитам!C2761</f>
        <v>0</v>
      </c>
      <c r="D2756" s="20">
        <f>Разбивка_по_щитам!F2761</f>
        <v>0</v>
      </c>
      <c r="E2756" s="20">
        <f>Разбивка_по_щитам!H2761</f>
        <v>0</v>
      </c>
      <c r="F2756" s="20">
        <f>Разбивка_по_щитам!I2761</f>
        <v>0</v>
      </c>
      <c r="G2756" s="20">
        <f>Разбивка_по_щитам!J2761</f>
        <v>0</v>
      </c>
      <c r="H2756" s="20">
        <f>Разбивка_по_щитам!K2761</f>
        <v>0</v>
      </c>
      <c r="I2756" s="20">
        <f>Разбивка_по_щитам!L2761</f>
        <v>0</v>
      </c>
      <c r="J2756" s="20">
        <f>Разбивка_по_щитам!M2761</f>
        <v>0</v>
      </c>
      <c r="K2756" s="20">
        <f>Разбивка_по_щитам!N2761</f>
        <v>0</v>
      </c>
      <c r="L2756" s="20"/>
      <c r="M2756" s="20">
        <f>Разбивка_по_щитам!P2761</f>
        <v>0</v>
      </c>
      <c r="N2756" s="20"/>
    </row>
    <row r="2757" spans="2:14" x14ac:dyDescent="0.2">
      <c r="B2757" s="20">
        <f>Разбивка_по_щитам!B2762</f>
        <v>0</v>
      </c>
      <c r="C2757" s="20">
        <f>Разбивка_по_щитам!C2762</f>
        <v>0</v>
      </c>
      <c r="D2757" s="20">
        <f>Разбивка_по_щитам!F2762</f>
        <v>0</v>
      </c>
      <c r="E2757" s="20">
        <f>Разбивка_по_щитам!H2762</f>
        <v>0</v>
      </c>
      <c r="F2757" s="20">
        <f>Разбивка_по_щитам!I2762</f>
        <v>0</v>
      </c>
      <c r="G2757" s="20">
        <f>Разбивка_по_щитам!J2762</f>
        <v>0</v>
      </c>
      <c r="H2757" s="20">
        <f>Разбивка_по_щитам!K2762</f>
        <v>0</v>
      </c>
      <c r="I2757" s="20">
        <f>Разбивка_по_щитам!L2762</f>
        <v>0</v>
      </c>
      <c r="J2757" s="20">
        <f>Разбивка_по_щитам!M2762</f>
        <v>0</v>
      </c>
      <c r="K2757" s="20">
        <f>Разбивка_по_щитам!N2762</f>
        <v>0</v>
      </c>
      <c r="L2757" s="20"/>
      <c r="M2757" s="20">
        <f>Разбивка_по_щитам!P2762</f>
        <v>0</v>
      </c>
      <c r="N2757" s="20"/>
    </row>
    <row r="2758" spans="2:14" x14ac:dyDescent="0.2">
      <c r="B2758" s="20">
        <f>Разбивка_по_щитам!B2763</f>
        <v>0</v>
      </c>
      <c r="C2758" s="20">
        <f>Разбивка_по_щитам!C2763</f>
        <v>0</v>
      </c>
      <c r="D2758" s="20">
        <f>Разбивка_по_щитам!F2763</f>
        <v>0</v>
      </c>
      <c r="E2758" s="20">
        <f>Разбивка_по_щитам!H2763</f>
        <v>0</v>
      </c>
      <c r="F2758" s="20">
        <f>Разбивка_по_щитам!I2763</f>
        <v>0</v>
      </c>
      <c r="G2758" s="20">
        <f>Разбивка_по_щитам!J2763</f>
        <v>0</v>
      </c>
      <c r="H2758" s="20">
        <f>Разбивка_по_щитам!K2763</f>
        <v>0</v>
      </c>
      <c r="I2758" s="20">
        <f>Разбивка_по_щитам!L2763</f>
        <v>0</v>
      </c>
      <c r="J2758" s="20">
        <f>Разбивка_по_щитам!M2763</f>
        <v>0</v>
      </c>
      <c r="K2758" s="20">
        <f>Разбивка_по_щитам!N2763</f>
        <v>0</v>
      </c>
      <c r="L2758" s="20"/>
      <c r="M2758" s="20">
        <f>Разбивка_по_щитам!P2763</f>
        <v>0</v>
      </c>
      <c r="N2758" s="20"/>
    </row>
    <row r="2759" spans="2:14" x14ac:dyDescent="0.2">
      <c r="B2759" s="20">
        <f>Разбивка_по_щитам!B2764</f>
        <v>0</v>
      </c>
      <c r="C2759" s="20">
        <f>Разбивка_по_щитам!C2764</f>
        <v>0</v>
      </c>
      <c r="D2759" s="20">
        <f>Разбивка_по_щитам!F2764</f>
        <v>0</v>
      </c>
      <c r="E2759" s="20">
        <f>Разбивка_по_щитам!H2764</f>
        <v>0</v>
      </c>
      <c r="F2759" s="20">
        <f>Разбивка_по_щитам!I2764</f>
        <v>0</v>
      </c>
      <c r="G2759" s="20">
        <f>Разбивка_по_щитам!J2764</f>
        <v>0</v>
      </c>
      <c r="H2759" s="20">
        <f>Разбивка_по_щитам!K2764</f>
        <v>0</v>
      </c>
      <c r="I2759" s="20">
        <f>Разбивка_по_щитам!L2764</f>
        <v>0</v>
      </c>
      <c r="J2759" s="20">
        <f>Разбивка_по_щитам!M2764</f>
        <v>0</v>
      </c>
      <c r="K2759" s="20">
        <f>Разбивка_по_щитам!N2764</f>
        <v>0</v>
      </c>
      <c r="L2759" s="20"/>
      <c r="M2759" s="20">
        <f>Разбивка_по_щитам!P2764</f>
        <v>0</v>
      </c>
      <c r="N2759" s="20"/>
    </row>
    <row r="2760" spans="2:14" x14ac:dyDescent="0.2">
      <c r="B2760" s="20">
        <f>Разбивка_по_щитам!B2765</f>
        <v>0</v>
      </c>
      <c r="C2760" s="20">
        <f>Разбивка_по_щитам!C2765</f>
        <v>0</v>
      </c>
      <c r="D2760" s="20">
        <f>Разбивка_по_щитам!F2765</f>
        <v>0</v>
      </c>
      <c r="E2760" s="20">
        <f>Разбивка_по_щитам!H2765</f>
        <v>0</v>
      </c>
      <c r="F2760" s="20">
        <f>Разбивка_по_щитам!I2765</f>
        <v>0</v>
      </c>
      <c r="G2760" s="20">
        <f>Разбивка_по_щитам!J2765</f>
        <v>0</v>
      </c>
      <c r="H2760" s="20">
        <f>Разбивка_по_щитам!K2765</f>
        <v>0</v>
      </c>
      <c r="I2760" s="20">
        <f>Разбивка_по_щитам!L2765</f>
        <v>0</v>
      </c>
      <c r="J2760" s="20">
        <f>Разбивка_по_щитам!M2765</f>
        <v>0</v>
      </c>
      <c r="K2760" s="20">
        <f>Разбивка_по_щитам!N2765</f>
        <v>0</v>
      </c>
      <c r="L2760" s="20"/>
      <c r="M2760" s="20">
        <f>Разбивка_по_щитам!P2765</f>
        <v>0</v>
      </c>
      <c r="N2760" s="20"/>
    </row>
    <row r="2761" spans="2:14" x14ac:dyDescent="0.2">
      <c r="B2761" s="20">
        <f>Разбивка_по_щитам!B2766</f>
        <v>0</v>
      </c>
      <c r="C2761" s="20">
        <f>Разбивка_по_щитам!C2766</f>
        <v>0</v>
      </c>
      <c r="D2761" s="20">
        <f>Разбивка_по_щитам!F2766</f>
        <v>0</v>
      </c>
      <c r="E2761" s="20">
        <f>Разбивка_по_щитам!H2766</f>
        <v>0</v>
      </c>
      <c r="F2761" s="20">
        <f>Разбивка_по_щитам!I2766</f>
        <v>0</v>
      </c>
      <c r="G2761" s="20">
        <f>Разбивка_по_щитам!J2766</f>
        <v>0</v>
      </c>
      <c r="H2761" s="20">
        <f>Разбивка_по_щитам!K2766</f>
        <v>0</v>
      </c>
      <c r="I2761" s="20">
        <f>Разбивка_по_щитам!L2766</f>
        <v>0</v>
      </c>
      <c r="J2761" s="20">
        <f>Разбивка_по_щитам!M2766</f>
        <v>0</v>
      </c>
      <c r="K2761" s="20">
        <f>Разбивка_по_щитам!N2766</f>
        <v>0</v>
      </c>
      <c r="L2761" s="20"/>
      <c r="M2761" s="20">
        <f>Разбивка_по_щитам!P2766</f>
        <v>0</v>
      </c>
      <c r="N2761" s="20"/>
    </row>
    <row r="2762" spans="2:14" x14ac:dyDescent="0.2">
      <c r="B2762" s="20">
        <f>Разбивка_по_щитам!B2767</f>
        <v>0</v>
      </c>
      <c r="C2762" s="20">
        <f>Разбивка_по_щитам!C2767</f>
        <v>0</v>
      </c>
      <c r="D2762" s="20">
        <f>Разбивка_по_щитам!F2767</f>
        <v>0</v>
      </c>
      <c r="E2762" s="20">
        <f>Разбивка_по_щитам!H2767</f>
        <v>0</v>
      </c>
      <c r="F2762" s="20">
        <f>Разбивка_по_щитам!I2767</f>
        <v>0</v>
      </c>
      <c r="G2762" s="20">
        <f>Разбивка_по_щитам!J2767</f>
        <v>0</v>
      </c>
      <c r="H2762" s="20">
        <f>Разбивка_по_щитам!K2767</f>
        <v>0</v>
      </c>
      <c r="I2762" s="20">
        <f>Разбивка_по_щитам!L2767</f>
        <v>0</v>
      </c>
      <c r="J2762" s="20">
        <f>Разбивка_по_щитам!M2767</f>
        <v>0</v>
      </c>
      <c r="K2762" s="20">
        <f>Разбивка_по_щитам!N2767</f>
        <v>0</v>
      </c>
      <c r="L2762" s="20"/>
      <c r="M2762" s="20">
        <f>Разбивка_по_щитам!P2767</f>
        <v>0</v>
      </c>
      <c r="N2762" s="20"/>
    </row>
    <row r="2763" spans="2:14" x14ac:dyDescent="0.2">
      <c r="B2763" s="20">
        <f>Разбивка_по_щитам!B2768</f>
        <v>0</v>
      </c>
      <c r="C2763" s="20">
        <f>Разбивка_по_щитам!C2768</f>
        <v>0</v>
      </c>
      <c r="D2763" s="20">
        <f>Разбивка_по_щитам!F2768</f>
        <v>0</v>
      </c>
      <c r="E2763" s="20">
        <f>Разбивка_по_щитам!H2768</f>
        <v>0</v>
      </c>
      <c r="F2763" s="20">
        <f>Разбивка_по_щитам!I2768</f>
        <v>0</v>
      </c>
      <c r="G2763" s="20">
        <f>Разбивка_по_щитам!J2768</f>
        <v>0</v>
      </c>
      <c r="H2763" s="20">
        <f>Разбивка_по_щитам!K2768</f>
        <v>0</v>
      </c>
      <c r="I2763" s="20">
        <f>Разбивка_по_щитам!L2768</f>
        <v>0</v>
      </c>
      <c r="J2763" s="20">
        <f>Разбивка_по_щитам!M2768</f>
        <v>0</v>
      </c>
      <c r="K2763" s="20">
        <f>Разбивка_по_щитам!N2768</f>
        <v>0</v>
      </c>
      <c r="L2763" s="20"/>
      <c r="M2763" s="20">
        <f>Разбивка_по_щитам!P2768</f>
        <v>0</v>
      </c>
      <c r="N2763" s="20"/>
    </row>
    <row r="2764" spans="2:14" x14ac:dyDescent="0.2">
      <c r="B2764" s="20">
        <f>Разбивка_по_щитам!B2769</f>
        <v>0</v>
      </c>
      <c r="C2764" s="20">
        <f>Разбивка_по_щитам!C2769</f>
        <v>0</v>
      </c>
      <c r="D2764" s="20">
        <f>Разбивка_по_щитам!F2769</f>
        <v>0</v>
      </c>
      <c r="E2764" s="20">
        <f>Разбивка_по_щитам!H2769</f>
        <v>0</v>
      </c>
      <c r="F2764" s="20">
        <f>Разбивка_по_щитам!I2769</f>
        <v>0</v>
      </c>
      <c r="G2764" s="20">
        <f>Разбивка_по_щитам!J2769</f>
        <v>0</v>
      </c>
      <c r="H2764" s="20">
        <f>Разбивка_по_щитам!K2769</f>
        <v>0</v>
      </c>
      <c r="I2764" s="20">
        <f>Разбивка_по_щитам!L2769</f>
        <v>0</v>
      </c>
      <c r="J2764" s="20">
        <f>Разбивка_по_щитам!M2769</f>
        <v>0</v>
      </c>
      <c r="K2764" s="20">
        <f>Разбивка_по_щитам!N2769</f>
        <v>0</v>
      </c>
      <c r="L2764" s="20"/>
      <c r="M2764" s="20">
        <f>Разбивка_по_щитам!P2769</f>
        <v>0</v>
      </c>
      <c r="N2764" s="20"/>
    </row>
    <row r="2765" spans="2:14" x14ac:dyDescent="0.2">
      <c r="B2765" s="20">
        <f>Разбивка_по_щитам!B2770</f>
        <v>0</v>
      </c>
      <c r="C2765" s="20">
        <f>Разбивка_по_щитам!C2770</f>
        <v>0</v>
      </c>
      <c r="D2765" s="20">
        <f>Разбивка_по_щитам!F2770</f>
        <v>0</v>
      </c>
      <c r="E2765" s="20">
        <f>Разбивка_по_щитам!H2770</f>
        <v>0</v>
      </c>
      <c r="F2765" s="20">
        <f>Разбивка_по_щитам!I2770</f>
        <v>0</v>
      </c>
      <c r="G2765" s="20">
        <f>Разбивка_по_щитам!J2770</f>
        <v>0</v>
      </c>
      <c r="H2765" s="20">
        <f>Разбивка_по_щитам!K2770</f>
        <v>0</v>
      </c>
      <c r="I2765" s="20">
        <f>Разбивка_по_щитам!L2770</f>
        <v>0</v>
      </c>
      <c r="J2765" s="20">
        <f>Разбивка_по_щитам!M2770</f>
        <v>0</v>
      </c>
      <c r="K2765" s="20">
        <f>Разбивка_по_щитам!N2770</f>
        <v>0</v>
      </c>
      <c r="L2765" s="20"/>
      <c r="M2765" s="20">
        <f>Разбивка_по_щитам!P2770</f>
        <v>0</v>
      </c>
      <c r="N2765" s="20"/>
    </row>
    <row r="2766" spans="2:14" x14ac:dyDescent="0.2">
      <c r="B2766" s="20">
        <f>Разбивка_по_щитам!B2771</f>
        <v>0</v>
      </c>
      <c r="C2766" s="20">
        <f>Разбивка_по_щитам!C2771</f>
        <v>0</v>
      </c>
      <c r="D2766" s="20">
        <f>Разбивка_по_щитам!F2771</f>
        <v>0</v>
      </c>
      <c r="E2766" s="20">
        <f>Разбивка_по_щитам!H2771</f>
        <v>0</v>
      </c>
      <c r="F2766" s="20">
        <f>Разбивка_по_щитам!I2771</f>
        <v>0</v>
      </c>
      <c r="G2766" s="20">
        <f>Разбивка_по_щитам!J2771</f>
        <v>0</v>
      </c>
      <c r="H2766" s="20">
        <f>Разбивка_по_щитам!K2771</f>
        <v>0</v>
      </c>
      <c r="I2766" s="20">
        <f>Разбивка_по_щитам!L2771</f>
        <v>0</v>
      </c>
      <c r="J2766" s="20">
        <f>Разбивка_по_щитам!M2771</f>
        <v>0</v>
      </c>
      <c r="K2766" s="20">
        <f>Разбивка_по_щитам!N2771</f>
        <v>0</v>
      </c>
      <c r="L2766" s="20"/>
      <c r="M2766" s="20">
        <f>Разбивка_по_щитам!P2771</f>
        <v>0</v>
      </c>
      <c r="N2766" s="20"/>
    </row>
    <row r="2767" spans="2:14" x14ac:dyDescent="0.2">
      <c r="B2767" s="20">
        <f>Разбивка_по_щитам!B2772</f>
        <v>0</v>
      </c>
      <c r="C2767" s="20">
        <f>Разбивка_по_щитам!C2772</f>
        <v>0</v>
      </c>
      <c r="D2767" s="20">
        <f>Разбивка_по_щитам!F2772</f>
        <v>0</v>
      </c>
      <c r="E2767" s="20">
        <f>Разбивка_по_щитам!H2772</f>
        <v>0</v>
      </c>
      <c r="F2767" s="20">
        <f>Разбивка_по_щитам!I2772</f>
        <v>0</v>
      </c>
      <c r="G2767" s="20">
        <f>Разбивка_по_щитам!J2772</f>
        <v>0</v>
      </c>
      <c r="H2767" s="20">
        <f>Разбивка_по_щитам!K2772</f>
        <v>0</v>
      </c>
      <c r="I2767" s="20">
        <f>Разбивка_по_щитам!L2772</f>
        <v>0</v>
      </c>
      <c r="J2767" s="20">
        <f>Разбивка_по_щитам!M2772</f>
        <v>0</v>
      </c>
      <c r="K2767" s="20">
        <f>Разбивка_по_щитам!N2772</f>
        <v>0</v>
      </c>
      <c r="L2767" s="20"/>
      <c r="M2767" s="20">
        <f>Разбивка_по_щитам!P2772</f>
        <v>0</v>
      </c>
      <c r="N2767" s="20"/>
    </row>
    <row r="2768" spans="2:14" x14ac:dyDescent="0.2">
      <c r="B2768" s="20">
        <f>Разбивка_по_щитам!B2773</f>
        <v>0</v>
      </c>
      <c r="C2768" s="20">
        <f>Разбивка_по_щитам!C2773</f>
        <v>0</v>
      </c>
      <c r="D2768" s="20">
        <f>Разбивка_по_щитам!F2773</f>
        <v>0</v>
      </c>
      <c r="E2768" s="20">
        <f>Разбивка_по_щитам!H2773</f>
        <v>0</v>
      </c>
      <c r="F2768" s="20">
        <f>Разбивка_по_щитам!I2773</f>
        <v>0</v>
      </c>
      <c r="G2768" s="20">
        <f>Разбивка_по_щитам!J2773</f>
        <v>0</v>
      </c>
      <c r="H2768" s="20">
        <f>Разбивка_по_щитам!K2773</f>
        <v>0</v>
      </c>
      <c r="I2768" s="20">
        <f>Разбивка_по_щитам!L2773</f>
        <v>0</v>
      </c>
      <c r="J2768" s="20">
        <f>Разбивка_по_щитам!M2773</f>
        <v>0</v>
      </c>
      <c r="K2768" s="20">
        <f>Разбивка_по_щитам!N2773</f>
        <v>0</v>
      </c>
      <c r="L2768" s="20"/>
      <c r="M2768" s="20">
        <f>Разбивка_по_щитам!P2773</f>
        <v>0</v>
      </c>
      <c r="N2768" s="20"/>
    </row>
    <row r="2769" spans="2:14" x14ac:dyDescent="0.2">
      <c r="B2769" s="20">
        <f>Разбивка_по_щитам!B2774</f>
        <v>0</v>
      </c>
      <c r="C2769" s="20">
        <f>Разбивка_по_щитам!C2774</f>
        <v>0</v>
      </c>
      <c r="D2769" s="20">
        <f>Разбивка_по_щитам!F2774</f>
        <v>0</v>
      </c>
      <c r="E2769" s="20">
        <f>Разбивка_по_щитам!H2774</f>
        <v>0</v>
      </c>
      <c r="F2769" s="20">
        <f>Разбивка_по_щитам!I2774</f>
        <v>0</v>
      </c>
      <c r="G2769" s="20">
        <f>Разбивка_по_щитам!J2774</f>
        <v>0</v>
      </c>
      <c r="H2769" s="20">
        <f>Разбивка_по_щитам!K2774</f>
        <v>0</v>
      </c>
      <c r="I2769" s="20">
        <f>Разбивка_по_щитам!L2774</f>
        <v>0</v>
      </c>
      <c r="J2769" s="20">
        <f>Разбивка_по_щитам!M2774</f>
        <v>0</v>
      </c>
      <c r="K2769" s="20">
        <f>Разбивка_по_щитам!N2774</f>
        <v>0</v>
      </c>
      <c r="L2769" s="20"/>
      <c r="M2769" s="20">
        <f>Разбивка_по_щитам!P2774</f>
        <v>0</v>
      </c>
      <c r="N2769" s="20"/>
    </row>
    <row r="2770" spans="2:14" x14ac:dyDescent="0.2">
      <c r="B2770" s="20">
        <f>Разбивка_по_щитам!B2775</f>
        <v>0</v>
      </c>
      <c r="C2770" s="20">
        <f>Разбивка_по_щитам!C2775</f>
        <v>0</v>
      </c>
      <c r="D2770" s="20">
        <f>Разбивка_по_щитам!F2775</f>
        <v>0</v>
      </c>
      <c r="E2770" s="20">
        <f>Разбивка_по_щитам!H2775</f>
        <v>0</v>
      </c>
      <c r="F2770" s="20">
        <f>Разбивка_по_щитам!I2775</f>
        <v>0</v>
      </c>
      <c r="G2770" s="20">
        <f>Разбивка_по_щитам!J2775</f>
        <v>0</v>
      </c>
      <c r="H2770" s="20">
        <f>Разбивка_по_щитам!K2775</f>
        <v>0</v>
      </c>
      <c r="I2770" s="20">
        <f>Разбивка_по_щитам!L2775</f>
        <v>0</v>
      </c>
      <c r="J2770" s="20">
        <f>Разбивка_по_щитам!M2775</f>
        <v>0</v>
      </c>
      <c r="K2770" s="20">
        <f>Разбивка_по_щитам!N2775</f>
        <v>0</v>
      </c>
      <c r="L2770" s="20"/>
      <c r="M2770" s="20">
        <f>Разбивка_по_щитам!P2775</f>
        <v>0</v>
      </c>
      <c r="N2770" s="20"/>
    </row>
    <row r="2771" spans="2:14" x14ac:dyDescent="0.2">
      <c r="B2771" s="20">
        <f>Разбивка_по_щитам!B2776</f>
        <v>0</v>
      </c>
      <c r="C2771" s="20">
        <f>Разбивка_по_щитам!C2776</f>
        <v>0</v>
      </c>
      <c r="D2771" s="20">
        <f>Разбивка_по_щитам!F2776</f>
        <v>0</v>
      </c>
      <c r="E2771" s="20">
        <f>Разбивка_по_щитам!H2776</f>
        <v>0</v>
      </c>
      <c r="F2771" s="20">
        <f>Разбивка_по_щитам!I2776</f>
        <v>0</v>
      </c>
      <c r="G2771" s="20">
        <f>Разбивка_по_щитам!J2776</f>
        <v>0</v>
      </c>
      <c r="H2771" s="20">
        <f>Разбивка_по_щитам!K2776</f>
        <v>0</v>
      </c>
      <c r="I2771" s="20">
        <f>Разбивка_по_щитам!L2776</f>
        <v>0</v>
      </c>
      <c r="J2771" s="20">
        <f>Разбивка_по_щитам!M2776</f>
        <v>0</v>
      </c>
      <c r="K2771" s="20">
        <f>Разбивка_по_щитам!N2776</f>
        <v>0</v>
      </c>
      <c r="L2771" s="20"/>
      <c r="M2771" s="20">
        <f>Разбивка_по_щитам!P2776</f>
        <v>0</v>
      </c>
      <c r="N2771" s="20"/>
    </row>
    <row r="2772" spans="2:14" x14ac:dyDescent="0.2">
      <c r="B2772" s="20">
        <f>Разбивка_по_щитам!B2777</f>
        <v>0</v>
      </c>
      <c r="C2772" s="20">
        <f>Разбивка_по_щитам!C2777</f>
        <v>0</v>
      </c>
      <c r="D2772" s="20">
        <f>Разбивка_по_щитам!F2777</f>
        <v>0</v>
      </c>
      <c r="E2772" s="20">
        <f>Разбивка_по_щитам!H2777</f>
        <v>0</v>
      </c>
      <c r="F2772" s="20">
        <f>Разбивка_по_щитам!I2777</f>
        <v>0</v>
      </c>
      <c r="G2772" s="20">
        <f>Разбивка_по_щитам!J2777</f>
        <v>0</v>
      </c>
      <c r="H2772" s="20">
        <f>Разбивка_по_щитам!K2777</f>
        <v>0</v>
      </c>
      <c r="I2772" s="20">
        <f>Разбивка_по_щитам!L2777</f>
        <v>0</v>
      </c>
      <c r="J2772" s="20">
        <f>Разбивка_по_щитам!M2777</f>
        <v>0</v>
      </c>
      <c r="K2772" s="20">
        <f>Разбивка_по_щитам!N2777</f>
        <v>0</v>
      </c>
      <c r="L2772" s="20"/>
      <c r="M2772" s="20">
        <f>Разбивка_по_щитам!P2777</f>
        <v>0</v>
      </c>
      <c r="N2772" s="20"/>
    </row>
    <row r="2773" spans="2:14" x14ac:dyDescent="0.2">
      <c r="B2773" s="20">
        <f>Разбивка_по_щитам!B2778</f>
        <v>0</v>
      </c>
      <c r="C2773" s="20">
        <f>Разбивка_по_щитам!C2778</f>
        <v>0</v>
      </c>
      <c r="D2773" s="20">
        <f>Разбивка_по_щитам!F2778</f>
        <v>0</v>
      </c>
      <c r="E2773" s="20">
        <f>Разбивка_по_щитам!H2778</f>
        <v>0</v>
      </c>
      <c r="F2773" s="20">
        <f>Разбивка_по_щитам!I2778</f>
        <v>0</v>
      </c>
      <c r="G2773" s="20">
        <f>Разбивка_по_щитам!J2778</f>
        <v>0</v>
      </c>
      <c r="H2773" s="20">
        <f>Разбивка_по_щитам!K2778</f>
        <v>0</v>
      </c>
      <c r="I2773" s="20">
        <f>Разбивка_по_щитам!L2778</f>
        <v>0</v>
      </c>
      <c r="J2773" s="20">
        <f>Разбивка_по_щитам!M2778</f>
        <v>0</v>
      </c>
      <c r="K2773" s="20">
        <f>Разбивка_по_щитам!N2778</f>
        <v>0</v>
      </c>
      <c r="L2773" s="20"/>
      <c r="M2773" s="20">
        <f>Разбивка_по_щитам!P2778</f>
        <v>0</v>
      </c>
      <c r="N2773" s="20"/>
    </row>
    <row r="2774" spans="2:14" x14ac:dyDescent="0.2">
      <c r="B2774" s="20">
        <f>Разбивка_по_щитам!B2779</f>
        <v>0</v>
      </c>
      <c r="C2774" s="20">
        <f>Разбивка_по_щитам!C2779</f>
        <v>0</v>
      </c>
      <c r="D2774" s="20">
        <f>Разбивка_по_щитам!F2779</f>
        <v>0</v>
      </c>
      <c r="E2774" s="20">
        <f>Разбивка_по_щитам!H2779</f>
        <v>0</v>
      </c>
      <c r="F2774" s="20">
        <f>Разбивка_по_щитам!I2779</f>
        <v>0</v>
      </c>
      <c r="G2774" s="20">
        <f>Разбивка_по_щитам!J2779</f>
        <v>0</v>
      </c>
      <c r="H2774" s="20">
        <f>Разбивка_по_щитам!K2779</f>
        <v>0</v>
      </c>
      <c r="I2774" s="20">
        <f>Разбивка_по_щитам!L2779</f>
        <v>0</v>
      </c>
      <c r="J2774" s="20">
        <f>Разбивка_по_щитам!M2779</f>
        <v>0</v>
      </c>
      <c r="K2774" s="20">
        <f>Разбивка_по_щитам!N2779</f>
        <v>0</v>
      </c>
      <c r="L2774" s="20"/>
      <c r="M2774" s="20">
        <f>Разбивка_по_щитам!P2779</f>
        <v>0</v>
      </c>
      <c r="N2774" s="20"/>
    </row>
    <row r="2775" spans="2:14" x14ac:dyDescent="0.2">
      <c r="B2775" s="20">
        <f>Разбивка_по_щитам!B2780</f>
        <v>0</v>
      </c>
      <c r="C2775" s="20">
        <f>Разбивка_по_щитам!C2780</f>
        <v>0</v>
      </c>
      <c r="D2775" s="20">
        <f>Разбивка_по_щитам!F2780</f>
        <v>0</v>
      </c>
      <c r="E2775" s="20">
        <f>Разбивка_по_щитам!H2780</f>
        <v>0</v>
      </c>
      <c r="F2775" s="20">
        <f>Разбивка_по_щитам!I2780</f>
        <v>0</v>
      </c>
      <c r="G2775" s="20">
        <f>Разбивка_по_щитам!J2780</f>
        <v>0</v>
      </c>
      <c r="H2775" s="20">
        <f>Разбивка_по_щитам!K2780</f>
        <v>0</v>
      </c>
      <c r="I2775" s="20">
        <f>Разбивка_по_щитам!L2780</f>
        <v>0</v>
      </c>
      <c r="J2775" s="20">
        <f>Разбивка_по_щитам!M2780</f>
        <v>0</v>
      </c>
      <c r="K2775" s="20">
        <f>Разбивка_по_щитам!N2780</f>
        <v>0</v>
      </c>
      <c r="L2775" s="20"/>
      <c r="M2775" s="20">
        <f>Разбивка_по_щитам!P2780</f>
        <v>0</v>
      </c>
      <c r="N2775" s="20"/>
    </row>
    <row r="2776" spans="2:14" x14ac:dyDescent="0.2">
      <c r="B2776" s="20">
        <f>Разбивка_по_щитам!B2781</f>
        <v>0</v>
      </c>
      <c r="C2776" s="20">
        <f>Разбивка_по_щитам!C2781</f>
        <v>0</v>
      </c>
      <c r="D2776" s="20">
        <f>Разбивка_по_щитам!F2781</f>
        <v>0</v>
      </c>
      <c r="E2776" s="20">
        <f>Разбивка_по_щитам!H2781</f>
        <v>0</v>
      </c>
      <c r="F2776" s="20">
        <f>Разбивка_по_щитам!I2781</f>
        <v>0</v>
      </c>
      <c r="G2776" s="20">
        <f>Разбивка_по_щитам!J2781</f>
        <v>0</v>
      </c>
      <c r="H2776" s="20">
        <f>Разбивка_по_щитам!K2781</f>
        <v>0</v>
      </c>
      <c r="I2776" s="20">
        <f>Разбивка_по_щитам!L2781</f>
        <v>0</v>
      </c>
      <c r="J2776" s="20">
        <f>Разбивка_по_щитам!M2781</f>
        <v>0</v>
      </c>
      <c r="K2776" s="20">
        <f>Разбивка_по_щитам!N2781</f>
        <v>0</v>
      </c>
      <c r="L2776" s="20"/>
      <c r="M2776" s="20">
        <f>Разбивка_по_щитам!P2781</f>
        <v>0</v>
      </c>
      <c r="N2776" s="20"/>
    </row>
    <row r="2777" spans="2:14" x14ac:dyDescent="0.2">
      <c r="B2777" s="20">
        <f>Разбивка_по_щитам!B2782</f>
        <v>0</v>
      </c>
      <c r="C2777" s="20">
        <f>Разбивка_по_щитам!C2782</f>
        <v>0</v>
      </c>
      <c r="D2777" s="20">
        <f>Разбивка_по_щитам!F2782</f>
        <v>0</v>
      </c>
      <c r="E2777" s="20">
        <f>Разбивка_по_щитам!H2782</f>
        <v>0</v>
      </c>
      <c r="F2777" s="20">
        <f>Разбивка_по_щитам!I2782</f>
        <v>0</v>
      </c>
      <c r="G2777" s="20">
        <f>Разбивка_по_щитам!J2782</f>
        <v>0</v>
      </c>
      <c r="H2777" s="20">
        <f>Разбивка_по_щитам!K2782</f>
        <v>0</v>
      </c>
      <c r="I2777" s="20">
        <f>Разбивка_по_щитам!L2782</f>
        <v>0</v>
      </c>
      <c r="J2777" s="20">
        <f>Разбивка_по_щитам!M2782</f>
        <v>0</v>
      </c>
      <c r="K2777" s="20">
        <f>Разбивка_по_щитам!N2782</f>
        <v>0</v>
      </c>
      <c r="L2777" s="20"/>
      <c r="M2777" s="20">
        <f>Разбивка_по_щитам!P2782</f>
        <v>0</v>
      </c>
      <c r="N2777" s="20"/>
    </row>
    <row r="2778" spans="2:14" x14ac:dyDescent="0.2">
      <c r="B2778" s="20">
        <f>Разбивка_по_щитам!B2783</f>
        <v>0</v>
      </c>
      <c r="C2778" s="20">
        <f>Разбивка_по_щитам!C2783</f>
        <v>0</v>
      </c>
      <c r="D2778" s="20">
        <f>Разбивка_по_щитам!F2783</f>
        <v>0</v>
      </c>
      <c r="E2778" s="20">
        <f>Разбивка_по_щитам!H2783</f>
        <v>0</v>
      </c>
      <c r="F2778" s="20">
        <f>Разбивка_по_щитам!I2783</f>
        <v>0</v>
      </c>
      <c r="G2778" s="20">
        <f>Разбивка_по_щитам!J2783</f>
        <v>0</v>
      </c>
      <c r="H2778" s="20">
        <f>Разбивка_по_щитам!K2783</f>
        <v>0</v>
      </c>
      <c r="I2778" s="20">
        <f>Разбивка_по_щитам!L2783</f>
        <v>0</v>
      </c>
      <c r="J2778" s="20">
        <f>Разбивка_по_щитам!M2783</f>
        <v>0</v>
      </c>
      <c r="K2778" s="20">
        <f>Разбивка_по_щитам!N2783</f>
        <v>0</v>
      </c>
      <c r="L2778" s="20"/>
      <c r="M2778" s="20">
        <f>Разбивка_по_щитам!P2783</f>
        <v>0</v>
      </c>
      <c r="N2778" s="20"/>
    </row>
    <row r="2779" spans="2:14" x14ac:dyDescent="0.2">
      <c r="B2779" s="20">
        <f>Разбивка_по_щитам!B2784</f>
        <v>0</v>
      </c>
      <c r="C2779" s="20">
        <f>Разбивка_по_щитам!C2784</f>
        <v>0</v>
      </c>
      <c r="D2779" s="20">
        <f>Разбивка_по_щитам!F2784</f>
        <v>0</v>
      </c>
      <c r="E2779" s="20">
        <f>Разбивка_по_щитам!H2784</f>
        <v>0</v>
      </c>
      <c r="F2779" s="20">
        <f>Разбивка_по_щитам!I2784</f>
        <v>0</v>
      </c>
      <c r="G2779" s="20">
        <f>Разбивка_по_щитам!J2784</f>
        <v>0</v>
      </c>
      <c r="H2779" s="20">
        <f>Разбивка_по_щитам!K2784</f>
        <v>0</v>
      </c>
      <c r="I2779" s="20">
        <f>Разбивка_по_щитам!L2784</f>
        <v>0</v>
      </c>
      <c r="J2779" s="20">
        <f>Разбивка_по_щитам!M2784</f>
        <v>0</v>
      </c>
      <c r="K2779" s="20">
        <f>Разбивка_по_щитам!N2784</f>
        <v>0</v>
      </c>
      <c r="L2779" s="20"/>
      <c r="M2779" s="20">
        <f>Разбивка_по_щитам!P2784</f>
        <v>0</v>
      </c>
      <c r="N2779" s="20"/>
    </row>
    <row r="2780" spans="2:14" x14ac:dyDescent="0.2">
      <c r="B2780" s="20">
        <f>Разбивка_по_щитам!B2785</f>
        <v>0</v>
      </c>
      <c r="C2780" s="20">
        <f>Разбивка_по_щитам!C2785</f>
        <v>0</v>
      </c>
      <c r="D2780" s="20">
        <f>Разбивка_по_щитам!F2785</f>
        <v>0</v>
      </c>
      <c r="E2780" s="20">
        <f>Разбивка_по_щитам!H2785</f>
        <v>0</v>
      </c>
      <c r="F2780" s="20">
        <f>Разбивка_по_щитам!I2785</f>
        <v>0</v>
      </c>
      <c r="G2780" s="20">
        <f>Разбивка_по_щитам!J2785</f>
        <v>0</v>
      </c>
      <c r="H2780" s="20">
        <f>Разбивка_по_щитам!K2785</f>
        <v>0</v>
      </c>
      <c r="I2780" s="20">
        <f>Разбивка_по_щитам!L2785</f>
        <v>0</v>
      </c>
      <c r="J2780" s="20">
        <f>Разбивка_по_щитам!M2785</f>
        <v>0</v>
      </c>
      <c r="K2780" s="20">
        <f>Разбивка_по_щитам!N2785</f>
        <v>0</v>
      </c>
      <c r="L2780" s="20"/>
      <c r="M2780" s="20">
        <f>Разбивка_по_щитам!P2785</f>
        <v>0</v>
      </c>
      <c r="N2780" s="20"/>
    </row>
    <row r="2781" spans="2:14" x14ac:dyDescent="0.2">
      <c r="B2781" s="20">
        <f>Разбивка_по_щитам!B2786</f>
        <v>0</v>
      </c>
      <c r="C2781" s="20">
        <f>Разбивка_по_щитам!C2786</f>
        <v>0</v>
      </c>
      <c r="D2781" s="20">
        <f>Разбивка_по_щитам!F2786</f>
        <v>0</v>
      </c>
      <c r="E2781" s="20">
        <f>Разбивка_по_щитам!H2786</f>
        <v>0</v>
      </c>
      <c r="F2781" s="20">
        <f>Разбивка_по_щитам!I2786</f>
        <v>0</v>
      </c>
      <c r="G2781" s="20">
        <f>Разбивка_по_щитам!J2786</f>
        <v>0</v>
      </c>
      <c r="H2781" s="20">
        <f>Разбивка_по_щитам!K2786</f>
        <v>0</v>
      </c>
      <c r="I2781" s="20">
        <f>Разбивка_по_щитам!L2786</f>
        <v>0</v>
      </c>
      <c r="J2781" s="20">
        <f>Разбивка_по_щитам!M2786</f>
        <v>0</v>
      </c>
      <c r="K2781" s="20">
        <f>Разбивка_по_щитам!N2786</f>
        <v>0</v>
      </c>
      <c r="L2781" s="20"/>
      <c r="M2781" s="20">
        <f>Разбивка_по_щитам!P2786</f>
        <v>0</v>
      </c>
      <c r="N2781" s="20"/>
    </row>
    <row r="2782" spans="2:14" x14ac:dyDescent="0.2">
      <c r="B2782" s="20">
        <f>Разбивка_по_щитам!B2787</f>
        <v>0</v>
      </c>
      <c r="C2782" s="20">
        <f>Разбивка_по_щитам!C2787</f>
        <v>0</v>
      </c>
      <c r="D2782" s="20">
        <f>Разбивка_по_щитам!F2787</f>
        <v>0</v>
      </c>
      <c r="E2782" s="20">
        <f>Разбивка_по_щитам!H2787</f>
        <v>0</v>
      </c>
      <c r="F2782" s="20">
        <f>Разбивка_по_щитам!I2787</f>
        <v>0</v>
      </c>
      <c r="G2782" s="20">
        <f>Разбивка_по_щитам!J2787</f>
        <v>0</v>
      </c>
      <c r="H2782" s="20">
        <f>Разбивка_по_щитам!K2787</f>
        <v>0</v>
      </c>
      <c r="I2782" s="20">
        <f>Разбивка_по_щитам!L2787</f>
        <v>0</v>
      </c>
      <c r="J2782" s="20">
        <f>Разбивка_по_щитам!M2787</f>
        <v>0</v>
      </c>
      <c r="K2782" s="20">
        <f>Разбивка_по_щитам!N2787</f>
        <v>0</v>
      </c>
      <c r="L2782" s="20"/>
      <c r="M2782" s="20">
        <f>Разбивка_по_щитам!P2787</f>
        <v>0</v>
      </c>
      <c r="N2782" s="20"/>
    </row>
    <row r="2783" spans="2:14" x14ac:dyDescent="0.2">
      <c r="B2783" s="20">
        <f>Разбивка_по_щитам!B2788</f>
        <v>0</v>
      </c>
      <c r="C2783" s="20">
        <f>Разбивка_по_щитам!C2788</f>
        <v>0</v>
      </c>
      <c r="D2783" s="20">
        <f>Разбивка_по_щитам!F2788</f>
        <v>0</v>
      </c>
      <c r="E2783" s="20">
        <f>Разбивка_по_щитам!H2788</f>
        <v>0</v>
      </c>
      <c r="F2783" s="20">
        <f>Разбивка_по_щитам!I2788</f>
        <v>0</v>
      </c>
      <c r="G2783" s="20">
        <f>Разбивка_по_щитам!J2788</f>
        <v>0</v>
      </c>
      <c r="H2783" s="20">
        <f>Разбивка_по_щитам!K2788</f>
        <v>0</v>
      </c>
      <c r="I2783" s="20">
        <f>Разбивка_по_щитам!L2788</f>
        <v>0</v>
      </c>
      <c r="J2783" s="20">
        <f>Разбивка_по_щитам!M2788</f>
        <v>0</v>
      </c>
      <c r="K2783" s="20">
        <f>Разбивка_по_щитам!N2788</f>
        <v>0</v>
      </c>
      <c r="L2783" s="20"/>
      <c r="M2783" s="20">
        <f>Разбивка_по_щитам!P2788</f>
        <v>0</v>
      </c>
      <c r="N2783" s="20"/>
    </row>
    <row r="2784" spans="2:14" x14ac:dyDescent="0.2">
      <c r="B2784" s="20">
        <f>Разбивка_по_щитам!B2789</f>
        <v>0</v>
      </c>
      <c r="C2784" s="20">
        <f>Разбивка_по_щитам!C2789</f>
        <v>0</v>
      </c>
      <c r="D2784" s="20">
        <f>Разбивка_по_щитам!F2789</f>
        <v>0</v>
      </c>
      <c r="E2784" s="20">
        <f>Разбивка_по_щитам!H2789</f>
        <v>0</v>
      </c>
      <c r="F2784" s="20">
        <f>Разбивка_по_щитам!I2789</f>
        <v>0</v>
      </c>
      <c r="G2784" s="20">
        <f>Разбивка_по_щитам!J2789</f>
        <v>0</v>
      </c>
      <c r="H2784" s="20">
        <f>Разбивка_по_щитам!K2789</f>
        <v>0</v>
      </c>
      <c r="I2784" s="20">
        <f>Разбивка_по_щитам!L2789</f>
        <v>0</v>
      </c>
      <c r="J2784" s="20">
        <f>Разбивка_по_щитам!M2789</f>
        <v>0</v>
      </c>
      <c r="K2784" s="20">
        <f>Разбивка_по_щитам!N2789</f>
        <v>0</v>
      </c>
      <c r="L2784" s="20"/>
      <c r="M2784" s="20">
        <f>Разбивка_по_щитам!P2789</f>
        <v>0</v>
      </c>
      <c r="N2784" s="20"/>
    </row>
    <row r="2785" spans="2:14" x14ac:dyDescent="0.2">
      <c r="B2785" s="20">
        <f>Разбивка_по_щитам!B2790</f>
        <v>0</v>
      </c>
      <c r="C2785" s="20">
        <f>Разбивка_по_щитам!C2790</f>
        <v>0</v>
      </c>
      <c r="D2785" s="20">
        <f>Разбивка_по_щитам!F2790</f>
        <v>0</v>
      </c>
      <c r="E2785" s="20">
        <f>Разбивка_по_щитам!H2790</f>
        <v>0</v>
      </c>
      <c r="F2785" s="20">
        <f>Разбивка_по_щитам!I2790</f>
        <v>0</v>
      </c>
      <c r="G2785" s="20">
        <f>Разбивка_по_щитам!J2790</f>
        <v>0</v>
      </c>
      <c r="H2785" s="20">
        <f>Разбивка_по_щитам!K2790</f>
        <v>0</v>
      </c>
      <c r="I2785" s="20">
        <f>Разбивка_по_щитам!L2790</f>
        <v>0</v>
      </c>
      <c r="J2785" s="20">
        <f>Разбивка_по_щитам!M2790</f>
        <v>0</v>
      </c>
      <c r="K2785" s="20">
        <f>Разбивка_по_щитам!N2790</f>
        <v>0</v>
      </c>
      <c r="L2785" s="20"/>
      <c r="M2785" s="20">
        <f>Разбивка_по_щитам!P2790</f>
        <v>0</v>
      </c>
      <c r="N2785" s="20"/>
    </row>
    <row r="2786" spans="2:14" x14ac:dyDescent="0.2">
      <c r="B2786" s="20">
        <f>Разбивка_по_щитам!B2791</f>
        <v>0</v>
      </c>
      <c r="C2786" s="20">
        <f>Разбивка_по_щитам!C2791</f>
        <v>0</v>
      </c>
      <c r="D2786" s="20">
        <f>Разбивка_по_щитам!F2791</f>
        <v>0</v>
      </c>
      <c r="E2786" s="20">
        <f>Разбивка_по_щитам!H2791</f>
        <v>0</v>
      </c>
      <c r="F2786" s="20">
        <f>Разбивка_по_щитам!I2791</f>
        <v>0</v>
      </c>
      <c r="G2786" s="20">
        <f>Разбивка_по_щитам!J2791</f>
        <v>0</v>
      </c>
      <c r="H2786" s="20">
        <f>Разбивка_по_щитам!K2791</f>
        <v>0</v>
      </c>
      <c r="I2786" s="20">
        <f>Разбивка_по_щитам!L2791</f>
        <v>0</v>
      </c>
      <c r="J2786" s="20">
        <f>Разбивка_по_щитам!M2791</f>
        <v>0</v>
      </c>
      <c r="K2786" s="20">
        <f>Разбивка_по_щитам!N2791</f>
        <v>0</v>
      </c>
      <c r="L2786" s="20"/>
      <c r="M2786" s="20">
        <f>Разбивка_по_щитам!P2791</f>
        <v>0</v>
      </c>
      <c r="N2786" s="20"/>
    </row>
    <row r="2787" spans="2:14" x14ac:dyDescent="0.2">
      <c r="B2787" s="20">
        <f>Разбивка_по_щитам!B2792</f>
        <v>0</v>
      </c>
      <c r="C2787" s="20">
        <f>Разбивка_по_щитам!C2792</f>
        <v>0</v>
      </c>
      <c r="D2787" s="20">
        <f>Разбивка_по_щитам!F2792</f>
        <v>0</v>
      </c>
      <c r="E2787" s="20">
        <f>Разбивка_по_щитам!H2792</f>
        <v>0</v>
      </c>
      <c r="F2787" s="20">
        <f>Разбивка_по_щитам!I2792</f>
        <v>0</v>
      </c>
      <c r="G2787" s="20">
        <f>Разбивка_по_щитам!J2792</f>
        <v>0</v>
      </c>
      <c r="H2787" s="20">
        <f>Разбивка_по_щитам!K2792</f>
        <v>0</v>
      </c>
      <c r="I2787" s="20">
        <f>Разбивка_по_щитам!L2792</f>
        <v>0</v>
      </c>
      <c r="J2787" s="20">
        <f>Разбивка_по_щитам!M2792</f>
        <v>0</v>
      </c>
      <c r="K2787" s="20">
        <f>Разбивка_по_щитам!N2792</f>
        <v>0</v>
      </c>
      <c r="L2787" s="20"/>
      <c r="M2787" s="20">
        <f>Разбивка_по_щитам!P2792</f>
        <v>0</v>
      </c>
      <c r="N2787" s="20"/>
    </row>
    <row r="2788" spans="2:14" x14ac:dyDescent="0.2">
      <c r="B2788" s="20">
        <f>Разбивка_по_щитам!B2793</f>
        <v>0</v>
      </c>
      <c r="C2788" s="20">
        <f>Разбивка_по_щитам!C2793</f>
        <v>0</v>
      </c>
      <c r="D2788" s="20">
        <f>Разбивка_по_щитам!F2793</f>
        <v>0</v>
      </c>
      <c r="E2788" s="20">
        <f>Разбивка_по_щитам!H2793</f>
        <v>0</v>
      </c>
      <c r="F2788" s="20">
        <f>Разбивка_по_щитам!I2793</f>
        <v>0</v>
      </c>
      <c r="G2788" s="20">
        <f>Разбивка_по_щитам!J2793</f>
        <v>0</v>
      </c>
      <c r="H2788" s="20">
        <f>Разбивка_по_щитам!K2793</f>
        <v>0</v>
      </c>
      <c r="I2788" s="20">
        <f>Разбивка_по_щитам!L2793</f>
        <v>0</v>
      </c>
      <c r="J2788" s="20">
        <f>Разбивка_по_щитам!M2793</f>
        <v>0</v>
      </c>
      <c r="K2788" s="20">
        <f>Разбивка_по_щитам!N2793</f>
        <v>0</v>
      </c>
      <c r="L2788" s="20"/>
      <c r="M2788" s="20">
        <f>Разбивка_по_щитам!P2793</f>
        <v>0</v>
      </c>
      <c r="N2788" s="20"/>
    </row>
    <row r="2789" spans="2:14" x14ac:dyDescent="0.2">
      <c r="B2789" s="20">
        <f>Разбивка_по_щитам!B2794</f>
        <v>0</v>
      </c>
      <c r="C2789" s="20">
        <f>Разбивка_по_щитам!C2794</f>
        <v>0</v>
      </c>
      <c r="D2789" s="20">
        <f>Разбивка_по_щитам!F2794</f>
        <v>0</v>
      </c>
      <c r="E2789" s="20">
        <f>Разбивка_по_щитам!H2794</f>
        <v>0</v>
      </c>
      <c r="F2789" s="20">
        <f>Разбивка_по_щитам!I2794</f>
        <v>0</v>
      </c>
      <c r="G2789" s="20">
        <f>Разбивка_по_щитам!J2794</f>
        <v>0</v>
      </c>
      <c r="H2789" s="20">
        <f>Разбивка_по_щитам!K2794</f>
        <v>0</v>
      </c>
      <c r="I2789" s="20">
        <f>Разбивка_по_щитам!L2794</f>
        <v>0</v>
      </c>
      <c r="J2789" s="20">
        <f>Разбивка_по_щитам!M2794</f>
        <v>0</v>
      </c>
      <c r="K2789" s="20">
        <f>Разбивка_по_щитам!N2794</f>
        <v>0</v>
      </c>
      <c r="L2789" s="20"/>
      <c r="M2789" s="20">
        <f>Разбивка_по_щитам!P2794</f>
        <v>0</v>
      </c>
      <c r="N2789" s="20"/>
    </row>
    <row r="2790" spans="2:14" x14ac:dyDescent="0.2">
      <c r="B2790" s="20">
        <f>Разбивка_по_щитам!B2795</f>
        <v>0</v>
      </c>
      <c r="C2790" s="20">
        <f>Разбивка_по_щитам!C2795</f>
        <v>0</v>
      </c>
      <c r="D2790" s="20">
        <f>Разбивка_по_щитам!F2795</f>
        <v>0</v>
      </c>
      <c r="E2790" s="20">
        <f>Разбивка_по_щитам!H2795</f>
        <v>0</v>
      </c>
      <c r="F2790" s="20">
        <f>Разбивка_по_щитам!I2795</f>
        <v>0</v>
      </c>
      <c r="G2790" s="20">
        <f>Разбивка_по_щитам!J2795</f>
        <v>0</v>
      </c>
      <c r="H2790" s="20">
        <f>Разбивка_по_щитам!K2795</f>
        <v>0</v>
      </c>
      <c r="I2790" s="20">
        <f>Разбивка_по_щитам!L2795</f>
        <v>0</v>
      </c>
      <c r="J2790" s="20">
        <f>Разбивка_по_щитам!M2795</f>
        <v>0</v>
      </c>
      <c r="K2790" s="20">
        <f>Разбивка_по_щитам!N2795</f>
        <v>0</v>
      </c>
      <c r="L2790" s="20"/>
      <c r="M2790" s="20">
        <f>Разбивка_по_щитам!P2795</f>
        <v>0</v>
      </c>
      <c r="N2790" s="20"/>
    </row>
    <row r="2791" spans="2:14" x14ac:dyDescent="0.2">
      <c r="B2791" s="20">
        <f>Разбивка_по_щитам!B2796</f>
        <v>0</v>
      </c>
      <c r="C2791" s="20">
        <f>Разбивка_по_щитам!C2796</f>
        <v>0</v>
      </c>
      <c r="D2791" s="20">
        <f>Разбивка_по_щитам!F2796</f>
        <v>0</v>
      </c>
      <c r="E2791" s="20">
        <f>Разбивка_по_щитам!H2796</f>
        <v>0</v>
      </c>
      <c r="F2791" s="20">
        <f>Разбивка_по_щитам!I2796</f>
        <v>0</v>
      </c>
      <c r="G2791" s="20">
        <f>Разбивка_по_щитам!J2796</f>
        <v>0</v>
      </c>
      <c r="H2791" s="20">
        <f>Разбивка_по_щитам!K2796</f>
        <v>0</v>
      </c>
      <c r="I2791" s="20">
        <f>Разбивка_по_щитам!L2796</f>
        <v>0</v>
      </c>
      <c r="J2791" s="20">
        <f>Разбивка_по_щитам!M2796</f>
        <v>0</v>
      </c>
      <c r="K2791" s="20">
        <f>Разбивка_по_щитам!N2796</f>
        <v>0</v>
      </c>
      <c r="L2791" s="20"/>
      <c r="M2791" s="20">
        <f>Разбивка_по_щитам!P2796</f>
        <v>0</v>
      </c>
      <c r="N2791" s="20"/>
    </row>
    <row r="2792" spans="2:14" x14ac:dyDescent="0.2">
      <c r="B2792" s="20">
        <f>Разбивка_по_щитам!B2797</f>
        <v>0</v>
      </c>
      <c r="C2792" s="20">
        <f>Разбивка_по_щитам!C2797</f>
        <v>0</v>
      </c>
      <c r="D2792" s="20">
        <f>Разбивка_по_щитам!F2797</f>
        <v>0</v>
      </c>
      <c r="E2792" s="20">
        <f>Разбивка_по_щитам!H2797</f>
        <v>0</v>
      </c>
      <c r="F2792" s="20">
        <f>Разбивка_по_щитам!I2797</f>
        <v>0</v>
      </c>
      <c r="G2792" s="20">
        <f>Разбивка_по_щитам!J2797</f>
        <v>0</v>
      </c>
      <c r="H2792" s="20">
        <f>Разбивка_по_щитам!K2797</f>
        <v>0</v>
      </c>
      <c r="I2792" s="20">
        <f>Разбивка_по_щитам!L2797</f>
        <v>0</v>
      </c>
      <c r="J2792" s="20">
        <f>Разбивка_по_щитам!M2797</f>
        <v>0</v>
      </c>
      <c r="K2792" s="20">
        <f>Разбивка_по_щитам!N2797</f>
        <v>0</v>
      </c>
      <c r="L2792" s="20"/>
      <c r="M2792" s="20">
        <f>Разбивка_по_щитам!P2797</f>
        <v>0</v>
      </c>
      <c r="N2792" s="20"/>
    </row>
    <row r="2793" spans="2:14" x14ac:dyDescent="0.2">
      <c r="B2793" s="20">
        <f>Разбивка_по_щитам!B2798</f>
        <v>0</v>
      </c>
      <c r="C2793" s="20">
        <f>Разбивка_по_щитам!C2798</f>
        <v>0</v>
      </c>
      <c r="D2793" s="20">
        <f>Разбивка_по_щитам!F2798</f>
        <v>0</v>
      </c>
      <c r="E2793" s="20">
        <f>Разбивка_по_щитам!H2798</f>
        <v>0</v>
      </c>
      <c r="F2793" s="20">
        <f>Разбивка_по_щитам!I2798</f>
        <v>0</v>
      </c>
      <c r="G2793" s="20">
        <f>Разбивка_по_щитам!J2798</f>
        <v>0</v>
      </c>
      <c r="H2793" s="20">
        <f>Разбивка_по_щитам!K2798</f>
        <v>0</v>
      </c>
      <c r="I2793" s="20">
        <f>Разбивка_по_щитам!L2798</f>
        <v>0</v>
      </c>
      <c r="J2793" s="20">
        <f>Разбивка_по_щитам!M2798</f>
        <v>0</v>
      </c>
      <c r="K2793" s="20">
        <f>Разбивка_по_щитам!N2798</f>
        <v>0</v>
      </c>
      <c r="L2793" s="20"/>
      <c r="M2793" s="20">
        <f>Разбивка_по_щитам!P2798</f>
        <v>0</v>
      </c>
      <c r="N2793" s="20"/>
    </row>
    <row r="2794" spans="2:14" x14ac:dyDescent="0.2">
      <c r="B2794" s="20">
        <f>Разбивка_по_щитам!B2799</f>
        <v>0</v>
      </c>
      <c r="C2794" s="20">
        <f>Разбивка_по_щитам!C2799</f>
        <v>0</v>
      </c>
      <c r="D2794" s="20">
        <f>Разбивка_по_щитам!F2799</f>
        <v>0</v>
      </c>
      <c r="E2794" s="20">
        <f>Разбивка_по_щитам!H2799</f>
        <v>0</v>
      </c>
      <c r="F2794" s="20">
        <f>Разбивка_по_щитам!I2799</f>
        <v>0</v>
      </c>
      <c r="G2794" s="20">
        <f>Разбивка_по_щитам!J2799</f>
        <v>0</v>
      </c>
      <c r="H2794" s="20">
        <f>Разбивка_по_щитам!K2799</f>
        <v>0</v>
      </c>
      <c r="I2794" s="20">
        <f>Разбивка_по_щитам!L2799</f>
        <v>0</v>
      </c>
      <c r="J2794" s="20">
        <f>Разбивка_по_щитам!M2799</f>
        <v>0</v>
      </c>
      <c r="K2794" s="20">
        <f>Разбивка_по_щитам!N2799</f>
        <v>0</v>
      </c>
      <c r="L2794" s="20"/>
      <c r="M2794" s="20">
        <f>Разбивка_по_щитам!P2799</f>
        <v>0</v>
      </c>
      <c r="N2794" s="20"/>
    </row>
    <row r="2795" spans="2:14" x14ac:dyDescent="0.2">
      <c r="B2795" s="20">
        <f>Разбивка_по_щитам!B2800</f>
        <v>0</v>
      </c>
      <c r="C2795" s="20">
        <f>Разбивка_по_щитам!C2800</f>
        <v>0</v>
      </c>
      <c r="D2795" s="20">
        <f>Разбивка_по_щитам!F2800</f>
        <v>0</v>
      </c>
      <c r="E2795" s="20">
        <f>Разбивка_по_щитам!H2800</f>
        <v>0</v>
      </c>
      <c r="F2795" s="20">
        <f>Разбивка_по_щитам!I2800</f>
        <v>0</v>
      </c>
      <c r="G2795" s="20">
        <f>Разбивка_по_щитам!J2800</f>
        <v>0</v>
      </c>
      <c r="H2795" s="20">
        <f>Разбивка_по_щитам!K2800</f>
        <v>0</v>
      </c>
      <c r="I2795" s="20">
        <f>Разбивка_по_щитам!L2800</f>
        <v>0</v>
      </c>
      <c r="J2795" s="20">
        <f>Разбивка_по_щитам!M2800</f>
        <v>0</v>
      </c>
      <c r="K2795" s="20">
        <f>Разбивка_по_щитам!N2800</f>
        <v>0</v>
      </c>
      <c r="L2795" s="20"/>
      <c r="M2795" s="20">
        <f>Разбивка_по_щитам!P2800</f>
        <v>0</v>
      </c>
      <c r="N2795" s="20"/>
    </row>
    <row r="2796" spans="2:14" x14ac:dyDescent="0.2">
      <c r="B2796" s="20">
        <f>Разбивка_по_щитам!B2801</f>
        <v>0</v>
      </c>
      <c r="C2796" s="20">
        <f>Разбивка_по_щитам!C2801</f>
        <v>0</v>
      </c>
      <c r="D2796" s="20">
        <f>Разбивка_по_щитам!F2801</f>
        <v>0</v>
      </c>
      <c r="E2796" s="20">
        <f>Разбивка_по_щитам!H2801</f>
        <v>0</v>
      </c>
      <c r="F2796" s="20">
        <f>Разбивка_по_щитам!I2801</f>
        <v>0</v>
      </c>
      <c r="G2796" s="20">
        <f>Разбивка_по_щитам!J2801</f>
        <v>0</v>
      </c>
      <c r="H2796" s="20">
        <f>Разбивка_по_щитам!K2801</f>
        <v>0</v>
      </c>
      <c r="I2796" s="20">
        <f>Разбивка_по_щитам!L2801</f>
        <v>0</v>
      </c>
      <c r="J2796" s="20">
        <f>Разбивка_по_щитам!M2801</f>
        <v>0</v>
      </c>
      <c r="K2796" s="20">
        <f>Разбивка_по_щитам!N2801</f>
        <v>0</v>
      </c>
      <c r="L2796" s="20"/>
      <c r="M2796" s="20">
        <f>Разбивка_по_щитам!P2801</f>
        <v>0</v>
      </c>
      <c r="N2796" s="20"/>
    </row>
    <row r="2797" spans="2:14" x14ac:dyDescent="0.2">
      <c r="B2797" s="20">
        <f>Разбивка_по_щитам!B2802</f>
        <v>0</v>
      </c>
      <c r="C2797" s="20">
        <f>Разбивка_по_щитам!C2802</f>
        <v>0</v>
      </c>
      <c r="D2797" s="20">
        <f>Разбивка_по_щитам!F2802</f>
        <v>0</v>
      </c>
      <c r="E2797" s="20">
        <f>Разбивка_по_щитам!H2802</f>
        <v>0</v>
      </c>
      <c r="F2797" s="20">
        <f>Разбивка_по_щитам!I2802</f>
        <v>0</v>
      </c>
      <c r="G2797" s="20">
        <f>Разбивка_по_щитам!J2802</f>
        <v>0</v>
      </c>
      <c r="H2797" s="20">
        <f>Разбивка_по_щитам!K2802</f>
        <v>0</v>
      </c>
      <c r="I2797" s="20">
        <f>Разбивка_по_щитам!L2802</f>
        <v>0</v>
      </c>
      <c r="J2797" s="20">
        <f>Разбивка_по_щитам!M2802</f>
        <v>0</v>
      </c>
      <c r="K2797" s="20">
        <f>Разбивка_по_щитам!N2802</f>
        <v>0</v>
      </c>
      <c r="L2797" s="20"/>
      <c r="M2797" s="20">
        <f>Разбивка_по_щитам!P2802</f>
        <v>0</v>
      </c>
      <c r="N2797" s="20"/>
    </row>
    <row r="2798" spans="2:14" x14ac:dyDescent="0.2">
      <c r="B2798" s="20">
        <f>Разбивка_по_щитам!B2803</f>
        <v>0</v>
      </c>
      <c r="C2798" s="20">
        <f>Разбивка_по_щитам!C2803</f>
        <v>0</v>
      </c>
      <c r="D2798" s="20">
        <f>Разбивка_по_щитам!F2803</f>
        <v>0</v>
      </c>
      <c r="E2798" s="20">
        <f>Разбивка_по_щитам!H2803</f>
        <v>0</v>
      </c>
      <c r="F2798" s="20">
        <f>Разбивка_по_щитам!I2803</f>
        <v>0</v>
      </c>
      <c r="G2798" s="20">
        <f>Разбивка_по_щитам!J2803</f>
        <v>0</v>
      </c>
      <c r="H2798" s="20">
        <f>Разбивка_по_щитам!K2803</f>
        <v>0</v>
      </c>
      <c r="I2798" s="20">
        <f>Разбивка_по_щитам!L2803</f>
        <v>0</v>
      </c>
      <c r="J2798" s="20">
        <f>Разбивка_по_щитам!M2803</f>
        <v>0</v>
      </c>
      <c r="K2798" s="20">
        <f>Разбивка_по_щитам!N2803</f>
        <v>0</v>
      </c>
      <c r="L2798" s="20"/>
      <c r="M2798" s="20">
        <f>Разбивка_по_щитам!P2803</f>
        <v>0</v>
      </c>
      <c r="N2798" s="20"/>
    </row>
    <row r="2799" spans="2:14" x14ac:dyDescent="0.2">
      <c r="B2799" s="20">
        <f>Разбивка_по_щитам!B2804</f>
        <v>0</v>
      </c>
      <c r="C2799" s="20">
        <f>Разбивка_по_щитам!C2804</f>
        <v>0</v>
      </c>
      <c r="D2799" s="20">
        <f>Разбивка_по_щитам!F2804</f>
        <v>0</v>
      </c>
      <c r="E2799" s="20">
        <f>Разбивка_по_щитам!H2804</f>
        <v>0</v>
      </c>
      <c r="F2799" s="20">
        <f>Разбивка_по_щитам!I2804</f>
        <v>0</v>
      </c>
      <c r="G2799" s="20">
        <f>Разбивка_по_щитам!J2804</f>
        <v>0</v>
      </c>
      <c r="H2799" s="20">
        <f>Разбивка_по_щитам!K2804</f>
        <v>0</v>
      </c>
      <c r="I2799" s="20">
        <f>Разбивка_по_щитам!L2804</f>
        <v>0</v>
      </c>
      <c r="J2799" s="20">
        <f>Разбивка_по_щитам!M2804</f>
        <v>0</v>
      </c>
      <c r="K2799" s="20">
        <f>Разбивка_по_щитам!N2804</f>
        <v>0</v>
      </c>
      <c r="L2799" s="20"/>
      <c r="M2799" s="20">
        <f>Разбивка_по_щитам!P2804</f>
        <v>0</v>
      </c>
      <c r="N2799" s="20"/>
    </row>
    <row r="2800" spans="2:14" x14ac:dyDescent="0.2">
      <c r="B2800" s="20">
        <f>Разбивка_по_щитам!B2805</f>
        <v>0</v>
      </c>
      <c r="C2800" s="20">
        <f>Разбивка_по_щитам!C2805</f>
        <v>0</v>
      </c>
      <c r="D2800" s="20">
        <f>Разбивка_по_щитам!F2805</f>
        <v>0</v>
      </c>
      <c r="E2800" s="20">
        <f>Разбивка_по_щитам!H2805</f>
        <v>0</v>
      </c>
      <c r="F2800" s="20">
        <f>Разбивка_по_щитам!I2805</f>
        <v>0</v>
      </c>
      <c r="G2800" s="20">
        <f>Разбивка_по_щитам!J2805</f>
        <v>0</v>
      </c>
      <c r="H2800" s="20">
        <f>Разбивка_по_щитам!K2805</f>
        <v>0</v>
      </c>
      <c r="I2800" s="20">
        <f>Разбивка_по_щитам!L2805</f>
        <v>0</v>
      </c>
      <c r="J2800" s="20">
        <f>Разбивка_по_щитам!M2805</f>
        <v>0</v>
      </c>
      <c r="K2800" s="20">
        <f>Разбивка_по_щитам!N2805</f>
        <v>0</v>
      </c>
      <c r="L2800" s="20"/>
      <c r="M2800" s="20">
        <f>Разбивка_по_щитам!P2805</f>
        <v>0</v>
      </c>
      <c r="N2800" s="20"/>
    </row>
    <row r="2801" spans="2:14" x14ac:dyDescent="0.2">
      <c r="B2801" s="20">
        <f>Разбивка_по_щитам!B2806</f>
        <v>0</v>
      </c>
      <c r="C2801" s="20">
        <f>Разбивка_по_щитам!C2806</f>
        <v>0</v>
      </c>
      <c r="D2801" s="20">
        <f>Разбивка_по_щитам!F2806</f>
        <v>0</v>
      </c>
      <c r="E2801" s="20">
        <f>Разбивка_по_щитам!H2806</f>
        <v>0</v>
      </c>
      <c r="F2801" s="20">
        <f>Разбивка_по_щитам!I2806</f>
        <v>0</v>
      </c>
      <c r="G2801" s="20">
        <f>Разбивка_по_щитам!J2806</f>
        <v>0</v>
      </c>
      <c r="H2801" s="20">
        <f>Разбивка_по_щитам!K2806</f>
        <v>0</v>
      </c>
      <c r="I2801" s="20">
        <f>Разбивка_по_щитам!L2806</f>
        <v>0</v>
      </c>
      <c r="J2801" s="20">
        <f>Разбивка_по_щитам!M2806</f>
        <v>0</v>
      </c>
      <c r="K2801" s="20">
        <f>Разбивка_по_щитам!N2806</f>
        <v>0</v>
      </c>
      <c r="L2801" s="20"/>
      <c r="M2801" s="20">
        <f>Разбивка_по_щитам!P2806</f>
        <v>0</v>
      </c>
      <c r="N2801" s="20"/>
    </row>
    <row r="2802" spans="2:14" x14ac:dyDescent="0.2">
      <c r="B2802" s="20">
        <f>Разбивка_по_щитам!B2807</f>
        <v>0</v>
      </c>
      <c r="C2802" s="20">
        <f>Разбивка_по_щитам!C2807</f>
        <v>0</v>
      </c>
      <c r="D2802" s="20">
        <f>Разбивка_по_щитам!F2807</f>
        <v>0</v>
      </c>
      <c r="E2802" s="20">
        <f>Разбивка_по_щитам!H2807</f>
        <v>0</v>
      </c>
      <c r="F2802" s="20">
        <f>Разбивка_по_щитам!I2807</f>
        <v>0</v>
      </c>
      <c r="G2802" s="20">
        <f>Разбивка_по_щитам!J2807</f>
        <v>0</v>
      </c>
      <c r="H2802" s="20">
        <f>Разбивка_по_щитам!K2807</f>
        <v>0</v>
      </c>
      <c r="I2802" s="20">
        <f>Разбивка_по_щитам!L2807</f>
        <v>0</v>
      </c>
      <c r="J2802" s="20">
        <f>Разбивка_по_щитам!M2807</f>
        <v>0</v>
      </c>
      <c r="K2802" s="20">
        <f>Разбивка_по_щитам!N2807</f>
        <v>0</v>
      </c>
      <c r="L2802" s="20"/>
      <c r="M2802" s="20">
        <f>Разбивка_по_щитам!P2807</f>
        <v>0</v>
      </c>
      <c r="N2802" s="20"/>
    </row>
    <row r="2803" spans="2:14" x14ac:dyDescent="0.2">
      <c r="B2803" s="20">
        <f>Разбивка_по_щитам!B2808</f>
        <v>0</v>
      </c>
      <c r="C2803" s="20">
        <f>Разбивка_по_щитам!C2808</f>
        <v>0</v>
      </c>
      <c r="D2803" s="20">
        <f>Разбивка_по_щитам!F2808</f>
        <v>0</v>
      </c>
      <c r="E2803" s="20">
        <f>Разбивка_по_щитам!H2808</f>
        <v>0</v>
      </c>
      <c r="F2803" s="20">
        <f>Разбивка_по_щитам!I2808</f>
        <v>0</v>
      </c>
      <c r="G2803" s="20">
        <f>Разбивка_по_щитам!J2808</f>
        <v>0</v>
      </c>
      <c r="H2803" s="20">
        <f>Разбивка_по_щитам!K2808</f>
        <v>0</v>
      </c>
      <c r="I2803" s="20">
        <f>Разбивка_по_щитам!L2808</f>
        <v>0</v>
      </c>
      <c r="J2803" s="20">
        <f>Разбивка_по_щитам!M2808</f>
        <v>0</v>
      </c>
      <c r="K2803" s="20">
        <f>Разбивка_по_щитам!N2808</f>
        <v>0</v>
      </c>
      <c r="L2803" s="20"/>
      <c r="M2803" s="20">
        <f>Разбивка_по_щитам!P2808</f>
        <v>0</v>
      </c>
      <c r="N2803" s="20"/>
    </row>
    <row r="2804" spans="2:14" x14ac:dyDescent="0.2">
      <c r="B2804" s="20">
        <f>Разбивка_по_щитам!B2809</f>
        <v>0</v>
      </c>
      <c r="C2804" s="20">
        <f>Разбивка_по_щитам!C2809</f>
        <v>0</v>
      </c>
      <c r="D2804" s="20">
        <f>Разбивка_по_щитам!F2809</f>
        <v>0</v>
      </c>
      <c r="E2804" s="20">
        <f>Разбивка_по_щитам!H2809</f>
        <v>0</v>
      </c>
      <c r="F2804" s="20">
        <f>Разбивка_по_щитам!I2809</f>
        <v>0</v>
      </c>
      <c r="G2804" s="20">
        <f>Разбивка_по_щитам!J2809</f>
        <v>0</v>
      </c>
      <c r="H2804" s="20">
        <f>Разбивка_по_щитам!K2809</f>
        <v>0</v>
      </c>
      <c r="I2804" s="20">
        <f>Разбивка_по_щитам!L2809</f>
        <v>0</v>
      </c>
      <c r="J2804" s="20">
        <f>Разбивка_по_щитам!M2809</f>
        <v>0</v>
      </c>
      <c r="K2804" s="20">
        <f>Разбивка_по_щитам!N2809</f>
        <v>0</v>
      </c>
      <c r="L2804" s="20"/>
      <c r="M2804" s="20">
        <f>Разбивка_по_щитам!P2809</f>
        <v>0</v>
      </c>
      <c r="N2804" s="20"/>
    </row>
    <row r="2805" spans="2:14" x14ac:dyDescent="0.2">
      <c r="B2805" s="20">
        <f>Разбивка_по_щитам!B2810</f>
        <v>0</v>
      </c>
      <c r="C2805" s="20">
        <f>Разбивка_по_щитам!C2810</f>
        <v>0</v>
      </c>
      <c r="D2805" s="20">
        <f>Разбивка_по_щитам!F2810</f>
        <v>0</v>
      </c>
      <c r="E2805" s="20">
        <f>Разбивка_по_щитам!H2810</f>
        <v>0</v>
      </c>
      <c r="F2805" s="20">
        <f>Разбивка_по_щитам!I2810</f>
        <v>0</v>
      </c>
      <c r="G2805" s="20">
        <f>Разбивка_по_щитам!J2810</f>
        <v>0</v>
      </c>
      <c r="H2805" s="20">
        <f>Разбивка_по_щитам!K2810</f>
        <v>0</v>
      </c>
      <c r="I2805" s="20">
        <f>Разбивка_по_щитам!L2810</f>
        <v>0</v>
      </c>
      <c r="J2805" s="20">
        <f>Разбивка_по_щитам!M2810</f>
        <v>0</v>
      </c>
      <c r="K2805" s="20">
        <f>Разбивка_по_щитам!N2810</f>
        <v>0</v>
      </c>
      <c r="L2805" s="20"/>
      <c r="M2805" s="20">
        <f>Разбивка_по_щитам!P2810</f>
        <v>0</v>
      </c>
      <c r="N2805" s="20"/>
    </row>
    <row r="2806" spans="2:14" x14ac:dyDescent="0.2">
      <c r="B2806" s="20">
        <f>Разбивка_по_щитам!B2811</f>
        <v>0</v>
      </c>
      <c r="C2806" s="20">
        <f>Разбивка_по_щитам!C2811</f>
        <v>0</v>
      </c>
      <c r="D2806" s="20">
        <f>Разбивка_по_щитам!F2811</f>
        <v>0</v>
      </c>
      <c r="E2806" s="20">
        <f>Разбивка_по_щитам!H2811</f>
        <v>0</v>
      </c>
      <c r="F2806" s="20">
        <f>Разбивка_по_щитам!I2811</f>
        <v>0</v>
      </c>
      <c r="G2806" s="20">
        <f>Разбивка_по_щитам!J2811</f>
        <v>0</v>
      </c>
      <c r="H2806" s="20">
        <f>Разбивка_по_щитам!K2811</f>
        <v>0</v>
      </c>
      <c r="I2806" s="20">
        <f>Разбивка_по_щитам!L2811</f>
        <v>0</v>
      </c>
      <c r="J2806" s="20">
        <f>Разбивка_по_щитам!M2811</f>
        <v>0</v>
      </c>
      <c r="K2806" s="20">
        <f>Разбивка_по_щитам!N2811</f>
        <v>0</v>
      </c>
      <c r="L2806" s="20"/>
      <c r="M2806" s="20">
        <f>Разбивка_по_щитам!P2811</f>
        <v>0</v>
      </c>
      <c r="N2806" s="20"/>
    </row>
    <row r="2807" spans="2:14" x14ac:dyDescent="0.2">
      <c r="B2807" s="20">
        <f>Разбивка_по_щитам!B2812</f>
        <v>0</v>
      </c>
      <c r="C2807" s="20">
        <f>Разбивка_по_щитам!C2812</f>
        <v>0</v>
      </c>
      <c r="D2807" s="20">
        <f>Разбивка_по_щитам!F2812</f>
        <v>0</v>
      </c>
      <c r="E2807" s="20">
        <f>Разбивка_по_щитам!H2812</f>
        <v>0</v>
      </c>
      <c r="F2807" s="20">
        <f>Разбивка_по_щитам!I2812</f>
        <v>0</v>
      </c>
      <c r="G2807" s="20">
        <f>Разбивка_по_щитам!J2812</f>
        <v>0</v>
      </c>
      <c r="H2807" s="20">
        <f>Разбивка_по_щитам!K2812</f>
        <v>0</v>
      </c>
      <c r="I2807" s="20">
        <f>Разбивка_по_щитам!L2812</f>
        <v>0</v>
      </c>
      <c r="J2807" s="20">
        <f>Разбивка_по_щитам!M2812</f>
        <v>0</v>
      </c>
      <c r="K2807" s="20">
        <f>Разбивка_по_щитам!N2812</f>
        <v>0</v>
      </c>
      <c r="L2807" s="20"/>
      <c r="M2807" s="20">
        <f>Разбивка_по_щитам!P2812</f>
        <v>0</v>
      </c>
      <c r="N2807" s="20"/>
    </row>
    <row r="2808" spans="2:14" x14ac:dyDescent="0.2">
      <c r="B2808" s="20">
        <f>Разбивка_по_щитам!B2813</f>
        <v>0</v>
      </c>
      <c r="C2808" s="20">
        <f>Разбивка_по_щитам!C2813</f>
        <v>0</v>
      </c>
      <c r="D2808" s="20">
        <f>Разбивка_по_щитам!F2813</f>
        <v>0</v>
      </c>
      <c r="E2808" s="20">
        <f>Разбивка_по_щитам!H2813</f>
        <v>0</v>
      </c>
      <c r="F2808" s="20">
        <f>Разбивка_по_щитам!I2813</f>
        <v>0</v>
      </c>
      <c r="G2808" s="20">
        <f>Разбивка_по_щитам!J2813</f>
        <v>0</v>
      </c>
      <c r="H2808" s="20">
        <f>Разбивка_по_щитам!K2813</f>
        <v>0</v>
      </c>
      <c r="I2808" s="20">
        <f>Разбивка_по_щитам!L2813</f>
        <v>0</v>
      </c>
      <c r="J2808" s="20">
        <f>Разбивка_по_щитам!M2813</f>
        <v>0</v>
      </c>
      <c r="K2808" s="20">
        <f>Разбивка_по_щитам!N2813</f>
        <v>0</v>
      </c>
      <c r="L2808" s="20"/>
      <c r="M2808" s="20">
        <f>Разбивка_по_щитам!P2813</f>
        <v>0</v>
      </c>
      <c r="N2808" s="20"/>
    </row>
    <row r="2809" spans="2:14" x14ac:dyDescent="0.2">
      <c r="B2809" s="20">
        <f>Разбивка_по_щитам!B2814</f>
        <v>0</v>
      </c>
      <c r="C2809" s="20">
        <f>Разбивка_по_щитам!C2814</f>
        <v>0</v>
      </c>
      <c r="D2809" s="20">
        <f>Разбивка_по_щитам!F2814</f>
        <v>0</v>
      </c>
      <c r="E2809" s="20">
        <f>Разбивка_по_щитам!H2814</f>
        <v>0</v>
      </c>
      <c r="F2809" s="20">
        <f>Разбивка_по_щитам!I2814</f>
        <v>0</v>
      </c>
      <c r="G2809" s="20">
        <f>Разбивка_по_щитам!J2814</f>
        <v>0</v>
      </c>
      <c r="H2809" s="20">
        <f>Разбивка_по_щитам!K2814</f>
        <v>0</v>
      </c>
      <c r="I2809" s="20">
        <f>Разбивка_по_щитам!L2814</f>
        <v>0</v>
      </c>
      <c r="J2809" s="20">
        <f>Разбивка_по_щитам!M2814</f>
        <v>0</v>
      </c>
      <c r="K2809" s="20">
        <f>Разбивка_по_щитам!N2814</f>
        <v>0</v>
      </c>
      <c r="L2809" s="20"/>
      <c r="M2809" s="20">
        <f>Разбивка_по_щитам!P2814</f>
        <v>0</v>
      </c>
      <c r="N2809" s="20"/>
    </row>
    <row r="2810" spans="2:14" x14ac:dyDescent="0.2">
      <c r="B2810" s="20">
        <f>Разбивка_по_щитам!B2815</f>
        <v>0</v>
      </c>
      <c r="C2810" s="20">
        <f>Разбивка_по_щитам!C2815</f>
        <v>0</v>
      </c>
      <c r="D2810" s="20">
        <f>Разбивка_по_щитам!F2815</f>
        <v>0</v>
      </c>
      <c r="E2810" s="20">
        <f>Разбивка_по_щитам!H2815</f>
        <v>0</v>
      </c>
      <c r="F2810" s="20">
        <f>Разбивка_по_щитам!I2815</f>
        <v>0</v>
      </c>
      <c r="G2810" s="20">
        <f>Разбивка_по_щитам!J2815</f>
        <v>0</v>
      </c>
      <c r="H2810" s="20">
        <f>Разбивка_по_щитам!K2815</f>
        <v>0</v>
      </c>
      <c r="I2810" s="20">
        <f>Разбивка_по_щитам!L2815</f>
        <v>0</v>
      </c>
      <c r="J2810" s="20">
        <f>Разбивка_по_щитам!M2815</f>
        <v>0</v>
      </c>
      <c r="K2810" s="20">
        <f>Разбивка_по_щитам!N2815</f>
        <v>0</v>
      </c>
      <c r="L2810" s="20"/>
      <c r="M2810" s="20">
        <f>Разбивка_по_щитам!P2815</f>
        <v>0</v>
      </c>
      <c r="N2810" s="20"/>
    </row>
    <row r="2811" spans="2:14" x14ac:dyDescent="0.2">
      <c r="B2811" s="20">
        <f>Разбивка_по_щитам!B2816</f>
        <v>0</v>
      </c>
      <c r="C2811" s="20">
        <f>Разбивка_по_щитам!C2816</f>
        <v>0</v>
      </c>
      <c r="D2811" s="20">
        <f>Разбивка_по_щитам!F2816</f>
        <v>0</v>
      </c>
      <c r="E2811" s="20">
        <f>Разбивка_по_щитам!H2816</f>
        <v>0</v>
      </c>
      <c r="F2811" s="20">
        <f>Разбивка_по_щитам!I2816</f>
        <v>0</v>
      </c>
      <c r="G2811" s="20">
        <f>Разбивка_по_щитам!J2816</f>
        <v>0</v>
      </c>
      <c r="H2811" s="20">
        <f>Разбивка_по_щитам!K2816</f>
        <v>0</v>
      </c>
      <c r="I2811" s="20">
        <f>Разбивка_по_щитам!L2816</f>
        <v>0</v>
      </c>
      <c r="J2811" s="20">
        <f>Разбивка_по_щитам!M2816</f>
        <v>0</v>
      </c>
      <c r="K2811" s="20">
        <f>Разбивка_по_щитам!N2816</f>
        <v>0</v>
      </c>
      <c r="L2811" s="20"/>
      <c r="M2811" s="20">
        <f>Разбивка_по_щитам!P2816</f>
        <v>0</v>
      </c>
      <c r="N2811" s="20"/>
    </row>
    <row r="2812" spans="2:14" x14ac:dyDescent="0.2">
      <c r="B2812" s="20">
        <f>Разбивка_по_щитам!B2817</f>
        <v>0</v>
      </c>
      <c r="C2812" s="20">
        <f>Разбивка_по_щитам!C2817</f>
        <v>0</v>
      </c>
      <c r="D2812" s="20">
        <f>Разбивка_по_щитам!F2817</f>
        <v>0</v>
      </c>
      <c r="E2812" s="20">
        <f>Разбивка_по_щитам!H2817</f>
        <v>0</v>
      </c>
      <c r="F2812" s="20">
        <f>Разбивка_по_щитам!I2817</f>
        <v>0</v>
      </c>
      <c r="G2812" s="20">
        <f>Разбивка_по_щитам!J2817</f>
        <v>0</v>
      </c>
      <c r="H2812" s="20">
        <f>Разбивка_по_щитам!K2817</f>
        <v>0</v>
      </c>
      <c r="I2812" s="20">
        <f>Разбивка_по_щитам!L2817</f>
        <v>0</v>
      </c>
      <c r="J2812" s="20">
        <f>Разбивка_по_щитам!M2817</f>
        <v>0</v>
      </c>
      <c r="K2812" s="20">
        <f>Разбивка_по_щитам!N2817</f>
        <v>0</v>
      </c>
      <c r="L2812" s="20"/>
      <c r="M2812" s="20">
        <f>Разбивка_по_щитам!P2817</f>
        <v>0</v>
      </c>
      <c r="N2812" s="20"/>
    </row>
    <row r="2813" spans="2:14" x14ac:dyDescent="0.2">
      <c r="B2813" s="20">
        <f>Разбивка_по_щитам!B2818</f>
        <v>0</v>
      </c>
      <c r="C2813" s="20">
        <f>Разбивка_по_щитам!C2818</f>
        <v>0</v>
      </c>
      <c r="D2813" s="20">
        <f>Разбивка_по_щитам!F2818</f>
        <v>0</v>
      </c>
      <c r="E2813" s="20">
        <f>Разбивка_по_щитам!H2818</f>
        <v>0</v>
      </c>
      <c r="F2813" s="20">
        <f>Разбивка_по_щитам!I2818</f>
        <v>0</v>
      </c>
      <c r="G2813" s="20">
        <f>Разбивка_по_щитам!J2818</f>
        <v>0</v>
      </c>
      <c r="H2813" s="20">
        <f>Разбивка_по_щитам!K2818</f>
        <v>0</v>
      </c>
      <c r="I2813" s="20">
        <f>Разбивка_по_щитам!L2818</f>
        <v>0</v>
      </c>
      <c r="J2813" s="20">
        <f>Разбивка_по_щитам!M2818</f>
        <v>0</v>
      </c>
      <c r="K2813" s="20">
        <f>Разбивка_по_щитам!N2818</f>
        <v>0</v>
      </c>
      <c r="L2813" s="20"/>
      <c r="M2813" s="20">
        <f>Разбивка_по_щитам!P2818</f>
        <v>0</v>
      </c>
      <c r="N2813" s="20"/>
    </row>
    <row r="2814" spans="2:14" x14ac:dyDescent="0.2">
      <c r="B2814" s="20">
        <f>Разбивка_по_щитам!B2819</f>
        <v>0</v>
      </c>
      <c r="C2814" s="20">
        <f>Разбивка_по_щитам!C2819</f>
        <v>0</v>
      </c>
      <c r="D2814" s="20">
        <f>Разбивка_по_щитам!F2819</f>
        <v>0</v>
      </c>
      <c r="E2814" s="20">
        <f>Разбивка_по_щитам!H2819</f>
        <v>0</v>
      </c>
      <c r="F2814" s="20">
        <f>Разбивка_по_щитам!I2819</f>
        <v>0</v>
      </c>
      <c r="G2814" s="20">
        <f>Разбивка_по_щитам!J2819</f>
        <v>0</v>
      </c>
      <c r="H2814" s="20">
        <f>Разбивка_по_щитам!K2819</f>
        <v>0</v>
      </c>
      <c r="I2814" s="20">
        <f>Разбивка_по_щитам!L2819</f>
        <v>0</v>
      </c>
      <c r="J2814" s="20">
        <f>Разбивка_по_щитам!M2819</f>
        <v>0</v>
      </c>
      <c r="K2814" s="20">
        <f>Разбивка_по_щитам!N2819</f>
        <v>0</v>
      </c>
      <c r="L2814" s="20"/>
      <c r="M2814" s="20">
        <f>Разбивка_по_щитам!P2819</f>
        <v>0</v>
      </c>
      <c r="N2814" s="20"/>
    </row>
    <row r="2815" spans="2:14" x14ac:dyDescent="0.2">
      <c r="B2815" s="20">
        <f>Разбивка_по_щитам!B2820</f>
        <v>0</v>
      </c>
      <c r="C2815" s="20">
        <f>Разбивка_по_щитам!C2820</f>
        <v>0</v>
      </c>
      <c r="D2815" s="20">
        <f>Разбивка_по_щитам!F2820</f>
        <v>0</v>
      </c>
      <c r="E2815" s="20">
        <f>Разбивка_по_щитам!H2820</f>
        <v>0</v>
      </c>
      <c r="F2815" s="20">
        <f>Разбивка_по_щитам!I2820</f>
        <v>0</v>
      </c>
      <c r="G2815" s="20">
        <f>Разбивка_по_щитам!J2820</f>
        <v>0</v>
      </c>
      <c r="H2815" s="20">
        <f>Разбивка_по_щитам!K2820</f>
        <v>0</v>
      </c>
      <c r="I2815" s="20">
        <f>Разбивка_по_щитам!L2820</f>
        <v>0</v>
      </c>
      <c r="J2815" s="20">
        <f>Разбивка_по_щитам!M2820</f>
        <v>0</v>
      </c>
      <c r="K2815" s="20">
        <f>Разбивка_по_щитам!N2820</f>
        <v>0</v>
      </c>
      <c r="L2815" s="20"/>
      <c r="M2815" s="20">
        <f>Разбивка_по_щитам!P2820</f>
        <v>0</v>
      </c>
      <c r="N2815" s="20"/>
    </row>
    <row r="2816" spans="2:14" x14ac:dyDescent="0.2">
      <c r="B2816" s="20">
        <f>Разбивка_по_щитам!B2821</f>
        <v>0</v>
      </c>
      <c r="C2816" s="20">
        <f>Разбивка_по_щитам!C2821</f>
        <v>0</v>
      </c>
      <c r="D2816" s="20">
        <f>Разбивка_по_щитам!F2821</f>
        <v>0</v>
      </c>
      <c r="E2816" s="20">
        <f>Разбивка_по_щитам!H2821</f>
        <v>0</v>
      </c>
      <c r="F2816" s="20">
        <f>Разбивка_по_щитам!I2821</f>
        <v>0</v>
      </c>
      <c r="G2816" s="20">
        <f>Разбивка_по_щитам!J2821</f>
        <v>0</v>
      </c>
      <c r="H2816" s="20">
        <f>Разбивка_по_щитам!K2821</f>
        <v>0</v>
      </c>
      <c r="I2816" s="20">
        <f>Разбивка_по_щитам!L2821</f>
        <v>0</v>
      </c>
      <c r="J2816" s="20">
        <f>Разбивка_по_щитам!M2821</f>
        <v>0</v>
      </c>
      <c r="K2816" s="20">
        <f>Разбивка_по_щитам!N2821</f>
        <v>0</v>
      </c>
      <c r="L2816" s="20"/>
      <c r="M2816" s="20">
        <f>Разбивка_по_щитам!P2821</f>
        <v>0</v>
      </c>
      <c r="N2816" s="20"/>
    </row>
    <row r="2817" spans="2:14" x14ac:dyDescent="0.2">
      <c r="B2817" s="20">
        <f>Разбивка_по_щитам!B2822</f>
        <v>0</v>
      </c>
      <c r="C2817" s="20">
        <f>Разбивка_по_щитам!C2822</f>
        <v>0</v>
      </c>
      <c r="D2817" s="20">
        <f>Разбивка_по_щитам!F2822</f>
        <v>0</v>
      </c>
      <c r="E2817" s="20">
        <f>Разбивка_по_щитам!H2822</f>
        <v>0</v>
      </c>
      <c r="F2817" s="20">
        <f>Разбивка_по_щитам!I2822</f>
        <v>0</v>
      </c>
      <c r="G2817" s="20">
        <f>Разбивка_по_щитам!J2822</f>
        <v>0</v>
      </c>
      <c r="H2817" s="20">
        <f>Разбивка_по_щитам!K2822</f>
        <v>0</v>
      </c>
      <c r="I2817" s="20">
        <f>Разбивка_по_щитам!L2822</f>
        <v>0</v>
      </c>
      <c r="J2817" s="20">
        <f>Разбивка_по_щитам!M2822</f>
        <v>0</v>
      </c>
      <c r="K2817" s="20">
        <f>Разбивка_по_щитам!N2822</f>
        <v>0</v>
      </c>
      <c r="L2817" s="20"/>
      <c r="M2817" s="20">
        <f>Разбивка_по_щитам!P2822</f>
        <v>0</v>
      </c>
      <c r="N2817" s="20"/>
    </row>
    <row r="2818" spans="2:14" x14ac:dyDescent="0.2">
      <c r="B2818" s="20">
        <f>Разбивка_по_щитам!B2823</f>
        <v>0</v>
      </c>
      <c r="C2818" s="20">
        <f>Разбивка_по_щитам!C2823</f>
        <v>0</v>
      </c>
      <c r="D2818" s="20">
        <f>Разбивка_по_щитам!F2823</f>
        <v>0</v>
      </c>
      <c r="E2818" s="20">
        <f>Разбивка_по_щитам!H2823</f>
        <v>0</v>
      </c>
      <c r="F2818" s="20">
        <f>Разбивка_по_щитам!I2823</f>
        <v>0</v>
      </c>
      <c r="G2818" s="20">
        <f>Разбивка_по_щитам!J2823</f>
        <v>0</v>
      </c>
      <c r="H2818" s="20">
        <f>Разбивка_по_щитам!K2823</f>
        <v>0</v>
      </c>
      <c r="I2818" s="20">
        <f>Разбивка_по_щитам!L2823</f>
        <v>0</v>
      </c>
      <c r="J2818" s="20">
        <f>Разбивка_по_щитам!M2823</f>
        <v>0</v>
      </c>
      <c r="K2818" s="20">
        <f>Разбивка_по_щитам!N2823</f>
        <v>0</v>
      </c>
      <c r="L2818" s="20"/>
      <c r="M2818" s="20">
        <f>Разбивка_по_щитам!P2823</f>
        <v>0</v>
      </c>
      <c r="N2818" s="20"/>
    </row>
    <row r="2819" spans="2:14" x14ac:dyDescent="0.2">
      <c r="B2819" s="20">
        <f>Разбивка_по_щитам!B2824</f>
        <v>0</v>
      </c>
      <c r="C2819" s="20">
        <f>Разбивка_по_щитам!C2824</f>
        <v>0</v>
      </c>
      <c r="D2819" s="20">
        <f>Разбивка_по_щитам!F2824</f>
        <v>0</v>
      </c>
      <c r="E2819" s="20">
        <f>Разбивка_по_щитам!H2824</f>
        <v>0</v>
      </c>
      <c r="F2819" s="20">
        <f>Разбивка_по_щитам!I2824</f>
        <v>0</v>
      </c>
      <c r="G2819" s="20">
        <f>Разбивка_по_щитам!J2824</f>
        <v>0</v>
      </c>
      <c r="H2819" s="20">
        <f>Разбивка_по_щитам!K2824</f>
        <v>0</v>
      </c>
      <c r="I2819" s="20">
        <f>Разбивка_по_щитам!L2824</f>
        <v>0</v>
      </c>
      <c r="J2819" s="20">
        <f>Разбивка_по_щитам!M2824</f>
        <v>0</v>
      </c>
      <c r="K2819" s="20">
        <f>Разбивка_по_щитам!N2824</f>
        <v>0</v>
      </c>
      <c r="L2819" s="20"/>
      <c r="M2819" s="20">
        <f>Разбивка_по_щитам!P2824</f>
        <v>0</v>
      </c>
      <c r="N2819" s="20"/>
    </row>
    <row r="2820" spans="2:14" x14ac:dyDescent="0.2">
      <c r="B2820" s="20">
        <f>Разбивка_по_щитам!B2825</f>
        <v>0</v>
      </c>
      <c r="C2820" s="20">
        <f>Разбивка_по_щитам!C2825</f>
        <v>0</v>
      </c>
      <c r="D2820" s="20">
        <f>Разбивка_по_щитам!F2825</f>
        <v>0</v>
      </c>
      <c r="E2820" s="20">
        <f>Разбивка_по_щитам!H2825</f>
        <v>0</v>
      </c>
      <c r="F2820" s="20">
        <f>Разбивка_по_щитам!I2825</f>
        <v>0</v>
      </c>
      <c r="G2820" s="20">
        <f>Разбивка_по_щитам!J2825</f>
        <v>0</v>
      </c>
      <c r="H2820" s="20">
        <f>Разбивка_по_щитам!K2825</f>
        <v>0</v>
      </c>
      <c r="I2820" s="20">
        <f>Разбивка_по_щитам!L2825</f>
        <v>0</v>
      </c>
      <c r="J2820" s="20">
        <f>Разбивка_по_щитам!M2825</f>
        <v>0</v>
      </c>
      <c r="K2820" s="20">
        <f>Разбивка_по_щитам!N2825</f>
        <v>0</v>
      </c>
      <c r="L2820" s="20"/>
      <c r="M2820" s="20">
        <f>Разбивка_по_щитам!P2825</f>
        <v>0</v>
      </c>
      <c r="N2820" s="20"/>
    </row>
    <row r="2821" spans="2:14" x14ac:dyDescent="0.2">
      <c r="B2821" s="20">
        <f>Разбивка_по_щитам!B2826</f>
        <v>0</v>
      </c>
      <c r="C2821" s="20">
        <f>Разбивка_по_щитам!C2826</f>
        <v>0</v>
      </c>
      <c r="D2821" s="20">
        <f>Разбивка_по_щитам!F2826</f>
        <v>0</v>
      </c>
      <c r="E2821" s="20">
        <f>Разбивка_по_щитам!H2826</f>
        <v>0</v>
      </c>
      <c r="F2821" s="20">
        <f>Разбивка_по_щитам!I2826</f>
        <v>0</v>
      </c>
      <c r="G2821" s="20">
        <f>Разбивка_по_щитам!J2826</f>
        <v>0</v>
      </c>
      <c r="H2821" s="20">
        <f>Разбивка_по_щитам!K2826</f>
        <v>0</v>
      </c>
      <c r="I2821" s="20">
        <f>Разбивка_по_щитам!L2826</f>
        <v>0</v>
      </c>
      <c r="J2821" s="20">
        <f>Разбивка_по_щитам!M2826</f>
        <v>0</v>
      </c>
      <c r="K2821" s="20">
        <f>Разбивка_по_щитам!N2826</f>
        <v>0</v>
      </c>
      <c r="L2821" s="20"/>
      <c r="M2821" s="20">
        <f>Разбивка_по_щитам!P2826</f>
        <v>0</v>
      </c>
      <c r="N2821" s="20"/>
    </row>
    <row r="2822" spans="2:14" x14ac:dyDescent="0.2">
      <c r="B2822" s="20">
        <f>Разбивка_по_щитам!B2827</f>
        <v>0</v>
      </c>
      <c r="C2822" s="20">
        <f>Разбивка_по_щитам!C2827</f>
        <v>0</v>
      </c>
      <c r="D2822" s="20">
        <f>Разбивка_по_щитам!F2827</f>
        <v>0</v>
      </c>
      <c r="E2822" s="20">
        <f>Разбивка_по_щитам!H2827</f>
        <v>0</v>
      </c>
      <c r="F2822" s="20">
        <f>Разбивка_по_щитам!I2827</f>
        <v>0</v>
      </c>
      <c r="G2822" s="20">
        <f>Разбивка_по_щитам!J2827</f>
        <v>0</v>
      </c>
      <c r="H2822" s="20">
        <f>Разбивка_по_щитам!K2827</f>
        <v>0</v>
      </c>
      <c r="I2822" s="20">
        <f>Разбивка_по_щитам!L2827</f>
        <v>0</v>
      </c>
      <c r="J2822" s="20">
        <f>Разбивка_по_щитам!M2827</f>
        <v>0</v>
      </c>
      <c r="K2822" s="20">
        <f>Разбивка_по_щитам!N2827</f>
        <v>0</v>
      </c>
      <c r="L2822" s="20"/>
      <c r="M2822" s="20">
        <f>Разбивка_по_щитам!P2827</f>
        <v>0</v>
      </c>
      <c r="N2822" s="20"/>
    </row>
    <row r="2823" spans="2:14" x14ac:dyDescent="0.2">
      <c r="B2823" s="20">
        <f>Разбивка_по_щитам!B2828</f>
        <v>0</v>
      </c>
      <c r="C2823" s="20">
        <f>Разбивка_по_щитам!C2828</f>
        <v>0</v>
      </c>
      <c r="D2823" s="20">
        <f>Разбивка_по_щитам!F2828</f>
        <v>0</v>
      </c>
      <c r="E2823" s="20">
        <f>Разбивка_по_щитам!H2828</f>
        <v>0</v>
      </c>
      <c r="F2823" s="20">
        <f>Разбивка_по_щитам!I2828</f>
        <v>0</v>
      </c>
      <c r="G2823" s="20">
        <f>Разбивка_по_щитам!J2828</f>
        <v>0</v>
      </c>
      <c r="H2823" s="20">
        <f>Разбивка_по_щитам!K2828</f>
        <v>0</v>
      </c>
      <c r="I2823" s="20">
        <f>Разбивка_по_щитам!L2828</f>
        <v>0</v>
      </c>
      <c r="J2823" s="20">
        <f>Разбивка_по_щитам!M2828</f>
        <v>0</v>
      </c>
      <c r="K2823" s="20">
        <f>Разбивка_по_щитам!N2828</f>
        <v>0</v>
      </c>
      <c r="L2823" s="20"/>
      <c r="M2823" s="20">
        <f>Разбивка_по_щитам!P2828</f>
        <v>0</v>
      </c>
      <c r="N2823" s="20"/>
    </row>
    <row r="2824" spans="2:14" x14ac:dyDescent="0.2">
      <c r="B2824" s="20">
        <f>Разбивка_по_щитам!B2829</f>
        <v>0</v>
      </c>
      <c r="C2824" s="20">
        <f>Разбивка_по_щитам!C2829</f>
        <v>0</v>
      </c>
      <c r="D2824" s="20">
        <f>Разбивка_по_щитам!F2829</f>
        <v>0</v>
      </c>
      <c r="E2824" s="20">
        <f>Разбивка_по_щитам!H2829</f>
        <v>0</v>
      </c>
      <c r="F2824" s="20">
        <f>Разбивка_по_щитам!I2829</f>
        <v>0</v>
      </c>
      <c r="G2824" s="20">
        <f>Разбивка_по_щитам!J2829</f>
        <v>0</v>
      </c>
      <c r="H2824" s="20">
        <f>Разбивка_по_щитам!K2829</f>
        <v>0</v>
      </c>
      <c r="I2824" s="20">
        <f>Разбивка_по_щитам!L2829</f>
        <v>0</v>
      </c>
      <c r="J2824" s="20">
        <f>Разбивка_по_щитам!M2829</f>
        <v>0</v>
      </c>
      <c r="K2824" s="20">
        <f>Разбивка_по_щитам!N2829</f>
        <v>0</v>
      </c>
      <c r="L2824" s="20"/>
      <c r="M2824" s="20">
        <f>Разбивка_по_щитам!P2829</f>
        <v>0</v>
      </c>
      <c r="N2824" s="20"/>
    </row>
    <row r="2825" spans="2:14" x14ac:dyDescent="0.2">
      <c r="B2825" s="20">
        <f>Разбивка_по_щитам!B2830</f>
        <v>0</v>
      </c>
      <c r="C2825" s="20">
        <f>Разбивка_по_щитам!C2830</f>
        <v>0</v>
      </c>
      <c r="D2825" s="20">
        <f>Разбивка_по_щитам!F2830</f>
        <v>0</v>
      </c>
      <c r="E2825" s="20">
        <f>Разбивка_по_щитам!H2830</f>
        <v>0</v>
      </c>
      <c r="F2825" s="20">
        <f>Разбивка_по_щитам!I2830</f>
        <v>0</v>
      </c>
      <c r="G2825" s="20">
        <f>Разбивка_по_щитам!J2830</f>
        <v>0</v>
      </c>
      <c r="H2825" s="20">
        <f>Разбивка_по_щитам!K2830</f>
        <v>0</v>
      </c>
      <c r="I2825" s="20">
        <f>Разбивка_по_щитам!L2830</f>
        <v>0</v>
      </c>
      <c r="J2825" s="20">
        <f>Разбивка_по_щитам!M2830</f>
        <v>0</v>
      </c>
      <c r="K2825" s="20">
        <f>Разбивка_по_щитам!N2830</f>
        <v>0</v>
      </c>
      <c r="L2825" s="20"/>
      <c r="M2825" s="20">
        <f>Разбивка_по_щитам!P2830</f>
        <v>0</v>
      </c>
      <c r="N2825" s="20"/>
    </row>
    <row r="2826" spans="2:14" x14ac:dyDescent="0.2">
      <c r="B2826" s="20">
        <f>Разбивка_по_щитам!B2831</f>
        <v>0</v>
      </c>
      <c r="C2826" s="20">
        <f>Разбивка_по_щитам!C2831</f>
        <v>0</v>
      </c>
      <c r="D2826" s="20">
        <f>Разбивка_по_щитам!F2831</f>
        <v>0</v>
      </c>
      <c r="E2826" s="20">
        <f>Разбивка_по_щитам!H2831</f>
        <v>0</v>
      </c>
      <c r="F2826" s="20">
        <f>Разбивка_по_щитам!I2831</f>
        <v>0</v>
      </c>
      <c r="G2826" s="20">
        <f>Разбивка_по_щитам!J2831</f>
        <v>0</v>
      </c>
      <c r="H2826" s="20">
        <f>Разбивка_по_щитам!K2831</f>
        <v>0</v>
      </c>
      <c r="I2826" s="20">
        <f>Разбивка_по_щитам!L2831</f>
        <v>0</v>
      </c>
      <c r="J2826" s="20">
        <f>Разбивка_по_щитам!M2831</f>
        <v>0</v>
      </c>
      <c r="K2826" s="20">
        <f>Разбивка_по_щитам!N2831</f>
        <v>0</v>
      </c>
      <c r="L2826" s="20"/>
      <c r="M2826" s="20">
        <f>Разбивка_по_щитам!P2831</f>
        <v>0</v>
      </c>
      <c r="N2826" s="20"/>
    </row>
    <row r="2827" spans="2:14" x14ac:dyDescent="0.2">
      <c r="B2827" s="20">
        <f>Разбивка_по_щитам!B2832</f>
        <v>0</v>
      </c>
      <c r="C2827" s="20">
        <f>Разбивка_по_щитам!C2832</f>
        <v>0</v>
      </c>
      <c r="D2827" s="20">
        <f>Разбивка_по_щитам!F2832</f>
        <v>0</v>
      </c>
      <c r="E2827" s="20">
        <f>Разбивка_по_щитам!H2832</f>
        <v>0</v>
      </c>
      <c r="F2827" s="20">
        <f>Разбивка_по_щитам!I2832</f>
        <v>0</v>
      </c>
      <c r="G2827" s="20">
        <f>Разбивка_по_щитам!J2832</f>
        <v>0</v>
      </c>
      <c r="H2827" s="20">
        <f>Разбивка_по_щитам!K2832</f>
        <v>0</v>
      </c>
      <c r="I2827" s="20">
        <f>Разбивка_по_щитам!L2832</f>
        <v>0</v>
      </c>
      <c r="J2827" s="20">
        <f>Разбивка_по_щитам!M2832</f>
        <v>0</v>
      </c>
      <c r="K2827" s="20">
        <f>Разбивка_по_щитам!N2832</f>
        <v>0</v>
      </c>
      <c r="L2827" s="20"/>
      <c r="M2827" s="20">
        <f>Разбивка_по_щитам!P2832</f>
        <v>0</v>
      </c>
      <c r="N2827" s="20"/>
    </row>
    <row r="2828" spans="2:14" x14ac:dyDescent="0.2">
      <c r="B2828" s="20">
        <f>Разбивка_по_щитам!B2833</f>
        <v>0</v>
      </c>
      <c r="C2828" s="20">
        <f>Разбивка_по_щитам!C2833</f>
        <v>0</v>
      </c>
      <c r="D2828" s="20">
        <f>Разбивка_по_щитам!F2833</f>
        <v>0</v>
      </c>
      <c r="E2828" s="20">
        <f>Разбивка_по_щитам!H2833</f>
        <v>0</v>
      </c>
      <c r="F2828" s="20">
        <f>Разбивка_по_щитам!I2833</f>
        <v>0</v>
      </c>
      <c r="G2828" s="20">
        <f>Разбивка_по_щитам!J2833</f>
        <v>0</v>
      </c>
      <c r="H2828" s="20">
        <f>Разбивка_по_щитам!K2833</f>
        <v>0</v>
      </c>
      <c r="I2828" s="20">
        <f>Разбивка_по_щитам!L2833</f>
        <v>0</v>
      </c>
      <c r="J2828" s="20">
        <f>Разбивка_по_щитам!M2833</f>
        <v>0</v>
      </c>
      <c r="K2828" s="20">
        <f>Разбивка_по_щитам!N2833</f>
        <v>0</v>
      </c>
      <c r="L2828" s="20"/>
      <c r="M2828" s="20">
        <f>Разбивка_по_щитам!P2833</f>
        <v>0</v>
      </c>
      <c r="N2828" s="20"/>
    </row>
    <row r="2829" spans="2:14" x14ac:dyDescent="0.2">
      <c r="B2829" s="20">
        <f>Разбивка_по_щитам!B2834</f>
        <v>0</v>
      </c>
      <c r="C2829" s="20">
        <f>Разбивка_по_щитам!C2834</f>
        <v>0</v>
      </c>
      <c r="D2829" s="20">
        <f>Разбивка_по_щитам!F2834</f>
        <v>0</v>
      </c>
      <c r="E2829" s="20">
        <f>Разбивка_по_щитам!H2834</f>
        <v>0</v>
      </c>
      <c r="F2829" s="20">
        <f>Разбивка_по_щитам!I2834</f>
        <v>0</v>
      </c>
      <c r="G2829" s="20">
        <f>Разбивка_по_щитам!J2834</f>
        <v>0</v>
      </c>
      <c r="H2829" s="20">
        <f>Разбивка_по_щитам!K2834</f>
        <v>0</v>
      </c>
      <c r="I2829" s="20">
        <f>Разбивка_по_щитам!L2834</f>
        <v>0</v>
      </c>
      <c r="J2829" s="20">
        <f>Разбивка_по_щитам!M2834</f>
        <v>0</v>
      </c>
      <c r="K2829" s="20">
        <f>Разбивка_по_щитам!N2834</f>
        <v>0</v>
      </c>
      <c r="L2829" s="20"/>
      <c r="M2829" s="20">
        <f>Разбивка_по_щитам!P2834</f>
        <v>0</v>
      </c>
      <c r="N2829" s="20"/>
    </row>
    <row r="2830" spans="2:14" x14ac:dyDescent="0.2">
      <c r="B2830" s="20">
        <f>Разбивка_по_щитам!B2835</f>
        <v>0</v>
      </c>
      <c r="C2830" s="20">
        <f>Разбивка_по_щитам!C2835</f>
        <v>0</v>
      </c>
      <c r="D2830" s="20">
        <f>Разбивка_по_щитам!F2835</f>
        <v>0</v>
      </c>
      <c r="E2830" s="20">
        <f>Разбивка_по_щитам!H2835</f>
        <v>0</v>
      </c>
      <c r="F2830" s="20">
        <f>Разбивка_по_щитам!I2835</f>
        <v>0</v>
      </c>
      <c r="G2830" s="20">
        <f>Разбивка_по_щитам!J2835</f>
        <v>0</v>
      </c>
      <c r="H2830" s="20">
        <f>Разбивка_по_щитам!K2835</f>
        <v>0</v>
      </c>
      <c r="I2830" s="20">
        <f>Разбивка_по_щитам!L2835</f>
        <v>0</v>
      </c>
      <c r="J2830" s="20">
        <f>Разбивка_по_щитам!M2835</f>
        <v>0</v>
      </c>
      <c r="K2830" s="20">
        <f>Разбивка_по_щитам!N2835</f>
        <v>0</v>
      </c>
      <c r="L2830" s="20"/>
      <c r="M2830" s="20">
        <f>Разбивка_по_щитам!P2835</f>
        <v>0</v>
      </c>
      <c r="N2830" s="20"/>
    </row>
    <row r="2831" spans="2:14" x14ac:dyDescent="0.2">
      <c r="B2831" s="20">
        <f>Разбивка_по_щитам!B2836</f>
        <v>0</v>
      </c>
      <c r="C2831" s="20">
        <f>Разбивка_по_щитам!C2836</f>
        <v>0</v>
      </c>
      <c r="D2831" s="20">
        <f>Разбивка_по_щитам!F2836</f>
        <v>0</v>
      </c>
      <c r="E2831" s="20">
        <f>Разбивка_по_щитам!H2836</f>
        <v>0</v>
      </c>
      <c r="F2831" s="20">
        <f>Разбивка_по_щитам!I2836</f>
        <v>0</v>
      </c>
      <c r="G2831" s="20">
        <f>Разбивка_по_щитам!J2836</f>
        <v>0</v>
      </c>
      <c r="H2831" s="20">
        <f>Разбивка_по_щитам!K2836</f>
        <v>0</v>
      </c>
      <c r="I2831" s="20">
        <f>Разбивка_по_щитам!L2836</f>
        <v>0</v>
      </c>
      <c r="J2831" s="20">
        <f>Разбивка_по_щитам!M2836</f>
        <v>0</v>
      </c>
      <c r="K2831" s="20">
        <f>Разбивка_по_щитам!N2836</f>
        <v>0</v>
      </c>
      <c r="L2831" s="20"/>
      <c r="M2831" s="20">
        <f>Разбивка_по_щитам!P2836</f>
        <v>0</v>
      </c>
      <c r="N2831" s="20"/>
    </row>
    <row r="2832" spans="2:14" x14ac:dyDescent="0.2">
      <c r="B2832" s="20">
        <f>Разбивка_по_щитам!B2837</f>
        <v>0</v>
      </c>
      <c r="C2832" s="20">
        <f>Разбивка_по_щитам!C2837</f>
        <v>0</v>
      </c>
      <c r="D2832" s="20">
        <f>Разбивка_по_щитам!F2837</f>
        <v>0</v>
      </c>
      <c r="E2832" s="20">
        <f>Разбивка_по_щитам!H2837</f>
        <v>0</v>
      </c>
      <c r="F2832" s="20">
        <f>Разбивка_по_щитам!I2837</f>
        <v>0</v>
      </c>
      <c r="G2832" s="20">
        <f>Разбивка_по_щитам!J2837</f>
        <v>0</v>
      </c>
      <c r="H2832" s="20">
        <f>Разбивка_по_щитам!K2837</f>
        <v>0</v>
      </c>
      <c r="I2832" s="20">
        <f>Разбивка_по_щитам!L2837</f>
        <v>0</v>
      </c>
      <c r="J2832" s="20">
        <f>Разбивка_по_щитам!M2837</f>
        <v>0</v>
      </c>
      <c r="K2832" s="20">
        <f>Разбивка_по_щитам!N2837</f>
        <v>0</v>
      </c>
      <c r="L2832" s="20"/>
      <c r="M2832" s="20">
        <f>Разбивка_по_щитам!P2837</f>
        <v>0</v>
      </c>
      <c r="N2832" s="20"/>
    </row>
    <row r="2833" spans="2:14" x14ac:dyDescent="0.2">
      <c r="B2833" s="20">
        <f>Разбивка_по_щитам!B2838</f>
        <v>0</v>
      </c>
      <c r="C2833" s="20">
        <f>Разбивка_по_щитам!C2838</f>
        <v>0</v>
      </c>
      <c r="D2833" s="20">
        <f>Разбивка_по_щитам!F2838</f>
        <v>0</v>
      </c>
      <c r="E2833" s="20">
        <f>Разбивка_по_щитам!H2838</f>
        <v>0</v>
      </c>
      <c r="F2833" s="20">
        <f>Разбивка_по_щитам!I2838</f>
        <v>0</v>
      </c>
      <c r="G2833" s="20">
        <f>Разбивка_по_щитам!J2838</f>
        <v>0</v>
      </c>
      <c r="H2833" s="20">
        <f>Разбивка_по_щитам!K2838</f>
        <v>0</v>
      </c>
      <c r="I2833" s="20">
        <f>Разбивка_по_щитам!L2838</f>
        <v>0</v>
      </c>
      <c r="J2833" s="20">
        <f>Разбивка_по_щитам!M2838</f>
        <v>0</v>
      </c>
      <c r="K2833" s="20">
        <f>Разбивка_по_щитам!N2838</f>
        <v>0</v>
      </c>
      <c r="L2833" s="20"/>
      <c r="M2833" s="20">
        <f>Разбивка_по_щитам!P2838</f>
        <v>0</v>
      </c>
      <c r="N2833" s="20"/>
    </row>
    <row r="2834" spans="2:14" x14ac:dyDescent="0.2">
      <c r="B2834" s="20">
        <f>Разбивка_по_щитам!B2839</f>
        <v>0</v>
      </c>
      <c r="C2834" s="20">
        <f>Разбивка_по_щитам!C2839</f>
        <v>0</v>
      </c>
      <c r="D2834" s="20">
        <f>Разбивка_по_щитам!F2839</f>
        <v>0</v>
      </c>
      <c r="E2834" s="20">
        <f>Разбивка_по_щитам!H2839</f>
        <v>0</v>
      </c>
      <c r="F2834" s="20">
        <f>Разбивка_по_щитам!I2839</f>
        <v>0</v>
      </c>
      <c r="G2834" s="20">
        <f>Разбивка_по_щитам!J2839</f>
        <v>0</v>
      </c>
      <c r="H2834" s="20">
        <f>Разбивка_по_щитам!K2839</f>
        <v>0</v>
      </c>
      <c r="I2834" s="20">
        <f>Разбивка_по_щитам!L2839</f>
        <v>0</v>
      </c>
      <c r="J2834" s="20">
        <f>Разбивка_по_щитам!M2839</f>
        <v>0</v>
      </c>
      <c r="K2834" s="20">
        <f>Разбивка_по_щитам!N2839</f>
        <v>0</v>
      </c>
      <c r="L2834" s="20"/>
      <c r="M2834" s="20">
        <f>Разбивка_по_щитам!P2839</f>
        <v>0</v>
      </c>
      <c r="N2834" s="20"/>
    </row>
    <row r="2835" spans="2:14" x14ac:dyDescent="0.2">
      <c r="B2835" s="20">
        <f>Разбивка_по_щитам!B2840</f>
        <v>0</v>
      </c>
      <c r="C2835" s="20">
        <f>Разбивка_по_щитам!C2840</f>
        <v>0</v>
      </c>
      <c r="D2835" s="20">
        <f>Разбивка_по_щитам!F2840</f>
        <v>0</v>
      </c>
      <c r="E2835" s="20">
        <f>Разбивка_по_щитам!H2840</f>
        <v>0</v>
      </c>
      <c r="F2835" s="20">
        <f>Разбивка_по_щитам!I2840</f>
        <v>0</v>
      </c>
      <c r="G2835" s="20">
        <f>Разбивка_по_щитам!J2840</f>
        <v>0</v>
      </c>
      <c r="H2835" s="20">
        <f>Разбивка_по_щитам!K2840</f>
        <v>0</v>
      </c>
      <c r="I2835" s="20">
        <f>Разбивка_по_щитам!L2840</f>
        <v>0</v>
      </c>
      <c r="J2835" s="20">
        <f>Разбивка_по_щитам!M2840</f>
        <v>0</v>
      </c>
      <c r="K2835" s="20">
        <f>Разбивка_по_щитам!N2840</f>
        <v>0</v>
      </c>
      <c r="L2835" s="20"/>
      <c r="M2835" s="20">
        <f>Разбивка_по_щитам!P2840</f>
        <v>0</v>
      </c>
      <c r="N2835" s="20"/>
    </row>
    <row r="2836" spans="2:14" x14ac:dyDescent="0.2">
      <c r="B2836" s="20">
        <f>Разбивка_по_щитам!B2841</f>
        <v>0</v>
      </c>
      <c r="C2836" s="20">
        <f>Разбивка_по_щитам!C2841</f>
        <v>0</v>
      </c>
      <c r="D2836" s="20">
        <f>Разбивка_по_щитам!F2841</f>
        <v>0</v>
      </c>
      <c r="E2836" s="20">
        <f>Разбивка_по_щитам!H2841</f>
        <v>0</v>
      </c>
      <c r="F2836" s="20">
        <f>Разбивка_по_щитам!I2841</f>
        <v>0</v>
      </c>
      <c r="G2836" s="20">
        <f>Разбивка_по_щитам!J2841</f>
        <v>0</v>
      </c>
      <c r="H2836" s="20">
        <f>Разбивка_по_щитам!K2841</f>
        <v>0</v>
      </c>
      <c r="I2836" s="20">
        <f>Разбивка_по_щитам!L2841</f>
        <v>0</v>
      </c>
      <c r="J2836" s="20">
        <f>Разбивка_по_щитам!M2841</f>
        <v>0</v>
      </c>
      <c r="K2836" s="20">
        <f>Разбивка_по_щитам!N2841</f>
        <v>0</v>
      </c>
      <c r="L2836" s="20"/>
      <c r="M2836" s="20">
        <f>Разбивка_по_щитам!P2841</f>
        <v>0</v>
      </c>
      <c r="N2836" s="20"/>
    </row>
    <row r="2837" spans="2:14" x14ac:dyDescent="0.2">
      <c r="B2837" s="20">
        <f>Разбивка_по_щитам!B2842</f>
        <v>0</v>
      </c>
      <c r="C2837" s="20">
        <f>Разбивка_по_щитам!C2842</f>
        <v>0</v>
      </c>
      <c r="D2837" s="20">
        <f>Разбивка_по_щитам!F2842</f>
        <v>0</v>
      </c>
      <c r="E2837" s="20">
        <f>Разбивка_по_щитам!H2842</f>
        <v>0</v>
      </c>
      <c r="F2837" s="20">
        <f>Разбивка_по_щитам!I2842</f>
        <v>0</v>
      </c>
      <c r="G2837" s="20">
        <f>Разбивка_по_щитам!J2842</f>
        <v>0</v>
      </c>
      <c r="H2837" s="20">
        <f>Разбивка_по_щитам!K2842</f>
        <v>0</v>
      </c>
      <c r="I2837" s="20">
        <f>Разбивка_по_щитам!L2842</f>
        <v>0</v>
      </c>
      <c r="J2837" s="20">
        <f>Разбивка_по_щитам!M2842</f>
        <v>0</v>
      </c>
      <c r="K2837" s="20">
        <f>Разбивка_по_щитам!N2842</f>
        <v>0</v>
      </c>
      <c r="L2837" s="20"/>
      <c r="M2837" s="20">
        <f>Разбивка_по_щитам!P2842</f>
        <v>0</v>
      </c>
      <c r="N2837" s="20"/>
    </row>
    <row r="2838" spans="2:14" x14ac:dyDescent="0.2">
      <c r="B2838" s="20">
        <f>Разбивка_по_щитам!B2843</f>
        <v>0</v>
      </c>
      <c r="C2838" s="20">
        <f>Разбивка_по_щитам!C2843</f>
        <v>0</v>
      </c>
      <c r="D2838" s="20">
        <f>Разбивка_по_щитам!F2843</f>
        <v>0</v>
      </c>
      <c r="E2838" s="20">
        <f>Разбивка_по_щитам!H2843</f>
        <v>0</v>
      </c>
      <c r="F2838" s="20">
        <f>Разбивка_по_щитам!I2843</f>
        <v>0</v>
      </c>
      <c r="G2838" s="20">
        <f>Разбивка_по_щитам!J2843</f>
        <v>0</v>
      </c>
      <c r="H2838" s="20">
        <f>Разбивка_по_щитам!K2843</f>
        <v>0</v>
      </c>
      <c r="I2838" s="20">
        <f>Разбивка_по_щитам!L2843</f>
        <v>0</v>
      </c>
      <c r="J2838" s="20">
        <f>Разбивка_по_щитам!M2843</f>
        <v>0</v>
      </c>
      <c r="K2838" s="20">
        <f>Разбивка_по_щитам!N2843</f>
        <v>0</v>
      </c>
      <c r="L2838" s="20"/>
      <c r="M2838" s="20">
        <f>Разбивка_по_щитам!P2843</f>
        <v>0</v>
      </c>
      <c r="N2838" s="20"/>
    </row>
    <row r="2839" spans="2:14" x14ac:dyDescent="0.2">
      <c r="B2839" s="20">
        <f>Разбивка_по_щитам!B2844</f>
        <v>0</v>
      </c>
      <c r="C2839" s="20">
        <f>Разбивка_по_щитам!C2844</f>
        <v>0</v>
      </c>
      <c r="D2839" s="20">
        <f>Разбивка_по_щитам!F2844</f>
        <v>0</v>
      </c>
      <c r="E2839" s="20">
        <f>Разбивка_по_щитам!H2844</f>
        <v>0</v>
      </c>
      <c r="F2839" s="20">
        <f>Разбивка_по_щитам!I2844</f>
        <v>0</v>
      </c>
      <c r="G2839" s="20">
        <f>Разбивка_по_щитам!J2844</f>
        <v>0</v>
      </c>
      <c r="H2839" s="20">
        <f>Разбивка_по_щитам!K2844</f>
        <v>0</v>
      </c>
      <c r="I2839" s="20">
        <f>Разбивка_по_щитам!L2844</f>
        <v>0</v>
      </c>
      <c r="J2839" s="20">
        <f>Разбивка_по_щитам!M2844</f>
        <v>0</v>
      </c>
      <c r="K2839" s="20">
        <f>Разбивка_по_щитам!N2844</f>
        <v>0</v>
      </c>
      <c r="L2839" s="20"/>
      <c r="M2839" s="20">
        <f>Разбивка_по_щитам!P2844</f>
        <v>0</v>
      </c>
      <c r="N2839" s="20"/>
    </row>
    <row r="2840" spans="2:14" x14ac:dyDescent="0.2">
      <c r="B2840" s="20">
        <f>Разбивка_по_щитам!B2845</f>
        <v>0</v>
      </c>
      <c r="C2840" s="20">
        <f>Разбивка_по_щитам!C2845</f>
        <v>0</v>
      </c>
      <c r="D2840" s="20">
        <f>Разбивка_по_щитам!F2845</f>
        <v>0</v>
      </c>
      <c r="E2840" s="20">
        <f>Разбивка_по_щитам!H2845</f>
        <v>0</v>
      </c>
      <c r="F2840" s="20">
        <f>Разбивка_по_щитам!I2845</f>
        <v>0</v>
      </c>
      <c r="G2840" s="20">
        <f>Разбивка_по_щитам!J2845</f>
        <v>0</v>
      </c>
      <c r="H2840" s="20">
        <f>Разбивка_по_щитам!K2845</f>
        <v>0</v>
      </c>
      <c r="I2840" s="20">
        <f>Разбивка_по_щитам!L2845</f>
        <v>0</v>
      </c>
      <c r="J2840" s="20">
        <f>Разбивка_по_щитам!M2845</f>
        <v>0</v>
      </c>
      <c r="K2840" s="20">
        <f>Разбивка_по_щитам!N2845</f>
        <v>0</v>
      </c>
      <c r="L2840" s="20"/>
      <c r="M2840" s="20">
        <f>Разбивка_по_щитам!P2845</f>
        <v>0</v>
      </c>
      <c r="N2840" s="20"/>
    </row>
    <row r="2841" spans="2:14" x14ac:dyDescent="0.2">
      <c r="B2841" s="20">
        <f>Разбивка_по_щитам!B2846</f>
        <v>0</v>
      </c>
      <c r="C2841" s="20">
        <f>Разбивка_по_щитам!C2846</f>
        <v>0</v>
      </c>
      <c r="D2841" s="20">
        <f>Разбивка_по_щитам!F2846</f>
        <v>0</v>
      </c>
      <c r="E2841" s="20">
        <f>Разбивка_по_щитам!H2846</f>
        <v>0</v>
      </c>
      <c r="F2841" s="20">
        <f>Разбивка_по_щитам!I2846</f>
        <v>0</v>
      </c>
      <c r="G2841" s="20">
        <f>Разбивка_по_щитам!J2846</f>
        <v>0</v>
      </c>
      <c r="H2841" s="20">
        <f>Разбивка_по_щитам!K2846</f>
        <v>0</v>
      </c>
      <c r="I2841" s="20">
        <f>Разбивка_по_щитам!L2846</f>
        <v>0</v>
      </c>
      <c r="J2841" s="20">
        <f>Разбивка_по_щитам!M2846</f>
        <v>0</v>
      </c>
      <c r="K2841" s="20">
        <f>Разбивка_по_щитам!N2846</f>
        <v>0</v>
      </c>
      <c r="L2841" s="20"/>
      <c r="M2841" s="20">
        <f>Разбивка_по_щитам!P2846</f>
        <v>0</v>
      </c>
      <c r="N2841" s="20"/>
    </row>
    <row r="2842" spans="2:14" x14ac:dyDescent="0.2">
      <c r="B2842" s="20">
        <f>Разбивка_по_щитам!B2847</f>
        <v>0</v>
      </c>
      <c r="C2842" s="20">
        <f>Разбивка_по_щитам!C2847</f>
        <v>0</v>
      </c>
      <c r="D2842" s="20">
        <f>Разбивка_по_щитам!F2847</f>
        <v>0</v>
      </c>
      <c r="E2842" s="20">
        <f>Разбивка_по_щитам!H2847</f>
        <v>0</v>
      </c>
      <c r="F2842" s="20">
        <f>Разбивка_по_щитам!I2847</f>
        <v>0</v>
      </c>
      <c r="G2842" s="20">
        <f>Разбивка_по_щитам!J2847</f>
        <v>0</v>
      </c>
      <c r="H2842" s="20">
        <f>Разбивка_по_щитам!K2847</f>
        <v>0</v>
      </c>
      <c r="I2842" s="20">
        <f>Разбивка_по_щитам!L2847</f>
        <v>0</v>
      </c>
      <c r="J2842" s="20">
        <f>Разбивка_по_щитам!M2847</f>
        <v>0</v>
      </c>
      <c r="K2842" s="20">
        <f>Разбивка_по_щитам!N2847</f>
        <v>0</v>
      </c>
      <c r="L2842" s="20"/>
      <c r="M2842" s="20">
        <f>Разбивка_по_щитам!P2847</f>
        <v>0</v>
      </c>
      <c r="N2842" s="20"/>
    </row>
    <row r="2843" spans="2:14" x14ac:dyDescent="0.2">
      <c r="B2843" s="20">
        <f>Разбивка_по_щитам!B2848</f>
        <v>0</v>
      </c>
      <c r="C2843" s="20">
        <f>Разбивка_по_щитам!C2848</f>
        <v>0</v>
      </c>
      <c r="D2843" s="20">
        <f>Разбивка_по_щитам!F2848</f>
        <v>0</v>
      </c>
      <c r="E2843" s="20">
        <f>Разбивка_по_щитам!H2848</f>
        <v>0</v>
      </c>
      <c r="F2843" s="20">
        <f>Разбивка_по_щитам!I2848</f>
        <v>0</v>
      </c>
      <c r="G2843" s="20">
        <f>Разбивка_по_щитам!J2848</f>
        <v>0</v>
      </c>
      <c r="H2843" s="20">
        <f>Разбивка_по_щитам!K2848</f>
        <v>0</v>
      </c>
      <c r="I2843" s="20">
        <f>Разбивка_по_щитам!L2848</f>
        <v>0</v>
      </c>
      <c r="J2843" s="20">
        <f>Разбивка_по_щитам!M2848</f>
        <v>0</v>
      </c>
      <c r="K2843" s="20">
        <f>Разбивка_по_щитам!N2848</f>
        <v>0</v>
      </c>
      <c r="L2843" s="20"/>
      <c r="M2843" s="20">
        <f>Разбивка_по_щитам!P2848</f>
        <v>0</v>
      </c>
      <c r="N2843" s="20"/>
    </row>
    <row r="2844" spans="2:14" x14ac:dyDescent="0.2">
      <c r="B2844" s="20">
        <f>Разбивка_по_щитам!B2849</f>
        <v>0</v>
      </c>
      <c r="C2844" s="20">
        <f>Разбивка_по_щитам!C2849</f>
        <v>0</v>
      </c>
      <c r="D2844" s="20">
        <f>Разбивка_по_щитам!F2849</f>
        <v>0</v>
      </c>
      <c r="E2844" s="20">
        <f>Разбивка_по_щитам!H2849</f>
        <v>0</v>
      </c>
      <c r="F2844" s="20">
        <f>Разбивка_по_щитам!I2849</f>
        <v>0</v>
      </c>
      <c r="G2844" s="20">
        <f>Разбивка_по_щитам!J2849</f>
        <v>0</v>
      </c>
      <c r="H2844" s="20">
        <f>Разбивка_по_щитам!K2849</f>
        <v>0</v>
      </c>
      <c r="I2844" s="20">
        <f>Разбивка_по_щитам!L2849</f>
        <v>0</v>
      </c>
      <c r="J2844" s="20">
        <f>Разбивка_по_щитам!M2849</f>
        <v>0</v>
      </c>
      <c r="K2844" s="20">
        <f>Разбивка_по_щитам!N2849</f>
        <v>0</v>
      </c>
      <c r="L2844" s="20"/>
      <c r="M2844" s="20">
        <f>Разбивка_по_щитам!P2849</f>
        <v>0</v>
      </c>
      <c r="N2844" s="20"/>
    </row>
    <row r="2845" spans="2:14" x14ac:dyDescent="0.2">
      <c r="B2845" s="20">
        <f>Разбивка_по_щитам!B2850</f>
        <v>0</v>
      </c>
      <c r="C2845" s="20">
        <f>Разбивка_по_щитам!C2850</f>
        <v>0</v>
      </c>
      <c r="D2845" s="20">
        <f>Разбивка_по_щитам!F2850</f>
        <v>0</v>
      </c>
      <c r="E2845" s="20">
        <f>Разбивка_по_щитам!H2850</f>
        <v>0</v>
      </c>
      <c r="F2845" s="20">
        <f>Разбивка_по_щитам!I2850</f>
        <v>0</v>
      </c>
      <c r="G2845" s="20">
        <f>Разбивка_по_щитам!J2850</f>
        <v>0</v>
      </c>
      <c r="H2845" s="20">
        <f>Разбивка_по_щитам!K2850</f>
        <v>0</v>
      </c>
      <c r="I2845" s="20">
        <f>Разбивка_по_щитам!L2850</f>
        <v>0</v>
      </c>
      <c r="J2845" s="20">
        <f>Разбивка_по_щитам!M2850</f>
        <v>0</v>
      </c>
      <c r="K2845" s="20">
        <f>Разбивка_по_щитам!N2850</f>
        <v>0</v>
      </c>
      <c r="L2845" s="20"/>
      <c r="M2845" s="20">
        <f>Разбивка_по_щитам!P2850</f>
        <v>0</v>
      </c>
      <c r="N2845" s="20"/>
    </row>
    <row r="2846" spans="2:14" x14ac:dyDescent="0.2">
      <c r="B2846" s="20">
        <f>Разбивка_по_щитам!B2851</f>
        <v>0</v>
      </c>
      <c r="C2846" s="20">
        <f>Разбивка_по_щитам!C2851</f>
        <v>0</v>
      </c>
      <c r="D2846" s="20">
        <f>Разбивка_по_щитам!F2851</f>
        <v>0</v>
      </c>
      <c r="E2846" s="20">
        <f>Разбивка_по_щитам!H2851</f>
        <v>0</v>
      </c>
      <c r="F2846" s="20">
        <f>Разбивка_по_щитам!I2851</f>
        <v>0</v>
      </c>
      <c r="G2846" s="20">
        <f>Разбивка_по_щитам!J2851</f>
        <v>0</v>
      </c>
      <c r="H2846" s="20">
        <f>Разбивка_по_щитам!K2851</f>
        <v>0</v>
      </c>
      <c r="I2846" s="20">
        <f>Разбивка_по_щитам!L2851</f>
        <v>0</v>
      </c>
      <c r="J2846" s="20">
        <f>Разбивка_по_щитам!M2851</f>
        <v>0</v>
      </c>
      <c r="K2846" s="20">
        <f>Разбивка_по_щитам!N2851</f>
        <v>0</v>
      </c>
      <c r="L2846" s="20"/>
      <c r="M2846" s="20">
        <f>Разбивка_по_щитам!P2851</f>
        <v>0</v>
      </c>
      <c r="N2846" s="20"/>
    </row>
    <row r="2847" spans="2:14" x14ac:dyDescent="0.2">
      <c r="B2847" s="20">
        <f>Разбивка_по_щитам!B2852</f>
        <v>0</v>
      </c>
      <c r="C2847" s="20">
        <f>Разбивка_по_щитам!C2852</f>
        <v>0</v>
      </c>
      <c r="D2847" s="20">
        <f>Разбивка_по_щитам!F2852</f>
        <v>0</v>
      </c>
      <c r="E2847" s="20">
        <f>Разбивка_по_щитам!H2852</f>
        <v>0</v>
      </c>
      <c r="F2847" s="20">
        <f>Разбивка_по_щитам!I2852</f>
        <v>0</v>
      </c>
      <c r="G2847" s="20">
        <f>Разбивка_по_щитам!J2852</f>
        <v>0</v>
      </c>
      <c r="H2847" s="20">
        <f>Разбивка_по_щитам!K2852</f>
        <v>0</v>
      </c>
      <c r="I2847" s="20">
        <f>Разбивка_по_щитам!L2852</f>
        <v>0</v>
      </c>
      <c r="J2847" s="20">
        <f>Разбивка_по_щитам!M2852</f>
        <v>0</v>
      </c>
      <c r="K2847" s="20">
        <f>Разбивка_по_щитам!N2852</f>
        <v>0</v>
      </c>
      <c r="L2847" s="20"/>
      <c r="M2847" s="20">
        <f>Разбивка_по_щитам!P2852</f>
        <v>0</v>
      </c>
      <c r="N2847" s="20"/>
    </row>
    <row r="2848" spans="2:14" x14ac:dyDescent="0.2">
      <c r="B2848" s="20">
        <f>Разбивка_по_щитам!B2853</f>
        <v>0</v>
      </c>
      <c r="C2848" s="20">
        <f>Разбивка_по_щитам!C2853</f>
        <v>0</v>
      </c>
      <c r="D2848" s="20">
        <f>Разбивка_по_щитам!F2853</f>
        <v>0</v>
      </c>
      <c r="E2848" s="20">
        <f>Разбивка_по_щитам!H2853</f>
        <v>0</v>
      </c>
      <c r="F2848" s="20">
        <f>Разбивка_по_щитам!I2853</f>
        <v>0</v>
      </c>
      <c r="G2848" s="20">
        <f>Разбивка_по_щитам!J2853</f>
        <v>0</v>
      </c>
      <c r="H2848" s="20">
        <f>Разбивка_по_щитам!K2853</f>
        <v>0</v>
      </c>
      <c r="I2848" s="20">
        <f>Разбивка_по_щитам!L2853</f>
        <v>0</v>
      </c>
      <c r="J2848" s="20">
        <f>Разбивка_по_щитам!M2853</f>
        <v>0</v>
      </c>
      <c r="K2848" s="20">
        <f>Разбивка_по_щитам!N2853</f>
        <v>0</v>
      </c>
      <c r="L2848" s="20"/>
      <c r="M2848" s="20">
        <f>Разбивка_по_щитам!P2853</f>
        <v>0</v>
      </c>
      <c r="N2848" s="20"/>
    </row>
    <row r="2849" spans="2:14" x14ac:dyDescent="0.2">
      <c r="B2849" s="20">
        <f>Разбивка_по_щитам!B2854</f>
        <v>0</v>
      </c>
      <c r="C2849" s="20">
        <f>Разбивка_по_щитам!C2854</f>
        <v>0</v>
      </c>
      <c r="D2849" s="20">
        <f>Разбивка_по_щитам!F2854</f>
        <v>0</v>
      </c>
      <c r="E2849" s="20">
        <f>Разбивка_по_щитам!H2854</f>
        <v>0</v>
      </c>
      <c r="F2849" s="20">
        <f>Разбивка_по_щитам!I2854</f>
        <v>0</v>
      </c>
      <c r="G2849" s="20">
        <f>Разбивка_по_щитам!J2854</f>
        <v>0</v>
      </c>
      <c r="H2849" s="20">
        <f>Разбивка_по_щитам!K2854</f>
        <v>0</v>
      </c>
      <c r="I2849" s="20">
        <f>Разбивка_по_щитам!L2854</f>
        <v>0</v>
      </c>
      <c r="J2849" s="20">
        <f>Разбивка_по_щитам!M2854</f>
        <v>0</v>
      </c>
      <c r="K2849" s="20">
        <f>Разбивка_по_щитам!N2854</f>
        <v>0</v>
      </c>
      <c r="L2849" s="20"/>
      <c r="M2849" s="20">
        <f>Разбивка_по_щитам!P2854</f>
        <v>0</v>
      </c>
      <c r="N2849" s="20"/>
    </row>
    <row r="2850" spans="2:14" x14ac:dyDescent="0.2">
      <c r="B2850" s="20">
        <f>Разбивка_по_щитам!B2855</f>
        <v>0</v>
      </c>
      <c r="C2850" s="20">
        <f>Разбивка_по_щитам!C2855</f>
        <v>0</v>
      </c>
      <c r="D2850" s="20">
        <f>Разбивка_по_щитам!F2855</f>
        <v>0</v>
      </c>
      <c r="E2850" s="20">
        <f>Разбивка_по_щитам!H2855</f>
        <v>0</v>
      </c>
      <c r="F2850" s="20">
        <f>Разбивка_по_щитам!I2855</f>
        <v>0</v>
      </c>
      <c r="G2850" s="20">
        <f>Разбивка_по_щитам!J2855</f>
        <v>0</v>
      </c>
      <c r="H2850" s="20">
        <f>Разбивка_по_щитам!K2855</f>
        <v>0</v>
      </c>
      <c r="I2850" s="20">
        <f>Разбивка_по_щитам!L2855</f>
        <v>0</v>
      </c>
      <c r="J2850" s="20">
        <f>Разбивка_по_щитам!M2855</f>
        <v>0</v>
      </c>
      <c r="K2850" s="20">
        <f>Разбивка_по_щитам!N2855</f>
        <v>0</v>
      </c>
      <c r="L2850" s="20"/>
      <c r="M2850" s="20">
        <f>Разбивка_по_щитам!P2855</f>
        <v>0</v>
      </c>
      <c r="N2850" s="20"/>
    </row>
    <row r="2851" spans="2:14" x14ac:dyDescent="0.2">
      <c r="B2851" s="20">
        <f>Разбивка_по_щитам!B2856</f>
        <v>0</v>
      </c>
      <c r="C2851" s="20">
        <f>Разбивка_по_щитам!C2856</f>
        <v>0</v>
      </c>
      <c r="D2851" s="20">
        <f>Разбивка_по_щитам!F2856</f>
        <v>0</v>
      </c>
      <c r="E2851" s="20">
        <f>Разбивка_по_щитам!H2856</f>
        <v>0</v>
      </c>
      <c r="F2851" s="20">
        <f>Разбивка_по_щитам!I2856</f>
        <v>0</v>
      </c>
      <c r="G2851" s="20">
        <f>Разбивка_по_щитам!J2856</f>
        <v>0</v>
      </c>
      <c r="H2851" s="20">
        <f>Разбивка_по_щитам!K2856</f>
        <v>0</v>
      </c>
      <c r="I2851" s="20">
        <f>Разбивка_по_щитам!L2856</f>
        <v>0</v>
      </c>
      <c r="J2851" s="20">
        <f>Разбивка_по_щитам!M2856</f>
        <v>0</v>
      </c>
      <c r="K2851" s="20">
        <f>Разбивка_по_щитам!N2856</f>
        <v>0</v>
      </c>
      <c r="L2851" s="20"/>
      <c r="M2851" s="20">
        <f>Разбивка_по_щитам!P2856</f>
        <v>0</v>
      </c>
      <c r="N2851" s="20"/>
    </row>
    <row r="2852" spans="2:14" x14ac:dyDescent="0.2">
      <c r="B2852" s="20">
        <f>Разбивка_по_щитам!B2857</f>
        <v>0</v>
      </c>
      <c r="C2852" s="20">
        <f>Разбивка_по_щитам!C2857</f>
        <v>0</v>
      </c>
      <c r="D2852" s="20">
        <f>Разбивка_по_щитам!F2857</f>
        <v>0</v>
      </c>
      <c r="E2852" s="20">
        <f>Разбивка_по_щитам!H2857</f>
        <v>0</v>
      </c>
      <c r="F2852" s="20">
        <f>Разбивка_по_щитам!I2857</f>
        <v>0</v>
      </c>
      <c r="G2852" s="20">
        <f>Разбивка_по_щитам!J2857</f>
        <v>0</v>
      </c>
      <c r="H2852" s="20">
        <f>Разбивка_по_щитам!K2857</f>
        <v>0</v>
      </c>
      <c r="I2852" s="20">
        <f>Разбивка_по_щитам!L2857</f>
        <v>0</v>
      </c>
      <c r="J2852" s="20">
        <f>Разбивка_по_щитам!M2857</f>
        <v>0</v>
      </c>
      <c r="K2852" s="20">
        <f>Разбивка_по_щитам!N2857</f>
        <v>0</v>
      </c>
      <c r="L2852" s="20"/>
      <c r="M2852" s="20">
        <f>Разбивка_по_щитам!P2857</f>
        <v>0</v>
      </c>
      <c r="N2852" s="20"/>
    </row>
    <row r="2853" spans="2:14" x14ac:dyDescent="0.2">
      <c r="B2853" s="20">
        <f>Разбивка_по_щитам!B2858</f>
        <v>0</v>
      </c>
      <c r="C2853" s="20">
        <f>Разбивка_по_щитам!C2858</f>
        <v>0</v>
      </c>
      <c r="D2853" s="20">
        <f>Разбивка_по_щитам!F2858</f>
        <v>0</v>
      </c>
      <c r="E2853" s="20">
        <f>Разбивка_по_щитам!H2858</f>
        <v>0</v>
      </c>
      <c r="F2853" s="20">
        <f>Разбивка_по_щитам!I2858</f>
        <v>0</v>
      </c>
      <c r="G2853" s="20">
        <f>Разбивка_по_щитам!J2858</f>
        <v>0</v>
      </c>
      <c r="H2853" s="20">
        <f>Разбивка_по_щитам!K2858</f>
        <v>0</v>
      </c>
      <c r="I2853" s="20">
        <f>Разбивка_по_щитам!L2858</f>
        <v>0</v>
      </c>
      <c r="J2853" s="20">
        <f>Разбивка_по_щитам!M2858</f>
        <v>0</v>
      </c>
      <c r="K2853" s="20">
        <f>Разбивка_по_щитам!N2858</f>
        <v>0</v>
      </c>
      <c r="L2853" s="20"/>
      <c r="M2853" s="20">
        <f>Разбивка_по_щитам!P2858</f>
        <v>0</v>
      </c>
      <c r="N2853" s="20"/>
    </row>
    <row r="2854" spans="2:14" x14ac:dyDescent="0.2">
      <c r="B2854" s="20">
        <f>Разбивка_по_щитам!B2859</f>
        <v>0</v>
      </c>
      <c r="C2854" s="20">
        <f>Разбивка_по_щитам!C2859</f>
        <v>0</v>
      </c>
      <c r="D2854" s="20">
        <f>Разбивка_по_щитам!F2859</f>
        <v>0</v>
      </c>
      <c r="E2854" s="20">
        <f>Разбивка_по_щитам!H2859</f>
        <v>0</v>
      </c>
      <c r="F2854" s="20">
        <f>Разбивка_по_щитам!I2859</f>
        <v>0</v>
      </c>
      <c r="G2854" s="20">
        <f>Разбивка_по_щитам!J2859</f>
        <v>0</v>
      </c>
      <c r="H2854" s="20">
        <f>Разбивка_по_щитам!K2859</f>
        <v>0</v>
      </c>
      <c r="I2854" s="20">
        <f>Разбивка_по_щитам!L2859</f>
        <v>0</v>
      </c>
      <c r="J2854" s="20">
        <f>Разбивка_по_щитам!M2859</f>
        <v>0</v>
      </c>
      <c r="K2854" s="20">
        <f>Разбивка_по_щитам!N2859</f>
        <v>0</v>
      </c>
      <c r="L2854" s="20"/>
      <c r="M2854" s="20">
        <f>Разбивка_по_щитам!P2859</f>
        <v>0</v>
      </c>
      <c r="N2854" s="20"/>
    </row>
    <row r="2855" spans="2:14" x14ac:dyDescent="0.2">
      <c r="B2855" s="20">
        <f>Разбивка_по_щитам!B2860</f>
        <v>0</v>
      </c>
      <c r="C2855" s="20">
        <f>Разбивка_по_щитам!C2860</f>
        <v>0</v>
      </c>
      <c r="D2855" s="20">
        <f>Разбивка_по_щитам!F2860</f>
        <v>0</v>
      </c>
      <c r="E2855" s="20">
        <f>Разбивка_по_щитам!H2860</f>
        <v>0</v>
      </c>
      <c r="F2855" s="20">
        <f>Разбивка_по_щитам!I2860</f>
        <v>0</v>
      </c>
      <c r="G2855" s="20">
        <f>Разбивка_по_щитам!J2860</f>
        <v>0</v>
      </c>
      <c r="H2855" s="20">
        <f>Разбивка_по_щитам!K2860</f>
        <v>0</v>
      </c>
      <c r="I2855" s="20">
        <f>Разбивка_по_щитам!L2860</f>
        <v>0</v>
      </c>
      <c r="J2855" s="20">
        <f>Разбивка_по_щитам!M2860</f>
        <v>0</v>
      </c>
      <c r="K2855" s="20">
        <f>Разбивка_по_щитам!N2860</f>
        <v>0</v>
      </c>
      <c r="L2855" s="20"/>
      <c r="M2855" s="20">
        <f>Разбивка_по_щитам!P2860</f>
        <v>0</v>
      </c>
      <c r="N2855" s="20"/>
    </row>
    <row r="2856" spans="2:14" x14ac:dyDescent="0.2">
      <c r="B2856" s="20">
        <f>Разбивка_по_щитам!B2861</f>
        <v>0</v>
      </c>
      <c r="C2856" s="20">
        <f>Разбивка_по_щитам!C2861</f>
        <v>0</v>
      </c>
      <c r="D2856" s="20">
        <f>Разбивка_по_щитам!F2861</f>
        <v>0</v>
      </c>
      <c r="E2856" s="20">
        <f>Разбивка_по_щитам!H2861</f>
        <v>0</v>
      </c>
      <c r="F2856" s="20">
        <f>Разбивка_по_щитам!I2861</f>
        <v>0</v>
      </c>
      <c r="G2856" s="20">
        <f>Разбивка_по_щитам!J2861</f>
        <v>0</v>
      </c>
      <c r="H2856" s="20">
        <f>Разбивка_по_щитам!K2861</f>
        <v>0</v>
      </c>
      <c r="I2856" s="20">
        <f>Разбивка_по_щитам!L2861</f>
        <v>0</v>
      </c>
      <c r="J2856" s="20">
        <f>Разбивка_по_щитам!M2861</f>
        <v>0</v>
      </c>
      <c r="K2856" s="20">
        <f>Разбивка_по_щитам!N2861</f>
        <v>0</v>
      </c>
      <c r="L2856" s="20"/>
      <c r="M2856" s="20">
        <f>Разбивка_по_щитам!P2861</f>
        <v>0</v>
      </c>
      <c r="N2856" s="20"/>
    </row>
    <row r="2857" spans="2:14" x14ac:dyDescent="0.2">
      <c r="B2857" s="20">
        <f>Разбивка_по_щитам!B2862</f>
        <v>0</v>
      </c>
      <c r="C2857" s="20">
        <f>Разбивка_по_щитам!C2862</f>
        <v>0</v>
      </c>
      <c r="D2857" s="20">
        <f>Разбивка_по_щитам!F2862</f>
        <v>0</v>
      </c>
      <c r="E2857" s="20">
        <f>Разбивка_по_щитам!H2862</f>
        <v>0</v>
      </c>
      <c r="F2857" s="20">
        <f>Разбивка_по_щитам!I2862</f>
        <v>0</v>
      </c>
      <c r="G2857" s="20">
        <f>Разбивка_по_щитам!J2862</f>
        <v>0</v>
      </c>
      <c r="H2857" s="20">
        <f>Разбивка_по_щитам!K2862</f>
        <v>0</v>
      </c>
      <c r="I2857" s="20">
        <f>Разбивка_по_щитам!L2862</f>
        <v>0</v>
      </c>
      <c r="J2857" s="20">
        <f>Разбивка_по_щитам!M2862</f>
        <v>0</v>
      </c>
      <c r="K2857" s="20">
        <f>Разбивка_по_щитам!N2862</f>
        <v>0</v>
      </c>
      <c r="L2857" s="20"/>
      <c r="M2857" s="20">
        <f>Разбивка_по_щитам!P2862</f>
        <v>0</v>
      </c>
      <c r="N2857" s="20"/>
    </row>
    <row r="2858" spans="2:14" x14ac:dyDescent="0.2">
      <c r="B2858" s="20">
        <f>Разбивка_по_щитам!B2863</f>
        <v>0</v>
      </c>
      <c r="C2858" s="20">
        <f>Разбивка_по_щитам!C2863</f>
        <v>0</v>
      </c>
      <c r="D2858" s="20">
        <f>Разбивка_по_щитам!F2863</f>
        <v>0</v>
      </c>
      <c r="E2858" s="20">
        <f>Разбивка_по_щитам!H2863</f>
        <v>0</v>
      </c>
      <c r="F2858" s="20">
        <f>Разбивка_по_щитам!I2863</f>
        <v>0</v>
      </c>
      <c r="G2858" s="20">
        <f>Разбивка_по_щитам!J2863</f>
        <v>0</v>
      </c>
      <c r="H2858" s="20">
        <f>Разбивка_по_щитам!K2863</f>
        <v>0</v>
      </c>
      <c r="I2858" s="20">
        <f>Разбивка_по_щитам!L2863</f>
        <v>0</v>
      </c>
      <c r="J2858" s="20">
        <f>Разбивка_по_щитам!M2863</f>
        <v>0</v>
      </c>
      <c r="K2858" s="20">
        <f>Разбивка_по_щитам!N2863</f>
        <v>0</v>
      </c>
      <c r="L2858" s="20"/>
      <c r="M2858" s="20">
        <f>Разбивка_по_щитам!P2863</f>
        <v>0</v>
      </c>
      <c r="N2858" s="20"/>
    </row>
    <row r="2859" spans="2:14" x14ac:dyDescent="0.2">
      <c r="B2859" s="20">
        <f>Разбивка_по_щитам!B2864</f>
        <v>0</v>
      </c>
      <c r="C2859" s="20">
        <f>Разбивка_по_щитам!C2864</f>
        <v>0</v>
      </c>
      <c r="D2859" s="20">
        <f>Разбивка_по_щитам!F2864</f>
        <v>0</v>
      </c>
      <c r="E2859" s="20">
        <f>Разбивка_по_щитам!H2864</f>
        <v>0</v>
      </c>
      <c r="F2859" s="20">
        <f>Разбивка_по_щитам!I2864</f>
        <v>0</v>
      </c>
      <c r="G2859" s="20">
        <f>Разбивка_по_щитам!J2864</f>
        <v>0</v>
      </c>
      <c r="H2859" s="20">
        <f>Разбивка_по_щитам!K2864</f>
        <v>0</v>
      </c>
      <c r="I2859" s="20">
        <f>Разбивка_по_щитам!L2864</f>
        <v>0</v>
      </c>
      <c r="J2859" s="20">
        <f>Разбивка_по_щитам!M2864</f>
        <v>0</v>
      </c>
      <c r="K2859" s="20">
        <f>Разбивка_по_щитам!N2864</f>
        <v>0</v>
      </c>
      <c r="L2859" s="20"/>
      <c r="M2859" s="20">
        <f>Разбивка_по_щитам!P2864</f>
        <v>0</v>
      </c>
      <c r="N2859" s="20"/>
    </row>
    <row r="2860" spans="2:14" x14ac:dyDescent="0.2">
      <c r="B2860" s="20">
        <f>Разбивка_по_щитам!B2865</f>
        <v>0</v>
      </c>
      <c r="C2860" s="20">
        <f>Разбивка_по_щитам!C2865</f>
        <v>0</v>
      </c>
      <c r="D2860" s="20">
        <f>Разбивка_по_щитам!F2865</f>
        <v>0</v>
      </c>
      <c r="E2860" s="20">
        <f>Разбивка_по_щитам!H2865</f>
        <v>0</v>
      </c>
      <c r="F2860" s="20">
        <f>Разбивка_по_щитам!I2865</f>
        <v>0</v>
      </c>
      <c r="G2860" s="20">
        <f>Разбивка_по_щитам!J2865</f>
        <v>0</v>
      </c>
      <c r="H2860" s="20">
        <f>Разбивка_по_щитам!K2865</f>
        <v>0</v>
      </c>
      <c r="I2860" s="20">
        <f>Разбивка_по_щитам!L2865</f>
        <v>0</v>
      </c>
      <c r="J2860" s="20">
        <f>Разбивка_по_щитам!M2865</f>
        <v>0</v>
      </c>
      <c r="K2860" s="20">
        <f>Разбивка_по_щитам!N2865</f>
        <v>0</v>
      </c>
      <c r="L2860" s="20"/>
      <c r="M2860" s="20">
        <f>Разбивка_по_щитам!P2865</f>
        <v>0</v>
      </c>
      <c r="N2860" s="20"/>
    </row>
    <row r="2861" spans="2:14" x14ac:dyDescent="0.2">
      <c r="B2861" s="20">
        <f>Разбивка_по_щитам!B2866</f>
        <v>0</v>
      </c>
      <c r="C2861" s="20">
        <f>Разбивка_по_щитам!C2866</f>
        <v>0</v>
      </c>
      <c r="D2861" s="20">
        <f>Разбивка_по_щитам!F2866</f>
        <v>0</v>
      </c>
      <c r="E2861" s="20">
        <f>Разбивка_по_щитам!H2866</f>
        <v>0</v>
      </c>
      <c r="F2861" s="20">
        <f>Разбивка_по_щитам!I2866</f>
        <v>0</v>
      </c>
      <c r="G2861" s="20">
        <f>Разбивка_по_щитам!J2866</f>
        <v>0</v>
      </c>
      <c r="H2861" s="20">
        <f>Разбивка_по_щитам!K2866</f>
        <v>0</v>
      </c>
      <c r="I2861" s="20">
        <f>Разбивка_по_щитам!L2866</f>
        <v>0</v>
      </c>
      <c r="J2861" s="20">
        <f>Разбивка_по_щитам!M2866</f>
        <v>0</v>
      </c>
      <c r="K2861" s="20">
        <f>Разбивка_по_щитам!N2866</f>
        <v>0</v>
      </c>
      <c r="L2861" s="20"/>
      <c r="M2861" s="20">
        <f>Разбивка_по_щитам!P2866</f>
        <v>0</v>
      </c>
      <c r="N2861" s="20"/>
    </row>
    <row r="2862" spans="2:14" x14ac:dyDescent="0.2">
      <c r="B2862" s="20">
        <f>Разбивка_по_щитам!B2867</f>
        <v>0</v>
      </c>
      <c r="C2862" s="20">
        <f>Разбивка_по_щитам!C2867</f>
        <v>0</v>
      </c>
      <c r="D2862" s="20">
        <f>Разбивка_по_щитам!F2867</f>
        <v>0</v>
      </c>
      <c r="E2862" s="20">
        <f>Разбивка_по_щитам!H2867</f>
        <v>0</v>
      </c>
      <c r="F2862" s="20">
        <f>Разбивка_по_щитам!I2867</f>
        <v>0</v>
      </c>
      <c r="G2862" s="20">
        <f>Разбивка_по_щитам!J2867</f>
        <v>0</v>
      </c>
      <c r="H2862" s="20">
        <f>Разбивка_по_щитам!K2867</f>
        <v>0</v>
      </c>
      <c r="I2862" s="20">
        <f>Разбивка_по_щитам!L2867</f>
        <v>0</v>
      </c>
      <c r="J2862" s="20">
        <f>Разбивка_по_щитам!M2867</f>
        <v>0</v>
      </c>
      <c r="K2862" s="20">
        <f>Разбивка_по_щитам!N2867</f>
        <v>0</v>
      </c>
      <c r="L2862" s="20"/>
      <c r="M2862" s="20">
        <f>Разбивка_по_щитам!P2867</f>
        <v>0</v>
      </c>
      <c r="N2862" s="20"/>
    </row>
    <row r="2863" spans="2:14" x14ac:dyDescent="0.2">
      <c r="B2863" s="20">
        <f>Разбивка_по_щитам!B2868</f>
        <v>0</v>
      </c>
      <c r="C2863" s="20">
        <f>Разбивка_по_щитам!C2868</f>
        <v>0</v>
      </c>
      <c r="D2863" s="20">
        <f>Разбивка_по_щитам!F2868</f>
        <v>0</v>
      </c>
      <c r="E2863" s="20">
        <f>Разбивка_по_щитам!H2868</f>
        <v>0</v>
      </c>
      <c r="F2863" s="20">
        <f>Разбивка_по_щитам!I2868</f>
        <v>0</v>
      </c>
      <c r="G2863" s="20">
        <f>Разбивка_по_щитам!J2868</f>
        <v>0</v>
      </c>
      <c r="H2863" s="20">
        <f>Разбивка_по_щитам!K2868</f>
        <v>0</v>
      </c>
      <c r="I2863" s="20">
        <f>Разбивка_по_щитам!L2868</f>
        <v>0</v>
      </c>
      <c r="J2863" s="20">
        <f>Разбивка_по_щитам!M2868</f>
        <v>0</v>
      </c>
      <c r="K2863" s="20">
        <f>Разбивка_по_щитам!N2868</f>
        <v>0</v>
      </c>
      <c r="L2863" s="20"/>
      <c r="M2863" s="20">
        <f>Разбивка_по_щитам!P2868</f>
        <v>0</v>
      </c>
      <c r="N2863" s="20"/>
    </row>
    <row r="2864" spans="2:14" x14ac:dyDescent="0.2">
      <c r="B2864" s="20">
        <f>Разбивка_по_щитам!B2869</f>
        <v>0</v>
      </c>
      <c r="C2864" s="20">
        <f>Разбивка_по_щитам!C2869</f>
        <v>0</v>
      </c>
      <c r="D2864" s="20">
        <f>Разбивка_по_щитам!F2869</f>
        <v>0</v>
      </c>
      <c r="E2864" s="20">
        <f>Разбивка_по_щитам!H2869</f>
        <v>0</v>
      </c>
      <c r="F2864" s="20">
        <f>Разбивка_по_щитам!I2869</f>
        <v>0</v>
      </c>
      <c r="G2864" s="20">
        <f>Разбивка_по_щитам!J2869</f>
        <v>0</v>
      </c>
      <c r="H2864" s="20">
        <f>Разбивка_по_щитам!K2869</f>
        <v>0</v>
      </c>
      <c r="I2864" s="20">
        <f>Разбивка_по_щитам!L2869</f>
        <v>0</v>
      </c>
      <c r="J2864" s="20">
        <f>Разбивка_по_щитам!M2869</f>
        <v>0</v>
      </c>
      <c r="K2864" s="20">
        <f>Разбивка_по_щитам!N2869</f>
        <v>0</v>
      </c>
      <c r="L2864" s="20"/>
      <c r="M2864" s="20">
        <f>Разбивка_по_щитам!P2869</f>
        <v>0</v>
      </c>
      <c r="N2864" s="20"/>
    </row>
    <row r="2865" spans="2:14" x14ac:dyDescent="0.2">
      <c r="B2865" s="20">
        <f>Разбивка_по_щитам!B2870</f>
        <v>0</v>
      </c>
      <c r="C2865" s="20">
        <f>Разбивка_по_щитам!C2870</f>
        <v>0</v>
      </c>
      <c r="D2865" s="20">
        <f>Разбивка_по_щитам!F2870</f>
        <v>0</v>
      </c>
      <c r="E2865" s="20">
        <f>Разбивка_по_щитам!H2870</f>
        <v>0</v>
      </c>
      <c r="F2865" s="20">
        <f>Разбивка_по_щитам!I2870</f>
        <v>0</v>
      </c>
      <c r="G2865" s="20">
        <f>Разбивка_по_щитам!J2870</f>
        <v>0</v>
      </c>
      <c r="H2865" s="20">
        <f>Разбивка_по_щитам!K2870</f>
        <v>0</v>
      </c>
      <c r="I2865" s="20">
        <f>Разбивка_по_щитам!L2870</f>
        <v>0</v>
      </c>
      <c r="J2865" s="20">
        <f>Разбивка_по_щитам!M2870</f>
        <v>0</v>
      </c>
      <c r="K2865" s="20">
        <f>Разбивка_по_щитам!N2870</f>
        <v>0</v>
      </c>
      <c r="L2865" s="20"/>
      <c r="M2865" s="20">
        <f>Разбивка_по_щитам!P2870</f>
        <v>0</v>
      </c>
      <c r="N2865" s="20"/>
    </row>
    <row r="2866" spans="2:14" x14ac:dyDescent="0.2">
      <c r="B2866" s="20">
        <f>Разбивка_по_щитам!B2871</f>
        <v>0</v>
      </c>
      <c r="C2866" s="20">
        <f>Разбивка_по_щитам!C2871</f>
        <v>0</v>
      </c>
      <c r="D2866" s="20">
        <f>Разбивка_по_щитам!F2871</f>
        <v>0</v>
      </c>
      <c r="E2866" s="20">
        <f>Разбивка_по_щитам!H2871</f>
        <v>0</v>
      </c>
      <c r="F2866" s="20">
        <f>Разбивка_по_щитам!I2871</f>
        <v>0</v>
      </c>
      <c r="G2866" s="20">
        <f>Разбивка_по_щитам!J2871</f>
        <v>0</v>
      </c>
      <c r="H2866" s="20">
        <f>Разбивка_по_щитам!K2871</f>
        <v>0</v>
      </c>
      <c r="I2866" s="20">
        <f>Разбивка_по_щитам!L2871</f>
        <v>0</v>
      </c>
      <c r="J2866" s="20">
        <f>Разбивка_по_щитам!M2871</f>
        <v>0</v>
      </c>
      <c r="K2866" s="20">
        <f>Разбивка_по_щитам!N2871</f>
        <v>0</v>
      </c>
      <c r="L2866" s="20"/>
      <c r="M2866" s="20">
        <f>Разбивка_по_щитам!P2871</f>
        <v>0</v>
      </c>
      <c r="N2866" s="20"/>
    </row>
    <row r="2867" spans="2:14" x14ac:dyDescent="0.2">
      <c r="B2867" s="20">
        <f>Разбивка_по_щитам!B2872</f>
        <v>0</v>
      </c>
      <c r="C2867" s="20">
        <f>Разбивка_по_щитам!C2872</f>
        <v>0</v>
      </c>
      <c r="D2867" s="20">
        <f>Разбивка_по_щитам!F2872</f>
        <v>0</v>
      </c>
      <c r="E2867" s="20">
        <f>Разбивка_по_щитам!H2872</f>
        <v>0</v>
      </c>
      <c r="F2867" s="20">
        <f>Разбивка_по_щитам!I2872</f>
        <v>0</v>
      </c>
      <c r="G2867" s="20">
        <f>Разбивка_по_щитам!J2872</f>
        <v>0</v>
      </c>
      <c r="H2867" s="20">
        <f>Разбивка_по_щитам!K2872</f>
        <v>0</v>
      </c>
      <c r="I2867" s="20">
        <f>Разбивка_по_щитам!L2872</f>
        <v>0</v>
      </c>
      <c r="J2867" s="20">
        <f>Разбивка_по_щитам!M2872</f>
        <v>0</v>
      </c>
      <c r="K2867" s="20">
        <f>Разбивка_по_щитам!N2872</f>
        <v>0</v>
      </c>
      <c r="L2867" s="20"/>
      <c r="M2867" s="20">
        <f>Разбивка_по_щитам!P2872</f>
        <v>0</v>
      </c>
      <c r="N2867" s="20"/>
    </row>
    <row r="2868" spans="2:14" x14ac:dyDescent="0.2">
      <c r="B2868" s="20">
        <f>Разбивка_по_щитам!B2873</f>
        <v>0</v>
      </c>
      <c r="C2868" s="20">
        <f>Разбивка_по_щитам!C2873</f>
        <v>0</v>
      </c>
      <c r="D2868" s="20">
        <f>Разбивка_по_щитам!F2873</f>
        <v>0</v>
      </c>
      <c r="E2868" s="20">
        <f>Разбивка_по_щитам!H2873</f>
        <v>0</v>
      </c>
      <c r="F2868" s="20">
        <f>Разбивка_по_щитам!I2873</f>
        <v>0</v>
      </c>
      <c r="G2868" s="20">
        <f>Разбивка_по_щитам!J2873</f>
        <v>0</v>
      </c>
      <c r="H2868" s="20">
        <f>Разбивка_по_щитам!K2873</f>
        <v>0</v>
      </c>
      <c r="I2868" s="20">
        <f>Разбивка_по_щитам!L2873</f>
        <v>0</v>
      </c>
      <c r="J2868" s="20">
        <f>Разбивка_по_щитам!M2873</f>
        <v>0</v>
      </c>
      <c r="K2868" s="20">
        <f>Разбивка_по_щитам!N2873</f>
        <v>0</v>
      </c>
      <c r="L2868" s="20"/>
      <c r="M2868" s="20">
        <f>Разбивка_по_щитам!P2873</f>
        <v>0</v>
      </c>
      <c r="N2868" s="20"/>
    </row>
    <row r="2869" spans="2:14" x14ac:dyDescent="0.2">
      <c r="B2869" s="20">
        <f>Разбивка_по_щитам!B2874</f>
        <v>0</v>
      </c>
      <c r="C2869" s="20">
        <f>Разбивка_по_щитам!C2874</f>
        <v>0</v>
      </c>
      <c r="D2869" s="20">
        <f>Разбивка_по_щитам!F2874</f>
        <v>0</v>
      </c>
      <c r="E2869" s="20">
        <f>Разбивка_по_щитам!H2874</f>
        <v>0</v>
      </c>
      <c r="F2869" s="20">
        <f>Разбивка_по_щитам!I2874</f>
        <v>0</v>
      </c>
      <c r="G2869" s="20">
        <f>Разбивка_по_щитам!J2874</f>
        <v>0</v>
      </c>
      <c r="H2869" s="20">
        <f>Разбивка_по_щитам!K2874</f>
        <v>0</v>
      </c>
      <c r="I2869" s="20">
        <f>Разбивка_по_щитам!L2874</f>
        <v>0</v>
      </c>
      <c r="J2869" s="20">
        <f>Разбивка_по_щитам!M2874</f>
        <v>0</v>
      </c>
      <c r="K2869" s="20">
        <f>Разбивка_по_щитам!N2874</f>
        <v>0</v>
      </c>
      <c r="L2869" s="20"/>
      <c r="M2869" s="20">
        <f>Разбивка_по_щитам!P2874</f>
        <v>0</v>
      </c>
      <c r="N2869" s="20"/>
    </row>
    <row r="2870" spans="2:14" x14ac:dyDescent="0.2">
      <c r="B2870" s="20">
        <f>Разбивка_по_щитам!B2875</f>
        <v>0</v>
      </c>
      <c r="C2870" s="20">
        <f>Разбивка_по_щитам!C2875</f>
        <v>0</v>
      </c>
      <c r="D2870" s="20">
        <f>Разбивка_по_щитам!F2875</f>
        <v>0</v>
      </c>
      <c r="E2870" s="20">
        <f>Разбивка_по_щитам!H2875</f>
        <v>0</v>
      </c>
      <c r="F2870" s="20">
        <f>Разбивка_по_щитам!I2875</f>
        <v>0</v>
      </c>
      <c r="G2870" s="20">
        <f>Разбивка_по_щитам!J2875</f>
        <v>0</v>
      </c>
      <c r="H2870" s="20">
        <f>Разбивка_по_щитам!K2875</f>
        <v>0</v>
      </c>
      <c r="I2870" s="20">
        <f>Разбивка_по_щитам!L2875</f>
        <v>0</v>
      </c>
      <c r="J2870" s="20">
        <f>Разбивка_по_щитам!M2875</f>
        <v>0</v>
      </c>
      <c r="K2870" s="20">
        <f>Разбивка_по_щитам!N2875</f>
        <v>0</v>
      </c>
      <c r="L2870" s="20"/>
      <c r="M2870" s="20">
        <f>Разбивка_по_щитам!P2875</f>
        <v>0</v>
      </c>
      <c r="N2870" s="20"/>
    </row>
    <row r="2871" spans="2:14" x14ac:dyDescent="0.2">
      <c r="B2871" s="20">
        <f>Разбивка_по_щитам!B2876</f>
        <v>0</v>
      </c>
      <c r="C2871" s="20">
        <f>Разбивка_по_щитам!C2876</f>
        <v>0</v>
      </c>
      <c r="D2871" s="20">
        <f>Разбивка_по_щитам!F2876</f>
        <v>0</v>
      </c>
      <c r="E2871" s="20">
        <f>Разбивка_по_щитам!H2876</f>
        <v>0</v>
      </c>
      <c r="F2871" s="20">
        <f>Разбивка_по_щитам!I2876</f>
        <v>0</v>
      </c>
      <c r="G2871" s="20">
        <f>Разбивка_по_щитам!J2876</f>
        <v>0</v>
      </c>
      <c r="H2871" s="20">
        <f>Разбивка_по_щитам!K2876</f>
        <v>0</v>
      </c>
      <c r="I2871" s="20">
        <f>Разбивка_по_щитам!L2876</f>
        <v>0</v>
      </c>
      <c r="J2871" s="20">
        <f>Разбивка_по_щитам!M2876</f>
        <v>0</v>
      </c>
      <c r="K2871" s="20">
        <f>Разбивка_по_щитам!N2876</f>
        <v>0</v>
      </c>
      <c r="L2871" s="20"/>
      <c r="M2871" s="20">
        <f>Разбивка_по_щитам!P2876</f>
        <v>0</v>
      </c>
      <c r="N2871" s="20"/>
    </row>
    <row r="2872" spans="2:14" x14ac:dyDescent="0.2">
      <c r="B2872" s="20">
        <f>Разбивка_по_щитам!B2877</f>
        <v>0</v>
      </c>
      <c r="C2872" s="20">
        <f>Разбивка_по_щитам!C2877</f>
        <v>0</v>
      </c>
      <c r="D2872" s="20">
        <f>Разбивка_по_щитам!F2877</f>
        <v>0</v>
      </c>
      <c r="E2872" s="20">
        <f>Разбивка_по_щитам!H2877</f>
        <v>0</v>
      </c>
      <c r="F2872" s="20">
        <f>Разбивка_по_щитам!I2877</f>
        <v>0</v>
      </c>
      <c r="G2872" s="20">
        <f>Разбивка_по_щитам!J2877</f>
        <v>0</v>
      </c>
      <c r="H2872" s="20">
        <f>Разбивка_по_щитам!K2877</f>
        <v>0</v>
      </c>
      <c r="I2872" s="20">
        <f>Разбивка_по_щитам!L2877</f>
        <v>0</v>
      </c>
      <c r="J2872" s="20">
        <f>Разбивка_по_щитам!M2877</f>
        <v>0</v>
      </c>
      <c r="K2872" s="20">
        <f>Разбивка_по_щитам!N2877</f>
        <v>0</v>
      </c>
      <c r="L2872" s="20"/>
      <c r="M2872" s="20">
        <f>Разбивка_по_щитам!P2877</f>
        <v>0</v>
      </c>
      <c r="N2872" s="20"/>
    </row>
    <row r="2873" spans="2:14" x14ac:dyDescent="0.2">
      <c r="B2873" s="20">
        <f>Разбивка_по_щитам!B2878</f>
        <v>0</v>
      </c>
      <c r="C2873" s="20">
        <f>Разбивка_по_щитам!C2878</f>
        <v>0</v>
      </c>
      <c r="D2873" s="20">
        <f>Разбивка_по_щитам!F2878</f>
        <v>0</v>
      </c>
      <c r="E2873" s="20">
        <f>Разбивка_по_щитам!H2878</f>
        <v>0</v>
      </c>
      <c r="F2873" s="20">
        <f>Разбивка_по_щитам!I2878</f>
        <v>0</v>
      </c>
      <c r="G2873" s="20">
        <f>Разбивка_по_щитам!J2878</f>
        <v>0</v>
      </c>
      <c r="H2873" s="20">
        <f>Разбивка_по_щитам!K2878</f>
        <v>0</v>
      </c>
      <c r="I2873" s="20">
        <f>Разбивка_по_щитам!L2878</f>
        <v>0</v>
      </c>
      <c r="J2873" s="20">
        <f>Разбивка_по_щитам!M2878</f>
        <v>0</v>
      </c>
      <c r="K2873" s="20">
        <f>Разбивка_по_щитам!N2878</f>
        <v>0</v>
      </c>
      <c r="L2873" s="20"/>
      <c r="M2873" s="20">
        <f>Разбивка_по_щитам!P2878</f>
        <v>0</v>
      </c>
      <c r="N2873" s="20"/>
    </row>
    <row r="2874" spans="2:14" x14ac:dyDescent="0.2">
      <c r="B2874" s="20">
        <f>Разбивка_по_щитам!B2879</f>
        <v>0</v>
      </c>
      <c r="C2874" s="20">
        <f>Разбивка_по_щитам!C2879</f>
        <v>0</v>
      </c>
      <c r="D2874" s="20">
        <f>Разбивка_по_щитам!F2879</f>
        <v>0</v>
      </c>
      <c r="E2874" s="20">
        <f>Разбивка_по_щитам!H2879</f>
        <v>0</v>
      </c>
      <c r="F2874" s="20">
        <f>Разбивка_по_щитам!I2879</f>
        <v>0</v>
      </c>
      <c r="G2874" s="20">
        <f>Разбивка_по_щитам!J2879</f>
        <v>0</v>
      </c>
      <c r="H2874" s="20">
        <f>Разбивка_по_щитам!K2879</f>
        <v>0</v>
      </c>
      <c r="I2874" s="20">
        <f>Разбивка_по_щитам!L2879</f>
        <v>0</v>
      </c>
      <c r="J2874" s="20">
        <f>Разбивка_по_щитам!M2879</f>
        <v>0</v>
      </c>
      <c r="K2874" s="20">
        <f>Разбивка_по_щитам!N2879</f>
        <v>0</v>
      </c>
      <c r="L2874" s="20"/>
      <c r="M2874" s="20">
        <f>Разбивка_по_щитам!P2879</f>
        <v>0</v>
      </c>
      <c r="N2874" s="20"/>
    </row>
    <row r="2875" spans="2:14" x14ac:dyDescent="0.2">
      <c r="B2875" s="20">
        <f>Разбивка_по_щитам!B2880</f>
        <v>0</v>
      </c>
      <c r="C2875" s="20">
        <f>Разбивка_по_щитам!C2880</f>
        <v>0</v>
      </c>
      <c r="D2875" s="20">
        <f>Разбивка_по_щитам!F2880</f>
        <v>0</v>
      </c>
      <c r="E2875" s="20">
        <f>Разбивка_по_щитам!H2880</f>
        <v>0</v>
      </c>
      <c r="F2875" s="20">
        <f>Разбивка_по_щитам!I2880</f>
        <v>0</v>
      </c>
      <c r="G2875" s="20">
        <f>Разбивка_по_щитам!J2880</f>
        <v>0</v>
      </c>
      <c r="H2875" s="20">
        <f>Разбивка_по_щитам!K2880</f>
        <v>0</v>
      </c>
      <c r="I2875" s="20">
        <f>Разбивка_по_щитам!L2880</f>
        <v>0</v>
      </c>
      <c r="J2875" s="20">
        <f>Разбивка_по_щитам!M2880</f>
        <v>0</v>
      </c>
      <c r="K2875" s="20">
        <f>Разбивка_по_щитам!N2880</f>
        <v>0</v>
      </c>
      <c r="L2875" s="20"/>
      <c r="M2875" s="20">
        <f>Разбивка_по_щитам!P2880</f>
        <v>0</v>
      </c>
      <c r="N2875" s="20"/>
    </row>
    <row r="2876" spans="2:14" x14ac:dyDescent="0.2">
      <c r="B2876" s="20">
        <f>Разбивка_по_щитам!B2881</f>
        <v>0</v>
      </c>
      <c r="C2876" s="20">
        <f>Разбивка_по_щитам!C2881</f>
        <v>0</v>
      </c>
      <c r="D2876" s="20">
        <f>Разбивка_по_щитам!F2881</f>
        <v>0</v>
      </c>
      <c r="E2876" s="20">
        <f>Разбивка_по_щитам!H2881</f>
        <v>0</v>
      </c>
      <c r="F2876" s="20">
        <f>Разбивка_по_щитам!I2881</f>
        <v>0</v>
      </c>
      <c r="G2876" s="20">
        <f>Разбивка_по_щитам!J2881</f>
        <v>0</v>
      </c>
      <c r="H2876" s="20">
        <f>Разбивка_по_щитам!K2881</f>
        <v>0</v>
      </c>
      <c r="I2876" s="20">
        <f>Разбивка_по_щитам!L2881</f>
        <v>0</v>
      </c>
      <c r="J2876" s="20">
        <f>Разбивка_по_щитам!M2881</f>
        <v>0</v>
      </c>
      <c r="K2876" s="20">
        <f>Разбивка_по_щитам!N2881</f>
        <v>0</v>
      </c>
      <c r="L2876" s="20"/>
      <c r="M2876" s="20">
        <f>Разбивка_по_щитам!P2881</f>
        <v>0</v>
      </c>
      <c r="N2876" s="20"/>
    </row>
    <row r="2877" spans="2:14" x14ac:dyDescent="0.2">
      <c r="B2877" s="20">
        <f>Разбивка_по_щитам!B2882</f>
        <v>0</v>
      </c>
      <c r="C2877" s="20">
        <f>Разбивка_по_щитам!C2882</f>
        <v>0</v>
      </c>
      <c r="D2877" s="20">
        <f>Разбивка_по_щитам!F2882</f>
        <v>0</v>
      </c>
      <c r="E2877" s="20">
        <f>Разбивка_по_щитам!H2882</f>
        <v>0</v>
      </c>
      <c r="F2877" s="20">
        <f>Разбивка_по_щитам!I2882</f>
        <v>0</v>
      </c>
      <c r="G2877" s="20">
        <f>Разбивка_по_щитам!J2882</f>
        <v>0</v>
      </c>
      <c r="H2877" s="20">
        <f>Разбивка_по_щитам!K2882</f>
        <v>0</v>
      </c>
      <c r="I2877" s="20">
        <f>Разбивка_по_щитам!L2882</f>
        <v>0</v>
      </c>
      <c r="J2877" s="20">
        <f>Разбивка_по_щитам!M2882</f>
        <v>0</v>
      </c>
      <c r="K2877" s="20">
        <f>Разбивка_по_щитам!N2882</f>
        <v>0</v>
      </c>
      <c r="L2877" s="20"/>
      <c r="M2877" s="20">
        <f>Разбивка_по_щитам!P2882</f>
        <v>0</v>
      </c>
      <c r="N2877" s="20"/>
    </row>
    <row r="2878" spans="2:14" x14ac:dyDescent="0.2">
      <c r="B2878" s="20">
        <f>Разбивка_по_щитам!B2883</f>
        <v>0</v>
      </c>
      <c r="C2878" s="20">
        <f>Разбивка_по_щитам!C2883</f>
        <v>0</v>
      </c>
      <c r="D2878" s="20">
        <f>Разбивка_по_щитам!F2883</f>
        <v>0</v>
      </c>
      <c r="E2878" s="20">
        <f>Разбивка_по_щитам!H2883</f>
        <v>0</v>
      </c>
      <c r="F2878" s="20">
        <f>Разбивка_по_щитам!I2883</f>
        <v>0</v>
      </c>
      <c r="G2878" s="20">
        <f>Разбивка_по_щитам!J2883</f>
        <v>0</v>
      </c>
      <c r="H2878" s="20">
        <f>Разбивка_по_щитам!K2883</f>
        <v>0</v>
      </c>
      <c r="I2878" s="20">
        <f>Разбивка_по_щитам!L2883</f>
        <v>0</v>
      </c>
      <c r="J2878" s="20">
        <f>Разбивка_по_щитам!M2883</f>
        <v>0</v>
      </c>
      <c r="K2878" s="20">
        <f>Разбивка_по_щитам!N2883</f>
        <v>0</v>
      </c>
      <c r="L2878" s="20"/>
      <c r="M2878" s="20">
        <f>Разбивка_по_щитам!P2883</f>
        <v>0</v>
      </c>
      <c r="N2878" s="20"/>
    </row>
    <row r="2879" spans="2:14" x14ac:dyDescent="0.2">
      <c r="B2879" s="20">
        <f>Разбивка_по_щитам!B2884</f>
        <v>0</v>
      </c>
      <c r="C2879" s="20">
        <f>Разбивка_по_щитам!C2884</f>
        <v>0</v>
      </c>
      <c r="D2879" s="20">
        <f>Разбивка_по_щитам!F2884</f>
        <v>0</v>
      </c>
      <c r="E2879" s="20">
        <f>Разбивка_по_щитам!H2884</f>
        <v>0</v>
      </c>
      <c r="F2879" s="20">
        <f>Разбивка_по_щитам!I2884</f>
        <v>0</v>
      </c>
      <c r="G2879" s="20">
        <f>Разбивка_по_щитам!J2884</f>
        <v>0</v>
      </c>
      <c r="H2879" s="20">
        <f>Разбивка_по_щитам!K2884</f>
        <v>0</v>
      </c>
      <c r="I2879" s="20">
        <f>Разбивка_по_щитам!L2884</f>
        <v>0</v>
      </c>
      <c r="J2879" s="20">
        <f>Разбивка_по_щитам!M2884</f>
        <v>0</v>
      </c>
      <c r="K2879" s="20">
        <f>Разбивка_по_щитам!N2884</f>
        <v>0</v>
      </c>
      <c r="L2879" s="20"/>
      <c r="M2879" s="20">
        <f>Разбивка_по_щитам!P2884</f>
        <v>0</v>
      </c>
      <c r="N2879" s="20"/>
    </row>
    <row r="2880" spans="2:14" x14ac:dyDescent="0.2">
      <c r="B2880" s="20">
        <f>Разбивка_по_щитам!B2885</f>
        <v>0</v>
      </c>
      <c r="C2880" s="20">
        <f>Разбивка_по_щитам!C2885</f>
        <v>0</v>
      </c>
      <c r="D2880" s="20">
        <f>Разбивка_по_щитам!F2885</f>
        <v>0</v>
      </c>
      <c r="E2880" s="20">
        <f>Разбивка_по_щитам!H2885</f>
        <v>0</v>
      </c>
      <c r="F2880" s="20">
        <f>Разбивка_по_щитам!I2885</f>
        <v>0</v>
      </c>
      <c r="G2880" s="20">
        <f>Разбивка_по_щитам!J2885</f>
        <v>0</v>
      </c>
      <c r="H2880" s="20">
        <f>Разбивка_по_щитам!K2885</f>
        <v>0</v>
      </c>
      <c r="I2880" s="20">
        <f>Разбивка_по_щитам!L2885</f>
        <v>0</v>
      </c>
      <c r="J2880" s="20">
        <f>Разбивка_по_щитам!M2885</f>
        <v>0</v>
      </c>
      <c r="K2880" s="20">
        <f>Разбивка_по_щитам!N2885</f>
        <v>0</v>
      </c>
      <c r="L2880" s="20"/>
      <c r="M2880" s="20">
        <f>Разбивка_по_щитам!P2885</f>
        <v>0</v>
      </c>
      <c r="N2880" s="20"/>
    </row>
    <row r="2881" spans="2:14" x14ac:dyDescent="0.2">
      <c r="B2881" s="20">
        <f>Разбивка_по_щитам!B2886</f>
        <v>0</v>
      </c>
      <c r="C2881" s="20">
        <f>Разбивка_по_щитам!C2886</f>
        <v>0</v>
      </c>
      <c r="D2881" s="20">
        <f>Разбивка_по_щитам!F2886</f>
        <v>0</v>
      </c>
      <c r="E2881" s="20">
        <f>Разбивка_по_щитам!H2886</f>
        <v>0</v>
      </c>
      <c r="F2881" s="20">
        <f>Разбивка_по_щитам!I2886</f>
        <v>0</v>
      </c>
      <c r="G2881" s="20">
        <f>Разбивка_по_щитам!J2886</f>
        <v>0</v>
      </c>
      <c r="H2881" s="20">
        <f>Разбивка_по_щитам!K2886</f>
        <v>0</v>
      </c>
      <c r="I2881" s="20">
        <f>Разбивка_по_щитам!L2886</f>
        <v>0</v>
      </c>
      <c r="J2881" s="20">
        <f>Разбивка_по_щитам!M2886</f>
        <v>0</v>
      </c>
      <c r="K2881" s="20">
        <f>Разбивка_по_щитам!N2886</f>
        <v>0</v>
      </c>
      <c r="L2881" s="20"/>
      <c r="M2881" s="20">
        <f>Разбивка_по_щитам!P2886</f>
        <v>0</v>
      </c>
      <c r="N2881" s="20"/>
    </row>
    <row r="2882" spans="2:14" x14ac:dyDescent="0.2">
      <c r="B2882" s="20">
        <f>Разбивка_по_щитам!B2887</f>
        <v>0</v>
      </c>
      <c r="C2882" s="20">
        <f>Разбивка_по_щитам!C2887</f>
        <v>0</v>
      </c>
      <c r="D2882" s="20">
        <f>Разбивка_по_щитам!F2887</f>
        <v>0</v>
      </c>
      <c r="E2882" s="20">
        <f>Разбивка_по_щитам!H2887</f>
        <v>0</v>
      </c>
      <c r="F2882" s="20">
        <f>Разбивка_по_щитам!I2887</f>
        <v>0</v>
      </c>
      <c r="G2882" s="20">
        <f>Разбивка_по_щитам!J2887</f>
        <v>0</v>
      </c>
      <c r="H2882" s="20">
        <f>Разбивка_по_щитам!K2887</f>
        <v>0</v>
      </c>
      <c r="I2882" s="20">
        <f>Разбивка_по_щитам!L2887</f>
        <v>0</v>
      </c>
      <c r="J2882" s="20">
        <f>Разбивка_по_щитам!M2887</f>
        <v>0</v>
      </c>
      <c r="K2882" s="20">
        <f>Разбивка_по_щитам!N2887</f>
        <v>0</v>
      </c>
      <c r="L2882" s="20"/>
      <c r="M2882" s="20">
        <f>Разбивка_по_щитам!P2887</f>
        <v>0</v>
      </c>
      <c r="N2882" s="20"/>
    </row>
    <row r="2883" spans="2:14" x14ac:dyDescent="0.2">
      <c r="B2883" s="20">
        <f>Разбивка_по_щитам!B2888</f>
        <v>0</v>
      </c>
      <c r="C2883" s="20">
        <f>Разбивка_по_щитам!C2888</f>
        <v>0</v>
      </c>
      <c r="D2883" s="20">
        <f>Разбивка_по_щитам!F2888</f>
        <v>0</v>
      </c>
      <c r="E2883" s="20">
        <f>Разбивка_по_щитам!H2888</f>
        <v>0</v>
      </c>
      <c r="F2883" s="20">
        <f>Разбивка_по_щитам!I2888</f>
        <v>0</v>
      </c>
      <c r="G2883" s="20">
        <f>Разбивка_по_щитам!J2888</f>
        <v>0</v>
      </c>
      <c r="H2883" s="20">
        <f>Разбивка_по_щитам!K2888</f>
        <v>0</v>
      </c>
      <c r="I2883" s="20">
        <f>Разбивка_по_щитам!L2888</f>
        <v>0</v>
      </c>
      <c r="J2883" s="20">
        <f>Разбивка_по_щитам!M2888</f>
        <v>0</v>
      </c>
      <c r="K2883" s="20">
        <f>Разбивка_по_щитам!N2888</f>
        <v>0</v>
      </c>
      <c r="L2883" s="20"/>
      <c r="M2883" s="20">
        <f>Разбивка_по_щитам!P2888</f>
        <v>0</v>
      </c>
      <c r="N2883" s="20"/>
    </row>
    <row r="2884" spans="2:14" x14ac:dyDescent="0.2">
      <c r="B2884" s="20">
        <f>Разбивка_по_щитам!B2889</f>
        <v>0</v>
      </c>
      <c r="C2884" s="20">
        <f>Разбивка_по_щитам!C2889</f>
        <v>0</v>
      </c>
      <c r="D2884" s="20">
        <f>Разбивка_по_щитам!F2889</f>
        <v>0</v>
      </c>
      <c r="E2884" s="20">
        <f>Разбивка_по_щитам!H2889</f>
        <v>0</v>
      </c>
      <c r="F2884" s="20">
        <f>Разбивка_по_щитам!I2889</f>
        <v>0</v>
      </c>
      <c r="G2884" s="20">
        <f>Разбивка_по_щитам!J2889</f>
        <v>0</v>
      </c>
      <c r="H2884" s="20">
        <f>Разбивка_по_щитам!K2889</f>
        <v>0</v>
      </c>
      <c r="I2884" s="20">
        <f>Разбивка_по_щитам!L2889</f>
        <v>0</v>
      </c>
      <c r="J2884" s="20">
        <f>Разбивка_по_щитам!M2889</f>
        <v>0</v>
      </c>
      <c r="K2884" s="20">
        <f>Разбивка_по_щитам!N2889</f>
        <v>0</v>
      </c>
      <c r="L2884" s="20"/>
      <c r="M2884" s="20">
        <f>Разбивка_по_щитам!P2889</f>
        <v>0</v>
      </c>
      <c r="N2884" s="20"/>
    </row>
    <row r="2885" spans="2:14" x14ac:dyDescent="0.2">
      <c r="B2885" s="20">
        <f>Разбивка_по_щитам!B2890</f>
        <v>0</v>
      </c>
      <c r="C2885" s="20">
        <f>Разбивка_по_щитам!C2890</f>
        <v>0</v>
      </c>
      <c r="D2885" s="20">
        <f>Разбивка_по_щитам!F2890</f>
        <v>0</v>
      </c>
      <c r="E2885" s="20">
        <f>Разбивка_по_щитам!H2890</f>
        <v>0</v>
      </c>
      <c r="F2885" s="20">
        <f>Разбивка_по_щитам!I2890</f>
        <v>0</v>
      </c>
      <c r="G2885" s="20">
        <f>Разбивка_по_щитам!J2890</f>
        <v>0</v>
      </c>
      <c r="H2885" s="20">
        <f>Разбивка_по_щитам!K2890</f>
        <v>0</v>
      </c>
      <c r="I2885" s="20">
        <f>Разбивка_по_щитам!L2890</f>
        <v>0</v>
      </c>
      <c r="J2885" s="20">
        <f>Разбивка_по_щитам!M2890</f>
        <v>0</v>
      </c>
      <c r="K2885" s="20">
        <f>Разбивка_по_щитам!N2890</f>
        <v>0</v>
      </c>
      <c r="L2885" s="20"/>
      <c r="M2885" s="20">
        <f>Разбивка_по_щитам!P2890</f>
        <v>0</v>
      </c>
      <c r="N2885" s="20"/>
    </row>
    <row r="2886" spans="2:14" x14ac:dyDescent="0.2">
      <c r="B2886" s="20">
        <f>Разбивка_по_щитам!B2891</f>
        <v>0</v>
      </c>
      <c r="C2886" s="20">
        <f>Разбивка_по_щитам!C2891</f>
        <v>0</v>
      </c>
      <c r="D2886" s="20">
        <f>Разбивка_по_щитам!F2891</f>
        <v>0</v>
      </c>
      <c r="E2886" s="20">
        <f>Разбивка_по_щитам!H2891</f>
        <v>0</v>
      </c>
      <c r="F2886" s="20">
        <f>Разбивка_по_щитам!I2891</f>
        <v>0</v>
      </c>
      <c r="G2886" s="20">
        <f>Разбивка_по_щитам!J2891</f>
        <v>0</v>
      </c>
      <c r="H2886" s="20">
        <f>Разбивка_по_щитам!K2891</f>
        <v>0</v>
      </c>
      <c r="I2886" s="20">
        <f>Разбивка_по_щитам!L2891</f>
        <v>0</v>
      </c>
      <c r="J2886" s="20">
        <f>Разбивка_по_щитам!M2891</f>
        <v>0</v>
      </c>
      <c r="K2886" s="20">
        <f>Разбивка_по_щитам!N2891</f>
        <v>0</v>
      </c>
      <c r="L2886" s="20"/>
      <c r="M2886" s="20">
        <f>Разбивка_по_щитам!P2891</f>
        <v>0</v>
      </c>
      <c r="N2886" s="20"/>
    </row>
    <row r="2887" spans="2:14" x14ac:dyDescent="0.2">
      <c r="B2887" s="20">
        <f>Разбивка_по_щитам!B2892</f>
        <v>0</v>
      </c>
      <c r="C2887" s="20">
        <f>Разбивка_по_щитам!C2892</f>
        <v>0</v>
      </c>
      <c r="D2887" s="20">
        <f>Разбивка_по_щитам!F2892</f>
        <v>0</v>
      </c>
      <c r="E2887" s="20">
        <f>Разбивка_по_щитам!H2892</f>
        <v>0</v>
      </c>
      <c r="F2887" s="20">
        <f>Разбивка_по_щитам!I2892</f>
        <v>0</v>
      </c>
      <c r="G2887" s="20">
        <f>Разбивка_по_щитам!J2892</f>
        <v>0</v>
      </c>
      <c r="H2887" s="20">
        <f>Разбивка_по_щитам!K2892</f>
        <v>0</v>
      </c>
      <c r="I2887" s="20">
        <f>Разбивка_по_щитам!L2892</f>
        <v>0</v>
      </c>
      <c r="J2887" s="20">
        <f>Разбивка_по_щитам!M2892</f>
        <v>0</v>
      </c>
      <c r="K2887" s="20">
        <f>Разбивка_по_щитам!N2892</f>
        <v>0</v>
      </c>
      <c r="L2887" s="20"/>
      <c r="M2887" s="20">
        <f>Разбивка_по_щитам!P2892</f>
        <v>0</v>
      </c>
      <c r="N2887" s="20"/>
    </row>
    <row r="2888" spans="2:14" x14ac:dyDescent="0.2">
      <c r="B2888" s="20">
        <f>Разбивка_по_щитам!B2893</f>
        <v>0</v>
      </c>
      <c r="C2888" s="20">
        <f>Разбивка_по_щитам!C2893</f>
        <v>0</v>
      </c>
      <c r="D2888" s="20">
        <f>Разбивка_по_щитам!F2893</f>
        <v>0</v>
      </c>
      <c r="E2888" s="20">
        <f>Разбивка_по_щитам!H2893</f>
        <v>0</v>
      </c>
      <c r="F2888" s="20">
        <f>Разбивка_по_щитам!I2893</f>
        <v>0</v>
      </c>
      <c r="G2888" s="20">
        <f>Разбивка_по_щитам!J2893</f>
        <v>0</v>
      </c>
      <c r="H2888" s="20">
        <f>Разбивка_по_щитам!K2893</f>
        <v>0</v>
      </c>
      <c r="I2888" s="20">
        <f>Разбивка_по_щитам!L2893</f>
        <v>0</v>
      </c>
      <c r="J2888" s="20">
        <f>Разбивка_по_щитам!M2893</f>
        <v>0</v>
      </c>
      <c r="K2888" s="20">
        <f>Разбивка_по_щитам!N2893</f>
        <v>0</v>
      </c>
      <c r="L2888" s="20"/>
      <c r="M2888" s="20">
        <f>Разбивка_по_щитам!P2893</f>
        <v>0</v>
      </c>
      <c r="N2888" s="20"/>
    </row>
    <row r="2889" spans="2:14" x14ac:dyDescent="0.2">
      <c r="B2889" s="20">
        <f>Разбивка_по_щитам!B2894</f>
        <v>0</v>
      </c>
      <c r="C2889" s="20">
        <f>Разбивка_по_щитам!C2894</f>
        <v>0</v>
      </c>
      <c r="D2889" s="20">
        <f>Разбивка_по_щитам!F2894</f>
        <v>0</v>
      </c>
      <c r="E2889" s="20">
        <f>Разбивка_по_щитам!H2894</f>
        <v>0</v>
      </c>
      <c r="F2889" s="20">
        <f>Разбивка_по_щитам!I2894</f>
        <v>0</v>
      </c>
      <c r="G2889" s="20">
        <f>Разбивка_по_щитам!J2894</f>
        <v>0</v>
      </c>
      <c r="H2889" s="20">
        <f>Разбивка_по_щитам!K2894</f>
        <v>0</v>
      </c>
      <c r="I2889" s="20">
        <f>Разбивка_по_щитам!L2894</f>
        <v>0</v>
      </c>
      <c r="J2889" s="20">
        <f>Разбивка_по_щитам!M2894</f>
        <v>0</v>
      </c>
      <c r="K2889" s="20">
        <f>Разбивка_по_щитам!N2894</f>
        <v>0</v>
      </c>
      <c r="L2889" s="20"/>
      <c r="M2889" s="20">
        <f>Разбивка_по_щитам!P2894</f>
        <v>0</v>
      </c>
      <c r="N2889" s="20"/>
    </row>
    <row r="2890" spans="2:14" x14ac:dyDescent="0.2">
      <c r="B2890" s="20">
        <f>Разбивка_по_щитам!B2895</f>
        <v>0</v>
      </c>
      <c r="C2890" s="20">
        <f>Разбивка_по_щитам!C2895</f>
        <v>0</v>
      </c>
      <c r="D2890" s="20">
        <f>Разбивка_по_щитам!F2895</f>
        <v>0</v>
      </c>
      <c r="E2890" s="20">
        <f>Разбивка_по_щитам!H2895</f>
        <v>0</v>
      </c>
      <c r="F2890" s="20">
        <f>Разбивка_по_щитам!I2895</f>
        <v>0</v>
      </c>
      <c r="G2890" s="20">
        <f>Разбивка_по_щитам!J2895</f>
        <v>0</v>
      </c>
      <c r="H2890" s="20">
        <f>Разбивка_по_щитам!K2895</f>
        <v>0</v>
      </c>
      <c r="I2890" s="20">
        <f>Разбивка_по_щитам!L2895</f>
        <v>0</v>
      </c>
      <c r="J2890" s="20">
        <f>Разбивка_по_щитам!M2895</f>
        <v>0</v>
      </c>
      <c r="K2890" s="20">
        <f>Разбивка_по_щитам!N2895</f>
        <v>0</v>
      </c>
      <c r="L2890" s="20"/>
      <c r="M2890" s="20">
        <f>Разбивка_по_щитам!P2895</f>
        <v>0</v>
      </c>
      <c r="N2890" s="20"/>
    </row>
    <row r="2891" spans="2:14" x14ac:dyDescent="0.2">
      <c r="B2891" s="20">
        <f>Разбивка_по_щитам!B2896</f>
        <v>0</v>
      </c>
      <c r="C2891" s="20">
        <f>Разбивка_по_щитам!C2896</f>
        <v>0</v>
      </c>
      <c r="D2891" s="20">
        <f>Разбивка_по_щитам!F2896</f>
        <v>0</v>
      </c>
      <c r="E2891" s="20">
        <f>Разбивка_по_щитам!H2896</f>
        <v>0</v>
      </c>
      <c r="F2891" s="20">
        <f>Разбивка_по_щитам!I2896</f>
        <v>0</v>
      </c>
      <c r="G2891" s="20">
        <f>Разбивка_по_щитам!J2896</f>
        <v>0</v>
      </c>
      <c r="H2891" s="20">
        <f>Разбивка_по_щитам!K2896</f>
        <v>0</v>
      </c>
      <c r="I2891" s="20">
        <f>Разбивка_по_щитам!L2896</f>
        <v>0</v>
      </c>
      <c r="J2891" s="20">
        <f>Разбивка_по_щитам!M2896</f>
        <v>0</v>
      </c>
      <c r="K2891" s="20">
        <f>Разбивка_по_щитам!N2896</f>
        <v>0</v>
      </c>
      <c r="L2891" s="20"/>
      <c r="M2891" s="20">
        <f>Разбивка_по_щитам!P2896</f>
        <v>0</v>
      </c>
      <c r="N2891" s="20"/>
    </row>
    <row r="2892" spans="2:14" x14ac:dyDescent="0.2">
      <c r="B2892" s="20">
        <f>Разбивка_по_щитам!B2897</f>
        <v>0</v>
      </c>
      <c r="C2892" s="20">
        <f>Разбивка_по_щитам!C2897</f>
        <v>0</v>
      </c>
      <c r="D2892" s="20">
        <f>Разбивка_по_щитам!F2897</f>
        <v>0</v>
      </c>
      <c r="E2892" s="20">
        <f>Разбивка_по_щитам!H2897</f>
        <v>0</v>
      </c>
      <c r="F2892" s="20">
        <f>Разбивка_по_щитам!I2897</f>
        <v>0</v>
      </c>
      <c r="G2892" s="20">
        <f>Разбивка_по_щитам!J2897</f>
        <v>0</v>
      </c>
      <c r="H2892" s="20">
        <f>Разбивка_по_щитам!K2897</f>
        <v>0</v>
      </c>
      <c r="I2892" s="20">
        <f>Разбивка_по_щитам!L2897</f>
        <v>0</v>
      </c>
      <c r="J2892" s="20">
        <f>Разбивка_по_щитам!M2897</f>
        <v>0</v>
      </c>
      <c r="K2892" s="20">
        <f>Разбивка_по_щитам!N2897</f>
        <v>0</v>
      </c>
      <c r="L2892" s="20"/>
      <c r="M2892" s="20">
        <f>Разбивка_по_щитам!P2897</f>
        <v>0</v>
      </c>
      <c r="N2892" s="20"/>
    </row>
    <row r="2893" spans="2:14" x14ac:dyDescent="0.2">
      <c r="B2893" s="20">
        <f>Разбивка_по_щитам!B2898</f>
        <v>0</v>
      </c>
      <c r="C2893" s="20">
        <f>Разбивка_по_щитам!C2898</f>
        <v>0</v>
      </c>
      <c r="D2893" s="20">
        <f>Разбивка_по_щитам!F2898</f>
        <v>0</v>
      </c>
      <c r="E2893" s="20">
        <f>Разбивка_по_щитам!H2898</f>
        <v>0</v>
      </c>
      <c r="F2893" s="20">
        <f>Разбивка_по_щитам!I2898</f>
        <v>0</v>
      </c>
      <c r="G2893" s="20">
        <f>Разбивка_по_щитам!J2898</f>
        <v>0</v>
      </c>
      <c r="H2893" s="20">
        <f>Разбивка_по_щитам!K2898</f>
        <v>0</v>
      </c>
      <c r="I2893" s="20">
        <f>Разбивка_по_щитам!L2898</f>
        <v>0</v>
      </c>
      <c r="J2893" s="20">
        <f>Разбивка_по_щитам!M2898</f>
        <v>0</v>
      </c>
      <c r="K2893" s="20">
        <f>Разбивка_по_щитам!N2898</f>
        <v>0</v>
      </c>
      <c r="L2893" s="20"/>
      <c r="M2893" s="20">
        <f>Разбивка_по_щитам!P2898</f>
        <v>0</v>
      </c>
      <c r="N2893" s="20"/>
    </row>
    <row r="2894" spans="2:14" x14ac:dyDescent="0.2">
      <c r="B2894" s="20">
        <f>Разбивка_по_щитам!B2899</f>
        <v>0</v>
      </c>
      <c r="C2894" s="20">
        <f>Разбивка_по_щитам!C2899</f>
        <v>0</v>
      </c>
      <c r="D2894" s="20">
        <f>Разбивка_по_щитам!F2899</f>
        <v>0</v>
      </c>
      <c r="E2894" s="20">
        <f>Разбивка_по_щитам!H2899</f>
        <v>0</v>
      </c>
      <c r="F2894" s="20">
        <f>Разбивка_по_щитам!I2899</f>
        <v>0</v>
      </c>
      <c r="G2894" s="20">
        <f>Разбивка_по_щитам!J2899</f>
        <v>0</v>
      </c>
      <c r="H2894" s="20">
        <f>Разбивка_по_щитам!K2899</f>
        <v>0</v>
      </c>
      <c r="I2894" s="20">
        <f>Разбивка_по_щитам!L2899</f>
        <v>0</v>
      </c>
      <c r="J2894" s="20">
        <f>Разбивка_по_щитам!M2899</f>
        <v>0</v>
      </c>
      <c r="K2894" s="20">
        <f>Разбивка_по_щитам!N2899</f>
        <v>0</v>
      </c>
      <c r="L2894" s="20"/>
      <c r="M2894" s="20">
        <f>Разбивка_по_щитам!P2899</f>
        <v>0</v>
      </c>
      <c r="N2894" s="20"/>
    </row>
    <row r="2895" spans="2:14" x14ac:dyDescent="0.2">
      <c r="B2895" s="20">
        <f>Разбивка_по_щитам!B2900</f>
        <v>0</v>
      </c>
      <c r="C2895" s="20">
        <f>Разбивка_по_щитам!C2900</f>
        <v>0</v>
      </c>
      <c r="D2895" s="20">
        <f>Разбивка_по_щитам!F2900</f>
        <v>0</v>
      </c>
      <c r="E2895" s="20">
        <f>Разбивка_по_щитам!H2900</f>
        <v>0</v>
      </c>
      <c r="F2895" s="20">
        <f>Разбивка_по_щитам!I2900</f>
        <v>0</v>
      </c>
      <c r="G2895" s="20">
        <f>Разбивка_по_щитам!J2900</f>
        <v>0</v>
      </c>
      <c r="H2895" s="20">
        <f>Разбивка_по_щитам!K2900</f>
        <v>0</v>
      </c>
      <c r="I2895" s="20">
        <f>Разбивка_по_щитам!L2900</f>
        <v>0</v>
      </c>
      <c r="J2895" s="20">
        <f>Разбивка_по_щитам!M2900</f>
        <v>0</v>
      </c>
      <c r="K2895" s="20">
        <f>Разбивка_по_щитам!N2900</f>
        <v>0</v>
      </c>
      <c r="L2895" s="20"/>
      <c r="M2895" s="20">
        <f>Разбивка_по_щитам!P2900</f>
        <v>0</v>
      </c>
      <c r="N2895" s="20"/>
    </row>
    <row r="2896" spans="2:14" x14ac:dyDescent="0.2">
      <c r="B2896" s="20">
        <f>Разбивка_по_щитам!B2901</f>
        <v>0</v>
      </c>
      <c r="C2896" s="20">
        <f>Разбивка_по_щитам!C2901</f>
        <v>0</v>
      </c>
      <c r="D2896" s="20">
        <f>Разбивка_по_щитам!F2901</f>
        <v>0</v>
      </c>
      <c r="E2896" s="20">
        <f>Разбивка_по_щитам!H2901</f>
        <v>0</v>
      </c>
      <c r="F2896" s="20">
        <f>Разбивка_по_щитам!I2901</f>
        <v>0</v>
      </c>
      <c r="G2896" s="20">
        <f>Разбивка_по_щитам!J2901</f>
        <v>0</v>
      </c>
      <c r="H2896" s="20">
        <f>Разбивка_по_щитам!K2901</f>
        <v>0</v>
      </c>
      <c r="I2896" s="20">
        <f>Разбивка_по_щитам!L2901</f>
        <v>0</v>
      </c>
      <c r="J2896" s="20">
        <f>Разбивка_по_щитам!M2901</f>
        <v>0</v>
      </c>
      <c r="K2896" s="20">
        <f>Разбивка_по_щитам!N2901</f>
        <v>0</v>
      </c>
      <c r="L2896" s="20"/>
      <c r="M2896" s="20">
        <f>Разбивка_по_щитам!P2901</f>
        <v>0</v>
      </c>
      <c r="N2896" s="20"/>
    </row>
    <row r="2897" spans="2:14" x14ac:dyDescent="0.2">
      <c r="B2897" s="20">
        <f>Разбивка_по_щитам!B2902</f>
        <v>0</v>
      </c>
      <c r="C2897" s="20">
        <f>Разбивка_по_щитам!C2902</f>
        <v>0</v>
      </c>
      <c r="D2897" s="20">
        <f>Разбивка_по_щитам!F2902</f>
        <v>0</v>
      </c>
      <c r="E2897" s="20">
        <f>Разбивка_по_щитам!H2902</f>
        <v>0</v>
      </c>
      <c r="F2897" s="20">
        <f>Разбивка_по_щитам!I2902</f>
        <v>0</v>
      </c>
      <c r="G2897" s="20">
        <f>Разбивка_по_щитам!J2902</f>
        <v>0</v>
      </c>
      <c r="H2897" s="20">
        <f>Разбивка_по_щитам!K2902</f>
        <v>0</v>
      </c>
      <c r="I2897" s="20">
        <f>Разбивка_по_щитам!L2902</f>
        <v>0</v>
      </c>
      <c r="J2897" s="20">
        <f>Разбивка_по_щитам!M2902</f>
        <v>0</v>
      </c>
      <c r="K2897" s="20">
        <f>Разбивка_по_щитам!N2902</f>
        <v>0</v>
      </c>
      <c r="L2897" s="20"/>
      <c r="M2897" s="20">
        <f>Разбивка_по_щитам!P2902</f>
        <v>0</v>
      </c>
      <c r="N2897" s="20"/>
    </row>
    <row r="2898" spans="2:14" x14ac:dyDescent="0.2">
      <c r="B2898" s="20">
        <f>Разбивка_по_щитам!B2903</f>
        <v>0</v>
      </c>
      <c r="C2898" s="20">
        <f>Разбивка_по_щитам!C2903</f>
        <v>0</v>
      </c>
      <c r="D2898" s="20">
        <f>Разбивка_по_щитам!F2903</f>
        <v>0</v>
      </c>
      <c r="E2898" s="20">
        <f>Разбивка_по_щитам!H2903</f>
        <v>0</v>
      </c>
      <c r="F2898" s="20">
        <f>Разбивка_по_щитам!I2903</f>
        <v>0</v>
      </c>
      <c r="G2898" s="20">
        <f>Разбивка_по_щитам!J2903</f>
        <v>0</v>
      </c>
      <c r="H2898" s="20">
        <f>Разбивка_по_щитам!K2903</f>
        <v>0</v>
      </c>
      <c r="I2898" s="20">
        <f>Разбивка_по_щитам!L2903</f>
        <v>0</v>
      </c>
      <c r="J2898" s="20">
        <f>Разбивка_по_щитам!M2903</f>
        <v>0</v>
      </c>
      <c r="K2898" s="20">
        <f>Разбивка_по_щитам!N2903</f>
        <v>0</v>
      </c>
      <c r="L2898" s="20"/>
      <c r="M2898" s="20">
        <f>Разбивка_по_щитам!P2903</f>
        <v>0</v>
      </c>
      <c r="N2898" s="20"/>
    </row>
    <row r="2899" spans="2:14" x14ac:dyDescent="0.2">
      <c r="B2899" s="20">
        <f>Разбивка_по_щитам!B2904</f>
        <v>0</v>
      </c>
      <c r="C2899" s="20">
        <f>Разбивка_по_щитам!C2904</f>
        <v>0</v>
      </c>
      <c r="D2899" s="20">
        <f>Разбивка_по_щитам!F2904</f>
        <v>0</v>
      </c>
      <c r="E2899" s="20">
        <f>Разбивка_по_щитам!H2904</f>
        <v>0</v>
      </c>
      <c r="F2899" s="20">
        <f>Разбивка_по_щитам!I2904</f>
        <v>0</v>
      </c>
      <c r="G2899" s="20">
        <f>Разбивка_по_щитам!J2904</f>
        <v>0</v>
      </c>
      <c r="H2899" s="20">
        <f>Разбивка_по_щитам!K2904</f>
        <v>0</v>
      </c>
      <c r="I2899" s="20">
        <f>Разбивка_по_щитам!L2904</f>
        <v>0</v>
      </c>
      <c r="J2899" s="20">
        <f>Разбивка_по_щитам!M2904</f>
        <v>0</v>
      </c>
      <c r="K2899" s="20">
        <f>Разбивка_по_щитам!N2904</f>
        <v>0</v>
      </c>
      <c r="L2899" s="20"/>
      <c r="M2899" s="20">
        <f>Разбивка_по_щитам!P2904</f>
        <v>0</v>
      </c>
      <c r="N2899" s="20"/>
    </row>
    <row r="2900" spans="2:14" x14ac:dyDescent="0.2">
      <c r="B2900" s="20">
        <f>Разбивка_по_щитам!B2905</f>
        <v>0</v>
      </c>
      <c r="C2900" s="20">
        <f>Разбивка_по_щитам!C2905</f>
        <v>0</v>
      </c>
      <c r="D2900" s="20">
        <f>Разбивка_по_щитам!F2905</f>
        <v>0</v>
      </c>
      <c r="E2900" s="20">
        <f>Разбивка_по_щитам!H2905</f>
        <v>0</v>
      </c>
      <c r="F2900" s="20">
        <f>Разбивка_по_щитам!I2905</f>
        <v>0</v>
      </c>
      <c r="G2900" s="20">
        <f>Разбивка_по_щитам!J2905</f>
        <v>0</v>
      </c>
      <c r="H2900" s="20">
        <f>Разбивка_по_щитам!K2905</f>
        <v>0</v>
      </c>
      <c r="I2900" s="20">
        <f>Разбивка_по_щитам!L2905</f>
        <v>0</v>
      </c>
      <c r="J2900" s="20">
        <f>Разбивка_по_щитам!M2905</f>
        <v>0</v>
      </c>
      <c r="K2900" s="20">
        <f>Разбивка_по_щитам!N2905</f>
        <v>0</v>
      </c>
      <c r="L2900" s="20"/>
      <c r="M2900" s="20">
        <f>Разбивка_по_щитам!P2905</f>
        <v>0</v>
      </c>
      <c r="N2900" s="20"/>
    </row>
    <row r="2901" spans="2:14" x14ac:dyDescent="0.2">
      <c r="B2901" s="20">
        <f>Разбивка_по_щитам!B2906</f>
        <v>0</v>
      </c>
      <c r="C2901" s="20">
        <f>Разбивка_по_щитам!C2906</f>
        <v>0</v>
      </c>
      <c r="D2901" s="20">
        <f>Разбивка_по_щитам!F2906</f>
        <v>0</v>
      </c>
      <c r="E2901" s="20">
        <f>Разбивка_по_щитам!H2906</f>
        <v>0</v>
      </c>
      <c r="F2901" s="20">
        <f>Разбивка_по_щитам!I2906</f>
        <v>0</v>
      </c>
      <c r="G2901" s="20">
        <f>Разбивка_по_щитам!J2906</f>
        <v>0</v>
      </c>
      <c r="H2901" s="20">
        <f>Разбивка_по_щитам!K2906</f>
        <v>0</v>
      </c>
      <c r="I2901" s="20">
        <f>Разбивка_по_щитам!L2906</f>
        <v>0</v>
      </c>
      <c r="J2901" s="20">
        <f>Разбивка_по_щитам!M2906</f>
        <v>0</v>
      </c>
      <c r="K2901" s="20">
        <f>Разбивка_по_щитам!N2906</f>
        <v>0</v>
      </c>
      <c r="L2901" s="20"/>
      <c r="M2901" s="20">
        <f>Разбивка_по_щитам!P2906</f>
        <v>0</v>
      </c>
      <c r="N2901" s="20"/>
    </row>
    <row r="2902" spans="2:14" x14ac:dyDescent="0.2">
      <c r="B2902" s="20">
        <f>Разбивка_по_щитам!B2907</f>
        <v>0</v>
      </c>
      <c r="C2902" s="20">
        <f>Разбивка_по_щитам!C2907</f>
        <v>0</v>
      </c>
      <c r="D2902" s="20">
        <f>Разбивка_по_щитам!F2907</f>
        <v>0</v>
      </c>
      <c r="E2902" s="20">
        <f>Разбивка_по_щитам!H2907</f>
        <v>0</v>
      </c>
      <c r="F2902" s="20">
        <f>Разбивка_по_щитам!I2907</f>
        <v>0</v>
      </c>
      <c r="G2902" s="20">
        <f>Разбивка_по_щитам!J2907</f>
        <v>0</v>
      </c>
      <c r="H2902" s="20">
        <f>Разбивка_по_щитам!K2907</f>
        <v>0</v>
      </c>
      <c r="I2902" s="20">
        <f>Разбивка_по_щитам!L2907</f>
        <v>0</v>
      </c>
      <c r="J2902" s="20">
        <f>Разбивка_по_щитам!M2907</f>
        <v>0</v>
      </c>
      <c r="K2902" s="20">
        <f>Разбивка_по_щитам!N2907</f>
        <v>0</v>
      </c>
      <c r="L2902" s="20"/>
      <c r="M2902" s="20">
        <f>Разбивка_по_щитам!P2907</f>
        <v>0</v>
      </c>
      <c r="N2902" s="20"/>
    </row>
    <row r="2903" spans="2:14" x14ac:dyDescent="0.2">
      <c r="B2903" s="20">
        <f>Разбивка_по_щитам!B2908</f>
        <v>0</v>
      </c>
      <c r="C2903" s="20">
        <f>Разбивка_по_щитам!C2908</f>
        <v>0</v>
      </c>
      <c r="D2903" s="20">
        <f>Разбивка_по_щитам!F2908</f>
        <v>0</v>
      </c>
      <c r="E2903" s="20">
        <f>Разбивка_по_щитам!H2908</f>
        <v>0</v>
      </c>
      <c r="F2903" s="20">
        <f>Разбивка_по_щитам!I2908</f>
        <v>0</v>
      </c>
      <c r="G2903" s="20">
        <f>Разбивка_по_щитам!J2908</f>
        <v>0</v>
      </c>
      <c r="H2903" s="20">
        <f>Разбивка_по_щитам!K2908</f>
        <v>0</v>
      </c>
      <c r="I2903" s="20">
        <f>Разбивка_по_щитам!L2908</f>
        <v>0</v>
      </c>
      <c r="J2903" s="20">
        <f>Разбивка_по_щитам!M2908</f>
        <v>0</v>
      </c>
      <c r="K2903" s="20">
        <f>Разбивка_по_щитам!N2908</f>
        <v>0</v>
      </c>
      <c r="L2903" s="20"/>
      <c r="M2903" s="20">
        <f>Разбивка_по_щитам!P2908</f>
        <v>0</v>
      </c>
      <c r="N2903" s="20"/>
    </row>
    <row r="2904" spans="2:14" x14ac:dyDescent="0.2">
      <c r="B2904" s="20">
        <f>Разбивка_по_щитам!B2909</f>
        <v>0</v>
      </c>
      <c r="C2904" s="20">
        <f>Разбивка_по_щитам!C2909</f>
        <v>0</v>
      </c>
      <c r="D2904" s="20">
        <f>Разбивка_по_щитам!F2909</f>
        <v>0</v>
      </c>
      <c r="E2904" s="20">
        <f>Разбивка_по_щитам!H2909</f>
        <v>0</v>
      </c>
      <c r="F2904" s="20">
        <f>Разбивка_по_щитам!I2909</f>
        <v>0</v>
      </c>
      <c r="G2904" s="20">
        <f>Разбивка_по_щитам!J2909</f>
        <v>0</v>
      </c>
      <c r="H2904" s="20">
        <f>Разбивка_по_щитам!K2909</f>
        <v>0</v>
      </c>
      <c r="I2904" s="20">
        <f>Разбивка_по_щитам!L2909</f>
        <v>0</v>
      </c>
      <c r="J2904" s="20">
        <f>Разбивка_по_щитам!M2909</f>
        <v>0</v>
      </c>
      <c r="K2904" s="20">
        <f>Разбивка_по_щитам!N2909</f>
        <v>0</v>
      </c>
      <c r="L2904" s="20"/>
      <c r="M2904" s="20">
        <f>Разбивка_по_щитам!P2909</f>
        <v>0</v>
      </c>
      <c r="N2904" s="20"/>
    </row>
    <row r="2905" spans="2:14" x14ac:dyDescent="0.2">
      <c r="B2905" s="20">
        <f>Разбивка_по_щитам!B2910</f>
        <v>0</v>
      </c>
      <c r="C2905" s="20">
        <f>Разбивка_по_щитам!C2910</f>
        <v>0</v>
      </c>
      <c r="D2905" s="20">
        <f>Разбивка_по_щитам!F2910</f>
        <v>0</v>
      </c>
      <c r="E2905" s="20">
        <f>Разбивка_по_щитам!H2910</f>
        <v>0</v>
      </c>
      <c r="F2905" s="20">
        <f>Разбивка_по_щитам!I2910</f>
        <v>0</v>
      </c>
      <c r="G2905" s="20">
        <f>Разбивка_по_щитам!J2910</f>
        <v>0</v>
      </c>
      <c r="H2905" s="20">
        <f>Разбивка_по_щитам!K2910</f>
        <v>0</v>
      </c>
      <c r="I2905" s="20">
        <f>Разбивка_по_щитам!L2910</f>
        <v>0</v>
      </c>
      <c r="J2905" s="20">
        <f>Разбивка_по_щитам!M2910</f>
        <v>0</v>
      </c>
      <c r="K2905" s="20">
        <f>Разбивка_по_щитам!N2910</f>
        <v>0</v>
      </c>
      <c r="L2905" s="20"/>
      <c r="M2905" s="20">
        <f>Разбивка_по_щитам!P2910</f>
        <v>0</v>
      </c>
      <c r="N2905" s="20"/>
    </row>
    <row r="2906" spans="2:14" x14ac:dyDescent="0.2">
      <c r="B2906" s="20">
        <f>Разбивка_по_щитам!B2911</f>
        <v>0</v>
      </c>
      <c r="C2906" s="20">
        <f>Разбивка_по_щитам!C2911</f>
        <v>0</v>
      </c>
      <c r="D2906" s="20">
        <f>Разбивка_по_щитам!F2911</f>
        <v>0</v>
      </c>
      <c r="E2906" s="20">
        <f>Разбивка_по_щитам!H2911</f>
        <v>0</v>
      </c>
      <c r="F2906" s="20">
        <f>Разбивка_по_щитам!I2911</f>
        <v>0</v>
      </c>
      <c r="G2906" s="20">
        <f>Разбивка_по_щитам!J2911</f>
        <v>0</v>
      </c>
      <c r="H2906" s="20">
        <f>Разбивка_по_щитам!K2911</f>
        <v>0</v>
      </c>
      <c r="I2906" s="20">
        <f>Разбивка_по_щитам!L2911</f>
        <v>0</v>
      </c>
      <c r="J2906" s="20">
        <f>Разбивка_по_щитам!M2911</f>
        <v>0</v>
      </c>
      <c r="K2906" s="20">
        <f>Разбивка_по_щитам!N2911</f>
        <v>0</v>
      </c>
      <c r="L2906" s="20"/>
      <c r="M2906" s="20">
        <f>Разбивка_по_щитам!P2911</f>
        <v>0</v>
      </c>
      <c r="N2906" s="20"/>
    </row>
    <row r="2907" spans="2:14" x14ac:dyDescent="0.2">
      <c r="B2907" s="20">
        <f>Разбивка_по_щитам!B2912</f>
        <v>0</v>
      </c>
      <c r="C2907" s="20">
        <f>Разбивка_по_щитам!C2912</f>
        <v>0</v>
      </c>
      <c r="D2907" s="20">
        <f>Разбивка_по_щитам!F2912</f>
        <v>0</v>
      </c>
      <c r="E2907" s="20">
        <f>Разбивка_по_щитам!H2912</f>
        <v>0</v>
      </c>
      <c r="F2907" s="20">
        <f>Разбивка_по_щитам!I2912</f>
        <v>0</v>
      </c>
      <c r="G2907" s="20">
        <f>Разбивка_по_щитам!J2912</f>
        <v>0</v>
      </c>
      <c r="H2907" s="20">
        <f>Разбивка_по_щитам!K2912</f>
        <v>0</v>
      </c>
      <c r="I2907" s="20">
        <f>Разбивка_по_щитам!L2912</f>
        <v>0</v>
      </c>
      <c r="J2907" s="20">
        <f>Разбивка_по_щитам!M2912</f>
        <v>0</v>
      </c>
      <c r="K2907" s="20">
        <f>Разбивка_по_щитам!N2912</f>
        <v>0</v>
      </c>
      <c r="L2907" s="20"/>
      <c r="M2907" s="20">
        <f>Разбивка_по_щитам!P2912</f>
        <v>0</v>
      </c>
      <c r="N2907" s="20"/>
    </row>
    <row r="2908" spans="2:14" x14ac:dyDescent="0.2">
      <c r="B2908" s="20">
        <f>Разбивка_по_щитам!B2913</f>
        <v>0</v>
      </c>
      <c r="C2908" s="20">
        <f>Разбивка_по_щитам!C2913</f>
        <v>0</v>
      </c>
      <c r="D2908" s="20">
        <f>Разбивка_по_щитам!F2913</f>
        <v>0</v>
      </c>
      <c r="E2908" s="20">
        <f>Разбивка_по_щитам!H2913</f>
        <v>0</v>
      </c>
      <c r="F2908" s="20">
        <f>Разбивка_по_щитам!I2913</f>
        <v>0</v>
      </c>
      <c r="G2908" s="20">
        <f>Разбивка_по_щитам!J2913</f>
        <v>0</v>
      </c>
      <c r="H2908" s="20">
        <f>Разбивка_по_щитам!K2913</f>
        <v>0</v>
      </c>
      <c r="I2908" s="20">
        <f>Разбивка_по_щитам!L2913</f>
        <v>0</v>
      </c>
      <c r="J2908" s="20">
        <f>Разбивка_по_щитам!M2913</f>
        <v>0</v>
      </c>
      <c r="K2908" s="20">
        <f>Разбивка_по_щитам!N2913</f>
        <v>0</v>
      </c>
      <c r="L2908" s="20"/>
      <c r="M2908" s="20">
        <f>Разбивка_по_щитам!P2913</f>
        <v>0</v>
      </c>
      <c r="N2908" s="20"/>
    </row>
    <row r="2909" spans="2:14" x14ac:dyDescent="0.2">
      <c r="B2909" s="20">
        <f>Разбивка_по_щитам!B2914</f>
        <v>0</v>
      </c>
      <c r="C2909" s="20">
        <f>Разбивка_по_щитам!C2914</f>
        <v>0</v>
      </c>
      <c r="D2909" s="20">
        <f>Разбивка_по_щитам!F2914</f>
        <v>0</v>
      </c>
      <c r="E2909" s="20">
        <f>Разбивка_по_щитам!H2914</f>
        <v>0</v>
      </c>
      <c r="F2909" s="20">
        <f>Разбивка_по_щитам!I2914</f>
        <v>0</v>
      </c>
      <c r="G2909" s="20">
        <f>Разбивка_по_щитам!J2914</f>
        <v>0</v>
      </c>
      <c r="H2909" s="20">
        <f>Разбивка_по_щитам!K2914</f>
        <v>0</v>
      </c>
      <c r="I2909" s="20">
        <f>Разбивка_по_щитам!L2914</f>
        <v>0</v>
      </c>
      <c r="J2909" s="20">
        <f>Разбивка_по_щитам!M2914</f>
        <v>0</v>
      </c>
      <c r="K2909" s="20">
        <f>Разбивка_по_щитам!N2914</f>
        <v>0</v>
      </c>
      <c r="L2909" s="20"/>
      <c r="M2909" s="20">
        <f>Разбивка_по_щитам!P2914</f>
        <v>0</v>
      </c>
      <c r="N2909" s="20"/>
    </row>
    <row r="2910" spans="2:14" x14ac:dyDescent="0.2">
      <c r="B2910" s="20">
        <f>Разбивка_по_щитам!B2915</f>
        <v>0</v>
      </c>
      <c r="C2910" s="20">
        <f>Разбивка_по_щитам!C2915</f>
        <v>0</v>
      </c>
      <c r="D2910" s="20">
        <f>Разбивка_по_щитам!F2915</f>
        <v>0</v>
      </c>
      <c r="E2910" s="20">
        <f>Разбивка_по_щитам!H2915</f>
        <v>0</v>
      </c>
      <c r="F2910" s="20">
        <f>Разбивка_по_щитам!I2915</f>
        <v>0</v>
      </c>
      <c r="G2910" s="20">
        <f>Разбивка_по_щитам!J2915</f>
        <v>0</v>
      </c>
      <c r="H2910" s="20">
        <f>Разбивка_по_щитам!K2915</f>
        <v>0</v>
      </c>
      <c r="I2910" s="20">
        <f>Разбивка_по_щитам!L2915</f>
        <v>0</v>
      </c>
      <c r="J2910" s="20">
        <f>Разбивка_по_щитам!M2915</f>
        <v>0</v>
      </c>
      <c r="K2910" s="20">
        <f>Разбивка_по_щитам!N2915</f>
        <v>0</v>
      </c>
      <c r="L2910" s="20"/>
      <c r="M2910" s="20">
        <f>Разбивка_по_щитам!P2915</f>
        <v>0</v>
      </c>
      <c r="N2910" s="20"/>
    </row>
    <row r="2911" spans="2:14" x14ac:dyDescent="0.2">
      <c r="B2911" s="20">
        <f>Разбивка_по_щитам!B2916</f>
        <v>0</v>
      </c>
      <c r="C2911" s="20">
        <f>Разбивка_по_щитам!C2916</f>
        <v>0</v>
      </c>
      <c r="D2911" s="20">
        <f>Разбивка_по_щитам!F2916</f>
        <v>0</v>
      </c>
      <c r="E2911" s="20">
        <f>Разбивка_по_щитам!H2916</f>
        <v>0</v>
      </c>
      <c r="F2911" s="20">
        <f>Разбивка_по_щитам!I2916</f>
        <v>0</v>
      </c>
      <c r="G2911" s="20">
        <f>Разбивка_по_щитам!J2916</f>
        <v>0</v>
      </c>
      <c r="H2911" s="20">
        <f>Разбивка_по_щитам!K2916</f>
        <v>0</v>
      </c>
      <c r="I2911" s="20">
        <f>Разбивка_по_щитам!L2916</f>
        <v>0</v>
      </c>
      <c r="J2911" s="20">
        <f>Разбивка_по_щитам!M2916</f>
        <v>0</v>
      </c>
      <c r="K2911" s="20">
        <f>Разбивка_по_щитам!N2916</f>
        <v>0</v>
      </c>
      <c r="L2911" s="20"/>
      <c r="M2911" s="20">
        <f>Разбивка_по_щитам!P2916</f>
        <v>0</v>
      </c>
      <c r="N2911" s="20"/>
    </row>
    <row r="2912" spans="2:14" x14ac:dyDescent="0.2">
      <c r="B2912" s="20">
        <f>Разбивка_по_щитам!B2917</f>
        <v>0</v>
      </c>
      <c r="C2912" s="20">
        <f>Разбивка_по_щитам!C2917</f>
        <v>0</v>
      </c>
      <c r="D2912" s="20">
        <f>Разбивка_по_щитам!F2917</f>
        <v>0</v>
      </c>
      <c r="E2912" s="20">
        <f>Разбивка_по_щитам!H2917</f>
        <v>0</v>
      </c>
      <c r="F2912" s="20">
        <f>Разбивка_по_щитам!I2917</f>
        <v>0</v>
      </c>
      <c r="G2912" s="20">
        <f>Разбивка_по_щитам!J2917</f>
        <v>0</v>
      </c>
      <c r="H2912" s="20">
        <f>Разбивка_по_щитам!K2917</f>
        <v>0</v>
      </c>
      <c r="I2912" s="20">
        <f>Разбивка_по_щитам!L2917</f>
        <v>0</v>
      </c>
      <c r="J2912" s="20">
        <f>Разбивка_по_щитам!M2917</f>
        <v>0</v>
      </c>
      <c r="K2912" s="20">
        <f>Разбивка_по_щитам!N2917</f>
        <v>0</v>
      </c>
      <c r="L2912" s="20"/>
      <c r="M2912" s="20">
        <f>Разбивка_по_щитам!P2917</f>
        <v>0</v>
      </c>
      <c r="N2912" s="20"/>
    </row>
    <row r="2913" spans="2:14" x14ac:dyDescent="0.2">
      <c r="B2913" s="20">
        <f>Разбивка_по_щитам!B2918</f>
        <v>0</v>
      </c>
      <c r="C2913" s="20">
        <f>Разбивка_по_щитам!C2918</f>
        <v>0</v>
      </c>
      <c r="D2913" s="20">
        <f>Разбивка_по_щитам!F2918</f>
        <v>0</v>
      </c>
      <c r="E2913" s="20">
        <f>Разбивка_по_щитам!H2918</f>
        <v>0</v>
      </c>
      <c r="F2913" s="20">
        <f>Разбивка_по_щитам!I2918</f>
        <v>0</v>
      </c>
      <c r="G2913" s="20">
        <f>Разбивка_по_щитам!J2918</f>
        <v>0</v>
      </c>
      <c r="H2913" s="20">
        <f>Разбивка_по_щитам!K2918</f>
        <v>0</v>
      </c>
      <c r="I2913" s="20">
        <f>Разбивка_по_щитам!L2918</f>
        <v>0</v>
      </c>
      <c r="J2913" s="20">
        <f>Разбивка_по_щитам!M2918</f>
        <v>0</v>
      </c>
      <c r="K2913" s="20">
        <f>Разбивка_по_щитам!N2918</f>
        <v>0</v>
      </c>
      <c r="L2913" s="20"/>
      <c r="M2913" s="20">
        <f>Разбивка_по_щитам!P2918</f>
        <v>0</v>
      </c>
      <c r="N2913" s="20"/>
    </row>
    <row r="2914" spans="2:14" x14ac:dyDescent="0.2">
      <c r="B2914" s="20">
        <f>Разбивка_по_щитам!B2919</f>
        <v>0</v>
      </c>
      <c r="C2914" s="20">
        <f>Разбивка_по_щитам!C2919</f>
        <v>0</v>
      </c>
      <c r="D2914" s="20">
        <f>Разбивка_по_щитам!F2919</f>
        <v>0</v>
      </c>
      <c r="E2914" s="20">
        <f>Разбивка_по_щитам!H2919</f>
        <v>0</v>
      </c>
      <c r="F2914" s="20">
        <f>Разбивка_по_щитам!I2919</f>
        <v>0</v>
      </c>
      <c r="G2914" s="20">
        <f>Разбивка_по_щитам!J2919</f>
        <v>0</v>
      </c>
      <c r="H2914" s="20">
        <f>Разбивка_по_щитам!K2919</f>
        <v>0</v>
      </c>
      <c r="I2914" s="20">
        <f>Разбивка_по_щитам!L2919</f>
        <v>0</v>
      </c>
      <c r="J2914" s="20">
        <f>Разбивка_по_щитам!M2919</f>
        <v>0</v>
      </c>
      <c r="K2914" s="20">
        <f>Разбивка_по_щитам!N2919</f>
        <v>0</v>
      </c>
      <c r="L2914" s="20"/>
      <c r="M2914" s="20">
        <f>Разбивка_по_щитам!P2919</f>
        <v>0</v>
      </c>
      <c r="N2914" s="20"/>
    </row>
    <row r="2915" spans="2:14" x14ac:dyDescent="0.2">
      <c r="B2915" s="20">
        <f>Разбивка_по_щитам!B2920</f>
        <v>0</v>
      </c>
      <c r="C2915" s="20">
        <f>Разбивка_по_щитам!C2920</f>
        <v>0</v>
      </c>
      <c r="D2915" s="20">
        <f>Разбивка_по_щитам!F2920</f>
        <v>0</v>
      </c>
      <c r="E2915" s="20">
        <f>Разбивка_по_щитам!H2920</f>
        <v>0</v>
      </c>
      <c r="F2915" s="20">
        <f>Разбивка_по_щитам!I2920</f>
        <v>0</v>
      </c>
      <c r="G2915" s="20">
        <f>Разбивка_по_щитам!J2920</f>
        <v>0</v>
      </c>
      <c r="H2915" s="20">
        <f>Разбивка_по_щитам!K2920</f>
        <v>0</v>
      </c>
      <c r="I2915" s="20">
        <f>Разбивка_по_щитам!L2920</f>
        <v>0</v>
      </c>
      <c r="J2915" s="20">
        <f>Разбивка_по_щитам!M2920</f>
        <v>0</v>
      </c>
      <c r="K2915" s="20">
        <f>Разбивка_по_щитам!N2920</f>
        <v>0</v>
      </c>
      <c r="L2915" s="20"/>
      <c r="M2915" s="20">
        <f>Разбивка_по_щитам!P2920</f>
        <v>0</v>
      </c>
      <c r="N2915" s="20"/>
    </row>
    <row r="2916" spans="2:14" x14ac:dyDescent="0.2">
      <c r="B2916" s="20">
        <f>Разбивка_по_щитам!B2921</f>
        <v>0</v>
      </c>
      <c r="C2916" s="20">
        <f>Разбивка_по_щитам!C2921</f>
        <v>0</v>
      </c>
      <c r="D2916" s="20">
        <f>Разбивка_по_щитам!F2921</f>
        <v>0</v>
      </c>
      <c r="E2916" s="20">
        <f>Разбивка_по_щитам!H2921</f>
        <v>0</v>
      </c>
      <c r="F2916" s="20">
        <f>Разбивка_по_щитам!I2921</f>
        <v>0</v>
      </c>
      <c r="G2916" s="20">
        <f>Разбивка_по_щитам!J2921</f>
        <v>0</v>
      </c>
      <c r="H2916" s="20">
        <f>Разбивка_по_щитам!K2921</f>
        <v>0</v>
      </c>
      <c r="I2916" s="20">
        <f>Разбивка_по_щитам!L2921</f>
        <v>0</v>
      </c>
      <c r="J2916" s="20">
        <f>Разбивка_по_щитам!M2921</f>
        <v>0</v>
      </c>
      <c r="K2916" s="20">
        <f>Разбивка_по_щитам!N2921</f>
        <v>0</v>
      </c>
      <c r="L2916" s="20"/>
      <c r="M2916" s="20">
        <f>Разбивка_по_щитам!P2921</f>
        <v>0</v>
      </c>
      <c r="N2916" s="20"/>
    </row>
    <row r="2917" spans="2:14" x14ac:dyDescent="0.2">
      <c r="B2917" s="20">
        <f>Разбивка_по_щитам!B2922</f>
        <v>0</v>
      </c>
      <c r="C2917" s="20">
        <f>Разбивка_по_щитам!C2922</f>
        <v>0</v>
      </c>
      <c r="D2917" s="20">
        <f>Разбивка_по_щитам!F2922</f>
        <v>0</v>
      </c>
      <c r="E2917" s="20">
        <f>Разбивка_по_щитам!H2922</f>
        <v>0</v>
      </c>
      <c r="F2917" s="20">
        <f>Разбивка_по_щитам!I2922</f>
        <v>0</v>
      </c>
      <c r="G2917" s="20">
        <f>Разбивка_по_щитам!J2922</f>
        <v>0</v>
      </c>
      <c r="H2917" s="20">
        <f>Разбивка_по_щитам!K2922</f>
        <v>0</v>
      </c>
      <c r="I2917" s="20">
        <f>Разбивка_по_щитам!L2922</f>
        <v>0</v>
      </c>
      <c r="J2917" s="20">
        <f>Разбивка_по_щитам!M2922</f>
        <v>0</v>
      </c>
      <c r="K2917" s="20">
        <f>Разбивка_по_щитам!N2922</f>
        <v>0</v>
      </c>
      <c r="L2917" s="20"/>
      <c r="M2917" s="20">
        <f>Разбивка_по_щитам!P2922</f>
        <v>0</v>
      </c>
      <c r="N2917" s="20"/>
    </row>
    <row r="2918" spans="2:14" x14ac:dyDescent="0.2">
      <c r="B2918" s="20">
        <f>Разбивка_по_щитам!B2923</f>
        <v>0</v>
      </c>
      <c r="C2918" s="20">
        <f>Разбивка_по_щитам!C2923</f>
        <v>0</v>
      </c>
      <c r="D2918" s="20">
        <f>Разбивка_по_щитам!F2923</f>
        <v>0</v>
      </c>
      <c r="E2918" s="20">
        <f>Разбивка_по_щитам!H2923</f>
        <v>0</v>
      </c>
      <c r="F2918" s="20">
        <f>Разбивка_по_щитам!I2923</f>
        <v>0</v>
      </c>
      <c r="G2918" s="20">
        <f>Разбивка_по_щитам!J2923</f>
        <v>0</v>
      </c>
      <c r="H2918" s="20">
        <f>Разбивка_по_щитам!K2923</f>
        <v>0</v>
      </c>
      <c r="I2918" s="20">
        <f>Разбивка_по_щитам!L2923</f>
        <v>0</v>
      </c>
      <c r="J2918" s="20">
        <f>Разбивка_по_щитам!M2923</f>
        <v>0</v>
      </c>
      <c r="K2918" s="20">
        <f>Разбивка_по_щитам!N2923</f>
        <v>0</v>
      </c>
      <c r="L2918" s="20"/>
      <c r="M2918" s="20">
        <f>Разбивка_по_щитам!P2923</f>
        <v>0</v>
      </c>
      <c r="N2918" s="20"/>
    </row>
    <row r="2919" spans="2:14" x14ac:dyDescent="0.2">
      <c r="B2919" s="20">
        <f>Разбивка_по_щитам!B2924</f>
        <v>0</v>
      </c>
      <c r="C2919" s="20">
        <f>Разбивка_по_щитам!C2924</f>
        <v>0</v>
      </c>
      <c r="D2919" s="20">
        <f>Разбивка_по_щитам!F2924</f>
        <v>0</v>
      </c>
      <c r="E2919" s="20">
        <f>Разбивка_по_щитам!H2924</f>
        <v>0</v>
      </c>
      <c r="F2919" s="20">
        <f>Разбивка_по_щитам!I2924</f>
        <v>0</v>
      </c>
      <c r="G2919" s="20">
        <f>Разбивка_по_щитам!J2924</f>
        <v>0</v>
      </c>
      <c r="H2919" s="20">
        <f>Разбивка_по_щитам!K2924</f>
        <v>0</v>
      </c>
      <c r="I2919" s="20">
        <f>Разбивка_по_щитам!L2924</f>
        <v>0</v>
      </c>
      <c r="J2919" s="20">
        <f>Разбивка_по_щитам!M2924</f>
        <v>0</v>
      </c>
      <c r="K2919" s="20">
        <f>Разбивка_по_щитам!N2924</f>
        <v>0</v>
      </c>
      <c r="L2919" s="20"/>
      <c r="M2919" s="20">
        <f>Разбивка_по_щитам!P2924</f>
        <v>0</v>
      </c>
      <c r="N2919" s="20"/>
    </row>
    <row r="2920" spans="2:14" x14ac:dyDescent="0.2">
      <c r="B2920" s="20">
        <f>Разбивка_по_щитам!B2925</f>
        <v>0</v>
      </c>
      <c r="C2920" s="20">
        <f>Разбивка_по_щитам!C2925</f>
        <v>0</v>
      </c>
      <c r="D2920" s="20">
        <f>Разбивка_по_щитам!F2925</f>
        <v>0</v>
      </c>
      <c r="E2920" s="20">
        <f>Разбивка_по_щитам!H2925</f>
        <v>0</v>
      </c>
      <c r="F2920" s="20">
        <f>Разбивка_по_щитам!I2925</f>
        <v>0</v>
      </c>
      <c r="G2920" s="20">
        <f>Разбивка_по_щитам!J2925</f>
        <v>0</v>
      </c>
      <c r="H2920" s="20">
        <f>Разбивка_по_щитам!K2925</f>
        <v>0</v>
      </c>
      <c r="I2920" s="20">
        <f>Разбивка_по_щитам!L2925</f>
        <v>0</v>
      </c>
      <c r="J2920" s="20">
        <f>Разбивка_по_щитам!M2925</f>
        <v>0</v>
      </c>
      <c r="K2920" s="20">
        <f>Разбивка_по_щитам!N2925</f>
        <v>0</v>
      </c>
      <c r="L2920" s="20"/>
      <c r="M2920" s="20">
        <f>Разбивка_по_щитам!P2925</f>
        <v>0</v>
      </c>
      <c r="N2920" s="20"/>
    </row>
    <row r="2921" spans="2:14" x14ac:dyDescent="0.2">
      <c r="B2921" s="20">
        <f>Разбивка_по_щитам!B2926</f>
        <v>0</v>
      </c>
      <c r="C2921" s="20">
        <f>Разбивка_по_щитам!C2926</f>
        <v>0</v>
      </c>
      <c r="D2921" s="20">
        <f>Разбивка_по_щитам!F2926</f>
        <v>0</v>
      </c>
      <c r="E2921" s="20">
        <f>Разбивка_по_щитам!H2926</f>
        <v>0</v>
      </c>
      <c r="F2921" s="20">
        <f>Разбивка_по_щитам!I2926</f>
        <v>0</v>
      </c>
      <c r="G2921" s="20">
        <f>Разбивка_по_щитам!J2926</f>
        <v>0</v>
      </c>
      <c r="H2921" s="20">
        <f>Разбивка_по_щитам!K2926</f>
        <v>0</v>
      </c>
      <c r="I2921" s="20">
        <f>Разбивка_по_щитам!L2926</f>
        <v>0</v>
      </c>
      <c r="J2921" s="20">
        <f>Разбивка_по_щитам!M2926</f>
        <v>0</v>
      </c>
      <c r="K2921" s="20">
        <f>Разбивка_по_щитам!N2926</f>
        <v>0</v>
      </c>
      <c r="L2921" s="20"/>
      <c r="M2921" s="20">
        <f>Разбивка_по_щитам!P2926</f>
        <v>0</v>
      </c>
      <c r="N2921" s="20"/>
    </row>
    <row r="2922" spans="2:14" x14ac:dyDescent="0.2">
      <c r="B2922" s="20">
        <f>Разбивка_по_щитам!B2927</f>
        <v>0</v>
      </c>
      <c r="C2922" s="20">
        <f>Разбивка_по_щитам!C2927</f>
        <v>0</v>
      </c>
      <c r="D2922" s="20">
        <f>Разбивка_по_щитам!F2927</f>
        <v>0</v>
      </c>
      <c r="E2922" s="20">
        <f>Разбивка_по_щитам!H2927</f>
        <v>0</v>
      </c>
      <c r="F2922" s="20">
        <f>Разбивка_по_щитам!I2927</f>
        <v>0</v>
      </c>
      <c r="G2922" s="20">
        <f>Разбивка_по_щитам!J2927</f>
        <v>0</v>
      </c>
      <c r="H2922" s="20">
        <f>Разбивка_по_щитам!K2927</f>
        <v>0</v>
      </c>
      <c r="I2922" s="20">
        <f>Разбивка_по_щитам!L2927</f>
        <v>0</v>
      </c>
      <c r="J2922" s="20">
        <f>Разбивка_по_щитам!M2927</f>
        <v>0</v>
      </c>
      <c r="K2922" s="20">
        <f>Разбивка_по_щитам!N2927</f>
        <v>0</v>
      </c>
      <c r="L2922" s="20"/>
      <c r="M2922" s="20">
        <f>Разбивка_по_щитам!P2927</f>
        <v>0</v>
      </c>
      <c r="N2922" s="20"/>
    </row>
    <row r="2923" spans="2:14" x14ac:dyDescent="0.2">
      <c r="B2923" s="20">
        <f>Разбивка_по_щитам!B2928</f>
        <v>0</v>
      </c>
      <c r="C2923" s="20">
        <f>Разбивка_по_щитам!C2928</f>
        <v>0</v>
      </c>
      <c r="D2923" s="20">
        <f>Разбивка_по_щитам!F2928</f>
        <v>0</v>
      </c>
      <c r="E2923" s="20">
        <f>Разбивка_по_щитам!H2928</f>
        <v>0</v>
      </c>
      <c r="F2923" s="20">
        <f>Разбивка_по_щитам!I2928</f>
        <v>0</v>
      </c>
      <c r="G2923" s="20">
        <f>Разбивка_по_щитам!J2928</f>
        <v>0</v>
      </c>
      <c r="H2923" s="20">
        <f>Разбивка_по_щитам!K2928</f>
        <v>0</v>
      </c>
      <c r="I2923" s="20">
        <f>Разбивка_по_щитам!L2928</f>
        <v>0</v>
      </c>
      <c r="J2923" s="20">
        <f>Разбивка_по_щитам!M2928</f>
        <v>0</v>
      </c>
      <c r="K2923" s="20">
        <f>Разбивка_по_щитам!N2928</f>
        <v>0</v>
      </c>
      <c r="L2923" s="20"/>
      <c r="M2923" s="20">
        <f>Разбивка_по_щитам!P2928</f>
        <v>0</v>
      </c>
      <c r="N2923" s="20"/>
    </row>
    <row r="2924" spans="2:14" x14ac:dyDescent="0.2">
      <c r="B2924" s="20">
        <f>Разбивка_по_щитам!B2929</f>
        <v>0</v>
      </c>
      <c r="C2924" s="20">
        <f>Разбивка_по_щитам!C2929</f>
        <v>0</v>
      </c>
      <c r="D2924" s="20">
        <f>Разбивка_по_щитам!F2929</f>
        <v>0</v>
      </c>
      <c r="E2924" s="20">
        <f>Разбивка_по_щитам!H2929</f>
        <v>0</v>
      </c>
      <c r="F2924" s="20">
        <f>Разбивка_по_щитам!I2929</f>
        <v>0</v>
      </c>
      <c r="G2924" s="20">
        <f>Разбивка_по_щитам!J2929</f>
        <v>0</v>
      </c>
      <c r="H2924" s="20">
        <f>Разбивка_по_щитам!K2929</f>
        <v>0</v>
      </c>
      <c r="I2924" s="20">
        <f>Разбивка_по_щитам!L2929</f>
        <v>0</v>
      </c>
      <c r="J2924" s="20">
        <f>Разбивка_по_щитам!M2929</f>
        <v>0</v>
      </c>
      <c r="K2924" s="20">
        <f>Разбивка_по_щитам!N2929</f>
        <v>0</v>
      </c>
      <c r="L2924" s="20"/>
      <c r="M2924" s="20">
        <f>Разбивка_по_щитам!P2929</f>
        <v>0</v>
      </c>
      <c r="N2924" s="20"/>
    </row>
    <row r="2925" spans="2:14" x14ac:dyDescent="0.2">
      <c r="B2925" s="20">
        <f>Разбивка_по_щитам!B2930</f>
        <v>0</v>
      </c>
      <c r="C2925" s="20">
        <f>Разбивка_по_щитам!C2930</f>
        <v>0</v>
      </c>
      <c r="D2925" s="20">
        <f>Разбивка_по_щитам!F2930</f>
        <v>0</v>
      </c>
      <c r="E2925" s="20">
        <f>Разбивка_по_щитам!H2930</f>
        <v>0</v>
      </c>
      <c r="F2925" s="20">
        <f>Разбивка_по_щитам!I2930</f>
        <v>0</v>
      </c>
      <c r="G2925" s="20">
        <f>Разбивка_по_щитам!J2930</f>
        <v>0</v>
      </c>
      <c r="H2925" s="20">
        <f>Разбивка_по_щитам!K2930</f>
        <v>0</v>
      </c>
      <c r="I2925" s="20">
        <f>Разбивка_по_щитам!L2930</f>
        <v>0</v>
      </c>
      <c r="J2925" s="20">
        <f>Разбивка_по_щитам!M2930</f>
        <v>0</v>
      </c>
      <c r="K2925" s="20">
        <f>Разбивка_по_щитам!N2930</f>
        <v>0</v>
      </c>
      <c r="L2925" s="20"/>
      <c r="M2925" s="20">
        <f>Разбивка_по_щитам!P2930</f>
        <v>0</v>
      </c>
      <c r="N2925" s="20"/>
    </row>
    <row r="2926" spans="2:14" x14ac:dyDescent="0.2">
      <c r="B2926" s="20">
        <f>Разбивка_по_щитам!B2931</f>
        <v>0</v>
      </c>
      <c r="C2926" s="20">
        <f>Разбивка_по_щитам!C2931</f>
        <v>0</v>
      </c>
      <c r="D2926" s="20">
        <f>Разбивка_по_щитам!F2931</f>
        <v>0</v>
      </c>
      <c r="E2926" s="20">
        <f>Разбивка_по_щитам!H2931</f>
        <v>0</v>
      </c>
      <c r="F2926" s="20">
        <f>Разбивка_по_щитам!I2931</f>
        <v>0</v>
      </c>
      <c r="G2926" s="20">
        <f>Разбивка_по_щитам!J2931</f>
        <v>0</v>
      </c>
      <c r="H2926" s="20">
        <f>Разбивка_по_щитам!K2931</f>
        <v>0</v>
      </c>
      <c r="I2926" s="20">
        <f>Разбивка_по_щитам!L2931</f>
        <v>0</v>
      </c>
      <c r="J2926" s="20">
        <f>Разбивка_по_щитам!M2931</f>
        <v>0</v>
      </c>
      <c r="K2926" s="20">
        <f>Разбивка_по_щитам!N2931</f>
        <v>0</v>
      </c>
      <c r="L2926" s="20"/>
      <c r="M2926" s="20">
        <f>Разбивка_по_щитам!P2931</f>
        <v>0</v>
      </c>
      <c r="N2926" s="20"/>
    </row>
    <row r="2927" spans="2:14" x14ac:dyDescent="0.2">
      <c r="B2927" s="20">
        <f>Разбивка_по_щитам!B2932</f>
        <v>0</v>
      </c>
      <c r="C2927" s="20">
        <f>Разбивка_по_щитам!C2932</f>
        <v>0</v>
      </c>
      <c r="D2927" s="20">
        <f>Разбивка_по_щитам!F2932</f>
        <v>0</v>
      </c>
      <c r="E2927" s="20">
        <f>Разбивка_по_щитам!H2932</f>
        <v>0</v>
      </c>
      <c r="F2927" s="20">
        <f>Разбивка_по_щитам!I2932</f>
        <v>0</v>
      </c>
      <c r="G2927" s="20">
        <f>Разбивка_по_щитам!J2932</f>
        <v>0</v>
      </c>
      <c r="H2927" s="20">
        <f>Разбивка_по_щитам!K2932</f>
        <v>0</v>
      </c>
      <c r="I2927" s="20">
        <f>Разбивка_по_щитам!L2932</f>
        <v>0</v>
      </c>
      <c r="J2927" s="20">
        <f>Разбивка_по_щитам!M2932</f>
        <v>0</v>
      </c>
      <c r="K2927" s="20">
        <f>Разбивка_по_щитам!N2932</f>
        <v>0</v>
      </c>
      <c r="L2927" s="20"/>
      <c r="M2927" s="20">
        <f>Разбивка_по_щитам!P2932</f>
        <v>0</v>
      </c>
      <c r="N2927" s="20"/>
    </row>
    <row r="2928" spans="2:14" x14ac:dyDescent="0.2">
      <c r="B2928" s="20">
        <f>Разбивка_по_щитам!B2933</f>
        <v>0</v>
      </c>
      <c r="C2928" s="20">
        <f>Разбивка_по_щитам!C2933</f>
        <v>0</v>
      </c>
      <c r="D2928" s="20">
        <f>Разбивка_по_щитам!F2933</f>
        <v>0</v>
      </c>
      <c r="E2928" s="20">
        <f>Разбивка_по_щитам!H2933</f>
        <v>0</v>
      </c>
      <c r="F2928" s="20">
        <f>Разбивка_по_щитам!I2933</f>
        <v>0</v>
      </c>
      <c r="G2928" s="20">
        <f>Разбивка_по_щитам!J2933</f>
        <v>0</v>
      </c>
      <c r="H2928" s="20">
        <f>Разбивка_по_щитам!K2933</f>
        <v>0</v>
      </c>
      <c r="I2928" s="20">
        <f>Разбивка_по_щитам!L2933</f>
        <v>0</v>
      </c>
      <c r="J2928" s="20">
        <f>Разбивка_по_щитам!M2933</f>
        <v>0</v>
      </c>
      <c r="K2928" s="20">
        <f>Разбивка_по_щитам!N2933</f>
        <v>0</v>
      </c>
      <c r="L2928" s="20"/>
      <c r="M2928" s="20">
        <f>Разбивка_по_щитам!P2933</f>
        <v>0</v>
      </c>
      <c r="N2928" s="20"/>
    </row>
    <row r="2929" spans="2:14" x14ac:dyDescent="0.2">
      <c r="B2929" s="20">
        <f>Разбивка_по_щитам!B2934</f>
        <v>0</v>
      </c>
      <c r="C2929" s="20">
        <f>Разбивка_по_щитам!C2934</f>
        <v>0</v>
      </c>
      <c r="D2929" s="20">
        <f>Разбивка_по_щитам!F2934</f>
        <v>0</v>
      </c>
      <c r="E2929" s="20">
        <f>Разбивка_по_щитам!H2934</f>
        <v>0</v>
      </c>
      <c r="F2929" s="20">
        <f>Разбивка_по_щитам!I2934</f>
        <v>0</v>
      </c>
      <c r="G2929" s="20">
        <f>Разбивка_по_щитам!J2934</f>
        <v>0</v>
      </c>
      <c r="H2929" s="20">
        <f>Разбивка_по_щитам!K2934</f>
        <v>0</v>
      </c>
      <c r="I2929" s="20">
        <f>Разбивка_по_щитам!L2934</f>
        <v>0</v>
      </c>
      <c r="J2929" s="20">
        <f>Разбивка_по_щитам!M2934</f>
        <v>0</v>
      </c>
      <c r="K2929" s="20">
        <f>Разбивка_по_щитам!N2934</f>
        <v>0</v>
      </c>
      <c r="L2929" s="20"/>
      <c r="M2929" s="20">
        <f>Разбивка_по_щитам!P2934</f>
        <v>0</v>
      </c>
      <c r="N2929" s="20"/>
    </row>
    <row r="2930" spans="2:14" x14ac:dyDescent="0.2">
      <c r="B2930" s="20">
        <f>Разбивка_по_щитам!B2935</f>
        <v>0</v>
      </c>
      <c r="C2930" s="20">
        <f>Разбивка_по_щитам!C2935</f>
        <v>0</v>
      </c>
      <c r="D2930" s="20">
        <f>Разбивка_по_щитам!F2935</f>
        <v>0</v>
      </c>
      <c r="E2930" s="20">
        <f>Разбивка_по_щитам!H2935</f>
        <v>0</v>
      </c>
      <c r="F2930" s="20">
        <f>Разбивка_по_щитам!I2935</f>
        <v>0</v>
      </c>
      <c r="G2930" s="20">
        <f>Разбивка_по_щитам!J2935</f>
        <v>0</v>
      </c>
      <c r="H2930" s="20">
        <f>Разбивка_по_щитам!K2935</f>
        <v>0</v>
      </c>
      <c r="I2930" s="20">
        <f>Разбивка_по_щитам!L2935</f>
        <v>0</v>
      </c>
      <c r="J2930" s="20">
        <f>Разбивка_по_щитам!M2935</f>
        <v>0</v>
      </c>
      <c r="K2930" s="20">
        <f>Разбивка_по_щитам!N2935</f>
        <v>0</v>
      </c>
      <c r="L2930" s="20"/>
      <c r="M2930" s="20">
        <f>Разбивка_по_щитам!P2935</f>
        <v>0</v>
      </c>
      <c r="N2930" s="20"/>
    </row>
    <row r="2931" spans="2:14" x14ac:dyDescent="0.2">
      <c r="B2931" s="20">
        <f>Разбивка_по_щитам!B2936</f>
        <v>0</v>
      </c>
      <c r="C2931" s="20">
        <f>Разбивка_по_щитам!C2936</f>
        <v>0</v>
      </c>
      <c r="D2931" s="20">
        <f>Разбивка_по_щитам!F2936</f>
        <v>0</v>
      </c>
      <c r="E2931" s="20">
        <f>Разбивка_по_щитам!H2936</f>
        <v>0</v>
      </c>
      <c r="F2931" s="20">
        <f>Разбивка_по_щитам!I2936</f>
        <v>0</v>
      </c>
      <c r="G2931" s="20">
        <f>Разбивка_по_щитам!J2936</f>
        <v>0</v>
      </c>
      <c r="H2931" s="20">
        <f>Разбивка_по_щитам!K2936</f>
        <v>0</v>
      </c>
      <c r="I2931" s="20">
        <f>Разбивка_по_щитам!L2936</f>
        <v>0</v>
      </c>
      <c r="J2931" s="20">
        <f>Разбивка_по_щитам!M2936</f>
        <v>0</v>
      </c>
      <c r="K2931" s="20">
        <f>Разбивка_по_щитам!N2936</f>
        <v>0</v>
      </c>
      <c r="L2931" s="20"/>
      <c r="M2931" s="20">
        <f>Разбивка_по_щитам!P2936</f>
        <v>0</v>
      </c>
      <c r="N2931" s="20"/>
    </row>
    <row r="2932" spans="2:14" x14ac:dyDescent="0.2">
      <c r="B2932" s="20">
        <f>Разбивка_по_щитам!B2937</f>
        <v>0</v>
      </c>
      <c r="C2932" s="20">
        <f>Разбивка_по_щитам!C2937</f>
        <v>0</v>
      </c>
      <c r="D2932" s="20">
        <f>Разбивка_по_щитам!F2937</f>
        <v>0</v>
      </c>
      <c r="E2932" s="20">
        <f>Разбивка_по_щитам!H2937</f>
        <v>0</v>
      </c>
      <c r="F2932" s="20">
        <f>Разбивка_по_щитам!I2937</f>
        <v>0</v>
      </c>
      <c r="G2932" s="20">
        <f>Разбивка_по_щитам!J2937</f>
        <v>0</v>
      </c>
      <c r="H2932" s="20">
        <f>Разбивка_по_щитам!K2937</f>
        <v>0</v>
      </c>
      <c r="I2932" s="20">
        <f>Разбивка_по_щитам!L2937</f>
        <v>0</v>
      </c>
      <c r="J2932" s="20">
        <f>Разбивка_по_щитам!M2937</f>
        <v>0</v>
      </c>
      <c r="K2932" s="20">
        <f>Разбивка_по_щитам!N2937</f>
        <v>0</v>
      </c>
      <c r="L2932" s="20"/>
      <c r="M2932" s="20">
        <f>Разбивка_по_щитам!P2937</f>
        <v>0</v>
      </c>
      <c r="N2932" s="20"/>
    </row>
    <row r="2933" spans="2:14" x14ac:dyDescent="0.2">
      <c r="B2933" s="20">
        <f>Разбивка_по_щитам!B2938</f>
        <v>0</v>
      </c>
      <c r="C2933" s="20">
        <f>Разбивка_по_щитам!C2938</f>
        <v>0</v>
      </c>
      <c r="D2933" s="20">
        <f>Разбивка_по_щитам!F2938</f>
        <v>0</v>
      </c>
      <c r="E2933" s="20">
        <f>Разбивка_по_щитам!H2938</f>
        <v>0</v>
      </c>
      <c r="F2933" s="20">
        <f>Разбивка_по_щитам!I2938</f>
        <v>0</v>
      </c>
      <c r="G2933" s="20">
        <f>Разбивка_по_щитам!J2938</f>
        <v>0</v>
      </c>
      <c r="H2933" s="20">
        <f>Разбивка_по_щитам!K2938</f>
        <v>0</v>
      </c>
      <c r="I2933" s="20">
        <f>Разбивка_по_щитам!L2938</f>
        <v>0</v>
      </c>
      <c r="J2933" s="20">
        <f>Разбивка_по_щитам!M2938</f>
        <v>0</v>
      </c>
      <c r="K2933" s="20">
        <f>Разбивка_по_щитам!N2938</f>
        <v>0</v>
      </c>
      <c r="L2933" s="20"/>
      <c r="M2933" s="20">
        <f>Разбивка_по_щитам!P2938</f>
        <v>0</v>
      </c>
      <c r="N2933" s="20"/>
    </row>
    <row r="2934" spans="2:14" x14ac:dyDescent="0.2">
      <c r="B2934" s="20">
        <f>Разбивка_по_щитам!B2939</f>
        <v>0</v>
      </c>
      <c r="C2934" s="20">
        <f>Разбивка_по_щитам!C2939</f>
        <v>0</v>
      </c>
      <c r="D2934" s="20">
        <f>Разбивка_по_щитам!F2939</f>
        <v>0</v>
      </c>
      <c r="E2934" s="20">
        <f>Разбивка_по_щитам!H2939</f>
        <v>0</v>
      </c>
      <c r="F2934" s="20">
        <f>Разбивка_по_щитам!I2939</f>
        <v>0</v>
      </c>
      <c r="G2934" s="20">
        <f>Разбивка_по_щитам!J2939</f>
        <v>0</v>
      </c>
      <c r="H2934" s="20">
        <f>Разбивка_по_щитам!K2939</f>
        <v>0</v>
      </c>
      <c r="I2934" s="20">
        <f>Разбивка_по_щитам!L2939</f>
        <v>0</v>
      </c>
      <c r="J2934" s="20">
        <f>Разбивка_по_щитам!M2939</f>
        <v>0</v>
      </c>
      <c r="K2934" s="20">
        <f>Разбивка_по_щитам!N2939</f>
        <v>0</v>
      </c>
      <c r="L2934" s="20"/>
      <c r="M2934" s="20">
        <f>Разбивка_по_щитам!P2939</f>
        <v>0</v>
      </c>
      <c r="N2934" s="20"/>
    </row>
    <row r="2935" spans="2:14" x14ac:dyDescent="0.2">
      <c r="B2935" s="20">
        <f>Разбивка_по_щитам!B2940</f>
        <v>0</v>
      </c>
      <c r="C2935" s="20">
        <f>Разбивка_по_щитам!C2940</f>
        <v>0</v>
      </c>
      <c r="D2935" s="20">
        <f>Разбивка_по_щитам!F2940</f>
        <v>0</v>
      </c>
      <c r="E2935" s="20">
        <f>Разбивка_по_щитам!H2940</f>
        <v>0</v>
      </c>
      <c r="F2935" s="20">
        <f>Разбивка_по_щитам!I2940</f>
        <v>0</v>
      </c>
      <c r="G2935" s="20">
        <f>Разбивка_по_щитам!J2940</f>
        <v>0</v>
      </c>
      <c r="H2935" s="20">
        <f>Разбивка_по_щитам!K2940</f>
        <v>0</v>
      </c>
      <c r="I2935" s="20">
        <f>Разбивка_по_щитам!L2940</f>
        <v>0</v>
      </c>
      <c r="J2935" s="20">
        <f>Разбивка_по_щитам!M2940</f>
        <v>0</v>
      </c>
      <c r="K2935" s="20">
        <f>Разбивка_по_щитам!N2940</f>
        <v>0</v>
      </c>
      <c r="L2935" s="20"/>
      <c r="M2935" s="20">
        <f>Разбивка_по_щитам!P2940</f>
        <v>0</v>
      </c>
      <c r="N2935" s="20"/>
    </row>
    <row r="2936" spans="2:14" x14ac:dyDescent="0.2">
      <c r="B2936" s="20">
        <f>Разбивка_по_щитам!B2941</f>
        <v>0</v>
      </c>
      <c r="C2936" s="20">
        <f>Разбивка_по_щитам!C2941</f>
        <v>0</v>
      </c>
      <c r="D2936" s="20">
        <f>Разбивка_по_щитам!F2941</f>
        <v>0</v>
      </c>
      <c r="E2936" s="20">
        <f>Разбивка_по_щитам!H2941</f>
        <v>0</v>
      </c>
      <c r="F2936" s="20">
        <f>Разбивка_по_щитам!I2941</f>
        <v>0</v>
      </c>
      <c r="G2936" s="20">
        <f>Разбивка_по_щитам!J2941</f>
        <v>0</v>
      </c>
      <c r="H2936" s="20">
        <f>Разбивка_по_щитам!K2941</f>
        <v>0</v>
      </c>
      <c r="I2936" s="20">
        <f>Разбивка_по_щитам!L2941</f>
        <v>0</v>
      </c>
      <c r="J2936" s="20">
        <f>Разбивка_по_щитам!M2941</f>
        <v>0</v>
      </c>
      <c r="K2936" s="20">
        <f>Разбивка_по_щитам!N2941</f>
        <v>0</v>
      </c>
      <c r="L2936" s="20"/>
      <c r="M2936" s="20">
        <f>Разбивка_по_щитам!P2941</f>
        <v>0</v>
      </c>
      <c r="N2936" s="20"/>
    </row>
    <row r="2937" spans="2:14" x14ac:dyDescent="0.2">
      <c r="B2937" s="20">
        <f>Разбивка_по_щитам!B2942</f>
        <v>0</v>
      </c>
      <c r="C2937" s="20">
        <f>Разбивка_по_щитам!C2942</f>
        <v>0</v>
      </c>
      <c r="D2937" s="20">
        <f>Разбивка_по_щитам!F2942</f>
        <v>0</v>
      </c>
      <c r="E2937" s="20">
        <f>Разбивка_по_щитам!H2942</f>
        <v>0</v>
      </c>
      <c r="F2937" s="20">
        <f>Разбивка_по_щитам!I2942</f>
        <v>0</v>
      </c>
      <c r="G2937" s="20">
        <f>Разбивка_по_щитам!J2942</f>
        <v>0</v>
      </c>
      <c r="H2937" s="20">
        <f>Разбивка_по_щитам!K2942</f>
        <v>0</v>
      </c>
      <c r="I2937" s="20">
        <f>Разбивка_по_щитам!L2942</f>
        <v>0</v>
      </c>
      <c r="J2937" s="20">
        <f>Разбивка_по_щитам!M2942</f>
        <v>0</v>
      </c>
      <c r="K2937" s="20">
        <f>Разбивка_по_щитам!N2942</f>
        <v>0</v>
      </c>
      <c r="L2937" s="20"/>
      <c r="M2937" s="20">
        <f>Разбивка_по_щитам!P2942</f>
        <v>0</v>
      </c>
      <c r="N2937" s="20"/>
    </row>
    <row r="2938" spans="2:14" x14ac:dyDescent="0.2">
      <c r="B2938" s="20">
        <f>Разбивка_по_щитам!B2943</f>
        <v>0</v>
      </c>
      <c r="C2938" s="20">
        <f>Разбивка_по_щитам!C2943</f>
        <v>0</v>
      </c>
      <c r="D2938" s="20">
        <f>Разбивка_по_щитам!F2943</f>
        <v>0</v>
      </c>
      <c r="E2938" s="20">
        <f>Разбивка_по_щитам!H2943</f>
        <v>0</v>
      </c>
      <c r="F2938" s="20">
        <f>Разбивка_по_щитам!I2943</f>
        <v>0</v>
      </c>
      <c r="G2938" s="20">
        <f>Разбивка_по_щитам!J2943</f>
        <v>0</v>
      </c>
      <c r="H2938" s="20">
        <f>Разбивка_по_щитам!K2943</f>
        <v>0</v>
      </c>
      <c r="I2938" s="20">
        <f>Разбивка_по_щитам!L2943</f>
        <v>0</v>
      </c>
      <c r="J2938" s="20">
        <f>Разбивка_по_щитам!M2943</f>
        <v>0</v>
      </c>
      <c r="K2938" s="20">
        <f>Разбивка_по_щитам!N2943</f>
        <v>0</v>
      </c>
      <c r="L2938" s="20"/>
      <c r="M2938" s="20">
        <f>Разбивка_по_щитам!P2943</f>
        <v>0</v>
      </c>
      <c r="N2938" s="20"/>
    </row>
    <row r="2939" spans="2:14" x14ac:dyDescent="0.2">
      <c r="B2939" s="20">
        <f>Разбивка_по_щитам!B2944</f>
        <v>0</v>
      </c>
      <c r="C2939" s="20">
        <f>Разбивка_по_щитам!C2944</f>
        <v>0</v>
      </c>
      <c r="D2939" s="20">
        <f>Разбивка_по_щитам!F2944</f>
        <v>0</v>
      </c>
      <c r="E2939" s="20">
        <f>Разбивка_по_щитам!H2944</f>
        <v>0</v>
      </c>
      <c r="F2939" s="20">
        <f>Разбивка_по_щитам!I2944</f>
        <v>0</v>
      </c>
      <c r="G2939" s="20">
        <f>Разбивка_по_щитам!J2944</f>
        <v>0</v>
      </c>
      <c r="H2939" s="20">
        <f>Разбивка_по_щитам!K2944</f>
        <v>0</v>
      </c>
      <c r="I2939" s="20">
        <f>Разбивка_по_щитам!L2944</f>
        <v>0</v>
      </c>
      <c r="J2939" s="20">
        <f>Разбивка_по_щитам!M2944</f>
        <v>0</v>
      </c>
      <c r="K2939" s="20">
        <f>Разбивка_по_щитам!N2944</f>
        <v>0</v>
      </c>
      <c r="L2939" s="20"/>
      <c r="M2939" s="20">
        <f>Разбивка_по_щитам!P2944</f>
        <v>0</v>
      </c>
      <c r="N2939" s="20"/>
    </row>
    <row r="2940" spans="2:14" x14ac:dyDescent="0.2">
      <c r="B2940" s="20">
        <f>Разбивка_по_щитам!B2945</f>
        <v>0</v>
      </c>
      <c r="C2940" s="20">
        <f>Разбивка_по_щитам!C2945</f>
        <v>0</v>
      </c>
      <c r="D2940" s="20">
        <f>Разбивка_по_щитам!F2945</f>
        <v>0</v>
      </c>
      <c r="E2940" s="20">
        <f>Разбивка_по_щитам!H2945</f>
        <v>0</v>
      </c>
      <c r="F2940" s="20">
        <f>Разбивка_по_щитам!I2945</f>
        <v>0</v>
      </c>
      <c r="G2940" s="20">
        <f>Разбивка_по_щитам!J2945</f>
        <v>0</v>
      </c>
      <c r="H2940" s="20">
        <f>Разбивка_по_щитам!K2945</f>
        <v>0</v>
      </c>
      <c r="I2940" s="20">
        <f>Разбивка_по_щитам!L2945</f>
        <v>0</v>
      </c>
      <c r="J2940" s="20">
        <f>Разбивка_по_щитам!M2945</f>
        <v>0</v>
      </c>
      <c r="K2940" s="20">
        <f>Разбивка_по_щитам!N2945</f>
        <v>0</v>
      </c>
      <c r="L2940" s="20"/>
      <c r="M2940" s="20">
        <f>Разбивка_по_щитам!P2945</f>
        <v>0</v>
      </c>
      <c r="N2940" s="20"/>
    </row>
    <row r="2941" spans="2:14" x14ac:dyDescent="0.2">
      <c r="B2941" s="20">
        <f>Разбивка_по_щитам!B2946</f>
        <v>0</v>
      </c>
      <c r="C2941" s="20">
        <f>Разбивка_по_щитам!C2946</f>
        <v>0</v>
      </c>
      <c r="D2941" s="20">
        <f>Разбивка_по_щитам!F2946</f>
        <v>0</v>
      </c>
      <c r="E2941" s="20">
        <f>Разбивка_по_щитам!H2946</f>
        <v>0</v>
      </c>
      <c r="F2941" s="20">
        <f>Разбивка_по_щитам!I2946</f>
        <v>0</v>
      </c>
      <c r="G2941" s="20">
        <f>Разбивка_по_щитам!J2946</f>
        <v>0</v>
      </c>
      <c r="H2941" s="20">
        <f>Разбивка_по_щитам!K2946</f>
        <v>0</v>
      </c>
      <c r="I2941" s="20">
        <f>Разбивка_по_щитам!L2946</f>
        <v>0</v>
      </c>
      <c r="J2941" s="20">
        <f>Разбивка_по_щитам!M2946</f>
        <v>0</v>
      </c>
      <c r="K2941" s="20">
        <f>Разбивка_по_щитам!N2946</f>
        <v>0</v>
      </c>
      <c r="L2941" s="20"/>
      <c r="M2941" s="20">
        <f>Разбивка_по_щитам!P2946</f>
        <v>0</v>
      </c>
      <c r="N2941" s="20"/>
    </row>
    <row r="2942" spans="2:14" x14ac:dyDescent="0.2">
      <c r="B2942" s="20">
        <f>Разбивка_по_щитам!B2947</f>
        <v>0</v>
      </c>
      <c r="C2942" s="20">
        <f>Разбивка_по_щитам!C2947</f>
        <v>0</v>
      </c>
      <c r="D2942" s="20">
        <f>Разбивка_по_щитам!F2947</f>
        <v>0</v>
      </c>
      <c r="E2942" s="20">
        <f>Разбивка_по_щитам!H2947</f>
        <v>0</v>
      </c>
      <c r="F2942" s="20">
        <f>Разбивка_по_щитам!I2947</f>
        <v>0</v>
      </c>
      <c r="G2942" s="20">
        <f>Разбивка_по_щитам!J2947</f>
        <v>0</v>
      </c>
      <c r="H2942" s="20">
        <f>Разбивка_по_щитам!K2947</f>
        <v>0</v>
      </c>
      <c r="I2942" s="20">
        <f>Разбивка_по_щитам!L2947</f>
        <v>0</v>
      </c>
      <c r="J2942" s="20">
        <f>Разбивка_по_щитам!M2947</f>
        <v>0</v>
      </c>
      <c r="K2942" s="20">
        <f>Разбивка_по_щитам!N2947</f>
        <v>0</v>
      </c>
      <c r="L2942" s="20"/>
      <c r="M2942" s="20">
        <f>Разбивка_по_щитам!P2947</f>
        <v>0</v>
      </c>
      <c r="N2942" s="20"/>
    </row>
    <row r="2943" spans="2:14" x14ac:dyDescent="0.2">
      <c r="B2943" s="20">
        <f>Разбивка_по_щитам!B2948</f>
        <v>0</v>
      </c>
      <c r="C2943" s="20">
        <f>Разбивка_по_щитам!C2948</f>
        <v>0</v>
      </c>
      <c r="D2943" s="20">
        <f>Разбивка_по_щитам!F2948</f>
        <v>0</v>
      </c>
      <c r="E2943" s="20">
        <f>Разбивка_по_щитам!H2948</f>
        <v>0</v>
      </c>
      <c r="F2943" s="20">
        <f>Разбивка_по_щитам!I2948</f>
        <v>0</v>
      </c>
      <c r="G2943" s="20">
        <f>Разбивка_по_щитам!J2948</f>
        <v>0</v>
      </c>
      <c r="H2943" s="20">
        <f>Разбивка_по_щитам!K2948</f>
        <v>0</v>
      </c>
      <c r="I2943" s="20">
        <f>Разбивка_по_щитам!L2948</f>
        <v>0</v>
      </c>
      <c r="J2943" s="20">
        <f>Разбивка_по_щитам!M2948</f>
        <v>0</v>
      </c>
      <c r="K2943" s="20">
        <f>Разбивка_по_щитам!N2948</f>
        <v>0</v>
      </c>
      <c r="L2943" s="20"/>
      <c r="M2943" s="20">
        <f>Разбивка_по_щитам!P2948</f>
        <v>0</v>
      </c>
      <c r="N2943" s="20"/>
    </row>
    <row r="2944" spans="2:14" x14ac:dyDescent="0.2">
      <c r="B2944" s="20">
        <f>Разбивка_по_щитам!B2949</f>
        <v>0</v>
      </c>
      <c r="C2944" s="20">
        <f>Разбивка_по_щитам!C2949</f>
        <v>0</v>
      </c>
      <c r="D2944" s="20">
        <f>Разбивка_по_щитам!F2949</f>
        <v>0</v>
      </c>
      <c r="E2944" s="20">
        <f>Разбивка_по_щитам!H2949</f>
        <v>0</v>
      </c>
      <c r="F2944" s="20">
        <f>Разбивка_по_щитам!I2949</f>
        <v>0</v>
      </c>
      <c r="G2944" s="20">
        <f>Разбивка_по_щитам!J2949</f>
        <v>0</v>
      </c>
      <c r="H2944" s="20">
        <f>Разбивка_по_щитам!K2949</f>
        <v>0</v>
      </c>
      <c r="I2944" s="20">
        <f>Разбивка_по_щитам!L2949</f>
        <v>0</v>
      </c>
      <c r="J2944" s="20">
        <f>Разбивка_по_щитам!M2949</f>
        <v>0</v>
      </c>
      <c r="K2944" s="20">
        <f>Разбивка_по_щитам!N2949</f>
        <v>0</v>
      </c>
      <c r="L2944" s="20"/>
      <c r="M2944" s="20">
        <f>Разбивка_по_щитам!P2949</f>
        <v>0</v>
      </c>
      <c r="N2944" s="20"/>
    </row>
    <row r="2945" spans="2:14" x14ac:dyDescent="0.2">
      <c r="B2945" s="20">
        <f>Разбивка_по_щитам!B2950</f>
        <v>0</v>
      </c>
      <c r="C2945" s="20">
        <f>Разбивка_по_щитам!C2950</f>
        <v>0</v>
      </c>
      <c r="D2945" s="20">
        <f>Разбивка_по_щитам!F2950</f>
        <v>0</v>
      </c>
      <c r="E2945" s="20">
        <f>Разбивка_по_щитам!H2950</f>
        <v>0</v>
      </c>
      <c r="F2945" s="20">
        <f>Разбивка_по_щитам!I2950</f>
        <v>0</v>
      </c>
      <c r="G2945" s="20">
        <f>Разбивка_по_щитам!J2950</f>
        <v>0</v>
      </c>
      <c r="H2945" s="20">
        <f>Разбивка_по_щитам!K2950</f>
        <v>0</v>
      </c>
      <c r="I2945" s="20">
        <f>Разбивка_по_щитам!L2950</f>
        <v>0</v>
      </c>
      <c r="J2945" s="20">
        <f>Разбивка_по_щитам!M2950</f>
        <v>0</v>
      </c>
      <c r="K2945" s="20">
        <f>Разбивка_по_щитам!N2950</f>
        <v>0</v>
      </c>
      <c r="L2945" s="20"/>
      <c r="M2945" s="20">
        <f>Разбивка_по_щитам!P2950</f>
        <v>0</v>
      </c>
      <c r="N2945" s="20"/>
    </row>
    <row r="2946" spans="2:14" x14ac:dyDescent="0.2">
      <c r="B2946" s="20">
        <f>Разбивка_по_щитам!B2951</f>
        <v>0</v>
      </c>
      <c r="C2946" s="20">
        <f>Разбивка_по_щитам!C2951</f>
        <v>0</v>
      </c>
      <c r="D2946" s="20">
        <f>Разбивка_по_щитам!F2951</f>
        <v>0</v>
      </c>
      <c r="E2946" s="20">
        <f>Разбивка_по_щитам!H2951</f>
        <v>0</v>
      </c>
      <c r="F2946" s="20">
        <f>Разбивка_по_щитам!I2951</f>
        <v>0</v>
      </c>
      <c r="G2946" s="20">
        <f>Разбивка_по_щитам!J2951</f>
        <v>0</v>
      </c>
      <c r="H2946" s="20">
        <f>Разбивка_по_щитам!K2951</f>
        <v>0</v>
      </c>
      <c r="I2946" s="20">
        <f>Разбивка_по_щитам!L2951</f>
        <v>0</v>
      </c>
      <c r="J2946" s="20">
        <f>Разбивка_по_щитам!M2951</f>
        <v>0</v>
      </c>
      <c r="K2946" s="20">
        <f>Разбивка_по_щитам!N2951</f>
        <v>0</v>
      </c>
      <c r="L2946" s="20"/>
      <c r="M2946" s="20">
        <f>Разбивка_по_щитам!P2951</f>
        <v>0</v>
      </c>
      <c r="N2946" s="20"/>
    </row>
    <row r="2947" spans="2:14" x14ac:dyDescent="0.2">
      <c r="B2947" s="20">
        <f>Разбивка_по_щитам!B2952</f>
        <v>0</v>
      </c>
      <c r="C2947" s="20">
        <f>Разбивка_по_щитам!C2952</f>
        <v>0</v>
      </c>
      <c r="D2947" s="20">
        <f>Разбивка_по_щитам!F2952</f>
        <v>0</v>
      </c>
      <c r="E2947" s="20">
        <f>Разбивка_по_щитам!H2952</f>
        <v>0</v>
      </c>
      <c r="F2947" s="20">
        <f>Разбивка_по_щитам!I2952</f>
        <v>0</v>
      </c>
      <c r="G2947" s="20">
        <f>Разбивка_по_щитам!J2952</f>
        <v>0</v>
      </c>
      <c r="H2947" s="20">
        <f>Разбивка_по_щитам!K2952</f>
        <v>0</v>
      </c>
      <c r="I2947" s="20">
        <f>Разбивка_по_щитам!L2952</f>
        <v>0</v>
      </c>
      <c r="J2947" s="20">
        <f>Разбивка_по_щитам!M2952</f>
        <v>0</v>
      </c>
      <c r="K2947" s="20">
        <f>Разбивка_по_щитам!N2952</f>
        <v>0</v>
      </c>
      <c r="L2947" s="20"/>
      <c r="M2947" s="20">
        <f>Разбивка_по_щитам!P2952</f>
        <v>0</v>
      </c>
      <c r="N2947" s="20"/>
    </row>
    <row r="2948" spans="2:14" x14ac:dyDescent="0.2">
      <c r="B2948" s="20">
        <f>Разбивка_по_щитам!B2953</f>
        <v>0</v>
      </c>
      <c r="C2948" s="20">
        <f>Разбивка_по_щитам!C2953</f>
        <v>0</v>
      </c>
      <c r="D2948" s="20">
        <f>Разбивка_по_щитам!F2953</f>
        <v>0</v>
      </c>
      <c r="E2948" s="20">
        <f>Разбивка_по_щитам!H2953</f>
        <v>0</v>
      </c>
      <c r="F2948" s="20">
        <f>Разбивка_по_щитам!I2953</f>
        <v>0</v>
      </c>
      <c r="G2948" s="20">
        <f>Разбивка_по_щитам!J2953</f>
        <v>0</v>
      </c>
      <c r="H2948" s="20">
        <f>Разбивка_по_щитам!K2953</f>
        <v>0</v>
      </c>
      <c r="I2948" s="20">
        <f>Разбивка_по_щитам!L2953</f>
        <v>0</v>
      </c>
      <c r="J2948" s="20">
        <f>Разбивка_по_щитам!M2953</f>
        <v>0</v>
      </c>
      <c r="K2948" s="20">
        <f>Разбивка_по_щитам!N2953</f>
        <v>0</v>
      </c>
      <c r="L2948" s="20"/>
      <c r="M2948" s="20">
        <f>Разбивка_по_щитам!P2953</f>
        <v>0</v>
      </c>
      <c r="N2948" s="20"/>
    </row>
    <row r="2949" spans="2:14" x14ac:dyDescent="0.2">
      <c r="B2949" s="20">
        <f>Разбивка_по_щитам!B2954</f>
        <v>0</v>
      </c>
      <c r="C2949" s="20">
        <f>Разбивка_по_щитам!C2954</f>
        <v>0</v>
      </c>
      <c r="D2949" s="20">
        <f>Разбивка_по_щитам!F2954</f>
        <v>0</v>
      </c>
      <c r="E2949" s="20">
        <f>Разбивка_по_щитам!H2954</f>
        <v>0</v>
      </c>
      <c r="F2949" s="20">
        <f>Разбивка_по_щитам!I2954</f>
        <v>0</v>
      </c>
      <c r="G2949" s="20">
        <f>Разбивка_по_щитам!J2954</f>
        <v>0</v>
      </c>
      <c r="H2949" s="20">
        <f>Разбивка_по_щитам!K2954</f>
        <v>0</v>
      </c>
      <c r="I2949" s="20">
        <f>Разбивка_по_щитам!L2954</f>
        <v>0</v>
      </c>
      <c r="J2949" s="20">
        <f>Разбивка_по_щитам!M2954</f>
        <v>0</v>
      </c>
      <c r="K2949" s="20">
        <f>Разбивка_по_щитам!N2954</f>
        <v>0</v>
      </c>
      <c r="L2949" s="20"/>
      <c r="M2949" s="20">
        <f>Разбивка_по_щитам!P2954</f>
        <v>0</v>
      </c>
      <c r="N2949" s="20"/>
    </row>
    <row r="2950" spans="2:14" x14ac:dyDescent="0.2">
      <c r="B2950" s="20">
        <f>Разбивка_по_щитам!B2955</f>
        <v>0</v>
      </c>
      <c r="C2950" s="20">
        <f>Разбивка_по_щитам!C2955</f>
        <v>0</v>
      </c>
      <c r="D2950" s="20">
        <f>Разбивка_по_щитам!F2955</f>
        <v>0</v>
      </c>
      <c r="E2950" s="20">
        <f>Разбивка_по_щитам!H2955</f>
        <v>0</v>
      </c>
      <c r="F2950" s="20">
        <f>Разбивка_по_щитам!I2955</f>
        <v>0</v>
      </c>
      <c r="G2950" s="20">
        <f>Разбивка_по_щитам!J2955</f>
        <v>0</v>
      </c>
      <c r="H2950" s="20">
        <f>Разбивка_по_щитам!K2955</f>
        <v>0</v>
      </c>
      <c r="I2950" s="20">
        <f>Разбивка_по_щитам!L2955</f>
        <v>0</v>
      </c>
      <c r="J2950" s="20">
        <f>Разбивка_по_щитам!M2955</f>
        <v>0</v>
      </c>
      <c r="K2950" s="20">
        <f>Разбивка_по_щитам!N2955</f>
        <v>0</v>
      </c>
      <c r="L2950" s="20"/>
      <c r="M2950" s="20">
        <f>Разбивка_по_щитам!P2955</f>
        <v>0</v>
      </c>
      <c r="N2950" s="20"/>
    </row>
    <row r="2951" spans="2:14" x14ac:dyDescent="0.2">
      <c r="B2951" s="20">
        <f>Разбивка_по_щитам!B2956</f>
        <v>0</v>
      </c>
      <c r="C2951" s="20">
        <f>Разбивка_по_щитам!C2956</f>
        <v>0</v>
      </c>
      <c r="D2951" s="20">
        <f>Разбивка_по_щитам!F2956</f>
        <v>0</v>
      </c>
      <c r="E2951" s="20">
        <f>Разбивка_по_щитам!H2956</f>
        <v>0</v>
      </c>
      <c r="F2951" s="20">
        <f>Разбивка_по_щитам!I2956</f>
        <v>0</v>
      </c>
      <c r="G2951" s="20">
        <f>Разбивка_по_щитам!J2956</f>
        <v>0</v>
      </c>
      <c r="H2951" s="20">
        <f>Разбивка_по_щитам!K2956</f>
        <v>0</v>
      </c>
      <c r="I2951" s="20">
        <f>Разбивка_по_щитам!L2956</f>
        <v>0</v>
      </c>
      <c r="J2951" s="20">
        <f>Разбивка_по_щитам!M2956</f>
        <v>0</v>
      </c>
      <c r="K2951" s="20">
        <f>Разбивка_по_щитам!N2956</f>
        <v>0</v>
      </c>
      <c r="L2951" s="20"/>
      <c r="M2951" s="20">
        <f>Разбивка_по_щитам!P2956</f>
        <v>0</v>
      </c>
      <c r="N2951" s="20"/>
    </row>
    <row r="2952" spans="2:14" x14ac:dyDescent="0.2">
      <c r="B2952" s="20">
        <f>Разбивка_по_щитам!B2957</f>
        <v>0</v>
      </c>
      <c r="C2952" s="20">
        <f>Разбивка_по_щитам!C2957</f>
        <v>0</v>
      </c>
      <c r="D2952" s="20">
        <f>Разбивка_по_щитам!F2957</f>
        <v>0</v>
      </c>
      <c r="E2952" s="20">
        <f>Разбивка_по_щитам!H2957</f>
        <v>0</v>
      </c>
      <c r="F2952" s="20">
        <f>Разбивка_по_щитам!I2957</f>
        <v>0</v>
      </c>
      <c r="G2952" s="20">
        <f>Разбивка_по_щитам!J2957</f>
        <v>0</v>
      </c>
      <c r="H2952" s="20">
        <f>Разбивка_по_щитам!K2957</f>
        <v>0</v>
      </c>
      <c r="I2952" s="20">
        <f>Разбивка_по_щитам!L2957</f>
        <v>0</v>
      </c>
      <c r="J2952" s="20">
        <f>Разбивка_по_щитам!M2957</f>
        <v>0</v>
      </c>
      <c r="K2952" s="20">
        <f>Разбивка_по_щитам!N2957</f>
        <v>0</v>
      </c>
      <c r="L2952" s="20"/>
      <c r="M2952" s="20">
        <f>Разбивка_по_щитам!P2957</f>
        <v>0</v>
      </c>
      <c r="N2952" s="20"/>
    </row>
    <row r="2953" spans="2:14" x14ac:dyDescent="0.2">
      <c r="B2953" s="20">
        <f>Разбивка_по_щитам!B2958</f>
        <v>0</v>
      </c>
      <c r="C2953" s="20">
        <f>Разбивка_по_щитам!C2958</f>
        <v>0</v>
      </c>
      <c r="D2953" s="20">
        <f>Разбивка_по_щитам!F2958</f>
        <v>0</v>
      </c>
      <c r="E2953" s="20">
        <f>Разбивка_по_щитам!H2958</f>
        <v>0</v>
      </c>
      <c r="F2953" s="20">
        <f>Разбивка_по_щитам!I2958</f>
        <v>0</v>
      </c>
      <c r="G2953" s="20">
        <f>Разбивка_по_щитам!J2958</f>
        <v>0</v>
      </c>
      <c r="H2953" s="20">
        <f>Разбивка_по_щитам!K2958</f>
        <v>0</v>
      </c>
      <c r="I2953" s="20">
        <f>Разбивка_по_щитам!L2958</f>
        <v>0</v>
      </c>
      <c r="J2953" s="20">
        <f>Разбивка_по_щитам!M2958</f>
        <v>0</v>
      </c>
      <c r="K2953" s="20">
        <f>Разбивка_по_щитам!N2958</f>
        <v>0</v>
      </c>
      <c r="L2953" s="20"/>
      <c r="M2953" s="20">
        <f>Разбивка_по_щитам!P2958</f>
        <v>0</v>
      </c>
      <c r="N2953" s="20"/>
    </row>
    <row r="2954" spans="2:14" x14ac:dyDescent="0.2">
      <c r="B2954" s="20">
        <f>Разбивка_по_щитам!B2959</f>
        <v>0</v>
      </c>
      <c r="C2954" s="20">
        <f>Разбивка_по_щитам!C2959</f>
        <v>0</v>
      </c>
      <c r="D2954" s="20">
        <f>Разбивка_по_щитам!F2959</f>
        <v>0</v>
      </c>
      <c r="E2954" s="20">
        <f>Разбивка_по_щитам!H2959</f>
        <v>0</v>
      </c>
      <c r="F2954" s="20">
        <f>Разбивка_по_щитам!I2959</f>
        <v>0</v>
      </c>
      <c r="G2954" s="20">
        <f>Разбивка_по_щитам!J2959</f>
        <v>0</v>
      </c>
      <c r="H2954" s="20">
        <f>Разбивка_по_щитам!K2959</f>
        <v>0</v>
      </c>
      <c r="I2954" s="20">
        <f>Разбивка_по_щитам!L2959</f>
        <v>0</v>
      </c>
      <c r="J2954" s="20">
        <f>Разбивка_по_щитам!M2959</f>
        <v>0</v>
      </c>
      <c r="K2954" s="20">
        <f>Разбивка_по_щитам!N2959</f>
        <v>0</v>
      </c>
      <c r="L2954" s="20"/>
      <c r="M2954" s="20">
        <f>Разбивка_по_щитам!P2959</f>
        <v>0</v>
      </c>
      <c r="N2954" s="20"/>
    </row>
    <row r="2955" spans="2:14" x14ac:dyDescent="0.2">
      <c r="B2955" s="20">
        <f>Разбивка_по_щитам!B2960</f>
        <v>0</v>
      </c>
      <c r="C2955" s="20">
        <f>Разбивка_по_щитам!C2960</f>
        <v>0</v>
      </c>
      <c r="D2955" s="20">
        <f>Разбивка_по_щитам!F2960</f>
        <v>0</v>
      </c>
      <c r="E2955" s="20">
        <f>Разбивка_по_щитам!H2960</f>
        <v>0</v>
      </c>
      <c r="F2955" s="20">
        <f>Разбивка_по_щитам!I2960</f>
        <v>0</v>
      </c>
      <c r="G2955" s="20">
        <f>Разбивка_по_щитам!J2960</f>
        <v>0</v>
      </c>
      <c r="H2955" s="20">
        <f>Разбивка_по_щитам!K2960</f>
        <v>0</v>
      </c>
      <c r="I2955" s="20">
        <f>Разбивка_по_щитам!L2960</f>
        <v>0</v>
      </c>
      <c r="J2955" s="20">
        <f>Разбивка_по_щитам!M2960</f>
        <v>0</v>
      </c>
      <c r="K2955" s="20">
        <f>Разбивка_по_щитам!N2960</f>
        <v>0</v>
      </c>
      <c r="L2955" s="20"/>
      <c r="M2955" s="20">
        <f>Разбивка_по_щитам!P2960</f>
        <v>0</v>
      </c>
      <c r="N2955" s="20"/>
    </row>
    <row r="2956" spans="2:14" x14ac:dyDescent="0.2">
      <c r="B2956" s="20">
        <f>Разбивка_по_щитам!B2961</f>
        <v>0</v>
      </c>
      <c r="C2956" s="20">
        <f>Разбивка_по_щитам!C2961</f>
        <v>0</v>
      </c>
      <c r="D2956" s="20">
        <f>Разбивка_по_щитам!F2961</f>
        <v>0</v>
      </c>
      <c r="E2956" s="20">
        <f>Разбивка_по_щитам!H2961</f>
        <v>0</v>
      </c>
      <c r="F2956" s="20">
        <f>Разбивка_по_щитам!I2961</f>
        <v>0</v>
      </c>
      <c r="G2956" s="20">
        <f>Разбивка_по_щитам!J2961</f>
        <v>0</v>
      </c>
      <c r="H2956" s="20">
        <f>Разбивка_по_щитам!K2961</f>
        <v>0</v>
      </c>
      <c r="I2956" s="20">
        <f>Разбивка_по_щитам!L2961</f>
        <v>0</v>
      </c>
      <c r="J2956" s="20">
        <f>Разбивка_по_щитам!M2961</f>
        <v>0</v>
      </c>
      <c r="K2956" s="20">
        <f>Разбивка_по_щитам!N2961</f>
        <v>0</v>
      </c>
      <c r="L2956" s="20"/>
      <c r="M2956" s="20">
        <f>Разбивка_по_щитам!P2961</f>
        <v>0</v>
      </c>
      <c r="N2956" s="20"/>
    </row>
    <row r="2957" spans="2:14" x14ac:dyDescent="0.2">
      <c r="B2957" s="20">
        <f>Разбивка_по_щитам!B2962</f>
        <v>0</v>
      </c>
      <c r="C2957" s="20">
        <f>Разбивка_по_щитам!C2962</f>
        <v>0</v>
      </c>
      <c r="D2957" s="20">
        <f>Разбивка_по_щитам!F2962</f>
        <v>0</v>
      </c>
      <c r="E2957" s="20">
        <f>Разбивка_по_щитам!H2962</f>
        <v>0</v>
      </c>
      <c r="F2957" s="20">
        <f>Разбивка_по_щитам!I2962</f>
        <v>0</v>
      </c>
      <c r="G2957" s="20">
        <f>Разбивка_по_щитам!J2962</f>
        <v>0</v>
      </c>
      <c r="H2957" s="20">
        <f>Разбивка_по_щитам!K2962</f>
        <v>0</v>
      </c>
      <c r="I2957" s="20">
        <f>Разбивка_по_щитам!L2962</f>
        <v>0</v>
      </c>
      <c r="J2957" s="20">
        <f>Разбивка_по_щитам!M2962</f>
        <v>0</v>
      </c>
      <c r="K2957" s="20">
        <f>Разбивка_по_щитам!N2962</f>
        <v>0</v>
      </c>
      <c r="L2957" s="20"/>
      <c r="M2957" s="20">
        <f>Разбивка_по_щитам!P2962</f>
        <v>0</v>
      </c>
      <c r="N2957" s="20"/>
    </row>
    <row r="2958" spans="2:14" x14ac:dyDescent="0.2">
      <c r="B2958" s="20">
        <f>Разбивка_по_щитам!B2963</f>
        <v>0</v>
      </c>
      <c r="C2958" s="20">
        <f>Разбивка_по_щитам!C2963</f>
        <v>0</v>
      </c>
      <c r="D2958" s="20">
        <f>Разбивка_по_щитам!F2963</f>
        <v>0</v>
      </c>
      <c r="E2958" s="20">
        <f>Разбивка_по_щитам!H2963</f>
        <v>0</v>
      </c>
      <c r="F2958" s="20">
        <f>Разбивка_по_щитам!I2963</f>
        <v>0</v>
      </c>
      <c r="G2958" s="20">
        <f>Разбивка_по_щитам!J2963</f>
        <v>0</v>
      </c>
      <c r="H2958" s="20">
        <f>Разбивка_по_щитам!K2963</f>
        <v>0</v>
      </c>
      <c r="I2958" s="20">
        <f>Разбивка_по_щитам!L2963</f>
        <v>0</v>
      </c>
      <c r="J2958" s="20">
        <f>Разбивка_по_щитам!M2963</f>
        <v>0</v>
      </c>
      <c r="K2958" s="20">
        <f>Разбивка_по_щитам!N2963</f>
        <v>0</v>
      </c>
      <c r="L2958" s="20"/>
      <c r="M2958" s="20">
        <f>Разбивка_по_щитам!P2963</f>
        <v>0</v>
      </c>
      <c r="N2958" s="20"/>
    </row>
    <row r="2959" spans="2:14" x14ac:dyDescent="0.2">
      <c r="B2959" s="20">
        <f>Разбивка_по_щитам!B2964</f>
        <v>0</v>
      </c>
      <c r="C2959" s="20">
        <f>Разбивка_по_щитам!C2964</f>
        <v>0</v>
      </c>
      <c r="D2959" s="20">
        <f>Разбивка_по_щитам!F2964</f>
        <v>0</v>
      </c>
      <c r="E2959" s="20">
        <f>Разбивка_по_щитам!H2964</f>
        <v>0</v>
      </c>
      <c r="F2959" s="20">
        <f>Разбивка_по_щитам!I2964</f>
        <v>0</v>
      </c>
      <c r="G2959" s="20">
        <f>Разбивка_по_щитам!J2964</f>
        <v>0</v>
      </c>
      <c r="H2959" s="20">
        <f>Разбивка_по_щитам!K2964</f>
        <v>0</v>
      </c>
      <c r="I2959" s="20">
        <f>Разбивка_по_щитам!L2964</f>
        <v>0</v>
      </c>
      <c r="J2959" s="20">
        <f>Разбивка_по_щитам!M2964</f>
        <v>0</v>
      </c>
      <c r="K2959" s="20">
        <f>Разбивка_по_щитам!N2964</f>
        <v>0</v>
      </c>
      <c r="L2959" s="20"/>
      <c r="M2959" s="20">
        <f>Разбивка_по_щитам!P2964</f>
        <v>0</v>
      </c>
      <c r="N2959" s="20"/>
    </row>
    <row r="2960" spans="2:14" x14ac:dyDescent="0.2">
      <c r="B2960" s="20">
        <f>Разбивка_по_щитам!B2965</f>
        <v>0</v>
      </c>
      <c r="C2960" s="20">
        <f>Разбивка_по_щитам!C2965</f>
        <v>0</v>
      </c>
      <c r="D2960" s="20">
        <f>Разбивка_по_щитам!F2965</f>
        <v>0</v>
      </c>
      <c r="E2960" s="20">
        <f>Разбивка_по_щитам!H2965</f>
        <v>0</v>
      </c>
      <c r="F2960" s="20">
        <f>Разбивка_по_щитам!I2965</f>
        <v>0</v>
      </c>
      <c r="G2960" s="20">
        <f>Разбивка_по_щитам!J2965</f>
        <v>0</v>
      </c>
      <c r="H2960" s="20">
        <f>Разбивка_по_щитам!K2965</f>
        <v>0</v>
      </c>
      <c r="I2960" s="20">
        <f>Разбивка_по_щитам!L2965</f>
        <v>0</v>
      </c>
      <c r="J2960" s="20">
        <f>Разбивка_по_щитам!M2965</f>
        <v>0</v>
      </c>
      <c r="K2960" s="20">
        <f>Разбивка_по_щитам!N2965</f>
        <v>0</v>
      </c>
      <c r="L2960" s="20"/>
      <c r="M2960" s="20">
        <f>Разбивка_по_щитам!P2965</f>
        <v>0</v>
      </c>
      <c r="N2960" s="20"/>
    </row>
    <row r="2961" spans="2:14" x14ac:dyDescent="0.2">
      <c r="B2961" s="20">
        <f>Разбивка_по_щитам!B2966</f>
        <v>0</v>
      </c>
      <c r="C2961" s="20">
        <f>Разбивка_по_щитам!C2966</f>
        <v>0</v>
      </c>
      <c r="D2961" s="20">
        <f>Разбивка_по_щитам!F2966</f>
        <v>0</v>
      </c>
      <c r="E2961" s="20">
        <f>Разбивка_по_щитам!H2966</f>
        <v>0</v>
      </c>
      <c r="F2961" s="20">
        <f>Разбивка_по_щитам!I2966</f>
        <v>0</v>
      </c>
      <c r="G2961" s="20">
        <f>Разбивка_по_щитам!J2966</f>
        <v>0</v>
      </c>
      <c r="H2961" s="20">
        <f>Разбивка_по_щитам!K2966</f>
        <v>0</v>
      </c>
      <c r="I2961" s="20">
        <f>Разбивка_по_щитам!L2966</f>
        <v>0</v>
      </c>
      <c r="J2961" s="20">
        <f>Разбивка_по_щитам!M2966</f>
        <v>0</v>
      </c>
      <c r="K2961" s="20">
        <f>Разбивка_по_щитам!N2966</f>
        <v>0</v>
      </c>
      <c r="L2961" s="20"/>
      <c r="M2961" s="20">
        <f>Разбивка_по_щитам!P2966</f>
        <v>0</v>
      </c>
      <c r="N2961" s="20"/>
    </row>
    <row r="2962" spans="2:14" x14ac:dyDescent="0.2">
      <c r="B2962" s="20">
        <f>Разбивка_по_щитам!B2967</f>
        <v>0</v>
      </c>
      <c r="C2962" s="20">
        <f>Разбивка_по_щитам!C2967</f>
        <v>0</v>
      </c>
      <c r="D2962" s="20">
        <f>Разбивка_по_щитам!F2967</f>
        <v>0</v>
      </c>
      <c r="E2962" s="20">
        <f>Разбивка_по_щитам!H2967</f>
        <v>0</v>
      </c>
      <c r="F2962" s="20">
        <f>Разбивка_по_щитам!I2967</f>
        <v>0</v>
      </c>
      <c r="G2962" s="20">
        <f>Разбивка_по_щитам!J2967</f>
        <v>0</v>
      </c>
      <c r="H2962" s="20">
        <f>Разбивка_по_щитам!K2967</f>
        <v>0</v>
      </c>
      <c r="I2962" s="20">
        <f>Разбивка_по_щитам!L2967</f>
        <v>0</v>
      </c>
      <c r="J2962" s="20">
        <f>Разбивка_по_щитам!M2967</f>
        <v>0</v>
      </c>
      <c r="K2962" s="20">
        <f>Разбивка_по_щитам!N2967</f>
        <v>0</v>
      </c>
      <c r="L2962" s="20"/>
      <c r="M2962" s="20">
        <f>Разбивка_по_щитам!P2967</f>
        <v>0</v>
      </c>
      <c r="N2962" s="20"/>
    </row>
    <row r="2963" spans="2:14" x14ac:dyDescent="0.2">
      <c r="B2963" s="20">
        <f>Разбивка_по_щитам!B2968</f>
        <v>0</v>
      </c>
      <c r="C2963" s="20">
        <f>Разбивка_по_щитам!C2968</f>
        <v>0</v>
      </c>
      <c r="D2963" s="20">
        <f>Разбивка_по_щитам!F2968</f>
        <v>0</v>
      </c>
      <c r="E2963" s="20">
        <f>Разбивка_по_щитам!H2968</f>
        <v>0</v>
      </c>
      <c r="F2963" s="20">
        <f>Разбивка_по_щитам!I2968</f>
        <v>0</v>
      </c>
      <c r="G2963" s="20">
        <f>Разбивка_по_щитам!J2968</f>
        <v>0</v>
      </c>
      <c r="H2963" s="20">
        <f>Разбивка_по_щитам!K2968</f>
        <v>0</v>
      </c>
      <c r="I2963" s="20">
        <f>Разбивка_по_щитам!L2968</f>
        <v>0</v>
      </c>
      <c r="J2963" s="20">
        <f>Разбивка_по_щитам!M2968</f>
        <v>0</v>
      </c>
      <c r="K2963" s="20">
        <f>Разбивка_по_щитам!N2968</f>
        <v>0</v>
      </c>
      <c r="L2963" s="20"/>
      <c r="M2963" s="20">
        <f>Разбивка_по_щитам!P2968</f>
        <v>0</v>
      </c>
      <c r="N2963" s="20"/>
    </row>
    <row r="2964" spans="2:14" x14ac:dyDescent="0.2">
      <c r="B2964" s="20">
        <f>Разбивка_по_щитам!B2969</f>
        <v>0</v>
      </c>
      <c r="C2964" s="20">
        <f>Разбивка_по_щитам!C2969</f>
        <v>0</v>
      </c>
      <c r="D2964" s="20">
        <f>Разбивка_по_щитам!F2969</f>
        <v>0</v>
      </c>
      <c r="E2964" s="20">
        <f>Разбивка_по_щитам!H2969</f>
        <v>0</v>
      </c>
      <c r="F2964" s="20">
        <f>Разбивка_по_щитам!I2969</f>
        <v>0</v>
      </c>
      <c r="G2964" s="20">
        <f>Разбивка_по_щитам!J2969</f>
        <v>0</v>
      </c>
      <c r="H2964" s="20">
        <f>Разбивка_по_щитам!K2969</f>
        <v>0</v>
      </c>
      <c r="I2964" s="20">
        <f>Разбивка_по_щитам!L2969</f>
        <v>0</v>
      </c>
      <c r="J2964" s="20">
        <f>Разбивка_по_щитам!M2969</f>
        <v>0</v>
      </c>
      <c r="K2964" s="20">
        <f>Разбивка_по_щитам!N2969</f>
        <v>0</v>
      </c>
      <c r="L2964" s="20"/>
      <c r="M2964" s="20">
        <f>Разбивка_по_щитам!P2969</f>
        <v>0</v>
      </c>
      <c r="N2964" s="20"/>
    </row>
    <row r="2965" spans="2:14" x14ac:dyDescent="0.2">
      <c r="B2965" s="20">
        <f>Разбивка_по_щитам!B2970</f>
        <v>0</v>
      </c>
      <c r="C2965" s="20">
        <f>Разбивка_по_щитам!C2970</f>
        <v>0</v>
      </c>
      <c r="D2965" s="20">
        <f>Разбивка_по_щитам!F2970</f>
        <v>0</v>
      </c>
      <c r="E2965" s="20">
        <f>Разбивка_по_щитам!H2970</f>
        <v>0</v>
      </c>
      <c r="F2965" s="20">
        <f>Разбивка_по_щитам!I2970</f>
        <v>0</v>
      </c>
      <c r="G2965" s="20">
        <f>Разбивка_по_щитам!J2970</f>
        <v>0</v>
      </c>
      <c r="H2965" s="20">
        <f>Разбивка_по_щитам!K2970</f>
        <v>0</v>
      </c>
      <c r="I2965" s="20">
        <f>Разбивка_по_щитам!L2970</f>
        <v>0</v>
      </c>
      <c r="J2965" s="20">
        <f>Разбивка_по_щитам!M2970</f>
        <v>0</v>
      </c>
      <c r="K2965" s="20">
        <f>Разбивка_по_щитам!N2970</f>
        <v>0</v>
      </c>
      <c r="L2965" s="20"/>
      <c r="M2965" s="20">
        <f>Разбивка_по_щитам!P2970</f>
        <v>0</v>
      </c>
      <c r="N2965" s="20"/>
    </row>
    <row r="2966" spans="2:14" x14ac:dyDescent="0.2">
      <c r="B2966" s="20">
        <f>Разбивка_по_щитам!B2971</f>
        <v>0</v>
      </c>
      <c r="C2966" s="20">
        <f>Разбивка_по_щитам!C2971</f>
        <v>0</v>
      </c>
      <c r="D2966" s="20">
        <f>Разбивка_по_щитам!F2971</f>
        <v>0</v>
      </c>
      <c r="E2966" s="20">
        <f>Разбивка_по_щитам!H2971</f>
        <v>0</v>
      </c>
      <c r="F2966" s="20">
        <f>Разбивка_по_щитам!I2971</f>
        <v>0</v>
      </c>
      <c r="G2966" s="20">
        <f>Разбивка_по_щитам!J2971</f>
        <v>0</v>
      </c>
      <c r="H2966" s="20">
        <f>Разбивка_по_щитам!K2971</f>
        <v>0</v>
      </c>
      <c r="I2966" s="20">
        <f>Разбивка_по_щитам!L2971</f>
        <v>0</v>
      </c>
      <c r="J2966" s="20">
        <f>Разбивка_по_щитам!M2971</f>
        <v>0</v>
      </c>
      <c r="K2966" s="20">
        <f>Разбивка_по_щитам!N2971</f>
        <v>0</v>
      </c>
      <c r="L2966" s="20"/>
      <c r="M2966" s="20">
        <f>Разбивка_по_щитам!P2971</f>
        <v>0</v>
      </c>
      <c r="N2966" s="20"/>
    </row>
    <row r="2967" spans="2:14" x14ac:dyDescent="0.2">
      <c r="B2967" s="20">
        <f>Разбивка_по_щитам!B2972</f>
        <v>0</v>
      </c>
      <c r="C2967" s="20">
        <f>Разбивка_по_щитам!C2972</f>
        <v>0</v>
      </c>
      <c r="D2967" s="20">
        <f>Разбивка_по_щитам!F2972</f>
        <v>0</v>
      </c>
      <c r="E2967" s="20">
        <f>Разбивка_по_щитам!H2972</f>
        <v>0</v>
      </c>
      <c r="F2967" s="20">
        <f>Разбивка_по_щитам!I2972</f>
        <v>0</v>
      </c>
      <c r="G2967" s="20">
        <f>Разбивка_по_щитам!J2972</f>
        <v>0</v>
      </c>
      <c r="H2967" s="20">
        <f>Разбивка_по_щитам!K2972</f>
        <v>0</v>
      </c>
      <c r="I2967" s="20">
        <f>Разбивка_по_щитам!L2972</f>
        <v>0</v>
      </c>
      <c r="J2967" s="20">
        <f>Разбивка_по_щитам!M2972</f>
        <v>0</v>
      </c>
      <c r="K2967" s="20">
        <f>Разбивка_по_щитам!N2972</f>
        <v>0</v>
      </c>
      <c r="L2967" s="20"/>
      <c r="M2967" s="20">
        <f>Разбивка_по_щитам!P2972</f>
        <v>0</v>
      </c>
      <c r="N2967" s="20"/>
    </row>
    <row r="2968" spans="2:14" x14ac:dyDescent="0.2">
      <c r="B2968" s="20">
        <f>Разбивка_по_щитам!B2973</f>
        <v>0</v>
      </c>
      <c r="C2968" s="20">
        <f>Разбивка_по_щитам!C2973</f>
        <v>0</v>
      </c>
      <c r="D2968" s="20">
        <f>Разбивка_по_щитам!F2973</f>
        <v>0</v>
      </c>
      <c r="E2968" s="20">
        <f>Разбивка_по_щитам!H2973</f>
        <v>0</v>
      </c>
      <c r="F2968" s="20">
        <f>Разбивка_по_щитам!I2973</f>
        <v>0</v>
      </c>
      <c r="G2968" s="20">
        <f>Разбивка_по_щитам!J2973</f>
        <v>0</v>
      </c>
      <c r="H2968" s="20">
        <f>Разбивка_по_щитам!K2973</f>
        <v>0</v>
      </c>
      <c r="I2968" s="20">
        <f>Разбивка_по_щитам!L2973</f>
        <v>0</v>
      </c>
      <c r="J2968" s="20">
        <f>Разбивка_по_щитам!M2973</f>
        <v>0</v>
      </c>
      <c r="K2968" s="20">
        <f>Разбивка_по_щитам!N2973</f>
        <v>0</v>
      </c>
      <c r="L2968" s="20"/>
      <c r="M2968" s="20">
        <f>Разбивка_по_щитам!P2973</f>
        <v>0</v>
      </c>
      <c r="N2968" s="20"/>
    </row>
    <row r="2969" spans="2:14" x14ac:dyDescent="0.2">
      <c r="B2969" s="20">
        <f>Разбивка_по_щитам!B2974</f>
        <v>0</v>
      </c>
      <c r="C2969" s="20">
        <f>Разбивка_по_щитам!C2974</f>
        <v>0</v>
      </c>
      <c r="D2969" s="20">
        <f>Разбивка_по_щитам!F2974</f>
        <v>0</v>
      </c>
      <c r="E2969" s="20">
        <f>Разбивка_по_щитам!H2974</f>
        <v>0</v>
      </c>
      <c r="F2969" s="20">
        <f>Разбивка_по_щитам!I2974</f>
        <v>0</v>
      </c>
      <c r="G2969" s="20">
        <f>Разбивка_по_щитам!J2974</f>
        <v>0</v>
      </c>
      <c r="H2969" s="20">
        <f>Разбивка_по_щитам!K2974</f>
        <v>0</v>
      </c>
      <c r="I2969" s="20">
        <f>Разбивка_по_щитам!L2974</f>
        <v>0</v>
      </c>
      <c r="J2969" s="20">
        <f>Разбивка_по_щитам!M2974</f>
        <v>0</v>
      </c>
      <c r="K2969" s="20">
        <f>Разбивка_по_щитам!N2974</f>
        <v>0</v>
      </c>
      <c r="L2969" s="20"/>
      <c r="M2969" s="20">
        <f>Разбивка_по_щитам!P2974</f>
        <v>0</v>
      </c>
      <c r="N2969" s="20"/>
    </row>
    <row r="2970" spans="2:14" x14ac:dyDescent="0.2">
      <c r="B2970" s="20">
        <f>Разбивка_по_щитам!B2975</f>
        <v>0</v>
      </c>
      <c r="C2970" s="20">
        <f>Разбивка_по_щитам!C2975</f>
        <v>0</v>
      </c>
      <c r="D2970" s="20">
        <f>Разбивка_по_щитам!F2975</f>
        <v>0</v>
      </c>
      <c r="E2970" s="20">
        <f>Разбивка_по_щитам!H2975</f>
        <v>0</v>
      </c>
      <c r="F2970" s="20">
        <f>Разбивка_по_щитам!I2975</f>
        <v>0</v>
      </c>
      <c r="G2970" s="20">
        <f>Разбивка_по_щитам!J2975</f>
        <v>0</v>
      </c>
      <c r="H2970" s="20">
        <f>Разбивка_по_щитам!K2975</f>
        <v>0</v>
      </c>
      <c r="I2970" s="20">
        <f>Разбивка_по_щитам!L2975</f>
        <v>0</v>
      </c>
      <c r="J2970" s="20">
        <f>Разбивка_по_щитам!M2975</f>
        <v>0</v>
      </c>
      <c r="K2970" s="20">
        <f>Разбивка_по_щитам!N2975</f>
        <v>0</v>
      </c>
      <c r="L2970" s="20"/>
      <c r="M2970" s="20">
        <f>Разбивка_по_щитам!P2975</f>
        <v>0</v>
      </c>
      <c r="N2970" s="20"/>
    </row>
    <row r="2971" spans="2:14" x14ac:dyDescent="0.2">
      <c r="B2971" s="20">
        <f>Разбивка_по_щитам!B2976</f>
        <v>0</v>
      </c>
      <c r="C2971" s="20">
        <f>Разбивка_по_щитам!C2976</f>
        <v>0</v>
      </c>
      <c r="D2971" s="20">
        <f>Разбивка_по_щитам!F2976</f>
        <v>0</v>
      </c>
      <c r="E2971" s="20">
        <f>Разбивка_по_щитам!H2976</f>
        <v>0</v>
      </c>
      <c r="F2971" s="20">
        <f>Разбивка_по_щитам!I2976</f>
        <v>0</v>
      </c>
      <c r="G2971" s="20">
        <f>Разбивка_по_щитам!J2976</f>
        <v>0</v>
      </c>
      <c r="H2971" s="20">
        <f>Разбивка_по_щитам!K2976</f>
        <v>0</v>
      </c>
      <c r="I2971" s="20">
        <f>Разбивка_по_щитам!L2976</f>
        <v>0</v>
      </c>
      <c r="J2971" s="20">
        <f>Разбивка_по_щитам!M2976</f>
        <v>0</v>
      </c>
      <c r="K2971" s="20">
        <f>Разбивка_по_щитам!N2976</f>
        <v>0</v>
      </c>
      <c r="L2971" s="20"/>
      <c r="M2971" s="20">
        <f>Разбивка_по_щитам!P2976</f>
        <v>0</v>
      </c>
      <c r="N2971" s="20"/>
    </row>
    <row r="2972" spans="2:14" x14ac:dyDescent="0.2">
      <c r="B2972" s="20">
        <f>Разбивка_по_щитам!B2977</f>
        <v>0</v>
      </c>
      <c r="C2972" s="20">
        <f>Разбивка_по_щитам!C2977</f>
        <v>0</v>
      </c>
      <c r="D2972" s="20">
        <f>Разбивка_по_щитам!F2977</f>
        <v>0</v>
      </c>
      <c r="E2972" s="20">
        <f>Разбивка_по_щитам!H2977</f>
        <v>0</v>
      </c>
      <c r="F2972" s="20">
        <f>Разбивка_по_щитам!I2977</f>
        <v>0</v>
      </c>
      <c r="G2972" s="20">
        <f>Разбивка_по_щитам!J2977</f>
        <v>0</v>
      </c>
      <c r="H2972" s="20">
        <f>Разбивка_по_щитам!K2977</f>
        <v>0</v>
      </c>
      <c r="I2972" s="20">
        <f>Разбивка_по_щитам!L2977</f>
        <v>0</v>
      </c>
      <c r="J2972" s="20">
        <f>Разбивка_по_щитам!M2977</f>
        <v>0</v>
      </c>
      <c r="K2972" s="20">
        <f>Разбивка_по_щитам!N2977</f>
        <v>0</v>
      </c>
      <c r="L2972" s="20"/>
      <c r="M2972" s="20">
        <f>Разбивка_по_щитам!P2977</f>
        <v>0</v>
      </c>
      <c r="N2972" s="20"/>
    </row>
    <row r="2973" spans="2:14" x14ac:dyDescent="0.2">
      <c r="B2973" s="20">
        <f>Разбивка_по_щитам!B2978</f>
        <v>0</v>
      </c>
      <c r="C2973" s="20">
        <f>Разбивка_по_щитам!C2978</f>
        <v>0</v>
      </c>
      <c r="D2973" s="20">
        <f>Разбивка_по_щитам!F2978</f>
        <v>0</v>
      </c>
      <c r="E2973" s="20">
        <f>Разбивка_по_щитам!H2978</f>
        <v>0</v>
      </c>
      <c r="F2973" s="20">
        <f>Разбивка_по_щитам!I2978</f>
        <v>0</v>
      </c>
      <c r="G2973" s="20">
        <f>Разбивка_по_щитам!J2978</f>
        <v>0</v>
      </c>
      <c r="H2973" s="20">
        <f>Разбивка_по_щитам!K2978</f>
        <v>0</v>
      </c>
      <c r="I2973" s="20">
        <f>Разбивка_по_щитам!L2978</f>
        <v>0</v>
      </c>
      <c r="J2973" s="20">
        <f>Разбивка_по_щитам!M2978</f>
        <v>0</v>
      </c>
      <c r="K2973" s="20">
        <f>Разбивка_по_щитам!N2978</f>
        <v>0</v>
      </c>
      <c r="L2973" s="20"/>
      <c r="M2973" s="20">
        <f>Разбивка_по_щитам!P2978</f>
        <v>0</v>
      </c>
      <c r="N2973" s="20"/>
    </row>
    <row r="2974" spans="2:14" x14ac:dyDescent="0.2">
      <c r="B2974" s="20">
        <f>Разбивка_по_щитам!B2979</f>
        <v>0</v>
      </c>
      <c r="C2974" s="20">
        <f>Разбивка_по_щитам!C2979</f>
        <v>0</v>
      </c>
      <c r="D2974" s="20">
        <f>Разбивка_по_щитам!F2979</f>
        <v>0</v>
      </c>
      <c r="E2974" s="20">
        <f>Разбивка_по_щитам!H2979</f>
        <v>0</v>
      </c>
      <c r="F2974" s="20">
        <f>Разбивка_по_щитам!I2979</f>
        <v>0</v>
      </c>
      <c r="G2974" s="20">
        <f>Разбивка_по_щитам!J2979</f>
        <v>0</v>
      </c>
      <c r="H2974" s="20">
        <f>Разбивка_по_щитам!K2979</f>
        <v>0</v>
      </c>
      <c r="I2974" s="20">
        <f>Разбивка_по_щитам!L2979</f>
        <v>0</v>
      </c>
      <c r="J2974" s="20">
        <f>Разбивка_по_щитам!M2979</f>
        <v>0</v>
      </c>
      <c r="K2974" s="20">
        <f>Разбивка_по_щитам!N2979</f>
        <v>0</v>
      </c>
      <c r="L2974" s="20"/>
      <c r="M2974" s="20">
        <f>Разбивка_по_щитам!P2979</f>
        <v>0</v>
      </c>
      <c r="N2974" s="20"/>
    </row>
    <row r="2975" spans="2:14" x14ac:dyDescent="0.2">
      <c r="B2975" s="20">
        <f>Разбивка_по_щитам!B2980</f>
        <v>0</v>
      </c>
      <c r="C2975" s="20">
        <f>Разбивка_по_щитам!C2980</f>
        <v>0</v>
      </c>
      <c r="D2975" s="20">
        <f>Разбивка_по_щитам!F2980</f>
        <v>0</v>
      </c>
      <c r="E2975" s="20">
        <f>Разбивка_по_щитам!H2980</f>
        <v>0</v>
      </c>
      <c r="F2975" s="20">
        <f>Разбивка_по_щитам!I2980</f>
        <v>0</v>
      </c>
      <c r="G2975" s="20">
        <f>Разбивка_по_щитам!J2980</f>
        <v>0</v>
      </c>
      <c r="H2975" s="20">
        <f>Разбивка_по_щитам!K2980</f>
        <v>0</v>
      </c>
      <c r="I2975" s="20">
        <f>Разбивка_по_щитам!L2980</f>
        <v>0</v>
      </c>
      <c r="J2975" s="20">
        <f>Разбивка_по_щитам!M2980</f>
        <v>0</v>
      </c>
      <c r="K2975" s="20">
        <f>Разбивка_по_щитам!N2980</f>
        <v>0</v>
      </c>
      <c r="L2975" s="20"/>
      <c r="M2975" s="20">
        <f>Разбивка_по_щитам!P2980</f>
        <v>0</v>
      </c>
      <c r="N2975" s="20"/>
    </row>
    <row r="2976" spans="2:14" x14ac:dyDescent="0.2">
      <c r="B2976" s="20">
        <f>Разбивка_по_щитам!B2981</f>
        <v>0</v>
      </c>
      <c r="C2976" s="20">
        <f>Разбивка_по_щитам!C2981</f>
        <v>0</v>
      </c>
      <c r="D2976" s="20">
        <f>Разбивка_по_щитам!F2981</f>
        <v>0</v>
      </c>
      <c r="E2976" s="20">
        <f>Разбивка_по_щитам!H2981</f>
        <v>0</v>
      </c>
      <c r="F2976" s="20">
        <f>Разбивка_по_щитам!I2981</f>
        <v>0</v>
      </c>
      <c r="G2976" s="20">
        <f>Разбивка_по_щитам!J2981</f>
        <v>0</v>
      </c>
      <c r="H2976" s="20">
        <f>Разбивка_по_щитам!K2981</f>
        <v>0</v>
      </c>
      <c r="I2976" s="20">
        <f>Разбивка_по_щитам!L2981</f>
        <v>0</v>
      </c>
      <c r="J2976" s="20">
        <f>Разбивка_по_щитам!M2981</f>
        <v>0</v>
      </c>
      <c r="K2976" s="20">
        <f>Разбивка_по_щитам!N2981</f>
        <v>0</v>
      </c>
      <c r="L2976" s="20"/>
      <c r="M2976" s="20">
        <f>Разбивка_по_щитам!P2981</f>
        <v>0</v>
      </c>
      <c r="N2976" s="20"/>
    </row>
    <row r="2977" spans="2:14" x14ac:dyDescent="0.2">
      <c r="B2977" s="20">
        <f>Разбивка_по_щитам!B2982</f>
        <v>0</v>
      </c>
      <c r="C2977" s="20">
        <f>Разбивка_по_щитам!C2982</f>
        <v>0</v>
      </c>
      <c r="D2977" s="20">
        <f>Разбивка_по_щитам!F2982</f>
        <v>0</v>
      </c>
      <c r="E2977" s="20">
        <f>Разбивка_по_щитам!H2982</f>
        <v>0</v>
      </c>
      <c r="F2977" s="20">
        <f>Разбивка_по_щитам!I2982</f>
        <v>0</v>
      </c>
      <c r="G2977" s="20">
        <f>Разбивка_по_щитам!J2982</f>
        <v>0</v>
      </c>
      <c r="H2977" s="20">
        <f>Разбивка_по_щитам!K2982</f>
        <v>0</v>
      </c>
      <c r="I2977" s="20">
        <f>Разбивка_по_щитам!L2982</f>
        <v>0</v>
      </c>
      <c r="J2977" s="20">
        <f>Разбивка_по_щитам!M2982</f>
        <v>0</v>
      </c>
      <c r="K2977" s="20">
        <f>Разбивка_по_щитам!N2982</f>
        <v>0</v>
      </c>
      <c r="L2977" s="20"/>
      <c r="M2977" s="20">
        <f>Разбивка_по_щитам!P2982</f>
        <v>0</v>
      </c>
      <c r="N2977" s="20"/>
    </row>
    <row r="2978" spans="2:14" x14ac:dyDescent="0.2">
      <c r="B2978" s="20">
        <f>Разбивка_по_щитам!B2983</f>
        <v>0</v>
      </c>
      <c r="C2978" s="20">
        <f>Разбивка_по_щитам!C2983</f>
        <v>0</v>
      </c>
      <c r="D2978" s="20">
        <f>Разбивка_по_щитам!F2983</f>
        <v>0</v>
      </c>
      <c r="E2978" s="20">
        <f>Разбивка_по_щитам!H2983</f>
        <v>0</v>
      </c>
      <c r="F2978" s="20">
        <f>Разбивка_по_щитам!I2983</f>
        <v>0</v>
      </c>
      <c r="G2978" s="20">
        <f>Разбивка_по_щитам!J2983</f>
        <v>0</v>
      </c>
      <c r="H2978" s="20">
        <f>Разбивка_по_щитам!K2983</f>
        <v>0</v>
      </c>
      <c r="I2978" s="20">
        <f>Разбивка_по_щитам!L2983</f>
        <v>0</v>
      </c>
      <c r="J2978" s="20">
        <f>Разбивка_по_щитам!M2983</f>
        <v>0</v>
      </c>
      <c r="K2978" s="20">
        <f>Разбивка_по_щитам!N2983</f>
        <v>0</v>
      </c>
      <c r="L2978" s="20"/>
      <c r="M2978" s="20">
        <f>Разбивка_по_щитам!P2983</f>
        <v>0</v>
      </c>
      <c r="N2978" s="20"/>
    </row>
    <row r="2979" spans="2:14" x14ac:dyDescent="0.2">
      <c r="B2979" s="20">
        <f>Разбивка_по_щитам!B2984</f>
        <v>0</v>
      </c>
      <c r="C2979" s="20">
        <f>Разбивка_по_щитам!C2984</f>
        <v>0</v>
      </c>
      <c r="D2979" s="20">
        <f>Разбивка_по_щитам!F2984</f>
        <v>0</v>
      </c>
      <c r="E2979" s="20">
        <f>Разбивка_по_щитам!H2984</f>
        <v>0</v>
      </c>
      <c r="F2979" s="20">
        <f>Разбивка_по_щитам!I2984</f>
        <v>0</v>
      </c>
      <c r="G2979" s="20">
        <f>Разбивка_по_щитам!J2984</f>
        <v>0</v>
      </c>
      <c r="H2979" s="20">
        <f>Разбивка_по_щитам!K2984</f>
        <v>0</v>
      </c>
      <c r="I2979" s="20">
        <f>Разбивка_по_щитам!L2984</f>
        <v>0</v>
      </c>
      <c r="J2979" s="20">
        <f>Разбивка_по_щитам!M2984</f>
        <v>0</v>
      </c>
      <c r="K2979" s="20">
        <f>Разбивка_по_щитам!N2984</f>
        <v>0</v>
      </c>
      <c r="L2979" s="20"/>
      <c r="M2979" s="20">
        <f>Разбивка_по_щитам!P2984</f>
        <v>0</v>
      </c>
      <c r="N2979" s="20"/>
    </row>
    <row r="2980" spans="2:14" x14ac:dyDescent="0.2">
      <c r="B2980" s="20">
        <f>Разбивка_по_щитам!B2985</f>
        <v>0</v>
      </c>
      <c r="C2980" s="20">
        <f>Разбивка_по_щитам!C2985</f>
        <v>0</v>
      </c>
      <c r="D2980" s="20">
        <f>Разбивка_по_щитам!F2985</f>
        <v>0</v>
      </c>
      <c r="E2980" s="20">
        <f>Разбивка_по_щитам!H2985</f>
        <v>0</v>
      </c>
      <c r="F2980" s="20">
        <f>Разбивка_по_щитам!I2985</f>
        <v>0</v>
      </c>
      <c r="G2980" s="20">
        <f>Разбивка_по_щитам!J2985</f>
        <v>0</v>
      </c>
      <c r="H2980" s="20">
        <f>Разбивка_по_щитам!K2985</f>
        <v>0</v>
      </c>
      <c r="I2980" s="20">
        <f>Разбивка_по_щитам!L2985</f>
        <v>0</v>
      </c>
      <c r="J2980" s="20">
        <f>Разбивка_по_щитам!M2985</f>
        <v>0</v>
      </c>
      <c r="K2980" s="20">
        <f>Разбивка_по_щитам!N2985</f>
        <v>0</v>
      </c>
      <c r="L2980" s="20"/>
      <c r="M2980" s="20">
        <f>Разбивка_по_щитам!P2985</f>
        <v>0</v>
      </c>
      <c r="N2980" s="20"/>
    </row>
    <row r="2981" spans="2:14" x14ac:dyDescent="0.2">
      <c r="B2981" s="20">
        <f>Разбивка_по_щитам!B2986</f>
        <v>0</v>
      </c>
      <c r="C2981" s="20">
        <f>Разбивка_по_щитам!C2986</f>
        <v>0</v>
      </c>
      <c r="D2981" s="20">
        <f>Разбивка_по_щитам!F2986</f>
        <v>0</v>
      </c>
      <c r="E2981" s="20">
        <f>Разбивка_по_щитам!H2986</f>
        <v>0</v>
      </c>
      <c r="F2981" s="20">
        <f>Разбивка_по_щитам!I2986</f>
        <v>0</v>
      </c>
      <c r="G2981" s="20">
        <f>Разбивка_по_щитам!J2986</f>
        <v>0</v>
      </c>
      <c r="H2981" s="20">
        <f>Разбивка_по_щитам!K2986</f>
        <v>0</v>
      </c>
      <c r="I2981" s="20">
        <f>Разбивка_по_щитам!L2986</f>
        <v>0</v>
      </c>
      <c r="J2981" s="20">
        <f>Разбивка_по_щитам!M2986</f>
        <v>0</v>
      </c>
      <c r="K2981" s="20">
        <f>Разбивка_по_щитам!N2986</f>
        <v>0</v>
      </c>
      <c r="L2981" s="20"/>
      <c r="M2981" s="20">
        <f>Разбивка_по_щитам!P2986</f>
        <v>0</v>
      </c>
      <c r="N2981" s="20"/>
    </row>
    <row r="2982" spans="2:14" x14ac:dyDescent="0.2">
      <c r="B2982" s="20">
        <f>Разбивка_по_щитам!B2987</f>
        <v>0</v>
      </c>
      <c r="C2982" s="20">
        <f>Разбивка_по_щитам!C2987</f>
        <v>0</v>
      </c>
      <c r="D2982" s="20">
        <f>Разбивка_по_щитам!F2987</f>
        <v>0</v>
      </c>
      <c r="E2982" s="20">
        <f>Разбивка_по_щитам!H2987</f>
        <v>0</v>
      </c>
      <c r="F2982" s="20">
        <f>Разбивка_по_щитам!I2987</f>
        <v>0</v>
      </c>
      <c r="G2982" s="20">
        <f>Разбивка_по_щитам!J2987</f>
        <v>0</v>
      </c>
      <c r="H2982" s="20">
        <f>Разбивка_по_щитам!K2987</f>
        <v>0</v>
      </c>
      <c r="I2982" s="20">
        <f>Разбивка_по_щитам!L2987</f>
        <v>0</v>
      </c>
      <c r="J2982" s="20">
        <f>Разбивка_по_щитам!M2987</f>
        <v>0</v>
      </c>
      <c r="K2982" s="20">
        <f>Разбивка_по_щитам!N2987</f>
        <v>0</v>
      </c>
      <c r="L2982" s="20"/>
      <c r="M2982" s="20">
        <f>Разбивка_по_щитам!P2987</f>
        <v>0</v>
      </c>
      <c r="N2982" s="20"/>
    </row>
    <row r="2983" spans="2:14" x14ac:dyDescent="0.2">
      <c r="B2983" s="20">
        <f>Разбивка_по_щитам!B2988</f>
        <v>0</v>
      </c>
      <c r="C2983" s="20">
        <f>Разбивка_по_щитам!C2988</f>
        <v>0</v>
      </c>
      <c r="D2983" s="20">
        <f>Разбивка_по_щитам!F2988</f>
        <v>0</v>
      </c>
      <c r="E2983" s="20">
        <f>Разбивка_по_щитам!H2988</f>
        <v>0</v>
      </c>
      <c r="F2983" s="20">
        <f>Разбивка_по_щитам!I2988</f>
        <v>0</v>
      </c>
      <c r="G2983" s="20">
        <f>Разбивка_по_щитам!J2988</f>
        <v>0</v>
      </c>
      <c r="H2983" s="20">
        <f>Разбивка_по_щитам!K2988</f>
        <v>0</v>
      </c>
      <c r="I2983" s="20">
        <f>Разбивка_по_щитам!L2988</f>
        <v>0</v>
      </c>
      <c r="J2983" s="20">
        <f>Разбивка_по_щитам!M2988</f>
        <v>0</v>
      </c>
      <c r="K2983" s="20">
        <f>Разбивка_по_щитам!N2988</f>
        <v>0</v>
      </c>
      <c r="L2983" s="20"/>
      <c r="M2983" s="20">
        <f>Разбивка_по_щитам!P2988</f>
        <v>0</v>
      </c>
      <c r="N2983" s="20"/>
    </row>
    <row r="2984" spans="2:14" x14ac:dyDescent="0.2">
      <c r="B2984" s="20">
        <f>Разбивка_по_щитам!B2989</f>
        <v>0</v>
      </c>
      <c r="C2984" s="20">
        <f>Разбивка_по_щитам!C2989</f>
        <v>0</v>
      </c>
      <c r="D2984" s="20">
        <f>Разбивка_по_щитам!F2989</f>
        <v>0</v>
      </c>
      <c r="E2984" s="20">
        <f>Разбивка_по_щитам!H2989</f>
        <v>0</v>
      </c>
      <c r="F2984" s="20">
        <f>Разбивка_по_щитам!I2989</f>
        <v>0</v>
      </c>
      <c r="G2984" s="20">
        <f>Разбивка_по_щитам!J2989</f>
        <v>0</v>
      </c>
      <c r="H2984" s="20">
        <f>Разбивка_по_щитам!K2989</f>
        <v>0</v>
      </c>
      <c r="I2984" s="20">
        <f>Разбивка_по_щитам!L2989</f>
        <v>0</v>
      </c>
      <c r="J2984" s="20">
        <f>Разбивка_по_щитам!M2989</f>
        <v>0</v>
      </c>
      <c r="K2984" s="20">
        <f>Разбивка_по_щитам!N2989</f>
        <v>0</v>
      </c>
      <c r="L2984" s="20"/>
      <c r="M2984" s="20">
        <f>Разбивка_по_щитам!P2989</f>
        <v>0</v>
      </c>
      <c r="N2984" s="20"/>
    </row>
    <row r="2985" spans="2:14" x14ac:dyDescent="0.2">
      <c r="B2985" s="20">
        <f>Разбивка_по_щитам!B2990</f>
        <v>0</v>
      </c>
      <c r="C2985" s="20">
        <f>Разбивка_по_щитам!C2990</f>
        <v>0</v>
      </c>
      <c r="D2985" s="20">
        <f>Разбивка_по_щитам!F2990</f>
        <v>0</v>
      </c>
      <c r="E2985" s="20">
        <f>Разбивка_по_щитам!H2990</f>
        <v>0</v>
      </c>
      <c r="F2985" s="20">
        <f>Разбивка_по_щитам!I2990</f>
        <v>0</v>
      </c>
      <c r="G2985" s="20">
        <f>Разбивка_по_щитам!J2990</f>
        <v>0</v>
      </c>
      <c r="H2985" s="20">
        <f>Разбивка_по_щитам!K2990</f>
        <v>0</v>
      </c>
      <c r="I2985" s="20">
        <f>Разбивка_по_щитам!L2990</f>
        <v>0</v>
      </c>
      <c r="J2985" s="20">
        <f>Разбивка_по_щитам!M2990</f>
        <v>0</v>
      </c>
      <c r="K2985" s="20">
        <f>Разбивка_по_щитам!N2990</f>
        <v>0</v>
      </c>
      <c r="L2985" s="20"/>
      <c r="M2985" s="20">
        <f>Разбивка_по_щитам!P2990</f>
        <v>0</v>
      </c>
      <c r="N2985" s="20"/>
    </row>
    <row r="2986" spans="2:14" x14ac:dyDescent="0.2">
      <c r="B2986" s="20">
        <f>Разбивка_по_щитам!B2991</f>
        <v>0</v>
      </c>
      <c r="C2986" s="20">
        <f>Разбивка_по_щитам!C2991</f>
        <v>0</v>
      </c>
      <c r="D2986" s="20">
        <f>Разбивка_по_щитам!F2991</f>
        <v>0</v>
      </c>
      <c r="E2986" s="20">
        <f>Разбивка_по_щитам!H2991</f>
        <v>0</v>
      </c>
      <c r="F2986" s="20">
        <f>Разбивка_по_щитам!I2991</f>
        <v>0</v>
      </c>
      <c r="G2986" s="20">
        <f>Разбивка_по_щитам!J2991</f>
        <v>0</v>
      </c>
      <c r="H2986" s="20">
        <f>Разбивка_по_щитам!K2991</f>
        <v>0</v>
      </c>
      <c r="I2986" s="20">
        <f>Разбивка_по_щитам!L2991</f>
        <v>0</v>
      </c>
      <c r="J2986" s="20">
        <f>Разбивка_по_щитам!M2991</f>
        <v>0</v>
      </c>
      <c r="K2986" s="20">
        <f>Разбивка_по_щитам!N2991</f>
        <v>0</v>
      </c>
      <c r="L2986" s="20"/>
      <c r="M2986" s="20">
        <f>Разбивка_по_щитам!P2991</f>
        <v>0</v>
      </c>
      <c r="N2986" s="20"/>
    </row>
    <row r="2987" spans="2:14" x14ac:dyDescent="0.2">
      <c r="B2987" s="20">
        <f>Разбивка_по_щитам!B2992</f>
        <v>0</v>
      </c>
      <c r="C2987" s="20">
        <f>Разбивка_по_щитам!C2992</f>
        <v>0</v>
      </c>
      <c r="D2987" s="20">
        <f>Разбивка_по_щитам!F2992</f>
        <v>0</v>
      </c>
      <c r="E2987" s="20">
        <f>Разбивка_по_щитам!H2992</f>
        <v>0</v>
      </c>
      <c r="F2987" s="20">
        <f>Разбивка_по_щитам!I2992</f>
        <v>0</v>
      </c>
      <c r="G2987" s="20">
        <f>Разбивка_по_щитам!J2992</f>
        <v>0</v>
      </c>
      <c r="H2987" s="20">
        <f>Разбивка_по_щитам!K2992</f>
        <v>0</v>
      </c>
      <c r="I2987" s="20">
        <f>Разбивка_по_щитам!L2992</f>
        <v>0</v>
      </c>
      <c r="J2987" s="20">
        <f>Разбивка_по_щитам!M2992</f>
        <v>0</v>
      </c>
      <c r="K2987" s="20">
        <f>Разбивка_по_щитам!N2992</f>
        <v>0</v>
      </c>
      <c r="L2987" s="20"/>
      <c r="M2987" s="20">
        <f>Разбивка_по_щитам!P2992</f>
        <v>0</v>
      </c>
      <c r="N2987" s="20"/>
    </row>
    <row r="2988" spans="2:14" x14ac:dyDescent="0.2">
      <c r="B2988" s="20">
        <f>Разбивка_по_щитам!B2993</f>
        <v>0</v>
      </c>
      <c r="C2988" s="20">
        <f>Разбивка_по_щитам!C2993</f>
        <v>0</v>
      </c>
      <c r="D2988" s="20">
        <f>Разбивка_по_щитам!F2993</f>
        <v>0</v>
      </c>
      <c r="E2988" s="20">
        <f>Разбивка_по_щитам!H2993</f>
        <v>0</v>
      </c>
      <c r="F2988" s="20">
        <f>Разбивка_по_щитам!I2993</f>
        <v>0</v>
      </c>
      <c r="G2988" s="20">
        <f>Разбивка_по_щитам!J2993</f>
        <v>0</v>
      </c>
      <c r="H2988" s="20">
        <f>Разбивка_по_щитам!K2993</f>
        <v>0</v>
      </c>
      <c r="I2988" s="20">
        <f>Разбивка_по_щитам!L2993</f>
        <v>0</v>
      </c>
      <c r="J2988" s="20">
        <f>Разбивка_по_щитам!M2993</f>
        <v>0</v>
      </c>
      <c r="K2988" s="20">
        <f>Разбивка_по_щитам!N2993</f>
        <v>0</v>
      </c>
      <c r="L2988" s="20"/>
      <c r="M2988" s="20">
        <f>Разбивка_по_щитам!P2993</f>
        <v>0</v>
      </c>
      <c r="N2988" s="20"/>
    </row>
    <row r="2989" spans="2:14" x14ac:dyDescent="0.2">
      <c r="B2989" s="20">
        <f>Разбивка_по_щитам!B2994</f>
        <v>0</v>
      </c>
      <c r="C2989" s="20">
        <f>Разбивка_по_щитам!C2994</f>
        <v>0</v>
      </c>
      <c r="D2989" s="20">
        <f>Разбивка_по_щитам!F2994</f>
        <v>0</v>
      </c>
      <c r="E2989" s="20">
        <f>Разбивка_по_щитам!H2994</f>
        <v>0</v>
      </c>
      <c r="F2989" s="20">
        <f>Разбивка_по_щитам!I2994</f>
        <v>0</v>
      </c>
      <c r="G2989" s="20">
        <f>Разбивка_по_щитам!J2994</f>
        <v>0</v>
      </c>
      <c r="H2989" s="20">
        <f>Разбивка_по_щитам!K2994</f>
        <v>0</v>
      </c>
      <c r="I2989" s="20">
        <f>Разбивка_по_щитам!L2994</f>
        <v>0</v>
      </c>
      <c r="J2989" s="20">
        <f>Разбивка_по_щитам!M2994</f>
        <v>0</v>
      </c>
      <c r="K2989" s="20">
        <f>Разбивка_по_щитам!N2994</f>
        <v>0</v>
      </c>
      <c r="L2989" s="20"/>
      <c r="M2989" s="20">
        <f>Разбивка_по_щитам!P2994</f>
        <v>0</v>
      </c>
      <c r="N2989" s="20"/>
    </row>
    <row r="2990" spans="2:14" x14ac:dyDescent="0.2">
      <c r="B2990" s="20">
        <f>Разбивка_по_щитам!B2995</f>
        <v>0</v>
      </c>
      <c r="C2990" s="20">
        <f>Разбивка_по_щитам!C2995</f>
        <v>0</v>
      </c>
      <c r="D2990" s="20">
        <f>Разбивка_по_щитам!F2995</f>
        <v>0</v>
      </c>
      <c r="E2990" s="20">
        <f>Разбивка_по_щитам!H2995</f>
        <v>0</v>
      </c>
      <c r="F2990" s="20">
        <f>Разбивка_по_щитам!I2995</f>
        <v>0</v>
      </c>
      <c r="G2990" s="20">
        <f>Разбивка_по_щитам!J2995</f>
        <v>0</v>
      </c>
      <c r="H2990" s="20">
        <f>Разбивка_по_щитам!K2995</f>
        <v>0</v>
      </c>
      <c r="I2990" s="20">
        <f>Разбивка_по_щитам!L2995</f>
        <v>0</v>
      </c>
      <c r="J2990" s="20">
        <f>Разбивка_по_щитам!M2995</f>
        <v>0</v>
      </c>
      <c r="K2990" s="20">
        <f>Разбивка_по_щитам!N2995</f>
        <v>0</v>
      </c>
      <c r="L2990" s="20"/>
      <c r="M2990" s="20">
        <f>Разбивка_по_щитам!P2995</f>
        <v>0</v>
      </c>
      <c r="N2990" s="20"/>
    </row>
    <row r="2991" spans="2:14" x14ac:dyDescent="0.2">
      <c r="B2991" s="20">
        <f>Разбивка_по_щитам!B2996</f>
        <v>0</v>
      </c>
      <c r="C2991" s="20">
        <f>Разбивка_по_щитам!C2996</f>
        <v>0</v>
      </c>
      <c r="D2991" s="20">
        <f>Разбивка_по_щитам!F2996</f>
        <v>0</v>
      </c>
      <c r="E2991" s="20">
        <f>Разбивка_по_щитам!H2996</f>
        <v>0</v>
      </c>
      <c r="F2991" s="20">
        <f>Разбивка_по_щитам!I2996</f>
        <v>0</v>
      </c>
      <c r="G2991" s="20">
        <f>Разбивка_по_щитам!J2996</f>
        <v>0</v>
      </c>
      <c r="H2991" s="20">
        <f>Разбивка_по_щитам!K2996</f>
        <v>0</v>
      </c>
      <c r="I2991" s="20">
        <f>Разбивка_по_щитам!L2996</f>
        <v>0</v>
      </c>
      <c r="J2991" s="20">
        <f>Разбивка_по_щитам!M2996</f>
        <v>0</v>
      </c>
      <c r="K2991" s="20">
        <f>Разбивка_по_щитам!N2996</f>
        <v>0</v>
      </c>
      <c r="L2991" s="20"/>
      <c r="M2991" s="20">
        <f>Разбивка_по_щитам!P2996</f>
        <v>0</v>
      </c>
      <c r="N2991" s="20"/>
    </row>
    <row r="2992" spans="2:14" x14ac:dyDescent="0.2">
      <c r="B2992" s="20">
        <f>Разбивка_по_щитам!B2997</f>
        <v>0</v>
      </c>
      <c r="C2992" s="20">
        <f>Разбивка_по_щитам!C2997</f>
        <v>0</v>
      </c>
      <c r="D2992" s="20">
        <f>Разбивка_по_щитам!F2997</f>
        <v>0</v>
      </c>
      <c r="E2992" s="20">
        <f>Разбивка_по_щитам!H2997</f>
        <v>0</v>
      </c>
      <c r="F2992" s="20">
        <f>Разбивка_по_щитам!I2997</f>
        <v>0</v>
      </c>
      <c r="G2992" s="20">
        <f>Разбивка_по_щитам!J2997</f>
        <v>0</v>
      </c>
      <c r="H2992" s="20">
        <f>Разбивка_по_щитам!K2997</f>
        <v>0</v>
      </c>
      <c r="I2992" s="20">
        <f>Разбивка_по_щитам!L2997</f>
        <v>0</v>
      </c>
      <c r="J2992" s="20">
        <f>Разбивка_по_щитам!M2997</f>
        <v>0</v>
      </c>
      <c r="K2992" s="20">
        <f>Разбивка_по_щитам!N2997</f>
        <v>0</v>
      </c>
      <c r="L2992" s="20"/>
      <c r="M2992" s="20">
        <f>Разбивка_по_щитам!P2997</f>
        <v>0</v>
      </c>
      <c r="N2992" s="20"/>
    </row>
    <row r="2993" spans="2:14" x14ac:dyDescent="0.2">
      <c r="B2993" s="20">
        <f>Разбивка_по_щитам!B2998</f>
        <v>0</v>
      </c>
      <c r="C2993" s="20">
        <f>Разбивка_по_щитам!C2998</f>
        <v>0</v>
      </c>
      <c r="D2993" s="20">
        <f>Разбивка_по_щитам!F2998</f>
        <v>0</v>
      </c>
      <c r="E2993" s="20">
        <f>Разбивка_по_щитам!H2998</f>
        <v>0</v>
      </c>
      <c r="F2993" s="20">
        <f>Разбивка_по_щитам!I2998</f>
        <v>0</v>
      </c>
      <c r="G2993" s="20">
        <f>Разбивка_по_щитам!J2998</f>
        <v>0</v>
      </c>
      <c r="H2993" s="20">
        <f>Разбивка_по_щитам!K2998</f>
        <v>0</v>
      </c>
      <c r="I2993" s="20">
        <f>Разбивка_по_щитам!L2998</f>
        <v>0</v>
      </c>
      <c r="J2993" s="20">
        <f>Разбивка_по_щитам!M2998</f>
        <v>0</v>
      </c>
      <c r="K2993" s="20">
        <f>Разбивка_по_щитам!N2998</f>
        <v>0</v>
      </c>
      <c r="L2993" s="20"/>
      <c r="M2993" s="20">
        <f>Разбивка_по_щитам!P2998</f>
        <v>0</v>
      </c>
      <c r="N2993" s="20"/>
    </row>
    <row r="2994" spans="2:14" x14ac:dyDescent="0.2">
      <c r="B2994" s="20">
        <f>Разбивка_по_щитам!B2999</f>
        <v>0</v>
      </c>
      <c r="C2994" s="20">
        <f>Разбивка_по_щитам!C2999</f>
        <v>0</v>
      </c>
      <c r="D2994" s="20">
        <f>Разбивка_по_щитам!F2999</f>
        <v>0</v>
      </c>
      <c r="E2994" s="20">
        <f>Разбивка_по_щитам!H2999</f>
        <v>0</v>
      </c>
      <c r="F2994" s="20">
        <f>Разбивка_по_щитам!I2999</f>
        <v>0</v>
      </c>
      <c r="G2994" s="20">
        <f>Разбивка_по_щитам!J2999</f>
        <v>0</v>
      </c>
      <c r="H2994" s="20">
        <f>Разбивка_по_щитам!K2999</f>
        <v>0</v>
      </c>
      <c r="I2994" s="20">
        <f>Разбивка_по_щитам!L2999</f>
        <v>0</v>
      </c>
      <c r="J2994" s="20">
        <f>Разбивка_по_щитам!M2999</f>
        <v>0</v>
      </c>
      <c r="K2994" s="20">
        <f>Разбивка_по_щитам!N2999</f>
        <v>0</v>
      </c>
      <c r="L2994" s="20"/>
      <c r="M2994" s="20">
        <f>Разбивка_по_щитам!P2999</f>
        <v>0</v>
      </c>
      <c r="N2994" s="20"/>
    </row>
    <row r="2995" spans="2:14" x14ac:dyDescent="0.2">
      <c r="B2995" s="20">
        <f>Разбивка_по_щитам!B3000</f>
        <v>0</v>
      </c>
      <c r="C2995" s="20">
        <f>Разбивка_по_щитам!C3000</f>
        <v>0</v>
      </c>
      <c r="D2995" s="20">
        <f>Разбивка_по_щитам!F3000</f>
        <v>0</v>
      </c>
      <c r="E2995" s="20">
        <f>Разбивка_по_щитам!H3000</f>
        <v>0</v>
      </c>
      <c r="F2995" s="20">
        <f>Разбивка_по_щитам!I3000</f>
        <v>0</v>
      </c>
      <c r="G2995" s="20">
        <f>Разбивка_по_щитам!J3000</f>
        <v>0</v>
      </c>
      <c r="H2995" s="20">
        <f>Разбивка_по_щитам!K3000</f>
        <v>0</v>
      </c>
      <c r="I2995" s="20">
        <f>Разбивка_по_щитам!L3000</f>
        <v>0</v>
      </c>
      <c r="J2995" s="20">
        <f>Разбивка_по_щитам!M3000</f>
        <v>0</v>
      </c>
      <c r="K2995" s="20">
        <f>Разбивка_по_щитам!N3000</f>
        <v>0</v>
      </c>
      <c r="L2995" s="20"/>
      <c r="M2995" s="20">
        <f>Разбивка_по_щитам!P3000</f>
        <v>0</v>
      </c>
      <c r="N2995" s="20"/>
    </row>
    <row r="2996" spans="2:14" x14ac:dyDescent="0.2">
      <c r="B2996" s="20">
        <f>Разбивка_по_щитам!B3001</f>
        <v>0</v>
      </c>
      <c r="C2996" s="20">
        <f>Разбивка_по_щитам!C3001</f>
        <v>0</v>
      </c>
      <c r="D2996" s="20">
        <f>Разбивка_по_щитам!F3001</f>
        <v>0</v>
      </c>
      <c r="E2996" s="20">
        <f>Разбивка_по_щитам!H3001</f>
        <v>0</v>
      </c>
      <c r="F2996" s="20">
        <f>Разбивка_по_щитам!I3001</f>
        <v>0</v>
      </c>
      <c r="G2996" s="20">
        <f>Разбивка_по_щитам!J3001</f>
        <v>0</v>
      </c>
      <c r="H2996" s="20">
        <f>Разбивка_по_щитам!K3001</f>
        <v>0</v>
      </c>
      <c r="I2996" s="20">
        <f>Разбивка_по_щитам!L3001</f>
        <v>0</v>
      </c>
      <c r="J2996" s="20">
        <f>Разбивка_по_щитам!M3001</f>
        <v>0</v>
      </c>
      <c r="K2996" s="20">
        <f>Разбивка_по_щитам!N3001</f>
        <v>0</v>
      </c>
      <c r="L2996" s="20"/>
      <c r="M2996" s="20">
        <f>Разбивка_по_щитам!P3001</f>
        <v>0</v>
      </c>
      <c r="N2996" s="20"/>
    </row>
    <row r="2997" spans="2:14" x14ac:dyDescent="0.2">
      <c r="B2997" s="20">
        <f>Разбивка_по_щитам!B3002</f>
        <v>0</v>
      </c>
      <c r="C2997" s="20">
        <f>Разбивка_по_щитам!C3002</f>
        <v>0</v>
      </c>
      <c r="D2997" s="20">
        <f>Разбивка_по_щитам!F3002</f>
        <v>0</v>
      </c>
      <c r="E2997" s="20">
        <f>Разбивка_по_щитам!H3002</f>
        <v>0</v>
      </c>
      <c r="F2997" s="20">
        <f>Разбивка_по_щитам!I3002</f>
        <v>0</v>
      </c>
      <c r="G2997" s="20">
        <f>Разбивка_по_щитам!J3002</f>
        <v>0</v>
      </c>
      <c r="H2997" s="20">
        <f>Разбивка_по_щитам!K3002</f>
        <v>0</v>
      </c>
      <c r="I2997" s="20">
        <f>Разбивка_по_щитам!L3002</f>
        <v>0</v>
      </c>
      <c r="J2997" s="20">
        <f>Разбивка_по_щитам!M3002</f>
        <v>0</v>
      </c>
      <c r="K2997" s="20">
        <f>Разбивка_по_щитам!N3002</f>
        <v>0</v>
      </c>
      <c r="L2997" s="20"/>
      <c r="M2997" s="20">
        <f>Разбивка_по_щитам!P3002</f>
        <v>0</v>
      </c>
      <c r="N2997" s="20"/>
    </row>
    <row r="2998" spans="2:14" x14ac:dyDescent="0.2">
      <c r="B2998" s="20">
        <f>Разбивка_по_щитам!B3003</f>
        <v>0</v>
      </c>
      <c r="C2998" s="20">
        <f>Разбивка_по_щитам!C3003</f>
        <v>0</v>
      </c>
      <c r="D2998" s="20">
        <f>Разбивка_по_щитам!F3003</f>
        <v>0</v>
      </c>
      <c r="E2998" s="20">
        <f>Разбивка_по_щитам!H3003</f>
        <v>0</v>
      </c>
      <c r="F2998" s="20">
        <f>Разбивка_по_щитам!I3003</f>
        <v>0</v>
      </c>
      <c r="G2998" s="20">
        <f>Разбивка_по_щитам!J3003</f>
        <v>0</v>
      </c>
      <c r="H2998" s="20">
        <f>Разбивка_по_щитам!K3003</f>
        <v>0</v>
      </c>
      <c r="I2998" s="20">
        <f>Разбивка_по_щитам!L3003</f>
        <v>0</v>
      </c>
      <c r="J2998" s="20">
        <f>Разбивка_по_щитам!M3003</f>
        <v>0</v>
      </c>
      <c r="K2998" s="20">
        <f>Разбивка_по_щитам!N3003</f>
        <v>0</v>
      </c>
      <c r="L2998" s="20"/>
      <c r="M2998" s="20">
        <f>Разбивка_по_щитам!P3003</f>
        <v>0</v>
      </c>
      <c r="N2998" s="20"/>
    </row>
    <row r="2999" spans="2:14" x14ac:dyDescent="0.2">
      <c r="B2999" s="20">
        <f>Разбивка_по_щитам!B3004</f>
        <v>0</v>
      </c>
      <c r="C2999" s="20">
        <f>Разбивка_по_щитам!C3004</f>
        <v>0</v>
      </c>
      <c r="D2999" s="20">
        <f>Разбивка_по_щитам!F3004</f>
        <v>0</v>
      </c>
      <c r="E2999" s="20">
        <f>Разбивка_по_щитам!H3004</f>
        <v>0</v>
      </c>
      <c r="F2999" s="20">
        <f>Разбивка_по_щитам!I3004</f>
        <v>0</v>
      </c>
      <c r="G2999" s="20">
        <f>Разбивка_по_щитам!J3004</f>
        <v>0</v>
      </c>
      <c r="H2999" s="20">
        <f>Разбивка_по_щитам!K3004</f>
        <v>0</v>
      </c>
      <c r="I2999" s="20">
        <f>Разбивка_по_щитам!L3004</f>
        <v>0</v>
      </c>
      <c r="J2999" s="20">
        <f>Разбивка_по_щитам!M3004</f>
        <v>0</v>
      </c>
      <c r="K2999" s="20">
        <f>Разбивка_по_щитам!N3004</f>
        <v>0</v>
      </c>
      <c r="L2999" s="20"/>
      <c r="M2999" s="20">
        <f>Разбивка_по_щитам!P3004</f>
        <v>0</v>
      </c>
      <c r="N2999" s="20"/>
    </row>
    <row r="3000" spans="2:14" x14ac:dyDescent="0.2">
      <c r="B3000" s="20">
        <f>Разбивка_по_щитам!B3005</f>
        <v>0</v>
      </c>
      <c r="C3000" s="20">
        <f>Разбивка_по_щитам!C3005</f>
        <v>0</v>
      </c>
      <c r="D3000" s="20">
        <f>Разбивка_по_щитам!F3005</f>
        <v>0</v>
      </c>
      <c r="E3000" s="20">
        <f>Разбивка_по_щитам!H3005</f>
        <v>0</v>
      </c>
      <c r="F3000" s="20">
        <f>Разбивка_по_щитам!I3005</f>
        <v>0</v>
      </c>
      <c r="G3000" s="20">
        <f>Разбивка_по_щитам!J3005</f>
        <v>0</v>
      </c>
      <c r="H3000" s="20">
        <f>Разбивка_по_щитам!K3005</f>
        <v>0</v>
      </c>
      <c r="I3000" s="20">
        <f>Разбивка_по_щитам!L3005</f>
        <v>0</v>
      </c>
      <c r="J3000" s="20">
        <f>Разбивка_по_щитам!M3005</f>
        <v>0</v>
      </c>
      <c r="K3000" s="20">
        <f>Разбивка_по_щитам!N3005</f>
        <v>0</v>
      </c>
      <c r="L3000" s="20"/>
      <c r="M3000" s="20">
        <f>Разбивка_по_щитам!P3005</f>
        <v>0</v>
      </c>
      <c r="N3000" s="20"/>
    </row>
    <row r="3001" spans="2:14" x14ac:dyDescent="0.2">
      <c r="B3001" s="20">
        <f>Разбивка_по_щитам!B3006</f>
        <v>0</v>
      </c>
      <c r="C3001" s="20">
        <f>Разбивка_по_щитам!C3006</f>
        <v>0</v>
      </c>
      <c r="D3001" s="20">
        <f>Разбивка_по_щитам!F3006</f>
        <v>0</v>
      </c>
      <c r="E3001" s="20">
        <f>Разбивка_по_щитам!H3006</f>
        <v>0</v>
      </c>
      <c r="F3001" s="20">
        <f>Разбивка_по_щитам!I3006</f>
        <v>0</v>
      </c>
      <c r="G3001" s="20">
        <f>Разбивка_по_щитам!J3006</f>
        <v>0</v>
      </c>
      <c r="H3001" s="20">
        <f>Разбивка_по_щитам!K3006</f>
        <v>0</v>
      </c>
      <c r="I3001" s="20">
        <f>Разбивка_по_щитам!L3006</f>
        <v>0</v>
      </c>
      <c r="J3001" s="20">
        <f>Разбивка_по_щитам!M3006</f>
        <v>0</v>
      </c>
      <c r="K3001" s="20">
        <f>Разбивка_по_щитам!N3006</f>
        <v>0</v>
      </c>
      <c r="L3001" s="20"/>
      <c r="M3001" s="20">
        <f>Разбивка_по_щитам!P3006</f>
        <v>0</v>
      </c>
      <c r="N3001" s="20"/>
    </row>
    <row r="3002" spans="2:14" x14ac:dyDescent="0.2">
      <c r="B3002" s="20">
        <f>Разбивка_по_щитам!B3007</f>
        <v>0</v>
      </c>
      <c r="C3002" s="20">
        <f>Разбивка_по_щитам!C3007</f>
        <v>0</v>
      </c>
      <c r="D3002" s="20">
        <f>Разбивка_по_щитам!F3007</f>
        <v>0</v>
      </c>
      <c r="E3002" s="20">
        <f>Разбивка_по_щитам!H3007</f>
        <v>0</v>
      </c>
      <c r="F3002" s="20">
        <f>Разбивка_по_щитам!I3007</f>
        <v>0</v>
      </c>
      <c r="G3002" s="20">
        <f>Разбивка_по_щитам!J3007</f>
        <v>0</v>
      </c>
      <c r="H3002" s="20">
        <f>Разбивка_по_щитам!K3007</f>
        <v>0</v>
      </c>
      <c r="I3002" s="20">
        <f>Разбивка_по_щитам!L3007</f>
        <v>0</v>
      </c>
      <c r="J3002" s="20">
        <f>Разбивка_по_щитам!M3007</f>
        <v>0</v>
      </c>
      <c r="K3002" s="20">
        <f>Разбивка_по_щитам!N3007</f>
        <v>0</v>
      </c>
      <c r="L3002" s="20"/>
      <c r="M3002" s="20">
        <f>Разбивка_по_щитам!P3007</f>
        <v>0</v>
      </c>
      <c r="N3002" s="20"/>
    </row>
    <row r="3003" spans="2:14" x14ac:dyDescent="0.2">
      <c r="B3003" s="20">
        <f>Разбивка_по_щитам!B3008</f>
        <v>0</v>
      </c>
      <c r="C3003" s="20">
        <f>Разбивка_по_щитам!C3008</f>
        <v>0</v>
      </c>
      <c r="D3003" s="20">
        <f>Разбивка_по_щитам!F3008</f>
        <v>0</v>
      </c>
      <c r="E3003" s="20">
        <f>Разбивка_по_щитам!H3008</f>
        <v>0</v>
      </c>
      <c r="F3003" s="20">
        <f>Разбивка_по_щитам!I3008</f>
        <v>0</v>
      </c>
      <c r="G3003" s="20">
        <f>Разбивка_по_щитам!J3008</f>
        <v>0</v>
      </c>
      <c r="H3003" s="20">
        <f>Разбивка_по_щитам!K3008</f>
        <v>0</v>
      </c>
      <c r="I3003" s="20">
        <f>Разбивка_по_щитам!L3008</f>
        <v>0</v>
      </c>
      <c r="J3003" s="20">
        <f>Разбивка_по_щитам!M3008</f>
        <v>0</v>
      </c>
      <c r="K3003" s="20">
        <f>Разбивка_по_щитам!N3008</f>
        <v>0</v>
      </c>
      <c r="L3003" s="20"/>
      <c r="M3003" s="20">
        <f>Разбивка_по_щитам!P3008</f>
        <v>0</v>
      </c>
      <c r="N3003" s="20"/>
    </row>
    <row r="3004" spans="2:14" x14ac:dyDescent="0.2">
      <c r="B3004" s="20">
        <f>Разбивка_по_щитам!B3009</f>
        <v>0</v>
      </c>
      <c r="C3004" s="20">
        <f>Разбивка_по_щитам!C3009</f>
        <v>0</v>
      </c>
      <c r="D3004" s="20">
        <f>Разбивка_по_щитам!F3009</f>
        <v>0</v>
      </c>
      <c r="E3004" s="20">
        <f>Разбивка_по_щитам!H3009</f>
        <v>0</v>
      </c>
      <c r="F3004" s="20">
        <f>Разбивка_по_щитам!I3009</f>
        <v>0</v>
      </c>
      <c r="G3004" s="20">
        <f>Разбивка_по_щитам!J3009</f>
        <v>0</v>
      </c>
      <c r="H3004" s="20">
        <f>Разбивка_по_щитам!K3009</f>
        <v>0</v>
      </c>
      <c r="I3004" s="20">
        <f>Разбивка_по_щитам!L3009</f>
        <v>0</v>
      </c>
      <c r="J3004" s="20">
        <f>Разбивка_по_щитам!M3009</f>
        <v>0</v>
      </c>
      <c r="K3004" s="20">
        <f>Разбивка_по_щитам!N3009</f>
        <v>0</v>
      </c>
      <c r="L3004" s="20"/>
      <c r="M3004" s="20">
        <f>Разбивка_по_щитам!P3009</f>
        <v>0</v>
      </c>
      <c r="N3004" s="20"/>
    </row>
    <row r="3005" spans="2:14" x14ac:dyDescent="0.2">
      <c r="B3005" s="20">
        <f>Разбивка_по_щитам!B3010</f>
        <v>0</v>
      </c>
      <c r="C3005" s="20">
        <f>Разбивка_по_щитам!C3010</f>
        <v>0</v>
      </c>
      <c r="D3005" s="20">
        <f>Разбивка_по_щитам!F3010</f>
        <v>0</v>
      </c>
      <c r="E3005" s="20">
        <f>Разбивка_по_щитам!H3010</f>
        <v>0</v>
      </c>
      <c r="F3005" s="20">
        <f>Разбивка_по_щитам!I3010</f>
        <v>0</v>
      </c>
      <c r="G3005" s="20">
        <f>Разбивка_по_щитам!J3010</f>
        <v>0</v>
      </c>
      <c r="H3005" s="20">
        <f>Разбивка_по_щитам!K3010</f>
        <v>0</v>
      </c>
      <c r="I3005" s="20">
        <f>Разбивка_по_щитам!L3010</f>
        <v>0</v>
      </c>
      <c r="J3005" s="20">
        <f>Разбивка_по_щитам!M3010</f>
        <v>0</v>
      </c>
      <c r="K3005" s="20">
        <f>Разбивка_по_щитам!N3010</f>
        <v>0</v>
      </c>
      <c r="L3005" s="20"/>
      <c r="M3005" s="20">
        <f>Разбивка_по_щитам!P3010</f>
        <v>0</v>
      </c>
      <c r="N3005" s="20"/>
    </row>
    <row r="3006" spans="2:14" x14ac:dyDescent="0.2">
      <c r="B3006" s="20">
        <f>Разбивка_по_щитам!B3011</f>
        <v>0</v>
      </c>
      <c r="C3006" s="20">
        <f>Разбивка_по_щитам!C3011</f>
        <v>0</v>
      </c>
      <c r="D3006" s="20">
        <f>Разбивка_по_щитам!F3011</f>
        <v>0</v>
      </c>
      <c r="E3006" s="20">
        <f>Разбивка_по_щитам!H3011</f>
        <v>0</v>
      </c>
      <c r="F3006" s="20">
        <f>Разбивка_по_щитам!I3011</f>
        <v>0</v>
      </c>
      <c r="G3006" s="20">
        <f>Разбивка_по_щитам!J3011</f>
        <v>0</v>
      </c>
      <c r="H3006" s="20">
        <f>Разбивка_по_щитам!K3011</f>
        <v>0</v>
      </c>
      <c r="I3006" s="20">
        <f>Разбивка_по_щитам!L3011</f>
        <v>0</v>
      </c>
      <c r="J3006" s="20">
        <f>Разбивка_по_щитам!M3011</f>
        <v>0</v>
      </c>
      <c r="K3006" s="20">
        <f>Разбивка_по_щитам!N3011</f>
        <v>0</v>
      </c>
      <c r="L3006" s="20"/>
      <c r="M3006" s="20">
        <f>Разбивка_по_щитам!P3011</f>
        <v>0</v>
      </c>
      <c r="N3006" s="20"/>
    </row>
    <row r="3007" spans="2:14" x14ac:dyDescent="0.2">
      <c r="B3007" s="20">
        <f>Разбивка_по_щитам!B3012</f>
        <v>0</v>
      </c>
      <c r="C3007" s="20">
        <f>Разбивка_по_щитам!C3012</f>
        <v>0</v>
      </c>
      <c r="D3007" s="20">
        <f>Разбивка_по_щитам!F3012</f>
        <v>0</v>
      </c>
      <c r="E3007" s="20">
        <f>Разбивка_по_щитам!H3012</f>
        <v>0</v>
      </c>
      <c r="F3007" s="20">
        <f>Разбивка_по_щитам!I3012</f>
        <v>0</v>
      </c>
      <c r="G3007" s="20">
        <f>Разбивка_по_щитам!J3012</f>
        <v>0</v>
      </c>
      <c r="H3007" s="20">
        <f>Разбивка_по_щитам!K3012</f>
        <v>0</v>
      </c>
      <c r="I3007" s="20">
        <f>Разбивка_по_щитам!L3012</f>
        <v>0</v>
      </c>
      <c r="J3007" s="20">
        <f>Разбивка_по_щитам!M3012</f>
        <v>0</v>
      </c>
      <c r="K3007" s="20">
        <f>Разбивка_по_щитам!N3012</f>
        <v>0</v>
      </c>
      <c r="L3007" s="20"/>
      <c r="M3007" s="20">
        <f>Разбивка_по_щитам!P3012</f>
        <v>0</v>
      </c>
      <c r="N3007" s="20"/>
    </row>
    <row r="3008" spans="2:14" x14ac:dyDescent="0.2">
      <c r="B3008" s="20">
        <f>Разбивка_по_щитам!B3013</f>
        <v>0</v>
      </c>
      <c r="C3008" s="20">
        <f>Разбивка_по_щитам!C3013</f>
        <v>0</v>
      </c>
      <c r="D3008" s="20">
        <f>Разбивка_по_щитам!F3013</f>
        <v>0</v>
      </c>
      <c r="E3008" s="20">
        <f>Разбивка_по_щитам!H3013</f>
        <v>0</v>
      </c>
      <c r="F3008" s="20">
        <f>Разбивка_по_щитам!I3013</f>
        <v>0</v>
      </c>
      <c r="G3008" s="20">
        <f>Разбивка_по_щитам!J3013</f>
        <v>0</v>
      </c>
      <c r="H3008" s="20">
        <f>Разбивка_по_щитам!K3013</f>
        <v>0</v>
      </c>
      <c r="I3008" s="20">
        <f>Разбивка_по_щитам!L3013</f>
        <v>0</v>
      </c>
      <c r="J3008" s="20">
        <f>Разбивка_по_щитам!M3013</f>
        <v>0</v>
      </c>
      <c r="K3008" s="20">
        <f>Разбивка_по_щитам!N3013</f>
        <v>0</v>
      </c>
      <c r="L3008" s="20"/>
      <c r="M3008" s="20">
        <f>Разбивка_по_щитам!P3013</f>
        <v>0</v>
      </c>
      <c r="N3008" s="20"/>
    </row>
    <row r="3009" spans="2:14" x14ac:dyDescent="0.2">
      <c r="B3009" s="20">
        <f>Разбивка_по_щитам!B3014</f>
        <v>0</v>
      </c>
      <c r="C3009" s="20">
        <f>Разбивка_по_щитам!C3014</f>
        <v>0</v>
      </c>
      <c r="D3009" s="20">
        <f>Разбивка_по_щитам!F3014</f>
        <v>0</v>
      </c>
      <c r="E3009" s="20">
        <f>Разбивка_по_щитам!H3014</f>
        <v>0</v>
      </c>
      <c r="F3009" s="20">
        <f>Разбивка_по_щитам!I3014</f>
        <v>0</v>
      </c>
      <c r="G3009" s="20">
        <f>Разбивка_по_щитам!J3014</f>
        <v>0</v>
      </c>
      <c r="H3009" s="20">
        <f>Разбивка_по_щитам!K3014</f>
        <v>0</v>
      </c>
      <c r="I3009" s="20">
        <f>Разбивка_по_щитам!L3014</f>
        <v>0</v>
      </c>
      <c r="J3009" s="20">
        <f>Разбивка_по_щитам!M3014</f>
        <v>0</v>
      </c>
      <c r="K3009" s="20">
        <f>Разбивка_по_щитам!N3014</f>
        <v>0</v>
      </c>
      <c r="L3009" s="20"/>
      <c r="M3009" s="20">
        <f>Разбивка_по_щитам!P3014</f>
        <v>0</v>
      </c>
      <c r="N3009" s="20"/>
    </row>
    <row r="3010" spans="2:14" x14ac:dyDescent="0.2">
      <c r="B3010" s="20">
        <f>Разбивка_по_щитам!B3015</f>
        <v>0</v>
      </c>
      <c r="C3010" s="20">
        <f>Разбивка_по_щитам!C3015</f>
        <v>0</v>
      </c>
      <c r="D3010" s="20">
        <f>Разбивка_по_щитам!F3015</f>
        <v>0</v>
      </c>
      <c r="E3010" s="20">
        <f>Разбивка_по_щитам!H3015</f>
        <v>0</v>
      </c>
      <c r="F3010" s="20">
        <f>Разбивка_по_щитам!I3015</f>
        <v>0</v>
      </c>
      <c r="G3010" s="20">
        <f>Разбивка_по_щитам!J3015</f>
        <v>0</v>
      </c>
      <c r="H3010" s="20">
        <f>Разбивка_по_щитам!K3015</f>
        <v>0</v>
      </c>
      <c r="I3010" s="20">
        <f>Разбивка_по_щитам!L3015</f>
        <v>0</v>
      </c>
      <c r="J3010" s="20">
        <f>Разбивка_по_щитам!M3015</f>
        <v>0</v>
      </c>
      <c r="K3010" s="20">
        <f>Разбивка_по_щитам!N3015</f>
        <v>0</v>
      </c>
      <c r="L3010" s="20"/>
      <c r="M3010" s="20">
        <f>Разбивка_по_щитам!P3015</f>
        <v>0</v>
      </c>
      <c r="N3010" s="20"/>
    </row>
    <row r="3011" spans="2:14" x14ac:dyDescent="0.2">
      <c r="B3011" s="20">
        <f>Разбивка_по_щитам!B3016</f>
        <v>0</v>
      </c>
      <c r="C3011" s="20">
        <f>Разбивка_по_щитам!C3016</f>
        <v>0</v>
      </c>
      <c r="D3011" s="20">
        <f>Разбивка_по_щитам!F3016</f>
        <v>0</v>
      </c>
      <c r="E3011" s="20">
        <f>Разбивка_по_щитам!H3016</f>
        <v>0</v>
      </c>
      <c r="F3011" s="20">
        <f>Разбивка_по_щитам!I3016</f>
        <v>0</v>
      </c>
      <c r="G3011" s="20">
        <f>Разбивка_по_щитам!J3016</f>
        <v>0</v>
      </c>
      <c r="H3011" s="20">
        <f>Разбивка_по_щитам!K3016</f>
        <v>0</v>
      </c>
      <c r="I3011" s="20">
        <f>Разбивка_по_щитам!L3016</f>
        <v>0</v>
      </c>
      <c r="J3011" s="20">
        <f>Разбивка_по_щитам!M3016</f>
        <v>0</v>
      </c>
      <c r="K3011" s="20">
        <f>Разбивка_по_щитам!N3016</f>
        <v>0</v>
      </c>
      <c r="L3011" s="20"/>
      <c r="M3011" s="20">
        <f>Разбивка_по_щитам!P3016</f>
        <v>0</v>
      </c>
      <c r="N3011" s="20"/>
    </row>
    <row r="3012" spans="2:14" x14ac:dyDescent="0.2">
      <c r="B3012" s="20">
        <f>Разбивка_по_щитам!B3017</f>
        <v>0</v>
      </c>
      <c r="C3012" s="20">
        <f>Разбивка_по_щитам!C3017</f>
        <v>0</v>
      </c>
      <c r="D3012" s="20">
        <f>Разбивка_по_щитам!F3017</f>
        <v>0</v>
      </c>
      <c r="E3012" s="20">
        <f>Разбивка_по_щитам!H3017</f>
        <v>0</v>
      </c>
      <c r="F3012" s="20">
        <f>Разбивка_по_щитам!I3017</f>
        <v>0</v>
      </c>
      <c r="G3012" s="20">
        <f>Разбивка_по_щитам!J3017</f>
        <v>0</v>
      </c>
      <c r="H3012" s="20">
        <f>Разбивка_по_щитам!K3017</f>
        <v>0</v>
      </c>
      <c r="I3012" s="20">
        <f>Разбивка_по_щитам!L3017</f>
        <v>0</v>
      </c>
      <c r="J3012" s="20">
        <f>Разбивка_по_щитам!M3017</f>
        <v>0</v>
      </c>
      <c r="K3012" s="20">
        <f>Разбивка_по_щитам!N3017</f>
        <v>0</v>
      </c>
      <c r="L3012" s="20"/>
      <c r="M3012" s="20">
        <f>Разбивка_по_щитам!P3017</f>
        <v>0</v>
      </c>
      <c r="N3012" s="20"/>
    </row>
    <row r="3013" spans="2:14" x14ac:dyDescent="0.2">
      <c r="B3013" s="20">
        <f>Разбивка_по_щитам!B3018</f>
        <v>0</v>
      </c>
      <c r="C3013" s="20">
        <f>Разбивка_по_щитам!C3018</f>
        <v>0</v>
      </c>
      <c r="D3013" s="20">
        <f>Разбивка_по_щитам!F3018</f>
        <v>0</v>
      </c>
      <c r="E3013" s="20">
        <f>Разбивка_по_щитам!H3018</f>
        <v>0</v>
      </c>
      <c r="F3013" s="20">
        <f>Разбивка_по_щитам!I3018</f>
        <v>0</v>
      </c>
      <c r="G3013" s="20">
        <f>Разбивка_по_щитам!J3018</f>
        <v>0</v>
      </c>
      <c r="H3013" s="20">
        <f>Разбивка_по_щитам!K3018</f>
        <v>0</v>
      </c>
      <c r="I3013" s="20">
        <f>Разбивка_по_щитам!L3018</f>
        <v>0</v>
      </c>
      <c r="J3013" s="20">
        <f>Разбивка_по_щитам!M3018</f>
        <v>0</v>
      </c>
      <c r="K3013" s="20">
        <f>Разбивка_по_щитам!N3018</f>
        <v>0</v>
      </c>
      <c r="L3013" s="20"/>
      <c r="M3013" s="20">
        <f>Разбивка_по_щитам!P3018</f>
        <v>0</v>
      </c>
      <c r="N3013" s="20"/>
    </row>
    <row r="3014" spans="2:14" x14ac:dyDescent="0.2">
      <c r="B3014" s="20">
        <f>Разбивка_по_щитам!B3019</f>
        <v>0</v>
      </c>
      <c r="C3014" s="20">
        <f>Разбивка_по_щитам!C3019</f>
        <v>0</v>
      </c>
      <c r="D3014" s="20">
        <f>Разбивка_по_щитам!F3019</f>
        <v>0</v>
      </c>
      <c r="E3014" s="20">
        <f>Разбивка_по_щитам!H3019</f>
        <v>0</v>
      </c>
      <c r="F3014" s="20">
        <f>Разбивка_по_щитам!I3019</f>
        <v>0</v>
      </c>
      <c r="G3014" s="20">
        <f>Разбивка_по_щитам!J3019</f>
        <v>0</v>
      </c>
      <c r="H3014" s="20">
        <f>Разбивка_по_щитам!K3019</f>
        <v>0</v>
      </c>
      <c r="I3014" s="20">
        <f>Разбивка_по_щитам!L3019</f>
        <v>0</v>
      </c>
      <c r="J3014" s="20">
        <f>Разбивка_по_щитам!M3019</f>
        <v>0</v>
      </c>
      <c r="K3014" s="20">
        <f>Разбивка_по_щитам!N3019</f>
        <v>0</v>
      </c>
      <c r="L3014" s="20"/>
      <c r="M3014" s="20">
        <f>Разбивка_по_щитам!P3019</f>
        <v>0</v>
      </c>
      <c r="N3014" s="20"/>
    </row>
    <row r="3015" spans="2:14" x14ac:dyDescent="0.2">
      <c r="B3015" s="20">
        <f>Разбивка_по_щитам!B3020</f>
        <v>0</v>
      </c>
      <c r="C3015" s="20">
        <f>Разбивка_по_щитам!C3020</f>
        <v>0</v>
      </c>
      <c r="D3015" s="20">
        <f>Разбивка_по_щитам!F3020</f>
        <v>0</v>
      </c>
      <c r="E3015" s="20">
        <f>Разбивка_по_щитам!H3020</f>
        <v>0</v>
      </c>
      <c r="F3015" s="20">
        <f>Разбивка_по_щитам!I3020</f>
        <v>0</v>
      </c>
      <c r="G3015" s="20">
        <f>Разбивка_по_щитам!J3020</f>
        <v>0</v>
      </c>
      <c r="H3015" s="20">
        <f>Разбивка_по_щитам!K3020</f>
        <v>0</v>
      </c>
      <c r="I3015" s="20">
        <f>Разбивка_по_щитам!L3020</f>
        <v>0</v>
      </c>
      <c r="J3015" s="20">
        <f>Разбивка_по_щитам!M3020</f>
        <v>0</v>
      </c>
      <c r="K3015" s="20">
        <f>Разбивка_по_щитам!N3020</f>
        <v>0</v>
      </c>
      <c r="L3015" s="20"/>
      <c r="M3015" s="20">
        <f>Разбивка_по_щитам!P3020</f>
        <v>0</v>
      </c>
      <c r="N3015" s="20"/>
    </row>
    <row r="3016" spans="2:14" x14ac:dyDescent="0.2">
      <c r="B3016" s="20">
        <f>Разбивка_по_щитам!B3021</f>
        <v>0</v>
      </c>
      <c r="C3016" s="20">
        <f>Разбивка_по_щитам!C3021</f>
        <v>0</v>
      </c>
      <c r="D3016" s="20">
        <f>Разбивка_по_щитам!F3021</f>
        <v>0</v>
      </c>
      <c r="E3016" s="20">
        <f>Разбивка_по_щитам!H3021</f>
        <v>0</v>
      </c>
      <c r="F3016" s="20">
        <f>Разбивка_по_щитам!I3021</f>
        <v>0</v>
      </c>
      <c r="G3016" s="20">
        <f>Разбивка_по_щитам!J3021</f>
        <v>0</v>
      </c>
      <c r="H3016" s="20">
        <f>Разбивка_по_щитам!K3021</f>
        <v>0</v>
      </c>
      <c r="I3016" s="20">
        <f>Разбивка_по_щитам!L3021</f>
        <v>0</v>
      </c>
      <c r="J3016" s="20">
        <f>Разбивка_по_щитам!M3021</f>
        <v>0</v>
      </c>
      <c r="K3016" s="20">
        <f>Разбивка_по_щитам!N3021</f>
        <v>0</v>
      </c>
      <c r="L3016" s="20"/>
      <c r="M3016" s="20">
        <f>Разбивка_по_щитам!P3021</f>
        <v>0</v>
      </c>
      <c r="N3016" s="20"/>
    </row>
    <row r="3017" spans="2:14" x14ac:dyDescent="0.2">
      <c r="B3017" s="20">
        <f>Разбивка_по_щитам!B3022</f>
        <v>0</v>
      </c>
      <c r="C3017" s="20">
        <f>Разбивка_по_щитам!C3022</f>
        <v>0</v>
      </c>
      <c r="D3017" s="20">
        <f>Разбивка_по_щитам!F3022</f>
        <v>0</v>
      </c>
      <c r="E3017" s="20">
        <f>Разбивка_по_щитам!H3022</f>
        <v>0</v>
      </c>
      <c r="F3017" s="20">
        <f>Разбивка_по_щитам!I3022</f>
        <v>0</v>
      </c>
      <c r="G3017" s="20">
        <f>Разбивка_по_щитам!J3022</f>
        <v>0</v>
      </c>
      <c r="H3017" s="20">
        <f>Разбивка_по_щитам!K3022</f>
        <v>0</v>
      </c>
      <c r="I3017" s="20">
        <f>Разбивка_по_щитам!L3022</f>
        <v>0</v>
      </c>
      <c r="J3017" s="20">
        <f>Разбивка_по_щитам!M3022</f>
        <v>0</v>
      </c>
      <c r="K3017" s="20">
        <f>Разбивка_по_щитам!N3022</f>
        <v>0</v>
      </c>
      <c r="L3017" s="20"/>
      <c r="M3017" s="20">
        <f>Разбивка_по_щитам!P3022</f>
        <v>0</v>
      </c>
      <c r="N3017" s="20"/>
    </row>
    <row r="3018" spans="2:14" x14ac:dyDescent="0.2">
      <c r="B3018" s="20">
        <f>Разбивка_по_щитам!B3023</f>
        <v>0</v>
      </c>
      <c r="C3018" s="20">
        <f>Разбивка_по_щитам!C3023</f>
        <v>0</v>
      </c>
      <c r="D3018" s="20">
        <f>Разбивка_по_щитам!F3023</f>
        <v>0</v>
      </c>
      <c r="E3018" s="20">
        <f>Разбивка_по_щитам!H3023</f>
        <v>0</v>
      </c>
      <c r="F3018" s="20">
        <f>Разбивка_по_щитам!I3023</f>
        <v>0</v>
      </c>
      <c r="G3018" s="20">
        <f>Разбивка_по_щитам!J3023</f>
        <v>0</v>
      </c>
      <c r="H3018" s="20">
        <f>Разбивка_по_щитам!K3023</f>
        <v>0</v>
      </c>
      <c r="I3018" s="20">
        <f>Разбивка_по_щитам!L3023</f>
        <v>0</v>
      </c>
      <c r="J3018" s="20">
        <f>Разбивка_по_щитам!M3023</f>
        <v>0</v>
      </c>
      <c r="K3018" s="20">
        <f>Разбивка_по_щитам!N3023</f>
        <v>0</v>
      </c>
      <c r="L3018" s="20"/>
      <c r="M3018" s="20">
        <f>Разбивка_по_щитам!P3023</f>
        <v>0</v>
      </c>
      <c r="N3018" s="20"/>
    </row>
    <row r="3019" spans="2:14" x14ac:dyDescent="0.2">
      <c r="B3019" s="20">
        <f>Разбивка_по_щитам!B3024</f>
        <v>0</v>
      </c>
      <c r="C3019" s="20">
        <f>Разбивка_по_щитам!C3024</f>
        <v>0</v>
      </c>
      <c r="D3019" s="20">
        <f>Разбивка_по_щитам!F3024</f>
        <v>0</v>
      </c>
      <c r="E3019" s="20">
        <f>Разбивка_по_щитам!H3024</f>
        <v>0</v>
      </c>
      <c r="F3019" s="20">
        <f>Разбивка_по_щитам!I3024</f>
        <v>0</v>
      </c>
      <c r="G3019" s="20">
        <f>Разбивка_по_щитам!J3024</f>
        <v>0</v>
      </c>
      <c r="H3019" s="20">
        <f>Разбивка_по_щитам!K3024</f>
        <v>0</v>
      </c>
      <c r="I3019" s="20">
        <f>Разбивка_по_щитам!L3024</f>
        <v>0</v>
      </c>
      <c r="J3019" s="20">
        <f>Разбивка_по_щитам!M3024</f>
        <v>0</v>
      </c>
      <c r="K3019" s="20">
        <f>Разбивка_по_щитам!N3024</f>
        <v>0</v>
      </c>
      <c r="L3019" s="20"/>
      <c r="M3019" s="20">
        <f>Разбивка_по_щитам!P3024</f>
        <v>0</v>
      </c>
      <c r="N3019" s="20"/>
    </row>
    <row r="3020" spans="2:14" x14ac:dyDescent="0.2">
      <c r="B3020" s="20">
        <f>Разбивка_по_щитам!B3025</f>
        <v>0</v>
      </c>
      <c r="C3020" s="20">
        <f>Разбивка_по_щитам!C3025</f>
        <v>0</v>
      </c>
      <c r="D3020" s="20">
        <f>Разбивка_по_щитам!F3025</f>
        <v>0</v>
      </c>
      <c r="E3020" s="20">
        <f>Разбивка_по_щитам!H3025</f>
        <v>0</v>
      </c>
      <c r="F3020" s="20">
        <f>Разбивка_по_щитам!I3025</f>
        <v>0</v>
      </c>
      <c r="G3020" s="20">
        <f>Разбивка_по_щитам!J3025</f>
        <v>0</v>
      </c>
      <c r="H3020" s="20">
        <f>Разбивка_по_щитам!K3025</f>
        <v>0</v>
      </c>
      <c r="I3020" s="20">
        <f>Разбивка_по_щитам!L3025</f>
        <v>0</v>
      </c>
      <c r="J3020" s="20">
        <f>Разбивка_по_щитам!M3025</f>
        <v>0</v>
      </c>
      <c r="K3020" s="20">
        <f>Разбивка_по_щитам!N3025</f>
        <v>0</v>
      </c>
      <c r="L3020" s="20"/>
      <c r="M3020" s="20">
        <f>Разбивка_по_щитам!P3025</f>
        <v>0</v>
      </c>
      <c r="N3020" s="20"/>
    </row>
    <row r="3021" spans="2:14" x14ac:dyDescent="0.2">
      <c r="B3021" s="20">
        <f>Разбивка_по_щитам!B3026</f>
        <v>0</v>
      </c>
      <c r="C3021" s="20">
        <f>Разбивка_по_щитам!C3026</f>
        <v>0</v>
      </c>
      <c r="D3021" s="20">
        <f>Разбивка_по_щитам!F3026</f>
        <v>0</v>
      </c>
      <c r="E3021" s="20">
        <f>Разбивка_по_щитам!H3026</f>
        <v>0</v>
      </c>
      <c r="F3021" s="20">
        <f>Разбивка_по_щитам!I3026</f>
        <v>0</v>
      </c>
      <c r="G3021" s="20">
        <f>Разбивка_по_щитам!J3026</f>
        <v>0</v>
      </c>
      <c r="H3021" s="20">
        <f>Разбивка_по_щитам!K3026</f>
        <v>0</v>
      </c>
      <c r="I3021" s="20">
        <f>Разбивка_по_щитам!L3026</f>
        <v>0</v>
      </c>
      <c r="J3021" s="20">
        <f>Разбивка_по_щитам!M3026</f>
        <v>0</v>
      </c>
      <c r="K3021" s="20">
        <f>Разбивка_по_щитам!N3026</f>
        <v>0</v>
      </c>
      <c r="L3021" s="20"/>
      <c r="M3021" s="20">
        <f>Разбивка_по_щитам!P3026</f>
        <v>0</v>
      </c>
      <c r="N3021" s="20"/>
    </row>
    <row r="3022" spans="2:14" x14ac:dyDescent="0.2">
      <c r="B3022" s="20">
        <f>Разбивка_по_щитам!B3027</f>
        <v>0</v>
      </c>
      <c r="C3022" s="20">
        <f>Разбивка_по_щитам!C3027</f>
        <v>0</v>
      </c>
      <c r="D3022" s="20">
        <f>Разбивка_по_щитам!F3027</f>
        <v>0</v>
      </c>
      <c r="E3022" s="20">
        <f>Разбивка_по_щитам!H3027</f>
        <v>0</v>
      </c>
      <c r="F3022" s="20">
        <f>Разбивка_по_щитам!I3027</f>
        <v>0</v>
      </c>
      <c r="G3022" s="20">
        <f>Разбивка_по_щитам!J3027</f>
        <v>0</v>
      </c>
      <c r="H3022" s="20">
        <f>Разбивка_по_щитам!K3027</f>
        <v>0</v>
      </c>
      <c r="I3022" s="20">
        <f>Разбивка_по_щитам!L3027</f>
        <v>0</v>
      </c>
      <c r="J3022" s="20">
        <f>Разбивка_по_щитам!M3027</f>
        <v>0</v>
      </c>
      <c r="K3022" s="20">
        <f>Разбивка_по_щитам!N3027</f>
        <v>0</v>
      </c>
      <c r="L3022" s="20"/>
      <c r="M3022" s="20">
        <f>Разбивка_по_щитам!P3027</f>
        <v>0</v>
      </c>
      <c r="N3022" s="20"/>
    </row>
    <row r="3023" spans="2:14" x14ac:dyDescent="0.2">
      <c r="B3023" s="20">
        <f>Разбивка_по_щитам!B3028</f>
        <v>0</v>
      </c>
      <c r="C3023" s="20">
        <f>Разбивка_по_щитам!C3028</f>
        <v>0</v>
      </c>
      <c r="D3023" s="20">
        <f>Разбивка_по_щитам!F3028</f>
        <v>0</v>
      </c>
      <c r="E3023" s="20">
        <f>Разбивка_по_щитам!H3028</f>
        <v>0</v>
      </c>
      <c r="F3023" s="20">
        <f>Разбивка_по_щитам!I3028</f>
        <v>0</v>
      </c>
      <c r="G3023" s="20">
        <f>Разбивка_по_щитам!J3028</f>
        <v>0</v>
      </c>
      <c r="H3023" s="20">
        <f>Разбивка_по_щитам!K3028</f>
        <v>0</v>
      </c>
      <c r="I3023" s="20">
        <f>Разбивка_по_щитам!L3028</f>
        <v>0</v>
      </c>
      <c r="J3023" s="20">
        <f>Разбивка_по_щитам!M3028</f>
        <v>0</v>
      </c>
      <c r="K3023" s="20">
        <f>Разбивка_по_щитам!N3028</f>
        <v>0</v>
      </c>
      <c r="L3023" s="20"/>
      <c r="M3023" s="20">
        <f>Разбивка_по_щитам!P3028</f>
        <v>0</v>
      </c>
      <c r="N3023" s="20"/>
    </row>
    <row r="3024" spans="2:14" x14ac:dyDescent="0.2">
      <c r="B3024" s="20">
        <f>Разбивка_по_щитам!B3029</f>
        <v>0</v>
      </c>
      <c r="C3024" s="20">
        <f>Разбивка_по_щитам!C3029</f>
        <v>0</v>
      </c>
      <c r="D3024" s="20">
        <f>Разбивка_по_щитам!F3029</f>
        <v>0</v>
      </c>
      <c r="E3024" s="20">
        <f>Разбивка_по_щитам!H3029</f>
        <v>0</v>
      </c>
      <c r="F3024" s="20">
        <f>Разбивка_по_щитам!I3029</f>
        <v>0</v>
      </c>
      <c r="G3024" s="20">
        <f>Разбивка_по_щитам!J3029</f>
        <v>0</v>
      </c>
      <c r="H3024" s="20">
        <f>Разбивка_по_щитам!K3029</f>
        <v>0</v>
      </c>
      <c r="I3024" s="20">
        <f>Разбивка_по_щитам!L3029</f>
        <v>0</v>
      </c>
      <c r="J3024" s="20">
        <f>Разбивка_по_щитам!M3029</f>
        <v>0</v>
      </c>
      <c r="K3024" s="20">
        <f>Разбивка_по_щитам!N3029</f>
        <v>0</v>
      </c>
      <c r="L3024" s="20"/>
      <c r="M3024" s="20">
        <f>Разбивка_по_щитам!P3029</f>
        <v>0</v>
      </c>
      <c r="N3024" s="20"/>
    </row>
    <row r="3025" spans="2:14" x14ac:dyDescent="0.2">
      <c r="B3025" s="20">
        <f>Разбивка_по_щитам!B3030</f>
        <v>0</v>
      </c>
      <c r="C3025" s="20">
        <f>Разбивка_по_щитам!C3030</f>
        <v>0</v>
      </c>
      <c r="D3025" s="20">
        <f>Разбивка_по_щитам!F3030</f>
        <v>0</v>
      </c>
      <c r="E3025" s="20">
        <f>Разбивка_по_щитам!H3030</f>
        <v>0</v>
      </c>
      <c r="F3025" s="20">
        <f>Разбивка_по_щитам!I3030</f>
        <v>0</v>
      </c>
      <c r="G3025" s="20">
        <f>Разбивка_по_щитам!J3030</f>
        <v>0</v>
      </c>
      <c r="H3025" s="20">
        <f>Разбивка_по_щитам!K3030</f>
        <v>0</v>
      </c>
      <c r="I3025" s="20">
        <f>Разбивка_по_щитам!L3030</f>
        <v>0</v>
      </c>
      <c r="J3025" s="20">
        <f>Разбивка_по_щитам!M3030</f>
        <v>0</v>
      </c>
      <c r="K3025" s="20">
        <f>Разбивка_по_щитам!N3030</f>
        <v>0</v>
      </c>
      <c r="L3025" s="20"/>
      <c r="M3025" s="20">
        <f>Разбивка_по_щитам!P3030</f>
        <v>0</v>
      </c>
      <c r="N3025" s="20"/>
    </row>
    <row r="3026" spans="2:14" x14ac:dyDescent="0.2">
      <c r="B3026" s="20">
        <f>Разбивка_по_щитам!B3031</f>
        <v>0</v>
      </c>
      <c r="C3026" s="20">
        <f>Разбивка_по_щитам!C3031</f>
        <v>0</v>
      </c>
      <c r="D3026" s="20">
        <f>Разбивка_по_щитам!F3031</f>
        <v>0</v>
      </c>
      <c r="E3026" s="20">
        <f>Разбивка_по_щитам!H3031</f>
        <v>0</v>
      </c>
      <c r="F3026" s="20">
        <f>Разбивка_по_щитам!I3031</f>
        <v>0</v>
      </c>
      <c r="G3026" s="20">
        <f>Разбивка_по_щитам!J3031</f>
        <v>0</v>
      </c>
      <c r="H3026" s="20">
        <f>Разбивка_по_щитам!K3031</f>
        <v>0</v>
      </c>
      <c r="I3026" s="20">
        <f>Разбивка_по_щитам!L3031</f>
        <v>0</v>
      </c>
      <c r="J3026" s="20">
        <f>Разбивка_по_щитам!M3031</f>
        <v>0</v>
      </c>
      <c r="K3026" s="20">
        <f>Разбивка_по_щитам!N3031</f>
        <v>0</v>
      </c>
      <c r="L3026" s="20"/>
      <c r="M3026" s="20">
        <f>Разбивка_по_щитам!P3031</f>
        <v>0</v>
      </c>
      <c r="N3026" s="20"/>
    </row>
    <row r="3027" spans="2:14" x14ac:dyDescent="0.2">
      <c r="B3027" s="20">
        <f>Разбивка_по_щитам!B3032</f>
        <v>0</v>
      </c>
      <c r="C3027" s="20">
        <f>Разбивка_по_щитам!C3032</f>
        <v>0</v>
      </c>
      <c r="D3027" s="20">
        <f>Разбивка_по_щитам!F3032</f>
        <v>0</v>
      </c>
      <c r="E3027" s="20">
        <f>Разбивка_по_щитам!H3032</f>
        <v>0</v>
      </c>
      <c r="F3027" s="20">
        <f>Разбивка_по_щитам!I3032</f>
        <v>0</v>
      </c>
      <c r="G3027" s="20">
        <f>Разбивка_по_щитам!J3032</f>
        <v>0</v>
      </c>
      <c r="H3027" s="20">
        <f>Разбивка_по_щитам!K3032</f>
        <v>0</v>
      </c>
      <c r="I3027" s="20">
        <f>Разбивка_по_щитам!L3032</f>
        <v>0</v>
      </c>
      <c r="J3027" s="20">
        <f>Разбивка_по_щитам!M3032</f>
        <v>0</v>
      </c>
      <c r="K3027" s="20">
        <f>Разбивка_по_щитам!N3032</f>
        <v>0</v>
      </c>
      <c r="L3027" s="20"/>
      <c r="M3027" s="20">
        <f>Разбивка_по_щитам!P3032</f>
        <v>0</v>
      </c>
      <c r="N3027" s="20"/>
    </row>
    <row r="3028" spans="2:14" x14ac:dyDescent="0.2">
      <c r="B3028" s="20">
        <f>Разбивка_по_щитам!B3033</f>
        <v>0</v>
      </c>
      <c r="C3028" s="20">
        <f>Разбивка_по_щитам!C3033</f>
        <v>0</v>
      </c>
      <c r="D3028" s="20">
        <f>Разбивка_по_щитам!F3033</f>
        <v>0</v>
      </c>
      <c r="E3028" s="20">
        <f>Разбивка_по_щитам!H3033</f>
        <v>0</v>
      </c>
      <c r="F3028" s="20">
        <f>Разбивка_по_щитам!I3033</f>
        <v>0</v>
      </c>
      <c r="G3028" s="20">
        <f>Разбивка_по_щитам!J3033</f>
        <v>0</v>
      </c>
      <c r="H3028" s="20">
        <f>Разбивка_по_щитам!K3033</f>
        <v>0</v>
      </c>
      <c r="I3028" s="20">
        <f>Разбивка_по_щитам!L3033</f>
        <v>0</v>
      </c>
      <c r="J3028" s="20">
        <f>Разбивка_по_щитам!M3033</f>
        <v>0</v>
      </c>
      <c r="K3028" s="20">
        <f>Разбивка_по_щитам!N3033</f>
        <v>0</v>
      </c>
      <c r="L3028" s="20"/>
      <c r="M3028" s="20">
        <f>Разбивка_по_щитам!P3033</f>
        <v>0</v>
      </c>
      <c r="N3028" s="20"/>
    </row>
    <row r="3029" spans="2:14" x14ac:dyDescent="0.2">
      <c r="B3029" s="20">
        <f>Разбивка_по_щитам!B3034</f>
        <v>0</v>
      </c>
      <c r="C3029" s="20">
        <f>Разбивка_по_щитам!C3034</f>
        <v>0</v>
      </c>
      <c r="D3029" s="20">
        <f>Разбивка_по_щитам!F3034</f>
        <v>0</v>
      </c>
      <c r="E3029" s="20">
        <f>Разбивка_по_щитам!H3034</f>
        <v>0</v>
      </c>
      <c r="F3029" s="20">
        <f>Разбивка_по_щитам!I3034</f>
        <v>0</v>
      </c>
      <c r="G3029" s="20">
        <f>Разбивка_по_щитам!J3034</f>
        <v>0</v>
      </c>
      <c r="H3029" s="20">
        <f>Разбивка_по_щитам!K3034</f>
        <v>0</v>
      </c>
      <c r="I3029" s="20">
        <f>Разбивка_по_щитам!L3034</f>
        <v>0</v>
      </c>
      <c r="J3029" s="20">
        <f>Разбивка_по_щитам!M3034</f>
        <v>0</v>
      </c>
      <c r="K3029" s="20">
        <f>Разбивка_по_щитам!N3034</f>
        <v>0</v>
      </c>
      <c r="L3029" s="20"/>
      <c r="M3029" s="20">
        <f>Разбивка_по_щитам!P3034</f>
        <v>0</v>
      </c>
      <c r="N3029" s="20"/>
    </row>
    <row r="3030" spans="2:14" x14ac:dyDescent="0.2">
      <c r="B3030" s="20">
        <f>Разбивка_по_щитам!B3035</f>
        <v>0</v>
      </c>
      <c r="C3030" s="20">
        <f>Разбивка_по_щитам!C3035</f>
        <v>0</v>
      </c>
      <c r="D3030" s="20">
        <f>Разбивка_по_щитам!F3035</f>
        <v>0</v>
      </c>
      <c r="E3030" s="20">
        <f>Разбивка_по_щитам!H3035</f>
        <v>0</v>
      </c>
      <c r="F3030" s="20">
        <f>Разбивка_по_щитам!I3035</f>
        <v>0</v>
      </c>
      <c r="G3030" s="20">
        <f>Разбивка_по_щитам!J3035</f>
        <v>0</v>
      </c>
      <c r="H3030" s="20">
        <f>Разбивка_по_щитам!K3035</f>
        <v>0</v>
      </c>
      <c r="I3030" s="20">
        <f>Разбивка_по_щитам!L3035</f>
        <v>0</v>
      </c>
      <c r="J3030" s="20">
        <f>Разбивка_по_щитам!M3035</f>
        <v>0</v>
      </c>
      <c r="K3030" s="20">
        <f>Разбивка_по_щитам!N3035</f>
        <v>0</v>
      </c>
      <c r="L3030" s="20"/>
      <c r="M3030" s="20">
        <f>Разбивка_по_щитам!P3035</f>
        <v>0</v>
      </c>
      <c r="N3030" s="20"/>
    </row>
    <row r="3031" spans="2:14" x14ac:dyDescent="0.2">
      <c r="B3031" s="20">
        <f>Разбивка_по_щитам!B3036</f>
        <v>0</v>
      </c>
      <c r="C3031" s="20">
        <f>Разбивка_по_щитам!C3036</f>
        <v>0</v>
      </c>
      <c r="D3031" s="20">
        <f>Разбивка_по_щитам!F3036</f>
        <v>0</v>
      </c>
      <c r="E3031" s="20">
        <f>Разбивка_по_щитам!H3036</f>
        <v>0</v>
      </c>
      <c r="F3031" s="20">
        <f>Разбивка_по_щитам!I3036</f>
        <v>0</v>
      </c>
      <c r="G3031" s="20">
        <f>Разбивка_по_щитам!J3036</f>
        <v>0</v>
      </c>
      <c r="H3031" s="20">
        <f>Разбивка_по_щитам!K3036</f>
        <v>0</v>
      </c>
      <c r="I3031" s="20">
        <f>Разбивка_по_щитам!L3036</f>
        <v>0</v>
      </c>
      <c r="J3031" s="20">
        <f>Разбивка_по_щитам!M3036</f>
        <v>0</v>
      </c>
      <c r="K3031" s="20">
        <f>Разбивка_по_щитам!N3036</f>
        <v>0</v>
      </c>
      <c r="L3031" s="20"/>
      <c r="M3031" s="20">
        <f>Разбивка_по_щитам!P3036</f>
        <v>0</v>
      </c>
      <c r="N3031" s="20"/>
    </row>
    <row r="3032" spans="2:14" x14ac:dyDescent="0.2">
      <c r="B3032" s="20">
        <f>Разбивка_по_щитам!B3037</f>
        <v>0</v>
      </c>
      <c r="C3032" s="20">
        <f>Разбивка_по_щитам!C3037</f>
        <v>0</v>
      </c>
      <c r="D3032" s="20">
        <f>Разбивка_по_щитам!F3037</f>
        <v>0</v>
      </c>
      <c r="E3032" s="20">
        <f>Разбивка_по_щитам!H3037</f>
        <v>0</v>
      </c>
      <c r="F3032" s="20">
        <f>Разбивка_по_щитам!I3037</f>
        <v>0</v>
      </c>
      <c r="G3032" s="20">
        <f>Разбивка_по_щитам!J3037</f>
        <v>0</v>
      </c>
      <c r="H3032" s="20">
        <f>Разбивка_по_щитам!K3037</f>
        <v>0</v>
      </c>
      <c r="I3032" s="20">
        <f>Разбивка_по_щитам!L3037</f>
        <v>0</v>
      </c>
      <c r="J3032" s="20">
        <f>Разбивка_по_щитам!M3037</f>
        <v>0</v>
      </c>
      <c r="K3032" s="20">
        <f>Разбивка_по_щитам!N3037</f>
        <v>0</v>
      </c>
      <c r="L3032" s="20"/>
      <c r="M3032" s="20">
        <f>Разбивка_по_щитам!P3037</f>
        <v>0</v>
      </c>
      <c r="N3032" s="20"/>
    </row>
    <row r="3033" spans="2:14" x14ac:dyDescent="0.2">
      <c r="B3033" s="20">
        <f>Разбивка_по_щитам!B3038</f>
        <v>0</v>
      </c>
      <c r="C3033" s="20">
        <f>Разбивка_по_щитам!C3038</f>
        <v>0</v>
      </c>
      <c r="D3033" s="20">
        <f>Разбивка_по_щитам!F3038</f>
        <v>0</v>
      </c>
      <c r="E3033" s="20">
        <f>Разбивка_по_щитам!H3038</f>
        <v>0</v>
      </c>
      <c r="F3033" s="20">
        <f>Разбивка_по_щитам!I3038</f>
        <v>0</v>
      </c>
      <c r="G3033" s="20">
        <f>Разбивка_по_щитам!J3038</f>
        <v>0</v>
      </c>
      <c r="H3033" s="20">
        <f>Разбивка_по_щитам!K3038</f>
        <v>0</v>
      </c>
      <c r="I3033" s="20">
        <f>Разбивка_по_щитам!L3038</f>
        <v>0</v>
      </c>
      <c r="J3033" s="20">
        <f>Разбивка_по_щитам!M3038</f>
        <v>0</v>
      </c>
      <c r="K3033" s="20">
        <f>Разбивка_по_щитам!N3038</f>
        <v>0</v>
      </c>
      <c r="L3033" s="20"/>
      <c r="M3033" s="20">
        <f>Разбивка_по_щитам!P3038</f>
        <v>0</v>
      </c>
      <c r="N3033" s="20"/>
    </row>
    <row r="3034" spans="2:14" x14ac:dyDescent="0.2">
      <c r="B3034" s="20">
        <f>Разбивка_по_щитам!B3039</f>
        <v>0</v>
      </c>
      <c r="C3034" s="20">
        <f>Разбивка_по_щитам!C3039</f>
        <v>0</v>
      </c>
      <c r="D3034" s="20">
        <f>Разбивка_по_щитам!F3039</f>
        <v>0</v>
      </c>
      <c r="E3034" s="20">
        <f>Разбивка_по_щитам!H3039</f>
        <v>0</v>
      </c>
      <c r="F3034" s="20">
        <f>Разбивка_по_щитам!I3039</f>
        <v>0</v>
      </c>
      <c r="G3034" s="20">
        <f>Разбивка_по_щитам!J3039</f>
        <v>0</v>
      </c>
      <c r="H3034" s="20">
        <f>Разбивка_по_щитам!K3039</f>
        <v>0</v>
      </c>
      <c r="I3034" s="20">
        <f>Разбивка_по_щитам!L3039</f>
        <v>0</v>
      </c>
      <c r="J3034" s="20">
        <f>Разбивка_по_щитам!M3039</f>
        <v>0</v>
      </c>
      <c r="K3034" s="20">
        <f>Разбивка_по_щитам!N3039</f>
        <v>0</v>
      </c>
      <c r="L3034" s="20"/>
      <c r="M3034" s="20">
        <f>Разбивка_по_щитам!P3039</f>
        <v>0</v>
      </c>
      <c r="N3034" s="20"/>
    </row>
    <row r="3035" spans="2:14" x14ac:dyDescent="0.2">
      <c r="B3035" s="20">
        <f>Разбивка_по_щитам!B3040</f>
        <v>0</v>
      </c>
      <c r="C3035" s="20">
        <f>Разбивка_по_щитам!C3040</f>
        <v>0</v>
      </c>
      <c r="D3035" s="20">
        <f>Разбивка_по_щитам!F3040</f>
        <v>0</v>
      </c>
      <c r="E3035" s="20">
        <f>Разбивка_по_щитам!H3040</f>
        <v>0</v>
      </c>
      <c r="F3035" s="20">
        <f>Разбивка_по_щитам!I3040</f>
        <v>0</v>
      </c>
      <c r="G3035" s="20">
        <f>Разбивка_по_щитам!J3040</f>
        <v>0</v>
      </c>
      <c r="H3035" s="20">
        <f>Разбивка_по_щитам!K3040</f>
        <v>0</v>
      </c>
      <c r="I3035" s="20">
        <f>Разбивка_по_щитам!L3040</f>
        <v>0</v>
      </c>
      <c r="J3035" s="20">
        <f>Разбивка_по_щитам!M3040</f>
        <v>0</v>
      </c>
      <c r="K3035" s="20">
        <f>Разбивка_по_щитам!N3040</f>
        <v>0</v>
      </c>
      <c r="L3035" s="20"/>
      <c r="M3035" s="20">
        <f>Разбивка_по_щитам!P3040</f>
        <v>0</v>
      </c>
      <c r="N3035" s="20"/>
    </row>
    <row r="3036" spans="2:14" x14ac:dyDescent="0.2">
      <c r="B3036" s="20">
        <f>Разбивка_по_щитам!B3041</f>
        <v>0</v>
      </c>
      <c r="C3036" s="20">
        <f>Разбивка_по_щитам!C3041</f>
        <v>0</v>
      </c>
      <c r="D3036" s="20">
        <f>Разбивка_по_щитам!F3041</f>
        <v>0</v>
      </c>
      <c r="E3036" s="20">
        <f>Разбивка_по_щитам!H3041</f>
        <v>0</v>
      </c>
      <c r="F3036" s="20">
        <f>Разбивка_по_щитам!I3041</f>
        <v>0</v>
      </c>
      <c r="G3036" s="20">
        <f>Разбивка_по_щитам!J3041</f>
        <v>0</v>
      </c>
      <c r="H3036" s="20">
        <f>Разбивка_по_щитам!K3041</f>
        <v>0</v>
      </c>
      <c r="I3036" s="20">
        <f>Разбивка_по_щитам!L3041</f>
        <v>0</v>
      </c>
      <c r="J3036" s="20">
        <f>Разбивка_по_щитам!M3041</f>
        <v>0</v>
      </c>
      <c r="K3036" s="20">
        <f>Разбивка_по_щитам!N3041</f>
        <v>0</v>
      </c>
      <c r="L3036" s="20"/>
      <c r="M3036" s="20">
        <f>Разбивка_по_щитам!P3041</f>
        <v>0</v>
      </c>
      <c r="N3036" s="20"/>
    </row>
    <row r="3037" spans="2:14" x14ac:dyDescent="0.2">
      <c r="B3037" s="20">
        <f>Разбивка_по_щитам!B3042</f>
        <v>0</v>
      </c>
      <c r="C3037" s="20">
        <f>Разбивка_по_щитам!C3042</f>
        <v>0</v>
      </c>
      <c r="D3037" s="20">
        <f>Разбивка_по_щитам!F3042</f>
        <v>0</v>
      </c>
      <c r="E3037" s="20">
        <f>Разбивка_по_щитам!H3042</f>
        <v>0</v>
      </c>
      <c r="F3037" s="20">
        <f>Разбивка_по_щитам!I3042</f>
        <v>0</v>
      </c>
      <c r="G3037" s="20">
        <f>Разбивка_по_щитам!J3042</f>
        <v>0</v>
      </c>
      <c r="H3037" s="20">
        <f>Разбивка_по_щитам!K3042</f>
        <v>0</v>
      </c>
      <c r="I3037" s="20">
        <f>Разбивка_по_щитам!L3042</f>
        <v>0</v>
      </c>
      <c r="J3037" s="20">
        <f>Разбивка_по_щитам!M3042</f>
        <v>0</v>
      </c>
      <c r="K3037" s="20">
        <f>Разбивка_по_щитам!N3042</f>
        <v>0</v>
      </c>
      <c r="L3037" s="20"/>
      <c r="M3037" s="20">
        <f>Разбивка_по_щитам!P3042</f>
        <v>0</v>
      </c>
      <c r="N3037" s="20"/>
    </row>
    <row r="3038" spans="2:14" x14ac:dyDescent="0.2">
      <c r="B3038" s="20">
        <f>Разбивка_по_щитам!B3043</f>
        <v>0</v>
      </c>
      <c r="C3038" s="20">
        <f>Разбивка_по_щитам!C3043</f>
        <v>0</v>
      </c>
      <c r="D3038" s="20">
        <f>Разбивка_по_щитам!F3043</f>
        <v>0</v>
      </c>
      <c r="E3038" s="20">
        <f>Разбивка_по_щитам!H3043</f>
        <v>0</v>
      </c>
      <c r="F3038" s="20">
        <f>Разбивка_по_щитам!I3043</f>
        <v>0</v>
      </c>
      <c r="G3038" s="20">
        <f>Разбивка_по_щитам!J3043</f>
        <v>0</v>
      </c>
      <c r="H3038" s="20">
        <f>Разбивка_по_щитам!K3043</f>
        <v>0</v>
      </c>
      <c r="I3038" s="20">
        <f>Разбивка_по_щитам!L3043</f>
        <v>0</v>
      </c>
      <c r="J3038" s="20">
        <f>Разбивка_по_щитам!M3043</f>
        <v>0</v>
      </c>
      <c r="K3038" s="20">
        <f>Разбивка_по_щитам!N3043</f>
        <v>0</v>
      </c>
      <c r="L3038" s="20"/>
      <c r="M3038" s="20">
        <f>Разбивка_по_щитам!P3043</f>
        <v>0</v>
      </c>
      <c r="N3038" s="20"/>
    </row>
    <row r="3039" spans="2:14" x14ac:dyDescent="0.2">
      <c r="B3039" s="20">
        <f>Разбивка_по_щитам!B3044</f>
        <v>0</v>
      </c>
      <c r="C3039" s="20">
        <f>Разбивка_по_щитам!C3044</f>
        <v>0</v>
      </c>
      <c r="D3039" s="20">
        <f>Разбивка_по_щитам!F3044</f>
        <v>0</v>
      </c>
      <c r="E3039" s="20">
        <f>Разбивка_по_щитам!H3044</f>
        <v>0</v>
      </c>
      <c r="F3039" s="20">
        <f>Разбивка_по_щитам!I3044</f>
        <v>0</v>
      </c>
      <c r="G3039" s="20">
        <f>Разбивка_по_щитам!J3044</f>
        <v>0</v>
      </c>
      <c r="H3039" s="20">
        <f>Разбивка_по_щитам!K3044</f>
        <v>0</v>
      </c>
      <c r="I3039" s="20">
        <f>Разбивка_по_щитам!L3044</f>
        <v>0</v>
      </c>
      <c r="J3039" s="20">
        <f>Разбивка_по_щитам!M3044</f>
        <v>0</v>
      </c>
      <c r="K3039" s="20">
        <f>Разбивка_по_щитам!N3044</f>
        <v>0</v>
      </c>
      <c r="L3039" s="20"/>
      <c r="M3039" s="20">
        <f>Разбивка_по_щитам!P3044</f>
        <v>0</v>
      </c>
      <c r="N3039" s="20"/>
    </row>
    <row r="3040" spans="2:14" x14ac:dyDescent="0.2">
      <c r="B3040" s="20">
        <f>Разбивка_по_щитам!B3045</f>
        <v>0</v>
      </c>
      <c r="C3040" s="20">
        <f>Разбивка_по_щитам!C3045</f>
        <v>0</v>
      </c>
      <c r="D3040" s="20">
        <f>Разбивка_по_щитам!F3045</f>
        <v>0</v>
      </c>
      <c r="E3040" s="20">
        <f>Разбивка_по_щитам!H3045</f>
        <v>0</v>
      </c>
      <c r="F3040" s="20">
        <f>Разбивка_по_щитам!I3045</f>
        <v>0</v>
      </c>
      <c r="G3040" s="20">
        <f>Разбивка_по_щитам!J3045</f>
        <v>0</v>
      </c>
      <c r="H3040" s="20">
        <f>Разбивка_по_щитам!K3045</f>
        <v>0</v>
      </c>
      <c r="I3040" s="20">
        <f>Разбивка_по_щитам!L3045</f>
        <v>0</v>
      </c>
      <c r="J3040" s="20">
        <f>Разбивка_по_щитам!M3045</f>
        <v>0</v>
      </c>
      <c r="K3040" s="20">
        <f>Разбивка_по_щитам!N3045</f>
        <v>0</v>
      </c>
      <c r="L3040" s="20"/>
      <c r="M3040" s="20">
        <f>Разбивка_по_щитам!P3045</f>
        <v>0</v>
      </c>
      <c r="N3040" s="20"/>
    </row>
    <row r="3041" spans="2:14" x14ac:dyDescent="0.2">
      <c r="B3041" s="20">
        <f>Разбивка_по_щитам!B3046</f>
        <v>0</v>
      </c>
      <c r="C3041" s="20">
        <f>Разбивка_по_щитам!C3046</f>
        <v>0</v>
      </c>
      <c r="D3041" s="20">
        <f>Разбивка_по_щитам!F3046</f>
        <v>0</v>
      </c>
      <c r="E3041" s="20">
        <f>Разбивка_по_щитам!H3046</f>
        <v>0</v>
      </c>
      <c r="F3041" s="20">
        <f>Разбивка_по_щитам!I3046</f>
        <v>0</v>
      </c>
      <c r="G3041" s="20">
        <f>Разбивка_по_щитам!J3046</f>
        <v>0</v>
      </c>
      <c r="H3041" s="20">
        <f>Разбивка_по_щитам!K3046</f>
        <v>0</v>
      </c>
      <c r="I3041" s="20">
        <f>Разбивка_по_щитам!L3046</f>
        <v>0</v>
      </c>
      <c r="J3041" s="20">
        <f>Разбивка_по_щитам!M3046</f>
        <v>0</v>
      </c>
      <c r="K3041" s="20">
        <f>Разбивка_по_щитам!N3046</f>
        <v>0</v>
      </c>
      <c r="L3041" s="20"/>
      <c r="M3041" s="20">
        <f>Разбивка_по_щитам!P3046</f>
        <v>0</v>
      </c>
      <c r="N3041" s="20"/>
    </row>
    <row r="3042" spans="2:14" x14ac:dyDescent="0.2">
      <c r="B3042" s="20">
        <f>Разбивка_по_щитам!B3047</f>
        <v>0</v>
      </c>
      <c r="C3042" s="20">
        <f>Разбивка_по_щитам!C3047</f>
        <v>0</v>
      </c>
      <c r="D3042" s="20">
        <f>Разбивка_по_щитам!F3047</f>
        <v>0</v>
      </c>
      <c r="E3042" s="20">
        <f>Разбивка_по_щитам!H3047</f>
        <v>0</v>
      </c>
      <c r="F3042" s="20">
        <f>Разбивка_по_щитам!I3047</f>
        <v>0</v>
      </c>
      <c r="G3042" s="20">
        <f>Разбивка_по_щитам!J3047</f>
        <v>0</v>
      </c>
      <c r="H3042" s="20">
        <f>Разбивка_по_щитам!K3047</f>
        <v>0</v>
      </c>
      <c r="I3042" s="20">
        <f>Разбивка_по_щитам!L3047</f>
        <v>0</v>
      </c>
      <c r="J3042" s="20">
        <f>Разбивка_по_щитам!M3047</f>
        <v>0</v>
      </c>
      <c r="K3042" s="20">
        <f>Разбивка_по_щитам!N3047</f>
        <v>0</v>
      </c>
      <c r="L3042" s="20"/>
      <c r="M3042" s="20">
        <f>Разбивка_по_щитам!P3047</f>
        <v>0</v>
      </c>
      <c r="N3042" s="20"/>
    </row>
    <row r="3043" spans="2:14" x14ac:dyDescent="0.2">
      <c r="B3043" s="20">
        <f>Разбивка_по_щитам!B3048</f>
        <v>0</v>
      </c>
      <c r="C3043" s="20">
        <f>Разбивка_по_щитам!C3048</f>
        <v>0</v>
      </c>
      <c r="D3043" s="20">
        <f>Разбивка_по_щитам!F3048</f>
        <v>0</v>
      </c>
      <c r="E3043" s="20">
        <f>Разбивка_по_щитам!H3048</f>
        <v>0</v>
      </c>
      <c r="F3043" s="20">
        <f>Разбивка_по_щитам!I3048</f>
        <v>0</v>
      </c>
      <c r="G3043" s="20">
        <f>Разбивка_по_щитам!J3048</f>
        <v>0</v>
      </c>
      <c r="H3043" s="20">
        <f>Разбивка_по_щитам!K3048</f>
        <v>0</v>
      </c>
      <c r="I3043" s="20">
        <f>Разбивка_по_щитам!L3048</f>
        <v>0</v>
      </c>
      <c r="J3043" s="20">
        <f>Разбивка_по_щитам!M3048</f>
        <v>0</v>
      </c>
      <c r="K3043" s="20">
        <f>Разбивка_по_щитам!N3048</f>
        <v>0</v>
      </c>
      <c r="L3043" s="20"/>
      <c r="M3043" s="20">
        <f>Разбивка_по_щитам!P3048</f>
        <v>0</v>
      </c>
      <c r="N3043" s="20"/>
    </row>
    <row r="3044" spans="2:14" x14ac:dyDescent="0.2">
      <c r="B3044" s="20">
        <f>Разбивка_по_щитам!B3049</f>
        <v>0</v>
      </c>
      <c r="C3044" s="20">
        <f>Разбивка_по_щитам!C3049</f>
        <v>0</v>
      </c>
      <c r="D3044" s="20">
        <f>Разбивка_по_щитам!F3049</f>
        <v>0</v>
      </c>
      <c r="E3044" s="20">
        <f>Разбивка_по_щитам!H3049</f>
        <v>0</v>
      </c>
      <c r="F3044" s="20">
        <f>Разбивка_по_щитам!I3049</f>
        <v>0</v>
      </c>
      <c r="G3044" s="20">
        <f>Разбивка_по_щитам!J3049</f>
        <v>0</v>
      </c>
      <c r="H3044" s="20">
        <f>Разбивка_по_щитам!K3049</f>
        <v>0</v>
      </c>
      <c r="I3044" s="20">
        <f>Разбивка_по_щитам!L3049</f>
        <v>0</v>
      </c>
      <c r="J3044" s="20">
        <f>Разбивка_по_щитам!M3049</f>
        <v>0</v>
      </c>
      <c r="K3044" s="20">
        <f>Разбивка_по_щитам!N3049</f>
        <v>0</v>
      </c>
      <c r="L3044" s="20"/>
      <c r="M3044" s="20">
        <f>Разбивка_по_щитам!P3049</f>
        <v>0</v>
      </c>
      <c r="N3044" s="20"/>
    </row>
    <row r="3045" spans="2:14" x14ac:dyDescent="0.2">
      <c r="B3045" s="20">
        <f>Разбивка_по_щитам!B3050</f>
        <v>0</v>
      </c>
      <c r="C3045" s="20">
        <f>Разбивка_по_щитам!C3050</f>
        <v>0</v>
      </c>
      <c r="D3045" s="20">
        <f>Разбивка_по_щитам!F3050</f>
        <v>0</v>
      </c>
      <c r="E3045" s="20">
        <f>Разбивка_по_щитам!H3050</f>
        <v>0</v>
      </c>
      <c r="F3045" s="20">
        <f>Разбивка_по_щитам!I3050</f>
        <v>0</v>
      </c>
      <c r="G3045" s="20">
        <f>Разбивка_по_щитам!J3050</f>
        <v>0</v>
      </c>
      <c r="H3045" s="20">
        <f>Разбивка_по_щитам!K3050</f>
        <v>0</v>
      </c>
      <c r="I3045" s="20">
        <f>Разбивка_по_щитам!L3050</f>
        <v>0</v>
      </c>
      <c r="J3045" s="20">
        <f>Разбивка_по_щитам!M3050</f>
        <v>0</v>
      </c>
      <c r="K3045" s="20">
        <f>Разбивка_по_щитам!N3050</f>
        <v>0</v>
      </c>
      <c r="L3045" s="20"/>
      <c r="M3045" s="20">
        <f>Разбивка_по_щитам!P3050</f>
        <v>0</v>
      </c>
      <c r="N3045" s="20"/>
    </row>
    <row r="3046" spans="2:14" x14ac:dyDescent="0.2">
      <c r="B3046" s="20">
        <f>Разбивка_по_щитам!B3051</f>
        <v>0</v>
      </c>
      <c r="C3046" s="20">
        <f>Разбивка_по_щитам!C3051</f>
        <v>0</v>
      </c>
      <c r="D3046" s="20">
        <f>Разбивка_по_щитам!F3051</f>
        <v>0</v>
      </c>
      <c r="E3046" s="20">
        <f>Разбивка_по_щитам!H3051</f>
        <v>0</v>
      </c>
      <c r="F3046" s="20">
        <f>Разбивка_по_щитам!I3051</f>
        <v>0</v>
      </c>
      <c r="G3046" s="20">
        <f>Разбивка_по_щитам!J3051</f>
        <v>0</v>
      </c>
      <c r="H3046" s="20">
        <f>Разбивка_по_щитам!K3051</f>
        <v>0</v>
      </c>
      <c r="I3046" s="20">
        <f>Разбивка_по_щитам!L3051</f>
        <v>0</v>
      </c>
      <c r="J3046" s="20">
        <f>Разбивка_по_щитам!M3051</f>
        <v>0</v>
      </c>
      <c r="K3046" s="20">
        <f>Разбивка_по_щитам!N3051</f>
        <v>0</v>
      </c>
      <c r="L3046" s="20"/>
      <c r="M3046" s="20">
        <f>Разбивка_по_щитам!P3051</f>
        <v>0</v>
      </c>
      <c r="N3046" s="20"/>
    </row>
    <row r="3047" spans="2:14" x14ac:dyDescent="0.2">
      <c r="B3047" s="20">
        <f>Разбивка_по_щитам!B3052</f>
        <v>0</v>
      </c>
      <c r="C3047" s="20">
        <f>Разбивка_по_щитам!C3052</f>
        <v>0</v>
      </c>
      <c r="D3047" s="20">
        <f>Разбивка_по_щитам!F3052</f>
        <v>0</v>
      </c>
      <c r="E3047" s="20">
        <f>Разбивка_по_щитам!H3052</f>
        <v>0</v>
      </c>
      <c r="F3047" s="20">
        <f>Разбивка_по_щитам!I3052</f>
        <v>0</v>
      </c>
      <c r="G3047" s="20">
        <f>Разбивка_по_щитам!J3052</f>
        <v>0</v>
      </c>
      <c r="H3047" s="20">
        <f>Разбивка_по_щитам!K3052</f>
        <v>0</v>
      </c>
      <c r="I3047" s="20">
        <f>Разбивка_по_щитам!L3052</f>
        <v>0</v>
      </c>
      <c r="J3047" s="20">
        <f>Разбивка_по_щитам!M3052</f>
        <v>0</v>
      </c>
      <c r="K3047" s="20">
        <f>Разбивка_по_щитам!N3052</f>
        <v>0</v>
      </c>
      <c r="L3047" s="20"/>
      <c r="M3047" s="20">
        <f>Разбивка_по_щитам!P3052</f>
        <v>0</v>
      </c>
      <c r="N3047" s="20"/>
    </row>
    <row r="3048" spans="2:14" x14ac:dyDescent="0.2">
      <c r="B3048" s="20">
        <f>Разбивка_по_щитам!B3053</f>
        <v>0</v>
      </c>
      <c r="C3048" s="20">
        <f>Разбивка_по_щитам!C3053</f>
        <v>0</v>
      </c>
      <c r="D3048" s="20">
        <f>Разбивка_по_щитам!F3053</f>
        <v>0</v>
      </c>
      <c r="E3048" s="20">
        <f>Разбивка_по_щитам!H3053</f>
        <v>0</v>
      </c>
      <c r="F3048" s="20">
        <f>Разбивка_по_щитам!I3053</f>
        <v>0</v>
      </c>
      <c r="G3048" s="20">
        <f>Разбивка_по_щитам!J3053</f>
        <v>0</v>
      </c>
      <c r="H3048" s="20">
        <f>Разбивка_по_щитам!K3053</f>
        <v>0</v>
      </c>
      <c r="I3048" s="20">
        <f>Разбивка_по_щитам!L3053</f>
        <v>0</v>
      </c>
      <c r="J3048" s="20">
        <f>Разбивка_по_щитам!M3053</f>
        <v>0</v>
      </c>
      <c r="K3048" s="20">
        <f>Разбивка_по_щитам!N3053</f>
        <v>0</v>
      </c>
      <c r="L3048" s="20"/>
      <c r="M3048" s="20">
        <f>Разбивка_по_щитам!P3053</f>
        <v>0</v>
      </c>
      <c r="N3048" s="20"/>
    </row>
    <row r="3049" spans="2:14" x14ac:dyDescent="0.2">
      <c r="B3049" s="20">
        <f>Разбивка_по_щитам!B3054</f>
        <v>0</v>
      </c>
      <c r="C3049" s="20">
        <f>Разбивка_по_щитам!C3054</f>
        <v>0</v>
      </c>
      <c r="D3049" s="20">
        <f>Разбивка_по_щитам!F3054</f>
        <v>0</v>
      </c>
      <c r="E3049" s="20">
        <f>Разбивка_по_щитам!H3054</f>
        <v>0</v>
      </c>
      <c r="F3049" s="20">
        <f>Разбивка_по_щитам!I3054</f>
        <v>0</v>
      </c>
      <c r="G3049" s="20">
        <f>Разбивка_по_щитам!J3054</f>
        <v>0</v>
      </c>
      <c r="H3049" s="20">
        <f>Разбивка_по_щитам!K3054</f>
        <v>0</v>
      </c>
      <c r="I3049" s="20">
        <f>Разбивка_по_щитам!L3054</f>
        <v>0</v>
      </c>
      <c r="J3049" s="20">
        <f>Разбивка_по_щитам!M3054</f>
        <v>0</v>
      </c>
      <c r="K3049" s="20">
        <f>Разбивка_по_щитам!N3054</f>
        <v>0</v>
      </c>
      <c r="L3049" s="20"/>
      <c r="M3049" s="20">
        <f>Разбивка_по_щитам!P3054</f>
        <v>0</v>
      </c>
      <c r="N3049" s="20"/>
    </row>
    <row r="3050" spans="2:14" x14ac:dyDescent="0.2">
      <c r="B3050" s="20">
        <f>Разбивка_по_щитам!B3055</f>
        <v>0</v>
      </c>
      <c r="C3050" s="20">
        <f>Разбивка_по_щитам!C3055</f>
        <v>0</v>
      </c>
      <c r="D3050" s="20">
        <f>Разбивка_по_щитам!F3055</f>
        <v>0</v>
      </c>
      <c r="E3050" s="20">
        <f>Разбивка_по_щитам!H3055</f>
        <v>0</v>
      </c>
      <c r="F3050" s="20">
        <f>Разбивка_по_щитам!I3055</f>
        <v>0</v>
      </c>
      <c r="G3050" s="20">
        <f>Разбивка_по_щитам!J3055</f>
        <v>0</v>
      </c>
      <c r="H3050" s="20">
        <f>Разбивка_по_щитам!K3055</f>
        <v>0</v>
      </c>
      <c r="I3050" s="20">
        <f>Разбивка_по_щитам!L3055</f>
        <v>0</v>
      </c>
      <c r="J3050" s="20">
        <f>Разбивка_по_щитам!M3055</f>
        <v>0</v>
      </c>
      <c r="K3050" s="20">
        <f>Разбивка_по_щитам!N3055</f>
        <v>0</v>
      </c>
      <c r="L3050" s="20"/>
      <c r="M3050" s="20">
        <f>Разбивка_по_щитам!P3055</f>
        <v>0</v>
      </c>
      <c r="N3050" s="20"/>
    </row>
    <row r="3051" spans="2:14" x14ac:dyDescent="0.2">
      <c r="B3051" s="20">
        <f>Разбивка_по_щитам!B3056</f>
        <v>0</v>
      </c>
      <c r="C3051" s="20">
        <f>Разбивка_по_щитам!C3056</f>
        <v>0</v>
      </c>
      <c r="D3051" s="20">
        <f>Разбивка_по_щитам!F3056</f>
        <v>0</v>
      </c>
      <c r="E3051" s="20">
        <f>Разбивка_по_щитам!H3056</f>
        <v>0</v>
      </c>
      <c r="F3051" s="20">
        <f>Разбивка_по_щитам!I3056</f>
        <v>0</v>
      </c>
      <c r="G3051" s="20">
        <f>Разбивка_по_щитам!J3056</f>
        <v>0</v>
      </c>
      <c r="H3051" s="20">
        <f>Разбивка_по_щитам!K3056</f>
        <v>0</v>
      </c>
      <c r="I3051" s="20">
        <f>Разбивка_по_щитам!L3056</f>
        <v>0</v>
      </c>
      <c r="J3051" s="20">
        <f>Разбивка_по_щитам!M3056</f>
        <v>0</v>
      </c>
      <c r="K3051" s="20">
        <f>Разбивка_по_щитам!N3056</f>
        <v>0</v>
      </c>
      <c r="L3051" s="20"/>
      <c r="M3051" s="20">
        <f>Разбивка_по_щитам!P3056</f>
        <v>0</v>
      </c>
      <c r="N3051" s="20"/>
    </row>
    <row r="3052" spans="2:14" x14ac:dyDescent="0.2">
      <c r="B3052" s="20">
        <f>Разбивка_по_щитам!B3057</f>
        <v>0</v>
      </c>
      <c r="C3052" s="20">
        <f>Разбивка_по_щитам!C3057</f>
        <v>0</v>
      </c>
      <c r="D3052" s="20">
        <f>Разбивка_по_щитам!F3057</f>
        <v>0</v>
      </c>
      <c r="E3052" s="20">
        <f>Разбивка_по_щитам!H3057</f>
        <v>0</v>
      </c>
      <c r="F3052" s="20">
        <f>Разбивка_по_щитам!I3057</f>
        <v>0</v>
      </c>
      <c r="G3052" s="20">
        <f>Разбивка_по_щитам!J3057</f>
        <v>0</v>
      </c>
      <c r="H3052" s="20">
        <f>Разбивка_по_щитам!K3057</f>
        <v>0</v>
      </c>
      <c r="I3052" s="20">
        <f>Разбивка_по_щитам!L3057</f>
        <v>0</v>
      </c>
      <c r="J3052" s="20">
        <f>Разбивка_по_щитам!M3057</f>
        <v>0</v>
      </c>
      <c r="K3052" s="20">
        <f>Разбивка_по_щитам!N3057</f>
        <v>0</v>
      </c>
      <c r="L3052" s="20"/>
      <c r="M3052" s="20">
        <f>Разбивка_по_щитам!P3057</f>
        <v>0</v>
      </c>
      <c r="N3052" s="20"/>
    </row>
    <row r="3053" spans="2:14" x14ac:dyDescent="0.2">
      <c r="B3053" s="20">
        <f>Разбивка_по_щитам!B3058</f>
        <v>0</v>
      </c>
      <c r="C3053" s="20">
        <f>Разбивка_по_щитам!C3058</f>
        <v>0</v>
      </c>
      <c r="D3053" s="20">
        <f>Разбивка_по_щитам!F3058</f>
        <v>0</v>
      </c>
      <c r="E3053" s="20">
        <f>Разбивка_по_щитам!H3058</f>
        <v>0</v>
      </c>
      <c r="F3053" s="20">
        <f>Разбивка_по_щитам!I3058</f>
        <v>0</v>
      </c>
      <c r="G3053" s="20">
        <f>Разбивка_по_щитам!J3058</f>
        <v>0</v>
      </c>
      <c r="H3053" s="20">
        <f>Разбивка_по_щитам!K3058</f>
        <v>0</v>
      </c>
      <c r="I3053" s="20">
        <f>Разбивка_по_щитам!L3058</f>
        <v>0</v>
      </c>
      <c r="J3053" s="20">
        <f>Разбивка_по_щитам!M3058</f>
        <v>0</v>
      </c>
      <c r="K3053" s="20">
        <f>Разбивка_по_щитам!N3058</f>
        <v>0</v>
      </c>
      <c r="L3053" s="20"/>
      <c r="M3053" s="20">
        <f>Разбивка_по_щитам!P3058</f>
        <v>0</v>
      </c>
      <c r="N3053" s="20"/>
    </row>
    <row r="3054" spans="2:14" x14ac:dyDescent="0.2">
      <c r="B3054" s="20">
        <f>Разбивка_по_щитам!B3059</f>
        <v>0</v>
      </c>
      <c r="C3054" s="20">
        <f>Разбивка_по_щитам!C3059</f>
        <v>0</v>
      </c>
      <c r="D3054" s="20">
        <f>Разбивка_по_щитам!F3059</f>
        <v>0</v>
      </c>
      <c r="E3054" s="20">
        <f>Разбивка_по_щитам!H3059</f>
        <v>0</v>
      </c>
      <c r="F3054" s="20">
        <f>Разбивка_по_щитам!I3059</f>
        <v>0</v>
      </c>
      <c r="G3054" s="20">
        <f>Разбивка_по_щитам!J3059</f>
        <v>0</v>
      </c>
      <c r="H3054" s="20">
        <f>Разбивка_по_щитам!K3059</f>
        <v>0</v>
      </c>
      <c r="I3054" s="20">
        <f>Разбивка_по_щитам!L3059</f>
        <v>0</v>
      </c>
      <c r="J3054" s="20">
        <f>Разбивка_по_щитам!M3059</f>
        <v>0</v>
      </c>
      <c r="K3054" s="20">
        <f>Разбивка_по_щитам!N3059</f>
        <v>0</v>
      </c>
      <c r="L3054" s="20"/>
      <c r="M3054" s="20">
        <f>Разбивка_по_щитам!P3059</f>
        <v>0</v>
      </c>
      <c r="N3054" s="20"/>
    </row>
    <row r="3055" spans="2:14" x14ac:dyDescent="0.2">
      <c r="B3055" s="20">
        <f>Разбивка_по_щитам!B3060</f>
        <v>0</v>
      </c>
      <c r="C3055" s="20">
        <f>Разбивка_по_щитам!C3060</f>
        <v>0</v>
      </c>
      <c r="D3055" s="20">
        <f>Разбивка_по_щитам!F3060</f>
        <v>0</v>
      </c>
      <c r="E3055" s="20">
        <f>Разбивка_по_щитам!H3060</f>
        <v>0</v>
      </c>
      <c r="F3055" s="20">
        <f>Разбивка_по_щитам!I3060</f>
        <v>0</v>
      </c>
      <c r="G3055" s="20">
        <f>Разбивка_по_щитам!J3060</f>
        <v>0</v>
      </c>
      <c r="H3055" s="20">
        <f>Разбивка_по_щитам!K3060</f>
        <v>0</v>
      </c>
      <c r="I3055" s="20">
        <f>Разбивка_по_щитам!L3060</f>
        <v>0</v>
      </c>
      <c r="J3055" s="20">
        <f>Разбивка_по_щитам!M3060</f>
        <v>0</v>
      </c>
      <c r="K3055" s="20">
        <f>Разбивка_по_щитам!N3060</f>
        <v>0</v>
      </c>
      <c r="L3055" s="20"/>
      <c r="M3055" s="20">
        <f>Разбивка_по_щитам!P3060</f>
        <v>0</v>
      </c>
      <c r="N3055" s="20"/>
    </row>
    <row r="3056" spans="2:14" x14ac:dyDescent="0.2">
      <c r="B3056" s="20">
        <f>Разбивка_по_щитам!B3061</f>
        <v>0</v>
      </c>
      <c r="C3056" s="20">
        <f>Разбивка_по_щитам!C3061</f>
        <v>0</v>
      </c>
      <c r="D3056" s="20">
        <f>Разбивка_по_щитам!F3061</f>
        <v>0</v>
      </c>
      <c r="E3056" s="20">
        <f>Разбивка_по_щитам!H3061</f>
        <v>0</v>
      </c>
      <c r="F3056" s="20">
        <f>Разбивка_по_щитам!I3061</f>
        <v>0</v>
      </c>
      <c r="G3056" s="20">
        <f>Разбивка_по_щитам!J3061</f>
        <v>0</v>
      </c>
      <c r="H3056" s="20">
        <f>Разбивка_по_щитам!K3061</f>
        <v>0</v>
      </c>
      <c r="I3056" s="20">
        <f>Разбивка_по_щитам!L3061</f>
        <v>0</v>
      </c>
      <c r="J3056" s="20">
        <f>Разбивка_по_щитам!M3061</f>
        <v>0</v>
      </c>
      <c r="K3056" s="20">
        <f>Разбивка_по_щитам!N3061</f>
        <v>0</v>
      </c>
      <c r="L3056" s="20"/>
      <c r="M3056" s="20">
        <f>Разбивка_по_щитам!P3061</f>
        <v>0</v>
      </c>
      <c r="N3056" s="20"/>
    </row>
    <row r="3057" spans="2:14" x14ac:dyDescent="0.2">
      <c r="B3057" s="20">
        <f>Разбивка_по_щитам!B3062</f>
        <v>0</v>
      </c>
      <c r="C3057" s="20">
        <f>Разбивка_по_щитам!C3062</f>
        <v>0</v>
      </c>
      <c r="D3057" s="20">
        <f>Разбивка_по_щитам!F3062</f>
        <v>0</v>
      </c>
      <c r="E3057" s="20">
        <f>Разбивка_по_щитам!H3062</f>
        <v>0</v>
      </c>
      <c r="F3057" s="20">
        <f>Разбивка_по_щитам!I3062</f>
        <v>0</v>
      </c>
      <c r="G3057" s="20">
        <f>Разбивка_по_щитам!J3062</f>
        <v>0</v>
      </c>
      <c r="H3057" s="20">
        <f>Разбивка_по_щитам!K3062</f>
        <v>0</v>
      </c>
      <c r="I3057" s="20">
        <f>Разбивка_по_щитам!L3062</f>
        <v>0</v>
      </c>
      <c r="J3057" s="20">
        <f>Разбивка_по_щитам!M3062</f>
        <v>0</v>
      </c>
      <c r="K3057" s="20">
        <f>Разбивка_по_щитам!N3062</f>
        <v>0</v>
      </c>
      <c r="L3057" s="20"/>
      <c r="M3057" s="20">
        <f>Разбивка_по_щитам!P3062</f>
        <v>0</v>
      </c>
      <c r="N3057" s="20"/>
    </row>
    <row r="3058" spans="2:14" x14ac:dyDescent="0.2">
      <c r="B3058" s="20">
        <f>Разбивка_по_щитам!B3063</f>
        <v>0</v>
      </c>
      <c r="C3058" s="20">
        <f>Разбивка_по_щитам!C3063</f>
        <v>0</v>
      </c>
      <c r="D3058" s="20">
        <f>Разбивка_по_щитам!F3063</f>
        <v>0</v>
      </c>
      <c r="E3058" s="20">
        <f>Разбивка_по_щитам!H3063</f>
        <v>0</v>
      </c>
      <c r="F3058" s="20">
        <f>Разбивка_по_щитам!I3063</f>
        <v>0</v>
      </c>
      <c r="G3058" s="20">
        <f>Разбивка_по_щитам!J3063</f>
        <v>0</v>
      </c>
      <c r="H3058" s="20">
        <f>Разбивка_по_щитам!K3063</f>
        <v>0</v>
      </c>
      <c r="I3058" s="20">
        <f>Разбивка_по_щитам!L3063</f>
        <v>0</v>
      </c>
      <c r="J3058" s="20">
        <f>Разбивка_по_щитам!M3063</f>
        <v>0</v>
      </c>
      <c r="K3058" s="20">
        <f>Разбивка_по_щитам!N3063</f>
        <v>0</v>
      </c>
      <c r="L3058" s="20"/>
      <c r="M3058" s="20">
        <f>Разбивка_по_щитам!P3063</f>
        <v>0</v>
      </c>
      <c r="N3058" s="20"/>
    </row>
    <row r="3059" spans="2:14" x14ac:dyDescent="0.2">
      <c r="B3059" s="20">
        <f>Разбивка_по_щитам!B3064</f>
        <v>0</v>
      </c>
      <c r="C3059" s="20">
        <f>Разбивка_по_щитам!C3064</f>
        <v>0</v>
      </c>
      <c r="D3059" s="20">
        <f>Разбивка_по_щитам!F3064</f>
        <v>0</v>
      </c>
      <c r="E3059" s="20">
        <f>Разбивка_по_щитам!H3064</f>
        <v>0</v>
      </c>
      <c r="F3059" s="20">
        <f>Разбивка_по_щитам!I3064</f>
        <v>0</v>
      </c>
      <c r="G3059" s="20">
        <f>Разбивка_по_щитам!J3064</f>
        <v>0</v>
      </c>
      <c r="H3059" s="20">
        <f>Разбивка_по_щитам!K3064</f>
        <v>0</v>
      </c>
      <c r="I3059" s="20">
        <f>Разбивка_по_щитам!L3064</f>
        <v>0</v>
      </c>
      <c r="J3059" s="20">
        <f>Разбивка_по_щитам!M3064</f>
        <v>0</v>
      </c>
      <c r="K3059" s="20">
        <f>Разбивка_по_щитам!N3064</f>
        <v>0</v>
      </c>
      <c r="L3059" s="20"/>
      <c r="M3059" s="20">
        <f>Разбивка_по_щитам!P3064</f>
        <v>0</v>
      </c>
      <c r="N3059" s="20"/>
    </row>
    <row r="3060" spans="2:14" x14ac:dyDescent="0.2">
      <c r="B3060" s="20">
        <f>Разбивка_по_щитам!B3065</f>
        <v>0</v>
      </c>
      <c r="C3060" s="20">
        <f>Разбивка_по_щитам!C3065</f>
        <v>0</v>
      </c>
      <c r="D3060" s="20">
        <f>Разбивка_по_щитам!F3065</f>
        <v>0</v>
      </c>
      <c r="E3060" s="20">
        <f>Разбивка_по_щитам!H3065</f>
        <v>0</v>
      </c>
      <c r="F3060" s="20">
        <f>Разбивка_по_щитам!I3065</f>
        <v>0</v>
      </c>
      <c r="G3060" s="20">
        <f>Разбивка_по_щитам!J3065</f>
        <v>0</v>
      </c>
      <c r="H3060" s="20">
        <f>Разбивка_по_щитам!K3065</f>
        <v>0</v>
      </c>
      <c r="I3060" s="20">
        <f>Разбивка_по_щитам!L3065</f>
        <v>0</v>
      </c>
      <c r="J3060" s="20">
        <f>Разбивка_по_щитам!M3065</f>
        <v>0</v>
      </c>
      <c r="K3060" s="20">
        <f>Разбивка_по_щитам!N3065</f>
        <v>0</v>
      </c>
      <c r="L3060" s="20"/>
      <c r="M3060" s="20">
        <f>Разбивка_по_щитам!P3065</f>
        <v>0</v>
      </c>
      <c r="N3060" s="20"/>
    </row>
    <row r="3061" spans="2:14" x14ac:dyDescent="0.2">
      <c r="B3061" s="20">
        <f>Разбивка_по_щитам!B3066</f>
        <v>0</v>
      </c>
      <c r="C3061" s="20">
        <f>Разбивка_по_щитам!C3066</f>
        <v>0</v>
      </c>
      <c r="D3061" s="20">
        <f>Разбивка_по_щитам!F3066</f>
        <v>0</v>
      </c>
      <c r="E3061" s="20">
        <f>Разбивка_по_щитам!H3066</f>
        <v>0</v>
      </c>
      <c r="F3061" s="20">
        <f>Разбивка_по_щитам!I3066</f>
        <v>0</v>
      </c>
      <c r="G3061" s="20">
        <f>Разбивка_по_щитам!J3066</f>
        <v>0</v>
      </c>
      <c r="H3061" s="20">
        <f>Разбивка_по_щитам!K3066</f>
        <v>0</v>
      </c>
      <c r="I3061" s="20">
        <f>Разбивка_по_щитам!L3066</f>
        <v>0</v>
      </c>
      <c r="J3061" s="20">
        <f>Разбивка_по_щитам!M3066</f>
        <v>0</v>
      </c>
      <c r="K3061" s="20">
        <f>Разбивка_по_щитам!N3066</f>
        <v>0</v>
      </c>
      <c r="L3061" s="20"/>
      <c r="M3061" s="20">
        <f>Разбивка_по_щитам!P3066</f>
        <v>0</v>
      </c>
      <c r="N3061" s="20"/>
    </row>
    <row r="3062" spans="2:14" x14ac:dyDescent="0.2">
      <c r="B3062" s="20">
        <f>Разбивка_по_щитам!B3067</f>
        <v>0</v>
      </c>
      <c r="C3062" s="20">
        <f>Разбивка_по_щитам!C3067</f>
        <v>0</v>
      </c>
      <c r="D3062" s="20">
        <f>Разбивка_по_щитам!F3067</f>
        <v>0</v>
      </c>
      <c r="E3062" s="20">
        <f>Разбивка_по_щитам!H3067</f>
        <v>0</v>
      </c>
      <c r="F3062" s="20">
        <f>Разбивка_по_щитам!I3067</f>
        <v>0</v>
      </c>
      <c r="G3062" s="20">
        <f>Разбивка_по_щитам!J3067</f>
        <v>0</v>
      </c>
      <c r="H3062" s="20">
        <f>Разбивка_по_щитам!K3067</f>
        <v>0</v>
      </c>
      <c r="I3062" s="20">
        <f>Разбивка_по_щитам!L3067</f>
        <v>0</v>
      </c>
      <c r="J3062" s="20">
        <f>Разбивка_по_щитам!M3067</f>
        <v>0</v>
      </c>
      <c r="K3062" s="20">
        <f>Разбивка_по_щитам!N3067</f>
        <v>0</v>
      </c>
      <c r="L3062" s="20"/>
      <c r="M3062" s="20">
        <f>Разбивка_по_щитам!P3067</f>
        <v>0</v>
      </c>
      <c r="N3062" s="20"/>
    </row>
    <row r="3063" spans="2:14" x14ac:dyDescent="0.2">
      <c r="B3063" s="20">
        <f>Разбивка_по_щитам!B3068</f>
        <v>0</v>
      </c>
      <c r="C3063" s="20">
        <f>Разбивка_по_щитам!C3068</f>
        <v>0</v>
      </c>
      <c r="D3063" s="20">
        <f>Разбивка_по_щитам!F3068</f>
        <v>0</v>
      </c>
      <c r="E3063" s="20">
        <f>Разбивка_по_щитам!H3068</f>
        <v>0</v>
      </c>
      <c r="F3063" s="20">
        <f>Разбивка_по_щитам!I3068</f>
        <v>0</v>
      </c>
      <c r="G3063" s="20">
        <f>Разбивка_по_щитам!J3068</f>
        <v>0</v>
      </c>
      <c r="H3063" s="20">
        <f>Разбивка_по_щитам!K3068</f>
        <v>0</v>
      </c>
      <c r="I3063" s="20">
        <f>Разбивка_по_щитам!L3068</f>
        <v>0</v>
      </c>
      <c r="J3063" s="20">
        <f>Разбивка_по_щитам!M3068</f>
        <v>0</v>
      </c>
      <c r="K3063" s="20">
        <f>Разбивка_по_щитам!N3068</f>
        <v>0</v>
      </c>
      <c r="L3063" s="20"/>
      <c r="M3063" s="20">
        <f>Разбивка_по_щитам!P3068</f>
        <v>0</v>
      </c>
      <c r="N3063" s="20"/>
    </row>
    <row r="3064" spans="2:14" x14ac:dyDescent="0.2">
      <c r="B3064" s="20">
        <f>Разбивка_по_щитам!B3069</f>
        <v>0</v>
      </c>
      <c r="C3064" s="20">
        <f>Разбивка_по_щитам!C3069</f>
        <v>0</v>
      </c>
      <c r="D3064" s="20">
        <f>Разбивка_по_щитам!F3069</f>
        <v>0</v>
      </c>
      <c r="E3064" s="20">
        <f>Разбивка_по_щитам!H3069</f>
        <v>0</v>
      </c>
      <c r="F3064" s="20">
        <f>Разбивка_по_щитам!I3069</f>
        <v>0</v>
      </c>
      <c r="G3064" s="20">
        <f>Разбивка_по_щитам!J3069</f>
        <v>0</v>
      </c>
      <c r="H3064" s="20">
        <f>Разбивка_по_щитам!K3069</f>
        <v>0</v>
      </c>
      <c r="I3064" s="20">
        <f>Разбивка_по_щитам!L3069</f>
        <v>0</v>
      </c>
      <c r="J3064" s="20">
        <f>Разбивка_по_щитам!M3069</f>
        <v>0</v>
      </c>
      <c r="K3064" s="20">
        <f>Разбивка_по_щитам!N3069</f>
        <v>0</v>
      </c>
      <c r="L3064" s="20"/>
      <c r="M3064" s="20">
        <f>Разбивка_по_щитам!P3069</f>
        <v>0</v>
      </c>
      <c r="N3064" s="20"/>
    </row>
    <row r="3065" spans="2:14" x14ac:dyDescent="0.2">
      <c r="B3065" s="20">
        <f>Разбивка_по_щитам!B3070</f>
        <v>0</v>
      </c>
      <c r="C3065" s="20">
        <f>Разбивка_по_щитам!C3070</f>
        <v>0</v>
      </c>
      <c r="D3065" s="20">
        <f>Разбивка_по_щитам!F3070</f>
        <v>0</v>
      </c>
      <c r="E3065" s="20">
        <f>Разбивка_по_щитам!H3070</f>
        <v>0</v>
      </c>
      <c r="F3065" s="20">
        <f>Разбивка_по_щитам!I3070</f>
        <v>0</v>
      </c>
      <c r="G3065" s="20">
        <f>Разбивка_по_щитам!J3070</f>
        <v>0</v>
      </c>
      <c r="H3065" s="20">
        <f>Разбивка_по_щитам!K3070</f>
        <v>0</v>
      </c>
      <c r="I3065" s="20">
        <f>Разбивка_по_щитам!L3070</f>
        <v>0</v>
      </c>
      <c r="J3065" s="20">
        <f>Разбивка_по_щитам!M3070</f>
        <v>0</v>
      </c>
      <c r="K3065" s="20">
        <f>Разбивка_по_щитам!N3070</f>
        <v>0</v>
      </c>
      <c r="L3065" s="20"/>
      <c r="M3065" s="20">
        <f>Разбивка_по_щитам!P3070</f>
        <v>0</v>
      </c>
      <c r="N3065" s="20"/>
    </row>
    <row r="3066" spans="2:14" x14ac:dyDescent="0.2">
      <c r="B3066" s="20">
        <f>Разбивка_по_щитам!B3071</f>
        <v>0</v>
      </c>
      <c r="C3066" s="20">
        <f>Разбивка_по_щитам!C3071</f>
        <v>0</v>
      </c>
      <c r="D3066" s="20">
        <f>Разбивка_по_щитам!F3071</f>
        <v>0</v>
      </c>
      <c r="E3066" s="20">
        <f>Разбивка_по_щитам!H3071</f>
        <v>0</v>
      </c>
      <c r="F3066" s="20">
        <f>Разбивка_по_щитам!I3071</f>
        <v>0</v>
      </c>
      <c r="G3066" s="20">
        <f>Разбивка_по_щитам!J3071</f>
        <v>0</v>
      </c>
      <c r="H3066" s="20">
        <f>Разбивка_по_щитам!K3071</f>
        <v>0</v>
      </c>
      <c r="I3066" s="20">
        <f>Разбивка_по_щитам!L3071</f>
        <v>0</v>
      </c>
      <c r="J3066" s="20">
        <f>Разбивка_по_щитам!M3071</f>
        <v>0</v>
      </c>
      <c r="K3066" s="20">
        <f>Разбивка_по_щитам!N3071</f>
        <v>0</v>
      </c>
      <c r="L3066" s="20"/>
      <c r="M3066" s="20">
        <f>Разбивка_по_щитам!P3071</f>
        <v>0</v>
      </c>
      <c r="N3066" s="20"/>
    </row>
    <row r="3067" spans="2:14" x14ac:dyDescent="0.2">
      <c r="B3067" s="20">
        <f>Разбивка_по_щитам!B3072</f>
        <v>0</v>
      </c>
      <c r="C3067" s="20">
        <f>Разбивка_по_щитам!C3072</f>
        <v>0</v>
      </c>
      <c r="D3067" s="20">
        <f>Разбивка_по_щитам!F3072</f>
        <v>0</v>
      </c>
      <c r="E3067" s="20">
        <f>Разбивка_по_щитам!H3072</f>
        <v>0</v>
      </c>
      <c r="F3067" s="20">
        <f>Разбивка_по_щитам!I3072</f>
        <v>0</v>
      </c>
      <c r="G3067" s="20">
        <f>Разбивка_по_щитам!J3072</f>
        <v>0</v>
      </c>
      <c r="H3067" s="20">
        <f>Разбивка_по_щитам!K3072</f>
        <v>0</v>
      </c>
      <c r="I3067" s="20">
        <f>Разбивка_по_щитам!L3072</f>
        <v>0</v>
      </c>
      <c r="J3067" s="20">
        <f>Разбивка_по_щитам!M3072</f>
        <v>0</v>
      </c>
      <c r="K3067" s="20">
        <f>Разбивка_по_щитам!N3072</f>
        <v>0</v>
      </c>
      <c r="L3067" s="20"/>
      <c r="M3067" s="20">
        <f>Разбивка_по_щитам!P3072</f>
        <v>0</v>
      </c>
      <c r="N3067" s="20"/>
    </row>
    <row r="3068" spans="2:14" x14ac:dyDescent="0.2">
      <c r="B3068" s="20">
        <f>Разбивка_по_щитам!B3073</f>
        <v>0</v>
      </c>
      <c r="C3068" s="20">
        <f>Разбивка_по_щитам!C3073</f>
        <v>0</v>
      </c>
      <c r="D3068" s="20">
        <f>Разбивка_по_щитам!F3073</f>
        <v>0</v>
      </c>
      <c r="E3068" s="20">
        <f>Разбивка_по_щитам!H3073</f>
        <v>0</v>
      </c>
      <c r="F3068" s="20">
        <f>Разбивка_по_щитам!I3073</f>
        <v>0</v>
      </c>
      <c r="G3068" s="20">
        <f>Разбивка_по_щитам!J3073</f>
        <v>0</v>
      </c>
      <c r="H3068" s="20">
        <f>Разбивка_по_щитам!K3073</f>
        <v>0</v>
      </c>
      <c r="I3068" s="20">
        <f>Разбивка_по_щитам!L3073</f>
        <v>0</v>
      </c>
      <c r="J3068" s="20">
        <f>Разбивка_по_щитам!M3073</f>
        <v>0</v>
      </c>
      <c r="K3068" s="20">
        <f>Разбивка_по_щитам!N3073</f>
        <v>0</v>
      </c>
      <c r="L3068" s="20"/>
      <c r="M3068" s="20">
        <f>Разбивка_по_щитам!P3073</f>
        <v>0</v>
      </c>
      <c r="N3068" s="20"/>
    </row>
    <row r="3069" spans="2:14" x14ac:dyDescent="0.2">
      <c r="B3069" s="20">
        <f>Разбивка_по_щитам!B3074</f>
        <v>0</v>
      </c>
      <c r="C3069" s="20">
        <f>Разбивка_по_щитам!C3074</f>
        <v>0</v>
      </c>
      <c r="D3069" s="20">
        <f>Разбивка_по_щитам!F3074</f>
        <v>0</v>
      </c>
      <c r="E3069" s="20">
        <f>Разбивка_по_щитам!H3074</f>
        <v>0</v>
      </c>
      <c r="F3069" s="20">
        <f>Разбивка_по_щитам!I3074</f>
        <v>0</v>
      </c>
      <c r="G3069" s="20">
        <f>Разбивка_по_щитам!J3074</f>
        <v>0</v>
      </c>
      <c r="H3069" s="20">
        <f>Разбивка_по_щитам!K3074</f>
        <v>0</v>
      </c>
      <c r="I3069" s="20">
        <f>Разбивка_по_щитам!L3074</f>
        <v>0</v>
      </c>
      <c r="J3069" s="20">
        <f>Разбивка_по_щитам!M3074</f>
        <v>0</v>
      </c>
      <c r="K3069" s="20">
        <f>Разбивка_по_щитам!N3074</f>
        <v>0</v>
      </c>
      <c r="L3069" s="20"/>
      <c r="M3069" s="20">
        <f>Разбивка_по_щитам!P3074</f>
        <v>0</v>
      </c>
      <c r="N3069" s="20"/>
    </row>
    <row r="3070" spans="2:14" x14ac:dyDescent="0.2">
      <c r="B3070" s="20">
        <f>Разбивка_по_щитам!B3075</f>
        <v>0</v>
      </c>
      <c r="C3070" s="20">
        <f>Разбивка_по_щитам!C3075</f>
        <v>0</v>
      </c>
      <c r="D3070" s="20">
        <f>Разбивка_по_щитам!F3075</f>
        <v>0</v>
      </c>
      <c r="E3070" s="20">
        <f>Разбивка_по_щитам!H3075</f>
        <v>0</v>
      </c>
      <c r="F3070" s="20">
        <f>Разбивка_по_щитам!I3075</f>
        <v>0</v>
      </c>
      <c r="G3070" s="20">
        <f>Разбивка_по_щитам!J3075</f>
        <v>0</v>
      </c>
      <c r="H3070" s="20">
        <f>Разбивка_по_щитам!K3075</f>
        <v>0</v>
      </c>
      <c r="I3070" s="20">
        <f>Разбивка_по_щитам!L3075</f>
        <v>0</v>
      </c>
      <c r="J3070" s="20">
        <f>Разбивка_по_щитам!M3075</f>
        <v>0</v>
      </c>
      <c r="K3070" s="20">
        <f>Разбивка_по_щитам!N3075</f>
        <v>0</v>
      </c>
      <c r="L3070" s="20"/>
      <c r="M3070" s="20">
        <f>Разбивка_по_щитам!P3075</f>
        <v>0</v>
      </c>
      <c r="N3070" s="20"/>
    </row>
    <row r="3071" spans="2:14" x14ac:dyDescent="0.2">
      <c r="B3071" s="20">
        <f>Разбивка_по_щитам!B3076</f>
        <v>0</v>
      </c>
      <c r="C3071" s="20">
        <f>Разбивка_по_щитам!C3076</f>
        <v>0</v>
      </c>
      <c r="D3071" s="20">
        <f>Разбивка_по_щитам!F3076</f>
        <v>0</v>
      </c>
      <c r="E3071" s="20">
        <f>Разбивка_по_щитам!H3076</f>
        <v>0</v>
      </c>
      <c r="F3071" s="20">
        <f>Разбивка_по_щитам!I3076</f>
        <v>0</v>
      </c>
      <c r="G3071" s="20">
        <f>Разбивка_по_щитам!J3076</f>
        <v>0</v>
      </c>
      <c r="H3071" s="20">
        <f>Разбивка_по_щитам!K3076</f>
        <v>0</v>
      </c>
      <c r="I3071" s="20">
        <f>Разбивка_по_щитам!L3076</f>
        <v>0</v>
      </c>
      <c r="J3071" s="20">
        <f>Разбивка_по_щитам!M3076</f>
        <v>0</v>
      </c>
      <c r="K3071" s="20">
        <f>Разбивка_по_щитам!N3076</f>
        <v>0</v>
      </c>
      <c r="L3071" s="20"/>
      <c r="M3071" s="20">
        <f>Разбивка_по_щитам!P3076</f>
        <v>0</v>
      </c>
      <c r="N3071" s="20"/>
    </row>
    <row r="3072" spans="2:14" x14ac:dyDescent="0.2">
      <c r="B3072" s="20">
        <f>Разбивка_по_щитам!B3077</f>
        <v>0</v>
      </c>
      <c r="C3072" s="20">
        <f>Разбивка_по_щитам!C3077</f>
        <v>0</v>
      </c>
      <c r="D3072" s="20">
        <f>Разбивка_по_щитам!F3077</f>
        <v>0</v>
      </c>
      <c r="E3072" s="20">
        <f>Разбивка_по_щитам!H3077</f>
        <v>0</v>
      </c>
      <c r="F3072" s="20">
        <f>Разбивка_по_щитам!I3077</f>
        <v>0</v>
      </c>
      <c r="G3072" s="20">
        <f>Разбивка_по_щитам!J3077</f>
        <v>0</v>
      </c>
      <c r="H3072" s="20">
        <f>Разбивка_по_щитам!K3077</f>
        <v>0</v>
      </c>
      <c r="I3072" s="20">
        <f>Разбивка_по_щитам!L3077</f>
        <v>0</v>
      </c>
      <c r="J3072" s="20">
        <f>Разбивка_по_щитам!M3077</f>
        <v>0</v>
      </c>
      <c r="K3072" s="20">
        <f>Разбивка_по_щитам!N3077</f>
        <v>0</v>
      </c>
      <c r="L3072" s="20"/>
      <c r="M3072" s="20">
        <f>Разбивка_по_щитам!P3077</f>
        <v>0</v>
      </c>
      <c r="N3072" s="20"/>
    </row>
    <row r="3073" spans="2:14" x14ac:dyDescent="0.2">
      <c r="B3073" s="20">
        <f>Разбивка_по_щитам!B3078</f>
        <v>0</v>
      </c>
      <c r="C3073" s="20">
        <f>Разбивка_по_щитам!C3078</f>
        <v>0</v>
      </c>
      <c r="D3073" s="20">
        <f>Разбивка_по_щитам!F3078</f>
        <v>0</v>
      </c>
      <c r="E3073" s="20">
        <f>Разбивка_по_щитам!H3078</f>
        <v>0</v>
      </c>
      <c r="F3073" s="20">
        <f>Разбивка_по_щитам!I3078</f>
        <v>0</v>
      </c>
      <c r="G3073" s="20">
        <f>Разбивка_по_щитам!J3078</f>
        <v>0</v>
      </c>
      <c r="H3073" s="20">
        <f>Разбивка_по_щитам!K3078</f>
        <v>0</v>
      </c>
      <c r="I3073" s="20">
        <f>Разбивка_по_щитам!L3078</f>
        <v>0</v>
      </c>
      <c r="J3073" s="20">
        <f>Разбивка_по_щитам!M3078</f>
        <v>0</v>
      </c>
      <c r="K3073" s="20">
        <f>Разбивка_по_щитам!N3078</f>
        <v>0</v>
      </c>
      <c r="L3073" s="20"/>
      <c r="M3073" s="20">
        <f>Разбивка_по_щитам!P3078</f>
        <v>0</v>
      </c>
      <c r="N3073" s="20"/>
    </row>
    <row r="3074" spans="2:14" x14ac:dyDescent="0.2">
      <c r="B3074" s="20">
        <f>Разбивка_по_щитам!B3079</f>
        <v>0</v>
      </c>
      <c r="C3074" s="20">
        <f>Разбивка_по_щитам!C3079</f>
        <v>0</v>
      </c>
      <c r="D3074" s="20">
        <f>Разбивка_по_щитам!F3079</f>
        <v>0</v>
      </c>
      <c r="E3074" s="20">
        <f>Разбивка_по_щитам!H3079</f>
        <v>0</v>
      </c>
      <c r="F3074" s="20">
        <f>Разбивка_по_щитам!I3079</f>
        <v>0</v>
      </c>
      <c r="G3074" s="20">
        <f>Разбивка_по_щитам!J3079</f>
        <v>0</v>
      </c>
      <c r="H3074" s="20">
        <f>Разбивка_по_щитам!K3079</f>
        <v>0</v>
      </c>
      <c r="I3074" s="20">
        <f>Разбивка_по_щитам!L3079</f>
        <v>0</v>
      </c>
      <c r="J3074" s="20">
        <f>Разбивка_по_щитам!M3079</f>
        <v>0</v>
      </c>
      <c r="K3074" s="20">
        <f>Разбивка_по_щитам!N3079</f>
        <v>0</v>
      </c>
      <c r="L3074" s="20"/>
      <c r="M3074" s="20">
        <f>Разбивка_по_щитам!P3079</f>
        <v>0</v>
      </c>
      <c r="N3074" s="20"/>
    </row>
    <row r="3075" spans="2:14" x14ac:dyDescent="0.2">
      <c r="B3075" s="20">
        <f>Разбивка_по_щитам!B3080</f>
        <v>0</v>
      </c>
      <c r="C3075" s="20">
        <f>Разбивка_по_щитам!C3080</f>
        <v>0</v>
      </c>
      <c r="D3075" s="20">
        <f>Разбивка_по_щитам!F3080</f>
        <v>0</v>
      </c>
      <c r="E3075" s="20">
        <f>Разбивка_по_щитам!H3080</f>
        <v>0</v>
      </c>
      <c r="F3075" s="20">
        <f>Разбивка_по_щитам!I3080</f>
        <v>0</v>
      </c>
      <c r="G3075" s="20">
        <f>Разбивка_по_щитам!J3080</f>
        <v>0</v>
      </c>
      <c r="H3075" s="20">
        <f>Разбивка_по_щитам!K3080</f>
        <v>0</v>
      </c>
      <c r="I3075" s="20">
        <f>Разбивка_по_щитам!L3080</f>
        <v>0</v>
      </c>
      <c r="J3075" s="20">
        <f>Разбивка_по_щитам!M3080</f>
        <v>0</v>
      </c>
      <c r="K3075" s="20">
        <f>Разбивка_по_щитам!N3080</f>
        <v>0</v>
      </c>
      <c r="L3075" s="20"/>
      <c r="M3075" s="20">
        <f>Разбивка_по_щитам!P3080</f>
        <v>0</v>
      </c>
      <c r="N3075" s="20"/>
    </row>
    <row r="3076" spans="2:14" x14ac:dyDescent="0.2">
      <c r="B3076" s="20">
        <f>Разбивка_по_щитам!B3081</f>
        <v>0</v>
      </c>
      <c r="C3076" s="20">
        <f>Разбивка_по_щитам!C3081</f>
        <v>0</v>
      </c>
      <c r="D3076" s="20">
        <f>Разбивка_по_щитам!F3081</f>
        <v>0</v>
      </c>
      <c r="E3076" s="20">
        <f>Разбивка_по_щитам!H3081</f>
        <v>0</v>
      </c>
      <c r="F3076" s="20">
        <f>Разбивка_по_щитам!I3081</f>
        <v>0</v>
      </c>
      <c r="G3076" s="20">
        <f>Разбивка_по_щитам!J3081</f>
        <v>0</v>
      </c>
      <c r="H3076" s="20">
        <f>Разбивка_по_щитам!K3081</f>
        <v>0</v>
      </c>
      <c r="I3076" s="20">
        <f>Разбивка_по_щитам!L3081</f>
        <v>0</v>
      </c>
      <c r="J3076" s="20">
        <f>Разбивка_по_щитам!M3081</f>
        <v>0</v>
      </c>
      <c r="K3076" s="20">
        <f>Разбивка_по_щитам!N3081</f>
        <v>0</v>
      </c>
      <c r="L3076" s="20"/>
      <c r="M3076" s="20">
        <f>Разбивка_по_щитам!P3081</f>
        <v>0</v>
      </c>
      <c r="N3076" s="20"/>
    </row>
    <row r="3077" spans="2:14" x14ac:dyDescent="0.2">
      <c r="B3077" s="20">
        <f>Разбивка_по_щитам!B3082</f>
        <v>0</v>
      </c>
      <c r="C3077" s="20">
        <f>Разбивка_по_щитам!C3082</f>
        <v>0</v>
      </c>
      <c r="D3077" s="20">
        <f>Разбивка_по_щитам!F3082</f>
        <v>0</v>
      </c>
      <c r="E3077" s="20">
        <f>Разбивка_по_щитам!H3082</f>
        <v>0</v>
      </c>
      <c r="F3077" s="20">
        <f>Разбивка_по_щитам!I3082</f>
        <v>0</v>
      </c>
      <c r="G3077" s="20">
        <f>Разбивка_по_щитам!J3082</f>
        <v>0</v>
      </c>
      <c r="H3077" s="20">
        <f>Разбивка_по_щитам!K3082</f>
        <v>0</v>
      </c>
      <c r="I3077" s="20">
        <f>Разбивка_по_щитам!L3082</f>
        <v>0</v>
      </c>
      <c r="J3077" s="20">
        <f>Разбивка_по_щитам!M3082</f>
        <v>0</v>
      </c>
      <c r="K3077" s="20">
        <f>Разбивка_по_щитам!N3082</f>
        <v>0</v>
      </c>
      <c r="L3077" s="20"/>
      <c r="M3077" s="20">
        <f>Разбивка_по_щитам!P3082</f>
        <v>0</v>
      </c>
      <c r="N3077" s="20"/>
    </row>
    <row r="3078" spans="2:14" x14ac:dyDescent="0.2">
      <c r="B3078" s="20">
        <f>Разбивка_по_щитам!B3083</f>
        <v>0</v>
      </c>
      <c r="C3078" s="20">
        <f>Разбивка_по_щитам!C3083</f>
        <v>0</v>
      </c>
      <c r="D3078" s="20">
        <f>Разбивка_по_щитам!F3083</f>
        <v>0</v>
      </c>
      <c r="E3078" s="20">
        <f>Разбивка_по_щитам!H3083</f>
        <v>0</v>
      </c>
      <c r="F3078" s="20">
        <f>Разбивка_по_щитам!I3083</f>
        <v>0</v>
      </c>
      <c r="G3078" s="20">
        <f>Разбивка_по_щитам!J3083</f>
        <v>0</v>
      </c>
      <c r="H3078" s="20">
        <f>Разбивка_по_щитам!K3083</f>
        <v>0</v>
      </c>
      <c r="I3078" s="20">
        <f>Разбивка_по_щитам!L3083</f>
        <v>0</v>
      </c>
      <c r="J3078" s="20">
        <f>Разбивка_по_щитам!M3083</f>
        <v>0</v>
      </c>
      <c r="K3078" s="20">
        <f>Разбивка_по_щитам!N3083</f>
        <v>0</v>
      </c>
      <c r="L3078" s="20"/>
      <c r="M3078" s="20">
        <f>Разбивка_по_щитам!P3083</f>
        <v>0</v>
      </c>
      <c r="N3078" s="20"/>
    </row>
    <row r="3079" spans="2:14" x14ac:dyDescent="0.2">
      <c r="B3079" s="20">
        <f>Разбивка_по_щитам!B3084</f>
        <v>0</v>
      </c>
      <c r="C3079" s="20">
        <f>Разбивка_по_щитам!C3084</f>
        <v>0</v>
      </c>
      <c r="D3079" s="20">
        <f>Разбивка_по_щитам!F3084</f>
        <v>0</v>
      </c>
      <c r="E3079" s="20">
        <f>Разбивка_по_щитам!H3084</f>
        <v>0</v>
      </c>
      <c r="F3079" s="20">
        <f>Разбивка_по_щитам!I3084</f>
        <v>0</v>
      </c>
      <c r="G3079" s="20">
        <f>Разбивка_по_щитам!J3084</f>
        <v>0</v>
      </c>
      <c r="H3079" s="20">
        <f>Разбивка_по_щитам!K3084</f>
        <v>0</v>
      </c>
      <c r="I3079" s="20">
        <f>Разбивка_по_щитам!L3084</f>
        <v>0</v>
      </c>
      <c r="J3079" s="20">
        <f>Разбивка_по_щитам!M3084</f>
        <v>0</v>
      </c>
      <c r="K3079" s="20">
        <f>Разбивка_по_щитам!N3084</f>
        <v>0</v>
      </c>
      <c r="L3079" s="20"/>
      <c r="M3079" s="20">
        <f>Разбивка_по_щитам!P3084</f>
        <v>0</v>
      </c>
      <c r="N3079" s="20"/>
    </row>
    <row r="3080" spans="2:14" x14ac:dyDescent="0.2">
      <c r="B3080" s="20">
        <f>Разбивка_по_щитам!B3085</f>
        <v>0</v>
      </c>
      <c r="C3080" s="20">
        <f>Разбивка_по_щитам!C3085</f>
        <v>0</v>
      </c>
      <c r="D3080" s="20">
        <f>Разбивка_по_щитам!F3085</f>
        <v>0</v>
      </c>
      <c r="E3080" s="20">
        <f>Разбивка_по_щитам!H3085</f>
        <v>0</v>
      </c>
      <c r="F3080" s="20">
        <f>Разбивка_по_щитам!I3085</f>
        <v>0</v>
      </c>
      <c r="G3080" s="20">
        <f>Разбивка_по_щитам!J3085</f>
        <v>0</v>
      </c>
      <c r="H3080" s="20">
        <f>Разбивка_по_щитам!K3085</f>
        <v>0</v>
      </c>
      <c r="I3080" s="20">
        <f>Разбивка_по_щитам!L3085</f>
        <v>0</v>
      </c>
      <c r="J3080" s="20">
        <f>Разбивка_по_щитам!M3085</f>
        <v>0</v>
      </c>
      <c r="K3080" s="20">
        <f>Разбивка_по_щитам!N3085</f>
        <v>0</v>
      </c>
      <c r="L3080" s="20"/>
      <c r="M3080" s="20">
        <f>Разбивка_по_щитам!P3085</f>
        <v>0</v>
      </c>
      <c r="N3080" s="20"/>
    </row>
    <row r="3081" spans="2:14" x14ac:dyDescent="0.2">
      <c r="B3081" s="20">
        <f>Разбивка_по_щитам!B3086</f>
        <v>0</v>
      </c>
      <c r="C3081" s="20">
        <f>Разбивка_по_щитам!C3086</f>
        <v>0</v>
      </c>
      <c r="D3081" s="20">
        <f>Разбивка_по_щитам!F3086</f>
        <v>0</v>
      </c>
      <c r="E3081" s="20">
        <f>Разбивка_по_щитам!H3086</f>
        <v>0</v>
      </c>
      <c r="F3081" s="20">
        <f>Разбивка_по_щитам!I3086</f>
        <v>0</v>
      </c>
      <c r="G3081" s="20">
        <f>Разбивка_по_щитам!J3086</f>
        <v>0</v>
      </c>
      <c r="H3081" s="20">
        <f>Разбивка_по_щитам!K3086</f>
        <v>0</v>
      </c>
      <c r="I3081" s="20">
        <f>Разбивка_по_щитам!L3086</f>
        <v>0</v>
      </c>
      <c r="J3081" s="20">
        <f>Разбивка_по_щитам!M3086</f>
        <v>0</v>
      </c>
      <c r="K3081" s="20">
        <f>Разбивка_по_щитам!N3086</f>
        <v>0</v>
      </c>
      <c r="L3081" s="20"/>
      <c r="M3081" s="20">
        <f>Разбивка_по_щитам!P3086</f>
        <v>0</v>
      </c>
      <c r="N3081" s="20"/>
    </row>
    <row r="3082" spans="2:14" x14ac:dyDescent="0.2">
      <c r="B3082" s="20">
        <f>Разбивка_по_щитам!B3087</f>
        <v>0</v>
      </c>
      <c r="C3082" s="20">
        <f>Разбивка_по_щитам!C3087</f>
        <v>0</v>
      </c>
      <c r="D3082" s="20">
        <f>Разбивка_по_щитам!F3087</f>
        <v>0</v>
      </c>
      <c r="E3082" s="20">
        <f>Разбивка_по_щитам!H3087</f>
        <v>0</v>
      </c>
      <c r="F3082" s="20">
        <f>Разбивка_по_щитам!I3087</f>
        <v>0</v>
      </c>
      <c r="G3082" s="20">
        <f>Разбивка_по_щитам!J3087</f>
        <v>0</v>
      </c>
      <c r="H3082" s="20">
        <f>Разбивка_по_щитам!K3087</f>
        <v>0</v>
      </c>
      <c r="I3082" s="20">
        <f>Разбивка_по_щитам!L3087</f>
        <v>0</v>
      </c>
      <c r="J3082" s="20">
        <f>Разбивка_по_щитам!M3087</f>
        <v>0</v>
      </c>
      <c r="K3082" s="20">
        <f>Разбивка_по_щитам!N3087</f>
        <v>0</v>
      </c>
      <c r="L3082" s="20"/>
      <c r="M3082" s="20">
        <f>Разбивка_по_щитам!P3087</f>
        <v>0</v>
      </c>
      <c r="N3082" s="20"/>
    </row>
    <row r="3083" spans="2:14" x14ac:dyDescent="0.2">
      <c r="B3083" s="20">
        <f>Разбивка_по_щитам!B3088</f>
        <v>0</v>
      </c>
      <c r="C3083" s="20">
        <f>Разбивка_по_щитам!C3088</f>
        <v>0</v>
      </c>
      <c r="D3083" s="20">
        <f>Разбивка_по_щитам!F3088</f>
        <v>0</v>
      </c>
      <c r="E3083" s="20">
        <f>Разбивка_по_щитам!H3088</f>
        <v>0</v>
      </c>
      <c r="F3083" s="20">
        <f>Разбивка_по_щитам!I3088</f>
        <v>0</v>
      </c>
      <c r="G3083" s="20">
        <f>Разбивка_по_щитам!J3088</f>
        <v>0</v>
      </c>
      <c r="H3083" s="20">
        <f>Разбивка_по_щитам!K3088</f>
        <v>0</v>
      </c>
      <c r="I3083" s="20">
        <f>Разбивка_по_щитам!L3088</f>
        <v>0</v>
      </c>
      <c r="J3083" s="20">
        <f>Разбивка_по_щитам!M3088</f>
        <v>0</v>
      </c>
      <c r="K3083" s="20">
        <f>Разбивка_по_щитам!N3088</f>
        <v>0</v>
      </c>
      <c r="L3083" s="20"/>
      <c r="M3083" s="20">
        <f>Разбивка_по_щитам!P3088</f>
        <v>0</v>
      </c>
      <c r="N3083" s="20"/>
    </row>
    <row r="3084" spans="2:14" x14ac:dyDescent="0.2">
      <c r="B3084" s="20">
        <f>Разбивка_по_щитам!B3089</f>
        <v>0</v>
      </c>
      <c r="C3084" s="20">
        <f>Разбивка_по_щитам!C3089</f>
        <v>0</v>
      </c>
      <c r="D3084" s="20">
        <f>Разбивка_по_щитам!F3089</f>
        <v>0</v>
      </c>
      <c r="E3084" s="20">
        <f>Разбивка_по_щитам!H3089</f>
        <v>0</v>
      </c>
      <c r="F3084" s="20">
        <f>Разбивка_по_щитам!I3089</f>
        <v>0</v>
      </c>
      <c r="G3084" s="20">
        <f>Разбивка_по_щитам!J3089</f>
        <v>0</v>
      </c>
      <c r="H3084" s="20">
        <f>Разбивка_по_щитам!K3089</f>
        <v>0</v>
      </c>
      <c r="I3084" s="20">
        <f>Разбивка_по_щитам!L3089</f>
        <v>0</v>
      </c>
      <c r="J3084" s="20">
        <f>Разбивка_по_щитам!M3089</f>
        <v>0</v>
      </c>
      <c r="K3084" s="20">
        <f>Разбивка_по_щитам!N3089</f>
        <v>0</v>
      </c>
      <c r="L3084" s="20"/>
      <c r="M3084" s="20">
        <f>Разбивка_по_щитам!P3089</f>
        <v>0</v>
      </c>
      <c r="N3084" s="20"/>
    </row>
    <row r="3085" spans="2:14" x14ac:dyDescent="0.2">
      <c r="B3085" s="20">
        <f>Разбивка_по_щитам!B3090</f>
        <v>0</v>
      </c>
      <c r="C3085" s="20">
        <f>Разбивка_по_щитам!C3090</f>
        <v>0</v>
      </c>
      <c r="D3085" s="20">
        <f>Разбивка_по_щитам!F3090</f>
        <v>0</v>
      </c>
      <c r="E3085" s="20">
        <f>Разбивка_по_щитам!H3090</f>
        <v>0</v>
      </c>
      <c r="F3085" s="20">
        <f>Разбивка_по_щитам!I3090</f>
        <v>0</v>
      </c>
      <c r="G3085" s="20">
        <f>Разбивка_по_щитам!J3090</f>
        <v>0</v>
      </c>
      <c r="H3085" s="20">
        <f>Разбивка_по_щитам!K3090</f>
        <v>0</v>
      </c>
      <c r="I3085" s="20">
        <f>Разбивка_по_щитам!L3090</f>
        <v>0</v>
      </c>
      <c r="J3085" s="20">
        <f>Разбивка_по_щитам!M3090</f>
        <v>0</v>
      </c>
      <c r="K3085" s="20">
        <f>Разбивка_по_щитам!N3090</f>
        <v>0</v>
      </c>
      <c r="L3085" s="20"/>
      <c r="M3085" s="20">
        <f>Разбивка_по_щитам!P3090</f>
        <v>0</v>
      </c>
      <c r="N3085" s="20"/>
    </row>
    <row r="3086" spans="2:14" x14ac:dyDescent="0.2">
      <c r="B3086" s="20">
        <f>Разбивка_по_щитам!B3091</f>
        <v>0</v>
      </c>
      <c r="C3086" s="20">
        <f>Разбивка_по_щитам!C3091</f>
        <v>0</v>
      </c>
      <c r="D3086" s="20">
        <f>Разбивка_по_щитам!F3091</f>
        <v>0</v>
      </c>
      <c r="E3086" s="20">
        <f>Разбивка_по_щитам!H3091</f>
        <v>0</v>
      </c>
      <c r="F3086" s="20">
        <f>Разбивка_по_щитам!I3091</f>
        <v>0</v>
      </c>
      <c r="G3086" s="20">
        <f>Разбивка_по_щитам!J3091</f>
        <v>0</v>
      </c>
      <c r="H3086" s="20">
        <f>Разбивка_по_щитам!K3091</f>
        <v>0</v>
      </c>
      <c r="I3086" s="20">
        <f>Разбивка_по_щитам!L3091</f>
        <v>0</v>
      </c>
      <c r="J3086" s="20">
        <f>Разбивка_по_щитам!M3091</f>
        <v>0</v>
      </c>
      <c r="K3086" s="20">
        <f>Разбивка_по_щитам!N3091</f>
        <v>0</v>
      </c>
      <c r="L3086" s="20"/>
      <c r="M3086" s="20">
        <f>Разбивка_по_щитам!P3091</f>
        <v>0</v>
      </c>
      <c r="N3086" s="20"/>
    </row>
    <row r="3087" spans="2:14" x14ac:dyDescent="0.2">
      <c r="B3087" s="20">
        <f>Разбивка_по_щитам!B3092</f>
        <v>0</v>
      </c>
      <c r="C3087" s="20">
        <f>Разбивка_по_щитам!C3092</f>
        <v>0</v>
      </c>
      <c r="D3087" s="20">
        <f>Разбивка_по_щитам!F3092</f>
        <v>0</v>
      </c>
      <c r="E3087" s="20">
        <f>Разбивка_по_щитам!H3092</f>
        <v>0</v>
      </c>
      <c r="F3087" s="20">
        <f>Разбивка_по_щитам!I3092</f>
        <v>0</v>
      </c>
      <c r="G3087" s="20">
        <f>Разбивка_по_щитам!J3092</f>
        <v>0</v>
      </c>
      <c r="H3087" s="20">
        <f>Разбивка_по_щитам!K3092</f>
        <v>0</v>
      </c>
      <c r="I3087" s="20">
        <f>Разбивка_по_щитам!L3092</f>
        <v>0</v>
      </c>
      <c r="J3087" s="20">
        <f>Разбивка_по_щитам!M3092</f>
        <v>0</v>
      </c>
      <c r="K3087" s="20">
        <f>Разбивка_по_щитам!N3092</f>
        <v>0</v>
      </c>
      <c r="L3087" s="20"/>
      <c r="M3087" s="20">
        <f>Разбивка_по_щитам!P3092</f>
        <v>0</v>
      </c>
      <c r="N3087" s="20"/>
    </row>
    <row r="3088" spans="2:14" x14ac:dyDescent="0.2">
      <c r="B3088" s="20">
        <f>Разбивка_по_щитам!B3093</f>
        <v>0</v>
      </c>
      <c r="C3088" s="20">
        <f>Разбивка_по_щитам!C3093</f>
        <v>0</v>
      </c>
      <c r="D3088" s="20">
        <f>Разбивка_по_щитам!F3093</f>
        <v>0</v>
      </c>
      <c r="E3088" s="20">
        <f>Разбивка_по_щитам!H3093</f>
        <v>0</v>
      </c>
      <c r="F3088" s="20">
        <f>Разбивка_по_щитам!I3093</f>
        <v>0</v>
      </c>
      <c r="G3088" s="20">
        <f>Разбивка_по_щитам!J3093</f>
        <v>0</v>
      </c>
      <c r="H3088" s="20">
        <f>Разбивка_по_щитам!K3093</f>
        <v>0</v>
      </c>
      <c r="I3088" s="20">
        <f>Разбивка_по_щитам!L3093</f>
        <v>0</v>
      </c>
      <c r="J3088" s="20">
        <f>Разбивка_по_щитам!M3093</f>
        <v>0</v>
      </c>
      <c r="K3088" s="20">
        <f>Разбивка_по_щитам!N3093</f>
        <v>0</v>
      </c>
      <c r="L3088" s="20"/>
      <c r="M3088" s="20">
        <f>Разбивка_по_щитам!P3093</f>
        <v>0</v>
      </c>
      <c r="N3088" s="20"/>
    </row>
    <row r="3089" spans="2:14" x14ac:dyDescent="0.2">
      <c r="B3089" s="20">
        <f>Разбивка_по_щитам!B3094</f>
        <v>0</v>
      </c>
      <c r="C3089" s="20">
        <f>Разбивка_по_щитам!C3094</f>
        <v>0</v>
      </c>
      <c r="D3089" s="20">
        <f>Разбивка_по_щитам!F3094</f>
        <v>0</v>
      </c>
      <c r="E3089" s="20">
        <f>Разбивка_по_щитам!H3094</f>
        <v>0</v>
      </c>
      <c r="F3089" s="20">
        <f>Разбивка_по_щитам!I3094</f>
        <v>0</v>
      </c>
      <c r="G3089" s="20">
        <f>Разбивка_по_щитам!J3094</f>
        <v>0</v>
      </c>
      <c r="H3089" s="20">
        <f>Разбивка_по_щитам!K3094</f>
        <v>0</v>
      </c>
      <c r="I3089" s="20">
        <f>Разбивка_по_щитам!L3094</f>
        <v>0</v>
      </c>
      <c r="J3089" s="20">
        <f>Разбивка_по_щитам!M3094</f>
        <v>0</v>
      </c>
      <c r="K3089" s="20">
        <f>Разбивка_по_щитам!N3094</f>
        <v>0</v>
      </c>
      <c r="L3089" s="20"/>
      <c r="M3089" s="20">
        <f>Разбивка_по_щитам!P3094</f>
        <v>0</v>
      </c>
      <c r="N3089" s="20"/>
    </row>
    <row r="3090" spans="2:14" x14ac:dyDescent="0.2">
      <c r="B3090" s="20">
        <f>Разбивка_по_щитам!B3095</f>
        <v>0</v>
      </c>
      <c r="C3090" s="20">
        <f>Разбивка_по_щитам!C3095</f>
        <v>0</v>
      </c>
      <c r="D3090" s="20">
        <f>Разбивка_по_щитам!F3095</f>
        <v>0</v>
      </c>
      <c r="E3090" s="20">
        <f>Разбивка_по_щитам!H3095</f>
        <v>0</v>
      </c>
      <c r="F3090" s="20">
        <f>Разбивка_по_щитам!I3095</f>
        <v>0</v>
      </c>
      <c r="G3090" s="20">
        <f>Разбивка_по_щитам!J3095</f>
        <v>0</v>
      </c>
      <c r="H3090" s="20">
        <f>Разбивка_по_щитам!K3095</f>
        <v>0</v>
      </c>
      <c r="I3090" s="20">
        <f>Разбивка_по_щитам!L3095</f>
        <v>0</v>
      </c>
      <c r="J3090" s="20">
        <f>Разбивка_по_щитам!M3095</f>
        <v>0</v>
      </c>
      <c r="K3090" s="20">
        <f>Разбивка_по_щитам!N3095</f>
        <v>0</v>
      </c>
      <c r="L3090" s="20"/>
      <c r="M3090" s="20">
        <f>Разбивка_по_щитам!P3095</f>
        <v>0</v>
      </c>
      <c r="N3090" s="20"/>
    </row>
    <row r="3091" spans="2:14" x14ac:dyDescent="0.2">
      <c r="B3091" s="20">
        <f>Разбивка_по_щитам!B3096</f>
        <v>0</v>
      </c>
      <c r="C3091" s="20">
        <f>Разбивка_по_щитам!C3096</f>
        <v>0</v>
      </c>
      <c r="D3091" s="20">
        <f>Разбивка_по_щитам!F3096</f>
        <v>0</v>
      </c>
      <c r="E3091" s="20">
        <f>Разбивка_по_щитам!H3096</f>
        <v>0</v>
      </c>
      <c r="F3091" s="20">
        <f>Разбивка_по_щитам!I3096</f>
        <v>0</v>
      </c>
      <c r="G3091" s="20">
        <f>Разбивка_по_щитам!J3096</f>
        <v>0</v>
      </c>
      <c r="H3091" s="20">
        <f>Разбивка_по_щитам!K3096</f>
        <v>0</v>
      </c>
      <c r="I3091" s="20">
        <f>Разбивка_по_щитам!L3096</f>
        <v>0</v>
      </c>
      <c r="J3091" s="20">
        <f>Разбивка_по_щитам!M3096</f>
        <v>0</v>
      </c>
      <c r="K3091" s="20">
        <f>Разбивка_по_щитам!N3096</f>
        <v>0</v>
      </c>
      <c r="L3091" s="20"/>
      <c r="M3091" s="20">
        <f>Разбивка_по_щитам!P3096</f>
        <v>0</v>
      </c>
      <c r="N3091" s="20"/>
    </row>
    <row r="3092" spans="2:14" x14ac:dyDescent="0.2">
      <c r="B3092" s="20">
        <f>Разбивка_по_щитам!B3097</f>
        <v>0</v>
      </c>
      <c r="C3092" s="20">
        <f>Разбивка_по_щитам!C3097</f>
        <v>0</v>
      </c>
      <c r="D3092" s="20">
        <f>Разбивка_по_щитам!F3097</f>
        <v>0</v>
      </c>
      <c r="E3092" s="20">
        <f>Разбивка_по_щитам!H3097</f>
        <v>0</v>
      </c>
      <c r="F3092" s="20">
        <f>Разбивка_по_щитам!I3097</f>
        <v>0</v>
      </c>
      <c r="G3092" s="20">
        <f>Разбивка_по_щитам!J3097</f>
        <v>0</v>
      </c>
      <c r="H3092" s="20">
        <f>Разбивка_по_щитам!K3097</f>
        <v>0</v>
      </c>
      <c r="I3092" s="20">
        <f>Разбивка_по_щитам!L3097</f>
        <v>0</v>
      </c>
      <c r="J3092" s="20">
        <f>Разбивка_по_щитам!M3097</f>
        <v>0</v>
      </c>
      <c r="K3092" s="20">
        <f>Разбивка_по_щитам!N3097</f>
        <v>0</v>
      </c>
      <c r="L3092" s="20"/>
      <c r="M3092" s="20">
        <f>Разбивка_по_щитам!P3097</f>
        <v>0</v>
      </c>
      <c r="N3092" s="20"/>
    </row>
    <row r="3093" spans="2:14" x14ac:dyDescent="0.2">
      <c r="B3093" s="20">
        <f>Разбивка_по_щитам!B3098</f>
        <v>0</v>
      </c>
      <c r="C3093" s="20">
        <f>Разбивка_по_щитам!C3098</f>
        <v>0</v>
      </c>
      <c r="D3093" s="20">
        <f>Разбивка_по_щитам!F3098</f>
        <v>0</v>
      </c>
      <c r="E3093" s="20">
        <f>Разбивка_по_щитам!H3098</f>
        <v>0</v>
      </c>
      <c r="F3093" s="20">
        <f>Разбивка_по_щитам!I3098</f>
        <v>0</v>
      </c>
      <c r="G3093" s="20">
        <f>Разбивка_по_щитам!J3098</f>
        <v>0</v>
      </c>
      <c r="H3093" s="20">
        <f>Разбивка_по_щитам!K3098</f>
        <v>0</v>
      </c>
      <c r="I3093" s="20">
        <f>Разбивка_по_щитам!L3098</f>
        <v>0</v>
      </c>
      <c r="J3093" s="20">
        <f>Разбивка_по_щитам!M3098</f>
        <v>0</v>
      </c>
      <c r="K3093" s="20">
        <f>Разбивка_по_щитам!N3098</f>
        <v>0</v>
      </c>
      <c r="L3093" s="20"/>
      <c r="M3093" s="20">
        <f>Разбивка_по_щитам!P3098</f>
        <v>0</v>
      </c>
      <c r="N3093" s="20"/>
    </row>
    <row r="3094" spans="2:14" x14ac:dyDescent="0.2">
      <c r="B3094" s="20">
        <f>Разбивка_по_щитам!B3099</f>
        <v>0</v>
      </c>
      <c r="C3094" s="20">
        <f>Разбивка_по_щитам!C3099</f>
        <v>0</v>
      </c>
      <c r="D3094" s="20">
        <f>Разбивка_по_щитам!F3099</f>
        <v>0</v>
      </c>
      <c r="E3094" s="20">
        <f>Разбивка_по_щитам!H3099</f>
        <v>0</v>
      </c>
      <c r="F3094" s="20">
        <f>Разбивка_по_щитам!I3099</f>
        <v>0</v>
      </c>
      <c r="G3094" s="20">
        <f>Разбивка_по_щитам!J3099</f>
        <v>0</v>
      </c>
      <c r="H3094" s="20">
        <f>Разбивка_по_щитам!K3099</f>
        <v>0</v>
      </c>
      <c r="I3094" s="20">
        <f>Разбивка_по_щитам!L3099</f>
        <v>0</v>
      </c>
      <c r="J3094" s="20">
        <f>Разбивка_по_щитам!M3099</f>
        <v>0</v>
      </c>
      <c r="K3094" s="20">
        <f>Разбивка_по_щитам!N3099</f>
        <v>0</v>
      </c>
      <c r="L3094" s="20"/>
      <c r="M3094" s="20">
        <f>Разбивка_по_щитам!P3099</f>
        <v>0</v>
      </c>
      <c r="N3094" s="20"/>
    </row>
    <row r="3095" spans="2:14" x14ac:dyDescent="0.2">
      <c r="B3095" s="20">
        <f>Разбивка_по_щитам!B3100</f>
        <v>0</v>
      </c>
      <c r="C3095" s="20">
        <f>Разбивка_по_щитам!C3100</f>
        <v>0</v>
      </c>
      <c r="D3095" s="20">
        <f>Разбивка_по_щитам!F3100</f>
        <v>0</v>
      </c>
      <c r="E3095" s="20">
        <f>Разбивка_по_щитам!H3100</f>
        <v>0</v>
      </c>
      <c r="F3095" s="20">
        <f>Разбивка_по_щитам!I3100</f>
        <v>0</v>
      </c>
      <c r="G3095" s="20">
        <f>Разбивка_по_щитам!J3100</f>
        <v>0</v>
      </c>
      <c r="H3095" s="20">
        <f>Разбивка_по_щитам!K3100</f>
        <v>0</v>
      </c>
      <c r="I3095" s="20">
        <f>Разбивка_по_щитам!L3100</f>
        <v>0</v>
      </c>
      <c r="J3095" s="20">
        <f>Разбивка_по_щитам!M3100</f>
        <v>0</v>
      </c>
      <c r="K3095" s="20">
        <f>Разбивка_по_щитам!N3100</f>
        <v>0</v>
      </c>
      <c r="L3095" s="20"/>
      <c r="M3095" s="20">
        <f>Разбивка_по_щитам!P3100</f>
        <v>0</v>
      </c>
      <c r="N3095" s="20"/>
    </row>
    <row r="3096" spans="2:14" x14ac:dyDescent="0.2">
      <c r="B3096" s="20">
        <f>Разбивка_по_щитам!B3101</f>
        <v>0</v>
      </c>
      <c r="C3096" s="20">
        <f>Разбивка_по_щитам!C3101</f>
        <v>0</v>
      </c>
      <c r="D3096" s="20">
        <f>Разбивка_по_щитам!F3101</f>
        <v>0</v>
      </c>
      <c r="E3096" s="20">
        <f>Разбивка_по_щитам!H3101</f>
        <v>0</v>
      </c>
      <c r="F3096" s="20">
        <f>Разбивка_по_щитам!I3101</f>
        <v>0</v>
      </c>
      <c r="G3096" s="20">
        <f>Разбивка_по_щитам!J3101</f>
        <v>0</v>
      </c>
      <c r="H3096" s="20">
        <f>Разбивка_по_щитам!K3101</f>
        <v>0</v>
      </c>
      <c r="I3096" s="20">
        <f>Разбивка_по_щитам!L3101</f>
        <v>0</v>
      </c>
      <c r="J3096" s="20">
        <f>Разбивка_по_щитам!M3101</f>
        <v>0</v>
      </c>
      <c r="K3096" s="20">
        <f>Разбивка_по_щитам!N3101</f>
        <v>0</v>
      </c>
      <c r="L3096" s="20"/>
      <c r="M3096" s="20">
        <f>Разбивка_по_щитам!P3101</f>
        <v>0</v>
      </c>
      <c r="N3096" s="20"/>
    </row>
    <row r="3097" spans="2:14" x14ac:dyDescent="0.2">
      <c r="B3097" s="20">
        <f>Разбивка_по_щитам!B3102</f>
        <v>0</v>
      </c>
      <c r="C3097" s="20">
        <f>Разбивка_по_щитам!C3102</f>
        <v>0</v>
      </c>
      <c r="D3097" s="20">
        <f>Разбивка_по_щитам!F3102</f>
        <v>0</v>
      </c>
      <c r="E3097" s="20">
        <f>Разбивка_по_щитам!H3102</f>
        <v>0</v>
      </c>
      <c r="F3097" s="20">
        <f>Разбивка_по_щитам!I3102</f>
        <v>0</v>
      </c>
      <c r="G3097" s="20">
        <f>Разбивка_по_щитам!J3102</f>
        <v>0</v>
      </c>
      <c r="H3097" s="20">
        <f>Разбивка_по_щитам!K3102</f>
        <v>0</v>
      </c>
      <c r="I3097" s="20">
        <f>Разбивка_по_щитам!L3102</f>
        <v>0</v>
      </c>
      <c r="J3097" s="20">
        <f>Разбивка_по_щитам!M3102</f>
        <v>0</v>
      </c>
      <c r="K3097" s="20">
        <f>Разбивка_по_щитам!N3102</f>
        <v>0</v>
      </c>
      <c r="L3097" s="20"/>
      <c r="M3097" s="20">
        <f>Разбивка_по_щитам!P3102</f>
        <v>0</v>
      </c>
      <c r="N3097" s="20"/>
    </row>
    <row r="3098" spans="2:14" x14ac:dyDescent="0.2">
      <c r="B3098" s="20">
        <f>Разбивка_по_щитам!B3103</f>
        <v>0</v>
      </c>
      <c r="C3098" s="20">
        <f>Разбивка_по_щитам!C3103</f>
        <v>0</v>
      </c>
      <c r="D3098" s="20">
        <f>Разбивка_по_щитам!F3103</f>
        <v>0</v>
      </c>
      <c r="E3098" s="20">
        <f>Разбивка_по_щитам!H3103</f>
        <v>0</v>
      </c>
      <c r="F3098" s="20">
        <f>Разбивка_по_щитам!I3103</f>
        <v>0</v>
      </c>
      <c r="G3098" s="20">
        <f>Разбивка_по_щитам!J3103</f>
        <v>0</v>
      </c>
      <c r="H3098" s="20">
        <f>Разбивка_по_щитам!K3103</f>
        <v>0</v>
      </c>
      <c r="I3098" s="20">
        <f>Разбивка_по_щитам!L3103</f>
        <v>0</v>
      </c>
      <c r="J3098" s="20">
        <f>Разбивка_по_щитам!M3103</f>
        <v>0</v>
      </c>
      <c r="K3098" s="20">
        <f>Разбивка_по_щитам!N3103</f>
        <v>0</v>
      </c>
      <c r="L3098" s="20"/>
      <c r="M3098" s="20">
        <f>Разбивка_по_щитам!P3103</f>
        <v>0</v>
      </c>
      <c r="N3098" s="20"/>
    </row>
    <row r="3099" spans="2:14" x14ac:dyDescent="0.2">
      <c r="B3099" s="20">
        <f>Разбивка_по_щитам!B3104</f>
        <v>0</v>
      </c>
      <c r="C3099" s="20">
        <f>Разбивка_по_щитам!C3104</f>
        <v>0</v>
      </c>
      <c r="D3099" s="20">
        <f>Разбивка_по_щитам!F3104</f>
        <v>0</v>
      </c>
      <c r="E3099" s="20">
        <f>Разбивка_по_щитам!H3104</f>
        <v>0</v>
      </c>
      <c r="F3099" s="20">
        <f>Разбивка_по_щитам!I3104</f>
        <v>0</v>
      </c>
      <c r="G3099" s="20">
        <f>Разбивка_по_щитам!J3104</f>
        <v>0</v>
      </c>
      <c r="H3099" s="20">
        <f>Разбивка_по_щитам!K3104</f>
        <v>0</v>
      </c>
      <c r="I3099" s="20">
        <f>Разбивка_по_щитам!L3104</f>
        <v>0</v>
      </c>
      <c r="J3099" s="20">
        <f>Разбивка_по_щитам!M3104</f>
        <v>0</v>
      </c>
      <c r="K3099" s="20">
        <f>Разбивка_по_щитам!N3104</f>
        <v>0</v>
      </c>
      <c r="L3099" s="20"/>
      <c r="M3099" s="20">
        <f>Разбивка_по_щитам!P3104</f>
        <v>0</v>
      </c>
      <c r="N3099" s="20"/>
    </row>
    <row r="3100" spans="2:14" x14ac:dyDescent="0.2">
      <c r="B3100" s="20">
        <f>Разбивка_по_щитам!B3105</f>
        <v>0</v>
      </c>
      <c r="C3100" s="20">
        <f>Разбивка_по_щитам!C3105</f>
        <v>0</v>
      </c>
      <c r="D3100" s="20">
        <f>Разбивка_по_щитам!F3105</f>
        <v>0</v>
      </c>
      <c r="E3100" s="20">
        <f>Разбивка_по_щитам!H3105</f>
        <v>0</v>
      </c>
      <c r="F3100" s="20">
        <f>Разбивка_по_щитам!I3105</f>
        <v>0</v>
      </c>
      <c r="G3100" s="20">
        <f>Разбивка_по_щитам!J3105</f>
        <v>0</v>
      </c>
      <c r="H3100" s="20">
        <f>Разбивка_по_щитам!K3105</f>
        <v>0</v>
      </c>
      <c r="I3100" s="20">
        <f>Разбивка_по_щитам!L3105</f>
        <v>0</v>
      </c>
      <c r="J3100" s="20">
        <f>Разбивка_по_щитам!M3105</f>
        <v>0</v>
      </c>
      <c r="K3100" s="20">
        <f>Разбивка_по_щитам!N3105</f>
        <v>0</v>
      </c>
      <c r="L3100" s="20"/>
      <c r="M3100" s="20">
        <f>Разбивка_по_щитам!P3105</f>
        <v>0</v>
      </c>
      <c r="N3100" s="20"/>
    </row>
    <row r="3101" spans="2:14" x14ac:dyDescent="0.2">
      <c r="B3101" s="20">
        <f>Разбивка_по_щитам!B3106</f>
        <v>0</v>
      </c>
      <c r="C3101" s="20">
        <f>Разбивка_по_щитам!C3106</f>
        <v>0</v>
      </c>
      <c r="D3101" s="20">
        <f>Разбивка_по_щитам!F3106</f>
        <v>0</v>
      </c>
      <c r="E3101" s="20">
        <f>Разбивка_по_щитам!H3106</f>
        <v>0</v>
      </c>
      <c r="F3101" s="20">
        <f>Разбивка_по_щитам!I3106</f>
        <v>0</v>
      </c>
      <c r="G3101" s="20">
        <f>Разбивка_по_щитам!J3106</f>
        <v>0</v>
      </c>
      <c r="H3101" s="20">
        <f>Разбивка_по_щитам!K3106</f>
        <v>0</v>
      </c>
      <c r="I3101" s="20">
        <f>Разбивка_по_щитам!L3106</f>
        <v>0</v>
      </c>
      <c r="J3101" s="20">
        <f>Разбивка_по_щитам!M3106</f>
        <v>0</v>
      </c>
      <c r="K3101" s="20">
        <f>Разбивка_по_щитам!N3106</f>
        <v>0</v>
      </c>
      <c r="L3101" s="20"/>
      <c r="M3101" s="20">
        <f>Разбивка_по_щитам!P3106</f>
        <v>0</v>
      </c>
      <c r="N3101" s="20"/>
    </row>
    <row r="3102" spans="2:14" x14ac:dyDescent="0.2">
      <c r="B3102" s="20">
        <f>Разбивка_по_щитам!B3107</f>
        <v>0</v>
      </c>
      <c r="C3102" s="20">
        <f>Разбивка_по_щитам!C3107</f>
        <v>0</v>
      </c>
      <c r="D3102" s="20">
        <f>Разбивка_по_щитам!F3107</f>
        <v>0</v>
      </c>
      <c r="E3102" s="20">
        <f>Разбивка_по_щитам!H3107</f>
        <v>0</v>
      </c>
      <c r="F3102" s="20">
        <f>Разбивка_по_щитам!I3107</f>
        <v>0</v>
      </c>
      <c r="G3102" s="20">
        <f>Разбивка_по_щитам!J3107</f>
        <v>0</v>
      </c>
      <c r="H3102" s="20">
        <f>Разбивка_по_щитам!K3107</f>
        <v>0</v>
      </c>
      <c r="I3102" s="20">
        <f>Разбивка_по_щитам!L3107</f>
        <v>0</v>
      </c>
      <c r="J3102" s="20">
        <f>Разбивка_по_щитам!M3107</f>
        <v>0</v>
      </c>
      <c r="K3102" s="20">
        <f>Разбивка_по_щитам!N3107</f>
        <v>0</v>
      </c>
      <c r="L3102" s="20"/>
      <c r="M3102" s="20">
        <f>Разбивка_по_щитам!P3107</f>
        <v>0</v>
      </c>
      <c r="N3102" s="20"/>
    </row>
    <row r="3103" spans="2:14" x14ac:dyDescent="0.2">
      <c r="B3103" s="20">
        <f>Разбивка_по_щитам!B3108</f>
        <v>0</v>
      </c>
      <c r="C3103" s="20">
        <f>Разбивка_по_щитам!C3108</f>
        <v>0</v>
      </c>
      <c r="D3103" s="20">
        <f>Разбивка_по_щитам!F3108</f>
        <v>0</v>
      </c>
      <c r="E3103" s="20">
        <f>Разбивка_по_щитам!H3108</f>
        <v>0</v>
      </c>
      <c r="F3103" s="20">
        <f>Разбивка_по_щитам!I3108</f>
        <v>0</v>
      </c>
      <c r="G3103" s="20">
        <f>Разбивка_по_щитам!J3108</f>
        <v>0</v>
      </c>
      <c r="H3103" s="20">
        <f>Разбивка_по_щитам!K3108</f>
        <v>0</v>
      </c>
      <c r="I3103" s="20">
        <f>Разбивка_по_щитам!L3108</f>
        <v>0</v>
      </c>
      <c r="J3103" s="20">
        <f>Разбивка_по_щитам!M3108</f>
        <v>0</v>
      </c>
      <c r="K3103" s="20">
        <f>Разбивка_по_щитам!N3108</f>
        <v>0</v>
      </c>
      <c r="L3103" s="20"/>
      <c r="M3103" s="20">
        <f>Разбивка_по_щитам!P3108</f>
        <v>0</v>
      </c>
      <c r="N3103" s="20"/>
    </row>
    <row r="3104" spans="2:14" x14ac:dyDescent="0.2">
      <c r="B3104" s="20">
        <f>Разбивка_по_щитам!B3109</f>
        <v>0</v>
      </c>
      <c r="C3104" s="20">
        <f>Разбивка_по_щитам!C3109</f>
        <v>0</v>
      </c>
      <c r="D3104" s="20">
        <f>Разбивка_по_щитам!F3109</f>
        <v>0</v>
      </c>
      <c r="E3104" s="20">
        <f>Разбивка_по_щитам!H3109</f>
        <v>0</v>
      </c>
      <c r="F3104" s="20">
        <f>Разбивка_по_щитам!I3109</f>
        <v>0</v>
      </c>
      <c r="G3104" s="20">
        <f>Разбивка_по_щитам!J3109</f>
        <v>0</v>
      </c>
      <c r="H3104" s="20">
        <f>Разбивка_по_щитам!K3109</f>
        <v>0</v>
      </c>
      <c r="I3104" s="20">
        <f>Разбивка_по_щитам!L3109</f>
        <v>0</v>
      </c>
      <c r="J3104" s="20">
        <f>Разбивка_по_щитам!M3109</f>
        <v>0</v>
      </c>
      <c r="K3104" s="20">
        <f>Разбивка_по_щитам!N3109</f>
        <v>0</v>
      </c>
      <c r="L3104" s="20"/>
      <c r="M3104" s="20">
        <f>Разбивка_по_щитам!P3109</f>
        <v>0</v>
      </c>
      <c r="N3104" s="20"/>
    </row>
    <row r="3105" spans="2:14" x14ac:dyDescent="0.2">
      <c r="B3105" s="20">
        <f>Разбивка_по_щитам!B3110</f>
        <v>0</v>
      </c>
      <c r="C3105" s="20">
        <f>Разбивка_по_щитам!C3110</f>
        <v>0</v>
      </c>
      <c r="D3105" s="20">
        <f>Разбивка_по_щитам!F3110</f>
        <v>0</v>
      </c>
      <c r="E3105" s="20">
        <f>Разбивка_по_щитам!H3110</f>
        <v>0</v>
      </c>
      <c r="F3105" s="20">
        <f>Разбивка_по_щитам!I3110</f>
        <v>0</v>
      </c>
      <c r="G3105" s="20">
        <f>Разбивка_по_щитам!J3110</f>
        <v>0</v>
      </c>
      <c r="H3105" s="20">
        <f>Разбивка_по_щитам!K3110</f>
        <v>0</v>
      </c>
      <c r="I3105" s="20">
        <f>Разбивка_по_щитам!L3110</f>
        <v>0</v>
      </c>
      <c r="J3105" s="20">
        <f>Разбивка_по_щитам!M3110</f>
        <v>0</v>
      </c>
      <c r="K3105" s="20">
        <f>Разбивка_по_щитам!N3110</f>
        <v>0</v>
      </c>
      <c r="L3105" s="20"/>
      <c r="M3105" s="20">
        <f>Разбивка_по_щитам!P3110</f>
        <v>0</v>
      </c>
      <c r="N3105" s="20"/>
    </row>
    <row r="3106" spans="2:14" x14ac:dyDescent="0.2">
      <c r="B3106" s="20">
        <f>Разбивка_по_щитам!B3111</f>
        <v>0</v>
      </c>
      <c r="C3106" s="20">
        <f>Разбивка_по_щитам!C3111</f>
        <v>0</v>
      </c>
      <c r="D3106" s="20">
        <f>Разбивка_по_щитам!F3111</f>
        <v>0</v>
      </c>
      <c r="E3106" s="20">
        <f>Разбивка_по_щитам!H3111</f>
        <v>0</v>
      </c>
      <c r="F3106" s="20">
        <f>Разбивка_по_щитам!I3111</f>
        <v>0</v>
      </c>
      <c r="G3106" s="20">
        <f>Разбивка_по_щитам!J3111</f>
        <v>0</v>
      </c>
      <c r="H3106" s="20">
        <f>Разбивка_по_щитам!K3111</f>
        <v>0</v>
      </c>
      <c r="I3106" s="20">
        <f>Разбивка_по_щитам!L3111</f>
        <v>0</v>
      </c>
      <c r="J3106" s="20">
        <f>Разбивка_по_щитам!M3111</f>
        <v>0</v>
      </c>
      <c r="K3106" s="20">
        <f>Разбивка_по_щитам!N3111</f>
        <v>0</v>
      </c>
      <c r="L3106" s="20"/>
      <c r="M3106" s="20">
        <f>Разбивка_по_щитам!P3111</f>
        <v>0</v>
      </c>
      <c r="N3106" s="20"/>
    </row>
    <row r="3107" spans="2:14" x14ac:dyDescent="0.2">
      <c r="B3107" s="20">
        <f>Разбивка_по_щитам!B3112</f>
        <v>0</v>
      </c>
      <c r="C3107" s="20">
        <f>Разбивка_по_щитам!C3112</f>
        <v>0</v>
      </c>
      <c r="D3107" s="20">
        <f>Разбивка_по_щитам!F3112</f>
        <v>0</v>
      </c>
      <c r="E3107" s="20">
        <f>Разбивка_по_щитам!H3112</f>
        <v>0</v>
      </c>
      <c r="F3107" s="20">
        <f>Разбивка_по_щитам!I3112</f>
        <v>0</v>
      </c>
      <c r="G3107" s="20">
        <f>Разбивка_по_щитам!J3112</f>
        <v>0</v>
      </c>
      <c r="H3107" s="20">
        <f>Разбивка_по_щитам!K3112</f>
        <v>0</v>
      </c>
      <c r="I3107" s="20">
        <f>Разбивка_по_щитам!L3112</f>
        <v>0</v>
      </c>
      <c r="J3107" s="20">
        <f>Разбивка_по_щитам!M3112</f>
        <v>0</v>
      </c>
      <c r="K3107" s="20">
        <f>Разбивка_по_щитам!N3112</f>
        <v>0</v>
      </c>
      <c r="L3107" s="20"/>
      <c r="M3107" s="20">
        <f>Разбивка_по_щитам!P3112</f>
        <v>0</v>
      </c>
      <c r="N3107" s="20"/>
    </row>
    <row r="3108" spans="2:14" x14ac:dyDescent="0.2">
      <c r="B3108" s="20">
        <f>Разбивка_по_щитам!B3113</f>
        <v>0</v>
      </c>
      <c r="C3108" s="20">
        <f>Разбивка_по_щитам!C3113</f>
        <v>0</v>
      </c>
      <c r="D3108" s="20">
        <f>Разбивка_по_щитам!F3113</f>
        <v>0</v>
      </c>
      <c r="E3108" s="20">
        <f>Разбивка_по_щитам!H3113</f>
        <v>0</v>
      </c>
      <c r="F3108" s="20">
        <f>Разбивка_по_щитам!I3113</f>
        <v>0</v>
      </c>
      <c r="G3108" s="20">
        <f>Разбивка_по_щитам!J3113</f>
        <v>0</v>
      </c>
      <c r="H3108" s="20">
        <f>Разбивка_по_щитам!K3113</f>
        <v>0</v>
      </c>
      <c r="I3108" s="20">
        <f>Разбивка_по_щитам!L3113</f>
        <v>0</v>
      </c>
      <c r="J3108" s="20">
        <f>Разбивка_по_щитам!M3113</f>
        <v>0</v>
      </c>
      <c r="K3108" s="20">
        <f>Разбивка_по_щитам!N3113</f>
        <v>0</v>
      </c>
      <c r="L3108" s="20"/>
      <c r="M3108" s="20">
        <f>Разбивка_по_щитам!P3113</f>
        <v>0</v>
      </c>
      <c r="N3108" s="20"/>
    </row>
    <row r="3109" spans="2:14" x14ac:dyDescent="0.2">
      <c r="B3109" s="20">
        <f>Разбивка_по_щитам!B3114</f>
        <v>0</v>
      </c>
      <c r="C3109" s="20">
        <f>Разбивка_по_щитам!C3114</f>
        <v>0</v>
      </c>
      <c r="D3109" s="20">
        <f>Разбивка_по_щитам!F3114</f>
        <v>0</v>
      </c>
      <c r="E3109" s="20">
        <f>Разбивка_по_щитам!H3114</f>
        <v>0</v>
      </c>
      <c r="F3109" s="20">
        <f>Разбивка_по_щитам!I3114</f>
        <v>0</v>
      </c>
      <c r="G3109" s="20">
        <f>Разбивка_по_щитам!J3114</f>
        <v>0</v>
      </c>
      <c r="H3109" s="20">
        <f>Разбивка_по_щитам!K3114</f>
        <v>0</v>
      </c>
      <c r="I3109" s="20">
        <f>Разбивка_по_щитам!L3114</f>
        <v>0</v>
      </c>
      <c r="J3109" s="20">
        <f>Разбивка_по_щитам!M3114</f>
        <v>0</v>
      </c>
      <c r="K3109" s="20">
        <f>Разбивка_по_щитам!N3114</f>
        <v>0</v>
      </c>
      <c r="L3109" s="20"/>
      <c r="M3109" s="20">
        <f>Разбивка_по_щитам!P3114</f>
        <v>0</v>
      </c>
      <c r="N3109" s="20"/>
    </row>
    <row r="3110" spans="2:14" x14ac:dyDescent="0.2">
      <c r="B3110" s="20">
        <f>Разбивка_по_щитам!B3115</f>
        <v>0</v>
      </c>
      <c r="C3110" s="20">
        <f>Разбивка_по_щитам!C3115</f>
        <v>0</v>
      </c>
      <c r="D3110" s="20">
        <f>Разбивка_по_щитам!F3115</f>
        <v>0</v>
      </c>
      <c r="E3110" s="20">
        <f>Разбивка_по_щитам!H3115</f>
        <v>0</v>
      </c>
      <c r="F3110" s="20">
        <f>Разбивка_по_щитам!I3115</f>
        <v>0</v>
      </c>
      <c r="G3110" s="20">
        <f>Разбивка_по_щитам!J3115</f>
        <v>0</v>
      </c>
      <c r="H3110" s="20">
        <f>Разбивка_по_щитам!K3115</f>
        <v>0</v>
      </c>
      <c r="I3110" s="20">
        <f>Разбивка_по_щитам!L3115</f>
        <v>0</v>
      </c>
      <c r="J3110" s="20">
        <f>Разбивка_по_щитам!M3115</f>
        <v>0</v>
      </c>
      <c r="K3110" s="20">
        <f>Разбивка_по_щитам!N3115</f>
        <v>0</v>
      </c>
      <c r="L3110" s="20"/>
      <c r="M3110" s="20">
        <f>Разбивка_по_щитам!P3115</f>
        <v>0</v>
      </c>
      <c r="N3110" s="20"/>
    </row>
    <row r="3111" spans="2:14" x14ac:dyDescent="0.2">
      <c r="B3111" s="20">
        <f>Разбивка_по_щитам!B3116</f>
        <v>0</v>
      </c>
      <c r="C3111" s="20">
        <f>Разбивка_по_щитам!C3116</f>
        <v>0</v>
      </c>
      <c r="D3111" s="20">
        <f>Разбивка_по_щитам!F3116</f>
        <v>0</v>
      </c>
      <c r="E3111" s="20">
        <f>Разбивка_по_щитам!H3116</f>
        <v>0</v>
      </c>
      <c r="F3111" s="20">
        <f>Разбивка_по_щитам!I3116</f>
        <v>0</v>
      </c>
      <c r="G3111" s="20">
        <f>Разбивка_по_щитам!J3116</f>
        <v>0</v>
      </c>
      <c r="H3111" s="20">
        <f>Разбивка_по_щитам!K3116</f>
        <v>0</v>
      </c>
      <c r="I3111" s="20">
        <f>Разбивка_по_щитам!L3116</f>
        <v>0</v>
      </c>
      <c r="J3111" s="20">
        <f>Разбивка_по_щитам!M3116</f>
        <v>0</v>
      </c>
      <c r="K3111" s="20">
        <f>Разбивка_по_щитам!N3116</f>
        <v>0</v>
      </c>
      <c r="L3111" s="20"/>
      <c r="M3111" s="20">
        <f>Разбивка_по_щитам!P3116</f>
        <v>0</v>
      </c>
      <c r="N3111" s="20"/>
    </row>
    <row r="3112" spans="2:14" x14ac:dyDescent="0.2">
      <c r="B3112" s="20">
        <f>Разбивка_по_щитам!B3117</f>
        <v>0</v>
      </c>
      <c r="C3112" s="20">
        <f>Разбивка_по_щитам!C3117</f>
        <v>0</v>
      </c>
      <c r="D3112" s="20">
        <f>Разбивка_по_щитам!F3117</f>
        <v>0</v>
      </c>
      <c r="E3112" s="20">
        <f>Разбивка_по_щитам!H3117</f>
        <v>0</v>
      </c>
      <c r="F3112" s="20">
        <f>Разбивка_по_щитам!I3117</f>
        <v>0</v>
      </c>
      <c r="G3112" s="20">
        <f>Разбивка_по_щитам!J3117</f>
        <v>0</v>
      </c>
      <c r="H3112" s="20">
        <f>Разбивка_по_щитам!K3117</f>
        <v>0</v>
      </c>
      <c r="I3112" s="20">
        <f>Разбивка_по_щитам!L3117</f>
        <v>0</v>
      </c>
      <c r="J3112" s="20">
        <f>Разбивка_по_щитам!M3117</f>
        <v>0</v>
      </c>
      <c r="K3112" s="20">
        <f>Разбивка_по_щитам!N3117</f>
        <v>0</v>
      </c>
      <c r="L3112" s="20"/>
      <c r="M3112" s="20">
        <f>Разбивка_по_щитам!P3117</f>
        <v>0</v>
      </c>
      <c r="N3112" s="20"/>
    </row>
    <row r="3113" spans="2:14" x14ac:dyDescent="0.2">
      <c r="B3113" s="20">
        <f>Разбивка_по_щитам!B3118</f>
        <v>0</v>
      </c>
      <c r="C3113" s="20">
        <f>Разбивка_по_щитам!C3118</f>
        <v>0</v>
      </c>
      <c r="D3113" s="20">
        <f>Разбивка_по_щитам!F3118</f>
        <v>0</v>
      </c>
      <c r="E3113" s="20">
        <f>Разбивка_по_щитам!H3118</f>
        <v>0</v>
      </c>
      <c r="F3113" s="20">
        <f>Разбивка_по_щитам!I3118</f>
        <v>0</v>
      </c>
      <c r="G3113" s="20">
        <f>Разбивка_по_щитам!J3118</f>
        <v>0</v>
      </c>
      <c r="H3113" s="20">
        <f>Разбивка_по_щитам!K3118</f>
        <v>0</v>
      </c>
      <c r="I3113" s="20">
        <f>Разбивка_по_щитам!L3118</f>
        <v>0</v>
      </c>
      <c r="J3113" s="20">
        <f>Разбивка_по_щитам!M3118</f>
        <v>0</v>
      </c>
      <c r="K3113" s="20">
        <f>Разбивка_по_щитам!N3118</f>
        <v>0</v>
      </c>
      <c r="L3113" s="20"/>
      <c r="M3113" s="20">
        <f>Разбивка_по_щитам!P3118</f>
        <v>0</v>
      </c>
      <c r="N3113" s="20"/>
    </row>
    <row r="3114" spans="2:14" x14ac:dyDescent="0.2">
      <c r="B3114" s="20">
        <f>Разбивка_по_щитам!B3119</f>
        <v>0</v>
      </c>
      <c r="C3114" s="20">
        <f>Разбивка_по_щитам!C3119</f>
        <v>0</v>
      </c>
      <c r="D3114" s="20">
        <f>Разбивка_по_щитам!F3119</f>
        <v>0</v>
      </c>
      <c r="E3114" s="20">
        <f>Разбивка_по_щитам!H3119</f>
        <v>0</v>
      </c>
      <c r="F3114" s="20">
        <f>Разбивка_по_щитам!I3119</f>
        <v>0</v>
      </c>
      <c r="G3114" s="20">
        <f>Разбивка_по_щитам!J3119</f>
        <v>0</v>
      </c>
      <c r="H3114" s="20">
        <f>Разбивка_по_щитам!K3119</f>
        <v>0</v>
      </c>
      <c r="I3114" s="20">
        <f>Разбивка_по_щитам!L3119</f>
        <v>0</v>
      </c>
      <c r="J3114" s="20">
        <f>Разбивка_по_щитам!M3119</f>
        <v>0</v>
      </c>
      <c r="K3114" s="20">
        <f>Разбивка_по_щитам!N3119</f>
        <v>0</v>
      </c>
      <c r="L3114" s="20"/>
      <c r="M3114" s="20">
        <f>Разбивка_по_щитам!P3119</f>
        <v>0</v>
      </c>
      <c r="N3114" s="20"/>
    </row>
    <row r="3115" spans="2:14" x14ac:dyDescent="0.2">
      <c r="B3115" s="20">
        <f>Разбивка_по_щитам!B3120</f>
        <v>0</v>
      </c>
      <c r="C3115" s="20">
        <f>Разбивка_по_щитам!C3120</f>
        <v>0</v>
      </c>
      <c r="D3115" s="20">
        <f>Разбивка_по_щитам!F3120</f>
        <v>0</v>
      </c>
      <c r="E3115" s="20">
        <f>Разбивка_по_щитам!H3120</f>
        <v>0</v>
      </c>
      <c r="F3115" s="20">
        <f>Разбивка_по_щитам!I3120</f>
        <v>0</v>
      </c>
      <c r="G3115" s="20">
        <f>Разбивка_по_щитам!J3120</f>
        <v>0</v>
      </c>
      <c r="H3115" s="20">
        <f>Разбивка_по_щитам!K3120</f>
        <v>0</v>
      </c>
      <c r="I3115" s="20">
        <f>Разбивка_по_щитам!L3120</f>
        <v>0</v>
      </c>
      <c r="J3115" s="20">
        <f>Разбивка_по_щитам!M3120</f>
        <v>0</v>
      </c>
      <c r="K3115" s="20">
        <f>Разбивка_по_щитам!N3120</f>
        <v>0</v>
      </c>
      <c r="L3115" s="20"/>
      <c r="M3115" s="20">
        <f>Разбивка_по_щитам!P3120</f>
        <v>0</v>
      </c>
      <c r="N3115" s="20"/>
    </row>
    <row r="3116" spans="2:14" x14ac:dyDescent="0.2">
      <c r="B3116" s="20">
        <f>Разбивка_по_щитам!B3121</f>
        <v>0</v>
      </c>
      <c r="C3116" s="20">
        <f>Разбивка_по_щитам!C3121</f>
        <v>0</v>
      </c>
      <c r="D3116" s="20">
        <f>Разбивка_по_щитам!F3121</f>
        <v>0</v>
      </c>
      <c r="E3116" s="20">
        <f>Разбивка_по_щитам!H3121</f>
        <v>0</v>
      </c>
      <c r="F3116" s="20">
        <f>Разбивка_по_щитам!I3121</f>
        <v>0</v>
      </c>
      <c r="G3116" s="20">
        <f>Разбивка_по_щитам!J3121</f>
        <v>0</v>
      </c>
      <c r="H3116" s="20">
        <f>Разбивка_по_щитам!K3121</f>
        <v>0</v>
      </c>
      <c r="I3116" s="20">
        <f>Разбивка_по_щитам!L3121</f>
        <v>0</v>
      </c>
      <c r="J3116" s="20">
        <f>Разбивка_по_щитам!M3121</f>
        <v>0</v>
      </c>
      <c r="K3116" s="20">
        <f>Разбивка_по_щитам!N3121</f>
        <v>0</v>
      </c>
      <c r="L3116" s="20"/>
      <c r="M3116" s="20">
        <f>Разбивка_по_щитам!P3121</f>
        <v>0</v>
      </c>
      <c r="N3116" s="20"/>
    </row>
    <row r="3117" spans="2:14" x14ac:dyDescent="0.2">
      <c r="B3117" s="20">
        <f>Разбивка_по_щитам!B3122</f>
        <v>0</v>
      </c>
      <c r="C3117" s="20">
        <f>Разбивка_по_щитам!C3122</f>
        <v>0</v>
      </c>
      <c r="D3117" s="20">
        <f>Разбивка_по_щитам!F3122</f>
        <v>0</v>
      </c>
      <c r="E3117" s="20">
        <f>Разбивка_по_щитам!H3122</f>
        <v>0</v>
      </c>
      <c r="F3117" s="20">
        <f>Разбивка_по_щитам!I3122</f>
        <v>0</v>
      </c>
      <c r="G3117" s="20">
        <f>Разбивка_по_щитам!J3122</f>
        <v>0</v>
      </c>
      <c r="H3117" s="20">
        <f>Разбивка_по_щитам!K3122</f>
        <v>0</v>
      </c>
      <c r="I3117" s="20">
        <f>Разбивка_по_щитам!L3122</f>
        <v>0</v>
      </c>
      <c r="J3117" s="20">
        <f>Разбивка_по_щитам!M3122</f>
        <v>0</v>
      </c>
      <c r="K3117" s="20">
        <f>Разбивка_по_щитам!N3122</f>
        <v>0</v>
      </c>
      <c r="L3117" s="20"/>
      <c r="M3117" s="20">
        <f>Разбивка_по_щитам!P3122</f>
        <v>0</v>
      </c>
      <c r="N3117" s="20"/>
    </row>
    <row r="3118" spans="2:14" x14ac:dyDescent="0.2">
      <c r="B3118" s="20">
        <f>Разбивка_по_щитам!B3123</f>
        <v>0</v>
      </c>
      <c r="C3118" s="20">
        <f>Разбивка_по_щитам!C3123</f>
        <v>0</v>
      </c>
      <c r="D3118" s="20">
        <f>Разбивка_по_щитам!F3123</f>
        <v>0</v>
      </c>
      <c r="E3118" s="20">
        <f>Разбивка_по_щитам!H3123</f>
        <v>0</v>
      </c>
      <c r="F3118" s="20">
        <f>Разбивка_по_щитам!I3123</f>
        <v>0</v>
      </c>
      <c r="G3118" s="20">
        <f>Разбивка_по_щитам!J3123</f>
        <v>0</v>
      </c>
      <c r="H3118" s="20">
        <f>Разбивка_по_щитам!K3123</f>
        <v>0</v>
      </c>
      <c r="I3118" s="20">
        <f>Разбивка_по_щитам!L3123</f>
        <v>0</v>
      </c>
      <c r="J3118" s="20">
        <f>Разбивка_по_щитам!M3123</f>
        <v>0</v>
      </c>
      <c r="K3118" s="20">
        <f>Разбивка_по_щитам!N3123</f>
        <v>0</v>
      </c>
      <c r="L3118" s="20"/>
      <c r="M3118" s="20">
        <f>Разбивка_по_щитам!P3123</f>
        <v>0</v>
      </c>
      <c r="N3118" s="20"/>
    </row>
    <row r="3119" spans="2:14" x14ac:dyDescent="0.2">
      <c r="B3119" s="20">
        <f>Разбивка_по_щитам!B3124</f>
        <v>0</v>
      </c>
      <c r="C3119" s="20">
        <f>Разбивка_по_щитам!C3124</f>
        <v>0</v>
      </c>
      <c r="D3119" s="20">
        <f>Разбивка_по_щитам!F3124</f>
        <v>0</v>
      </c>
      <c r="E3119" s="20">
        <f>Разбивка_по_щитам!H3124</f>
        <v>0</v>
      </c>
      <c r="F3119" s="20">
        <f>Разбивка_по_щитам!I3124</f>
        <v>0</v>
      </c>
      <c r="G3119" s="20">
        <f>Разбивка_по_щитам!J3124</f>
        <v>0</v>
      </c>
      <c r="H3119" s="20">
        <f>Разбивка_по_щитам!K3124</f>
        <v>0</v>
      </c>
      <c r="I3119" s="20">
        <f>Разбивка_по_щитам!L3124</f>
        <v>0</v>
      </c>
      <c r="J3119" s="20">
        <f>Разбивка_по_щитам!M3124</f>
        <v>0</v>
      </c>
      <c r="K3119" s="20">
        <f>Разбивка_по_щитам!N3124</f>
        <v>0</v>
      </c>
      <c r="L3119" s="20"/>
      <c r="M3119" s="20">
        <f>Разбивка_по_щитам!P3124</f>
        <v>0</v>
      </c>
      <c r="N3119" s="20"/>
    </row>
    <row r="3120" spans="2:14" x14ac:dyDescent="0.2">
      <c r="B3120" s="20">
        <f>Разбивка_по_щитам!B3125</f>
        <v>0</v>
      </c>
      <c r="C3120" s="20">
        <f>Разбивка_по_щитам!C3125</f>
        <v>0</v>
      </c>
      <c r="D3120" s="20">
        <f>Разбивка_по_щитам!F3125</f>
        <v>0</v>
      </c>
      <c r="E3120" s="20">
        <f>Разбивка_по_щитам!H3125</f>
        <v>0</v>
      </c>
      <c r="F3120" s="20">
        <f>Разбивка_по_щитам!I3125</f>
        <v>0</v>
      </c>
      <c r="G3120" s="20">
        <f>Разбивка_по_щитам!J3125</f>
        <v>0</v>
      </c>
      <c r="H3120" s="20">
        <f>Разбивка_по_щитам!K3125</f>
        <v>0</v>
      </c>
      <c r="I3120" s="20">
        <f>Разбивка_по_щитам!L3125</f>
        <v>0</v>
      </c>
      <c r="J3120" s="20">
        <f>Разбивка_по_щитам!M3125</f>
        <v>0</v>
      </c>
      <c r="K3120" s="20">
        <f>Разбивка_по_щитам!N3125</f>
        <v>0</v>
      </c>
      <c r="L3120" s="20"/>
      <c r="M3120" s="20">
        <f>Разбивка_по_щитам!P3125</f>
        <v>0</v>
      </c>
      <c r="N3120" s="20"/>
    </row>
    <row r="3121" spans="2:14" x14ac:dyDescent="0.2">
      <c r="B3121" s="20">
        <f>Разбивка_по_щитам!B3126</f>
        <v>0</v>
      </c>
      <c r="C3121" s="20">
        <f>Разбивка_по_щитам!C3126</f>
        <v>0</v>
      </c>
      <c r="D3121" s="20">
        <f>Разбивка_по_щитам!F3126</f>
        <v>0</v>
      </c>
      <c r="E3121" s="20">
        <f>Разбивка_по_щитам!H3126</f>
        <v>0</v>
      </c>
      <c r="F3121" s="20">
        <f>Разбивка_по_щитам!I3126</f>
        <v>0</v>
      </c>
      <c r="G3121" s="20">
        <f>Разбивка_по_щитам!J3126</f>
        <v>0</v>
      </c>
      <c r="H3121" s="20">
        <f>Разбивка_по_щитам!K3126</f>
        <v>0</v>
      </c>
      <c r="I3121" s="20">
        <f>Разбивка_по_щитам!L3126</f>
        <v>0</v>
      </c>
      <c r="J3121" s="20">
        <f>Разбивка_по_щитам!M3126</f>
        <v>0</v>
      </c>
      <c r="K3121" s="20">
        <f>Разбивка_по_щитам!N3126</f>
        <v>0</v>
      </c>
      <c r="L3121" s="20"/>
      <c r="M3121" s="20">
        <f>Разбивка_по_щитам!P3126</f>
        <v>0</v>
      </c>
      <c r="N3121" s="20"/>
    </row>
    <row r="3122" spans="2:14" x14ac:dyDescent="0.2">
      <c r="B3122" s="20">
        <f>Разбивка_по_щитам!B3127</f>
        <v>0</v>
      </c>
      <c r="C3122" s="20">
        <f>Разбивка_по_щитам!C3127</f>
        <v>0</v>
      </c>
      <c r="D3122" s="20">
        <f>Разбивка_по_щитам!F3127</f>
        <v>0</v>
      </c>
      <c r="E3122" s="20">
        <f>Разбивка_по_щитам!H3127</f>
        <v>0</v>
      </c>
      <c r="F3122" s="20">
        <f>Разбивка_по_щитам!I3127</f>
        <v>0</v>
      </c>
      <c r="G3122" s="20">
        <f>Разбивка_по_щитам!J3127</f>
        <v>0</v>
      </c>
      <c r="H3122" s="20">
        <f>Разбивка_по_щитам!K3127</f>
        <v>0</v>
      </c>
      <c r="I3122" s="20">
        <f>Разбивка_по_щитам!L3127</f>
        <v>0</v>
      </c>
      <c r="J3122" s="20">
        <f>Разбивка_по_щитам!M3127</f>
        <v>0</v>
      </c>
      <c r="K3122" s="20">
        <f>Разбивка_по_щитам!N3127</f>
        <v>0</v>
      </c>
      <c r="L3122" s="20"/>
      <c r="M3122" s="20">
        <f>Разбивка_по_щитам!P3127</f>
        <v>0</v>
      </c>
      <c r="N3122" s="20"/>
    </row>
    <row r="3123" spans="2:14" x14ac:dyDescent="0.2">
      <c r="B3123" s="20">
        <f>Разбивка_по_щитам!B3128</f>
        <v>0</v>
      </c>
      <c r="C3123" s="20">
        <f>Разбивка_по_щитам!C3128</f>
        <v>0</v>
      </c>
      <c r="D3123" s="20">
        <f>Разбивка_по_щитам!F3128</f>
        <v>0</v>
      </c>
      <c r="E3123" s="20">
        <f>Разбивка_по_щитам!H3128</f>
        <v>0</v>
      </c>
      <c r="F3123" s="20">
        <f>Разбивка_по_щитам!I3128</f>
        <v>0</v>
      </c>
      <c r="G3123" s="20">
        <f>Разбивка_по_щитам!J3128</f>
        <v>0</v>
      </c>
      <c r="H3123" s="20">
        <f>Разбивка_по_щитам!K3128</f>
        <v>0</v>
      </c>
      <c r="I3123" s="20">
        <f>Разбивка_по_щитам!L3128</f>
        <v>0</v>
      </c>
      <c r="J3123" s="20">
        <f>Разбивка_по_щитам!M3128</f>
        <v>0</v>
      </c>
      <c r="K3123" s="20">
        <f>Разбивка_по_щитам!N3128</f>
        <v>0</v>
      </c>
      <c r="L3123" s="20"/>
      <c r="M3123" s="20">
        <f>Разбивка_по_щитам!P3128</f>
        <v>0</v>
      </c>
      <c r="N3123" s="20"/>
    </row>
    <row r="3124" spans="2:14" x14ac:dyDescent="0.2">
      <c r="B3124" s="20">
        <f>Разбивка_по_щитам!B3129</f>
        <v>0</v>
      </c>
      <c r="C3124" s="20">
        <f>Разбивка_по_щитам!C3129</f>
        <v>0</v>
      </c>
      <c r="D3124" s="20">
        <f>Разбивка_по_щитам!F3129</f>
        <v>0</v>
      </c>
      <c r="E3124" s="20">
        <f>Разбивка_по_щитам!H3129</f>
        <v>0</v>
      </c>
      <c r="F3124" s="20">
        <f>Разбивка_по_щитам!I3129</f>
        <v>0</v>
      </c>
      <c r="G3124" s="20">
        <f>Разбивка_по_щитам!J3129</f>
        <v>0</v>
      </c>
      <c r="H3124" s="20">
        <f>Разбивка_по_щитам!K3129</f>
        <v>0</v>
      </c>
      <c r="I3124" s="20">
        <f>Разбивка_по_щитам!L3129</f>
        <v>0</v>
      </c>
      <c r="J3124" s="20">
        <f>Разбивка_по_щитам!M3129</f>
        <v>0</v>
      </c>
      <c r="K3124" s="20">
        <f>Разбивка_по_щитам!N3129</f>
        <v>0</v>
      </c>
      <c r="L3124" s="20"/>
      <c r="M3124" s="20">
        <f>Разбивка_по_щитам!P3129</f>
        <v>0</v>
      </c>
      <c r="N3124" s="20"/>
    </row>
    <row r="3125" spans="2:14" x14ac:dyDescent="0.2">
      <c r="B3125" s="20">
        <f>Разбивка_по_щитам!B3130</f>
        <v>0</v>
      </c>
      <c r="C3125" s="20">
        <f>Разбивка_по_щитам!C3130</f>
        <v>0</v>
      </c>
      <c r="D3125" s="20">
        <f>Разбивка_по_щитам!F3130</f>
        <v>0</v>
      </c>
      <c r="E3125" s="20">
        <f>Разбивка_по_щитам!H3130</f>
        <v>0</v>
      </c>
      <c r="F3125" s="20">
        <f>Разбивка_по_щитам!I3130</f>
        <v>0</v>
      </c>
      <c r="G3125" s="20">
        <f>Разбивка_по_щитам!J3130</f>
        <v>0</v>
      </c>
      <c r="H3125" s="20">
        <f>Разбивка_по_щитам!K3130</f>
        <v>0</v>
      </c>
      <c r="I3125" s="20">
        <f>Разбивка_по_щитам!L3130</f>
        <v>0</v>
      </c>
      <c r="J3125" s="20">
        <f>Разбивка_по_щитам!M3130</f>
        <v>0</v>
      </c>
      <c r="K3125" s="20">
        <f>Разбивка_по_щитам!N3130</f>
        <v>0</v>
      </c>
      <c r="L3125" s="20"/>
      <c r="M3125" s="20">
        <f>Разбивка_по_щитам!P3130</f>
        <v>0</v>
      </c>
      <c r="N3125" s="20"/>
    </row>
    <row r="3126" spans="2:14" x14ac:dyDescent="0.2">
      <c r="B3126" s="20">
        <f>Разбивка_по_щитам!B3131</f>
        <v>0</v>
      </c>
      <c r="C3126" s="20">
        <f>Разбивка_по_щитам!C3131</f>
        <v>0</v>
      </c>
      <c r="D3126" s="20">
        <f>Разбивка_по_щитам!F3131</f>
        <v>0</v>
      </c>
      <c r="E3126" s="20">
        <f>Разбивка_по_щитам!H3131</f>
        <v>0</v>
      </c>
      <c r="F3126" s="20">
        <f>Разбивка_по_щитам!I3131</f>
        <v>0</v>
      </c>
      <c r="G3126" s="20">
        <f>Разбивка_по_щитам!J3131</f>
        <v>0</v>
      </c>
      <c r="H3126" s="20">
        <f>Разбивка_по_щитам!K3131</f>
        <v>0</v>
      </c>
      <c r="I3126" s="20">
        <f>Разбивка_по_щитам!L3131</f>
        <v>0</v>
      </c>
      <c r="J3126" s="20">
        <f>Разбивка_по_щитам!M3131</f>
        <v>0</v>
      </c>
      <c r="K3126" s="20">
        <f>Разбивка_по_щитам!N3131</f>
        <v>0</v>
      </c>
      <c r="L3126" s="20"/>
      <c r="M3126" s="20">
        <f>Разбивка_по_щитам!P3131</f>
        <v>0</v>
      </c>
      <c r="N3126" s="20"/>
    </row>
    <row r="3127" spans="2:14" x14ac:dyDescent="0.2">
      <c r="B3127" s="20">
        <f>Разбивка_по_щитам!B3132</f>
        <v>0</v>
      </c>
      <c r="C3127" s="20">
        <f>Разбивка_по_щитам!C3132</f>
        <v>0</v>
      </c>
      <c r="D3127" s="20">
        <f>Разбивка_по_щитам!F3132</f>
        <v>0</v>
      </c>
      <c r="E3127" s="20">
        <f>Разбивка_по_щитам!H3132</f>
        <v>0</v>
      </c>
      <c r="F3127" s="20">
        <f>Разбивка_по_щитам!I3132</f>
        <v>0</v>
      </c>
      <c r="G3127" s="20">
        <f>Разбивка_по_щитам!J3132</f>
        <v>0</v>
      </c>
      <c r="H3127" s="20">
        <f>Разбивка_по_щитам!K3132</f>
        <v>0</v>
      </c>
      <c r="I3127" s="20">
        <f>Разбивка_по_щитам!L3132</f>
        <v>0</v>
      </c>
      <c r="J3127" s="20">
        <f>Разбивка_по_щитам!M3132</f>
        <v>0</v>
      </c>
      <c r="K3127" s="20">
        <f>Разбивка_по_щитам!N3132</f>
        <v>0</v>
      </c>
      <c r="L3127" s="20"/>
      <c r="M3127" s="20">
        <f>Разбивка_по_щитам!P3132</f>
        <v>0</v>
      </c>
      <c r="N3127" s="20"/>
    </row>
    <row r="3128" spans="2:14" x14ac:dyDescent="0.2">
      <c r="B3128" s="20">
        <f>Разбивка_по_щитам!B3133</f>
        <v>0</v>
      </c>
      <c r="C3128" s="20">
        <f>Разбивка_по_щитам!C3133</f>
        <v>0</v>
      </c>
      <c r="D3128" s="20">
        <f>Разбивка_по_щитам!F3133</f>
        <v>0</v>
      </c>
      <c r="E3128" s="20">
        <f>Разбивка_по_щитам!H3133</f>
        <v>0</v>
      </c>
      <c r="F3128" s="20">
        <f>Разбивка_по_щитам!I3133</f>
        <v>0</v>
      </c>
      <c r="G3128" s="20">
        <f>Разбивка_по_щитам!J3133</f>
        <v>0</v>
      </c>
      <c r="H3128" s="20">
        <f>Разбивка_по_щитам!K3133</f>
        <v>0</v>
      </c>
      <c r="I3128" s="20">
        <f>Разбивка_по_щитам!L3133</f>
        <v>0</v>
      </c>
      <c r="J3128" s="20">
        <f>Разбивка_по_щитам!M3133</f>
        <v>0</v>
      </c>
      <c r="K3128" s="20">
        <f>Разбивка_по_щитам!N3133</f>
        <v>0</v>
      </c>
      <c r="L3128" s="20"/>
      <c r="M3128" s="20">
        <f>Разбивка_по_щитам!P3133</f>
        <v>0</v>
      </c>
      <c r="N3128" s="20"/>
    </row>
    <row r="3129" spans="2:14" x14ac:dyDescent="0.2">
      <c r="B3129" s="20">
        <f>Разбивка_по_щитам!B3134</f>
        <v>0</v>
      </c>
      <c r="C3129" s="20">
        <f>Разбивка_по_щитам!C3134</f>
        <v>0</v>
      </c>
      <c r="D3129" s="20">
        <f>Разбивка_по_щитам!F3134</f>
        <v>0</v>
      </c>
      <c r="E3129" s="20">
        <f>Разбивка_по_щитам!H3134</f>
        <v>0</v>
      </c>
      <c r="F3129" s="20">
        <f>Разбивка_по_щитам!I3134</f>
        <v>0</v>
      </c>
      <c r="G3129" s="20">
        <f>Разбивка_по_щитам!J3134</f>
        <v>0</v>
      </c>
      <c r="H3129" s="20">
        <f>Разбивка_по_щитам!K3134</f>
        <v>0</v>
      </c>
      <c r="I3129" s="20">
        <f>Разбивка_по_щитам!L3134</f>
        <v>0</v>
      </c>
      <c r="J3129" s="20">
        <f>Разбивка_по_щитам!M3134</f>
        <v>0</v>
      </c>
      <c r="K3129" s="20">
        <f>Разбивка_по_щитам!N3134</f>
        <v>0</v>
      </c>
      <c r="L3129" s="20"/>
      <c r="M3129" s="20">
        <f>Разбивка_по_щитам!P3134</f>
        <v>0</v>
      </c>
      <c r="N3129" s="20"/>
    </row>
    <row r="3130" spans="2:14" x14ac:dyDescent="0.2">
      <c r="B3130" s="20">
        <f>Разбивка_по_щитам!B3135</f>
        <v>0</v>
      </c>
      <c r="C3130" s="20">
        <f>Разбивка_по_щитам!C3135</f>
        <v>0</v>
      </c>
      <c r="D3130" s="20">
        <f>Разбивка_по_щитам!F3135</f>
        <v>0</v>
      </c>
      <c r="E3130" s="20">
        <f>Разбивка_по_щитам!H3135</f>
        <v>0</v>
      </c>
      <c r="F3130" s="20">
        <f>Разбивка_по_щитам!I3135</f>
        <v>0</v>
      </c>
      <c r="G3130" s="20">
        <f>Разбивка_по_щитам!J3135</f>
        <v>0</v>
      </c>
      <c r="H3130" s="20">
        <f>Разбивка_по_щитам!K3135</f>
        <v>0</v>
      </c>
      <c r="I3130" s="20">
        <f>Разбивка_по_щитам!L3135</f>
        <v>0</v>
      </c>
      <c r="J3130" s="20">
        <f>Разбивка_по_щитам!M3135</f>
        <v>0</v>
      </c>
      <c r="K3130" s="20">
        <f>Разбивка_по_щитам!N3135</f>
        <v>0</v>
      </c>
      <c r="L3130" s="20"/>
      <c r="M3130" s="20">
        <f>Разбивка_по_щитам!P3135</f>
        <v>0</v>
      </c>
      <c r="N3130" s="20"/>
    </row>
    <row r="3131" spans="2:14" x14ac:dyDescent="0.2">
      <c r="B3131" s="20">
        <f>Разбивка_по_щитам!B3136</f>
        <v>0</v>
      </c>
      <c r="C3131" s="20">
        <f>Разбивка_по_щитам!C3136</f>
        <v>0</v>
      </c>
      <c r="D3131" s="20">
        <f>Разбивка_по_щитам!F3136</f>
        <v>0</v>
      </c>
      <c r="E3131" s="20">
        <f>Разбивка_по_щитам!H3136</f>
        <v>0</v>
      </c>
      <c r="F3131" s="20">
        <f>Разбивка_по_щитам!I3136</f>
        <v>0</v>
      </c>
      <c r="G3131" s="20">
        <f>Разбивка_по_щитам!J3136</f>
        <v>0</v>
      </c>
      <c r="H3131" s="20">
        <f>Разбивка_по_щитам!K3136</f>
        <v>0</v>
      </c>
      <c r="I3131" s="20">
        <f>Разбивка_по_щитам!L3136</f>
        <v>0</v>
      </c>
      <c r="J3131" s="20">
        <f>Разбивка_по_щитам!M3136</f>
        <v>0</v>
      </c>
      <c r="K3131" s="20">
        <f>Разбивка_по_щитам!N3136</f>
        <v>0</v>
      </c>
      <c r="L3131" s="20"/>
      <c r="M3131" s="20">
        <f>Разбивка_по_щитам!P3136</f>
        <v>0</v>
      </c>
      <c r="N3131" s="20"/>
    </row>
    <row r="3132" spans="2:14" x14ac:dyDescent="0.2">
      <c r="B3132" s="20">
        <f>Разбивка_по_щитам!B3137</f>
        <v>0</v>
      </c>
      <c r="C3132" s="20">
        <f>Разбивка_по_щитам!C3137</f>
        <v>0</v>
      </c>
      <c r="D3132" s="20">
        <f>Разбивка_по_щитам!F3137</f>
        <v>0</v>
      </c>
      <c r="E3132" s="20">
        <f>Разбивка_по_щитам!H3137</f>
        <v>0</v>
      </c>
      <c r="F3132" s="20">
        <f>Разбивка_по_щитам!I3137</f>
        <v>0</v>
      </c>
      <c r="G3132" s="20">
        <f>Разбивка_по_щитам!J3137</f>
        <v>0</v>
      </c>
      <c r="H3132" s="20">
        <f>Разбивка_по_щитам!K3137</f>
        <v>0</v>
      </c>
      <c r="I3132" s="20">
        <f>Разбивка_по_щитам!L3137</f>
        <v>0</v>
      </c>
      <c r="J3132" s="20">
        <f>Разбивка_по_щитам!M3137</f>
        <v>0</v>
      </c>
      <c r="K3132" s="20">
        <f>Разбивка_по_щитам!N3137</f>
        <v>0</v>
      </c>
      <c r="L3132" s="20"/>
      <c r="M3132" s="20">
        <f>Разбивка_по_щитам!P3137</f>
        <v>0</v>
      </c>
      <c r="N3132" s="20"/>
    </row>
    <row r="3133" spans="2:14" x14ac:dyDescent="0.2">
      <c r="B3133" s="20">
        <f>Разбивка_по_щитам!B3138</f>
        <v>0</v>
      </c>
      <c r="C3133" s="20">
        <f>Разбивка_по_щитам!C3138</f>
        <v>0</v>
      </c>
      <c r="D3133" s="20">
        <f>Разбивка_по_щитам!F3138</f>
        <v>0</v>
      </c>
      <c r="E3133" s="20">
        <f>Разбивка_по_щитам!H3138</f>
        <v>0</v>
      </c>
      <c r="F3133" s="20">
        <f>Разбивка_по_щитам!I3138</f>
        <v>0</v>
      </c>
      <c r="G3133" s="20">
        <f>Разбивка_по_щитам!J3138</f>
        <v>0</v>
      </c>
      <c r="H3133" s="20">
        <f>Разбивка_по_щитам!K3138</f>
        <v>0</v>
      </c>
      <c r="I3133" s="20">
        <f>Разбивка_по_щитам!L3138</f>
        <v>0</v>
      </c>
      <c r="J3133" s="20">
        <f>Разбивка_по_щитам!M3138</f>
        <v>0</v>
      </c>
      <c r="K3133" s="20">
        <f>Разбивка_по_щитам!N3138</f>
        <v>0</v>
      </c>
      <c r="L3133" s="20"/>
      <c r="M3133" s="20">
        <f>Разбивка_по_щитам!P3138</f>
        <v>0</v>
      </c>
      <c r="N3133" s="20"/>
    </row>
    <row r="3134" spans="2:14" x14ac:dyDescent="0.2">
      <c r="B3134" s="20">
        <f>Разбивка_по_щитам!B3139</f>
        <v>0</v>
      </c>
      <c r="C3134" s="20">
        <f>Разбивка_по_щитам!C3139</f>
        <v>0</v>
      </c>
      <c r="D3134" s="20">
        <f>Разбивка_по_щитам!F3139</f>
        <v>0</v>
      </c>
      <c r="E3134" s="20">
        <f>Разбивка_по_щитам!H3139</f>
        <v>0</v>
      </c>
      <c r="F3134" s="20">
        <f>Разбивка_по_щитам!I3139</f>
        <v>0</v>
      </c>
      <c r="G3134" s="20">
        <f>Разбивка_по_щитам!J3139</f>
        <v>0</v>
      </c>
      <c r="H3134" s="20">
        <f>Разбивка_по_щитам!K3139</f>
        <v>0</v>
      </c>
      <c r="I3134" s="20">
        <f>Разбивка_по_щитам!L3139</f>
        <v>0</v>
      </c>
      <c r="J3134" s="20">
        <f>Разбивка_по_щитам!M3139</f>
        <v>0</v>
      </c>
      <c r="K3134" s="20">
        <f>Разбивка_по_щитам!N3139</f>
        <v>0</v>
      </c>
      <c r="L3134" s="20"/>
      <c r="M3134" s="20">
        <f>Разбивка_по_щитам!P3139</f>
        <v>0</v>
      </c>
      <c r="N3134" s="20"/>
    </row>
    <row r="3135" spans="2:14" x14ac:dyDescent="0.2">
      <c r="B3135" s="20">
        <f>Разбивка_по_щитам!B3140</f>
        <v>0</v>
      </c>
      <c r="C3135" s="20">
        <f>Разбивка_по_щитам!C3140</f>
        <v>0</v>
      </c>
      <c r="D3135" s="20">
        <f>Разбивка_по_щитам!F3140</f>
        <v>0</v>
      </c>
      <c r="E3135" s="20">
        <f>Разбивка_по_щитам!H3140</f>
        <v>0</v>
      </c>
      <c r="F3135" s="20">
        <f>Разбивка_по_щитам!I3140</f>
        <v>0</v>
      </c>
      <c r="G3135" s="20">
        <f>Разбивка_по_щитам!J3140</f>
        <v>0</v>
      </c>
      <c r="H3135" s="20">
        <f>Разбивка_по_щитам!K3140</f>
        <v>0</v>
      </c>
      <c r="I3135" s="20">
        <f>Разбивка_по_щитам!L3140</f>
        <v>0</v>
      </c>
      <c r="J3135" s="20">
        <f>Разбивка_по_щитам!M3140</f>
        <v>0</v>
      </c>
      <c r="K3135" s="20">
        <f>Разбивка_по_щитам!N3140</f>
        <v>0</v>
      </c>
      <c r="L3135" s="20"/>
      <c r="M3135" s="20">
        <f>Разбивка_по_щитам!P3140</f>
        <v>0</v>
      </c>
      <c r="N3135" s="20"/>
    </row>
    <row r="3136" spans="2:14" x14ac:dyDescent="0.2">
      <c r="B3136" s="20">
        <f>Разбивка_по_щитам!B3141</f>
        <v>0</v>
      </c>
      <c r="C3136" s="20">
        <f>Разбивка_по_щитам!C3141</f>
        <v>0</v>
      </c>
      <c r="D3136" s="20">
        <f>Разбивка_по_щитам!F3141</f>
        <v>0</v>
      </c>
      <c r="E3136" s="20">
        <f>Разбивка_по_щитам!H3141</f>
        <v>0</v>
      </c>
      <c r="F3136" s="20">
        <f>Разбивка_по_щитам!I3141</f>
        <v>0</v>
      </c>
      <c r="G3136" s="20">
        <f>Разбивка_по_щитам!J3141</f>
        <v>0</v>
      </c>
      <c r="H3136" s="20">
        <f>Разбивка_по_щитам!K3141</f>
        <v>0</v>
      </c>
      <c r="I3136" s="20">
        <f>Разбивка_по_щитам!L3141</f>
        <v>0</v>
      </c>
      <c r="J3136" s="20">
        <f>Разбивка_по_щитам!M3141</f>
        <v>0</v>
      </c>
      <c r="K3136" s="20">
        <f>Разбивка_по_щитам!N3141</f>
        <v>0</v>
      </c>
      <c r="L3136" s="20"/>
      <c r="M3136" s="20">
        <f>Разбивка_по_щитам!P3141</f>
        <v>0</v>
      </c>
      <c r="N3136" s="20"/>
    </row>
    <row r="3137" spans="2:14" x14ac:dyDescent="0.2">
      <c r="B3137" s="20">
        <f>Разбивка_по_щитам!B3142</f>
        <v>0</v>
      </c>
      <c r="C3137" s="20">
        <f>Разбивка_по_щитам!C3142</f>
        <v>0</v>
      </c>
      <c r="D3137" s="20">
        <f>Разбивка_по_щитам!F3142</f>
        <v>0</v>
      </c>
      <c r="E3137" s="20">
        <f>Разбивка_по_щитам!H3142</f>
        <v>0</v>
      </c>
      <c r="F3137" s="20">
        <f>Разбивка_по_щитам!I3142</f>
        <v>0</v>
      </c>
      <c r="G3137" s="20">
        <f>Разбивка_по_щитам!J3142</f>
        <v>0</v>
      </c>
      <c r="H3137" s="20">
        <f>Разбивка_по_щитам!K3142</f>
        <v>0</v>
      </c>
      <c r="I3137" s="20">
        <f>Разбивка_по_щитам!L3142</f>
        <v>0</v>
      </c>
      <c r="J3137" s="20">
        <f>Разбивка_по_щитам!M3142</f>
        <v>0</v>
      </c>
      <c r="K3137" s="20">
        <f>Разбивка_по_щитам!N3142</f>
        <v>0</v>
      </c>
      <c r="L3137" s="20"/>
      <c r="M3137" s="20">
        <f>Разбивка_по_щитам!P3142</f>
        <v>0</v>
      </c>
      <c r="N3137" s="20"/>
    </row>
    <row r="3138" spans="2:14" x14ac:dyDescent="0.2">
      <c r="B3138" s="20">
        <f>Разбивка_по_щитам!B3143</f>
        <v>0</v>
      </c>
      <c r="C3138" s="20">
        <f>Разбивка_по_щитам!C3143</f>
        <v>0</v>
      </c>
      <c r="D3138" s="20">
        <f>Разбивка_по_щитам!F3143</f>
        <v>0</v>
      </c>
      <c r="E3138" s="20">
        <f>Разбивка_по_щитам!H3143</f>
        <v>0</v>
      </c>
      <c r="F3138" s="20">
        <f>Разбивка_по_щитам!I3143</f>
        <v>0</v>
      </c>
      <c r="G3138" s="20">
        <f>Разбивка_по_щитам!J3143</f>
        <v>0</v>
      </c>
      <c r="H3138" s="20">
        <f>Разбивка_по_щитам!K3143</f>
        <v>0</v>
      </c>
      <c r="I3138" s="20">
        <f>Разбивка_по_щитам!L3143</f>
        <v>0</v>
      </c>
      <c r="J3138" s="20">
        <f>Разбивка_по_щитам!M3143</f>
        <v>0</v>
      </c>
      <c r="K3138" s="20">
        <f>Разбивка_по_щитам!N3143</f>
        <v>0</v>
      </c>
      <c r="L3138" s="20"/>
      <c r="M3138" s="20">
        <f>Разбивка_по_щитам!P3143</f>
        <v>0</v>
      </c>
      <c r="N3138" s="20"/>
    </row>
    <row r="3139" spans="2:14" x14ac:dyDescent="0.2">
      <c r="B3139" s="20">
        <f>Разбивка_по_щитам!B3144</f>
        <v>0</v>
      </c>
      <c r="C3139" s="20">
        <f>Разбивка_по_щитам!C3144</f>
        <v>0</v>
      </c>
      <c r="D3139" s="20">
        <f>Разбивка_по_щитам!F3144</f>
        <v>0</v>
      </c>
      <c r="E3139" s="20">
        <f>Разбивка_по_щитам!H3144</f>
        <v>0</v>
      </c>
      <c r="F3139" s="20">
        <f>Разбивка_по_щитам!I3144</f>
        <v>0</v>
      </c>
      <c r="G3139" s="20">
        <f>Разбивка_по_щитам!J3144</f>
        <v>0</v>
      </c>
      <c r="H3139" s="20">
        <f>Разбивка_по_щитам!K3144</f>
        <v>0</v>
      </c>
      <c r="I3139" s="20">
        <f>Разбивка_по_щитам!L3144</f>
        <v>0</v>
      </c>
      <c r="J3139" s="20">
        <f>Разбивка_по_щитам!M3144</f>
        <v>0</v>
      </c>
      <c r="K3139" s="20">
        <f>Разбивка_по_щитам!N3144</f>
        <v>0</v>
      </c>
      <c r="L3139" s="20"/>
      <c r="M3139" s="20">
        <f>Разбивка_по_щитам!P3144</f>
        <v>0</v>
      </c>
      <c r="N3139" s="20"/>
    </row>
    <row r="3140" spans="2:14" x14ac:dyDescent="0.2">
      <c r="B3140" s="20">
        <f>Разбивка_по_щитам!B3145</f>
        <v>0</v>
      </c>
      <c r="C3140" s="20">
        <f>Разбивка_по_щитам!C3145</f>
        <v>0</v>
      </c>
      <c r="D3140" s="20">
        <f>Разбивка_по_щитам!F3145</f>
        <v>0</v>
      </c>
      <c r="E3140" s="20">
        <f>Разбивка_по_щитам!H3145</f>
        <v>0</v>
      </c>
      <c r="F3140" s="20">
        <f>Разбивка_по_щитам!I3145</f>
        <v>0</v>
      </c>
      <c r="G3140" s="20">
        <f>Разбивка_по_щитам!J3145</f>
        <v>0</v>
      </c>
      <c r="H3140" s="20">
        <f>Разбивка_по_щитам!K3145</f>
        <v>0</v>
      </c>
      <c r="I3140" s="20">
        <f>Разбивка_по_щитам!L3145</f>
        <v>0</v>
      </c>
      <c r="J3140" s="20">
        <f>Разбивка_по_щитам!M3145</f>
        <v>0</v>
      </c>
      <c r="K3140" s="20">
        <f>Разбивка_по_щитам!N3145</f>
        <v>0</v>
      </c>
      <c r="L3140" s="20"/>
      <c r="M3140" s="20">
        <f>Разбивка_по_щитам!P3145</f>
        <v>0</v>
      </c>
      <c r="N3140" s="20"/>
    </row>
    <row r="3141" spans="2:14" x14ac:dyDescent="0.2">
      <c r="B3141" s="20">
        <f>Разбивка_по_щитам!B3146</f>
        <v>0</v>
      </c>
      <c r="C3141" s="20">
        <f>Разбивка_по_щитам!C3146</f>
        <v>0</v>
      </c>
      <c r="D3141" s="20">
        <f>Разбивка_по_щитам!F3146</f>
        <v>0</v>
      </c>
      <c r="E3141" s="20">
        <f>Разбивка_по_щитам!H3146</f>
        <v>0</v>
      </c>
      <c r="F3141" s="20">
        <f>Разбивка_по_щитам!I3146</f>
        <v>0</v>
      </c>
      <c r="G3141" s="20">
        <f>Разбивка_по_щитам!J3146</f>
        <v>0</v>
      </c>
      <c r="H3141" s="20">
        <f>Разбивка_по_щитам!K3146</f>
        <v>0</v>
      </c>
      <c r="I3141" s="20">
        <f>Разбивка_по_щитам!L3146</f>
        <v>0</v>
      </c>
      <c r="J3141" s="20">
        <f>Разбивка_по_щитам!M3146</f>
        <v>0</v>
      </c>
      <c r="K3141" s="20">
        <f>Разбивка_по_щитам!N3146</f>
        <v>0</v>
      </c>
      <c r="L3141" s="20"/>
      <c r="M3141" s="20">
        <f>Разбивка_по_щитам!P3146</f>
        <v>0</v>
      </c>
      <c r="N3141" s="20"/>
    </row>
    <row r="3142" spans="2:14" x14ac:dyDescent="0.2">
      <c r="B3142" s="20">
        <f>Разбивка_по_щитам!B3147</f>
        <v>0</v>
      </c>
      <c r="C3142" s="20">
        <f>Разбивка_по_щитам!C3147</f>
        <v>0</v>
      </c>
      <c r="D3142" s="20">
        <f>Разбивка_по_щитам!F3147</f>
        <v>0</v>
      </c>
      <c r="E3142" s="20">
        <f>Разбивка_по_щитам!H3147</f>
        <v>0</v>
      </c>
      <c r="F3142" s="20">
        <f>Разбивка_по_щитам!I3147</f>
        <v>0</v>
      </c>
      <c r="G3142" s="20">
        <f>Разбивка_по_щитам!J3147</f>
        <v>0</v>
      </c>
      <c r="H3142" s="20">
        <f>Разбивка_по_щитам!K3147</f>
        <v>0</v>
      </c>
      <c r="I3142" s="20">
        <f>Разбивка_по_щитам!L3147</f>
        <v>0</v>
      </c>
      <c r="J3142" s="20">
        <f>Разбивка_по_щитам!M3147</f>
        <v>0</v>
      </c>
      <c r="K3142" s="20">
        <f>Разбивка_по_щитам!N3147</f>
        <v>0</v>
      </c>
      <c r="L3142" s="20"/>
      <c r="M3142" s="20">
        <f>Разбивка_по_щитам!P3147</f>
        <v>0</v>
      </c>
      <c r="N3142" s="20"/>
    </row>
    <row r="3143" spans="2:14" x14ac:dyDescent="0.2">
      <c r="B3143" s="20">
        <f>Разбивка_по_щитам!B3148</f>
        <v>0</v>
      </c>
      <c r="C3143" s="20">
        <f>Разбивка_по_щитам!C3148</f>
        <v>0</v>
      </c>
      <c r="D3143" s="20">
        <f>Разбивка_по_щитам!F3148</f>
        <v>0</v>
      </c>
      <c r="E3143" s="20">
        <f>Разбивка_по_щитам!H3148</f>
        <v>0</v>
      </c>
      <c r="F3143" s="20">
        <f>Разбивка_по_щитам!I3148</f>
        <v>0</v>
      </c>
      <c r="G3143" s="20">
        <f>Разбивка_по_щитам!J3148</f>
        <v>0</v>
      </c>
      <c r="H3143" s="20">
        <f>Разбивка_по_щитам!K3148</f>
        <v>0</v>
      </c>
      <c r="I3143" s="20">
        <f>Разбивка_по_щитам!L3148</f>
        <v>0</v>
      </c>
      <c r="J3143" s="20">
        <f>Разбивка_по_щитам!M3148</f>
        <v>0</v>
      </c>
      <c r="K3143" s="20">
        <f>Разбивка_по_щитам!N3148</f>
        <v>0</v>
      </c>
      <c r="L3143" s="20"/>
      <c r="M3143" s="20">
        <f>Разбивка_по_щитам!P3148</f>
        <v>0</v>
      </c>
      <c r="N3143" s="20"/>
    </row>
    <row r="3144" spans="2:14" x14ac:dyDescent="0.2">
      <c r="B3144" s="20">
        <f>Разбивка_по_щитам!B3149</f>
        <v>0</v>
      </c>
      <c r="C3144" s="20">
        <f>Разбивка_по_щитам!C3149</f>
        <v>0</v>
      </c>
      <c r="D3144" s="20">
        <f>Разбивка_по_щитам!F3149</f>
        <v>0</v>
      </c>
      <c r="E3144" s="20">
        <f>Разбивка_по_щитам!H3149</f>
        <v>0</v>
      </c>
      <c r="F3144" s="20">
        <f>Разбивка_по_щитам!I3149</f>
        <v>0</v>
      </c>
      <c r="G3144" s="20">
        <f>Разбивка_по_щитам!J3149</f>
        <v>0</v>
      </c>
      <c r="H3144" s="20">
        <f>Разбивка_по_щитам!K3149</f>
        <v>0</v>
      </c>
      <c r="I3144" s="20">
        <f>Разбивка_по_щитам!L3149</f>
        <v>0</v>
      </c>
      <c r="J3144" s="20">
        <f>Разбивка_по_щитам!M3149</f>
        <v>0</v>
      </c>
      <c r="K3144" s="20">
        <f>Разбивка_по_щитам!N3149</f>
        <v>0</v>
      </c>
      <c r="L3144" s="20"/>
      <c r="M3144" s="20">
        <f>Разбивка_по_щитам!P3149</f>
        <v>0</v>
      </c>
      <c r="N3144" s="20"/>
    </row>
    <row r="3145" spans="2:14" x14ac:dyDescent="0.2">
      <c r="B3145" s="20">
        <f>Разбивка_по_щитам!B3150</f>
        <v>0</v>
      </c>
      <c r="C3145" s="20">
        <f>Разбивка_по_щитам!C3150</f>
        <v>0</v>
      </c>
      <c r="D3145" s="20">
        <f>Разбивка_по_щитам!F3150</f>
        <v>0</v>
      </c>
      <c r="E3145" s="20">
        <f>Разбивка_по_щитам!H3150</f>
        <v>0</v>
      </c>
      <c r="F3145" s="20">
        <f>Разбивка_по_щитам!I3150</f>
        <v>0</v>
      </c>
      <c r="G3145" s="20">
        <f>Разбивка_по_щитам!J3150</f>
        <v>0</v>
      </c>
      <c r="H3145" s="20">
        <f>Разбивка_по_щитам!K3150</f>
        <v>0</v>
      </c>
      <c r="I3145" s="20">
        <f>Разбивка_по_щитам!L3150</f>
        <v>0</v>
      </c>
      <c r="J3145" s="20">
        <f>Разбивка_по_щитам!M3150</f>
        <v>0</v>
      </c>
      <c r="K3145" s="20">
        <f>Разбивка_по_щитам!N3150</f>
        <v>0</v>
      </c>
      <c r="L3145" s="20"/>
      <c r="M3145" s="20">
        <f>Разбивка_по_щитам!P3150</f>
        <v>0</v>
      </c>
      <c r="N3145" s="20"/>
    </row>
    <row r="3146" spans="2:14" x14ac:dyDescent="0.2">
      <c r="B3146" s="20">
        <f>Разбивка_по_щитам!B3151</f>
        <v>0</v>
      </c>
      <c r="C3146" s="20">
        <f>Разбивка_по_щитам!C3151</f>
        <v>0</v>
      </c>
      <c r="D3146" s="20">
        <f>Разбивка_по_щитам!F3151</f>
        <v>0</v>
      </c>
      <c r="E3146" s="20">
        <f>Разбивка_по_щитам!H3151</f>
        <v>0</v>
      </c>
      <c r="F3146" s="20">
        <f>Разбивка_по_щитам!I3151</f>
        <v>0</v>
      </c>
      <c r="G3146" s="20">
        <f>Разбивка_по_щитам!J3151</f>
        <v>0</v>
      </c>
      <c r="H3146" s="20">
        <f>Разбивка_по_щитам!K3151</f>
        <v>0</v>
      </c>
      <c r="I3146" s="20">
        <f>Разбивка_по_щитам!L3151</f>
        <v>0</v>
      </c>
      <c r="J3146" s="20">
        <f>Разбивка_по_щитам!M3151</f>
        <v>0</v>
      </c>
      <c r="K3146" s="20">
        <f>Разбивка_по_щитам!N3151</f>
        <v>0</v>
      </c>
      <c r="L3146" s="20"/>
      <c r="M3146" s="20">
        <f>Разбивка_по_щитам!P3151</f>
        <v>0</v>
      </c>
      <c r="N3146" s="20"/>
    </row>
    <row r="3147" spans="2:14" x14ac:dyDescent="0.2">
      <c r="B3147" s="20">
        <f>Разбивка_по_щитам!B3152</f>
        <v>0</v>
      </c>
      <c r="C3147" s="20">
        <f>Разбивка_по_щитам!C3152</f>
        <v>0</v>
      </c>
      <c r="D3147" s="20">
        <f>Разбивка_по_щитам!F3152</f>
        <v>0</v>
      </c>
      <c r="E3147" s="20">
        <f>Разбивка_по_щитам!H3152</f>
        <v>0</v>
      </c>
      <c r="F3147" s="20">
        <f>Разбивка_по_щитам!I3152</f>
        <v>0</v>
      </c>
      <c r="G3147" s="20">
        <f>Разбивка_по_щитам!J3152</f>
        <v>0</v>
      </c>
      <c r="H3147" s="20">
        <f>Разбивка_по_щитам!K3152</f>
        <v>0</v>
      </c>
      <c r="I3147" s="20">
        <f>Разбивка_по_щитам!L3152</f>
        <v>0</v>
      </c>
      <c r="J3147" s="20">
        <f>Разбивка_по_щитам!M3152</f>
        <v>0</v>
      </c>
      <c r="K3147" s="20">
        <f>Разбивка_по_щитам!N3152</f>
        <v>0</v>
      </c>
      <c r="L3147" s="20"/>
      <c r="M3147" s="20">
        <f>Разбивка_по_щитам!P3152</f>
        <v>0</v>
      </c>
      <c r="N3147" s="20"/>
    </row>
    <row r="3148" spans="2:14" x14ac:dyDescent="0.2">
      <c r="B3148" s="20">
        <f>Разбивка_по_щитам!B3153</f>
        <v>0</v>
      </c>
      <c r="C3148" s="20">
        <f>Разбивка_по_щитам!C3153</f>
        <v>0</v>
      </c>
      <c r="D3148" s="20">
        <f>Разбивка_по_щитам!F3153</f>
        <v>0</v>
      </c>
      <c r="E3148" s="20">
        <f>Разбивка_по_щитам!H3153</f>
        <v>0</v>
      </c>
      <c r="F3148" s="20">
        <f>Разбивка_по_щитам!I3153</f>
        <v>0</v>
      </c>
      <c r="G3148" s="20">
        <f>Разбивка_по_щитам!J3153</f>
        <v>0</v>
      </c>
      <c r="H3148" s="20">
        <f>Разбивка_по_щитам!K3153</f>
        <v>0</v>
      </c>
      <c r="I3148" s="20">
        <f>Разбивка_по_щитам!L3153</f>
        <v>0</v>
      </c>
      <c r="J3148" s="20">
        <f>Разбивка_по_щитам!M3153</f>
        <v>0</v>
      </c>
      <c r="K3148" s="20">
        <f>Разбивка_по_щитам!N3153</f>
        <v>0</v>
      </c>
      <c r="L3148" s="20"/>
      <c r="M3148" s="20">
        <f>Разбивка_по_щитам!P3153</f>
        <v>0</v>
      </c>
      <c r="N3148" s="20"/>
    </row>
    <row r="3149" spans="2:14" x14ac:dyDescent="0.2">
      <c r="B3149" s="20">
        <f>Разбивка_по_щитам!B3154</f>
        <v>0</v>
      </c>
      <c r="C3149" s="20">
        <f>Разбивка_по_щитам!C3154</f>
        <v>0</v>
      </c>
      <c r="D3149" s="20">
        <f>Разбивка_по_щитам!F3154</f>
        <v>0</v>
      </c>
      <c r="E3149" s="20">
        <f>Разбивка_по_щитам!H3154</f>
        <v>0</v>
      </c>
      <c r="F3149" s="20">
        <f>Разбивка_по_щитам!I3154</f>
        <v>0</v>
      </c>
      <c r="G3149" s="20">
        <f>Разбивка_по_щитам!J3154</f>
        <v>0</v>
      </c>
      <c r="H3149" s="20">
        <f>Разбивка_по_щитам!K3154</f>
        <v>0</v>
      </c>
      <c r="I3149" s="20">
        <f>Разбивка_по_щитам!L3154</f>
        <v>0</v>
      </c>
      <c r="J3149" s="20">
        <f>Разбивка_по_щитам!M3154</f>
        <v>0</v>
      </c>
      <c r="K3149" s="20">
        <f>Разбивка_по_щитам!N3154</f>
        <v>0</v>
      </c>
      <c r="L3149" s="20"/>
      <c r="M3149" s="20">
        <f>Разбивка_по_щитам!P3154</f>
        <v>0</v>
      </c>
      <c r="N3149" s="20"/>
    </row>
    <row r="3150" spans="2:14" x14ac:dyDescent="0.2">
      <c r="B3150" s="20">
        <f>Разбивка_по_щитам!B3155</f>
        <v>0</v>
      </c>
      <c r="C3150" s="20">
        <f>Разбивка_по_щитам!C3155</f>
        <v>0</v>
      </c>
      <c r="D3150" s="20">
        <f>Разбивка_по_щитам!F3155</f>
        <v>0</v>
      </c>
      <c r="E3150" s="20">
        <f>Разбивка_по_щитам!H3155</f>
        <v>0</v>
      </c>
      <c r="F3150" s="20">
        <f>Разбивка_по_щитам!I3155</f>
        <v>0</v>
      </c>
      <c r="G3150" s="20">
        <f>Разбивка_по_щитам!J3155</f>
        <v>0</v>
      </c>
      <c r="H3150" s="20">
        <f>Разбивка_по_щитам!K3155</f>
        <v>0</v>
      </c>
      <c r="I3150" s="20">
        <f>Разбивка_по_щитам!L3155</f>
        <v>0</v>
      </c>
      <c r="J3150" s="20">
        <f>Разбивка_по_щитам!M3155</f>
        <v>0</v>
      </c>
      <c r="K3150" s="20">
        <f>Разбивка_по_щитам!N3155</f>
        <v>0</v>
      </c>
      <c r="L3150" s="20"/>
      <c r="M3150" s="20">
        <f>Разбивка_по_щитам!P3155</f>
        <v>0</v>
      </c>
      <c r="N3150" s="20"/>
    </row>
    <row r="3151" spans="2:14" x14ac:dyDescent="0.2">
      <c r="B3151" s="20">
        <f>Разбивка_по_щитам!B3156</f>
        <v>0</v>
      </c>
      <c r="C3151" s="20">
        <f>Разбивка_по_щитам!C3156</f>
        <v>0</v>
      </c>
      <c r="D3151" s="20">
        <f>Разбивка_по_щитам!F3156</f>
        <v>0</v>
      </c>
      <c r="E3151" s="20">
        <f>Разбивка_по_щитам!H3156</f>
        <v>0</v>
      </c>
      <c r="F3151" s="20">
        <f>Разбивка_по_щитам!I3156</f>
        <v>0</v>
      </c>
      <c r="G3151" s="20">
        <f>Разбивка_по_щитам!J3156</f>
        <v>0</v>
      </c>
      <c r="H3151" s="20">
        <f>Разбивка_по_щитам!K3156</f>
        <v>0</v>
      </c>
      <c r="I3151" s="20">
        <f>Разбивка_по_щитам!L3156</f>
        <v>0</v>
      </c>
      <c r="J3151" s="20">
        <f>Разбивка_по_щитам!M3156</f>
        <v>0</v>
      </c>
      <c r="K3151" s="20">
        <f>Разбивка_по_щитам!N3156</f>
        <v>0</v>
      </c>
      <c r="L3151" s="20"/>
      <c r="M3151" s="20">
        <f>Разбивка_по_щитам!P3156</f>
        <v>0</v>
      </c>
      <c r="N3151" s="20"/>
    </row>
    <row r="3152" spans="2:14" x14ac:dyDescent="0.2">
      <c r="B3152" s="20">
        <f>Разбивка_по_щитам!B3157</f>
        <v>0</v>
      </c>
      <c r="C3152" s="20">
        <f>Разбивка_по_щитам!C3157</f>
        <v>0</v>
      </c>
      <c r="D3152" s="20">
        <f>Разбивка_по_щитам!F3157</f>
        <v>0</v>
      </c>
      <c r="E3152" s="20">
        <f>Разбивка_по_щитам!H3157</f>
        <v>0</v>
      </c>
      <c r="F3152" s="20">
        <f>Разбивка_по_щитам!I3157</f>
        <v>0</v>
      </c>
      <c r="G3152" s="20">
        <f>Разбивка_по_щитам!J3157</f>
        <v>0</v>
      </c>
      <c r="H3152" s="20">
        <f>Разбивка_по_щитам!K3157</f>
        <v>0</v>
      </c>
      <c r="I3152" s="20">
        <f>Разбивка_по_щитам!L3157</f>
        <v>0</v>
      </c>
      <c r="J3152" s="20">
        <f>Разбивка_по_щитам!M3157</f>
        <v>0</v>
      </c>
      <c r="K3152" s="20">
        <f>Разбивка_по_щитам!N3157</f>
        <v>0</v>
      </c>
      <c r="L3152" s="20"/>
      <c r="M3152" s="20">
        <f>Разбивка_по_щитам!P3157</f>
        <v>0</v>
      </c>
      <c r="N3152" s="20"/>
    </row>
    <row r="3153" spans="2:14" x14ac:dyDescent="0.2">
      <c r="B3153" s="20">
        <f>Разбивка_по_щитам!B3158</f>
        <v>0</v>
      </c>
      <c r="C3153" s="20">
        <f>Разбивка_по_щитам!C3158</f>
        <v>0</v>
      </c>
      <c r="D3153" s="20">
        <f>Разбивка_по_щитам!F3158</f>
        <v>0</v>
      </c>
      <c r="E3153" s="20">
        <f>Разбивка_по_щитам!H3158</f>
        <v>0</v>
      </c>
      <c r="F3153" s="20">
        <f>Разбивка_по_щитам!I3158</f>
        <v>0</v>
      </c>
      <c r="G3153" s="20">
        <f>Разбивка_по_щитам!J3158</f>
        <v>0</v>
      </c>
      <c r="H3153" s="20">
        <f>Разбивка_по_щитам!K3158</f>
        <v>0</v>
      </c>
      <c r="I3153" s="20">
        <f>Разбивка_по_щитам!L3158</f>
        <v>0</v>
      </c>
      <c r="J3153" s="20">
        <f>Разбивка_по_щитам!M3158</f>
        <v>0</v>
      </c>
      <c r="K3153" s="20">
        <f>Разбивка_по_щитам!N3158</f>
        <v>0</v>
      </c>
      <c r="L3153" s="20"/>
      <c r="M3153" s="20">
        <f>Разбивка_по_щитам!P3158</f>
        <v>0</v>
      </c>
      <c r="N3153" s="20"/>
    </row>
    <row r="3154" spans="2:14" x14ac:dyDescent="0.2">
      <c r="B3154" s="20">
        <f>Разбивка_по_щитам!B3159</f>
        <v>0</v>
      </c>
      <c r="C3154" s="20">
        <f>Разбивка_по_щитам!C3159</f>
        <v>0</v>
      </c>
      <c r="D3154" s="20">
        <f>Разбивка_по_щитам!F3159</f>
        <v>0</v>
      </c>
      <c r="E3154" s="20">
        <f>Разбивка_по_щитам!H3159</f>
        <v>0</v>
      </c>
      <c r="F3154" s="20">
        <f>Разбивка_по_щитам!I3159</f>
        <v>0</v>
      </c>
      <c r="G3154" s="20">
        <f>Разбивка_по_щитам!J3159</f>
        <v>0</v>
      </c>
      <c r="H3154" s="20">
        <f>Разбивка_по_щитам!K3159</f>
        <v>0</v>
      </c>
      <c r="I3154" s="20">
        <f>Разбивка_по_щитам!L3159</f>
        <v>0</v>
      </c>
      <c r="J3154" s="20">
        <f>Разбивка_по_щитам!M3159</f>
        <v>0</v>
      </c>
      <c r="K3154" s="20">
        <f>Разбивка_по_щитам!N3159</f>
        <v>0</v>
      </c>
      <c r="L3154" s="20"/>
      <c r="M3154" s="20">
        <f>Разбивка_по_щитам!P3159</f>
        <v>0</v>
      </c>
      <c r="N3154" s="20"/>
    </row>
    <row r="3155" spans="2:14" x14ac:dyDescent="0.2">
      <c r="B3155" s="20">
        <f>Разбивка_по_щитам!B3160</f>
        <v>0</v>
      </c>
      <c r="C3155" s="20">
        <f>Разбивка_по_щитам!C3160</f>
        <v>0</v>
      </c>
      <c r="D3155" s="20">
        <f>Разбивка_по_щитам!F3160</f>
        <v>0</v>
      </c>
      <c r="E3155" s="20">
        <f>Разбивка_по_щитам!H3160</f>
        <v>0</v>
      </c>
      <c r="F3155" s="20">
        <f>Разбивка_по_щитам!I3160</f>
        <v>0</v>
      </c>
      <c r="G3155" s="20">
        <f>Разбивка_по_щитам!J3160</f>
        <v>0</v>
      </c>
      <c r="H3155" s="20">
        <f>Разбивка_по_щитам!K3160</f>
        <v>0</v>
      </c>
      <c r="I3155" s="20">
        <f>Разбивка_по_щитам!L3160</f>
        <v>0</v>
      </c>
      <c r="J3155" s="20">
        <f>Разбивка_по_щитам!M3160</f>
        <v>0</v>
      </c>
      <c r="K3155" s="20">
        <f>Разбивка_по_щитам!N3160</f>
        <v>0</v>
      </c>
      <c r="L3155" s="20"/>
      <c r="M3155" s="20">
        <f>Разбивка_по_щитам!P3160</f>
        <v>0</v>
      </c>
      <c r="N3155" s="20"/>
    </row>
    <row r="3156" spans="2:14" x14ac:dyDescent="0.2">
      <c r="B3156" s="20">
        <f>Разбивка_по_щитам!B3161</f>
        <v>0</v>
      </c>
      <c r="C3156" s="20">
        <f>Разбивка_по_щитам!C3161</f>
        <v>0</v>
      </c>
      <c r="D3156" s="20">
        <f>Разбивка_по_щитам!F3161</f>
        <v>0</v>
      </c>
      <c r="E3156" s="20">
        <f>Разбивка_по_щитам!H3161</f>
        <v>0</v>
      </c>
      <c r="F3156" s="20">
        <f>Разбивка_по_щитам!I3161</f>
        <v>0</v>
      </c>
      <c r="G3156" s="20">
        <f>Разбивка_по_щитам!J3161</f>
        <v>0</v>
      </c>
      <c r="H3156" s="20">
        <f>Разбивка_по_щитам!K3161</f>
        <v>0</v>
      </c>
      <c r="I3156" s="20">
        <f>Разбивка_по_щитам!L3161</f>
        <v>0</v>
      </c>
      <c r="J3156" s="20">
        <f>Разбивка_по_щитам!M3161</f>
        <v>0</v>
      </c>
      <c r="K3156" s="20">
        <f>Разбивка_по_щитам!N3161</f>
        <v>0</v>
      </c>
      <c r="L3156" s="20"/>
      <c r="M3156" s="20">
        <f>Разбивка_по_щитам!P3161</f>
        <v>0</v>
      </c>
      <c r="N3156" s="20"/>
    </row>
    <row r="3157" spans="2:14" x14ac:dyDescent="0.2">
      <c r="B3157" s="20">
        <f>Разбивка_по_щитам!B3162</f>
        <v>0</v>
      </c>
      <c r="C3157" s="20">
        <f>Разбивка_по_щитам!C3162</f>
        <v>0</v>
      </c>
      <c r="D3157" s="20">
        <f>Разбивка_по_щитам!F3162</f>
        <v>0</v>
      </c>
      <c r="E3157" s="20">
        <f>Разбивка_по_щитам!H3162</f>
        <v>0</v>
      </c>
      <c r="F3157" s="20">
        <f>Разбивка_по_щитам!I3162</f>
        <v>0</v>
      </c>
      <c r="G3157" s="20">
        <f>Разбивка_по_щитам!J3162</f>
        <v>0</v>
      </c>
      <c r="H3157" s="20">
        <f>Разбивка_по_щитам!K3162</f>
        <v>0</v>
      </c>
      <c r="I3157" s="20">
        <f>Разбивка_по_щитам!L3162</f>
        <v>0</v>
      </c>
      <c r="J3157" s="20">
        <f>Разбивка_по_щитам!M3162</f>
        <v>0</v>
      </c>
      <c r="K3157" s="20">
        <f>Разбивка_по_щитам!N3162</f>
        <v>0</v>
      </c>
      <c r="L3157" s="20"/>
      <c r="M3157" s="20">
        <f>Разбивка_по_щитам!P3162</f>
        <v>0</v>
      </c>
      <c r="N3157" s="20"/>
    </row>
    <row r="3158" spans="2:14" x14ac:dyDescent="0.2">
      <c r="B3158" s="20">
        <f>Разбивка_по_щитам!B3163</f>
        <v>0</v>
      </c>
      <c r="C3158" s="20">
        <f>Разбивка_по_щитам!C3163</f>
        <v>0</v>
      </c>
      <c r="D3158" s="20">
        <f>Разбивка_по_щитам!F3163</f>
        <v>0</v>
      </c>
      <c r="E3158" s="20">
        <f>Разбивка_по_щитам!H3163</f>
        <v>0</v>
      </c>
      <c r="F3158" s="20">
        <f>Разбивка_по_щитам!I3163</f>
        <v>0</v>
      </c>
      <c r="G3158" s="20">
        <f>Разбивка_по_щитам!J3163</f>
        <v>0</v>
      </c>
      <c r="H3158" s="20">
        <f>Разбивка_по_щитам!K3163</f>
        <v>0</v>
      </c>
      <c r="I3158" s="20">
        <f>Разбивка_по_щитам!L3163</f>
        <v>0</v>
      </c>
      <c r="J3158" s="20">
        <f>Разбивка_по_щитам!M3163</f>
        <v>0</v>
      </c>
      <c r="K3158" s="20">
        <f>Разбивка_по_щитам!N3163</f>
        <v>0</v>
      </c>
      <c r="L3158" s="20"/>
      <c r="M3158" s="20">
        <f>Разбивка_по_щитам!P3163</f>
        <v>0</v>
      </c>
      <c r="N3158" s="20"/>
    </row>
    <row r="3159" spans="2:14" x14ac:dyDescent="0.2">
      <c r="B3159" s="20">
        <f>Разбивка_по_щитам!B3164</f>
        <v>0</v>
      </c>
      <c r="C3159" s="20">
        <f>Разбивка_по_щитам!C3164</f>
        <v>0</v>
      </c>
      <c r="D3159" s="20">
        <f>Разбивка_по_щитам!F3164</f>
        <v>0</v>
      </c>
      <c r="E3159" s="20">
        <f>Разбивка_по_щитам!H3164</f>
        <v>0</v>
      </c>
      <c r="F3159" s="20">
        <f>Разбивка_по_щитам!I3164</f>
        <v>0</v>
      </c>
      <c r="G3159" s="20">
        <f>Разбивка_по_щитам!J3164</f>
        <v>0</v>
      </c>
      <c r="H3159" s="20">
        <f>Разбивка_по_щитам!K3164</f>
        <v>0</v>
      </c>
      <c r="I3159" s="20">
        <f>Разбивка_по_щитам!L3164</f>
        <v>0</v>
      </c>
      <c r="J3159" s="20">
        <f>Разбивка_по_щитам!M3164</f>
        <v>0</v>
      </c>
      <c r="K3159" s="20">
        <f>Разбивка_по_щитам!N3164</f>
        <v>0</v>
      </c>
      <c r="L3159" s="20"/>
      <c r="M3159" s="20">
        <f>Разбивка_по_щитам!P3164</f>
        <v>0</v>
      </c>
      <c r="N3159" s="20"/>
    </row>
    <row r="3160" spans="2:14" x14ac:dyDescent="0.2">
      <c r="B3160" s="20">
        <f>Разбивка_по_щитам!B3165</f>
        <v>0</v>
      </c>
      <c r="C3160" s="20">
        <f>Разбивка_по_щитам!C3165</f>
        <v>0</v>
      </c>
      <c r="D3160" s="20">
        <f>Разбивка_по_щитам!F3165</f>
        <v>0</v>
      </c>
      <c r="E3160" s="20">
        <f>Разбивка_по_щитам!H3165</f>
        <v>0</v>
      </c>
      <c r="F3160" s="20">
        <f>Разбивка_по_щитам!I3165</f>
        <v>0</v>
      </c>
      <c r="G3160" s="20">
        <f>Разбивка_по_щитам!J3165</f>
        <v>0</v>
      </c>
      <c r="H3160" s="20">
        <f>Разбивка_по_щитам!K3165</f>
        <v>0</v>
      </c>
      <c r="I3160" s="20">
        <f>Разбивка_по_щитам!L3165</f>
        <v>0</v>
      </c>
      <c r="J3160" s="20">
        <f>Разбивка_по_щитам!M3165</f>
        <v>0</v>
      </c>
      <c r="K3160" s="20">
        <f>Разбивка_по_щитам!N3165</f>
        <v>0</v>
      </c>
      <c r="L3160" s="20"/>
      <c r="M3160" s="20">
        <f>Разбивка_по_щитам!P3165</f>
        <v>0</v>
      </c>
      <c r="N3160" s="20"/>
    </row>
    <row r="3161" spans="2:14" x14ac:dyDescent="0.2">
      <c r="B3161" s="20">
        <f>Разбивка_по_щитам!B3166</f>
        <v>0</v>
      </c>
      <c r="C3161" s="20">
        <f>Разбивка_по_щитам!C3166</f>
        <v>0</v>
      </c>
      <c r="D3161" s="20">
        <f>Разбивка_по_щитам!F3166</f>
        <v>0</v>
      </c>
      <c r="E3161" s="20">
        <f>Разбивка_по_щитам!H3166</f>
        <v>0</v>
      </c>
      <c r="F3161" s="20">
        <f>Разбивка_по_щитам!I3166</f>
        <v>0</v>
      </c>
      <c r="G3161" s="20">
        <f>Разбивка_по_щитам!J3166</f>
        <v>0</v>
      </c>
      <c r="H3161" s="20">
        <f>Разбивка_по_щитам!K3166</f>
        <v>0</v>
      </c>
      <c r="I3161" s="20">
        <f>Разбивка_по_щитам!L3166</f>
        <v>0</v>
      </c>
      <c r="J3161" s="20">
        <f>Разбивка_по_щитам!M3166</f>
        <v>0</v>
      </c>
      <c r="K3161" s="20">
        <f>Разбивка_по_щитам!N3166</f>
        <v>0</v>
      </c>
      <c r="L3161" s="20"/>
      <c r="M3161" s="20">
        <f>Разбивка_по_щитам!P3166</f>
        <v>0</v>
      </c>
      <c r="N3161" s="20"/>
    </row>
    <row r="3162" spans="2:14" x14ac:dyDescent="0.2">
      <c r="B3162" s="20">
        <f>Разбивка_по_щитам!B3167</f>
        <v>0</v>
      </c>
      <c r="C3162" s="20">
        <f>Разбивка_по_щитам!C3167</f>
        <v>0</v>
      </c>
      <c r="D3162" s="20">
        <f>Разбивка_по_щитам!F3167</f>
        <v>0</v>
      </c>
      <c r="E3162" s="20">
        <f>Разбивка_по_щитам!H3167</f>
        <v>0</v>
      </c>
      <c r="F3162" s="20">
        <f>Разбивка_по_щитам!I3167</f>
        <v>0</v>
      </c>
      <c r="G3162" s="20">
        <f>Разбивка_по_щитам!J3167</f>
        <v>0</v>
      </c>
      <c r="H3162" s="20">
        <f>Разбивка_по_щитам!K3167</f>
        <v>0</v>
      </c>
      <c r="I3162" s="20">
        <f>Разбивка_по_щитам!L3167</f>
        <v>0</v>
      </c>
      <c r="J3162" s="20">
        <f>Разбивка_по_щитам!M3167</f>
        <v>0</v>
      </c>
      <c r="K3162" s="20">
        <f>Разбивка_по_щитам!N3167</f>
        <v>0</v>
      </c>
      <c r="L3162" s="20"/>
      <c r="M3162" s="20">
        <f>Разбивка_по_щитам!P3167</f>
        <v>0</v>
      </c>
      <c r="N3162" s="20"/>
    </row>
    <row r="3163" spans="2:14" x14ac:dyDescent="0.2">
      <c r="B3163" s="20">
        <f>Разбивка_по_щитам!B3168</f>
        <v>0</v>
      </c>
      <c r="C3163" s="20">
        <f>Разбивка_по_щитам!C3168</f>
        <v>0</v>
      </c>
      <c r="D3163" s="20">
        <f>Разбивка_по_щитам!F3168</f>
        <v>0</v>
      </c>
      <c r="E3163" s="20">
        <f>Разбивка_по_щитам!H3168</f>
        <v>0</v>
      </c>
      <c r="F3163" s="20">
        <f>Разбивка_по_щитам!I3168</f>
        <v>0</v>
      </c>
      <c r="G3163" s="20">
        <f>Разбивка_по_щитам!J3168</f>
        <v>0</v>
      </c>
      <c r="H3163" s="20">
        <f>Разбивка_по_щитам!K3168</f>
        <v>0</v>
      </c>
      <c r="I3163" s="20">
        <f>Разбивка_по_щитам!L3168</f>
        <v>0</v>
      </c>
      <c r="J3163" s="20">
        <f>Разбивка_по_щитам!M3168</f>
        <v>0</v>
      </c>
      <c r="K3163" s="20">
        <f>Разбивка_по_щитам!N3168</f>
        <v>0</v>
      </c>
      <c r="L3163" s="20"/>
      <c r="M3163" s="20">
        <f>Разбивка_по_щитам!P3168</f>
        <v>0</v>
      </c>
      <c r="N3163" s="20"/>
    </row>
    <row r="3164" spans="2:14" x14ac:dyDescent="0.2">
      <c r="B3164" s="20">
        <f>Разбивка_по_щитам!B3169</f>
        <v>0</v>
      </c>
      <c r="C3164" s="20">
        <f>Разбивка_по_щитам!C3169</f>
        <v>0</v>
      </c>
      <c r="D3164" s="20">
        <f>Разбивка_по_щитам!F3169</f>
        <v>0</v>
      </c>
      <c r="E3164" s="20">
        <f>Разбивка_по_щитам!H3169</f>
        <v>0</v>
      </c>
      <c r="F3164" s="20">
        <f>Разбивка_по_щитам!I3169</f>
        <v>0</v>
      </c>
      <c r="G3164" s="20">
        <f>Разбивка_по_щитам!J3169</f>
        <v>0</v>
      </c>
      <c r="H3164" s="20">
        <f>Разбивка_по_щитам!K3169</f>
        <v>0</v>
      </c>
      <c r="I3164" s="20">
        <f>Разбивка_по_щитам!L3169</f>
        <v>0</v>
      </c>
      <c r="J3164" s="20">
        <f>Разбивка_по_щитам!M3169</f>
        <v>0</v>
      </c>
      <c r="K3164" s="20">
        <f>Разбивка_по_щитам!N3169</f>
        <v>0</v>
      </c>
      <c r="L3164" s="20"/>
      <c r="M3164" s="20">
        <f>Разбивка_по_щитам!P3169</f>
        <v>0</v>
      </c>
      <c r="N3164" s="20"/>
    </row>
    <row r="3165" spans="2:14" x14ac:dyDescent="0.2">
      <c r="B3165" s="20">
        <f>Разбивка_по_щитам!B3170</f>
        <v>0</v>
      </c>
      <c r="C3165" s="20">
        <f>Разбивка_по_щитам!C3170</f>
        <v>0</v>
      </c>
      <c r="D3165" s="20">
        <f>Разбивка_по_щитам!F3170</f>
        <v>0</v>
      </c>
      <c r="E3165" s="20">
        <f>Разбивка_по_щитам!H3170</f>
        <v>0</v>
      </c>
      <c r="F3165" s="20">
        <f>Разбивка_по_щитам!I3170</f>
        <v>0</v>
      </c>
      <c r="G3165" s="20">
        <f>Разбивка_по_щитам!J3170</f>
        <v>0</v>
      </c>
      <c r="H3165" s="20">
        <f>Разбивка_по_щитам!K3170</f>
        <v>0</v>
      </c>
      <c r="I3165" s="20">
        <f>Разбивка_по_щитам!L3170</f>
        <v>0</v>
      </c>
      <c r="J3165" s="20">
        <f>Разбивка_по_щитам!M3170</f>
        <v>0</v>
      </c>
      <c r="K3165" s="20">
        <f>Разбивка_по_щитам!N3170</f>
        <v>0</v>
      </c>
      <c r="L3165" s="20"/>
      <c r="M3165" s="20">
        <f>Разбивка_по_щитам!P3170</f>
        <v>0</v>
      </c>
      <c r="N3165" s="20"/>
    </row>
    <row r="3166" spans="2:14" x14ac:dyDescent="0.2">
      <c r="B3166" s="20">
        <f>Разбивка_по_щитам!B3171</f>
        <v>0</v>
      </c>
      <c r="C3166" s="20">
        <f>Разбивка_по_щитам!C3171</f>
        <v>0</v>
      </c>
      <c r="D3166" s="20">
        <f>Разбивка_по_щитам!F3171</f>
        <v>0</v>
      </c>
      <c r="E3166" s="20">
        <f>Разбивка_по_щитам!H3171</f>
        <v>0</v>
      </c>
      <c r="F3166" s="20">
        <f>Разбивка_по_щитам!I3171</f>
        <v>0</v>
      </c>
      <c r="G3166" s="20">
        <f>Разбивка_по_щитам!J3171</f>
        <v>0</v>
      </c>
      <c r="H3166" s="20">
        <f>Разбивка_по_щитам!K3171</f>
        <v>0</v>
      </c>
      <c r="I3166" s="20">
        <f>Разбивка_по_щитам!L3171</f>
        <v>0</v>
      </c>
      <c r="J3166" s="20">
        <f>Разбивка_по_щитам!M3171</f>
        <v>0</v>
      </c>
      <c r="K3166" s="20">
        <f>Разбивка_по_щитам!N3171</f>
        <v>0</v>
      </c>
      <c r="L3166" s="20"/>
      <c r="M3166" s="20">
        <f>Разбивка_по_щитам!P3171</f>
        <v>0</v>
      </c>
      <c r="N3166" s="20"/>
    </row>
    <row r="3167" spans="2:14" x14ac:dyDescent="0.2">
      <c r="B3167" s="20">
        <f>Разбивка_по_щитам!B3172</f>
        <v>0</v>
      </c>
      <c r="C3167" s="20">
        <f>Разбивка_по_щитам!C3172</f>
        <v>0</v>
      </c>
      <c r="D3167" s="20">
        <f>Разбивка_по_щитам!F3172</f>
        <v>0</v>
      </c>
      <c r="E3167" s="20">
        <f>Разбивка_по_щитам!H3172</f>
        <v>0</v>
      </c>
      <c r="F3167" s="20">
        <f>Разбивка_по_щитам!I3172</f>
        <v>0</v>
      </c>
      <c r="G3167" s="20">
        <f>Разбивка_по_щитам!J3172</f>
        <v>0</v>
      </c>
      <c r="H3167" s="20">
        <f>Разбивка_по_щитам!K3172</f>
        <v>0</v>
      </c>
      <c r="I3167" s="20">
        <f>Разбивка_по_щитам!L3172</f>
        <v>0</v>
      </c>
      <c r="J3167" s="20">
        <f>Разбивка_по_щитам!M3172</f>
        <v>0</v>
      </c>
      <c r="K3167" s="20">
        <f>Разбивка_по_щитам!N3172</f>
        <v>0</v>
      </c>
      <c r="L3167" s="20"/>
      <c r="M3167" s="20">
        <f>Разбивка_по_щитам!P3172</f>
        <v>0</v>
      </c>
      <c r="N3167" s="20"/>
    </row>
    <row r="3168" spans="2:14" x14ac:dyDescent="0.2">
      <c r="B3168" s="20">
        <f>Разбивка_по_щитам!B3173</f>
        <v>0</v>
      </c>
      <c r="C3168" s="20">
        <f>Разбивка_по_щитам!C3173</f>
        <v>0</v>
      </c>
      <c r="D3168" s="20">
        <f>Разбивка_по_щитам!F3173</f>
        <v>0</v>
      </c>
      <c r="E3168" s="20">
        <f>Разбивка_по_щитам!H3173</f>
        <v>0</v>
      </c>
      <c r="F3168" s="20">
        <f>Разбивка_по_щитам!I3173</f>
        <v>0</v>
      </c>
      <c r="G3168" s="20">
        <f>Разбивка_по_щитам!J3173</f>
        <v>0</v>
      </c>
      <c r="H3168" s="20">
        <f>Разбивка_по_щитам!K3173</f>
        <v>0</v>
      </c>
      <c r="I3168" s="20">
        <f>Разбивка_по_щитам!L3173</f>
        <v>0</v>
      </c>
      <c r="J3168" s="20">
        <f>Разбивка_по_щитам!M3173</f>
        <v>0</v>
      </c>
      <c r="K3168" s="20">
        <f>Разбивка_по_щитам!N3173</f>
        <v>0</v>
      </c>
      <c r="L3168" s="20"/>
      <c r="M3168" s="20">
        <f>Разбивка_по_щитам!P3173</f>
        <v>0</v>
      </c>
      <c r="N3168" s="20"/>
    </row>
    <row r="3169" spans="2:14" x14ac:dyDescent="0.2">
      <c r="B3169" s="20">
        <f>Разбивка_по_щитам!B3174</f>
        <v>0</v>
      </c>
      <c r="C3169" s="20">
        <f>Разбивка_по_щитам!C3174</f>
        <v>0</v>
      </c>
      <c r="D3169" s="20">
        <f>Разбивка_по_щитам!F3174</f>
        <v>0</v>
      </c>
      <c r="E3169" s="20">
        <f>Разбивка_по_щитам!H3174</f>
        <v>0</v>
      </c>
      <c r="F3169" s="20">
        <f>Разбивка_по_щитам!I3174</f>
        <v>0</v>
      </c>
      <c r="G3169" s="20">
        <f>Разбивка_по_щитам!J3174</f>
        <v>0</v>
      </c>
      <c r="H3169" s="20">
        <f>Разбивка_по_щитам!K3174</f>
        <v>0</v>
      </c>
      <c r="I3169" s="20">
        <f>Разбивка_по_щитам!L3174</f>
        <v>0</v>
      </c>
      <c r="J3169" s="20">
        <f>Разбивка_по_щитам!M3174</f>
        <v>0</v>
      </c>
      <c r="K3169" s="20">
        <f>Разбивка_по_щитам!N3174</f>
        <v>0</v>
      </c>
      <c r="L3169" s="20"/>
      <c r="M3169" s="20">
        <f>Разбивка_по_щитам!P3174</f>
        <v>0</v>
      </c>
      <c r="N3169" s="20"/>
    </row>
    <row r="3170" spans="2:14" x14ac:dyDescent="0.2">
      <c r="B3170" s="20">
        <f>Разбивка_по_щитам!B3175</f>
        <v>0</v>
      </c>
      <c r="C3170" s="20">
        <f>Разбивка_по_щитам!C3175</f>
        <v>0</v>
      </c>
      <c r="D3170" s="20">
        <f>Разбивка_по_щитам!F3175</f>
        <v>0</v>
      </c>
      <c r="E3170" s="20">
        <f>Разбивка_по_щитам!H3175</f>
        <v>0</v>
      </c>
      <c r="F3170" s="20">
        <f>Разбивка_по_щитам!I3175</f>
        <v>0</v>
      </c>
      <c r="G3170" s="20">
        <f>Разбивка_по_щитам!J3175</f>
        <v>0</v>
      </c>
      <c r="H3170" s="20">
        <f>Разбивка_по_щитам!K3175</f>
        <v>0</v>
      </c>
      <c r="I3170" s="20">
        <f>Разбивка_по_щитам!L3175</f>
        <v>0</v>
      </c>
      <c r="J3170" s="20">
        <f>Разбивка_по_щитам!M3175</f>
        <v>0</v>
      </c>
      <c r="K3170" s="20">
        <f>Разбивка_по_щитам!N3175</f>
        <v>0</v>
      </c>
      <c r="L3170" s="20"/>
      <c r="M3170" s="20">
        <f>Разбивка_по_щитам!P3175</f>
        <v>0</v>
      </c>
      <c r="N3170" s="20"/>
    </row>
    <row r="3171" spans="2:14" x14ac:dyDescent="0.2">
      <c r="B3171" s="20">
        <f>Разбивка_по_щитам!B3176</f>
        <v>0</v>
      </c>
      <c r="C3171" s="20">
        <f>Разбивка_по_щитам!C3176</f>
        <v>0</v>
      </c>
      <c r="D3171" s="20">
        <f>Разбивка_по_щитам!F3176</f>
        <v>0</v>
      </c>
      <c r="E3171" s="20">
        <f>Разбивка_по_щитам!H3176</f>
        <v>0</v>
      </c>
      <c r="F3171" s="20">
        <f>Разбивка_по_щитам!I3176</f>
        <v>0</v>
      </c>
      <c r="G3171" s="20">
        <f>Разбивка_по_щитам!J3176</f>
        <v>0</v>
      </c>
      <c r="H3171" s="20">
        <f>Разбивка_по_щитам!K3176</f>
        <v>0</v>
      </c>
      <c r="I3171" s="20">
        <f>Разбивка_по_щитам!L3176</f>
        <v>0</v>
      </c>
      <c r="J3171" s="20">
        <f>Разбивка_по_щитам!M3176</f>
        <v>0</v>
      </c>
      <c r="K3171" s="20">
        <f>Разбивка_по_щитам!N3176</f>
        <v>0</v>
      </c>
      <c r="L3171" s="20"/>
      <c r="M3171" s="20">
        <f>Разбивка_по_щитам!P3176</f>
        <v>0</v>
      </c>
      <c r="N3171" s="20"/>
    </row>
    <row r="3172" spans="2:14" x14ac:dyDescent="0.2">
      <c r="B3172" s="20">
        <f>Разбивка_по_щитам!B3177</f>
        <v>0</v>
      </c>
      <c r="C3172" s="20">
        <f>Разбивка_по_щитам!C3177</f>
        <v>0</v>
      </c>
      <c r="D3172" s="20">
        <f>Разбивка_по_щитам!F3177</f>
        <v>0</v>
      </c>
      <c r="E3172" s="20">
        <f>Разбивка_по_щитам!H3177</f>
        <v>0</v>
      </c>
      <c r="F3172" s="20">
        <f>Разбивка_по_щитам!I3177</f>
        <v>0</v>
      </c>
      <c r="G3172" s="20">
        <f>Разбивка_по_щитам!J3177</f>
        <v>0</v>
      </c>
      <c r="H3172" s="20">
        <f>Разбивка_по_щитам!K3177</f>
        <v>0</v>
      </c>
      <c r="I3172" s="20">
        <f>Разбивка_по_щитам!L3177</f>
        <v>0</v>
      </c>
      <c r="J3172" s="20">
        <f>Разбивка_по_щитам!M3177</f>
        <v>0</v>
      </c>
      <c r="K3172" s="20">
        <f>Разбивка_по_щитам!N3177</f>
        <v>0</v>
      </c>
      <c r="L3172" s="20"/>
      <c r="M3172" s="20">
        <f>Разбивка_по_щитам!P3177</f>
        <v>0</v>
      </c>
      <c r="N3172" s="20"/>
    </row>
    <row r="3173" spans="2:14" x14ac:dyDescent="0.2">
      <c r="B3173" s="20">
        <f>Разбивка_по_щитам!B3178</f>
        <v>0</v>
      </c>
      <c r="C3173" s="20">
        <f>Разбивка_по_щитам!C3178</f>
        <v>0</v>
      </c>
      <c r="D3173" s="20">
        <f>Разбивка_по_щитам!F3178</f>
        <v>0</v>
      </c>
      <c r="E3173" s="20">
        <f>Разбивка_по_щитам!H3178</f>
        <v>0</v>
      </c>
      <c r="F3173" s="20">
        <f>Разбивка_по_щитам!I3178</f>
        <v>0</v>
      </c>
      <c r="G3173" s="20">
        <f>Разбивка_по_щитам!J3178</f>
        <v>0</v>
      </c>
      <c r="H3173" s="20">
        <f>Разбивка_по_щитам!K3178</f>
        <v>0</v>
      </c>
      <c r="I3173" s="20">
        <f>Разбивка_по_щитам!L3178</f>
        <v>0</v>
      </c>
      <c r="J3173" s="20">
        <f>Разбивка_по_щитам!M3178</f>
        <v>0</v>
      </c>
      <c r="K3173" s="20">
        <f>Разбивка_по_щитам!N3178</f>
        <v>0</v>
      </c>
      <c r="L3173" s="20"/>
      <c r="M3173" s="20">
        <f>Разбивка_по_щитам!P3178</f>
        <v>0</v>
      </c>
      <c r="N3173" s="20"/>
    </row>
    <row r="3174" spans="2:14" x14ac:dyDescent="0.2">
      <c r="B3174" s="20">
        <f>Разбивка_по_щитам!B3179</f>
        <v>0</v>
      </c>
      <c r="C3174" s="20">
        <f>Разбивка_по_щитам!C3179</f>
        <v>0</v>
      </c>
      <c r="D3174" s="20">
        <f>Разбивка_по_щитам!F3179</f>
        <v>0</v>
      </c>
      <c r="E3174" s="20">
        <f>Разбивка_по_щитам!H3179</f>
        <v>0</v>
      </c>
      <c r="F3174" s="20">
        <f>Разбивка_по_щитам!I3179</f>
        <v>0</v>
      </c>
      <c r="G3174" s="20">
        <f>Разбивка_по_щитам!J3179</f>
        <v>0</v>
      </c>
      <c r="H3174" s="20">
        <f>Разбивка_по_щитам!K3179</f>
        <v>0</v>
      </c>
      <c r="I3174" s="20">
        <f>Разбивка_по_щитам!L3179</f>
        <v>0</v>
      </c>
      <c r="J3174" s="20">
        <f>Разбивка_по_щитам!M3179</f>
        <v>0</v>
      </c>
      <c r="K3174" s="20">
        <f>Разбивка_по_щитам!N3179</f>
        <v>0</v>
      </c>
      <c r="L3174" s="20"/>
      <c r="M3174" s="20">
        <f>Разбивка_по_щитам!P3179</f>
        <v>0</v>
      </c>
      <c r="N3174" s="20"/>
    </row>
    <row r="3175" spans="2:14" x14ac:dyDescent="0.2">
      <c r="B3175" s="20">
        <f>Разбивка_по_щитам!B3180</f>
        <v>0</v>
      </c>
      <c r="C3175" s="20">
        <f>Разбивка_по_щитам!C3180</f>
        <v>0</v>
      </c>
      <c r="D3175" s="20">
        <f>Разбивка_по_щитам!F3180</f>
        <v>0</v>
      </c>
      <c r="E3175" s="20">
        <f>Разбивка_по_щитам!H3180</f>
        <v>0</v>
      </c>
      <c r="F3175" s="20">
        <f>Разбивка_по_щитам!I3180</f>
        <v>0</v>
      </c>
      <c r="G3175" s="20">
        <f>Разбивка_по_щитам!J3180</f>
        <v>0</v>
      </c>
      <c r="H3175" s="20">
        <f>Разбивка_по_щитам!K3180</f>
        <v>0</v>
      </c>
      <c r="I3175" s="20">
        <f>Разбивка_по_щитам!L3180</f>
        <v>0</v>
      </c>
      <c r="J3175" s="20">
        <f>Разбивка_по_щитам!M3180</f>
        <v>0</v>
      </c>
      <c r="K3175" s="20">
        <f>Разбивка_по_щитам!N3180</f>
        <v>0</v>
      </c>
      <c r="L3175" s="20"/>
      <c r="M3175" s="20">
        <f>Разбивка_по_щитам!P3180</f>
        <v>0</v>
      </c>
      <c r="N3175" s="20"/>
    </row>
    <row r="3176" spans="2:14" x14ac:dyDescent="0.2">
      <c r="B3176" s="20">
        <f>Разбивка_по_щитам!B3181</f>
        <v>0</v>
      </c>
      <c r="C3176" s="20">
        <f>Разбивка_по_щитам!C3181</f>
        <v>0</v>
      </c>
      <c r="D3176" s="20">
        <f>Разбивка_по_щитам!F3181</f>
        <v>0</v>
      </c>
      <c r="E3176" s="20">
        <f>Разбивка_по_щитам!H3181</f>
        <v>0</v>
      </c>
      <c r="F3176" s="20">
        <f>Разбивка_по_щитам!I3181</f>
        <v>0</v>
      </c>
      <c r="G3176" s="20">
        <f>Разбивка_по_щитам!J3181</f>
        <v>0</v>
      </c>
      <c r="H3176" s="20">
        <f>Разбивка_по_щитам!K3181</f>
        <v>0</v>
      </c>
      <c r="I3176" s="20">
        <f>Разбивка_по_щитам!L3181</f>
        <v>0</v>
      </c>
      <c r="J3176" s="20">
        <f>Разбивка_по_щитам!M3181</f>
        <v>0</v>
      </c>
      <c r="K3176" s="20">
        <f>Разбивка_по_щитам!N3181</f>
        <v>0</v>
      </c>
      <c r="L3176" s="20"/>
      <c r="M3176" s="20">
        <f>Разбивка_по_щитам!P3181</f>
        <v>0</v>
      </c>
      <c r="N3176" s="20"/>
    </row>
    <row r="3177" spans="2:14" x14ac:dyDescent="0.2">
      <c r="B3177" s="20">
        <f>Разбивка_по_щитам!B3182</f>
        <v>0</v>
      </c>
      <c r="C3177" s="20">
        <f>Разбивка_по_щитам!C3182</f>
        <v>0</v>
      </c>
      <c r="D3177" s="20">
        <f>Разбивка_по_щитам!F3182</f>
        <v>0</v>
      </c>
      <c r="E3177" s="20">
        <f>Разбивка_по_щитам!H3182</f>
        <v>0</v>
      </c>
      <c r="F3177" s="20">
        <f>Разбивка_по_щитам!I3182</f>
        <v>0</v>
      </c>
      <c r="G3177" s="20">
        <f>Разбивка_по_щитам!J3182</f>
        <v>0</v>
      </c>
      <c r="H3177" s="20">
        <f>Разбивка_по_щитам!K3182</f>
        <v>0</v>
      </c>
      <c r="I3177" s="20">
        <f>Разбивка_по_щитам!L3182</f>
        <v>0</v>
      </c>
      <c r="J3177" s="20">
        <f>Разбивка_по_щитам!M3182</f>
        <v>0</v>
      </c>
      <c r="K3177" s="20">
        <f>Разбивка_по_щитам!N3182</f>
        <v>0</v>
      </c>
      <c r="L3177" s="20"/>
      <c r="M3177" s="20">
        <f>Разбивка_по_щитам!P3182</f>
        <v>0</v>
      </c>
      <c r="N3177" s="20"/>
    </row>
    <row r="3178" spans="2:14" x14ac:dyDescent="0.2">
      <c r="B3178" s="20">
        <f>Разбивка_по_щитам!B3183</f>
        <v>0</v>
      </c>
      <c r="C3178" s="20">
        <f>Разбивка_по_щитам!C3183</f>
        <v>0</v>
      </c>
      <c r="D3178" s="20">
        <f>Разбивка_по_щитам!F3183</f>
        <v>0</v>
      </c>
      <c r="E3178" s="20">
        <f>Разбивка_по_щитам!H3183</f>
        <v>0</v>
      </c>
      <c r="F3178" s="20">
        <f>Разбивка_по_щитам!I3183</f>
        <v>0</v>
      </c>
      <c r="G3178" s="20">
        <f>Разбивка_по_щитам!J3183</f>
        <v>0</v>
      </c>
      <c r="H3178" s="20">
        <f>Разбивка_по_щитам!K3183</f>
        <v>0</v>
      </c>
      <c r="I3178" s="20">
        <f>Разбивка_по_щитам!L3183</f>
        <v>0</v>
      </c>
      <c r="J3178" s="20">
        <f>Разбивка_по_щитам!M3183</f>
        <v>0</v>
      </c>
      <c r="K3178" s="20">
        <f>Разбивка_по_щитам!N3183</f>
        <v>0</v>
      </c>
      <c r="L3178" s="20"/>
      <c r="M3178" s="20">
        <f>Разбивка_по_щитам!P3183</f>
        <v>0</v>
      </c>
      <c r="N3178" s="20"/>
    </row>
    <row r="3179" spans="2:14" x14ac:dyDescent="0.2">
      <c r="B3179" s="20">
        <f>Разбивка_по_щитам!B3184</f>
        <v>0</v>
      </c>
      <c r="C3179" s="20">
        <f>Разбивка_по_щитам!C3184</f>
        <v>0</v>
      </c>
      <c r="D3179" s="20">
        <f>Разбивка_по_щитам!F3184</f>
        <v>0</v>
      </c>
      <c r="E3179" s="20">
        <f>Разбивка_по_щитам!H3184</f>
        <v>0</v>
      </c>
      <c r="F3179" s="20">
        <f>Разбивка_по_щитам!I3184</f>
        <v>0</v>
      </c>
      <c r="G3179" s="20">
        <f>Разбивка_по_щитам!J3184</f>
        <v>0</v>
      </c>
      <c r="H3179" s="20">
        <f>Разбивка_по_щитам!K3184</f>
        <v>0</v>
      </c>
      <c r="I3179" s="20">
        <f>Разбивка_по_щитам!L3184</f>
        <v>0</v>
      </c>
      <c r="J3179" s="20">
        <f>Разбивка_по_щитам!M3184</f>
        <v>0</v>
      </c>
      <c r="K3179" s="20">
        <f>Разбивка_по_щитам!N3184</f>
        <v>0</v>
      </c>
      <c r="L3179" s="20"/>
      <c r="M3179" s="20">
        <f>Разбивка_по_щитам!P3184</f>
        <v>0</v>
      </c>
      <c r="N3179" s="20"/>
    </row>
    <row r="3180" spans="2:14" x14ac:dyDescent="0.2">
      <c r="B3180" s="20">
        <f>Разбивка_по_щитам!B3185</f>
        <v>0</v>
      </c>
      <c r="C3180" s="20">
        <f>Разбивка_по_щитам!C3185</f>
        <v>0</v>
      </c>
      <c r="D3180" s="20">
        <f>Разбивка_по_щитам!F3185</f>
        <v>0</v>
      </c>
      <c r="E3180" s="20">
        <f>Разбивка_по_щитам!H3185</f>
        <v>0</v>
      </c>
      <c r="F3180" s="20">
        <f>Разбивка_по_щитам!I3185</f>
        <v>0</v>
      </c>
      <c r="G3180" s="20">
        <f>Разбивка_по_щитам!J3185</f>
        <v>0</v>
      </c>
      <c r="H3180" s="20">
        <f>Разбивка_по_щитам!K3185</f>
        <v>0</v>
      </c>
      <c r="I3180" s="20">
        <f>Разбивка_по_щитам!L3185</f>
        <v>0</v>
      </c>
      <c r="J3180" s="20">
        <f>Разбивка_по_щитам!M3185</f>
        <v>0</v>
      </c>
      <c r="K3180" s="20">
        <f>Разбивка_по_щитам!N3185</f>
        <v>0</v>
      </c>
      <c r="L3180" s="20"/>
      <c r="M3180" s="20">
        <f>Разбивка_по_щитам!P3185</f>
        <v>0</v>
      </c>
      <c r="N3180" s="20"/>
    </row>
    <row r="3181" spans="2:14" x14ac:dyDescent="0.2">
      <c r="B3181" s="20">
        <f>Разбивка_по_щитам!B3186</f>
        <v>0</v>
      </c>
      <c r="C3181" s="20">
        <f>Разбивка_по_щитам!C3186</f>
        <v>0</v>
      </c>
      <c r="D3181" s="20">
        <f>Разбивка_по_щитам!F3186</f>
        <v>0</v>
      </c>
      <c r="E3181" s="20">
        <f>Разбивка_по_щитам!H3186</f>
        <v>0</v>
      </c>
      <c r="F3181" s="20">
        <f>Разбивка_по_щитам!I3186</f>
        <v>0</v>
      </c>
      <c r="G3181" s="20">
        <f>Разбивка_по_щитам!J3186</f>
        <v>0</v>
      </c>
      <c r="H3181" s="20">
        <f>Разбивка_по_щитам!K3186</f>
        <v>0</v>
      </c>
      <c r="I3181" s="20">
        <f>Разбивка_по_щитам!L3186</f>
        <v>0</v>
      </c>
      <c r="J3181" s="20">
        <f>Разбивка_по_щитам!M3186</f>
        <v>0</v>
      </c>
      <c r="K3181" s="20">
        <f>Разбивка_по_щитам!N3186</f>
        <v>0</v>
      </c>
      <c r="L3181" s="20"/>
      <c r="M3181" s="20">
        <f>Разбивка_по_щитам!P3186</f>
        <v>0</v>
      </c>
      <c r="N3181" s="20"/>
    </row>
    <row r="3182" spans="2:14" x14ac:dyDescent="0.2">
      <c r="B3182" s="20">
        <f>Разбивка_по_щитам!B3187</f>
        <v>0</v>
      </c>
      <c r="C3182" s="20">
        <f>Разбивка_по_щитам!C3187</f>
        <v>0</v>
      </c>
      <c r="D3182" s="20">
        <f>Разбивка_по_щитам!F3187</f>
        <v>0</v>
      </c>
      <c r="E3182" s="20">
        <f>Разбивка_по_щитам!H3187</f>
        <v>0</v>
      </c>
      <c r="F3182" s="20">
        <f>Разбивка_по_щитам!I3187</f>
        <v>0</v>
      </c>
      <c r="G3182" s="20">
        <f>Разбивка_по_щитам!J3187</f>
        <v>0</v>
      </c>
      <c r="H3182" s="20">
        <f>Разбивка_по_щитам!K3187</f>
        <v>0</v>
      </c>
      <c r="I3182" s="20">
        <f>Разбивка_по_щитам!L3187</f>
        <v>0</v>
      </c>
      <c r="J3182" s="20">
        <f>Разбивка_по_щитам!M3187</f>
        <v>0</v>
      </c>
      <c r="K3182" s="20">
        <f>Разбивка_по_щитам!N3187</f>
        <v>0</v>
      </c>
      <c r="L3182" s="20"/>
      <c r="M3182" s="20">
        <f>Разбивка_по_щитам!P3187</f>
        <v>0</v>
      </c>
      <c r="N3182" s="20"/>
    </row>
    <row r="3183" spans="2:14" x14ac:dyDescent="0.2">
      <c r="B3183" s="20">
        <f>Разбивка_по_щитам!B3188</f>
        <v>0</v>
      </c>
      <c r="C3183" s="20">
        <f>Разбивка_по_щитам!C3188</f>
        <v>0</v>
      </c>
      <c r="D3183" s="20">
        <f>Разбивка_по_щитам!F3188</f>
        <v>0</v>
      </c>
      <c r="E3183" s="20">
        <f>Разбивка_по_щитам!H3188</f>
        <v>0</v>
      </c>
      <c r="F3183" s="20">
        <f>Разбивка_по_щитам!I3188</f>
        <v>0</v>
      </c>
      <c r="G3183" s="20">
        <f>Разбивка_по_щитам!J3188</f>
        <v>0</v>
      </c>
      <c r="H3183" s="20">
        <f>Разбивка_по_щитам!K3188</f>
        <v>0</v>
      </c>
      <c r="I3183" s="20">
        <f>Разбивка_по_щитам!L3188</f>
        <v>0</v>
      </c>
      <c r="J3183" s="20">
        <f>Разбивка_по_щитам!M3188</f>
        <v>0</v>
      </c>
      <c r="K3183" s="20">
        <f>Разбивка_по_щитам!N3188</f>
        <v>0</v>
      </c>
      <c r="L3183" s="20"/>
      <c r="M3183" s="20">
        <f>Разбивка_по_щитам!P3188</f>
        <v>0</v>
      </c>
      <c r="N3183" s="20"/>
    </row>
    <row r="3184" spans="2:14" x14ac:dyDescent="0.2">
      <c r="B3184" s="20">
        <f>Разбивка_по_щитам!B3189</f>
        <v>0</v>
      </c>
      <c r="C3184" s="20">
        <f>Разбивка_по_щитам!C3189</f>
        <v>0</v>
      </c>
      <c r="D3184" s="20">
        <f>Разбивка_по_щитам!F3189</f>
        <v>0</v>
      </c>
      <c r="E3184" s="20">
        <f>Разбивка_по_щитам!H3189</f>
        <v>0</v>
      </c>
      <c r="F3184" s="20">
        <f>Разбивка_по_щитам!I3189</f>
        <v>0</v>
      </c>
      <c r="G3184" s="20">
        <f>Разбивка_по_щитам!J3189</f>
        <v>0</v>
      </c>
      <c r="H3184" s="20">
        <f>Разбивка_по_щитам!K3189</f>
        <v>0</v>
      </c>
      <c r="I3184" s="20">
        <f>Разбивка_по_щитам!L3189</f>
        <v>0</v>
      </c>
      <c r="J3184" s="20">
        <f>Разбивка_по_щитам!M3189</f>
        <v>0</v>
      </c>
      <c r="K3184" s="20">
        <f>Разбивка_по_щитам!N3189</f>
        <v>0</v>
      </c>
      <c r="L3184" s="20"/>
      <c r="M3184" s="20">
        <f>Разбивка_по_щитам!P3189</f>
        <v>0</v>
      </c>
      <c r="N3184" s="20"/>
    </row>
    <row r="3185" spans="2:14" x14ac:dyDescent="0.2">
      <c r="B3185" s="20">
        <f>Разбивка_по_щитам!B3190</f>
        <v>0</v>
      </c>
      <c r="C3185" s="20">
        <f>Разбивка_по_щитам!C3190</f>
        <v>0</v>
      </c>
      <c r="D3185" s="20">
        <f>Разбивка_по_щитам!F3190</f>
        <v>0</v>
      </c>
      <c r="E3185" s="20">
        <f>Разбивка_по_щитам!H3190</f>
        <v>0</v>
      </c>
      <c r="F3185" s="20">
        <f>Разбивка_по_щитам!I3190</f>
        <v>0</v>
      </c>
      <c r="G3185" s="20">
        <f>Разбивка_по_щитам!J3190</f>
        <v>0</v>
      </c>
      <c r="H3185" s="20">
        <f>Разбивка_по_щитам!K3190</f>
        <v>0</v>
      </c>
      <c r="I3185" s="20">
        <f>Разбивка_по_щитам!L3190</f>
        <v>0</v>
      </c>
      <c r="J3185" s="20">
        <f>Разбивка_по_щитам!M3190</f>
        <v>0</v>
      </c>
      <c r="K3185" s="20">
        <f>Разбивка_по_щитам!N3190</f>
        <v>0</v>
      </c>
      <c r="L3185" s="20"/>
      <c r="M3185" s="20">
        <f>Разбивка_по_щитам!P3190</f>
        <v>0</v>
      </c>
      <c r="N3185" s="20"/>
    </row>
    <row r="3186" spans="2:14" x14ac:dyDescent="0.2">
      <c r="B3186" s="20">
        <f>Разбивка_по_щитам!B3191</f>
        <v>0</v>
      </c>
      <c r="C3186" s="20">
        <f>Разбивка_по_щитам!C3191</f>
        <v>0</v>
      </c>
      <c r="D3186" s="20">
        <f>Разбивка_по_щитам!F3191</f>
        <v>0</v>
      </c>
      <c r="E3186" s="20">
        <f>Разбивка_по_щитам!H3191</f>
        <v>0</v>
      </c>
      <c r="F3186" s="20">
        <f>Разбивка_по_щитам!I3191</f>
        <v>0</v>
      </c>
      <c r="G3186" s="20">
        <f>Разбивка_по_щитам!J3191</f>
        <v>0</v>
      </c>
      <c r="H3186" s="20">
        <f>Разбивка_по_щитам!K3191</f>
        <v>0</v>
      </c>
      <c r="I3186" s="20">
        <f>Разбивка_по_щитам!L3191</f>
        <v>0</v>
      </c>
      <c r="J3186" s="20">
        <f>Разбивка_по_щитам!M3191</f>
        <v>0</v>
      </c>
      <c r="K3186" s="20">
        <f>Разбивка_по_щитам!N3191</f>
        <v>0</v>
      </c>
      <c r="L3186" s="20"/>
      <c r="M3186" s="20">
        <f>Разбивка_по_щитам!P3191</f>
        <v>0</v>
      </c>
      <c r="N3186" s="20"/>
    </row>
    <row r="3187" spans="2:14" x14ac:dyDescent="0.2">
      <c r="B3187" s="20">
        <f>Разбивка_по_щитам!B3192</f>
        <v>0</v>
      </c>
      <c r="C3187" s="20">
        <f>Разбивка_по_щитам!C3192</f>
        <v>0</v>
      </c>
      <c r="D3187" s="20">
        <f>Разбивка_по_щитам!F3192</f>
        <v>0</v>
      </c>
      <c r="E3187" s="20">
        <f>Разбивка_по_щитам!H3192</f>
        <v>0</v>
      </c>
      <c r="F3187" s="20">
        <f>Разбивка_по_щитам!I3192</f>
        <v>0</v>
      </c>
      <c r="G3187" s="20">
        <f>Разбивка_по_щитам!J3192</f>
        <v>0</v>
      </c>
      <c r="H3187" s="20">
        <f>Разбивка_по_щитам!K3192</f>
        <v>0</v>
      </c>
      <c r="I3187" s="20">
        <f>Разбивка_по_щитам!L3192</f>
        <v>0</v>
      </c>
      <c r="J3187" s="20">
        <f>Разбивка_по_щитам!M3192</f>
        <v>0</v>
      </c>
      <c r="K3187" s="20">
        <f>Разбивка_по_щитам!N3192</f>
        <v>0</v>
      </c>
      <c r="L3187" s="20"/>
      <c r="M3187" s="20">
        <f>Разбивка_по_щитам!P3192</f>
        <v>0</v>
      </c>
      <c r="N3187" s="20"/>
    </row>
    <row r="3188" spans="2:14" x14ac:dyDescent="0.2">
      <c r="B3188" s="20">
        <f>Разбивка_по_щитам!B3193</f>
        <v>0</v>
      </c>
      <c r="C3188" s="20">
        <f>Разбивка_по_щитам!C3193</f>
        <v>0</v>
      </c>
      <c r="D3188" s="20">
        <f>Разбивка_по_щитам!F3193</f>
        <v>0</v>
      </c>
      <c r="E3188" s="20">
        <f>Разбивка_по_щитам!H3193</f>
        <v>0</v>
      </c>
      <c r="F3188" s="20">
        <f>Разбивка_по_щитам!I3193</f>
        <v>0</v>
      </c>
      <c r="G3188" s="20">
        <f>Разбивка_по_щитам!J3193</f>
        <v>0</v>
      </c>
      <c r="H3188" s="20">
        <f>Разбивка_по_щитам!K3193</f>
        <v>0</v>
      </c>
      <c r="I3188" s="20">
        <f>Разбивка_по_щитам!L3193</f>
        <v>0</v>
      </c>
      <c r="J3188" s="20">
        <f>Разбивка_по_щитам!M3193</f>
        <v>0</v>
      </c>
      <c r="K3188" s="20">
        <f>Разбивка_по_щитам!N3193</f>
        <v>0</v>
      </c>
      <c r="L3188" s="20"/>
      <c r="M3188" s="20">
        <f>Разбивка_по_щитам!P3193</f>
        <v>0</v>
      </c>
      <c r="N3188" s="20"/>
    </row>
    <row r="3189" spans="2:14" x14ac:dyDescent="0.2">
      <c r="B3189" s="20">
        <f>Разбивка_по_щитам!B3194</f>
        <v>0</v>
      </c>
      <c r="C3189" s="20">
        <f>Разбивка_по_щитам!C3194</f>
        <v>0</v>
      </c>
      <c r="D3189" s="20">
        <f>Разбивка_по_щитам!F3194</f>
        <v>0</v>
      </c>
      <c r="E3189" s="20">
        <f>Разбивка_по_щитам!H3194</f>
        <v>0</v>
      </c>
      <c r="F3189" s="20">
        <f>Разбивка_по_щитам!I3194</f>
        <v>0</v>
      </c>
      <c r="G3189" s="20">
        <f>Разбивка_по_щитам!J3194</f>
        <v>0</v>
      </c>
      <c r="H3189" s="20">
        <f>Разбивка_по_щитам!K3194</f>
        <v>0</v>
      </c>
      <c r="I3189" s="20">
        <f>Разбивка_по_щитам!L3194</f>
        <v>0</v>
      </c>
      <c r="J3189" s="20">
        <f>Разбивка_по_щитам!M3194</f>
        <v>0</v>
      </c>
      <c r="K3189" s="20">
        <f>Разбивка_по_щитам!N3194</f>
        <v>0</v>
      </c>
      <c r="L3189" s="20"/>
      <c r="M3189" s="20">
        <f>Разбивка_по_щитам!P3194</f>
        <v>0</v>
      </c>
      <c r="N3189" s="20"/>
    </row>
    <row r="3190" spans="2:14" x14ac:dyDescent="0.2">
      <c r="B3190" s="20">
        <f>Разбивка_по_щитам!B3195</f>
        <v>0</v>
      </c>
      <c r="C3190" s="20">
        <f>Разбивка_по_щитам!C3195</f>
        <v>0</v>
      </c>
      <c r="D3190" s="20">
        <f>Разбивка_по_щитам!F3195</f>
        <v>0</v>
      </c>
      <c r="E3190" s="20">
        <f>Разбивка_по_щитам!H3195</f>
        <v>0</v>
      </c>
      <c r="F3190" s="20">
        <f>Разбивка_по_щитам!I3195</f>
        <v>0</v>
      </c>
      <c r="G3190" s="20">
        <f>Разбивка_по_щитам!J3195</f>
        <v>0</v>
      </c>
      <c r="H3190" s="20">
        <f>Разбивка_по_щитам!K3195</f>
        <v>0</v>
      </c>
      <c r="I3190" s="20">
        <f>Разбивка_по_щитам!L3195</f>
        <v>0</v>
      </c>
      <c r="J3190" s="20">
        <f>Разбивка_по_щитам!M3195</f>
        <v>0</v>
      </c>
      <c r="K3190" s="20">
        <f>Разбивка_по_щитам!N3195</f>
        <v>0</v>
      </c>
      <c r="L3190" s="20"/>
      <c r="M3190" s="20">
        <f>Разбивка_по_щитам!P3195</f>
        <v>0</v>
      </c>
      <c r="N3190" s="20"/>
    </row>
    <row r="3191" spans="2:14" x14ac:dyDescent="0.2">
      <c r="B3191" s="20">
        <f>Разбивка_по_щитам!B3196</f>
        <v>0</v>
      </c>
      <c r="C3191" s="20">
        <f>Разбивка_по_щитам!C3196</f>
        <v>0</v>
      </c>
      <c r="D3191" s="20">
        <f>Разбивка_по_щитам!F3196</f>
        <v>0</v>
      </c>
      <c r="E3191" s="20">
        <f>Разбивка_по_щитам!H3196</f>
        <v>0</v>
      </c>
      <c r="F3191" s="20">
        <f>Разбивка_по_щитам!I3196</f>
        <v>0</v>
      </c>
      <c r="G3191" s="20">
        <f>Разбивка_по_щитам!J3196</f>
        <v>0</v>
      </c>
      <c r="H3191" s="20">
        <f>Разбивка_по_щитам!K3196</f>
        <v>0</v>
      </c>
      <c r="I3191" s="20">
        <f>Разбивка_по_щитам!L3196</f>
        <v>0</v>
      </c>
      <c r="J3191" s="20">
        <f>Разбивка_по_щитам!M3196</f>
        <v>0</v>
      </c>
      <c r="K3191" s="20">
        <f>Разбивка_по_щитам!N3196</f>
        <v>0</v>
      </c>
      <c r="L3191" s="20"/>
      <c r="M3191" s="20">
        <f>Разбивка_по_щитам!P3196</f>
        <v>0</v>
      </c>
      <c r="N3191" s="20"/>
    </row>
    <row r="3192" spans="2:14" x14ac:dyDescent="0.2">
      <c r="B3192" s="20">
        <f>Разбивка_по_щитам!B3197</f>
        <v>0</v>
      </c>
      <c r="C3192" s="20">
        <f>Разбивка_по_щитам!C3197</f>
        <v>0</v>
      </c>
      <c r="D3192" s="20">
        <f>Разбивка_по_щитам!F3197</f>
        <v>0</v>
      </c>
      <c r="E3192" s="20">
        <f>Разбивка_по_щитам!H3197</f>
        <v>0</v>
      </c>
      <c r="F3192" s="20">
        <f>Разбивка_по_щитам!I3197</f>
        <v>0</v>
      </c>
      <c r="G3192" s="20">
        <f>Разбивка_по_щитам!J3197</f>
        <v>0</v>
      </c>
      <c r="H3192" s="20">
        <f>Разбивка_по_щитам!K3197</f>
        <v>0</v>
      </c>
      <c r="I3192" s="20">
        <f>Разбивка_по_щитам!L3197</f>
        <v>0</v>
      </c>
      <c r="J3192" s="20">
        <f>Разбивка_по_щитам!M3197</f>
        <v>0</v>
      </c>
      <c r="K3192" s="20">
        <f>Разбивка_по_щитам!N3197</f>
        <v>0</v>
      </c>
      <c r="L3192" s="20"/>
      <c r="M3192" s="20">
        <f>Разбивка_по_щитам!P3197</f>
        <v>0</v>
      </c>
      <c r="N3192" s="20"/>
    </row>
    <row r="3193" spans="2:14" x14ac:dyDescent="0.2">
      <c r="B3193" s="20">
        <f>Разбивка_по_щитам!B3198</f>
        <v>0</v>
      </c>
      <c r="C3193" s="20">
        <f>Разбивка_по_щитам!C3198</f>
        <v>0</v>
      </c>
      <c r="D3193" s="20">
        <f>Разбивка_по_щитам!F3198</f>
        <v>0</v>
      </c>
      <c r="E3193" s="20">
        <f>Разбивка_по_щитам!H3198</f>
        <v>0</v>
      </c>
      <c r="F3193" s="20">
        <f>Разбивка_по_щитам!I3198</f>
        <v>0</v>
      </c>
      <c r="G3193" s="20">
        <f>Разбивка_по_щитам!J3198</f>
        <v>0</v>
      </c>
      <c r="H3193" s="20">
        <f>Разбивка_по_щитам!K3198</f>
        <v>0</v>
      </c>
      <c r="I3193" s="20">
        <f>Разбивка_по_щитам!L3198</f>
        <v>0</v>
      </c>
      <c r="J3193" s="20">
        <f>Разбивка_по_щитам!M3198</f>
        <v>0</v>
      </c>
      <c r="K3193" s="20">
        <f>Разбивка_по_щитам!N3198</f>
        <v>0</v>
      </c>
      <c r="L3193" s="20"/>
      <c r="M3193" s="20">
        <f>Разбивка_по_щитам!P3198</f>
        <v>0</v>
      </c>
      <c r="N3193" s="20"/>
    </row>
    <row r="3194" spans="2:14" x14ac:dyDescent="0.2">
      <c r="B3194" s="20">
        <f>Разбивка_по_щитам!B3199</f>
        <v>0</v>
      </c>
      <c r="C3194" s="20">
        <f>Разбивка_по_щитам!C3199</f>
        <v>0</v>
      </c>
      <c r="D3194" s="20">
        <f>Разбивка_по_щитам!F3199</f>
        <v>0</v>
      </c>
      <c r="E3194" s="20">
        <f>Разбивка_по_щитам!H3199</f>
        <v>0</v>
      </c>
      <c r="F3194" s="20">
        <f>Разбивка_по_щитам!I3199</f>
        <v>0</v>
      </c>
      <c r="G3194" s="20">
        <f>Разбивка_по_щитам!J3199</f>
        <v>0</v>
      </c>
      <c r="H3194" s="20">
        <f>Разбивка_по_щитам!K3199</f>
        <v>0</v>
      </c>
      <c r="I3194" s="20">
        <f>Разбивка_по_щитам!L3199</f>
        <v>0</v>
      </c>
      <c r="J3194" s="20">
        <f>Разбивка_по_щитам!M3199</f>
        <v>0</v>
      </c>
      <c r="K3194" s="20">
        <f>Разбивка_по_щитам!N3199</f>
        <v>0</v>
      </c>
      <c r="L3194" s="20"/>
      <c r="M3194" s="20">
        <f>Разбивка_по_щитам!P3199</f>
        <v>0</v>
      </c>
      <c r="N3194" s="20"/>
    </row>
    <row r="3195" spans="2:14" x14ac:dyDescent="0.2">
      <c r="B3195" s="20">
        <f>Разбивка_по_щитам!B3200</f>
        <v>0</v>
      </c>
      <c r="C3195" s="20">
        <f>Разбивка_по_щитам!C3200</f>
        <v>0</v>
      </c>
      <c r="D3195" s="20">
        <f>Разбивка_по_щитам!F3200</f>
        <v>0</v>
      </c>
      <c r="E3195" s="20">
        <f>Разбивка_по_щитам!H3200</f>
        <v>0</v>
      </c>
      <c r="F3195" s="20">
        <f>Разбивка_по_щитам!I3200</f>
        <v>0</v>
      </c>
      <c r="G3195" s="20">
        <f>Разбивка_по_щитам!J3200</f>
        <v>0</v>
      </c>
      <c r="H3195" s="20">
        <f>Разбивка_по_щитам!K3200</f>
        <v>0</v>
      </c>
      <c r="I3195" s="20">
        <f>Разбивка_по_щитам!L3200</f>
        <v>0</v>
      </c>
      <c r="J3195" s="20">
        <f>Разбивка_по_щитам!M3200</f>
        <v>0</v>
      </c>
      <c r="K3195" s="20">
        <f>Разбивка_по_щитам!N3200</f>
        <v>0</v>
      </c>
      <c r="L3195" s="20"/>
      <c r="M3195" s="20">
        <f>Разбивка_по_щитам!P3200</f>
        <v>0</v>
      </c>
      <c r="N3195" s="20"/>
    </row>
    <row r="3196" spans="2:14" x14ac:dyDescent="0.2">
      <c r="B3196" s="20">
        <f>Разбивка_по_щитам!B3201</f>
        <v>0</v>
      </c>
      <c r="C3196" s="20">
        <f>Разбивка_по_щитам!C3201</f>
        <v>0</v>
      </c>
      <c r="D3196" s="20">
        <f>Разбивка_по_щитам!F3201</f>
        <v>0</v>
      </c>
      <c r="E3196" s="20">
        <f>Разбивка_по_щитам!H3201</f>
        <v>0</v>
      </c>
      <c r="F3196" s="20">
        <f>Разбивка_по_щитам!I3201</f>
        <v>0</v>
      </c>
      <c r="G3196" s="20">
        <f>Разбивка_по_щитам!J3201</f>
        <v>0</v>
      </c>
      <c r="H3196" s="20">
        <f>Разбивка_по_щитам!K3201</f>
        <v>0</v>
      </c>
      <c r="I3196" s="20">
        <f>Разбивка_по_щитам!L3201</f>
        <v>0</v>
      </c>
      <c r="J3196" s="20">
        <f>Разбивка_по_щитам!M3201</f>
        <v>0</v>
      </c>
      <c r="K3196" s="20">
        <f>Разбивка_по_щитам!N3201</f>
        <v>0</v>
      </c>
      <c r="L3196" s="20"/>
      <c r="M3196" s="20">
        <f>Разбивка_по_щитам!P3201</f>
        <v>0</v>
      </c>
      <c r="N3196" s="20"/>
    </row>
    <row r="3197" spans="2:14" x14ac:dyDescent="0.2">
      <c r="B3197" s="20">
        <f>Разбивка_по_щитам!B3202</f>
        <v>0</v>
      </c>
      <c r="C3197" s="20">
        <f>Разбивка_по_щитам!C3202</f>
        <v>0</v>
      </c>
      <c r="D3197" s="20">
        <f>Разбивка_по_щитам!F3202</f>
        <v>0</v>
      </c>
      <c r="E3197" s="20">
        <f>Разбивка_по_щитам!H3202</f>
        <v>0</v>
      </c>
      <c r="F3197" s="20">
        <f>Разбивка_по_щитам!I3202</f>
        <v>0</v>
      </c>
      <c r="G3197" s="20">
        <f>Разбивка_по_щитам!J3202</f>
        <v>0</v>
      </c>
      <c r="H3197" s="20">
        <f>Разбивка_по_щитам!K3202</f>
        <v>0</v>
      </c>
      <c r="I3197" s="20">
        <f>Разбивка_по_щитам!L3202</f>
        <v>0</v>
      </c>
      <c r="J3197" s="20">
        <f>Разбивка_по_щитам!M3202</f>
        <v>0</v>
      </c>
      <c r="K3197" s="20">
        <f>Разбивка_по_щитам!N3202</f>
        <v>0</v>
      </c>
      <c r="L3197" s="20"/>
      <c r="M3197" s="20">
        <f>Разбивка_по_щитам!P3202</f>
        <v>0</v>
      </c>
      <c r="N3197" s="20"/>
    </row>
    <row r="3198" spans="2:14" x14ac:dyDescent="0.2">
      <c r="B3198" s="20">
        <f>Разбивка_по_щитам!B3203</f>
        <v>0</v>
      </c>
      <c r="C3198" s="20">
        <f>Разбивка_по_щитам!C3203</f>
        <v>0</v>
      </c>
      <c r="D3198" s="20">
        <f>Разбивка_по_щитам!F3203</f>
        <v>0</v>
      </c>
      <c r="E3198" s="20">
        <f>Разбивка_по_щитам!H3203</f>
        <v>0</v>
      </c>
      <c r="F3198" s="20">
        <f>Разбивка_по_щитам!I3203</f>
        <v>0</v>
      </c>
      <c r="G3198" s="20">
        <f>Разбивка_по_щитам!J3203</f>
        <v>0</v>
      </c>
      <c r="H3198" s="20">
        <f>Разбивка_по_щитам!K3203</f>
        <v>0</v>
      </c>
      <c r="I3198" s="20">
        <f>Разбивка_по_щитам!L3203</f>
        <v>0</v>
      </c>
      <c r="J3198" s="20">
        <f>Разбивка_по_щитам!M3203</f>
        <v>0</v>
      </c>
      <c r="K3198" s="20">
        <f>Разбивка_по_щитам!N3203</f>
        <v>0</v>
      </c>
      <c r="L3198" s="20"/>
      <c r="M3198" s="20">
        <f>Разбивка_по_щитам!P3203</f>
        <v>0</v>
      </c>
      <c r="N3198" s="20"/>
    </row>
    <row r="3199" spans="2:14" x14ac:dyDescent="0.2">
      <c r="B3199" s="20">
        <f>Разбивка_по_щитам!B3204</f>
        <v>0</v>
      </c>
      <c r="C3199" s="20">
        <f>Разбивка_по_щитам!C3204</f>
        <v>0</v>
      </c>
      <c r="D3199" s="20">
        <f>Разбивка_по_щитам!F3204</f>
        <v>0</v>
      </c>
      <c r="E3199" s="20">
        <f>Разбивка_по_щитам!H3204</f>
        <v>0</v>
      </c>
      <c r="F3199" s="20">
        <f>Разбивка_по_щитам!I3204</f>
        <v>0</v>
      </c>
      <c r="G3199" s="20">
        <f>Разбивка_по_щитам!J3204</f>
        <v>0</v>
      </c>
      <c r="H3199" s="20">
        <f>Разбивка_по_щитам!K3204</f>
        <v>0</v>
      </c>
      <c r="I3199" s="20">
        <f>Разбивка_по_щитам!L3204</f>
        <v>0</v>
      </c>
      <c r="J3199" s="20">
        <f>Разбивка_по_щитам!M3204</f>
        <v>0</v>
      </c>
      <c r="K3199" s="20">
        <f>Разбивка_по_щитам!N3204</f>
        <v>0</v>
      </c>
      <c r="L3199" s="20"/>
      <c r="M3199" s="20">
        <f>Разбивка_по_щитам!P3204</f>
        <v>0</v>
      </c>
      <c r="N3199" s="20"/>
    </row>
    <row r="3200" spans="2:14" x14ac:dyDescent="0.2">
      <c r="B3200" s="20">
        <f>Разбивка_по_щитам!B3205</f>
        <v>0</v>
      </c>
      <c r="C3200" s="20">
        <f>Разбивка_по_щитам!C3205</f>
        <v>0</v>
      </c>
      <c r="D3200" s="20">
        <f>Разбивка_по_щитам!F3205</f>
        <v>0</v>
      </c>
      <c r="E3200" s="20">
        <f>Разбивка_по_щитам!H3205</f>
        <v>0</v>
      </c>
      <c r="F3200" s="20">
        <f>Разбивка_по_щитам!I3205</f>
        <v>0</v>
      </c>
      <c r="G3200" s="20">
        <f>Разбивка_по_щитам!J3205</f>
        <v>0</v>
      </c>
      <c r="H3200" s="20">
        <f>Разбивка_по_щитам!K3205</f>
        <v>0</v>
      </c>
      <c r="I3200" s="20">
        <f>Разбивка_по_щитам!L3205</f>
        <v>0</v>
      </c>
      <c r="J3200" s="20">
        <f>Разбивка_по_щитам!M3205</f>
        <v>0</v>
      </c>
      <c r="K3200" s="20">
        <f>Разбивка_по_щитам!N3205</f>
        <v>0</v>
      </c>
      <c r="L3200" s="20"/>
      <c r="M3200" s="20">
        <f>Разбивка_по_щитам!P3205</f>
        <v>0</v>
      </c>
      <c r="N3200" s="20"/>
    </row>
    <row r="3201" spans="2:14" x14ac:dyDescent="0.2">
      <c r="B3201" s="20">
        <f>Разбивка_по_щитам!B3206</f>
        <v>0</v>
      </c>
      <c r="C3201" s="20">
        <f>Разбивка_по_щитам!C3206</f>
        <v>0</v>
      </c>
      <c r="D3201" s="20">
        <f>Разбивка_по_щитам!F3206</f>
        <v>0</v>
      </c>
      <c r="E3201" s="20">
        <f>Разбивка_по_щитам!H3206</f>
        <v>0</v>
      </c>
      <c r="F3201" s="20">
        <f>Разбивка_по_щитам!I3206</f>
        <v>0</v>
      </c>
      <c r="G3201" s="20">
        <f>Разбивка_по_щитам!J3206</f>
        <v>0</v>
      </c>
      <c r="H3201" s="20">
        <f>Разбивка_по_щитам!K3206</f>
        <v>0</v>
      </c>
      <c r="I3201" s="20">
        <f>Разбивка_по_щитам!L3206</f>
        <v>0</v>
      </c>
      <c r="J3201" s="20">
        <f>Разбивка_по_щитам!M3206</f>
        <v>0</v>
      </c>
      <c r="K3201" s="20">
        <f>Разбивка_по_щитам!N3206</f>
        <v>0</v>
      </c>
      <c r="L3201" s="20"/>
      <c r="M3201" s="20">
        <f>Разбивка_по_щитам!P3206</f>
        <v>0</v>
      </c>
      <c r="N3201" s="20"/>
    </row>
    <row r="3202" spans="2:14" x14ac:dyDescent="0.2">
      <c r="B3202" s="20">
        <f>Разбивка_по_щитам!B3207</f>
        <v>0</v>
      </c>
      <c r="C3202" s="20">
        <f>Разбивка_по_щитам!C3207</f>
        <v>0</v>
      </c>
      <c r="D3202" s="20">
        <f>Разбивка_по_щитам!F3207</f>
        <v>0</v>
      </c>
      <c r="E3202" s="20">
        <f>Разбивка_по_щитам!H3207</f>
        <v>0</v>
      </c>
      <c r="F3202" s="20">
        <f>Разбивка_по_щитам!I3207</f>
        <v>0</v>
      </c>
      <c r="G3202" s="20">
        <f>Разбивка_по_щитам!J3207</f>
        <v>0</v>
      </c>
      <c r="H3202" s="20">
        <f>Разбивка_по_щитам!K3207</f>
        <v>0</v>
      </c>
      <c r="I3202" s="20">
        <f>Разбивка_по_щитам!L3207</f>
        <v>0</v>
      </c>
      <c r="J3202" s="20">
        <f>Разбивка_по_щитам!M3207</f>
        <v>0</v>
      </c>
      <c r="K3202" s="20">
        <f>Разбивка_по_щитам!N3207</f>
        <v>0</v>
      </c>
      <c r="L3202" s="20"/>
      <c r="M3202" s="20">
        <f>Разбивка_по_щитам!P3207</f>
        <v>0</v>
      </c>
      <c r="N3202" s="20"/>
    </row>
    <row r="3203" spans="2:14" x14ac:dyDescent="0.2">
      <c r="B3203" s="20">
        <f>Разбивка_по_щитам!B3208</f>
        <v>0</v>
      </c>
      <c r="C3203" s="20">
        <f>Разбивка_по_щитам!C3208</f>
        <v>0</v>
      </c>
      <c r="D3203" s="20">
        <f>Разбивка_по_щитам!F3208</f>
        <v>0</v>
      </c>
      <c r="E3203" s="20">
        <f>Разбивка_по_щитам!H3208</f>
        <v>0</v>
      </c>
      <c r="F3203" s="20">
        <f>Разбивка_по_щитам!I3208</f>
        <v>0</v>
      </c>
      <c r="G3203" s="20">
        <f>Разбивка_по_щитам!J3208</f>
        <v>0</v>
      </c>
      <c r="H3203" s="20">
        <f>Разбивка_по_щитам!K3208</f>
        <v>0</v>
      </c>
      <c r="I3203" s="20">
        <f>Разбивка_по_щитам!L3208</f>
        <v>0</v>
      </c>
      <c r="J3203" s="20">
        <f>Разбивка_по_щитам!M3208</f>
        <v>0</v>
      </c>
      <c r="K3203" s="20">
        <f>Разбивка_по_щитам!N3208</f>
        <v>0</v>
      </c>
      <c r="L3203" s="20"/>
      <c r="M3203" s="20">
        <f>Разбивка_по_щитам!P3208</f>
        <v>0</v>
      </c>
      <c r="N3203" s="20"/>
    </row>
    <row r="3204" spans="2:14" x14ac:dyDescent="0.2">
      <c r="B3204" s="20">
        <f>Разбивка_по_щитам!B3209</f>
        <v>0</v>
      </c>
      <c r="C3204" s="20">
        <f>Разбивка_по_щитам!C3209</f>
        <v>0</v>
      </c>
      <c r="D3204" s="20">
        <f>Разбивка_по_щитам!F3209</f>
        <v>0</v>
      </c>
      <c r="E3204" s="20">
        <f>Разбивка_по_щитам!H3209</f>
        <v>0</v>
      </c>
      <c r="F3204" s="20">
        <f>Разбивка_по_щитам!I3209</f>
        <v>0</v>
      </c>
      <c r="G3204" s="20">
        <f>Разбивка_по_щитам!J3209</f>
        <v>0</v>
      </c>
      <c r="H3204" s="20">
        <f>Разбивка_по_щитам!K3209</f>
        <v>0</v>
      </c>
      <c r="I3204" s="20">
        <f>Разбивка_по_щитам!L3209</f>
        <v>0</v>
      </c>
      <c r="J3204" s="20">
        <f>Разбивка_по_щитам!M3209</f>
        <v>0</v>
      </c>
      <c r="K3204" s="20">
        <f>Разбивка_по_щитам!N3209</f>
        <v>0</v>
      </c>
      <c r="L3204" s="20"/>
      <c r="M3204" s="20">
        <f>Разбивка_по_щитам!P3209</f>
        <v>0</v>
      </c>
      <c r="N3204" s="20"/>
    </row>
    <row r="3205" spans="2:14" x14ac:dyDescent="0.2">
      <c r="B3205" s="20">
        <f>Разбивка_по_щитам!B3210</f>
        <v>0</v>
      </c>
      <c r="C3205" s="20">
        <f>Разбивка_по_щитам!C3210</f>
        <v>0</v>
      </c>
      <c r="D3205" s="20">
        <f>Разбивка_по_щитам!F3210</f>
        <v>0</v>
      </c>
      <c r="E3205" s="20">
        <f>Разбивка_по_щитам!H3210</f>
        <v>0</v>
      </c>
      <c r="F3205" s="20">
        <f>Разбивка_по_щитам!I3210</f>
        <v>0</v>
      </c>
      <c r="G3205" s="20">
        <f>Разбивка_по_щитам!J3210</f>
        <v>0</v>
      </c>
      <c r="H3205" s="20">
        <f>Разбивка_по_щитам!K3210</f>
        <v>0</v>
      </c>
      <c r="I3205" s="20">
        <f>Разбивка_по_щитам!L3210</f>
        <v>0</v>
      </c>
      <c r="J3205" s="20">
        <f>Разбивка_по_щитам!M3210</f>
        <v>0</v>
      </c>
      <c r="K3205" s="20">
        <f>Разбивка_по_щитам!N3210</f>
        <v>0</v>
      </c>
      <c r="L3205" s="20"/>
      <c r="M3205" s="20">
        <f>Разбивка_по_щитам!P3210</f>
        <v>0</v>
      </c>
      <c r="N3205" s="20"/>
    </row>
    <row r="3206" spans="2:14" x14ac:dyDescent="0.2">
      <c r="B3206" s="20">
        <f>Разбивка_по_щитам!B3211</f>
        <v>0</v>
      </c>
      <c r="C3206" s="20">
        <f>Разбивка_по_щитам!C3211</f>
        <v>0</v>
      </c>
      <c r="D3206" s="20">
        <f>Разбивка_по_щитам!F3211</f>
        <v>0</v>
      </c>
      <c r="E3206" s="20">
        <f>Разбивка_по_щитам!H3211</f>
        <v>0</v>
      </c>
      <c r="F3206" s="20">
        <f>Разбивка_по_щитам!I3211</f>
        <v>0</v>
      </c>
      <c r="G3206" s="20">
        <f>Разбивка_по_щитам!J3211</f>
        <v>0</v>
      </c>
      <c r="H3206" s="20">
        <f>Разбивка_по_щитам!K3211</f>
        <v>0</v>
      </c>
      <c r="I3206" s="20">
        <f>Разбивка_по_щитам!L3211</f>
        <v>0</v>
      </c>
      <c r="J3206" s="20">
        <f>Разбивка_по_щитам!M3211</f>
        <v>0</v>
      </c>
      <c r="K3206" s="20">
        <f>Разбивка_по_щитам!N3211</f>
        <v>0</v>
      </c>
      <c r="L3206" s="20"/>
      <c r="M3206" s="20">
        <f>Разбивка_по_щитам!P3211</f>
        <v>0</v>
      </c>
      <c r="N3206" s="20"/>
    </row>
    <row r="3207" spans="2:14" x14ac:dyDescent="0.2">
      <c r="B3207" s="20">
        <f>Разбивка_по_щитам!B3212</f>
        <v>0</v>
      </c>
      <c r="C3207" s="20">
        <f>Разбивка_по_щитам!C3212</f>
        <v>0</v>
      </c>
      <c r="D3207" s="20">
        <f>Разбивка_по_щитам!F3212</f>
        <v>0</v>
      </c>
      <c r="E3207" s="20">
        <f>Разбивка_по_щитам!H3212</f>
        <v>0</v>
      </c>
      <c r="F3207" s="20">
        <f>Разбивка_по_щитам!I3212</f>
        <v>0</v>
      </c>
      <c r="G3207" s="20">
        <f>Разбивка_по_щитам!J3212</f>
        <v>0</v>
      </c>
      <c r="H3207" s="20">
        <f>Разбивка_по_щитам!K3212</f>
        <v>0</v>
      </c>
      <c r="I3207" s="20">
        <f>Разбивка_по_щитам!L3212</f>
        <v>0</v>
      </c>
      <c r="J3207" s="20">
        <f>Разбивка_по_щитам!M3212</f>
        <v>0</v>
      </c>
      <c r="K3207" s="20">
        <f>Разбивка_по_щитам!N3212</f>
        <v>0</v>
      </c>
      <c r="L3207" s="20"/>
      <c r="M3207" s="20">
        <f>Разбивка_по_щитам!P3212</f>
        <v>0</v>
      </c>
      <c r="N3207" s="20"/>
    </row>
    <row r="3208" spans="2:14" x14ac:dyDescent="0.2">
      <c r="B3208" s="20">
        <f>Разбивка_по_щитам!B3213</f>
        <v>0</v>
      </c>
      <c r="C3208" s="20">
        <f>Разбивка_по_щитам!C3213</f>
        <v>0</v>
      </c>
      <c r="D3208" s="20">
        <f>Разбивка_по_щитам!F3213</f>
        <v>0</v>
      </c>
      <c r="E3208" s="20">
        <f>Разбивка_по_щитам!H3213</f>
        <v>0</v>
      </c>
      <c r="F3208" s="20">
        <f>Разбивка_по_щитам!I3213</f>
        <v>0</v>
      </c>
      <c r="G3208" s="20">
        <f>Разбивка_по_щитам!J3213</f>
        <v>0</v>
      </c>
      <c r="H3208" s="20">
        <f>Разбивка_по_щитам!K3213</f>
        <v>0</v>
      </c>
      <c r="I3208" s="20">
        <f>Разбивка_по_щитам!L3213</f>
        <v>0</v>
      </c>
      <c r="J3208" s="20">
        <f>Разбивка_по_щитам!M3213</f>
        <v>0</v>
      </c>
      <c r="K3208" s="20">
        <f>Разбивка_по_щитам!N3213</f>
        <v>0</v>
      </c>
      <c r="L3208" s="20"/>
      <c r="M3208" s="20">
        <f>Разбивка_по_щитам!P3213</f>
        <v>0</v>
      </c>
      <c r="N3208" s="20"/>
    </row>
    <row r="3209" spans="2:14" x14ac:dyDescent="0.2">
      <c r="B3209" s="20">
        <f>Разбивка_по_щитам!B3214</f>
        <v>0</v>
      </c>
      <c r="C3209" s="20">
        <f>Разбивка_по_щитам!C3214</f>
        <v>0</v>
      </c>
      <c r="D3209" s="20">
        <f>Разбивка_по_щитам!F3214</f>
        <v>0</v>
      </c>
      <c r="E3209" s="20">
        <f>Разбивка_по_щитам!H3214</f>
        <v>0</v>
      </c>
      <c r="F3209" s="20">
        <f>Разбивка_по_щитам!I3214</f>
        <v>0</v>
      </c>
      <c r="G3209" s="20">
        <f>Разбивка_по_щитам!J3214</f>
        <v>0</v>
      </c>
      <c r="H3209" s="20">
        <f>Разбивка_по_щитам!K3214</f>
        <v>0</v>
      </c>
      <c r="I3209" s="20">
        <f>Разбивка_по_щитам!L3214</f>
        <v>0</v>
      </c>
      <c r="J3209" s="20">
        <f>Разбивка_по_щитам!M3214</f>
        <v>0</v>
      </c>
      <c r="K3209" s="20">
        <f>Разбивка_по_щитам!N3214</f>
        <v>0</v>
      </c>
      <c r="L3209" s="20"/>
      <c r="M3209" s="20">
        <f>Разбивка_по_щитам!P3214</f>
        <v>0</v>
      </c>
      <c r="N3209" s="20"/>
    </row>
    <row r="3210" spans="2:14" x14ac:dyDescent="0.2">
      <c r="B3210" s="20">
        <f>Разбивка_по_щитам!B3215</f>
        <v>0</v>
      </c>
      <c r="C3210" s="20">
        <f>Разбивка_по_щитам!C3215</f>
        <v>0</v>
      </c>
      <c r="D3210" s="20">
        <f>Разбивка_по_щитам!F3215</f>
        <v>0</v>
      </c>
      <c r="E3210" s="20">
        <f>Разбивка_по_щитам!H3215</f>
        <v>0</v>
      </c>
      <c r="F3210" s="20">
        <f>Разбивка_по_щитам!I3215</f>
        <v>0</v>
      </c>
      <c r="G3210" s="20">
        <f>Разбивка_по_щитам!J3215</f>
        <v>0</v>
      </c>
      <c r="H3210" s="20">
        <f>Разбивка_по_щитам!K3215</f>
        <v>0</v>
      </c>
      <c r="I3210" s="20">
        <f>Разбивка_по_щитам!L3215</f>
        <v>0</v>
      </c>
      <c r="J3210" s="20">
        <f>Разбивка_по_щитам!M3215</f>
        <v>0</v>
      </c>
      <c r="K3210" s="20">
        <f>Разбивка_по_щитам!N3215</f>
        <v>0</v>
      </c>
      <c r="L3210" s="20"/>
      <c r="M3210" s="20">
        <f>Разбивка_по_щитам!P3215</f>
        <v>0</v>
      </c>
      <c r="N3210" s="20"/>
    </row>
    <row r="3211" spans="2:14" x14ac:dyDescent="0.2">
      <c r="B3211" s="20">
        <f>Разбивка_по_щитам!B3216</f>
        <v>0</v>
      </c>
      <c r="C3211" s="20">
        <f>Разбивка_по_щитам!C3216</f>
        <v>0</v>
      </c>
      <c r="D3211" s="20">
        <f>Разбивка_по_щитам!F3216</f>
        <v>0</v>
      </c>
      <c r="E3211" s="20">
        <f>Разбивка_по_щитам!H3216</f>
        <v>0</v>
      </c>
      <c r="F3211" s="20">
        <f>Разбивка_по_щитам!I3216</f>
        <v>0</v>
      </c>
      <c r="G3211" s="20">
        <f>Разбивка_по_щитам!J3216</f>
        <v>0</v>
      </c>
      <c r="H3211" s="20">
        <f>Разбивка_по_щитам!K3216</f>
        <v>0</v>
      </c>
      <c r="I3211" s="20">
        <f>Разбивка_по_щитам!L3216</f>
        <v>0</v>
      </c>
      <c r="J3211" s="20">
        <f>Разбивка_по_щитам!M3216</f>
        <v>0</v>
      </c>
      <c r="K3211" s="20">
        <f>Разбивка_по_щитам!N3216</f>
        <v>0</v>
      </c>
      <c r="L3211" s="20"/>
      <c r="M3211" s="20">
        <f>Разбивка_по_щитам!P3216</f>
        <v>0</v>
      </c>
      <c r="N3211" s="20"/>
    </row>
    <row r="3212" spans="2:14" x14ac:dyDescent="0.2">
      <c r="B3212" s="20">
        <f>Разбивка_по_щитам!B3217</f>
        <v>0</v>
      </c>
      <c r="C3212" s="20">
        <f>Разбивка_по_щитам!C3217</f>
        <v>0</v>
      </c>
      <c r="D3212" s="20">
        <f>Разбивка_по_щитам!F3217</f>
        <v>0</v>
      </c>
      <c r="E3212" s="20">
        <f>Разбивка_по_щитам!H3217</f>
        <v>0</v>
      </c>
      <c r="F3212" s="20">
        <f>Разбивка_по_щитам!I3217</f>
        <v>0</v>
      </c>
      <c r="G3212" s="20">
        <f>Разбивка_по_щитам!J3217</f>
        <v>0</v>
      </c>
      <c r="H3212" s="20">
        <f>Разбивка_по_щитам!K3217</f>
        <v>0</v>
      </c>
      <c r="I3212" s="20">
        <f>Разбивка_по_щитам!L3217</f>
        <v>0</v>
      </c>
      <c r="J3212" s="20">
        <f>Разбивка_по_щитам!M3217</f>
        <v>0</v>
      </c>
      <c r="K3212" s="20">
        <f>Разбивка_по_щитам!N3217</f>
        <v>0</v>
      </c>
      <c r="L3212" s="20"/>
      <c r="M3212" s="20">
        <f>Разбивка_по_щитам!P3217</f>
        <v>0</v>
      </c>
      <c r="N3212" s="20"/>
    </row>
    <row r="3213" spans="2:14" x14ac:dyDescent="0.2">
      <c r="B3213" s="20">
        <f>Разбивка_по_щитам!B3218</f>
        <v>0</v>
      </c>
      <c r="C3213" s="20">
        <f>Разбивка_по_щитам!C3218</f>
        <v>0</v>
      </c>
      <c r="D3213" s="20">
        <f>Разбивка_по_щитам!F3218</f>
        <v>0</v>
      </c>
      <c r="E3213" s="20">
        <f>Разбивка_по_щитам!H3218</f>
        <v>0</v>
      </c>
      <c r="F3213" s="20">
        <f>Разбивка_по_щитам!I3218</f>
        <v>0</v>
      </c>
      <c r="G3213" s="20">
        <f>Разбивка_по_щитам!J3218</f>
        <v>0</v>
      </c>
      <c r="H3213" s="20">
        <f>Разбивка_по_щитам!K3218</f>
        <v>0</v>
      </c>
      <c r="I3213" s="20">
        <f>Разбивка_по_щитам!L3218</f>
        <v>0</v>
      </c>
      <c r="J3213" s="20">
        <f>Разбивка_по_щитам!M3218</f>
        <v>0</v>
      </c>
      <c r="K3213" s="20">
        <f>Разбивка_по_щитам!N3218</f>
        <v>0</v>
      </c>
      <c r="L3213" s="20"/>
      <c r="M3213" s="20">
        <f>Разбивка_по_щитам!P3218</f>
        <v>0</v>
      </c>
      <c r="N3213" s="20"/>
    </row>
    <row r="3214" spans="2:14" x14ac:dyDescent="0.2">
      <c r="B3214" s="20">
        <f>Разбивка_по_щитам!B3219</f>
        <v>0</v>
      </c>
      <c r="C3214" s="20">
        <f>Разбивка_по_щитам!C3219</f>
        <v>0</v>
      </c>
      <c r="D3214" s="20">
        <f>Разбивка_по_щитам!F3219</f>
        <v>0</v>
      </c>
      <c r="E3214" s="20">
        <f>Разбивка_по_щитам!H3219</f>
        <v>0</v>
      </c>
      <c r="F3214" s="20">
        <f>Разбивка_по_щитам!I3219</f>
        <v>0</v>
      </c>
      <c r="G3214" s="20">
        <f>Разбивка_по_щитам!J3219</f>
        <v>0</v>
      </c>
      <c r="H3214" s="20">
        <f>Разбивка_по_щитам!K3219</f>
        <v>0</v>
      </c>
      <c r="I3214" s="20">
        <f>Разбивка_по_щитам!L3219</f>
        <v>0</v>
      </c>
      <c r="J3214" s="20">
        <f>Разбивка_по_щитам!M3219</f>
        <v>0</v>
      </c>
      <c r="K3214" s="20">
        <f>Разбивка_по_щитам!N3219</f>
        <v>0</v>
      </c>
      <c r="L3214" s="20"/>
      <c r="M3214" s="20">
        <f>Разбивка_по_щитам!P3219</f>
        <v>0</v>
      </c>
      <c r="N3214" s="20"/>
    </row>
    <row r="3215" spans="2:14" x14ac:dyDescent="0.2">
      <c r="B3215" s="20">
        <f>Разбивка_по_щитам!B3220</f>
        <v>0</v>
      </c>
      <c r="C3215" s="20">
        <f>Разбивка_по_щитам!C3220</f>
        <v>0</v>
      </c>
      <c r="D3215" s="20">
        <f>Разбивка_по_щитам!F3220</f>
        <v>0</v>
      </c>
      <c r="E3215" s="20">
        <f>Разбивка_по_щитам!H3220</f>
        <v>0</v>
      </c>
      <c r="F3215" s="20">
        <f>Разбивка_по_щитам!I3220</f>
        <v>0</v>
      </c>
      <c r="G3215" s="20">
        <f>Разбивка_по_щитам!J3220</f>
        <v>0</v>
      </c>
      <c r="H3215" s="20">
        <f>Разбивка_по_щитам!K3220</f>
        <v>0</v>
      </c>
      <c r="I3215" s="20">
        <f>Разбивка_по_щитам!L3220</f>
        <v>0</v>
      </c>
      <c r="J3215" s="20">
        <f>Разбивка_по_щитам!M3220</f>
        <v>0</v>
      </c>
      <c r="K3215" s="20">
        <f>Разбивка_по_щитам!N3220</f>
        <v>0</v>
      </c>
      <c r="L3215" s="20"/>
      <c r="M3215" s="20">
        <f>Разбивка_по_щитам!P3220</f>
        <v>0</v>
      </c>
      <c r="N3215" s="20"/>
    </row>
    <row r="3216" spans="2:14" x14ac:dyDescent="0.2">
      <c r="B3216" s="20">
        <f>Разбивка_по_щитам!B3221</f>
        <v>0</v>
      </c>
      <c r="C3216" s="20">
        <f>Разбивка_по_щитам!C3221</f>
        <v>0</v>
      </c>
      <c r="D3216" s="20">
        <f>Разбивка_по_щитам!F3221</f>
        <v>0</v>
      </c>
      <c r="E3216" s="20">
        <f>Разбивка_по_щитам!H3221</f>
        <v>0</v>
      </c>
      <c r="F3216" s="20">
        <f>Разбивка_по_щитам!I3221</f>
        <v>0</v>
      </c>
      <c r="G3216" s="20">
        <f>Разбивка_по_щитам!J3221</f>
        <v>0</v>
      </c>
      <c r="H3216" s="20">
        <f>Разбивка_по_щитам!K3221</f>
        <v>0</v>
      </c>
      <c r="I3216" s="20">
        <f>Разбивка_по_щитам!L3221</f>
        <v>0</v>
      </c>
      <c r="J3216" s="20">
        <f>Разбивка_по_щитам!M3221</f>
        <v>0</v>
      </c>
      <c r="K3216" s="20">
        <f>Разбивка_по_щитам!N3221</f>
        <v>0</v>
      </c>
      <c r="L3216" s="20"/>
      <c r="M3216" s="20">
        <f>Разбивка_по_щитам!P3221</f>
        <v>0</v>
      </c>
      <c r="N3216" s="20"/>
    </row>
    <row r="3217" spans="2:14" x14ac:dyDescent="0.2">
      <c r="B3217" s="20">
        <f>Разбивка_по_щитам!B3222</f>
        <v>0</v>
      </c>
      <c r="C3217" s="20">
        <f>Разбивка_по_щитам!C3222</f>
        <v>0</v>
      </c>
      <c r="D3217" s="20">
        <f>Разбивка_по_щитам!F3222</f>
        <v>0</v>
      </c>
      <c r="E3217" s="20">
        <f>Разбивка_по_щитам!H3222</f>
        <v>0</v>
      </c>
      <c r="F3217" s="20">
        <f>Разбивка_по_щитам!I3222</f>
        <v>0</v>
      </c>
      <c r="G3217" s="20">
        <f>Разбивка_по_щитам!J3222</f>
        <v>0</v>
      </c>
      <c r="H3217" s="20">
        <f>Разбивка_по_щитам!K3222</f>
        <v>0</v>
      </c>
      <c r="I3217" s="20">
        <f>Разбивка_по_щитам!L3222</f>
        <v>0</v>
      </c>
      <c r="J3217" s="20">
        <f>Разбивка_по_щитам!M3222</f>
        <v>0</v>
      </c>
      <c r="K3217" s="20">
        <f>Разбивка_по_щитам!N3222</f>
        <v>0</v>
      </c>
      <c r="L3217" s="20"/>
      <c r="M3217" s="20">
        <f>Разбивка_по_щитам!P3222</f>
        <v>0</v>
      </c>
      <c r="N3217" s="20"/>
    </row>
    <row r="3218" spans="2:14" x14ac:dyDescent="0.2">
      <c r="B3218" s="20">
        <f>Разбивка_по_щитам!B3223</f>
        <v>0</v>
      </c>
      <c r="C3218" s="20">
        <f>Разбивка_по_щитам!C3223</f>
        <v>0</v>
      </c>
      <c r="D3218" s="20">
        <f>Разбивка_по_щитам!F3223</f>
        <v>0</v>
      </c>
      <c r="E3218" s="20">
        <f>Разбивка_по_щитам!H3223</f>
        <v>0</v>
      </c>
      <c r="F3218" s="20">
        <f>Разбивка_по_щитам!I3223</f>
        <v>0</v>
      </c>
      <c r="G3218" s="20">
        <f>Разбивка_по_щитам!J3223</f>
        <v>0</v>
      </c>
      <c r="H3218" s="20">
        <f>Разбивка_по_щитам!K3223</f>
        <v>0</v>
      </c>
      <c r="I3218" s="20">
        <f>Разбивка_по_щитам!L3223</f>
        <v>0</v>
      </c>
      <c r="J3218" s="20">
        <f>Разбивка_по_щитам!M3223</f>
        <v>0</v>
      </c>
      <c r="K3218" s="20">
        <f>Разбивка_по_щитам!N3223</f>
        <v>0</v>
      </c>
      <c r="L3218" s="20"/>
      <c r="M3218" s="20">
        <f>Разбивка_по_щитам!P3223</f>
        <v>0</v>
      </c>
      <c r="N3218" s="20"/>
    </row>
    <row r="3219" spans="2:14" x14ac:dyDescent="0.2">
      <c r="B3219" s="20">
        <f>Разбивка_по_щитам!B3224</f>
        <v>0</v>
      </c>
      <c r="C3219" s="20">
        <f>Разбивка_по_щитам!C3224</f>
        <v>0</v>
      </c>
      <c r="D3219" s="20">
        <f>Разбивка_по_щитам!F3224</f>
        <v>0</v>
      </c>
      <c r="E3219" s="20">
        <f>Разбивка_по_щитам!H3224</f>
        <v>0</v>
      </c>
      <c r="F3219" s="20">
        <f>Разбивка_по_щитам!I3224</f>
        <v>0</v>
      </c>
      <c r="G3219" s="20">
        <f>Разбивка_по_щитам!J3224</f>
        <v>0</v>
      </c>
      <c r="H3219" s="20">
        <f>Разбивка_по_щитам!K3224</f>
        <v>0</v>
      </c>
      <c r="I3219" s="20">
        <f>Разбивка_по_щитам!L3224</f>
        <v>0</v>
      </c>
      <c r="J3219" s="20">
        <f>Разбивка_по_щитам!M3224</f>
        <v>0</v>
      </c>
      <c r="K3219" s="20">
        <f>Разбивка_по_щитам!N3224</f>
        <v>0</v>
      </c>
      <c r="L3219" s="20"/>
      <c r="M3219" s="20">
        <f>Разбивка_по_щитам!P3224</f>
        <v>0</v>
      </c>
      <c r="N3219" s="20"/>
    </row>
    <row r="3220" spans="2:14" x14ac:dyDescent="0.2">
      <c r="B3220" s="20">
        <f>Разбивка_по_щитам!B3225</f>
        <v>0</v>
      </c>
      <c r="C3220" s="20">
        <f>Разбивка_по_щитам!C3225</f>
        <v>0</v>
      </c>
      <c r="D3220" s="20">
        <f>Разбивка_по_щитам!F3225</f>
        <v>0</v>
      </c>
      <c r="E3220" s="20">
        <f>Разбивка_по_щитам!H3225</f>
        <v>0</v>
      </c>
      <c r="F3220" s="20">
        <f>Разбивка_по_щитам!I3225</f>
        <v>0</v>
      </c>
      <c r="G3220" s="20">
        <f>Разбивка_по_щитам!J3225</f>
        <v>0</v>
      </c>
      <c r="H3220" s="20">
        <f>Разбивка_по_щитам!K3225</f>
        <v>0</v>
      </c>
      <c r="I3220" s="20">
        <f>Разбивка_по_щитам!L3225</f>
        <v>0</v>
      </c>
      <c r="J3220" s="20">
        <f>Разбивка_по_щитам!M3225</f>
        <v>0</v>
      </c>
      <c r="K3220" s="20">
        <f>Разбивка_по_щитам!N3225</f>
        <v>0</v>
      </c>
      <c r="L3220" s="20"/>
      <c r="M3220" s="20">
        <f>Разбивка_по_щитам!P3225</f>
        <v>0</v>
      </c>
      <c r="N3220" s="20"/>
    </row>
    <row r="3221" spans="2:14" x14ac:dyDescent="0.2">
      <c r="B3221" s="20">
        <f>Разбивка_по_щитам!B3226</f>
        <v>0</v>
      </c>
      <c r="C3221" s="20">
        <f>Разбивка_по_щитам!C3226</f>
        <v>0</v>
      </c>
      <c r="D3221" s="20">
        <f>Разбивка_по_щитам!F3226</f>
        <v>0</v>
      </c>
      <c r="E3221" s="20">
        <f>Разбивка_по_щитам!H3226</f>
        <v>0</v>
      </c>
      <c r="F3221" s="20">
        <f>Разбивка_по_щитам!I3226</f>
        <v>0</v>
      </c>
      <c r="G3221" s="20">
        <f>Разбивка_по_щитам!J3226</f>
        <v>0</v>
      </c>
      <c r="H3221" s="20">
        <f>Разбивка_по_щитам!K3226</f>
        <v>0</v>
      </c>
      <c r="I3221" s="20">
        <f>Разбивка_по_щитам!L3226</f>
        <v>0</v>
      </c>
      <c r="J3221" s="20">
        <f>Разбивка_по_щитам!M3226</f>
        <v>0</v>
      </c>
      <c r="K3221" s="20">
        <f>Разбивка_по_щитам!N3226</f>
        <v>0</v>
      </c>
      <c r="L3221" s="20"/>
      <c r="M3221" s="20">
        <f>Разбивка_по_щитам!P3226</f>
        <v>0</v>
      </c>
      <c r="N3221" s="20"/>
    </row>
    <row r="3222" spans="2:14" x14ac:dyDescent="0.2">
      <c r="B3222" s="20">
        <f>Разбивка_по_щитам!B3227</f>
        <v>0</v>
      </c>
      <c r="C3222" s="20">
        <f>Разбивка_по_щитам!C3227</f>
        <v>0</v>
      </c>
      <c r="D3222" s="20">
        <f>Разбивка_по_щитам!F3227</f>
        <v>0</v>
      </c>
      <c r="E3222" s="20">
        <f>Разбивка_по_щитам!H3227</f>
        <v>0</v>
      </c>
      <c r="F3222" s="20">
        <f>Разбивка_по_щитам!I3227</f>
        <v>0</v>
      </c>
      <c r="G3222" s="20">
        <f>Разбивка_по_щитам!J3227</f>
        <v>0</v>
      </c>
      <c r="H3222" s="20">
        <f>Разбивка_по_щитам!K3227</f>
        <v>0</v>
      </c>
      <c r="I3222" s="20">
        <f>Разбивка_по_щитам!L3227</f>
        <v>0</v>
      </c>
      <c r="J3222" s="20">
        <f>Разбивка_по_щитам!M3227</f>
        <v>0</v>
      </c>
      <c r="K3222" s="20">
        <f>Разбивка_по_щитам!N3227</f>
        <v>0</v>
      </c>
      <c r="L3222" s="20"/>
      <c r="M3222" s="20">
        <f>Разбивка_по_щитам!P3227</f>
        <v>0</v>
      </c>
      <c r="N3222" s="20"/>
    </row>
    <row r="3223" spans="2:14" x14ac:dyDescent="0.2">
      <c r="B3223" s="20">
        <f>Разбивка_по_щитам!B3228</f>
        <v>0</v>
      </c>
      <c r="C3223" s="20">
        <f>Разбивка_по_щитам!C3228</f>
        <v>0</v>
      </c>
      <c r="D3223" s="20">
        <f>Разбивка_по_щитам!F3228</f>
        <v>0</v>
      </c>
      <c r="E3223" s="20">
        <f>Разбивка_по_щитам!H3228</f>
        <v>0</v>
      </c>
      <c r="F3223" s="20">
        <f>Разбивка_по_щитам!I3228</f>
        <v>0</v>
      </c>
      <c r="G3223" s="20">
        <f>Разбивка_по_щитам!J3228</f>
        <v>0</v>
      </c>
      <c r="H3223" s="20">
        <f>Разбивка_по_щитам!K3228</f>
        <v>0</v>
      </c>
      <c r="I3223" s="20">
        <f>Разбивка_по_щитам!L3228</f>
        <v>0</v>
      </c>
      <c r="J3223" s="20">
        <f>Разбивка_по_щитам!M3228</f>
        <v>0</v>
      </c>
      <c r="K3223" s="20">
        <f>Разбивка_по_щитам!N3228</f>
        <v>0</v>
      </c>
      <c r="L3223" s="20"/>
      <c r="M3223" s="20">
        <f>Разбивка_по_щитам!P3228</f>
        <v>0</v>
      </c>
      <c r="N3223" s="20"/>
    </row>
    <row r="3224" spans="2:14" x14ac:dyDescent="0.2">
      <c r="B3224" s="20">
        <f>Разбивка_по_щитам!B3229</f>
        <v>0</v>
      </c>
      <c r="C3224" s="20">
        <f>Разбивка_по_щитам!C3229</f>
        <v>0</v>
      </c>
      <c r="D3224" s="20">
        <f>Разбивка_по_щитам!F3229</f>
        <v>0</v>
      </c>
      <c r="E3224" s="20">
        <f>Разбивка_по_щитам!H3229</f>
        <v>0</v>
      </c>
      <c r="F3224" s="20">
        <f>Разбивка_по_щитам!I3229</f>
        <v>0</v>
      </c>
      <c r="G3224" s="20">
        <f>Разбивка_по_щитам!J3229</f>
        <v>0</v>
      </c>
      <c r="H3224" s="20">
        <f>Разбивка_по_щитам!K3229</f>
        <v>0</v>
      </c>
      <c r="I3224" s="20">
        <f>Разбивка_по_щитам!L3229</f>
        <v>0</v>
      </c>
      <c r="J3224" s="20">
        <f>Разбивка_по_щитам!M3229</f>
        <v>0</v>
      </c>
      <c r="K3224" s="20">
        <f>Разбивка_по_щитам!N3229</f>
        <v>0</v>
      </c>
      <c r="L3224" s="20"/>
      <c r="M3224" s="20">
        <f>Разбивка_по_щитам!P3229</f>
        <v>0</v>
      </c>
      <c r="N3224" s="20"/>
    </row>
    <row r="3225" spans="2:14" x14ac:dyDescent="0.2">
      <c r="B3225" s="20">
        <f>Разбивка_по_щитам!B3230</f>
        <v>0</v>
      </c>
      <c r="C3225" s="20">
        <f>Разбивка_по_щитам!C3230</f>
        <v>0</v>
      </c>
      <c r="D3225" s="20">
        <f>Разбивка_по_щитам!F3230</f>
        <v>0</v>
      </c>
      <c r="E3225" s="20">
        <f>Разбивка_по_щитам!H3230</f>
        <v>0</v>
      </c>
      <c r="F3225" s="20">
        <f>Разбивка_по_щитам!I3230</f>
        <v>0</v>
      </c>
      <c r="G3225" s="20">
        <f>Разбивка_по_щитам!J3230</f>
        <v>0</v>
      </c>
      <c r="H3225" s="20">
        <f>Разбивка_по_щитам!K3230</f>
        <v>0</v>
      </c>
      <c r="I3225" s="20">
        <f>Разбивка_по_щитам!L3230</f>
        <v>0</v>
      </c>
      <c r="J3225" s="20">
        <f>Разбивка_по_щитам!M3230</f>
        <v>0</v>
      </c>
      <c r="K3225" s="20">
        <f>Разбивка_по_щитам!N3230</f>
        <v>0</v>
      </c>
      <c r="L3225" s="20"/>
      <c r="M3225" s="20">
        <f>Разбивка_по_щитам!P3230</f>
        <v>0</v>
      </c>
      <c r="N3225" s="20"/>
    </row>
    <row r="3226" spans="2:14" x14ac:dyDescent="0.2">
      <c r="B3226" s="20">
        <f>Разбивка_по_щитам!B3231</f>
        <v>0</v>
      </c>
      <c r="C3226" s="20">
        <f>Разбивка_по_щитам!C3231</f>
        <v>0</v>
      </c>
      <c r="D3226" s="20">
        <f>Разбивка_по_щитам!F3231</f>
        <v>0</v>
      </c>
      <c r="E3226" s="20">
        <f>Разбивка_по_щитам!H3231</f>
        <v>0</v>
      </c>
      <c r="F3226" s="20">
        <f>Разбивка_по_щитам!I3231</f>
        <v>0</v>
      </c>
      <c r="G3226" s="20">
        <f>Разбивка_по_щитам!J3231</f>
        <v>0</v>
      </c>
      <c r="H3226" s="20">
        <f>Разбивка_по_щитам!K3231</f>
        <v>0</v>
      </c>
      <c r="I3226" s="20">
        <f>Разбивка_по_щитам!L3231</f>
        <v>0</v>
      </c>
      <c r="J3226" s="20">
        <f>Разбивка_по_щитам!M3231</f>
        <v>0</v>
      </c>
      <c r="K3226" s="20">
        <f>Разбивка_по_щитам!N3231</f>
        <v>0</v>
      </c>
      <c r="L3226" s="20"/>
      <c r="M3226" s="20">
        <f>Разбивка_по_щитам!P3231</f>
        <v>0</v>
      </c>
      <c r="N3226" s="20"/>
    </row>
    <row r="3227" spans="2:14" x14ac:dyDescent="0.2">
      <c r="B3227" s="20">
        <f>Разбивка_по_щитам!B3232</f>
        <v>0</v>
      </c>
      <c r="C3227" s="20">
        <f>Разбивка_по_щитам!C3232</f>
        <v>0</v>
      </c>
      <c r="D3227" s="20">
        <f>Разбивка_по_щитам!F3232</f>
        <v>0</v>
      </c>
      <c r="E3227" s="20">
        <f>Разбивка_по_щитам!H3232</f>
        <v>0</v>
      </c>
      <c r="F3227" s="20">
        <f>Разбивка_по_щитам!I3232</f>
        <v>0</v>
      </c>
      <c r="G3227" s="20">
        <f>Разбивка_по_щитам!J3232</f>
        <v>0</v>
      </c>
      <c r="H3227" s="20">
        <f>Разбивка_по_щитам!K3232</f>
        <v>0</v>
      </c>
      <c r="I3227" s="20">
        <f>Разбивка_по_щитам!L3232</f>
        <v>0</v>
      </c>
      <c r="J3227" s="20">
        <f>Разбивка_по_щитам!M3232</f>
        <v>0</v>
      </c>
      <c r="K3227" s="20">
        <f>Разбивка_по_щитам!N3232</f>
        <v>0</v>
      </c>
      <c r="L3227" s="20"/>
      <c r="M3227" s="20">
        <f>Разбивка_по_щитам!P3232</f>
        <v>0</v>
      </c>
      <c r="N3227" s="20"/>
    </row>
    <row r="3228" spans="2:14" x14ac:dyDescent="0.2">
      <c r="B3228" s="20">
        <f>Разбивка_по_щитам!B3233</f>
        <v>0</v>
      </c>
      <c r="C3228" s="20">
        <f>Разбивка_по_щитам!C3233</f>
        <v>0</v>
      </c>
      <c r="D3228" s="20">
        <f>Разбивка_по_щитам!F3233</f>
        <v>0</v>
      </c>
      <c r="E3228" s="20">
        <f>Разбивка_по_щитам!H3233</f>
        <v>0</v>
      </c>
      <c r="F3228" s="20">
        <f>Разбивка_по_щитам!I3233</f>
        <v>0</v>
      </c>
      <c r="G3228" s="20">
        <f>Разбивка_по_щитам!J3233</f>
        <v>0</v>
      </c>
      <c r="H3228" s="20">
        <f>Разбивка_по_щитам!K3233</f>
        <v>0</v>
      </c>
      <c r="I3228" s="20">
        <f>Разбивка_по_щитам!L3233</f>
        <v>0</v>
      </c>
      <c r="J3228" s="20">
        <f>Разбивка_по_щитам!M3233</f>
        <v>0</v>
      </c>
      <c r="K3228" s="20">
        <f>Разбивка_по_щитам!N3233</f>
        <v>0</v>
      </c>
      <c r="L3228" s="20"/>
      <c r="M3228" s="20">
        <f>Разбивка_по_щитам!P3233</f>
        <v>0</v>
      </c>
      <c r="N3228" s="20"/>
    </row>
    <row r="3229" spans="2:14" x14ac:dyDescent="0.2">
      <c r="B3229" s="20">
        <f>Разбивка_по_щитам!B3234</f>
        <v>0</v>
      </c>
      <c r="C3229" s="20">
        <f>Разбивка_по_щитам!C3234</f>
        <v>0</v>
      </c>
      <c r="D3229" s="20">
        <f>Разбивка_по_щитам!F3234</f>
        <v>0</v>
      </c>
      <c r="E3229" s="20">
        <f>Разбивка_по_щитам!H3234</f>
        <v>0</v>
      </c>
      <c r="F3229" s="20">
        <f>Разбивка_по_щитам!I3234</f>
        <v>0</v>
      </c>
      <c r="G3229" s="20">
        <f>Разбивка_по_щитам!J3234</f>
        <v>0</v>
      </c>
      <c r="H3229" s="20">
        <f>Разбивка_по_щитам!K3234</f>
        <v>0</v>
      </c>
      <c r="I3229" s="20">
        <f>Разбивка_по_щитам!L3234</f>
        <v>0</v>
      </c>
      <c r="J3229" s="20">
        <f>Разбивка_по_щитам!M3234</f>
        <v>0</v>
      </c>
      <c r="K3229" s="20">
        <f>Разбивка_по_щитам!N3234</f>
        <v>0</v>
      </c>
      <c r="L3229" s="20"/>
      <c r="M3229" s="20">
        <f>Разбивка_по_щитам!P3234</f>
        <v>0</v>
      </c>
      <c r="N3229" s="20"/>
    </row>
    <row r="3230" spans="2:14" x14ac:dyDescent="0.2">
      <c r="B3230" s="20">
        <f>Разбивка_по_щитам!B3235</f>
        <v>0</v>
      </c>
      <c r="C3230" s="20">
        <f>Разбивка_по_щитам!C3235</f>
        <v>0</v>
      </c>
      <c r="D3230" s="20">
        <f>Разбивка_по_щитам!F3235</f>
        <v>0</v>
      </c>
      <c r="E3230" s="20">
        <f>Разбивка_по_щитам!H3235</f>
        <v>0</v>
      </c>
      <c r="F3230" s="20">
        <f>Разбивка_по_щитам!I3235</f>
        <v>0</v>
      </c>
      <c r="G3230" s="20">
        <f>Разбивка_по_щитам!J3235</f>
        <v>0</v>
      </c>
      <c r="H3230" s="20">
        <f>Разбивка_по_щитам!K3235</f>
        <v>0</v>
      </c>
      <c r="I3230" s="20">
        <f>Разбивка_по_щитам!L3235</f>
        <v>0</v>
      </c>
      <c r="J3230" s="20">
        <f>Разбивка_по_щитам!M3235</f>
        <v>0</v>
      </c>
      <c r="K3230" s="20">
        <f>Разбивка_по_щитам!N3235</f>
        <v>0</v>
      </c>
      <c r="L3230" s="20"/>
      <c r="M3230" s="20">
        <f>Разбивка_по_щитам!P3235</f>
        <v>0</v>
      </c>
      <c r="N3230" s="20"/>
    </row>
    <row r="3231" spans="2:14" x14ac:dyDescent="0.2">
      <c r="B3231" s="20">
        <f>Разбивка_по_щитам!B3236</f>
        <v>0</v>
      </c>
      <c r="C3231" s="20">
        <f>Разбивка_по_щитам!C3236</f>
        <v>0</v>
      </c>
      <c r="D3231" s="20">
        <f>Разбивка_по_щитам!F3236</f>
        <v>0</v>
      </c>
      <c r="E3231" s="20">
        <f>Разбивка_по_щитам!H3236</f>
        <v>0</v>
      </c>
      <c r="F3231" s="20">
        <f>Разбивка_по_щитам!I3236</f>
        <v>0</v>
      </c>
      <c r="G3231" s="20">
        <f>Разбивка_по_щитам!J3236</f>
        <v>0</v>
      </c>
      <c r="H3231" s="20">
        <f>Разбивка_по_щитам!K3236</f>
        <v>0</v>
      </c>
      <c r="I3231" s="20">
        <f>Разбивка_по_щитам!L3236</f>
        <v>0</v>
      </c>
      <c r="J3231" s="20">
        <f>Разбивка_по_щитам!M3236</f>
        <v>0</v>
      </c>
      <c r="K3231" s="20">
        <f>Разбивка_по_щитам!N3236</f>
        <v>0</v>
      </c>
      <c r="L3231" s="20"/>
      <c r="M3231" s="20">
        <f>Разбивка_по_щитам!P3236</f>
        <v>0</v>
      </c>
      <c r="N3231" s="20"/>
    </row>
    <row r="3232" spans="2:14" x14ac:dyDescent="0.2">
      <c r="B3232" s="20">
        <f>Разбивка_по_щитам!B3237</f>
        <v>0</v>
      </c>
      <c r="C3232" s="20">
        <f>Разбивка_по_щитам!C3237</f>
        <v>0</v>
      </c>
      <c r="D3232" s="20">
        <f>Разбивка_по_щитам!F3237</f>
        <v>0</v>
      </c>
      <c r="E3232" s="20">
        <f>Разбивка_по_щитам!H3237</f>
        <v>0</v>
      </c>
      <c r="F3232" s="20">
        <f>Разбивка_по_щитам!I3237</f>
        <v>0</v>
      </c>
      <c r="G3232" s="20">
        <f>Разбивка_по_щитам!J3237</f>
        <v>0</v>
      </c>
      <c r="H3232" s="20">
        <f>Разбивка_по_щитам!K3237</f>
        <v>0</v>
      </c>
      <c r="I3232" s="20">
        <f>Разбивка_по_щитам!L3237</f>
        <v>0</v>
      </c>
      <c r="J3232" s="20">
        <f>Разбивка_по_щитам!M3237</f>
        <v>0</v>
      </c>
      <c r="K3232" s="20">
        <f>Разбивка_по_щитам!N3237</f>
        <v>0</v>
      </c>
      <c r="L3232" s="20"/>
      <c r="M3232" s="20">
        <f>Разбивка_по_щитам!P3237</f>
        <v>0</v>
      </c>
      <c r="N3232" s="20"/>
    </row>
    <row r="3233" spans="2:14" x14ac:dyDescent="0.2">
      <c r="B3233" s="20">
        <f>Разбивка_по_щитам!B3238</f>
        <v>0</v>
      </c>
      <c r="C3233" s="20">
        <f>Разбивка_по_щитам!C3238</f>
        <v>0</v>
      </c>
      <c r="D3233" s="20">
        <f>Разбивка_по_щитам!F3238</f>
        <v>0</v>
      </c>
      <c r="E3233" s="20">
        <f>Разбивка_по_щитам!H3238</f>
        <v>0</v>
      </c>
      <c r="F3233" s="20">
        <f>Разбивка_по_щитам!I3238</f>
        <v>0</v>
      </c>
      <c r="G3233" s="20">
        <f>Разбивка_по_щитам!J3238</f>
        <v>0</v>
      </c>
      <c r="H3233" s="20">
        <f>Разбивка_по_щитам!K3238</f>
        <v>0</v>
      </c>
      <c r="I3233" s="20">
        <f>Разбивка_по_щитам!L3238</f>
        <v>0</v>
      </c>
      <c r="J3233" s="20">
        <f>Разбивка_по_щитам!M3238</f>
        <v>0</v>
      </c>
      <c r="K3233" s="20">
        <f>Разбивка_по_щитам!N3238</f>
        <v>0</v>
      </c>
      <c r="L3233" s="20"/>
      <c r="M3233" s="20">
        <f>Разбивка_по_щитам!P3238</f>
        <v>0</v>
      </c>
      <c r="N3233" s="20"/>
    </row>
    <row r="3234" spans="2:14" x14ac:dyDescent="0.2">
      <c r="B3234" s="20">
        <f>Разбивка_по_щитам!B3239</f>
        <v>0</v>
      </c>
      <c r="C3234" s="20">
        <f>Разбивка_по_щитам!C3239</f>
        <v>0</v>
      </c>
      <c r="D3234" s="20">
        <f>Разбивка_по_щитам!F3239</f>
        <v>0</v>
      </c>
      <c r="E3234" s="20">
        <f>Разбивка_по_щитам!H3239</f>
        <v>0</v>
      </c>
      <c r="F3234" s="20">
        <f>Разбивка_по_щитам!I3239</f>
        <v>0</v>
      </c>
      <c r="G3234" s="20">
        <f>Разбивка_по_щитам!J3239</f>
        <v>0</v>
      </c>
      <c r="H3234" s="20">
        <f>Разбивка_по_щитам!K3239</f>
        <v>0</v>
      </c>
      <c r="I3234" s="20">
        <f>Разбивка_по_щитам!L3239</f>
        <v>0</v>
      </c>
      <c r="J3234" s="20">
        <f>Разбивка_по_щитам!M3239</f>
        <v>0</v>
      </c>
      <c r="K3234" s="20">
        <f>Разбивка_по_щитам!N3239</f>
        <v>0</v>
      </c>
      <c r="L3234" s="20"/>
      <c r="M3234" s="20">
        <f>Разбивка_по_щитам!P3239</f>
        <v>0</v>
      </c>
      <c r="N3234" s="20"/>
    </row>
    <row r="3235" spans="2:14" x14ac:dyDescent="0.2">
      <c r="B3235" s="20">
        <f>Разбивка_по_щитам!B3240</f>
        <v>0</v>
      </c>
      <c r="C3235" s="20">
        <f>Разбивка_по_щитам!C3240</f>
        <v>0</v>
      </c>
      <c r="D3235" s="20">
        <f>Разбивка_по_щитам!F3240</f>
        <v>0</v>
      </c>
      <c r="E3235" s="20">
        <f>Разбивка_по_щитам!H3240</f>
        <v>0</v>
      </c>
      <c r="F3235" s="20">
        <f>Разбивка_по_щитам!I3240</f>
        <v>0</v>
      </c>
      <c r="G3235" s="20">
        <f>Разбивка_по_щитам!J3240</f>
        <v>0</v>
      </c>
      <c r="H3235" s="20">
        <f>Разбивка_по_щитам!K3240</f>
        <v>0</v>
      </c>
      <c r="I3235" s="20">
        <f>Разбивка_по_щитам!L3240</f>
        <v>0</v>
      </c>
      <c r="J3235" s="20">
        <f>Разбивка_по_щитам!M3240</f>
        <v>0</v>
      </c>
      <c r="K3235" s="20">
        <f>Разбивка_по_щитам!N3240</f>
        <v>0</v>
      </c>
      <c r="L3235" s="20"/>
      <c r="M3235" s="20">
        <f>Разбивка_по_щитам!P3240</f>
        <v>0</v>
      </c>
      <c r="N3235" s="20"/>
    </row>
    <row r="3236" spans="2:14" x14ac:dyDescent="0.2">
      <c r="B3236" s="20">
        <f>Разбивка_по_щитам!B3241</f>
        <v>0</v>
      </c>
      <c r="C3236" s="20">
        <f>Разбивка_по_щитам!C3241</f>
        <v>0</v>
      </c>
      <c r="D3236" s="20">
        <f>Разбивка_по_щитам!F3241</f>
        <v>0</v>
      </c>
      <c r="E3236" s="20">
        <f>Разбивка_по_щитам!H3241</f>
        <v>0</v>
      </c>
      <c r="F3236" s="20">
        <f>Разбивка_по_щитам!I3241</f>
        <v>0</v>
      </c>
      <c r="G3236" s="20">
        <f>Разбивка_по_щитам!J3241</f>
        <v>0</v>
      </c>
      <c r="H3236" s="20">
        <f>Разбивка_по_щитам!K3241</f>
        <v>0</v>
      </c>
      <c r="I3236" s="20">
        <f>Разбивка_по_щитам!L3241</f>
        <v>0</v>
      </c>
      <c r="J3236" s="20">
        <f>Разбивка_по_щитам!M3241</f>
        <v>0</v>
      </c>
      <c r="K3236" s="20">
        <f>Разбивка_по_щитам!N3241</f>
        <v>0</v>
      </c>
      <c r="L3236" s="20"/>
      <c r="M3236" s="20">
        <f>Разбивка_по_щитам!P3241</f>
        <v>0</v>
      </c>
      <c r="N3236" s="20"/>
    </row>
    <row r="3237" spans="2:14" x14ac:dyDescent="0.2">
      <c r="B3237" s="20">
        <f>Разбивка_по_щитам!B3242</f>
        <v>0</v>
      </c>
      <c r="C3237" s="20">
        <f>Разбивка_по_щитам!C3242</f>
        <v>0</v>
      </c>
      <c r="D3237" s="20">
        <f>Разбивка_по_щитам!F3242</f>
        <v>0</v>
      </c>
      <c r="E3237" s="20">
        <f>Разбивка_по_щитам!H3242</f>
        <v>0</v>
      </c>
      <c r="F3237" s="20">
        <f>Разбивка_по_щитам!I3242</f>
        <v>0</v>
      </c>
      <c r="G3237" s="20">
        <f>Разбивка_по_щитам!J3242</f>
        <v>0</v>
      </c>
      <c r="H3237" s="20">
        <f>Разбивка_по_щитам!K3242</f>
        <v>0</v>
      </c>
      <c r="I3237" s="20">
        <f>Разбивка_по_щитам!L3242</f>
        <v>0</v>
      </c>
      <c r="J3237" s="20">
        <f>Разбивка_по_щитам!M3242</f>
        <v>0</v>
      </c>
      <c r="K3237" s="20">
        <f>Разбивка_по_щитам!N3242</f>
        <v>0</v>
      </c>
      <c r="L3237" s="20"/>
      <c r="M3237" s="20">
        <f>Разбивка_по_щитам!P3242</f>
        <v>0</v>
      </c>
      <c r="N3237" s="20"/>
    </row>
    <row r="3238" spans="2:14" x14ac:dyDescent="0.2">
      <c r="B3238" s="20">
        <f>Разбивка_по_щитам!B3243</f>
        <v>0</v>
      </c>
      <c r="C3238" s="20">
        <f>Разбивка_по_щитам!C3243</f>
        <v>0</v>
      </c>
      <c r="D3238" s="20">
        <f>Разбивка_по_щитам!F3243</f>
        <v>0</v>
      </c>
      <c r="E3238" s="20">
        <f>Разбивка_по_щитам!H3243</f>
        <v>0</v>
      </c>
      <c r="F3238" s="20">
        <f>Разбивка_по_щитам!I3243</f>
        <v>0</v>
      </c>
      <c r="G3238" s="20">
        <f>Разбивка_по_щитам!J3243</f>
        <v>0</v>
      </c>
      <c r="H3238" s="20">
        <f>Разбивка_по_щитам!K3243</f>
        <v>0</v>
      </c>
      <c r="I3238" s="20">
        <f>Разбивка_по_щитам!L3243</f>
        <v>0</v>
      </c>
      <c r="J3238" s="20">
        <f>Разбивка_по_щитам!M3243</f>
        <v>0</v>
      </c>
      <c r="K3238" s="20">
        <f>Разбивка_по_щитам!N3243</f>
        <v>0</v>
      </c>
      <c r="L3238" s="20"/>
      <c r="M3238" s="20">
        <f>Разбивка_по_щитам!P3243</f>
        <v>0</v>
      </c>
      <c r="N3238" s="20"/>
    </row>
    <row r="3239" spans="2:14" x14ac:dyDescent="0.2">
      <c r="B3239" s="20">
        <f>Разбивка_по_щитам!B3244</f>
        <v>0</v>
      </c>
      <c r="C3239" s="20">
        <f>Разбивка_по_щитам!C3244</f>
        <v>0</v>
      </c>
      <c r="D3239" s="20">
        <f>Разбивка_по_щитам!F3244</f>
        <v>0</v>
      </c>
      <c r="E3239" s="20">
        <f>Разбивка_по_щитам!H3244</f>
        <v>0</v>
      </c>
      <c r="F3239" s="20">
        <f>Разбивка_по_щитам!I3244</f>
        <v>0</v>
      </c>
      <c r="G3239" s="20">
        <f>Разбивка_по_щитам!J3244</f>
        <v>0</v>
      </c>
      <c r="H3239" s="20">
        <f>Разбивка_по_щитам!K3244</f>
        <v>0</v>
      </c>
      <c r="I3239" s="20">
        <f>Разбивка_по_щитам!L3244</f>
        <v>0</v>
      </c>
      <c r="J3239" s="20">
        <f>Разбивка_по_щитам!M3244</f>
        <v>0</v>
      </c>
      <c r="K3239" s="20">
        <f>Разбивка_по_щитам!N3244</f>
        <v>0</v>
      </c>
      <c r="L3239" s="20"/>
      <c r="M3239" s="20">
        <f>Разбивка_по_щитам!P3244</f>
        <v>0</v>
      </c>
      <c r="N3239" s="20"/>
    </row>
    <row r="3240" spans="2:14" x14ac:dyDescent="0.2">
      <c r="B3240" s="20">
        <f>Разбивка_по_щитам!B3245</f>
        <v>0</v>
      </c>
      <c r="C3240" s="20">
        <f>Разбивка_по_щитам!C3245</f>
        <v>0</v>
      </c>
      <c r="D3240" s="20">
        <f>Разбивка_по_щитам!F3245</f>
        <v>0</v>
      </c>
      <c r="E3240" s="20">
        <f>Разбивка_по_щитам!H3245</f>
        <v>0</v>
      </c>
      <c r="F3240" s="20">
        <f>Разбивка_по_щитам!I3245</f>
        <v>0</v>
      </c>
      <c r="G3240" s="20">
        <f>Разбивка_по_щитам!J3245</f>
        <v>0</v>
      </c>
      <c r="H3240" s="20">
        <f>Разбивка_по_щитам!K3245</f>
        <v>0</v>
      </c>
      <c r="I3240" s="20">
        <f>Разбивка_по_щитам!L3245</f>
        <v>0</v>
      </c>
      <c r="J3240" s="20">
        <f>Разбивка_по_щитам!M3245</f>
        <v>0</v>
      </c>
      <c r="K3240" s="20">
        <f>Разбивка_по_щитам!N3245</f>
        <v>0</v>
      </c>
      <c r="L3240" s="20"/>
      <c r="M3240" s="20">
        <f>Разбивка_по_щитам!P3245</f>
        <v>0</v>
      </c>
      <c r="N3240" s="20"/>
    </row>
    <row r="3241" spans="2:14" x14ac:dyDescent="0.2">
      <c r="B3241" s="20">
        <f>Разбивка_по_щитам!B3246</f>
        <v>0</v>
      </c>
      <c r="C3241" s="20">
        <f>Разбивка_по_щитам!C3246</f>
        <v>0</v>
      </c>
      <c r="D3241" s="20">
        <f>Разбивка_по_щитам!F3246</f>
        <v>0</v>
      </c>
      <c r="E3241" s="20">
        <f>Разбивка_по_щитам!H3246</f>
        <v>0</v>
      </c>
      <c r="F3241" s="20">
        <f>Разбивка_по_щитам!I3246</f>
        <v>0</v>
      </c>
      <c r="G3241" s="20">
        <f>Разбивка_по_щитам!J3246</f>
        <v>0</v>
      </c>
      <c r="H3241" s="20">
        <f>Разбивка_по_щитам!K3246</f>
        <v>0</v>
      </c>
      <c r="I3241" s="20">
        <f>Разбивка_по_щитам!L3246</f>
        <v>0</v>
      </c>
      <c r="J3241" s="20">
        <f>Разбивка_по_щитам!M3246</f>
        <v>0</v>
      </c>
      <c r="K3241" s="20">
        <f>Разбивка_по_щитам!N3246</f>
        <v>0</v>
      </c>
      <c r="L3241" s="20"/>
      <c r="M3241" s="20">
        <f>Разбивка_по_щитам!P3246</f>
        <v>0</v>
      </c>
      <c r="N3241" s="20"/>
    </row>
    <row r="3242" spans="2:14" x14ac:dyDescent="0.2">
      <c r="B3242" s="20">
        <f>Разбивка_по_щитам!B3247</f>
        <v>0</v>
      </c>
      <c r="C3242" s="20">
        <f>Разбивка_по_щитам!C3247</f>
        <v>0</v>
      </c>
      <c r="D3242" s="20">
        <f>Разбивка_по_щитам!F3247</f>
        <v>0</v>
      </c>
      <c r="E3242" s="20">
        <f>Разбивка_по_щитам!H3247</f>
        <v>0</v>
      </c>
      <c r="F3242" s="20">
        <f>Разбивка_по_щитам!I3247</f>
        <v>0</v>
      </c>
      <c r="G3242" s="20">
        <f>Разбивка_по_щитам!J3247</f>
        <v>0</v>
      </c>
      <c r="H3242" s="20">
        <f>Разбивка_по_щитам!K3247</f>
        <v>0</v>
      </c>
      <c r="I3242" s="20">
        <f>Разбивка_по_щитам!L3247</f>
        <v>0</v>
      </c>
      <c r="J3242" s="20">
        <f>Разбивка_по_щитам!M3247</f>
        <v>0</v>
      </c>
      <c r="K3242" s="20">
        <f>Разбивка_по_щитам!N3247</f>
        <v>0</v>
      </c>
      <c r="L3242" s="20"/>
      <c r="M3242" s="20">
        <f>Разбивка_по_щитам!P3247</f>
        <v>0</v>
      </c>
      <c r="N3242" s="20"/>
    </row>
    <row r="3243" spans="2:14" x14ac:dyDescent="0.2">
      <c r="B3243" s="20">
        <f>Разбивка_по_щитам!B3248</f>
        <v>0</v>
      </c>
      <c r="C3243" s="20">
        <f>Разбивка_по_щитам!C3248</f>
        <v>0</v>
      </c>
      <c r="D3243" s="20">
        <f>Разбивка_по_щитам!F3248</f>
        <v>0</v>
      </c>
      <c r="E3243" s="20">
        <f>Разбивка_по_щитам!H3248</f>
        <v>0</v>
      </c>
      <c r="F3243" s="20">
        <f>Разбивка_по_щитам!I3248</f>
        <v>0</v>
      </c>
      <c r="G3243" s="20">
        <f>Разбивка_по_щитам!J3248</f>
        <v>0</v>
      </c>
      <c r="H3243" s="20">
        <f>Разбивка_по_щитам!K3248</f>
        <v>0</v>
      </c>
      <c r="I3243" s="20">
        <f>Разбивка_по_щитам!L3248</f>
        <v>0</v>
      </c>
      <c r="J3243" s="20">
        <f>Разбивка_по_щитам!M3248</f>
        <v>0</v>
      </c>
      <c r="K3243" s="20">
        <f>Разбивка_по_щитам!N3248</f>
        <v>0</v>
      </c>
      <c r="L3243" s="20"/>
      <c r="M3243" s="20">
        <f>Разбивка_по_щитам!P3248</f>
        <v>0</v>
      </c>
      <c r="N3243" s="20"/>
    </row>
    <row r="3244" spans="2:14" x14ac:dyDescent="0.2">
      <c r="B3244" s="20">
        <f>Разбивка_по_щитам!B3249</f>
        <v>0</v>
      </c>
      <c r="C3244" s="20">
        <f>Разбивка_по_щитам!C3249</f>
        <v>0</v>
      </c>
      <c r="D3244" s="20">
        <f>Разбивка_по_щитам!F3249</f>
        <v>0</v>
      </c>
      <c r="E3244" s="20">
        <f>Разбивка_по_щитам!H3249</f>
        <v>0</v>
      </c>
      <c r="F3244" s="20">
        <f>Разбивка_по_щитам!I3249</f>
        <v>0</v>
      </c>
      <c r="G3244" s="20">
        <f>Разбивка_по_щитам!J3249</f>
        <v>0</v>
      </c>
      <c r="H3244" s="20">
        <f>Разбивка_по_щитам!K3249</f>
        <v>0</v>
      </c>
      <c r="I3244" s="20">
        <f>Разбивка_по_щитам!L3249</f>
        <v>0</v>
      </c>
      <c r="J3244" s="20">
        <f>Разбивка_по_щитам!M3249</f>
        <v>0</v>
      </c>
      <c r="K3244" s="20">
        <f>Разбивка_по_щитам!N3249</f>
        <v>0</v>
      </c>
      <c r="L3244" s="20"/>
      <c r="M3244" s="20">
        <f>Разбивка_по_щитам!P3249</f>
        <v>0</v>
      </c>
      <c r="N3244" s="20"/>
    </row>
    <row r="3245" spans="2:14" x14ac:dyDescent="0.2">
      <c r="B3245" s="20">
        <f>Разбивка_по_щитам!B3250</f>
        <v>0</v>
      </c>
      <c r="C3245" s="20">
        <f>Разбивка_по_щитам!C3250</f>
        <v>0</v>
      </c>
      <c r="D3245" s="20">
        <f>Разбивка_по_щитам!F3250</f>
        <v>0</v>
      </c>
      <c r="E3245" s="20">
        <f>Разбивка_по_щитам!H3250</f>
        <v>0</v>
      </c>
      <c r="F3245" s="20">
        <f>Разбивка_по_щитам!I3250</f>
        <v>0</v>
      </c>
      <c r="G3245" s="20">
        <f>Разбивка_по_щитам!J3250</f>
        <v>0</v>
      </c>
      <c r="H3245" s="20">
        <f>Разбивка_по_щитам!K3250</f>
        <v>0</v>
      </c>
      <c r="I3245" s="20">
        <f>Разбивка_по_щитам!L3250</f>
        <v>0</v>
      </c>
      <c r="J3245" s="20">
        <f>Разбивка_по_щитам!M3250</f>
        <v>0</v>
      </c>
      <c r="K3245" s="20">
        <f>Разбивка_по_щитам!N3250</f>
        <v>0</v>
      </c>
      <c r="L3245" s="20"/>
      <c r="M3245" s="20">
        <f>Разбивка_по_щитам!P3250</f>
        <v>0</v>
      </c>
      <c r="N3245" s="20"/>
    </row>
    <row r="3246" spans="2:14" x14ac:dyDescent="0.2">
      <c r="B3246" s="20">
        <f>Разбивка_по_щитам!B3251</f>
        <v>0</v>
      </c>
      <c r="C3246" s="20">
        <f>Разбивка_по_щитам!C3251</f>
        <v>0</v>
      </c>
      <c r="D3246" s="20">
        <f>Разбивка_по_щитам!F3251</f>
        <v>0</v>
      </c>
      <c r="E3246" s="20">
        <f>Разбивка_по_щитам!H3251</f>
        <v>0</v>
      </c>
      <c r="F3246" s="20">
        <f>Разбивка_по_щитам!I3251</f>
        <v>0</v>
      </c>
      <c r="G3246" s="20">
        <f>Разбивка_по_щитам!J3251</f>
        <v>0</v>
      </c>
      <c r="H3246" s="20">
        <f>Разбивка_по_щитам!K3251</f>
        <v>0</v>
      </c>
      <c r="I3246" s="20">
        <f>Разбивка_по_щитам!L3251</f>
        <v>0</v>
      </c>
      <c r="J3246" s="20">
        <f>Разбивка_по_щитам!M3251</f>
        <v>0</v>
      </c>
      <c r="K3246" s="20">
        <f>Разбивка_по_щитам!N3251</f>
        <v>0</v>
      </c>
      <c r="L3246" s="20"/>
      <c r="M3246" s="20">
        <f>Разбивка_по_щитам!P3251</f>
        <v>0</v>
      </c>
      <c r="N3246" s="20"/>
    </row>
    <row r="3247" spans="2:14" x14ac:dyDescent="0.2">
      <c r="B3247" s="20">
        <f>Разбивка_по_щитам!B3252</f>
        <v>0</v>
      </c>
      <c r="C3247" s="20">
        <f>Разбивка_по_щитам!C3252</f>
        <v>0</v>
      </c>
      <c r="D3247" s="20">
        <f>Разбивка_по_щитам!F3252</f>
        <v>0</v>
      </c>
      <c r="E3247" s="20">
        <f>Разбивка_по_щитам!H3252</f>
        <v>0</v>
      </c>
      <c r="F3247" s="20">
        <f>Разбивка_по_щитам!I3252</f>
        <v>0</v>
      </c>
      <c r="G3247" s="20">
        <f>Разбивка_по_щитам!J3252</f>
        <v>0</v>
      </c>
      <c r="H3247" s="20">
        <f>Разбивка_по_щитам!K3252</f>
        <v>0</v>
      </c>
      <c r="I3247" s="20">
        <f>Разбивка_по_щитам!L3252</f>
        <v>0</v>
      </c>
      <c r="J3247" s="20">
        <f>Разбивка_по_щитам!M3252</f>
        <v>0</v>
      </c>
      <c r="K3247" s="20">
        <f>Разбивка_по_щитам!N3252</f>
        <v>0</v>
      </c>
      <c r="L3247" s="20"/>
      <c r="M3247" s="20">
        <f>Разбивка_по_щитам!P3252</f>
        <v>0</v>
      </c>
      <c r="N3247" s="20"/>
    </row>
    <row r="3248" spans="2:14" x14ac:dyDescent="0.2">
      <c r="B3248" s="20">
        <f>Разбивка_по_щитам!B3253</f>
        <v>0</v>
      </c>
      <c r="C3248" s="20">
        <f>Разбивка_по_щитам!C3253</f>
        <v>0</v>
      </c>
      <c r="D3248" s="20">
        <f>Разбивка_по_щитам!F3253</f>
        <v>0</v>
      </c>
      <c r="E3248" s="20">
        <f>Разбивка_по_щитам!H3253</f>
        <v>0</v>
      </c>
      <c r="F3248" s="20">
        <f>Разбивка_по_щитам!I3253</f>
        <v>0</v>
      </c>
      <c r="G3248" s="20">
        <f>Разбивка_по_щитам!J3253</f>
        <v>0</v>
      </c>
      <c r="H3248" s="20">
        <f>Разбивка_по_щитам!K3253</f>
        <v>0</v>
      </c>
      <c r="I3248" s="20">
        <f>Разбивка_по_щитам!L3253</f>
        <v>0</v>
      </c>
      <c r="J3248" s="20">
        <f>Разбивка_по_щитам!M3253</f>
        <v>0</v>
      </c>
      <c r="K3248" s="20">
        <f>Разбивка_по_щитам!N3253</f>
        <v>0</v>
      </c>
      <c r="L3248" s="20"/>
      <c r="M3248" s="20">
        <f>Разбивка_по_щитам!P3253</f>
        <v>0</v>
      </c>
      <c r="N3248" s="20"/>
    </row>
    <row r="3249" spans="2:14" x14ac:dyDescent="0.2">
      <c r="B3249" s="20">
        <f>Разбивка_по_щитам!B3254</f>
        <v>0</v>
      </c>
      <c r="C3249" s="20">
        <f>Разбивка_по_щитам!C3254</f>
        <v>0</v>
      </c>
      <c r="D3249" s="20">
        <f>Разбивка_по_щитам!F3254</f>
        <v>0</v>
      </c>
      <c r="E3249" s="20">
        <f>Разбивка_по_щитам!H3254</f>
        <v>0</v>
      </c>
      <c r="F3249" s="20">
        <f>Разбивка_по_щитам!I3254</f>
        <v>0</v>
      </c>
      <c r="G3249" s="20">
        <f>Разбивка_по_щитам!J3254</f>
        <v>0</v>
      </c>
      <c r="H3249" s="20">
        <f>Разбивка_по_щитам!K3254</f>
        <v>0</v>
      </c>
      <c r="I3249" s="20">
        <f>Разбивка_по_щитам!L3254</f>
        <v>0</v>
      </c>
      <c r="J3249" s="20">
        <f>Разбивка_по_щитам!M3254</f>
        <v>0</v>
      </c>
      <c r="K3249" s="20">
        <f>Разбивка_по_щитам!N3254</f>
        <v>0</v>
      </c>
      <c r="L3249" s="20"/>
      <c r="M3249" s="20">
        <f>Разбивка_по_щитам!P3254</f>
        <v>0</v>
      </c>
      <c r="N3249" s="20"/>
    </row>
    <row r="3250" spans="2:14" x14ac:dyDescent="0.2">
      <c r="B3250" s="20">
        <f>Разбивка_по_щитам!B3255</f>
        <v>0</v>
      </c>
      <c r="C3250" s="20">
        <f>Разбивка_по_щитам!C3255</f>
        <v>0</v>
      </c>
      <c r="D3250" s="20">
        <f>Разбивка_по_щитам!F3255</f>
        <v>0</v>
      </c>
      <c r="E3250" s="20">
        <f>Разбивка_по_щитам!H3255</f>
        <v>0</v>
      </c>
      <c r="F3250" s="20">
        <f>Разбивка_по_щитам!I3255</f>
        <v>0</v>
      </c>
      <c r="G3250" s="20">
        <f>Разбивка_по_щитам!J3255</f>
        <v>0</v>
      </c>
      <c r="H3250" s="20">
        <f>Разбивка_по_щитам!K3255</f>
        <v>0</v>
      </c>
      <c r="I3250" s="20">
        <f>Разбивка_по_щитам!L3255</f>
        <v>0</v>
      </c>
      <c r="J3250" s="20">
        <f>Разбивка_по_щитам!M3255</f>
        <v>0</v>
      </c>
      <c r="K3250" s="20">
        <f>Разбивка_по_щитам!N3255</f>
        <v>0</v>
      </c>
      <c r="L3250" s="20"/>
      <c r="M3250" s="20">
        <f>Разбивка_по_щитам!P3255</f>
        <v>0</v>
      </c>
      <c r="N3250" s="20"/>
    </row>
    <row r="3251" spans="2:14" x14ac:dyDescent="0.2">
      <c r="B3251" s="20">
        <f>Разбивка_по_щитам!B3256</f>
        <v>0</v>
      </c>
      <c r="C3251" s="20">
        <f>Разбивка_по_щитам!C3256</f>
        <v>0</v>
      </c>
      <c r="D3251" s="20">
        <f>Разбивка_по_щитам!F3256</f>
        <v>0</v>
      </c>
      <c r="E3251" s="20">
        <f>Разбивка_по_щитам!H3256</f>
        <v>0</v>
      </c>
      <c r="F3251" s="20">
        <f>Разбивка_по_щитам!I3256</f>
        <v>0</v>
      </c>
      <c r="G3251" s="20">
        <f>Разбивка_по_щитам!J3256</f>
        <v>0</v>
      </c>
      <c r="H3251" s="20">
        <f>Разбивка_по_щитам!K3256</f>
        <v>0</v>
      </c>
      <c r="I3251" s="20">
        <f>Разбивка_по_щитам!L3256</f>
        <v>0</v>
      </c>
      <c r="J3251" s="20">
        <f>Разбивка_по_щитам!M3256</f>
        <v>0</v>
      </c>
      <c r="K3251" s="20">
        <f>Разбивка_по_щитам!N3256</f>
        <v>0</v>
      </c>
      <c r="L3251" s="20"/>
      <c r="M3251" s="20">
        <f>Разбивка_по_щитам!P3256</f>
        <v>0</v>
      </c>
      <c r="N3251" s="20"/>
    </row>
    <row r="3252" spans="2:14" x14ac:dyDescent="0.2">
      <c r="B3252" s="20">
        <f>Разбивка_по_щитам!B3257</f>
        <v>0</v>
      </c>
      <c r="C3252" s="20">
        <f>Разбивка_по_щитам!C3257</f>
        <v>0</v>
      </c>
      <c r="D3252" s="20">
        <f>Разбивка_по_щитам!F3257</f>
        <v>0</v>
      </c>
      <c r="E3252" s="20">
        <f>Разбивка_по_щитам!H3257</f>
        <v>0</v>
      </c>
      <c r="F3252" s="20">
        <f>Разбивка_по_щитам!I3257</f>
        <v>0</v>
      </c>
      <c r="G3252" s="20">
        <f>Разбивка_по_щитам!J3257</f>
        <v>0</v>
      </c>
      <c r="H3252" s="20">
        <f>Разбивка_по_щитам!K3257</f>
        <v>0</v>
      </c>
      <c r="I3252" s="20">
        <f>Разбивка_по_щитам!L3257</f>
        <v>0</v>
      </c>
      <c r="J3252" s="20">
        <f>Разбивка_по_щитам!M3257</f>
        <v>0</v>
      </c>
      <c r="K3252" s="20">
        <f>Разбивка_по_щитам!N3257</f>
        <v>0</v>
      </c>
      <c r="L3252" s="20"/>
      <c r="M3252" s="20">
        <f>Разбивка_по_щитам!P3257</f>
        <v>0</v>
      </c>
      <c r="N3252" s="20"/>
    </row>
    <row r="3253" spans="2:14" x14ac:dyDescent="0.2">
      <c r="B3253" s="20">
        <f>Разбивка_по_щитам!B3258</f>
        <v>0</v>
      </c>
      <c r="C3253" s="20">
        <f>Разбивка_по_щитам!C3258</f>
        <v>0</v>
      </c>
      <c r="D3253" s="20">
        <f>Разбивка_по_щитам!F3258</f>
        <v>0</v>
      </c>
      <c r="E3253" s="20">
        <f>Разбивка_по_щитам!H3258</f>
        <v>0</v>
      </c>
      <c r="F3253" s="20">
        <f>Разбивка_по_щитам!I3258</f>
        <v>0</v>
      </c>
      <c r="G3253" s="20">
        <f>Разбивка_по_щитам!J3258</f>
        <v>0</v>
      </c>
      <c r="H3253" s="20">
        <f>Разбивка_по_щитам!K3258</f>
        <v>0</v>
      </c>
      <c r="I3253" s="20">
        <f>Разбивка_по_щитам!L3258</f>
        <v>0</v>
      </c>
      <c r="J3253" s="20">
        <f>Разбивка_по_щитам!M3258</f>
        <v>0</v>
      </c>
      <c r="K3253" s="20">
        <f>Разбивка_по_щитам!N3258</f>
        <v>0</v>
      </c>
      <c r="L3253" s="20"/>
      <c r="M3253" s="20">
        <f>Разбивка_по_щитам!P3258</f>
        <v>0</v>
      </c>
      <c r="N3253" s="20"/>
    </row>
    <row r="3254" spans="2:14" x14ac:dyDescent="0.2">
      <c r="B3254" s="20">
        <f>Разбивка_по_щитам!B3259</f>
        <v>0</v>
      </c>
      <c r="C3254" s="20">
        <f>Разбивка_по_щитам!C3259</f>
        <v>0</v>
      </c>
      <c r="D3254" s="20">
        <f>Разбивка_по_щитам!F3259</f>
        <v>0</v>
      </c>
      <c r="E3254" s="20">
        <f>Разбивка_по_щитам!H3259</f>
        <v>0</v>
      </c>
      <c r="F3254" s="20">
        <f>Разбивка_по_щитам!I3259</f>
        <v>0</v>
      </c>
      <c r="G3254" s="20">
        <f>Разбивка_по_щитам!J3259</f>
        <v>0</v>
      </c>
      <c r="H3254" s="20">
        <f>Разбивка_по_щитам!K3259</f>
        <v>0</v>
      </c>
      <c r="I3254" s="20">
        <f>Разбивка_по_щитам!L3259</f>
        <v>0</v>
      </c>
      <c r="J3254" s="20">
        <f>Разбивка_по_щитам!M3259</f>
        <v>0</v>
      </c>
      <c r="K3254" s="20">
        <f>Разбивка_по_щитам!N3259</f>
        <v>0</v>
      </c>
      <c r="L3254" s="20"/>
      <c r="M3254" s="20">
        <f>Разбивка_по_щитам!P3259</f>
        <v>0</v>
      </c>
      <c r="N3254" s="20"/>
    </row>
    <row r="3255" spans="2:14" x14ac:dyDescent="0.2">
      <c r="B3255" s="20">
        <f>Разбивка_по_щитам!B3260</f>
        <v>0</v>
      </c>
      <c r="C3255" s="20">
        <f>Разбивка_по_щитам!C3260</f>
        <v>0</v>
      </c>
      <c r="D3255" s="20">
        <f>Разбивка_по_щитам!F3260</f>
        <v>0</v>
      </c>
      <c r="E3255" s="20">
        <f>Разбивка_по_щитам!H3260</f>
        <v>0</v>
      </c>
      <c r="F3255" s="20">
        <f>Разбивка_по_щитам!I3260</f>
        <v>0</v>
      </c>
      <c r="G3255" s="20">
        <f>Разбивка_по_щитам!J3260</f>
        <v>0</v>
      </c>
      <c r="H3255" s="20">
        <f>Разбивка_по_щитам!K3260</f>
        <v>0</v>
      </c>
      <c r="I3255" s="20">
        <f>Разбивка_по_щитам!L3260</f>
        <v>0</v>
      </c>
      <c r="J3255" s="20">
        <f>Разбивка_по_щитам!M3260</f>
        <v>0</v>
      </c>
      <c r="K3255" s="20">
        <f>Разбивка_по_щитам!N3260</f>
        <v>0</v>
      </c>
      <c r="L3255" s="20"/>
      <c r="M3255" s="20">
        <f>Разбивка_по_щитам!P3260</f>
        <v>0</v>
      </c>
      <c r="N3255" s="20"/>
    </row>
    <row r="3256" spans="2:14" x14ac:dyDescent="0.2">
      <c r="B3256" s="20">
        <f>Разбивка_по_щитам!B3261</f>
        <v>0</v>
      </c>
      <c r="C3256" s="20">
        <f>Разбивка_по_щитам!C3261</f>
        <v>0</v>
      </c>
      <c r="D3256" s="20">
        <f>Разбивка_по_щитам!F3261</f>
        <v>0</v>
      </c>
      <c r="E3256" s="20">
        <f>Разбивка_по_щитам!H3261</f>
        <v>0</v>
      </c>
      <c r="F3256" s="20">
        <f>Разбивка_по_щитам!I3261</f>
        <v>0</v>
      </c>
      <c r="G3256" s="20">
        <f>Разбивка_по_щитам!J3261</f>
        <v>0</v>
      </c>
      <c r="H3256" s="20">
        <f>Разбивка_по_щитам!K3261</f>
        <v>0</v>
      </c>
      <c r="I3256" s="20">
        <f>Разбивка_по_щитам!L3261</f>
        <v>0</v>
      </c>
      <c r="J3256" s="20">
        <f>Разбивка_по_щитам!M3261</f>
        <v>0</v>
      </c>
      <c r="K3256" s="20">
        <f>Разбивка_по_щитам!N3261</f>
        <v>0</v>
      </c>
      <c r="L3256" s="20"/>
      <c r="M3256" s="20">
        <f>Разбивка_по_щитам!P3261</f>
        <v>0</v>
      </c>
      <c r="N3256" s="20"/>
    </row>
    <row r="3257" spans="2:14" x14ac:dyDescent="0.2">
      <c r="B3257" s="20">
        <f>Разбивка_по_щитам!B3262</f>
        <v>0</v>
      </c>
      <c r="C3257" s="20">
        <f>Разбивка_по_щитам!C3262</f>
        <v>0</v>
      </c>
      <c r="D3257" s="20">
        <f>Разбивка_по_щитам!F3262</f>
        <v>0</v>
      </c>
      <c r="E3257" s="20">
        <f>Разбивка_по_щитам!H3262</f>
        <v>0</v>
      </c>
      <c r="F3257" s="20">
        <f>Разбивка_по_щитам!I3262</f>
        <v>0</v>
      </c>
      <c r="G3257" s="20">
        <f>Разбивка_по_щитам!J3262</f>
        <v>0</v>
      </c>
      <c r="H3257" s="20">
        <f>Разбивка_по_щитам!K3262</f>
        <v>0</v>
      </c>
      <c r="I3257" s="20">
        <f>Разбивка_по_щитам!L3262</f>
        <v>0</v>
      </c>
      <c r="J3257" s="20">
        <f>Разбивка_по_щитам!M3262</f>
        <v>0</v>
      </c>
      <c r="K3257" s="20">
        <f>Разбивка_по_щитам!N3262</f>
        <v>0</v>
      </c>
      <c r="L3257" s="20"/>
      <c r="M3257" s="20">
        <f>Разбивка_по_щитам!P3262</f>
        <v>0</v>
      </c>
      <c r="N3257" s="20"/>
    </row>
    <row r="3258" spans="2:14" x14ac:dyDescent="0.2">
      <c r="B3258" s="20">
        <f>Разбивка_по_щитам!B3263</f>
        <v>0</v>
      </c>
      <c r="C3258" s="20">
        <f>Разбивка_по_щитам!C3263</f>
        <v>0</v>
      </c>
      <c r="D3258" s="20">
        <f>Разбивка_по_щитам!F3263</f>
        <v>0</v>
      </c>
      <c r="E3258" s="20">
        <f>Разбивка_по_щитам!H3263</f>
        <v>0</v>
      </c>
      <c r="F3258" s="20">
        <f>Разбивка_по_щитам!I3263</f>
        <v>0</v>
      </c>
      <c r="G3258" s="20">
        <f>Разбивка_по_щитам!J3263</f>
        <v>0</v>
      </c>
      <c r="H3258" s="20">
        <f>Разбивка_по_щитам!K3263</f>
        <v>0</v>
      </c>
      <c r="I3258" s="20">
        <f>Разбивка_по_щитам!L3263</f>
        <v>0</v>
      </c>
      <c r="J3258" s="20">
        <f>Разбивка_по_щитам!M3263</f>
        <v>0</v>
      </c>
      <c r="K3258" s="20">
        <f>Разбивка_по_щитам!N3263</f>
        <v>0</v>
      </c>
      <c r="L3258" s="20"/>
      <c r="M3258" s="20">
        <f>Разбивка_по_щитам!P3263</f>
        <v>0</v>
      </c>
      <c r="N3258" s="20"/>
    </row>
    <row r="3259" spans="2:14" x14ac:dyDescent="0.2">
      <c r="B3259" s="20">
        <f>Разбивка_по_щитам!B3264</f>
        <v>0</v>
      </c>
      <c r="C3259" s="20">
        <f>Разбивка_по_щитам!C3264</f>
        <v>0</v>
      </c>
      <c r="D3259" s="20">
        <f>Разбивка_по_щитам!F3264</f>
        <v>0</v>
      </c>
      <c r="E3259" s="20">
        <f>Разбивка_по_щитам!H3264</f>
        <v>0</v>
      </c>
      <c r="F3259" s="20">
        <f>Разбивка_по_щитам!I3264</f>
        <v>0</v>
      </c>
      <c r="G3259" s="20">
        <f>Разбивка_по_щитам!J3264</f>
        <v>0</v>
      </c>
      <c r="H3259" s="20">
        <f>Разбивка_по_щитам!K3264</f>
        <v>0</v>
      </c>
      <c r="I3259" s="20">
        <f>Разбивка_по_щитам!L3264</f>
        <v>0</v>
      </c>
      <c r="J3259" s="20">
        <f>Разбивка_по_щитам!M3264</f>
        <v>0</v>
      </c>
      <c r="K3259" s="20">
        <f>Разбивка_по_щитам!N3264</f>
        <v>0</v>
      </c>
      <c r="L3259" s="20"/>
      <c r="M3259" s="20">
        <f>Разбивка_по_щитам!P3264</f>
        <v>0</v>
      </c>
      <c r="N3259" s="20"/>
    </row>
    <row r="3260" spans="2:14" x14ac:dyDescent="0.2">
      <c r="B3260" s="20">
        <f>Разбивка_по_щитам!B3265</f>
        <v>0</v>
      </c>
      <c r="C3260" s="20">
        <f>Разбивка_по_щитам!C3265</f>
        <v>0</v>
      </c>
      <c r="D3260" s="20">
        <f>Разбивка_по_щитам!F3265</f>
        <v>0</v>
      </c>
      <c r="E3260" s="20">
        <f>Разбивка_по_щитам!H3265</f>
        <v>0</v>
      </c>
      <c r="F3260" s="20">
        <f>Разбивка_по_щитам!I3265</f>
        <v>0</v>
      </c>
      <c r="G3260" s="20">
        <f>Разбивка_по_щитам!J3265</f>
        <v>0</v>
      </c>
      <c r="H3260" s="20">
        <f>Разбивка_по_щитам!K3265</f>
        <v>0</v>
      </c>
      <c r="I3260" s="20">
        <f>Разбивка_по_щитам!L3265</f>
        <v>0</v>
      </c>
      <c r="J3260" s="20">
        <f>Разбивка_по_щитам!M3265</f>
        <v>0</v>
      </c>
      <c r="K3260" s="20">
        <f>Разбивка_по_щитам!N3265</f>
        <v>0</v>
      </c>
      <c r="L3260" s="20"/>
      <c r="M3260" s="20">
        <f>Разбивка_по_щитам!P3265</f>
        <v>0</v>
      </c>
      <c r="N3260" s="20"/>
    </row>
    <row r="3261" spans="2:14" x14ac:dyDescent="0.2">
      <c r="B3261" s="20">
        <f>Разбивка_по_щитам!B3266</f>
        <v>0</v>
      </c>
      <c r="C3261" s="20">
        <f>Разбивка_по_щитам!C3266</f>
        <v>0</v>
      </c>
      <c r="D3261" s="20">
        <f>Разбивка_по_щитам!F3266</f>
        <v>0</v>
      </c>
      <c r="E3261" s="20">
        <f>Разбивка_по_щитам!H3266</f>
        <v>0</v>
      </c>
      <c r="F3261" s="20">
        <f>Разбивка_по_щитам!I3266</f>
        <v>0</v>
      </c>
      <c r="G3261" s="20">
        <f>Разбивка_по_щитам!J3266</f>
        <v>0</v>
      </c>
      <c r="H3261" s="20">
        <f>Разбивка_по_щитам!K3266</f>
        <v>0</v>
      </c>
      <c r="I3261" s="20">
        <f>Разбивка_по_щитам!L3266</f>
        <v>0</v>
      </c>
      <c r="J3261" s="20">
        <f>Разбивка_по_щитам!M3266</f>
        <v>0</v>
      </c>
      <c r="K3261" s="20">
        <f>Разбивка_по_щитам!N3266</f>
        <v>0</v>
      </c>
      <c r="L3261" s="20"/>
      <c r="M3261" s="20">
        <f>Разбивка_по_щитам!P3266</f>
        <v>0</v>
      </c>
      <c r="N3261" s="20"/>
    </row>
    <row r="3262" spans="2:14" x14ac:dyDescent="0.2">
      <c r="B3262" s="20">
        <f>Разбивка_по_щитам!B3267</f>
        <v>0</v>
      </c>
      <c r="C3262" s="20">
        <f>Разбивка_по_щитам!C3267</f>
        <v>0</v>
      </c>
      <c r="D3262" s="20">
        <f>Разбивка_по_щитам!F3267</f>
        <v>0</v>
      </c>
      <c r="E3262" s="20">
        <f>Разбивка_по_щитам!H3267</f>
        <v>0</v>
      </c>
      <c r="F3262" s="20">
        <f>Разбивка_по_щитам!I3267</f>
        <v>0</v>
      </c>
      <c r="G3262" s="20">
        <f>Разбивка_по_щитам!J3267</f>
        <v>0</v>
      </c>
      <c r="H3262" s="20">
        <f>Разбивка_по_щитам!K3267</f>
        <v>0</v>
      </c>
      <c r="I3262" s="20">
        <f>Разбивка_по_щитам!L3267</f>
        <v>0</v>
      </c>
      <c r="J3262" s="20">
        <f>Разбивка_по_щитам!M3267</f>
        <v>0</v>
      </c>
      <c r="K3262" s="20">
        <f>Разбивка_по_щитам!N3267</f>
        <v>0</v>
      </c>
      <c r="L3262" s="20"/>
      <c r="M3262" s="20">
        <f>Разбивка_по_щитам!P3267</f>
        <v>0</v>
      </c>
      <c r="N3262" s="20"/>
    </row>
    <row r="3263" spans="2:14" x14ac:dyDescent="0.2">
      <c r="B3263" s="20">
        <f>Разбивка_по_щитам!B3268</f>
        <v>0</v>
      </c>
      <c r="C3263" s="20">
        <f>Разбивка_по_щитам!C3268</f>
        <v>0</v>
      </c>
      <c r="D3263" s="20">
        <f>Разбивка_по_щитам!F3268</f>
        <v>0</v>
      </c>
      <c r="E3263" s="20">
        <f>Разбивка_по_щитам!H3268</f>
        <v>0</v>
      </c>
      <c r="F3263" s="20">
        <f>Разбивка_по_щитам!I3268</f>
        <v>0</v>
      </c>
      <c r="G3263" s="20">
        <f>Разбивка_по_щитам!J3268</f>
        <v>0</v>
      </c>
      <c r="H3263" s="20">
        <f>Разбивка_по_щитам!K3268</f>
        <v>0</v>
      </c>
      <c r="I3263" s="20">
        <f>Разбивка_по_щитам!L3268</f>
        <v>0</v>
      </c>
      <c r="J3263" s="20">
        <f>Разбивка_по_щитам!M3268</f>
        <v>0</v>
      </c>
      <c r="K3263" s="20">
        <f>Разбивка_по_щитам!N3268</f>
        <v>0</v>
      </c>
      <c r="L3263" s="20"/>
      <c r="M3263" s="20">
        <f>Разбивка_по_щитам!P3268</f>
        <v>0</v>
      </c>
      <c r="N3263" s="20"/>
    </row>
    <row r="3264" spans="2:14" x14ac:dyDescent="0.2">
      <c r="B3264" s="20">
        <f>Разбивка_по_щитам!B3269</f>
        <v>0</v>
      </c>
      <c r="C3264" s="20">
        <f>Разбивка_по_щитам!C3269</f>
        <v>0</v>
      </c>
      <c r="D3264" s="20">
        <f>Разбивка_по_щитам!F3269</f>
        <v>0</v>
      </c>
      <c r="E3264" s="20">
        <f>Разбивка_по_щитам!H3269</f>
        <v>0</v>
      </c>
      <c r="F3264" s="20">
        <f>Разбивка_по_щитам!I3269</f>
        <v>0</v>
      </c>
      <c r="G3264" s="20">
        <f>Разбивка_по_щитам!J3269</f>
        <v>0</v>
      </c>
      <c r="H3264" s="20">
        <f>Разбивка_по_щитам!K3269</f>
        <v>0</v>
      </c>
      <c r="I3264" s="20">
        <f>Разбивка_по_щитам!L3269</f>
        <v>0</v>
      </c>
      <c r="J3264" s="20">
        <f>Разбивка_по_щитам!M3269</f>
        <v>0</v>
      </c>
      <c r="K3264" s="20">
        <f>Разбивка_по_щитам!N3269</f>
        <v>0</v>
      </c>
      <c r="L3264" s="20"/>
      <c r="M3264" s="20">
        <f>Разбивка_по_щитам!P3269</f>
        <v>0</v>
      </c>
      <c r="N3264" s="20"/>
    </row>
    <row r="3265" spans="2:14" x14ac:dyDescent="0.2">
      <c r="B3265" s="20">
        <f>Разбивка_по_щитам!B3270</f>
        <v>0</v>
      </c>
      <c r="C3265" s="20">
        <f>Разбивка_по_щитам!C3270</f>
        <v>0</v>
      </c>
      <c r="D3265" s="20">
        <f>Разбивка_по_щитам!F3270</f>
        <v>0</v>
      </c>
      <c r="E3265" s="20">
        <f>Разбивка_по_щитам!H3270</f>
        <v>0</v>
      </c>
      <c r="F3265" s="20">
        <f>Разбивка_по_щитам!I3270</f>
        <v>0</v>
      </c>
      <c r="G3265" s="20">
        <f>Разбивка_по_щитам!J3270</f>
        <v>0</v>
      </c>
      <c r="H3265" s="20">
        <f>Разбивка_по_щитам!K3270</f>
        <v>0</v>
      </c>
      <c r="I3265" s="20">
        <f>Разбивка_по_щитам!L3270</f>
        <v>0</v>
      </c>
      <c r="J3265" s="20">
        <f>Разбивка_по_щитам!M3270</f>
        <v>0</v>
      </c>
      <c r="K3265" s="20">
        <f>Разбивка_по_щитам!N3270</f>
        <v>0</v>
      </c>
      <c r="L3265" s="20"/>
      <c r="M3265" s="20">
        <f>Разбивка_по_щитам!P3270</f>
        <v>0</v>
      </c>
      <c r="N3265" s="20"/>
    </row>
    <row r="3266" spans="2:14" x14ac:dyDescent="0.2">
      <c r="B3266" s="20">
        <f>Разбивка_по_щитам!B3271</f>
        <v>0</v>
      </c>
      <c r="C3266" s="20">
        <f>Разбивка_по_щитам!C3271</f>
        <v>0</v>
      </c>
      <c r="D3266" s="20">
        <f>Разбивка_по_щитам!F3271</f>
        <v>0</v>
      </c>
      <c r="E3266" s="20">
        <f>Разбивка_по_щитам!H3271</f>
        <v>0</v>
      </c>
      <c r="F3266" s="20">
        <f>Разбивка_по_щитам!I3271</f>
        <v>0</v>
      </c>
      <c r="G3266" s="20">
        <f>Разбивка_по_щитам!J3271</f>
        <v>0</v>
      </c>
      <c r="H3266" s="20">
        <f>Разбивка_по_щитам!K3271</f>
        <v>0</v>
      </c>
      <c r="I3266" s="20">
        <f>Разбивка_по_щитам!L3271</f>
        <v>0</v>
      </c>
      <c r="J3266" s="20">
        <f>Разбивка_по_щитам!M3271</f>
        <v>0</v>
      </c>
      <c r="K3266" s="20">
        <f>Разбивка_по_щитам!N3271</f>
        <v>0</v>
      </c>
      <c r="L3266" s="20"/>
      <c r="M3266" s="20">
        <f>Разбивка_по_щитам!P3271</f>
        <v>0</v>
      </c>
      <c r="N3266" s="20"/>
    </row>
    <row r="3267" spans="2:14" x14ac:dyDescent="0.2">
      <c r="B3267" s="20">
        <f>Разбивка_по_щитам!B3272</f>
        <v>0</v>
      </c>
      <c r="C3267" s="20">
        <f>Разбивка_по_щитам!C3272</f>
        <v>0</v>
      </c>
      <c r="D3267" s="20">
        <f>Разбивка_по_щитам!F3272</f>
        <v>0</v>
      </c>
      <c r="E3267" s="20">
        <f>Разбивка_по_щитам!H3272</f>
        <v>0</v>
      </c>
      <c r="F3267" s="20">
        <f>Разбивка_по_щитам!I3272</f>
        <v>0</v>
      </c>
      <c r="G3267" s="20">
        <f>Разбивка_по_щитам!J3272</f>
        <v>0</v>
      </c>
      <c r="H3267" s="20">
        <f>Разбивка_по_щитам!K3272</f>
        <v>0</v>
      </c>
      <c r="I3267" s="20">
        <f>Разбивка_по_щитам!L3272</f>
        <v>0</v>
      </c>
      <c r="J3267" s="20">
        <f>Разбивка_по_щитам!M3272</f>
        <v>0</v>
      </c>
      <c r="K3267" s="20">
        <f>Разбивка_по_щитам!N3272</f>
        <v>0</v>
      </c>
      <c r="L3267" s="20"/>
      <c r="M3267" s="20">
        <f>Разбивка_по_щитам!P3272</f>
        <v>0</v>
      </c>
      <c r="N3267" s="20"/>
    </row>
    <row r="3268" spans="2:14" x14ac:dyDescent="0.2">
      <c r="B3268" s="20">
        <f>Разбивка_по_щитам!B3273</f>
        <v>0</v>
      </c>
      <c r="C3268" s="20">
        <f>Разбивка_по_щитам!C3273</f>
        <v>0</v>
      </c>
      <c r="D3268" s="20">
        <f>Разбивка_по_щитам!F3273</f>
        <v>0</v>
      </c>
      <c r="E3268" s="20">
        <f>Разбивка_по_щитам!H3273</f>
        <v>0</v>
      </c>
      <c r="F3268" s="20">
        <f>Разбивка_по_щитам!I3273</f>
        <v>0</v>
      </c>
      <c r="G3268" s="20">
        <f>Разбивка_по_щитам!J3273</f>
        <v>0</v>
      </c>
      <c r="H3268" s="20">
        <f>Разбивка_по_щитам!K3273</f>
        <v>0</v>
      </c>
      <c r="I3268" s="20">
        <f>Разбивка_по_щитам!L3273</f>
        <v>0</v>
      </c>
      <c r="J3268" s="20">
        <f>Разбивка_по_щитам!M3273</f>
        <v>0</v>
      </c>
      <c r="K3268" s="20">
        <f>Разбивка_по_щитам!N3273</f>
        <v>0</v>
      </c>
      <c r="L3268" s="20"/>
      <c r="M3268" s="20">
        <f>Разбивка_по_щитам!P3273</f>
        <v>0</v>
      </c>
      <c r="N3268" s="20"/>
    </row>
    <row r="3269" spans="2:14" x14ac:dyDescent="0.2">
      <c r="B3269" s="20">
        <f>Разбивка_по_щитам!B3274</f>
        <v>0</v>
      </c>
      <c r="C3269" s="20">
        <f>Разбивка_по_щитам!C3274</f>
        <v>0</v>
      </c>
      <c r="D3269" s="20">
        <f>Разбивка_по_щитам!F3274</f>
        <v>0</v>
      </c>
      <c r="E3269" s="20">
        <f>Разбивка_по_щитам!H3274</f>
        <v>0</v>
      </c>
      <c r="F3269" s="20">
        <f>Разбивка_по_щитам!I3274</f>
        <v>0</v>
      </c>
      <c r="G3269" s="20">
        <f>Разбивка_по_щитам!J3274</f>
        <v>0</v>
      </c>
      <c r="H3269" s="20">
        <f>Разбивка_по_щитам!K3274</f>
        <v>0</v>
      </c>
      <c r="I3269" s="20">
        <f>Разбивка_по_щитам!L3274</f>
        <v>0</v>
      </c>
      <c r="J3269" s="20">
        <f>Разбивка_по_щитам!M3274</f>
        <v>0</v>
      </c>
      <c r="K3269" s="20">
        <f>Разбивка_по_щитам!N3274</f>
        <v>0</v>
      </c>
      <c r="L3269" s="20"/>
      <c r="M3269" s="20">
        <f>Разбивка_по_щитам!P3274</f>
        <v>0</v>
      </c>
      <c r="N3269" s="20"/>
    </row>
    <row r="3270" spans="2:14" x14ac:dyDescent="0.2">
      <c r="B3270" s="20">
        <f>Разбивка_по_щитам!B3275</f>
        <v>0</v>
      </c>
      <c r="C3270" s="20">
        <f>Разбивка_по_щитам!C3275</f>
        <v>0</v>
      </c>
      <c r="D3270" s="20">
        <f>Разбивка_по_щитам!F3275</f>
        <v>0</v>
      </c>
      <c r="E3270" s="20">
        <f>Разбивка_по_щитам!H3275</f>
        <v>0</v>
      </c>
      <c r="F3270" s="20">
        <f>Разбивка_по_щитам!I3275</f>
        <v>0</v>
      </c>
      <c r="G3270" s="20">
        <f>Разбивка_по_щитам!J3275</f>
        <v>0</v>
      </c>
      <c r="H3270" s="20">
        <f>Разбивка_по_щитам!K3275</f>
        <v>0</v>
      </c>
      <c r="I3270" s="20">
        <f>Разбивка_по_щитам!L3275</f>
        <v>0</v>
      </c>
      <c r="J3270" s="20">
        <f>Разбивка_по_щитам!M3275</f>
        <v>0</v>
      </c>
      <c r="K3270" s="20">
        <f>Разбивка_по_щитам!N3275</f>
        <v>0</v>
      </c>
      <c r="L3270" s="20"/>
      <c r="M3270" s="20">
        <f>Разбивка_по_щитам!P3275</f>
        <v>0</v>
      </c>
      <c r="N3270" s="20"/>
    </row>
    <row r="3271" spans="2:14" x14ac:dyDescent="0.2">
      <c r="B3271" s="20">
        <f>Разбивка_по_щитам!B3276</f>
        <v>0</v>
      </c>
      <c r="C3271" s="20">
        <f>Разбивка_по_щитам!C3276</f>
        <v>0</v>
      </c>
      <c r="D3271" s="20">
        <f>Разбивка_по_щитам!F3276</f>
        <v>0</v>
      </c>
      <c r="E3271" s="20">
        <f>Разбивка_по_щитам!H3276</f>
        <v>0</v>
      </c>
      <c r="F3271" s="20">
        <f>Разбивка_по_щитам!I3276</f>
        <v>0</v>
      </c>
      <c r="G3271" s="20">
        <f>Разбивка_по_щитам!J3276</f>
        <v>0</v>
      </c>
      <c r="H3271" s="20">
        <f>Разбивка_по_щитам!K3276</f>
        <v>0</v>
      </c>
      <c r="I3271" s="20">
        <f>Разбивка_по_щитам!L3276</f>
        <v>0</v>
      </c>
      <c r="J3271" s="20">
        <f>Разбивка_по_щитам!M3276</f>
        <v>0</v>
      </c>
      <c r="K3271" s="20">
        <f>Разбивка_по_щитам!N3276</f>
        <v>0</v>
      </c>
      <c r="L3271" s="20"/>
      <c r="M3271" s="20">
        <f>Разбивка_по_щитам!P3276</f>
        <v>0</v>
      </c>
      <c r="N3271" s="20"/>
    </row>
    <row r="3272" spans="2:14" x14ac:dyDescent="0.2">
      <c r="B3272" s="20">
        <f>Разбивка_по_щитам!B3277</f>
        <v>0</v>
      </c>
      <c r="C3272" s="20">
        <f>Разбивка_по_щитам!C3277</f>
        <v>0</v>
      </c>
      <c r="D3272" s="20">
        <f>Разбивка_по_щитам!F3277</f>
        <v>0</v>
      </c>
      <c r="E3272" s="20">
        <f>Разбивка_по_щитам!H3277</f>
        <v>0</v>
      </c>
      <c r="F3272" s="20">
        <f>Разбивка_по_щитам!I3277</f>
        <v>0</v>
      </c>
      <c r="G3272" s="20">
        <f>Разбивка_по_щитам!J3277</f>
        <v>0</v>
      </c>
      <c r="H3272" s="20">
        <f>Разбивка_по_щитам!K3277</f>
        <v>0</v>
      </c>
      <c r="I3272" s="20">
        <f>Разбивка_по_щитам!L3277</f>
        <v>0</v>
      </c>
      <c r="J3272" s="20">
        <f>Разбивка_по_щитам!M3277</f>
        <v>0</v>
      </c>
      <c r="K3272" s="20">
        <f>Разбивка_по_щитам!N3277</f>
        <v>0</v>
      </c>
      <c r="L3272" s="20"/>
      <c r="M3272" s="20">
        <f>Разбивка_по_щитам!P3277</f>
        <v>0</v>
      </c>
      <c r="N3272" s="20"/>
    </row>
    <row r="3273" spans="2:14" x14ac:dyDescent="0.2">
      <c r="B3273" s="20">
        <f>Разбивка_по_щитам!B3278</f>
        <v>0</v>
      </c>
      <c r="C3273" s="20">
        <f>Разбивка_по_щитам!C3278</f>
        <v>0</v>
      </c>
      <c r="D3273" s="20">
        <f>Разбивка_по_щитам!F3278</f>
        <v>0</v>
      </c>
      <c r="E3273" s="20">
        <f>Разбивка_по_щитам!H3278</f>
        <v>0</v>
      </c>
      <c r="F3273" s="20">
        <f>Разбивка_по_щитам!I3278</f>
        <v>0</v>
      </c>
      <c r="G3273" s="20">
        <f>Разбивка_по_щитам!J3278</f>
        <v>0</v>
      </c>
      <c r="H3273" s="20">
        <f>Разбивка_по_щитам!K3278</f>
        <v>0</v>
      </c>
      <c r="I3273" s="20">
        <f>Разбивка_по_щитам!L3278</f>
        <v>0</v>
      </c>
      <c r="J3273" s="20">
        <f>Разбивка_по_щитам!M3278</f>
        <v>0</v>
      </c>
      <c r="K3273" s="20">
        <f>Разбивка_по_щитам!N3278</f>
        <v>0</v>
      </c>
      <c r="L3273" s="20"/>
      <c r="M3273" s="20">
        <f>Разбивка_по_щитам!P3278</f>
        <v>0</v>
      </c>
      <c r="N3273" s="20"/>
    </row>
    <row r="3274" spans="2:14" x14ac:dyDescent="0.2">
      <c r="B3274" s="20">
        <f>Разбивка_по_щитам!B3279</f>
        <v>0</v>
      </c>
      <c r="C3274" s="20">
        <f>Разбивка_по_щитам!C3279</f>
        <v>0</v>
      </c>
      <c r="D3274" s="20">
        <f>Разбивка_по_щитам!F3279</f>
        <v>0</v>
      </c>
      <c r="E3274" s="20">
        <f>Разбивка_по_щитам!H3279</f>
        <v>0</v>
      </c>
      <c r="F3274" s="20">
        <f>Разбивка_по_щитам!I3279</f>
        <v>0</v>
      </c>
      <c r="G3274" s="20">
        <f>Разбивка_по_щитам!J3279</f>
        <v>0</v>
      </c>
      <c r="H3274" s="20">
        <f>Разбивка_по_щитам!K3279</f>
        <v>0</v>
      </c>
      <c r="I3274" s="20">
        <f>Разбивка_по_щитам!L3279</f>
        <v>0</v>
      </c>
      <c r="J3274" s="20">
        <f>Разбивка_по_щитам!M3279</f>
        <v>0</v>
      </c>
      <c r="K3274" s="20">
        <f>Разбивка_по_щитам!N3279</f>
        <v>0</v>
      </c>
      <c r="L3274" s="20"/>
      <c r="M3274" s="20">
        <f>Разбивка_по_щитам!P3279</f>
        <v>0</v>
      </c>
      <c r="N3274" s="20"/>
    </row>
    <row r="3275" spans="2:14" x14ac:dyDescent="0.2">
      <c r="B3275" s="20">
        <f>Разбивка_по_щитам!B3280</f>
        <v>0</v>
      </c>
      <c r="C3275" s="20">
        <f>Разбивка_по_щитам!C3280</f>
        <v>0</v>
      </c>
      <c r="D3275" s="20">
        <f>Разбивка_по_щитам!F3280</f>
        <v>0</v>
      </c>
      <c r="E3275" s="20">
        <f>Разбивка_по_щитам!H3280</f>
        <v>0</v>
      </c>
      <c r="F3275" s="20">
        <f>Разбивка_по_щитам!I3280</f>
        <v>0</v>
      </c>
      <c r="G3275" s="20">
        <f>Разбивка_по_щитам!J3280</f>
        <v>0</v>
      </c>
      <c r="H3275" s="20">
        <f>Разбивка_по_щитам!K3280</f>
        <v>0</v>
      </c>
      <c r="I3275" s="20">
        <f>Разбивка_по_щитам!L3280</f>
        <v>0</v>
      </c>
      <c r="J3275" s="20">
        <f>Разбивка_по_щитам!M3280</f>
        <v>0</v>
      </c>
      <c r="K3275" s="20">
        <f>Разбивка_по_щитам!N3280</f>
        <v>0</v>
      </c>
      <c r="L3275" s="20"/>
      <c r="M3275" s="20">
        <f>Разбивка_по_щитам!P3280</f>
        <v>0</v>
      </c>
      <c r="N3275" s="20"/>
    </row>
    <row r="3276" spans="2:14" x14ac:dyDescent="0.2">
      <c r="B3276" s="20">
        <f>Разбивка_по_щитам!B3281</f>
        <v>0</v>
      </c>
      <c r="C3276" s="20">
        <f>Разбивка_по_щитам!C3281</f>
        <v>0</v>
      </c>
      <c r="D3276" s="20">
        <f>Разбивка_по_щитам!F3281</f>
        <v>0</v>
      </c>
      <c r="E3276" s="20">
        <f>Разбивка_по_щитам!H3281</f>
        <v>0</v>
      </c>
      <c r="F3276" s="20">
        <f>Разбивка_по_щитам!I3281</f>
        <v>0</v>
      </c>
      <c r="G3276" s="20">
        <f>Разбивка_по_щитам!J3281</f>
        <v>0</v>
      </c>
      <c r="H3276" s="20">
        <f>Разбивка_по_щитам!K3281</f>
        <v>0</v>
      </c>
      <c r="I3276" s="20">
        <f>Разбивка_по_щитам!L3281</f>
        <v>0</v>
      </c>
      <c r="J3276" s="20">
        <f>Разбивка_по_щитам!M3281</f>
        <v>0</v>
      </c>
      <c r="K3276" s="20">
        <f>Разбивка_по_щитам!N3281</f>
        <v>0</v>
      </c>
      <c r="L3276" s="20"/>
      <c r="M3276" s="20">
        <f>Разбивка_по_щитам!P3281</f>
        <v>0</v>
      </c>
      <c r="N3276" s="20"/>
    </row>
    <row r="3277" spans="2:14" x14ac:dyDescent="0.2">
      <c r="B3277" s="20">
        <f>Разбивка_по_щитам!B3282</f>
        <v>0</v>
      </c>
      <c r="C3277" s="20">
        <f>Разбивка_по_щитам!C3282</f>
        <v>0</v>
      </c>
      <c r="D3277" s="20">
        <f>Разбивка_по_щитам!F3282</f>
        <v>0</v>
      </c>
      <c r="E3277" s="20">
        <f>Разбивка_по_щитам!H3282</f>
        <v>0</v>
      </c>
      <c r="F3277" s="20">
        <f>Разбивка_по_щитам!I3282</f>
        <v>0</v>
      </c>
      <c r="G3277" s="20">
        <f>Разбивка_по_щитам!J3282</f>
        <v>0</v>
      </c>
      <c r="H3277" s="20">
        <f>Разбивка_по_щитам!K3282</f>
        <v>0</v>
      </c>
      <c r="I3277" s="20">
        <f>Разбивка_по_щитам!L3282</f>
        <v>0</v>
      </c>
      <c r="J3277" s="20">
        <f>Разбивка_по_щитам!M3282</f>
        <v>0</v>
      </c>
      <c r="K3277" s="20">
        <f>Разбивка_по_щитам!N3282</f>
        <v>0</v>
      </c>
      <c r="L3277" s="20"/>
      <c r="M3277" s="20">
        <f>Разбивка_по_щитам!P3282</f>
        <v>0</v>
      </c>
      <c r="N3277" s="20"/>
    </row>
    <row r="3278" spans="2:14" x14ac:dyDescent="0.2">
      <c r="B3278" s="20">
        <f>Разбивка_по_щитам!B3283</f>
        <v>0</v>
      </c>
      <c r="C3278" s="20">
        <f>Разбивка_по_щитам!C3283</f>
        <v>0</v>
      </c>
      <c r="D3278" s="20">
        <f>Разбивка_по_щитам!F3283</f>
        <v>0</v>
      </c>
      <c r="E3278" s="20">
        <f>Разбивка_по_щитам!H3283</f>
        <v>0</v>
      </c>
      <c r="F3278" s="20">
        <f>Разбивка_по_щитам!I3283</f>
        <v>0</v>
      </c>
      <c r="G3278" s="20">
        <f>Разбивка_по_щитам!J3283</f>
        <v>0</v>
      </c>
      <c r="H3278" s="20">
        <f>Разбивка_по_щитам!K3283</f>
        <v>0</v>
      </c>
      <c r="I3278" s="20">
        <f>Разбивка_по_щитам!L3283</f>
        <v>0</v>
      </c>
      <c r="J3278" s="20">
        <f>Разбивка_по_щитам!M3283</f>
        <v>0</v>
      </c>
      <c r="K3278" s="20">
        <f>Разбивка_по_щитам!N3283</f>
        <v>0</v>
      </c>
      <c r="L3278" s="20"/>
      <c r="M3278" s="20">
        <f>Разбивка_по_щитам!P3283</f>
        <v>0</v>
      </c>
      <c r="N3278" s="20"/>
    </row>
    <row r="3279" spans="2:14" x14ac:dyDescent="0.2">
      <c r="B3279" s="20">
        <f>Разбивка_по_щитам!B3284</f>
        <v>0</v>
      </c>
      <c r="C3279" s="20">
        <f>Разбивка_по_щитам!C3284</f>
        <v>0</v>
      </c>
      <c r="D3279" s="20">
        <f>Разбивка_по_щитам!F3284</f>
        <v>0</v>
      </c>
      <c r="E3279" s="20">
        <f>Разбивка_по_щитам!H3284</f>
        <v>0</v>
      </c>
      <c r="F3279" s="20">
        <f>Разбивка_по_щитам!I3284</f>
        <v>0</v>
      </c>
      <c r="G3279" s="20">
        <f>Разбивка_по_щитам!J3284</f>
        <v>0</v>
      </c>
      <c r="H3279" s="20">
        <f>Разбивка_по_щитам!K3284</f>
        <v>0</v>
      </c>
      <c r="I3279" s="20">
        <f>Разбивка_по_щитам!L3284</f>
        <v>0</v>
      </c>
      <c r="J3279" s="20">
        <f>Разбивка_по_щитам!M3284</f>
        <v>0</v>
      </c>
      <c r="K3279" s="20">
        <f>Разбивка_по_щитам!N3284</f>
        <v>0</v>
      </c>
      <c r="L3279" s="20"/>
      <c r="M3279" s="20">
        <f>Разбивка_по_щитам!P3284</f>
        <v>0</v>
      </c>
      <c r="N3279" s="20"/>
    </row>
    <row r="3280" spans="2:14" x14ac:dyDescent="0.2">
      <c r="B3280" s="20">
        <f>Разбивка_по_щитам!B3285</f>
        <v>0</v>
      </c>
      <c r="C3280" s="20">
        <f>Разбивка_по_щитам!C3285</f>
        <v>0</v>
      </c>
      <c r="D3280" s="20">
        <f>Разбивка_по_щитам!F3285</f>
        <v>0</v>
      </c>
      <c r="E3280" s="20">
        <f>Разбивка_по_щитам!H3285</f>
        <v>0</v>
      </c>
      <c r="F3280" s="20">
        <f>Разбивка_по_щитам!I3285</f>
        <v>0</v>
      </c>
      <c r="G3280" s="20">
        <f>Разбивка_по_щитам!J3285</f>
        <v>0</v>
      </c>
      <c r="H3280" s="20">
        <f>Разбивка_по_щитам!K3285</f>
        <v>0</v>
      </c>
      <c r="I3280" s="20">
        <f>Разбивка_по_щитам!L3285</f>
        <v>0</v>
      </c>
      <c r="J3280" s="20">
        <f>Разбивка_по_щитам!M3285</f>
        <v>0</v>
      </c>
      <c r="K3280" s="20">
        <f>Разбивка_по_щитам!N3285</f>
        <v>0</v>
      </c>
      <c r="L3280" s="20"/>
      <c r="M3280" s="20">
        <f>Разбивка_по_щитам!P3285</f>
        <v>0</v>
      </c>
      <c r="N3280" s="20"/>
    </row>
    <row r="3281" spans="2:14" x14ac:dyDescent="0.2">
      <c r="B3281" s="20">
        <f>Разбивка_по_щитам!B3286</f>
        <v>0</v>
      </c>
      <c r="C3281" s="20">
        <f>Разбивка_по_щитам!C3286</f>
        <v>0</v>
      </c>
      <c r="D3281" s="20">
        <f>Разбивка_по_щитам!F3286</f>
        <v>0</v>
      </c>
      <c r="E3281" s="20">
        <f>Разбивка_по_щитам!H3286</f>
        <v>0</v>
      </c>
      <c r="F3281" s="20">
        <f>Разбивка_по_щитам!I3286</f>
        <v>0</v>
      </c>
      <c r="G3281" s="20">
        <f>Разбивка_по_щитам!J3286</f>
        <v>0</v>
      </c>
      <c r="H3281" s="20">
        <f>Разбивка_по_щитам!K3286</f>
        <v>0</v>
      </c>
      <c r="I3281" s="20">
        <f>Разбивка_по_щитам!L3286</f>
        <v>0</v>
      </c>
      <c r="J3281" s="20">
        <f>Разбивка_по_щитам!M3286</f>
        <v>0</v>
      </c>
      <c r="K3281" s="20">
        <f>Разбивка_по_щитам!N3286</f>
        <v>0</v>
      </c>
      <c r="L3281" s="20"/>
      <c r="M3281" s="20">
        <f>Разбивка_по_щитам!P3286</f>
        <v>0</v>
      </c>
      <c r="N3281" s="20"/>
    </row>
    <row r="3282" spans="2:14" x14ac:dyDescent="0.2">
      <c r="B3282" s="20">
        <f>Разбивка_по_щитам!B3287</f>
        <v>0</v>
      </c>
      <c r="C3282" s="20">
        <f>Разбивка_по_щитам!C3287</f>
        <v>0</v>
      </c>
      <c r="D3282" s="20">
        <f>Разбивка_по_щитам!F3287</f>
        <v>0</v>
      </c>
      <c r="E3282" s="20">
        <f>Разбивка_по_щитам!H3287</f>
        <v>0</v>
      </c>
      <c r="F3282" s="20">
        <f>Разбивка_по_щитам!I3287</f>
        <v>0</v>
      </c>
      <c r="G3282" s="20">
        <f>Разбивка_по_щитам!J3287</f>
        <v>0</v>
      </c>
      <c r="H3282" s="20">
        <f>Разбивка_по_щитам!K3287</f>
        <v>0</v>
      </c>
      <c r="I3282" s="20">
        <f>Разбивка_по_щитам!L3287</f>
        <v>0</v>
      </c>
      <c r="J3282" s="20">
        <f>Разбивка_по_щитам!M3287</f>
        <v>0</v>
      </c>
      <c r="K3282" s="20">
        <f>Разбивка_по_щитам!N3287</f>
        <v>0</v>
      </c>
      <c r="L3282" s="20"/>
      <c r="M3282" s="20">
        <f>Разбивка_по_щитам!P3287</f>
        <v>0</v>
      </c>
      <c r="N3282" s="20"/>
    </row>
    <row r="3283" spans="2:14" x14ac:dyDescent="0.2">
      <c r="B3283" s="20">
        <f>Разбивка_по_щитам!B3288</f>
        <v>0</v>
      </c>
      <c r="C3283" s="20">
        <f>Разбивка_по_щитам!C3288</f>
        <v>0</v>
      </c>
      <c r="D3283" s="20">
        <f>Разбивка_по_щитам!F3288</f>
        <v>0</v>
      </c>
      <c r="E3283" s="20">
        <f>Разбивка_по_щитам!H3288</f>
        <v>0</v>
      </c>
      <c r="F3283" s="20">
        <f>Разбивка_по_щитам!I3288</f>
        <v>0</v>
      </c>
      <c r="G3283" s="20">
        <f>Разбивка_по_щитам!J3288</f>
        <v>0</v>
      </c>
      <c r="H3283" s="20">
        <f>Разбивка_по_щитам!K3288</f>
        <v>0</v>
      </c>
      <c r="I3283" s="20">
        <f>Разбивка_по_щитам!L3288</f>
        <v>0</v>
      </c>
      <c r="J3283" s="20">
        <f>Разбивка_по_щитам!M3288</f>
        <v>0</v>
      </c>
      <c r="K3283" s="20">
        <f>Разбивка_по_щитам!N3288</f>
        <v>0</v>
      </c>
      <c r="L3283" s="20"/>
      <c r="M3283" s="20">
        <f>Разбивка_по_щитам!P3288</f>
        <v>0</v>
      </c>
      <c r="N3283" s="20"/>
    </row>
    <row r="3284" spans="2:14" x14ac:dyDescent="0.2">
      <c r="B3284" s="20">
        <f>Разбивка_по_щитам!B3289</f>
        <v>0</v>
      </c>
      <c r="C3284" s="20">
        <f>Разбивка_по_щитам!C3289</f>
        <v>0</v>
      </c>
      <c r="D3284" s="20">
        <f>Разбивка_по_щитам!F3289</f>
        <v>0</v>
      </c>
      <c r="E3284" s="20">
        <f>Разбивка_по_щитам!H3289</f>
        <v>0</v>
      </c>
      <c r="F3284" s="20">
        <f>Разбивка_по_щитам!I3289</f>
        <v>0</v>
      </c>
      <c r="G3284" s="20">
        <f>Разбивка_по_щитам!J3289</f>
        <v>0</v>
      </c>
      <c r="H3284" s="20">
        <f>Разбивка_по_щитам!K3289</f>
        <v>0</v>
      </c>
      <c r="I3284" s="20">
        <f>Разбивка_по_щитам!L3289</f>
        <v>0</v>
      </c>
      <c r="J3284" s="20">
        <f>Разбивка_по_щитам!M3289</f>
        <v>0</v>
      </c>
      <c r="K3284" s="20">
        <f>Разбивка_по_щитам!N3289</f>
        <v>0</v>
      </c>
      <c r="L3284" s="20"/>
      <c r="M3284" s="20">
        <f>Разбивка_по_щитам!P3289</f>
        <v>0</v>
      </c>
      <c r="N3284" s="20"/>
    </row>
    <row r="3285" spans="2:14" x14ac:dyDescent="0.2">
      <c r="B3285" s="20">
        <f>Разбивка_по_щитам!B3290</f>
        <v>0</v>
      </c>
      <c r="C3285" s="20">
        <f>Разбивка_по_щитам!C3290</f>
        <v>0</v>
      </c>
      <c r="D3285" s="20">
        <f>Разбивка_по_щитам!F3290</f>
        <v>0</v>
      </c>
      <c r="E3285" s="20">
        <f>Разбивка_по_щитам!H3290</f>
        <v>0</v>
      </c>
      <c r="F3285" s="20">
        <f>Разбивка_по_щитам!I3290</f>
        <v>0</v>
      </c>
      <c r="G3285" s="20">
        <f>Разбивка_по_щитам!J3290</f>
        <v>0</v>
      </c>
      <c r="H3285" s="20">
        <f>Разбивка_по_щитам!K3290</f>
        <v>0</v>
      </c>
      <c r="I3285" s="20">
        <f>Разбивка_по_щитам!L3290</f>
        <v>0</v>
      </c>
      <c r="J3285" s="20">
        <f>Разбивка_по_щитам!M3290</f>
        <v>0</v>
      </c>
      <c r="K3285" s="20">
        <f>Разбивка_по_щитам!N3290</f>
        <v>0</v>
      </c>
      <c r="L3285" s="20"/>
      <c r="M3285" s="20">
        <f>Разбивка_по_щитам!P3290</f>
        <v>0</v>
      </c>
      <c r="N3285" s="20"/>
    </row>
    <row r="3286" spans="2:14" x14ac:dyDescent="0.2">
      <c r="B3286" s="20">
        <f>Разбивка_по_щитам!B3291</f>
        <v>0</v>
      </c>
      <c r="C3286" s="20">
        <f>Разбивка_по_щитам!C3291</f>
        <v>0</v>
      </c>
      <c r="D3286" s="20">
        <f>Разбивка_по_щитам!F3291</f>
        <v>0</v>
      </c>
      <c r="E3286" s="20">
        <f>Разбивка_по_щитам!H3291</f>
        <v>0</v>
      </c>
      <c r="F3286" s="20">
        <f>Разбивка_по_щитам!I3291</f>
        <v>0</v>
      </c>
      <c r="G3286" s="20">
        <f>Разбивка_по_щитам!J3291</f>
        <v>0</v>
      </c>
      <c r="H3286" s="20">
        <f>Разбивка_по_щитам!K3291</f>
        <v>0</v>
      </c>
      <c r="I3286" s="20">
        <f>Разбивка_по_щитам!L3291</f>
        <v>0</v>
      </c>
      <c r="J3286" s="20">
        <f>Разбивка_по_щитам!M3291</f>
        <v>0</v>
      </c>
      <c r="K3286" s="20">
        <f>Разбивка_по_щитам!N3291</f>
        <v>0</v>
      </c>
      <c r="L3286" s="20"/>
      <c r="M3286" s="20">
        <f>Разбивка_по_щитам!P3291</f>
        <v>0</v>
      </c>
      <c r="N3286" s="20"/>
    </row>
    <row r="3287" spans="2:14" x14ac:dyDescent="0.2">
      <c r="B3287" s="20">
        <f>Разбивка_по_щитам!B3292</f>
        <v>0</v>
      </c>
      <c r="C3287" s="20">
        <f>Разбивка_по_щитам!C3292</f>
        <v>0</v>
      </c>
      <c r="D3287" s="20">
        <f>Разбивка_по_щитам!F3292</f>
        <v>0</v>
      </c>
      <c r="E3287" s="20">
        <f>Разбивка_по_щитам!H3292</f>
        <v>0</v>
      </c>
      <c r="F3287" s="20">
        <f>Разбивка_по_щитам!I3292</f>
        <v>0</v>
      </c>
      <c r="G3287" s="20">
        <f>Разбивка_по_щитам!J3292</f>
        <v>0</v>
      </c>
      <c r="H3287" s="20">
        <f>Разбивка_по_щитам!K3292</f>
        <v>0</v>
      </c>
      <c r="I3287" s="20">
        <f>Разбивка_по_щитам!L3292</f>
        <v>0</v>
      </c>
      <c r="J3287" s="20">
        <f>Разбивка_по_щитам!M3292</f>
        <v>0</v>
      </c>
      <c r="K3287" s="20">
        <f>Разбивка_по_щитам!N3292</f>
        <v>0</v>
      </c>
      <c r="L3287" s="20"/>
      <c r="M3287" s="20">
        <f>Разбивка_по_щитам!P3292</f>
        <v>0</v>
      </c>
      <c r="N3287" s="20"/>
    </row>
    <row r="3288" spans="2:14" x14ac:dyDescent="0.2">
      <c r="B3288" s="20">
        <f>Разбивка_по_щитам!B3293</f>
        <v>0</v>
      </c>
      <c r="C3288" s="20">
        <f>Разбивка_по_щитам!C3293</f>
        <v>0</v>
      </c>
      <c r="D3288" s="20">
        <f>Разбивка_по_щитам!F3293</f>
        <v>0</v>
      </c>
      <c r="E3288" s="20">
        <f>Разбивка_по_щитам!H3293</f>
        <v>0</v>
      </c>
      <c r="F3288" s="20">
        <f>Разбивка_по_щитам!I3293</f>
        <v>0</v>
      </c>
      <c r="G3288" s="20">
        <f>Разбивка_по_щитам!J3293</f>
        <v>0</v>
      </c>
      <c r="H3288" s="20">
        <f>Разбивка_по_щитам!K3293</f>
        <v>0</v>
      </c>
      <c r="I3288" s="20">
        <f>Разбивка_по_щитам!L3293</f>
        <v>0</v>
      </c>
      <c r="J3288" s="20">
        <f>Разбивка_по_щитам!M3293</f>
        <v>0</v>
      </c>
      <c r="K3288" s="20">
        <f>Разбивка_по_щитам!N3293</f>
        <v>0</v>
      </c>
      <c r="L3288" s="20"/>
      <c r="M3288" s="20">
        <f>Разбивка_по_щитам!P3293</f>
        <v>0</v>
      </c>
      <c r="N3288" s="20"/>
    </row>
    <row r="3289" spans="2:14" x14ac:dyDescent="0.2">
      <c r="B3289" s="20">
        <f>Разбивка_по_щитам!B3294</f>
        <v>0</v>
      </c>
      <c r="C3289" s="20">
        <f>Разбивка_по_щитам!C3294</f>
        <v>0</v>
      </c>
      <c r="D3289" s="20">
        <f>Разбивка_по_щитам!F3294</f>
        <v>0</v>
      </c>
      <c r="E3289" s="20">
        <f>Разбивка_по_щитам!H3294</f>
        <v>0</v>
      </c>
      <c r="F3289" s="20">
        <f>Разбивка_по_щитам!I3294</f>
        <v>0</v>
      </c>
      <c r="G3289" s="20">
        <f>Разбивка_по_щитам!J3294</f>
        <v>0</v>
      </c>
      <c r="H3289" s="20">
        <f>Разбивка_по_щитам!K3294</f>
        <v>0</v>
      </c>
      <c r="I3289" s="20">
        <f>Разбивка_по_щитам!L3294</f>
        <v>0</v>
      </c>
      <c r="J3289" s="20">
        <f>Разбивка_по_щитам!M3294</f>
        <v>0</v>
      </c>
      <c r="K3289" s="20">
        <f>Разбивка_по_щитам!N3294</f>
        <v>0</v>
      </c>
      <c r="L3289" s="20"/>
      <c r="M3289" s="20">
        <f>Разбивка_по_щитам!P3294</f>
        <v>0</v>
      </c>
      <c r="N3289" s="20"/>
    </row>
    <row r="3290" spans="2:14" x14ac:dyDescent="0.2">
      <c r="B3290" s="20">
        <f>Разбивка_по_щитам!B3295</f>
        <v>0</v>
      </c>
      <c r="C3290" s="20">
        <f>Разбивка_по_щитам!C3295</f>
        <v>0</v>
      </c>
      <c r="D3290" s="20">
        <f>Разбивка_по_щитам!F3295</f>
        <v>0</v>
      </c>
      <c r="E3290" s="20">
        <f>Разбивка_по_щитам!H3295</f>
        <v>0</v>
      </c>
      <c r="F3290" s="20">
        <f>Разбивка_по_щитам!I3295</f>
        <v>0</v>
      </c>
      <c r="G3290" s="20">
        <f>Разбивка_по_щитам!J3295</f>
        <v>0</v>
      </c>
      <c r="H3290" s="20">
        <f>Разбивка_по_щитам!K3295</f>
        <v>0</v>
      </c>
      <c r="I3290" s="20">
        <f>Разбивка_по_щитам!L3295</f>
        <v>0</v>
      </c>
      <c r="J3290" s="20">
        <f>Разбивка_по_щитам!M3295</f>
        <v>0</v>
      </c>
      <c r="K3290" s="20">
        <f>Разбивка_по_щитам!N3295</f>
        <v>0</v>
      </c>
      <c r="L3290" s="20"/>
      <c r="M3290" s="20">
        <f>Разбивка_по_щитам!P3295</f>
        <v>0</v>
      </c>
      <c r="N3290" s="20"/>
    </row>
    <row r="3291" spans="2:14" x14ac:dyDescent="0.2">
      <c r="B3291" s="20">
        <f>Разбивка_по_щитам!B3296</f>
        <v>0</v>
      </c>
      <c r="C3291" s="20">
        <f>Разбивка_по_щитам!C3296</f>
        <v>0</v>
      </c>
      <c r="D3291" s="20">
        <f>Разбивка_по_щитам!F3296</f>
        <v>0</v>
      </c>
      <c r="E3291" s="20">
        <f>Разбивка_по_щитам!H3296</f>
        <v>0</v>
      </c>
      <c r="F3291" s="20">
        <f>Разбивка_по_щитам!I3296</f>
        <v>0</v>
      </c>
      <c r="G3291" s="20">
        <f>Разбивка_по_щитам!J3296</f>
        <v>0</v>
      </c>
      <c r="H3291" s="20">
        <f>Разбивка_по_щитам!K3296</f>
        <v>0</v>
      </c>
      <c r="I3291" s="20">
        <f>Разбивка_по_щитам!L3296</f>
        <v>0</v>
      </c>
      <c r="J3291" s="20">
        <f>Разбивка_по_щитам!M3296</f>
        <v>0</v>
      </c>
      <c r="K3291" s="20">
        <f>Разбивка_по_щитам!N3296</f>
        <v>0</v>
      </c>
      <c r="L3291" s="20"/>
      <c r="M3291" s="20">
        <f>Разбивка_по_щитам!P3296</f>
        <v>0</v>
      </c>
      <c r="N3291" s="20"/>
    </row>
    <row r="3292" spans="2:14" x14ac:dyDescent="0.2">
      <c r="B3292" s="20">
        <f>Разбивка_по_щитам!B3297</f>
        <v>0</v>
      </c>
      <c r="C3292" s="20">
        <f>Разбивка_по_щитам!C3297</f>
        <v>0</v>
      </c>
      <c r="D3292" s="20">
        <f>Разбивка_по_щитам!F3297</f>
        <v>0</v>
      </c>
      <c r="E3292" s="20">
        <f>Разбивка_по_щитам!H3297</f>
        <v>0</v>
      </c>
      <c r="F3292" s="20">
        <f>Разбивка_по_щитам!I3297</f>
        <v>0</v>
      </c>
      <c r="G3292" s="20">
        <f>Разбивка_по_щитам!J3297</f>
        <v>0</v>
      </c>
      <c r="H3292" s="20">
        <f>Разбивка_по_щитам!K3297</f>
        <v>0</v>
      </c>
      <c r="I3292" s="20">
        <f>Разбивка_по_щитам!L3297</f>
        <v>0</v>
      </c>
      <c r="J3292" s="20">
        <f>Разбивка_по_щитам!M3297</f>
        <v>0</v>
      </c>
      <c r="K3292" s="20">
        <f>Разбивка_по_щитам!N3297</f>
        <v>0</v>
      </c>
      <c r="L3292" s="20"/>
      <c r="M3292" s="20">
        <f>Разбивка_по_щитам!P3297</f>
        <v>0</v>
      </c>
      <c r="N3292" s="20"/>
    </row>
    <row r="3293" spans="2:14" x14ac:dyDescent="0.2">
      <c r="B3293" s="20">
        <f>Разбивка_по_щитам!B3298</f>
        <v>0</v>
      </c>
      <c r="C3293" s="20">
        <f>Разбивка_по_щитам!C3298</f>
        <v>0</v>
      </c>
      <c r="D3293" s="20">
        <f>Разбивка_по_щитам!F3298</f>
        <v>0</v>
      </c>
      <c r="E3293" s="20">
        <f>Разбивка_по_щитам!H3298</f>
        <v>0</v>
      </c>
      <c r="F3293" s="20">
        <f>Разбивка_по_щитам!I3298</f>
        <v>0</v>
      </c>
      <c r="G3293" s="20">
        <f>Разбивка_по_щитам!J3298</f>
        <v>0</v>
      </c>
      <c r="H3293" s="20">
        <f>Разбивка_по_щитам!K3298</f>
        <v>0</v>
      </c>
      <c r="I3293" s="20">
        <f>Разбивка_по_щитам!L3298</f>
        <v>0</v>
      </c>
      <c r="J3293" s="20">
        <f>Разбивка_по_щитам!M3298</f>
        <v>0</v>
      </c>
      <c r="K3293" s="20">
        <f>Разбивка_по_щитам!N3298</f>
        <v>0</v>
      </c>
      <c r="L3293" s="20"/>
      <c r="M3293" s="20">
        <f>Разбивка_по_щитам!P3298</f>
        <v>0</v>
      </c>
      <c r="N3293" s="20"/>
    </row>
    <row r="3294" spans="2:14" x14ac:dyDescent="0.2">
      <c r="B3294" s="20">
        <f>Разбивка_по_щитам!B3299</f>
        <v>0</v>
      </c>
      <c r="C3294" s="20">
        <f>Разбивка_по_щитам!C3299</f>
        <v>0</v>
      </c>
      <c r="D3294" s="20">
        <f>Разбивка_по_щитам!F3299</f>
        <v>0</v>
      </c>
      <c r="E3294" s="20">
        <f>Разбивка_по_щитам!H3299</f>
        <v>0</v>
      </c>
      <c r="F3294" s="20">
        <f>Разбивка_по_щитам!I3299</f>
        <v>0</v>
      </c>
      <c r="G3294" s="20">
        <f>Разбивка_по_щитам!J3299</f>
        <v>0</v>
      </c>
      <c r="H3294" s="20">
        <f>Разбивка_по_щитам!K3299</f>
        <v>0</v>
      </c>
      <c r="I3294" s="20">
        <f>Разбивка_по_щитам!L3299</f>
        <v>0</v>
      </c>
      <c r="J3294" s="20">
        <f>Разбивка_по_щитам!M3299</f>
        <v>0</v>
      </c>
      <c r="K3294" s="20">
        <f>Разбивка_по_щитам!N3299</f>
        <v>0</v>
      </c>
      <c r="L3294" s="20"/>
      <c r="M3294" s="20">
        <f>Разбивка_по_щитам!P3299</f>
        <v>0</v>
      </c>
      <c r="N3294" s="20"/>
    </row>
    <row r="3295" spans="2:14" x14ac:dyDescent="0.2">
      <c r="B3295" s="20">
        <f>Разбивка_по_щитам!B3300</f>
        <v>0</v>
      </c>
      <c r="C3295" s="20">
        <f>Разбивка_по_щитам!C3300</f>
        <v>0</v>
      </c>
      <c r="D3295" s="20">
        <f>Разбивка_по_щитам!F3300</f>
        <v>0</v>
      </c>
      <c r="E3295" s="20">
        <f>Разбивка_по_щитам!H3300</f>
        <v>0</v>
      </c>
      <c r="F3295" s="20">
        <f>Разбивка_по_щитам!I3300</f>
        <v>0</v>
      </c>
      <c r="G3295" s="20">
        <f>Разбивка_по_щитам!J3300</f>
        <v>0</v>
      </c>
      <c r="H3295" s="20">
        <f>Разбивка_по_щитам!K3300</f>
        <v>0</v>
      </c>
      <c r="I3295" s="20">
        <f>Разбивка_по_щитам!L3300</f>
        <v>0</v>
      </c>
      <c r="J3295" s="20">
        <f>Разбивка_по_щитам!M3300</f>
        <v>0</v>
      </c>
      <c r="K3295" s="20">
        <f>Разбивка_по_щитам!N3300</f>
        <v>0</v>
      </c>
      <c r="L3295" s="20"/>
      <c r="M3295" s="20">
        <f>Разбивка_по_щитам!P3300</f>
        <v>0</v>
      </c>
      <c r="N3295" s="20"/>
    </row>
    <row r="3296" spans="2:14" x14ac:dyDescent="0.2">
      <c r="B3296" s="20">
        <f>Разбивка_по_щитам!B3301</f>
        <v>0</v>
      </c>
      <c r="C3296" s="20">
        <f>Разбивка_по_щитам!C3301</f>
        <v>0</v>
      </c>
      <c r="D3296" s="20">
        <f>Разбивка_по_щитам!F3301</f>
        <v>0</v>
      </c>
      <c r="E3296" s="20">
        <f>Разбивка_по_щитам!H3301</f>
        <v>0</v>
      </c>
      <c r="F3296" s="20">
        <f>Разбивка_по_щитам!I3301</f>
        <v>0</v>
      </c>
      <c r="G3296" s="20">
        <f>Разбивка_по_щитам!J3301</f>
        <v>0</v>
      </c>
      <c r="H3296" s="20">
        <f>Разбивка_по_щитам!K3301</f>
        <v>0</v>
      </c>
      <c r="I3296" s="20">
        <f>Разбивка_по_щитам!L3301</f>
        <v>0</v>
      </c>
      <c r="J3296" s="20">
        <f>Разбивка_по_щитам!M3301</f>
        <v>0</v>
      </c>
      <c r="K3296" s="20">
        <f>Разбивка_по_щитам!N3301</f>
        <v>0</v>
      </c>
      <c r="L3296" s="20"/>
      <c r="M3296" s="20">
        <f>Разбивка_по_щитам!P3301</f>
        <v>0</v>
      </c>
      <c r="N3296" s="20"/>
    </row>
    <row r="3297" spans="2:14" x14ac:dyDescent="0.2">
      <c r="B3297" s="20">
        <f>Разбивка_по_щитам!B3302</f>
        <v>0</v>
      </c>
      <c r="C3297" s="20">
        <f>Разбивка_по_щитам!C3302</f>
        <v>0</v>
      </c>
      <c r="D3297" s="20">
        <f>Разбивка_по_щитам!F3302</f>
        <v>0</v>
      </c>
      <c r="E3297" s="20">
        <f>Разбивка_по_щитам!H3302</f>
        <v>0</v>
      </c>
      <c r="F3297" s="20">
        <f>Разбивка_по_щитам!I3302</f>
        <v>0</v>
      </c>
      <c r="G3297" s="20">
        <f>Разбивка_по_щитам!J3302</f>
        <v>0</v>
      </c>
      <c r="H3297" s="20">
        <f>Разбивка_по_щитам!K3302</f>
        <v>0</v>
      </c>
      <c r="I3297" s="20">
        <f>Разбивка_по_щитам!L3302</f>
        <v>0</v>
      </c>
      <c r="J3297" s="20">
        <f>Разбивка_по_щитам!M3302</f>
        <v>0</v>
      </c>
      <c r="K3297" s="20">
        <f>Разбивка_по_щитам!N3302</f>
        <v>0</v>
      </c>
      <c r="L3297" s="20"/>
      <c r="M3297" s="20">
        <f>Разбивка_по_щитам!P3302</f>
        <v>0</v>
      </c>
      <c r="N3297" s="20"/>
    </row>
    <row r="3298" spans="2:14" x14ac:dyDescent="0.2">
      <c r="B3298" s="20">
        <f>Разбивка_по_щитам!B3303</f>
        <v>0</v>
      </c>
      <c r="C3298" s="20">
        <f>Разбивка_по_щитам!C3303</f>
        <v>0</v>
      </c>
      <c r="D3298" s="20">
        <f>Разбивка_по_щитам!F3303</f>
        <v>0</v>
      </c>
      <c r="E3298" s="20">
        <f>Разбивка_по_щитам!H3303</f>
        <v>0</v>
      </c>
      <c r="F3298" s="20">
        <f>Разбивка_по_щитам!I3303</f>
        <v>0</v>
      </c>
      <c r="G3298" s="20">
        <f>Разбивка_по_щитам!J3303</f>
        <v>0</v>
      </c>
      <c r="H3298" s="20">
        <f>Разбивка_по_щитам!K3303</f>
        <v>0</v>
      </c>
      <c r="I3298" s="20">
        <f>Разбивка_по_щитам!L3303</f>
        <v>0</v>
      </c>
      <c r="J3298" s="20">
        <f>Разбивка_по_щитам!M3303</f>
        <v>0</v>
      </c>
      <c r="K3298" s="20">
        <f>Разбивка_по_щитам!N3303</f>
        <v>0</v>
      </c>
      <c r="L3298" s="20"/>
      <c r="M3298" s="20">
        <f>Разбивка_по_щитам!P3303</f>
        <v>0</v>
      </c>
      <c r="N3298" s="20"/>
    </row>
    <row r="3299" spans="2:14" x14ac:dyDescent="0.2">
      <c r="B3299" s="20">
        <f>Разбивка_по_щитам!B3304</f>
        <v>0</v>
      </c>
      <c r="C3299" s="20">
        <f>Разбивка_по_щитам!C3304</f>
        <v>0</v>
      </c>
      <c r="D3299" s="20">
        <f>Разбивка_по_щитам!F3304</f>
        <v>0</v>
      </c>
      <c r="E3299" s="20">
        <f>Разбивка_по_щитам!H3304</f>
        <v>0</v>
      </c>
      <c r="F3299" s="20">
        <f>Разбивка_по_щитам!I3304</f>
        <v>0</v>
      </c>
      <c r="G3299" s="20">
        <f>Разбивка_по_щитам!J3304</f>
        <v>0</v>
      </c>
      <c r="H3299" s="20">
        <f>Разбивка_по_щитам!K3304</f>
        <v>0</v>
      </c>
      <c r="I3299" s="20">
        <f>Разбивка_по_щитам!L3304</f>
        <v>0</v>
      </c>
      <c r="J3299" s="20">
        <f>Разбивка_по_щитам!M3304</f>
        <v>0</v>
      </c>
      <c r="K3299" s="20">
        <f>Разбивка_по_щитам!N3304</f>
        <v>0</v>
      </c>
      <c r="L3299" s="20"/>
      <c r="M3299" s="20">
        <f>Разбивка_по_щитам!P3304</f>
        <v>0</v>
      </c>
      <c r="N3299" s="20"/>
    </row>
    <row r="3300" spans="2:14" x14ac:dyDescent="0.2">
      <c r="B3300" s="20">
        <f>Разбивка_по_щитам!B3305</f>
        <v>0</v>
      </c>
      <c r="C3300" s="20">
        <f>Разбивка_по_щитам!C3305</f>
        <v>0</v>
      </c>
      <c r="D3300" s="20">
        <f>Разбивка_по_щитам!F3305</f>
        <v>0</v>
      </c>
      <c r="E3300" s="20">
        <f>Разбивка_по_щитам!H3305</f>
        <v>0</v>
      </c>
      <c r="F3300" s="20">
        <f>Разбивка_по_щитам!I3305</f>
        <v>0</v>
      </c>
      <c r="G3300" s="20">
        <f>Разбивка_по_щитам!J3305</f>
        <v>0</v>
      </c>
      <c r="H3300" s="20">
        <f>Разбивка_по_щитам!K3305</f>
        <v>0</v>
      </c>
      <c r="I3300" s="20">
        <f>Разбивка_по_щитам!L3305</f>
        <v>0</v>
      </c>
      <c r="J3300" s="20">
        <f>Разбивка_по_щитам!M3305</f>
        <v>0</v>
      </c>
      <c r="K3300" s="20">
        <f>Разбивка_по_щитам!N3305</f>
        <v>0</v>
      </c>
      <c r="L3300" s="20"/>
      <c r="M3300" s="20">
        <f>Разбивка_по_щитам!P3305</f>
        <v>0</v>
      </c>
      <c r="N3300" s="20"/>
    </row>
    <row r="3301" spans="2:14" x14ac:dyDescent="0.2">
      <c r="B3301" s="20">
        <f>Разбивка_по_щитам!B3306</f>
        <v>0</v>
      </c>
      <c r="C3301" s="20">
        <f>Разбивка_по_щитам!C3306</f>
        <v>0</v>
      </c>
      <c r="D3301" s="20">
        <f>Разбивка_по_щитам!F3306</f>
        <v>0</v>
      </c>
      <c r="E3301" s="20">
        <f>Разбивка_по_щитам!H3306</f>
        <v>0</v>
      </c>
      <c r="F3301" s="20">
        <f>Разбивка_по_щитам!I3306</f>
        <v>0</v>
      </c>
      <c r="G3301" s="20">
        <f>Разбивка_по_щитам!J3306</f>
        <v>0</v>
      </c>
      <c r="H3301" s="20">
        <f>Разбивка_по_щитам!K3306</f>
        <v>0</v>
      </c>
      <c r="I3301" s="20">
        <f>Разбивка_по_щитам!L3306</f>
        <v>0</v>
      </c>
      <c r="J3301" s="20">
        <f>Разбивка_по_щитам!M3306</f>
        <v>0</v>
      </c>
      <c r="K3301" s="20">
        <f>Разбивка_по_щитам!N3306</f>
        <v>0</v>
      </c>
      <c r="L3301" s="20"/>
      <c r="M3301" s="20">
        <f>Разбивка_по_щитам!P3306</f>
        <v>0</v>
      </c>
      <c r="N3301" s="20"/>
    </row>
    <row r="3302" spans="2:14" x14ac:dyDescent="0.2">
      <c r="B3302" s="20">
        <f>Разбивка_по_щитам!B3307</f>
        <v>0</v>
      </c>
      <c r="C3302" s="20">
        <f>Разбивка_по_щитам!C3307</f>
        <v>0</v>
      </c>
      <c r="D3302" s="20">
        <f>Разбивка_по_щитам!F3307</f>
        <v>0</v>
      </c>
      <c r="E3302" s="20">
        <f>Разбивка_по_щитам!H3307</f>
        <v>0</v>
      </c>
      <c r="F3302" s="20">
        <f>Разбивка_по_щитам!I3307</f>
        <v>0</v>
      </c>
      <c r="G3302" s="20">
        <f>Разбивка_по_щитам!J3307</f>
        <v>0</v>
      </c>
      <c r="H3302" s="20">
        <f>Разбивка_по_щитам!K3307</f>
        <v>0</v>
      </c>
      <c r="I3302" s="20">
        <f>Разбивка_по_щитам!L3307</f>
        <v>0</v>
      </c>
      <c r="J3302" s="20">
        <f>Разбивка_по_щитам!M3307</f>
        <v>0</v>
      </c>
      <c r="K3302" s="20">
        <f>Разбивка_по_щитам!N3307</f>
        <v>0</v>
      </c>
      <c r="L3302" s="20"/>
      <c r="M3302" s="20">
        <f>Разбивка_по_щитам!P3307</f>
        <v>0</v>
      </c>
      <c r="N3302" s="20"/>
    </row>
    <row r="3303" spans="2:14" x14ac:dyDescent="0.2">
      <c r="B3303" s="20">
        <f>Разбивка_по_щитам!B3308</f>
        <v>0</v>
      </c>
      <c r="C3303" s="20">
        <f>Разбивка_по_щитам!C3308</f>
        <v>0</v>
      </c>
      <c r="D3303" s="20">
        <f>Разбивка_по_щитам!F3308</f>
        <v>0</v>
      </c>
      <c r="E3303" s="20">
        <f>Разбивка_по_щитам!H3308</f>
        <v>0</v>
      </c>
      <c r="F3303" s="20">
        <f>Разбивка_по_щитам!I3308</f>
        <v>0</v>
      </c>
      <c r="G3303" s="20">
        <f>Разбивка_по_щитам!J3308</f>
        <v>0</v>
      </c>
      <c r="H3303" s="20">
        <f>Разбивка_по_щитам!K3308</f>
        <v>0</v>
      </c>
      <c r="I3303" s="20">
        <f>Разбивка_по_щитам!L3308</f>
        <v>0</v>
      </c>
      <c r="J3303" s="20">
        <f>Разбивка_по_щитам!M3308</f>
        <v>0</v>
      </c>
      <c r="K3303" s="20">
        <f>Разбивка_по_щитам!N3308</f>
        <v>0</v>
      </c>
      <c r="L3303" s="20"/>
      <c r="M3303" s="20">
        <f>Разбивка_по_щитам!P3308</f>
        <v>0</v>
      </c>
      <c r="N3303" s="20"/>
    </row>
    <row r="3304" spans="2:14" x14ac:dyDescent="0.2">
      <c r="B3304" s="20">
        <f>Разбивка_по_щитам!B3309</f>
        <v>0</v>
      </c>
      <c r="C3304" s="20">
        <f>Разбивка_по_щитам!C3309</f>
        <v>0</v>
      </c>
      <c r="D3304" s="20">
        <f>Разбивка_по_щитам!F3309</f>
        <v>0</v>
      </c>
      <c r="E3304" s="20">
        <f>Разбивка_по_щитам!H3309</f>
        <v>0</v>
      </c>
      <c r="F3304" s="20">
        <f>Разбивка_по_щитам!I3309</f>
        <v>0</v>
      </c>
      <c r="G3304" s="20">
        <f>Разбивка_по_щитам!J3309</f>
        <v>0</v>
      </c>
      <c r="H3304" s="20">
        <f>Разбивка_по_щитам!K3309</f>
        <v>0</v>
      </c>
      <c r="I3304" s="20">
        <f>Разбивка_по_щитам!L3309</f>
        <v>0</v>
      </c>
      <c r="J3304" s="20">
        <f>Разбивка_по_щитам!M3309</f>
        <v>0</v>
      </c>
      <c r="K3304" s="20">
        <f>Разбивка_по_щитам!N3309</f>
        <v>0</v>
      </c>
      <c r="L3304" s="20"/>
      <c r="M3304" s="20">
        <f>Разбивка_по_щитам!P3309</f>
        <v>0</v>
      </c>
      <c r="N3304" s="20"/>
    </row>
    <row r="3305" spans="2:14" x14ac:dyDescent="0.2">
      <c r="B3305" s="20">
        <f>Разбивка_по_щитам!B3310</f>
        <v>0</v>
      </c>
      <c r="C3305" s="20">
        <f>Разбивка_по_щитам!C3310</f>
        <v>0</v>
      </c>
      <c r="D3305" s="20">
        <f>Разбивка_по_щитам!F3310</f>
        <v>0</v>
      </c>
      <c r="E3305" s="20">
        <f>Разбивка_по_щитам!H3310</f>
        <v>0</v>
      </c>
      <c r="F3305" s="20">
        <f>Разбивка_по_щитам!I3310</f>
        <v>0</v>
      </c>
      <c r="G3305" s="20">
        <f>Разбивка_по_щитам!J3310</f>
        <v>0</v>
      </c>
      <c r="H3305" s="20">
        <f>Разбивка_по_щитам!K3310</f>
        <v>0</v>
      </c>
      <c r="I3305" s="20">
        <f>Разбивка_по_щитам!L3310</f>
        <v>0</v>
      </c>
      <c r="J3305" s="20">
        <f>Разбивка_по_щитам!M3310</f>
        <v>0</v>
      </c>
      <c r="K3305" s="20">
        <f>Разбивка_по_щитам!N3310</f>
        <v>0</v>
      </c>
      <c r="L3305" s="20"/>
      <c r="M3305" s="20">
        <f>Разбивка_по_щитам!P3310</f>
        <v>0</v>
      </c>
      <c r="N3305" s="20"/>
    </row>
    <row r="3306" spans="2:14" x14ac:dyDescent="0.2">
      <c r="B3306" s="20">
        <f>Разбивка_по_щитам!B3311</f>
        <v>0</v>
      </c>
      <c r="C3306" s="20">
        <f>Разбивка_по_щитам!C3311</f>
        <v>0</v>
      </c>
      <c r="D3306" s="20">
        <f>Разбивка_по_щитам!F3311</f>
        <v>0</v>
      </c>
      <c r="E3306" s="20">
        <f>Разбивка_по_щитам!H3311</f>
        <v>0</v>
      </c>
      <c r="F3306" s="20">
        <f>Разбивка_по_щитам!I3311</f>
        <v>0</v>
      </c>
      <c r="G3306" s="20">
        <f>Разбивка_по_щитам!J3311</f>
        <v>0</v>
      </c>
      <c r="H3306" s="20">
        <f>Разбивка_по_щитам!K3311</f>
        <v>0</v>
      </c>
      <c r="I3306" s="20">
        <f>Разбивка_по_щитам!L3311</f>
        <v>0</v>
      </c>
      <c r="J3306" s="20">
        <f>Разбивка_по_щитам!M3311</f>
        <v>0</v>
      </c>
      <c r="K3306" s="20">
        <f>Разбивка_по_щитам!N3311</f>
        <v>0</v>
      </c>
      <c r="L3306" s="20"/>
      <c r="M3306" s="20">
        <f>Разбивка_по_щитам!P3311</f>
        <v>0</v>
      </c>
      <c r="N3306" s="20"/>
    </row>
    <row r="3307" spans="2:14" x14ac:dyDescent="0.2">
      <c r="B3307" s="20">
        <f>Разбивка_по_щитам!B3312</f>
        <v>0</v>
      </c>
      <c r="C3307" s="20">
        <f>Разбивка_по_щитам!C3312</f>
        <v>0</v>
      </c>
      <c r="D3307" s="20">
        <f>Разбивка_по_щитам!F3312</f>
        <v>0</v>
      </c>
      <c r="E3307" s="20">
        <f>Разбивка_по_щитам!H3312</f>
        <v>0</v>
      </c>
      <c r="F3307" s="20">
        <f>Разбивка_по_щитам!I3312</f>
        <v>0</v>
      </c>
      <c r="G3307" s="20">
        <f>Разбивка_по_щитам!J3312</f>
        <v>0</v>
      </c>
      <c r="H3307" s="20">
        <f>Разбивка_по_щитам!K3312</f>
        <v>0</v>
      </c>
      <c r="I3307" s="20">
        <f>Разбивка_по_щитам!L3312</f>
        <v>0</v>
      </c>
      <c r="J3307" s="20">
        <f>Разбивка_по_щитам!M3312</f>
        <v>0</v>
      </c>
      <c r="K3307" s="20">
        <f>Разбивка_по_щитам!N3312</f>
        <v>0</v>
      </c>
      <c r="L3307" s="20"/>
      <c r="M3307" s="20">
        <f>Разбивка_по_щитам!P3312</f>
        <v>0</v>
      </c>
      <c r="N3307" s="20"/>
    </row>
    <row r="3308" spans="2:14" x14ac:dyDescent="0.2">
      <c r="B3308" s="20">
        <f>Разбивка_по_щитам!B3313</f>
        <v>0</v>
      </c>
      <c r="C3308" s="20">
        <f>Разбивка_по_щитам!C3313</f>
        <v>0</v>
      </c>
      <c r="D3308" s="20">
        <f>Разбивка_по_щитам!F3313</f>
        <v>0</v>
      </c>
      <c r="E3308" s="20">
        <f>Разбивка_по_щитам!H3313</f>
        <v>0</v>
      </c>
      <c r="F3308" s="20">
        <f>Разбивка_по_щитам!I3313</f>
        <v>0</v>
      </c>
      <c r="G3308" s="20">
        <f>Разбивка_по_щитам!J3313</f>
        <v>0</v>
      </c>
      <c r="H3308" s="20">
        <f>Разбивка_по_щитам!K3313</f>
        <v>0</v>
      </c>
      <c r="I3308" s="20">
        <f>Разбивка_по_щитам!L3313</f>
        <v>0</v>
      </c>
      <c r="J3308" s="20">
        <f>Разбивка_по_щитам!M3313</f>
        <v>0</v>
      </c>
      <c r="K3308" s="20">
        <f>Разбивка_по_щитам!N3313</f>
        <v>0</v>
      </c>
      <c r="L3308" s="20"/>
      <c r="M3308" s="20">
        <f>Разбивка_по_щитам!P3313</f>
        <v>0</v>
      </c>
      <c r="N3308" s="20"/>
    </row>
    <row r="3309" spans="2:14" x14ac:dyDescent="0.2">
      <c r="B3309" s="20">
        <f>Разбивка_по_щитам!B3314</f>
        <v>0</v>
      </c>
      <c r="C3309" s="20">
        <f>Разбивка_по_щитам!C3314</f>
        <v>0</v>
      </c>
      <c r="D3309" s="20">
        <f>Разбивка_по_щитам!F3314</f>
        <v>0</v>
      </c>
      <c r="E3309" s="20">
        <f>Разбивка_по_щитам!H3314</f>
        <v>0</v>
      </c>
      <c r="F3309" s="20">
        <f>Разбивка_по_щитам!I3314</f>
        <v>0</v>
      </c>
      <c r="G3309" s="20">
        <f>Разбивка_по_щитам!J3314</f>
        <v>0</v>
      </c>
      <c r="H3309" s="20">
        <f>Разбивка_по_щитам!K3314</f>
        <v>0</v>
      </c>
      <c r="I3309" s="20">
        <f>Разбивка_по_щитам!L3314</f>
        <v>0</v>
      </c>
      <c r="J3309" s="20">
        <f>Разбивка_по_щитам!M3314</f>
        <v>0</v>
      </c>
      <c r="K3309" s="20">
        <f>Разбивка_по_щитам!N3314</f>
        <v>0</v>
      </c>
      <c r="L3309" s="20"/>
      <c r="M3309" s="20">
        <f>Разбивка_по_щитам!P3314</f>
        <v>0</v>
      </c>
      <c r="N3309" s="20"/>
    </row>
    <row r="3310" spans="2:14" x14ac:dyDescent="0.2">
      <c r="B3310" s="20">
        <f>Разбивка_по_щитам!B3315</f>
        <v>0</v>
      </c>
      <c r="C3310" s="20">
        <f>Разбивка_по_щитам!C3315</f>
        <v>0</v>
      </c>
      <c r="D3310" s="20">
        <f>Разбивка_по_щитам!F3315</f>
        <v>0</v>
      </c>
      <c r="E3310" s="20">
        <f>Разбивка_по_щитам!H3315</f>
        <v>0</v>
      </c>
      <c r="F3310" s="20">
        <f>Разбивка_по_щитам!I3315</f>
        <v>0</v>
      </c>
      <c r="G3310" s="20">
        <f>Разбивка_по_щитам!J3315</f>
        <v>0</v>
      </c>
      <c r="H3310" s="20">
        <f>Разбивка_по_щитам!K3315</f>
        <v>0</v>
      </c>
      <c r="I3310" s="20">
        <f>Разбивка_по_щитам!L3315</f>
        <v>0</v>
      </c>
      <c r="J3310" s="20">
        <f>Разбивка_по_щитам!M3315</f>
        <v>0</v>
      </c>
      <c r="K3310" s="20">
        <f>Разбивка_по_щитам!N3315</f>
        <v>0</v>
      </c>
      <c r="L3310" s="20"/>
      <c r="M3310" s="20">
        <f>Разбивка_по_щитам!P3315</f>
        <v>0</v>
      </c>
      <c r="N3310" s="20"/>
    </row>
    <row r="3311" spans="2:14" x14ac:dyDescent="0.2">
      <c r="B3311" s="20">
        <f>Разбивка_по_щитам!B3316</f>
        <v>0</v>
      </c>
      <c r="C3311" s="20">
        <f>Разбивка_по_щитам!C3316</f>
        <v>0</v>
      </c>
      <c r="D3311" s="20">
        <f>Разбивка_по_щитам!F3316</f>
        <v>0</v>
      </c>
      <c r="E3311" s="20">
        <f>Разбивка_по_щитам!H3316</f>
        <v>0</v>
      </c>
      <c r="F3311" s="20">
        <f>Разбивка_по_щитам!I3316</f>
        <v>0</v>
      </c>
      <c r="G3311" s="20">
        <f>Разбивка_по_щитам!J3316</f>
        <v>0</v>
      </c>
      <c r="H3311" s="20">
        <f>Разбивка_по_щитам!K3316</f>
        <v>0</v>
      </c>
      <c r="I3311" s="20">
        <f>Разбивка_по_щитам!L3316</f>
        <v>0</v>
      </c>
      <c r="J3311" s="20">
        <f>Разбивка_по_щитам!M3316</f>
        <v>0</v>
      </c>
      <c r="K3311" s="20">
        <f>Разбивка_по_щитам!N3316</f>
        <v>0</v>
      </c>
      <c r="L3311" s="20"/>
      <c r="M3311" s="20">
        <f>Разбивка_по_щитам!P3316</f>
        <v>0</v>
      </c>
      <c r="N3311" s="20"/>
    </row>
    <row r="3312" spans="2:14" x14ac:dyDescent="0.2">
      <c r="B3312" s="20">
        <f>Разбивка_по_щитам!B3317</f>
        <v>0</v>
      </c>
      <c r="C3312" s="20">
        <f>Разбивка_по_щитам!C3317</f>
        <v>0</v>
      </c>
      <c r="D3312" s="20">
        <f>Разбивка_по_щитам!F3317</f>
        <v>0</v>
      </c>
      <c r="E3312" s="20">
        <f>Разбивка_по_щитам!H3317</f>
        <v>0</v>
      </c>
      <c r="F3312" s="20">
        <f>Разбивка_по_щитам!I3317</f>
        <v>0</v>
      </c>
      <c r="G3312" s="20">
        <f>Разбивка_по_щитам!J3317</f>
        <v>0</v>
      </c>
      <c r="H3312" s="20">
        <f>Разбивка_по_щитам!K3317</f>
        <v>0</v>
      </c>
      <c r="I3312" s="20">
        <f>Разбивка_по_щитам!L3317</f>
        <v>0</v>
      </c>
      <c r="J3312" s="20">
        <f>Разбивка_по_щитам!M3317</f>
        <v>0</v>
      </c>
      <c r="K3312" s="20">
        <f>Разбивка_по_щитам!N3317</f>
        <v>0</v>
      </c>
      <c r="L3312" s="20"/>
      <c r="M3312" s="20">
        <f>Разбивка_по_щитам!P3317</f>
        <v>0</v>
      </c>
      <c r="N3312" s="20"/>
    </row>
    <row r="3313" spans="2:14" x14ac:dyDescent="0.2">
      <c r="B3313" s="20">
        <f>Разбивка_по_щитам!B3318</f>
        <v>0</v>
      </c>
      <c r="C3313" s="20">
        <f>Разбивка_по_щитам!C3318</f>
        <v>0</v>
      </c>
      <c r="D3313" s="20">
        <f>Разбивка_по_щитам!F3318</f>
        <v>0</v>
      </c>
      <c r="E3313" s="20">
        <f>Разбивка_по_щитам!H3318</f>
        <v>0</v>
      </c>
      <c r="F3313" s="20">
        <f>Разбивка_по_щитам!I3318</f>
        <v>0</v>
      </c>
      <c r="G3313" s="20">
        <f>Разбивка_по_щитам!J3318</f>
        <v>0</v>
      </c>
      <c r="H3313" s="20">
        <f>Разбивка_по_щитам!K3318</f>
        <v>0</v>
      </c>
      <c r="I3313" s="20">
        <f>Разбивка_по_щитам!L3318</f>
        <v>0</v>
      </c>
      <c r="J3313" s="20">
        <f>Разбивка_по_щитам!M3318</f>
        <v>0</v>
      </c>
      <c r="K3313" s="20">
        <f>Разбивка_по_щитам!N3318</f>
        <v>0</v>
      </c>
      <c r="L3313" s="20"/>
      <c r="M3313" s="20">
        <f>Разбивка_по_щитам!P3318</f>
        <v>0</v>
      </c>
      <c r="N3313" s="20"/>
    </row>
    <row r="3314" spans="2:14" x14ac:dyDescent="0.2">
      <c r="B3314" s="20">
        <f>Разбивка_по_щитам!B3319</f>
        <v>0</v>
      </c>
      <c r="C3314" s="20">
        <f>Разбивка_по_щитам!C3319</f>
        <v>0</v>
      </c>
      <c r="D3314" s="20">
        <f>Разбивка_по_щитам!F3319</f>
        <v>0</v>
      </c>
      <c r="E3314" s="20">
        <f>Разбивка_по_щитам!H3319</f>
        <v>0</v>
      </c>
      <c r="F3314" s="20">
        <f>Разбивка_по_щитам!I3319</f>
        <v>0</v>
      </c>
      <c r="G3314" s="20">
        <f>Разбивка_по_щитам!J3319</f>
        <v>0</v>
      </c>
      <c r="H3314" s="20">
        <f>Разбивка_по_щитам!K3319</f>
        <v>0</v>
      </c>
      <c r="I3314" s="20">
        <f>Разбивка_по_щитам!L3319</f>
        <v>0</v>
      </c>
      <c r="J3314" s="20">
        <f>Разбивка_по_щитам!M3319</f>
        <v>0</v>
      </c>
      <c r="K3314" s="20">
        <f>Разбивка_по_щитам!N3319</f>
        <v>0</v>
      </c>
      <c r="L3314" s="20"/>
      <c r="M3314" s="20">
        <f>Разбивка_по_щитам!P3319</f>
        <v>0</v>
      </c>
      <c r="N3314" s="20"/>
    </row>
    <row r="3315" spans="2:14" x14ac:dyDescent="0.2">
      <c r="B3315" s="20">
        <f>Разбивка_по_щитам!B3320</f>
        <v>0</v>
      </c>
      <c r="C3315" s="20">
        <f>Разбивка_по_щитам!C3320</f>
        <v>0</v>
      </c>
      <c r="D3315" s="20">
        <f>Разбивка_по_щитам!F3320</f>
        <v>0</v>
      </c>
      <c r="E3315" s="20">
        <f>Разбивка_по_щитам!H3320</f>
        <v>0</v>
      </c>
      <c r="F3315" s="20">
        <f>Разбивка_по_щитам!I3320</f>
        <v>0</v>
      </c>
      <c r="G3315" s="20">
        <f>Разбивка_по_щитам!J3320</f>
        <v>0</v>
      </c>
      <c r="H3315" s="20">
        <f>Разбивка_по_щитам!K3320</f>
        <v>0</v>
      </c>
      <c r="I3315" s="20">
        <f>Разбивка_по_щитам!L3320</f>
        <v>0</v>
      </c>
      <c r="J3315" s="20">
        <f>Разбивка_по_щитам!M3320</f>
        <v>0</v>
      </c>
      <c r="K3315" s="20">
        <f>Разбивка_по_щитам!N3320</f>
        <v>0</v>
      </c>
      <c r="L3315" s="20"/>
      <c r="M3315" s="20">
        <f>Разбивка_по_щитам!P3320</f>
        <v>0</v>
      </c>
      <c r="N3315" s="20"/>
    </row>
    <row r="3316" spans="2:14" x14ac:dyDescent="0.2">
      <c r="B3316" s="20">
        <f>Разбивка_по_щитам!B3321</f>
        <v>0</v>
      </c>
      <c r="C3316" s="20">
        <f>Разбивка_по_щитам!C3321</f>
        <v>0</v>
      </c>
      <c r="D3316" s="20">
        <f>Разбивка_по_щитам!F3321</f>
        <v>0</v>
      </c>
      <c r="E3316" s="20">
        <f>Разбивка_по_щитам!H3321</f>
        <v>0</v>
      </c>
      <c r="F3316" s="20">
        <f>Разбивка_по_щитам!I3321</f>
        <v>0</v>
      </c>
      <c r="G3316" s="20">
        <f>Разбивка_по_щитам!J3321</f>
        <v>0</v>
      </c>
      <c r="H3316" s="20">
        <f>Разбивка_по_щитам!K3321</f>
        <v>0</v>
      </c>
      <c r="I3316" s="20">
        <f>Разбивка_по_щитам!L3321</f>
        <v>0</v>
      </c>
      <c r="J3316" s="20">
        <f>Разбивка_по_щитам!M3321</f>
        <v>0</v>
      </c>
      <c r="K3316" s="20">
        <f>Разбивка_по_щитам!N3321</f>
        <v>0</v>
      </c>
      <c r="L3316" s="20"/>
      <c r="M3316" s="20">
        <f>Разбивка_по_щитам!P3321</f>
        <v>0</v>
      </c>
      <c r="N3316" s="20"/>
    </row>
    <row r="3317" spans="2:14" x14ac:dyDescent="0.2">
      <c r="B3317" s="20">
        <f>Разбивка_по_щитам!B3322</f>
        <v>0</v>
      </c>
      <c r="C3317" s="20">
        <f>Разбивка_по_щитам!C3322</f>
        <v>0</v>
      </c>
      <c r="D3317" s="20">
        <f>Разбивка_по_щитам!F3322</f>
        <v>0</v>
      </c>
      <c r="E3317" s="20">
        <f>Разбивка_по_щитам!H3322</f>
        <v>0</v>
      </c>
      <c r="F3317" s="20">
        <f>Разбивка_по_щитам!I3322</f>
        <v>0</v>
      </c>
      <c r="G3317" s="20">
        <f>Разбивка_по_щитам!J3322</f>
        <v>0</v>
      </c>
      <c r="H3317" s="20">
        <f>Разбивка_по_щитам!K3322</f>
        <v>0</v>
      </c>
      <c r="I3317" s="20">
        <f>Разбивка_по_щитам!L3322</f>
        <v>0</v>
      </c>
      <c r="J3317" s="20">
        <f>Разбивка_по_щитам!M3322</f>
        <v>0</v>
      </c>
      <c r="K3317" s="20">
        <f>Разбивка_по_щитам!N3322</f>
        <v>0</v>
      </c>
      <c r="L3317" s="20"/>
      <c r="M3317" s="20">
        <f>Разбивка_по_щитам!P3322</f>
        <v>0</v>
      </c>
      <c r="N3317" s="20"/>
    </row>
    <row r="3318" spans="2:14" x14ac:dyDescent="0.2">
      <c r="B3318" s="20">
        <f>Разбивка_по_щитам!B3323</f>
        <v>0</v>
      </c>
      <c r="C3318" s="20">
        <f>Разбивка_по_щитам!C3323</f>
        <v>0</v>
      </c>
      <c r="D3318" s="20">
        <f>Разбивка_по_щитам!F3323</f>
        <v>0</v>
      </c>
      <c r="E3318" s="20">
        <f>Разбивка_по_щитам!H3323</f>
        <v>0</v>
      </c>
      <c r="F3318" s="20">
        <f>Разбивка_по_щитам!I3323</f>
        <v>0</v>
      </c>
      <c r="G3318" s="20">
        <f>Разбивка_по_щитам!J3323</f>
        <v>0</v>
      </c>
      <c r="H3318" s="20">
        <f>Разбивка_по_щитам!K3323</f>
        <v>0</v>
      </c>
      <c r="I3318" s="20">
        <f>Разбивка_по_щитам!L3323</f>
        <v>0</v>
      </c>
      <c r="J3318" s="20">
        <f>Разбивка_по_щитам!M3323</f>
        <v>0</v>
      </c>
      <c r="K3318" s="20">
        <f>Разбивка_по_щитам!N3323</f>
        <v>0</v>
      </c>
      <c r="L3318" s="20"/>
      <c r="M3318" s="20">
        <f>Разбивка_по_щитам!P3323</f>
        <v>0</v>
      </c>
      <c r="N3318" s="20"/>
    </row>
    <row r="3319" spans="2:14" x14ac:dyDescent="0.2">
      <c r="B3319" s="20">
        <f>Разбивка_по_щитам!B3324</f>
        <v>0</v>
      </c>
      <c r="C3319" s="20">
        <f>Разбивка_по_щитам!C3324</f>
        <v>0</v>
      </c>
      <c r="D3319" s="20">
        <f>Разбивка_по_щитам!F3324</f>
        <v>0</v>
      </c>
      <c r="E3319" s="20">
        <f>Разбивка_по_щитам!H3324</f>
        <v>0</v>
      </c>
      <c r="F3319" s="20">
        <f>Разбивка_по_щитам!I3324</f>
        <v>0</v>
      </c>
      <c r="G3319" s="20">
        <f>Разбивка_по_щитам!J3324</f>
        <v>0</v>
      </c>
      <c r="H3319" s="20">
        <f>Разбивка_по_щитам!K3324</f>
        <v>0</v>
      </c>
      <c r="I3319" s="20">
        <f>Разбивка_по_щитам!L3324</f>
        <v>0</v>
      </c>
      <c r="J3319" s="20">
        <f>Разбивка_по_щитам!M3324</f>
        <v>0</v>
      </c>
      <c r="K3319" s="20">
        <f>Разбивка_по_щитам!N3324</f>
        <v>0</v>
      </c>
      <c r="L3319" s="20"/>
      <c r="M3319" s="20">
        <f>Разбивка_по_щитам!P3324</f>
        <v>0</v>
      </c>
      <c r="N3319" s="20"/>
    </row>
    <row r="3320" spans="2:14" x14ac:dyDescent="0.2">
      <c r="B3320" s="20">
        <f>Разбивка_по_щитам!B3325</f>
        <v>0</v>
      </c>
      <c r="C3320" s="20">
        <f>Разбивка_по_щитам!C3325</f>
        <v>0</v>
      </c>
      <c r="D3320" s="20">
        <f>Разбивка_по_щитам!F3325</f>
        <v>0</v>
      </c>
      <c r="E3320" s="20">
        <f>Разбивка_по_щитам!H3325</f>
        <v>0</v>
      </c>
      <c r="F3320" s="20">
        <f>Разбивка_по_щитам!I3325</f>
        <v>0</v>
      </c>
      <c r="G3320" s="20">
        <f>Разбивка_по_щитам!J3325</f>
        <v>0</v>
      </c>
      <c r="H3320" s="20">
        <f>Разбивка_по_щитам!K3325</f>
        <v>0</v>
      </c>
      <c r="I3320" s="20">
        <f>Разбивка_по_щитам!L3325</f>
        <v>0</v>
      </c>
      <c r="J3320" s="20">
        <f>Разбивка_по_щитам!M3325</f>
        <v>0</v>
      </c>
      <c r="K3320" s="20">
        <f>Разбивка_по_щитам!N3325</f>
        <v>0</v>
      </c>
      <c r="L3320" s="20"/>
      <c r="M3320" s="20">
        <f>Разбивка_по_щитам!P3325</f>
        <v>0</v>
      </c>
      <c r="N3320" s="20"/>
    </row>
    <row r="3321" spans="2:14" x14ac:dyDescent="0.2">
      <c r="B3321" s="20">
        <f>Разбивка_по_щитам!B3326</f>
        <v>0</v>
      </c>
      <c r="C3321" s="20">
        <f>Разбивка_по_щитам!C3326</f>
        <v>0</v>
      </c>
      <c r="D3321" s="20">
        <f>Разбивка_по_щитам!F3326</f>
        <v>0</v>
      </c>
      <c r="E3321" s="20">
        <f>Разбивка_по_щитам!H3326</f>
        <v>0</v>
      </c>
      <c r="F3321" s="20">
        <f>Разбивка_по_щитам!I3326</f>
        <v>0</v>
      </c>
      <c r="G3321" s="20">
        <f>Разбивка_по_щитам!J3326</f>
        <v>0</v>
      </c>
      <c r="H3321" s="20">
        <f>Разбивка_по_щитам!K3326</f>
        <v>0</v>
      </c>
      <c r="I3321" s="20">
        <f>Разбивка_по_щитам!L3326</f>
        <v>0</v>
      </c>
      <c r="J3321" s="20">
        <f>Разбивка_по_щитам!M3326</f>
        <v>0</v>
      </c>
      <c r="K3321" s="20">
        <f>Разбивка_по_щитам!N3326</f>
        <v>0</v>
      </c>
      <c r="L3321" s="20"/>
      <c r="M3321" s="20">
        <f>Разбивка_по_щитам!P3326</f>
        <v>0</v>
      </c>
      <c r="N3321" s="20"/>
    </row>
    <row r="3322" spans="2:14" x14ac:dyDescent="0.2">
      <c r="B3322" s="20">
        <f>Разбивка_по_щитам!B3327</f>
        <v>0</v>
      </c>
      <c r="C3322" s="20">
        <f>Разбивка_по_щитам!C3327</f>
        <v>0</v>
      </c>
      <c r="D3322" s="20">
        <f>Разбивка_по_щитам!F3327</f>
        <v>0</v>
      </c>
      <c r="E3322" s="20">
        <f>Разбивка_по_щитам!H3327</f>
        <v>0</v>
      </c>
      <c r="F3322" s="20">
        <f>Разбивка_по_щитам!I3327</f>
        <v>0</v>
      </c>
      <c r="G3322" s="20">
        <f>Разбивка_по_щитам!J3327</f>
        <v>0</v>
      </c>
      <c r="H3322" s="20">
        <f>Разбивка_по_щитам!K3327</f>
        <v>0</v>
      </c>
      <c r="I3322" s="20">
        <f>Разбивка_по_щитам!L3327</f>
        <v>0</v>
      </c>
      <c r="J3322" s="20">
        <f>Разбивка_по_щитам!M3327</f>
        <v>0</v>
      </c>
      <c r="K3322" s="20">
        <f>Разбивка_по_щитам!N3327</f>
        <v>0</v>
      </c>
      <c r="L3322" s="20"/>
      <c r="M3322" s="20">
        <f>Разбивка_по_щитам!P3327</f>
        <v>0</v>
      </c>
      <c r="N3322" s="20"/>
    </row>
    <row r="3323" spans="2:14" x14ac:dyDescent="0.2">
      <c r="B3323" s="20">
        <f>Разбивка_по_щитам!B3328</f>
        <v>0</v>
      </c>
      <c r="C3323" s="20">
        <f>Разбивка_по_щитам!C3328</f>
        <v>0</v>
      </c>
      <c r="D3323" s="20">
        <f>Разбивка_по_щитам!F3328</f>
        <v>0</v>
      </c>
      <c r="E3323" s="20">
        <f>Разбивка_по_щитам!H3328</f>
        <v>0</v>
      </c>
      <c r="F3323" s="20">
        <f>Разбивка_по_щитам!I3328</f>
        <v>0</v>
      </c>
      <c r="G3323" s="20">
        <f>Разбивка_по_щитам!J3328</f>
        <v>0</v>
      </c>
      <c r="H3323" s="20">
        <f>Разбивка_по_щитам!K3328</f>
        <v>0</v>
      </c>
      <c r="I3323" s="20">
        <f>Разбивка_по_щитам!L3328</f>
        <v>0</v>
      </c>
      <c r="J3323" s="20">
        <f>Разбивка_по_щитам!M3328</f>
        <v>0</v>
      </c>
      <c r="K3323" s="20">
        <f>Разбивка_по_щитам!N3328</f>
        <v>0</v>
      </c>
      <c r="L3323" s="20"/>
      <c r="M3323" s="20">
        <f>Разбивка_по_щитам!P3328</f>
        <v>0</v>
      </c>
      <c r="N3323" s="20"/>
    </row>
    <row r="3324" spans="2:14" x14ac:dyDescent="0.2">
      <c r="B3324" s="20">
        <f>Разбивка_по_щитам!B3329</f>
        <v>0</v>
      </c>
      <c r="C3324" s="20">
        <f>Разбивка_по_щитам!C3329</f>
        <v>0</v>
      </c>
      <c r="D3324" s="20">
        <f>Разбивка_по_щитам!F3329</f>
        <v>0</v>
      </c>
      <c r="E3324" s="20">
        <f>Разбивка_по_щитам!H3329</f>
        <v>0</v>
      </c>
      <c r="F3324" s="20">
        <f>Разбивка_по_щитам!I3329</f>
        <v>0</v>
      </c>
      <c r="G3324" s="20">
        <f>Разбивка_по_щитам!J3329</f>
        <v>0</v>
      </c>
      <c r="H3324" s="20">
        <f>Разбивка_по_щитам!K3329</f>
        <v>0</v>
      </c>
      <c r="I3324" s="20">
        <f>Разбивка_по_щитам!L3329</f>
        <v>0</v>
      </c>
      <c r="J3324" s="20">
        <f>Разбивка_по_щитам!M3329</f>
        <v>0</v>
      </c>
      <c r="K3324" s="20">
        <f>Разбивка_по_щитам!N3329</f>
        <v>0</v>
      </c>
      <c r="L3324" s="20"/>
      <c r="M3324" s="20">
        <f>Разбивка_по_щитам!P3329</f>
        <v>0</v>
      </c>
      <c r="N3324" s="20"/>
    </row>
    <row r="3325" spans="2:14" x14ac:dyDescent="0.2">
      <c r="B3325" s="20">
        <f>Разбивка_по_щитам!B3330</f>
        <v>0</v>
      </c>
      <c r="C3325" s="20">
        <f>Разбивка_по_щитам!C3330</f>
        <v>0</v>
      </c>
      <c r="D3325" s="20">
        <f>Разбивка_по_щитам!F3330</f>
        <v>0</v>
      </c>
      <c r="E3325" s="20">
        <f>Разбивка_по_щитам!H3330</f>
        <v>0</v>
      </c>
      <c r="F3325" s="20">
        <f>Разбивка_по_щитам!I3330</f>
        <v>0</v>
      </c>
      <c r="G3325" s="20">
        <f>Разбивка_по_щитам!J3330</f>
        <v>0</v>
      </c>
      <c r="H3325" s="20">
        <f>Разбивка_по_щитам!K3330</f>
        <v>0</v>
      </c>
      <c r="I3325" s="20">
        <f>Разбивка_по_щитам!L3330</f>
        <v>0</v>
      </c>
      <c r="J3325" s="20">
        <f>Разбивка_по_щитам!M3330</f>
        <v>0</v>
      </c>
      <c r="K3325" s="20">
        <f>Разбивка_по_щитам!N3330</f>
        <v>0</v>
      </c>
      <c r="L3325" s="20"/>
      <c r="M3325" s="20">
        <f>Разбивка_по_щитам!P3330</f>
        <v>0</v>
      </c>
      <c r="N3325" s="20"/>
    </row>
    <row r="3326" spans="2:14" x14ac:dyDescent="0.2">
      <c r="B3326" s="20">
        <f>Разбивка_по_щитам!B3331</f>
        <v>0</v>
      </c>
      <c r="C3326" s="20">
        <f>Разбивка_по_щитам!C3331</f>
        <v>0</v>
      </c>
      <c r="D3326" s="20">
        <f>Разбивка_по_щитам!F3331</f>
        <v>0</v>
      </c>
      <c r="E3326" s="20">
        <f>Разбивка_по_щитам!H3331</f>
        <v>0</v>
      </c>
      <c r="F3326" s="20">
        <f>Разбивка_по_щитам!I3331</f>
        <v>0</v>
      </c>
      <c r="G3326" s="20">
        <f>Разбивка_по_щитам!J3331</f>
        <v>0</v>
      </c>
      <c r="H3326" s="20">
        <f>Разбивка_по_щитам!K3331</f>
        <v>0</v>
      </c>
      <c r="I3326" s="20">
        <f>Разбивка_по_щитам!L3331</f>
        <v>0</v>
      </c>
      <c r="J3326" s="20">
        <f>Разбивка_по_щитам!M3331</f>
        <v>0</v>
      </c>
      <c r="K3326" s="20">
        <f>Разбивка_по_щитам!N3331</f>
        <v>0</v>
      </c>
      <c r="L3326" s="20"/>
      <c r="M3326" s="20">
        <f>Разбивка_по_щитам!P3331</f>
        <v>0</v>
      </c>
      <c r="N3326" s="20"/>
    </row>
    <row r="3327" spans="2:14" x14ac:dyDescent="0.2">
      <c r="B3327" s="20">
        <f>Разбивка_по_щитам!B3332</f>
        <v>0</v>
      </c>
      <c r="C3327" s="20">
        <f>Разбивка_по_щитам!C3332</f>
        <v>0</v>
      </c>
      <c r="D3327" s="20">
        <f>Разбивка_по_щитам!F3332</f>
        <v>0</v>
      </c>
      <c r="E3327" s="20">
        <f>Разбивка_по_щитам!H3332</f>
        <v>0</v>
      </c>
      <c r="F3327" s="20">
        <f>Разбивка_по_щитам!I3332</f>
        <v>0</v>
      </c>
      <c r="G3327" s="20">
        <f>Разбивка_по_щитам!J3332</f>
        <v>0</v>
      </c>
      <c r="H3327" s="20">
        <f>Разбивка_по_щитам!K3332</f>
        <v>0</v>
      </c>
      <c r="I3327" s="20">
        <f>Разбивка_по_щитам!L3332</f>
        <v>0</v>
      </c>
      <c r="J3327" s="20">
        <f>Разбивка_по_щитам!M3332</f>
        <v>0</v>
      </c>
      <c r="K3327" s="20">
        <f>Разбивка_по_щитам!N3332</f>
        <v>0</v>
      </c>
      <c r="L3327" s="20"/>
      <c r="M3327" s="20">
        <f>Разбивка_по_щитам!P3332</f>
        <v>0</v>
      </c>
      <c r="N3327" s="20"/>
    </row>
    <row r="3328" spans="2:14" x14ac:dyDescent="0.2">
      <c r="B3328" s="20">
        <f>Разбивка_по_щитам!B3333</f>
        <v>0</v>
      </c>
      <c r="C3328" s="20">
        <f>Разбивка_по_щитам!C3333</f>
        <v>0</v>
      </c>
      <c r="D3328" s="20">
        <f>Разбивка_по_щитам!F3333</f>
        <v>0</v>
      </c>
      <c r="E3328" s="20">
        <f>Разбивка_по_щитам!H3333</f>
        <v>0</v>
      </c>
      <c r="F3328" s="20">
        <f>Разбивка_по_щитам!I3333</f>
        <v>0</v>
      </c>
      <c r="G3328" s="20">
        <f>Разбивка_по_щитам!J3333</f>
        <v>0</v>
      </c>
      <c r="H3328" s="20">
        <f>Разбивка_по_щитам!K3333</f>
        <v>0</v>
      </c>
      <c r="I3328" s="20">
        <f>Разбивка_по_щитам!L3333</f>
        <v>0</v>
      </c>
      <c r="J3328" s="20">
        <f>Разбивка_по_щитам!M3333</f>
        <v>0</v>
      </c>
      <c r="K3328" s="20">
        <f>Разбивка_по_щитам!N3333</f>
        <v>0</v>
      </c>
      <c r="L3328" s="20"/>
      <c r="M3328" s="20">
        <f>Разбивка_по_щитам!P3333</f>
        <v>0</v>
      </c>
      <c r="N3328" s="20"/>
    </row>
    <row r="3329" spans="2:14" x14ac:dyDescent="0.2">
      <c r="B3329" s="20">
        <f>Разбивка_по_щитам!B3334</f>
        <v>0</v>
      </c>
      <c r="C3329" s="20">
        <f>Разбивка_по_щитам!C3334</f>
        <v>0</v>
      </c>
      <c r="D3329" s="20">
        <f>Разбивка_по_щитам!F3334</f>
        <v>0</v>
      </c>
      <c r="E3329" s="20">
        <f>Разбивка_по_щитам!H3334</f>
        <v>0</v>
      </c>
      <c r="F3329" s="20">
        <f>Разбивка_по_щитам!I3334</f>
        <v>0</v>
      </c>
      <c r="G3329" s="20">
        <f>Разбивка_по_щитам!J3334</f>
        <v>0</v>
      </c>
      <c r="H3329" s="20">
        <f>Разбивка_по_щитам!K3334</f>
        <v>0</v>
      </c>
      <c r="I3329" s="20">
        <f>Разбивка_по_щитам!L3334</f>
        <v>0</v>
      </c>
      <c r="J3329" s="20">
        <f>Разбивка_по_щитам!M3334</f>
        <v>0</v>
      </c>
      <c r="K3329" s="20">
        <f>Разбивка_по_щитам!N3334</f>
        <v>0</v>
      </c>
      <c r="L3329" s="20"/>
      <c r="M3329" s="20">
        <f>Разбивка_по_щитам!P3334</f>
        <v>0</v>
      </c>
      <c r="N3329" s="20"/>
    </row>
    <row r="3330" spans="2:14" x14ac:dyDescent="0.2">
      <c r="B3330" s="20">
        <f>Разбивка_по_щитам!B3335</f>
        <v>0</v>
      </c>
      <c r="C3330" s="20">
        <f>Разбивка_по_щитам!C3335</f>
        <v>0</v>
      </c>
      <c r="D3330" s="20">
        <f>Разбивка_по_щитам!F3335</f>
        <v>0</v>
      </c>
      <c r="E3330" s="20">
        <f>Разбивка_по_щитам!H3335</f>
        <v>0</v>
      </c>
      <c r="F3330" s="20">
        <f>Разбивка_по_щитам!I3335</f>
        <v>0</v>
      </c>
      <c r="G3330" s="20">
        <f>Разбивка_по_щитам!J3335</f>
        <v>0</v>
      </c>
      <c r="H3330" s="20">
        <f>Разбивка_по_щитам!K3335</f>
        <v>0</v>
      </c>
      <c r="I3330" s="20">
        <f>Разбивка_по_щитам!L3335</f>
        <v>0</v>
      </c>
      <c r="J3330" s="20">
        <f>Разбивка_по_щитам!M3335</f>
        <v>0</v>
      </c>
      <c r="K3330" s="20">
        <f>Разбивка_по_щитам!N3335</f>
        <v>0</v>
      </c>
      <c r="L3330" s="20"/>
      <c r="M3330" s="20">
        <f>Разбивка_по_щитам!P3335</f>
        <v>0</v>
      </c>
      <c r="N3330" s="20"/>
    </row>
    <row r="3331" spans="2:14" x14ac:dyDescent="0.2">
      <c r="B3331" s="20">
        <f>Разбивка_по_щитам!B3336</f>
        <v>0</v>
      </c>
      <c r="C3331" s="20">
        <f>Разбивка_по_щитам!C3336</f>
        <v>0</v>
      </c>
      <c r="D3331" s="20">
        <f>Разбивка_по_щитам!F3336</f>
        <v>0</v>
      </c>
      <c r="E3331" s="20">
        <f>Разбивка_по_щитам!H3336</f>
        <v>0</v>
      </c>
      <c r="F3331" s="20">
        <f>Разбивка_по_щитам!I3336</f>
        <v>0</v>
      </c>
      <c r="G3331" s="20">
        <f>Разбивка_по_щитам!J3336</f>
        <v>0</v>
      </c>
      <c r="H3331" s="20">
        <f>Разбивка_по_щитам!K3336</f>
        <v>0</v>
      </c>
      <c r="I3331" s="20">
        <f>Разбивка_по_щитам!L3336</f>
        <v>0</v>
      </c>
      <c r="J3331" s="20">
        <f>Разбивка_по_щитам!M3336</f>
        <v>0</v>
      </c>
      <c r="K3331" s="20">
        <f>Разбивка_по_щитам!N3336</f>
        <v>0</v>
      </c>
      <c r="L3331" s="20"/>
      <c r="M3331" s="20">
        <f>Разбивка_по_щитам!P3336</f>
        <v>0</v>
      </c>
      <c r="N3331" s="20"/>
    </row>
    <row r="3332" spans="2:14" x14ac:dyDescent="0.2">
      <c r="B3332" s="20">
        <f>Разбивка_по_щитам!B3337</f>
        <v>0</v>
      </c>
      <c r="C3332" s="20">
        <f>Разбивка_по_щитам!C3337</f>
        <v>0</v>
      </c>
      <c r="D3332" s="20">
        <f>Разбивка_по_щитам!F3337</f>
        <v>0</v>
      </c>
      <c r="E3332" s="20">
        <f>Разбивка_по_щитам!H3337</f>
        <v>0</v>
      </c>
      <c r="F3332" s="20">
        <f>Разбивка_по_щитам!I3337</f>
        <v>0</v>
      </c>
      <c r="G3332" s="20">
        <f>Разбивка_по_щитам!J3337</f>
        <v>0</v>
      </c>
      <c r="H3332" s="20">
        <f>Разбивка_по_щитам!K3337</f>
        <v>0</v>
      </c>
      <c r="I3332" s="20">
        <f>Разбивка_по_щитам!L3337</f>
        <v>0</v>
      </c>
      <c r="J3332" s="20">
        <f>Разбивка_по_щитам!M3337</f>
        <v>0</v>
      </c>
      <c r="K3332" s="20">
        <f>Разбивка_по_щитам!N3337</f>
        <v>0</v>
      </c>
      <c r="L3332" s="20"/>
      <c r="M3332" s="20">
        <f>Разбивка_по_щитам!P3337</f>
        <v>0</v>
      </c>
      <c r="N3332" s="20"/>
    </row>
    <row r="3333" spans="2:14" x14ac:dyDescent="0.2">
      <c r="B3333" s="20">
        <f>Разбивка_по_щитам!B3338</f>
        <v>0</v>
      </c>
      <c r="C3333" s="20">
        <f>Разбивка_по_щитам!C3338</f>
        <v>0</v>
      </c>
      <c r="D3333" s="20">
        <f>Разбивка_по_щитам!F3338</f>
        <v>0</v>
      </c>
      <c r="E3333" s="20">
        <f>Разбивка_по_щитам!H3338</f>
        <v>0</v>
      </c>
      <c r="F3333" s="20">
        <f>Разбивка_по_щитам!I3338</f>
        <v>0</v>
      </c>
      <c r="G3333" s="20">
        <f>Разбивка_по_щитам!J3338</f>
        <v>0</v>
      </c>
      <c r="H3333" s="20">
        <f>Разбивка_по_щитам!K3338</f>
        <v>0</v>
      </c>
      <c r="I3333" s="20">
        <f>Разбивка_по_щитам!L3338</f>
        <v>0</v>
      </c>
      <c r="J3333" s="20">
        <f>Разбивка_по_щитам!M3338</f>
        <v>0</v>
      </c>
      <c r="K3333" s="20">
        <f>Разбивка_по_щитам!N3338</f>
        <v>0</v>
      </c>
      <c r="L3333" s="20"/>
      <c r="M3333" s="20">
        <f>Разбивка_по_щитам!P3338</f>
        <v>0</v>
      </c>
      <c r="N3333" s="20"/>
    </row>
    <row r="3334" spans="2:14" x14ac:dyDescent="0.2">
      <c r="B3334" s="20">
        <f>Разбивка_по_щитам!B3339</f>
        <v>0</v>
      </c>
      <c r="C3334" s="20">
        <f>Разбивка_по_щитам!C3339</f>
        <v>0</v>
      </c>
      <c r="D3334" s="20">
        <f>Разбивка_по_щитам!F3339</f>
        <v>0</v>
      </c>
      <c r="E3334" s="20">
        <f>Разбивка_по_щитам!H3339</f>
        <v>0</v>
      </c>
      <c r="F3334" s="20">
        <f>Разбивка_по_щитам!I3339</f>
        <v>0</v>
      </c>
      <c r="G3334" s="20">
        <f>Разбивка_по_щитам!J3339</f>
        <v>0</v>
      </c>
      <c r="H3334" s="20">
        <f>Разбивка_по_щитам!K3339</f>
        <v>0</v>
      </c>
      <c r="I3334" s="20">
        <f>Разбивка_по_щитам!L3339</f>
        <v>0</v>
      </c>
      <c r="J3334" s="20">
        <f>Разбивка_по_щитам!M3339</f>
        <v>0</v>
      </c>
      <c r="K3334" s="20">
        <f>Разбивка_по_щитам!N3339</f>
        <v>0</v>
      </c>
      <c r="L3334" s="20"/>
      <c r="M3334" s="20">
        <f>Разбивка_по_щитам!P3339</f>
        <v>0</v>
      </c>
      <c r="N3334" s="20"/>
    </row>
    <row r="3335" spans="2:14" x14ac:dyDescent="0.2">
      <c r="B3335" s="20">
        <f>Разбивка_по_щитам!B3340</f>
        <v>0</v>
      </c>
      <c r="C3335" s="20">
        <f>Разбивка_по_щитам!C3340</f>
        <v>0</v>
      </c>
      <c r="D3335" s="20">
        <f>Разбивка_по_щитам!F3340</f>
        <v>0</v>
      </c>
      <c r="E3335" s="20">
        <f>Разбивка_по_щитам!H3340</f>
        <v>0</v>
      </c>
      <c r="F3335" s="20">
        <f>Разбивка_по_щитам!I3340</f>
        <v>0</v>
      </c>
      <c r="G3335" s="20">
        <f>Разбивка_по_щитам!J3340</f>
        <v>0</v>
      </c>
      <c r="H3335" s="20">
        <f>Разбивка_по_щитам!K3340</f>
        <v>0</v>
      </c>
      <c r="I3335" s="20">
        <f>Разбивка_по_щитам!L3340</f>
        <v>0</v>
      </c>
      <c r="J3335" s="20">
        <f>Разбивка_по_щитам!M3340</f>
        <v>0</v>
      </c>
      <c r="K3335" s="20">
        <f>Разбивка_по_щитам!N3340</f>
        <v>0</v>
      </c>
      <c r="L3335" s="20"/>
      <c r="M3335" s="20">
        <f>Разбивка_по_щитам!P3340</f>
        <v>0</v>
      </c>
      <c r="N3335" s="20"/>
    </row>
    <row r="3336" spans="2:14" x14ac:dyDescent="0.2">
      <c r="B3336" s="20">
        <f>Разбивка_по_щитам!B3341</f>
        <v>0</v>
      </c>
      <c r="C3336" s="20">
        <f>Разбивка_по_щитам!C3341</f>
        <v>0</v>
      </c>
      <c r="D3336" s="20">
        <f>Разбивка_по_щитам!F3341</f>
        <v>0</v>
      </c>
      <c r="E3336" s="20">
        <f>Разбивка_по_щитам!H3341</f>
        <v>0</v>
      </c>
      <c r="F3336" s="20">
        <f>Разбивка_по_щитам!I3341</f>
        <v>0</v>
      </c>
      <c r="G3336" s="20">
        <f>Разбивка_по_щитам!J3341</f>
        <v>0</v>
      </c>
      <c r="H3336" s="20">
        <f>Разбивка_по_щитам!K3341</f>
        <v>0</v>
      </c>
      <c r="I3336" s="20">
        <f>Разбивка_по_щитам!L3341</f>
        <v>0</v>
      </c>
      <c r="J3336" s="20">
        <f>Разбивка_по_щитам!M3341</f>
        <v>0</v>
      </c>
      <c r="K3336" s="20">
        <f>Разбивка_по_щитам!N3341</f>
        <v>0</v>
      </c>
      <c r="L3336" s="20"/>
      <c r="M3336" s="20">
        <f>Разбивка_по_щитам!P3341</f>
        <v>0</v>
      </c>
      <c r="N3336" s="20"/>
    </row>
    <row r="3337" spans="2:14" x14ac:dyDescent="0.2">
      <c r="B3337" s="20">
        <f>Разбивка_по_щитам!B3342</f>
        <v>0</v>
      </c>
      <c r="C3337" s="20">
        <f>Разбивка_по_щитам!C3342</f>
        <v>0</v>
      </c>
      <c r="D3337" s="20">
        <f>Разбивка_по_щитам!F3342</f>
        <v>0</v>
      </c>
      <c r="E3337" s="20">
        <f>Разбивка_по_щитам!H3342</f>
        <v>0</v>
      </c>
      <c r="F3337" s="20">
        <f>Разбивка_по_щитам!I3342</f>
        <v>0</v>
      </c>
      <c r="G3337" s="20">
        <f>Разбивка_по_щитам!J3342</f>
        <v>0</v>
      </c>
      <c r="H3337" s="20">
        <f>Разбивка_по_щитам!K3342</f>
        <v>0</v>
      </c>
      <c r="I3337" s="20">
        <f>Разбивка_по_щитам!L3342</f>
        <v>0</v>
      </c>
      <c r="J3337" s="20">
        <f>Разбивка_по_щитам!M3342</f>
        <v>0</v>
      </c>
      <c r="K3337" s="20">
        <f>Разбивка_по_щитам!N3342</f>
        <v>0</v>
      </c>
      <c r="L3337" s="20"/>
      <c r="M3337" s="20">
        <f>Разбивка_по_щитам!P3342</f>
        <v>0</v>
      </c>
      <c r="N3337" s="20"/>
    </row>
    <row r="3338" spans="2:14" x14ac:dyDescent="0.2">
      <c r="B3338" s="20">
        <f>Разбивка_по_щитам!B3343</f>
        <v>0</v>
      </c>
      <c r="C3338" s="20">
        <f>Разбивка_по_щитам!C3343</f>
        <v>0</v>
      </c>
      <c r="D3338" s="20">
        <f>Разбивка_по_щитам!F3343</f>
        <v>0</v>
      </c>
      <c r="E3338" s="20">
        <f>Разбивка_по_щитам!H3343</f>
        <v>0</v>
      </c>
      <c r="F3338" s="20">
        <f>Разбивка_по_щитам!I3343</f>
        <v>0</v>
      </c>
      <c r="G3338" s="20">
        <f>Разбивка_по_щитам!J3343</f>
        <v>0</v>
      </c>
      <c r="H3338" s="20">
        <f>Разбивка_по_щитам!K3343</f>
        <v>0</v>
      </c>
      <c r="I3338" s="20">
        <f>Разбивка_по_щитам!L3343</f>
        <v>0</v>
      </c>
      <c r="J3338" s="20">
        <f>Разбивка_по_щитам!M3343</f>
        <v>0</v>
      </c>
      <c r="K3338" s="20">
        <f>Разбивка_по_щитам!N3343</f>
        <v>0</v>
      </c>
      <c r="L3338" s="20"/>
      <c r="M3338" s="20">
        <f>Разбивка_по_щитам!P3343</f>
        <v>0</v>
      </c>
      <c r="N3338" s="20"/>
    </row>
    <row r="3339" spans="2:14" x14ac:dyDescent="0.2">
      <c r="B3339" s="20">
        <f>Разбивка_по_щитам!B3344</f>
        <v>0</v>
      </c>
      <c r="C3339" s="20">
        <f>Разбивка_по_щитам!C3344</f>
        <v>0</v>
      </c>
      <c r="D3339" s="20">
        <f>Разбивка_по_щитам!F3344</f>
        <v>0</v>
      </c>
      <c r="E3339" s="20">
        <f>Разбивка_по_щитам!H3344</f>
        <v>0</v>
      </c>
      <c r="F3339" s="20">
        <f>Разбивка_по_щитам!I3344</f>
        <v>0</v>
      </c>
      <c r="G3339" s="20">
        <f>Разбивка_по_щитам!J3344</f>
        <v>0</v>
      </c>
      <c r="H3339" s="20">
        <f>Разбивка_по_щитам!K3344</f>
        <v>0</v>
      </c>
      <c r="I3339" s="20">
        <f>Разбивка_по_щитам!L3344</f>
        <v>0</v>
      </c>
      <c r="J3339" s="20">
        <f>Разбивка_по_щитам!M3344</f>
        <v>0</v>
      </c>
      <c r="K3339" s="20">
        <f>Разбивка_по_щитам!N3344</f>
        <v>0</v>
      </c>
      <c r="L3339" s="20"/>
      <c r="M3339" s="20">
        <f>Разбивка_по_щитам!P3344</f>
        <v>0</v>
      </c>
      <c r="N3339" s="20"/>
    </row>
    <row r="3340" spans="2:14" x14ac:dyDescent="0.2">
      <c r="B3340" s="20">
        <f>Разбивка_по_щитам!B3345</f>
        <v>0</v>
      </c>
      <c r="C3340" s="20">
        <f>Разбивка_по_щитам!C3345</f>
        <v>0</v>
      </c>
      <c r="D3340" s="20">
        <f>Разбивка_по_щитам!F3345</f>
        <v>0</v>
      </c>
      <c r="E3340" s="20">
        <f>Разбивка_по_щитам!H3345</f>
        <v>0</v>
      </c>
      <c r="F3340" s="20">
        <f>Разбивка_по_щитам!I3345</f>
        <v>0</v>
      </c>
      <c r="G3340" s="20">
        <f>Разбивка_по_щитам!J3345</f>
        <v>0</v>
      </c>
      <c r="H3340" s="20">
        <f>Разбивка_по_щитам!K3345</f>
        <v>0</v>
      </c>
      <c r="I3340" s="20">
        <f>Разбивка_по_щитам!L3345</f>
        <v>0</v>
      </c>
      <c r="J3340" s="20">
        <f>Разбивка_по_щитам!M3345</f>
        <v>0</v>
      </c>
      <c r="K3340" s="20">
        <f>Разбивка_по_щитам!N3345</f>
        <v>0</v>
      </c>
      <c r="L3340" s="20"/>
      <c r="M3340" s="20">
        <f>Разбивка_по_щитам!P3345</f>
        <v>0</v>
      </c>
      <c r="N3340" s="20"/>
    </row>
    <row r="3341" spans="2:14" x14ac:dyDescent="0.2">
      <c r="B3341" s="20">
        <f>Разбивка_по_щитам!B3346</f>
        <v>0</v>
      </c>
      <c r="C3341" s="20">
        <f>Разбивка_по_щитам!C3346</f>
        <v>0</v>
      </c>
      <c r="D3341" s="20">
        <f>Разбивка_по_щитам!F3346</f>
        <v>0</v>
      </c>
      <c r="E3341" s="20">
        <f>Разбивка_по_щитам!H3346</f>
        <v>0</v>
      </c>
      <c r="F3341" s="20">
        <f>Разбивка_по_щитам!I3346</f>
        <v>0</v>
      </c>
      <c r="G3341" s="20">
        <f>Разбивка_по_щитам!J3346</f>
        <v>0</v>
      </c>
      <c r="H3341" s="20">
        <f>Разбивка_по_щитам!K3346</f>
        <v>0</v>
      </c>
      <c r="I3341" s="20">
        <f>Разбивка_по_щитам!L3346</f>
        <v>0</v>
      </c>
      <c r="J3341" s="20">
        <f>Разбивка_по_щитам!M3346</f>
        <v>0</v>
      </c>
      <c r="K3341" s="20">
        <f>Разбивка_по_щитам!N3346</f>
        <v>0</v>
      </c>
      <c r="L3341" s="20"/>
      <c r="M3341" s="20">
        <f>Разбивка_по_щитам!P3346</f>
        <v>0</v>
      </c>
      <c r="N3341" s="20"/>
    </row>
    <row r="3342" spans="2:14" x14ac:dyDescent="0.2">
      <c r="B3342" s="20">
        <f>Разбивка_по_щитам!B3347</f>
        <v>0</v>
      </c>
      <c r="C3342" s="20">
        <f>Разбивка_по_щитам!C3347</f>
        <v>0</v>
      </c>
      <c r="D3342" s="20">
        <f>Разбивка_по_щитам!F3347</f>
        <v>0</v>
      </c>
      <c r="E3342" s="20">
        <f>Разбивка_по_щитам!H3347</f>
        <v>0</v>
      </c>
      <c r="F3342" s="20">
        <f>Разбивка_по_щитам!I3347</f>
        <v>0</v>
      </c>
      <c r="G3342" s="20">
        <f>Разбивка_по_щитам!J3347</f>
        <v>0</v>
      </c>
      <c r="H3342" s="20">
        <f>Разбивка_по_щитам!K3347</f>
        <v>0</v>
      </c>
      <c r="I3342" s="20">
        <f>Разбивка_по_щитам!L3347</f>
        <v>0</v>
      </c>
      <c r="J3342" s="20">
        <f>Разбивка_по_щитам!M3347</f>
        <v>0</v>
      </c>
      <c r="K3342" s="20">
        <f>Разбивка_по_щитам!N3347</f>
        <v>0</v>
      </c>
      <c r="L3342" s="20"/>
      <c r="M3342" s="20">
        <f>Разбивка_по_щитам!P3347</f>
        <v>0</v>
      </c>
      <c r="N3342" s="20"/>
    </row>
    <row r="3343" spans="2:14" x14ac:dyDescent="0.2">
      <c r="B3343" s="20">
        <f>Разбивка_по_щитам!B3348</f>
        <v>0</v>
      </c>
      <c r="C3343" s="20">
        <f>Разбивка_по_щитам!C3348</f>
        <v>0</v>
      </c>
      <c r="D3343" s="20">
        <f>Разбивка_по_щитам!F3348</f>
        <v>0</v>
      </c>
      <c r="E3343" s="20">
        <f>Разбивка_по_щитам!H3348</f>
        <v>0</v>
      </c>
      <c r="F3343" s="20">
        <f>Разбивка_по_щитам!I3348</f>
        <v>0</v>
      </c>
      <c r="G3343" s="20">
        <f>Разбивка_по_щитам!J3348</f>
        <v>0</v>
      </c>
      <c r="H3343" s="20">
        <f>Разбивка_по_щитам!K3348</f>
        <v>0</v>
      </c>
      <c r="I3343" s="20">
        <f>Разбивка_по_щитам!L3348</f>
        <v>0</v>
      </c>
      <c r="J3343" s="20">
        <f>Разбивка_по_щитам!M3348</f>
        <v>0</v>
      </c>
      <c r="K3343" s="20">
        <f>Разбивка_по_щитам!N3348</f>
        <v>0</v>
      </c>
      <c r="L3343" s="20"/>
      <c r="M3343" s="20">
        <f>Разбивка_по_щитам!P3348</f>
        <v>0</v>
      </c>
      <c r="N3343" s="20"/>
    </row>
    <row r="3344" spans="2:14" x14ac:dyDescent="0.2">
      <c r="B3344" s="20">
        <f>Разбивка_по_щитам!B3349</f>
        <v>0</v>
      </c>
      <c r="C3344" s="20">
        <f>Разбивка_по_щитам!C3349</f>
        <v>0</v>
      </c>
      <c r="D3344" s="20">
        <f>Разбивка_по_щитам!F3349</f>
        <v>0</v>
      </c>
      <c r="E3344" s="20">
        <f>Разбивка_по_щитам!H3349</f>
        <v>0</v>
      </c>
      <c r="F3344" s="20">
        <f>Разбивка_по_щитам!I3349</f>
        <v>0</v>
      </c>
      <c r="G3344" s="20">
        <f>Разбивка_по_щитам!J3349</f>
        <v>0</v>
      </c>
      <c r="H3344" s="20">
        <f>Разбивка_по_щитам!K3349</f>
        <v>0</v>
      </c>
      <c r="I3344" s="20">
        <f>Разбивка_по_щитам!L3349</f>
        <v>0</v>
      </c>
      <c r="J3344" s="20">
        <f>Разбивка_по_щитам!M3349</f>
        <v>0</v>
      </c>
      <c r="K3344" s="20">
        <f>Разбивка_по_щитам!N3349</f>
        <v>0</v>
      </c>
      <c r="L3344" s="20"/>
      <c r="M3344" s="20">
        <f>Разбивка_по_щитам!P3349</f>
        <v>0</v>
      </c>
      <c r="N3344" s="20"/>
    </row>
    <row r="3345" spans="2:14" x14ac:dyDescent="0.2">
      <c r="B3345" s="20">
        <f>Разбивка_по_щитам!B3350</f>
        <v>0</v>
      </c>
      <c r="C3345" s="20">
        <f>Разбивка_по_щитам!C3350</f>
        <v>0</v>
      </c>
      <c r="D3345" s="20">
        <f>Разбивка_по_щитам!F3350</f>
        <v>0</v>
      </c>
      <c r="E3345" s="20">
        <f>Разбивка_по_щитам!H3350</f>
        <v>0</v>
      </c>
      <c r="F3345" s="20">
        <f>Разбивка_по_щитам!I3350</f>
        <v>0</v>
      </c>
      <c r="G3345" s="20">
        <f>Разбивка_по_щитам!J3350</f>
        <v>0</v>
      </c>
      <c r="H3345" s="20">
        <f>Разбивка_по_щитам!K3350</f>
        <v>0</v>
      </c>
      <c r="I3345" s="20">
        <f>Разбивка_по_щитам!L3350</f>
        <v>0</v>
      </c>
      <c r="J3345" s="20">
        <f>Разбивка_по_щитам!M3350</f>
        <v>0</v>
      </c>
      <c r="K3345" s="20">
        <f>Разбивка_по_щитам!N3350</f>
        <v>0</v>
      </c>
      <c r="L3345" s="20"/>
      <c r="M3345" s="20">
        <f>Разбивка_по_щитам!P3350</f>
        <v>0</v>
      </c>
      <c r="N3345" s="20"/>
    </row>
    <row r="3346" spans="2:14" x14ac:dyDescent="0.2">
      <c r="B3346" s="20">
        <f>Разбивка_по_щитам!B3351</f>
        <v>0</v>
      </c>
      <c r="C3346" s="20">
        <f>Разбивка_по_щитам!C3351</f>
        <v>0</v>
      </c>
      <c r="D3346" s="20">
        <f>Разбивка_по_щитам!F3351</f>
        <v>0</v>
      </c>
      <c r="E3346" s="20">
        <f>Разбивка_по_щитам!H3351</f>
        <v>0</v>
      </c>
      <c r="F3346" s="20">
        <f>Разбивка_по_щитам!I3351</f>
        <v>0</v>
      </c>
      <c r="G3346" s="20">
        <f>Разбивка_по_щитам!J3351</f>
        <v>0</v>
      </c>
      <c r="H3346" s="20">
        <f>Разбивка_по_щитам!K3351</f>
        <v>0</v>
      </c>
      <c r="I3346" s="20">
        <f>Разбивка_по_щитам!L3351</f>
        <v>0</v>
      </c>
      <c r="J3346" s="20">
        <f>Разбивка_по_щитам!M3351</f>
        <v>0</v>
      </c>
      <c r="K3346" s="20">
        <f>Разбивка_по_щитам!N3351</f>
        <v>0</v>
      </c>
      <c r="L3346" s="20"/>
      <c r="M3346" s="20">
        <f>Разбивка_по_щитам!P3351</f>
        <v>0</v>
      </c>
      <c r="N3346" s="20"/>
    </row>
    <row r="3347" spans="2:14" x14ac:dyDescent="0.2">
      <c r="B3347" s="20">
        <f>Разбивка_по_щитам!B3352</f>
        <v>0</v>
      </c>
      <c r="C3347" s="20">
        <f>Разбивка_по_щитам!C3352</f>
        <v>0</v>
      </c>
      <c r="D3347" s="20">
        <f>Разбивка_по_щитам!F3352</f>
        <v>0</v>
      </c>
      <c r="E3347" s="20">
        <f>Разбивка_по_щитам!H3352</f>
        <v>0</v>
      </c>
      <c r="F3347" s="20">
        <f>Разбивка_по_щитам!I3352</f>
        <v>0</v>
      </c>
      <c r="G3347" s="20">
        <f>Разбивка_по_щитам!J3352</f>
        <v>0</v>
      </c>
      <c r="H3347" s="20">
        <f>Разбивка_по_щитам!K3352</f>
        <v>0</v>
      </c>
      <c r="I3347" s="20">
        <f>Разбивка_по_щитам!L3352</f>
        <v>0</v>
      </c>
      <c r="J3347" s="20">
        <f>Разбивка_по_щитам!M3352</f>
        <v>0</v>
      </c>
      <c r="K3347" s="20">
        <f>Разбивка_по_щитам!N3352</f>
        <v>0</v>
      </c>
      <c r="L3347" s="20"/>
      <c r="M3347" s="20">
        <f>Разбивка_по_щитам!P3352</f>
        <v>0</v>
      </c>
      <c r="N3347" s="20"/>
    </row>
    <row r="3348" spans="2:14" x14ac:dyDescent="0.2">
      <c r="B3348" s="20">
        <f>Разбивка_по_щитам!B3353</f>
        <v>0</v>
      </c>
      <c r="C3348" s="20">
        <f>Разбивка_по_щитам!C3353</f>
        <v>0</v>
      </c>
      <c r="D3348" s="20">
        <f>Разбивка_по_щитам!F3353</f>
        <v>0</v>
      </c>
      <c r="E3348" s="20">
        <f>Разбивка_по_щитам!H3353</f>
        <v>0</v>
      </c>
      <c r="F3348" s="20">
        <f>Разбивка_по_щитам!I3353</f>
        <v>0</v>
      </c>
      <c r="G3348" s="20">
        <f>Разбивка_по_щитам!J3353</f>
        <v>0</v>
      </c>
      <c r="H3348" s="20">
        <f>Разбивка_по_щитам!K3353</f>
        <v>0</v>
      </c>
      <c r="I3348" s="20">
        <f>Разбивка_по_щитам!L3353</f>
        <v>0</v>
      </c>
      <c r="J3348" s="20">
        <f>Разбивка_по_щитам!M3353</f>
        <v>0</v>
      </c>
      <c r="K3348" s="20">
        <f>Разбивка_по_щитам!N3353</f>
        <v>0</v>
      </c>
      <c r="L3348" s="20"/>
      <c r="M3348" s="20">
        <f>Разбивка_по_щитам!P3353</f>
        <v>0</v>
      </c>
      <c r="N3348" s="20"/>
    </row>
    <row r="3349" spans="2:14" x14ac:dyDescent="0.2">
      <c r="B3349" s="20">
        <f>Разбивка_по_щитам!B3354</f>
        <v>0</v>
      </c>
      <c r="C3349" s="20">
        <f>Разбивка_по_щитам!C3354</f>
        <v>0</v>
      </c>
      <c r="D3349" s="20">
        <f>Разбивка_по_щитам!F3354</f>
        <v>0</v>
      </c>
      <c r="E3349" s="20">
        <f>Разбивка_по_щитам!H3354</f>
        <v>0</v>
      </c>
      <c r="F3349" s="20">
        <f>Разбивка_по_щитам!I3354</f>
        <v>0</v>
      </c>
      <c r="G3349" s="20">
        <f>Разбивка_по_щитам!J3354</f>
        <v>0</v>
      </c>
      <c r="H3349" s="20">
        <f>Разбивка_по_щитам!K3354</f>
        <v>0</v>
      </c>
      <c r="I3349" s="20">
        <f>Разбивка_по_щитам!L3354</f>
        <v>0</v>
      </c>
      <c r="J3349" s="20">
        <f>Разбивка_по_щитам!M3354</f>
        <v>0</v>
      </c>
      <c r="K3349" s="20">
        <f>Разбивка_по_щитам!N3354</f>
        <v>0</v>
      </c>
      <c r="L3349" s="20"/>
      <c r="M3349" s="20">
        <f>Разбивка_по_щитам!P3354</f>
        <v>0</v>
      </c>
      <c r="N3349" s="20"/>
    </row>
    <row r="3350" spans="2:14" x14ac:dyDescent="0.2">
      <c r="B3350" s="20">
        <f>Разбивка_по_щитам!B3355</f>
        <v>0</v>
      </c>
      <c r="C3350" s="20">
        <f>Разбивка_по_щитам!C3355</f>
        <v>0</v>
      </c>
      <c r="D3350" s="20">
        <f>Разбивка_по_щитам!F3355</f>
        <v>0</v>
      </c>
      <c r="E3350" s="20">
        <f>Разбивка_по_щитам!H3355</f>
        <v>0</v>
      </c>
      <c r="F3350" s="20">
        <f>Разбивка_по_щитам!I3355</f>
        <v>0</v>
      </c>
      <c r="G3350" s="20">
        <f>Разбивка_по_щитам!J3355</f>
        <v>0</v>
      </c>
      <c r="H3350" s="20">
        <f>Разбивка_по_щитам!K3355</f>
        <v>0</v>
      </c>
      <c r="I3350" s="20">
        <f>Разбивка_по_щитам!L3355</f>
        <v>0</v>
      </c>
      <c r="J3350" s="20">
        <f>Разбивка_по_щитам!M3355</f>
        <v>0</v>
      </c>
      <c r="K3350" s="20">
        <f>Разбивка_по_щитам!N3355</f>
        <v>0</v>
      </c>
      <c r="L3350" s="20"/>
      <c r="M3350" s="20">
        <f>Разбивка_по_щитам!P3355</f>
        <v>0</v>
      </c>
      <c r="N3350" s="20"/>
    </row>
    <row r="3351" spans="2:14" x14ac:dyDescent="0.2">
      <c r="B3351" s="20">
        <f>Разбивка_по_щитам!B3356</f>
        <v>0</v>
      </c>
      <c r="C3351" s="20">
        <f>Разбивка_по_щитам!C3356</f>
        <v>0</v>
      </c>
      <c r="D3351" s="20">
        <f>Разбивка_по_щитам!F3356</f>
        <v>0</v>
      </c>
      <c r="E3351" s="20">
        <f>Разбивка_по_щитам!H3356</f>
        <v>0</v>
      </c>
      <c r="F3351" s="20">
        <f>Разбивка_по_щитам!I3356</f>
        <v>0</v>
      </c>
      <c r="G3351" s="20">
        <f>Разбивка_по_щитам!J3356</f>
        <v>0</v>
      </c>
      <c r="H3351" s="20">
        <f>Разбивка_по_щитам!K3356</f>
        <v>0</v>
      </c>
      <c r="I3351" s="20">
        <f>Разбивка_по_щитам!L3356</f>
        <v>0</v>
      </c>
      <c r="J3351" s="20">
        <f>Разбивка_по_щитам!M3356</f>
        <v>0</v>
      </c>
      <c r="K3351" s="20">
        <f>Разбивка_по_щитам!N3356</f>
        <v>0</v>
      </c>
      <c r="L3351" s="20"/>
      <c r="M3351" s="20">
        <f>Разбивка_по_щитам!P3356</f>
        <v>0</v>
      </c>
      <c r="N3351" s="20"/>
    </row>
    <row r="3352" spans="2:14" x14ac:dyDescent="0.2">
      <c r="B3352" s="20">
        <f>Разбивка_по_щитам!B3357</f>
        <v>0</v>
      </c>
      <c r="C3352" s="20">
        <f>Разбивка_по_щитам!C3357</f>
        <v>0</v>
      </c>
      <c r="D3352" s="20">
        <f>Разбивка_по_щитам!F3357</f>
        <v>0</v>
      </c>
      <c r="E3352" s="20">
        <f>Разбивка_по_щитам!H3357</f>
        <v>0</v>
      </c>
      <c r="F3352" s="20">
        <f>Разбивка_по_щитам!I3357</f>
        <v>0</v>
      </c>
      <c r="G3352" s="20">
        <f>Разбивка_по_щитам!J3357</f>
        <v>0</v>
      </c>
      <c r="H3352" s="20">
        <f>Разбивка_по_щитам!K3357</f>
        <v>0</v>
      </c>
      <c r="I3352" s="20">
        <f>Разбивка_по_щитам!L3357</f>
        <v>0</v>
      </c>
      <c r="J3352" s="20">
        <f>Разбивка_по_щитам!M3357</f>
        <v>0</v>
      </c>
      <c r="K3352" s="20">
        <f>Разбивка_по_щитам!N3357</f>
        <v>0</v>
      </c>
      <c r="L3352" s="20"/>
      <c r="M3352" s="20">
        <f>Разбивка_по_щитам!P3357</f>
        <v>0</v>
      </c>
      <c r="N3352" s="20"/>
    </row>
    <row r="3353" spans="2:14" x14ac:dyDescent="0.2">
      <c r="B3353" s="20">
        <f>Разбивка_по_щитам!B3358</f>
        <v>0</v>
      </c>
      <c r="C3353" s="20">
        <f>Разбивка_по_щитам!C3358</f>
        <v>0</v>
      </c>
      <c r="D3353" s="20">
        <f>Разбивка_по_щитам!F3358</f>
        <v>0</v>
      </c>
      <c r="E3353" s="20">
        <f>Разбивка_по_щитам!H3358</f>
        <v>0</v>
      </c>
      <c r="F3353" s="20">
        <f>Разбивка_по_щитам!I3358</f>
        <v>0</v>
      </c>
      <c r="G3353" s="20">
        <f>Разбивка_по_щитам!J3358</f>
        <v>0</v>
      </c>
      <c r="H3353" s="20">
        <f>Разбивка_по_щитам!K3358</f>
        <v>0</v>
      </c>
      <c r="I3353" s="20">
        <f>Разбивка_по_щитам!L3358</f>
        <v>0</v>
      </c>
      <c r="J3353" s="20">
        <f>Разбивка_по_щитам!M3358</f>
        <v>0</v>
      </c>
      <c r="K3353" s="20">
        <f>Разбивка_по_щитам!N3358</f>
        <v>0</v>
      </c>
      <c r="L3353" s="20"/>
      <c r="M3353" s="20">
        <f>Разбивка_по_щитам!P3358</f>
        <v>0</v>
      </c>
      <c r="N3353" s="20"/>
    </row>
    <row r="3354" spans="2:14" x14ac:dyDescent="0.2">
      <c r="B3354" s="20">
        <f>Разбивка_по_щитам!B3359</f>
        <v>0</v>
      </c>
      <c r="C3354" s="20">
        <f>Разбивка_по_щитам!C3359</f>
        <v>0</v>
      </c>
      <c r="D3354" s="20">
        <f>Разбивка_по_щитам!F3359</f>
        <v>0</v>
      </c>
      <c r="E3354" s="20">
        <f>Разбивка_по_щитам!H3359</f>
        <v>0</v>
      </c>
      <c r="F3354" s="20">
        <f>Разбивка_по_щитам!I3359</f>
        <v>0</v>
      </c>
      <c r="G3354" s="20">
        <f>Разбивка_по_щитам!J3359</f>
        <v>0</v>
      </c>
      <c r="H3354" s="20">
        <f>Разбивка_по_щитам!K3359</f>
        <v>0</v>
      </c>
      <c r="I3354" s="20">
        <f>Разбивка_по_щитам!L3359</f>
        <v>0</v>
      </c>
      <c r="J3354" s="20">
        <f>Разбивка_по_щитам!M3359</f>
        <v>0</v>
      </c>
      <c r="K3354" s="20">
        <f>Разбивка_по_щитам!N3359</f>
        <v>0</v>
      </c>
      <c r="L3354" s="20"/>
      <c r="M3354" s="20">
        <f>Разбивка_по_щитам!P3359</f>
        <v>0</v>
      </c>
      <c r="N3354" s="20"/>
    </row>
    <row r="3355" spans="2:14" x14ac:dyDescent="0.2">
      <c r="B3355" s="20">
        <f>Разбивка_по_щитам!B3360</f>
        <v>0</v>
      </c>
      <c r="C3355" s="20">
        <f>Разбивка_по_щитам!C3360</f>
        <v>0</v>
      </c>
      <c r="D3355" s="20">
        <f>Разбивка_по_щитам!F3360</f>
        <v>0</v>
      </c>
      <c r="E3355" s="20">
        <f>Разбивка_по_щитам!H3360</f>
        <v>0</v>
      </c>
      <c r="F3355" s="20">
        <f>Разбивка_по_щитам!I3360</f>
        <v>0</v>
      </c>
      <c r="G3355" s="20">
        <f>Разбивка_по_щитам!J3360</f>
        <v>0</v>
      </c>
      <c r="H3355" s="20">
        <f>Разбивка_по_щитам!K3360</f>
        <v>0</v>
      </c>
      <c r="I3355" s="20">
        <f>Разбивка_по_щитам!L3360</f>
        <v>0</v>
      </c>
      <c r="J3355" s="20">
        <f>Разбивка_по_щитам!M3360</f>
        <v>0</v>
      </c>
      <c r="K3355" s="20">
        <f>Разбивка_по_щитам!N3360</f>
        <v>0</v>
      </c>
      <c r="L3355" s="20"/>
      <c r="M3355" s="20">
        <f>Разбивка_по_щитам!P3360</f>
        <v>0</v>
      </c>
      <c r="N3355" s="20"/>
    </row>
    <row r="3356" spans="2:14" x14ac:dyDescent="0.2">
      <c r="B3356" s="20">
        <f>Разбивка_по_щитам!B3361</f>
        <v>0</v>
      </c>
      <c r="C3356" s="20">
        <f>Разбивка_по_щитам!C3361</f>
        <v>0</v>
      </c>
      <c r="D3356" s="20">
        <f>Разбивка_по_щитам!F3361</f>
        <v>0</v>
      </c>
      <c r="E3356" s="20">
        <f>Разбивка_по_щитам!H3361</f>
        <v>0</v>
      </c>
      <c r="F3356" s="20">
        <f>Разбивка_по_щитам!I3361</f>
        <v>0</v>
      </c>
      <c r="G3356" s="20">
        <f>Разбивка_по_щитам!J3361</f>
        <v>0</v>
      </c>
      <c r="H3356" s="20">
        <f>Разбивка_по_щитам!K3361</f>
        <v>0</v>
      </c>
      <c r="I3356" s="20">
        <f>Разбивка_по_щитам!L3361</f>
        <v>0</v>
      </c>
      <c r="J3356" s="20">
        <f>Разбивка_по_щитам!M3361</f>
        <v>0</v>
      </c>
      <c r="K3356" s="20">
        <f>Разбивка_по_щитам!N3361</f>
        <v>0</v>
      </c>
      <c r="L3356" s="20"/>
      <c r="M3356" s="20">
        <f>Разбивка_по_щитам!P3361</f>
        <v>0</v>
      </c>
      <c r="N3356" s="20"/>
    </row>
    <row r="3357" spans="2:14" x14ac:dyDescent="0.2">
      <c r="B3357" s="20">
        <f>Разбивка_по_щитам!B3362</f>
        <v>0</v>
      </c>
      <c r="C3357" s="20">
        <f>Разбивка_по_щитам!C3362</f>
        <v>0</v>
      </c>
      <c r="D3357" s="20">
        <f>Разбивка_по_щитам!F3362</f>
        <v>0</v>
      </c>
      <c r="E3357" s="20">
        <f>Разбивка_по_щитам!H3362</f>
        <v>0</v>
      </c>
      <c r="F3357" s="20">
        <f>Разбивка_по_щитам!I3362</f>
        <v>0</v>
      </c>
      <c r="G3357" s="20">
        <f>Разбивка_по_щитам!J3362</f>
        <v>0</v>
      </c>
      <c r="H3357" s="20">
        <f>Разбивка_по_щитам!K3362</f>
        <v>0</v>
      </c>
      <c r="I3357" s="20">
        <f>Разбивка_по_щитам!L3362</f>
        <v>0</v>
      </c>
      <c r="J3357" s="20">
        <f>Разбивка_по_щитам!M3362</f>
        <v>0</v>
      </c>
      <c r="K3357" s="20">
        <f>Разбивка_по_щитам!N3362</f>
        <v>0</v>
      </c>
      <c r="L3357" s="20"/>
      <c r="M3357" s="20">
        <f>Разбивка_по_щитам!P3362</f>
        <v>0</v>
      </c>
      <c r="N3357" s="20"/>
    </row>
    <row r="3358" spans="2:14" x14ac:dyDescent="0.2">
      <c r="B3358" s="20">
        <f>Разбивка_по_щитам!B3363</f>
        <v>0</v>
      </c>
      <c r="C3358" s="20">
        <f>Разбивка_по_щитам!C3363</f>
        <v>0</v>
      </c>
      <c r="D3358" s="20">
        <f>Разбивка_по_щитам!F3363</f>
        <v>0</v>
      </c>
      <c r="E3358" s="20">
        <f>Разбивка_по_щитам!H3363</f>
        <v>0</v>
      </c>
      <c r="F3358" s="20">
        <f>Разбивка_по_щитам!I3363</f>
        <v>0</v>
      </c>
      <c r="G3358" s="20">
        <f>Разбивка_по_щитам!J3363</f>
        <v>0</v>
      </c>
      <c r="H3358" s="20">
        <f>Разбивка_по_щитам!K3363</f>
        <v>0</v>
      </c>
      <c r="I3358" s="20">
        <f>Разбивка_по_щитам!L3363</f>
        <v>0</v>
      </c>
      <c r="J3358" s="20">
        <f>Разбивка_по_щитам!M3363</f>
        <v>0</v>
      </c>
      <c r="K3358" s="20">
        <f>Разбивка_по_щитам!N3363</f>
        <v>0</v>
      </c>
      <c r="L3358" s="20"/>
      <c r="M3358" s="20">
        <f>Разбивка_по_щитам!P3363</f>
        <v>0</v>
      </c>
      <c r="N3358" s="20"/>
    </row>
    <row r="3359" spans="2:14" x14ac:dyDescent="0.2">
      <c r="B3359" s="20">
        <f>Разбивка_по_щитам!B3364</f>
        <v>0</v>
      </c>
      <c r="C3359" s="20">
        <f>Разбивка_по_щитам!C3364</f>
        <v>0</v>
      </c>
      <c r="D3359" s="20">
        <f>Разбивка_по_щитам!F3364</f>
        <v>0</v>
      </c>
      <c r="E3359" s="20">
        <f>Разбивка_по_щитам!H3364</f>
        <v>0</v>
      </c>
      <c r="F3359" s="20">
        <f>Разбивка_по_щитам!I3364</f>
        <v>0</v>
      </c>
      <c r="G3359" s="20">
        <f>Разбивка_по_щитам!J3364</f>
        <v>0</v>
      </c>
      <c r="H3359" s="20">
        <f>Разбивка_по_щитам!K3364</f>
        <v>0</v>
      </c>
      <c r="I3359" s="20">
        <f>Разбивка_по_щитам!L3364</f>
        <v>0</v>
      </c>
      <c r="J3359" s="20">
        <f>Разбивка_по_щитам!M3364</f>
        <v>0</v>
      </c>
      <c r="K3359" s="20">
        <f>Разбивка_по_щитам!N3364</f>
        <v>0</v>
      </c>
      <c r="L3359" s="20"/>
      <c r="M3359" s="20">
        <f>Разбивка_по_щитам!P3364</f>
        <v>0</v>
      </c>
      <c r="N3359" s="20"/>
    </row>
    <row r="3360" spans="2:14" x14ac:dyDescent="0.2">
      <c r="B3360" s="20">
        <f>Разбивка_по_щитам!B3365</f>
        <v>0</v>
      </c>
      <c r="C3360" s="20">
        <f>Разбивка_по_щитам!C3365</f>
        <v>0</v>
      </c>
      <c r="D3360" s="20">
        <f>Разбивка_по_щитам!F3365</f>
        <v>0</v>
      </c>
      <c r="E3360" s="20">
        <f>Разбивка_по_щитам!H3365</f>
        <v>0</v>
      </c>
      <c r="F3360" s="20">
        <f>Разбивка_по_щитам!I3365</f>
        <v>0</v>
      </c>
      <c r="G3360" s="20">
        <f>Разбивка_по_щитам!J3365</f>
        <v>0</v>
      </c>
      <c r="H3360" s="20">
        <f>Разбивка_по_щитам!K3365</f>
        <v>0</v>
      </c>
      <c r="I3360" s="20">
        <f>Разбивка_по_щитам!L3365</f>
        <v>0</v>
      </c>
      <c r="J3360" s="20">
        <f>Разбивка_по_щитам!M3365</f>
        <v>0</v>
      </c>
      <c r="K3360" s="20">
        <f>Разбивка_по_щитам!N3365</f>
        <v>0</v>
      </c>
      <c r="L3360" s="20"/>
      <c r="M3360" s="20">
        <f>Разбивка_по_щитам!P3365</f>
        <v>0</v>
      </c>
      <c r="N3360" s="20"/>
    </row>
    <row r="3361" spans="2:14" x14ac:dyDescent="0.2">
      <c r="B3361" s="20">
        <f>Разбивка_по_щитам!B3366</f>
        <v>0</v>
      </c>
      <c r="C3361" s="20">
        <f>Разбивка_по_щитам!C3366</f>
        <v>0</v>
      </c>
      <c r="D3361" s="20">
        <f>Разбивка_по_щитам!F3366</f>
        <v>0</v>
      </c>
      <c r="E3361" s="20">
        <f>Разбивка_по_щитам!H3366</f>
        <v>0</v>
      </c>
      <c r="F3361" s="20">
        <f>Разбивка_по_щитам!I3366</f>
        <v>0</v>
      </c>
      <c r="G3361" s="20">
        <f>Разбивка_по_щитам!J3366</f>
        <v>0</v>
      </c>
      <c r="H3361" s="20">
        <f>Разбивка_по_щитам!K3366</f>
        <v>0</v>
      </c>
      <c r="I3361" s="20">
        <f>Разбивка_по_щитам!L3366</f>
        <v>0</v>
      </c>
      <c r="J3361" s="20">
        <f>Разбивка_по_щитам!M3366</f>
        <v>0</v>
      </c>
      <c r="K3361" s="20">
        <f>Разбивка_по_щитам!N3366</f>
        <v>0</v>
      </c>
      <c r="L3361" s="20"/>
      <c r="M3361" s="20">
        <f>Разбивка_по_щитам!P3366</f>
        <v>0</v>
      </c>
      <c r="N3361" s="20"/>
    </row>
    <row r="3362" spans="2:14" x14ac:dyDescent="0.2">
      <c r="B3362" s="20">
        <f>Разбивка_по_щитам!B3367</f>
        <v>0</v>
      </c>
      <c r="C3362" s="20">
        <f>Разбивка_по_щитам!C3367</f>
        <v>0</v>
      </c>
      <c r="D3362" s="20">
        <f>Разбивка_по_щитам!F3367</f>
        <v>0</v>
      </c>
      <c r="E3362" s="20">
        <f>Разбивка_по_щитам!H3367</f>
        <v>0</v>
      </c>
      <c r="F3362" s="20">
        <f>Разбивка_по_щитам!I3367</f>
        <v>0</v>
      </c>
      <c r="G3362" s="20">
        <f>Разбивка_по_щитам!J3367</f>
        <v>0</v>
      </c>
      <c r="H3362" s="20">
        <f>Разбивка_по_щитам!K3367</f>
        <v>0</v>
      </c>
      <c r="I3362" s="20">
        <f>Разбивка_по_щитам!L3367</f>
        <v>0</v>
      </c>
      <c r="J3362" s="20">
        <f>Разбивка_по_щитам!M3367</f>
        <v>0</v>
      </c>
      <c r="K3362" s="20">
        <f>Разбивка_по_щитам!N3367</f>
        <v>0</v>
      </c>
      <c r="L3362" s="20"/>
      <c r="M3362" s="20">
        <f>Разбивка_по_щитам!P3367</f>
        <v>0</v>
      </c>
      <c r="N3362" s="20"/>
    </row>
    <row r="3363" spans="2:14" x14ac:dyDescent="0.2">
      <c r="B3363" s="20">
        <f>Разбивка_по_щитам!B3368</f>
        <v>0</v>
      </c>
      <c r="C3363" s="20">
        <f>Разбивка_по_щитам!C3368</f>
        <v>0</v>
      </c>
      <c r="D3363" s="20">
        <f>Разбивка_по_щитам!F3368</f>
        <v>0</v>
      </c>
      <c r="E3363" s="20">
        <f>Разбивка_по_щитам!H3368</f>
        <v>0</v>
      </c>
      <c r="F3363" s="20">
        <f>Разбивка_по_щитам!I3368</f>
        <v>0</v>
      </c>
      <c r="G3363" s="20">
        <f>Разбивка_по_щитам!J3368</f>
        <v>0</v>
      </c>
      <c r="H3363" s="20">
        <f>Разбивка_по_щитам!K3368</f>
        <v>0</v>
      </c>
      <c r="I3363" s="20">
        <f>Разбивка_по_щитам!L3368</f>
        <v>0</v>
      </c>
      <c r="J3363" s="20">
        <f>Разбивка_по_щитам!M3368</f>
        <v>0</v>
      </c>
      <c r="K3363" s="20">
        <f>Разбивка_по_щитам!N3368</f>
        <v>0</v>
      </c>
      <c r="L3363" s="20"/>
      <c r="M3363" s="20">
        <f>Разбивка_по_щитам!P3368</f>
        <v>0</v>
      </c>
      <c r="N3363" s="20"/>
    </row>
    <row r="3364" spans="2:14" x14ac:dyDescent="0.2">
      <c r="B3364" s="20">
        <f>Разбивка_по_щитам!B3369</f>
        <v>0</v>
      </c>
      <c r="C3364" s="20">
        <f>Разбивка_по_щитам!C3369</f>
        <v>0</v>
      </c>
      <c r="D3364" s="20">
        <f>Разбивка_по_щитам!F3369</f>
        <v>0</v>
      </c>
      <c r="E3364" s="20">
        <f>Разбивка_по_щитам!H3369</f>
        <v>0</v>
      </c>
      <c r="F3364" s="20">
        <f>Разбивка_по_щитам!I3369</f>
        <v>0</v>
      </c>
      <c r="G3364" s="20">
        <f>Разбивка_по_щитам!J3369</f>
        <v>0</v>
      </c>
      <c r="H3364" s="20">
        <f>Разбивка_по_щитам!K3369</f>
        <v>0</v>
      </c>
      <c r="I3364" s="20">
        <f>Разбивка_по_щитам!L3369</f>
        <v>0</v>
      </c>
      <c r="J3364" s="20">
        <f>Разбивка_по_щитам!M3369</f>
        <v>0</v>
      </c>
      <c r="K3364" s="20">
        <f>Разбивка_по_щитам!N3369</f>
        <v>0</v>
      </c>
      <c r="L3364" s="20"/>
      <c r="M3364" s="20">
        <f>Разбивка_по_щитам!P3369</f>
        <v>0</v>
      </c>
      <c r="N3364" s="20"/>
    </row>
    <row r="3365" spans="2:14" x14ac:dyDescent="0.2">
      <c r="B3365" s="20">
        <f>Разбивка_по_щитам!B3370</f>
        <v>0</v>
      </c>
      <c r="C3365" s="20">
        <f>Разбивка_по_щитам!C3370</f>
        <v>0</v>
      </c>
      <c r="D3365" s="20">
        <f>Разбивка_по_щитам!F3370</f>
        <v>0</v>
      </c>
      <c r="E3365" s="20">
        <f>Разбивка_по_щитам!H3370</f>
        <v>0</v>
      </c>
      <c r="F3365" s="20">
        <f>Разбивка_по_щитам!I3370</f>
        <v>0</v>
      </c>
      <c r="G3365" s="20">
        <f>Разбивка_по_щитам!J3370</f>
        <v>0</v>
      </c>
      <c r="H3365" s="20">
        <f>Разбивка_по_щитам!K3370</f>
        <v>0</v>
      </c>
      <c r="I3365" s="20">
        <f>Разбивка_по_щитам!L3370</f>
        <v>0</v>
      </c>
      <c r="J3365" s="20">
        <f>Разбивка_по_щитам!M3370</f>
        <v>0</v>
      </c>
      <c r="K3365" s="20">
        <f>Разбивка_по_щитам!N3370</f>
        <v>0</v>
      </c>
      <c r="L3365" s="20"/>
      <c r="M3365" s="20">
        <f>Разбивка_по_щитам!P3370</f>
        <v>0</v>
      </c>
      <c r="N3365" s="20"/>
    </row>
    <row r="3366" spans="2:14" x14ac:dyDescent="0.2">
      <c r="B3366" s="20">
        <f>Разбивка_по_щитам!B3371</f>
        <v>0</v>
      </c>
      <c r="C3366" s="20">
        <f>Разбивка_по_щитам!C3371</f>
        <v>0</v>
      </c>
      <c r="D3366" s="20">
        <f>Разбивка_по_щитам!F3371</f>
        <v>0</v>
      </c>
      <c r="E3366" s="20">
        <f>Разбивка_по_щитам!H3371</f>
        <v>0</v>
      </c>
      <c r="F3366" s="20">
        <f>Разбивка_по_щитам!I3371</f>
        <v>0</v>
      </c>
      <c r="G3366" s="20">
        <f>Разбивка_по_щитам!J3371</f>
        <v>0</v>
      </c>
      <c r="H3366" s="20">
        <f>Разбивка_по_щитам!K3371</f>
        <v>0</v>
      </c>
      <c r="I3366" s="20">
        <f>Разбивка_по_щитам!L3371</f>
        <v>0</v>
      </c>
      <c r="J3366" s="20">
        <f>Разбивка_по_щитам!M3371</f>
        <v>0</v>
      </c>
      <c r="K3366" s="20">
        <f>Разбивка_по_щитам!N3371</f>
        <v>0</v>
      </c>
      <c r="L3366" s="20"/>
      <c r="M3366" s="20">
        <f>Разбивка_по_щитам!P3371</f>
        <v>0</v>
      </c>
      <c r="N3366" s="20"/>
    </row>
    <row r="3367" spans="2:14" x14ac:dyDescent="0.2">
      <c r="B3367" s="20">
        <f>Разбивка_по_щитам!B3372</f>
        <v>0</v>
      </c>
      <c r="C3367" s="20">
        <f>Разбивка_по_щитам!C3372</f>
        <v>0</v>
      </c>
      <c r="D3367" s="20">
        <f>Разбивка_по_щитам!F3372</f>
        <v>0</v>
      </c>
      <c r="E3367" s="20">
        <f>Разбивка_по_щитам!H3372</f>
        <v>0</v>
      </c>
      <c r="F3367" s="20">
        <f>Разбивка_по_щитам!I3372</f>
        <v>0</v>
      </c>
      <c r="G3367" s="20">
        <f>Разбивка_по_щитам!J3372</f>
        <v>0</v>
      </c>
      <c r="H3367" s="20">
        <f>Разбивка_по_щитам!K3372</f>
        <v>0</v>
      </c>
      <c r="I3367" s="20">
        <f>Разбивка_по_щитам!L3372</f>
        <v>0</v>
      </c>
      <c r="J3367" s="20">
        <f>Разбивка_по_щитам!M3372</f>
        <v>0</v>
      </c>
      <c r="K3367" s="20">
        <f>Разбивка_по_щитам!N3372</f>
        <v>0</v>
      </c>
      <c r="L3367" s="20"/>
      <c r="M3367" s="20">
        <f>Разбивка_по_щитам!P3372</f>
        <v>0</v>
      </c>
      <c r="N3367" s="20"/>
    </row>
    <row r="3368" spans="2:14" x14ac:dyDescent="0.2">
      <c r="B3368" s="20">
        <f>Разбивка_по_щитам!B3373</f>
        <v>0</v>
      </c>
      <c r="C3368" s="20">
        <f>Разбивка_по_щитам!C3373</f>
        <v>0</v>
      </c>
      <c r="D3368" s="20">
        <f>Разбивка_по_щитам!F3373</f>
        <v>0</v>
      </c>
      <c r="E3368" s="20">
        <f>Разбивка_по_щитам!H3373</f>
        <v>0</v>
      </c>
      <c r="F3368" s="20">
        <f>Разбивка_по_щитам!I3373</f>
        <v>0</v>
      </c>
      <c r="G3368" s="20">
        <f>Разбивка_по_щитам!J3373</f>
        <v>0</v>
      </c>
      <c r="H3368" s="20">
        <f>Разбивка_по_щитам!K3373</f>
        <v>0</v>
      </c>
      <c r="I3368" s="20">
        <f>Разбивка_по_щитам!L3373</f>
        <v>0</v>
      </c>
      <c r="J3368" s="20">
        <f>Разбивка_по_щитам!M3373</f>
        <v>0</v>
      </c>
      <c r="K3368" s="20">
        <f>Разбивка_по_щитам!N3373</f>
        <v>0</v>
      </c>
      <c r="L3368" s="20"/>
      <c r="M3368" s="20">
        <f>Разбивка_по_щитам!P3373</f>
        <v>0</v>
      </c>
      <c r="N3368" s="20"/>
    </row>
    <row r="3369" spans="2:14" x14ac:dyDescent="0.2">
      <c r="B3369" s="20">
        <f>Разбивка_по_щитам!B3374</f>
        <v>0</v>
      </c>
      <c r="C3369" s="20">
        <f>Разбивка_по_щитам!C3374</f>
        <v>0</v>
      </c>
      <c r="D3369" s="20">
        <f>Разбивка_по_щитам!F3374</f>
        <v>0</v>
      </c>
      <c r="E3369" s="20">
        <f>Разбивка_по_щитам!H3374</f>
        <v>0</v>
      </c>
      <c r="F3369" s="20">
        <f>Разбивка_по_щитам!I3374</f>
        <v>0</v>
      </c>
      <c r="G3369" s="20">
        <f>Разбивка_по_щитам!J3374</f>
        <v>0</v>
      </c>
      <c r="H3369" s="20">
        <f>Разбивка_по_щитам!K3374</f>
        <v>0</v>
      </c>
      <c r="I3369" s="20">
        <f>Разбивка_по_щитам!L3374</f>
        <v>0</v>
      </c>
      <c r="J3369" s="20">
        <f>Разбивка_по_щитам!M3374</f>
        <v>0</v>
      </c>
      <c r="K3369" s="20">
        <f>Разбивка_по_щитам!N3374</f>
        <v>0</v>
      </c>
      <c r="L3369" s="20"/>
      <c r="M3369" s="20">
        <f>Разбивка_по_щитам!P3374</f>
        <v>0</v>
      </c>
      <c r="N3369" s="20"/>
    </row>
    <row r="3370" spans="2:14" x14ac:dyDescent="0.2">
      <c r="B3370" s="20">
        <f>Разбивка_по_щитам!B3375</f>
        <v>0</v>
      </c>
      <c r="C3370" s="20">
        <f>Разбивка_по_щитам!C3375</f>
        <v>0</v>
      </c>
      <c r="D3370" s="20">
        <f>Разбивка_по_щитам!F3375</f>
        <v>0</v>
      </c>
      <c r="E3370" s="20">
        <f>Разбивка_по_щитам!H3375</f>
        <v>0</v>
      </c>
      <c r="F3370" s="20">
        <f>Разбивка_по_щитам!I3375</f>
        <v>0</v>
      </c>
      <c r="G3370" s="20">
        <f>Разбивка_по_щитам!J3375</f>
        <v>0</v>
      </c>
      <c r="H3370" s="20">
        <f>Разбивка_по_щитам!K3375</f>
        <v>0</v>
      </c>
      <c r="I3370" s="20">
        <f>Разбивка_по_щитам!L3375</f>
        <v>0</v>
      </c>
      <c r="J3370" s="20">
        <f>Разбивка_по_щитам!M3375</f>
        <v>0</v>
      </c>
      <c r="K3370" s="20">
        <f>Разбивка_по_щитам!N3375</f>
        <v>0</v>
      </c>
      <c r="L3370" s="20"/>
      <c r="M3370" s="20">
        <f>Разбивка_по_щитам!P3375</f>
        <v>0</v>
      </c>
      <c r="N3370" s="20"/>
    </row>
    <row r="3371" spans="2:14" x14ac:dyDescent="0.2">
      <c r="B3371" s="20">
        <f>Разбивка_по_щитам!B3376</f>
        <v>0</v>
      </c>
      <c r="C3371" s="20">
        <f>Разбивка_по_щитам!C3376</f>
        <v>0</v>
      </c>
      <c r="D3371" s="20">
        <f>Разбивка_по_щитам!F3376</f>
        <v>0</v>
      </c>
      <c r="E3371" s="20">
        <f>Разбивка_по_щитам!H3376</f>
        <v>0</v>
      </c>
      <c r="F3371" s="20">
        <f>Разбивка_по_щитам!I3376</f>
        <v>0</v>
      </c>
      <c r="G3371" s="20">
        <f>Разбивка_по_щитам!J3376</f>
        <v>0</v>
      </c>
      <c r="H3371" s="20">
        <f>Разбивка_по_щитам!K3376</f>
        <v>0</v>
      </c>
      <c r="I3371" s="20">
        <f>Разбивка_по_щитам!L3376</f>
        <v>0</v>
      </c>
      <c r="J3371" s="20">
        <f>Разбивка_по_щитам!M3376</f>
        <v>0</v>
      </c>
      <c r="K3371" s="20">
        <f>Разбивка_по_щитам!N3376</f>
        <v>0</v>
      </c>
      <c r="L3371" s="20"/>
      <c r="M3371" s="20">
        <f>Разбивка_по_щитам!P3376</f>
        <v>0</v>
      </c>
      <c r="N3371" s="20"/>
    </row>
    <row r="3372" spans="2:14" x14ac:dyDescent="0.2">
      <c r="B3372" s="20">
        <f>Разбивка_по_щитам!B3377</f>
        <v>0</v>
      </c>
      <c r="C3372" s="20">
        <f>Разбивка_по_щитам!C3377</f>
        <v>0</v>
      </c>
      <c r="D3372" s="20">
        <f>Разбивка_по_щитам!F3377</f>
        <v>0</v>
      </c>
      <c r="E3372" s="20">
        <f>Разбивка_по_щитам!H3377</f>
        <v>0</v>
      </c>
      <c r="F3372" s="20">
        <f>Разбивка_по_щитам!I3377</f>
        <v>0</v>
      </c>
      <c r="G3372" s="20">
        <f>Разбивка_по_щитам!J3377</f>
        <v>0</v>
      </c>
      <c r="H3372" s="20">
        <f>Разбивка_по_щитам!K3377</f>
        <v>0</v>
      </c>
      <c r="I3372" s="20">
        <f>Разбивка_по_щитам!L3377</f>
        <v>0</v>
      </c>
      <c r="J3372" s="20">
        <f>Разбивка_по_щитам!M3377</f>
        <v>0</v>
      </c>
      <c r="K3372" s="20">
        <f>Разбивка_по_щитам!N3377</f>
        <v>0</v>
      </c>
      <c r="L3372" s="20"/>
      <c r="M3372" s="20">
        <f>Разбивка_по_щитам!P3377</f>
        <v>0</v>
      </c>
      <c r="N3372" s="20"/>
    </row>
    <row r="3373" spans="2:14" x14ac:dyDescent="0.2">
      <c r="B3373" s="20">
        <f>Разбивка_по_щитам!B3378</f>
        <v>0</v>
      </c>
      <c r="C3373" s="20">
        <f>Разбивка_по_щитам!C3378</f>
        <v>0</v>
      </c>
      <c r="D3373" s="20">
        <f>Разбивка_по_щитам!F3378</f>
        <v>0</v>
      </c>
      <c r="E3373" s="20">
        <f>Разбивка_по_щитам!H3378</f>
        <v>0</v>
      </c>
      <c r="F3373" s="20">
        <f>Разбивка_по_щитам!I3378</f>
        <v>0</v>
      </c>
      <c r="G3373" s="20">
        <f>Разбивка_по_щитам!J3378</f>
        <v>0</v>
      </c>
      <c r="H3373" s="20">
        <f>Разбивка_по_щитам!K3378</f>
        <v>0</v>
      </c>
      <c r="I3373" s="20">
        <f>Разбивка_по_щитам!L3378</f>
        <v>0</v>
      </c>
      <c r="J3373" s="20">
        <f>Разбивка_по_щитам!M3378</f>
        <v>0</v>
      </c>
      <c r="K3373" s="20">
        <f>Разбивка_по_щитам!N3378</f>
        <v>0</v>
      </c>
      <c r="L3373" s="20"/>
      <c r="M3373" s="20">
        <f>Разбивка_по_щитам!P3378</f>
        <v>0</v>
      </c>
      <c r="N3373" s="20"/>
    </row>
    <row r="3374" spans="2:14" x14ac:dyDescent="0.2">
      <c r="B3374" s="20">
        <f>Разбивка_по_щитам!B3379</f>
        <v>0</v>
      </c>
      <c r="C3374" s="20">
        <f>Разбивка_по_щитам!C3379</f>
        <v>0</v>
      </c>
      <c r="D3374" s="20">
        <f>Разбивка_по_щитам!F3379</f>
        <v>0</v>
      </c>
      <c r="E3374" s="20">
        <f>Разбивка_по_щитам!H3379</f>
        <v>0</v>
      </c>
      <c r="F3374" s="20">
        <f>Разбивка_по_щитам!I3379</f>
        <v>0</v>
      </c>
      <c r="G3374" s="20">
        <f>Разбивка_по_щитам!J3379</f>
        <v>0</v>
      </c>
      <c r="H3374" s="20">
        <f>Разбивка_по_щитам!K3379</f>
        <v>0</v>
      </c>
      <c r="I3374" s="20">
        <f>Разбивка_по_щитам!L3379</f>
        <v>0</v>
      </c>
      <c r="J3374" s="20">
        <f>Разбивка_по_щитам!M3379</f>
        <v>0</v>
      </c>
      <c r="K3374" s="20">
        <f>Разбивка_по_щитам!N3379</f>
        <v>0</v>
      </c>
      <c r="L3374" s="20"/>
      <c r="M3374" s="20">
        <f>Разбивка_по_щитам!P3379</f>
        <v>0</v>
      </c>
      <c r="N3374" s="20"/>
    </row>
    <row r="3375" spans="2:14" x14ac:dyDescent="0.2">
      <c r="B3375" s="20">
        <f>Разбивка_по_щитам!B3380</f>
        <v>0</v>
      </c>
      <c r="C3375" s="20">
        <f>Разбивка_по_щитам!C3380</f>
        <v>0</v>
      </c>
      <c r="D3375" s="20">
        <f>Разбивка_по_щитам!F3380</f>
        <v>0</v>
      </c>
      <c r="E3375" s="20">
        <f>Разбивка_по_щитам!H3380</f>
        <v>0</v>
      </c>
      <c r="F3375" s="20">
        <f>Разбивка_по_щитам!I3380</f>
        <v>0</v>
      </c>
      <c r="G3375" s="20">
        <f>Разбивка_по_щитам!J3380</f>
        <v>0</v>
      </c>
      <c r="H3375" s="20">
        <f>Разбивка_по_щитам!K3380</f>
        <v>0</v>
      </c>
      <c r="I3375" s="20">
        <f>Разбивка_по_щитам!L3380</f>
        <v>0</v>
      </c>
      <c r="J3375" s="20">
        <f>Разбивка_по_щитам!M3380</f>
        <v>0</v>
      </c>
      <c r="K3375" s="20">
        <f>Разбивка_по_щитам!N3380</f>
        <v>0</v>
      </c>
      <c r="L3375" s="20"/>
      <c r="M3375" s="20">
        <f>Разбивка_по_щитам!P3380</f>
        <v>0</v>
      </c>
      <c r="N3375" s="20"/>
    </row>
    <row r="3376" spans="2:14" x14ac:dyDescent="0.2">
      <c r="B3376" s="20">
        <f>Разбивка_по_щитам!B3381</f>
        <v>0</v>
      </c>
      <c r="C3376" s="20">
        <f>Разбивка_по_щитам!C3381</f>
        <v>0</v>
      </c>
      <c r="D3376" s="20">
        <f>Разбивка_по_щитам!F3381</f>
        <v>0</v>
      </c>
      <c r="E3376" s="20">
        <f>Разбивка_по_щитам!H3381</f>
        <v>0</v>
      </c>
      <c r="F3376" s="20">
        <f>Разбивка_по_щитам!I3381</f>
        <v>0</v>
      </c>
      <c r="G3376" s="20">
        <f>Разбивка_по_щитам!J3381</f>
        <v>0</v>
      </c>
      <c r="H3376" s="20">
        <f>Разбивка_по_щитам!K3381</f>
        <v>0</v>
      </c>
      <c r="I3376" s="20">
        <f>Разбивка_по_щитам!L3381</f>
        <v>0</v>
      </c>
      <c r="J3376" s="20">
        <f>Разбивка_по_щитам!M3381</f>
        <v>0</v>
      </c>
      <c r="K3376" s="20">
        <f>Разбивка_по_щитам!N3381</f>
        <v>0</v>
      </c>
      <c r="L3376" s="20"/>
      <c r="M3376" s="20">
        <f>Разбивка_по_щитам!P3381</f>
        <v>0</v>
      </c>
      <c r="N3376" s="20"/>
    </row>
    <row r="3377" spans="2:14" x14ac:dyDescent="0.2">
      <c r="B3377" s="20">
        <f>Разбивка_по_щитам!B3382</f>
        <v>0</v>
      </c>
      <c r="C3377" s="20">
        <f>Разбивка_по_щитам!C3382</f>
        <v>0</v>
      </c>
      <c r="D3377" s="20">
        <f>Разбивка_по_щитам!F3382</f>
        <v>0</v>
      </c>
      <c r="E3377" s="20">
        <f>Разбивка_по_щитам!H3382</f>
        <v>0</v>
      </c>
      <c r="F3377" s="20">
        <f>Разбивка_по_щитам!I3382</f>
        <v>0</v>
      </c>
      <c r="G3377" s="20">
        <f>Разбивка_по_щитам!J3382</f>
        <v>0</v>
      </c>
      <c r="H3377" s="20">
        <f>Разбивка_по_щитам!K3382</f>
        <v>0</v>
      </c>
      <c r="I3377" s="20">
        <f>Разбивка_по_щитам!L3382</f>
        <v>0</v>
      </c>
      <c r="J3377" s="20">
        <f>Разбивка_по_щитам!M3382</f>
        <v>0</v>
      </c>
      <c r="K3377" s="20">
        <f>Разбивка_по_щитам!N3382</f>
        <v>0</v>
      </c>
      <c r="L3377" s="20"/>
      <c r="M3377" s="20">
        <f>Разбивка_по_щитам!P3382</f>
        <v>0</v>
      </c>
      <c r="N3377" s="20"/>
    </row>
    <row r="3378" spans="2:14" x14ac:dyDescent="0.2">
      <c r="B3378" s="20">
        <f>Разбивка_по_щитам!B3383</f>
        <v>0</v>
      </c>
      <c r="C3378" s="20">
        <f>Разбивка_по_щитам!C3383</f>
        <v>0</v>
      </c>
      <c r="D3378" s="20">
        <f>Разбивка_по_щитам!F3383</f>
        <v>0</v>
      </c>
      <c r="E3378" s="20">
        <f>Разбивка_по_щитам!H3383</f>
        <v>0</v>
      </c>
      <c r="F3378" s="20">
        <f>Разбивка_по_щитам!I3383</f>
        <v>0</v>
      </c>
      <c r="G3378" s="20">
        <f>Разбивка_по_щитам!J3383</f>
        <v>0</v>
      </c>
      <c r="H3378" s="20">
        <f>Разбивка_по_щитам!K3383</f>
        <v>0</v>
      </c>
      <c r="I3378" s="20">
        <f>Разбивка_по_щитам!L3383</f>
        <v>0</v>
      </c>
      <c r="J3378" s="20">
        <f>Разбивка_по_щитам!M3383</f>
        <v>0</v>
      </c>
      <c r="K3378" s="20">
        <f>Разбивка_по_щитам!N3383</f>
        <v>0</v>
      </c>
      <c r="L3378" s="20"/>
      <c r="M3378" s="20">
        <f>Разбивка_по_щитам!P3383</f>
        <v>0</v>
      </c>
      <c r="N3378" s="20"/>
    </row>
    <row r="3379" spans="2:14" x14ac:dyDescent="0.2">
      <c r="B3379" s="20">
        <f>Разбивка_по_щитам!B3384</f>
        <v>0</v>
      </c>
      <c r="C3379" s="20">
        <f>Разбивка_по_щитам!C3384</f>
        <v>0</v>
      </c>
      <c r="D3379" s="20">
        <f>Разбивка_по_щитам!F3384</f>
        <v>0</v>
      </c>
      <c r="E3379" s="20">
        <f>Разбивка_по_щитам!H3384</f>
        <v>0</v>
      </c>
      <c r="F3379" s="20">
        <f>Разбивка_по_щитам!I3384</f>
        <v>0</v>
      </c>
      <c r="G3379" s="20">
        <f>Разбивка_по_щитам!J3384</f>
        <v>0</v>
      </c>
      <c r="H3379" s="20">
        <f>Разбивка_по_щитам!K3384</f>
        <v>0</v>
      </c>
      <c r="I3379" s="20">
        <f>Разбивка_по_щитам!L3384</f>
        <v>0</v>
      </c>
      <c r="J3379" s="20">
        <f>Разбивка_по_щитам!M3384</f>
        <v>0</v>
      </c>
      <c r="K3379" s="20">
        <f>Разбивка_по_щитам!N3384</f>
        <v>0</v>
      </c>
      <c r="L3379" s="20"/>
      <c r="M3379" s="20">
        <f>Разбивка_по_щитам!P3384</f>
        <v>0</v>
      </c>
      <c r="N3379" s="20"/>
    </row>
    <row r="3380" spans="2:14" x14ac:dyDescent="0.2">
      <c r="B3380" s="20">
        <f>Разбивка_по_щитам!B3385</f>
        <v>0</v>
      </c>
      <c r="C3380" s="20">
        <f>Разбивка_по_щитам!C3385</f>
        <v>0</v>
      </c>
      <c r="D3380" s="20">
        <f>Разбивка_по_щитам!F3385</f>
        <v>0</v>
      </c>
      <c r="E3380" s="20">
        <f>Разбивка_по_щитам!H3385</f>
        <v>0</v>
      </c>
      <c r="F3380" s="20">
        <f>Разбивка_по_щитам!I3385</f>
        <v>0</v>
      </c>
      <c r="G3380" s="20">
        <f>Разбивка_по_щитам!J3385</f>
        <v>0</v>
      </c>
      <c r="H3380" s="20">
        <f>Разбивка_по_щитам!K3385</f>
        <v>0</v>
      </c>
      <c r="I3380" s="20">
        <f>Разбивка_по_щитам!L3385</f>
        <v>0</v>
      </c>
      <c r="J3380" s="20">
        <f>Разбивка_по_щитам!M3385</f>
        <v>0</v>
      </c>
      <c r="K3380" s="20">
        <f>Разбивка_по_щитам!N3385</f>
        <v>0</v>
      </c>
      <c r="L3380" s="20"/>
      <c r="M3380" s="20">
        <f>Разбивка_по_щитам!P3385</f>
        <v>0</v>
      </c>
      <c r="N3380" s="20"/>
    </row>
    <row r="3381" spans="2:14" x14ac:dyDescent="0.2">
      <c r="B3381" s="20">
        <f>Разбивка_по_щитам!B3386</f>
        <v>0</v>
      </c>
      <c r="C3381" s="20">
        <f>Разбивка_по_щитам!C3386</f>
        <v>0</v>
      </c>
      <c r="D3381" s="20">
        <f>Разбивка_по_щитам!F3386</f>
        <v>0</v>
      </c>
      <c r="E3381" s="20">
        <f>Разбивка_по_щитам!H3386</f>
        <v>0</v>
      </c>
      <c r="F3381" s="20">
        <f>Разбивка_по_щитам!I3386</f>
        <v>0</v>
      </c>
      <c r="G3381" s="20">
        <f>Разбивка_по_щитам!J3386</f>
        <v>0</v>
      </c>
      <c r="H3381" s="20">
        <f>Разбивка_по_щитам!K3386</f>
        <v>0</v>
      </c>
      <c r="I3381" s="20">
        <f>Разбивка_по_щитам!L3386</f>
        <v>0</v>
      </c>
      <c r="J3381" s="20">
        <f>Разбивка_по_щитам!M3386</f>
        <v>0</v>
      </c>
      <c r="K3381" s="20">
        <f>Разбивка_по_щитам!N3386</f>
        <v>0</v>
      </c>
      <c r="L3381" s="20"/>
      <c r="M3381" s="20">
        <f>Разбивка_по_щитам!P3386</f>
        <v>0</v>
      </c>
      <c r="N3381" s="20"/>
    </row>
    <row r="3382" spans="2:14" x14ac:dyDescent="0.2">
      <c r="B3382" s="20">
        <f>Разбивка_по_щитам!B3387</f>
        <v>0</v>
      </c>
      <c r="C3382" s="20">
        <f>Разбивка_по_щитам!C3387</f>
        <v>0</v>
      </c>
      <c r="D3382" s="20">
        <f>Разбивка_по_щитам!F3387</f>
        <v>0</v>
      </c>
      <c r="E3382" s="20">
        <f>Разбивка_по_щитам!H3387</f>
        <v>0</v>
      </c>
      <c r="F3382" s="20">
        <f>Разбивка_по_щитам!I3387</f>
        <v>0</v>
      </c>
      <c r="G3382" s="20">
        <f>Разбивка_по_щитам!J3387</f>
        <v>0</v>
      </c>
      <c r="H3382" s="20">
        <f>Разбивка_по_щитам!K3387</f>
        <v>0</v>
      </c>
      <c r="I3382" s="20">
        <f>Разбивка_по_щитам!L3387</f>
        <v>0</v>
      </c>
      <c r="J3382" s="20">
        <f>Разбивка_по_щитам!M3387</f>
        <v>0</v>
      </c>
      <c r="K3382" s="20">
        <f>Разбивка_по_щитам!N3387</f>
        <v>0</v>
      </c>
      <c r="L3382" s="20"/>
      <c r="M3382" s="20">
        <f>Разбивка_по_щитам!P3387</f>
        <v>0</v>
      </c>
      <c r="N3382" s="20"/>
    </row>
    <row r="3383" spans="2:14" x14ac:dyDescent="0.2">
      <c r="B3383" s="20">
        <f>Разбивка_по_щитам!B3388</f>
        <v>0</v>
      </c>
      <c r="C3383" s="20">
        <f>Разбивка_по_щитам!C3388</f>
        <v>0</v>
      </c>
      <c r="D3383" s="20">
        <f>Разбивка_по_щитам!F3388</f>
        <v>0</v>
      </c>
      <c r="E3383" s="20">
        <f>Разбивка_по_щитам!H3388</f>
        <v>0</v>
      </c>
      <c r="F3383" s="20">
        <f>Разбивка_по_щитам!I3388</f>
        <v>0</v>
      </c>
      <c r="G3383" s="20">
        <f>Разбивка_по_щитам!J3388</f>
        <v>0</v>
      </c>
      <c r="H3383" s="20">
        <f>Разбивка_по_щитам!K3388</f>
        <v>0</v>
      </c>
      <c r="I3383" s="20">
        <f>Разбивка_по_щитам!L3388</f>
        <v>0</v>
      </c>
      <c r="J3383" s="20">
        <f>Разбивка_по_щитам!M3388</f>
        <v>0</v>
      </c>
      <c r="K3383" s="20">
        <f>Разбивка_по_щитам!N3388</f>
        <v>0</v>
      </c>
      <c r="L3383" s="20"/>
      <c r="M3383" s="20">
        <f>Разбивка_по_щитам!P3388</f>
        <v>0</v>
      </c>
      <c r="N3383" s="20"/>
    </row>
    <row r="3384" spans="2:14" x14ac:dyDescent="0.2">
      <c r="B3384" s="20">
        <f>Разбивка_по_щитам!B3389</f>
        <v>0</v>
      </c>
      <c r="C3384" s="20">
        <f>Разбивка_по_щитам!C3389</f>
        <v>0</v>
      </c>
      <c r="D3384" s="20">
        <f>Разбивка_по_щитам!F3389</f>
        <v>0</v>
      </c>
      <c r="E3384" s="20">
        <f>Разбивка_по_щитам!H3389</f>
        <v>0</v>
      </c>
      <c r="F3384" s="20">
        <f>Разбивка_по_щитам!I3389</f>
        <v>0</v>
      </c>
      <c r="G3384" s="20">
        <f>Разбивка_по_щитам!J3389</f>
        <v>0</v>
      </c>
      <c r="H3384" s="20">
        <f>Разбивка_по_щитам!K3389</f>
        <v>0</v>
      </c>
      <c r="I3384" s="20">
        <f>Разбивка_по_щитам!L3389</f>
        <v>0</v>
      </c>
      <c r="J3384" s="20">
        <f>Разбивка_по_щитам!M3389</f>
        <v>0</v>
      </c>
      <c r="K3384" s="20">
        <f>Разбивка_по_щитам!N3389</f>
        <v>0</v>
      </c>
      <c r="L3384" s="20"/>
      <c r="M3384" s="20">
        <f>Разбивка_по_щитам!P3389</f>
        <v>0</v>
      </c>
      <c r="N3384" s="20"/>
    </row>
    <row r="3385" spans="2:14" x14ac:dyDescent="0.2">
      <c r="B3385" s="20">
        <f>Разбивка_по_щитам!B3390</f>
        <v>0</v>
      </c>
      <c r="C3385" s="20">
        <f>Разбивка_по_щитам!C3390</f>
        <v>0</v>
      </c>
      <c r="D3385" s="20">
        <f>Разбивка_по_щитам!F3390</f>
        <v>0</v>
      </c>
      <c r="E3385" s="20">
        <f>Разбивка_по_щитам!H3390</f>
        <v>0</v>
      </c>
      <c r="F3385" s="20">
        <f>Разбивка_по_щитам!I3390</f>
        <v>0</v>
      </c>
      <c r="G3385" s="20">
        <f>Разбивка_по_щитам!J3390</f>
        <v>0</v>
      </c>
      <c r="H3385" s="20">
        <f>Разбивка_по_щитам!K3390</f>
        <v>0</v>
      </c>
      <c r="I3385" s="20">
        <f>Разбивка_по_щитам!L3390</f>
        <v>0</v>
      </c>
      <c r="J3385" s="20">
        <f>Разбивка_по_щитам!M3390</f>
        <v>0</v>
      </c>
      <c r="K3385" s="20">
        <f>Разбивка_по_щитам!N3390</f>
        <v>0</v>
      </c>
      <c r="L3385" s="20"/>
      <c r="M3385" s="20">
        <f>Разбивка_по_щитам!P3390</f>
        <v>0</v>
      </c>
      <c r="N3385" s="20"/>
    </row>
    <row r="3386" spans="2:14" x14ac:dyDescent="0.2">
      <c r="B3386" s="20">
        <f>Разбивка_по_щитам!B3391</f>
        <v>0</v>
      </c>
      <c r="C3386" s="20">
        <f>Разбивка_по_щитам!C3391</f>
        <v>0</v>
      </c>
      <c r="D3386" s="20">
        <f>Разбивка_по_щитам!F3391</f>
        <v>0</v>
      </c>
      <c r="E3386" s="20">
        <f>Разбивка_по_щитам!H3391</f>
        <v>0</v>
      </c>
      <c r="F3386" s="20">
        <f>Разбивка_по_щитам!I3391</f>
        <v>0</v>
      </c>
      <c r="G3386" s="20">
        <f>Разбивка_по_щитам!J3391</f>
        <v>0</v>
      </c>
      <c r="H3386" s="20">
        <f>Разбивка_по_щитам!K3391</f>
        <v>0</v>
      </c>
      <c r="I3386" s="20">
        <f>Разбивка_по_щитам!L3391</f>
        <v>0</v>
      </c>
      <c r="J3386" s="20">
        <f>Разбивка_по_щитам!M3391</f>
        <v>0</v>
      </c>
      <c r="K3386" s="20">
        <f>Разбивка_по_щитам!N3391</f>
        <v>0</v>
      </c>
      <c r="L3386" s="20"/>
      <c r="M3386" s="20">
        <f>Разбивка_по_щитам!P3391</f>
        <v>0</v>
      </c>
      <c r="N3386" s="20"/>
    </row>
    <row r="3387" spans="2:14" x14ac:dyDescent="0.2">
      <c r="B3387" s="20">
        <f>Разбивка_по_щитам!B3392</f>
        <v>0</v>
      </c>
      <c r="C3387" s="20">
        <f>Разбивка_по_щитам!C3392</f>
        <v>0</v>
      </c>
      <c r="D3387" s="20">
        <f>Разбивка_по_щитам!F3392</f>
        <v>0</v>
      </c>
      <c r="E3387" s="20">
        <f>Разбивка_по_щитам!H3392</f>
        <v>0</v>
      </c>
      <c r="F3387" s="20">
        <f>Разбивка_по_щитам!I3392</f>
        <v>0</v>
      </c>
      <c r="G3387" s="20">
        <f>Разбивка_по_щитам!J3392</f>
        <v>0</v>
      </c>
      <c r="H3387" s="20">
        <f>Разбивка_по_щитам!K3392</f>
        <v>0</v>
      </c>
      <c r="I3387" s="20">
        <f>Разбивка_по_щитам!L3392</f>
        <v>0</v>
      </c>
      <c r="J3387" s="20">
        <f>Разбивка_по_щитам!M3392</f>
        <v>0</v>
      </c>
      <c r="K3387" s="20">
        <f>Разбивка_по_щитам!N3392</f>
        <v>0</v>
      </c>
      <c r="L3387" s="20"/>
      <c r="M3387" s="20">
        <f>Разбивка_по_щитам!P3392</f>
        <v>0</v>
      </c>
      <c r="N3387" s="20"/>
    </row>
    <row r="3388" spans="2:14" x14ac:dyDescent="0.2">
      <c r="B3388" s="20">
        <f>Разбивка_по_щитам!B3393</f>
        <v>0</v>
      </c>
      <c r="C3388" s="20">
        <f>Разбивка_по_щитам!C3393</f>
        <v>0</v>
      </c>
      <c r="D3388" s="20">
        <f>Разбивка_по_щитам!F3393</f>
        <v>0</v>
      </c>
      <c r="E3388" s="20">
        <f>Разбивка_по_щитам!H3393</f>
        <v>0</v>
      </c>
      <c r="F3388" s="20">
        <f>Разбивка_по_щитам!I3393</f>
        <v>0</v>
      </c>
      <c r="G3388" s="20">
        <f>Разбивка_по_щитам!J3393</f>
        <v>0</v>
      </c>
      <c r="H3388" s="20">
        <f>Разбивка_по_щитам!K3393</f>
        <v>0</v>
      </c>
      <c r="I3388" s="20">
        <f>Разбивка_по_щитам!L3393</f>
        <v>0</v>
      </c>
      <c r="J3388" s="20">
        <f>Разбивка_по_щитам!M3393</f>
        <v>0</v>
      </c>
      <c r="K3388" s="20">
        <f>Разбивка_по_щитам!N3393</f>
        <v>0</v>
      </c>
      <c r="L3388" s="20"/>
      <c r="M3388" s="20">
        <f>Разбивка_по_щитам!P3393</f>
        <v>0</v>
      </c>
      <c r="N3388" s="20"/>
    </row>
    <row r="3389" spans="2:14" x14ac:dyDescent="0.2">
      <c r="B3389" s="20">
        <f>Разбивка_по_щитам!B3394</f>
        <v>0</v>
      </c>
      <c r="C3389" s="20">
        <f>Разбивка_по_щитам!C3394</f>
        <v>0</v>
      </c>
      <c r="D3389" s="20">
        <f>Разбивка_по_щитам!F3394</f>
        <v>0</v>
      </c>
      <c r="E3389" s="20">
        <f>Разбивка_по_щитам!H3394</f>
        <v>0</v>
      </c>
      <c r="F3389" s="20">
        <f>Разбивка_по_щитам!I3394</f>
        <v>0</v>
      </c>
      <c r="G3389" s="20">
        <f>Разбивка_по_щитам!J3394</f>
        <v>0</v>
      </c>
      <c r="H3389" s="20">
        <f>Разбивка_по_щитам!K3394</f>
        <v>0</v>
      </c>
      <c r="I3389" s="20">
        <f>Разбивка_по_щитам!L3394</f>
        <v>0</v>
      </c>
      <c r="J3389" s="20">
        <f>Разбивка_по_щитам!M3394</f>
        <v>0</v>
      </c>
      <c r="K3389" s="20">
        <f>Разбивка_по_щитам!N3394</f>
        <v>0</v>
      </c>
      <c r="L3389" s="20"/>
      <c r="M3389" s="20">
        <f>Разбивка_по_щитам!P3394</f>
        <v>0</v>
      </c>
      <c r="N3389" s="20"/>
    </row>
    <row r="3390" spans="2:14" x14ac:dyDescent="0.2">
      <c r="B3390" s="20">
        <f>Разбивка_по_щитам!B3395</f>
        <v>0</v>
      </c>
      <c r="C3390" s="20">
        <f>Разбивка_по_щитам!C3395</f>
        <v>0</v>
      </c>
      <c r="D3390" s="20">
        <f>Разбивка_по_щитам!F3395</f>
        <v>0</v>
      </c>
      <c r="E3390" s="20">
        <f>Разбивка_по_щитам!H3395</f>
        <v>0</v>
      </c>
      <c r="F3390" s="20">
        <f>Разбивка_по_щитам!I3395</f>
        <v>0</v>
      </c>
      <c r="G3390" s="20">
        <f>Разбивка_по_щитам!J3395</f>
        <v>0</v>
      </c>
      <c r="H3390" s="20">
        <f>Разбивка_по_щитам!K3395</f>
        <v>0</v>
      </c>
      <c r="I3390" s="20">
        <f>Разбивка_по_щитам!L3395</f>
        <v>0</v>
      </c>
      <c r="J3390" s="20">
        <f>Разбивка_по_щитам!M3395</f>
        <v>0</v>
      </c>
      <c r="K3390" s="20">
        <f>Разбивка_по_щитам!N3395</f>
        <v>0</v>
      </c>
      <c r="L3390" s="20"/>
      <c r="M3390" s="20">
        <f>Разбивка_по_щитам!P3395</f>
        <v>0</v>
      </c>
      <c r="N3390" s="20"/>
    </row>
    <row r="3391" spans="2:14" x14ac:dyDescent="0.2">
      <c r="B3391" s="20">
        <f>Разбивка_по_щитам!B3396</f>
        <v>0</v>
      </c>
      <c r="C3391" s="20">
        <f>Разбивка_по_щитам!C3396</f>
        <v>0</v>
      </c>
      <c r="D3391" s="20">
        <f>Разбивка_по_щитам!F3396</f>
        <v>0</v>
      </c>
      <c r="E3391" s="20">
        <f>Разбивка_по_щитам!H3396</f>
        <v>0</v>
      </c>
      <c r="F3391" s="20">
        <f>Разбивка_по_щитам!I3396</f>
        <v>0</v>
      </c>
      <c r="G3391" s="20">
        <f>Разбивка_по_щитам!J3396</f>
        <v>0</v>
      </c>
      <c r="H3391" s="20">
        <f>Разбивка_по_щитам!K3396</f>
        <v>0</v>
      </c>
      <c r="I3391" s="20">
        <f>Разбивка_по_щитам!L3396</f>
        <v>0</v>
      </c>
      <c r="J3391" s="20">
        <f>Разбивка_по_щитам!M3396</f>
        <v>0</v>
      </c>
      <c r="K3391" s="20">
        <f>Разбивка_по_щитам!N3396</f>
        <v>0</v>
      </c>
      <c r="L3391" s="20"/>
      <c r="M3391" s="20">
        <f>Разбивка_по_щитам!P3396</f>
        <v>0</v>
      </c>
      <c r="N3391" s="20"/>
    </row>
    <row r="3392" spans="2:14" x14ac:dyDescent="0.2">
      <c r="B3392" s="20">
        <f>Разбивка_по_щитам!B3397</f>
        <v>0</v>
      </c>
      <c r="C3392" s="20">
        <f>Разбивка_по_щитам!C3397</f>
        <v>0</v>
      </c>
      <c r="D3392" s="20">
        <f>Разбивка_по_щитам!F3397</f>
        <v>0</v>
      </c>
      <c r="E3392" s="20">
        <f>Разбивка_по_щитам!H3397</f>
        <v>0</v>
      </c>
      <c r="F3392" s="20">
        <f>Разбивка_по_щитам!I3397</f>
        <v>0</v>
      </c>
      <c r="G3392" s="20">
        <f>Разбивка_по_щитам!J3397</f>
        <v>0</v>
      </c>
      <c r="H3392" s="20">
        <f>Разбивка_по_щитам!K3397</f>
        <v>0</v>
      </c>
      <c r="I3392" s="20">
        <f>Разбивка_по_щитам!L3397</f>
        <v>0</v>
      </c>
      <c r="J3392" s="20">
        <f>Разбивка_по_щитам!M3397</f>
        <v>0</v>
      </c>
      <c r="K3392" s="20">
        <f>Разбивка_по_щитам!N3397</f>
        <v>0</v>
      </c>
      <c r="L3392" s="20"/>
      <c r="M3392" s="20">
        <f>Разбивка_по_щитам!P3397</f>
        <v>0</v>
      </c>
      <c r="N3392" s="20"/>
    </row>
    <row r="3393" spans="2:14" x14ac:dyDescent="0.2">
      <c r="B3393" s="20">
        <f>Разбивка_по_щитам!B3398</f>
        <v>0</v>
      </c>
      <c r="C3393" s="20">
        <f>Разбивка_по_щитам!C3398</f>
        <v>0</v>
      </c>
      <c r="D3393" s="20">
        <f>Разбивка_по_щитам!F3398</f>
        <v>0</v>
      </c>
      <c r="E3393" s="20">
        <f>Разбивка_по_щитам!H3398</f>
        <v>0</v>
      </c>
      <c r="F3393" s="20">
        <f>Разбивка_по_щитам!I3398</f>
        <v>0</v>
      </c>
      <c r="G3393" s="20">
        <f>Разбивка_по_щитам!J3398</f>
        <v>0</v>
      </c>
      <c r="H3393" s="20">
        <f>Разбивка_по_щитам!K3398</f>
        <v>0</v>
      </c>
      <c r="I3393" s="20">
        <f>Разбивка_по_щитам!L3398</f>
        <v>0</v>
      </c>
      <c r="J3393" s="20">
        <f>Разбивка_по_щитам!M3398</f>
        <v>0</v>
      </c>
      <c r="K3393" s="20">
        <f>Разбивка_по_щитам!N3398</f>
        <v>0</v>
      </c>
      <c r="L3393" s="20"/>
      <c r="M3393" s="20">
        <f>Разбивка_по_щитам!P3398</f>
        <v>0</v>
      </c>
      <c r="N3393" s="20"/>
    </row>
    <row r="3394" spans="2:14" x14ac:dyDescent="0.2">
      <c r="B3394" s="20">
        <f>Разбивка_по_щитам!B3399</f>
        <v>0</v>
      </c>
      <c r="C3394" s="20">
        <f>Разбивка_по_щитам!C3399</f>
        <v>0</v>
      </c>
      <c r="D3394" s="20">
        <f>Разбивка_по_щитам!F3399</f>
        <v>0</v>
      </c>
      <c r="E3394" s="20">
        <f>Разбивка_по_щитам!H3399</f>
        <v>0</v>
      </c>
      <c r="F3394" s="20">
        <f>Разбивка_по_щитам!I3399</f>
        <v>0</v>
      </c>
      <c r="G3394" s="20">
        <f>Разбивка_по_щитам!J3399</f>
        <v>0</v>
      </c>
      <c r="H3394" s="20">
        <f>Разбивка_по_щитам!K3399</f>
        <v>0</v>
      </c>
      <c r="I3394" s="20">
        <f>Разбивка_по_щитам!L3399</f>
        <v>0</v>
      </c>
      <c r="J3394" s="20">
        <f>Разбивка_по_щитам!M3399</f>
        <v>0</v>
      </c>
      <c r="K3394" s="20">
        <f>Разбивка_по_щитам!N3399</f>
        <v>0</v>
      </c>
      <c r="L3394" s="20"/>
      <c r="M3394" s="20">
        <f>Разбивка_по_щитам!P3399</f>
        <v>0</v>
      </c>
      <c r="N3394" s="20"/>
    </row>
    <row r="3395" spans="2:14" x14ac:dyDescent="0.2">
      <c r="B3395" s="20">
        <f>Разбивка_по_щитам!B3400</f>
        <v>0</v>
      </c>
      <c r="C3395" s="20">
        <f>Разбивка_по_щитам!C3400</f>
        <v>0</v>
      </c>
      <c r="D3395" s="20">
        <f>Разбивка_по_щитам!F3400</f>
        <v>0</v>
      </c>
      <c r="E3395" s="20">
        <f>Разбивка_по_щитам!H3400</f>
        <v>0</v>
      </c>
      <c r="F3395" s="20">
        <f>Разбивка_по_щитам!I3400</f>
        <v>0</v>
      </c>
      <c r="G3395" s="20">
        <f>Разбивка_по_щитам!J3400</f>
        <v>0</v>
      </c>
      <c r="H3395" s="20">
        <f>Разбивка_по_щитам!K3400</f>
        <v>0</v>
      </c>
      <c r="I3395" s="20">
        <f>Разбивка_по_щитам!L3400</f>
        <v>0</v>
      </c>
      <c r="J3395" s="20">
        <f>Разбивка_по_щитам!M3400</f>
        <v>0</v>
      </c>
      <c r="K3395" s="20">
        <f>Разбивка_по_щитам!N3400</f>
        <v>0</v>
      </c>
      <c r="L3395" s="20"/>
      <c r="M3395" s="20">
        <f>Разбивка_по_щитам!P3400</f>
        <v>0</v>
      </c>
      <c r="N3395" s="20"/>
    </row>
    <row r="3396" spans="2:14" x14ac:dyDescent="0.2">
      <c r="B3396" s="20">
        <f>Разбивка_по_щитам!B3401</f>
        <v>0</v>
      </c>
      <c r="C3396" s="20">
        <f>Разбивка_по_щитам!C3401</f>
        <v>0</v>
      </c>
      <c r="D3396" s="20">
        <f>Разбивка_по_щитам!F3401</f>
        <v>0</v>
      </c>
      <c r="E3396" s="20">
        <f>Разбивка_по_щитам!H3401</f>
        <v>0</v>
      </c>
      <c r="F3396" s="20">
        <f>Разбивка_по_щитам!I3401</f>
        <v>0</v>
      </c>
      <c r="G3396" s="20">
        <f>Разбивка_по_щитам!J3401</f>
        <v>0</v>
      </c>
      <c r="H3396" s="20">
        <f>Разбивка_по_щитам!K3401</f>
        <v>0</v>
      </c>
      <c r="I3396" s="20">
        <f>Разбивка_по_щитам!L3401</f>
        <v>0</v>
      </c>
      <c r="J3396" s="20">
        <f>Разбивка_по_щитам!M3401</f>
        <v>0</v>
      </c>
      <c r="K3396" s="20">
        <f>Разбивка_по_щитам!N3401</f>
        <v>0</v>
      </c>
      <c r="L3396" s="20"/>
      <c r="M3396" s="20">
        <f>Разбивка_по_щитам!P3401</f>
        <v>0</v>
      </c>
      <c r="N3396" s="20"/>
    </row>
    <row r="3397" spans="2:14" x14ac:dyDescent="0.2">
      <c r="B3397" s="20">
        <f>Разбивка_по_щитам!B3402</f>
        <v>0</v>
      </c>
      <c r="C3397" s="20">
        <f>Разбивка_по_щитам!C3402</f>
        <v>0</v>
      </c>
      <c r="D3397" s="20">
        <f>Разбивка_по_щитам!F3402</f>
        <v>0</v>
      </c>
      <c r="E3397" s="20">
        <f>Разбивка_по_щитам!H3402</f>
        <v>0</v>
      </c>
      <c r="F3397" s="20">
        <f>Разбивка_по_щитам!I3402</f>
        <v>0</v>
      </c>
      <c r="G3397" s="20">
        <f>Разбивка_по_щитам!J3402</f>
        <v>0</v>
      </c>
      <c r="H3397" s="20">
        <f>Разбивка_по_щитам!K3402</f>
        <v>0</v>
      </c>
      <c r="I3397" s="20">
        <f>Разбивка_по_щитам!L3402</f>
        <v>0</v>
      </c>
      <c r="J3397" s="20">
        <f>Разбивка_по_щитам!M3402</f>
        <v>0</v>
      </c>
      <c r="K3397" s="20">
        <f>Разбивка_по_щитам!N3402</f>
        <v>0</v>
      </c>
      <c r="L3397" s="20"/>
      <c r="M3397" s="20">
        <f>Разбивка_по_щитам!P3402</f>
        <v>0</v>
      </c>
      <c r="N3397" s="20"/>
    </row>
    <row r="3398" spans="2:14" x14ac:dyDescent="0.2">
      <c r="B3398" s="20">
        <f>Разбивка_по_щитам!B3403</f>
        <v>0</v>
      </c>
      <c r="C3398" s="20">
        <f>Разбивка_по_щитам!C3403</f>
        <v>0</v>
      </c>
      <c r="D3398" s="20">
        <f>Разбивка_по_щитам!F3403</f>
        <v>0</v>
      </c>
      <c r="E3398" s="20">
        <f>Разбивка_по_щитам!H3403</f>
        <v>0</v>
      </c>
      <c r="F3398" s="20">
        <f>Разбивка_по_щитам!I3403</f>
        <v>0</v>
      </c>
      <c r="G3398" s="20">
        <f>Разбивка_по_щитам!J3403</f>
        <v>0</v>
      </c>
      <c r="H3398" s="20">
        <f>Разбивка_по_щитам!K3403</f>
        <v>0</v>
      </c>
      <c r="I3398" s="20">
        <f>Разбивка_по_щитам!L3403</f>
        <v>0</v>
      </c>
      <c r="J3398" s="20">
        <f>Разбивка_по_щитам!M3403</f>
        <v>0</v>
      </c>
      <c r="K3398" s="20">
        <f>Разбивка_по_щитам!N3403</f>
        <v>0</v>
      </c>
      <c r="L3398" s="20"/>
      <c r="M3398" s="20">
        <f>Разбивка_по_щитам!P3403</f>
        <v>0</v>
      </c>
      <c r="N3398" s="20"/>
    </row>
    <row r="3399" spans="2:14" x14ac:dyDescent="0.2">
      <c r="B3399" s="20">
        <f>Разбивка_по_щитам!B3404</f>
        <v>0</v>
      </c>
      <c r="C3399" s="20">
        <f>Разбивка_по_щитам!C3404</f>
        <v>0</v>
      </c>
      <c r="D3399" s="20">
        <f>Разбивка_по_щитам!F3404</f>
        <v>0</v>
      </c>
      <c r="E3399" s="20">
        <f>Разбивка_по_щитам!H3404</f>
        <v>0</v>
      </c>
      <c r="F3399" s="20">
        <f>Разбивка_по_щитам!I3404</f>
        <v>0</v>
      </c>
      <c r="G3399" s="20">
        <f>Разбивка_по_щитам!J3404</f>
        <v>0</v>
      </c>
      <c r="H3399" s="20">
        <f>Разбивка_по_щитам!K3404</f>
        <v>0</v>
      </c>
      <c r="I3399" s="20">
        <f>Разбивка_по_щитам!L3404</f>
        <v>0</v>
      </c>
      <c r="J3399" s="20">
        <f>Разбивка_по_щитам!M3404</f>
        <v>0</v>
      </c>
      <c r="K3399" s="20">
        <f>Разбивка_по_щитам!N3404</f>
        <v>0</v>
      </c>
      <c r="L3399" s="20"/>
      <c r="M3399" s="20">
        <f>Разбивка_по_щитам!P3404</f>
        <v>0</v>
      </c>
      <c r="N3399" s="20"/>
    </row>
    <row r="3400" spans="2:14" x14ac:dyDescent="0.2">
      <c r="B3400" s="20">
        <f>Разбивка_по_щитам!B3405</f>
        <v>0</v>
      </c>
      <c r="C3400" s="20">
        <f>Разбивка_по_щитам!C3405</f>
        <v>0</v>
      </c>
      <c r="D3400" s="20">
        <f>Разбивка_по_щитам!F3405</f>
        <v>0</v>
      </c>
      <c r="E3400" s="20">
        <f>Разбивка_по_щитам!H3405</f>
        <v>0</v>
      </c>
      <c r="F3400" s="20">
        <f>Разбивка_по_щитам!I3405</f>
        <v>0</v>
      </c>
      <c r="G3400" s="20">
        <f>Разбивка_по_щитам!J3405</f>
        <v>0</v>
      </c>
      <c r="H3400" s="20">
        <f>Разбивка_по_щитам!K3405</f>
        <v>0</v>
      </c>
      <c r="I3400" s="20">
        <f>Разбивка_по_щитам!L3405</f>
        <v>0</v>
      </c>
      <c r="J3400" s="20">
        <f>Разбивка_по_щитам!M3405</f>
        <v>0</v>
      </c>
      <c r="K3400" s="20">
        <f>Разбивка_по_щитам!N3405</f>
        <v>0</v>
      </c>
      <c r="L3400" s="20"/>
      <c r="M3400" s="20">
        <f>Разбивка_по_щитам!P3405</f>
        <v>0</v>
      </c>
      <c r="N3400" s="20"/>
    </row>
    <row r="3401" spans="2:14" x14ac:dyDescent="0.2">
      <c r="B3401" s="20">
        <f>Разбивка_по_щитам!B3406</f>
        <v>0</v>
      </c>
      <c r="C3401" s="20">
        <f>Разбивка_по_щитам!C3406</f>
        <v>0</v>
      </c>
      <c r="D3401" s="20">
        <f>Разбивка_по_щитам!F3406</f>
        <v>0</v>
      </c>
      <c r="E3401" s="20">
        <f>Разбивка_по_щитам!H3406</f>
        <v>0</v>
      </c>
      <c r="F3401" s="20">
        <f>Разбивка_по_щитам!I3406</f>
        <v>0</v>
      </c>
      <c r="G3401" s="20">
        <f>Разбивка_по_щитам!J3406</f>
        <v>0</v>
      </c>
      <c r="H3401" s="20">
        <f>Разбивка_по_щитам!K3406</f>
        <v>0</v>
      </c>
      <c r="I3401" s="20">
        <f>Разбивка_по_щитам!L3406</f>
        <v>0</v>
      </c>
      <c r="J3401" s="20">
        <f>Разбивка_по_щитам!M3406</f>
        <v>0</v>
      </c>
      <c r="K3401" s="20">
        <f>Разбивка_по_щитам!N3406</f>
        <v>0</v>
      </c>
      <c r="L3401" s="20"/>
      <c r="M3401" s="20">
        <f>Разбивка_по_щитам!P3406</f>
        <v>0</v>
      </c>
      <c r="N3401" s="20"/>
    </row>
    <row r="3402" spans="2:14" x14ac:dyDescent="0.2">
      <c r="B3402" s="20">
        <f>Разбивка_по_щитам!B3407</f>
        <v>0</v>
      </c>
      <c r="C3402" s="20">
        <f>Разбивка_по_щитам!C3407</f>
        <v>0</v>
      </c>
      <c r="D3402" s="20">
        <f>Разбивка_по_щитам!F3407</f>
        <v>0</v>
      </c>
      <c r="E3402" s="20">
        <f>Разбивка_по_щитам!H3407</f>
        <v>0</v>
      </c>
      <c r="F3402" s="20">
        <f>Разбивка_по_щитам!I3407</f>
        <v>0</v>
      </c>
      <c r="G3402" s="20">
        <f>Разбивка_по_щитам!J3407</f>
        <v>0</v>
      </c>
      <c r="H3402" s="20">
        <f>Разбивка_по_щитам!K3407</f>
        <v>0</v>
      </c>
      <c r="I3402" s="20">
        <f>Разбивка_по_щитам!L3407</f>
        <v>0</v>
      </c>
      <c r="J3402" s="20">
        <f>Разбивка_по_щитам!M3407</f>
        <v>0</v>
      </c>
      <c r="K3402" s="20">
        <f>Разбивка_по_щитам!N3407</f>
        <v>0</v>
      </c>
      <c r="L3402" s="20"/>
      <c r="M3402" s="20">
        <f>Разбивка_по_щитам!P3407</f>
        <v>0</v>
      </c>
      <c r="N3402" s="20"/>
    </row>
    <row r="3403" spans="2:14" x14ac:dyDescent="0.2">
      <c r="B3403" s="20">
        <f>Разбивка_по_щитам!B3408</f>
        <v>0</v>
      </c>
      <c r="C3403" s="20">
        <f>Разбивка_по_щитам!C3408</f>
        <v>0</v>
      </c>
      <c r="D3403" s="20">
        <f>Разбивка_по_щитам!F3408</f>
        <v>0</v>
      </c>
      <c r="E3403" s="20">
        <f>Разбивка_по_щитам!H3408</f>
        <v>0</v>
      </c>
      <c r="F3403" s="20">
        <f>Разбивка_по_щитам!I3408</f>
        <v>0</v>
      </c>
      <c r="G3403" s="20">
        <f>Разбивка_по_щитам!J3408</f>
        <v>0</v>
      </c>
      <c r="H3403" s="20">
        <f>Разбивка_по_щитам!K3408</f>
        <v>0</v>
      </c>
      <c r="I3403" s="20">
        <f>Разбивка_по_щитам!L3408</f>
        <v>0</v>
      </c>
      <c r="J3403" s="20">
        <f>Разбивка_по_щитам!M3408</f>
        <v>0</v>
      </c>
      <c r="K3403" s="20">
        <f>Разбивка_по_щитам!N3408</f>
        <v>0</v>
      </c>
      <c r="L3403" s="20"/>
      <c r="M3403" s="20">
        <f>Разбивка_по_щитам!P3408</f>
        <v>0</v>
      </c>
      <c r="N3403" s="20"/>
    </row>
    <row r="3404" spans="2:14" x14ac:dyDescent="0.2">
      <c r="B3404" s="20">
        <f>Разбивка_по_щитам!B3409</f>
        <v>0</v>
      </c>
      <c r="C3404" s="20">
        <f>Разбивка_по_щитам!C3409</f>
        <v>0</v>
      </c>
      <c r="D3404" s="20">
        <f>Разбивка_по_щитам!F3409</f>
        <v>0</v>
      </c>
      <c r="E3404" s="20">
        <f>Разбивка_по_щитам!H3409</f>
        <v>0</v>
      </c>
      <c r="F3404" s="20">
        <f>Разбивка_по_щитам!I3409</f>
        <v>0</v>
      </c>
      <c r="G3404" s="20">
        <f>Разбивка_по_щитам!J3409</f>
        <v>0</v>
      </c>
      <c r="H3404" s="20">
        <f>Разбивка_по_щитам!K3409</f>
        <v>0</v>
      </c>
      <c r="I3404" s="20">
        <f>Разбивка_по_щитам!L3409</f>
        <v>0</v>
      </c>
      <c r="J3404" s="20">
        <f>Разбивка_по_щитам!M3409</f>
        <v>0</v>
      </c>
      <c r="K3404" s="20">
        <f>Разбивка_по_щитам!N3409</f>
        <v>0</v>
      </c>
      <c r="L3404" s="20"/>
      <c r="M3404" s="20">
        <f>Разбивка_по_щитам!P3409</f>
        <v>0</v>
      </c>
      <c r="N3404" s="20"/>
    </row>
    <row r="3405" spans="2:14" x14ac:dyDescent="0.2">
      <c r="B3405" s="20">
        <f>Разбивка_по_щитам!B3410</f>
        <v>0</v>
      </c>
      <c r="C3405" s="20">
        <f>Разбивка_по_щитам!C3410</f>
        <v>0</v>
      </c>
      <c r="D3405" s="20">
        <f>Разбивка_по_щитам!F3410</f>
        <v>0</v>
      </c>
      <c r="E3405" s="20">
        <f>Разбивка_по_щитам!H3410</f>
        <v>0</v>
      </c>
      <c r="F3405" s="20">
        <f>Разбивка_по_щитам!I3410</f>
        <v>0</v>
      </c>
      <c r="G3405" s="20">
        <f>Разбивка_по_щитам!J3410</f>
        <v>0</v>
      </c>
      <c r="H3405" s="20">
        <f>Разбивка_по_щитам!K3410</f>
        <v>0</v>
      </c>
      <c r="I3405" s="20">
        <f>Разбивка_по_щитам!L3410</f>
        <v>0</v>
      </c>
      <c r="J3405" s="20">
        <f>Разбивка_по_щитам!M3410</f>
        <v>0</v>
      </c>
      <c r="K3405" s="20">
        <f>Разбивка_по_щитам!N3410</f>
        <v>0</v>
      </c>
      <c r="L3405" s="20"/>
      <c r="M3405" s="20">
        <f>Разбивка_по_щитам!P3410</f>
        <v>0</v>
      </c>
      <c r="N3405" s="20"/>
    </row>
    <row r="3406" spans="2:14" x14ac:dyDescent="0.2">
      <c r="B3406" s="20">
        <f>Разбивка_по_щитам!B3411</f>
        <v>0</v>
      </c>
      <c r="C3406" s="20">
        <f>Разбивка_по_щитам!C3411</f>
        <v>0</v>
      </c>
      <c r="D3406" s="20">
        <f>Разбивка_по_щитам!F3411</f>
        <v>0</v>
      </c>
      <c r="E3406" s="20">
        <f>Разбивка_по_щитам!H3411</f>
        <v>0</v>
      </c>
      <c r="F3406" s="20">
        <f>Разбивка_по_щитам!I3411</f>
        <v>0</v>
      </c>
      <c r="G3406" s="20">
        <f>Разбивка_по_щитам!J3411</f>
        <v>0</v>
      </c>
      <c r="H3406" s="20">
        <f>Разбивка_по_щитам!K3411</f>
        <v>0</v>
      </c>
      <c r="I3406" s="20">
        <f>Разбивка_по_щитам!L3411</f>
        <v>0</v>
      </c>
      <c r="J3406" s="20">
        <f>Разбивка_по_щитам!M3411</f>
        <v>0</v>
      </c>
      <c r="K3406" s="20">
        <f>Разбивка_по_щитам!N3411</f>
        <v>0</v>
      </c>
      <c r="L3406" s="20"/>
      <c r="M3406" s="20">
        <f>Разбивка_по_щитам!P3411</f>
        <v>0</v>
      </c>
      <c r="N3406" s="20"/>
    </row>
    <row r="3407" spans="2:14" x14ac:dyDescent="0.2">
      <c r="B3407" s="20">
        <f>Разбивка_по_щитам!B3412</f>
        <v>0</v>
      </c>
      <c r="C3407" s="20">
        <f>Разбивка_по_щитам!C3412</f>
        <v>0</v>
      </c>
      <c r="D3407" s="20">
        <f>Разбивка_по_щитам!F3412</f>
        <v>0</v>
      </c>
      <c r="E3407" s="20">
        <f>Разбивка_по_щитам!H3412</f>
        <v>0</v>
      </c>
      <c r="F3407" s="20">
        <f>Разбивка_по_щитам!I3412</f>
        <v>0</v>
      </c>
      <c r="G3407" s="20">
        <f>Разбивка_по_щитам!J3412</f>
        <v>0</v>
      </c>
      <c r="H3407" s="20">
        <f>Разбивка_по_щитам!K3412</f>
        <v>0</v>
      </c>
      <c r="I3407" s="20">
        <f>Разбивка_по_щитам!L3412</f>
        <v>0</v>
      </c>
      <c r="J3407" s="20">
        <f>Разбивка_по_щитам!M3412</f>
        <v>0</v>
      </c>
      <c r="K3407" s="20">
        <f>Разбивка_по_щитам!N3412</f>
        <v>0</v>
      </c>
      <c r="L3407" s="20"/>
      <c r="M3407" s="20">
        <f>Разбивка_по_щитам!P3412</f>
        <v>0</v>
      </c>
      <c r="N3407" s="20"/>
    </row>
    <row r="3408" spans="2:14" x14ac:dyDescent="0.2">
      <c r="B3408" s="20">
        <f>Разбивка_по_щитам!B3413</f>
        <v>0</v>
      </c>
      <c r="C3408" s="20">
        <f>Разбивка_по_щитам!C3413</f>
        <v>0</v>
      </c>
      <c r="D3408" s="20">
        <f>Разбивка_по_щитам!F3413</f>
        <v>0</v>
      </c>
      <c r="E3408" s="20">
        <f>Разбивка_по_щитам!H3413</f>
        <v>0</v>
      </c>
      <c r="F3408" s="20">
        <f>Разбивка_по_щитам!I3413</f>
        <v>0</v>
      </c>
      <c r="G3408" s="20">
        <f>Разбивка_по_щитам!J3413</f>
        <v>0</v>
      </c>
      <c r="H3408" s="20">
        <f>Разбивка_по_щитам!K3413</f>
        <v>0</v>
      </c>
      <c r="I3408" s="20">
        <f>Разбивка_по_щитам!L3413</f>
        <v>0</v>
      </c>
      <c r="J3408" s="20">
        <f>Разбивка_по_щитам!M3413</f>
        <v>0</v>
      </c>
      <c r="K3408" s="20">
        <f>Разбивка_по_щитам!N3413</f>
        <v>0</v>
      </c>
      <c r="L3408" s="20"/>
      <c r="M3408" s="20">
        <f>Разбивка_по_щитам!P3413</f>
        <v>0</v>
      </c>
      <c r="N3408" s="20"/>
    </row>
    <row r="3409" spans="2:14" x14ac:dyDescent="0.2">
      <c r="B3409" s="20">
        <f>Разбивка_по_щитам!B3414</f>
        <v>0</v>
      </c>
      <c r="C3409" s="20">
        <f>Разбивка_по_щитам!C3414</f>
        <v>0</v>
      </c>
      <c r="D3409" s="20">
        <f>Разбивка_по_щитам!F3414</f>
        <v>0</v>
      </c>
      <c r="E3409" s="20">
        <f>Разбивка_по_щитам!H3414</f>
        <v>0</v>
      </c>
      <c r="F3409" s="20">
        <f>Разбивка_по_щитам!I3414</f>
        <v>0</v>
      </c>
      <c r="G3409" s="20">
        <f>Разбивка_по_щитам!J3414</f>
        <v>0</v>
      </c>
      <c r="H3409" s="20">
        <f>Разбивка_по_щитам!K3414</f>
        <v>0</v>
      </c>
      <c r="I3409" s="20">
        <f>Разбивка_по_щитам!L3414</f>
        <v>0</v>
      </c>
      <c r="J3409" s="20">
        <f>Разбивка_по_щитам!M3414</f>
        <v>0</v>
      </c>
      <c r="K3409" s="20">
        <f>Разбивка_по_щитам!N3414</f>
        <v>0</v>
      </c>
      <c r="L3409" s="20"/>
      <c r="M3409" s="20">
        <f>Разбивка_по_щитам!P3414</f>
        <v>0</v>
      </c>
      <c r="N3409" s="20"/>
    </row>
    <row r="3410" spans="2:14" x14ac:dyDescent="0.2">
      <c r="B3410" s="20">
        <f>Разбивка_по_щитам!B3415</f>
        <v>0</v>
      </c>
      <c r="C3410" s="20">
        <f>Разбивка_по_щитам!C3415</f>
        <v>0</v>
      </c>
      <c r="D3410" s="20">
        <f>Разбивка_по_щитам!F3415</f>
        <v>0</v>
      </c>
      <c r="E3410" s="20">
        <f>Разбивка_по_щитам!H3415</f>
        <v>0</v>
      </c>
      <c r="F3410" s="20">
        <f>Разбивка_по_щитам!I3415</f>
        <v>0</v>
      </c>
      <c r="G3410" s="20">
        <f>Разбивка_по_щитам!J3415</f>
        <v>0</v>
      </c>
      <c r="H3410" s="20">
        <f>Разбивка_по_щитам!K3415</f>
        <v>0</v>
      </c>
      <c r="I3410" s="20">
        <f>Разбивка_по_щитам!L3415</f>
        <v>0</v>
      </c>
      <c r="J3410" s="20">
        <f>Разбивка_по_щитам!M3415</f>
        <v>0</v>
      </c>
      <c r="K3410" s="20">
        <f>Разбивка_по_щитам!N3415</f>
        <v>0</v>
      </c>
      <c r="L3410" s="20"/>
      <c r="M3410" s="20">
        <f>Разбивка_по_щитам!P3415</f>
        <v>0</v>
      </c>
      <c r="N3410" s="20"/>
    </row>
    <row r="3411" spans="2:14" x14ac:dyDescent="0.2">
      <c r="B3411" s="20">
        <f>Разбивка_по_щитам!B3416</f>
        <v>0</v>
      </c>
      <c r="C3411" s="20">
        <f>Разбивка_по_щитам!C3416</f>
        <v>0</v>
      </c>
      <c r="D3411" s="20">
        <f>Разбивка_по_щитам!F3416</f>
        <v>0</v>
      </c>
      <c r="E3411" s="20">
        <f>Разбивка_по_щитам!H3416</f>
        <v>0</v>
      </c>
      <c r="F3411" s="20">
        <f>Разбивка_по_щитам!I3416</f>
        <v>0</v>
      </c>
      <c r="G3411" s="20">
        <f>Разбивка_по_щитам!J3416</f>
        <v>0</v>
      </c>
      <c r="H3411" s="20">
        <f>Разбивка_по_щитам!K3416</f>
        <v>0</v>
      </c>
      <c r="I3411" s="20">
        <f>Разбивка_по_щитам!L3416</f>
        <v>0</v>
      </c>
      <c r="J3411" s="20">
        <f>Разбивка_по_щитам!M3416</f>
        <v>0</v>
      </c>
      <c r="K3411" s="20">
        <f>Разбивка_по_щитам!N3416</f>
        <v>0</v>
      </c>
      <c r="L3411" s="20"/>
      <c r="M3411" s="20">
        <f>Разбивка_по_щитам!P3416</f>
        <v>0</v>
      </c>
      <c r="N3411" s="20"/>
    </row>
    <row r="3412" spans="2:14" x14ac:dyDescent="0.2">
      <c r="B3412" s="20">
        <f>Разбивка_по_щитам!B3417</f>
        <v>0</v>
      </c>
      <c r="C3412" s="20">
        <f>Разбивка_по_щитам!C3417</f>
        <v>0</v>
      </c>
      <c r="D3412" s="20">
        <f>Разбивка_по_щитам!F3417</f>
        <v>0</v>
      </c>
      <c r="E3412" s="20">
        <f>Разбивка_по_щитам!H3417</f>
        <v>0</v>
      </c>
      <c r="F3412" s="20">
        <f>Разбивка_по_щитам!I3417</f>
        <v>0</v>
      </c>
      <c r="G3412" s="20">
        <f>Разбивка_по_щитам!J3417</f>
        <v>0</v>
      </c>
      <c r="H3412" s="20">
        <f>Разбивка_по_щитам!K3417</f>
        <v>0</v>
      </c>
      <c r="I3412" s="20">
        <f>Разбивка_по_щитам!L3417</f>
        <v>0</v>
      </c>
      <c r="J3412" s="20">
        <f>Разбивка_по_щитам!M3417</f>
        <v>0</v>
      </c>
      <c r="K3412" s="20">
        <f>Разбивка_по_щитам!N3417</f>
        <v>0</v>
      </c>
      <c r="L3412" s="20"/>
      <c r="M3412" s="20">
        <f>Разбивка_по_щитам!P3417</f>
        <v>0</v>
      </c>
      <c r="N3412" s="20"/>
    </row>
    <row r="3413" spans="2:14" x14ac:dyDescent="0.2">
      <c r="B3413" s="20">
        <f>Разбивка_по_щитам!B3418</f>
        <v>0</v>
      </c>
      <c r="C3413" s="20">
        <f>Разбивка_по_щитам!C3418</f>
        <v>0</v>
      </c>
      <c r="D3413" s="20">
        <f>Разбивка_по_щитам!F3418</f>
        <v>0</v>
      </c>
      <c r="E3413" s="20">
        <f>Разбивка_по_щитам!H3418</f>
        <v>0</v>
      </c>
      <c r="F3413" s="20">
        <f>Разбивка_по_щитам!I3418</f>
        <v>0</v>
      </c>
      <c r="G3413" s="20">
        <f>Разбивка_по_щитам!J3418</f>
        <v>0</v>
      </c>
      <c r="H3413" s="20">
        <f>Разбивка_по_щитам!K3418</f>
        <v>0</v>
      </c>
      <c r="I3413" s="20">
        <f>Разбивка_по_щитам!L3418</f>
        <v>0</v>
      </c>
      <c r="J3413" s="20">
        <f>Разбивка_по_щитам!M3418</f>
        <v>0</v>
      </c>
      <c r="K3413" s="20">
        <f>Разбивка_по_щитам!N3418</f>
        <v>0</v>
      </c>
      <c r="L3413" s="20"/>
      <c r="M3413" s="20">
        <f>Разбивка_по_щитам!P3418</f>
        <v>0</v>
      </c>
      <c r="N3413" s="20"/>
    </row>
    <row r="3414" spans="2:14" x14ac:dyDescent="0.2">
      <c r="B3414" s="20">
        <f>Разбивка_по_щитам!B3419</f>
        <v>0</v>
      </c>
      <c r="C3414" s="20">
        <f>Разбивка_по_щитам!C3419</f>
        <v>0</v>
      </c>
      <c r="D3414" s="20">
        <f>Разбивка_по_щитам!F3419</f>
        <v>0</v>
      </c>
      <c r="E3414" s="20">
        <f>Разбивка_по_щитам!H3419</f>
        <v>0</v>
      </c>
      <c r="F3414" s="20">
        <f>Разбивка_по_щитам!I3419</f>
        <v>0</v>
      </c>
      <c r="G3414" s="20">
        <f>Разбивка_по_щитам!J3419</f>
        <v>0</v>
      </c>
      <c r="H3414" s="20">
        <f>Разбивка_по_щитам!K3419</f>
        <v>0</v>
      </c>
      <c r="I3414" s="20">
        <f>Разбивка_по_щитам!L3419</f>
        <v>0</v>
      </c>
      <c r="J3414" s="20">
        <f>Разбивка_по_щитам!M3419</f>
        <v>0</v>
      </c>
      <c r="K3414" s="20">
        <f>Разбивка_по_щитам!N3419</f>
        <v>0</v>
      </c>
      <c r="L3414" s="20"/>
      <c r="M3414" s="20">
        <f>Разбивка_по_щитам!P3419</f>
        <v>0</v>
      </c>
      <c r="N3414" s="20"/>
    </row>
    <row r="3415" spans="2:14" x14ac:dyDescent="0.2">
      <c r="B3415" s="20">
        <f>Разбивка_по_щитам!B3420</f>
        <v>0</v>
      </c>
      <c r="C3415" s="20">
        <f>Разбивка_по_щитам!C3420</f>
        <v>0</v>
      </c>
      <c r="D3415" s="20">
        <f>Разбивка_по_щитам!F3420</f>
        <v>0</v>
      </c>
      <c r="E3415" s="20">
        <f>Разбивка_по_щитам!H3420</f>
        <v>0</v>
      </c>
      <c r="F3415" s="20">
        <f>Разбивка_по_щитам!I3420</f>
        <v>0</v>
      </c>
      <c r="G3415" s="20">
        <f>Разбивка_по_щитам!J3420</f>
        <v>0</v>
      </c>
      <c r="H3415" s="20">
        <f>Разбивка_по_щитам!K3420</f>
        <v>0</v>
      </c>
      <c r="I3415" s="20">
        <f>Разбивка_по_щитам!L3420</f>
        <v>0</v>
      </c>
      <c r="J3415" s="20">
        <f>Разбивка_по_щитам!M3420</f>
        <v>0</v>
      </c>
      <c r="K3415" s="20">
        <f>Разбивка_по_щитам!N3420</f>
        <v>0</v>
      </c>
      <c r="L3415" s="20"/>
      <c r="M3415" s="20">
        <f>Разбивка_по_щитам!P3420</f>
        <v>0</v>
      </c>
      <c r="N3415" s="20"/>
    </row>
    <row r="3416" spans="2:14" x14ac:dyDescent="0.2">
      <c r="B3416" s="20">
        <f>Разбивка_по_щитам!B3421</f>
        <v>0</v>
      </c>
      <c r="C3416" s="20">
        <f>Разбивка_по_щитам!C3421</f>
        <v>0</v>
      </c>
      <c r="D3416" s="20">
        <f>Разбивка_по_щитам!F3421</f>
        <v>0</v>
      </c>
      <c r="E3416" s="20">
        <f>Разбивка_по_щитам!H3421</f>
        <v>0</v>
      </c>
      <c r="F3416" s="20">
        <f>Разбивка_по_щитам!I3421</f>
        <v>0</v>
      </c>
      <c r="G3416" s="20">
        <f>Разбивка_по_щитам!J3421</f>
        <v>0</v>
      </c>
      <c r="H3416" s="20">
        <f>Разбивка_по_щитам!K3421</f>
        <v>0</v>
      </c>
      <c r="I3416" s="20">
        <f>Разбивка_по_щитам!L3421</f>
        <v>0</v>
      </c>
      <c r="J3416" s="20">
        <f>Разбивка_по_щитам!M3421</f>
        <v>0</v>
      </c>
      <c r="K3416" s="20">
        <f>Разбивка_по_щитам!N3421</f>
        <v>0</v>
      </c>
      <c r="L3416" s="20"/>
      <c r="M3416" s="20">
        <f>Разбивка_по_щитам!P3421</f>
        <v>0</v>
      </c>
      <c r="N3416" s="20"/>
    </row>
    <row r="3417" spans="2:14" x14ac:dyDescent="0.2">
      <c r="B3417" s="20">
        <f>Разбивка_по_щитам!B3422</f>
        <v>0</v>
      </c>
      <c r="C3417" s="20">
        <f>Разбивка_по_щитам!C3422</f>
        <v>0</v>
      </c>
      <c r="D3417" s="20">
        <f>Разбивка_по_щитам!F3422</f>
        <v>0</v>
      </c>
      <c r="E3417" s="20">
        <f>Разбивка_по_щитам!H3422</f>
        <v>0</v>
      </c>
      <c r="F3417" s="20">
        <f>Разбивка_по_щитам!I3422</f>
        <v>0</v>
      </c>
      <c r="G3417" s="20">
        <f>Разбивка_по_щитам!J3422</f>
        <v>0</v>
      </c>
      <c r="H3417" s="20">
        <f>Разбивка_по_щитам!K3422</f>
        <v>0</v>
      </c>
      <c r="I3417" s="20">
        <f>Разбивка_по_щитам!L3422</f>
        <v>0</v>
      </c>
      <c r="J3417" s="20">
        <f>Разбивка_по_щитам!M3422</f>
        <v>0</v>
      </c>
      <c r="K3417" s="20">
        <f>Разбивка_по_щитам!N3422</f>
        <v>0</v>
      </c>
      <c r="L3417" s="20"/>
      <c r="M3417" s="20">
        <f>Разбивка_по_щитам!P3422</f>
        <v>0</v>
      </c>
      <c r="N3417" s="20"/>
    </row>
    <row r="3418" spans="2:14" x14ac:dyDescent="0.2">
      <c r="B3418" s="20">
        <f>Разбивка_по_щитам!B3423</f>
        <v>0</v>
      </c>
      <c r="C3418" s="20">
        <f>Разбивка_по_щитам!C3423</f>
        <v>0</v>
      </c>
      <c r="D3418" s="20">
        <f>Разбивка_по_щитам!F3423</f>
        <v>0</v>
      </c>
      <c r="E3418" s="20">
        <f>Разбивка_по_щитам!H3423</f>
        <v>0</v>
      </c>
      <c r="F3418" s="20">
        <f>Разбивка_по_щитам!I3423</f>
        <v>0</v>
      </c>
      <c r="G3418" s="20">
        <f>Разбивка_по_щитам!J3423</f>
        <v>0</v>
      </c>
      <c r="H3418" s="20">
        <f>Разбивка_по_щитам!K3423</f>
        <v>0</v>
      </c>
      <c r="I3418" s="20">
        <f>Разбивка_по_щитам!L3423</f>
        <v>0</v>
      </c>
      <c r="J3418" s="20">
        <f>Разбивка_по_щитам!M3423</f>
        <v>0</v>
      </c>
      <c r="K3418" s="20">
        <f>Разбивка_по_щитам!N3423</f>
        <v>0</v>
      </c>
      <c r="L3418" s="20"/>
      <c r="M3418" s="20">
        <f>Разбивка_по_щитам!P3423</f>
        <v>0</v>
      </c>
      <c r="N3418" s="20"/>
    </row>
    <row r="3419" spans="2:14" x14ac:dyDescent="0.2">
      <c r="B3419" s="20">
        <f>Разбивка_по_щитам!B3424</f>
        <v>0</v>
      </c>
      <c r="C3419" s="20">
        <f>Разбивка_по_щитам!C3424</f>
        <v>0</v>
      </c>
      <c r="D3419" s="20">
        <f>Разбивка_по_щитам!F3424</f>
        <v>0</v>
      </c>
      <c r="E3419" s="20">
        <f>Разбивка_по_щитам!H3424</f>
        <v>0</v>
      </c>
      <c r="F3419" s="20">
        <f>Разбивка_по_щитам!I3424</f>
        <v>0</v>
      </c>
      <c r="G3419" s="20">
        <f>Разбивка_по_щитам!J3424</f>
        <v>0</v>
      </c>
      <c r="H3419" s="20">
        <f>Разбивка_по_щитам!K3424</f>
        <v>0</v>
      </c>
      <c r="I3419" s="20">
        <f>Разбивка_по_щитам!L3424</f>
        <v>0</v>
      </c>
      <c r="J3419" s="20">
        <f>Разбивка_по_щитам!M3424</f>
        <v>0</v>
      </c>
      <c r="K3419" s="20">
        <f>Разбивка_по_щитам!N3424</f>
        <v>0</v>
      </c>
      <c r="L3419" s="20"/>
      <c r="M3419" s="20">
        <f>Разбивка_по_щитам!P3424</f>
        <v>0</v>
      </c>
      <c r="N3419" s="20"/>
    </row>
    <row r="3420" spans="2:14" x14ac:dyDescent="0.2">
      <c r="B3420" s="20">
        <f>Разбивка_по_щитам!B3425</f>
        <v>0</v>
      </c>
      <c r="C3420" s="20">
        <f>Разбивка_по_щитам!C3425</f>
        <v>0</v>
      </c>
      <c r="D3420" s="20">
        <f>Разбивка_по_щитам!F3425</f>
        <v>0</v>
      </c>
      <c r="E3420" s="20">
        <f>Разбивка_по_щитам!H3425</f>
        <v>0</v>
      </c>
      <c r="F3420" s="20">
        <f>Разбивка_по_щитам!I3425</f>
        <v>0</v>
      </c>
      <c r="G3420" s="20">
        <f>Разбивка_по_щитам!J3425</f>
        <v>0</v>
      </c>
      <c r="H3420" s="20">
        <f>Разбивка_по_щитам!K3425</f>
        <v>0</v>
      </c>
      <c r="I3420" s="20">
        <f>Разбивка_по_щитам!L3425</f>
        <v>0</v>
      </c>
      <c r="J3420" s="20">
        <f>Разбивка_по_щитам!M3425</f>
        <v>0</v>
      </c>
      <c r="K3420" s="20">
        <f>Разбивка_по_щитам!N3425</f>
        <v>0</v>
      </c>
      <c r="L3420" s="20"/>
      <c r="M3420" s="20">
        <f>Разбивка_по_щитам!P3425</f>
        <v>0</v>
      </c>
      <c r="N3420" s="20"/>
    </row>
    <row r="3421" spans="2:14" x14ac:dyDescent="0.2">
      <c r="B3421" s="20">
        <f>Разбивка_по_щитам!B3426</f>
        <v>0</v>
      </c>
      <c r="C3421" s="20">
        <f>Разбивка_по_щитам!C3426</f>
        <v>0</v>
      </c>
      <c r="D3421" s="20">
        <f>Разбивка_по_щитам!F3426</f>
        <v>0</v>
      </c>
      <c r="E3421" s="20">
        <f>Разбивка_по_щитам!H3426</f>
        <v>0</v>
      </c>
      <c r="F3421" s="20">
        <f>Разбивка_по_щитам!I3426</f>
        <v>0</v>
      </c>
      <c r="G3421" s="20">
        <f>Разбивка_по_щитам!J3426</f>
        <v>0</v>
      </c>
      <c r="H3421" s="20">
        <f>Разбивка_по_щитам!K3426</f>
        <v>0</v>
      </c>
      <c r="I3421" s="20">
        <f>Разбивка_по_щитам!L3426</f>
        <v>0</v>
      </c>
      <c r="J3421" s="20">
        <f>Разбивка_по_щитам!M3426</f>
        <v>0</v>
      </c>
      <c r="K3421" s="20">
        <f>Разбивка_по_щитам!N3426</f>
        <v>0</v>
      </c>
      <c r="L3421" s="20"/>
      <c r="M3421" s="20">
        <f>Разбивка_по_щитам!P3426</f>
        <v>0</v>
      </c>
      <c r="N3421" s="20"/>
    </row>
    <row r="3422" spans="2:14" x14ac:dyDescent="0.2">
      <c r="B3422" s="20">
        <f>Разбивка_по_щитам!B3427</f>
        <v>0</v>
      </c>
      <c r="C3422" s="20">
        <f>Разбивка_по_щитам!C3427</f>
        <v>0</v>
      </c>
      <c r="D3422" s="20">
        <f>Разбивка_по_щитам!F3427</f>
        <v>0</v>
      </c>
      <c r="E3422" s="20">
        <f>Разбивка_по_щитам!H3427</f>
        <v>0</v>
      </c>
      <c r="F3422" s="20">
        <f>Разбивка_по_щитам!I3427</f>
        <v>0</v>
      </c>
      <c r="G3422" s="20">
        <f>Разбивка_по_щитам!J3427</f>
        <v>0</v>
      </c>
      <c r="H3422" s="20">
        <f>Разбивка_по_щитам!K3427</f>
        <v>0</v>
      </c>
      <c r="I3422" s="20">
        <f>Разбивка_по_щитам!L3427</f>
        <v>0</v>
      </c>
      <c r="J3422" s="20">
        <f>Разбивка_по_щитам!M3427</f>
        <v>0</v>
      </c>
      <c r="K3422" s="20">
        <f>Разбивка_по_щитам!N3427</f>
        <v>0</v>
      </c>
      <c r="L3422" s="20"/>
      <c r="M3422" s="20">
        <f>Разбивка_по_щитам!P3427</f>
        <v>0</v>
      </c>
      <c r="N3422" s="20"/>
    </row>
    <row r="3423" spans="2:14" x14ac:dyDescent="0.2">
      <c r="B3423" s="20">
        <f>Разбивка_по_щитам!B3428</f>
        <v>0</v>
      </c>
      <c r="C3423" s="20">
        <f>Разбивка_по_щитам!C3428</f>
        <v>0</v>
      </c>
      <c r="D3423" s="20">
        <f>Разбивка_по_щитам!F3428</f>
        <v>0</v>
      </c>
      <c r="E3423" s="20">
        <f>Разбивка_по_щитам!H3428</f>
        <v>0</v>
      </c>
      <c r="F3423" s="20">
        <f>Разбивка_по_щитам!I3428</f>
        <v>0</v>
      </c>
      <c r="G3423" s="20">
        <f>Разбивка_по_щитам!J3428</f>
        <v>0</v>
      </c>
      <c r="H3423" s="20">
        <f>Разбивка_по_щитам!K3428</f>
        <v>0</v>
      </c>
      <c r="I3423" s="20">
        <f>Разбивка_по_щитам!L3428</f>
        <v>0</v>
      </c>
      <c r="J3423" s="20">
        <f>Разбивка_по_щитам!M3428</f>
        <v>0</v>
      </c>
      <c r="K3423" s="20">
        <f>Разбивка_по_щитам!N3428</f>
        <v>0</v>
      </c>
      <c r="L3423" s="20"/>
      <c r="M3423" s="20">
        <f>Разбивка_по_щитам!P3428</f>
        <v>0</v>
      </c>
      <c r="N3423" s="20"/>
    </row>
    <row r="3424" spans="2:14" x14ac:dyDescent="0.2">
      <c r="B3424" s="20">
        <f>Разбивка_по_щитам!B3429</f>
        <v>0</v>
      </c>
      <c r="C3424" s="20">
        <f>Разбивка_по_щитам!C3429</f>
        <v>0</v>
      </c>
      <c r="D3424" s="20">
        <f>Разбивка_по_щитам!F3429</f>
        <v>0</v>
      </c>
      <c r="E3424" s="20">
        <f>Разбивка_по_щитам!H3429</f>
        <v>0</v>
      </c>
      <c r="F3424" s="20">
        <f>Разбивка_по_щитам!I3429</f>
        <v>0</v>
      </c>
      <c r="G3424" s="20">
        <f>Разбивка_по_щитам!J3429</f>
        <v>0</v>
      </c>
      <c r="H3424" s="20">
        <f>Разбивка_по_щитам!K3429</f>
        <v>0</v>
      </c>
      <c r="I3424" s="20">
        <f>Разбивка_по_щитам!L3429</f>
        <v>0</v>
      </c>
      <c r="J3424" s="20">
        <f>Разбивка_по_щитам!M3429</f>
        <v>0</v>
      </c>
      <c r="K3424" s="20">
        <f>Разбивка_по_щитам!N3429</f>
        <v>0</v>
      </c>
      <c r="L3424" s="20"/>
      <c r="M3424" s="20">
        <f>Разбивка_по_щитам!P3429</f>
        <v>0</v>
      </c>
      <c r="N3424" s="20"/>
    </row>
    <row r="3425" spans="2:14" x14ac:dyDescent="0.2">
      <c r="B3425" s="20">
        <f>Разбивка_по_щитам!B3430</f>
        <v>0</v>
      </c>
      <c r="C3425" s="20">
        <f>Разбивка_по_щитам!C3430</f>
        <v>0</v>
      </c>
      <c r="D3425" s="20">
        <f>Разбивка_по_щитам!F3430</f>
        <v>0</v>
      </c>
      <c r="E3425" s="20">
        <f>Разбивка_по_щитам!H3430</f>
        <v>0</v>
      </c>
      <c r="F3425" s="20">
        <f>Разбивка_по_щитам!I3430</f>
        <v>0</v>
      </c>
      <c r="G3425" s="20">
        <f>Разбивка_по_щитам!J3430</f>
        <v>0</v>
      </c>
      <c r="H3425" s="20">
        <f>Разбивка_по_щитам!K3430</f>
        <v>0</v>
      </c>
      <c r="I3425" s="20">
        <f>Разбивка_по_щитам!L3430</f>
        <v>0</v>
      </c>
      <c r="J3425" s="20">
        <f>Разбивка_по_щитам!M3430</f>
        <v>0</v>
      </c>
      <c r="K3425" s="20">
        <f>Разбивка_по_щитам!N3430</f>
        <v>0</v>
      </c>
      <c r="L3425" s="20"/>
      <c r="M3425" s="20">
        <f>Разбивка_по_щитам!P3430</f>
        <v>0</v>
      </c>
      <c r="N3425" s="20"/>
    </row>
    <row r="3426" spans="2:14" x14ac:dyDescent="0.2">
      <c r="B3426" s="20">
        <f>Разбивка_по_щитам!B3431</f>
        <v>0</v>
      </c>
      <c r="C3426" s="20">
        <f>Разбивка_по_щитам!C3431</f>
        <v>0</v>
      </c>
      <c r="D3426" s="20">
        <f>Разбивка_по_щитам!F3431</f>
        <v>0</v>
      </c>
      <c r="E3426" s="20">
        <f>Разбивка_по_щитам!H3431</f>
        <v>0</v>
      </c>
      <c r="F3426" s="20">
        <f>Разбивка_по_щитам!I3431</f>
        <v>0</v>
      </c>
      <c r="G3426" s="20">
        <f>Разбивка_по_щитам!J3431</f>
        <v>0</v>
      </c>
      <c r="H3426" s="20">
        <f>Разбивка_по_щитам!K3431</f>
        <v>0</v>
      </c>
      <c r="I3426" s="20">
        <f>Разбивка_по_щитам!L3431</f>
        <v>0</v>
      </c>
      <c r="J3426" s="20">
        <f>Разбивка_по_щитам!M3431</f>
        <v>0</v>
      </c>
      <c r="K3426" s="20">
        <f>Разбивка_по_щитам!N3431</f>
        <v>0</v>
      </c>
      <c r="L3426" s="20"/>
      <c r="M3426" s="20">
        <f>Разбивка_по_щитам!P3431</f>
        <v>0</v>
      </c>
      <c r="N3426" s="20"/>
    </row>
    <row r="3427" spans="2:14" x14ac:dyDescent="0.2">
      <c r="B3427" s="20">
        <f>Разбивка_по_щитам!B3432</f>
        <v>0</v>
      </c>
      <c r="C3427" s="20">
        <f>Разбивка_по_щитам!C3432</f>
        <v>0</v>
      </c>
      <c r="D3427" s="20">
        <f>Разбивка_по_щитам!F3432</f>
        <v>0</v>
      </c>
      <c r="E3427" s="20">
        <f>Разбивка_по_щитам!H3432</f>
        <v>0</v>
      </c>
      <c r="F3427" s="20">
        <f>Разбивка_по_щитам!I3432</f>
        <v>0</v>
      </c>
      <c r="G3427" s="20">
        <f>Разбивка_по_щитам!J3432</f>
        <v>0</v>
      </c>
      <c r="H3427" s="20">
        <f>Разбивка_по_щитам!K3432</f>
        <v>0</v>
      </c>
      <c r="I3427" s="20">
        <f>Разбивка_по_щитам!L3432</f>
        <v>0</v>
      </c>
      <c r="J3427" s="20">
        <f>Разбивка_по_щитам!M3432</f>
        <v>0</v>
      </c>
      <c r="K3427" s="20">
        <f>Разбивка_по_щитам!N3432</f>
        <v>0</v>
      </c>
      <c r="L3427" s="20"/>
      <c r="M3427" s="20">
        <f>Разбивка_по_щитам!P3432</f>
        <v>0</v>
      </c>
      <c r="N3427" s="20"/>
    </row>
    <row r="3428" spans="2:14" x14ac:dyDescent="0.2">
      <c r="B3428" s="20">
        <f>Разбивка_по_щитам!B3433</f>
        <v>0</v>
      </c>
      <c r="C3428" s="20">
        <f>Разбивка_по_щитам!C3433</f>
        <v>0</v>
      </c>
      <c r="D3428" s="20">
        <f>Разбивка_по_щитам!F3433</f>
        <v>0</v>
      </c>
      <c r="E3428" s="20">
        <f>Разбивка_по_щитам!H3433</f>
        <v>0</v>
      </c>
      <c r="F3428" s="20">
        <f>Разбивка_по_щитам!I3433</f>
        <v>0</v>
      </c>
      <c r="G3428" s="20">
        <f>Разбивка_по_щитам!J3433</f>
        <v>0</v>
      </c>
      <c r="H3428" s="20">
        <f>Разбивка_по_щитам!K3433</f>
        <v>0</v>
      </c>
      <c r="I3428" s="20">
        <f>Разбивка_по_щитам!L3433</f>
        <v>0</v>
      </c>
      <c r="J3428" s="20">
        <f>Разбивка_по_щитам!M3433</f>
        <v>0</v>
      </c>
      <c r="K3428" s="20">
        <f>Разбивка_по_щитам!N3433</f>
        <v>0</v>
      </c>
      <c r="L3428" s="20"/>
      <c r="M3428" s="20">
        <f>Разбивка_по_щитам!P3433</f>
        <v>0</v>
      </c>
      <c r="N3428" s="20"/>
    </row>
    <row r="3429" spans="2:14" x14ac:dyDescent="0.2">
      <c r="B3429" s="20">
        <f>Разбивка_по_щитам!B3434</f>
        <v>0</v>
      </c>
      <c r="C3429" s="20">
        <f>Разбивка_по_щитам!C3434</f>
        <v>0</v>
      </c>
      <c r="D3429" s="20">
        <f>Разбивка_по_щитам!F3434</f>
        <v>0</v>
      </c>
      <c r="E3429" s="20">
        <f>Разбивка_по_щитам!H3434</f>
        <v>0</v>
      </c>
      <c r="F3429" s="20">
        <f>Разбивка_по_щитам!I3434</f>
        <v>0</v>
      </c>
      <c r="G3429" s="20">
        <f>Разбивка_по_щитам!J3434</f>
        <v>0</v>
      </c>
      <c r="H3429" s="20">
        <f>Разбивка_по_щитам!K3434</f>
        <v>0</v>
      </c>
      <c r="I3429" s="20">
        <f>Разбивка_по_щитам!L3434</f>
        <v>0</v>
      </c>
      <c r="J3429" s="20">
        <f>Разбивка_по_щитам!M3434</f>
        <v>0</v>
      </c>
      <c r="K3429" s="20">
        <f>Разбивка_по_щитам!N3434</f>
        <v>0</v>
      </c>
      <c r="L3429" s="20"/>
      <c r="M3429" s="20">
        <f>Разбивка_по_щитам!P3434</f>
        <v>0</v>
      </c>
      <c r="N3429" s="20"/>
    </row>
    <row r="3430" spans="2:14" x14ac:dyDescent="0.2">
      <c r="B3430" s="20">
        <f>Разбивка_по_щитам!B3435</f>
        <v>0</v>
      </c>
      <c r="C3430" s="20">
        <f>Разбивка_по_щитам!C3435</f>
        <v>0</v>
      </c>
      <c r="D3430" s="20">
        <f>Разбивка_по_щитам!F3435</f>
        <v>0</v>
      </c>
      <c r="E3430" s="20">
        <f>Разбивка_по_щитам!H3435</f>
        <v>0</v>
      </c>
      <c r="F3430" s="20">
        <f>Разбивка_по_щитам!I3435</f>
        <v>0</v>
      </c>
      <c r="G3430" s="20">
        <f>Разбивка_по_щитам!J3435</f>
        <v>0</v>
      </c>
      <c r="H3430" s="20">
        <f>Разбивка_по_щитам!K3435</f>
        <v>0</v>
      </c>
      <c r="I3430" s="20">
        <f>Разбивка_по_щитам!L3435</f>
        <v>0</v>
      </c>
      <c r="J3430" s="20">
        <f>Разбивка_по_щитам!M3435</f>
        <v>0</v>
      </c>
      <c r="K3430" s="20">
        <f>Разбивка_по_щитам!N3435</f>
        <v>0</v>
      </c>
      <c r="L3430" s="20"/>
      <c r="M3430" s="20">
        <f>Разбивка_по_щитам!P3435</f>
        <v>0</v>
      </c>
      <c r="N3430" s="20"/>
    </row>
    <row r="3431" spans="2:14" x14ac:dyDescent="0.2">
      <c r="B3431" s="20">
        <f>Разбивка_по_щитам!B3436</f>
        <v>0</v>
      </c>
      <c r="C3431" s="20">
        <f>Разбивка_по_щитам!C3436</f>
        <v>0</v>
      </c>
      <c r="D3431" s="20">
        <f>Разбивка_по_щитам!F3436</f>
        <v>0</v>
      </c>
      <c r="E3431" s="20">
        <f>Разбивка_по_щитам!H3436</f>
        <v>0</v>
      </c>
      <c r="F3431" s="20">
        <f>Разбивка_по_щитам!I3436</f>
        <v>0</v>
      </c>
      <c r="G3431" s="20">
        <f>Разбивка_по_щитам!J3436</f>
        <v>0</v>
      </c>
      <c r="H3431" s="20">
        <f>Разбивка_по_щитам!K3436</f>
        <v>0</v>
      </c>
      <c r="I3431" s="20">
        <f>Разбивка_по_щитам!L3436</f>
        <v>0</v>
      </c>
      <c r="J3431" s="20">
        <f>Разбивка_по_щитам!M3436</f>
        <v>0</v>
      </c>
      <c r="K3431" s="20">
        <f>Разбивка_по_щитам!N3436</f>
        <v>0</v>
      </c>
      <c r="L3431" s="20"/>
      <c r="M3431" s="20">
        <f>Разбивка_по_щитам!P3436</f>
        <v>0</v>
      </c>
      <c r="N3431" s="20"/>
    </row>
    <row r="3432" spans="2:14" x14ac:dyDescent="0.2">
      <c r="B3432" s="20">
        <f>Разбивка_по_щитам!B3437</f>
        <v>0</v>
      </c>
      <c r="C3432" s="20">
        <f>Разбивка_по_щитам!C3437</f>
        <v>0</v>
      </c>
      <c r="D3432" s="20">
        <f>Разбивка_по_щитам!F3437</f>
        <v>0</v>
      </c>
      <c r="E3432" s="20">
        <f>Разбивка_по_щитам!H3437</f>
        <v>0</v>
      </c>
      <c r="F3432" s="20">
        <f>Разбивка_по_щитам!I3437</f>
        <v>0</v>
      </c>
      <c r="G3432" s="20">
        <f>Разбивка_по_щитам!J3437</f>
        <v>0</v>
      </c>
      <c r="H3432" s="20">
        <f>Разбивка_по_щитам!K3437</f>
        <v>0</v>
      </c>
      <c r="I3432" s="20">
        <f>Разбивка_по_щитам!L3437</f>
        <v>0</v>
      </c>
      <c r="J3432" s="20">
        <f>Разбивка_по_щитам!M3437</f>
        <v>0</v>
      </c>
      <c r="K3432" s="20">
        <f>Разбивка_по_щитам!N3437</f>
        <v>0</v>
      </c>
      <c r="L3432" s="20"/>
      <c r="M3432" s="20">
        <f>Разбивка_по_щитам!P3437</f>
        <v>0</v>
      </c>
      <c r="N3432" s="20"/>
    </row>
    <row r="3433" spans="2:14" x14ac:dyDescent="0.2">
      <c r="B3433" s="20">
        <f>Разбивка_по_щитам!B3438</f>
        <v>0</v>
      </c>
      <c r="C3433" s="20">
        <f>Разбивка_по_щитам!C3438</f>
        <v>0</v>
      </c>
      <c r="D3433" s="20">
        <f>Разбивка_по_щитам!F3438</f>
        <v>0</v>
      </c>
      <c r="E3433" s="20">
        <f>Разбивка_по_щитам!H3438</f>
        <v>0</v>
      </c>
      <c r="F3433" s="20">
        <f>Разбивка_по_щитам!I3438</f>
        <v>0</v>
      </c>
      <c r="G3433" s="20">
        <f>Разбивка_по_щитам!J3438</f>
        <v>0</v>
      </c>
      <c r="H3433" s="20">
        <f>Разбивка_по_щитам!K3438</f>
        <v>0</v>
      </c>
      <c r="I3433" s="20">
        <f>Разбивка_по_щитам!L3438</f>
        <v>0</v>
      </c>
      <c r="J3433" s="20">
        <f>Разбивка_по_щитам!M3438</f>
        <v>0</v>
      </c>
      <c r="K3433" s="20">
        <f>Разбивка_по_щитам!N3438</f>
        <v>0</v>
      </c>
      <c r="L3433" s="20"/>
      <c r="M3433" s="20">
        <f>Разбивка_по_щитам!P3438</f>
        <v>0</v>
      </c>
      <c r="N3433" s="20"/>
    </row>
    <row r="3434" spans="2:14" x14ac:dyDescent="0.2">
      <c r="B3434" s="20">
        <f>Разбивка_по_щитам!B3439</f>
        <v>0</v>
      </c>
      <c r="C3434" s="20">
        <f>Разбивка_по_щитам!C3439</f>
        <v>0</v>
      </c>
      <c r="D3434" s="20">
        <f>Разбивка_по_щитам!F3439</f>
        <v>0</v>
      </c>
      <c r="E3434" s="20">
        <f>Разбивка_по_щитам!H3439</f>
        <v>0</v>
      </c>
      <c r="F3434" s="20">
        <f>Разбивка_по_щитам!I3439</f>
        <v>0</v>
      </c>
      <c r="G3434" s="20">
        <f>Разбивка_по_щитам!J3439</f>
        <v>0</v>
      </c>
      <c r="H3434" s="20">
        <f>Разбивка_по_щитам!K3439</f>
        <v>0</v>
      </c>
      <c r="I3434" s="20">
        <f>Разбивка_по_щитам!L3439</f>
        <v>0</v>
      </c>
      <c r="J3434" s="20">
        <f>Разбивка_по_щитам!M3439</f>
        <v>0</v>
      </c>
      <c r="K3434" s="20">
        <f>Разбивка_по_щитам!N3439</f>
        <v>0</v>
      </c>
      <c r="L3434" s="20"/>
      <c r="M3434" s="20">
        <f>Разбивка_по_щитам!P3439</f>
        <v>0</v>
      </c>
      <c r="N3434" s="20"/>
    </row>
    <row r="3435" spans="2:14" x14ac:dyDescent="0.2">
      <c r="B3435" s="20">
        <f>Разбивка_по_щитам!B3440</f>
        <v>0</v>
      </c>
      <c r="C3435" s="20">
        <f>Разбивка_по_щитам!C3440</f>
        <v>0</v>
      </c>
      <c r="D3435" s="20">
        <f>Разбивка_по_щитам!F3440</f>
        <v>0</v>
      </c>
      <c r="E3435" s="20">
        <f>Разбивка_по_щитам!H3440</f>
        <v>0</v>
      </c>
      <c r="F3435" s="20">
        <f>Разбивка_по_щитам!I3440</f>
        <v>0</v>
      </c>
      <c r="G3435" s="20">
        <f>Разбивка_по_щитам!J3440</f>
        <v>0</v>
      </c>
      <c r="H3435" s="20">
        <f>Разбивка_по_щитам!K3440</f>
        <v>0</v>
      </c>
      <c r="I3435" s="20">
        <f>Разбивка_по_щитам!L3440</f>
        <v>0</v>
      </c>
      <c r="J3435" s="20">
        <f>Разбивка_по_щитам!M3440</f>
        <v>0</v>
      </c>
      <c r="K3435" s="20">
        <f>Разбивка_по_щитам!N3440</f>
        <v>0</v>
      </c>
      <c r="L3435" s="20"/>
      <c r="M3435" s="20">
        <f>Разбивка_по_щитам!P3440</f>
        <v>0</v>
      </c>
      <c r="N3435" s="20"/>
    </row>
    <row r="3436" spans="2:14" x14ac:dyDescent="0.2">
      <c r="B3436" s="20">
        <f>Разбивка_по_щитам!B3441</f>
        <v>0</v>
      </c>
      <c r="C3436" s="20">
        <f>Разбивка_по_щитам!C3441</f>
        <v>0</v>
      </c>
      <c r="D3436" s="20">
        <f>Разбивка_по_щитам!F3441</f>
        <v>0</v>
      </c>
      <c r="E3436" s="20">
        <f>Разбивка_по_щитам!H3441</f>
        <v>0</v>
      </c>
      <c r="F3436" s="20">
        <f>Разбивка_по_щитам!I3441</f>
        <v>0</v>
      </c>
      <c r="G3436" s="20">
        <f>Разбивка_по_щитам!J3441</f>
        <v>0</v>
      </c>
      <c r="H3436" s="20">
        <f>Разбивка_по_щитам!K3441</f>
        <v>0</v>
      </c>
      <c r="I3436" s="20">
        <f>Разбивка_по_щитам!L3441</f>
        <v>0</v>
      </c>
      <c r="J3436" s="20">
        <f>Разбивка_по_щитам!M3441</f>
        <v>0</v>
      </c>
      <c r="K3436" s="20">
        <f>Разбивка_по_щитам!N3441</f>
        <v>0</v>
      </c>
      <c r="L3436" s="20"/>
      <c r="M3436" s="20">
        <f>Разбивка_по_щитам!P3441</f>
        <v>0</v>
      </c>
      <c r="N3436" s="20"/>
    </row>
    <row r="3437" spans="2:14" x14ac:dyDescent="0.2">
      <c r="B3437" s="20">
        <f>Разбивка_по_щитам!B3442</f>
        <v>0</v>
      </c>
      <c r="C3437" s="20">
        <f>Разбивка_по_щитам!C3442</f>
        <v>0</v>
      </c>
      <c r="D3437" s="20">
        <f>Разбивка_по_щитам!F3442</f>
        <v>0</v>
      </c>
      <c r="E3437" s="20">
        <f>Разбивка_по_щитам!H3442</f>
        <v>0</v>
      </c>
      <c r="F3437" s="20">
        <f>Разбивка_по_щитам!I3442</f>
        <v>0</v>
      </c>
      <c r="G3437" s="20">
        <f>Разбивка_по_щитам!J3442</f>
        <v>0</v>
      </c>
      <c r="H3437" s="20">
        <f>Разбивка_по_щитам!K3442</f>
        <v>0</v>
      </c>
      <c r="I3437" s="20">
        <f>Разбивка_по_щитам!L3442</f>
        <v>0</v>
      </c>
      <c r="J3437" s="20">
        <f>Разбивка_по_щитам!M3442</f>
        <v>0</v>
      </c>
      <c r="K3437" s="20">
        <f>Разбивка_по_щитам!N3442</f>
        <v>0</v>
      </c>
      <c r="L3437" s="20"/>
      <c r="M3437" s="20">
        <f>Разбивка_по_щитам!P3442</f>
        <v>0</v>
      </c>
      <c r="N3437" s="20"/>
    </row>
    <row r="3438" spans="2:14" x14ac:dyDescent="0.2">
      <c r="B3438" s="20">
        <f>Разбивка_по_щитам!B3443</f>
        <v>0</v>
      </c>
      <c r="C3438" s="20">
        <f>Разбивка_по_щитам!C3443</f>
        <v>0</v>
      </c>
      <c r="D3438" s="20">
        <f>Разбивка_по_щитам!F3443</f>
        <v>0</v>
      </c>
      <c r="E3438" s="20">
        <f>Разбивка_по_щитам!H3443</f>
        <v>0</v>
      </c>
      <c r="F3438" s="20">
        <f>Разбивка_по_щитам!I3443</f>
        <v>0</v>
      </c>
      <c r="G3438" s="20">
        <f>Разбивка_по_щитам!J3443</f>
        <v>0</v>
      </c>
      <c r="H3438" s="20">
        <f>Разбивка_по_щитам!K3443</f>
        <v>0</v>
      </c>
      <c r="I3438" s="20">
        <f>Разбивка_по_щитам!L3443</f>
        <v>0</v>
      </c>
      <c r="J3438" s="20">
        <f>Разбивка_по_щитам!M3443</f>
        <v>0</v>
      </c>
      <c r="K3438" s="20">
        <f>Разбивка_по_щитам!N3443</f>
        <v>0</v>
      </c>
      <c r="L3438" s="20"/>
      <c r="M3438" s="20">
        <f>Разбивка_по_щитам!P3443</f>
        <v>0</v>
      </c>
      <c r="N3438" s="20"/>
    </row>
    <row r="3439" spans="2:14" x14ac:dyDescent="0.2">
      <c r="B3439" s="20">
        <f>Разбивка_по_щитам!B3444</f>
        <v>0</v>
      </c>
      <c r="C3439" s="20">
        <f>Разбивка_по_щитам!C3444</f>
        <v>0</v>
      </c>
      <c r="D3439" s="20">
        <f>Разбивка_по_щитам!F3444</f>
        <v>0</v>
      </c>
      <c r="E3439" s="20">
        <f>Разбивка_по_щитам!H3444</f>
        <v>0</v>
      </c>
      <c r="F3439" s="20">
        <f>Разбивка_по_щитам!I3444</f>
        <v>0</v>
      </c>
      <c r="G3439" s="20">
        <f>Разбивка_по_щитам!J3444</f>
        <v>0</v>
      </c>
      <c r="H3439" s="20">
        <f>Разбивка_по_щитам!K3444</f>
        <v>0</v>
      </c>
      <c r="I3439" s="20">
        <f>Разбивка_по_щитам!L3444</f>
        <v>0</v>
      </c>
      <c r="J3439" s="20">
        <f>Разбивка_по_щитам!M3444</f>
        <v>0</v>
      </c>
      <c r="K3439" s="20">
        <f>Разбивка_по_щитам!N3444</f>
        <v>0</v>
      </c>
      <c r="L3439" s="20"/>
      <c r="M3439" s="20">
        <f>Разбивка_по_щитам!P3444</f>
        <v>0</v>
      </c>
      <c r="N3439" s="20"/>
    </row>
    <row r="3440" spans="2:14" x14ac:dyDescent="0.2">
      <c r="B3440" s="20">
        <f>Разбивка_по_щитам!B3445</f>
        <v>0</v>
      </c>
      <c r="C3440" s="20">
        <f>Разбивка_по_щитам!C3445</f>
        <v>0</v>
      </c>
      <c r="D3440" s="20">
        <f>Разбивка_по_щитам!F3445</f>
        <v>0</v>
      </c>
      <c r="E3440" s="20">
        <f>Разбивка_по_щитам!H3445</f>
        <v>0</v>
      </c>
      <c r="F3440" s="20">
        <f>Разбивка_по_щитам!I3445</f>
        <v>0</v>
      </c>
      <c r="G3440" s="20">
        <f>Разбивка_по_щитам!J3445</f>
        <v>0</v>
      </c>
      <c r="H3440" s="20">
        <f>Разбивка_по_щитам!K3445</f>
        <v>0</v>
      </c>
      <c r="I3440" s="20">
        <f>Разбивка_по_щитам!L3445</f>
        <v>0</v>
      </c>
      <c r="J3440" s="20">
        <f>Разбивка_по_щитам!M3445</f>
        <v>0</v>
      </c>
      <c r="K3440" s="20">
        <f>Разбивка_по_щитам!N3445</f>
        <v>0</v>
      </c>
      <c r="L3440" s="20"/>
      <c r="M3440" s="20">
        <f>Разбивка_по_щитам!P3445</f>
        <v>0</v>
      </c>
      <c r="N3440" s="20"/>
    </row>
    <row r="3441" spans="2:14" x14ac:dyDescent="0.2">
      <c r="B3441" s="20">
        <f>Разбивка_по_щитам!B3446</f>
        <v>0</v>
      </c>
      <c r="C3441" s="20">
        <f>Разбивка_по_щитам!C3446</f>
        <v>0</v>
      </c>
      <c r="D3441" s="20">
        <f>Разбивка_по_щитам!F3446</f>
        <v>0</v>
      </c>
      <c r="E3441" s="20">
        <f>Разбивка_по_щитам!H3446</f>
        <v>0</v>
      </c>
      <c r="F3441" s="20">
        <f>Разбивка_по_щитам!I3446</f>
        <v>0</v>
      </c>
      <c r="G3441" s="20">
        <f>Разбивка_по_щитам!J3446</f>
        <v>0</v>
      </c>
      <c r="H3441" s="20">
        <f>Разбивка_по_щитам!K3446</f>
        <v>0</v>
      </c>
      <c r="I3441" s="20">
        <f>Разбивка_по_щитам!L3446</f>
        <v>0</v>
      </c>
      <c r="J3441" s="20">
        <f>Разбивка_по_щитам!M3446</f>
        <v>0</v>
      </c>
      <c r="K3441" s="20">
        <f>Разбивка_по_щитам!N3446</f>
        <v>0</v>
      </c>
      <c r="L3441" s="20"/>
      <c r="M3441" s="20">
        <f>Разбивка_по_щитам!P3446</f>
        <v>0</v>
      </c>
      <c r="N3441" s="20"/>
    </row>
    <row r="3442" spans="2:14" x14ac:dyDescent="0.2">
      <c r="B3442" s="20">
        <f>Разбивка_по_щитам!B3447</f>
        <v>0</v>
      </c>
      <c r="C3442" s="20">
        <f>Разбивка_по_щитам!C3447</f>
        <v>0</v>
      </c>
      <c r="D3442" s="20">
        <f>Разбивка_по_щитам!F3447</f>
        <v>0</v>
      </c>
      <c r="E3442" s="20">
        <f>Разбивка_по_щитам!H3447</f>
        <v>0</v>
      </c>
      <c r="F3442" s="20">
        <f>Разбивка_по_щитам!I3447</f>
        <v>0</v>
      </c>
      <c r="G3442" s="20">
        <f>Разбивка_по_щитам!J3447</f>
        <v>0</v>
      </c>
      <c r="H3442" s="20">
        <f>Разбивка_по_щитам!K3447</f>
        <v>0</v>
      </c>
      <c r="I3442" s="20">
        <f>Разбивка_по_щитам!L3447</f>
        <v>0</v>
      </c>
      <c r="J3442" s="20">
        <f>Разбивка_по_щитам!M3447</f>
        <v>0</v>
      </c>
      <c r="K3442" s="20">
        <f>Разбивка_по_щитам!N3447</f>
        <v>0</v>
      </c>
      <c r="L3442" s="20"/>
      <c r="M3442" s="20">
        <f>Разбивка_по_щитам!P3447</f>
        <v>0</v>
      </c>
      <c r="N3442" s="20"/>
    </row>
    <row r="3443" spans="2:14" x14ac:dyDescent="0.2">
      <c r="B3443" s="20">
        <f>Разбивка_по_щитам!B3448</f>
        <v>0</v>
      </c>
      <c r="C3443" s="20">
        <f>Разбивка_по_щитам!C3448</f>
        <v>0</v>
      </c>
      <c r="D3443" s="20">
        <f>Разбивка_по_щитам!F3448</f>
        <v>0</v>
      </c>
      <c r="E3443" s="20">
        <f>Разбивка_по_щитам!H3448</f>
        <v>0</v>
      </c>
      <c r="F3443" s="20">
        <f>Разбивка_по_щитам!I3448</f>
        <v>0</v>
      </c>
      <c r="G3443" s="20">
        <f>Разбивка_по_щитам!J3448</f>
        <v>0</v>
      </c>
      <c r="H3443" s="20">
        <f>Разбивка_по_щитам!K3448</f>
        <v>0</v>
      </c>
      <c r="I3443" s="20">
        <f>Разбивка_по_щитам!L3448</f>
        <v>0</v>
      </c>
      <c r="J3443" s="20">
        <f>Разбивка_по_щитам!M3448</f>
        <v>0</v>
      </c>
      <c r="K3443" s="20">
        <f>Разбивка_по_щитам!N3448</f>
        <v>0</v>
      </c>
      <c r="L3443" s="20"/>
      <c r="M3443" s="20">
        <f>Разбивка_по_щитам!P3448</f>
        <v>0</v>
      </c>
      <c r="N3443" s="20"/>
    </row>
    <row r="3444" spans="2:14" x14ac:dyDescent="0.2">
      <c r="B3444" s="20">
        <f>Разбивка_по_щитам!B3449</f>
        <v>0</v>
      </c>
      <c r="C3444" s="20">
        <f>Разбивка_по_щитам!C3449</f>
        <v>0</v>
      </c>
      <c r="D3444" s="20">
        <f>Разбивка_по_щитам!F3449</f>
        <v>0</v>
      </c>
      <c r="E3444" s="20">
        <f>Разбивка_по_щитам!H3449</f>
        <v>0</v>
      </c>
      <c r="F3444" s="20">
        <f>Разбивка_по_щитам!I3449</f>
        <v>0</v>
      </c>
      <c r="G3444" s="20">
        <f>Разбивка_по_щитам!J3449</f>
        <v>0</v>
      </c>
      <c r="H3444" s="20">
        <f>Разбивка_по_щитам!K3449</f>
        <v>0</v>
      </c>
      <c r="I3444" s="20">
        <f>Разбивка_по_щитам!L3449</f>
        <v>0</v>
      </c>
      <c r="J3444" s="20">
        <f>Разбивка_по_щитам!M3449</f>
        <v>0</v>
      </c>
      <c r="K3444" s="20">
        <f>Разбивка_по_щитам!N3449</f>
        <v>0</v>
      </c>
      <c r="L3444" s="20"/>
      <c r="M3444" s="20">
        <f>Разбивка_по_щитам!P3449</f>
        <v>0</v>
      </c>
      <c r="N3444" s="20"/>
    </row>
    <row r="3445" spans="2:14" x14ac:dyDescent="0.2">
      <c r="B3445" s="20">
        <f>Разбивка_по_щитам!B3450</f>
        <v>0</v>
      </c>
      <c r="C3445" s="20">
        <f>Разбивка_по_щитам!C3450</f>
        <v>0</v>
      </c>
      <c r="D3445" s="20">
        <f>Разбивка_по_щитам!F3450</f>
        <v>0</v>
      </c>
      <c r="E3445" s="20">
        <f>Разбивка_по_щитам!H3450</f>
        <v>0</v>
      </c>
      <c r="F3445" s="20">
        <f>Разбивка_по_щитам!I3450</f>
        <v>0</v>
      </c>
      <c r="G3445" s="20">
        <f>Разбивка_по_щитам!J3450</f>
        <v>0</v>
      </c>
      <c r="H3445" s="20">
        <f>Разбивка_по_щитам!K3450</f>
        <v>0</v>
      </c>
      <c r="I3445" s="20">
        <f>Разбивка_по_щитам!L3450</f>
        <v>0</v>
      </c>
      <c r="J3445" s="20">
        <f>Разбивка_по_щитам!M3450</f>
        <v>0</v>
      </c>
      <c r="K3445" s="20">
        <f>Разбивка_по_щитам!N3450</f>
        <v>0</v>
      </c>
      <c r="L3445" s="20"/>
      <c r="M3445" s="20">
        <f>Разбивка_по_щитам!P3450</f>
        <v>0</v>
      </c>
      <c r="N3445" s="20"/>
    </row>
    <row r="3446" spans="2:14" x14ac:dyDescent="0.2">
      <c r="B3446" s="20">
        <f>Разбивка_по_щитам!B3451</f>
        <v>0</v>
      </c>
      <c r="C3446" s="20">
        <f>Разбивка_по_щитам!C3451</f>
        <v>0</v>
      </c>
      <c r="D3446" s="20">
        <f>Разбивка_по_щитам!F3451</f>
        <v>0</v>
      </c>
      <c r="E3446" s="20">
        <f>Разбивка_по_щитам!H3451</f>
        <v>0</v>
      </c>
      <c r="F3446" s="20">
        <f>Разбивка_по_щитам!I3451</f>
        <v>0</v>
      </c>
      <c r="G3446" s="20">
        <f>Разбивка_по_щитам!J3451</f>
        <v>0</v>
      </c>
      <c r="H3446" s="20">
        <f>Разбивка_по_щитам!K3451</f>
        <v>0</v>
      </c>
      <c r="I3446" s="20">
        <f>Разбивка_по_щитам!L3451</f>
        <v>0</v>
      </c>
      <c r="J3446" s="20">
        <f>Разбивка_по_щитам!M3451</f>
        <v>0</v>
      </c>
      <c r="K3446" s="20">
        <f>Разбивка_по_щитам!N3451</f>
        <v>0</v>
      </c>
      <c r="L3446" s="20"/>
      <c r="M3446" s="20">
        <f>Разбивка_по_щитам!P3451</f>
        <v>0</v>
      </c>
      <c r="N3446" s="20"/>
    </row>
    <row r="3447" spans="2:14" x14ac:dyDescent="0.2">
      <c r="B3447" s="20">
        <f>Разбивка_по_щитам!B3452</f>
        <v>0</v>
      </c>
      <c r="C3447" s="20">
        <f>Разбивка_по_щитам!C3452</f>
        <v>0</v>
      </c>
      <c r="D3447" s="20">
        <f>Разбивка_по_щитам!F3452</f>
        <v>0</v>
      </c>
      <c r="E3447" s="20">
        <f>Разбивка_по_щитам!H3452</f>
        <v>0</v>
      </c>
      <c r="F3447" s="20">
        <f>Разбивка_по_щитам!I3452</f>
        <v>0</v>
      </c>
      <c r="G3447" s="20">
        <f>Разбивка_по_щитам!J3452</f>
        <v>0</v>
      </c>
      <c r="H3447" s="20">
        <f>Разбивка_по_щитам!K3452</f>
        <v>0</v>
      </c>
      <c r="I3447" s="20">
        <f>Разбивка_по_щитам!L3452</f>
        <v>0</v>
      </c>
      <c r="J3447" s="20">
        <f>Разбивка_по_щитам!M3452</f>
        <v>0</v>
      </c>
      <c r="K3447" s="20">
        <f>Разбивка_по_щитам!N3452</f>
        <v>0</v>
      </c>
      <c r="L3447" s="20"/>
      <c r="M3447" s="20">
        <f>Разбивка_по_щитам!P3452</f>
        <v>0</v>
      </c>
      <c r="N3447" s="20"/>
    </row>
    <row r="3448" spans="2:14" x14ac:dyDescent="0.2">
      <c r="B3448" s="20">
        <f>Разбивка_по_щитам!B3453</f>
        <v>0</v>
      </c>
      <c r="C3448" s="20">
        <f>Разбивка_по_щитам!C3453</f>
        <v>0</v>
      </c>
      <c r="D3448" s="20">
        <f>Разбивка_по_щитам!F3453</f>
        <v>0</v>
      </c>
      <c r="E3448" s="20">
        <f>Разбивка_по_щитам!H3453</f>
        <v>0</v>
      </c>
      <c r="F3448" s="20">
        <f>Разбивка_по_щитам!I3453</f>
        <v>0</v>
      </c>
      <c r="G3448" s="20">
        <f>Разбивка_по_щитам!J3453</f>
        <v>0</v>
      </c>
      <c r="H3448" s="20">
        <f>Разбивка_по_щитам!K3453</f>
        <v>0</v>
      </c>
      <c r="I3448" s="20">
        <f>Разбивка_по_щитам!L3453</f>
        <v>0</v>
      </c>
      <c r="J3448" s="20">
        <f>Разбивка_по_щитам!M3453</f>
        <v>0</v>
      </c>
      <c r="K3448" s="20">
        <f>Разбивка_по_щитам!N3453</f>
        <v>0</v>
      </c>
      <c r="L3448" s="20"/>
      <c r="M3448" s="20">
        <f>Разбивка_по_щитам!P3453</f>
        <v>0</v>
      </c>
      <c r="N3448" s="20"/>
    </row>
    <row r="3449" spans="2:14" x14ac:dyDescent="0.2">
      <c r="B3449" s="20">
        <f>Разбивка_по_щитам!B3454</f>
        <v>0</v>
      </c>
      <c r="C3449" s="20">
        <f>Разбивка_по_щитам!C3454</f>
        <v>0</v>
      </c>
      <c r="D3449" s="20">
        <f>Разбивка_по_щитам!F3454</f>
        <v>0</v>
      </c>
      <c r="E3449" s="20">
        <f>Разбивка_по_щитам!H3454</f>
        <v>0</v>
      </c>
      <c r="F3449" s="20">
        <f>Разбивка_по_щитам!I3454</f>
        <v>0</v>
      </c>
      <c r="G3449" s="20">
        <f>Разбивка_по_щитам!J3454</f>
        <v>0</v>
      </c>
      <c r="H3449" s="20">
        <f>Разбивка_по_щитам!K3454</f>
        <v>0</v>
      </c>
      <c r="I3449" s="20">
        <f>Разбивка_по_щитам!L3454</f>
        <v>0</v>
      </c>
      <c r="J3449" s="20">
        <f>Разбивка_по_щитам!M3454</f>
        <v>0</v>
      </c>
      <c r="K3449" s="20">
        <f>Разбивка_по_щитам!N3454</f>
        <v>0</v>
      </c>
      <c r="L3449" s="20"/>
      <c r="M3449" s="20">
        <f>Разбивка_по_щитам!P3454</f>
        <v>0</v>
      </c>
      <c r="N3449" s="20"/>
    </row>
    <row r="3450" spans="2:14" x14ac:dyDescent="0.2">
      <c r="B3450" s="20">
        <f>Разбивка_по_щитам!B3455</f>
        <v>0</v>
      </c>
      <c r="C3450" s="20">
        <f>Разбивка_по_щитам!C3455</f>
        <v>0</v>
      </c>
      <c r="D3450" s="20">
        <f>Разбивка_по_щитам!F3455</f>
        <v>0</v>
      </c>
      <c r="E3450" s="20">
        <f>Разбивка_по_щитам!H3455</f>
        <v>0</v>
      </c>
      <c r="F3450" s="20">
        <f>Разбивка_по_щитам!I3455</f>
        <v>0</v>
      </c>
      <c r="G3450" s="20">
        <f>Разбивка_по_щитам!J3455</f>
        <v>0</v>
      </c>
      <c r="H3450" s="20">
        <f>Разбивка_по_щитам!K3455</f>
        <v>0</v>
      </c>
      <c r="I3450" s="20">
        <f>Разбивка_по_щитам!L3455</f>
        <v>0</v>
      </c>
      <c r="J3450" s="20">
        <f>Разбивка_по_щитам!M3455</f>
        <v>0</v>
      </c>
      <c r="K3450" s="20">
        <f>Разбивка_по_щитам!N3455</f>
        <v>0</v>
      </c>
      <c r="L3450" s="20"/>
      <c r="M3450" s="20">
        <f>Разбивка_по_щитам!P3455</f>
        <v>0</v>
      </c>
      <c r="N3450" s="20"/>
    </row>
    <row r="3451" spans="2:14" x14ac:dyDescent="0.2">
      <c r="B3451" s="20">
        <f>Разбивка_по_щитам!B3456</f>
        <v>0</v>
      </c>
      <c r="C3451" s="20">
        <f>Разбивка_по_щитам!C3456</f>
        <v>0</v>
      </c>
      <c r="D3451" s="20">
        <f>Разбивка_по_щитам!F3456</f>
        <v>0</v>
      </c>
      <c r="E3451" s="20">
        <f>Разбивка_по_щитам!H3456</f>
        <v>0</v>
      </c>
      <c r="F3451" s="20">
        <f>Разбивка_по_щитам!I3456</f>
        <v>0</v>
      </c>
      <c r="G3451" s="20">
        <f>Разбивка_по_щитам!J3456</f>
        <v>0</v>
      </c>
      <c r="H3451" s="20">
        <f>Разбивка_по_щитам!K3456</f>
        <v>0</v>
      </c>
      <c r="I3451" s="20">
        <f>Разбивка_по_щитам!L3456</f>
        <v>0</v>
      </c>
      <c r="J3451" s="20">
        <f>Разбивка_по_щитам!M3456</f>
        <v>0</v>
      </c>
      <c r="K3451" s="20">
        <f>Разбивка_по_щитам!N3456</f>
        <v>0</v>
      </c>
      <c r="L3451" s="20"/>
      <c r="M3451" s="20">
        <f>Разбивка_по_щитам!P3456</f>
        <v>0</v>
      </c>
      <c r="N3451" s="20"/>
    </row>
    <row r="3452" spans="2:14" x14ac:dyDescent="0.2">
      <c r="B3452" s="20">
        <f>Разбивка_по_щитам!B3457</f>
        <v>0</v>
      </c>
      <c r="C3452" s="20">
        <f>Разбивка_по_щитам!C3457</f>
        <v>0</v>
      </c>
      <c r="D3452" s="20">
        <f>Разбивка_по_щитам!F3457</f>
        <v>0</v>
      </c>
      <c r="E3452" s="20">
        <f>Разбивка_по_щитам!H3457</f>
        <v>0</v>
      </c>
      <c r="F3452" s="20">
        <f>Разбивка_по_щитам!I3457</f>
        <v>0</v>
      </c>
      <c r="G3452" s="20">
        <f>Разбивка_по_щитам!J3457</f>
        <v>0</v>
      </c>
      <c r="H3452" s="20">
        <f>Разбивка_по_щитам!K3457</f>
        <v>0</v>
      </c>
      <c r="I3452" s="20">
        <f>Разбивка_по_щитам!L3457</f>
        <v>0</v>
      </c>
      <c r="J3452" s="20">
        <f>Разбивка_по_щитам!M3457</f>
        <v>0</v>
      </c>
      <c r="K3452" s="20">
        <f>Разбивка_по_щитам!N3457</f>
        <v>0</v>
      </c>
      <c r="L3452" s="20"/>
      <c r="M3452" s="20">
        <f>Разбивка_по_щитам!P3457</f>
        <v>0</v>
      </c>
      <c r="N3452" s="20"/>
    </row>
    <row r="3453" spans="2:14" x14ac:dyDescent="0.2">
      <c r="B3453" s="20">
        <f>Разбивка_по_щитам!B3458</f>
        <v>0</v>
      </c>
      <c r="C3453" s="20">
        <f>Разбивка_по_щитам!C3458</f>
        <v>0</v>
      </c>
      <c r="D3453" s="20">
        <f>Разбивка_по_щитам!F3458</f>
        <v>0</v>
      </c>
      <c r="E3453" s="20">
        <f>Разбивка_по_щитам!H3458</f>
        <v>0</v>
      </c>
      <c r="F3453" s="20">
        <f>Разбивка_по_щитам!I3458</f>
        <v>0</v>
      </c>
      <c r="G3453" s="20">
        <f>Разбивка_по_щитам!J3458</f>
        <v>0</v>
      </c>
      <c r="H3453" s="20">
        <f>Разбивка_по_щитам!K3458</f>
        <v>0</v>
      </c>
      <c r="I3453" s="20">
        <f>Разбивка_по_щитам!L3458</f>
        <v>0</v>
      </c>
      <c r="J3453" s="20">
        <f>Разбивка_по_щитам!M3458</f>
        <v>0</v>
      </c>
      <c r="K3453" s="20">
        <f>Разбивка_по_щитам!N3458</f>
        <v>0</v>
      </c>
      <c r="L3453" s="20"/>
      <c r="M3453" s="20">
        <f>Разбивка_по_щитам!P3458</f>
        <v>0</v>
      </c>
      <c r="N3453" s="20"/>
    </row>
    <row r="3454" spans="2:14" x14ac:dyDescent="0.2">
      <c r="B3454" s="20">
        <f>Разбивка_по_щитам!B3459</f>
        <v>0</v>
      </c>
      <c r="C3454" s="20">
        <f>Разбивка_по_щитам!C3459</f>
        <v>0</v>
      </c>
      <c r="D3454" s="20">
        <f>Разбивка_по_щитам!F3459</f>
        <v>0</v>
      </c>
      <c r="E3454" s="20">
        <f>Разбивка_по_щитам!H3459</f>
        <v>0</v>
      </c>
      <c r="F3454" s="20">
        <f>Разбивка_по_щитам!I3459</f>
        <v>0</v>
      </c>
      <c r="G3454" s="20">
        <f>Разбивка_по_щитам!J3459</f>
        <v>0</v>
      </c>
      <c r="H3454" s="20">
        <f>Разбивка_по_щитам!K3459</f>
        <v>0</v>
      </c>
      <c r="I3454" s="20">
        <f>Разбивка_по_щитам!L3459</f>
        <v>0</v>
      </c>
      <c r="J3454" s="20">
        <f>Разбивка_по_щитам!M3459</f>
        <v>0</v>
      </c>
      <c r="K3454" s="20">
        <f>Разбивка_по_щитам!N3459</f>
        <v>0</v>
      </c>
      <c r="L3454" s="20"/>
      <c r="M3454" s="20">
        <f>Разбивка_по_щитам!P3459</f>
        <v>0</v>
      </c>
      <c r="N3454" s="20"/>
    </row>
    <row r="3455" spans="2:14" x14ac:dyDescent="0.2">
      <c r="B3455" s="20">
        <f>Разбивка_по_щитам!B3460</f>
        <v>0</v>
      </c>
      <c r="C3455" s="20">
        <f>Разбивка_по_щитам!C3460</f>
        <v>0</v>
      </c>
      <c r="D3455" s="20">
        <f>Разбивка_по_щитам!F3460</f>
        <v>0</v>
      </c>
      <c r="E3455" s="20">
        <f>Разбивка_по_щитам!H3460</f>
        <v>0</v>
      </c>
      <c r="F3455" s="20">
        <f>Разбивка_по_щитам!I3460</f>
        <v>0</v>
      </c>
      <c r="G3455" s="20">
        <f>Разбивка_по_щитам!J3460</f>
        <v>0</v>
      </c>
      <c r="H3455" s="20">
        <f>Разбивка_по_щитам!K3460</f>
        <v>0</v>
      </c>
      <c r="I3455" s="20">
        <f>Разбивка_по_щитам!L3460</f>
        <v>0</v>
      </c>
      <c r="J3455" s="20">
        <f>Разбивка_по_щитам!M3460</f>
        <v>0</v>
      </c>
      <c r="K3455" s="20">
        <f>Разбивка_по_щитам!N3460</f>
        <v>0</v>
      </c>
      <c r="L3455" s="20"/>
      <c r="M3455" s="20">
        <f>Разбивка_по_щитам!P3460</f>
        <v>0</v>
      </c>
      <c r="N3455" s="20"/>
    </row>
    <row r="3456" spans="2:14" x14ac:dyDescent="0.2">
      <c r="B3456" s="20">
        <f>Разбивка_по_щитам!B3461</f>
        <v>0</v>
      </c>
      <c r="C3456" s="20">
        <f>Разбивка_по_щитам!C3461</f>
        <v>0</v>
      </c>
      <c r="D3456" s="20">
        <f>Разбивка_по_щитам!F3461</f>
        <v>0</v>
      </c>
      <c r="E3456" s="20">
        <f>Разбивка_по_щитам!H3461</f>
        <v>0</v>
      </c>
      <c r="F3456" s="20">
        <f>Разбивка_по_щитам!I3461</f>
        <v>0</v>
      </c>
      <c r="G3456" s="20">
        <f>Разбивка_по_щитам!J3461</f>
        <v>0</v>
      </c>
      <c r="H3456" s="20">
        <f>Разбивка_по_щитам!K3461</f>
        <v>0</v>
      </c>
      <c r="I3456" s="20">
        <f>Разбивка_по_щитам!L3461</f>
        <v>0</v>
      </c>
      <c r="J3456" s="20">
        <f>Разбивка_по_щитам!M3461</f>
        <v>0</v>
      </c>
      <c r="K3456" s="20">
        <f>Разбивка_по_щитам!N3461</f>
        <v>0</v>
      </c>
      <c r="L3456" s="20"/>
      <c r="M3456" s="20">
        <f>Разбивка_по_щитам!P3461</f>
        <v>0</v>
      </c>
      <c r="N3456" s="20"/>
    </row>
    <row r="3457" spans="2:14" x14ac:dyDescent="0.2">
      <c r="B3457" s="20">
        <f>Разбивка_по_щитам!B3462</f>
        <v>0</v>
      </c>
      <c r="C3457" s="20">
        <f>Разбивка_по_щитам!C3462</f>
        <v>0</v>
      </c>
      <c r="D3457" s="20">
        <f>Разбивка_по_щитам!F3462</f>
        <v>0</v>
      </c>
      <c r="E3457" s="20">
        <f>Разбивка_по_щитам!H3462</f>
        <v>0</v>
      </c>
      <c r="F3457" s="20">
        <f>Разбивка_по_щитам!I3462</f>
        <v>0</v>
      </c>
      <c r="G3457" s="20">
        <f>Разбивка_по_щитам!J3462</f>
        <v>0</v>
      </c>
      <c r="H3457" s="20">
        <f>Разбивка_по_щитам!K3462</f>
        <v>0</v>
      </c>
      <c r="I3457" s="20">
        <f>Разбивка_по_щитам!L3462</f>
        <v>0</v>
      </c>
      <c r="J3457" s="20">
        <f>Разбивка_по_щитам!M3462</f>
        <v>0</v>
      </c>
      <c r="K3457" s="20">
        <f>Разбивка_по_щитам!N3462</f>
        <v>0</v>
      </c>
      <c r="L3457" s="20"/>
      <c r="M3457" s="20">
        <f>Разбивка_по_щитам!P3462</f>
        <v>0</v>
      </c>
      <c r="N3457" s="20"/>
    </row>
    <row r="3458" spans="2:14" x14ac:dyDescent="0.2">
      <c r="B3458" s="20">
        <f>Разбивка_по_щитам!B3463</f>
        <v>0</v>
      </c>
      <c r="C3458" s="20">
        <f>Разбивка_по_щитам!C3463</f>
        <v>0</v>
      </c>
      <c r="D3458" s="20">
        <f>Разбивка_по_щитам!F3463</f>
        <v>0</v>
      </c>
      <c r="E3458" s="20">
        <f>Разбивка_по_щитам!H3463</f>
        <v>0</v>
      </c>
      <c r="F3458" s="20">
        <f>Разбивка_по_щитам!I3463</f>
        <v>0</v>
      </c>
      <c r="G3458" s="20">
        <f>Разбивка_по_щитам!J3463</f>
        <v>0</v>
      </c>
      <c r="H3458" s="20">
        <f>Разбивка_по_щитам!K3463</f>
        <v>0</v>
      </c>
      <c r="I3458" s="20">
        <f>Разбивка_по_щитам!L3463</f>
        <v>0</v>
      </c>
      <c r="J3458" s="20">
        <f>Разбивка_по_щитам!M3463</f>
        <v>0</v>
      </c>
      <c r="K3458" s="20">
        <f>Разбивка_по_щитам!N3463</f>
        <v>0</v>
      </c>
      <c r="L3458" s="20"/>
      <c r="M3458" s="20">
        <f>Разбивка_по_щитам!P3463</f>
        <v>0</v>
      </c>
      <c r="N3458" s="20"/>
    </row>
    <row r="3459" spans="2:14" x14ac:dyDescent="0.2">
      <c r="B3459" s="20">
        <f>Разбивка_по_щитам!B3464</f>
        <v>0</v>
      </c>
      <c r="C3459" s="20">
        <f>Разбивка_по_щитам!C3464</f>
        <v>0</v>
      </c>
      <c r="D3459" s="20">
        <f>Разбивка_по_щитам!F3464</f>
        <v>0</v>
      </c>
      <c r="E3459" s="20">
        <f>Разбивка_по_щитам!H3464</f>
        <v>0</v>
      </c>
      <c r="F3459" s="20">
        <f>Разбивка_по_щитам!I3464</f>
        <v>0</v>
      </c>
      <c r="G3459" s="20">
        <f>Разбивка_по_щитам!J3464</f>
        <v>0</v>
      </c>
      <c r="H3459" s="20">
        <f>Разбивка_по_щитам!K3464</f>
        <v>0</v>
      </c>
      <c r="I3459" s="20">
        <f>Разбивка_по_щитам!L3464</f>
        <v>0</v>
      </c>
      <c r="J3459" s="20">
        <f>Разбивка_по_щитам!M3464</f>
        <v>0</v>
      </c>
      <c r="K3459" s="20">
        <f>Разбивка_по_щитам!N3464</f>
        <v>0</v>
      </c>
      <c r="L3459" s="20"/>
      <c r="M3459" s="20">
        <f>Разбивка_по_щитам!P3464</f>
        <v>0</v>
      </c>
      <c r="N3459" s="20"/>
    </row>
    <row r="3460" spans="2:14" x14ac:dyDescent="0.2">
      <c r="B3460" s="20">
        <f>Разбивка_по_щитам!B3465</f>
        <v>0</v>
      </c>
      <c r="C3460" s="20">
        <f>Разбивка_по_щитам!C3465</f>
        <v>0</v>
      </c>
      <c r="D3460" s="20">
        <f>Разбивка_по_щитам!F3465</f>
        <v>0</v>
      </c>
      <c r="E3460" s="20">
        <f>Разбивка_по_щитам!H3465</f>
        <v>0</v>
      </c>
      <c r="F3460" s="20">
        <f>Разбивка_по_щитам!I3465</f>
        <v>0</v>
      </c>
      <c r="G3460" s="20">
        <f>Разбивка_по_щитам!J3465</f>
        <v>0</v>
      </c>
      <c r="H3460" s="20">
        <f>Разбивка_по_щитам!K3465</f>
        <v>0</v>
      </c>
      <c r="I3460" s="20">
        <f>Разбивка_по_щитам!L3465</f>
        <v>0</v>
      </c>
      <c r="J3460" s="20">
        <f>Разбивка_по_щитам!M3465</f>
        <v>0</v>
      </c>
      <c r="K3460" s="20">
        <f>Разбивка_по_щитам!N3465</f>
        <v>0</v>
      </c>
      <c r="L3460" s="20"/>
      <c r="M3460" s="20">
        <f>Разбивка_по_щитам!P3465</f>
        <v>0</v>
      </c>
      <c r="N3460" s="20"/>
    </row>
    <row r="3461" spans="2:14" x14ac:dyDescent="0.2">
      <c r="B3461" s="20">
        <f>Разбивка_по_щитам!B3466</f>
        <v>0</v>
      </c>
      <c r="C3461" s="20">
        <f>Разбивка_по_щитам!C3466</f>
        <v>0</v>
      </c>
      <c r="D3461" s="20">
        <f>Разбивка_по_щитам!F3466</f>
        <v>0</v>
      </c>
      <c r="E3461" s="20">
        <f>Разбивка_по_щитам!H3466</f>
        <v>0</v>
      </c>
      <c r="F3461" s="20">
        <f>Разбивка_по_щитам!I3466</f>
        <v>0</v>
      </c>
      <c r="G3461" s="20">
        <f>Разбивка_по_щитам!J3466</f>
        <v>0</v>
      </c>
      <c r="H3461" s="20">
        <f>Разбивка_по_щитам!K3466</f>
        <v>0</v>
      </c>
      <c r="I3461" s="20">
        <f>Разбивка_по_щитам!L3466</f>
        <v>0</v>
      </c>
      <c r="J3461" s="20">
        <f>Разбивка_по_щитам!M3466</f>
        <v>0</v>
      </c>
      <c r="K3461" s="20">
        <f>Разбивка_по_щитам!N3466</f>
        <v>0</v>
      </c>
      <c r="L3461" s="20"/>
      <c r="M3461" s="20">
        <f>Разбивка_по_щитам!P3466</f>
        <v>0</v>
      </c>
      <c r="N3461" s="20"/>
    </row>
    <row r="3462" spans="2:14" x14ac:dyDescent="0.2">
      <c r="B3462" s="20">
        <f>Разбивка_по_щитам!B3467</f>
        <v>0</v>
      </c>
      <c r="C3462" s="20">
        <f>Разбивка_по_щитам!C3467</f>
        <v>0</v>
      </c>
      <c r="D3462" s="20">
        <f>Разбивка_по_щитам!F3467</f>
        <v>0</v>
      </c>
      <c r="E3462" s="20">
        <f>Разбивка_по_щитам!H3467</f>
        <v>0</v>
      </c>
      <c r="F3462" s="20">
        <f>Разбивка_по_щитам!I3467</f>
        <v>0</v>
      </c>
      <c r="G3462" s="20">
        <f>Разбивка_по_щитам!J3467</f>
        <v>0</v>
      </c>
      <c r="H3462" s="20">
        <f>Разбивка_по_щитам!K3467</f>
        <v>0</v>
      </c>
      <c r="I3462" s="20">
        <f>Разбивка_по_щитам!L3467</f>
        <v>0</v>
      </c>
      <c r="J3462" s="20">
        <f>Разбивка_по_щитам!M3467</f>
        <v>0</v>
      </c>
      <c r="K3462" s="20">
        <f>Разбивка_по_щитам!N3467</f>
        <v>0</v>
      </c>
      <c r="L3462" s="20"/>
      <c r="M3462" s="20">
        <f>Разбивка_по_щитам!P3467</f>
        <v>0</v>
      </c>
      <c r="N3462" s="20"/>
    </row>
    <row r="3463" spans="2:14" x14ac:dyDescent="0.2">
      <c r="B3463" s="20">
        <f>Разбивка_по_щитам!B3468</f>
        <v>0</v>
      </c>
      <c r="C3463" s="20">
        <f>Разбивка_по_щитам!C3468</f>
        <v>0</v>
      </c>
      <c r="D3463" s="20">
        <f>Разбивка_по_щитам!F3468</f>
        <v>0</v>
      </c>
      <c r="E3463" s="20">
        <f>Разбивка_по_щитам!H3468</f>
        <v>0</v>
      </c>
      <c r="F3463" s="20">
        <f>Разбивка_по_щитам!I3468</f>
        <v>0</v>
      </c>
      <c r="G3463" s="20">
        <f>Разбивка_по_щитам!J3468</f>
        <v>0</v>
      </c>
      <c r="H3463" s="20">
        <f>Разбивка_по_щитам!K3468</f>
        <v>0</v>
      </c>
      <c r="I3463" s="20">
        <f>Разбивка_по_щитам!L3468</f>
        <v>0</v>
      </c>
      <c r="J3463" s="20">
        <f>Разбивка_по_щитам!M3468</f>
        <v>0</v>
      </c>
      <c r="K3463" s="20">
        <f>Разбивка_по_щитам!N3468</f>
        <v>0</v>
      </c>
      <c r="L3463" s="20"/>
      <c r="M3463" s="20">
        <f>Разбивка_по_щитам!P3468</f>
        <v>0</v>
      </c>
      <c r="N3463" s="20"/>
    </row>
    <row r="3464" spans="2:14" x14ac:dyDescent="0.2">
      <c r="B3464" s="20">
        <f>Разбивка_по_щитам!B3469</f>
        <v>0</v>
      </c>
      <c r="C3464" s="20">
        <f>Разбивка_по_щитам!C3469</f>
        <v>0</v>
      </c>
      <c r="D3464" s="20">
        <f>Разбивка_по_щитам!F3469</f>
        <v>0</v>
      </c>
      <c r="E3464" s="20">
        <f>Разбивка_по_щитам!H3469</f>
        <v>0</v>
      </c>
      <c r="F3464" s="20">
        <f>Разбивка_по_щитам!I3469</f>
        <v>0</v>
      </c>
      <c r="G3464" s="20">
        <f>Разбивка_по_щитам!J3469</f>
        <v>0</v>
      </c>
      <c r="H3464" s="20">
        <f>Разбивка_по_щитам!K3469</f>
        <v>0</v>
      </c>
      <c r="I3464" s="20">
        <f>Разбивка_по_щитам!L3469</f>
        <v>0</v>
      </c>
      <c r="J3464" s="20">
        <f>Разбивка_по_щитам!M3469</f>
        <v>0</v>
      </c>
      <c r="K3464" s="20">
        <f>Разбивка_по_щитам!N3469</f>
        <v>0</v>
      </c>
      <c r="L3464" s="20"/>
      <c r="M3464" s="20">
        <f>Разбивка_по_щитам!P3469</f>
        <v>0</v>
      </c>
      <c r="N3464" s="20"/>
    </row>
    <row r="3465" spans="2:14" x14ac:dyDescent="0.2">
      <c r="B3465" s="20">
        <f>Разбивка_по_щитам!B3470</f>
        <v>0</v>
      </c>
      <c r="C3465" s="20">
        <f>Разбивка_по_щитам!C3470</f>
        <v>0</v>
      </c>
      <c r="D3465" s="20">
        <f>Разбивка_по_щитам!F3470</f>
        <v>0</v>
      </c>
      <c r="E3465" s="20">
        <f>Разбивка_по_щитам!H3470</f>
        <v>0</v>
      </c>
      <c r="F3465" s="20">
        <f>Разбивка_по_щитам!I3470</f>
        <v>0</v>
      </c>
      <c r="G3465" s="20">
        <f>Разбивка_по_щитам!J3470</f>
        <v>0</v>
      </c>
      <c r="H3465" s="20">
        <f>Разбивка_по_щитам!K3470</f>
        <v>0</v>
      </c>
      <c r="I3465" s="20">
        <f>Разбивка_по_щитам!L3470</f>
        <v>0</v>
      </c>
      <c r="J3465" s="20">
        <f>Разбивка_по_щитам!M3470</f>
        <v>0</v>
      </c>
      <c r="K3465" s="20">
        <f>Разбивка_по_щитам!N3470</f>
        <v>0</v>
      </c>
      <c r="L3465" s="20"/>
      <c r="M3465" s="20">
        <f>Разбивка_по_щитам!P3470</f>
        <v>0</v>
      </c>
      <c r="N3465" s="20"/>
    </row>
    <row r="3466" spans="2:14" x14ac:dyDescent="0.2">
      <c r="B3466" s="20">
        <f>Разбивка_по_щитам!B3471</f>
        <v>0</v>
      </c>
      <c r="C3466" s="20">
        <f>Разбивка_по_щитам!C3471</f>
        <v>0</v>
      </c>
      <c r="D3466" s="20">
        <f>Разбивка_по_щитам!F3471</f>
        <v>0</v>
      </c>
      <c r="E3466" s="20">
        <f>Разбивка_по_щитам!H3471</f>
        <v>0</v>
      </c>
      <c r="F3466" s="20">
        <f>Разбивка_по_щитам!I3471</f>
        <v>0</v>
      </c>
      <c r="G3466" s="20">
        <f>Разбивка_по_щитам!J3471</f>
        <v>0</v>
      </c>
      <c r="H3466" s="20">
        <f>Разбивка_по_щитам!K3471</f>
        <v>0</v>
      </c>
      <c r="I3466" s="20">
        <f>Разбивка_по_щитам!L3471</f>
        <v>0</v>
      </c>
      <c r="J3466" s="20">
        <f>Разбивка_по_щитам!M3471</f>
        <v>0</v>
      </c>
      <c r="K3466" s="20">
        <f>Разбивка_по_щитам!N3471</f>
        <v>0</v>
      </c>
      <c r="L3466" s="20"/>
      <c r="M3466" s="20">
        <f>Разбивка_по_щитам!P3471</f>
        <v>0</v>
      </c>
      <c r="N3466" s="20"/>
    </row>
    <row r="3467" spans="2:14" x14ac:dyDescent="0.2">
      <c r="B3467" s="20">
        <f>Разбивка_по_щитам!B3472</f>
        <v>0</v>
      </c>
      <c r="C3467" s="20">
        <f>Разбивка_по_щитам!C3472</f>
        <v>0</v>
      </c>
      <c r="D3467" s="20">
        <f>Разбивка_по_щитам!F3472</f>
        <v>0</v>
      </c>
      <c r="E3467" s="20">
        <f>Разбивка_по_щитам!H3472</f>
        <v>0</v>
      </c>
      <c r="F3467" s="20">
        <f>Разбивка_по_щитам!I3472</f>
        <v>0</v>
      </c>
      <c r="G3467" s="20">
        <f>Разбивка_по_щитам!J3472</f>
        <v>0</v>
      </c>
      <c r="H3467" s="20">
        <f>Разбивка_по_щитам!K3472</f>
        <v>0</v>
      </c>
      <c r="I3467" s="20">
        <f>Разбивка_по_щитам!L3472</f>
        <v>0</v>
      </c>
      <c r="J3467" s="20">
        <f>Разбивка_по_щитам!M3472</f>
        <v>0</v>
      </c>
      <c r="K3467" s="20">
        <f>Разбивка_по_щитам!N3472</f>
        <v>0</v>
      </c>
      <c r="L3467" s="20"/>
      <c r="M3467" s="20">
        <f>Разбивка_по_щитам!P3472</f>
        <v>0</v>
      </c>
      <c r="N3467" s="20"/>
    </row>
    <row r="3468" spans="2:14" x14ac:dyDescent="0.2">
      <c r="B3468" s="20">
        <f>Разбивка_по_щитам!B3473</f>
        <v>0</v>
      </c>
      <c r="C3468" s="20">
        <f>Разбивка_по_щитам!C3473</f>
        <v>0</v>
      </c>
      <c r="D3468" s="20">
        <f>Разбивка_по_щитам!F3473</f>
        <v>0</v>
      </c>
      <c r="E3468" s="20">
        <f>Разбивка_по_щитам!H3473</f>
        <v>0</v>
      </c>
      <c r="F3468" s="20">
        <f>Разбивка_по_щитам!I3473</f>
        <v>0</v>
      </c>
      <c r="G3468" s="20">
        <f>Разбивка_по_щитам!J3473</f>
        <v>0</v>
      </c>
      <c r="H3468" s="20">
        <f>Разбивка_по_щитам!K3473</f>
        <v>0</v>
      </c>
      <c r="I3468" s="20">
        <f>Разбивка_по_щитам!L3473</f>
        <v>0</v>
      </c>
      <c r="J3468" s="20">
        <f>Разбивка_по_щитам!M3473</f>
        <v>0</v>
      </c>
      <c r="K3468" s="20">
        <f>Разбивка_по_щитам!N3473</f>
        <v>0</v>
      </c>
      <c r="L3468" s="20"/>
      <c r="M3468" s="20">
        <f>Разбивка_по_щитам!P3473</f>
        <v>0</v>
      </c>
      <c r="N3468" s="20"/>
    </row>
    <row r="3469" spans="2:14" x14ac:dyDescent="0.2">
      <c r="B3469" s="20">
        <f>Разбивка_по_щитам!B3474</f>
        <v>0</v>
      </c>
      <c r="C3469" s="20">
        <f>Разбивка_по_щитам!C3474</f>
        <v>0</v>
      </c>
      <c r="D3469" s="20">
        <f>Разбивка_по_щитам!F3474</f>
        <v>0</v>
      </c>
      <c r="E3469" s="20">
        <f>Разбивка_по_щитам!H3474</f>
        <v>0</v>
      </c>
      <c r="F3469" s="20">
        <f>Разбивка_по_щитам!I3474</f>
        <v>0</v>
      </c>
      <c r="G3469" s="20">
        <f>Разбивка_по_щитам!J3474</f>
        <v>0</v>
      </c>
      <c r="H3469" s="20">
        <f>Разбивка_по_щитам!K3474</f>
        <v>0</v>
      </c>
      <c r="I3469" s="20">
        <f>Разбивка_по_щитам!L3474</f>
        <v>0</v>
      </c>
      <c r="J3469" s="20">
        <f>Разбивка_по_щитам!M3474</f>
        <v>0</v>
      </c>
      <c r="K3469" s="20">
        <f>Разбивка_по_щитам!N3474</f>
        <v>0</v>
      </c>
      <c r="L3469" s="20"/>
      <c r="M3469" s="20">
        <f>Разбивка_по_щитам!P3474</f>
        <v>0</v>
      </c>
      <c r="N3469" s="20"/>
    </row>
    <row r="3470" spans="2:14" x14ac:dyDescent="0.2">
      <c r="B3470" s="20">
        <f>Разбивка_по_щитам!B3475</f>
        <v>0</v>
      </c>
      <c r="C3470" s="20">
        <f>Разбивка_по_щитам!C3475</f>
        <v>0</v>
      </c>
      <c r="D3470" s="20">
        <f>Разбивка_по_щитам!F3475</f>
        <v>0</v>
      </c>
      <c r="E3470" s="20">
        <f>Разбивка_по_щитам!H3475</f>
        <v>0</v>
      </c>
      <c r="F3470" s="20">
        <f>Разбивка_по_щитам!I3475</f>
        <v>0</v>
      </c>
      <c r="G3470" s="20">
        <f>Разбивка_по_щитам!J3475</f>
        <v>0</v>
      </c>
      <c r="H3470" s="20">
        <f>Разбивка_по_щитам!K3475</f>
        <v>0</v>
      </c>
      <c r="I3470" s="20">
        <f>Разбивка_по_щитам!L3475</f>
        <v>0</v>
      </c>
      <c r="J3470" s="20">
        <f>Разбивка_по_щитам!M3475</f>
        <v>0</v>
      </c>
      <c r="K3470" s="20">
        <f>Разбивка_по_щитам!N3475</f>
        <v>0</v>
      </c>
      <c r="L3470" s="20"/>
      <c r="M3470" s="20">
        <f>Разбивка_по_щитам!P3475</f>
        <v>0</v>
      </c>
      <c r="N3470" s="20"/>
    </row>
    <row r="3471" spans="2:14" x14ac:dyDescent="0.2">
      <c r="B3471" s="20">
        <f>Разбивка_по_щитам!B3476</f>
        <v>0</v>
      </c>
      <c r="C3471" s="20">
        <f>Разбивка_по_щитам!C3476</f>
        <v>0</v>
      </c>
      <c r="D3471" s="20">
        <f>Разбивка_по_щитам!F3476</f>
        <v>0</v>
      </c>
      <c r="E3471" s="20">
        <f>Разбивка_по_щитам!H3476</f>
        <v>0</v>
      </c>
      <c r="F3471" s="20">
        <f>Разбивка_по_щитам!I3476</f>
        <v>0</v>
      </c>
      <c r="G3471" s="20">
        <f>Разбивка_по_щитам!J3476</f>
        <v>0</v>
      </c>
      <c r="H3471" s="20">
        <f>Разбивка_по_щитам!K3476</f>
        <v>0</v>
      </c>
      <c r="I3471" s="20">
        <f>Разбивка_по_щитам!L3476</f>
        <v>0</v>
      </c>
      <c r="J3471" s="20">
        <f>Разбивка_по_щитам!M3476</f>
        <v>0</v>
      </c>
      <c r="K3471" s="20">
        <f>Разбивка_по_щитам!N3476</f>
        <v>0</v>
      </c>
      <c r="L3471" s="20"/>
      <c r="M3471" s="20">
        <f>Разбивка_по_щитам!P3476</f>
        <v>0</v>
      </c>
      <c r="N3471" s="20"/>
    </row>
    <row r="3472" spans="2:14" x14ac:dyDescent="0.2">
      <c r="B3472" s="20">
        <f>Разбивка_по_щитам!B3477</f>
        <v>0</v>
      </c>
      <c r="C3472" s="20">
        <f>Разбивка_по_щитам!C3477</f>
        <v>0</v>
      </c>
      <c r="D3472" s="20">
        <f>Разбивка_по_щитам!F3477</f>
        <v>0</v>
      </c>
      <c r="E3472" s="20">
        <f>Разбивка_по_щитам!H3477</f>
        <v>0</v>
      </c>
      <c r="F3472" s="20">
        <f>Разбивка_по_щитам!I3477</f>
        <v>0</v>
      </c>
      <c r="G3472" s="20">
        <f>Разбивка_по_щитам!J3477</f>
        <v>0</v>
      </c>
      <c r="H3472" s="20">
        <f>Разбивка_по_щитам!K3477</f>
        <v>0</v>
      </c>
      <c r="I3472" s="20">
        <f>Разбивка_по_щитам!L3477</f>
        <v>0</v>
      </c>
      <c r="J3472" s="20">
        <f>Разбивка_по_щитам!M3477</f>
        <v>0</v>
      </c>
      <c r="K3472" s="20">
        <f>Разбивка_по_щитам!N3477</f>
        <v>0</v>
      </c>
      <c r="L3472" s="20"/>
      <c r="M3472" s="20">
        <f>Разбивка_по_щитам!P3477</f>
        <v>0</v>
      </c>
      <c r="N3472" s="20"/>
    </row>
    <row r="3473" spans="2:14" x14ac:dyDescent="0.2">
      <c r="B3473" s="20">
        <f>Разбивка_по_щитам!B3478</f>
        <v>0</v>
      </c>
      <c r="C3473" s="20">
        <f>Разбивка_по_щитам!C3478</f>
        <v>0</v>
      </c>
      <c r="D3473" s="20">
        <f>Разбивка_по_щитам!F3478</f>
        <v>0</v>
      </c>
      <c r="E3473" s="20">
        <f>Разбивка_по_щитам!H3478</f>
        <v>0</v>
      </c>
      <c r="F3473" s="20">
        <f>Разбивка_по_щитам!I3478</f>
        <v>0</v>
      </c>
      <c r="G3473" s="20">
        <f>Разбивка_по_щитам!J3478</f>
        <v>0</v>
      </c>
      <c r="H3473" s="20">
        <f>Разбивка_по_щитам!K3478</f>
        <v>0</v>
      </c>
      <c r="I3473" s="20">
        <f>Разбивка_по_щитам!L3478</f>
        <v>0</v>
      </c>
      <c r="J3473" s="20">
        <f>Разбивка_по_щитам!M3478</f>
        <v>0</v>
      </c>
      <c r="K3473" s="20">
        <f>Разбивка_по_щитам!N3478</f>
        <v>0</v>
      </c>
      <c r="L3473" s="20"/>
      <c r="M3473" s="20">
        <f>Разбивка_по_щитам!P3478</f>
        <v>0</v>
      </c>
      <c r="N3473" s="20"/>
    </row>
    <row r="3474" spans="2:14" x14ac:dyDescent="0.2">
      <c r="B3474" s="20">
        <f>Разбивка_по_щитам!B3479</f>
        <v>0</v>
      </c>
      <c r="C3474" s="20">
        <f>Разбивка_по_щитам!C3479</f>
        <v>0</v>
      </c>
      <c r="D3474" s="20">
        <f>Разбивка_по_щитам!F3479</f>
        <v>0</v>
      </c>
      <c r="E3474" s="20">
        <f>Разбивка_по_щитам!H3479</f>
        <v>0</v>
      </c>
      <c r="F3474" s="20">
        <f>Разбивка_по_щитам!I3479</f>
        <v>0</v>
      </c>
      <c r="G3474" s="20">
        <f>Разбивка_по_щитам!J3479</f>
        <v>0</v>
      </c>
      <c r="H3474" s="20">
        <f>Разбивка_по_щитам!K3479</f>
        <v>0</v>
      </c>
      <c r="I3474" s="20">
        <f>Разбивка_по_щитам!L3479</f>
        <v>0</v>
      </c>
      <c r="J3474" s="20">
        <f>Разбивка_по_щитам!M3479</f>
        <v>0</v>
      </c>
      <c r="K3474" s="20">
        <f>Разбивка_по_щитам!N3479</f>
        <v>0</v>
      </c>
      <c r="L3474" s="20"/>
      <c r="M3474" s="20">
        <f>Разбивка_по_щитам!P3479</f>
        <v>0</v>
      </c>
      <c r="N3474" s="20"/>
    </row>
    <row r="3475" spans="2:14" x14ac:dyDescent="0.2">
      <c r="B3475" s="20">
        <f>Разбивка_по_щитам!B3480</f>
        <v>0</v>
      </c>
      <c r="C3475" s="20">
        <f>Разбивка_по_щитам!C3480</f>
        <v>0</v>
      </c>
      <c r="D3475" s="20">
        <f>Разбивка_по_щитам!F3480</f>
        <v>0</v>
      </c>
      <c r="E3475" s="20">
        <f>Разбивка_по_щитам!H3480</f>
        <v>0</v>
      </c>
      <c r="F3475" s="20">
        <f>Разбивка_по_щитам!I3480</f>
        <v>0</v>
      </c>
      <c r="G3475" s="20">
        <f>Разбивка_по_щитам!J3480</f>
        <v>0</v>
      </c>
      <c r="H3475" s="20">
        <f>Разбивка_по_щитам!K3480</f>
        <v>0</v>
      </c>
      <c r="I3475" s="20">
        <f>Разбивка_по_щитам!L3480</f>
        <v>0</v>
      </c>
      <c r="J3475" s="20">
        <f>Разбивка_по_щитам!M3480</f>
        <v>0</v>
      </c>
      <c r="K3475" s="20">
        <f>Разбивка_по_щитам!N3480</f>
        <v>0</v>
      </c>
      <c r="L3475" s="20"/>
      <c r="M3475" s="20">
        <f>Разбивка_по_щитам!P3480</f>
        <v>0</v>
      </c>
      <c r="N3475" s="20"/>
    </row>
    <row r="3476" spans="2:14" x14ac:dyDescent="0.2">
      <c r="B3476" s="20">
        <f>Разбивка_по_щитам!B3481</f>
        <v>0</v>
      </c>
      <c r="C3476" s="20">
        <f>Разбивка_по_щитам!C3481</f>
        <v>0</v>
      </c>
      <c r="D3476" s="20">
        <f>Разбивка_по_щитам!F3481</f>
        <v>0</v>
      </c>
      <c r="E3476" s="20">
        <f>Разбивка_по_щитам!H3481</f>
        <v>0</v>
      </c>
      <c r="F3476" s="20">
        <f>Разбивка_по_щитам!I3481</f>
        <v>0</v>
      </c>
      <c r="G3476" s="20">
        <f>Разбивка_по_щитам!J3481</f>
        <v>0</v>
      </c>
      <c r="H3476" s="20">
        <f>Разбивка_по_щитам!K3481</f>
        <v>0</v>
      </c>
      <c r="I3476" s="20">
        <f>Разбивка_по_щитам!L3481</f>
        <v>0</v>
      </c>
      <c r="J3476" s="20">
        <f>Разбивка_по_щитам!M3481</f>
        <v>0</v>
      </c>
      <c r="K3476" s="20">
        <f>Разбивка_по_щитам!N3481</f>
        <v>0</v>
      </c>
      <c r="L3476" s="20"/>
      <c r="M3476" s="20">
        <f>Разбивка_по_щитам!P3481</f>
        <v>0</v>
      </c>
      <c r="N3476" s="20"/>
    </row>
    <row r="3477" spans="2:14" x14ac:dyDescent="0.2">
      <c r="B3477" s="20">
        <f>Разбивка_по_щитам!B3482</f>
        <v>0</v>
      </c>
      <c r="C3477" s="20">
        <f>Разбивка_по_щитам!C3482</f>
        <v>0</v>
      </c>
      <c r="D3477" s="20">
        <f>Разбивка_по_щитам!F3482</f>
        <v>0</v>
      </c>
      <c r="E3477" s="20">
        <f>Разбивка_по_щитам!H3482</f>
        <v>0</v>
      </c>
      <c r="F3477" s="20">
        <f>Разбивка_по_щитам!I3482</f>
        <v>0</v>
      </c>
      <c r="G3477" s="20">
        <f>Разбивка_по_щитам!J3482</f>
        <v>0</v>
      </c>
      <c r="H3477" s="20">
        <f>Разбивка_по_щитам!K3482</f>
        <v>0</v>
      </c>
      <c r="I3477" s="20">
        <f>Разбивка_по_щитам!L3482</f>
        <v>0</v>
      </c>
      <c r="J3477" s="20">
        <f>Разбивка_по_щитам!M3482</f>
        <v>0</v>
      </c>
      <c r="K3477" s="20">
        <f>Разбивка_по_щитам!N3482</f>
        <v>0</v>
      </c>
      <c r="L3477" s="20"/>
      <c r="M3477" s="20">
        <f>Разбивка_по_щитам!P3482</f>
        <v>0</v>
      </c>
      <c r="N3477" s="20"/>
    </row>
    <row r="3478" spans="2:14" x14ac:dyDescent="0.2">
      <c r="B3478" s="20">
        <f>Разбивка_по_щитам!B3483</f>
        <v>0</v>
      </c>
      <c r="C3478" s="20">
        <f>Разбивка_по_щитам!C3483</f>
        <v>0</v>
      </c>
      <c r="D3478" s="20">
        <f>Разбивка_по_щитам!F3483</f>
        <v>0</v>
      </c>
      <c r="E3478" s="20">
        <f>Разбивка_по_щитам!H3483</f>
        <v>0</v>
      </c>
      <c r="F3478" s="20">
        <f>Разбивка_по_щитам!I3483</f>
        <v>0</v>
      </c>
      <c r="G3478" s="20">
        <f>Разбивка_по_щитам!J3483</f>
        <v>0</v>
      </c>
      <c r="H3478" s="20">
        <f>Разбивка_по_щитам!K3483</f>
        <v>0</v>
      </c>
      <c r="I3478" s="20">
        <f>Разбивка_по_щитам!L3483</f>
        <v>0</v>
      </c>
      <c r="J3478" s="20">
        <f>Разбивка_по_щитам!M3483</f>
        <v>0</v>
      </c>
      <c r="K3478" s="20">
        <f>Разбивка_по_щитам!N3483</f>
        <v>0</v>
      </c>
      <c r="L3478" s="20"/>
      <c r="M3478" s="20">
        <f>Разбивка_по_щитам!P3483</f>
        <v>0</v>
      </c>
      <c r="N3478" s="20"/>
    </row>
    <row r="3479" spans="2:14" x14ac:dyDescent="0.2">
      <c r="B3479" s="20">
        <f>Разбивка_по_щитам!B3484</f>
        <v>0</v>
      </c>
      <c r="C3479" s="20">
        <f>Разбивка_по_щитам!C3484</f>
        <v>0</v>
      </c>
      <c r="D3479" s="20">
        <f>Разбивка_по_щитам!F3484</f>
        <v>0</v>
      </c>
      <c r="E3479" s="20">
        <f>Разбивка_по_щитам!H3484</f>
        <v>0</v>
      </c>
      <c r="F3479" s="20">
        <f>Разбивка_по_щитам!I3484</f>
        <v>0</v>
      </c>
      <c r="G3479" s="20">
        <f>Разбивка_по_щитам!J3484</f>
        <v>0</v>
      </c>
      <c r="H3479" s="20">
        <f>Разбивка_по_щитам!K3484</f>
        <v>0</v>
      </c>
      <c r="I3479" s="20">
        <f>Разбивка_по_щитам!L3484</f>
        <v>0</v>
      </c>
      <c r="J3479" s="20">
        <f>Разбивка_по_щитам!M3484</f>
        <v>0</v>
      </c>
      <c r="K3479" s="20">
        <f>Разбивка_по_щитам!N3484</f>
        <v>0</v>
      </c>
      <c r="L3479" s="20"/>
      <c r="M3479" s="20">
        <f>Разбивка_по_щитам!P3484</f>
        <v>0</v>
      </c>
      <c r="N3479" s="20"/>
    </row>
    <row r="3480" spans="2:14" x14ac:dyDescent="0.2">
      <c r="B3480" s="20">
        <f>Разбивка_по_щитам!B3485</f>
        <v>0</v>
      </c>
      <c r="C3480" s="20">
        <f>Разбивка_по_щитам!C3485</f>
        <v>0</v>
      </c>
      <c r="D3480" s="20">
        <f>Разбивка_по_щитам!F3485</f>
        <v>0</v>
      </c>
      <c r="E3480" s="20">
        <f>Разбивка_по_щитам!H3485</f>
        <v>0</v>
      </c>
      <c r="F3480" s="20">
        <f>Разбивка_по_щитам!I3485</f>
        <v>0</v>
      </c>
      <c r="G3480" s="20">
        <f>Разбивка_по_щитам!J3485</f>
        <v>0</v>
      </c>
      <c r="H3480" s="20">
        <f>Разбивка_по_щитам!K3485</f>
        <v>0</v>
      </c>
      <c r="I3480" s="20">
        <f>Разбивка_по_щитам!L3485</f>
        <v>0</v>
      </c>
      <c r="J3480" s="20">
        <f>Разбивка_по_щитам!M3485</f>
        <v>0</v>
      </c>
      <c r="K3480" s="20">
        <f>Разбивка_по_щитам!N3485</f>
        <v>0</v>
      </c>
      <c r="L3480" s="20"/>
      <c r="M3480" s="20">
        <f>Разбивка_по_щитам!P3485</f>
        <v>0</v>
      </c>
      <c r="N3480" s="20"/>
    </row>
    <row r="3481" spans="2:14" x14ac:dyDescent="0.2">
      <c r="B3481" s="20">
        <f>Разбивка_по_щитам!B3486</f>
        <v>0</v>
      </c>
      <c r="C3481" s="20">
        <f>Разбивка_по_щитам!C3486</f>
        <v>0</v>
      </c>
      <c r="D3481" s="20">
        <f>Разбивка_по_щитам!F3486</f>
        <v>0</v>
      </c>
      <c r="E3481" s="20">
        <f>Разбивка_по_щитам!H3486</f>
        <v>0</v>
      </c>
      <c r="F3481" s="20">
        <f>Разбивка_по_щитам!I3486</f>
        <v>0</v>
      </c>
      <c r="G3481" s="20">
        <f>Разбивка_по_щитам!J3486</f>
        <v>0</v>
      </c>
      <c r="H3481" s="20">
        <f>Разбивка_по_щитам!K3486</f>
        <v>0</v>
      </c>
      <c r="I3481" s="20">
        <f>Разбивка_по_щитам!L3486</f>
        <v>0</v>
      </c>
      <c r="J3481" s="20">
        <f>Разбивка_по_щитам!M3486</f>
        <v>0</v>
      </c>
      <c r="K3481" s="20">
        <f>Разбивка_по_щитам!N3486</f>
        <v>0</v>
      </c>
      <c r="L3481" s="20"/>
      <c r="M3481" s="20">
        <f>Разбивка_по_щитам!P3486</f>
        <v>0</v>
      </c>
      <c r="N3481" s="20"/>
    </row>
    <row r="3482" spans="2:14" x14ac:dyDescent="0.2">
      <c r="B3482" s="20">
        <f>Разбивка_по_щитам!B3487</f>
        <v>0</v>
      </c>
      <c r="C3482" s="20">
        <f>Разбивка_по_щитам!C3487</f>
        <v>0</v>
      </c>
      <c r="D3482" s="20">
        <f>Разбивка_по_щитам!F3487</f>
        <v>0</v>
      </c>
      <c r="E3482" s="20">
        <f>Разбивка_по_щитам!H3487</f>
        <v>0</v>
      </c>
      <c r="F3482" s="20">
        <f>Разбивка_по_щитам!I3487</f>
        <v>0</v>
      </c>
      <c r="G3482" s="20">
        <f>Разбивка_по_щитам!J3487</f>
        <v>0</v>
      </c>
      <c r="H3482" s="20">
        <f>Разбивка_по_щитам!K3487</f>
        <v>0</v>
      </c>
      <c r="I3482" s="20">
        <f>Разбивка_по_щитам!L3487</f>
        <v>0</v>
      </c>
      <c r="J3482" s="20">
        <f>Разбивка_по_щитам!M3487</f>
        <v>0</v>
      </c>
      <c r="K3482" s="20">
        <f>Разбивка_по_щитам!N3487</f>
        <v>0</v>
      </c>
      <c r="L3482" s="20"/>
      <c r="M3482" s="20">
        <f>Разбивка_по_щитам!P3487</f>
        <v>0</v>
      </c>
      <c r="N3482" s="20"/>
    </row>
    <row r="3483" spans="2:14" x14ac:dyDescent="0.2">
      <c r="B3483" s="20">
        <f>Разбивка_по_щитам!B3488</f>
        <v>0</v>
      </c>
      <c r="C3483" s="20">
        <f>Разбивка_по_щитам!C3488</f>
        <v>0</v>
      </c>
      <c r="D3483" s="20">
        <f>Разбивка_по_щитам!F3488</f>
        <v>0</v>
      </c>
      <c r="E3483" s="20">
        <f>Разбивка_по_щитам!H3488</f>
        <v>0</v>
      </c>
      <c r="F3483" s="20">
        <f>Разбивка_по_щитам!I3488</f>
        <v>0</v>
      </c>
      <c r="G3483" s="20">
        <f>Разбивка_по_щитам!J3488</f>
        <v>0</v>
      </c>
      <c r="H3483" s="20">
        <f>Разбивка_по_щитам!K3488</f>
        <v>0</v>
      </c>
      <c r="I3483" s="20">
        <f>Разбивка_по_щитам!L3488</f>
        <v>0</v>
      </c>
      <c r="J3483" s="20">
        <f>Разбивка_по_щитам!M3488</f>
        <v>0</v>
      </c>
      <c r="K3483" s="20">
        <f>Разбивка_по_щитам!N3488</f>
        <v>0</v>
      </c>
      <c r="L3483" s="20"/>
      <c r="M3483" s="20">
        <f>Разбивка_по_щитам!P3488</f>
        <v>0</v>
      </c>
      <c r="N3483" s="20"/>
    </row>
    <row r="3484" spans="2:14" x14ac:dyDescent="0.2">
      <c r="B3484" s="20">
        <f>Разбивка_по_щитам!B3489</f>
        <v>0</v>
      </c>
      <c r="C3484" s="20">
        <f>Разбивка_по_щитам!C3489</f>
        <v>0</v>
      </c>
      <c r="D3484" s="20">
        <f>Разбивка_по_щитам!F3489</f>
        <v>0</v>
      </c>
      <c r="E3484" s="20">
        <f>Разбивка_по_щитам!H3489</f>
        <v>0</v>
      </c>
      <c r="F3484" s="20">
        <f>Разбивка_по_щитам!I3489</f>
        <v>0</v>
      </c>
      <c r="G3484" s="20">
        <f>Разбивка_по_щитам!J3489</f>
        <v>0</v>
      </c>
      <c r="H3484" s="20">
        <f>Разбивка_по_щитам!K3489</f>
        <v>0</v>
      </c>
      <c r="I3484" s="20">
        <f>Разбивка_по_щитам!L3489</f>
        <v>0</v>
      </c>
      <c r="J3484" s="20">
        <f>Разбивка_по_щитам!M3489</f>
        <v>0</v>
      </c>
      <c r="K3484" s="20">
        <f>Разбивка_по_щитам!N3489</f>
        <v>0</v>
      </c>
      <c r="L3484" s="20"/>
      <c r="M3484" s="20">
        <f>Разбивка_по_щитам!P3489</f>
        <v>0</v>
      </c>
      <c r="N3484" s="20"/>
    </row>
    <row r="3485" spans="2:14" x14ac:dyDescent="0.2">
      <c r="B3485" s="20">
        <f>Разбивка_по_щитам!B3490</f>
        <v>0</v>
      </c>
      <c r="C3485" s="20">
        <f>Разбивка_по_щитам!C3490</f>
        <v>0</v>
      </c>
      <c r="D3485" s="20">
        <f>Разбивка_по_щитам!F3490</f>
        <v>0</v>
      </c>
      <c r="E3485" s="20">
        <f>Разбивка_по_щитам!H3490</f>
        <v>0</v>
      </c>
      <c r="F3485" s="20">
        <f>Разбивка_по_щитам!I3490</f>
        <v>0</v>
      </c>
      <c r="G3485" s="20">
        <f>Разбивка_по_щитам!J3490</f>
        <v>0</v>
      </c>
      <c r="H3485" s="20">
        <f>Разбивка_по_щитам!K3490</f>
        <v>0</v>
      </c>
      <c r="I3485" s="20">
        <f>Разбивка_по_щитам!L3490</f>
        <v>0</v>
      </c>
      <c r="J3485" s="20">
        <f>Разбивка_по_щитам!M3490</f>
        <v>0</v>
      </c>
      <c r="K3485" s="20">
        <f>Разбивка_по_щитам!N3490</f>
        <v>0</v>
      </c>
      <c r="L3485" s="20"/>
      <c r="M3485" s="20">
        <f>Разбивка_по_щитам!P3490</f>
        <v>0</v>
      </c>
      <c r="N3485" s="20"/>
    </row>
    <row r="3486" spans="2:14" x14ac:dyDescent="0.2">
      <c r="B3486" s="20">
        <f>Разбивка_по_щитам!B3491</f>
        <v>0</v>
      </c>
      <c r="C3486" s="20">
        <f>Разбивка_по_щитам!C3491</f>
        <v>0</v>
      </c>
      <c r="D3486" s="20">
        <f>Разбивка_по_щитам!F3491</f>
        <v>0</v>
      </c>
      <c r="E3486" s="20">
        <f>Разбивка_по_щитам!H3491</f>
        <v>0</v>
      </c>
      <c r="F3486" s="20">
        <f>Разбивка_по_щитам!I3491</f>
        <v>0</v>
      </c>
      <c r="G3486" s="20">
        <f>Разбивка_по_щитам!J3491</f>
        <v>0</v>
      </c>
      <c r="H3486" s="20">
        <f>Разбивка_по_щитам!K3491</f>
        <v>0</v>
      </c>
      <c r="I3486" s="20">
        <f>Разбивка_по_щитам!L3491</f>
        <v>0</v>
      </c>
      <c r="J3486" s="20">
        <f>Разбивка_по_щитам!M3491</f>
        <v>0</v>
      </c>
      <c r="K3486" s="20">
        <f>Разбивка_по_щитам!N3491</f>
        <v>0</v>
      </c>
      <c r="L3486" s="20"/>
      <c r="M3486" s="20">
        <f>Разбивка_по_щитам!P3491</f>
        <v>0</v>
      </c>
      <c r="N3486" s="20"/>
    </row>
    <row r="3487" spans="2:14" x14ac:dyDescent="0.2">
      <c r="B3487" s="20">
        <f>Разбивка_по_щитам!B3492</f>
        <v>0</v>
      </c>
      <c r="C3487" s="20">
        <f>Разбивка_по_щитам!C3492</f>
        <v>0</v>
      </c>
      <c r="D3487" s="20">
        <f>Разбивка_по_щитам!F3492</f>
        <v>0</v>
      </c>
      <c r="E3487" s="20">
        <f>Разбивка_по_щитам!H3492</f>
        <v>0</v>
      </c>
      <c r="F3487" s="20">
        <f>Разбивка_по_щитам!I3492</f>
        <v>0</v>
      </c>
      <c r="G3487" s="20">
        <f>Разбивка_по_щитам!J3492</f>
        <v>0</v>
      </c>
      <c r="H3487" s="20">
        <f>Разбивка_по_щитам!K3492</f>
        <v>0</v>
      </c>
      <c r="I3487" s="20">
        <f>Разбивка_по_щитам!L3492</f>
        <v>0</v>
      </c>
      <c r="J3487" s="20">
        <f>Разбивка_по_щитам!M3492</f>
        <v>0</v>
      </c>
      <c r="K3487" s="20">
        <f>Разбивка_по_щитам!N3492</f>
        <v>0</v>
      </c>
      <c r="L3487" s="20"/>
      <c r="M3487" s="20">
        <f>Разбивка_по_щитам!P3492</f>
        <v>0</v>
      </c>
      <c r="N3487" s="20"/>
    </row>
    <row r="3488" spans="2:14" x14ac:dyDescent="0.2">
      <c r="B3488" s="20">
        <f>Разбивка_по_щитам!B3493</f>
        <v>0</v>
      </c>
      <c r="C3488" s="20">
        <f>Разбивка_по_щитам!C3493</f>
        <v>0</v>
      </c>
      <c r="D3488" s="20">
        <f>Разбивка_по_щитам!F3493</f>
        <v>0</v>
      </c>
      <c r="E3488" s="20">
        <f>Разбивка_по_щитам!H3493</f>
        <v>0</v>
      </c>
      <c r="F3488" s="20">
        <f>Разбивка_по_щитам!I3493</f>
        <v>0</v>
      </c>
      <c r="G3488" s="20">
        <f>Разбивка_по_щитам!J3493</f>
        <v>0</v>
      </c>
      <c r="H3488" s="20">
        <f>Разбивка_по_щитам!K3493</f>
        <v>0</v>
      </c>
      <c r="I3488" s="20">
        <f>Разбивка_по_щитам!L3493</f>
        <v>0</v>
      </c>
      <c r="J3488" s="20">
        <f>Разбивка_по_щитам!M3493</f>
        <v>0</v>
      </c>
      <c r="K3488" s="20">
        <f>Разбивка_по_щитам!N3493</f>
        <v>0</v>
      </c>
      <c r="L3488" s="20"/>
      <c r="M3488" s="20">
        <f>Разбивка_по_щитам!P3493</f>
        <v>0</v>
      </c>
      <c r="N3488" s="20"/>
    </row>
    <row r="3489" spans="2:14" x14ac:dyDescent="0.2">
      <c r="B3489" s="20">
        <f>Разбивка_по_щитам!B3494</f>
        <v>0</v>
      </c>
      <c r="C3489" s="20">
        <f>Разбивка_по_щитам!C3494</f>
        <v>0</v>
      </c>
      <c r="D3489" s="20">
        <f>Разбивка_по_щитам!F3494</f>
        <v>0</v>
      </c>
      <c r="E3489" s="20">
        <f>Разбивка_по_щитам!H3494</f>
        <v>0</v>
      </c>
      <c r="F3489" s="20">
        <f>Разбивка_по_щитам!I3494</f>
        <v>0</v>
      </c>
      <c r="G3489" s="20">
        <f>Разбивка_по_щитам!J3494</f>
        <v>0</v>
      </c>
      <c r="H3489" s="20">
        <f>Разбивка_по_щитам!K3494</f>
        <v>0</v>
      </c>
      <c r="I3489" s="20">
        <f>Разбивка_по_щитам!L3494</f>
        <v>0</v>
      </c>
      <c r="J3489" s="20">
        <f>Разбивка_по_щитам!M3494</f>
        <v>0</v>
      </c>
      <c r="K3489" s="20">
        <f>Разбивка_по_щитам!N3494</f>
        <v>0</v>
      </c>
      <c r="L3489" s="20"/>
      <c r="M3489" s="20">
        <f>Разбивка_по_щитам!P3494</f>
        <v>0</v>
      </c>
      <c r="N3489" s="20"/>
    </row>
    <row r="3490" spans="2:14" x14ac:dyDescent="0.2">
      <c r="B3490" s="20">
        <f>Разбивка_по_щитам!B3495</f>
        <v>0</v>
      </c>
      <c r="C3490" s="20">
        <f>Разбивка_по_щитам!C3495</f>
        <v>0</v>
      </c>
      <c r="D3490" s="20">
        <f>Разбивка_по_щитам!F3495</f>
        <v>0</v>
      </c>
      <c r="E3490" s="20">
        <f>Разбивка_по_щитам!H3495</f>
        <v>0</v>
      </c>
      <c r="F3490" s="20">
        <f>Разбивка_по_щитам!I3495</f>
        <v>0</v>
      </c>
      <c r="G3490" s="20">
        <f>Разбивка_по_щитам!J3495</f>
        <v>0</v>
      </c>
      <c r="H3490" s="20">
        <f>Разбивка_по_щитам!K3495</f>
        <v>0</v>
      </c>
      <c r="I3490" s="20">
        <f>Разбивка_по_щитам!L3495</f>
        <v>0</v>
      </c>
      <c r="J3490" s="20">
        <f>Разбивка_по_щитам!M3495</f>
        <v>0</v>
      </c>
      <c r="K3490" s="20">
        <f>Разбивка_по_щитам!N3495</f>
        <v>0</v>
      </c>
      <c r="L3490" s="20"/>
      <c r="M3490" s="20">
        <f>Разбивка_по_щитам!P3495</f>
        <v>0</v>
      </c>
      <c r="N3490" s="20"/>
    </row>
    <row r="3491" spans="2:14" x14ac:dyDescent="0.2">
      <c r="B3491" s="20">
        <f>Разбивка_по_щитам!B3496</f>
        <v>0</v>
      </c>
      <c r="C3491" s="20">
        <f>Разбивка_по_щитам!C3496</f>
        <v>0</v>
      </c>
      <c r="D3491" s="20">
        <f>Разбивка_по_щитам!F3496</f>
        <v>0</v>
      </c>
      <c r="E3491" s="20">
        <f>Разбивка_по_щитам!H3496</f>
        <v>0</v>
      </c>
      <c r="F3491" s="20">
        <f>Разбивка_по_щитам!I3496</f>
        <v>0</v>
      </c>
      <c r="G3491" s="20">
        <f>Разбивка_по_щитам!J3496</f>
        <v>0</v>
      </c>
      <c r="H3491" s="20">
        <f>Разбивка_по_щитам!K3496</f>
        <v>0</v>
      </c>
      <c r="I3491" s="20">
        <f>Разбивка_по_щитам!L3496</f>
        <v>0</v>
      </c>
      <c r="J3491" s="20">
        <f>Разбивка_по_щитам!M3496</f>
        <v>0</v>
      </c>
      <c r="K3491" s="20">
        <f>Разбивка_по_щитам!N3496</f>
        <v>0</v>
      </c>
      <c r="L3491" s="20"/>
      <c r="M3491" s="20">
        <f>Разбивка_по_щитам!P3496</f>
        <v>0</v>
      </c>
      <c r="N3491" s="20"/>
    </row>
    <row r="3492" spans="2:14" x14ac:dyDescent="0.2">
      <c r="B3492" s="20">
        <f>Разбивка_по_щитам!B3497</f>
        <v>0</v>
      </c>
      <c r="C3492" s="20">
        <f>Разбивка_по_щитам!C3497</f>
        <v>0</v>
      </c>
      <c r="D3492" s="20">
        <f>Разбивка_по_щитам!F3497</f>
        <v>0</v>
      </c>
      <c r="E3492" s="20">
        <f>Разбивка_по_щитам!H3497</f>
        <v>0</v>
      </c>
      <c r="F3492" s="20">
        <f>Разбивка_по_щитам!I3497</f>
        <v>0</v>
      </c>
      <c r="G3492" s="20">
        <f>Разбивка_по_щитам!J3497</f>
        <v>0</v>
      </c>
      <c r="H3492" s="20">
        <f>Разбивка_по_щитам!K3497</f>
        <v>0</v>
      </c>
      <c r="I3492" s="20">
        <f>Разбивка_по_щитам!L3497</f>
        <v>0</v>
      </c>
      <c r="J3492" s="20">
        <f>Разбивка_по_щитам!M3497</f>
        <v>0</v>
      </c>
      <c r="K3492" s="20">
        <f>Разбивка_по_щитам!N3497</f>
        <v>0</v>
      </c>
      <c r="L3492" s="20"/>
      <c r="M3492" s="20">
        <f>Разбивка_по_щитам!P3497</f>
        <v>0</v>
      </c>
      <c r="N3492" s="20"/>
    </row>
    <row r="3493" spans="2:14" x14ac:dyDescent="0.2">
      <c r="B3493" s="20">
        <f>Разбивка_по_щитам!B3498</f>
        <v>0</v>
      </c>
      <c r="C3493" s="20">
        <f>Разбивка_по_щитам!C3498</f>
        <v>0</v>
      </c>
      <c r="D3493" s="20">
        <f>Разбивка_по_щитам!F3498</f>
        <v>0</v>
      </c>
      <c r="E3493" s="20">
        <f>Разбивка_по_щитам!H3498</f>
        <v>0</v>
      </c>
      <c r="F3493" s="20">
        <f>Разбивка_по_щитам!I3498</f>
        <v>0</v>
      </c>
      <c r="G3493" s="20">
        <f>Разбивка_по_щитам!J3498</f>
        <v>0</v>
      </c>
      <c r="H3493" s="20">
        <f>Разбивка_по_щитам!K3498</f>
        <v>0</v>
      </c>
      <c r="I3493" s="20">
        <f>Разбивка_по_щитам!L3498</f>
        <v>0</v>
      </c>
      <c r="J3493" s="20">
        <f>Разбивка_по_щитам!M3498</f>
        <v>0</v>
      </c>
      <c r="K3493" s="20">
        <f>Разбивка_по_щитам!N3498</f>
        <v>0</v>
      </c>
      <c r="L3493" s="20"/>
      <c r="M3493" s="20">
        <f>Разбивка_по_щитам!P3498</f>
        <v>0</v>
      </c>
      <c r="N3493" s="20"/>
    </row>
    <row r="3494" spans="2:14" x14ac:dyDescent="0.2">
      <c r="B3494" s="20">
        <f>Разбивка_по_щитам!B3499</f>
        <v>0</v>
      </c>
      <c r="C3494" s="20">
        <f>Разбивка_по_щитам!C3499</f>
        <v>0</v>
      </c>
      <c r="D3494" s="20">
        <f>Разбивка_по_щитам!F3499</f>
        <v>0</v>
      </c>
      <c r="E3494" s="20">
        <f>Разбивка_по_щитам!H3499</f>
        <v>0</v>
      </c>
      <c r="F3494" s="20">
        <f>Разбивка_по_щитам!I3499</f>
        <v>0</v>
      </c>
      <c r="G3494" s="20">
        <f>Разбивка_по_щитам!J3499</f>
        <v>0</v>
      </c>
      <c r="H3494" s="20">
        <f>Разбивка_по_щитам!K3499</f>
        <v>0</v>
      </c>
      <c r="I3494" s="20">
        <f>Разбивка_по_щитам!L3499</f>
        <v>0</v>
      </c>
      <c r="J3494" s="20">
        <f>Разбивка_по_щитам!M3499</f>
        <v>0</v>
      </c>
      <c r="K3494" s="20">
        <f>Разбивка_по_щитам!N3499</f>
        <v>0</v>
      </c>
      <c r="L3494" s="20"/>
      <c r="M3494" s="20">
        <f>Разбивка_по_щитам!P3499</f>
        <v>0</v>
      </c>
      <c r="N3494" s="20"/>
    </row>
    <row r="3495" spans="2:14" x14ac:dyDescent="0.2">
      <c r="B3495" s="20">
        <f>Разбивка_по_щитам!B3500</f>
        <v>0</v>
      </c>
      <c r="C3495" s="20">
        <f>Разбивка_по_щитам!C3500</f>
        <v>0</v>
      </c>
      <c r="D3495" s="20">
        <f>Разбивка_по_щитам!F3500</f>
        <v>0</v>
      </c>
      <c r="E3495" s="20">
        <f>Разбивка_по_щитам!H3500</f>
        <v>0</v>
      </c>
      <c r="F3495" s="20">
        <f>Разбивка_по_щитам!I3500</f>
        <v>0</v>
      </c>
      <c r="G3495" s="20">
        <f>Разбивка_по_щитам!J3500</f>
        <v>0</v>
      </c>
      <c r="H3495" s="20">
        <f>Разбивка_по_щитам!K3500</f>
        <v>0</v>
      </c>
      <c r="I3495" s="20">
        <f>Разбивка_по_щитам!L3500</f>
        <v>0</v>
      </c>
      <c r="J3495" s="20">
        <f>Разбивка_по_щитам!M3500</f>
        <v>0</v>
      </c>
      <c r="K3495" s="20">
        <f>Разбивка_по_щитам!N3500</f>
        <v>0</v>
      </c>
      <c r="L3495" s="20"/>
      <c r="M3495" s="20">
        <f>Разбивка_по_щитам!P3500</f>
        <v>0</v>
      </c>
      <c r="N3495" s="20"/>
    </row>
    <row r="3496" spans="2:14" x14ac:dyDescent="0.2">
      <c r="B3496" s="20">
        <f>Разбивка_по_щитам!B3501</f>
        <v>0</v>
      </c>
      <c r="C3496" s="20">
        <f>Разбивка_по_щитам!C3501</f>
        <v>0</v>
      </c>
      <c r="D3496" s="20">
        <f>Разбивка_по_щитам!F3501</f>
        <v>0</v>
      </c>
      <c r="E3496" s="20">
        <f>Разбивка_по_щитам!H3501</f>
        <v>0</v>
      </c>
      <c r="F3496" s="20">
        <f>Разбивка_по_щитам!I3501</f>
        <v>0</v>
      </c>
      <c r="G3496" s="20">
        <f>Разбивка_по_щитам!J3501</f>
        <v>0</v>
      </c>
      <c r="H3496" s="20">
        <f>Разбивка_по_щитам!K3501</f>
        <v>0</v>
      </c>
      <c r="I3496" s="20">
        <f>Разбивка_по_щитам!L3501</f>
        <v>0</v>
      </c>
      <c r="J3496" s="20">
        <f>Разбивка_по_щитам!M3501</f>
        <v>0</v>
      </c>
      <c r="K3496" s="20">
        <f>Разбивка_по_щитам!N3501</f>
        <v>0</v>
      </c>
      <c r="L3496" s="20"/>
      <c r="M3496" s="20">
        <f>Разбивка_по_щитам!P3501</f>
        <v>0</v>
      </c>
      <c r="N3496" s="20"/>
    </row>
    <row r="3497" spans="2:14" x14ac:dyDescent="0.2">
      <c r="B3497" s="20">
        <f>Разбивка_по_щитам!B3502</f>
        <v>0</v>
      </c>
      <c r="C3497" s="20">
        <f>Разбивка_по_щитам!C3502</f>
        <v>0</v>
      </c>
      <c r="D3497" s="20">
        <f>Разбивка_по_щитам!F3502</f>
        <v>0</v>
      </c>
      <c r="E3497" s="20">
        <f>Разбивка_по_щитам!H3502</f>
        <v>0</v>
      </c>
      <c r="F3497" s="20">
        <f>Разбивка_по_щитам!I3502</f>
        <v>0</v>
      </c>
      <c r="G3497" s="20">
        <f>Разбивка_по_щитам!J3502</f>
        <v>0</v>
      </c>
      <c r="H3497" s="20">
        <f>Разбивка_по_щитам!K3502</f>
        <v>0</v>
      </c>
      <c r="I3497" s="20">
        <f>Разбивка_по_щитам!L3502</f>
        <v>0</v>
      </c>
      <c r="J3497" s="20">
        <f>Разбивка_по_щитам!M3502</f>
        <v>0</v>
      </c>
      <c r="K3497" s="20">
        <f>Разбивка_по_щитам!N3502</f>
        <v>0</v>
      </c>
      <c r="L3497" s="20"/>
      <c r="M3497" s="20">
        <f>Разбивка_по_щитам!P3502</f>
        <v>0</v>
      </c>
      <c r="N3497" s="20"/>
    </row>
    <row r="3498" spans="2:14" x14ac:dyDescent="0.2">
      <c r="B3498" s="20">
        <f>Разбивка_по_щитам!B3503</f>
        <v>0</v>
      </c>
      <c r="C3498" s="20">
        <f>Разбивка_по_щитам!C3503</f>
        <v>0</v>
      </c>
      <c r="D3498" s="20">
        <f>Разбивка_по_щитам!F3503</f>
        <v>0</v>
      </c>
      <c r="E3498" s="20">
        <f>Разбивка_по_щитам!H3503</f>
        <v>0</v>
      </c>
      <c r="F3498" s="20">
        <f>Разбивка_по_щитам!I3503</f>
        <v>0</v>
      </c>
      <c r="G3498" s="20">
        <f>Разбивка_по_щитам!J3503</f>
        <v>0</v>
      </c>
      <c r="H3498" s="20">
        <f>Разбивка_по_щитам!K3503</f>
        <v>0</v>
      </c>
      <c r="I3498" s="20">
        <f>Разбивка_по_щитам!L3503</f>
        <v>0</v>
      </c>
      <c r="J3498" s="20">
        <f>Разбивка_по_щитам!M3503</f>
        <v>0</v>
      </c>
      <c r="K3498" s="20">
        <f>Разбивка_по_щитам!N3503</f>
        <v>0</v>
      </c>
      <c r="L3498" s="20"/>
      <c r="M3498" s="20">
        <f>Разбивка_по_щитам!P3503</f>
        <v>0</v>
      </c>
      <c r="N3498" s="20"/>
    </row>
    <row r="3499" spans="2:14" x14ac:dyDescent="0.2">
      <c r="B3499" s="20">
        <f>Разбивка_по_щитам!B3504</f>
        <v>0</v>
      </c>
      <c r="C3499" s="20">
        <f>Разбивка_по_щитам!C3504</f>
        <v>0</v>
      </c>
      <c r="D3499" s="20">
        <f>Разбивка_по_щитам!F3504</f>
        <v>0</v>
      </c>
      <c r="E3499" s="20">
        <f>Разбивка_по_щитам!H3504</f>
        <v>0</v>
      </c>
      <c r="F3499" s="20">
        <f>Разбивка_по_щитам!I3504</f>
        <v>0</v>
      </c>
      <c r="G3499" s="20">
        <f>Разбивка_по_щитам!J3504</f>
        <v>0</v>
      </c>
      <c r="H3499" s="20">
        <f>Разбивка_по_щитам!K3504</f>
        <v>0</v>
      </c>
      <c r="I3499" s="20">
        <f>Разбивка_по_щитам!L3504</f>
        <v>0</v>
      </c>
      <c r="J3499" s="20">
        <f>Разбивка_по_щитам!M3504</f>
        <v>0</v>
      </c>
      <c r="K3499" s="20">
        <f>Разбивка_по_щитам!N3504</f>
        <v>0</v>
      </c>
      <c r="L3499" s="20"/>
      <c r="M3499" s="20">
        <f>Разбивка_по_щитам!P3504</f>
        <v>0</v>
      </c>
      <c r="N3499" s="20"/>
    </row>
    <row r="3500" spans="2:14" x14ac:dyDescent="0.2">
      <c r="B3500" s="20">
        <f>Разбивка_по_щитам!B3505</f>
        <v>0</v>
      </c>
      <c r="C3500" s="20">
        <f>Разбивка_по_щитам!C3505</f>
        <v>0</v>
      </c>
      <c r="D3500" s="20">
        <f>Разбивка_по_щитам!F3505</f>
        <v>0</v>
      </c>
      <c r="E3500" s="20">
        <f>Разбивка_по_щитам!H3505</f>
        <v>0</v>
      </c>
      <c r="F3500" s="20">
        <f>Разбивка_по_щитам!I3505</f>
        <v>0</v>
      </c>
      <c r="G3500" s="20">
        <f>Разбивка_по_щитам!J3505</f>
        <v>0</v>
      </c>
      <c r="H3500" s="20">
        <f>Разбивка_по_щитам!K3505</f>
        <v>0</v>
      </c>
      <c r="I3500" s="20">
        <f>Разбивка_по_щитам!L3505</f>
        <v>0</v>
      </c>
      <c r="J3500" s="20">
        <f>Разбивка_по_щитам!M3505</f>
        <v>0</v>
      </c>
      <c r="K3500" s="20">
        <f>Разбивка_по_щитам!N3505</f>
        <v>0</v>
      </c>
      <c r="L3500" s="20"/>
      <c r="M3500" s="20">
        <f>Разбивка_по_щитам!P3505</f>
        <v>0</v>
      </c>
      <c r="N3500" s="20"/>
    </row>
    <row r="3501" spans="2:14" x14ac:dyDescent="0.2">
      <c r="B3501" s="20">
        <f>Разбивка_по_щитам!B3506</f>
        <v>0</v>
      </c>
      <c r="C3501" s="20">
        <f>Разбивка_по_щитам!C3506</f>
        <v>0</v>
      </c>
      <c r="D3501" s="20">
        <f>Разбивка_по_щитам!F3506</f>
        <v>0</v>
      </c>
      <c r="E3501" s="20">
        <f>Разбивка_по_щитам!H3506</f>
        <v>0</v>
      </c>
      <c r="F3501" s="20">
        <f>Разбивка_по_щитам!I3506</f>
        <v>0</v>
      </c>
      <c r="G3501" s="20">
        <f>Разбивка_по_щитам!J3506</f>
        <v>0</v>
      </c>
      <c r="H3501" s="20">
        <f>Разбивка_по_щитам!K3506</f>
        <v>0</v>
      </c>
      <c r="I3501" s="20">
        <f>Разбивка_по_щитам!L3506</f>
        <v>0</v>
      </c>
      <c r="J3501" s="20">
        <f>Разбивка_по_щитам!M3506</f>
        <v>0</v>
      </c>
      <c r="K3501" s="20">
        <f>Разбивка_по_щитам!N3506</f>
        <v>0</v>
      </c>
      <c r="L3501" s="20"/>
      <c r="M3501" s="20">
        <f>Разбивка_по_щитам!P3506</f>
        <v>0</v>
      </c>
      <c r="N3501" s="20"/>
    </row>
    <row r="3502" spans="2:14" x14ac:dyDescent="0.2">
      <c r="B3502" s="20">
        <f>Разбивка_по_щитам!B3507</f>
        <v>0</v>
      </c>
      <c r="C3502" s="20">
        <f>Разбивка_по_щитам!C3507</f>
        <v>0</v>
      </c>
      <c r="D3502" s="20">
        <f>Разбивка_по_щитам!F3507</f>
        <v>0</v>
      </c>
      <c r="E3502" s="20">
        <f>Разбивка_по_щитам!H3507</f>
        <v>0</v>
      </c>
      <c r="F3502" s="20">
        <f>Разбивка_по_щитам!I3507</f>
        <v>0</v>
      </c>
      <c r="G3502" s="20">
        <f>Разбивка_по_щитам!J3507</f>
        <v>0</v>
      </c>
      <c r="H3502" s="20">
        <f>Разбивка_по_щитам!K3507</f>
        <v>0</v>
      </c>
      <c r="I3502" s="20">
        <f>Разбивка_по_щитам!L3507</f>
        <v>0</v>
      </c>
      <c r="J3502" s="20">
        <f>Разбивка_по_щитам!M3507</f>
        <v>0</v>
      </c>
      <c r="K3502" s="20">
        <f>Разбивка_по_щитам!N3507</f>
        <v>0</v>
      </c>
      <c r="L3502" s="20"/>
      <c r="M3502" s="20">
        <f>Разбивка_по_щитам!P3507</f>
        <v>0</v>
      </c>
      <c r="N3502" s="20"/>
    </row>
    <row r="3503" spans="2:14" x14ac:dyDescent="0.2">
      <c r="B3503" s="20">
        <f>Разбивка_по_щитам!B3508</f>
        <v>0</v>
      </c>
      <c r="C3503" s="20">
        <f>Разбивка_по_щитам!C3508</f>
        <v>0</v>
      </c>
      <c r="D3503" s="20">
        <f>Разбивка_по_щитам!F3508</f>
        <v>0</v>
      </c>
      <c r="E3503" s="20">
        <f>Разбивка_по_щитам!H3508</f>
        <v>0</v>
      </c>
      <c r="F3503" s="20">
        <f>Разбивка_по_щитам!I3508</f>
        <v>0</v>
      </c>
      <c r="G3503" s="20">
        <f>Разбивка_по_щитам!J3508</f>
        <v>0</v>
      </c>
      <c r="H3503" s="20">
        <f>Разбивка_по_щитам!K3508</f>
        <v>0</v>
      </c>
      <c r="I3503" s="20">
        <f>Разбивка_по_щитам!L3508</f>
        <v>0</v>
      </c>
      <c r="J3503" s="20">
        <f>Разбивка_по_щитам!M3508</f>
        <v>0</v>
      </c>
      <c r="K3503" s="20">
        <f>Разбивка_по_щитам!N3508</f>
        <v>0</v>
      </c>
      <c r="L3503" s="20"/>
      <c r="M3503" s="20">
        <f>Разбивка_по_щитам!P3508</f>
        <v>0</v>
      </c>
      <c r="N3503" s="20"/>
    </row>
    <row r="3504" spans="2:14" x14ac:dyDescent="0.2">
      <c r="B3504" s="20">
        <f>Разбивка_по_щитам!B3509</f>
        <v>0</v>
      </c>
      <c r="C3504" s="20">
        <f>Разбивка_по_щитам!C3509</f>
        <v>0</v>
      </c>
      <c r="D3504" s="20">
        <f>Разбивка_по_щитам!F3509</f>
        <v>0</v>
      </c>
      <c r="E3504" s="20">
        <f>Разбивка_по_щитам!H3509</f>
        <v>0</v>
      </c>
      <c r="F3504" s="20">
        <f>Разбивка_по_щитам!I3509</f>
        <v>0</v>
      </c>
      <c r="G3504" s="20">
        <f>Разбивка_по_щитам!J3509</f>
        <v>0</v>
      </c>
      <c r="H3504" s="20">
        <f>Разбивка_по_щитам!K3509</f>
        <v>0</v>
      </c>
      <c r="I3504" s="20">
        <f>Разбивка_по_щитам!L3509</f>
        <v>0</v>
      </c>
      <c r="J3504" s="20">
        <f>Разбивка_по_щитам!M3509</f>
        <v>0</v>
      </c>
      <c r="K3504" s="20">
        <f>Разбивка_по_щитам!N3509</f>
        <v>0</v>
      </c>
      <c r="L3504" s="20"/>
      <c r="M3504" s="20">
        <f>Разбивка_по_щитам!P3509</f>
        <v>0</v>
      </c>
      <c r="N3504" s="20"/>
    </row>
    <row r="3505" spans="2:14" x14ac:dyDescent="0.2">
      <c r="B3505" s="20">
        <f>Разбивка_по_щитам!B3510</f>
        <v>0</v>
      </c>
      <c r="C3505" s="20">
        <f>Разбивка_по_щитам!C3510</f>
        <v>0</v>
      </c>
      <c r="D3505" s="20">
        <f>Разбивка_по_щитам!F3510</f>
        <v>0</v>
      </c>
      <c r="E3505" s="20">
        <f>Разбивка_по_щитам!H3510</f>
        <v>0</v>
      </c>
      <c r="F3505" s="20">
        <f>Разбивка_по_щитам!I3510</f>
        <v>0</v>
      </c>
      <c r="G3505" s="20">
        <f>Разбивка_по_щитам!J3510</f>
        <v>0</v>
      </c>
      <c r="H3505" s="20">
        <f>Разбивка_по_щитам!K3510</f>
        <v>0</v>
      </c>
      <c r="I3505" s="20">
        <f>Разбивка_по_щитам!L3510</f>
        <v>0</v>
      </c>
      <c r="J3505" s="20">
        <f>Разбивка_по_щитам!M3510</f>
        <v>0</v>
      </c>
      <c r="K3505" s="20">
        <f>Разбивка_по_щитам!N3510</f>
        <v>0</v>
      </c>
      <c r="L3505" s="20"/>
      <c r="M3505" s="20">
        <f>Разбивка_по_щитам!P3510</f>
        <v>0</v>
      </c>
      <c r="N3505" s="20"/>
    </row>
    <row r="3506" spans="2:14" x14ac:dyDescent="0.2">
      <c r="B3506" s="20">
        <f>Разбивка_по_щитам!B3511</f>
        <v>0</v>
      </c>
      <c r="C3506" s="20">
        <f>Разбивка_по_щитам!C3511</f>
        <v>0</v>
      </c>
      <c r="D3506" s="20">
        <f>Разбивка_по_щитам!F3511</f>
        <v>0</v>
      </c>
      <c r="E3506" s="20">
        <f>Разбивка_по_щитам!H3511</f>
        <v>0</v>
      </c>
      <c r="F3506" s="20">
        <f>Разбивка_по_щитам!I3511</f>
        <v>0</v>
      </c>
      <c r="G3506" s="20">
        <f>Разбивка_по_щитам!J3511</f>
        <v>0</v>
      </c>
      <c r="H3506" s="20">
        <f>Разбивка_по_щитам!K3511</f>
        <v>0</v>
      </c>
      <c r="I3506" s="20">
        <f>Разбивка_по_щитам!L3511</f>
        <v>0</v>
      </c>
      <c r="J3506" s="20">
        <f>Разбивка_по_щитам!M3511</f>
        <v>0</v>
      </c>
      <c r="K3506" s="20">
        <f>Разбивка_по_щитам!N3511</f>
        <v>0</v>
      </c>
      <c r="L3506" s="20"/>
      <c r="M3506" s="20">
        <f>Разбивка_по_щитам!P3511</f>
        <v>0</v>
      </c>
      <c r="N3506" s="20"/>
    </row>
    <row r="3507" spans="2:14" x14ac:dyDescent="0.2">
      <c r="B3507" s="20">
        <f>Разбивка_по_щитам!B3512</f>
        <v>0</v>
      </c>
      <c r="C3507" s="20">
        <f>Разбивка_по_щитам!C3512</f>
        <v>0</v>
      </c>
      <c r="D3507" s="20">
        <f>Разбивка_по_щитам!F3512</f>
        <v>0</v>
      </c>
      <c r="E3507" s="20">
        <f>Разбивка_по_щитам!H3512</f>
        <v>0</v>
      </c>
      <c r="F3507" s="20">
        <f>Разбивка_по_щитам!I3512</f>
        <v>0</v>
      </c>
      <c r="G3507" s="20">
        <f>Разбивка_по_щитам!J3512</f>
        <v>0</v>
      </c>
      <c r="H3507" s="20">
        <f>Разбивка_по_щитам!K3512</f>
        <v>0</v>
      </c>
      <c r="I3507" s="20">
        <f>Разбивка_по_щитам!L3512</f>
        <v>0</v>
      </c>
      <c r="J3507" s="20">
        <f>Разбивка_по_щитам!M3512</f>
        <v>0</v>
      </c>
      <c r="K3507" s="20">
        <f>Разбивка_по_щитам!N3512</f>
        <v>0</v>
      </c>
      <c r="L3507" s="20"/>
      <c r="M3507" s="20">
        <f>Разбивка_по_щитам!P3512</f>
        <v>0</v>
      </c>
      <c r="N3507" s="20"/>
    </row>
    <row r="3508" spans="2:14" x14ac:dyDescent="0.2">
      <c r="B3508" s="20">
        <f>Разбивка_по_щитам!B3513</f>
        <v>0</v>
      </c>
      <c r="C3508" s="20">
        <f>Разбивка_по_щитам!C3513</f>
        <v>0</v>
      </c>
      <c r="D3508" s="20">
        <f>Разбивка_по_щитам!F3513</f>
        <v>0</v>
      </c>
      <c r="E3508" s="20">
        <f>Разбивка_по_щитам!H3513</f>
        <v>0</v>
      </c>
      <c r="F3508" s="20">
        <f>Разбивка_по_щитам!I3513</f>
        <v>0</v>
      </c>
      <c r="G3508" s="20">
        <f>Разбивка_по_щитам!J3513</f>
        <v>0</v>
      </c>
      <c r="H3508" s="20">
        <f>Разбивка_по_щитам!K3513</f>
        <v>0</v>
      </c>
      <c r="I3508" s="20">
        <f>Разбивка_по_щитам!L3513</f>
        <v>0</v>
      </c>
      <c r="J3508" s="20">
        <f>Разбивка_по_щитам!M3513</f>
        <v>0</v>
      </c>
      <c r="K3508" s="20">
        <f>Разбивка_по_щитам!N3513</f>
        <v>0</v>
      </c>
      <c r="L3508" s="20"/>
      <c r="M3508" s="20">
        <f>Разбивка_по_щитам!P3513</f>
        <v>0</v>
      </c>
      <c r="N3508" s="20"/>
    </row>
    <row r="3509" spans="2:14" x14ac:dyDescent="0.2">
      <c r="B3509" s="20">
        <f>Разбивка_по_щитам!B3514</f>
        <v>0</v>
      </c>
      <c r="C3509" s="20">
        <f>Разбивка_по_щитам!C3514</f>
        <v>0</v>
      </c>
      <c r="D3509" s="20">
        <f>Разбивка_по_щитам!F3514</f>
        <v>0</v>
      </c>
      <c r="E3509" s="20">
        <f>Разбивка_по_щитам!H3514</f>
        <v>0</v>
      </c>
      <c r="F3509" s="20">
        <f>Разбивка_по_щитам!I3514</f>
        <v>0</v>
      </c>
      <c r="G3509" s="20">
        <f>Разбивка_по_щитам!J3514</f>
        <v>0</v>
      </c>
      <c r="H3509" s="20">
        <f>Разбивка_по_щитам!K3514</f>
        <v>0</v>
      </c>
      <c r="I3509" s="20">
        <f>Разбивка_по_щитам!L3514</f>
        <v>0</v>
      </c>
      <c r="J3509" s="20">
        <f>Разбивка_по_щитам!M3514</f>
        <v>0</v>
      </c>
      <c r="K3509" s="20">
        <f>Разбивка_по_щитам!N3514</f>
        <v>0</v>
      </c>
      <c r="L3509" s="20"/>
      <c r="M3509" s="20">
        <f>Разбивка_по_щитам!P3514</f>
        <v>0</v>
      </c>
      <c r="N3509" s="20"/>
    </row>
    <row r="3510" spans="2:14" x14ac:dyDescent="0.2">
      <c r="B3510" s="20">
        <f>Разбивка_по_щитам!B3515</f>
        <v>0</v>
      </c>
      <c r="C3510" s="20">
        <f>Разбивка_по_щитам!C3515</f>
        <v>0</v>
      </c>
      <c r="D3510" s="20">
        <f>Разбивка_по_щитам!F3515</f>
        <v>0</v>
      </c>
      <c r="E3510" s="20">
        <f>Разбивка_по_щитам!H3515</f>
        <v>0</v>
      </c>
      <c r="F3510" s="20">
        <f>Разбивка_по_щитам!I3515</f>
        <v>0</v>
      </c>
      <c r="G3510" s="20">
        <f>Разбивка_по_щитам!J3515</f>
        <v>0</v>
      </c>
      <c r="H3510" s="20">
        <f>Разбивка_по_щитам!K3515</f>
        <v>0</v>
      </c>
      <c r="I3510" s="20">
        <f>Разбивка_по_щитам!L3515</f>
        <v>0</v>
      </c>
      <c r="J3510" s="20">
        <f>Разбивка_по_щитам!M3515</f>
        <v>0</v>
      </c>
      <c r="K3510" s="20">
        <f>Разбивка_по_щитам!N3515</f>
        <v>0</v>
      </c>
      <c r="L3510" s="20"/>
      <c r="M3510" s="20">
        <f>Разбивка_по_щитам!P3515</f>
        <v>0</v>
      </c>
      <c r="N3510" s="20"/>
    </row>
    <row r="3511" spans="2:14" x14ac:dyDescent="0.2">
      <c r="B3511" s="20">
        <f>Разбивка_по_щитам!B3516</f>
        <v>0</v>
      </c>
      <c r="C3511" s="20">
        <f>Разбивка_по_щитам!C3516</f>
        <v>0</v>
      </c>
      <c r="D3511" s="20">
        <f>Разбивка_по_щитам!F3516</f>
        <v>0</v>
      </c>
      <c r="E3511" s="20">
        <f>Разбивка_по_щитам!H3516</f>
        <v>0</v>
      </c>
      <c r="F3511" s="20">
        <f>Разбивка_по_щитам!I3516</f>
        <v>0</v>
      </c>
      <c r="G3511" s="20">
        <f>Разбивка_по_щитам!J3516</f>
        <v>0</v>
      </c>
      <c r="H3511" s="20">
        <f>Разбивка_по_щитам!K3516</f>
        <v>0</v>
      </c>
      <c r="I3511" s="20">
        <f>Разбивка_по_щитам!L3516</f>
        <v>0</v>
      </c>
      <c r="J3511" s="20">
        <f>Разбивка_по_щитам!M3516</f>
        <v>0</v>
      </c>
      <c r="K3511" s="20">
        <f>Разбивка_по_щитам!N3516</f>
        <v>0</v>
      </c>
      <c r="L3511" s="20"/>
      <c r="M3511" s="20">
        <f>Разбивка_по_щитам!P3516</f>
        <v>0</v>
      </c>
      <c r="N3511" s="20"/>
    </row>
    <row r="3512" spans="2:14" x14ac:dyDescent="0.2">
      <c r="B3512" s="20">
        <f>Разбивка_по_щитам!B3517</f>
        <v>0</v>
      </c>
      <c r="C3512" s="20">
        <f>Разбивка_по_щитам!C3517</f>
        <v>0</v>
      </c>
      <c r="D3512" s="20">
        <f>Разбивка_по_щитам!F3517</f>
        <v>0</v>
      </c>
      <c r="E3512" s="20">
        <f>Разбивка_по_щитам!H3517</f>
        <v>0</v>
      </c>
      <c r="F3512" s="20">
        <f>Разбивка_по_щитам!I3517</f>
        <v>0</v>
      </c>
      <c r="G3512" s="20">
        <f>Разбивка_по_щитам!J3517</f>
        <v>0</v>
      </c>
      <c r="H3512" s="20">
        <f>Разбивка_по_щитам!K3517</f>
        <v>0</v>
      </c>
      <c r="I3512" s="20">
        <f>Разбивка_по_щитам!L3517</f>
        <v>0</v>
      </c>
      <c r="J3512" s="20">
        <f>Разбивка_по_щитам!M3517</f>
        <v>0</v>
      </c>
      <c r="K3512" s="20">
        <f>Разбивка_по_щитам!N3517</f>
        <v>0</v>
      </c>
      <c r="L3512" s="20"/>
      <c r="M3512" s="20">
        <f>Разбивка_по_щитам!P3517</f>
        <v>0</v>
      </c>
      <c r="N3512" s="20"/>
    </row>
    <row r="3513" spans="2:14" x14ac:dyDescent="0.2">
      <c r="B3513" s="20">
        <f>Разбивка_по_щитам!B3518</f>
        <v>0</v>
      </c>
      <c r="C3513" s="20">
        <f>Разбивка_по_щитам!C3518</f>
        <v>0</v>
      </c>
      <c r="D3513" s="20">
        <f>Разбивка_по_щитам!F3518</f>
        <v>0</v>
      </c>
      <c r="E3513" s="20">
        <f>Разбивка_по_щитам!H3518</f>
        <v>0</v>
      </c>
      <c r="F3513" s="20">
        <f>Разбивка_по_щитам!I3518</f>
        <v>0</v>
      </c>
      <c r="G3513" s="20">
        <f>Разбивка_по_щитам!J3518</f>
        <v>0</v>
      </c>
      <c r="H3513" s="20">
        <f>Разбивка_по_щитам!K3518</f>
        <v>0</v>
      </c>
      <c r="I3513" s="20">
        <f>Разбивка_по_щитам!L3518</f>
        <v>0</v>
      </c>
      <c r="J3513" s="20">
        <f>Разбивка_по_щитам!M3518</f>
        <v>0</v>
      </c>
      <c r="K3513" s="20">
        <f>Разбивка_по_щитам!N3518</f>
        <v>0</v>
      </c>
      <c r="L3513" s="20"/>
      <c r="M3513" s="20">
        <f>Разбивка_по_щитам!P3518</f>
        <v>0</v>
      </c>
      <c r="N3513" s="20"/>
    </row>
    <row r="3514" spans="2:14" x14ac:dyDescent="0.2">
      <c r="B3514" s="20">
        <f>Разбивка_по_щитам!B3519</f>
        <v>0</v>
      </c>
      <c r="C3514" s="20">
        <f>Разбивка_по_щитам!C3519</f>
        <v>0</v>
      </c>
      <c r="D3514" s="20">
        <f>Разбивка_по_щитам!F3519</f>
        <v>0</v>
      </c>
      <c r="E3514" s="20">
        <f>Разбивка_по_щитам!H3519</f>
        <v>0</v>
      </c>
      <c r="F3514" s="20">
        <f>Разбивка_по_щитам!I3519</f>
        <v>0</v>
      </c>
      <c r="G3514" s="20">
        <f>Разбивка_по_щитам!J3519</f>
        <v>0</v>
      </c>
      <c r="H3514" s="20">
        <f>Разбивка_по_щитам!K3519</f>
        <v>0</v>
      </c>
      <c r="I3514" s="20">
        <f>Разбивка_по_щитам!L3519</f>
        <v>0</v>
      </c>
      <c r="J3514" s="20">
        <f>Разбивка_по_щитам!M3519</f>
        <v>0</v>
      </c>
      <c r="K3514" s="20">
        <f>Разбивка_по_щитам!N3519</f>
        <v>0</v>
      </c>
      <c r="L3514" s="20"/>
      <c r="M3514" s="20">
        <f>Разбивка_по_щитам!P3519</f>
        <v>0</v>
      </c>
      <c r="N3514" s="20"/>
    </row>
    <row r="3515" spans="2:14" x14ac:dyDescent="0.2">
      <c r="B3515" s="20">
        <f>Разбивка_по_щитам!B3520</f>
        <v>0</v>
      </c>
      <c r="C3515" s="20">
        <f>Разбивка_по_щитам!C3520</f>
        <v>0</v>
      </c>
      <c r="D3515" s="20">
        <f>Разбивка_по_щитам!F3520</f>
        <v>0</v>
      </c>
      <c r="E3515" s="20">
        <f>Разбивка_по_щитам!H3520</f>
        <v>0</v>
      </c>
      <c r="F3515" s="20">
        <f>Разбивка_по_щитам!I3520</f>
        <v>0</v>
      </c>
      <c r="G3515" s="20">
        <f>Разбивка_по_щитам!J3520</f>
        <v>0</v>
      </c>
      <c r="H3515" s="20">
        <f>Разбивка_по_щитам!K3520</f>
        <v>0</v>
      </c>
      <c r="I3515" s="20">
        <f>Разбивка_по_щитам!L3520</f>
        <v>0</v>
      </c>
      <c r="J3515" s="20">
        <f>Разбивка_по_щитам!M3520</f>
        <v>0</v>
      </c>
      <c r="K3515" s="20">
        <f>Разбивка_по_щитам!N3520</f>
        <v>0</v>
      </c>
      <c r="L3515" s="20"/>
      <c r="M3515" s="20">
        <f>Разбивка_по_щитам!P3520</f>
        <v>0</v>
      </c>
      <c r="N3515" s="20"/>
    </row>
    <row r="3516" spans="2:14" x14ac:dyDescent="0.2">
      <c r="B3516" s="20">
        <f>Разбивка_по_щитам!B3521</f>
        <v>0</v>
      </c>
      <c r="C3516" s="20">
        <f>Разбивка_по_щитам!C3521</f>
        <v>0</v>
      </c>
      <c r="D3516" s="20">
        <f>Разбивка_по_щитам!F3521</f>
        <v>0</v>
      </c>
      <c r="E3516" s="20">
        <f>Разбивка_по_щитам!H3521</f>
        <v>0</v>
      </c>
      <c r="F3516" s="20">
        <f>Разбивка_по_щитам!I3521</f>
        <v>0</v>
      </c>
      <c r="G3516" s="20">
        <f>Разбивка_по_щитам!J3521</f>
        <v>0</v>
      </c>
      <c r="H3516" s="20">
        <f>Разбивка_по_щитам!K3521</f>
        <v>0</v>
      </c>
      <c r="I3516" s="20">
        <f>Разбивка_по_щитам!L3521</f>
        <v>0</v>
      </c>
      <c r="J3516" s="20">
        <f>Разбивка_по_щитам!M3521</f>
        <v>0</v>
      </c>
      <c r="K3516" s="20">
        <f>Разбивка_по_щитам!N3521</f>
        <v>0</v>
      </c>
      <c r="L3516" s="20"/>
      <c r="M3516" s="20">
        <f>Разбивка_по_щитам!P3521</f>
        <v>0</v>
      </c>
      <c r="N3516" s="20"/>
    </row>
    <row r="3517" spans="2:14" x14ac:dyDescent="0.2">
      <c r="B3517" s="20">
        <f>Разбивка_по_щитам!B3522</f>
        <v>0</v>
      </c>
      <c r="C3517" s="20">
        <f>Разбивка_по_щитам!C3522</f>
        <v>0</v>
      </c>
      <c r="D3517" s="20">
        <f>Разбивка_по_щитам!F3522</f>
        <v>0</v>
      </c>
      <c r="E3517" s="20">
        <f>Разбивка_по_щитам!H3522</f>
        <v>0</v>
      </c>
      <c r="F3517" s="20">
        <f>Разбивка_по_щитам!I3522</f>
        <v>0</v>
      </c>
      <c r="G3517" s="20">
        <f>Разбивка_по_щитам!J3522</f>
        <v>0</v>
      </c>
      <c r="H3517" s="20">
        <f>Разбивка_по_щитам!K3522</f>
        <v>0</v>
      </c>
      <c r="I3517" s="20">
        <f>Разбивка_по_щитам!L3522</f>
        <v>0</v>
      </c>
      <c r="J3517" s="20">
        <f>Разбивка_по_щитам!M3522</f>
        <v>0</v>
      </c>
      <c r="K3517" s="20">
        <f>Разбивка_по_щитам!N3522</f>
        <v>0</v>
      </c>
      <c r="L3517" s="20"/>
      <c r="M3517" s="20">
        <f>Разбивка_по_щитам!P3522</f>
        <v>0</v>
      </c>
      <c r="N3517" s="20"/>
    </row>
    <row r="3518" spans="2:14" x14ac:dyDescent="0.2">
      <c r="B3518" s="20">
        <f>Разбивка_по_щитам!B3523</f>
        <v>0</v>
      </c>
      <c r="C3518" s="20">
        <f>Разбивка_по_щитам!C3523</f>
        <v>0</v>
      </c>
      <c r="D3518" s="20">
        <f>Разбивка_по_щитам!F3523</f>
        <v>0</v>
      </c>
      <c r="E3518" s="20">
        <f>Разбивка_по_щитам!H3523</f>
        <v>0</v>
      </c>
      <c r="F3518" s="20">
        <f>Разбивка_по_щитам!I3523</f>
        <v>0</v>
      </c>
      <c r="G3518" s="20">
        <f>Разбивка_по_щитам!J3523</f>
        <v>0</v>
      </c>
      <c r="H3518" s="20">
        <f>Разбивка_по_щитам!K3523</f>
        <v>0</v>
      </c>
      <c r="I3518" s="20">
        <f>Разбивка_по_щитам!L3523</f>
        <v>0</v>
      </c>
      <c r="J3518" s="20">
        <f>Разбивка_по_щитам!M3523</f>
        <v>0</v>
      </c>
      <c r="K3518" s="20">
        <f>Разбивка_по_щитам!N3523</f>
        <v>0</v>
      </c>
      <c r="L3518" s="20"/>
      <c r="M3518" s="20">
        <f>Разбивка_по_щитам!P3523</f>
        <v>0</v>
      </c>
      <c r="N3518" s="20"/>
    </row>
    <row r="3519" spans="2:14" x14ac:dyDescent="0.2">
      <c r="B3519" s="20">
        <f>Разбивка_по_щитам!B3524</f>
        <v>0</v>
      </c>
      <c r="C3519" s="20">
        <f>Разбивка_по_щитам!C3524</f>
        <v>0</v>
      </c>
      <c r="D3519" s="20">
        <f>Разбивка_по_щитам!F3524</f>
        <v>0</v>
      </c>
      <c r="E3519" s="20">
        <f>Разбивка_по_щитам!H3524</f>
        <v>0</v>
      </c>
      <c r="F3519" s="20">
        <f>Разбивка_по_щитам!I3524</f>
        <v>0</v>
      </c>
      <c r="G3519" s="20">
        <f>Разбивка_по_щитам!J3524</f>
        <v>0</v>
      </c>
      <c r="H3519" s="20">
        <f>Разбивка_по_щитам!K3524</f>
        <v>0</v>
      </c>
      <c r="I3519" s="20">
        <f>Разбивка_по_щитам!L3524</f>
        <v>0</v>
      </c>
      <c r="J3519" s="20">
        <f>Разбивка_по_щитам!M3524</f>
        <v>0</v>
      </c>
      <c r="K3519" s="20">
        <f>Разбивка_по_щитам!N3524</f>
        <v>0</v>
      </c>
      <c r="L3519" s="20"/>
      <c r="M3519" s="20">
        <f>Разбивка_по_щитам!P3524</f>
        <v>0</v>
      </c>
      <c r="N3519" s="20"/>
    </row>
    <row r="3520" spans="2:14" x14ac:dyDescent="0.2">
      <c r="B3520" s="20">
        <f>Разбивка_по_щитам!B3525</f>
        <v>0</v>
      </c>
      <c r="C3520" s="20">
        <f>Разбивка_по_щитам!C3525</f>
        <v>0</v>
      </c>
      <c r="D3520" s="20">
        <f>Разбивка_по_щитам!F3525</f>
        <v>0</v>
      </c>
      <c r="E3520" s="20">
        <f>Разбивка_по_щитам!H3525</f>
        <v>0</v>
      </c>
      <c r="F3520" s="20">
        <f>Разбивка_по_щитам!I3525</f>
        <v>0</v>
      </c>
      <c r="G3520" s="20">
        <f>Разбивка_по_щитам!J3525</f>
        <v>0</v>
      </c>
      <c r="H3520" s="20">
        <f>Разбивка_по_щитам!K3525</f>
        <v>0</v>
      </c>
      <c r="I3520" s="20">
        <f>Разбивка_по_щитам!L3525</f>
        <v>0</v>
      </c>
      <c r="J3520" s="20">
        <f>Разбивка_по_щитам!M3525</f>
        <v>0</v>
      </c>
      <c r="K3520" s="20">
        <f>Разбивка_по_щитам!N3525</f>
        <v>0</v>
      </c>
      <c r="L3520" s="20"/>
      <c r="M3520" s="20">
        <f>Разбивка_по_щитам!P3525</f>
        <v>0</v>
      </c>
      <c r="N3520" s="20"/>
    </row>
    <row r="3521" spans="2:14" x14ac:dyDescent="0.2">
      <c r="B3521" s="20">
        <f>Разбивка_по_щитам!B3526</f>
        <v>0</v>
      </c>
      <c r="C3521" s="20">
        <f>Разбивка_по_щитам!C3526</f>
        <v>0</v>
      </c>
      <c r="D3521" s="20">
        <f>Разбивка_по_щитам!F3526</f>
        <v>0</v>
      </c>
      <c r="E3521" s="20">
        <f>Разбивка_по_щитам!H3526</f>
        <v>0</v>
      </c>
      <c r="F3521" s="20">
        <f>Разбивка_по_щитам!I3526</f>
        <v>0</v>
      </c>
      <c r="G3521" s="20">
        <f>Разбивка_по_щитам!J3526</f>
        <v>0</v>
      </c>
      <c r="H3521" s="20">
        <f>Разбивка_по_щитам!K3526</f>
        <v>0</v>
      </c>
      <c r="I3521" s="20">
        <f>Разбивка_по_щитам!L3526</f>
        <v>0</v>
      </c>
      <c r="J3521" s="20">
        <f>Разбивка_по_щитам!M3526</f>
        <v>0</v>
      </c>
      <c r="K3521" s="20">
        <f>Разбивка_по_щитам!N3526</f>
        <v>0</v>
      </c>
      <c r="L3521" s="20"/>
      <c r="M3521" s="20">
        <f>Разбивка_по_щитам!P3526</f>
        <v>0</v>
      </c>
      <c r="N3521" s="20"/>
    </row>
    <row r="3522" spans="2:14" x14ac:dyDescent="0.2">
      <c r="B3522" s="20">
        <f>Разбивка_по_щитам!B3527</f>
        <v>0</v>
      </c>
      <c r="C3522" s="20">
        <f>Разбивка_по_щитам!C3527</f>
        <v>0</v>
      </c>
      <c r="D3522" s="20">
        <f>Разбивка_по_щитам!F3527</f>
        <v>0</v>
      </c>
      <c r="E3522" s="20">
        <f>Разбивка_по_щитам!H3527</f>
        <v>0</v>
      </c>
      <c r="F3522" s="20">
        <f>Разбивка_по_щитам!I3527</f>
        <v>0</v>
      </c>
      <c r="G3522" s="20">
        <f>Разбивка_по_щитам!J3527</f>
        <v>0</v>
      </c>
      <c r="H3522" s="20">
        <f>Разбивка_по_щитам!K3527</f>
        <v>0</v>
      </c>
      <c r="I3522" s="20">
        <f>Разбивка_по_щитам!L3527</f>
        <v>0</v>
      </c>
      <c r="J3522" s="20">
        <f>Разбивка_по_щитам!M3527</f>
        <v>0</v>
      </c>
      <c r="K3522" s="20">
        <f>Разбивка_по_щитам!N3527</f>
        <v>0</v>
      </c>
      <c r="L3522" s="20"/>
      <c r="M3522" s="20">
        <f>Разбивка_по_щитам!P3527</f>
        <v>0</v>
      </c>
      <c r="N3522" s="20"/>
    </row>
    <row r="3523" spans="2:14" x14ac:dyDescent="0.2">
      <c r="B3523" s="20">
        <f>Разбивка_по_щитам!B3528</f>
        <v>0</v>
      </c>
      <c r="C3523" s="20">
        <f>Разбивка_по_щитам!C3528</f>
        <v>0</v>
      </c>
      <c r="D3523" s="20">
        <f>Разбивка_по_щитам!F3528</f>
        <v>0</v>
      </c>
      <c r="E3523" s="20">
        <f>Разбивка_по_щитам!H3528</f>
        <v>0</v>
      </c>
      <c r="F3523" s="20">
        <f>Разбивка_по_щитам!I3528</f>
        <v>0</v>
      </c>
      <c r="G3523" s="20">
        <f>Разбивка_по_щитам!J3528</f>
        <v>0</v>
      </c>
      <c r="H3523" s="20">
        <f>Разбивка_по_щитам!K3528</f>
        <v>0</v>
      </c>
      <c r="I3523" s="20">
        <f>Разбивка_по_щитам!L3528</f>
        <v>0</v>
      </c>
      <c r="J3523" s="20">
        <f>Разбивка_по_щитам!M3528</f>
        <v>0</v>
      </c>
      <c r="K3523" s="20">
        <f>Разбивка_по_щитам!N3528</f>
        <v>0</v>
      </c>
      <c r="L3523" s="20"/>
      <c r="M3523" s="20">
        <f>Разбивка_по_щитам!P3528</f>
        <v>0</v>
      </c>
      <c r="N3523" s="20"/>
    </row>
    <row r="3524" spans="2:14" x14ac:dyDescent="0.2">
      <c r="B3524" s="20">
        <f>Разбивка_по_щитам!B3529</f>
        <v>0</v>
      </c>
      <c r="C3524" s="20">
        <f>Разбивка_по_щитам!C3529</f>
        <v>0</v>
      </c>
      <c r="D3524" s="20">
        <f>Разбивка_по_щитам!F3529</f>
        <v>0</v>
      </c>
      <c r="E3524" s="20">
        <f>Разбивка_по_щитам!H3529</f>
        <v>0</v>
      </c>
      <c r="F3524" s="20">
        <f>Разбивка_по_щитам!I3529</f>
        <v>0</v>
      </c>
      <c r="G3524" s="20">
        <f>Разбивка_по_щитам!J3529</f>
        <v>0</v>
      </c>
      <c r="H3524" s="20">
        <f>Разбивка_по_щитам!K3529</f>
        <v>0</v>
      </c>
      <c r="I3524" s="20">
        <f>Разбивка_по_щитам!L3529</f>
        <v>0</v>
      </c>
      <c r="J3524" s="20">
        <f>Разбивка_по_щитам!M3529</f>
        <v>0</v>
      </c>
      <c r="K3524" s="20">
        <f>Разбивка_по_щитам!N3529</f>
        <v>0</v>
      </c>
      <c r="L3524" s="20"/>
      <c r="M3524" s="20">
        <f>Разбивка_по_щитам!P3529</f>
        <v>0</v>
      </c>
      <c r="N3524" s="20"/>
    </row>
    <row r="3525" spans="2:14" x14ac:dyDescent="0.2">
      <c r="B3525" s="20">
        <f>Разбивка_по_щитам!B3530</f>
        <v>0</v>
      </c>
      <c r="C3525" s="20">
        <f>Разбивка_по_щитам!C3530</f>
        <v>0</v>
      </c>
      <c r="D3525" s="20">
        <f>Разбивка_по_щитам!F3530</f>
        <v>0</v>
      </c>
      <c r="E3525" s="20">
        <f>Разбивка_по_щитам!H3530</f>
        <v>0</v>
      </c>
      <c r="F3525" s="20">
        <f>Разбивка_по_щитам!I3530</f>
        <v>0</v>
      </c>
      <c r="G3525" s="20">
        <f>Разбивка_по_щитам!J3530</f>
        <v>0</v>
      </c>
      <c r="H3525" s="20">
        <f>Разбивка_по_щитам!K3530</f>
        <v>0</v>
      </c>
      <c r="I3525" s="20">
        <f>Разбивка_по_щитам!L3530</f>
        <v>0</v>
      </c>
      <c r="J3525" s="20">
        <f>Разбивка_по_щитам!M3530</f>
        <v>0</v>
      </c>
      <c r="K3525" s="20">
        <f>Разбивка_по_щитам!N3530</f>
        <v>0</v>
      </c>
      <c r="L3525" s="20"/>
      <c r="M3525" s="20">
        <f>Разбивка_по_щитам!P3530</f>
        <v>0</v>
      </c>
      <c r="N3525" s="20"/>
    </row>
    <row r="3526" spans="2:14" x14ac:dyDescent="0.2">
      <c r="B3526" s="20">
        <f>Разбивка_по_щитам!B3531</f>
        <v>0</v>
      </c>
      <c r="C3526" s="20">
        <f>Разбивка_по_щитам!C3531</f>
        <v>0</v>
      </c>
      <c r="D3526" s="20">
        <f>Разбивка_по_щитам!F3531</f>
        <v>0</v>
      </c>
      <c r="E3526" s="20">
        <f>Разбивка_по_щитам!H3531</f>
        <v>0</v>
      </c>
      <c r="F3526" s="20">
        <f>Разбивка_по_щитам!I3531</f>
        <v>0</v>
      </c>
      <c r="G3526" s="20">
        <f>Разбивка_по_щитам!J3531</f>
        <v>0</v>
      </c>
      <c r="H3526" s="20">
        <f>Разбивка_по_щитам!K3531</f>
        <v>0</v>
      </c>
      <c r="I3526" s="20">
        <f>Разбивка_по_щитам!L3531</f>
        <v>0</v>
      </c>
      <c r="J3526" s="20">
        <f>Разбивка_по_щитам!M3531</f>
        <v>0</v>
      </c>
      <c r="K3526" s="20">
        <f>Разбивка_по_щитам!N3531</f>
        <v>0</v>
      </c>
      <c r="L3526" s="20"/>
      <c r="M3526" s="20">
        <f>Разбивка_по_щитам!P3531</f>
        <v>0</v>
      </c>
      <c r="N3526" s="20"/>
    </row>
    <row r="3527" spans="2:14" x14ac:dyDescent="0.2">
      <c r="B3527" s="20">
        <f>Разбивка_по_щитам!B3532</f>
        <v>0</v>
      </c>
      <c r="C3527" s="20">
        <f>Разбивка_по_щитам!C3532</f>
        <v>0</v>
      </c>
      <c r="D3527" s="20">
        <f>Разбивка_по_щитам!F3532</f>
        <v>0</v>
      </c>
      <c r="E3527" s="20">
        <f>Разбивка_по_щитам!H3532</f>
        <v>0</v>
      </c>
      <c r="F3527" s="20">
        <f>Разбивка_по_щитам!I3532</f>
        <v>0</v>
      </c>
      <c r="G3527" s="20">
        <f>Разбивка_по_щитам!J3532</f>
        <v>0</v>
      </c>
      <c r="H3527" s="20">
        <f>Разбивка_по_щитам!K3532</f>
        <v>0</v>
      </c>
      <c r="I3527" s="20">
        <f>Разбивка_по_щитам!L3532</f>
        <v>0</v>
      </c>
      <c r="J3527" s="20">
        <f>Разбивка_по_щитам!M3532</f>
        <v>0</v>
      </c>
      <c r="K3527" s="20">
        <f>Разбивка_по_щитам!N3532</f>
        <v>0</v>
      </c>
      <c r="L3527" s="20"/>
      <c r="M3527" s="20">
        <f>Разбивка_по_щитам!P3532</f>
        <v>0</v>
      </c>
      <c r="N3527" s="20"/>
    </row>
    <row r="3528" spans="2:14" x14ac:dyDescent="0.2">
      <c r="B3528" s="20">
        <f>Разбивка_по_щитам!B3533</f>
        <v>0</v>
      </c>
      <c r="C3528" s="20">
        <f>Разбивка_по_щитам!C3533</f>
        <v>0</v>
      </c>
      <c r="D3528" s="20">
        <f>Разбивка_по_щитам!F3533</f>
        <v>0</v>
      </c>
      <c r="E3528" s="20">
        <f>Разбивка_по_щитам!H3533</f>
        <v>0</v>
      </c>
      <c r="F3528" s="20">
        <f>Разбивка_по_щитам!I3533</f>
        <v>0</v>
      </c>
      <c r="G3528" s="20">
        <f>Разбивка_по_щитам!J3533</f>
        <v>0</v>
      </c>
      <c r="H3528" s="20">
        <f>Разбивка_по_щитам!K3533</f>
        <v>0</v>
      </c>
      <c r="I3528" s="20">
        <f>Разбивка_по_щитам!L3533</f>
        <v>0</v>
      </c>
      <c r="J3528" s="20">
        <f>Разбивка_по_щитам!M3533</f>
        <v>0</v>
      </c>
      <c r="K3528" s="20">
        <f>Разбивка_по_щитам!N3533</f>
        <v>0</v>
      </c>
      <c r="L3528" s="20"/>
      <c r="M3528" s="20">
        <f>Разбивка_по_щитам!P3533</f>
        <v>0</v>
      </c>
      <c r="N3528" s="20"/>
    </row>
    <row r="3529" spans="2:14" x14ac:dyDescent="0.2">
      <c r="B3529" s="20">
        <f>Разбивка_по_щитам!B3534</f>
        <v>0</v>
      </c>
      <c r="C3529" s="20">
        <f>Разбивка_по_щитам!C3534</f>
        <v>0</v>
      </c>
      <c r="D3529" s="20">
        <f>Разбивка_по_щитам!F3534</f>
        <v>0</v>
      </c>
      <c r="E3529" s="20">
        <f>Разбивка_по_щитам!H3534</f>
        <v>0</v>
      </c>
      <c r="F3529" s="20">
        <f>Разбивка_по_щитам!I3534</f>
        <v>0</v>
      </c>
      <c r="G3529" s="20">
        <f>Разбивка_по_щитам!J3534</f>
        <v>0</v>
      </c>
      <c r="H3529" s="20">
        <f>Разбивка_по_щитам!K3534</f>
        <v>0</v>
      </c>
      <c r="I3529" s="20">
        <f>Разбивка_по_щитам!L3534</f>
        <v>0</v>
      </c>
      <c r="J3529" s="20">
        <f>Разбивка_по_щитам!M3534</f>
        <v>0</v>
      </c>
      <c r="K3529" s="20">
        <f>Разбивка_по_щитам!N3534</f>
        <v>0</v>
      </c>
      <c r="L3529" s="20"/>
      <c r="M3529" s="20">
        <f>Разбивка_по_щитам!P3534</f>
        <v>0</v>
      </c>
      <c r="N3529" s="20"/>
    </row>
    <row r="3530" spans="2:14" x14ac:dyDescent="0.2">
      <c r="B3530" s="20">
        <f>Разбивка_по_щитам!B3535</f>
        <v>0</v>
      </c>
      <c r="C3530" s="20">
        <f>Разбивка_по_щитам!C3535</f>
        <v>0</v>
      </c>
      <c r="D3530" s="20">
        <f>Разбивка_по_щитам!F3535</f>
        <v>0</v>
      </c>
      <c r="E3530" s="20">
        <f>Разбивка_по_щитам!H3535</f>
        <v>0</v>
      </c>
      <c r="F3530" s="20">
        <f>Разбивка_по_щитам!I3535</f>
        <v>0</v>
      </c>
      <c r="G3530" s="20">
        <f>Разбивка_по_щитам!J3535</f>
        <v>0</v>
      </c>
      <c r="H3530" s="20">
        <f>Разбивка_по_щитам!K3535</f>
        <v>0</v>
      </c>
      <c r="I3530" s="20">
        <f>Разбивка_по_щитам!L3535</f>
        <v>0</v>
      </c>
      <c r="J3530" s="20">
        <f>Разбивка_по_щитам!M3535</f>
        <v>0</v>
      </c>
      <c r="K3530" s="20">
        <f>Разбивка_по_щитам!N3535</f>
        <v>0</v>
      </c>
      <c r="L3530" s="20"/>
      <c r="M3530" s="20">
        <f>Разбивка_по_щитам!P3535</f>
        <v>0</v>
      </c>
      <c r="N3530" s="20"/>
    </row>
    <row r="3531" spans="2:14" x14ac:dyDescent="0.2">
      <c r="B3531" s="20">
        <f>Разбивка_по_щитам!B3536</f>
        <v>0</v>
      </c>
      <c r="C3531" s="20">
        <f>Разбивка_по_щитам!C3536</f>
        <v>0</v>
      </c>
      <c r="D3531" s="20">
        <f>Разбивка_по_щитам!F3536</f>
        <v>0</v>
      </c>
      <c r="E3531" s="20">
        <f>Разбивка_по_щитам!H3536</f>
        <v>0</v>
      </c>
      <c r="F3531" s="20">
        <f>Разбивка_по_щитам!I3536</f>
        <v>0</v>
      </c>
      <c r="G3531" s="20">
        <f>Разбивка_по_щитам!J3536</f>
        <v>0</v>
      </c>
      <c r="H3531" s="20">
        <f>Разбивка_по_щитам!K3536</f>
        <v>0</v>
      </c>
      <c r="I3531" s="20">
        <f>Разбивка_по_щитам!L3536</f>
        <v>0</v>
      </c>
      <c r="J3531" s="20">
        <f>Разбивка_по_щитам!M3536</f>
        <v>0</v>
      </c>
      <c r="K3531" s="20">
        <f>Разбивка_по_щитам!N3536</f>
        <v>0</v>
      </c>
      <c r="L3531" s="20"/>
      <c r="M3531" s="20">
        <f>Разбивка_по_щитам!P3536</f>
        <v>0</v>
      </c>
      <c r="N3531" s="20"/>
    </row>
    <row r="3532" spans="2:14" x14ac:dyDescent="0.2">
      <c r="B3532" s="20">
        <f>Разбивка_по_щитам!B3537</f>
        <v>0</v>
      </c>
      <c r="C3532" s="20">
        <f>Разбивка_по_щитам!C3537</f>
        <v>0</v>
      </c>
      <c r="D3532" s="20">
        <f>Разбивка_по_щитам!F3537</f>
        <v>0</v>
      </c>
      <c r="E3532" s="20">
        <f>Разбивка_по_щитам!H3537</f>
        <v>0</v>
      </c>
      <c r="F3532" s="20">
        <f>Разбивка_по_щитам!I3537</f>
        <v>0</v>
      </c>
      <c r="G3532" s="20">
        <f>Разбивка_по_щитам!J3537</f>
        <v>0</v>
      </c>
      <c r="H3532" s="20">
        <f>Разбивка_по_щитам!K3537</f>
        <v>0</v>
      </c>
      <c r="I3532" s="20">
        <f>Разбивка_по_щитам!L3537</f>
        <v>0</v>
      </c>
      <c r="J3532" s="20">
        <f>Разбивка_по_щитам!M3537</f>
        <v>0</v>
      </c>
      <c r="K3532" s="20">
        <f>Разбивка_по_щитам!N3537</f>
        <v>0</v>
      </c>
      <c r="L3532" s="20"/>
      <c r="M3532" s="20">
        <f>Разбивка_по_щитам!P3537</f>
        <v>0</v>
      </c>
      <c r="N3532" s="20"/>
    </row>
    <row r="3533" spans="2:14" x14ac:dyDescent="0.2">
      <c r="B3533" s="20">
        <f>Разбивка_по_щитам!B3538</f>
        <v>0</v>
      </c>
      <c r="C3533" s="20">
        <f>Разбивка_по_щитам!C3538</f>
        <v>0</v>
      </c>
      <c r="D3533" s="20">
        <f>Разбивка_по_щитам!F3538</f>
        <v>0</v>
      </c>
      <c r="E3533" s="20">
        <f>Разбивка_по_щитам!H3538</f>
        <v>0</v>
      </c>
      <c r="F3533" s="20">
        <f>Разбивка_по_щитам!I3538</f>
        <v>0</v>
      </c>
      <c r="G3533" s="20">
        <f>Разбивка_по_щитам!J3538</f>
        <v>0</v>
      </c>
      <c r="H3533" s="20">
        <f>Разбивка_по_щитам!K3538</f>
        <v>0</v>
      </c>
      <c r="I3533" s="20">
        <f>Разбивка_по_щитам!L3538</f>
        <v>0</v>
      </c>
      <c r="J3533" s="20">
        <f>Разбивка_по_щитам!M3538</f>
        <v>0</v>
      </c>
      <c r="K3533" s="20">
        <f>Разбивка_по_щитам!N3538</f>
        <v>0</v>
      </c>
      <c r="L3533" s="20"/>
      <c r="M3533" s="20">
        <f>Разбивка_по_щитам!P3538</f>
        <v>0</v>
      </c>
      <c r="N3533" s="20"/>
    </row>
    <row r="3534" spans="2:14" x14ac:dyDescent="0.2">
      <c r="B3534" s="20">
        <f>Разбивка_по_щитам!B3539</f>
        <v>0</v>
      </c>
      <c r="C3534" s="20">
        <f>Разбивка_по_щитам!C3539</f>
        <v>0</v>
      </c>
      <c r="D3534" s="20">
        <f>Разбивка_по_щитам!F3539</f>
        <v>0</v>
      </c>
      <c r="E3534" s="20">
        <f>Разбивка_по_щитам!H3539</f>
        <v>0</v>
      </c>
      <c r="F3534" s="20">
        <f>Разбивка_по_щитам!I3539</f>
        <v>0</v>
      </c>
      <c r="G3534" s="20">
        <f>Разбивка_по_щитам!J3539</f>
        <v>0</v>
      </c>
      <c r="H3534" s="20">
        <f>Разбивка_по_щитам!K3539</f>
        <v>0</v>
      </c>
      <c r="I3534" s="20">
        <f>Разбивка_по_щитам!L3539</f>
        <v>0</v>
      </c>
      <c r="J3534" s="20">
        <f>Разбивка_по_щитам!M3539</f>
        <v>0</v>
      </c>
      <c r="K3534" s="20">
        <f>Разбивка_по_щитам!N3539</f>
        <v>0</v>
      </c>
      <c r="L3534" s="20"/>
      <c r="M3534" s="20">
        <f>Разбивка_по_щитам!P3539</f>
        <v>0</v>
      </c>
      <c r="N3534" s="20"/>
    </row>
    <row r="3535" spans="2:14" x14ac:dyDescent="0.2">
      <c r="B3535" s="20">
        <f>Разбивка_по_щитам!B3540</f>
        <v>0</v>
      </c>
      <c r="C3535" s="20">
        <f>Разбивка_по_щитам!C3540</f>
        <v>0</v>
      </c>
      <c r="D3535" s="20">
        <f>Разбивка_по_щитам!F3540</f>
        <v>0</v>
      </c>
      <c r="E3535" s="20">
        <f>Разбивка_по_щитам!H3540</f>
        <v>0</v>
      </c>
      <c r="F3535" s="20">
        <f>Разбивка_по_щитам!I3540</f>
        <v>0</v>
      </c>
      <c r="G3535" s="20">
        <f>Разбивка_по_щитам!J3540</f>
        <v>0</v>
      </c>
      <c r="H3535" s="20">
        <f>Разбивка_по_щитам!K3540</f>
        <v>0</v>
      </c>
      <c r="I3535" s="20">
        <f>Разбивка_по_щитам!L3540</f>
        <v>0</v>
      </c>
      <c r="J3535" s="20">
        <f>Разбивка_по_щитам!M3540</f>
        <v>0</v>
      </c>
      <c r="K3535" s="20">
        <f>Разбивка_по_щитам!N3540</f>
        <v>0</v>
      </c>
      <c r="L3535" s="20"/>
      <c r="M3535" s="20">
        <f>Разбивка_по_щитам!P3540</f>
        <v>0</v>
      </c>
      <c r="N3535" s="20"/>
    </row>
    <row r="3536" spans="2:14" x14ac:dyDescent="0.2">
      <c r="B3536" s="20">
        <f>Разбивка_по_щитам!B3541</f>
        <v>0</v>
      </c>
      <c r="C3536" s="20">
        <f>Разбивка_по_щитам!C3541</f>
        <v>0</v>
      </c>
      <c r="D3536" s="20">
        <f>Разбивка_по_щитам!F3541</f>
        <v>0</v>
      </c>
      <c r="E3536" s="20">
        <f>Разбивка_по_щитам!H3541</f>
        <v>0</v>
      </c>
      <c r="F3536" s="20">
        <f>Разбивка_по_щитам!I3541</f>
        <v>0</v>
      </c>
      <c r="G3536" s="20">
        <f>Разбивка_по_щитам!J3541</f>
        <v>0</v>
      </c>
      <c r="H3536" s="20">
        <f>Разбивка_по_щитам!K3541</f>
        <v>0</v>
      </c>
      <c r="I3536" s="20">
        <f>Разбивка_по_щитам!L3541</f>
        <v>0</v>
      </c>
      <c r="J3536" s="20">
        <f>Разбивка_по_щитам!M3541</f>
        <v>0</v>
      </c>
      <c r="K3536" s="20">
        <f>Разбивка_по_щитам!N3541</f>
        <v>0</v>
      </c>
      <c r="L3536" s="20"/>
      <c r="M3536" s="20">
        <f>Разбивка_по_щитам!P3541</f>
        <v>0</v>
      </c>
      <c r="N3536" s="20"/>
    </row>
    <row r="3537" spans="2:14" x14ac:dyDescent="0.2">
      <c r="B3537" s="20">
        <f>Разбивка_по_щитам!B3542</f>
        <v>0</v>
      </c>
      <c r="C3537" s="20">
        <f>Разбивка_по_щитам!C3542</f>
        <v>0</v>
      </c>
      <c r="D3537" s="20">
        <f>Разбивка_по_щитам!F3542</f>
        <v>0</v>
      </c>
      <c r="E3537" s="20">
        <f>Разбивка_по_щитам!H3542</f>
        <v>0</v>
      </c>
      <c r="F3537" s="20">
        <f>Разбивка_по_щитам!I3542</f>
        <v>0</v>
      </c>
      <c r="G3537" s="20">
        <f>Разбивка_по_щитам!J3542</f>
        <v>0</v>
      </c>
      <c r="H3537" s="20">
        <f>Разбивка_по_щитам!K3542</f>
        <v>0</v>
      </c>
      <c r="I3537" s="20">
        <f>Разбивка_по_щитам!L3542</f>
        <v>0</v>
      </c>
      <c r="J3537" s="20">
        <f>Разбивка_по_щитам!M3542</f>
        <v>0</v>
      </c>
      <c r="K3537" s="20">
        <f>Разбивка_по_щитам!N3542</f>
        <v>0</v>
      </c>
      <c r="L3537" s="20"/>
      <c r="M3537" s="20">
        <f>Разбивка_по_щитам!P3542</f>
        <v>0</v>
      </c>
      <c r="N3537" s="20"/>
    </row>
    <row r="3538" spans="2:14" x14ac:dyDescent="0.2">
      <c r="B3538" s="20">
        <f>Разбивка_по_щитам!B3543</f>
        <v>0</v>
      </c>
      <c r="C3538" s="20">
        <f>Разбивка_по_щитам!C3543</f>
        <v>0</v>
      </c>
      <c r="D3538" s="20">
        <f>Разбивка_по_щитам!F3543</f>
        <v>0</v>
      </c>
      <c r="E3538" s="20">
        <f>Разбивка_по_щитам!H3543</f>
        <v>0</v>
      </c>
      <c r="F3538" s="20">
        <f>Разбивка_по_щитам!I3543</f>
        <v>0</v>
      </c>
      <c r="G3538" s="20">
        <f>Разбивка_по_щитам!J3543</f>
        <v>0</v>
      </c>
      <c r="H3538" s="20">
        <f>Разбивка_по_щитам!K3543</f>
        <v>0</v>
      </c>
      <c r="I3538" s="20">
        <f>Разбивка_по_щитам!L3543</f>
        <v>0</v>
      </c>
      <c r="J3538" s="20">
        <f>Разбивка_по_щитам!M3543</f>
        <v>0</v>
      </c>
      <c r="K3538" s="20">
        <f>Разбивка_по_щитам!N3543</f>
        <v>0</v>
      </c>
      <c r="L3538" s="20"/>
      <c r="M3538" s="20">
        <f>Разбивка_по_щитам!P3543</f>
        <v>0</v>
      </c>
      <c r="N3538" s="20"/>
    </row>
    <row r="3539" spans="2:14" x14ac:dyDescent="0.2">
      <c r="B3539" s="20">
        <f>Разбивка_по_щитам!B3544</f>
        <v>0</v>
      </c>
      <c r="C3539" s="20">
        <f>Разбивка_по_щитам!C3544</f>
        <v>0</v>
      </c>
      <c r="D3539" s="20">
        <f>Разбивка_по_щитам!F3544</f>
        <v>0</v>
      </c>
      <c r="E3539" s="20">
        <f>Разбивка_по_щитам!H3544</f>
        <v>0</v>
      </c>
      <c r="F3539" s="20">
        <f>Разбивка_по_щитам!I3544</f>
        <v>0</v>
      </c>
      <c r="G3539" s="20">
        <f>Разбивка_по_щитам!J3544</f>
        <v>0</v>
      </c>
      <c r="H3539" s="20">
        <f>Разбивка_по_щитам!K3544</f>
        <v>0</v>
      </c>
      <c r="I3539" s="20">
        <f>Разбивка_по_щитам!L3544</f>
        <v>0</v>
      </c>
      <c r="J3539" s="20">
        <f>Разбивка_по_щитам!M3544</f>
        <v>0</v>
      </c>
      <c r="K3539" s="20">
        <f>Разбивка_по_щитам!N3544</f>
        <v>0</v>
      </c>
      <c r="L3539" s="20"/>
      <c r="M3539" s="20">
        <f>Разбивка_по_щитам!P3544</f>
        <v>0</v>
      </c>
      <c r="N3539" s="20"/>
    </row>
    <row r="3540" spans="2:14" x14ac:dyDescent="0.2">
      <c r="B3540" s="20">
        <f>Разбивка_по_щитам!B3545</f>
        <v>0</v>
      </c>
      <c r="C3540" s="20">
        <f>Разбивка_по_щитам!C3545</f>
        <v>0</v>
      </c>
      <c r="D3540" s="20">
        <f>Разбивка_по_щитам!F3545</f>
        <v>0</v>
      </c>
      <c r="E3540" s="20">
        <f>Разбивка_по_щитам!H3545</f>
        <v>0</v>
      </c>
      <c r="F3540" s="20">
        <f>Разбивка_по_щитам!I3545</f>
        <v>0</v>
      </c>
      <c r="G3540" s="20">
        <f>Разбивка_по_щитам!J3545</f>
        <v>0</v>
      </c>
      <c r="H3540" s="20">
        <f>Разбивка_по_щитам!K3545</f>
        <v>0</v>
      </c>
      <c r="I3540" s="20">
        <f>Разбивка_по_щитам!L3545</f>
        <v>0</v>
      </c>
      <c r="J3540" s="20">
        <f>Разбивка_по_щитам!M3545</f>
        <v>0</v>
      </c>
      <c r="K3540" s="20">
        <f>Разбивка_по_щитам!N3545</f>
        <v>0</v>
      </c>
      <c r="L3540" s="20"/>
      <c r="M3540" s="20">
        <f>Разбивка_по_щитам!P3545</f>
        <v>0</v>
      </c>
      <c r="N3540" s="20"/>
    </row>
    <row r="3541" spans="2:14" x14ac:dyDescent="0.2">
      <c r="B3541" s="20">
        <f>Разбивка_по_щитам!B3546</f>
        <v>0</v>
      </c>
      <c r="C3541" s="20">
        <f>Разбивка_по_щитам!C3546</f>
        <v>0</v>
      </c>
      <c r="D3541" s="20">
        <f>Разбивка_по_щитам!F3546</f>
        <v>0</v>
      </c>
      <c r="E3541" s="20">
        <f>Разбивка_по_щитам!H3546</f>
        <v>0</v>
      </c>
      <c r="F3541" s="20">
        <f>Разбивка_по_щитам!I3546</f>
        <v>0</v>
      </c>
      <c r="G3541" s="20">
        <f>Разбивка_по_щитам!J3546</f>
        <v>0</v>
      </c>
      <c r="H3541" s="20">
        <f>Разбивка_по_щитам!K3546</f>
        <v>0</v>
      </c>
      <c r="I3541" s="20">
        <f>Разбивка_по_щитам!L3546</f>
        <v>0</v>
      </c>
      <c r="J3541" s="20">
        <f>Разбивка_по_щитам!M3546</f>
        <v>0</v>
      </c>
      <c r="K3541" s="20">
        <f>Разбивка_по_щитам!N3546</f>
        <v>0</v>
      </c>
      <c r="L3541" s="20"/>
      <c r="M3541" s="20">
        <f>Разбивка_по_щитам!P3546</f>
        <v>0</v>
      </c>
      <c r="N3541" s="20"/>
    </row>
    <row r="3542" spans="2:14" x14ac:dyDescent="0.2">
      <c r="B3542" s="20">
        <f>Разбивка_по_щитам!B3547</f>
        <v>0</v>
      </c>
      <c r="C3542" s="20">
        <f>Разбивка_по_щитам!C3547</f>
        <v>0</v>
      </c>
      <c r="D3542" s="20">
        <f>Разбивка_по_щитам!F3547</f>
        <v>0</v>
      </c>
      <c r="E3542" s="20">
        <f>Разбивка_по_щитам!H3547</f>
        <v>0</v>
      </c>
      <c r="F3542" s="20">
        <f>Разбивка_по_щитам!I3547</f>
        <v>0</v>
      </c>
      <c r="G3542" s="20">
        <f>Разбивка_по_щитам!J3547</f>
        <v>0</v>
      </c>
      <c r="H3542" s="20">
        <f>Разбивка_по_щитам!K3547</f>
        <v>0</v>
      </c>
      <c r="I3542" s="20">
        <f>Разбивка_по_щитам!L3547</f>
        <v>0</v>
      </c>
      <c r="J3542" s="20">
        <f>Разбивка_по_щитам!M3547</f>
        <v>0</v>
      </c>
      <c r="K3542" s="20">
        <f>Разбивка_по_щитам!N3547</f>
        <v>0</v>
      </c>
      <c r="L3542" s="20"/>
      <c r="M3542" s="20">
        <f>Разбивка_по_щитам!P3547</f>
        <v>0</v>
      </c>
      <c r="N3542" s="20"/>
    </row>
    <row r="3543" spans="2:14" x14ac:dyDescent="0.2">
      <c r="B3543" s="20">
        <f>Разбивка_по_щитам!B3548</f>
        <v>0</v>
      </c>
      <c r="C3543" s="20">
        <f>Разбивка_по_щитам!C3548</f>
        <v>0</v>
      </c>
      <c r="D3543" s="20">
        <f>Разбивка_по_щитам!F3548</f>
        <v>0</v>
      </c>
      <c r="E3543" s="20">
        <f>Разбивка_по_щитам!H3548</f>
        <v>0</v>
      </c>
      <c r="F3543" s="20">
        <f>Разбивка_по_щитам!I3548</f>
        <v>0</v>
      </c>
      <c r="G3543" s="20">
        <f>Разбивка_по_щитам!J3548</f>
        <v>0</v>
      </c>
      <c r="H3543" s="20">
        <f>Разбивка_по_щитам!K3548</f>
        <v>0</v>
      </c>
      <c r="I3543" s="20">
        <f>Разбивка_по_щитам!L3548</f>
        <v>0</v>
      </c>
      <c r="J3543" s="20">
        <f>Разбивка_по_щитам!M3548</f>
        <v>0</v>
      </c>
      <c r="K3543" s="20">
        <f>Разбивка_по_щитам!N3548</f>
        <v>0</v>
      </c>
      <c r="L3543" s="20"/>
      <c r="M3543" s="20">
        <f>Разбивка_по_щитам!P3548</f>
        <v>0</v>
      </c>
      <c r="N3543" s="20"/>
    </row>
    <row r="3544" spans="2:14" x14ac:dyDescent="0.2">
      <c r="B3544" s="20">
        <f>Разбивка_по_щитам!B3549</f>
        <v>0</v>
      </c>
      <c r="C3544" s="20">
        <f>Разбивка_по_щитам!C3549</f>
        <v>0</v>
      </c>
      <c r="D3544" s="20">
        <f>Разбивка_по_щитам!F3549</f>
        <v>0</v>
      </c>
      <c r="E3544" s="20">
        <f>Разбивка_по_щитам!H3549</f>
        <v>0</v>
      </c>
      <c r="F3544" s="20">
        <f>Разбивка_по_щитам!I3549</f>
        <v>0</v>
      </c>
      <c r="G3544" s="20">
        <f>Разбивка_по_щитам!J3549</f>
        <v>0</v>
      </c>
      <c r="H3544" s="20">
        <f>Разбивка_по_щитам!K3549</f>
        <v>0</v>
      </c>
      <c r="I3544" s="20">
        <f>Разбивка_по_щитам!L3549</f>
        <v>0</v>
      </c>
      <c r="J3544" s="20">
        <f>Разбивка_по_щитам!M3549</f>
        <v>0</v>
      </c>
      <c r="K3544" s="20">
        <f>Разбивка_по_щитам!N3549</f>
        <v>0</v>
      </c>
      <c r="L3544" s="20"/>
      <c r="M3544" s="20">
        <f>Разбивка_по_щитам!P3549</f>
        <v>0</v>
      </c>
      <c r="N3544" s="20"/>
    </row>
    <row r="3545" spans="2:14" x14ac:dyDescent="0.2">
      <c r="B3545" s="20">
        <f>Разбивка_по_щитам!B3550</f>
        <v>0</v>
      </c>
      <c r="C3545" s="20">
        <f>Разбивка_по_щитам!C3550</f>
        <v>0</v>
      </c>
      <c r="D3545" s="20">
        <f>Разбивка_по_щитам!F3550</f>
        <v>0</v>
      </c>
      <c r="E3545" s="20">
        <f>Разбивка_по_щитам!H3550</f>
        <v>0</v>
      </c>
      <c r="F3545" s="20">
        <f>Разбивка_по_щитам!I3550</f>
        <v>0</v>
      </c>
      <c r="G3545" s="20">
        <f>Разбивка_по_щитам!J3550</f>
        <v>0</v>
      </c>
      <c r="H3545" s="20">
        <f>Разбивка_по_щитам!K3550</f>
        <v>0</v>
      </c>
      <c r="I3545" s="20">
        <f>Разбивка_по_щитам!L3550</f>
        <v>0</v>
      </c>
      <c r="J3545" s="20">
        <f>Разбивка_по_щитам!M3550</f>
        <v>0</v>
      </c>
      <c r="K3545" s="20">
        <f>Разбивка_по_щитам!N3550</f>
        <v>0</v>
      </c>
      <c r="L3545" s="20"/>
      <c r="M3545" s="20">
        <f>Разбивка_по_щитам!P3550</f>
        <v>0</v>
      </c>
      <c r="N3545" s="20"/>
    </row>
    <row r="3546" spans="2:14" x14ac:dyDescent="0.2">
      <c r="B3546" s="20">
        <f>Разбивка_по_щитам!B3551</f>
        <v>0</v>
      </c>
      <c r="C3546" s="20">
        <f>Разбивка_по_щитам!C3551</f>
        <v>0</v>
      </c>
      <c r="D3546" s="20">
        <f>Разбивка_по_щитам!F3551</f>
        <v>0</v>
      </c>
      <c r="E3546" s="20">
        <f>Разбивка_по_щитам!H3551</f>
        <v>0</v>
      </c>
      <c r="F3546" s="20">
        <f>Разбивка_по_щитам!I3551</f>
        <v>0</v>
      </c>
      <c r="G3546" s="20">
        <f>Разбивка_по_щитам!J3551</f>
        <v>0</v>
      </c>
      <c r="H3546" s="20">
        <f>Разбивка_по_щитам!K3551</f>
        <v>0</v>
      </c>
      <c r="I3546" s="20">
        <f>Разбивка_по_щитам!L3551</f>
        <v>0</v>
      </c>
      <c r="J3546" s="20">
        <f>Разбивка_по_щитам!M3551</f>
        <v>0</v>
      </c>
      <c r="K3546" s="20">
        <f>Разбивка_по_щитам!N3551</f>
        <v>0</v>
      </c>
      <c r="L3546" s="20"/>
      <c r="M3546" s="20">
        <f>Разбивка_по_щитам!P3551</f>
        <v>0</v>
      </c>
      <c r="N3546" s="20"/>
    </row>
    <row r="3547" spans="2:14" x14ac:dyDescent="0.2">
      <c r="B3547" s="20">
        <f>Разбивка_по_щитам!B3552</f>
        <v>0</v>
      </c>
      <c r="C3547" s="20">
        <f>Разбивка_по_щитам!C3552</f>
        <v>0</v>
      </c>
      <c r="D3547" s="20">
        <f>Разбивка_по_щитам!F3552</f>
        <v>0</v>
      </c>
      <c r="E3547" s="20">
        <f>Разбивка_по_щитам!H3552</f>
        <v>0</v>
      </c>
      <c r="F3547" s="20">
        <f>Разбивка_по_щитам!I3552</f>
        <v>0</v>
      </c>
      <c r="G3547" s="20">
        <f>Разбивка_по_щитам!J3552</f>
        <v>0</v>
      </c>
      <c r="H3547" s="20">
        <f>Разбивка_по_щитам!K3552</f>
        <v>0</v>
      </c>
      <c r="I3547" s="20">
        <f>Разбивка_по_щитам!L3552</f>
        <v>0</v>
      </c>
      <c r="J3547" s="20">
        <f>Разбивка_по_щитам!M3552</f>
        <v>0</v>
      </c>
      <c r="K3547" s="20">
        <f>Разбивка_по_щитам!N3552</f>
        <v>0</v>
      </c>
      <c r="L3547" s="20"/>
      <c r="M3547" s="20">
        <f>Разбивка_по_щитам!P3552</f>
        <v>0</v>
      </c>
      <c r="N3547" s="20"/>
    </row>
    <row r="3548" spans="2:14" x14ac:dyDescent="0.2">
      <c r="B3548" s="20">
        <f>Разбивка_по_щитам!B3553</f>
        <v>0</v>
      </c>
      <c r="C3548" s="20">
        <f>Разбивка_по_щитам!C3553</f>
        <v>0</v>
      </c>
      <c r="D3548" s="20">
        <f>Разбивка_по_щитам!F3553</f>
        <v>0</v>
      </c>
      <c r="E3548" s="20">
        <f>Разбивка_по_щитам!H3553</f>
        <v>0</v>
      </c>
      <c r="F3548" s="20">
        <f>Разбивка_по_щитам!I3553</f>
        <v>0</v>
      </c>
      <c r="G3548" s="20">
        <f>Разбивка_по_щитам!J3553</f>
        <v>0</v>
      </c>
      <c r="H3548" s="20">
        <f>Разбивка_по_щитам!K3553</f>
        <v>0</v>
      </c>
      <c r="I3548" s="20">
        <f>Разбивка_по_щитам!L3553</f>
        <v>0</v>
      </c>
      <c r="J3548" s="20">
        <f>Разбивка_по_щитам!M3553</f>
        <v>0</v>
      </c>
      <c r="K3548" s="20">
        <f>Разбивка_по_щитам!N3553</f>
        <v>0</v>
      </c>
      <c r="L3548" s="20"/>
      <c r="M3548" s="20">
        <f>Разбивка_по_щитам!P3553</f>
        <v>0</v>
      </c>
      <c r="N3548" s="20"/>
    </row>
    <row r="3549" spans="2:14" x14ac:dyDescent="0.2">
      <c r="B3549" s="20">
        <f>Разбивка_по_щитам!B3554</f>
        <v>0</v>
      </c>
      <c r="C3549" s="20">
        <f>Разбивка_по_щитам!C3554</f>
        <v>0</v>
      </c>
      <c r="D3549" s="20">
        <f>Разбивка_по_щитам!F3554</f>
        <v>0</v>
      </c>
      <c r="E3549" s="20">
        <f>Разбивка_по_щитам!H3554</f>
        <v>0</v>
      </c>
      <c r="F3549" s="20">
        <f>Разбивка_по_щитам!I3554</f>
        <v>0</v>
      </c>
      <c r="G3549" s="20">
        <f>Разбивка_по_щитам!J3554</f>
        <v>0</v>
      </c>
      <c r="H3549" s="20">
        <f>Разбивка_по_щитам!K3554</f>
        <v>0</v>
      </c>
      <c r="I3549" s="20">
        <f>Разбивка_по_щитам!L3554</f>
        <v>0</v>
      </c>
      <c r="J3549" s="20">
        <f>Разбивка_по_щитам!M3554</f>
        <v>0</v>
      </c>
      <c r="K3549" s="20">
        <f>Разбивка_по_щитам!N3554</f>
        <v>0</v>
      </c>
      <c r="L3549" s="20"/>
      <c r="M3549" s="20">
        <f>Разбивка_по_щитам!P3554</f>
        <v>0</v>
      </c>
      <c r="N3549" s="20"/>
    </row>
    <row r="3550" spans="2:14" x14ac:dyDescent="0.2">
      <c r="B3550" s="20">
        <f>Разбивка_по_щитам!B3555</f>
        <v>0</v>
      </c>
      <c r="C3550" s="20">
        <f>Разбивка_по_щитам!C3555</f>
        <v>0</v>
      </c>
      <c r="D3550" s="20">
        <f>Разбивка_по_щитам!F3555</f>
        <v>0</v>
      </c>
      <c r="E3550" s="20">
        <f>Разбивка_по_щитам!H3555</f>
        <v>0</v>
      </c>
      <c r="F3550" s="20">
        <f>Разбивка_по_щитам!I3555</f>
        <v>0</v>
      </c>
      <c r="G3550" s="20">
        <f>Разбивка_по_щитам!J3555</f>
        <v>0</v>
      </c>
      <c r="H3550" s="20">
        <f>Разбивка_по_щитам!K3555</f>
        <v>0</v>
      </c>
      <c r="I3550" s="20">
        <f>Разбивка_по_щитам!L3555</f>
        <v>0</v>
      </c>
      <c r="J3550" s="20">
        <f>Разбивка_по_щитам!M3555</f>
        <v>0</v>
      </c>
      <c r="K3550" s="20">
        <f>Разбивка_по_щитам!N3555</f>
        <v>0</v>
      </c>
      <c r="L3550" s="20"/>
      <c r="M3550" s="20">
        <f>Разбивка_по_щитам!P3555</f>
        <v>0</v>
      </c>
      <c r="N3550" s="20"/>
    </row>
    <row r="3551" spans="2:14" x14ac:dyDescent="0.2">
      <c r="B3551" s="20">
        <f>Разбивка_по_щитам!B3556</f>
        <v>0</v>
      </c>
      <c r="C3551" s="20">
        <f>Разбивка_по_щитам!C3556</f>
        <v>0</v>
      </c>
      <c r="D3551" s="20">
        <f>Разбивка_по_щитам!F3556</f>
        <v>0</v>
      </c>
      <c r="E3551" s="20">
        <f>Разбивка_по_щитам!H3556</f>
        <v>0</v>
      </c>
      <c r="F3551" s="20">
        <f>Разбивка_по_щитам!I3556</f>
        <v>0</v>
      </c>
      <c r="G3551" s="20">
        <f>Разбивка_по_щитам!J3556</f>
        <v>0</v>
      </c>
      <c r="H3551" s="20">
        <f>Разбивка_по_щитам!K3556</f>
        <v>0</v>
      </c>
      <c r="I3551" s="20">
        <f>Разбивка_по_щитам!L3556</f>
        <v>0</v>
      </c>
      <c r="J3551" s="20">
        <f>Разбивка_по_щитам!M3556</f>
        <v>0</v>
      </c>
      <c r="K3551" s="20">
        <f>Разбивка_по_щитам!N3556</f>
        <v>0</v>
      </c>
      <c r="L3551" s="20"/>
      <c r="M3551" s="20">
        <f>Разбивка_по_щитам!P3556</f>
        <v>0</v>
      </c>
      <c r="N3551" s="20"/>
    </row>
    <row r="3552" spans="2:14" x14ac:dyDescent="0.2">
      <c r="B3552" s="20">
        <f>Разбивка_по_щитам!B3557</f>
        <v>0</v>
      </c>
      <c r="C3552" s="20">
        <f>Разбивка_по_щитам!C3557</f>
        <v>0</v>
      </c>
      <c r="D3552" s="20">
        <f>Разбивка_по_щитам!F3557</f>
        <v>0</v>
      </c>
      <c r="E3552" s="20">
        <f>Разбивка_по_щитам!H3557</f>
        <v>0</v>
      </c>
      <c r="F3552" s="20">
        <f>Разбивка_по_щитам!I3557</f>
        <v>0</v>
      </c>
      <c r="G3552" s="20">
        <f>Разбивка_по_щитам!J3557</f>
        <v>0</v>
      </c>
      <c r="H3552" s="20">
        <f>Разбивка_по_щитам!K3557</f>
        <v>0</v>
      </c>
      <c r="I3552" s="20">
        <f>Разбивка_по_щитам!L3557</f>
        <v>0</v>
      </c>
      <c r="J3552" s="20">
        <f>Разбивка_по_щитам!M3557</f>
        <v>0</v>
      </c>
      <c r="K3552" s="20">
        <f>Разбивка_по_щитам!N3557</f>
        <v>0</v>
      </c>
      <c r="L3552" s="20"/>
      <c r="M3552" s="20">
        <f>Разбивка_по_щитам!P3557</f>
        <v>0</v>
      </c>
      <c r="N3552" s="20"/>
    </row>
    <row r="3553" spans="2:14" x14ac:dyDescent="0.2">
      <c r="B3553" s="20">
        <f>Разбивка_по_щитам!B3558</f>
        <v>0</v>
      </c>
      <c r="C3553" s="20">
        <f>Разбивка_по_щитам!C3558</f>
        <v>0</v>
      </c>
      <c r="D3553" s="20">
        <f>Разбивка_по_щитам!F3558</f>
        <v>0</v>
      </c>
      <c r="E3553" s="20">
        <f>Разбивка_по_щитам!H3558</f>
        <v>0</v>
      </c>
      <c r="F3553" s="20">
        <f>Разбивка_по_щитам!I3558</f>
        <v>0</v>
      </c>
      <c r="G3553" s="20">
        <f>Разбивка_по_щитам!J3558</f>
        <v>0</v>
      </c>
      <c r="H3553" s="20">
        <f>Разбивка_по_щитам!K3558</f>
        <v>0</v>
      </c>
      <c r="I3553" s="20">
        <f>Разбивка_по_щитам!L3558</f>
        <v>0</v>
      </c>
      <c r="J3553" s="20">
        <f>Разбивка_по_щитам!M3558</f>
        <v>0</v>
      </c>
      <c r="K3553" s="20">
        <f>Разбивка_по_щитам!N3558</f>
        <v>0</v>
      </c>
      <c r="L3553" s="20"/>
      <c r="M3553" s="20">
        <f>Разбивка_по_щитам!P3558</f>
        <v>0</v>
      </c>
      <c r="N3553" s="20"/>
    </row>
    <row r="3554" spans="2:14" x14ac:dyDescent="0.2">
      <c r="B3554" s="20">
        <f>Разбивка_по_щитам!B3559</f>
        <v>0</v>
      </c>
      <c r="C3554" s="20">
        <f>Разбивка_по_щитам!C3559</f>
        <v>0</v>
      </c>
      <c r="D3554" s="20">
        <f>Разбивка_по_щитам!F3559</f>
        <v>0</v>
      </c>
      <c r="E3554" s="20">
        <f>Разбивка_по_щитам!H3559</f>
        <v>0</v>
      </c>
      <c r="F3554" s="20">
        <f>Разбивка_по_щитам!I3559</f>
        <v>0</v>
      </c>
      <c r="G3554" s="20">
        <f>Разбивка_по_щитам!J3559</f>
        <v>0</v>
      </c>
      <c r="H3554" s="20">
        <f>Разбивка_по_щитам!K3559</f>
        <v>0</v>
      </c>
      <c r="I3554" s="20">
        <f>Разбивка_по_щитам!L3559</f>
        <v>0</v>
      </c>
      <c r="J3554" s="20">
        <f>Разбивка_по_щитам!M3559</f>
        <v>0</v>
      </c>
      <c r="K3554" s="20">
        <f>Разбивка_по_щитам!N3559</f>
        <v>0</v>
      </c>
      <c r="L3554" s="20"/>
      <c r="M3554" s="20">
        <f>Разбивка_по_щитам!P3559</f>
        <v>0</v>
      </c>
      <c r="N3554" s="20"/>
    </row>
    <row r="3555" spans="2:14" x14ac:dyDescent="0.2">
      <c r="B3555" s="20">
        <f>Разбивка_по_щитам!B3560</f>
        <v>0</v>
      </c>
      <c r="C3555" s="20">
        <f>Разбивка_по_щитам!C3560</f>
        <v>0</v>
      </c>
      <c r="D3555" s="20">
        <f>Разбивка_по_щитам!F3560</f>
        <v>0</v>
      </c>
      <c r="E3555" s="20">
        <f>Разбивка_по_щитам!H3560</f>
        <v>0</v>
      </c>
      <c r="F3555" s="20">
        <f>Разбивка_по_щитам!I3560</f>
        <v>0</v>
      </c>
      <c r="G3555" s="20">
        <f>Разбивка_по_щитам!J3560</f>
        <v>0</v>
      </c>
      <c r="H3555" s="20">
        <f>Разбивка_по_щитам!K3560</f>
        <v>0</v>
      </c>
      <c r="I3555" s="20">
        <f>Разбивка_по_щитам!L3560</f>
        <v>0</v>
      </c>
      <c r="J3555" s="20">
        <f>Разбивка_по_щитам!M3560</f>
        <v>0</v>
      </c>
      <c r="K3555" s="20">
        <f>Разбивка_по_щитам!N3560</f>
        <v>0</v>
      </c>
      <c r="L3555" s="20"/>
      <c r="M3555" s="20">
        <f>Разбивка_по_щитам!P3560</f>
        <v>0</v>
      </c>
      <c r="N3555" s="20"/>
    </row>
    <row r="3556" spans="2:14" x14ac:dyDescent="0.2">
      <c r="B3556" s="20">
        <f>Разбивка_по_щитам!B3561</f>
        <v>0</v>
      </c>
      <c r="C3556" s="20">
        <f>Разбивка_по_щитам!C3561</f>
        <v>0</v>
      </c>
      <c r="D3556" s="20">
        <f>Разбивка_по_щитам!F3561</f>
        <v>0</v>
      </c>
      <c r="E3556" s="20">
        <f>Разбивка_по_щитам!H3561</f>
        <v>0</v>
      </c>
      <c r="F3556" s="20">
        <f>Разбивка_по_щитам!I3561</f>
        <v>0</v>
      </c>
      <c r="G3556" s="20">
        <f>Разбивка_по_щитам!J3561</f>
        <v>0</v>
      </c>
      <c r="H3556" s="20">
        <f>Разбивка_по_щитам!K3561</f>
        <v>0</v>
      </c>
      <c r="I3556" s="20">
        <f>Разбивка_по_щитам!L3561</f>
        <v>0</v>
      </c>
      <c r="J3556" s="20">
        <f>Разбивка_по_щитам!M3561</f>
        <v>0</v>
      </c>
      <c r="K3556" s="20">
        <f>Разбивка_по_щитам!N3561</f>
        <v>0</v>
      </c>
      <c r="L3556" s="20"/>
      <c r="M3556" s="20">
        <f>Разбивка_по_щитам!P3561</f>
        <v>0</v>
      </c>
      <c r="N3556" s="20"/>
    </row>
    <row r="3557" spans="2:14" x14ac:dyDescent="0.2">
      <c r="B3557" s="20">
        <f>Разбивка_по_щитам!B3562</f>
        <v>0</v>
      </c>
      <c r="C3557" s="20">
        <f>Разбивка_по_щитам!C3562</f>
        <v>0</v>
      </c>
      <c r="D3557" s="20">
        <f>Разбивка_по_щитам!F3562</f>
        <v>0</v>
      </c>
      <c r="E3557" s="20">
        <f>Разбивка_по_щитам!H3562</f>
        <v>0</v>
      </c>
      <c r="F3557" s="20">
        <f>Разбивка_по_щитам!I3562</f>
        <v>0</v>
      </c>
      <c r="G3557" s="20">
        <f>Разбивка_по_щитам!J3562</f>
        <v>0</v>
      </c>
      <c r="H3557" s="20">
        <f>Разбивка_по_щитам!K3562</f>
        <v>0</v>
      </c>
      <c r="I3557" s="20">
        <f>Разбивка_по_щитам!L3562</f>
        <v>0</v>
      </c>
      <c r="J3557" s="20">
        <f>Разбивка_по_щитам!M3562</f>
        <v>0</v>
      </c>
      <c r="K3557" s="20">
        <f>Разбивка_по_щитам!N3562</f>
        <v>0</v>
      </c>
      <c r="L3557" s="20"/>
      <c r="M3557" s="20">
        <f>Разбивка_по_щитам!P3562</f>
        <v>0</v>
      </c>
      <c r="N3557" s="20"/>
    </row>
    <row r="3558" spans="2:14" x14ac:dyDescent="0.2">
      <c r="B3558" s="20">
        <f>Разбивка_по_щитам!B3563</f>
        <v>0</v>
      </c>
      <c r="C3558" s="20">
        <f>Разбивка_по_щитам!C3563</f>
        <v>0</v>
      </c>
      <c r="D3558" s="20">
        <f>Разбивка_по_щитам!F3563</f>
        <v>0</v>
      </c>
      <c r="E3558" s="20">
        <f>Разбивка_по_щитам!H3563</f>
        <v>0</v>
      </c>
      <c r="F3558" s="20">
        <f>Разбивка_по_щитам!I3563</f>
        <v>0</v>
      </c>
      <c r="G3558" s="20">
        <f>Разбивка_по_щитам!J3563</f>
        <v>0</v>
      </c>
      <c r="H3558" s="20">
        <f>Разбивка_по_щитам!K3563</f>
        <v>0</v>
      </c>
      <c r="I3558" s="20">
        <f>Разбивка_по_щитам!L3563</f>
        <v>0</v>
      </c>
      <c r="J3558" s="20">
        <f>Разбивка_по_щитам!M3563</f>
        <v>0</v>
      </c>
      <c r="K3558" s="20">
        <f>Разбивка_по_щитам!N3563</f>
        <v>0</v>
      </c>
      <c r="L3558" s="20"/>
      <c r="M3558" s="20">
        <f>Разбивка_по_щитам!P3563</f>
        <v>0</v>
      </c>
      <c r="N3558" s="20"/>
    </row>
    <row r="3559" spans="2:14" x14ac:dyDescent="0.2">
      <c r="B3559" s="20">
        <f>Разбивка_по_щитам!B3564</f>
        <v>0</v>
      </c>
      <c r="C3559" s="20">
        <f>Разбивка_по_щитам!C3564</f>
        <v>0</v>
      </c>
      <c r="D3559" s="20">
        <f>Разбивка_по_щитам!F3564</f>
        <v>0</v>
      </c>
      <c r="E3559" s="20">
        <f>Разбивка_по_щитам!H3564</f>
        <v>0</v>
      </c>
      <c r="F3559" s="20">
        <f>Разбивка_по_щитам!I3564</f>
        <v>0</v>
      </c>
      <c r="G3559" s="20">
        <f>Разбивка_по_щитам!J3564</f>
        <v>0</v>
      </c>
      <c r="H3559" s="20">
        <f>Разбивка_по_щитам!K3564</f>
        <v>0</v>
      </c>
      <c r="I3559" s="20">
        <f>Разбивка_по_щитам!L3564</f>
        <v>0</v>
      </c>
      <c r="J3559" s="20">
        <f>Разбивка_по_щитам!M3564</f>
        <v>0</v>
      </c>
      <c r="K3559" s="20">
        <f>Разбивка_по_щитам!N3564</f>
        <v>0</v>
      </c>
      <c r="L3559" s="20"/>
      <c r="M3559" s="20">
        <f>Разбивка_по_щитам!P3564</f>
        <v>0</v>
      </c>
      <c r="N3559" s="20"/>
    </row>
    <row r="3560" spans="2:14" x14ac:dyDescent="0.2">
      <c r="B3560" s="20">
        <f>Разбивка_по_щитам!B3565</f>
        <v>0</v>
      </c>
      <c r="C3560" s="20">
        <f>Разбивка_по_щитам!C3565</f>
        <v>0</v>
      </c>
      <c r="D3560" s="20">
        <f>Разбивка_по_щитам!F3565</f>
        <v>0</v>
      </c>
      <c r="E3560" s="20">
        <f>Разбивка_по_щитам!H3565</f>
        <v>0</v>
      </c>
      <c r="F3560" s="20">
        <f>Разбивка_по_щитам!I3565</f>
        <v>0</v>
      </c>
      <c r="G3560" s="20">
        <f>Разбивка_по_щитам!J3565</f>
        <v>0</v>
      </c>
      <c r="H3560" s="20">
        <f>Разбивка_по_щитам!K3565</f>
        <v>0</v>
      </c>
      <c r="I3560" s="20">
        <f>Разбивка_по_щитам!L3565</f>
        <v>0</v>
      </c>
      <c r="J3560" s="20">
        <f>Разбивка_по_щитам!M3565</f>
        <v>0</v>
      </c>
      <c r="K3560" s="20">
        <f>Разбивка_по_щитам!N3565</f>
        <v>0</v>
      </c>
      <c r="L3560" s="20"/>
      <c r="M3560" s="20">
        <f>Разбивка_по_щитам!P3565</f>
        <v>0</v>
      </c>
      <c r="N3560" s="20"/>
    </row>
    <row r="3561" spans="2:14" x14ac:dyDescent="0.2">
      <c r="B3561" s="20">
        <f>Разбивка_по_щитам!B3566</f>
        <v>0</v>
      </c>
      <c r="C3561" s="20">
        <f>Разбивка_по_щитам!C3566</f>
        <v>0</v>
      </c>
      <c r="D3561" s="20">
        <f>Разбивка_по_щитам!F3566</f>
        <v>0</v>
      </c>
      <c r="E3561" s="20">
        <f>Разбивка_по_щитам!H3566</f>
        <v>0</v>
      </c>
      <c r="F3561" s="20">
        <f>Разбивка_по_щитам!I3566</f>
        <v>0</v>
      </c>
      <c r="G3561" s="20">
        <f>Разбивка_по_щитам!J3566</f>
        <v>0</v>
      </c>
      <c r="H3561" s="20">
        <f>Разбивка_по_щитам!K3566</f>
        <v>0</v>
      </c>
      <c r="I3561" s="20">
        <f>Разбивка_по_щитам!L3566</f>
        <v>0</v>
      </c>
      <c r="J3561" s="20">
        <f>Разбивка_по_щитам!M3566</f>
        <v>0</v>
      </c>
      <c r="K3561" s="20">
        <f>Разбивка_по_щитам!N3566</f>
        <v>0</v>
      </c>
      <c r="L3561" s="20"/>
      <c r="M3561" s="20">
        <f>Разбивка_по_щитам!P3566</f>
        <v>0</v>
      </c>
      <c r="N3561" s="20"/>
    </row>
    <row r="3562" spans="2:14" x14ac:dyDescent="0.2">
      <c r="B3562" s="20">
        <f>Разбивка_по_щитам!B3567</f>
        <v>0</v>
      </c>
      <c r="C3562" s="20">
        <f>Разбивка_по_щитам!C3567</f>
        <v>0</v>
      </c>
      <c r="D3562" s="20">
        <f>Разбивка_по_щитам!F3567</f>
        <v>0</v>
      </c>
      <c r="E3562" s="20">
        <f>Разбивка_по_щитам!H3567</f>
        <v>0</v>
      </c>
      <c r="F3562" s="20">
        <f>Разбивка_по_щитам!I3567</f>
        <v>0</v>
      </c>
      <c r="G3562" s="20">
        <f>Разбивка_по_щитам!J3567</f>
        <v>0</v>
      </c>
      <c r="H3562" s="20">
        <f>Разбивка_по_щитам!K3567</f>
        <v>0</v>
      </c>
      <c r="I3562" s="20">
        <f>Разбивка_по_щитам!L3567</f>
        <v>0</v>
      </c>
      <c r="J3562" s="20">
        <f>Разбивка_по_щитам!M3567</f>
        <v>0</v>
      </c>
      <c r="K3562" s="20">
        <f>Разбивка_по_щитам!N3567</f>
        <v>0</v>
      </c>
      <c r="L3562" s="20"/>
      <c r="M3562" s="20">
        <f>Разбивка_по_щитам!P3567</f>
        <v>0</v>
      </c>
      <c r="N3562" s="20"/>
    </row>
    <row r="3563" spans="2:14" x14ac:dyDescent="0.2">
      <c r="B3563" s="20">
        <f>Разбивка_по_щитам!B3568</f>
        <v>0</v>
      </c>
      <c r="C3563" s="20">
        <f>Разбивка_по_щитам!C3568</f>
        <v>0</v>
      </c>
      <c r="D3563" s="20">
        <f>Разбивка_по_щитам!F3568</f>
        <v>0</v>
      </c>
      <c r="E3563" s="20">
        <f>Разбивка_по_щитам!H3568</f>
        <v>0</v>
      </c>
      <c r="F3563" s="20">
        <f>Разбивка_по_щитам!I3568</f>
        <v>0</v>
      </c>
      <c r="G3563" s="20">
        <f>Разбивка_по_щитам!J3568</f>
        <v>0</v>
      </c>
      <c r="H3563" s="20">
        <f>Разбивка_по_щитам!K3568</f>
        <v>0</v>
      </c>
      <c r="I3563" s="20">
        <f>Разбивка_по_щитам!L3568</f>
        <v>0</v>
      </c>
      <c r="J3563" s="20">
        <f>Разбивка_по_щитам!M3568</f>
        <v>0</v>
      </c>
      <c r="K3563" s="20">
        <f>Разбивка_по_щитам!N3568</f>
        <v>0</v>
      </c>
      <c r="L3563" s="20"/>
      <c r="M3563" s="20">
        <f>Разбивка_по_щитам!P3568</f>
        <v>0</v>
      </c>
      <c r="N3563" s="20"/>
    </row>
    <row r="3564" spans="2:14" x14ac:dyDescent="0.2">
      <c r="B3564" s="20">
        <f>Разбивка_по_щитам!B3569</f>
        <v>0</v>
      </c>
      <c r="C3564" s="20">
        <f>Разбивка_по_щитам!C3569</f>
        <v>0</v>
      </c>
      <c r="D3564" s="20">
        <f>Разбивка_по_щитам!F3569</f>
        <v>0</v>
      </c>
      <c r="E3564" s="20">
        <f>Разбивка_по_щитам!H3569</f>
        <v>0</v>
      </c>
      <c r="F3564" s="20">
        <f>Разбивка_по_щитам!I3569</f>
        <v>0</v>
      </c>
      <c r="G3564" s="20">
        <f>Разбивка_по_щитам!J3569</f>
        <v>0</v>
      </c>
      <c r="H3564" s="20">
        <f>Разбивка_по_щитам!K3569</f>
        <v>0</v>
      </c>
      <c r="I3564" s="20">
        <f>Разбивка_по_щитам!L3569</f>
        <v>0</v>
      </c>
      <c r="J3564" s="20">
        <f>Разбивка_по_щитам!M3569</f>
        <v>0</v>
      </c>
      <c r="K3564" s="20">
        <f>Разбивка_по_щитам!N3569</f>
        <v>0</v>
      </c>
      <c r="L3564" s="20"/>
      <c r="M3564" s="20">
        <f>Разбивка_по_щитам!P3569</f>
        <v>0</v>
      </c>
      <c r="N3564" s="20"/>
    </row>
    <row r="3565" spans="2:14" x14ac:dyDescent="0.2">
      <c r="B3565" s="20">
        <f>Разбивка_по_щитам!B3570</f>
        <v>0</v>
      </c>
      <c r="C3565" s="20">
        <f>Разбивка_по_щитам!C3570</f>
        <v>0</v>
      </c>
      <c r="D3565" s="20">
        <f>Разбивка_по_щитам!F3570</f>
        <v>0</v>
      </c>
      <c r="E3565" s="20">
        <f>Разбивка_по_щитам!H3570</f>
        <v>0</v>
      </c>
      <c r="F3565" s="20">
        <f>Разбивка_по_щитам!I3570</f>
        <v>0</v>
      </c>
      <c r="G3565" s="20">
        <f>Разбивка_по_щитам!J3570</f>
        <v>0</v>
      </c>
      <c r="H3565" s="20">
        <f>Разбивка_по_щитам!K3570</f>
        <v>0</v>
      </c>
      <c r="I3565" s="20">
        <f>Разбивка_по_щитам!L3570</f>
        <v>0</v>
      </c>
      <c r="J3565" s="20">
        <f>Разбивка_по_щитам!M3570</f>
        <v>0</v>
      </c>
      <c r="K3565" s="20">
        <f>Разбивка_по_щитам!N3570</f>
        <v>0</v>
      </c>
      <c r="L3565" s="20"/>
      <c r="M3565" s="20">
        <f>Разбивка_по_щитам!P3570</f>
        <v>0</v>
      </c>
      <c r="N3565" s="20"/>
    </row>
    <row r="3566" spans="2:14" x14ac:dyDescent="0.2">
      <c r="B3566" s="20">
        <f>Разбивка_по_щитам!B3571</f>
        <v>0</v>
      </c>
      <c r="C3566" s="20">
        <f>Разбивка_по_щитам!C3571</f>
        <v>0</v>
      </c>
      <c r="D3566" s="20">
        <f>Разбивка_по_щитам!F3571</f>
        <v>0</v>
      </c>
      <c r="E3566" s="20">
        <f>Разбивка_по_щитам!H3571</f>
        <v>0</v>
      </c>
      <c r="F3566" s="20">
        <f>Разбивка_по_щитам!I3571</f>
        <v>0</v>
      </c>
      <c r="G3566" s="20">
        <f>Разбивка_по_щитам!J3571</f>
        <v>0</v>
      </c>
      <c r="H3566" s="20">
        <f>Разбивка_по_щитам!K3571</f>
        <v>0</v>
      </c>
      <c r="I3566" s="20">
        <f>Разбивка_по_щитам!L3571</f>
        <v>0</v>
      </c>
      <c r="J3566" s="20">
        <f>Разбивка_по_щитам!M3571</f>
        <v>0</v>
      </c>
      <c r="K3566" s="20">
        <f>Разбивка_по_щитам!N3571</f>
        <v>0</v>
      </c>
      <c r="L3566" s="20"/>
      <c r="M3566" s="20">
        <f>Разбивка_по_щитам!P3571</f>
        <v>0</v>
      </c>
      <c r="N3566" s="20"/>
    </row>
    <row r="3567" spans="2:14" x14ac:dyDescent="0.2">
      <c r="B3567" s="20">
        <f>Разбивка_по_щитам!B3572</f>
        <v>0</v>
      </c>
      <c r="C3567" s="20">
        <f>Разбивка_по_щитам!C3572</f>
        <v>0</v>
      </c>
      <c r="D3567" s="20">
        <f>Разбивка_по_щитам!F3572</f>
        <v>0</v>
      </c>
      <c r="E3567" s="20">
        <f>Разбивка_по_щитам!H3572</f>
        <v>0</v>
      </c>
      <c r="F3567" s="20">
        <f>Разбивка_по_щитам!I3572</f>
        <v>0</v>
      </c>
      <c r="G3567" s="20">
        <f>Разбивка_по_щитам!J3572</f>
        <v>0</v>
      </c>
      <c r="H3567" s="20">
        <f>Разбивка_по_щитам!K3572</f>
        <v>0</v>
      </c>
      <c r="I3567" s="20">
        <f>Разбивка_по_щитам!L3572</f>
        <v>0</v>
      </c>
      <c r="J3567" s="20">
        <f>Разбивка_по_щитам!M3572</f>
        <v>0</v>
      </c>
      <c r="K3567" s="20">
        <f>Разбивка_по_щитам!N3572</f>
        <v>0</v>
      </c>
      <c r="L3567" s="20"/>
      <c r="M3567" s="20">
        <f>Разбивка_по_щитам!P3572</f>
        <v>0</v>
      </c>
      <c r="N3567" s="20"/>
    </row>
    <row r="3568" spans="2:14" x14ac:dyDescent="0.2">
      <c r="B3568" s="20">
        <f>Разбивка_по_щитам!B3573</f>
        <v>0</v>
      </c>
      <c r="C3568" s="20">
        <f>Разбивка_по_щитам!C3573</f>
        <v>0</v>
      </c>
      <c r="D3568" s="20">
        <f>Разбивка_по_щитам!F3573</f>
        <v>0</v>
      </c>
      <c r="E3568" s="20">
        <f>Разбивка_по_щитам!H3573</f>
        <v>0</v>
      </c>
      <c r="F3568" s="20">
        <f>Разбивка_по_щитам!I3573</f>
        <v>0</v>
      </c>
      <c r="G3568" s="20">
        <f>Разбивка_по_щитам!J3573</f>
        <v>0</v>
      </c>
      <c r="H3568" s="20">
        <f>Разбивка_по_щитам!K3573</f>
        <v>0</v>
      </c>
      <c r="I3568" s="20">
        <f>Разбивка_по_щитам!L3573</f>
        <v>0</v>
      </c>
      <c r="J3568" s="20">
        <f>Разбивка_по_щитам!M3573</f>
        <v>0</v>
      </c>
      <c r="K3568" s="20">
        <f>Разбивка_по_щитам!N3573</f>
        <v>0</v>
      </c>
      <c r="L3568" s="20"/>
      <c r="M3568" s="20">
        <f>Разбивка_по_щитам!P3573</f>
        <v>0</v>
      </c>
      <c r="N3568" s="20"/>
    </row>
    <row r="3569" spans="2:14" x14ac:dyDescent="0.2">
      <c r="B3569" s="20">
        <f>Разбивка_по_щитам!B3574</f>
        <v>0</v>
      </c>
      <c r="C3569" s="20">
        <f>Разбивка_по_щитам!C3574</f>
        <v>0</v>
      </c>
      <c r="D3569" s="20">
        <f>Разбивка_по_щитам!F3574</f>
        <v>0</v>
      </c>
      <c r="E3569" s="20">
        <f>Разбивка_по_щитам!H3574</f>
        <v>0</v>
      </c>
      <c r="F3569" s="20">
        <f>Разбивка_по_щитам!I3574</f>
        <v>0</v>
      </c>
      <c r="G3569" s="20">
        <f>Разбивка_по_щитам!J3574</f>
        <v>0</v>
      </c>
      <c r="H3569" s="20">
        <f>Разбивка_по_щитам!K3574</f>
        <v>0</v>
      </c>
      <c r="I3569" s="20">
        <f>Разбивка_по_щитам!L3574</f>
        <v>0</v>
      </c>
      <c r="J3569" s="20">
        <f>Разбивка_по_щитам!M3574</f>
        <v>0</v>
      </c>
      <c r="K3569" s="20">
        <f>Разбивка_по_щитам!N3574</f>
        <v>0</v>
      </c>
      <c r="L3569" s="20"/>
      <c r="M3569" s="20">
        <f>Разбивка_по_щитам!P3574</f>
        <v>0</v>
      </c>
      <c r="N3569" s="20"/>
    </row>
    <row r="3570" spans="2:14" x14ac:dyDescent="0.2">
      <c r="B3570" s="20">
        <f>Разбивка_по_щитам!B3575</f>
        <v>0</v>
      </c>
      <c r="C3570" s="20">
        <f>Разбивка_по_щитам!C3575</f>
        <v>0</v>
      </c>
      <c r="D3570" s="20">
        <f>Разбивка_по_щитам!F3575</f>
        <v>0</v>
      </c>
      <c r="E3570" s="20">
        <f>Разбивка_по_щитам!H3575</f>
        <v>0</v>
      </c>
      <c r="F3570" s="20">
        <f>Разбивка_по_щитам!I3575</f>
        <v>0</v>
      </c>
      <c r="G3570" s="20">
        <f>Разбивка_по_щитам!J3575</f>
        <v>0</v>
      </c>
      <c r="H3570" s="20">
        <f>Разбивка_по_щитам!K3575</f>
        <v>0</v>
      </c>
      <c r="I3570" s="20">
        <f>Разбивка_по_щитам!L3575</f>
        <v>0</v>
      </c>
      <c r="J3570" s="20">
        <f>Разбивка_по_щитам!M3575</f>
        <v>0</v>
      </c>
      <c r="K3570" s="20">
        <f>Разбивка_по_щитам!N3575</f>
        <v>0</v>
      </c>
      <c r="L3570" s="20"/>
      <c r="M3570" s="20">
        <f>Разбивка_по_щитам!P3575</f>
        <v>0</v>
      </c>
      <c r="N3570" s="20"/>
    </row>
    <row r="3571" spans="2:14" x14ac:dyDescent="0.2">
      <c r="B3571" s="20">
        <f>Разбивка_по_щитам!B3576</f>
        <v>0</v>
      </c>
      <c r="C3571" s="20">
        <f>Разбивка_по_щитам!C3576</f>
        <v>0</v>
      </c>
      <c r="D3571" s="20">
        <f>Разбивка_по_щитам!F3576</f>
        <v>0</v>
      </c>
      <c r="E3571" s="20">
        <f>Разбивка_по_щитам!H3576</f>
        <v>0</v>
      </c>
      <c r="F3571" s="20">
        <f>Разбивка_по_щитам!I3576</f>
        <v>0</v>
      </c>
      <c r="G3571" s="20">
        <f>Разбивка_по_щитам!J3576</f>
        <v>0</v>
      </c>
      <c r="H3571" s="20">
        <f>Разбивка_по_щитам!K3576</f>
        <v>0</v>
      </c>
      <c r="I3571" s="20">
        <f>Разбивка_по_щитам!L3576</f>
        <v>0</v>
      </c>
      <c r="J3571" s="20">
        <f>Разбивка_по_щитам!M3576</f>
        <v>0</v>
      </c>
      <c r="K3571" s="20">
        <f>Разбивка_по_щитам!N3576</f>
        <v>0</v>
      </c>
      <c r="L3571" s="20"/>
      <c r="M3571" s="20">
        <f>Разбивка_по_щитам!P3576</f>
        <v>0</v>
      </c>
      <c r="N3571" s="20"/>
    </row>
    <row r="3572" spans="2:14" x14ac:dyDescent="0.2">
      <c r="B3572" s="20">
        <f>Разбивка_по_щитам!B3577</f>
        <v>0</v>
      </c>
      <c r="C3572" s="20">
        <f>Разбивка_по_щитам!C3577</f>
        <v>0</v>
      </c>
      <c r="D3572" s="20">
        <f>Разбивка_по_щитам!F3577</f>
        <v>0</v>
      </c>
      <c r="E3572" s="20">
        <f>Разбивка_по_щитам!H3577</f>
        <v>0</v>
      </c>
      <c r="F3572" s="20">
        <f>Разбивка_по_щитам!I3577</f>
        <v>0</v>
      </c>
      <c r="G3572" s="20">
        <f>Разбивка_по_щитам!J3577</f>
        <v>0</v>
      </c>
      <c r="H3572" s="20">
        <f>Разбивка_по_щитам!K3577</f>
        <v>0</v>
      </c>
      <c r="I3572" s="20">
        <f>Разбивка_по_щитам!L3577</f>
        <v>0</v>
      </c>
      <c r="J3572" s="20">
        <f>Разбивка_по_щитам!M3577</f>
        <v>0</v>
      </c>
      <c r="K3572" s="20">
        <f>Разбивка_по_щитам!N3577</f>
        <v>0</v>
      </c>
      <c r="L3572" s="20"/>
      <c r="M3572" s="20">
        <f>Разбивка_по_щитам!P3577</f>
        <v>0</v>
      </c>
      <c r="N3572" s="20"/>
    </row>
    <row r="3573" spans="2:14" x14ac:dyDescent="0.2">
      <c r="B3573" s="20">
        <f>Разбивка_по_щитам!B3578</f>
        <v>0</v>
      </c>
      <c r="C3573" s="20">
        <f>Разбивка_по_щитам!C3578</f>
        <v>0</v>
      </c>
      <c r="D3573" s="20">
        <f>Разбивка_по_щитам!F3578</f>
        <v>0</v>
      </c>
      <c r="E3573" s="20">
        <f>Разбивка_по_щитам!H3578</f>
        <v>0</v>
      </c>
      <c r="F3573" s="20">
        <f>Разбивка_по_щитам!I3578</f>
        <v>0</v>
      </c>
      <c r="G3573" s="20">
        <f>Разбивка_по_щитам!J3578</f>
        <v>0</v>
      </c>
      <c r="H3573" s="20">
        <f>Разбивка_по_щитам!K3578</f>
        <v>0</v>
      </c>
      <c r="I3573" s="20">
        <f>Разбивка_по_щитам!L3578</f>
        <v>0</v>
      </c>
      <c r="J3573" s="20">
        <f>Разбивка_по_щитам!M3578</f>
        <v>0</v>
      </c>
      <c r="K3573" s="20">
        <f>Разбивка_по_щитам!N3578</f>
        <v>0</v>
      </c>
      <c r="L3573" s="20"/>
      <c r="M3573" s="20">
        <f>Разбивка_по_щитам!P3578</f>
        <v>0</v>
      </c>
      <c r="N3573" s="20"/>
    </row>
    <row r="3574" spans="2:14" x14ac:dyDescent="0.2">
      <c r="B3574" s="20">
        <f>Разбивка_по_щитам!B3579</f>
        <v>0</v>
      </c>
      <c r="C3574" s="20">
        <f>Разбивка_по_щитам!C3579</f>
        <v>0</v>
      </c>
      <c r="D3574" s="20">
        <f>Разбивка_по_щитам!F3579</f>
        <v>0</v>
      </c>
      <c r="E3574" s="20">
        <f>Разбивка_по_щитам!H3579</f>
        <v>0</v>
      </c>
      <c r="F3574" s="20">
        <f>Разбивка_по_щитам!I3579</f>
        <v>0</v>
      </c>
      <c r="G3574" s="20">
        <f>Разбивка_по_щитам!J3579</f>
        <v>0</v>
      </c>
      <c r="H3574" s="20">
        <f>Разбивка_по_щитам!K3579</f>
        <v>0</v>
      </c>
      <c r="I3574" s="20">
        <f>Разбивка_по_щитам!L3579</f>
        <v>0</v>
      </c>
      <c r="J3574" s="20">
        <f>Разбивка_по_щитам!M3579</f>
        <v>0</v>
      </c>
      <c r="K3574" s="20">
        <f>Разбивка_по_щитам!N3579</f>
        <v>0</v>
      </c>
      <c r="L3574" s="20"/>
      <c r="M3574" s="20">
        <f>Разбивка_по_щитам!P3579</f>
        <v>0</v>
      </c>
      <c r="N3574" s="20"/>
    </row>
    <row r="3575" spans="2:14" x14ac:dyDescent="0.2">
      <c r="B3575" s="20">
        <f>Разбивка_по_щитам!B3580</f>
        <v>0</v>
      </c>
      <c r="C3575" s="20">
        <f>Разбивка_по_щитам!C3580</f>
        <v>0</v>
      </c>
      <c r="D3575" s="20">
        <f>Разбивка_по_щитам!F3580</f>
        <v>0</v>
      </c>
      <c r="E3575" s="20">
        <f>Разбивка_по_щитам!H3580</f>
        <v>0</v>
      </c>
      <c r="F3575" s="20">
        <f>Разбивка_по_щитам!I3580</f>
        <v>0</v>
      </c>
      <c r="G3575" s="20">
        <f>Разбивка_по_щитам!J3580</f>
        <v>0</v>
      </c>
      <c r="H3575" s="20">
        <f>Разбивка_по_щитам!K3580</f>
        <v>0</v>
      </c>
      <c r="I3575" s="20">
        <f>Разбивка_по_щитам!L3580</f>
        <v>0</v>
      </c>
      <c r="J3575" s="20">
        <f>Разбивка_по_щитам!M3580</f>
        <v>0</v>
      </c>
      <c r="K3575" s="20">
        <f>Разбивка_по_щитам!N3580</f>
        <v>0</v>
      </c>
      <c r="L3575" s="20"/>
      <c r="M3575" s="20">
        <f>Разбивка_по_щитам!P3580</f>
        <v>0</v>
      </c>
      <c r="N3575" s="20"/>
    </row>
    <row r="3576" spans="2:14" x14ac:dyDescent="0.2">
      <c r="B3576" s="20">
        <f>Разбивка_по_щитам!B3581</f>
        <v>0</v>
      </c>
      <c r="C3576" s="20">
        <f>Разбивка_по_щитам!C3581</f>
        <v>0</v>
      </c>
      <c r="D3576" s="20">
        <f>Разбивка_по_щитам!F3581</f>
        <v>0</v>
      </c>
      <c r="E3576" s="20">
        <f>Разбивка_по_щитам!H3581</f>
        <v>0</v>
      </c>
      <c r="F3576" s="20">
        <f>Разбивка_по_щитам!I3581</f>
        <v>0</v>
      </c>
      <c r="G3576" s="20">
        <f>Разбивка_по_щитам!J3581</f>
        <v>0</v>
      </c>
      <c r="H3576" s="20">
        <f>Разбивка_по_щитам!K3581</f>
        <v>0</v>
      </c>
      <c r="I3576" s="20">
        <f>Разбивка_по_щитам!L3581</f>
        <v>0</v>
      </c>
      <c r="J3576" s="20">
        <f>Разбивка_по_щитам!M3581</f>
        <v>0</v>
      </c>
      <c r="K3576" s="20">
        <f>Разбивка_по_щитам!N3581</f>
        <v>0</v>
      </c>
      <c r="L3576" s="20"/>
      <c r="M3576" s="20">
        <f>Разбивка_по_щитам!P3581</f>
        <v>0</v>
      </c>
      <c r="N3576" s="20"/>
    </row>
    <row r="3577" spans="2:14" x14ac:dyDescent="0.2">
      <c r="B3577" s="20">
        <f>Разбивка_по_щитам!B3582</f>
        <v>0</v>
      </c>
      <c r="C3577" s="20">
        <f>Разбивка_по_щитам!C3582</f>
        <v>0</v>
      </c>
      <c r="D3577" s="20">
        <f>Разбивка_по_щитам!F3582</f>
        <v>0</v>
      </c>
      <c r="E3577" s="20">
        <f>Разбивка_по_щитам!H3582</f>
        <v>0</v>
      </c>
      <c r="F3577" s="20">
        <f>Разбивка_по_щитам!I3582</f>
        <v>0</v>
      </c>
      <c r="G3577" s="20">
        <f>Разбивка_по_щитам!J3582</f>
        <v>0</v>
      </c>
      <c r="H3577" s="20">
        <f>Разбивка_по_щитам!K3582</f>
        <v>0</v>
      </c>
      <c r="I3577" s="20">
        <f>Разбивка_по_щитам!L3582</f>
        <v>0</v>
      </c>
      <c r="J3577" s="20">
        <f>Разбивка_по_щитам!M3582</f>
        <v>0</v>
      </c>
      <c r="K3577" s="20">
        <f>Разбивка_по_щитам!N3582</f>
        <v>0</v>
      </c>
      <c r="L3577" s="20"/>
      <c r="M3577" s="20">
        <f>Разбивка_по_щитам!P3582</f>
        <v>0</v>
      </c>
      <c r="N3577" s="20"/>
    </row>
    <row r="3578" spans="2:14" x14ac:dyDescent="0.2">
      <c r="B3578" s="20">
        <f>Разбивка_по_щитам!B3583</f>
        <v>0</v>
      </c>
      <c r="C3578" s="20">
        <f>Разбивка_по_щитам!C3583</f>
        <v>0</v>
      </c>
      <c r="D3578" s="20">
        <f>Разбивка_по_щитам!F3583</f>
        <v>0</v>
      </c>
      <c r="E3578" s="20">
        <f>Разбивка_по_щитам!H3583</f>
        <v>0</v>
      </c>
      <c r="F3578" s="20">
        <f>Разбивка_по_щитам!I3583</f>
        <v>0</v>
      </c>
      <c r="G3578" s="20">
        <f>Разбивка_по_щитам!J3583</f>
        <v>0</v>
      </c>
      <c r="H3578" s="20">
        <f>Разбивка_по_щитам!K3583</f>
        <v>0</v>
      </c>
      <c r="I3578" s="20">
        <f>Разбивка_по_щитам!L3583</f>
        <v>0</v>
      </c>
      <c r="J3578" s="20">
        <f>Разбивка_по_щитам!M3583</f>
        <v>0</v>
      </c>
      <c r="K3578" s="20">
        <f>Разбивка_по_щитам!N3583</f>
        <v>0</v>
      </c>
      <c r="L3578" s="20"/>
      <c r="M3578" s="20">
        <f>Разбивка_по_щитам!P3583</f>
        <v>0</v>
      </c>
      <c r="N3578" s="20"/>
    </row>
    <row r="3579" spans="2:14" x14ac:dyDescent="0.2">
      <c r="B3579" s="20">
        <f>Разбивка_по_щитам!B3584</f>
        <v>0</v>
      </c>
      <c r="C3579" s="20">
        <f>Разбивка_по_щитам!C3584</f>
        <v>0</v>
      </c>
      <c r="D3579" s="20">
        <f>Разбивка_по_щитам!F3584</f>
        <v>0</v>
      </c>
      <c r="E3579" s="20">
        <f>Разбивка_по_щитам!H3584</f>
        <v>0</v>
      </c>
      <c r="F3579" s="20">
        <f>Разбивка_по_щитам!I3584</f>
        <v>0</v>
      </c>
      <c r="G3579" s="20">
        <f>Разбивка_по_щитам!J3584</f>
        <v>0</v>
      </c>
      <c r="H3579" s="20">
        <f>Разбивка_по_щитам!K3584</f>
        <v>0</v>
      </c>
      <c r="I3579" s="20">
        <f>Разбивка_по_щитам!L3584</f>
        <v>0</v>
      </c>
      <c r="J3579" s="20">
        <f>Разбивка_по_щитам!M3584</f>
        <v>0</v>
      </c>
      <c r="K3579" s="20">
        <f>Разбивка_по_щитам!N3584</f>
        <v>0</v>
      </c>
      <c r="L3579" s="20"/>
      <c r="M3579" s="20">
        <f>Разбивка_по_щитам!P3584</f>
        <v>0</v>
      </c>
      <c r="N3579" s="20"/>
    </row>
    <row r="3580" spans="2:14" x14ac:dyDescent="0.2">
      <c r="B3580" s="20">
        <f>Разбивка_по_щитам!B3585</f>
        <v>0</v>
      </c>
      <c r="C3580" s="20">
        <f>Разбивка_по_щитам!C3585</f>
        <v>0</v>
      </c>
      <c r="D3580" s="20">
        <f>Разбивка_по_щитам!F3585</f>
        <v>0</v>
      </c>
      <c r="E3580" s="20">
        <f>Разбивка_по_щитам!H3585</f>
        <v>0</v>
      </c>
      <c r="F3580" s="20">
        <f>Разбивка_по_щитам!I3585</f>
        <v>0</v>
      </c>
      <c r="G3580" s="20">
        <f>Разбивка_по_щитам!J3585</f>
        <v>0</v>
      </c>
      <c r="H3580" s="20">
        <f>Разбивка_по_щитам!K3585</f>
        <v>0</v>
      </c>
      <c r="I3580" s="20">
        <f>Разбивка_по_щитам!L3585</f>
        <v>0</v>
      </c>
      <c r="J3580" s="20">
        <f>Разбивка_по_щитам!M3585</f>
        <v>0</v>
      </c>
      <c r="K3580" s="20">
        <f>Разбивка_по_щитам!N3585</f>
        <v>0</v>
      </c>
      <c r="L3580" s="20"/>
      <c r="M3580" s="20">
        <f>Разбивка_по_щитам!P3585</f>
        <v>0</v>
      </c>
      <c r="N3580" s="20"/>
    </row>
    <row r="3581" spans="2:14" x14ac:dyDescent="0.2">
      <c r="B3581" s="20">
        <f>Разбивка_по_щитам!B3586</f>
        <v>0</v>
      </c>
      <c r="C3581" s="20">
        <f>Разбивка_по_щитам!C3586</f>
        <v>0</v>
      </c>
      <c r="D3581" s="20">
        <f>Разбивка_по_щитам!F3586</f>
        <v>0</v>
      </c>
      <c r="E3581" s="20">
        <f>Разбивка_по_щитам!H3586</f>
        <v>0</v>
      </c>
      <c r="F3581" s="20">
        <f>Разбивка_по_щитам!I3586</f>
        <v>0</v>
      </c>
      <c r="G3581" s="20">
        <f>Разбивка_по_щитам!J3586</f>
        <v>0</v>
      </c>
      <c r="H3581" s="20">
        <f>Разбивка_по_щитам!K3586</f>
        <v>0</v>
      </c>
      <c r="I3581" s="20">
        <f>Разбивка_по_щитам!L3586</f>
        <v>0</v>
      </c>
      <c r="J3581" s="20">
        <f>Разбивка_по_щитам!M3586</f>
        <v>0</v>
      </c>
      <c r="K3581" s="20">
        <f>Разбивка_по_щитам!N3586</f>
        <v>0</v>
      </c>
      <c r="L3581" s="20"/>
      <c r="M3581" s="20">
        <f>Разбивка_по_щитам!P3586</f>
        <v>0</v>
      </c>
      <c r="N3581" s="20"/>
    </row>
    <row r="3582" spans="2:14" x14ac:dyDescent="0.2">
      <c r="B3582" s="20">
        <f>Разбивка_по_щитам!B3587</f>
        <v>0</v>
      </c>
      <c r="C3582" s="20">
        <f>Разбивка_по_щитам!C3587</f>
        <v>0</v>
      </c>
      <c r="D3582" s="20">
        <f>Разбивка_по_щитам!F3587</f>
        <v>0</v>
      </c>
      <c r="E3582" s="20">
        <f>Разбивка_по_щитам!H3587</f>
        <v>0</v>
      </c>
      <c r="F3582" s="20">
        <f>Разбивка_по_щитам!I3587</f>
        <v>0</v>
      </c>
      <c r="G3582" s="20">
        <f>Разбивка_по_щитам!J3587</f>
        <v>0</v>
      </c>
      <c r="H3582" s="20">
        <f>Разбивка_по_щитам!K3587</f>
        <v>0</v>
      </c>
      <c r="I3582" s="20">
        <f>Разбивка_по_щитам!L3587</f>
        <v>0</v>
      </c>
      <c r="J3582" s="20">
        <f>Разбивка_по_щитам!M3587</f>
        <v>0</v>
      </c>
      <c r="K3582" s="20">
        <f>Разбивка_по_щитам!N3587</f>
        <v>0</v>
      </c>
      <c r="L3582" s="20"/>
      <c r="M3582" s="20">
        <f>Разбивка_по_щитам!P3587</f>
        <v>0</v>
      </c>
      <c r="N3582" s="20"/>
    </row>
    <row r="3583" spans="2:14" x14ac:dyDescent="0.2">
      <c r="B3583" s="20">
        <f>Разбивка_по_щитам!B3588</f>
        <v>0</v>
      </c>
      <c r="C3583" s="20">
        <f>Разбивка_по_щитам!C3588</f>
        <v>0</v>
      </c>
      <c r="D3583" s="20">
        <f>Разбивка_по_щитам!F3588</f>
        <v>0</v>
      </c>
      <c r="E3583" s="20">
        <f>Разбивка_по_щитам!H3588</f>
        <v>0</v>
      </c>
      <c r="F3583" s="20">
        <f>Разбивка_по_щитам!I3588</f>
        <v>0</v>
      </c>
      <c r="G3583" s="20">
        <f>Разбивка_по_щитам!J3588</f>
        <v>0</v>
      </c>
      <c r="H3583" s="20">
        <f>Разбивка_по_щитам!K3588</f>
        <v>0</v>
      </c>
      <c r="I3583" s="20">
        <f>Разбивка_по_щитам!L3588</f>
        <v>0</v>
      </c>
      <c r="J3583" s="20">
        <f>Разбивка_по_щитам!M3588</f>
        <v>0</v>
      </c>
      <c r="K3583" s="20">
        <f>Разбивка_по_щитам!N3588</f>
        <v>0</v>
      </c>
      <c r="L3583" s="20"/>
      <c r="M3583" s="20">
        <f>Разбивка_по_щитам!P3588</f>
        <v>0</v>
      </c>
      <c r="N3583" s="20"/>
    </row>
    <row r="3584" spans="2:14" x14ac:dyDescent="0.2">
      <c r="B3584" s="20">
        <f>Разбивка_по_щитам!B3589</f>
        <v>0</v>
      </c>
      <c r="C3584" s="20">
        <f>Разбивка_по_щитам!C3589</f>
        <v>0</v>
      </c>
      <c r="D3584" s="20">
        <f>Разбивка_по_щитам!F3589</f>
        <v>0</v>
      </c>
      <c r="E3584" s="20">
        <f>Разбивка_по_щитам!H3589</f>
        <v>0</v>
      </c>
      <c r="F3584" s="20">
        <f>Разбивка_по_щитам!I3589</f>
        <v>0</v>
      </c>
      <c r="G3584" s="20">
        <f>Разбивка_по_щитам!J3589</f>
        <v>0</v>
      </c>
      <c r="H3584" s="20">
        <f>Разбивка_по_щитам!K3589</f>
        <v>0</v>
      </c>
      <c r="I3584" s="20">
        <f>Разбивка_по_щитам!L3589</f>
        <v>0</v>
      </c>
      <c r="J3584" s="20">
        <f>Разбивка_по_щитам!M3589</f>
        <v>0</v>
      </c>
      <c r="K3584" s="20">
        <f>Разбивка_по_щитам!N3589</f>
        <v>0</v>
      </c>
      <c r="L3584" s="20"/>
      <c r="M3584" s="20">
        <f>Разбивка_по_щитам!P3589</f>
        <v>0</v>
      </c>
      <c r="N3584" s="20"/>
    </row>
    <row r="3585" spans="2:14" x14ac:dyDescent="0.2">
      <c r="B3585" s="20">
        <f>Разбивка_по_щитам!B3590</f>
        <v>0</v>
      </c>
      <c r="C3585" s="20">
        <f>Разбивка_по_щитам!C3590</f>
        <v>0</v>
      </c>
      <c r="D3585" s="20">
        <f>Разбивка_по_щитам!F3590</f>
        <v>0</v>
      </c>
      <c r="E3585" s="20">
        <f>Разбивка_по_щитам!H3590</f>
        <v>0</v>
      </c>
      <c r="F3585" s="20">
        <f>Разбивка_по_щитам!I3590</f>
        <v>0</v>
      </c>
      <c r="G3585" s="20">
        <f>Разбивка_по_щитам!J3590</f>
        <v>0</v>
      </c>
      <c r="H3585" s="20">
        <f>Разбивка_по_щитам!K3590</f>
        <v>0</v>
      </c>
      <c r="I3585" s="20">
        <f>Разбивка_по_щитам!L3590</f>
        <v>0</v>
      </c>
      <c r="J3585" s="20">
        <f>Разбивка_по_щитам!M3590</f>
        <v>0</v>
      </c>
      <c r="K3585" s="20">
        <f>Разбивка_по_щитам!N3590</f>
        <v>0</v>
      </c>
      <c r="L3585" s="20"/>
      <c r="M3585" s="20">
        <f>Разбивка_по_щитам!P3590</f>
        <v>0</v>
      </c>
      <c r="N3585" s="20"/>
    </row>
    <row r="3586" spans="2:14" x14ac:dyDescent="0.2">
      <c r="B3586" s="20">
        <f>Разбивка_по_щитам!B3591</f>
        <v>0</v>
      </c>
      <c r="C3586" s="20">
        <f>Разбивка_по_щитам!C3591</f>
        <v>0</v>
      </c>
      <c r="D3586" s="20">
        <f>Разбивка_по_щитам!F3591</f>
        <v>0</v>
      </c>
      <c r="E3586" s="20">
        <f>Разбивка_по_щитам!H3591</f>
        <v>0</v>
      </c>
      <c r="F3586" s="20">
        <f>Разбивка_по_щитам!I3591</f>
        <v>0</v>
      </c>
      <c r="G3586" s="20">
        <f>Разбивка_по_щитам!J3591</f>
        <v>0</v>
      </c>
      <c r="H3586" s="20">
        <f>Разбивка_по_щитам!K3591</f>
        <v>0</v>
      </c>
      <c r="I3586" s="20">
        <f>Разбивка_по_щитам!L3591</f>
        <v>0</v>
      </c>
      <c r="J3586" s="20">
        <f>Разбивка_по_щитам!M3591</f>
        <v>0</v>
      </c>
      <c r="K3586" s="20">
        <f>Разбивка_по_щитам!N3591</f>
        <v>0</v>
      </c>
      <c r="L3586" s="20"/>
      <c r="M3586" s="20">
        <f>Разбивка_по_щитам!P3591</f>
        <v>0</v>
      </c>
      <c r="N3586" s="20"/>
    </row>
    <row r="3587" spans="2:14" x14ac:dyDescent="0.2">
      <c r="B3587" s="20">
        <f>Разбивка_по_щитам!B3592</f>
        <v>0</v>
      </c>
      <c r="C3587" s="20">
        <f>Разбивка_по_щитам!C3592</f>
        <v>0</v>
      </c>
      <c r="D3587" s="20">
        <f>Разбивка_по_щитам!F3592</f>
        <v>0</v>
      </c>
      <c r="E3587" s="20">
        <f>Разбивка_по_щитам!H3592</f>
        <v>0</v>
      </c>
      <c r="F3587" s="20">
        <f>Разбивка_по_щитам!I3592</f>
        <v>0</v>
      </c>
      <c r="G3587" s="20">
        <f>Разбивка_по_щитам!J3592</f>
        <v>0</v>
      </c>
      <c r="H3587" s="20">
        <f>Разбивка_по_щитам!K3592</f>
        <v>0</v>
      </c>
      <c r="I3587" s="20">
        <f>Разбивка_по_щитам!L3592</f>
        <v>0</v>
      </c>
      <c r="J3587" s="20">
        <f>Разбивка_по_щитам!M3592</f>
        <v>0</v>
      </c>
      <c r="K3587" s="20">
        <f>Разбивка_по_щитам!N3592</f>
        <v>0</v>
      </c>
      <c r="L3587" s="20"/>
      <c r="M3587" s="20">
        <f>Разбивка_по_щитам!P3592</f>
        <v>0</v>
      </c>
      <c r="N3587" s="20"/>
    </row>
    <row r="3588" spans="2:14" x14ac:dyDescent="0.2">
      <c r="B3588" s="20">
        <f>Разбивка_по_щитам!B3593</f>
        <v>0</v>
      </c>
      <c r="C3588" s="20">
        <f>Разбивка_по_щитам!C3593</f>
        <v>0</v>
      </c>
      <c r="D3588" s="20">
        <f>Разбивка_по_щитам!F3593</f>
        <v>0</v>
      </c>
      <c r="E3588" s="20">
        <f>Разбивка_по_щитам!H3593</f>
        <v>0</v>
      </c>
      <c r="F3588" s="20">
        <f>Разбивка_по_щитам!I3593</f>
        <v>0</v>
      </c>
      <c r="G3588" s="20">
        <f>Разбивка_по_щитам!J3593</f>
        <v>0</v>
      </c>
      <c r="H3588" s="20">
        <f>Разбивка_по_щитам!K3593</f>
        <v>0</v>
      </c>
      <c r="I3588" s="20">
        <f>Разбивка_по_щитам!L3593</f>
        <v>0</v>
      </c>
      <c r="J3588" s="20">
        <f>Разбивка_по_щитам!M3593</f>
        <v>0</v>
      </c>
      <c r="K3588" s="20">
        <f>Разбивка_по_щитам!N3593</f>
        <v>0</v>
      </c>
      <c r="L3588" s="20"/>
      <c r="M3588" s="20">
        <f>Разбивка_по_щитам!P3593</f>
        <v>0</v>
      </c>
      <c r="N3588" s="20"/>
    </row>
    <row r="3589" spans="2:14" x14ac:dyDescent="0.2">
      <c r="B3589" s="20">
        <f>Разбивка_по_щитам!B3594</f>
        <v>0</v>
      </c>
      <c r="C3589" s="20">
        <f>Разбивка_по_щитам!C3594</f>
        <v>0</v>
      </c>
      <c r="D3589" s="20">
        <f>Разбивка_по_щитам!F3594</f>
        <v>0</v>
      </c>
      <c r="E3589" s="20">
        <f>Разбивка_по_щитам!H3594</f>
        <v>0</v>
      </c>
      <c r="F3589" s="20">
        <f>Разбивка_по_щитам!I3594</f>
        <v>0</v>
      </c>
      <c r="G3589" s="20">
        <f>Разбивка_по_щитам!J3594</f>
        <v>0</v>
      </c>
      <c r="H3589" s="20">
        <f>Разбивка_по_щитам!K3594</f>
        <v>0</v>
      </c>
      <c r="I3589" s="20">
        <f>Разбивка_по_щитам!L3594</f>
        <v>0</v>
      </c>
      <c r="J3589" s="20">
        <f>Разбивка_по_щитам!M3594</f>
        <v>0</v>
      </c>
      <c r="K3589" s="20">
        <f>Разбивка_по_щитам!N3594</f>
        <v>0</v>
      </c>
      <c r="L3589" s="20"/>
      <c r="M3589" s="20">
        <f>Разбивка_по_щитам!P3594</f>
        <v>0</v>
      </c>
      <c r="N3589" s="20"/>
    </row>
    <row r="3590" spans="2:14" x14ac:dyDescent="0.2">
      <c r="B3590" s="20">
        <f>Разбивка_по_щитам!B3595</f>
        <v>0</v>
      </c>
      <c r="C3590" s="20">
        <f>Разбивка_по_щитам!C3595</f>
        <v>0</v>
      </c>
      <c r="D3590" s="20">
        <f>Разбивка_по_щитам!F3595</f>
        <v>0</v>
      </c>
      <c r="E3590" s="20">
        <f>Разбивка_по_щитам!H3595</f>
        <v>0</v>
      </c>
      <c r="F3590" s="20">
        <f>Разбивка_по_щитам!I3595</f>
        <v>0</v>
      </c>
      <c r="G3590" s="20">
        <f>Разбивка_по_щитам!J3595</f>
        <v>0</v>
      </c>
      <c r="H3590" s="20">
        <f>Разбивка_по_щитам!K3595</f>
        <v>0</v>
      </c>
      <c r="I3590" s="20">
        <f>Разбивка_по_щитам!L3595</f>
        <v>0</v>
      </c>
      <c r="J3590" s="20">
        <f>Разбивка_по_щитам!M3595</f>
        <v>0</v>
      </c>
      <c r="K3590" s="20">
        <f>Разбивка_по_щитам!N3595</f>
        <v>0</v>
      </c>
      <c r="L3590" s="20"/>
      <c r="M3590" s="20">
        <f>Разбивка_по_щитам!P3595</f>
        <v>0</v>
      </c>
      <c r="N3590" s="20"/>
    </row>
    <row r="3591" spans="2:14" x14ac:dyDescent="0.2">
      <c r="B3591" s="20">
        <f>Разбивка_по_щитам!B3596</f>
        <v>0</v>
      </c>
      <c r="C3591" s="20">
        <f>Разбивка_по_щитам!C3596</f>
        <v>0</v>
      </c>
      <c r="D3591" s="20">
        <f>Разбивка_по_щитам!F3596</f>
        <v>0</v>
      </c>
      <c r="E3591" s="20">
        <f>Разбивка_по_щитам!H3596</f>
        <v>0</v>
      </c>
      <c r="F3591" s="20">
        <f>Разбивка_по_щитам!I3596</f>
        <v>0</v>
      </c>
      <c r="G3591" s="20">
        <f>Разбивка_по_щитам!J3596</f>
        <v>0</v>
      </c>
      <c r="H3591" s="20">
        <f>Разбивка_по_щитам!K3596</f>
        <v>0</v>
      </c>
      <c r="I3591" s="20">
        <f>Разбивка_по_щитам!L3596</f>
        <v>0</v>
      </c>
      <c r="J3591" s="20">
        <f>Разбивка_по_щитам!M3596</f>
        <v>0</v>
      </c>
      <c r="K3591" s="20">
        <f>Разбивка_по_щитам!N3596</f>
        <v>0</v>
      </c>
      <c r="L3591" s="20"/>
      <c r="M3591" s="20">
        <f>Разбивка_по_щитам!P3596</f>
        <v>0</v>
      </c>
      <c r="N3591" s="20"/>
    </row>
    <row r="3592" spans="2:14" x14ac:dyDescent="0.2">
      <c r="B3592" s="20">
        <f>Разбивка_по_щитам!B3597</f>
        <v>0</v>
      </c>
      <c r="C3592" s="20">
        <f>Разбивка_по_щитам!C3597</f>
        <v>0</v>
      </c>
      <c r="D3592" s="20">
        <f>Разбивка_по_щитам!F3597</f>
        <v>0</v>
      </c>
      <c r="E3592" s="20">
        <f>Разбивка_по_щитам!H3597</f>
        <v>0</v>
      </c>
      <c r="F3592" s="20">
        <f>Разбивка_по_щитам!I3597</f>
        <v>0</v>
      </c>
      <c r="G3592" s="20">
        <f>Разбивка_по_щитам!J3597</f>
        <v>0</v>
      </c>
      <c r="H3592" s="20">
        <f>Разбивка_по_щитам!K3597</f>
        <v>0</v>
      </c>
      <c r="I3592" s="20">
        <f>Разбивка_по_щитам!L3597</f>
        <v>0</v>
      </c>
      <c r="J3592" s="20">
        <f>Разбивка_по_щитам!M3597</f>
        <v>0</v>
      </c>
      <c r="K3592" s="20">
        <f>Разбивка_по_щитам!N3597</f>
        <v>0</v>
      </c>
      <c r="L3592" s="20"/>
      <c r="M3592" s="20">
        <f>Разбивка_по_щитам!P3597</f>
        <v>0</v>
      </c>
      <c r="N3592" s="20"/>
    </row>
    <row r="3593" spans="2:14" x14ac:dyDescent="0.2">
      <c r="B3593" s="20">
        <f>Разбивка_по_щитам!B3598</f>
        <v>0</v>
      </c>
      <c r="C3593" s="20">
        <f>Разбивка_по_щитам!C3598</f>
        <v>0</v>
      </c>
      <c r="D3593" s="20">
        <f>Разбивка_по_щитам!F3598</f>
        <v>0</v>
      </c>
      <c r="E3593" s="20">
        <f>Разбивка_по_щитам!H3598</f>
        <v>0</v>
      </c>
      <c r="F3593" s="20">
        <f>Разбивка_по_щитам!I3598</f>
        <v>0</v>
      </c>
      <c r="G3593" s="20">
        <f>Разбивка_по_щитам!J3598</f>
        <v>0</v>
      </c>
      <c r="H3593" s="20">
        <f>Разбивка_по_щитам!K3598</f>
        <v>0</v>
      </c>
      <c r="I3593" s="20">
        <f>Разбивка_по_щитам!L3598</f>
        <v>0</v>
      </c>
      <c r="J3593" s="20">
        <f>Разбивка_по_щитам!M3598</f>
        <v>0</v>
      </c>
      <c r="K3593" s="20">
        <f>Разбивка_по_щитам!N3598</f>
        <v>0</v>
      </c>
      <c r="L3593" s="20"/>
      <c r="M3593" s="20">
        <f>Разбивка_по_щитам!P3598</f>
        <v>0</v>
      </c>
      <c r="N3593" s="20"/>
    </row>
    <row r="3594" spans="2:14" x14ac:dyDescent="0.2">
      <c r="B3594" s="20">
        <f>Разбивка_по_щитам!B3599</f>
        <v>0</v>
      </c>
      <c r="C3594" s="20">
        <f>Разбивка_по_щитам!C3599</f>
        <v>0</v>
      </c>
      <c r="D3594" s="20">
        <f>Разбивка_по_щитам!F3599</f>
        <v>0</v>
      </c>
      <c r="E3594" s="20">
        <f>Разбивка_по_щитам!H3599</f>
        <v>0</v>
      </c>
      <c r="F3594" s="20">
        <f>Разбивка_по_щитам!I3599</f>
        <v>0</v>
      </c>
      <c r="G3594" s="20">
        <f>Разбивка_по_щитам!J3599</f>
        <v>0</v>
      </c>
      <c r="H3594" s="20">
        <f>Разбивка_по_щитам!K3599</f>
        <v>0</v>
      </c>
      <c r="I3594" s="20">
        <f>Разбивка_по_щитам!L3599</f>
        <v>0</v>
      </c>
      <c r="J3594" s="20">
        <f>Разбивка_по_щитам!M3599</f>
        <v>0</v>
      </c>
      <c r="K3594" s="20">
        <f>Разбивка_по_щитам!N3599</f>
        <v>0</v>
      </c>
      <c r="L3594" s="20"/>
      <c r="M3594" s="20">
        <f>Разбивка_по_щитам!P3599</f>
        <v>0</v>
      </c>
      <c r="N3594" s="20"/>
    </row>
    <row r="3595" spans="2:14" x14ac:dyDescent="0.2">
      <c r="B3595" s="20">
        <f>Разбивка_по_щитам!B3600</f>
        <v>0</v>
      </c>
      <c r="C3595" s="20">
        <f>Разбивка_по_щитам!C3600</f>
        <v>0</v>
      </c>
      <c r="D3595" s="20">
        <f>Разбивка_по_щитам!F3600</f>
        <v>0</v>
      </c>
      <c r="E3595" s="20">
        <f>Разбивка_по_щитам!H3600</f>
        <v>0</v>
      </c>
      <c r="F3595" s="20">
        <f>Разбивка_по_щитам!I3600</f>
        <v>0</v>
      </c>
      <c r="G3595" s="20">
        <f>Разбивка_по_щитам!J3600</f>
        <v>0</v>
      </c>
      <c r="H3595" s="20">
        <f>Разбивка_по_щитам!K3600</f>
        <v>0</v>
      </c>
      <c r="I3595" s="20">
        <f>Разбивка_по_щитам!L3600</f>
        <v>0</v>
      </c>
      <c r="J3595" s="20">
        <f>Разбивка_по_щитам!M3600</f>
        <v>0</v>
      </c>
      <c r="K3595" s="20">
        <f>Разбивка_по_щитам!N3600</f>
        <v>0</v>
      </c>
      <c r="L3595" s="20"/>
      <c r="M3595" s="20">
        <f>Разбивка_по_щитам!P3600</f>
        <v>0</v>
      </c>
      <c r="N3595" s="20"/>
    </row>
    <row r="3596" spans="2:14" x14ac:dyDescent="0.2">
      <c r="B3596" s="20">
        <f>Разбивка_по_щитам!B3601</f>
        <v>0</v>
      </c>
      <c r="C3596" s="20">
        <f>Разбивка_по_щитам!C3601</f>
        <v>0</v>
      </c>
      <c r="D3596" s="20">
        <f>Разбивка_по_щитам!F3601</f>
        <v>0</v>
      </c>
      <c r="E3596" s="20">
        <f>Разбивка_по_щитам!H3601</f>
        <v>0</v>
      </c>
      <c r="F3596" s="20">
        <f>Разбивка_по_щитам!I3601</f>
        <v>0</v>
      </c>
      <c r="G3596" s="20">
        <f>Разбивка_по_щитам!J3601</f>
        <v>0</v>
      </c>
      <c r="H3596" s="20">
        <f>Разбивка_по_щитам!K3601</f>
        <v>0</v>
      </c>
      <c r="I3596" s="20">
        <f>Разбивка_по_щитам!L3601</f>
        <v>0</v>
      </c>
      <c r="J3596" s="20">
        <f>Разбивка_по_щитам!M3601</f>
        <v>0</v>
      </c>
      <c r="K3596" s="20">
        <f>Разбивка_по_щитам!N3601</f>
        <v>0</v>
      </c>
      <c r="L3596" s="20"/>
      <c r="M3596" s="20">
        <f>Разбивка_по_щитам!P3601</f>
        <v>0</v>
      </c>
      <c r="N3596" s="20"/>
    </row>
    <row r="3597" spans="2:14" x14ac:dyDescent="0.2">
      <c r="B3597" s="20">
        <f>Разбивка_по_щитам!B3602</f>
        <v>0</v>
      </c>
      <c r="C3597" s="20">
        <f>Разбивка_по_щитам!C3602</f>
        <v>0</v>
      </c>
      <c r="D3597" s="20">
        <f>Разбивка_по_щитам!F3602</f>
        <v>0</v>
      </c>
      <c r="E3597" s="20">
        <f>Разбивка_по_щитам!H3602</f>
        <v>0</v>
      </c>
      <c r="F3597" s="20">
        <f>Разбивка_по_щитам!I3602</f>
        <v>0</v>
      </c>
      <c r="G3597" s="20">
        <f>Разбивка_по_щитам!J3602</f>
        <v>0</v>
      </c>
      <c r="H3597" s="20">
        <f>Разбивка_по_щитам!K3602</f>
        <v>0</v>
      </c>
      <c r="I3597" s="20">
        <f>Разбивка_по_щитам!L3602</f>
        <v>0</v>
      </c>
      <c r="J3597" s="20">
        <f>Разбивка_по_щитам!M3602</f>
        <v>0</v>
      </c>
      <c r="K3597" s="20">
        <f>Разбивка_по_щитам!N3602</f>
        <v>0</v>
      </c>
      <c r="L3597" s="20"/>
      <c r="M3597" s="20">
        <f>Разбивка_по_щитам!P3602</f>
        <v>0</v>
      </c>
      <c r="N3597" s="20"/>
    </row>
    <row r="3598" spans="2:14" x14ac:dyDescent="0.2">
      <c r="B3598" s="20">
        <f>Разбивка_по_щитам!B3603</f>
        <v>0</v>
      </c>
      <c r="C3598" s="20">
        <f>Разбивка_по_щитам!C3603</f>
        <v>0</v>
      </c>
      <c r="D3598" s="20">
        <f>Разбивка_по_щитам!F3603</f>
        <v>0</v>
      </c>
      <c r="E3598" s="20">
        <f>Разбивка_по_щитам!H3603</f>
        <v>0</v>
      </c>
      <c r="F3598" s="20">
        <f>Разбивка_по_щитам!I3603</f>
        <v>0</v>
      </c>
      <c r="G3598" s="20">
        <f>Разбивка_по_щитам!J3603</f>
        <v>0</v>
      </c>
      <c r="H3598" s="20">
        <f>Разбивка_по_щитам!K3603</f>
        <v>0</v>
      </c>
      <c r="I3598" s="20">
        <f>Разбивка_по_щитам!L3603</f>
        <v>0</v>
      </c>
      <c r="J3598" s="20">
        <f>Разбивка_по_щитам!M3603</f>
        <v>0</v>
      </c>
      <c r="K3598" s="20">
        <f>Разбивка_по_щитам!N3603</f>
        <v>0</v>
      </c>
      <c r="L3598" s="20"/>
      <c r="M3598" s="20">
        <f>Разбивка_по_щитам!P3603</f>
        <v>0</v>
      </c>
      <c r="N3598" s="20"/>
    </row>
    <row r="3599" spans="2:14" x14ac:dyDescent="0.2">
      <c r="B3599" s="20">
        <f>Разбивка_по_щитам!B3604</f>
        <v>0</v>
      </c>
      <c r="C3599" s="20">
        <f>Разбивка_по_щитам!C3604</f>
        <v>0</v>
      </c>
      <c r="D3599" s="20">
        <f>Разбивка_по_щитам!F3604</f>
        <v>0</v>
      </c>
      <c r="E3599" s="20">
        <f>Разбивка_по_щитам!H3604</f>
        <v>0</v>
      </c>
      <c r="F3599" s="20">
        <f>Разбивка_по_щитам!I3604</f>
        <v>0</v>
      </c>
      <c r="G3599" s="20">
        <f>Разбивка_по_щитам!J3604</f>
        <v>0</v>
      </c>
      <c r="H3599" s="20">
        <f>Разбивка_по_щитам!K3604</f>
        <v>0</v>
      </c>
      <c r="I3599" s="20">
        <f>Разбивка_по_щитам!L3604</f>
        <v>0</v>
      </c>
      <c r="J3599" s="20">
        <f>Разбивка_по_щитам!M3604</f>
        <v>0</v>
      </c>
      <c r="K3599" s="20">
        <f>Разбивка_по_щитам!N3604</f>
        <v>0</v>
      </c>
      <c r="L3599" s="20"/>
      <c r="M3599" s="20">
        <f>Разбивка_по_щитам!P3604</f>
        <v>0</v>
      </c>
      <c r="N3599" s="20"/>
    </row>
    <row r="3600" spans="2:14" x14ac:dyDescent="0.2">
      <c r="B3600" s="20">
        <f>Разбивка_по_щитам!B3605</f>
        <v>0</v>
      </c>
      <c r="C3600" s="20">
        <f>Разбивка_по_щитам!C3605</f>
        <v>0</v>
      </c>
      <c r="D3600" s="20">
        <f>Разбивка_по_щитам!F3605</f>
        <v>0</v>
      </c>
      <c r="E3600" s="20">
        <f>Разбивка_по_щитам!H3605</f>
        <v>0</v>
      </c>
      <c r="F3600" s="20">
        <f>Разбивка_по_щитам!I3605</f>
        <v>0</v>
      </c>
      <c r="G3600" s="20">
        <f>Разбивка_по_щитам!J3605</f>
        <v>0</v>
      </c>
      <c r="H3600" s="20">
        <f>Разбивка_по_щитам!K3605</f>
        <v>0</v>
      </c>
      <c r="I3600" s="20">
        <f>Разбивка_по_щитам!L3605</f>
        <v>0</v>
      </c>
      <c r="J3600" s="20">
        <f>Разбивка_по_щитам!M3605</f>
        <v>0</v>
      </c>
      <c r="K3600" s="20">
        <f>Разбивка_по_щитам!N3605</f>
        <v>0</v>
      </c>
      <c r="L3600" s="20"/>
      <c r="M3600" s="20">
        <f>Разбивка_по_щитам!P3605</f>
        <v>0</v>
      </c>
      <c r="N3600" s="20"/>
    </row>
    <row r="3601" spans="2:14" x14ac:dyDescent="0.2">
      <c r="B3601" s="20">
        <f>Разбивка_по_щитам!B3606</f>
        <v>0</v>
      </c>
      <c r="C3601" s="20">
        <f>Разбивка_по_щитам!C3606</f>
        <v>0</v>
      </c>
      <c r="D3601" s="20">
        <f>Разбивка_по_щитам!F3606</f>
        <v>0</v>
      </c>
      <c r="E3601" s="20">
        <f>Разбивка_по_щитам!H3606</f>
        <v>0</v>
      </c>
      <c r="F3601" s="20">
        <f>Разбивка_по_щитам!I3606</f>
        <v>0</v>
      </c>
      <c r="G3601" s="20">
        <f>Разбивка_по_щитам!J3606</f>
        <v>0</v>
      </c>
      <c r="H3601" s="20">
        <f>Разбивка_по_щитам!K3606</f>
        <v>0</v>
      </c>
      <c r="I3601" s="20">
        <f>Разбивка_по_щитам!L3606</f>
        <v>0</v>
      </c>
      <c r="J3601" s="20">
        <f>Разбивка_по_щитам!M3606</f>
        <v>0</v>
      </c>
      <c r="K3601" s="20">
        <f>Разбивка_по_щитам!N3606</f>
        <v>0</v>
      </c>
      <c r="L3601" s="20"/>
      <c r="M3601" s="20">
        <f>Разбивка_по_щитам!P3606</f>
        <v>0</v>
      </c>
      <c r="N3601" s="20"/>
    </row>
    <row r="3602" spans="2:14" x14ac:dyDescent="0.2">
      <c r="B3602" s="20">
        <f>Разбивка_по_щитам!B3607</f>
        <v>0</v>
      </c>
      <c r="C3602" s="20">
        <f>Разбивка_по_щитам!C3607</f>
        <v>0</v>
      </c>
      <c r="D3602" s="20">
        <f>Разбивка_по_щитам!F3607</f>
        <v>0</v>
      </c>
      <c r="E3602" s="20">
        <f>Разбивка_по_щитам!H3607</f>
        <v>0</v>
      </c>
      <c r="F3602" s="20">
        <f>Разбивка_по_щитам!I3607</f>
        <v>0</v>
      </c>
      <c r="G3602" s="20">
        <f>Разбивка_по_щитам!J3607</f>
        <v>0</v>
      </c>
      <c r="H3602" s="20">
        <f>Разбивка_по_щитам!K3607</f>
        <v>0</v>
      </c>
      <c r="I3602" s="20">
        <f>Разбивка_по_щитам!L3607</f>
        <v>0</v>
      </c>
      <c r="J3602" s="20">
        <f>Разбивка_по_щитам!M3607</f>
        <v>0</v>
      </c>
      <c r="K3602" s="20">
        <f>Разбивка_по_щитам!N3607</f>
        <v>0</v>
      </c>
      <c r="L3602" s="20"/>
      <c r="M3602" s="20">
        <f>Разбивка_по_щитам!P3607</f>
        <v>0</v>
      </c>
      <c r="N3602" s="20"/>
    </row>
    <row r="3603" spans="2:14" x14ac:dyDescent="0.2">
      <c r="B3603" s="20">
        <f>Разбивка_по_щитам!B3608</f>
        <v>0</v>
      </c>
      <c r="C3603" s="20">
        <f>Разбивка_по_щитам!C3608</f>
        <v>0</v>
      </c>
      <c r="D3603" s="20">
        <f>Разбивка_по_щитам!F3608</f>
        <v>0</v>
      </c>
      <c r="E3603" s="20">
        <f>Разбивка_по_щитам!H3608</f>
        <v>0</v>
      </c>
      <c r="F3603" s="20">
        <f>Разбивка_по_щитам!I3608</f>
        <v>0</v>
      </c>
      <c r="G3603" s="20">
        <f>Разбивка_по_щитам!J3608</f>
        <v>0</v>
      </c>
      <c r="H3603" s="20">
        <f>Разбивка_по_щитам!K3608</f>
        <v>0</v>
      </c>
      <c r="I3603" s="20">
        <f>Разбивка_по_щитам!L3608</f>
        <v>0</v>
      </c>
      <c r="J3603" s="20">
        <f>Разбивка_по_щитам!M3608</f>
        <v>0</v>
      </c>
      <c r="K3603" s="20">
        <f>Разбивка_по_щитам!N3608</f>
        <v>0</v>
      </c>
      <c r="L3603" s="20"/>
      <c r="M3603" s="20">
        <f>Разбивка_по_щитам!P3608</f>
        <v>0</v>
      </c>
      <c r="N3603" s="20"/>
    </row>
    <row r="3604" spans="2:14" x14ac:dyDescent="0.2">
      <c r="B3604" s="20">
        <f>Разбивка_по_щитам!B3609</f>
        <v>0</v>
      </c>
      <c r="C3604" s="20">
        <f>Разбивка_по_щитам!C3609</f>
        <v>0</v>
      </c>
      <c r="D3604" s="20">
        <f>Разбивка_по_щитам!F3609</f>
        <v>0</v>
      </c>
      <c r="E3604" s="20">
        <f>Разбивка_по_щитам!H3609</f>
        <v>0</v>
      </c>
      <c r="F3604" s="20">
        <f>Разбивка_по_щитам!I3609</f>
        <v>0</v>
      </c>
      <c r="G3604" s="20">
        <f>Разбивка_по_щитам!J3609</f>
        <v>0</v>
      </c>
      <c r="H3604" s="20">
        <f>Разбивка_по_щитам!K3609</f>
        <v>0</v>
      </c>
      <c r="I3604" s="20">
        <f>Разбивка_по_щитам!L3609</f>
        <v>0</v>
      </c>
      <c r="J3604" s="20">
        <f>Разбивка_по_щитам!M3609</f>
        <v>0</v>
      </c>
      <c r="K3604" s="20">
        <f>Разбивка_по_щитам!N3609</f>
        <v>0</v>
      </c>
      <c r="L3604" s="20"/>
      <c r="M3604" s="20">
        <f>Разбивка_по_щитам!P3609</f>
        <v>0</v>
      </c>
      <c r="N3604" s="20"/>
    </row>
    <row r="3605" spans="2:14" x14ac:dyDescent="0.2">
      <c r="B3605" s="20">
        <f>Разбивка_по_щитам!B3610</f>
        <v>0</v>
      </c>
      <c r="C3605" s="20">
        <f>Разбивка_по_щитам!C3610</f>
        <v>0</v>
      </c>
      <c r="D3605" s="20">
        <f>Разбивка_по_щитам!F3610</f>
        <v>0</v>
      </c>
      <c r="E3605" s="20">
        <f>Разбивка_по_щитам!H3610</f>
        <v>0</v>
      </c>
      <c r="F3605" s="20">
        <f>Разбивка_по_щитам!I3610</f>
        <v>0</v>
      </c>
      <c r="G3605" s="20">
        <f>Разбивка_по_щитам!J3610</f>
        <v>0</v>
      </c>
      <c r="H3605" s="20">
        <f>Разбивка_по_щитам!K3610</f>
        <v>0</v>
      </c>
      <c r="I3605" s="20">
        <f>Разбивка_по_щитам!L3610</f>
        <v>0</v>
      </c>
      <c r="J3605" s="20">
        <f>Разбивка_по_щитам!M3610</f>
        <v>0</v>
      </c>
      <c r="K3605" s="20">
        <f>Разбивка_по_щитам!N3610</f>
        <v>0</v>
      </c>
      <c r="L3605" s="20"/>
      <c r="M3605" s="20">
        <f>Разбивка_по_щитам!P3610</f>
        <v>0</v>
      </c>
      <c r="N3605" s="20"/>
    </row>
    <row r="3606" spans="2:14" x14ac:dyDescent="0.2">
      <c r="B3606" s="20">
        <f>Разбивка_по_щитам!B3611</f>
        <v>0</v>
      </c>
      <c r="C3606" s="20">
        <f>Разбивка_по_щитам!C3611</f>
        <v>0</v>
      </c>
      <c r="D3606" s="20">
        <f>Разбивка_по_щитам!F3611</f>
        <v>0</v>
      </c>
      <c r="E3606" s="20">
        <f>Разбивка_по_щитам!H3611</f>
        <v>0</v>
      </c>
      <c r="F3606" s="20">
        <f>Разбивка_по_щитам!I3611</f>
        <v>0</v>
      </c>
      <c r="G3606" s="20">
        <f>Разбивка_по_щитам!J3611</f>
        <v>0</v>
      </c>
      <c r="H3606" s="20">
        <f>Разбивка_по_щитам!K3611</f>
        <v>0</v>
      </c>
      <c r="I3606" s="20">
        <f>Разбивка_по_щитам!L3611</f>
        <v>0</v>
      </c>
      <c r="J3606" s="20">
        <f>Разбивка_по_щитам!M3611</f>
        <v>0</v>
      </c>
      <c r="K3606" s="20">
        <f>Разбивка_по_щитам!N3611</f>
        <v>0</v>
      </c>
      <c r="L3606" s="20"/>
      <c r="M3606" s="20">
        <f>Разбивка_по_щитам!P3611</f>
        <v>0</v>
      </c>
      <c r="N3606" s="20"/>
    </row>
    <row r="3607" spans="2:14" x14ac:dyDescent="0.2">
      <c r="B3607" s="20">
        <f>Разбивка_по_щитам!B3612</f>
        <v>0</v>
      </c>
      <c r="C3607" s="20">
        <f>Разбивка_по_щитам!C3612</f>
        <v>0</v>
      </c>
      <c r="D3607" s="20">
        <f>Разбивка_по_щитам!F3612</f>
        <v>0</v>
      </c>
      <c r="E3607" s="20">
        <f>Разбивка_по_щитам!H3612</f>
        <v>0</v>
      </c>
      <c r="F3607" s="20">
        <f>Разбивка_по_щитам!I3612</f>
        <v>0</v>
      </c>
      <c r="G3607" s="20">
        <f>Разбивка_по_щитам!J3612</f>
        <v>0</v>
      </c>
      <c r="H3607" s="20">
        <f>Разбивка_по_щитам!K3612</f>
        <v>0</v>
      </c>
      <c r="I3607" s="20">
        <f>Разбивка_по_щитам!L3612</f>
        <v>0</v>
      </c>
      <c r="J3607" s="20">
        <f>Разбивка_по_щитам!M3612</f>
        <v>0</v>
      </c>
      <c r="K3607" s="20">
        <f>Разбивка_по_щитам!N3612</f>
        <v>0</v>
      </c>
      <c r="L3607" s="20"/>
      <c r="M3607" s="20">
        <f>Разбивка_по_щитам!P3612</f>
        <v>0</v>
      </c>
      <c r="N3607" s="20"/>
    </row>
    <row r="3608" spans="2:14" x14ac:dyDescent="0.2">
      <c r="B3608" s="20">
        <f>Разбивка_по_щитам!B3613</f>
        <v>0</v>
      </c>
      <c r="C3608" s="20">
        <f>Разбивка_по_щитам!C3613</f>
        <v>0</v>
      </c>
      <c r="D3608" s="20">
        <f>Разбивка_по_щитам!F3613</f>
        <v>0</v>
      </c>
      <c r="E3608" s="20">
        <f>Разбивка_по_щитам!H3613</f>
        <v>0</v>
      </c>
      <c r="F3608" s="20">
        <f>Разбивка_по_щитам!I3613</f>
        <v>0</v>
      </c>
      <c r="G3608" s="20">
        <f>Разбивка_по_щитам!J3613</f>
        <v>0</v>
      </c>
      <c r="H3608" s="20">
        <f>Разбивка_по_щитам!K3613</f>
        <v>0</v>
      </c>
      <c r="I3608" s="20">
        <f>Разбивка_по_щитам!L3613</f>
        <v>0</v>
      </c>
      <c r="J3608" s="20">
        <f>Разбивка_по_щитам!M3613</f>
        <v>0</v>
      </c>
      <c r="K3608" s="20">
        <f>Разбивка_по_щитам!N3613</f>
        <v>0</v>
      </c>
      <c r="L3608" s="20"/>
      <c r="M3608" s="20">
        <f>Разбивка_по_щитам!P3613</f>
        <v>0</v>
      </c>
      <c r="N3608" s="20"/>
    </row>
    <row r="3609" spans="2:14" x14ac:dyDescent="0.2">
      <c r="B3609" s="20">
        <f>Разбивка_по_щитам!B3614</f>
        <v>0</v>
      </c>
      <c r="C3609" s="20">
        <f>Разбивка_по_щитам!C3614</f>
        <v>0</v>
      </c>
      <c r="D3609" s="20">
        <f>Разбивка_по_щитам!F3614</f>
        <v>0</v>
      </c>
      <c r="E3609" s="20">
        <f>Разбивка_по_щитам!H3614</f>
        <v>0</v>
      </c>
      <c r="F3609" s="20">
        <f>Разбивка_по_щитам!I3614</f>
        <v>0</v>
      </c>
      <c r="G3609" s="20">
        <f>Разбивка_по_щитам!J3614</f>
        <v>0</v>
      </c>
      <c r="H3609" s="20">
        <f>Разбивка_по_щитам!K3614</f>
        <v>0</v>
      </c>
      <c r="I3609" s="20">
        <f>Разбивка_по_щитам!L3614</f>
        <v>0</v>
      </c>
      <c r="J3609" s="20">
        <f>Разбивка_по_щитам!M3614</f>
        <v>0</v>
      </c>
      <c r="K3609" s="20">
        <f>Разбивка_по_щитам!N3614</f>
        <v>0</v>
      </c>
      <c r="L3609" s="20"/>
      <c r="M3609" s="20">
        <f>Разбивка_по_щитам!P3614</f>
        <v>0</v>
      </c>
      <c r="N3609" s="20"/>
    </row>
    <row r="3610" spans="2:14" x14ac:dyDescent="0.2">
      <c r="B3610" s="20">
        <f>Разбивка_по_щитам!B3615</f>
        <v>0</v>
      </c>
      <c r="C3610" s="20">
        <f>Разбивка_по_щитам!C3615</f>
        <v>0</v>
      </c>
      <c r="D3610" s="20">
        <f>Разбивка_по_щитам!F3615</f>
        <v>0</v>
      </c>
      <c r="E3610" s="20">
        <f>Разбивка_по_щитам!H3615</f>
        <v>0</v>
      </c>
      <c r="F3610" s="20">
        <f>Разбивка_по_щитам!I3615</f>
        <v>0</v>
      </c>
      <c r="G3610" s="20">
        <f>Разбивка_по_щитам!J3615</f>
        <v>0</v>
      </c>
      <c r="H3610" s="20">
        <f>Разбивка_по_щитам!K3615</f>
        <v>0</v>
      </c>
      <c r="I3610" s="20">
        <f>Разбивка_по_щитам!L3615</f>
        <v>0</v>
      </c>
      <c r="J3610" s="20">
        <f>Разбивка_по_щитам!M3615</f>
        <v>0</v>
      </c>
      <c r="K3610" s="20">
        <f>Разбивка_по_щитам!N3615</f>
        <v>0</v>
      </c>
      <c r="L3610" s="20"/>
      <c r="M3610" s="20">
        <f>Разбивка_по_щитам!P3615</f>
        <v>0</v>
      </c>
      <c r="N3610" s="20"/>
    </row>
    <row r="3611" spans="2:14" x14ac:dyDescent="0.2">
      <c r="B3611" s="20">
        <f>Разбивка_по_щитам!B3616</f>
        <v>0</v>
      </c>
      <c r="C3611" s="20">
        <f>Разбивка_по_щитам!C3616</f>
        <v>0</v>
      </c>
      <c r="D3611" s="20">
        <f>Разбивка_по_щитам!F3616</f>
        <v>0</v>
      </c>
      <c r="E3611" s="20">
        <f>Разбивка_по_щитам!H3616</f>
        <v>0</v>
      </c>
      <c r="F3611" s="20">
        <f>Разбивка_по_щитам!I3616</f>
        <v>0</v>
      </c>
      <c r="G3611" s="20">
        <f>Разбивка_по_щитам!J3616</f>
        <v>0</v>
      </c>
      <c r="H3611" s="20">
        <f>Разбивка_по_щитам!K3616</f>
        <v>0</v>
      </c>
      <c r="I3611" s="20">
        <f>Разбивка_по_щитам!L3616</f>
        <v>0</v>
      </c>
      <c r="J3611" s="20">
        <f>Разбивка_по_щитам!M3616</f>
        <v>0</v>
      </c>
      <c r="K3611" s="20">
        <f>Разбивка_по_щитам!N3616</f>
        <v>0</v>
      </c>
      <c r="L3611" s="20"/>
      <c r="M3611" s="20">
        <f>Разбивка_по_щитам!P3616</f>
        <v>0</v>
      </c>
      <c r="N3611" s="20"/>
    </row>
    <row r="3612" spans="2:14" x14ac:dyDescent="0.2">
      <c r="B3612" s="20">
        <f>Разбивка_по_щитам!B3617</f>
        <v>0</v>
      </c>
      <c r="C3612" s="20">
        <f>Разбивка_по_щитам!C3617</f>
        <v>0</v>
      </c>
      <c r="D3612" s="20">
        <f>Разбивка_по_щитам!F3617</f>
        <v>0</v>
      </c>
      <c r="E3612" s="20">
        <f>Разбивка_по_щитам!H3617</f>
        <v>0</v>
      </c>
      <c r="F3612" s="20">
        <f>Разбивка_по_щитам!I3617</f>
        <v>0</v>
      </c>
      <c r="G3612" s="20">
        <f>Разбивка_по_щитам!J3617</f>
        <v>0</v>
      </c>
      <c r="H3612" s="20">
        <f>Разбивка_по_щитам!K3617</f>
        <v>0</v>
      </c>
      <c r="I3612" s="20">
        <f>Разбивка_по_щитам!L3617</f>
        <v>0</v>
      </c>
      <c r="J3612" s="20">
        <f>Разбивка_по_щитам!M3617</f>
        <v>0</v>
      </c>
      <c r="K3612" s="20">
        <f>Разбивка_по_щитам!N3617</f>
        <v>0</v>
      </c>
      <c r="L3612" s="20"/>
      <c r="M3612" s="20">
        <f>Разбивка_по_щитам!P3617</f>
        <v>0</v>
      </c>
      <c r="N3612" s="20"/>
    </row>
    <row r="3613" spans="2:14" x14ac:dyDescent="0.2">
      <c r="B3613" s="20">
        <f>Разбивка_по_щитам!B3618</f>
        <v>0</v>
      </c>
      <c r="C3613" s="20">
        <f>Разбивка_по_щитам!C3618</f>
        <v>0</v>
      </c>
      <c r="D3613" s="20">
        <f>Разбивка_по_щитам!F3618</f>
        <v>0</v>
      </c>
      <c r="E3613" s="20">
        <f>Разбивка_по_щитам!H3618</f>
        <v>0</v>
      </c>
      <c r="F3613" s="20">
        <f>Разбивка_по_щитам!I3618</f>
        <v>0</v>
      </c>
      <c r="G3613" s="20">
        <f>Разбивка_по_щитам!J3618</f>
        <v>0</v>
      </c>
      <c r="H3613" s="20">
        <f>Разбивка_по_щитам!K3618</f>
        <v>0</v>
      </c>
      <c r="I3613" s="20">
        <f>Разбивка_по_щитам!L3618</f>
        <v>0</v>
      </c>
      <c r="J3613" s="20">
        <f>Разбивка_по_щитам!M3618</f>
        <v>0</v>
      </c>
      <c r="K3613" s="20">
        <f>Разбивка_по_щитам!N3618</f>
        <v>0</v>
      </c>
      <c r="L3613" s="20"/>
      <c r="M3613" s="20">
        <f>Разбивка_по_щитам!P3618</f>
        <v>0</v>
      </c>
      <c r="N3613" s="20"/>
    </row>
    <row r="3614" spans="2:14" x14ac:dyDescent="0.2">
      <c r="B3614" s="20">
        <f>Разбивка_по_щитам!B3619</f>
        <v>0</v>
      </c>
      <c r="C3614" s="20">
        <f>Разбивка_по_щитам!C3619</f>
        <v>0</v>
      </c>
      <c r="D3614" s="20">
        <f>Разбивка_по_щитам!F3619</f>
        <v>0</v>
      </c>
      <c r="E3614" s="20">
        <f>Разбивка_по_щитам!H3619</f>
        <v>0</v>
      </c>
      <c r="F3614" s="20">
        <f>Разбивка_по_щитам!I3619</f>
        <v>0</v>
      </c>
      <c r="G3614" s="20">
        <f>Разбивка_по_щитам!J3619</f>
        <v>0</v>
      </c>
      <c r="H3614" s="20">
        <f>Разбивка_по_щитам!K3619</f>
        <v>0</v>
      </c>
      <c r="I3614" s="20">
        <f>Разбивка_по_щитам!L3619</f>
        <v>0</v>
      </c>
      <c r="J3614" s="20">
        <f>Разбивка_по_щитам!M3619</f>
        <v>0</v>
      </c>
      <c r="K3614" s="20">
        <f>Разбивка_по_щитам!N3619</f>
        <v>0</v>
      </c>
      <c r="L3614" s="20"/>
      <c r="M3614" s="20">
        <f>Разбивка_по_щитам!P3619</f>
        <v>0</v>
      </c>
      <c r="N3614" s="20"/>
    </row>
    <row r="3615" spans="2:14" x14ac:dyDescent="0.2">
      <c r="B3615" s="20">
        <f>Разбивка_по_щитам!B3620</f>
        <v>0</v>
      </c>
      <c r="C3615" s="20">
        <f>Разбивка_по_щитам!C3620</f>
        <v>0</v>
      </c>
      <c r="D3615" s="20">
        <f>Разбивка_по_щитам!F3620</f>
        <v>0</v>
      </c>
      <c r="E3615" s="20">
        <f>Разбивка_по_щитам!H3620</f>
        <v>0</v>
      </c>
      <c r="F3615" s="20">
        <f>Разбивка_по_щитам!I3620</f>
        <v>0</v>
      </c>
      <c r="G3615" s="20">
        <f>Разбивка_по_щитам!J3620</f>
        <v>0</v>
      </c>
      <c r="H3615" s="20">
        <f>Разбивка_по_щитам!K3620</f>
        <v>0</v>
      </c>
      <c r="I3615" s="20">
        <f>Разбивка_по_щитам!L3620</f>
        <v>0</v>
      </c>
      <c r="J3615" s="20">
        <f>Разбивка_по_щитам!M3620</f>
        <v>0</v>
      </c>
      <c r="K3615" s="20">
        <f>Разбивка_по_щитам!N3620</f>
        <v>0</v>
      </c>
      <c r="L3615" s="20"/>
      <c r="M3615" s="20">
        <f>Разбивка_по_щитам!P3620</f>
        <v>0</v>
      </c>
      <c r="N3615" s="20"/>
    </row>
    <row r="3616" spans="2:14" x14ac:dyDescent="0.2">
      <c r="B3616" s="20">
        <f>Разбивка_по_щитам!B3621</f>
        <v>0</v>
      </c>
      <c r="C3616" s="20">
        <f>Разбивка_по_щитам!C3621</f>
        <v>0</v>
      </c>
      <c r="D3616" s="20">
        <f>Разбивка_по_щитам!F3621</f>
        <v>0</v>
      </c>
      <c r="E3616" s="20">
        <f>Разбивка_по_щитам!H3621</f>
        <v>0</v>
      </c>
      <c r="F3616" s="20">
        <f>Разбивка_по_щитам!I3621</f>
        <v>0</v>
      </c>
      <c r="G3616" s="20">
        <f>Разбивка_по_щитам!J3621</f>
        <v>0</v>
      </c>
      <c r="H3616" s="20">
        <f>Разбивка_по_щитам!K3621</f>
        <v>0</v>
      </c>
      <c r="I3616" s="20">
        <f>Разбивка_по_щитам!L3621</f>
        <v>0</v>
      </c>
      <c r="J3616" s="20">
        <f>Разбивка_по_щитам!M3621</f>
        <v>0</v>
      </c>
      <c r="K3616" s="20">
        <f>Разбивка_по_щитам!N3621</f>
        <v>0</v>
      </c>
      <c r="L3616" s="20"/>
      <c r="M3616" s="20">
        <f>Разбивка_по_щитам!P3621</f>
        <v>0</v>
      </c>
      <c r="N3616" s="20"/>
    </row>
    <row r="3617" spans="2:14" x14ac:dyDescent="0.2">
      <c r="B3617" s="20">
        <f>Разбивка_по_щитам!B3622</f>
        <v>0</v>
      </c>
      <c r="C3617" s="20">
        <f>Разбивка_по_щитам!C3622</f>
        <v>0</v>
      </c>
      <c r="D3617" s="20">
        <f>Разбивка_по_щитам!F3622</f>
        <v>0</v>
      </c>
      <c r="E3617" s="20">
        <f>Разбивка_по_щитам!H3622</f>
        <v>0</v>
      </c>
      <c r="F3617" s="20">
        <f>Разбивка_по_щитам!I3622</f>
        <v>0</v>
      </c>
      <c r="G3617" s="20">
        <f>Разбивка_по_щитам!J3622</f>
        <v>0</v>
      </c>
      <c r="H3617" s="20">
        <f>Разбивка_по_щитам!K3622</f>
        <v>0</v>
      </c>
      <c r="I3617" s="20">
        <f>Разбивка_по_щитам!L3622</f>
        <v>0</v>
      </c>
      <c r="J3617" s="20">
        <f>Разбивка_по_щитам!M3622</f>
        <v>0</v>
      </c>
      <c r="K3617" s="20">
        <f>Разбивка_по_щитам!N3622</f>
        <v>0</v>
      </c>
      <c r="L3617" s="20"/>
      <c r="M3617" s="20">
        <f>Разбивка_по_щитам!P3622</f>
        <v>0</v>
      </c>
      <c r="N3617" s="20"/>
    </row>
    <row r="3618" spans="2:14" x14ac:dyDescent="0.2">
      <c r="B3618" s="20">
        <f>Разбивка_по_щитам!B3623</f>
        <v>0</v>
      </c>
      <c r="C3618" s="20">
        <f>Разбивка_по_щитам!C3623</f>
        <v>0</v>
      </c>
      <c r="D3618" s="20">
        <f>Разбивка_по_щитам!F3623</f>
        <v>0</v>
      </c>
      <c r="E3618" s="20">
        <f>Разбивка_по_щитам!H3623</f>
        <v>0</v>
      </c>
      <c r="F3618" s="20">
        <f>Разбивка_по_щитам!I3623</f>
        <v>0</v>
      </c>
      <c r="G3618" s="20">
        <f>Разбивка_по_щитам!J3623</f>
        <v>0</v>
      </c>
      <c r="H3618" s="20">
        <f>Разбивка_по_щитам!K3623</f>
        <v>0</v>
      </c>
      <c r="I3618" s="20">
        <f>Разбивка_по_щитам!L3623</f>
        <v>0</v>
      </c>
      <c r="J3618" s="20">
        <f>Разбивка_по_щитам!M3623</f>
        <v>0</v>
      </c>
      <c r="K3618" s="20">
        <f>Разбивка_по_щитам!N3623</f>
        <v>0</v>
      </c>
      <c r="L3618" s="20"/>
      <c r="M3618" s="20">
        <f>Разбивка_по_щитам!P3623</f>
        <v>0</v>
      </c>
      <c r="N3618" s="20"/>
    </row>
    <row r="3619" spans="2:14" x14ac:dyDescent="0.2">
      <c r="B3619" s="20">
        <f>Разбивка_по_щитам!B3624</f>
        <v>0</v>
      </c>
      <c r="C3619" s="20">
        <f>Разбивка_по_щитам!C3624</f>
        <v>0</v>
      </c>
      <c r="D3619" s="20">
        <f>Разбивка_по_щитам!F3624</f>
        <v>0</v>
      </c>
      <c r="E3619" s="20">
        <f>Разбивка_по_щитам!H3624</f>
        <v>0</v>
      </c>
      <c r="F3619" s="20">
        <f>Разбивка_по_щитам!I3624</f>
        <v>0</v>
      </c>
      <c r="G3619" s="20">
        <f>Разбивка_по_щитам!J3624</f>
        <v>0</v>
      </c>
      <c r="H3619" s="20">
        <f>Разбивка_по_щитам!K3624</f>
        <v>0</v>
      </c>
      <c r="I3619" s="20">
        <f>Разбивка_по_щитам!L3624</f>
        <v>0</v>
      </c>
      <c r="J3619" s="20">
        <f>Разбивка_по_щитам!M3624</f>
        <v>0</v>
      </c>
      <c r="K3619" s="20">
        <f>Разбивка_по_щитам!N3624</f>
        <v>0</v>
      </c>
      <c r="L3619" s="20"/>
      <c r="M3619" s="20">
        <f>Разбивка_по_щитам!P3624</f>
        <v>0</v>
      </c>
      <c r="N3619" s="20"/>
    </row>
    <row r="3620" spans="2:14" x14ac:dyDescent="0.2">
      <c r="B3620" s="20">
        <f>Разбивка_по_щитам!B3625</f>
        <v>0</v>
      </c>
      <c r="C3620" s="20">
        <f>Разбивка_по_щитам!C3625</f>
        <v>0</v>
      </c>
      <c r="D3620" s="20">
        <f>Разбивка_по_щитам!F3625</f>
        <v>0</v>
      </c>
      <c r="E3620" s="20">
        <f>Разбивка_по_щитам!H3625</f>
        <v>0</v>
      </c>
      <c r="F3620" s="20">
        <f>Разбивка_по_щитам!I3625</f>
        <v>0</v>
      </c>
      <c r="G3620" s="20">
        <f>Разбивка_по_щитам!J3625</f>
        <v>0</v>
      </c>
      <c r="H3620" s="20">
        <f>Разбивка_по_щитам!K3625</f>
        <v>0</v>
      </c>
      <c r="I3620" s="20">
        <f>Разбивка_по_щитам!L3625</f>
        <v>0</v>
      </c>
      <c r="J3620" s="20">
        <f>Разбивка_по_щитам!M3625</f>
        <v>0</v>
      </c>
      <c r="K3620" s="20">
        <f>Разбивка_по_щитам!N3625</f>
        <v>0</v>
      </c>
      <c r="L3620" s="20"/>
      <c r="M3620" s="20">
        <f>Разбивка_по_щитам!P3625</f>
        <v>0</v>
      </c>
      <c r="N3620" s="20"/>
    </row>
    <row r="3621" spans="2:14" x14ac:dyDescent="0.2">
      <c r="B3621" s="20">
        <f>Разбивка_по_щитам!B3626</f>
        <v>0</v>
      </c>
      <c r="C3621" s="20">
        <f>Разбивка_по_щитам!C3626</f>
        <v>0</v>
      </c>
      <c r="D3621" s="20">
        <f>Разбивка_по_щитам!F3626</f>
        <v>0</v>
      </c>
      <c r="E3621" s="20">
        <f>Разбивка_по_щитам!H3626</f>
        <v>0</v>
      </c>
      <c r="F3621" s="20">
        <f>Разбивка_по_щитам!I3626</f>
        <v>0</v>
      </c>
      <c r="G3621" s="20">
        <f>Разбивка_по_щитам!J3626</f>
        <v>0</v>
      </c>
      <c r="H3621" s="20">
        <f>Разбивка_по_щитам!K3626</f>
        <v>0</v>
      </c>
      <c r="I3621" s="20">
        <f>Разбивка_по_щитам!L3626</f>
        <v>0</v>
      </c>
      <c r="J3621" s="20">
        <f>Разбивка_по_щитам!M3626</f>
        <v>0</v>
      </c>
      <c r="K3621" s="20">
        <f>Разбивка_по_щитам!N3626</f>
        <v>0</v>
      </c>
      <c r="L3621" s="20"/>
      <c r="M3621" s="20">
        <f>Разбивка_по_щитам!P3626</f>
        <v>0</v>
      </c>
      <c r="N3621" s="20"/>
    </row>
    <row r="3622" spans="2:14" x14ac:dyDescent="0.2">
      <c r="B3622" s="20">
        <f>Разбивка_по_щитам!B3627</f>
        <v>0</v>
      </c>
      <c r="C3622" s="20">
        <f>Разбивка_по_щитам!C3627</f>
        <v>0</v>
      </c>
      <c r="D3622" s="20">
        <f>Разбивка_по_щитам!F3627</f>
        <v>0</v>
      </c>
      <c r="E3622" s="20">
        <f>Разбивка_по_щитам!H3627</f>
        <v>0</v>
      </c>
      <c r="F3622" s="20">
        <f>Разбивка_по_щитам!I3627</f>
        <v>0</v>
      </c>
      <c r="G3622" s="20">
        <f>Разбивка_по_щитам!J3627</f>
        <v>0</v>
      </c>
      <c r="H3622" s="20">
        <f>Разбивка_по_щитам!K3627</f>
        <v>0</v>
      </c>
      <c r="I3622" s="20">
        <f>Разбивка_по_щитам!L3627</f>
        <v>0</v>
      </c>
      <c r="J3622" s="20">
        <f>Разбивка_по_щитам!M3627</f>
        <v>0</v>
      </c>
      <c r="K3622" s="20">
        <f>Разбивка_по_щитам!N3627</f>
        <v>0</v>
      </c>
      <c r="L3622" s="20"/>
      <c r="M3622" s="20">
        <f>Разбивка_по_щитам!P3627</f>
        <v>0</v>
      </c>
      <c r="N3622" s="20"/>
    </row>
    <row r="3623" spans="2:14" x14ac:dyDescent="0.2">
      <c r="B3623" s="20">
        <f>Разбивка_по_щитам!B3628</f>
        <v>0</v>
      </c>
      <c r="C3623" s="20">
        <f>Разбивка_по_щитам!C3628</f>
        <v>0</v>
      </c>
      <c r="D3623" s="20">
        <f>Разбивка_по_щитам!F3628</f>
        <v>0</v>
      </c>
      <c r="E3623" s="20">
        <f>Разбивка_по_щитам!H3628</f>
        <v>0</v>
      </c>
      <c r="F3623" s="20">
        <f>Разбивка_по_щитам!I3628</f>
        <v>0</v>
      </c>
      <c r="G3623" s="20">
        <f>Разбивка_по_щитам!J3628</f>
        <v>0</v>
      </c>
      <c r="H3623" s="20">
        <f>Разбивка_по_щитам!K3628</f>
        <v>0</v>
      </c>
      <c r="I3623" s="20">
        <f>Разбивка_по_щитам!L3628</f>
        <v>0</v>
      </c>
      <c r="J3623" s="20">
        <f>Разбивка_по_щитам!M3628</f>
        <v>0</v>
      </c>
      <c r="K3623" s="20">
        <f>Разбивка_по_щитам!N3628</f>
        <v>0</v>
      </c>
      <c r="L3623" s="20"/>
      <c r="M3623" s="20">
        <f>Разбивка_по_щитам!P3628</f>
        <v>0</v>
      </c>
      <c r="N3623" s="20"/>
    </row>
    <row r="3624" spans="2:14" x14ac:dyDescent="0.2">
      <c r="B3624" s="20">
        <f>Разбивка_по_щитам!B3629</f>
        <v>0</v>
      </c>
      <c r="C3624" s="20">
        <f>Разбивка_по_щитам!C3629</f>
        <v>0</v>
      </c>
      <c r="D3624" s="20">
        <f>Разбивка_по_щитам!F3629</f>
        <v>0</v>
      </c>
      <c r="E3624" s="20">
        <f>Разбивка_по_щитам!H3629</f>
        <v>0</v>
      </c>
      <c r="F3624" s="20">
        <f>Разбивка_по_щитам!I3629</f>
        <v>0</v>
      </c>
      <c r="G3624" s="20">
        <f>Разбивка_по_щитам!J3629</f>
        <v>0</v>
      </c>
      <c r="H3624" s="20">
        <f>Разбивка_по_щитам!K3629</f>
        <v>0</v>
      </c>
      <c r="I3624" s="20">
        <f>Разбивка_по_щитам!L3629</f>
        <v>0</v>
      </c>
      <c r="J3624" s="20">
        <f>Разбивка_по_щитам!M3629</f>
        <v>0</v>
      </c>
      <c r="K3624" s="20">
        <f>Разбивка_по_щитам!N3629</f>
        <v>0</v>
      </c>
      <c r="L3624" s="20"/>
      <c r="M3624" s="20">
        <f>Разбивка_по_щитам!P3629</f>
        <v>0</v>
      </c>
      <c r="N3624" s="20"/>
    </row>
    <row r="3625" spans="2:14" x14ac:dyDescent="0.2">
      <c r="B3625" s="20">
        <f>Разбивка_по_щитам!B3630</f>
        <v>0</v>
      </c>
      <c r="C3625" s="20">
        <f>Разбивка_по_щитам!C3630</f>
        <v>0</v>
      </c>
      <c r="D3625" s="20">
        <f>Разбивка_по_щитам!F3630</f>
        <v>0</v>
      </c>
      <c r="E3625" s="20">
        <f>Разбивка_по_щитам!H3630</f>
        <v>0</v>
      </c>
      <c r="F3625" s="20">
        <f>Разбивка_по_щитам!I3630</f>
        <v>0</v>
      </c>
      <c r="G3625" s="20">
        <f>Разбивка_по_щитам!J3630</f>
        <v>0</v>
      </c>
      <c r="H3625" s="20">
        <f>Разбивка_по_щитам!K3630</f>
        <v>0</v>
      </c>
      <c r="I3625" s="20">
        <f>Разбивка_по_щитам!L3630</f>
        <v>0</v>
      </c>
      <c r="J3625" s="20">
        <f>Разбивка_по_щитам!M3630</f>
        <v>0</v>
      </c>
      <c r="K3625" s="20">
        <f>Разбивка_по_щитам!N3630</f>
        <v>0</v>
      </c>
      <c r="L3625" s="20"/>
      <c r="M3625" s="20">
        <f>Разбивка_по_щитам!P3630</f>
        <v>0</v>
      </c>
      <c r="N3625" s="20"/>
    </row>
    <row r="3626" spans="2:14" x14ac:dyDescent="0.2">
      <c r="B3626" s="20">
        <f>Разбивка_по_щитам!B3631</f>
        <v>0</v>
      </c>
      <c r="C3626" s="20">
        <f>Разбивка_по_щитам!C3631</f>
        <v>0</v>
      </c>
      <c r="D3626" s="20">
        <f>Разбивка_по_щитам!F3631</f>
        <v>0</v>
      </c>
      <c r="E3626" s="20">
        <f>Разбивка_по_щитам!H3631</f>
        <v>0</v>
      </c>
      <c r="F3626" s="20">
        <f>Разбивка_по_щитам!I3631</f>
        <v>0</v>
      </c>
      <c r="G3626" s="20">
        <f>Разбивка_по_щитам!J3631</f>
        <v>0</v>
      </c>
      <c r="H3626" s="20">
        <f>Разбивка_по_щитам!K3631</f>
        <v>0</v>
      </c>
      <c r="I3626" s="20">
        <f>Разбивка_по_щитам!L3631</f>
        <v>0</v>
      </c>
      <c r="J3626" s="20">
        <f>Разбивка_по_щитам!M3631</f>
        <v>0</v>
      </c>
      <c r="K3626" s="20">
        <f>Разбивка_по_щитам!N3631</f>
        <v>0</v>
      </c>
      <c r="L3626" s="20"/>
      <c r="M3626" s="20">
        <f>Разбивка_по_щитам!P3631</f>
        <v>0</v>
      </c>
      <c r="N3626" s="20"/>
    </row>
    <row r="3627" spans="2:14" x14ac:dyDescent="0.2">
      <c r="B3627" s="20">
        <f>Разбивка_по_щитам!B3632</f>
        <v>0</v>
      </c>
      <c r="C3627" s="20">
        <f>Разбивка_по_щитам!C3632</f>
        <v>0</v>
      </c>
      <c r="D3627" s="20">
        <f>Разбивка_по_щитам!F3632</f>
        <v>0</v>
      </c>
      <c r="E3627" s="20">
        <f>Разбивка_по_щитам!H3632</f>
        <v>0</v>
      </c>
      <c r="F3627" s="20">
        <f>Разбивка_по_щитам!I3632</f>
        <v>0</v>
      </c>
      <c r="G3627" s="20">
        <f>Разбивка_по_щитам!J3632</f>
        <v>0</v>
      </c>
      <c r="H3627" s="20">
        <f>Разбивка_по_щитам!K3632</f>
        <v>0</v>
      </c>
      <c r="I3627" s="20">
        <f>Разбивка_по_щитам!L3632</f>
        <v>0</v>
      </c>
      <c r="J3627" s="20">
        <f>Разбивка_по_щитам!M3632</f>
        <v>0</v>
      </c>
      <c r="K3627" s="20">
        <f>Разбивка_по_щитам!N3632</f>
        <v>0</v>
      </c>
      <c r="L3627" s="20"/>
      <c r="M3627" s="20">
        <f>Разбивка_по_щитам!P3632</f>
        <v>0</v>
      </c>
      <c r="N3627" s="20"/>
    </row>
    <row r="3628" spans="2:14" x14ac:dyDescent="0.2">
      <c r="B3628" s="20">
        <f>Разбивка_по_щитам!B3633</f>
        <v>0</v>
      </c>
      <c r="C3628" s="20">
        <f>Разбивка_по_щитам!C3633</f>
        <v>0</v>
      </c>
      <c r="D3628" s="20">
        <f>Разбивка_по_щитам!F3633</f>
        <v>0</v>
      </c>
      <c r="E3628" s="20">
        <f>Разбивка_по_щитам!H3633</f>
        <v>0</v>
      </c>
      <c r="F3628" s="20">
        <f>Разбивка_по_щитам!I3633</f>
        <v>0</v>
      </c>
      <c r="G3628" s="20">
        <f>Разбивка_по_щитам!J3633</f>
        <v>0</v>
      </c>
      <c r="H3628" s="20">
        <f>Разбивка_по_щитам!K3633</f>
        <v>0</v>
      </c>
      <c r="I3628" s="20">
        <f>Разбивка_по_щитам!L3633</f>
        <v>0</v>
      </c>
      <c r="J3628" s="20">
        <f>Разбивка_по_щитам!M3633</f>
        <v>0</v>
      </c>
      <c r="K3628" s="20">
        <f>Разбивка_по_щитам!N3633</f>
        <v>0</v>
      </c>
      <c r="L3628" s="20"/>
      <c r="M3628" s="20">
        <f>Разбивка_по_щитам!P3633</f>
        <v>0</v>
      </c>
      <c r="N3628" s="20"/>
    </row>
    <row r="3629" spans="2:14" x14ac:dyDescent="0.2">
      <c r="B3629" s="20">
        <f>Разбивка_по_щитам!B3634</f>
        <v>0</v>
      </c>
      <c r="C3629" s="20">
        <f>Разбивка_по_щитам!C3634</f>
        <v>0</v>
      </c>
      <c r="D3629" s="20">
        <f>Разбивка_по_щитам!F3634</f>
        <v>0</v>
      </c>
      <c r="E3629" s="20">
        <f>Разбивка_по_щитам!H3634</f>
        <v>0</v>
      </c>
      <c r="F3629" s="20">
        <f>Разбивка_по_щитам!I3634</f>
        <v>0</v>
      </c>
      <c r="G3629" s="20">
        <f>Разбивка_по_щитам!J3634</f>
        <v>0</v>
      </c>
      <c r="H3629" s="20">
        <f>Разбивка_по_щитам!K3634</f>
        <v>0</v>
      </c>
      <c r="I3629" s="20">
        <f>Разбивка_по_щитам!L3634</f>
        <v>0</v>
      </c>
      <c r="J3629" s="20">
        <f>Разбивка_по_щитам!M3634</f>
        <v>0</v>
      </c>
      <c r="K3629" s="20">
        <f>Разбивка_по_щитам!N3634</f>
        <v>0</v>
      </c>
      <c r="L3629" s="20"/>
      <c r="M3629" s="20">
        <f>Разбивка_по_щитам!P3634</f>
        <v>0</v>
      </c>
      <c r="N3629" s="20"/>
    </row>
    <row r="3630" spans="2:14" x14ac:dyDescent="0.2">
      <c r="B3630" s="20">
        <f>Разбивка_по_щитам!B3635</f>
        <v>0</v>
      </c>
      <c r="C3630" s="20">
        <f>Разбивка_по_щитам!C3635</f>
        <v>0</v>
      </c>
      <c r="D3630" s="20">
        <f>Разбивка_по_щитам!F3635</f>
        <v>0</v>
      </c>
      <c r="E3630" s="20">
        <f>Разбивка_по_щитам!H3635</f>
        <v>0</v>
      </c>
      <c r="F3630" s="20">
        <f>Разбивка_по_щитам!I3635</f>
        <v>0</v>
      </c>
      <c r="G3630" s="20">
        <f>Разбивка_по_щитам!J3635</f>
        <v>0</v>
      </c>
      <c r="H3630" s="20">
        <f>Разбивка_по_щитам!K3635</f>
        <v>0</v>
      </c>
      <c r="I3630" s="20">
        <f>Разбивка_по_щитам!L3635</f>
        <v>0</v>
      </c>
      <c r="J3630" s="20">
        <f>Разбивка_по_щитам!M3635</f>
        <v>0</v>
      </c>
      <c r="K3630" s="20">
        <f>Разбивка_по_щитам!N3635</f>
        <v>0</v>
      </c>
      <c r="L3630" s="20"/>
      <c r="M3630" s="20">
        <f>Разбивка_по_щитам!P3635</f>
        <v>0</v>
      </c>
      <c r="N3630" s="20"/>
    </row>
    <row r="3631" spans="2:14" x14ac:dyDescent="0.2">
      <c r="B3631" s="20">
        <f>Разбивка_по_щитам!B3636</f>
        <v>0</v>
      </c>
      <c r="C3631" s="20">
        <f>Разбивка_по_щитам!C3636</f>
        <v>0</v>
      </c>
      <c r="D3631" s="20">
        <f>Разбивка_по_щитам!F3636</f>
        <v>0</v>
      </c>
      <c r="E3631" s="20">
        <f>Разбивка_по_щитам!H3636</f>
        <v>0</v>
      </c>
      <c r="F3631" s="20">
        <f>Разбивка_по_щитам!I3636</f>
        <v>0</v>
      </c>
      <c r="G3631" s="20">
        <f>Разбивка_по_щитам!J3636</f>
        <v>0</v>
      </c>
      <c r="H3631" s="20">
        <f>Разбивка_по_щитам!K3636</f>
        <v>0</v>
      </c>
      <c r="I3631" s="20">
        <f>Разбивка_по_щитам!L3636</f>
        <v>0</v>
      </c>
      <c r="J3631" s="20">
        <f>Разбивка_по_щитам!M3636</f>
        <v>0</v>
      </c>
      <c r="K3631" s="20">
        <f>Разбивка_по_щитам!N3636</f>
        <v>0</v>
      </c>
      <c r="L3631" s="20"/>
      <c r="M3631" s="20">
        <f>Разбивка_по_щитам!P3636</f>
        <v>0</v>
      </c>
      <c r="N3631" s="20"/>
    </row>
    <row r="3632" spans="2:14" x14ac:dyDescent="0.2">
      <c r="B3632" s="20">
        <f>Разбивка_по_щитам!B3637</f>
        <v>0</v>
      </c>
      <c r="C3632" s="20">
        <f>Разбивка_по_щитам!C3637</f>
        <v>0</v>
      </c>
      <c r="D3632" s="20">
        <f>Разбивка_по_щитам!F3637</f>
        <v>0</v>
      </c>
      <c r="E3632" s="20">
        <f>Разбивка_по_щитам!H3637</f>
        <v>0</v>
      </c>
      <c r="F3632" s="20">
        <f>Разбивка_по_щитам!I3637</f>
        <v>0</v>
      </c>
      <c r="G3632" s="20">
        <f>Разбивка_по_щитам!J3637</f>
        <v>0</v>
      </c>
      <c r="H3632" s="20">
        <f>Разбивка_по_щитам!K3637</f>
        <v>0</v>
      </c>
      <c r="I3632" s="20">
        <f>Разбивка_по_щитам!L3637</f>
        <v>0</v>
      </c>
      <c r="J3632" s="20">
        <f>Разбивка_по_щитам!M3637</f>
        <v>0</v>
      </c>
      <c r="K3632" s="20">
        <f>Разбивка_по_щитам!N3637</f>
        <v>0</v>
      </c>
      <c r="L3632" s="20"/>
      <c r="M3632" s="20">
        <f>Разбивка_по_щитам!P3637</f>
        <v>0</v>
      </c>
      <c r="N3632" s="20"/>
    </row>
    <row r="3633" spans="2:14" x14ac:dyDescent="0.2">
      <c r="B3633" s="20">
        <f>Разбивка_по_щитам!B3638</f>
        <v>0</v>
      </c>
      <c r="C3633" s="20">
        <f>Разбивка_по_щитам!C3638</f>
        <v>0</v>
      </c>
      <c r="D3633" s="20">
        <f>Разбивка_по_щитам!F3638</f>
        <v>0</v>
      </c>
      <c r="E3633" s="20">
        <f>Разбивка_по_щитам!H3638</f>
        <v>0</v>
      </c>
      <c r="F3633" s="20">
        <f>Разбивка_по_щитам!I3638</f>
        <v>0</v>
      </c>
      <c r="G3633" s="20">
        <f>Разбивка_по_щитам!J3638</f>
        <v>0</v>
      </c>
      <c r="H3633" s="20">
        <f>Разбивка_по_щитам!K3638</f>
        <v>0</v>
      </c>
      <c r="I3633" s="20">
        <f>Разбивка_по_щитам!L3638</f>
        <v>0</v>
      </c>
      <c r="J3633" s="20">
        <f>Разбивка_по_щитам!M3638</f>
        <v>0</v>
      </c>
      <c r="K3633" s="20">
        <f>Разбивка_по_щитам!N3638</f>
        <v>0</v>
      </c>
      <c r="L3633" s="20"/>
      <c r="M3633" s="20">
        <f>Разбивка_по_щитам!P3638</f>
        <v>0</v>
      </c>
      <c r="N3633" s="20"/>
    </row>
    <row r="3634" spans="2:14" x14ac:dyDescent="0.2">
      <c r="B3634" s="20">
        <f>Разбивка_по_щитам!B3639</f>
        <v>0</v>
      </c>
      <c r="C3634" s="20">
        <f>Разбивка_по_щитам!C3639</f>
        <v>0</v>
      </c>
      <c r="D3634" s="20">
        <f>Разбивка_по_щитам!F3639</f>
        <v>0</v>
      </c>
      <c r="E3634" s="20">
        <f>Разбивка_по_щитам!H3639</f>
        <v>0</v>
      </c>
      <c r="F3634" s="20">
        <f>Разбивка_по_щитам!I3639</f>
        <v>0</v>
      </c>
      <c r="G3634" s="20">
        <f>Разбивка_по_щитам!J3639</f>
        <v>0</v>
      </c>
      <c r="H3634" s="20">
        <f>Разбивка_по_щитам!K3639</f>
        <v>0</v>
      </c>
      <c r="I3634" s="20">
        <f>Разбивка_по_щитам!L3639</f>
        <v>0</v>
      </c>
      <c r="J3634" s="20">
        <f>Разбивка_по_щитам!M3639</f>
        <v>0</v>
      </c>
      <c r="K3634" s="20">
        <f>Разбивка_по_щитам!N3639</f>
        <v>0</v>
      </c>
      <c r="L3634" s="20"/>
      <c r="M3634" s="20">
        <f>Разбивка_по_щитам!P3639</f>
        <v>0</v>
      </c>
      <c r="N3634" s="20"/>
    </row>
    <row r="3635" spans="2:14" x14ac:dyDescent="0.2">
      <c r="B3635" s="20">
        <f>Разбивка_по_щитам!B3640</f>
        <v>0</v>
      </c>
      <c r="C3635" s="20">
        <f>Разбивка_по_щитам!C3640</f>
        <v>0</v>
      </c>
      <c r="D3635" s="20">
        <f>Разбивка_по_щитам!F3640</f>
        <v>0</v>
      </c>
      <c r="E3635" s="20">
        <f>Разбивка_по_щитам!H3640</f>
        <v>0</v>
      </c>
      <c r="F3635" s="20">
        <f>Разбивка_по_щитам!I3640</f>
        <v>0</v>
      </c>
      <c r="G3635" s="20">
        <f>Разбивка_по_щитам!J3640</f>
        <v>0</v>
      </c>
      <c r="H3635" s="20">
        <f>Разбивка_по_щитам!K3640</f>
        <v>0</v>
      </c>
      <c r="I3635" s="20">
        <f>Разбивка_по_щитам!L3640</f>
        <v>0</v>
      </c>
      <c r="J3635" s="20">
        <f>Разбивка_по_щитам!M3640</f>
        <v>0</v>
      </c>
      <c r="K3635" s="20">
        <f>Разбивка_по_щитам!N3640</f>
        <v>0</v>
      </c>
      <c r="L3635" s="20"/>
      <c r="M3635" s="20">
        <f>Разбивка_по_щитам!P3640</f>
        <v>0</v>
      </c>
      <c r="N3635" s="20"/>
    </row>
    <row r="3636" spans="2:14" x14ac:dyDescent="0.2">
      <c r="B3636" s="20">
        <f>Разбивка_по_щитам!B3641</f>
        <v>0</v>
      </c>
      <c r="C3636" s="20">
        <f>Разбивка_по_щитам!C3641</f>
        <v>0</v>
      </c>
      <c r="D3636" s="20">
        <f>Разбивка_по_щитам!F3641</f>
        <v>0</v>
      </c>
      <c r="E3636" s="20">
        <f>Разбивка_по_щитам!H3641</f>
        <v>0</v>
      </c>
      <c r="F3636" s="20">
        <f>Разбивка_по_щитам!I3641</f>
        <v>0</v>
      </c>
      <c r="G3636" s="20">
        <f>Разбивка_по_щитам!J3641</f>
        <v>0</v>
      </c>
      <c r="H3636" s="20">
        <f>Разбивка_по_щитам!K3641</f>
        <v>0</v>
      </c>
      <c r="I3636" s="20">
        <f>Разбивка_по_щитам!L3641</f>
        <v>0</v>
      </c>
      <c r="J3636" s="20">
        <f>Разбивка_по_щитам!M3641</f>
        <v>0</v>
      </c>
      <c r="K3636" s="20">
        <f>Разбивка_по_щитам!N3641</f>
        <v>0</v>
      </c>
      <c r="L3636" s="20"/>
      <c r="M3636" s="20">
        <f>Разбивка_по_щитам!P3641</f>
        <v>0</v>
      </c>
      <c r="N3636" s="20"/>
    </row>
    <row r="3637" spans="2:14" x14ac:dyDescent="0.2">
      <c r="B3637" s="20">
        <f>Разбивка_по_щитам!B3642</f>
        <v>0</v>
      </c>
      <c r="C3637" s="20">
        <f>Разбивка_по_щитам!C3642</f>
        <v>0</v>
      </c>
      <c r="D3637" s="20">
        <f>Разбивка_по_щитам!F3642</f>
        <v>0</v>
      </c>
      <c r="E3637" s="20">
        <f>Разбивка_по_щитам!H3642</f>
        <v>0</v>
      </c>
      <c r="F3637" s="20">
        <f>Разбивка_по_щитам!I3642</f>
        <v>0</v>
      </c>
      <c r="G3637" s="20">
        <f>Разбивка_по_щитам!J3642</f>
        <v>0</v>
      </c>
      <c r="H3637" s="20">
        <f>Разбивка_по_щитам!K3642</f>
        <v>0</v>
      </c>
      <c r="I3637" s="20">
        <f>Разбивка_по_щитам!L3642</f>
        <v>0</v>
      </c>
      <c r="J3637" s="20">
        <f>Разбивка_по_щитам!M3642</f>
        <v>0</v>
      </c>
      <c r="K3637" s="20">
        <f>Разбивка_по_щитам!N3642</f>
        <v>0</v>
      </c>
      <c r="L3637" s="20"/>
      <c r="M3637" s="20">
        <f>Разбивка_по_щитам!P3642</f>
        <v>0</v>
      </c>
      <c r="N3637" s="20"/>
    </row>
    <row r="3638" spans="2:14" x14ac:dyDescent="0.2">
      <c r="B3638" s="20">
        <f>Разбивка_по_щитам!B3643</f>
        <v>0</v>
      </c>
      <c r="C3638" s="20">
        <f>Разбивка_по_щитам!C3643</f>
        <v>0</v>
      </c>
      <c r="D3638" s="20">
        <f>Разбивка_по_щитам!F3643</f>
        <v>0</v>
      </c>
      <c r="E3638" s="20">
        <f>Разбивка_по_щитам!H3643</f>
        <v>0</v>
      </c>
      <c r="F3638" s="20">
        <f>Разбивка_по_щитам!I3643</f>
        <v>0</v>
      </c>
      <c r="G3638" s="20">
        <f>Разбивка_по_щитам!J3643</f>
        <v>0</v>
      </c>
      <c r="H3638" s="20">
        <f>Разбивка_по_щитам!K3643</f>
        <v>0</v>
      </c>
      <c r="I3638" s="20">
        <f>Разбивка_по_щитам!L3643</f>
        <v>0</v>
      </c>
      <c r="J3638" s="20">
        <f>Разбивка_по_щитам!M3643</f>
        <v>0</v>
      </c>
      <c r="K3638" s="20">
        <f>Разбивка_по_щитам!N3643</f>
        <v>0</v>
      </c>
      <c r="L3638" s="20"/>
      <c r="M3638" s="20">
        <f>Разбивка_по_щитам!P3643</f>
        <v>0</v>
      </c>
      <c r="N3638" s="20"/>
    </row>
    <row r="3639" spans="2:14" x14ac:dyDescent="0.2">
      <c r="B3639" s="20">
        <f>Разбивка_по_щитам!B3644</f>
        <v>0</v>
      </c>
      <c r="C3639" s="20">
        <f>Разбивка_по_щитам!C3644</f>
        <v>0</v>
      </c>
      <c r="D3639" s="20">
        <f>Разбивка_по_щитам!F3644</f>
        <v>0</v>
      </c>
      <c r="E3639" s="20">
        <f>Разбивка_по_щитам!H3644</f>
        <v>0</v>
      </c>
      <c r="F3639" s="20">
        <f>Разбивка_по_щитам!I3644</f>
        <v>0</v>
      </c>
      <c r="G3639" s="20">
        <f>Разбивка_по_щитам!J3644</f>
        <v>0</v>
      </c>
      <c r="H3639" s="20">
        <f>Разбивка_по_щитам!K3644</f>
        <v>0</v>
      </c>
      <c r="I3639" s="20">
        <f>Разбивка_по_щитам!L3644</f>
        <v>0</v>
      </c>
      <c r="J3639" s="20">
        <f>Разбивка_по_щитам!M3644</f>
        <v>0</v>
      </c>
      <c r="K3639" s="20">
        <f>Разбивка_по_щитам!N3644</f>
        <v>0</v>
      </c>
      <c r="L3639" s="20"/>
      <c r="M3639" s="20">
        <f>Разбивка_по_щитам!P3644</f>
        <v>0</v>
      </c>
      <c r="N3639" s="20"/>
    </row>
    <row r="3640" spans="2:14" x14ac:dyDescent="0.2">
      <c r="B3640" s="20">
        <f>Разбивка_по_щитам!B3645</f>
        <v>0</v>
      </c>
      <c r="C3640" s="20">
        <f>Разбивка_по_щитам!C3645</f>
        <v>0</v>
      </c>
      <c r="D3640" s="20">
        <f>Разбивка_по_щитам!F3645</f>
        <v>0</v>
      </c>
      <c r="E3640" s="20">
        <f>Разбивка_по_щитам!H3645</f>
        <v>0</v>
      </c>
      <c r="F3640" s="20">
        <f>Разбивка_по_щитам!I3645</f>
        <v>0</v>
      </c>
      <c r="G3640" s="20">
        <f>Разбивка_по_щитам!J3645</f>
        <v>0</v>
      </c>
      <c r="H3640" s="20">
        <f>Разбивка_по_щитам!K3645</f>
        <v>0</v>
      </c>
      <c r="I3640" s="20">
        <f>Разбивка_по_щитам!L3645</f>
        <v>0</v>
      </c>
      <c r="J3640" s="20">
        <f>Разбивка_по_щитам!M3645</f>
        <v>0</v>
      </c>
      <c r="K3640" s="20">
        <f>Разбивка_по_щитам!N3645</f>
        <v>0</v>
      </c>
      <c r="L3640" s="20"/>
      <c r="M3640" s="20">
        <f>Разбивка_по_щитам!P3645</f>
        <v>0</v>
      </c>
      <c r="N3640" s="20"/>
    </row>
    <row r="3641" spans="2:14" x14ac:dyDescent="0.2">
      <c r="B3641" s="20">
        <f>Разбивка_по_щитам!B3646</f>
        <v>0</v>
      </c>
      <c r="C3641" s="20">
        <f>Разбивка_по_щитам!C3646</f>
        <v>0</v>
      </c>
      <c r="D3641" s="20">
        <f>Разбивка_по_щитам!F3646</f>
        <v>0</v>
      </c>
      <c r="E3641" s="20">
        <f>Разбивка_по_щитам!H3646</f>
        <v>0</v>
      </c>
      <c r="F3641" s="20">
        <f>Разбивка_по_щитам!I3646</f>
        <v>0</v>
      </c>
      <c r="G3641" s="20">
        <f>Разбивка_по_щитам!J3646</f>
        <v>0</v>
      </c>
      <c r="H3641" s="20">
        <f>Разбивка_по_щитам!K3646</f>
        <v>0</v>
      </c>
      <c r="I3641" s="20">
        <f>Разбивка_по_щитам!L3646</f>
        <v>0</v>
      </c>
      <c r="J3641" s="20">
        <f>Разбивка_по_щитам!M3646</f>
        <v>0</v>
      </c>
      <c r="K3641" s="20">
        <f>Разбивка_по_щитам!N3646</f>
        <v>0</v>
      </c>
      <c r="L3641" s="20"/>
      <c r="M3641" s="20">
        <f>Разбивка_по_щитам!P3646</f>
        <v>0</v>
      </c>
      <c r="N3641" s="20"/>
    </row>
    <row r="3642" spans="2:14" x14ac:dyDescent="0.2">
      <c r="B3642" s="20">
        <f>Разбивка_по_щитам!B3647</f>
        <v>0</v>
      </c>
      <c r="C3642" s="20">
        <f>Разбивка_по_щитам!C3647</f>
        <v>0</v>
      </c>
      <c r="D3642" s="20">
        <f>Разбивка_по_щитам!F3647</f>
        <v>0</v>
      </c>
      <c r="E3642" s="20">
        <f>Разбивка_по_щитам!H3647</f>
        <v>0</v>
      </c>
      <c r="F3642" s="20">
        <f>Разбивка_по_щитам!I3647</f>
        <v>0</v>
      </c>
      <c r="G3642" s="20">
        <f>Разбивка_по_щитам!J3647</f>
        <v>0</v>
      </c>
      <c r="H3642" s="20">
        <f>Разбивка_по_щитам!K3647</f>
        <v>0</v>
      </c>
      <c r="I3642" s="20">
        <f>Разбивка_по_щитам!L3647</f>
        <v>0</v>
      </c>
      <c r="J3642" s="20">
        <f>Разбивка_по_щитам!M3647</f>
        <v>0</v>
      </c>
      <c r="K3642" s="20">
        <f>Разбивка_по_щитам!N3647</f>
        <v>0</v>
      </c>
      <c r="L3642" s="20"/>
      <c r="M3642" s="20">
        <f>Разбивка_по_щитам!P3647</f>
        <v>0</v>
      </c>
      <c r="N3642" s="20"/>
    </row>
    <row r="3643" spans="2:14" x14ac:dyDescent="0.2">
      <c r="B3643" s="20">
        <f>Разбивка_по_щитам!B3648</f>
        <v>0</v>
      </c>
      <c r="C3643" s="20">
        <f>Разбивка_по_щитам!C3648</f>
        <v>0</v>
      </c>
      <c r="D3643" s="20">
        <f>Разбивка_по_щитам!F3648</f>
        <v>0</v>
      </c>
      <c r="E3643" s="20">
        <f>Разбивка_по_щитам!H3648</f>
        <v>0</v>
      </c>
      <c r="F3643" s="20">
        <f>Разбивка_по_щитам!I3648</f>
        <v>0</v>
      </c>
      <c r="G3643" s="20">
        <f>Разбивка_по_щитам!J3648</f>
        <v>0</v>
      </c>
      <c r="H3643" s="20">
        <f>Разбивка_по_щитам!K3648</f>
        <v>0</v>
      </c>
      <c r="I3643" s="20">
        <f>Разбивка_по_щитам!L3648</f>
        <v>0</v>
      </c>
      <c r="J3643" s="20">
        <f>Разбивка_по_щитам!M3648</f>
        <v>0</v>
      </c>
      <c r="K3643" s="20">
        <f>Разбивка_по_щитам!N3648</f>
        <v>0</v>
      </c>
      <c r="L3643" s="20"/>
      <c r="M3643" s="20">
        <f>Разбивка_по_щитам!P3648</f>
        <v>0</v>
      </c>
      <c r="N3643" s="20"/>
    </row>
    <row r="3644" spans="2:14" x14ac:dyDescent="0.2">
      <c r="B3644" s="20">
        <f>Разбивка_по_щитам!B3649</f>
        <v>0</v>
      </c>
      <c r="C3644" s="20">
        <f>Разбивка_по_щитам!C3649</f>
        <v>0</v>
      </c>
      <c r="D3644" s="20">
        <f>Разбивка_по_щитам!F3649</f>
        <v>0</v>
      </c>
      <c r="E3644" s="20">
        <f>Разбивка_по_щитам!H3649</f>
        <v>0</v>
      </c>
      <c r="F3644" s="20">
        <f>Разбивка_по_щитам!I3649</f>
        <v>0</v>
      </c>
      <c r="G3644" s="20">
        <f>Разбивка_по_щитам!J3649</f>
        <v>0</v>
      </c>
      <c r="H3644" s="20">
        <f>Разбивка_по_щитам!K3649</f>
        <v>0</v>
      </c>
      <c r="I3644" s="20">
        <f>Разбивка_по_щитам!L3649</f>
        <v>0</v>
      </c>
      <c r="J3644" s="20">
        <f>Разбивка_по_щитам!M3649</f>
        <v>0</v>
      </c>
      <c r="K3644" s="20">
        <f>Разбивка_по_щитам!N3649</f>
        <v>0</v>
      </c>
      <c r="L3644" s="20"/>
      <c r="M3644" s="20">
        <f>Разбивка_по_щитам!P3649</f>
        <v>0</v>
      </c>
      <c r="N3644" s="20"/>
    </row>
    <row r="3645" spans="2:14" x14ac:dyDescent="0.2">
      <c r="B3645" s="20">
        <f>Разбивка_по_щитам!B3650</f>
        <v>0</v>
      </c>
      <c r="C3645" s="20">
        <f>Разбивка_по_щитам!C3650</f>
        <v>0</v>
      </c>
      <c r="D3645" s="20">
        <f>Разбивка_по_щитам!F3650</f>
        <v>0</v>
      </c>
      <c r="E3645" s="20">
        <f>Разбивка_по_щитам!H3650</f>
        <v>0</v>
      </c>
      <c r="F3645" s="20">
        <f>Разбивка_по_щитам!I3650</f>
        <v>0</v>
      </c>
      <c r="G3645" s="20">
        <f>Разбивка_по_щитам!J3650</f>
        <v>0</v>
      </c>
      <c r="H3645" s="20">
        <f>Разбивка_по_щитам!K3650</f>
        <v>0</v>
      </c>
      <c r="I3645" s="20">
        <f>Разбивка_по_щитам!L3650</f>
        <v>0</v>
      </c>
      <c r="J3645" s="20">
        <f>Разбивка_по_щитам!M3650</f>
        <v>0</v>
      </c>
      <c r="K3645" s="20">
        <f>Разбивка_по_щитам!N3650</f>
        <v>0</v>
      </c>
      <c r="L3645" s="20"/>
      <c r="M3645" s="20">
        <f>Разбивка_по_щитам!P3650</f>
        <v>0</v>
      </c>
      <c r="N3645" s="20"/>
    </row>
    <row r="3646" spans="2:14" x14ac:dyDescent="0.2">
      <c r="B3646" s="20">
        <f>Разбивка_по_щитам!B3651</f>
        <v>0</v>
      </c>
      <c r="C3646" s="20">
        <f>Разбивка_по_щитам!C3651</f>
        <v>0</v>
      </c>
      <c r="D3646" s="20">
        <f>Разбивка_по_щитам!F3651</f>
        <v>0</v>
      </c>
      <c r="E3646" s="20">
        <f>Разбивка_по_щитам!H3651</f>
        <v>0</v>
      </c>
      <c r="F3646" s="20">
        <f>Разбивка_по_щитам!I3651</f>
        <v>0</v>
      </c>
      <c r="G3646" s="20">
        <f>Разбивка_по_щитам!J3651</f>
        <v>0</v>
      </c>
      <c r="H3646" s="20">
        <f>Разбивка_по_щитам!K3651</f>
        <v>0</v>
      </c>
      <c r="I3646" s="20">
        <f>Разбивка_по_щитам!L3651</f>
        <v>0</v>
      </c>
      <c r="J3646" s="20">
        <f>Разбивка_по_щитам!M3651</f>
        <v>0</v>
      </c>
      <c r="K3646" s="20">
        <f>Разбивка_по_щитам!N3651</f>
        <v>0</v>
      </c>
      <c r="L3646" s="20"/>
      <c r="M3646" s="20">
        <f>Разбивка_по_щитам!P3651</f>
        <v>0</v>
      </c>
      <c r="N3646" s="20"/>
    </row>
    <row r="3647" spans="2:14" x14ac:dyDescent="0.2">
      <c r="B3647" s="20">
        <f>Разбивка_по_щитам!B3652</f>
        <v>0</v>
      </c>
      <c r="C3647" s="20">
        <f>Разбивка_по_щитам!C3652</f>
        <v>0</v>
      </c>
      <c r="D3647" s="20">
        <f>Разбивка_по_щитам!F3652</f>
        <v>0</v>
      </c>
      <c r="E3647" s="20">
        <f>Разбивка_по_щитам!H3652</f>
        <v>0</v>
      </c>
      <c r="F3647" s="20">
        <f>Разбивка_по_щитам!I3652</f>
        <v>0</v>
      </c>
      <c r="G3647" s="20">
        <f>Разбивка_по_щитам!J3652</f>
        <v>0</v>
      </c>
      <c r="H3647" s="20">
        <f>Разбивка_по_щитам!K3652</f>
        <v>0</v>
      </c>
      <c r="I3647" s="20">
        <f>Разбивка_по_щитам!L3652</f>
        <v>0</v>
      </c>
      <c r="J3647" s="20">
        <f>Разбивка_по_щитам!M3652</f>
        <v>0</v>
      </c>
      <c r="K3647" s="20">
        <f>Разбивка_по_щитам!N3652</f>
        <v>0</v>
      </c>
      <c r="L3647" s="20"/>
      <c r="M3647" s="20">
        <f>Разбивка_по_щитам!P3652</f>
        <v>0</v>
      </c>
      <c r="N3647" s="20"/>
    </row>
    <row r="3648" spans="2:14" x14ac:dyDescent="0.2">
      <c r="B3648" s="20">
        <f>Разбивка_по_щитам!B3653</f>
        <v>0</v>
      </c>
      <c r="C3648" s="20">
        <f>Разбивка_по_щитам!C3653</f>
        <v>0</v>
      </c>
      <c r="D3648" s="20">
        <f>Разбивка_по_щитам!F3653</f>
        <v>0</v>
      </c>
      <c r="E3648" s="20">
        <f>Разбивка_по_щитам!H3653</f>
        <v>0</v>
      </c>
      <c r="F3648" s="20">
        <f>Разбивка_по_щитам!I3653</f>
        <v>0</v>
      </c>
      <c r="G3648" s="20">
        <f>Разбивка_по_щитам!J3653</f>
        <v>0</v>
      </c>
      <c r="H3648" s="20">
        <f>Разбивка_по_щитам!K3653</f>
        <v>0</v>
      </c>
      <c r="I3648" s="20">
        <f>Разбивка_по_щитам!L3653</f>
        <v>0</v>
      </c>
      <c r="J3648" s="20">
        <f>Разбивка_по_щитам!M3653</f>
        <v>0</v>
      </c>
      <c r="K3648" s="20">
        <f>Разбивка_по_щитам!N3653</f>
        <v>0</v>
      </c>
      <c r="L3648" s="20"/>
      <c r="M3648" s="20">
        <f>Разбивка_по_щитам!P3653</f>
        <v>0</v>
      </c>
      <c r="N3648" s="20"/>
    </row>
    <row r="3649" spans="2:14" x14ac:dyDescent="0.2">
      <c r="B3649" s="20">
        <f>Разбивка_по_щитам!B3654</f>
        <v>0</v>
      </c>
      <c r="C3649" s="20">
        <f>Разбивка_по_щитам!C3654</f>
        <v>0</v>
      </c>
      <c r="D3649" s="20">
        <f>Разбивка_по_щитам!F3654</f>
        <v>0</v>
      </c>
      <c r="E3649" s="20">
        <f>Разбивка_по_щитам!H3654</f>
        <v>0</v>
      </c>
      <c r="F3649" s="20">
        <f>Разбивка_по_щитам!I3654</f>
        <v>0</v>
      </c>
      <c r="G3649" s="20">
        <f>Разбивка_по_щитам!J3654</f>
        <v>0</v>
      </c>
      <c r="H3649" s="20">
        <f>Разбивка_по_щитам!K3654</f>
        <v>0</v>
      </c>
      <c r="I3649" s="20">
        <f>Разбивка_по_щитам!L3654</f>
        <v>0</v>
      </c>
      <c r="J3649" s="20">
        <f>Разбивка_по_щитам!M3654</f>
        <v>0</v>
      </c>
      <c r="K3649" s="20">
        <f>Разбивка_по_щитам!N3654</f>
        <v>0</v>
      </c>
      <c r="L3649" s="20"/>
      <c r="M3649" s="20">
        <f>Разбивка_по_щитам!P3654</f>
        <v>0</v>
      </c>
      <c r="N3649" s="20"/>
    </row>
    <row r="3650" spans="2:14" x14ac:dyDescent="0.2">
      <c r="B3650" s="20">
        <f>Разбивка_по_щитам!B3655</f>
        <v>0</v>
      </c>
      <c r="C3650" s="20">
        <f>Разбивка_по_щитам!C3655</f>
        <v>0</v>
      </c>
      <c r="D3650" s="20">
        <f>Разбивка_по_щитам!F3655</f>
        <v>0</v>
      </c>
      <c r="E3650" s="20">
        <f>Разбивка_по_щитам!H3655</f>
        <v>0</v>
      </c>
      <c r="F3650" s="20">
        <f>Разбивка_по_щитам!I3655</f>
        <v>0</v>
      </c>
      <c r="G3650" s="20">
        <f>Разбивка_по_щитам!J3655</f>
        <v>0</v>
      </c>
      <c r="H3650" s="20">
        <f>Разбивка_по_щитам!K3655</f>
        <v>0</v>
      </c>
      <c r="I3650" s="20">
        <f>Разбивка_по_щитам!L3655</f>
        <v>0</v>
      </c>
      <c r="J3650" s="20">
        <f>Разбивка_по_щитам!M3655</f>
        <v>0</v>
      </c>
      <c r="K3650" s="20">
        <f>Разбивка_по_щитам!N3655</f>
        <v>0</v>
      </c>
      <c r="L3650" s="20"/>
      <c r="M3650" s="20">
        <f>Разбивка_по_щитам!P3655</f>
        <v>0</v>
      </c>
      <c r="N3650" s="20"/>
    </row>
    <row r="3651" spans="2:14" x14ac:dyDescent="0.2">
      <c r="B3651" s="20">
        <f>Разбивка_по_щитам!B3656</f>
        <v>0</v>
      </c>
      <c r="C3651" s="20">
        <f>Разбивка_по_щитам!C3656</f>
        <v>0</v>
      </c>
      <c r="D3651" s="20">
        <f>Разбивка_по_щитам!F3656</f>
        <v>0</v>
      </c>
      <c r="E3651" s="20">
        <f>Разбивка_по_щитам!H3656</f>
        <v>0</v>
      </c>
      <c r="F3651" s="20">
        <f>Разбивка_по_щитам!I3656</f>
        <v>0</v>
      </c>
      <c r="G3651" s="20">
        <f>Разбивка_по_щитам!J3656</f>
        <v>0</v>
      </c>
      <c r="H3651" s="20">
        <f>Разбивка_по_щитам!K3656</f>
        <v>0</v>
      </c>
      <c r="I3651" s="20">
        <f>Разбивка_по_щитам!L3656</f>
        <v>0</v>
      </c>
      <c r="J3651" s="20">
        <f>Разбивка_по_щитам!M3656</f>
        <v>0</v>
      </c>
      <c r="K3651" s="20">
        <f>Разбивка_по_щитам!N3656</f>
        <v>0</v>
      </c>
      <c r="L3651" s="20"/>
      <c r="M3651" s="20">
        <f>Разбивка_по_щитам!P3656</f>
        <v>0</v>
      </c>
      <c r="N3651" s="20"/>
    </row>
    <row r="3652" spans="2:14" x14ac:dyDescent="0.2">
      <c r="B3652" s="20">
        <f>Разбивка_по_щитам!B3657</f>
        <v>0</v>
      </c>
      <c r="C3652" s="20">
        <f>Разбивка_по_щитам!C3657</f>
        <v>0</v>
      </c>
      <c r="D3652" s="20">
        <f>Разбивка_по_щитам!F3657</f>
        <v>0</v>
      </c>
      <c r="E3652" s="20">
        <f>Разбивка_по_щитам!H3657</f>
        <v>0</v>
      </c>
      <c r="F3652" s="20">
        <f>Разбивка_по_щитам!I3657</f>
        <v>0</v>
      </c>
      <c r="G3652" s="20">
        <f>Разбивка_по_щитам!J3657</f>
        <v>0</v>
      </c>
      <c r="H3652" s="20">
        <f>Разбивка_по_щитам!K3657</f>
        <v>0</v>
      </c>
      <c r="I3652" s="20">
        <f>Разбивка_по_щитам!L3657</f>
        <v>0</v>
      </c>
      <c r="J3652" s="20">
        <f>Разбивка_по_щитам!M3657</f>
        <v>0</v>
      </c>
      <c r="K3652" s="20">
        <f>Разбивка_по_щитам!N3657</f>
        <v>0</v>
      </c>
      <c r="L3652" s="20"/>
      <c r="M3652" s="20">
        <f>Разбивка_по_щитам!P3657</f>
        <v>0</v>
      </c>
      <c r="N3652" s="20"/>
    </row>
    <row r="3653" spans="2:14" x14ac:dyDescent="0.2">
      <c r="B3653" s="20">
        <f>Разбивка_по_щитам!B3658</f>
        <v>0</v>
      </c>
      <c r="C3653" s="20">
        <f>Разбивка_по_щитам!C3658</f>
        <v>0</v>
      </c>
      <c r="D3653" s="20">
        <f>Разбивка_по_щитам!F3658</f>
        <v>0</v>
      </c>
      <c r="E3653" s="20">
        <f>Разбивка_по_щитам!H3658</f>
        <v>0</v>
      </c>
      <c r="F3653" s="20">
        <f>Разбивка_по_щитам!I3658</f>
        <v>0</v>
      </c>
      <c r="G3653" s="20">
        <f>Разбивка_по_щитам!J3658</f>
        <v>0</v>
      </c>
      <c r="H3653" s="20">
        <f>Разбивка_по_щитам!K3658</f>
        <v>0</v>
      </c>
      <c r="I3653" s="20">
        <f>Разбивка_по_щитам!L3658</f>
        <v>0</v>
      </c>
      <c r="J3653" s="20">
        <f>Разбивка_по_щитам!M3658</f>
        <v>0</v>
      </c>
      <c r="K3653" s="20">
        <f>Разбивка_по_щитам!N3658</f>
        <v>0</v>
      </c>
      <c r="L3653" s="20"/>
      <c r="M3653" s="20">
        <f>Разбивка_по_щитам!P3658</f>
        <v>0</v>
      </c>
      <c r="N3653" s="20"/>
    </row>
    <row r="3654" spans="2:14" x14ac:dyDescent="0.2">
      <c r="B3654" s="20">
        <f>Разбивка_по_щитам!B3659</f>
        <v>0</v>
      </c>
      <c r="C3654" s="20">
        <f>Разбивка_по_щитам!C3659</f>
        <v>0</v>
      </c>
      <c r="D3654" s="20">
        <f>Разбивка_по_щитам!F3659</f>
        <v>0</v>
      </c>
      <c r="E3654" s="20">
        <f>Разбивка_по_щитам!H3659</f>
        <v>0</v>
      </c>
      <c r="F3654" s="20">
        <f>Разбивка_по_щитам!I3659</f>
        <v>0</v>
      </c>
      <c r="G3654" s="20">
        <f>Разбивка_по_щитам!J3659</f>
        <v>0</v>
      </c>
      <c r="H3654" s="20">
        <f>Разбивка_по_щитам!K3659</f>
        <v>0</v>
      </c>
      <c r="I3654" s="20">
        <f>Разбивка_по_щитам!L3659</f>
        <v>0</v>
      </c>
      <c r="J3654" s="20">
        <f>Разбивка_по_щитам!M3659</f>
        <v>0</v>
      </c>
      <c r="K3654" s="20">
        <f>Разбивка_по_щитам!N3659</f>
        <v>0</v>
      </c>
      <c r="L3654" s="20"/>
      <c r="M3654" s="20">
        <f>Разбивка_по_щитам!P3659</f>
        <v>0</v>
      </c>
      <c r="N3654" s="20"/>
    </row>
    <row r="3655" spans="2:14" x14ac:dyDescent="0.2">
      <c r="B3655" s="20">
        <f>Разбивка_по_щитам!B3660</f>
        <v>0</v>
      </c>
      <c r="C3655" s="20">
        <f>Разбивка_по_щитам!C3660</f>
        <v>0</v>
      </c>
      <c r="D3655" s="20">
        <f>Разбивка_по_щитам!F3660</f>
        <v>0</v>
      </c>
      <c r="E3655" s="20">
        <f>Разбивка_по_щитам!H3660</f>
        <v>0</v>
      </c>
      <c r="F3655" s="20">
        <f>Разбивка_по_щитам!I3660</f>
        <v>0</v>
      </c>
      <c r="G3655" s="20">
        <f>Разбивка_по_щитам!J3660</f>
        <v>0</v>
      </c>
      <c r="H3655" s="20">
        <f>Разбивка_по_щитам!K3660</f>
        <v>0</v>
      </c>
      <c r="I3655" s="20">
        <f>Разбивка_по_щитам!L3660</f>
        <v>0</v>
      </c>
      <c r="J3655" s="20">
        <f>Разбивка_по_щитам!M3660</f>
        <v>0</v>
      </c>
      <c r="K3655" s="20">
        <f>Разбивка_по_щитам!N3660</f>
        <v>0</v>
      </c>
      <c r="L3655" s="20"/>
      <c r="M3655" s="20">
        <f>Разбивка_по_щитам!P3660</f>
        <v>0</v>
      </c>
      <c r="N3655" s="20"/>
    </row>
    <row r="3656" spans="2:14" x14ac:dyDescent="0.2">
      <c r="B3656" s="20">
        <f>Разбивка_по_щитам!B3661</f>
        <v>0</v>
      </c>
      <c r="C3656" s="20">
        <f>Разбивка_по_щитам!C3661</f>
        <v>0</v>
      </c>
      <c r="D3656" s="20">
        <f>Разбивка_по_щитам!F3661</f>
        <v>0</v>
      </c>
      <c r="E3656" s="20">
        <f>Разбивка_по_щитам!H3661</f>
        <v>0</v>
      </c>
      <c r="F3656" s="20">
        <f>Разбивка_по_щитам!I3661</f>
        <v>0</v>
      </c>
      <c r="G3656" s="20">
        <f>Разбивка_по_щитам!J3661</f>
        <v>0</v>
      </c>
      <c r="H3656" s="20">
        <f>Разбивка_по_щитам!K3661</f>
        <v>0</v>
      </c>
      <c r="I3656" s="20">
        <f>Разбивка_по_щитам!L3661</f>
        <v>0</v>
      </c>
      <c r="J3656" s="20">
        <f>Разбивка_по_щитам!M3661</f>
        <v>0</v>
      </c>
      <c r="K3656" s="20">
        <f>Разбивка_по_щитам!N3661</f>
        <v>0</v>
      </c>
      <c r="L3656" s="20"/>
      <c r="M3656" s="20">
        <f>Разбивка_по_щитам!P3661</f>
        <v>0</v>
      </c>
      <c r="N3656" s="20"/>
    </row>
    <row r="3657" spans="2:14" x14ac:dyDescent="0.2">
      <c r="B3657" s="20">
        <f>Разбивка_по_щитам!B3662</f>
        <v>0</v>
      </c>
      <c r="C3657" s="20">
        <f>Разбивка_по_щитам!C3662</f>
        <v>0</v>
      </c>
      <c r="D3657" s="20">
        <f>Разбивка_по_щитам!F3662</f>
        <v>0</v>
      </c>
      <c r="E3657" s="20">
        <f>Разбивка_по_щитам!H3662</f>
        <v>0</v>
      </c>
      <c r="F3657" s="20">
        <f>Разбивка_по_щитам!I3662</f>
        <v>0</v>
      </c>
      <c r="G3657" s="20">
        <f>Разбивка_по_щитам!J3662</f>
        <v>0</v>
      </c>
      <c r="H3657" s="20">
        <f>Разбивка_по_щитам!K3662</f>
        <v>0</v>
      </c>
      <c r="I3657" s="20">
        <f>Разбивка_по_щитам!L3662</f>
        <v>0</v>
      </c>
      <c r="J3657" s="20">
        <f>Разбивка_по_щитам!M3662</f>
        <v>0</v>
      </c>
      <c r="K3657" s="20">
        <f>Разбивка_по_щитам!N3662</f>
        <v>0</v>
      </c>
      <c r="L3657" s="20"/>
      <c r="M3657" s="20">
        <f>Разбивка_по_щитам!P3662</f>
        <v>0</v>
      </c>
      <c r="N3657" s="20"/>
    </row>
    <row r="3658" spans="2:14" x14ac:dyDescent="0.2">
      <c r="B3658" s="20">
        <f>Разбивка_по_щитам!B3663</f>
        <v>0</v>
      </c>
      <c r="C3658" s="20">
        <f>Разбивка_по_щитам!C3663</f>
        <v>0</v>
      </c>
      <c r="D3658" s="20">
        <f>Разбивка_по_щитам!F3663</f>
        <v>0</v>
      </c>
      <c r="E3658" s="20">
        <f>Разбивка_по_щитам!H3663</f>
        <v>0</v>
      </c>
      <c r="F3658" s="20">
        <f>Разбивка_по_щитам!I3663</f>
        <v>0</v>
      </c>
      <c r="G3658" s="20">
        <f>Разбивка_по_щитам!J3663</f>
        <v>0</v>
      </c>
      <c r="H3658" s="20">
        <f>Разбивка_по_щитам!K3663</f>
        <v>0</v>
      </c>
      <c r="I3658" s="20">
        <f>Разбивка_по_щитам!L3663</f>
        <v>0</v>
      </c>
      <c r="J3658" s="20">
        <f>Разбивка_по_щитам!M3663</f>
        <v>0</v>
      </c>
      <c r="K3658" s="20">
        <f>Разбивка_по_щитам!N3663</f>
        <v>0</v>
      </c>
      <c r="L3658" s="20"/>
      <c r="M3658" s="20">
        <f>Разбивка_по_щитам!P3663</f>
        <v>0</v>
      </c>
      <c r="N3658" s="20"/>
    </row>
    <row r="3659" spans="2:14" x14ac:dyDescent="0.2">
      <c r="B3659" s="20">
        <f>Разбивка_по_щитам!B3664</f>
        <v>0</v>
      </c>
      <c r="C3659" s="20">
        <f>Разбивка_по_щитам!C3664</f>
        <v>0</v>
      </c>
      <c r="D3659" s="20">
        <f>Разбивка_по_щитам!F3664</f>
        <v>0</v>
      </c>
      <c r="E3659" s="20">
        <f>Разбивка_по_щитам!H3664</f>
        <v>0</v>
      </c>
      <c r="F3659" s="20">
        <f>Разбивка_по_щитам!I3664</f>
        <v>0</v>
      </c>
      <c r="G3659" s="20">
        <f>Разбивка_по_щитам!J3664</f>
        <v>0</v>
      </c>
      <c r="H3659" s="20">
        <f>Разбивка_по_щитам!K3664</f>
        <v>0</v>
      </c>
      <c r="I3659" s="20">
        <f>Разбивка_по_щитам!L3664</f>
        <v>0</v>
      </c>
      <c r="J3659" s="20">
        <f>Разбивка_по_щитам!M3664</f>
        <v>0</v>
      </c>
      <c r="K3659" s="20">
        <f>Разбивка_по_щитам!N3664</f>
        <v>0</v>
      </c>
      <c r="L3659" s="20"/>
      <c r="M3659" s="20">
        <f>Разбивка_по_щитам!P3664</f>
        <v>0</v>
      </c>
      <c r="N3659" s="20"/>
    </row>
    <row r="3660" spans="2:14" x14ac:dyDescent="0.2">
      <c r="B3660" s="20">
        <f>Разбивка_по_щитам!B3665</f>
        <v>0</v>
      </c>
      <c r="C3660" s="20">
        <f>Разбивка_по_щитам!C3665</f>
        <v>0</v>
      </c>
      <c r="D3660" s="20">
        <f>Разбивка_по_щитам!F3665</f>
        <v>0</v>
      </c>
      <c r="E3660" s="20">
        <f>Разбивка_по_щитам!H3665</f>
        <v>0</v>
      </c>
      <c r="F3660" s="20">
        <f>Разбивка_по_щитам!I3665</f>
        <v>0</v>
      </c>
      <c r="G3660" s="20">
        <f>Разбивка_по_щитам!J3665</f>
        <v>0</v>
      </c>
      <c r="H3660" s="20">
        <f>Разбивка_по_щитам!K3665</f>
        <v>0</v>
      </c>
      <c r="I3660" s="20">
        <f>Разбивка_по_щитам!L3665</f>
        <v>0</v>
      </c>
      <c r="J3660" s="20">
        <f>Разбивка_по_щитам!M3665</f>
        <v>0</v>
      </c>
      <c r="K3660" s="20">
        <f>Разбивка_по_щитам!N3665</f>
        <v>0</v>
      </c>
      <c r="L3660" s="20"/>
      <c r="M3660" s="20">
        <f>Разбивка_по_щитам!P3665</f>
        <v>0</v>
      </c>
      <c r="N3660" s="20"/>
    </row>
    <row r="3661" spans="2:14" x14ac:dyDescent="0.2">
      <c r="B3661" s="20">
        <f>Разбивка_по_щитам!B3666</f>
        <v>0</v>
      </c>
      <c r="C3661" s="20">
        <f>Разбивка_по_щитам!C3666</f>
        <v>0</v>
      </c>
      <c r="D3661" s="20">
        <f>Разбивка_по_щитам!F3666</f>
        <v>0</v>
      </c>
      <c r="E3661" s="20">
        <f>Разбивка_по_щитам!H3666</f>
        <v>0</v>
      </c>
      <c r="F3661" s="20">
        <f>Разбивка_по_щитам!I3666</f>
        <v>0</v>
      </c>
      <c r="G3661" s="20">
        <f>Разбивка_по_щитам!J3666</f>
        <v>0</v>
      </c>
      <c r="H3661" s="20">
        <f>Разбивка_по_щитам!K3666</f>
        <v>0</v>
      </c>
      <c r="I3661" s="20">
        <f>Разбивка_по_щитам!L3666</f>
        <v>0</v>
      </c>
      <c r="J3661" s="20">
        <f>Разбивка_по_щитам!M3666</f>
        <v>0</v>
      </c>
      <c r="K3661" s="20">
        <f>Разбивка_по_щитам!N3666</f>
        <v>0</v>
      </c>
      <c r="L3661" s="20"/>
      <c r="M3661" s="20">
        <f>Разбивка_по_щитам!P3666</f>
        <v>0</v>
      </c>
      <c r="N3661" s="20"/>
    </row>
    <row r="3662" spans="2:14" x14ac:dyDescent="0.2">
      <c r="B3662" s="20">
        <f>Разбивка_по_щитам!B3667</f>
        <v>0</v>
      </c>
      <c r="C3662" s="20">
        <f>Разбивка_по_щитам!C3667</f>
        <v>0</v>
      </c>
      <c r="D3662" s="20">
        <f>Разбивка_по_щитам!F3667</f>
        <v>0</v>
      </c>
      <c r="E3662" s="20">
        <f>Разбивка_по_щитам!H3667</f>
        <v>0</v>
      </c>
      <c r="F3662" s="20">
        <f>Разбивка_по_щитам!I3667</f>
        <v>0</v>
      </c>
      <c r="G3662" s="20">
        <f>Разбивка_по_щитам!J3667</f>
        <v>0</v>
      </c>
      <c r="H3662" s="20">
        <f>Разбивка_по_щитам!K3667</f>
        <v>0</v>
      </c>
      <c r="I3662" s="20">
        <f>Разбивка_по_щитам!L3667</f>
        <v>0</v>
      </c>
      <c r="J3662" s="20">
        <f>Разбивка_по_щитам!M3667</f>
        <v>0</v>
      </c>
      <c r="K3662" s="20">
        <f>Разбивка_по_щитам!N3667</f>
        <v>0</v>
      </c>
      <c r="L3662" s="20"/>
      <c r="M3662" s="20">
        <f>Разбивка_по_щитам!P3667</f>
        <v>0</v>
      </c>
      <c r="N3662" s="20"/>
    </row>
    <row r="3663" spans="2:14" x14ac:dyDescent="0.2">
      <c r="B3663" s="20">
        <f>Разбивка_по_щитам!B3668</f>
        <v>0</v>
      </c>
      <c r="C3663" s="20">
        <f>Разбивка_по_щитам!C3668</f>
        <v>0</v>
      </c>
      <c r="D3663" s="20">
        <f>Разбивка_по_щитам!F3668</f>
        <v>0</v>
      </c>
      <c r="E3663" s="20">
        <f>Разбивка_по_щитам!H3668</f>
        <v>0</v>
      </c>
      <c r="F3663" s="20">
        <f>Разбивка_по_щитам!I3668</f>
        <v>0</v>
      </c>
      <c r="G3663" s="20">
        <f>Разбивка_по_щитам!J3668</f>
        <v>0</v>
      </c>
      <c r="H3663" s="20">
        <f>Разбивка_по_щитам!K3668</f>
        <v>0</v>
      </c>
      <c r="I3663" s="20">
        <f>Разбивка_по_щитам!L3668</f>
        <v>0</v>
      </c>
      <c r="J3663" s="20">
        <f>Разбивка_по_щитам!M3668</f>
        <v>0</v>
      </c>
      <c r="K3663" s="20">
        <f>Разбивка_по_щитам!N3668</f>
        <v>0</v>
      </c>
      <c r="L3663" s="20"/>
      <c r="M3663" s="20">
        <f>Разбивка_по_щитам!P3668</f>
        <v>0</v>
      </c>
      <c r="N3663" s="20"/>
    </row>
    <row r="3664" spans="2:14" x14ac:dyDescent="0.2">
      <c r="B3664" s="20">
        <f>Разбивка_по_щитам!B3669</f>
        <v>0</v>
      </c>
      <c r="C3664" s="20">
        <f>Разбивка_по_щитам!C3669</f>
        <v>0</v>
      </c>
      <c r="D3664" s="20">
        <f>Разбивка_по_щитам!F3669</f>
        <v>0</v>
      </c>
      <c r="E3664" s="20">
        <f>Разбивка_по_щитам!H3669</f>
        <v>0</v>
      </c>
      <c r="F3664" s="20">
        <f>Разбивка_по_щитам!I3669</f>
        <v>0</v>
      </c>
      <c r="G3664" s="20">
        <f>Разбивка_по_щитам!J3669</f>
        <v>0</v>
      </c>
      <c r="H3664" s="20">
        <f>Разбивка_по_щитам!K3669</f>
        <v>0</v>
      </c>
      <c r="I3664" s="20">
        <f>Разбивка_по_щитам!L3669</f>
        <v>0</v>
      </c>
      <c r="J3664" s="20">
        <f>Разбивка_по_щитам!M3669</f>
        <v>0</v>
      </c>
      <c r="K3664" s="20">
        <f>Разбивка_по_щитам!N3669</f>
        <v>0</v>
      </c>
      <c r="L3664" s="20"/>
      <c r="M3664" s="20">
        <f>Разбивка_по_щитам!P3669</f>
        <v>0</v>
      </c>
      <c r="N3664" s="20"/>
    </row>
    <row r="3665" spans="2:14" x14ac:dyDescent="0.2">
      <c r="B3665" s="20">
        <f>Разбивка_по_щитам!B3670</f>
        <v>0</v>
      </c>
      <c r="C3665" s="20">
        <f>Разбивка_по_щитам!C3670</f>
        <v>0</v>
      </c>
      <c r="D3665" s="20">
        <f>Разбивка_по_щитам!F3670</f>
        <v>0</v>
      </c>
      <c r="E3665" s="20">
        <f>Разбивка_по_щитам!H3670</f>
        <v>0</v>
      </c>
      <c r="F3665" s="20">
        <f>Разбивка_по_щитам!I3670</f>
        <v>0</v>
      </c>
      <c r="G3665" s="20">
        <f>Разбивка_по_щитам!J3670</f>
        <v>0</v>
      </c>
      <c r="H3665" s="20">
        <f>Разбивка_по_щитам!K3670</f>
        <v>0</v>
      </c>
      <c r="I3665" s="20">
        <f>Разбивка_по_щитам!L3670</f>
        <v>0</v>
      </c>
      <c r="J3665" s="20">
        <f>Разбивка_по_щитам!M3670</f>
        <v>0</v>
      </c>
      <c r="K3665" s="20">
        <f>Разбивка_по_щитам!N3670</f>
        <v>0</v>
      </c>
      <c r="L3665" s="20"/>
      <c r="M3665" s="20">
        <f>Разбивка_по_щитам!P3670</f>
        <v>0</v>
      </c>
      <c r="N3665" s="20"/>
    </row>
    <row r="3666" spans="2:14" x14ac:dyDescent="0.2">
      <c r="B3666" s="20">
        <f>Разбивка_по_щитам!B3671</f>
        <v>0</v>
      </c>
      <c r="C3666" s="20">
        <f>Разбивка_по_щитам!C3671</f>
        <v>0</v>
      </c>
      <c r="D3666" s="20">
        <f>Разбивка_по_щитам!F3671</f>
        <v>0</v>
      </c>
      <c r="E3666" s="20">
        <f>Разбивка_по_щитам!H3671</f>
        <v>0</v>
      </c>
      <c r="F3666" s="20">
        <f>Разбивка_по_щитам!I3671</f>
        <v>0</v>
      </c>
      <c r="G3666" s="20">
        <f>Разбивка_по_щитам!J3671</f>
        <v>0</v>
      </c>
      <c r="H3666" s="20">
        <f>Разбивка_по_щитам!K3671</f>
        <v>0</v>
      </c>
      <c r="I3666" s="20">
        <f>Разбивка_по_щитам!L3671</f>
        <v>0</v>
      </c>
      <c r="J3666" s="20">
        <f>Разбивка_по_щитам!M3671</f>
        <v>0</v>
      </c>
      <c r="K3666" s="20">
        <f>Разбивка_по_щитам!N3671</f>
        <v>0</v>
      </c>
      <c r="L3666" s="20"/>
      <c r="M3666" s="20">
        <f>Разбивка_по_щитам!P3671</f>
        <v>0</v>
      </c>
      <c r="N3666" s="20"/>
    </row>
    <row r="3667" spans="2:14" x14ac:dyDescent="0.2">
      <c r="B3667" s="20">
        <f>Разбивка_по_щитам!B3672</f>
        <v>0</v>
      </c>
      <c r="C3667" s="20">
        <f>Разбивка_по_щитам!C3672</f>
        <v>0</v>
      </c>
      <c r="D3667" s="20">
        <f>Разбивка_по_щитам!F3672</f>
        <v>0</v>
      </c>
      <c r="E3667" s="20">
        <f>Разбивка_по_щитам!H3672</f>
        <v>0</v>
      </c>
      <c r="F3667" s="20">
        <f>Разбивка_по_щитам!I3672</f>
        <v>0</v>
      </c>
      <c r="G3667" s="20">
        <f>Разбивка_по_щитам!J3672</f>
        <v>0</v>
      </c>
      <c r="H3667" s="20">
        <f>Разбивка_по_щитам!K3672</f>
        <v>0</v>
      </c>
      <c r="I3667" s="20">
        <f>Разбивка_по_щитам!L3672</f>
        <v>0</v>
      </c>
      <c r="J3667" s="20">
        <f>Разбивка_по_щитам!M3672</f>
        <v>0</v>
      </c>
      <c r="K3667" s="20">
        <f>Разбивка_по_щитам!N3672</f>
        <v>0</v>
      </c>
      <c r="L3667" s="20"/>
      <c r="M3667" s="20">
        <f>Разбивка_по_щитам!P3672</f>
        <v>0</v>
      </c>
      <c r="N3667" s="20"/>
    </row>
    <row r="3668" spans="2:14" x14ac:dyDescent="0.2">
      <c r="B3668" s="20">
        <f>Разбивка_по_щитам!B3673</f>
        <v>0</v>
      </c>
      <c r="C3668" s="20">
        <f>Разбивка_по_щитам!C3673</f>
        <v>0</v>
      </c>
      <c r="D3668" s="20">
        <f>Разбивка_по_щитам!F3673</f>
        <v>0</v>
      </c>
      <c r="E3668" s="20">
        <f>Разбивка_по_щитам!H3673</f>
        <v>0</v>
      </c>
      <c r="F3668" s="20">
        <f>Разбивка_по_щитам!I3673</f>
        <v>0</v>
      </c>
      <c r="G3668" s="20">
        <f>Разбивка_по_щитам!J3673</f>
        <v>0</v>
      </c>
      <c r="H3668" s="20">
        <f>Разбивка_по_щитам!K3673</f>
        <v>0</v>
      </c>
      <c r="I3668" s="20">
        <f>Разбивка_по_щитам!L3673</f>
        <v>0</v>
      </c>
      <c r="J3668" s="20">
        <f>Разбивка_по_щитам!M3673</f>
        <v>0</v>
      </c>
      <c r="K3668" s="20">
        <f>Разбивка_по_щитам!N3673</f>
        <v>0</v>
      </c>
      <c r="L3668" s="20"/>
      <c r="M3668" s="20">
        <f>Разбивка_по_щитам!P3673</f>
        <v>0</v>
      </c>
      <c r="N3668" s="20"/>
    </row>
    <row r="3669" spans="2:14" x14ac:dyDescent="0.2">
      <c r="B3669" s="20">
        <f>Разбивка_по_щитам!B3674</f>
        <v>0</v>
      </c>
      <c r="C3669" s="20">
        <f>Разбивка_по_щитам!C3674</f>
        <v>0</v>
      </c>
      <c r="D3669" s="20">
        <f>Разбивка_по_щитам!F3674</f>
        <v>0</v>
      </c>
      <c r="E3669" s="20">
        <f>Разбивка_по_щитам!H3674</f>
        <v>0</v>
      </c>
      <c r="F3669" s="20">
        <f>Разбивка_по_щитам!I3674</f>
        <v>0</v>
      </c>
      <c r="G3669" s="20">
        <f>Разбивка_по_щитам!J3674</f>
        <v>0</v>
      </c>
      <c r="H3669" s="20">
        <f>Разбивка_по_щитам!K3674</f>
        <v>0</v>
      </c>
      <c r="I3669" s="20">
        <f>Разбивка_по_щитам!L3674</f>
        <v>0</v>
      </c>
      <c r="J3669" s="20">
        <f>Разбивка_по_щитам!M3674</f>
        <v>0</v>
      </c>
      <c r="K3669" s="20">
        <f>Разбивка_по_щитам!N3674</f>
        <v>0</v>
      </c>
      <c r="L3669" s="20"/>
      <c r="M3669" s="20">
        <f>Разбивка_по_щитам!P3674</f>
        <v>0</v>
      </c>
      <c r="N3669" s="20"/>
    </row>
    <row r="3670" spans="2:14" x14ac:dyDescent="0.2">
      <c r="B3670" s="20">
        <f>Разбивка_по_щитам!B3675</f>
        <v>0</v>
      </c>
      <c r="C3670" s="20">
        <f>Разбивка_по_щитам!C3675</f>
        <v>0</v>
      </c>
      <c r="D3670" s="20">
        <f>Разбивка_по_щитам!F3675</f>
        <v>0</v>
      </c>
      <c r="E3670" s="20">
        <f>Разбивка_по_щитам!H3675</f>
        <v>0</v>
      </c>
      <c r="F3670" s="20">
        <f>Разбивка_по_щитам!I3675</f>
        <v>0</v>
      </c>
      <c r="G3670" s="20">
        <f>Разбивка_по_щитам!J3675</f>
        <v>0</v>
      </c>
      <c r="H3670" s="20">
        <f>Разбивка_по_щитам!K3675</f>
        <v>0</v>
      </c>
      <c r="I3670" s="20">
        <f>Разбивка_по_щитам!L3675</f>
        <v>0</v>
      </c>
      <c r="J3670" s="20">
        <f>Разбивка_по_щитам!M3675</f>
        <v>0</v>
      </c>
      <c r="K3670" s="20">
        <f>Разбивка_по_щитам!N3675</f>
        <v>0</v>
      </c>
      <c r="L3670" s="20"/>
      <c r="M3670" s="20">
        <f>Разбивка_по_щитам!P3675</f>
        <v>0</v>
      </c>
      <c r="N3670" s="20"/>
    </row>
    <row r="3671" spans="2:14" x14ac:dyDescent="0.2">
      <c r="B3671" s="20">
        <f>Разбивка_по_щитам!B3676</f>
        <v>0</v>
      </c>
      <c r="C3671" s="20">
        <f>Разбивка_по_щитам!C3676</f>
        <v>0</v>
      </c>
      <c r="D3671" s="20">
        <f>Разбивка_по_щитам!F3676</f>
        <v>0</v>
      </c>
      <c r="E3671" s="20">
        <f>Разбивка_по_щитам!H3676</f>
        <v>0</v>
      </c>
      <c r="F3671" s="20">
        <f>Разбивка_по_щитам!I3676</f>
        <v>0</v>
      </c>
      <c r="G3671" s="20">
        <f>Разбивка_по_щитам!J3676</f>
        <v>0</v>
      </c>
      <c r="H3671" s="20">
        <f>Разбивка_по_щитам!K3676</f>
        <v>0</v>
      </c>
      <c r="I3671" s="20">
        <f>Разбивка_по_щитам!L3676</f>
        <v>0</v>
      </c>
      <c r="J3671" s="20">
        <f>Разбивка_по_щитам!M3676</f>
        <v>0</v>
      </c>
      <c r="K3671" s="20">
        <f>Разбивка_по_щитам!N3676</f>
        <v>0</v>
      </c>
      <c r="L3671" s="20"/>
      <c r="M3671" s="20">
        <f>Разбивка_по_щитам!P3676</f>
        <v>0</v>
      </c>
      <c r="N3671" s="20"/>
    </row>
    <row r="3672" spans="2:14" x14ac:dyDescent="0.2">
      <c r="B3672" s="20">
        <f>Разбивка_по_щитам!B3677</f>
        <v>0</v>
      </c>
      <c r="C3672" s="20">
        <f>Разбивка_по_щитам!C3677</f>
        <v>0</v>
      </c>
      <c r="D3672" s="20">
        <f>Разбивка_по_щитам!F3677</f>
        <v>0</v>
      </c>
      <c r="E3672" s="20">
        <f>Разбивка_по_щитам!H3677</f>
        <v>0</v>
      </c>
      <c r="F3672" s="20">
        <f>Разбивка_по_щитам!I3677</f>
        <v>0</v>
      </c>
      <c r="G3672" s="20">
        <f>Разбивка_по_щитам!J3677</f>
        <v>0</v>
      </c>
      <c r="H3672" s="20">
        <f>Разбивка_по_щитам!K3677</f>
        <v>0</v>
      </c>
      <c r="I3672" s="20">
        <f>Разбивка_по_щитам!L3677</f>
        <v>0</v>
      </c>
      <c r="J3672" s="20">
        <f>Разбивка_по_щитам!M3677</f>
        <v>0</v>
      </c>
      <c r="K3672" s="20">
        <f>Разбивка_по_щитам!N3677</f>
        <v>0</v>
      </c>
      <c r="L3672" s="20"/>
      <c r="M3672" s="20">
        <f>Разбивка_по_щитам!P3677</f>
        <v>0</v>
      </c>
      <c r="N3672" s="20"/>
    </row>
    <row r="3673" spans="2:14" x14ac:dyDescent="0.2">
      <c r="B3673" s="20">
        <f>Разбивка_по_щитам!B3678</f>
        <v>0</v>
      </c>
      <c r="C3673" s="20">
        <f>Разбивка_по_щитам!C3678</f>
        <v>0</v>
      </c>
      <c r="D3673" s="20">
        <f>Разбивка_по_щитам!F3678</f>
        <v>0</v>
      </c>
      <c r="E3673" s="20">
        <f>Разбивка_по_щитам!H3678</f>
        <v>0</v>
      </c>
      <c r="F3673" s="20">
        <f>Разбивка_по_щитам!I3678</f>
        <v>0</v>
      </c>
      <c r="G3673" s="20">
        <f>Разбивка_по_щитам!J3678</f>
        <v>0</v>
      </c>
      <c r="H3673" s="20">
        <f>Разбивка_по_щитам!K3678</f>
        <v>0</v>
      </c>
      <c r="I3673" s="20">
        <f>Разбивка_по_щитам!L3678</f>
        <v>0</v>
      </c>
      <c r="J3673" s="20">
        <f>Разбивка_по_щитам!M3678</f>
        <v>0</v>
      </c>
      <c r="K3673" s="20">
        <f>Разбивка_по_щитам!N3678</f>
        <v>0</v>
      </c>
      <c r="L3673" s="20"/>
      <c r="M3673" s="20">
        <f>Разбивка_по_щитам!P3678</f>
        <v>0</v>
      </c>
      <c r="N3673" s="20"/>
    </row>
    <row r="3674" spans="2:14" x14ac:dyDescent="0.2">
      <c r="B3674" s="20">
        <f>Разбивка_по_щитам!B3679</f>
        <v>0</v>
      </c>
      <c r="C3674" s="20">
        <f>Разбивка_по_щитам!C3679</f>
        <v>0</v>
      </c>
      <c r="D3674" s="20">
        <f>Разбивка_по_щитам!F3679</f>
        <v>0</v>
      </c>
      <c r="E3674" s="20">
        <f>Разбивка_по_щитам!H3679</f>
        <v>0</v>
      </c>
      <c r="F3674" s="20">
        <f>Разбивка_по_щитам!I3679</f>
        <v>0</v>
      </c>
      <c r="G3674" s="20">
        <f>Разбивка_по_щитам!J3679</f>
        <v>0</v>
      </c>
      <c r="H3674" s="20">
        <f>Разбивка_по_щитам!K3679</f>
        <v>0</v>
      </c>
      <c r="I3674" s="20">
        <f>Разбивка_по_щитам!L3679</f>
        <v>0</v>
      </c>
      <c r="J3674" s="20">
        <f>Разбивка_по_щитам!M3679</f>
        <v>0</v>
      </c>
      <c r="K3674" s="20">
        <f>Разбивка_по_щитам!N3679</f>
        <v>0</v>
      </c>
      <c r="L3674" s="20"/>
      <c r="M3674" s="20">
        <f>Разбивка_по_щитам!P3679</f>
        <v>0</v>
      </c>
      <c r="N3674" s="20"/>
    </row>
    <row r="3675" spans="2:14" x14ac:dyDescent="0.2">
      <c r="B3675" s="20">
        <f>Разбивка_по_щитам!B3680</f>
        <v>0</v>
      </c>
      <c r="C3675" s="20">
        <f>Разбивка_по_щитам!C3680</f>
        <v>0</v>
      </c>
      <c r="D3675" s="20">
        <f>Разбивка_по_щитам!F3680</f>
        <v>0</v>
      </c>
      <c r="E3675" s="20">
        <f>Разбивка_по_щитам!H3680</f>
        <v>0</v>
      </c>
      <c r="F3675" s="20">
        <f>Разбивка_по_щитам!I3680</f>
        <v>0</v>
      </c>
      <c r="G3675" s="20">
        <f>Разбивка_по_щитам!J3680</f>
        <v>0</v>
      </c>
      <c r="H3675" s="20">
        <f>Разбивка_по_щитам!K3680</f>
        <v>0</v>
      </c>
      <c r="I3675" s="20">
        <f>Разбивка_по_щитам!L3680</f>
        <v>0</v>
      </c>
      <c r="J3675" s="20">
        <f>Разбивка_по_щитам!M3680</f>
        <v>0</v>
      </c>
      <c r="K3675" s="20">
        <f>Разбивка_по_щитам!N3680</f>
        <v>0</v>
      </c>
      <c r="L3675" s="20"/>
      <c r="M3675" s="20">
        <f>Разбивка_по_щитам!P3680</f>
        <v>0</v>
      </c>
      <c r="N3675" s="20"/>
    </row>
    <row r="3676" spans="2:14" x14ac:dyDescent="0.2">
      <c r="B3676" s="20">
        <f>Разбивка_по_щитам!B3681</f>
        <v>0</v>
      </c>
      <c r="C3676" s="20">
        <f>Разбивка_по_щитам!C3681</f>
        <v>0</v>
      </c>
      <c r="D3676" s="20">
        <f>Разбивка_по_щитам!F3681</f>
        <v>0</v>
      </c>
      <c r="E3676" s="20">
        <f>Разбивка_по_щитам!H3681</f>
        <v>0</v>
      </c>
      <c r="F3676" s="20">
        <f>Разбивка_по_щитам!I3681</f>
        <v>0</v>
      </c>
      <c r="G3676" s="20">
        <f>Разбивка_по_щитам!J3681</f>
        <v>0</v>
      </c>
      <c r="H3676" s="20">
        <f>Разбивка_по_щитам!K3681</f>
        <v>0</v>
      </c>
      <c r="I3676" s="20">
        <f>Разбивка_по_щитам!L3681</f>
        <v>0</v>
      </c>
      <c r="J3676" s="20">
        <f>Разбивка_по_щитам!M3681</f>
        <v>0</v>
      </c>
      <c r="K3676" s="20">
        <f>Разбивка_по_щитам!N3681</f>
        <v>0</v>
      </c>
      <c r="L3676" s="20"/>
      <c r="M3676" s="20">
        <f>Разбивка_по_щитам!P3681</f>
        <v>0</v>
      </c>
      <c r="N3676" s="20"/>
    </row>
    <row r="3677" spans="2:14" x14ac:dyDescent="0.2">
      <c r="B3677" s="20">
        <f>Разбивка_по_щитам!B3682</f>
        <v>0</v>
      </c>
      <c r="C3677" s="20">
        <f>Разбивка_по_щитам!C3682</f>
        <v>0</v>
      </c>
      <c r="D3677" s="20">
        <f>Разбивка_по_щитам!F3682</f>
        <v>0</v>
      </c>
      <c r="E3677" s="20">
        <f>Разбивка_по_щитам!H3682</f>
        <v>0</v>
      </c>
      <c r="F3677" s="20">
        <f>Разбивка_по_щитам!I3682</f>
        <v>0</v>
      </c>
      <c r="G3677" s="20">
        <f>Разбивка_по_щитам!J3682</f>
        <v>0</v>
      </c>
      <c r="H3677" s="20">
        <f>Разбивка_по_щитам!K3682</f>
        <v>0</v>
      </c>
      <c r="I3677" s="20">
        <f>Разбивка_по_щитам!L3682</f>
        <v>0</v>
      </c>
      <c r="J3677" s="20">
        <f>Разбивка_по_щитам!M3682</f>
        <v>0</v>
      </c>
      <c r="K3677" s="20">
        <f>Разбивка_по_щитам!N3682</f>
        <v>0</v>
      </c>
      <c r="L3677" s="20"/>
      <c r="M3677" s="20">
        <f>Разбивка_по_щитам!P3682</f>
        <v>0</v>
      </c>
      <c r="N3677" s="20"/>
    </row>
    <row r="3678" spans="2:14" x14ac:dyDescent="0.2">
      <c r="B3678" s="20">
        <f>Разбивка_по_щитам!B3683</f>
        <v>0</v>
      </c>
      <c r="C3678" s="20">
        <f>Разбивка_по_щитам!C3683</f>
        <v>0</v>
      </c>
      <c r="D3678" s="20">
        <f>Разбивка_по_щитам!F3683</f>
        <v>0</v>
      </c>
      <c r="E3678" s="20">
        <f>Разбивка_по_щитам!H3683</f>
        <v>0</v>
      </c>
      <c r="F3678" s="20">
        <f>Разбивка_по_щитам!I3683</f>
        <v>0</v>
      </c>
      <c r="G3678" s="20">
        <f>Разбивка_по_щитам!J3683</f>
        <v>0</v>
      </c>
      <c r="H3678" s="20">
        <f>Разбивка_по_щитам!K3683</f>
        <v>0</v>
      </c>
      <c r="I3678" s="20">
        <f>Разбивка_по_щитам!L3683</f>
        <v>0</v>
      </c>
      <c r="J3678" s="20">
        <f>Разбивка_по_щитам!M3683</f>
        <v>0</v>
      </c>
      <c r="K3678" s="20">
        <f>Разбивка_по_щитам!N3683</f>
        <v>0</v>
      </c>
      <c r="L3678" s="20"/>
      <c r="M3678" s="20">
        <f>Разбивка_по_щитам!P3683</f>
        <v>0</v>
      </c>
      <c r="N3678" s="20"/>
    </row>
    <row r="3679" spans="2:14" x14ac:dyDescent="0.2">
      <c r="B3679" s="20">
        <f>Разбивка_по_щитам!B3684</f>
        <v>0</v>
      </c>
      <c r="C3679" s="20">
        <f>Разбивка_по_щитам!C3684</f>
        <v>0</v>
      </c>
      <c r="D3679" s="20">
        <f>Разбивка_по_щитам!F3684</f>
        <v>0</v>
      </c>
      <c r="E3679" s="20">
        <f>Разбивка_по_щитам!H3684</f>
        <v>0</v>
      </c>
      <c r="F3679" s="20">
        <f>Разбивка_по_щитам!I3684</f>
        <v>0</v>
      </c>
      <c r="G3679" s="20">
        <f>Разбивка_по_щитам!J3684</f>
        <v>0</v>
      </c>
      <c r="H3679" s="20">
        <f>Разбивка_по_щитам!K3684</f>
        <v>0</v>
      </c>
      <c r="I3679" s="20">
        <f>Разбивка_по_щитам!L3684</f>
        <v>0</v>
      </c>
      <c r="J3679" s="20">
        <f>Разбивка_по_щитам!M3684</f>
        <v>0</v>
      </c>
      <c r="K3679" s="20">
        <f>Разбивка_по_щитам!N3684</f>
        <v>0</v>
      </c>
      <c r="L3679" s="20"/>
      <c r="M3679" s="20">
        <f>Разбивка_по_щитам!P3684</f>
        <v>0</v>
      </c>
      <c r="N3679" s="20"/>
    </row>
    <row r="3680" spans="2:14" x14ac:dyDescent="0.2">
      <c r="B3680" s="20">
        <f>Разбивка_по_щитам!B3685</f>
        <v>0</v>
      </c>
      <c r="C3680" s="20">
        <f>Разбивка_по_щитам!C3685</f>
        <v>0</v>
      </c>
      <c r="D3680" s="20">
        <f>Разбивка_по_щитам!F3685</f>
        <v>0</v>
      </c>
      <c r="E3680" s="20">
        <f>Разбивка_по_щитам!H3685</f>
        <v>0</v>
      </c>
      <c r="F3680" s="20">
        <f>Разбивка_по_щитам!I3685</f>
        <v>0</v>
      </c>
      <c r="G3680" s="20">
        <f>Разбивка_по_щитам!J3685</f>
        <v>0</v>
      </c>
      <c r="H3680" s="20">
        <f>Разбивка_по_щитам!K3685</f>
        <v>0</v>
      </c>
      <c r="I3680" s="20">
        <f>Разбивка_по_щитам!L3685</f>
        <v>0</v>
      </c>
      <c r="J3680" s="20">
        <f>Разбивка_по_щитам!M3685</f>
        <v>0</v>
      </c>
      <c r="K3680" s="20">
        <f>Разбивка_по_щитам!N3685</f>
        <v>0</v>
      </c>
      <c r="L3680" s="20"/>
      <c r="M3680" s="20">
        <f>Разбивка_по_щитам!P3685</f>
        <v>0</v>
      </c>
      <c r="N3680" s="20"/>
    </row>
    <row r="3681" spans="2:14" x14ac:dyDescent="0.2">
      <c r="B3681" s="20">
        <f>Разбивка_по_щитам!B3686</f>
        <v>0</v>
      </c>
      <c r="C3681" s="20">
        <f>Разбивка_по_щитам!C3686</f>
        <v>0</v>
      </c>
      <c r="D3681" s="20">
        <f>Разбивка_по_щитам!F3686</f>
        <v>0</v>
      </c>
      <c r="E3681" s="20">
        <f>Разбивка_по_щитам!H3686</f>
        <v>0</v>
      </c>
      <c r="F3681" s="20">
        <f>Разбивка_по_щитам!I3686</f>
        <v>0</v>
      </c>
      <c r="G3681" s="20">
        <f>Разбивка_по_щитам!J3686</f>
        <v>0</v>
      </c>
      <c r="H3681" s="20">
        <f>Разбивка_по_щитам!K3686</f>
        <v>0</v>
      </c>
      <c r="I3681" s="20">
        <f>Разбивка_по_щитам!L3686</f>
        <v>0</v>
      </c>
      <c r="J3681" s="20">
        <f>Разбивка_по_щитам!M3686</f>
        <v>0</v>
      </c>
      <c r="K3681" s="20">
        <f>Разбивка_по_щитам!N3686</f>
        <v>0</v>
      </c>
      <c r="L3681" s="20"/>
      <c r="M3681" s="20">
        <f>Разбивка_по_щитам!P3686</f>
        <v>0</v>
      </c>
      <c r="N3681" s="20"/>
    </row>
    <row r="3682" spans="2:14" x14ac:dyDescent="0.2">
      <c r="B3682" s="20">
        <f>Разбивка_по_щитам!B3687</f>
        <v>0</v>
      </c>
      <c r="C3682" s="20">
        <f>Разбивка_по_щитам!C3687</f>
        <v>0</v>
      </c>
      <c r="D3682" s="20">
        <f>Разбивка_по_щитам!F3687</f>
        <v>0</v>
      </c>
      <c r="E3682" s="20">
        <f>Разбивка_по_щитам!H3687</f>
        <v>0</v>
      </c>
      <c r="F3682" s="20">
        <f>Разбивка_по_щитам!I3687</f>
        <v>0</v>
      </c>
      <c r="G3682" s="20">
        <f>Разбивка_по_щитам!J3687</f>
        <v>0</v>
      </c>
      <c r="H3682" s="20">
        <f>Разбивка_по_щитам!K3687</f>
        <v>0</v>
      </c>
      <c r="I3682" s="20">
        <f>Разбивка_по_щитам!L3687</f>
        <v>0</v>
      </c>
      <c r="J3682" s="20">
        <f>Разбивка_по_щитам!M3687</f>
        <v>0</v>
      </c>
      <c r="K3682" s="20">
        <f>Разбивка_по_щитам!N3687</f>
        <v>0</v>
      </c>
      <c r="L3682" s="20"/>
      <c r="M3682" s="20">
        <f>Разбивка_по_щитам!P3687</f>
        <v>0</v>
      </c>
      <c r="N3682" s="20"/>
    </row>
    <row r="3683" spans="2:14" x14ac:dyDescent="0.2">
      <c r="B3683" s="20">
        <f>Разбивка_по_щитам!B3688</f>
        <v>0</v>
      </c>
      <c r="C3683" s="20">
        <f>Разбивка_по_щитам!C3688</f>
        <v>0</v>
      </c>
      <c r="D3683" s="20">
        <f>Разбивка_по_щитам!F3688</f>
        <v>0</v>
      </c>
      <c r="E3683" s="20">
        <f>Разбивка_по_щитам!H3688</f>
        <v>0</v>
      </c>
      <c r="F3683" s="20">
        <f>Разбивка_по_щитам!I3688</f>
        <v>0</v>
      </c>
      <c r="G3683" s="20">
        <f>Разбивка_по_щитам!J3688</f>
        <v>0</v>
      </c>
      <c r="H3683" s="20">
        <f>Разбивка_по_щитам!K3688</f>
        <v>0</v>
      </c>
      <c r="I3683" s="20">
        <f>Разбивка_по_щитам!L3688</f>
        <v>0</v>
      </c>
      <c r="J3683" s="20">
        <f>Разбивка_по_щитам!M3688</f>
        <v>0</v>
      </c>
      <c r="K3683" s="20">
        <f>Разбивка_по_щитам!N3688</f>
        <v>0</v>
      </c>
      <c r="L3683" s="20"/>
      <c r="M3683" s="20">
        <f>Разбивка_по_щитам!P3688</f>
        <v>0</v>
      </c>
      <c r="N3683" s="20"/>
    </row>
    <row r="3684" spans="2:14" x14ac:dyDescent="0.2">
      <c r="B3684" s="20">
        <f>Разбивка_по_щитам!B3689</f>
        <v>0</v>
      </c>
      <c r="C3684" s="20">
        <f>Разбивка_по_щитам!C3689</f>
        <v>0</v>
      </c>
      <c r="D3684" s="20">
        <f>Разбивка_по_щитам!F3689</f>
        <v>0</v>
      </c>
      <c r="E3684" s="20">
        <f>Разбивка_по_щитам!H3689</f>
        <v>0</v>
      </c>
      <c r="F3684" s="20">
        <f>Разбивка_по_щитам!I3689</f>
        <v>0</v>
      </c>
      <c r="G3684" s="20">
        <f>Разбивка_по_щитам!J3689</f>
        <v>0</v>
      </c>
      <c r="H3684" s="20">
        <f>Разбивка_по_щитам!K3689</f>
        <v>0</v>
      </c>
      <c r="I3684" s="20">
        <f>Разбивка_по_щитам!L3689</f>
        <v>0</v>
      </c>
      <c r="J3684" s="20">
        <f>Разбивка_по_щитам!M3689</f>
        <v>0</v>
      </c>
      <c r="K3684" s="20">
        <f>Разбивка_по_щитам!N3689</f>
        <v>0</v>
      </c>
      <c r="L3684" s="20"/>
      <c r="M3684" s="20">
        <f>Разбивка_по_щитам!P3689</f>
        <v>0</v>
      </c>
      <c r="N3684" s="20"/>
    </row>
    <row r="3685" spans="2:14" x14ac:dyDescent="0.2">
      <c r="B3685" s="20">
        <f>Разбивка_по_щитам!B3690</f>
        <v>0</v>
      </c>
      <c r="C3685" s="20">
        <f>Разбивка_по_щитам!C3690</f>
        <v>0</v>
      </c>
      <c r="D3685" s="20">
        <f>Разбивка_по_щитам!F3690</f>
        <v>0</v>
      </c>
      <c r="E3685" s="20">
        <f>Разбивка_по_щитам!H3690</f>
        <v>0</v>
      </c>
      <c r="F3685" s="20">
        <f>Разбивка_по_щитам!I3690</f>
        <v>0</v>
      </c>
      <c r="G3685" s="20">
        <f>Разбивка_по_щитам!J3690</f>
        <v>0</v>
      </c>
      <c r="H3685" s="20">
        <f>Разбивка_по_щитам!K3690</f>
        <v>0</v>
      </c>
      <c r="I3685" s="20">
        <f>Разбивка_по_щитам!L3690</f>
        <v>0</v>
      </c>
      <c r="J3685" s="20">
        <f>Разбивка_по_щитам!M3690</f>
        <v>0</v>
      </c>
      <c r="K3685" s="20">
        <f>Разбивка_по_щитам!N3690</f>
        <v>0</v>
      </c>
      <c r="L3685" s="20"/>
      <c r="M3685" s="20">
        <f>Разбивка_по_щитам!P3690</f>
        <v>0</v>
      </c>
      <c r="N3685" s="20"/>
    </row>
    <row r="3686" spans="2:14" x14ac:dyDescent="0.2">
      <c r="B3686" s="20">
        <f>Разбивка_по_щитам!B3691</f>
        <v>0</v>
      </c>
      <c r="C3686" s="20">
        <f>Разбивка_по_щитам!C3691</f>
        <v>0</v>
      </c>
      <c r="D3686" s="20">
        <f>Разбивка_по_щитам!F3691</f>
        <v>0</v>
      </c>
      <c r="E3686" s="20">
        <f>Разбивка_по_щитам!H3691</f>
        <v>0</v>
      </c>
      <c r="F3686" s="20">
        <f>Разбивка_по_щитам!I3691</f>
        <v>0</v>
      </c>
      <c r="G3686" s="20">
        <f>Разбивка_по_щитам!J3691</f>
        <v>0</v>
      </c>
      <c r="H3686" s="20">
        <f>Разбивка_по_щитам!K3691</f>
        <v>0</v>
      </c>
      <c r="I3686" s="20">
        <f>Разбивка_по_щитам!L3691</f>
        <v>0</v>
      </c>
      <c r="J3686" s="20">
        <f>Разбивка_по_щитам!M3691</f>
        <v>0</v>
      </c>
      <c r="K3686" s="20">
        <f>Разбивка_по_щитам!N3691</f>
        <v>0</v>
      </c>
      <c r="L3686" s="20"/>
      <c r="M3686" s="20">
        <f>Разбивка_по_щитам!P3691</f>
        <v>0</v>
      </c>
      <c r="N3686" s="20"/>
    </row>
    <row r="3687" spans="2:14" x14ac:dyDescent="0.2">
      <c r="B3687" s="20">
        <f>Разбивка_по_щитам!B3692</f>
        <v>0</v>
      </c>
      <c r="C3687" s="20">
        <f>Разбивка_по_щитам!C3692</f>
        <v>0</v>
      </c>
      <c r="D3687" s="20">
        <f>Разбивка_по_щитам!F3692</f>
        <v>0</v>
      </c>
      <c r="E3687" s="20">
        <f>Разбивка_по_щитам!H3692</f>
        <v>0</v>
      </c>
      <c r="F3687" s="20">
        <f>Разбивка_по_щитам!I3692</f>
        <v>0</v>
      </c>
      <c r="G3687" s="20">
        <f>Разбивка_по_щитам!J3692</f>
        <v>0</v>
      </c>
      <c r="H3687" s="20">
        <f>Разбивка_по_щитам!K3692</f>
        <v>0</v>
      </c>
      <c r="I3687" s="20">
        <f>Разбивка_по_щитам!L3692</f>
        <v>0</v>
      </c>
      <c r="J3687" s="20">
        <f>Разбивка_по_щитам!M3692</f>
        <v>0</v>
      </c>
      <c r="K3687" s="20">
        <f>Разбивка_по_щитам!N3692</f>
        <v>0</v>
      </c>
      <c r="L3687" s="20"/>
      <c r="M3687" s="20">
        <f>Разбивка_по_щитам!P3692</f>
        <v>0</v>
      </c>
      <c r="N3687" s="20"/>
    </row>
    <row r="3688" spans="2:14" x14ac:dyDescent="0.2">
      <c r="B3688" s="20">
        <f>Разбивка_по_щитам!B3693</f>
        <v>0</v>
      </c>
      <c r="C3688" s="20">
        <f>Разбивка_по_щитам!C3693</f>
        <v>0</v>
      </c>
      <c r="D3688" s="20">
        <f>Разбивка_по_щитам!F3693</f>
        <v>0</v>
      </c>
      <c r="E3688" s="20">
        <f>Разбивка_по_щитам!H3693</f>
        <v>0</v>
      </c>
      <c r="F3688" s="20">
        <f>Разбивка_по_щитам!I3693</f>
        <v>0</v>
      </c>
      <c r="G3688" s="20">
        <f>Разбивка_по_щитам!J3693</f>
        <v>0</v>
      </c>
      <c r="H3688" s="20">
        <f>Разбивка_по_щитам!K3693</f>
        <v>0</v>
      </c>
      <c r="I3688" s="20">
        <f>Разбивка_по_щитам!L3693</f>
        <v>0</v>
      </c>
      <c r="J3688" s="20">
        <f>Разбивка_по_щитам!M3693</f>
        <v>0</v>
      </c>
      <c r="K3688" s="20">
        <f>Разбивка_по_щитам!N3693</f>
        <v>0</v>
      </c>
      <c r="L3688" s="20"/>
      <c r="M3688" s="20">
        <f>Разбивка_по_щитам!P3693</f>
        <v>0</v>
      </c>
      <c r="N3688" s="20"/>
    </row>
    <row r="3689" spans="2:14" x14ac:dyDescent="0.2">
      <c r="B3689" s="20">
        <f>Разбивка_по_щитам!B3694</f>
        <v>0</v>
      </c>
      <c r="C3689" s="20">
        <f>Разбивка_по_щитам!C3694</f>
        <v>0</v>
      </c>
      <c r="D3689" s="20">
        <f>Разбивка_по_щитам!F3694</f>
        <v>0</v>
      </c>
      <c r="E3689" s="20">
        <f>Разбивка_по_щитам!H3694</f>
        <v>0</v>
      </c>
      <c r="F3689" s="20">
        <f>Разбивка_по_щитам!I3694</f>
        <v>0</v>
      </c>
      <c r="G3689" s="20">
        <f>Разбивка_по_щитам!J3694</f>
        <v>0</v>
      </c>
      <c r="H3689" s="20">
        <f>Разбивка_по_щитам!K3694</f>
        <v>0</v>
      </c>
      <c r="I3689" s="20">
        <f>Разбивка_по_щитам!L3694</f>
        <v>0</v>
      </c>
      <c r="J3689" s="20">
        <f>Разбивка_по_щитам!M3694</f>
        <v>0</v>
      </c>
      <c r="K3689" s="20">
        <f>Разбивка_по_щитам!N3694</f>
        <v>0</v>
      </c>
      <c r="L3689" s="20"/>
      <c r="M3689" s="20">
        <f>Разбивка_по_щитам!P3694</f>
        <v>0</v>
      </c>
      <c r="N3689" s="20"/>
    </row>
    <row r="3690" spans="2:14" x14ac:dyDescent="0.2">
      <c r="B3690" s="20">
        <f>Разбивка_по_щитам!B3695</f>
        <v>0</v>
      </c>
      <c r="C3690" s="20">
        <f>Разбивка_по_щитам!C3695</f>
        <v>0</v>
      </c>
      <c r="D3690" s="20">
        <f>Разбивка_по_щитам!F3695</f>
        <v>0</v>
      </c>
      <c r="E3690" s="20">
        <f>Разбивка_по_щитам!H3695</f>
        <v>0</v>
      </c>
      <c r="F3690" s="20">
        <f>Разбивка_по_щитам!I3695</f>
        <v>0</v>
      </c>
      <c r="G3690" s="20">
        <f>Разбивка_по_щитам!J3695</f>
        <v>0</v>
      </c>
      <c r="H3690" s="20">
        <f>Разбивка_по_щитам!K3695</f>
        <v>0</v>
      </c>
      <c r="I3690" s="20">
        <f>Разбивка_по_щитам!L3695</f>
        <v>0</v>
      </c>
      <c r="J3690" s="20">
        <f>Разбивка_по_щитам!M3695</f>
        <v>0</v>
      </c>
      <c r="K3690" s="20">
        <f>Разбивка_по_щитам!N3695</f>
        <v>0</v>
      </c>
      <c r="L3690" s="20"/>
      <c r="M3690" s="20">
        <f>Разбивка_по_щитам!P3695</f>
        <v>0</v>
      </c>
      <c r="N3690" s="20"/>
    </row>
    <row r="3691" spans="2:14" x14ac:dyDescent="0.2">
      <c r="B3691" s="20">
        <f>Разбивка_по_щитам!B3696</f>
        <v>0</v>
      </c>
      <c r="C3691" s="20">
        <f>Разбивка_по_щитам!C3696</f>
        <v>0</v>
      </c>
      <c r="D3691" s="20">
        <f>Разбивка_по_щитам!F3696</f>
        <v>0</v>
      </c>
      <c r="E3691" s="20">
        <f>Разбивка_по_щитам!H3696</f>
        <v>0</v>
      </c>
      <c r="F3691" s="20">
        <f>Разбивка_по_щитам!I3696</f>
        <v>0</v>
      </c>
      <c r="G3691" s="20">
        <f>Разбивка_по_щитам!J3696</f>
        <v>0</v>
      </c>
      <c r="H3691" s="20">
        <f>Разбивка_по_щитам!K3696</f>
        <v>0</v>
      </c>
      <c r="I3691" s="20">
        <f>Разбивка_по_щитам!L3696</f>
        <v>0</v>
      </c>
      <c r="J3691" s="20">
        <f>Разбивка_по_щитам!M3696</f>
        <v>0</v>
      </c>
      <c r="K3691" s="20">
        <f>Разбивка_по_щитам!N3696</f>
        <v>0</v>
      </c>
      <c r="L3691" s="20"/>
      <c r="M3691" s="20">
        <f>Разбивка_по_щитам!P3696</f>
        <v>0</v>
      </c>
      <c r="N3691" s="20"/>
    </row>
    <row r="3692" spans="2:14" x14ac:dyDescent="0.2">
      <c r="B3692" s="20">
        <f>Разбивка_по_щитам!B3697</f>
        <v>0</v>
      </c>
      <c r="C3692" s="20">
        <f>Разбивка_по_щитам!C3697</f>
        <v>0</v>
      </c>
      <c r="D3692" s="20">
        <f>Разбивка_по_щитам!F3697</f>
        <v>0</v>
      </c>
      <c r="E3692" s="20">
        <f>Разбивка_по_щитам!H3697</f>
        <v>0</v>
      </c>
      <c r="F3692" s="20">
        <f>Разбивка_по_щитам!I3697</f>
        <v>0</v>
      </c>
      <c r="G3692" s="20">
        <f>Разбивка_по_щитам!J3697</f>
        <v>0</v>
      </c>
      <c r="H3692" s="20">
        <f>Разбивка_по_щитам!K3697</f>
        <v>0</v>
      </c>
      <c r="I3692" s="20">
        <f>Разбивка_по_щитам!L3697</f>
        <v>0</v>
      </c>
      <c r="J3692" s="20">
        <f>Разбивка_по_щитам!M3697</f>
        <v>0</v>
      </c>
      <c r="K3692" s="20">
        <f>Разбивка_по_щитам!N3697</f>
        <v>0</v>
      </c>
      <c r="L3692" s="20"/>
      <c r="M3692" s="20">
        <f>Разбивка_по_щитам!P3697</f>
        <v>0</v>
      </c>
      <c r="N3692" s="20"/>
    </row>
    <row r="3693" spans="2:14" x14ac:dyDescent="0.2">
      <c r="B3693" s="20">
        <f>Разбивка_по_щитам!B3698</f>
        <v>0</v>
      </c>
      <c r="C3693" s="20">
        <f>Разбивка_по_щитам!C3698</f>
        <v>0</v>
      </c>
      <c r="D3693" s="20">
        <f>Разбивка_по_щитам!F3698</f>
        <v>0</v>
      </c>
      <c r="E3693" s="20">
        <f>Разбивка_по_щитам!H3698</f>
        <v>0</v>
      </c>
      <c r="F3693" s="20">
        <f>Разбивка_по_щитам!I3698</f>
        <v>0</v>
      </c>
      <c r="G3693" s="20">
        <f>Разбивка_по_щитам!J3698</f>
        <v>0</v>
      </c>
      <c r="H3693" s="20">
        <f>Разбивка_по_щитам!K3698</f>
        <v>0</v>
      </c>
      <c r="I3693" s="20">
        <f>Разбивка_по_щитам!L3698</f>
        <v>0</v>
      </c>
      <c r="J3693" s="20">
        <f>Разбивка_по_щитам!M3698</f>
        <v>0</v>
      </c>
      <c r="K3693" s="20">
        <f>Разбивка_по_щитам!N3698</f>
        <v>0</v>
      </c>
      <c r="L3693" s="20"/>
      <c r="M3693" s="20">
        <f>Разбивка_по_щитам!P3698</f>
        <v>0</v>
      </c>
      <c r="N3693" s="20"/>
    </row>
    <row r="3694" spans="2:14" x14ac:dyDescent="0.2">
      <c r="B3694" s="20">
        <f>Разбивка_по_щитам!B3699</f>
        <v>0</v>
      </c>
      <c r="C3694" s="20">
        <f>Разбивка_по_щитам!C3699</f>
        <v>0</v>
      </c>
      <c r="D3694" s="20">
        <f>Разбивка_по_щитам!F3699</f>
        <v>0</v>
      </c>
      <c r="E3694" s="20">
        <f>Разбивка_по_щитам!H3699</f>
        <v>0</v>
      </c>
      <c r="F3694" s="20">
        <f>Разбивка_по_щитам!I3699</f>
        <v>0</v>
      </c>
      <c r="G3694" s="20">
        <f>Разбивка_по_щитам!J3699</f>
        <v>0</v>
      </c>
      <c r="H3694" s="20">
        <f>Разбивка_по_щитам!K3699</f>
        <v>0</v>
      </c>
      <c r="I3694" s="20">
        <f>Разбивка_по_щитам!L3699</f>
        <v>0</v>
      </c>
      <c r="J3694" s="20">
        <f>Разбивка_по_щитам!M3699</f>
        <v>0</v>
      </c>
      <c r="K3694" s="20">
        <f>Разбивка_по_щитам!N3699</f>
        <v>0</v>
      </c>
      <c r="L3694" s="20"/>
      <c r="M3694" s="20">
        <f>Разбивка_по_щитам!P3699</f>
        <v>0</v>
      </c>
      <c r="N3694" s="20"/>
    </row>
    <row r="3695" spans="2:14" x14ac:dyDescent="0.2">
      <c r="B3695" s="20">
        <f>Разбивка_по_щитам!B3700</f>
        <v>0</v>
      </c>
      <c r="C3695" s="20">
        <f>Разбивка_по_щитам!C3700</f>
        <v>0</v>
      </c>
      <c r="D3695" s="20">
        <f>Разбивка_по_щитам!F3700</f>
        <v>0</v>
      </c>
      <c r="E3695" s="20">
        <f>Разбивка_по_щитам!H3700</f>
        <v>0</v>
      </c>
      <c r="F3695" s="20">
        <f>Разбивка_по_щитам!I3700</f>
        <v>0</v>
      </c>
      <c r="G3695" s="20">
        <f>Разбивка_по_щитам!J3700</f>
        <v>0</v>
      </c>
      <c r="H3695" s="20">
        <f>Разбивка_по_щитам!K3700</f>
        <v>0</v>
      </c>
      <c r="I3695" s="20">
        <f>Разбивка_по_щитам!L3700</f>
        <v>0</v>
      </c>
      <c r="J3695" s="20">
        <f>Разбивка_по_щитам!M3700</f>
        <v>0</v>
      </c>
      <c r="K3695" s="20">
        <f>Разбивка_по_щитам!N3700</f>
        <v>0</v>
      </c>
      <c r="L3695" s="20"/>
      <c r="M3695" s="20">
        <f>Разбивка_по_щитам!P3700</f>
        <v>0</v>
      </c>
      <c r="N3695" s="20"/>
    </row>
    <row r="3696" spans="2:14" x14ac:dyDescent="0.2">
      <c r="B3696" s="20">
        <f>Разбивка_по_щитам!B3701</f>
        <v>0</v>
      </c>
      <c r="C3696" s="20">
        <f>Разбивка_по_щитам!C3701</f>
        <v>0</v>
      </c>
      <c r="D3696" s="20">
        <f>Разбивка_по_щитам!F3701</f>
        <v>0</v>
      </c>
      <c r="E3696" s="20">
        <f>Разбивка_по_щитам!H3701</f>
        <v>0</v>
      </c>
      <c r="F3696" s="20">
        <f>Разбивка_по_щитам!I3701</f>
        <v>0</v>
      </c>
      <c r="G3696" s="20">
        <f>Разбивка_по_щитам!J3701</f>
        <v>0</v>
      </c>
      <c r="H3696" s="20">
        <f>Разбивка_по_щитам!K3701</f>
        <v>0</v>
      </c>
      <c r="I3696" s="20">
        <f>Разбивка_по_щитам!L3701</f>
        <v>0</v>
      </c>
      <c r="J3696" s="20">
        <f>Разбивка_по_щитам!M3701</f>
        <v>0</v>
      </c>
      <c r="K3696" s="20">
        <f>Разбивка_по_щитам!N3701</f>
        <v>0</v>
      </c>
      <c r="L3696" s="20"/>
      <c r="M3696" s="20">
        <f>Разбивка_по_щитам!P3701</f>
        <v>0</v>
      </c>
      <c r="N3696" s="20"/>
    </row>
    <row r="3697" spans="2:14" x14ac:dyDescent="0.2">
      <c r="B3697" s="20">
        <f>Разбивка_по_щитам!B3702</f>
        <v>0</v>
      </c>
      <c r="C3697" s="20">
        <f>Разбивка_по_щитам!C3702</f>
        <v>0</v>
      </c>
      <c r="D3697" s="20">
        <f>Разбивка_по_щитам!F3702</f>
        <v>0</v>
      </c>
      <c r="E3697" s="20">
        <f>Разбивка_по_щитам!H3702</f>
        <v>0</v>
      </c>
      <c r="F3697" s="20">
        <f>Разбивка_по_щитам!I3702</f>
        <v>0</v>
      </c>
      <c r="G3697" s="20">
        <f>Разбивка_по_щитам!J3702</f>
        <v>0</v>
      </c>
      <c r="H3697" s="20">
        <f>Разбивка_по_щитам!K3702</f>
        <v>0</v>
      </c>
      <c r="I3697" s="20">
        <f>Разбивка_по_щитам!L3702</f>
        <v>0</v>
      </c>
      <c r="J3697" s="20">
        <f>Разбивка_по_щитам!M3702</f>
        <v>0</v>
      </c>
      <c r="K3697" s="20">
        <f>Разбивка_по_щитам!N3702</f>
        <v>0</v>
      </c>
      <c r="L3697" s="20"/>
      <c r="M3697" s="20">
        <f>Разбивка_по_щитам!P3702</f>
        <v>0</v>
      </c>
      <c r="N3697" s="20"/>
    </row>
    <row r="3698" spans="2:14" x14ac:dyDescent="0.2">
      <c r="B3698" s="20">
        <f>Разбивка_по_щитам!B3703</f>
        <v>0</v>
      </c>
      <c r="C3698" s="20">
        <f>Разбивка_по_щитам!C3703</f>
        <v>0</v>
      </c>
      <c r="D3698" s="20">
        <f>Разбивка_по_щитам!F3703</f>
        <v>0</v>
      </c>
      <c r="E3698" s="20">
        <f>Разбивка_по_щитам!H3703</f>
        <v>0</v>
      </c>
      <c r="F3698" s="20">
        <f>Разбивка_по_щитам!I3703</f>
        <v>0</v>
      </c>
      <c r="G3698" s="20">
        <f>Разбивка_по_щитам!J3703</f>
        <v>0</v>
      </c>
      <c r="H3698" s="20">
        <f>Разбивка_по_щитам!K3703</f>
        <v>0</v>
      </c>
      <c r="I3698" s="20">
        <f>Разбивка_по_щитам!L3703</f>
        <v>0</v>
      </c>
      <c r="J3698" s="20">
        <f>Разбивка_по_щитам!M3703</f>
        <v>0</v>
      </c>
      <c r="K3698" s="20">
        <f>Разбивка_по_щитам!N3703</f>
        <v>0</v>
      </c>
      <c r="L3698" s="20"/>
      <c r="M3698" s="20">
        <f>Разбивка_по_щитам!P3703</f>
        <v>0</v>
      </c>
      <c r="N3698" s="20"/>
    </row>
    <row r="3699" spans="2:14" x14ac:dyDescent="0.2">
      <c r="B3699" s="20">
        <f>Разбивка_по_щитам!B3704</f>
        <v>0</v>
      </c>
      <c r="C3699" s="20">
        <f>Разбивка_по_щитам!C3704</f>
        <v>0</v>
      </c>
      <c r="D3699" s="20">
        <f>Разбивка_по_щитам!F3704</f>
        <v>0</v>
      </c>
      <c r="E3699" s="20">
        <f>Разбивка_по_щитам!H3704</f>
        <v>0</v>
      </c>
      <c r="F3699" s="20">
        <f>Разбивка_по_щитам!I3704</f>
        <v>0</v>
      </c>
      <c r="G3699" s="20">
        <f>Разбивка_по_щитам!J3704</f>
        <v>0</v>
      </c>
      <c r="H3699" s="20">
        <f>Разбивка_по_щитам!K3704</f>
        <v>0</v>
      </c>
      <c r="I3699" s="20">
        <f>Разбивка_по_щитам!L3704</f>
        <v>0</v>
      </c>
      <c r="J3699" s="20">
        <f>Разбивка_по_щитам!M3704</f>
        <v>0</v>
      </c>
      <c r="K3699" s="20">
        <f>Разбивка_по_щитам!N3704</f>
        <v>0</v>
      </c>
      <c r="L3699" s="20"/>
      <c r="M3699" s="20">
        <f>Разбивка_по_щитам!P3704</f>
        <v>0</v>
      </c>
      <c r="N3699" s="20"/>
    </row>
    <row r="3700" spans="2:14" x14ac:dyDescent="0.2">
      <c r="B3700" s="20">
        <f>Разбивка_по_щитам!B3705</f>
        <v>0</v>
      </c>
      <c r="C3700" s="20">
        <f>Разбивка_по_щитам!C3705</f>
        <v>0</v>
      </c>
      <c r="D3700" s="20">
        <f>Разбивка_по_щитам!F3705</f>
        <v>0</v>
      </c>
      <c r="E3700" s="20">
        <f>Разбивка_по_щитам!H3705</f>
        <v>0</v>
      </c>
      <c r="F3700" s="20">
        <f>Разбивка_по_щитам!I3705</f>
        <v>0</v>
      </c>
      <c r="G3700" s="20">
        <f>Разбивка_по_щитам!J3705</f>
        <v>0</v>
      </c>
      <c r="H3700" s="20">
        <f>Разбивка_по_щитам!K3705</f>
        <v>0</v>
      </c>
      <c r="I3700" s="20">
        <f>Разбивка_по_щитам!L3705</f>
        <v>0</v>
      </c>
      <c r="J3700" s="20">
        <f>Разбивка_по_щитам!M3705</f>
        <v>0</v>
      </c>
      <c r="K3700" s="20">
        <f>Разбивка_по_щитам!N3705</f>
        <v>0</v>
      </c>
      <c r="L3700" s="20"/>
      <c r="M3700" s="20">
        <f>Разбивка_по_щитам!P3705</f>
        <v>0</v>
      </c>
      <c r="N3700" s="20"/>
    </row>
    <row r="3701" spans="2:14" x14ac:dyDescent="0.2">
      <c r="B3701" s="20">
        <f>Разбивка_по_щитам!B3706</f>
        <v>0</v>
      </c>
      <c r="C3701" s="20">
        <f>Разбивка_по_щитам!C3706</f>
        <v>0</v>
      </c>
      <c r="D3701" s="20">
        <f>Разбивка_по_щитам!F3706</f>
        <v>0</v>
      </c>
      <c r="E3701" s="20">
        <f>Разбивка_по_щитам!H3706</f>
        <v>0</v>
      </c>
      <c r="F3701" s="20">
        <f>Разбивка_по_щитам!I3706</f>
        <v>0</v>
      </c>
      <c r="G3701" s="20">
        <f>Разбивка_по_щитам!J3706</f>
        <v>0</v>
      </c>
      <c r="H3701" s="20">
        <f>Разбивка_по_щитам!K3706</f>
        <v>0</v>
      </c>
      <c r="I3701" s="20">
        <f>Разбивка_по_щитам!L3706</f>
        <v>0</v>
      </c>
      <c r="J3701" s="20">
        <f>Разбивка_по_щитам!M3706</f>
        <v>0</v>
      </c>
      <c r="K3701" s="20">
        <f>Разбивка_по_щитам!N3706</f>
        <v>0</v>
      </c>
      <c r="L3701" s="20"/>
      <c r="M3701" s="20">
        <f>Разбивка_по_щитам!P3706</f>
        <v>0</v>
      </c>
      <c r="N3701" s="20"/>
    </row>
    <row r="3702" spans="2:14" x14ac:dyDescent="0.2">
      <c r="B3702" s="20">
        <f>Разбивка_по_щитам!B3707</f>
        <v>0</v>
      </c>
      <c r="C3702" s="20">
        <f>Разбивка_по_щитам!C3707</f>
        <v>0</v>
      </c>
      <c r="D3702" s="20">
        <f>Разбивка_по_щитам!F3707</f>
        <v>0</v>
      </c>
      <c r="E3702" s="20">
        <f>Разбивка_по_щитам!H3707</f>
        <v>0</v>
      </c>
      <c r="F3702" s="20">
        <f>Разбивка_по_щитам!I3707</f>
        <v>0</v>
      </c>
      <c r="G3702" s="20">
        <f>Разбивка_по_щитам!J3707</f>
        <v>0</v>
      </c>
      <c r="H3702" s="20">
        <f>Разбивка_по_щитам!K3707</f>
        <v>0</v>
      </c>
      <c r="I3702" s="20">
        <f>Разбивка_по_щитам!L3707</f>
        <v>0</v>
      </c>
      <c r="J3702" s="20">
        <f>Разбивка_по_щитам!M3707</f>
        <v>0</v>
      </c>
      <c r="K3702" s="20">
        <f>Разбивка_по_щитам!N3707</f>
        <v>0</v>
      </c>
      <c r="L3702" s="20"/>
      <c r="M3702" s="20">
        <f>Разбивка_по_щитам!P3707</f>
        <v>0</v>
      </c>
      <c r="N3702" s="20"/>
    </row>
    <row r="3703" spans="2:14" x14ac:dyDescent="0.2">
      <c r="B3703" s="20">
        <f>Разбивка_по_щитам!B3708</f>
        <v>0</v>
      </c>
      <c r="C3703" s="20">
        <f>Разбивка_по_щитам!C3708</f>
        <v>0</v>
      </c>
      <c r="D3703" s="20">
        <f>Разбивка_по_щитам!F3708</f>
        <v>0</v>
      </c>
      <c r="E3703" s="20">
        <f>Разбивка_по_щитам!H3708</f>
        <v>0</v>
      </c>
      <c r="F3703" s="20">
        <f>Разбивка_по_щитам!I3708</f>
        <v>0</v>
      </c>
      <c r="G3703" s="20">
        <f>Разбивка_по_щитам!J3708</f>
        <v>0</v>
      </c>
      <c r="H3703" s="20">
        <f>Разбивка_по_щитам!K3708</f>
        <v>0</v>
      </c>
      <c r="I3703" s="20">
        <f>Разбивка_по_щитам!L3708</f>
        <v>0</v>
      </c>
      <c r="J3703" s="20">
        <f>Разбивка_по_щитам!M3708</f>
        <v>0</v>
      </c>
      <c r="K3703" s="20">
        <f>Разбивка_по_щитам!N3708</f>
        <v>0</v>
      </c>
      <c r="L3703" s="20"/>
      <c r="M3703" s="20">
        <f>Разбивка_по_щитам!P3708</f>
        <v>0</v>
      </c>
      <c r="N3703" s="20"/>
    </row>
    <row r="3704" spans="2:14" x14ac:dyDescent="0.2">
      <c r="B3704" s="20">
        <f>Разбивка_по_щитам!B3709</f>
        <v>0</v>
      </c>
      <c r="C3704" s="20">
        <f>Разбивка_по_щитам!C3709</f>
        <v>0</v>
      </c>
      <c r="D3704" s="20">
        <f>Разбивка_по_щитам!F3709</f>
        <v>0</v>
      </c>
      <c r="E3704" s="20">
        <f>Разбивка_по_щитам!H3709</f>
        <v>0</v>
      </c>
      <c r="F3704" s="20">
        <f>Разбивка_по_щитам!I3709</f>
        <v>0</v>
      </c>
      <c r="G3704" s="20">
        <f>Разбивка_по_щитам!J3709</f>
        <v>0</v>
      </c>
      <c r="H3704" s="20">
        <f>Разбивка_по_щитам!K3709</f>
        <v>0</v>
      </c>
      <c r="I3704" s="20">
        <f>Разбивка_по_щитам!L3709</f>
        <v>0</v>
      </c>
      <c r="J3704" s="20">
        <f>Разбивка_по_щитам!M3709</f>
        <v>0</v>
      </c>
      <c r="K3704" s="20">
        <f>Разбивка_по_щитам!N3709</f>
        <v>0</v>
      </c>
      <c r="L3704" s="20"/>
      <c r="M3704" s="20">
        <f>Разбивка_по_щитам!P3709</f>
        <v>0</v>
      </c>
      <c r="N3704" s="20"/>
    </row>
    <row r="3705" spans="2:14" x14ac:dyDescent="0.2">
      <c r="B3705" s="20">
        <f>Разбивка_по_щитам!B3710</f>
        <v>0</v>
      </c>
      <c r="C3705" s="20">
        <f>Разбивка_по_щитам!C3710</f>
        <v>0</v>
      </c>
      <c r="D3705" s="20">
        <f>Разбивка_по_щитам!F3710</f>
        <v>0</v>
      </c>
      <c r="E3705" s="20">
        <f>Разбивка_по_щитам!H3710</f>
        <v>0</v>
      </c>
      <c r="F3705" s="20">
        <f>Разбивка_по_щитам!I3710</f>
        <v>0</v>
      </c>
      <c r="G3705" s="20">
        <f>Разбивка_по_щитам!J3710</f>
        <v>0</v>
      </c>
      <c r="H3705" s="20">
        <f>Разбивка_по_щитам!K3710</f>
        <v>0</v>
      </c>
      <c r="I3705" s="20">
        <f>Разбивка_по_щитам!L3710</f>
        <v>0</v>
      </c>
      <c r="J3705" s="20">
        <f>Разбивка_по_щитам!M3710</f>
        <v>0</v>
      </c>
      <c r="K3705" s="20">
        <f>Разбивка_по_щитам!N3710</f>
        <v>0</v>
      </c>
      <c r="L3705" s="20"/>
      <c r="M3705" s="20">
        <f>Разбивка_по_щитам!P3710</f>
        <v>0</v>
      </c>
      <c r="N3705" s="20"/>
    </row>
    <row r="3706" spans="2:14" x14ac:dyDescent="0.2">
      <c r="B3706" s="20">
        <f>Разбивка_по_щитам!B3711</f>
        <v>0</v>
      </c>
      <c r="C3706" s="20">
        <f>Разбивка_по_щитам!C3711</f>
        <v>0</v>
      </c>
      <c r="D3706" s="20">
        <f>Разбивка_по_щитам!F3711</f>
        <v>0</v>
      </c>
      <c r="E3706" s="20">
        <f>Разбивка_по_щитам!H3711</f>
        <v>0</v>
      </c>
      <c r="F3706" s="20">
        <f>Разбивка_по_щитам!I3711</f>
        <v>0</v>
      </c>
      <c r="G3706" s="20">
        <f>Разбивка_по_щитам!J3711</f>
        <v>0</v>
      </c>
      <c r="H3706" s="20">
        <f>Разбивка_по_щитам!K3711</f>
        <v>0</v>
      </c>
      <c r="I3706" s="20">
        <f>Разбивка_по_щитам!L3711</f>
        <v>0</v>
      </c>
      <c r="J3706" s="20">
        <f>Разбивка_по_щитам!M3711</f>
        <v>0</v>
      </c>
      <c r="K3706" s="20">
        <f>Разбивка_по_щитам!N3711</f>
        <v>0</v>
      </c>
      <c r="L3706" s="20"/>
      <c r="M3706" s="20">
        <f>Разбивка_по_щитам!P3711</f>
        <v>0</v>
      </c>
      <c r="N3706" s="20"/>
    </row>
    <row r="3707" spans="2:14" x14ac:dyDescent="0.2">
      <c r="B3707" s="20">
        <f>Разбивка_по_щитам!B3712</f>
        <v>0</v>
      </c>
      <c r="C3707" s="20">
        <f>Разбивка_по_щитам!C3712</f>
        <v>0</v>
      </c>
      <c r="D3707" s="20">
        <f>Разбивка_по_щитам!F3712</f>
        <v>0</v>
      </c>
      <c r="E3707" s="20">
        <f>Разбивка_по_щитам!H3712</f>
        <v>0</v>
      </c>
      <c r="F3707" s="20">
        <f>Разбивка_по_щитам!I3712</f>
        <v>0</v>
      </c>
      <c r="G3707" s="20">
        <f>Разбивка_по_щитам!J3712</f>
        <v>0</v>
      </c>
      <c r="H3707" s="20">
        <f>Разбивка_по_щитам!K3712</f>
        <v>0</v>
      </c>
      <c r="I3707" s="20">
        <f>Разбивка_по_щитам!L3712</f>
        <v>0</v>
      </c>
      <c r="J3707" s="20">
        <f>Разбивка_по_щитам!M3712</f>
        <v>0</v>
      </c>
      <c r="K3707" s="20">
        <f>Разбивка_по_щитам!N3712</f>
        <v>0</v>
      </c>
      <c r="L3707" s="20"/>
      <c r="M3707" s="20">
        <f>Разбивка_по_щитам!P3712</f>
        <v>0</v>
      </c>
      <c r="N3707" s="20"/>
    </row>
    <row r="3708" spans="2:14" x14ac:dyDescent="0.2">
      <c r="B3708" s="20">
        <f>Разбивка_по_щитам!B3713</f>
        <v>0</v>
      </c>
      <c r="C3708" s="20">
        <f>Разбивка_по_щитам!C3713</f>
        <v>0</v>
      </c>
      <c r="D3708" s="20">
        <f>Разбивка_по_щитам!F3713</f>
        <v>0</v>
      </c>
      <c r="E3708" s="20">
        <f>Разбивка_по_щитам!H3713</f>
        <v>0</v>
      </c>
      <c r="F3708" s="20">
        <f>Разбивка_по_щитам!I3713</f>
        <v>0</v>
      </c>
      <c r="G3708" s="20">
        <f>Разбивка_по_щитам!J3713</f>
        <v>0</v>
      </c>
      <c r="H3708" s="20">
        <f>Разбивка_по_щитам!K3713</f>
        <v>0</v>
      </c>
      <c r="I3708" s="20">
        <f>Разбивка_по_щитам!L3713</f>
        <v>0</v>
      </c>
      <c r="J3708" s="20">
        <f>Разбивка_по_щитам!M3713</f>
        <v>0</v>
      </c>
      <c r="K3708" s="20">
        <f>Разбивка_по_щитам!N3713</f>
        <v>0</v>
      </c>
      <c r="L3708" s="20"/>
      <c r="M3708" s="20">
        <f>Разбивка_по_щитам!P3713</f>
        <v>0</v>
      </c>
      <c r="N3708" s="20"/>
    </row>
    <row r="3709" spans="2:14" x14ac:dyDescent="0.2">
      <c r="B3709" s="20">
        <f>Разбивка_по_щитам!B3714</f>
        <v>0</v>
      </c>
      <c r="C3709" s="20">
        <f>Разбивка_по_щитам!C3714</f>
        <v>0</v>
      </c>
      <c r="D3709" s="20">
        <f>Разбивка_по_щитам!F3714</f>
        <v>0</v>
      </c>
      <c r="E3709" s="20">
        <f>Разбивка_по_щитам!H3714</f>
        <v>0</v>
      </c>
      <c r="F3709" s="20">
        <f>Разбивка_по_щитам!I3714</f>
        <v>0</v>
      </c>
      <c r="G3709" s="20">
        <f>Разбивка_по_щитам!J3714</f>
        <v>0</v>
      </c>
      <c r="H3709" s="20">
        <f>Разбивка_по_щитам!K3714</f>
        <v>0</v>
      </c>
      <c r="I3709" s="20">
        <f>Разбивка_по_щитам!L3714</f>
        <v>0</v>
      </c>
      <c r="J3709" s="20">
        <f>Разбивка_по_щитам!M3714</f>
        <v>0</v>
      </c>
      <c r="K3709" s="20">
        <f>Разбивка_по_щитам!N3714</f>
        <v>0</v>
      </c>
      <c r="L3709" s="20"/>
      <c r="M3709" s="20">
        <f>Разбивка_по_щитам!P3714</f>
        <v>0</v>
      </c>
      <c r="N3709" s="20"/>
    </row>
    <row r="3710" spans="2:14" x14ac:dyDescent="0.2">
      <c r="B3710" s="20">
        <f>Разбивка_по_щитам!B3715</f>
        <v>0</v>
      </c>
      <c r="C3710" s="20">
        <f>Разбивка_по_щитам!C3715</f>
        <v>0</v>
      </c>
      <c r="D3710" s="20">
        <f>Разбивка_по_щитам!F3715</f>
        <v>0</v>
      </c>
      <c r="E3710" s="20">
        <f>Разбивка_по_щитам!H3715</f>
        <v>0</v>
      </c>
      <c r="F3710" s="20">
        <f>Разбивка_по_щитам!I3715</f>
        <v>0</v>
      </c>
      <c r="G3710" s="20">
        <f>Разбивка_по_щитам!J3715</f>
        <v>0</v>
      </c>
      <c r="H3710" s="20">
        <f>Разбивка_по_щитам!K3715</f>
        <v>0</v>
      </c>
      <c r="I3710" s="20">
        <f>Разбивка_по_щитам!L3715</f>
        <v>0</v>
      </c>
      <c r="J3710" s="20">
        <f>Разбивка_по_щитам!M3715</f>
        <v>0</v>
      </c>
      <c r="K3710" s="20">
        <f>Разбивка_по_щитам!N3715</f>
        <v>0</v>
      </c>
      <c r="L3710" s="20"/>
      <c r="M3710" s="20">
        <f>Разбивка_по_щитам!P3715</f>
        <v>0</v>
      </c>
      <c r="N3710" s="20"/>
    </row>
    <row r="3711" spans="2:14" x14ac:dyDescent="0.2">
      <c r="B3711" s="20">
        <f>Разбивка_по_щитам!B3716</f>
        <v>0</v>
      </c>
      <c r="C3711" s="20">
        <f>Разбивка_по_щитам!C3716</f>
        <v>0</v>
      </c>
      <c r="D3711" s="20">
        <f>Разбивка_по_щитам!F3716</f>
        <v>0</v>
      </c>
      <c r="E3711" s="20">
        <f>Разбивка_по_щитам!H3716</f>
        <v>0</v>
      </c>
      <c r="F3711" s="20">
        <f>Разбивка_по_щитам!I3716</f>
        <v>0</v>
      </c>
      <c r="G3711" s="20">
        <f>Разбивка_по_щитам!J3716</f>
        <v>0</v>
      </c>
      <c r="H3711" s="20">
        <f>Разбивка_по_щитам!K3716</f>
        <v>0</v>
      </c>
      <c r="I3711" s="20">
        <f>Разбивка_по_щитам!L3716</f>
        <v>0</v>
      </c>
      <c r="J3711" s="20">
        <f>Разбивка_по_щитам!M3716</f>
        <v>0</v>
      </c>
      <c r="K3711" s="20">
        <f>Разбивка_по_щитам!N3716</f>
        <v>0</v>
      </c>
      <c r="L3711" s="20"/>
      <c r="M3711" s="20">
        <f>Разбивка_по_щитам!P3716</f>
        <v>0</v>
      </c>
      <c r="N3711" s="20"/>
    </row>
    <row r="3712" spans="2:14" x14ac:dyDescent="0.2">
      <c r="B3712" s="20">
        <f>Разбивка_по_щитам!B3717</f>
        <v>0</v>
      </c>
      <c r="C3712" s="20">
        <f>Разбивка_по_щитам!C3717</f>
        <v>0</v>
      </c>
      <c r="D3712" s="20">
        <f>Разбивка_по_щитам!F3717</f>
        <v>0</v>
      </c>
      <c r="E3712" s="20">
        <f>Разбивка_по_щитам!H3717</f>
        <v>0</v>
      </c>
      <c r="F3712" s="20">
        <f>Разбивка_по_щитам!I3717</f>
        <v>0</v>
      </c>
      <c r="G3712" s="20">
        <f>Разбивка_по_щитам!J3717</f>
        <v>0</v>
      </c>
      <c r="H3712" s="20">
        <f>Разбивка_по_щитам!K3717</f>
        <v>0</v>
      </c>
      <c r="I3712" s="20">
        <f>Разбивка_по_щитам!L3717</f>
        <v>0</v>
      </c>
      <c r="J3712" s="20">
        <f>Разбивка_по_щитам!M3717</f>
        <v>0</v>
      </c>
      <c r="K3712" s="20">
        <f>Разбивка_по_щитам!N3717</f>
        <v>0</v>
      </c>
      <c r="L3712" s="20"/>
      <c r="M3712" s="20">
        <f>Разбивка_по_щитам!P3717</f>
        <v>0</v>
      </c>
      <c r="N3712" s="20"/>
    </row>
    <row r="3713" spans="2:14" x14ac:dyDescent="0.2">
      <c r="B3713" s="20">
        <f>Разбивка_по_щитам!B3718</f>
        <v>0</v>
      </c>
      <c r="C3713" s="20">
        <f>Разбивка_по_щитам!C3718</f>
        <v>0</v>
      </c>
      <c r="D3713" s="20">
        <f>Разбивка_по_щитам!F3718</f>
        <v>0</v>
      </c>
      <c r="E3713" s="20">
        <f>Разбивка_по_щитам!H3718</f>
        <v>0</v>
      </c>
      <c r="F3713" s="20">
        <f>Разбивка_по_щитам!I3718</f>
        <v>0</v>
      </c>
      <c r="G3713" s="20">
        <f>Разбивка_по_щитам!J3718</f>
        <v>0</v>
      </c>
      <c r="H3713" s="20">
        <f>Разбивка_по_щитам!K3718</f>
        <v>0</v>
      </c>
      <c r="I3713" s="20">
        <f>Разбивка_по_щитам!L3718</f>
        <v>0</v>
      </c>
      <c r="J3713" s="20">
        <f>Разбивка_по_щитам!M3718</f>
        <v>0</v>
      </c>
      <c r="K3713" s="20">
        <f>Разбивка_по_щитам!N3718</f>
        <v>0</v>
      </c>
      <c r="L3713" s="20"/>
      <c r="M3713" s="20">
        <f>Разбивка_по_щитам!P3718</f>
        <v>0</v>
      </c>
      <c r="N3713" s="20"/>
    </row>
    <row r="3714" spans="2:14" x14ac:dyDescent="0.2">
      <c r="B3714" s="20">
        <f>Разбивка_по_щитам!B3719</f>
        <v>0</v>
      </c>
      <c r="C3714" s="20">
        <f>Разбивка_по_щитам!C3719</f>
        <v>0</v>
      </c>
      <c r="D3714" s="20">
        <f>Разбивка_по_щитам!F3719</f>
        <v>0</v>
      </c>
      <c r="E3714" s="20">
        <f>Разбивка_по_щитам!H3719</f>
        <v>0</v>
      </c>
      <c r="F3714" s="20">
        <f>Разбивка_по_щитам!I3719</f>
        <v>0</v>
      </c>
      <c r="G3714" s="20">
        <f>Разбивка_по_щитам!J3719</f>
        <v>0</v>
      </c>
      <c r="H3714" s="20">
        <f>Разбивка_по_щитам!K3719</f>
        <v>0</v>
      </c>
      <c r="I3714" s="20">
        <f>Разбивка_по_щитам!L3719</f>
        <v>0</v>
      </c>
      <c r="J3714" s="20">
        <f>Разбивка_по_щитам!M3719</f>
        <v>0</v>
      </c>
      <c r="K3714" s="20">
        <f>Разбивка_по_щитам!N3719</f>
        <v>0</v>
      </c>
      <c r="L3714" s="20"/>
      <c r="M3714" s="20">
        <f>Разбивка_по_щитам!P3719</f>
        <v>0</v>
      </c>
      <c r="N3714" s="20"/>
    </row>
    <row r="3715" spans="2:14" x14ac:dyDescent="0.2">
      <c r="B3715" s="20">
        <f>Разбивка_по_щитам!B3720</f>
        <v>0</v>
      </c>
      <c r="C3715" s="20">
        <f>Разбивка_по_щитам!C3720</f>
        <v>0</v>
      </c>
      <c r="D3715" s="20">
        <f>Разбивка_по_щитам!F3720</f>
        <v>0</v>
      </c>
      <c r="E3715" s="20">
        <f>Разбивка_по_щитам!H3720</f>
        <v>0</v>
      </c>
      <c r="F3715" s="20">
        <f>Разбивка_по_щитам!I3720</f>
        <v>0</v>
      </c>
      <c r="G3715" s="20">
        <f>Разбивка_по_щитам!J3720</f>
        <v>0</v>
      </c>
      <c r="H3715" s="20">
        <f>Разбивка_по_щитам!K3720</f>
        <v>0</v>
      </c>
      <c r="I3715" s="20">
        <f>Разбивка_по_щитам!L3720</f>
        <v>0</v>
      </c>
      <c r="J3715" s="20">
        <f>Разбивка_по_щитам!M3720</f>
        <v>0</v>
      </c>
      <c r="K3715" s="20">
        <f>Разбивка_по_щитам!N3720</f>
        <v>0</v>
      </c>
      <c r="L3715" s="20"/>
      <c r="M3715" s="20">
        <f>Разбивка_по_щитам!P3720</f>
        <v>0</v>
      </c>
      <c r="N3715" s="20"/>
    </row>
    <row r="3716" spans="2:14" x14ac:dyDescent="0.2">
      <c r="B3716" s="20">
        <f>Разбивка_по_щитам!B3721</f>
        <v>0</v>
      </c>
      <c r="C3716" s="20">
        <f>Разбивка_по_щитам!C3721</f>
        <v>0</v>
      </c>
      <c r="D3716" s="20">
        <f>Разбивка_по_щитам!F3721</f>
        <v>0</v>
      </c>
      <c r="E3716" s="20">
        <f>Разбивка_по_щитам!H3721</f>
        <v>0</v>
      </c>
      <c r="F3716" s="20">
        <f>Разбивка_по_щитам!I3721</f>
        <v>0</v>
      </c>
      <c r="G3716" s="20">
        <f>Разбивка_по_щитам!J3721</f>
        <v>0</v>
      </c>
      <c r="H3716" s="20">
        <f>Разбивка_по_щитам!K3721</f>
        <v>0</v>
      </c>
      <c r="I3716" s="20">
        <f>Разбивка_по_щитам!L3721</f>
        <v>0</v>
      </c>
      <c r="J3716" s="20">
        <f>Разбивка_по_щитам!M3721</f>
        <v>0</v>
      </c>
      <c r="K3716" s="20">
        <f>Разбивка_по_щитам!N3721</f>
        <v>0</v>
      </c>
      <c r="L3716" s="20"/>
      <c r="M3716" s="20">
        <f>Разбивка_по_щитам!P3721</f>
        <v>0</v>
      </c>
      <c r="N3716" s="20"/>
    </row>
    <row r="3717" spans="2:14" x14ac:dyDescent="0.2">
      <c r="B3717" s="20">
        <f>Разбивка_по_щитам!B3722</f>
        <v>0</v>
      </c>
      <c r="C3717" s="20">
        <f>Разбивка_по_щитам!C3722</f>
        <v>0</v>
      </c>
      <c r="D3717" s="20">
        <f>Разбивка_по_щитам!F3722</f>
        <v>0</v>
      </c>
      <c r="E3717" s="20">
        <f>Разбивка_по_щитам!H3722</f>
        <v>0</v>
      </c>
      <c r="F3717" s="20">
        <f>Разбивка_по_щитам!I3722</f>
        <v>0</v>
      </c>
      <c r="G3717" s="20">
        <f>Разбивка_по_щитам!J3722</f>
        <v>0</v>
      </c>
      <c r="H3717" s="20">
        <f>Разбивка_по_щитам!K3722</f>
        <v>0</v>
      </c>
      <c r="I3717" s="20">
        <f>Разбивка_по_щитам!L3722</f>
        <v>0</v>
      </c>
      <c r="J3717" s="20">
        <f>Разбивка_по_щитам!M3722</f>
        <v>0</v>
      </c>
      <c r="K3717" s="20">
        <f>Разбивка_по_щитам!N3722</f>
        <v>0</v>
      </c>
      <c r="L3717" s="20"/>
      <c r="M3717" s="20">
        <f>Разбивка_по_щитам!P3722</f>
        <v>0</v>
      </c>
      <c r="N3717" s="20"/>
    </row>
    <row r="3718" spans="2:14" x14ac:dyDescent="0.2">
      <c r="B3718" s="20">
        <f>Разбивка_по_щитам!B3723</f>
        <v>0</v>
      </c>
      <c r="C3718" s="20">
        <f>Разбивка_по_щитам!C3723</f>
        <v>0</v>
      </c>
      <c r="D3718" s="20">
        <f>Разбивка_по_щитам!F3723</f>
        <v>0</v>
      </c>
      <c r="E3718" s="20">
        <f>Разбивка_по_щитам!H3723</f>
        <v>0</v>
      </c>
      <c r="F3718" s="20">
        <f>Разбивка_по_щитам!I3723</f>
        <v>0</v>
      </c>
      <c r="G3718" s="20">
        <f>Разбивка_по_щитам!J3723</f>
        <v>0</v>
      </c>
      <c r="H3718" s="20">
        <f>Разбивка_по_щитам!K3723</f>
        <v>0</v>
      </c>
      <c r="I3718" s="20">
        <f>Разбивка_по_щитам!L3723</f>
        <v>0</v>
      </c>
      <c r="J3718" s="20">
        <f>Разбивка_по_щитам!M3723</f>
        <v>0</v>
      </c>
      <c r="K3718" s="20">
        <f>Разбивка_по_щитам!N3723</f>
        <v>0</v>
      </c>
      <c r="L3718" s="20"/>
      <c r="M3718" s="20">
        <f>Разбивка_по_щитам!P3723</f>
        <v>0</v>
      </c>
      <c r="N3718" s="20"/>
    </row>
    <row r="3719" spans="2:14" x14ac:dyDescent="0.2">
      <c r="B3719" s="20">
        <f>Разбивка_по_щитам!B3724</f>
        <v>0</v>
      </c>
      <c r="C3719" s="20">
        <f>Разбивка_по_щитам!C3724</f>
        <v>0</v>
      </c>
      <c r="D3719" s="20">
        <f>Разбивка_по_щитам!F3724</f>
        <v>0</v>
      </c>
      <c r="E3719" s="20">
        <f>Разбивка_по_щитам!H3724</f>
        <v>0</v>
      </c>
      <c r="F3719" s="20">
        <f>Разбивка_по_щитам!I3724</f>
        <v>0</v>
      </c>
      <c r="G3719" s="20">
        <f>Разбивка_по_щитам!J3724</f>
        <v>0</v>
      </c>
      <c r="H3719" s="20">
        <f>Разбивка_по_щитам!K3724</f>
        <v>0</v>
      </c>
      <c r="I3719" s="20">
        <f>Разбивка_по_щитам!L3724</f>
        <v>0</v>
      </c>
      <c r="J3719" s="20">
        <f>Разбивка_по_щитам!M3724</f>
        <v>0</v>
      </c>
      <c r="K3719" s="20">
        <f>Разбивка_по_щитам!N3724</f>
        <v>0</v>
      </c>
      <c r="L3719" s="20"/>
      <c r="M3719" s="20">
        <f>Разбивка_по_щитам!P3724</f>
        <v>0</v>
      </c>
      <c r="N3719" s="20"/>
    </row>
    <row r="3720" spans="2:14" x14ac:dyDescent="0.2">
      <c r="B3720" s="20">
        <f>Разбивка_по_щитам!B3725</f>
        <v>0</v>
      </c>
      <c r="C3720" s="20">
        <f>Разбивка_по_щитам!C3725</f>
        <v>0</v>
      </c>
      <c r="D3720" s="20">
        <f>Разбивка_по_щитам!F3725</f>
        <v>0</v>
      </c>
      <c r="E3720" s="20">
        <f>Разбивка_по_щитам!H3725</f>
        <v>0</v>
      </c>
      <c r="F3720" s="20">
        <f>Разбивка_по_щитам!I3725</f>
        <v>0</v>
      </c>
      <c r="G3720" s="20">
        <f>Разбивка_по_щитам!J3725</f>
        <v>0</v>
      </c>
      <c r="H3720" s="20">
        <f>Разбивка_по_щитам!K3725</f>
        <v>0</v>
      </c>
      <c r="I3720" s="20">
        <f>Разбивка_по_щитам!L3725</f>
        <v>0</v>
      </c>
      <c r="J3720" s="20">
        <f>Разбивка_по_щитам!M3725</f>
        <v>0</v>
      </c>
      <c r="K3720" s="20">
        <f>Разбивка_по_щитам!N3725</f>
        <v>0</v>
      </c>
      <c r="L3720" s="20"/>
      <c r="M3720" s="20">
        <f>Разбивка_по_щитам!P3725</f>
        <v>0</v>
      </c>
      <c r="N3720" s="20"/>
    </row>
    <row r="3721" spans="2:14" x14ac:dyDescent="0.2">
      <c r="B3721" s="20">
        <f>Разбивка_по_щитам!B3726</f>
        <v>0</v>
      </c>
      <c r="C3721" s="20">
        <f>Разбивка_по_щитам!C3726</f>
        <v>0</v>
      </c>
      <c r="D3721" s="20">
        <f>Разбивка_по_щитам!F3726</f>
        <v>0</v>
      </c>
      <c r="E3721" s="20">
        <f>Разбивка_по_щитам!H3726</f>
        <v>0</v>
      </c>
      <c r="F3721" s="20">
        <f>Разбивка_по_щитам!I3726</f>
        <v>0</v>
      </c>
      <c r="G3721" s="20">
        <f>Разбивка_по_щитам!J3726</f>
        <v>0</v>
      </c>
      <c r="H3721" s="20">
        <f>Разбивка_по_щитам!K3726</f>
        <v>0</v>
      </c>
      <c r="I3721" s="20">
        <f>Разбивка_по_щитам!L3726</f>
        <v>0</v>
      </c>
      <c r="J3721" s="20">
        <f>Разбивка_по_щитам!M3726</f>
        <v>0</v>
      </c>
      <c r="K3721" s="20">
        <f>Разбивка_по_щитам!N3726</f>
        <v>0</v>
      </c>
      <c r="L3721" s="20"/>
      <c r="M3721" s="20">
        <f>Разбивка_по_щитам!P3726</f>
        <v>0</v>
      </c>
      <c r="N3721" s="20"/>
    </row>
    <row r="3722" spans="2:14" x14ac:dyDescent="0.2">
      <c r="B3722" s="20">
        <f>Разбивка_по_щитам!B3727</f>
        <v>0</v>
      </c>
      <c r="C3722" s="20">
        <f>Разбивка_по_щитам!C3727</f>
        <v>0</v>
      </c>
      <c r="D3722" s="20">
        <f>Разбивка_по_щитам!F3727</f>
        <v>0</v>
      </c>
      <c r="E3722" s="20">
        <f>Разбивка_по_щитам!H3727</f>
        <v>0</v>
      </c>
      <c r="F3722" s="20">
        <f>Разбивка_по_щитам!I3727</f>
        <v>0</v>
      </c>
      <c r="G3722" s="20">
        <f>Разбивка_по_щитам!J3727</f>
        <v>0</v>
      </c>
      <c r="H3722" s="20">
        <f>Разбивка_по_щитам!K3727</f>
        <v>0</v>
      </c>
      <c r="I3722" s="20">
        <f>Разбивка_по_щитам!L3727</f>
        <v>0</v>
      </c>
      <c r="J3722" s="20">
        <f>Разбивка_по_щитам!M3727</f>
        <v>0</v>
      </c>
      <c r="K3722" s="20">
        <f>Разбивка_по_щитам!N3727</f>
        <v>0</v>
      </c>
      <c r="L3722" s="20"/>
      <c r="M3722" s="20">
        <f>Разбивка_по_щитам!P3727</f>
        <v>0</v>
      </c>
      <c r="N3722" s="20"/>
    </row>
    <row r="3723" spans="2:14" x14ac:dyDescent="0.2">
      <c r="B3723" s="20">
        <f>Разбивка_по_щитам!B3728</f>
        <v>0</v>
      </c>
      <c r="C3723" s="20">
        <f>Разбивка_по_щитам!C3728</f>
        <v>0</v>
      </c>
      <c r="D3723" s="20">
        <f>Разбивка_по_щитам!F3728</f>
        <v>0</v>
      </c>
      <c r="E3723" s="20">
        <f>Разбивка_по_щитам!H3728</f>
        <v>0</v>
      </c>
      <c r="F3723" s="20">
        <f>Разбивка_по_щитам!I3728</f>
        <v>0</v>
      </c>
      <c r="G3723" s="20">
        <f>Разбивка_по_щитам!J3728</f>
        <v>0</v>
      </c>
      <c r="H3723" s="20">
        <f>Разбивка_по_щитам!K3728</f>
        <v>0</v>
      </c>
      <c r="I3723" s="20">
        <f>Разбивка_по_щитам!L3728</f>
        <v>0</v>
      </c>
      <c r="J3723" s="20">
        <f>Разбивка_по_щитам!M3728</f>
        <v>0</v>
      </c>
      <c r="K3723" s="20">
        <f>Разбивка_по_щитам!N3728</f>
        <v>0</v>
      </c>
      <c r="L3723" s="20"/>
      <c r="M3723" s="20">
        <f>Разбивка_по_щитам!P3728</f>
        <v>0</v>
      </c>
      <c r="N3723" s="20"/>
    </row>
    <row r="3724" spans="2:14" x14ac:dyDescent="0.2">
      <c r="B3724" s="20">
        <f>Разбивка_по_щитам!B3729</f>
        <v>0</v>
      </c>
      <c r="C3724" s="20">
        <f>Разбивка_по_щитам!C3729</f>
        <v>0</v>
      </c>
      <c r="D3724" s="20">
        <f>Разбивка_по_щитам!F3729</f>
        <v>0</v>
      </c>
      <c r="E3724" s="20">
        <f>Разбивка_по_щитам!H3729</f>
        <v>0</v>
      </c>
      <c r="F3724" s="20">
        <f>Разбивка_по_щитам!I3729</f>
        <v>0</v>
      </c>
      <c r="G3724" s="20">
        <f>Разбивка_по_щитам!J3729</f>
        <v>0</v>
      </c>
      <c r="H3724" s="20">
        <f>Разбивка_по_щитам!K3729</f>
        <v>0</v>
      </c>
      <c r="I3724" s="20">
        <f>Разбивка_по_щитам!L3729</f>
        <v>0</v>
      </c>
      <c r="J3724" s="20">
        <f>Разбивка_по_щитам!M3729</f>
        <v>0</v>
      </c>
      <c r="K3724" s="20">
        <f>Разбивка_по_щитам!N3729</f>
        <v>0</v>
      </c>
      <c r="L3724" s="20"/>
      <c r="M3724" s="20">
        <f>Разбивка_по_щитам!P3729</f>
        <v>0</v>
      </c>
      <c r="N3724" s="20"/>
    </row>
    <row r="3725" spans="2:14" x14ac:dyDescent="0.2">
      <c r="B3725" s="20">
        <f>Разбивка_по_щитам!B3730</f>
        <v>0</v>
      </c>
      <c r="C3725" s="20">
        <f>Разбивка_по_щитам!C3730</f>
        <v>0</v>
      </c>
      <c r="D3725" s="20">
        <f>Разбивка_по_щитам!F3730</f>
        <v>0</v>
      </c>
      <c r="E3725" s="20">
        <f>Разбивка_по_щитам!H3730</f>
        <v>0</v>
      </c>
      <c r="F3725" s="20">
        <f>Разбивка_по_щитам!I3730</f>
        <v>0</v>
      </c>
      <c r="G3725" s="20">
        <f>Разбивка_по_щитам!J3730</f>
        <v>0</v>
      </c>
      <c r="H3725" s="20">
        <f>Разбивка_по_щитам!K3730</f>
        <v>0</v>
      </c>
      <c r="I3725" s="20">
        <f>Разбивка_по_щитам!L3730</f>
        <v>0</v>
      </c>
      <c r="J3725" s="20">
        <f>Разбивка_по_щитам!M3730</f>
        <v>0</v>
      </c>
      <c r="K3725" s="20">
        <f>Разбивка_по_щитам!N3730</f>
        <v>0</v>
      </c>
      <c r="L3725" s="20"/>
      <c r="M3725" s="20">
        <f>Разбивка_по_щитам!P3730</f>
        <v>0</v>
      </c>
      <c r="N3725" s="20"/>
    </row>
    <row r="3726" spans="2:14" x14ac:dyDescent="0.2">
      <c r="B3726" s="20">
        <f>Разбивка_по_щитам!B3731</f>
        <v>0</v>
      </c>
      <c r="C3726" s="20">
        <f>Разбивка_по_щитам!C3731</f>
        <v>0</v>
      </c>
      <c r="D3726" s="20">
        <f>Разбивка_по_щитам!F3731</f>
        <v>0</v>
      </c>
      <c r="E3726" s="20">
        <f>Разбивка_по_щитам!H3731</f>
        <v>0</v>
      </c>
      <c r="F3726" s="20">
        <f>Разбивка_по_щитам!I3731</f>
        <v>0</v>
      </c>
      <c r="G3726" s="20">
        <f>Разбивка_по_щитам!J3731</f>
        <v>0</v>
      </c>
      <c r="H3726" s="20">
        <f>Разбивка_по_щитам!K3731</f>
        <v>0</v>
      </c>
      <c r="I3726" s="20">
        <f>Разбивка_по_щитам!L3731</f>
        <v>0</v>
      </c>
      <c r="J3726" s="20">
        <f>Разбивка_по_щитам!M3731</f>
        <v>0</v>
      </c>
      <c r="K3726" s="20">
        <f>Разбивка_по_щитам!N3731</f>
        <v>0</v>
      </c>
      <c r="L3726" s="20"/>
      <c r="M3726" s="20">
        <f>Разбивка_по_щитам!P3731</f>
        <v>0</v>
      </c>
      <c r="N3726" s="20"/>
    </row>
    <row r="3727" spans="2:14" x14ac:dyDescent="0.2">
      <c r="B3727" s="20">
        <f>Разбивка_по_щитам!B3732</f>
        <v>0</v>
      </c>
      <c r="C3727" s="20">
        <f>Разбивка_по_щитам!C3732</f>
        <v>0</v>
      </c>
      <c r="D3727" s="20">
        <f>Разбивка_по_щитам!F3732</f>
        <v>0</v>
      </c>
      <c r="E3727" s="20">
        <f>Разбивка_по_щитам!H3732</f>
        <v>0</v>
      </c>
      <c r="F3727" s="20">
        <f>Разбивка_по_щитам!I3732</f>
        <v>0</v>
      </c>
      <c r="G3727" s="20">
        <f>Разбивка_по_щитам!J3732</f>
        <v>0</v>
      </c>
      <c r="H3727" s="20">
        <f>Разбивка_по_щитам!K3732</f>
        <v>0</v>
      </c>
      <c r="I3727" s="20">
        <f>Разбивка_по_щитам!L3732</f>
        <v>0</v>
      </c>
      <c r="J3727" s="20">
        <f>Разбивка_по_щитам!M3732</f>
        <v>0</v>
      </c>
      <c r="K3727" s="20">
        <f>Разбивка_по_щитам!N3732</f>
        <v>0</v>
      </c>
      <c r="L3727" s="20"/>
      <c r="M3727" s="20">
        <f>Разбивка_по_щитам!P3732</f>
        <v>0</v>
      </c>
      <c r="N3727" s="20"/>
    </row>
    <row r="3728" spans="2:14" x14ac:dyDescent="0.2">
      <c r="B3728" s="20">
        <f>Разбивка_по_щитам!B3733</f>
        <v>0</v>
      </c>
      <c r="C3728" s="20">
        <f>Разбивка_по_щитам!C3733</f>
        <v>0</v>
      </c>
      <c r="D3728" s="20">
        <f>Разбивка_по_щитам!F3733</f>
        <v>0</v>
      </c>
      <c r="E3728" s="20">
        <f>Разбивка_по_щитам!H3733</f>
        <v>0</v>
      </c>
      <c r="F3728" s="20">
        <f>Разбивка_по_щитам!I3733</f>
        <v>0</v>
      </c>
      <c r="G3728" s="20">
        <f>Разбивка_по_щитам!J3733</f>
        <v>0</v>
      </c>
      <c r="H3728" s="20">
        <f>Разбивка_по_щитам!K3733</f>
        <v>0</v>
      </c>
      <c r="I3728" s="20">
        <f>Разбивка_по_щитам!L3733</f>
        <v>0</v>
      </c>
      <c r="J3728" s="20">
        <f>Разбивка_по_щитам!M3733</f>
        <v>0</v>
      </c>
      <c r="K3728" s="20">
        <f>Разбивка_по_щитам!N3733</f>
        <v>0</v>
      </c>
      <c r="L3728" s="20"/>
      <c r="M3728" s="20">
        <f>Разбивка_по_щитам!P3733</f>
        <v>0</v>
      </c>
      <c r="N3728" s="20"/>
    </row>
    <row r="3729" spans="2:14" x14ac:dyDescent="0.2">
      <c r="B3729" s="20">
        <f>Разбивка_по_щитам!B3734</f>
        <v>0</v>
      </c>
      <c r="C3729" s="20">
        <f>Разбивка_по_щитам!C3734</f>
        <v>0</v>
      </c>
      <c r="D3729" s="20">
        <f>Разбивка_по_щитам!F3734</f>
        <v>0</v>
      </c>
      <c r="E3729" s="20">
        <f>Разбивка_по_щитам!H3734</f>
        <v>0</v>
      </c>
      <c r="F3729" s="20">
        <f>Разбивка_по_щитам!I3734</f>
        <v>0</v>
      </c>
      <c r="G3729" s="20">
        <f>Разбивка_по_щитам!J3734</f>
        <v>0</v>
      </c>
      <c r="H3729" s="20">
        <f>Разбивка_по_щитам!K3734</f>
        <v>0</v>
      </c>
      <c r="I3729" s="20">
        <f>Разбивка_по_щитам!L3734</f>
        <v>0</v>
      </c>
      <c r="J3729" s="20">
        <f>Разбивка_по_щитам!M3734</f>
        <v>0</v>
      </c>
      <c r="K3729" s="20">
        <f>Разбивка_по_щитам!N3734</f>
        <v>0</v>
      </c>
      <c r="L3729" s="20"/>
      <c r="M3729" s="20">
        <f>Разбивка_по_щитам!P3734</f>
        <v>0</v>
      </c>
      <c r="N3729" s="20"/>
    </row>
    <row r="3730" spans="2:14" x14ac:dyDescent="0.2">
      <c r="B3730" s="20">
        <f>Разбивка_по_щитам!B3735</f>
        <v>0</v>
      </c>
      <c r="C3730" s="20">
        <f>Разбивка_по_щитам!C3735</f>
        <v>0</v>
      </c>
      <c r="D3730" s="20">
        <f>Разбивка_по_щитам!F3735</f>
        <v>0</v>
      </c>
      <c r="E3730" s="20">
        <f>Разбивка_по_щитам!H3735</f>
        <v>0</v>
      </c>
      <c r="F3730" s="20">
        <f>Разбивка_по_щитам!I3735</f>
        <v>0</v>
      </c>
      <c r="G3730" s="20">
        <f>Разбивка_по_щитам!J3735</f>
        <v>0</v>
      </c>
      <c r="H3730" s="20">
        <f>Разбивка_по_щитам!K3735</f>
        <v>0</v>
      </c>
      <c r="I3730" s="20">
        <f>Разбивка_по_щитам!L3735</f>
        <v>0</v>
      </c>
      <c r="J3730" s="20">
        <f>Разбивка_по_щитам!M3735</f>
        <v>0</v>
      </c>
      <c r="K3730" s="20">
        <f>Разбивка_по_щитам!N3735</f>
        <v>0</v>
      </c>
      <c r="L3730" s="20"/>
      <c r="M3730" s="20">
        <f>Разбивка_по_щитам!P3735</f>
        <v>0</v>
      </c>
      <c r="N3730" s="20"/>
    </row>
    <row r="3731" spans="2:14" x14ac:dyDescent="0.2">
      <c r="B3731" s="20">
        <f>Разбивка_по_щитам!B3736</f>
        <v>0</v>
      </c>
      <c r="C3731" s="20">
        <f>Разбивка_по_щитам!C3736</f>
        <v>0</v>
      </c>
      <c r="D3731" s="20">
        <f>Разбивка_по_щитам!F3736</f>
        <v>0</v>
      </c>
      <c r="E3731" s="20">
        <f>Разбивка_по_щитам!H3736</f>
        <v>0</v>
      </c>
      <c r="F3731" s="20">
        <f>Разбивка_по_щитам!I3736</f>
        <v>0</v>
      </c>
      <c r="G3731" s="20">
        <f>Разбивка_по_щитам!J3736</f>
        <v>0</v>
      </c>
      <c r="H3731" s="20">
        <f>Разбивка_по_щитам!K3736</f>
        <v>0</v>
      </c>
      <c r="I3731" s="20">
        <f>Разбивка_по_щитам!L3736</f>
        <v>0</v>
      </c>
      <c r="J3731" s="20">
        <f>Разбивка_по_щитам!M3736</f>
        <v>0</v>
      </c>
      <c r="K3731" s="20">
        <f>Разбивка_по_щитам!N3736</f>
        <v>0</v>
      </c>
      <c r="L3731" s="20"/>
      <c r="M3731" s="20">
        <f>Разбивка_по_щитам!P3736</f>
        <v>0</v>
      </c>
      <c r="N3731" s="20"/>
    </row>
    <row r="3732" spans="2:14" x14ac:dyDescent="0.2">
      <c r="B3732" s="20">
        <f>Разбивка_по_щитам!B3737</f>
        <v>0</v>
      </c>
      <c r="C3732" s="20">
        <f>Разбивка_по_щитам!C3737</f>
        <v>0</v>
      </c>
      <c r="D3732" s="20">
        <f>Разбивка_по_щитам!F3737</f>
        <v>0</v>
      </c>
      <c r="E3732" s="20">
        <f>Разбивка_по_щитам!H3737</f>
        <v>0</v>
      </c>
      <c r="F3732" s="20">
        <f>Разбивка_по_щитам!I3737</f>
        <v>0</v>
      </c>
      <c r="G3732" s="20">
        <f>Разбивка_по_щитам!J3737</f>
        <v>0</v>
      </c>
      <c r="H3732" s="20">
        <f>Разбивка_по_щитам!K3737</f>
        <v>0</v>
      </c>
      <c r="I3732" s="20">
        <f>Разбивка_по_щитам!L3737</f>
        <v>0</v>
      </c>
      <c r="J3732" s="20">
        <f>Разбивка_по_щитам!M3737</f>
        <v>0</v>
      </c>
      <c r="K3732" s="20">
        <f>Разбивка_по_щитам!N3737</f>
        <v>0</v>
      </c>
      <c r="L3732" s="20"/>
      <c r="M3732" s="20">
        <f>Разбивка_по_щитам!P3737</f>
        <v>0</v>
      </c>
      <c r="N3732" s="20"/>
    </row>
    <row r="3733" spans="2:14" x14ac:dyDescent="0.2">
      <c r="B3733" s="20">
        <f>Разбивка_по_щитам!B3738</f>
        <v>0</v>
      </c>
      <c r="C3733" s="20">
        <f>Разбивка_по_щитам!C3738</f>
        <v>0</v>
      </c>
      <c r="D3733" s="20">
        <f>Разбивка_по_щитам!F3738</f>
        <v>0</v>
      </c>
      <c r="E3733" s="20">
        <f>Разбивка_по_щитам!H3738</f>
        <v>0</v>
      </c>
      <c r="F3733" s="20">
        <f>Разбивка_по_щитам!I3738</f>
        <v>0</v>
      </c>
      <c r="G3733" s="20">
        <f>Разбивка_по_щитам!J3738</f>
        <v>0</v>
      </c>
      <c r="H3733" s="20">
        <f>Разбивка_по_щитам!K3738</f>
        <v>0</v>
      </c>
      <c r="I3733" s="20">
        <f>Разбивка_по_щитам!L3738</f>
        <v>0</v>
      </c>
      <c r="J3733" s="20">
        <f>Разбивка_по_щитам!M3738</f>
        <v>0</v>
      </c>
      <c r="K3733" s="20">
        <f>Разбивка_по_щитам!N3738</f>
        <v>0</v>
      </c>
      <c r="L3733" s="20"/>
      <c r="M3733" s="20">
        <f>Разбивка_по_щитам!P3738</f>
        <v>0</v>
      </c>
      <c r="N3733" s="20"/>
    </row>
    <row r="3734" spans="2:14" x14ac:dyDescent="0.2">
      <c r="B3734" s="20">
        <f>Разбивка_по_щитам!B3739</f>
        <v>0</v>
      </c>
      <c r="C3734" s="20">
        <f>Разбивка_по_щитам!C3739</f>
        <v>0</v>
      </c>
      <c r="D3734" s="20">
        <f>Разбивка_по_щитам!F3739</f>
        <v>0</v>
      </c>
      <c r="E3734" s="20">
        <f>Разбивка_по_щитам!H3739</f>
        <v>0</v>
      </c>
      <c r="F3734" s="20">
        <f>Разбивка_по_щитам!I3739</f>
        <v>0</v>
      </c>
      <c r="G3734" s="20">
        <f>Разбивка_по_щитам!J3739</f>
        <v>0</v>
      </c>
      <c r="H3734" s="20">
        <f>Разбивка_по_щитам!K3739</f>
        <v>0</v>
      </c>
      <c r="I3734" s="20">
        <f>Разбивка_по_щитам!L3739</f>
        <v>0</v>
      </c>
      <c r="J3734" s="20">
        <f>Разбивка_по_щитам!M3739</f>
        <v>0</v>
      </c>
      <c r="K3734" s="20">
        <f>Разбивка_по_щитам!N3739</f>
        <v>0</v>
      </c>
      <c r="L3734" s="20"/>
      <c r="M3734" s="20">
        <f>Разбивка_по_щитам!P3739</f>
        <v>0</v>
      </c>
      <c r="N3734" s="20"/>
    </row>
    <row r="3735" spans="2:14" x14ac:dyDescent="0.2">
      <c r="B3735" s="20">
        <f>Разбивка_по_щитам!B3740</f>
        <v>0</v>
      </c>
      <c r="C3735" s="20">
        <f>Разбивка_по_щитам!C3740</f>
        <v>0</v>
      </c>
      <c r="D3735" s="20">
        <f>Разбивка_по_щитам!F3740</f>
        <v>0</v>
      </c>
      <c r="E3735" s="20">
        <f>Разбивка_по_щитам!H3740</f>
        <v>0</v>
      </c>
      <c r="F3735" s="20">
        <f>Разбивка_по_щитам!I3740</f>
        <v>0</v>
      </c>
      <c r="G3735" s="20">
        <f>Разбивка_по_щитам!J3740</f>
        <v>0</v>
      </c>
      <c r="H3735" s="20">
        <f>Разбивка_по_щитам!K3740</f>
        <v>0</v>
      </c>
      <c r="I3735" s="20">
        <f>Разбивка_по_щитам!L3740</f>
        <v>0</v>
      </c>
      <c r="J3735" s="20">
        <f>Разбивка_по_щитам!M3740</f>
        <v>0</v>
      </c>
      <c r="K3735" s="20">
        <f>Разбивка_по_щитам!N3740</f>
        <v>0</v>
      </c>
      <c r="L3735" s="20"/>
      <c r="M3735" s="20">
        <f>Разбивка_по_щитам!P3740</f>
        <v>0</v>
      </c>
      <c r="N3735" s="20"/>
    </row>
    <row r="3736" spans="2:14" x14ac:dyDescent="0.2">
      <c r="B3736" s="20">
        <f>Разбивка_по_щитам!B3741</f>
        <v>0</v>
      </c>
      <c r="C3736" s="20">
        <f>Разбивка_по_щитам!C3741</f>
        <v>0</v>
      </c>
      <c r="D3736" s="20">
        <f>Разбивка_по_щитам!F3741</f>
        <v>0</v>
      </c>
      <c r="E3736" s="20">
        <f>Разбивка_по_щитам!H3741</f>
        <v>0</v>
      </c>
      <c r="F3736" s="20">
        <f>Разбивка_по_щитам!I3741</f>
        <v>0</v>
      </c>
      <c r="G3736" s="20">
        <f>Разбивка_по_щитам!J3741</f>
        <v>0</v>
      </c>
      <c r="H3736" s="20">
        <f>Разбивка_по_щитам!K3741</f>
        <v>0</v>
      </c>
      <c r="I3736" s="20">
        <f>Разбивка_по_щитам!L3741</f>
        <v>0</v>
      </c>
      <c r="J3736" s="20">
        <f>Разбивка_по_щитам!M3741</f>
        <v>0</v>
      </c>
      <c r="K3736" s="20">
        <f>Разбивка_по_щитам!N3741</f>
        <v>0</v>
      </c>
      <c r="L3736" s="20"/>
      <c r="M3736" s="20">
        <f>Разбивка_по_щитам!P3741</f>
        <v>0</v>
      </c>
      <c r="N3736" s="20"/>
    </row>
    <row r="3737" spans="2:14" x14ac:dyDescent="0.2">
      <c r="B3737" s="20">
        <f>Разбивка_по_щитам!B3742</f>
        <v>0</v>
      </c>
      <c r="C3737" s="20">
        <f>Разбивка_по_щитам!C3742</f>
        <v>0</v>
      </c>
      <c r="D3737" s="20">
        <f>Разбивка_по_щитам!F3742</f>
        <v>0</v>
      </c>
      <c r="E3737" s="20">
        <f>Разбивка_по_щитам!H3742</f>
        <v>0</v>
      </c>
      <c r="F3737" s="20">
        <f>Разбивка_по_щитам!I3742</f>
        <v>0</v>
      </c>
      <c r="G3737" s="20">
        <f>Разбивка_по_щитам!J3742</f>
        <v>0</v>
      </c>
      <c r="H3737" s="20">
        <f>Разбивка_по_щитам!K3742</f>
        <v>0</v>
      </c>
      <c r="I3737" s="20">
        <f>Разбивка_по_щитам!L3742</f>
        <v>0</v>
      </c>
      <c r="J3737" s="20">
        <f>Разбивка_по_щитам!M3742</f>
        <v>0</v>
      </c>
      <c r="K3737" s="20">
        <f>Разбивка_по_щитам!N3742</f>
        <v>0</v>
      </c>
      <c r="L3737" s="20"/>
      <c r="M3737" s="20">
        <f>Разбивка_по_щитам!P3742</f>
        <v>0</v>
      </c>
      <c r="N3737" s="20"/>
    </row>
    <row r="3738" spans="2:14" x14ac:dyDescent="0.2">
      <c r="B3738" s="20">
        <f>Разбивка_по_щитам!B3743</f>
        <v>0</v>
      </c>
      <c r="C3738" s="20">
        <f>Разбивка_по_щитам!C3743</f>
        <v>0</v>
      </c>
      <c r="D3738" s="20">
        <f>Разбивка_по_щитам!F3743</f>
        <v>0</v>
      </c>
      <c r="E3738" s="20">
        <f>Разбивка_по_щитам!H3743</f>
        <v>0</v>
      </c>
      <c r="F3738" s="20">
        <f>Разбивка_по_щитам!I3743</f>
        <v>0</v>
      </c>
      <c r="G3738" s="20">
        <f>Разбивка_по_щитам!J3743</f>
        <v>0</v>
      </c>
      <c r="H3738" s="20">
        <f>Разбивка_по_щитам!K3743</f>
        <v>0</v>
      </c>
      <c r="I3738" s="20">
        <f>Разбивка_по_щитам!L3743</f>
        <v>0</v>
      </c>
      <c r="J3738" s="20">
        <f>Разбивка_по_щитам!M3743</f>
        <v>0</v>
      </c>
      <c r="K3738" s="20">
        <f>Разбивка_по_щитам!N3743</f>
        <v>0</v>
      </c>
      <c r="L3738" s="20"/>
      <c r="M3738" s="20">
        <f>Разбивка_по_щитам!P3743</f>
        <v>0</v>
      </c>
      <c r="N3738" s="20"/>
    </row>
    <row r="3739" spans="2:14" x14ac:dyDescent="0.2">
      <c r="B3739" s="20">
        <f>Разбивка_по_щитам!B3744</f>
        <v>0</v>
      </c>
      <c r="C3739" s="20">
        <f>Разбивка_по_щитам!C3744</f>
        <v>0</v>
      </c>
      <c r="D3739" s="20">
        <f>Разбивка_по_щитам!F3744</f>
        <v>0</v>
      </c>
      <c r="E3739" s="20">
        <f>Разбивка_по_щитам!H3744</f>
        <v>0</v>
      </c>
      <c r="F3739" s="20">
        <f>Разбивка_по_щитам!I3744</f>
        <v>0</v>
      </c>
      <c r="G3739" s="20">
        <f>Разбивка_по_щитам!J3744</f>
        <v>0</v>
      </c>
      <c r="H3739" s="20">
        <f>Разбивка_по_щитам!K3744</f>
        <v>0</v>
      </c>
      <c r="I3739" s="20">
        <f>Разбивка_по_щитам!L3744</f>
        <v>0</v>
      </c>
      <c r="J3739" s="20">
        <f>Разбивка_по_щитам!M3744</f>
        <v>0</v>
      </c>
      <c r="K3739" s="20">
        <f>Разбивка_по_щитам!N3744</f>
        <v>0</v>
      </c>
      <c r="L3739" s="20"/>
      <c r="M3739" s="20">
        <f>Разбивка_по_щитам!P3744</f>
        <v>0</v>
      </c>
      <c r="N3739" s="20"/>
    </row>
    <row r="3740" spans="2:14" x14ac:dyDescent="0.2">
      <c r="B3740" s="20">
        <f>Разбивка_по_щитам!B3745</f>
        <v>0</v>
      </c>
      <c r="C3740" s="20">
        <f>Разбивка_по_щитам!C3745</f>
        <v>0</v>
      </c>
      <c r="D3740" s="20">
        <f>Разбивка_по_щитам!F3745</f>
        <v>0</v>
      </c>
      <c r="E3740" s="20">
        <f>Разбивка_по_щитам!H3745</f>
        <v>0</v>
      </c>
      <c r="F3740" s="20">
        <f>Разбивка_по_щитам!I3745</f>
        <v>0</v>
      </c>
      <c r="G3740" s="20">
        <f>Разбивка_по_щитам!J3745</f>
        <v>0</v>
      </c>
      <c r="H3740" s="20">
        <f>Разбивка_по_щитам!K3745</f>
        <v>0</v>
      </c>
      <c r="I3740" s="20">
        <f>Разбивка_по_щитам!L3745</f>
        <v>0</v>
      </c>
      <c r="J3740" s="20">
        <f>Разбивка_по_щитам!M3745</f>
        <v>0</v>
      </c>
      <c r="K3740" s="20">
        <f>Разбивка_по_щитам!N3745</f>
        <v>0</v>
      </c>
      <c r="L3740" s="20"/>
      <c r="M3740" s="20">
        <f>Разбивка_по_щитам!P3745</f>
        <v>0</v>
      </c>
      <c r="N3740" s="20"/>
    </row>
    <row r="3741" spans="2:14" x14ac:dyDescent="0.2">
      <c r="B3741" s="20">
        <f>Разбивка_по_щитам!B3746</f>
        <v>0</v>
      </c>
      <c r="C3741" s="20">
        <f>Разбивка_по_щитам!C3746</f>
        <v>0</v>
      </c>
      <c r="D3741" s="20">
        <f>Разбивка_по_щитам!F3746</f>
        <v>0</v>
      </c>
      <c r="E3741" s="20">
        <f>Разбивка_по_щитам!H3746</f>
        <v>0</v>
      </c>
      <c r="F3741" s="20">
        <f>Разбивка_по_щитам!I3746</f>
        <v>0</v>
      </c>
      <c r="G3741" s="20">
        <f>Разбивка_по_щитам!J3746</f>
        <v>0</v>
      </c>
      <c r="H3741" s="20">
        <f>Разбивка_по_щитам!K3746</f>
        <v>0</v>
      </c>
      <c r="I3741" s="20">
        <f>Разбивка_по_щитам!L3746</f>
        <v>0</v>
      </c>
      <c r="J3741" s="20">
        <f>Разбивка_по_щитам!M3746</f>
        <v>0</v>
      </c>
      <c r="K3741" s="20">
        <f>Разбивка_по_щитам!N3746</f>
        <v>0</v>
      </c>
      <c r="L3741" s="20"/>
      <c r="M3741" s="20">
        <f>Разбивка_по_щитам!P3746</f>
        <v>0</v>
      </c>
      <c r="N3741" s="20"/>
    </row>
    <row r="3742" spans="2:14" x14ac:dyDescent="0.2">
      <c r="B3742" s="20">
        <f>Разбивка_по_щитам!B3747</f>
        <v>0</v>
      </c>
      <c r="C3742" s="20">
        <f>Разбивка_по_щитам!C3747</f>
        <v>0</v>
      </c>
      <c r="D3742" s="20">
        <f>Разбивка_по_щитам!F3747</f>
        <v>0</v>
      </c>
      <c r="E3742" s="20">
        <f>Разбивка_по_щитам!H3747</f>
        <v>0</v>
      </c>
      <c r="F3742" s="20">
        <f>Разбивка_по_щитам!I3747</f>
        <v>0</v>
      </c>
      <c r="G3742" s="20">
        <f>Разбивка_по_щитам!J3747</f>
        <v>0</v>
      </c>
      <c r="H3742" s="20">
        <f>Разбивка_по_щитам!K3747</f>
        <v>0</v>
      </c>
      <c r="I3742" s="20">
        <f>Разбивка_по_щитам!L3747</f>
        <v>0</v>
      </c>
      <c r="J3742" s="20">
        <f>Разбивка_по_щитам!M3747</f>
        <v>0</v>
      </c>
      <c r="K3742" s="20">
        <f>Разбивка_по_щитам!N3747</f>
        <v>0</v>
      </c>
      <c r="L3742" s="20"/>
      <c r="M3742" s="20">
        <f>Разбивка_по_щитам!P3747</f>
        <v>0</v>
      </c>
      <c r="N3742" s="20"/>
    </row>
    <row r="3743" spans="2:14" x14ac:dyDescent="0.2">
      <c r="B3743" s="20">
        <f>Разбивка_по_щитам!B3748</f>
        <v>0</v>
      </c>
      <c r="C3743" s="20">
        <f>Разбивка_по_щитам!C3748</f>
        <v>0</v>
      </c>
      <c r="D3743" s="20">
        <f>Разбивка_по_щитам!F3748</f>
        <v>0</v>
      </c>
      <c r="E3743" s="20">
        <f>Разбивка_по_щитам!H3748</f>
        <v>0</v>
      </c>
      <c r="F3743" s="20">
        <f>Разбивка_по_щитам!I3748</f>
        <v>0</v>
      </c>
      <c r="G3743" s="20">
        <f>Разбивка_по_щитам!J3748</f>
        <v>0</v>
      </c>
      <c r="H3743" s="20">
        <f>Разбивка_по_щитам!K3748</f>
        <v>0</v>
      </c>
      <c r="I3743" s="20">
        <f>Разбивка_по_щитам!L3748</f>
        <v>0</v>
      </c>
      <c r="J3743" s="20">
        <f>Разбивка_по_щитам!M3748</f>
        <v>0</v>
      </c>
      <c r="K3743" s="20">
        <f>Разбивка_по_щитам!N3748</f>
        <v>0</v>
      </c>
      <c r="L3743" s="20"/>
      <c r="M3743" s="20">
        <f>Разбивка_по_щитам!P3748</f>
        <v>0</v>
      </c>
      <c r="N3743" s="20"/>
    </row>
    <row r="3744" spans="2:14" x14ac:dyDescent="0.2">
      <c r="B3744" s="20">
        <f>Разбивка_по_щитам!B3749</f>
        <v>0</v>
      </c>
      <c r="C3744" s="20">
        <f>Разбивка_по_щитам!C3749</f>
        <v>0</v>
      </c>
      <c r="D3744" s="20">
        <f>Разбивка_по_щитам!F3749</f>
        <v>0</v>
      </c>
      <c r="E3744" s="20">
        <f>Разбивка_по_щитам!H3749</f>
        <v>0</v>
      </c>
      <c r="F3744" s="20">
        <f>Разбивка_по_щитам!I3749</f>
        <v>0</v>
      </c>
      <c r="G3744" s="20">
        <f>Разбивка_по_щитам!J3749</f>
        <v>0</v>
      </c>
      <c r="H3744" s="20">
        <f>Разбивка_по_щитам!K3749</f>
        <v>0</v>
      </c>
      <c r="I3744" s="20">
        <f>Разбивка_по_щитам!L3749</f>
        <v>0</v>
      </c>
      <c r="J3744" s="20">
        <f>Разбивка_по_щитам!M3749</f>
        <v>0</v>
      </c>
      <c r="K3744" s="20">
        <f>Разбивка_по_щитам!N3749</f>
        <v>0</v>
      </c>
      <c r="L3744" s="20"/>
      <c r="M3744" s="20">
        <f>Разбивка_по_щитам!P3749</f>
        <v>0</v>
      </c>
      <c r="N3744" s="20"/>
    </row>
    <row r="3745" spans="2:14" x14ac:dyDescent="0.2">
      <c r="B3745" s="20">
        <f>Разбивка_по_щитам!B3750</f>
        <v>0</v>
      </c>
      <c r="C3745" s="20">
        <f>Разбивка_по_щитам!C3750</f>
        <v>0</v>
      </c>
      <c r="D3745" s="20">
        <f>Разбивка_по_щитам!F3750</f>
        <v>0</v>
      </c>
      <c r="E3745" s="20">
        <f>Разбивка_по_щитам!H3750</f>
        <v>0</v>
      </c>
      <c r="F3745" s="20">
        <f>Разбивка_по_щитам!I3750</f>
        <v>0</v>
      </c>
      <c r="G3745" s="20">
        <f>Разбивка_по_щитам!J3750</f>
        <v>0</v>
      </c>
      <c r="H3745" s="20">
        <f>Разбивка_по_щитам!K3750</f>
        <v>0</v>
      </c>
      <c r="I3745" s="20">
        <f>Разбивка_по_щитам!L3750</f>
        <v>0</v>
      </c>
      <c r="J3745" s="20">
        <f>Разбивка_по_щитам!M3750</f>
        <v>0</v>
      </c>
      <c r="K3745" s="20">
        <f>Разбивка_по_щитам!N3750</f>
        <v>0</v>
      </c>
      <c r="L3745" s="20"/>
      <c r="M3745" s="20">
        <f>Разбивка_по_щитам!P3750</f>
        <v>0</v>
      </c>
      <c r="N3745" s="20"/>
    </row>
    <row r="3746" spans="2:14" x14ac:dyDescent="0.2">
      <c r="B3746" s="20">
        <f>Разбивка_по_щитам!B3751</f>
        <v>0</v>
      </c>
      <c r="C3746" s="20">
        <f>Разбивка_по_щитам!C3751</f>
        <v>0</v>
      </c>
      <c r="D3746" s="20">
        <f>Разбивка_по_щитам!F3751</f>
        <v>0</v>
      </c>
      <c r="E3746" s="20">
        <f>Разбивка_по_щитам!H3751</f>
        <v>0</v>
      </c>
      <c r="F3746" s="20">
        <f>Разбивка_по_щитам!I3751</f>
        <v>0</v>
      </c>
      <c r="G3746" s="20">
        <f>Разбивка_по_щитам!J3751</f>
        <v>0</v>
      </c>
      <c r="H3746" s="20">
        <f>Разбивка_по_щитам!K3751</f>
        <v>0</v>
      </c>
      <c r="I3746" s="20">
        <f>Разбивка_по_щитам!L3751</f>
        <v>0</v>
      </c>
      <c r="J3746" s="20">
        <f>Разбивка_по_щитам!M3751</f>
        <v>0</v>
      </c>
      <c r="K3746" s="20">
        <f>Разбивка_по_щитам!N3751</f>
        <v>0</v>
      </c>
      <c r="L3746" s="20"/>
      <c r="M3746" s="20">
        <f>Разбивка_по_щитам!P3751</f>
        <v>0</v>
      </c>
      <c r="N3746" s="20"/>
    </row>
    <row r="3747" spans="2:14" x14ac:dyDescent="0.2">
      <c r="B3747" s="20">
        <f>Разбивка_по_щитам!B3752</f>
        <v>0</v>
      </c>
      <c r="C3747" s="20">
        <f>Разбивка_по_щитам!C3752</f>
        <v>0</v>
      </c>
      <c r="D3747" s="20">
        <f>Разбивка_по_щитам!F3752</f>
        <v>0</v>
      </c>
      <c r="E3747" s="20">
        <f>Разбивка_по_щитам!H3752</f>
        <v>0</v>
      </c>
      <c r="F3747" s="20">
        <f>Разбивка_по_щитам!I3752</f>
        <v>0</v>
      </c>
      <c r="G3747" s="20">
        <f>Разбивка_по_щитам!J3752</f>
        <v>0</v>
      </c>
      <c r="H3747" s="20">
        <f>Разбивка_по_щитам!K3752</f>
        <v>0</v>
      </c>
      <c r="I3747" s="20">
        <f>Разбивка_по_щитам!L3752</f>
        <v>0</v>
      </c>
      <c r="J3747" s="20">
        <f>Разбивка_по_щитам!M3752</f>
        <v>0</v>
      </c>
      <c r="K3747" s="20">
        <f>Разбивка_по_щитам!N3752</f>
        <v>0</v>
      </c>
      <c r="L3747" s="20"/>
      <c r="M3747" s="20">
        <f>Разбивка_по_щитам!P3752</f>
        <v>0</v>
      </c>
      <c r="N3747" s="20"/>
    </row>
    <row r="3748" spans="2:14" x14ac:dyDescent="0.2">
      <c r="B3748" s="20">
        <f>Разбивка_по_щитам!B3753</f>
        <v>0</v>
      </c>
      <c r="C3748" s="20">
        <f>Разбивка_по_щитам!C3753</f>
        <v>0</v>
      </c>
      <c r="D3748" s="20">
        <f>Разбивка_по_щитам!F3753</f>
        <v>0</v>
      </c>
      <c r="E3748" s="20">
        <f>Разбивка_по_щитам!H3753</f>
        <v>0</v>
      </c>
      <c r="F3748" s="20">
        <f>Разбивка_по_щитам!I3753</f>
        <v>0</v>
      </c>
      <c r="G3748" s="20">
        <f>Разбивка_по_щитам!J3753</f>
        <v>0</v>
      </c>
      <c r="H3748" s="20">
        <f>Разбивка_по_щитам!K3753</f>
        <v>0</v>
      </c>
      <c r="I3748" s="20">
        <f>Разбивка_по_щитам!L3753</f>
        <v>0</v>
      </c>
      <c r="J3748" s="20">
        <f>Разбивка_по_щитам!M3753</f>
        <v>0</v>
      </c>
      <c r="K3748" s="20">
        <f>Разбивка_по_щитам!N3753</f>
        <v>0</v>
      </c>
      <c r="L3748" s="20"/>
      <c r="M3748" s="20">
        <f>Разбивка_по_щитам!P3753</f>
        <v>0</v>
      </c>
      <c r="N3748" s="20"/>
    </row>
    <row r="3749" spans="2:14" x14ac:dyDescent="0.2">
      <c r="B3749" s="20">
        <f>Разбивка_по_щитам!B3754</f>
        <v>0</v>
      </c>
      <c r="C3749" s="20">
        <f>Разбивка_по_щитам!C3754</f>
        <v>0</v>
      </c>
      <c r="D3749" s="20">
        <f>Разбивка_по_щитам!F3754</f>
        <v>0</v>
      </c>
      <c r="E3749" s="20">
        <f>Разбивка_по_щитам!H3754</f>
        <v>0</v>
      </c>
      <c r="F3749" s="20">
        <f>Разбивка_по_щитам!I3754</f>
        <v>0</v>
      </c>
      <c r="G3749" s="20">
        <f>Разбивка_по_щитам!J3754</f>
        <v>0</v>
      </c>
      <c r="H3749" s="20">
        <f>Разбивка_по_щитам!K3754</f>
        <v>0</v>
      </c>
      <c r="I3749" s="20">
        <f>Разбивка_по_щитам!L3754</f>
        <v>0</v>
      </c>
      <c r="J3749" s="20">
        <f>Разбивка_по_щитам!M3754</f>
        <v>0</v>
      </c>
      <c r="K3749" s="20">
        <f>Разбивка_по_щитам!N3754</f>
        <v>0</v>
      </c>
      <c r="L3749" s="20"/>
      <c r="M3749" s="20">
        <f>Разбивка_по_щитам!P3754</f>
        <v>0</v>
      </c>
      <c r="N3749" s="20"/>
    </row>
    <row r="3750" spans="2:14" x14ac:dyDescent="0.2">
      <c r="B3750" s="20">
        <f>Разбивка_по_щитам!B3755</f>
        <v>0</v>
      </c>
      <c r="C3750" s="20">
        <f>Разбивка_по_щитам!C3755</f>
        <v>0</v>
      </c>
      <c r="D3750" s="20">
        <f>Разбивка_по_щитам!F3755</f>
        <v>0</v>
      </c>
      <c r="E3750" s="20">
        <f>Разбивка_по_щитам!H3755</f>
        <v>0</v>
      </c>
      <c r="F3750" s="20">
        <f>Разбивка_по_щитам!I3755</f>
        <v>0</v>
      </c>
      <c r="G3750" s="20">
        <f>Разбивка_по_щитам!J3755</f>
        <v>0</v>
      </c>
      <c r="H3750" s="20">
        <f>Разбивка_по_щитам!K3755</f>
        <v>0</v>
      </c>
      <c r="I3750" s="20">
        <f>Разбивка_по_щитам!L3755</f>
        <v>0</v>
      </c>
      <c r="J3750" s="20">
        <f>Разбивка_по_щитам!M3755</f>
        <v>0</v>
      </c>
      <c r="K3750" s="20">
        <f>Разбивка_по_щитам!N3755</f>
        <v>0</v>
      </c>
      <c r="L3750" s="20"/>
      <c r="M3750" s="20">
        <f>Разбивка_по_щитам!P3755</f>
        <v>0</v>
      </c>
      <c r="N3750" s="20"/>
    </row>
    <row r="3751" spans="2:14" x14ac:dyDescent="0.2">
      <c r="B3751" s="20">
        <f>Разбивка_по_щитам!B3756</f>
        <v>0</v>
      </c>
      <c r="C3751" s="20">
        <f>Разбивка_по_щитам!C3756</f>
        <v>0</v>
      </c>
      <c r="D3751" s="20">
        <f>Разбивка_по_щитам!F3756</f>
        <v>0</v>
      </c>
      <c r="E3751" s="20">
        <f>Разбивка_по_щитам!H3756</f>
        <v>0</v>
      </c>
      <c r="F3751" s="20">
        <f>Разбивка_по_щитам!I3756</f>
        <v>0</v>
      </c>
      <c r="G3751" s="20">
        <f>Разбивка_по_щитам!J3756</f>
        <v>0</v>
      </c>
      <c r="H3751" s="20">
        <f>Разбивка_по_щитам!K3756</f>
        <v>0</v>
      </c>
      <c r="I3751" s="20">
        <f>Разбивка_по_щитам!L3756</f>
        <v>0</v>
      </c>
      <c r="J3751" s="20">
        <f>Разбивка_по_щитам!M3756</f>
        <v>0</v>
      </c>
      <c r="K3751" s="20">
        <f>Разбивка_по_щитам!N3756</f>
        <v>0</v>
      </c>
      <c r="L3751" s="20"/>
      <c r="M3751" s="20">
        <f>Разбивка_по_щитам!P3756</f>
        <v>0</v>
      </c>
      <c r="N3751" s="20"/>
    </row>
    <row r="3752" spans="2:14" x14ac:dyDescent="0.2">
      <c r="B3752" s="20">
        <f>Разбивка_по_щитам!B3757</f>
        <v>0</v>
      </c>
      <c r="C3752" s="20">
        <f>Разбивка_по_щитам!C3757</f>
        <v>0</v>
      </c>
      <c r="D3752" s="20">
        <f>Разбивка_по_щитам!F3757</f>
        <v>0</v>
      </c>
      <c r="E3752" s="20">
        <f>Разбивка_по_щитам!H3757</f>
        <v>0</v>
      </c>
      <c r="F3752" s="20">
        <f>Разбивка_по_щитам!I3757</f>
        <v>0</v>
      </c>
      <c r="G3752" s="20">
        <f>Разбивка_по_щитам!J3757</f>
        <v>0</v>
      </c>
      <c r="H3752" s="20">
        <f>Разбивка_по_щитам!K3757</f>
        <v>0</v>
      </c>
      <c r="I3752" s="20">
        <f>Разбивка_по_щитам!L3757</f>
        <v>0</v>
      </c>
      <c r="J3752" s="20">
        <f>Разбивка_по_щитам!M3757</f>
        <v>0</v>
      </c>
      <c r="K3752" s="20">
        <f>Разбивка_по_щитам!N3757</f>
        <v>0</v>
      </c>
      <c r="L3752" s="20"/>
      <c r="M3752" s="20">
        <f>Разбивка_по_щитам!P3757</f>
        <v>0</v>
      </c>
      <c r="N3752" s="20"/>
    </row>
    <row r="3753" spans="2:14" x14ac:dyDescent="0.2">
      <c r="B3753" s="20">
        <f>Разбивка_по_щитам!B3758</f>
        <v>0</v>
      </c>
      <c r="C3753" s="20">
        <f>Разбивка_по_щитам!C3758</f>
        <v>0</v>
      </c>
      <c r="D3753" s="20">
        <f>Разбивка_по_щитам!F3758</f>
        <v>0</v>
      </c>
      <c r="E3753" s="20">
        <f>Разбивка_по_щитам!H3758</f>
        <v>0</v>
      </c>
      <c r="F3753" s="20">
        <f>Разбивка_по_щитам!I3758</f>
        <v>0</v>
      </c>
      <c r="G3753" s="20">
        <f>Разбивка_по_щитам!J3758</f>
        <v>0</v>
      </c>
      <c r="H3753" s="20">
        <f>Разбивка_по_щитам!K3758</f>
        <v>0</v>
      </c>
      <c r="I3753" s="20">
        <f>Разбивка_по_щитам!L3758</f>
        <v>0</v>
      </c>
      <c r="J3753" s="20">
        <f>Разбивка_по_щитам!M3758</f>
        <v>0</v>
      </c>
      <c r="K3753" s="20">
        <f>Разбивка_по_щитам!N3758</f>
        <v>0</v>
      </c>
      <c r="L3753" s="20"/>
      <c r="M3753" s="20">
        <f>Разбивка_по_щитам!P3758</f>
        <v>0</v>
      </c>
      <c r="N3753" s="20"/>
    </row>
    <row r="3754" spans="2:14" x14ac:dyDescent="0.2">
      <c r="B3754" s="20">
        <f>Разбивка_по_щитам!B3759</f>
        <v>0</v>
      </c>
      <c r="C3754" s="20">
        <f>Разбивка_по_щитам!C3759</f>
        <v>0</v>
      </c>
      <c r="D3754" s="20">
        <f>Разбивка_по_щитам!F3759</f>
        <v>0</v>
      </c>
      <c r="E3754" s="20">
        <f>Разбивка_по_щитам!H3759</f>
        <v>0</v>
      </c>
      <c r="F3754" s="20">
        <f>Разбивка_по_щитам!I3759</f>
        <v>0</v>
      </c>
      <c r="G3754" s="20">
        <f>Разбивка_по_щитам!J3759</f>
        <v>0</v>
      </c>
      <c r="H3754" s="20">
        <f>Разбивка_по_щитам!K3759</f>
        <v>0</v>
      </c>
      <c r="I3754" s="20">
        <f>Разбивка_по_щитам!L3759</f>
        <v>0</v>
      </c>
      <c r="J3754" s="20">
        <f>Разбивка_по_щитам!M3759</f>
        <v>0</v>
      </c>
      <c r="K3754" s="20">
        <f>Разбивка_по_щитам!N3759</f>
        <v>0</v>
      </c>
      <c r="L3754" s="20"/>
      <c r="M3754" s="20">
        <f>Разбивка_по_щитам!P3759</f>
        <v>0</v>
      </c>
      <c r="N3754" s="20"/>
    </row>
    <row r="3755" spans="2:14" x14ac:dyDescent="0.2">
      <c r="B3755" s="20">
        <f>Разбивка_по_щитам!B3760</f>
        <v>0</v>
      </c>
      <c r="C3755" s="20">
        <f>Разбивка_по_щитам!C3760</f>
        <v>0</v>
      </c>
      <c r="D3755" s="20">
        <f>Разбивка_по_щитам!F3760</f>
        <v>0</v>
      </c>
      <c r="E3755" s="20">
        <f>Разбивка_по_щитам!H3760</f>
        <v>0</v>
      </c>
      <c r="F3755" s="20">
        <f>Разбивка_по_щитам!I3760</f>
        <v>0</v>
      </c>
      <c r="G3755" s="20">
        <f>Разбивка_по_щитам!J3760</f>
        <v>0</v>
      </c>
      <c r="H3755" s="20">
        <f>Разбивка_по_щитам!K3760</f>
        <v>0</v>
      </c>
      <c r="I3755" s="20">
        <f>Разбивка_по_щитам!L3760</f>
        <v>0</v>
      </c>
      <c r="J3755" s="20">
        <f>Разбивка_по_щитам!M3760</f>
        <v>0</v>
      </c>
      <c r="K3755" s="20">
        <f>Разбивка_по_щитам!N3760</f>
        <v>0</v>
      </c>
      <c r="L3755" s="20"/>
      <c r="M3755" s="20">
        <f>Разбивка_по_щитам!P3760</f>
        <v>0</v>
      </c>
      <c r="N3755" s="20"/>
    </row>
    <row r="3756" spans="2:14" x14ac:dyDescent="0.2">
      <c r="B3756" s="20">
        <f>Разбивка_по_щитам!B3761</f>
        <v>0</v>
      </c>
      <c r="C3756" s="20">
        <f>Разбивка_по_щитам!C3761</f>
        <v>0</v>
      </c>
      <c r="D3756" s="20">
        <f>Разбивка_по_щитам!F3761</f>
        <v>0</v>
      </c>
      <c r="E3756" s="20">
        <f>Разбивка_по_щитам!H3761</f>
        <v>0</v>
      </c>
      <c r="F3756" s="20">
        <f>Разбивка_по_щитам!I3761</f>
        <v>0</v>
      </c>
      <c r="G3756" s="20">
        <f>Разбивка_по_щитам!J3761</f>
        <v>0</v>
      </c>
      <c r="H3756" s="20">
        <f>Разбивка_по_щитам!K3761</f>
        <v>0</v>
      </c>
      <c r="I3756" s="20">
        <f>Разбивка_по_щитам!L3761</f>
        <v>0</v>
      </c>
      <c r="J3756" s="20">
        <f>Разбивка_по_щитам!M3761</f>
        <v>0</v>
      </c>
      <c r="K3756" s="20">
        <f>Разбивка_по_щитам!N3761</f>
        <v>0</v>
      </c>
      <c r="L3756" s="20"/>
      <c r="M3756" s="20">
        <f>Разбивка_по_щитам!P3761</f>
        <v>0</v>
      </c>
      <c r="N3756" s="20"/>
    </row>
    <row r="3757" spans="2:14" x14ac:dyDescent="0.2">
      <c r="B3757" s="20">
        <f>Разбивка_по_щитам!B3762</f>
        <v>0</v>
      </c>
      <c r="C3757" s="20">
        <f>Разбивка_по_щитам!C3762</f>
        <v>0</v>
      </c>
      <c r="D3757" s="20">
        <f>Разбивка_по_щитам!F3762</f>
        <v>0</v>
      </c>
      <c r="E3757" s="20">
        <f>Разбивка_по_щитам!H3762</f>
        <v>0</v>
      </c>
      <c r="F3757" s="20">
        <f>Разбивка_по_щитам!I3762</f>
        <v>0</v>
      </c>
      <c r="G3757" s="20">
        <f>Разбивка_по_щитам!J3762</f>
        <v>0</v>
      </c>
      <c r="H3757" s="20">
        <f>Разбивка_по_щитам!K3762</f>
        <v>0</v>
      </c>
      <c r="I3757" s="20">
        <f>Разбивка_по_щитам!L3762</f>
        <v>0</v>
      </c>
      <c r="J3757" s="20">
        <f>Разбивка_по_щитам!M3762</f>
        <v>0</v>
      </c>
      <c r="K3757" s="20">
        <f>Разбивка_по_щитам!N3762</f>
        <v>0</v>
      </c>
      <c r="L3757" s="20"/>
      <c r="M3757" s="20">
        <f>Разбивка_по_щитам!P3762</f>
        <v>0</v>
      </c>
      <c r="N3757" s="20"/>
    </row>
    <row r="3758" spans="2:14" x14ac:dyDescent="0.2">
      <c r="B3758" s="20">
        <f>Разбивка_по_щитам!B3763</f>
        <v>0</v>
      </c>
      <c r="C3758" s="20">
        <f>Разбивка_по_щитам!C3763</f>
        <v>0</v>
      </c>
      <c r="D3758" s="20">
        <f>Разбивка_по_щитам!F3763</f>
        <v>0</v>
      </c>
      <c r="E3758" s="20">
        <f>Разбивка_по_щитам!H3763</f>
        <v>0</v>
      </c>
      <c r="F3758" s="20">
        <f>Разбивка_по_щитам!I3763</f>
        <v>0</v>
      </c>
      <c r="G3758" s="20">
        <f>Разбивка_по_щитам!J3763</f>
        <v>0</v>
      </c>
      <c r="H3758" s="20">
        <f>Разбивка_по_щитам!K3763</f>
        <v>0</v>
      </c>
      <c r="I3758" s="20">
        <f>Разбивка_по_щитам!L3763</f>
        <v>0</v>
      </c>
      <c r="J3758" s="20">
        <f>Разбивка_по_щитам!M3763</f>
        <v>0</v>
      </c>
      <c r="K3758" s="20">
        <f>Разбивка_по_щитам!N3763</f>
        <v>0</v>
      </c>
      <c r="L3758" s="20"/>
      <c r="M3758" s="20">
        <f>Разбивка_по_щитам!P3763</f>
        <v>0</v>
      </c>
      <c r="N3758" s="20"/>
    </row>
    <row r="3759" spans="2:14" x14ac:dyDescent="0.2">
      <c r="B3759" s="20">
        <f>Разбивка_по_щитам!B3764</f>
        <v>0</v>
      </c>
      <c r="C3759" s="20">
        <f>Разбивка_по_щитам!C3764</f>
        <v>0</v>
      </c>
      <c r="D3759" s="20">
        <f>Разбивка_по_щитам!F3764</f>
        <v>0</v>
      </c>
      <c r="E3759" s="20">
        <f>Разбивка_по_щитам!H3764</f>
        <v>0</v>
      </c>
      <c r="F3759" s="20">
        <f>Разбивка_по_щитам!I3764</f>
        <v>0</v>
      </c>
      <c r="G3759" s="20">
        <f>Разбивка_по_щитам!J3764</f>
        <v>0</v>
      </c>
      <c r="H3759" s="20">
        <f>Разбивка_по_щитам!K3764</f>
        <v>0</v>
      </c>
      <c r="I3759" s="20">
        <f>Разбивка_по_щитам!L3764</f>
        <v>0</v>
      </c>
      <c r="J3759" s="20">
        <f>Разбивка_по_щитам!M3764</f>
        <v>0</v>
      </c>
      <c r="K3759" s="20">
        <f>Разбивка_по_щитам!N3764</f>
        <v>0</v>
      </c>
      <c r="L3759" s="20"/>
      <c r="M3759" s="20">
        <f>Разбивка_по_щитам!P3764</f>
        <v>0</v>
      </c>
      <c r="N3759" s="20"/>
    </row>
    <row r="3760" spans="2:14" x14ac:dyDescent="0.2">
      <c r="B3760" s="20">
        <f>Разбивка_по_щитам!B3765</f>
        <v>0</v>
      </c>
      <c r="C3760" s="20">
        <f>Разбивка_по_щитам!C3765</f>
        <v>0</v>
      </c>
      <c r="D3760" s="20">
        <f>Разбивка_по_щитам!F3765</f>
        <v>0</v>
      </c>
      <c r="E3760" s="20">
        <f>Разбивка_по_щитам!H3765</f>
        <v>0</v>
      </c>
      <c r="F3760" s="20">
        <f>Разбивка_по_щитам!I3765</f>
        <v>0</v>
      </c>
      <c r="G3760" s="20">
        <f>Разбивка_по_щитам!J3765</f>
        <v>0</v>
      </c>
      <c r="H3760" s="20">
        <f>Разбивка_по_щитам!K3765</f>
        <v>0</v>
      </c>
      <c r="I3760" s="20">
        <f>Разбивка_по_щитам!L3765</f>
        <v>0</v>
      </c>
      <c r="J3760" s="20">
        <f>Разбивка_по_щитам!M3765</f>
        <v>0</v>
      </c>
      <c r="K3760" s="20">
        <f>Разбивка_по_щитам!N3765</f>
        <v>0</v>
      </c>
      <c r="L3760" s="20"/>
      <c r="M3760" s="20">
        <f>Разбивка_по_щитам!P3765</f>
        <v>0</v>
      </c>
      <c r="N3760" s="20"/>
    </row>
    <row r="3761" spans="2:14" x14ac:dyDescent="0.2">
      <c r="B3761" s="20">
        <f>Разбивка_по_щитам!B3766</f>
        <v>0</v>
      </c>
      <c r="C3761" s="20">
        <f>Разбивка_по_щитам!C3766</f>
        <v>0</v>
      </c>
      <c r="D3761" s="20">
        <f>Разбивка_по_щитам!F3766</f>
        <v>0</v>
      </c>
      <c r="E3761" s="20">
        <f>Разбивка_по_щитам!H3766</f>
        <v>0</v>
      </c>
      <c r="F3761" s="20">
        <f>Разбивка_по_щитам!I3766</f>
        <v>0</v>
      </c>
      <c r="G3761" s="20">
        <f>Разбивка_по_щитам!J3766</f>
        <v>0</v>
      </c>
      <c r="H3761" s="20">
        <f>Разбивка_по_щитам!K3766</f>
        <v>0</v>
      </c>
      <c r="I3761" s="20">
        <f>Разбивка_по_щитам!L3766</f>
        <v>0</v>
      </c>
      <c r="J3761" s="20">
        <f>Разбивка_по_щитам!M3766</f>
        <v>0</v>
      </c>
      <c r="K3761" s="20">
        <f>Разбивка_по_щитам!N3766</f>
        <v>0</v>
      </c>
      <c r="L3761" s="20"/>
      <c r="M3761" s="20">
        <f>Разбивка_по_щитам!P3766</f>
        <v>0</v>
      </c>
      <c r="N3761" s="20"/>
    </row>
    <row r="3762" spans="2:14" x14ac:dyDescent="0.2">
      <c r="B3762" s="20">
        <f>Разбивка_по_щитам!B3767</f>
        <v>0</v>
      </c>
      <c r="C3762" s="20">
        <f>Разбивка_по_щитам!C3767</f>
        <v>0</v>
      </c>
      <c r="D3762" s="20">
        <f>Разбивка_по_щитам!F3767</f>
        <v>0</v>
      </c>
      <c r="E3762" s="20">
        <f>Разбивка_по_щитам!H3767</f>
        <v>0</v>
      </c>
      <c r="F3762" s="20">
        <f>Разбивка_по_щитам!I3767</f>
        <v>0</v>
      </c>
      <c r="G3762" s="20">
        <f>Разбивка_по_щитам!J3767</f>
        <v>0</v>
      </c>
      <c r="H3762" s="20">
        <f>Разбивка_по_щитам!K3767</f>
        <v>0</v>
      </c>
      <c r="I3762" s="20">
        <f>Разбивка_по_щитам!L3767</f>
        <v>0</v>
      </c>
      <c r="J3762" s="20">
        <f>Разбивка_по_щитам!M3767</f>
        <v>0</v>
      </c>
      <c r="K3762" s="20">
        <f>Разбивка_по_щитам!N3767</f>
        <v>0</v>
      </c>
      <c r="L3762" s="20"/>
      <c r="M3762" s="20">
        <f>Разбивка_по_щитам!P3767</f>
        <v>0</v>
      </c>
      <c r="N3762" s="20"/>
    </row>
    <row r="3763" spans="2:14" x14ac:dyDescent="0.2">
      <c r="B3763" s="20">
        <f>Разбивка_по_щитам!B3768</f>
        <v>0</v>
      </c>
      <c r="C3763" s="20">
        <f>Разбивка_по_щитам!C3768</f>
        <v>0</v>
      </c>
      <c r="D3763" s="20">
        <f>Разбивка_по_щитам!F3768</f>
        <v>0</v>
      </c>
      <c r="E3763" s="20">
        <f>Разбивка_по_щитам!H3768</f>
        <v>0</v>
      </c>
      <c r="F3763" s="20">
        <f>Разбивка_по_щитам!I3768</f>
        <v>0</v>
      </c>
      <c r="G3763" s="20">
        <f>Разбивка_по_щитам!J3768</f>
        <v>0</v>
      </c>
      <c r="H3763" s="20">
        <f>Разбивка_по_щитам!K3768</f>
        <v>0</v>
      </c>
      <c r="I3763" s="20">
        <f>Разбивка_по_щитам!L3768</f>
        <v>0</v>
      </c>
      <c r="J3763" s="20">
        <f>Разбивка_по_щитам!M3768</f>
        <v>0</v>
      </c>
      <c r="K3763" s="20">
        <f>Разбивка_по_щитам!N3768</f>
        <v>0</v>
      </c>
      <c r="L3763" s="20"/>
      <c r="M3763" s="20">
        <f>Разбивка_по_щитам!P3768</f>
        <v>0</v>
      </c>
      <c r="N3763" s="20"/>
    </row>
    <row r="3764" spans="2:14" x14ac:dyDescent="0.2">
      <c r="B3764" s="20">
        <f>Разбивка_по_щитам!B3769</f>
        <v>0</v>
      </c>
      <c r="C3764" s="20">
        <f>Разбивка_по_щитам!C3769</f>
        <v>0</v>
      </c>
      <c r="D3764" s="20">
        <f>Разбивка_по_щитам!F3769</f>
        <v>0</v>
      </c>
      <c r="E3764" s="20">
        <f>Разбивка_по_щитам!H3769</f>
        <v>0</v>
      </c>
      <c r="F3764" s="20">
        <f>Разбивка_по_щитам!I3769</f>
        <v>0</v>
      </c>
      <c r="G3764" s="20">
        <f>Разбивка_по_щитам!J3769</f>
        <v>0</v>
      </c>
      <c r="H3764" s="20">
        <f>Разбивка_по_щитам!K3769</f>
        <v>0</v>
      </c>
      <c r="I3764" s="20">
        <f>Разбивка_по_щитам!L3769</f>
        <v>0</v>
      </c>
      <c r="J3764" s="20">
        <f>Разбивка_по_щитам!M3769</f>
        <v>0</v>
      </c>
      <c r="K3764" s="20">
        <f>Разбивка_по_щитам!N3769</f>
        <v>0</v>
      </c>
      <c r="L3764" s="20"/>
      <c r="M3764" s="20">
        <f>Разбивка_по_щитам!P3769</f>
        <v>0</v>
      </c>
      <c r="N3764" s="20"/>
    </row>
    <row r="3765" spans="2:14" x14ac:dyDescent="0.2">
      <c r="B3765" s="20">
        <f>Разбивка_по_щитам!B3770</f>
        <v>0</v>
      </c>
      <c r="C3765" s="20">
        <f>Разбивка_по_щитам!C3770</f>
        <v>0</v>
      </c>
      <c r="D3765" s="20">
        <f>Разбивка_по_щитам!F3770</f>
        <v>0</v>
      </c>
      <c r="E3765" s="20">
        <f>Разбивка_по_щитам!H3770</f>
        <v>0</v>
      </c>
      <c r="F3765" s="20">
        <f>Разбивка_по_щитам!I3770</f>
        <v>0</v>
      </c>
      <c r="G3765" s="20">
        <f>Разбивка_по_щитам!J3770</f>
        <v>0</v>
      </c>
      <c r="H3765" s="20">
        <f>Разбивка_по_щитам!K3770</f>
        <v>0</v>
      </c>
      <c r="I3765" s="20">
        <f>Разбивка_по_щитам!L3770</f>
        <v>0</v>
      </c>
      <c r="J3765" s="20">
        <f>Разбивка_по_щитам!M3770</f>
        <v>0</v>
      </c>
      <c r="K3765" s="20">
        <f>Разбивка_по_щитам!N3770</f>
        <v>0</v>
      </c>
      <c r="L3765" s="20"/>
      <c r="M3765" s="20">
        <f>Разбивка_по_щитам!P3770</f>
        <v>0</v>
      </c>
      <c r="N3765" s="20"/>
    </row>
    <row r="3766" spans="2:14" x14ac:dyDescent="0.2">
      <c r="B3766" s="20">
        <f>Разбивка_по_щитам!B3771</f>
        <v>0</v>
      </c>
      <c r="C3766" s="20">
        <f>Разбивка_по_щитам!C3771</f>
        <v>0</v>
      </c>
      <c r="D3766" s="20">
        <f>Разбивка_по_щитам!F3771</f>
        <v>0</v>
      </c>
      <c r="E3766" s="20">
        <f>Разбивка_по_щитам!H3771</f>
        <v>0</v>
      </c>
      <c r="F3766" s="20">
        <f>Разбивка_по_щитам!I3771</f>
        <v>0</v>
      </c>
      <c r="G3766" s="20">
        <f>Разбивка_по_щитам!J3771</f>
        <v>0</v>
      </c>
      <c r="H3766" s="20">
        <f>Разбивка_по_щитам!K3771</f>
        <v>0</v>
      </c>
      <c r="I3766" s="20">
        <f>Разбивка_по_щитам!L3771</f>
        <v>0</v>
      </c>
      <c r="J3766" s="20">
        <f>Разбивка_по_щитам!M3771</f>
        <v>0</v>
      </c>
      <c r="K3766" s="20">
        <f>Разбивка_по_щитам!N3771</f>
        <v>0</v>
      </c>
      <c r="L3766" s="20"/>
      <c r="M3766" s="20">
        <f>Разбивка_по_щитам!P3771</f>
        <v>0</v>
      </c>
      <c r="N3766" s="20"/>
    </row>
    <row r="3767" spans="2:14" x14ac:dyDescent="0.2">
      <c r="B3767" s="20">
        <f>Разбивка_по_щитам!B3772</f>
        <v>0</v>
      </c>
      <c r="C3767" s="20">
        <f>Разбивка_по_щитам!C3772</f>
        <v>0</v>
      </c>
      <c r="D3767" s="20">
        <f>Разбивка_по_щитам!F3772</f>
        <v>0</v>
      </c>
      <c r="E3767" s="20">
        <f>Разбивка_по_щитам!H3772</f>
        <v>0</v>
      </c>
      <c r="F3767" s="20">
        <f>Разбивка_по_щитам!I3772</f>
        <v>0</v>
      </c>
      <c r="G3767" s="20">
        <f>Разбивка_по_щитам!J3772</f>
        <v>0</v>
      </c>
      <c r="H3767" s="20">
        <f>Разбивка_по_щитам!K3772</f>
        <v>0</v>
      </c>
      <c r="I3767" s="20">
        <f>Разбивка_по_щитам!L3772</f>
        <v>0</v>
      </c>
      <c r="J3767" s="20">
        <f>Разбивка_по_щитам!M3772</f>
        <v>0</v>
      </c>
      <c r="K3767" s="20">
        <f>Разбивка_по_щитам!N3772</f>
        <v>0</v>
      </c>
      <c r="L3767" s="20"/>
      <c r="M3767" s="20">
        <f>Разбивка_по_щитам!P3772</f>
        <v>0</v>
      </c>
      <c r="N3767" s="20"/>
    </row>
    <row r="3768" spans="2:14" x14ac:dyDescent="0.2">
      <c r="B3768" s="20">
        <f>Разбивка_по_щитам!B3773</f>
        <v>0</v>
      </c>
      <c r="C3768" s="20">
        <f>Разбивка_по_щитам!C3773</f>
        <v>0</v>
      </c>
      <c r="D3768" s="20">
        <f>Разбивка_по_щитам!F3773</f>
        <v>0</v>
      </c>
      <c r="E3768" s="20">
        <f>Разбивка_по_щитам!H3773</f>
        <v>0</v>
      </c>
      <c r="F3768" s="20">
        <f>Разбивка_по_щитам!I3773</f>
        <v>0</v>
      </c>
      <c r="G3768" s="20">
        <f>Разбивка_по_щитам!J3773</f>
        <v>0</v>
      </c>
      <c r="H3768" s="20">
        <f>Разбивка_по_щитам!K3773</f>
        <v>0</v>
      </c>
      <c r="I3768" s="20">
        <f>Разбивка_по_щитам!L3773</f>
        <v>0</v>
      </c>
      <c r="J3768" s="20">
        <f>Разбивка_по_щитам!M3773</f>
        <v>0</v>
      </c>
      <c r="K3768" s="20">
        <f>Разбивка_по_щитам!N3773</f>
        <v>0</v>
      </c>
      <c r="L3768" s="20"/>
      <c r="M3768" s="20">
        <f>Разбивка_по_щитам!P3773</f>
        <v>0</v>
      </c>
      <c r="N3768" s="20"/>
    </row>
    <row r="3769" spans="2:14" x14ac:dyDescent="0.2">
      <c r="B3769" s="20">
        <f>Разбивка_по_щитам!B3774</f>
        <v>0</v>
      </c>
      <c r="C3769" s="20">
        <f>Разбивка_по_щитам!C3774</f>
        <v>0</v>
      </c>
      <c r="D3769" s="20">
        <f>Разбивка_по_щитам!F3774</f>
        <v>0</v>
      </c>
      <c r="E3769" s="20">
        <f>Разбивка_по_щитам!H3774</f>
        <v>0</v>
      </c>
      <c r="F3769" s="20">
        <f>Разбивка_по_щитам!I3774</f>
        <v>0</v>
      </c>
      <c r="G3769" s="20">
        <f>Разбивка_по_щитам!J3774</f>
        <v>0</v>
      </c>
      <c r="H3769" s="20">
        <f>Разбивка_по_щитам!K3774</f>
        <v>0</v>
      </c>
      <c r="I3769" s="20">
        <f>Разбивка_по_щитам!L3774</f>
        <v>0</v>
      </c>
      <c r="J3769" s="20">
        <f>Разбивка_по_щитам!M3774</f>
        <v>0</v>
      </c>
      <c r="K3769" s="20">
        <f>Разбивка_по_щитам!N3774</f>
        <v>0</v>
      </c>
      <c r="L3769" s="20"/>
      <c r="M3769" s="20">
        <f>Разбивка_по_щитам!P3774</f>
        <v>0</v>
      </c>
      <c r="N3769" s="20"/>
    </row>
    <row r="3770" spans="2:14" x14ac:dyDescent="0.2">
      <c r="B3770" s="20">
        <f>Разбивка_по_щитам!B3775</f>
        <v>0</v>
      </c>
      <c r="C3770" s="20">
        <f>Разбивка_по_щитам!C3775</f>
        <v>0</v>
      </c>
      <c r="D3770" s="20">
        <f>Разбивка_по_щитам!F3775</f>
        <v>0</v>
      </c>
      <c r="E3770" s="20">
        <f>Разбивка_по_щитам!H3775</f>
        <v>0</v>
      </c>
      <c r="F3770" s="20">
        <f>Разбивка_по_щитам!I3775</f>
        <v>0</v>
      </c>
      <c r="G3770" s="20">
        <f>Разбивка_по_щитам!J3775</f>
        <v>0</v>
      </c>
      <c r="H3770" s="20">
        <f>Разбивка_по_щитам!K3775</f>
        <v>0</v>
      </c>
      <c r="I3770" s="20">
        <f>Разбивка_по_щитам!L3775</f>
        <v>0</v>
      </c>
      <c r="J3770" s="20">
        <f>Разбивка_по_щитам!M3775</f>
        <v>0</v>
      </c>
      <c r="K3770" s="20">
        <f>Разбивка_по_щитам!N3775</f>
        <v>0</v>
      </c>
      <c r="L3770" s="20"/>
      <c r="M3770" s="20">
        <f>Разбивка_по_щитам!P3775</f>
        <v>0</v>
      </c>
      <c r="N3770" s="20"/>
    </row>
    <row r="3771" spans="2:14" x14ac:dyDescent="0.2">
      <c r="B3771" s="20">
        <f>Разбивка_по_щитам!B3776</f>
        <v>0</v>
      </c>
      <c r="C3771" s="20">
        <f>Разбивка_по_щитам!C3776</f>
        <v>0</v>
      </c>
      <c r="D3771" s="20">
        <f>Разбивка_по_щитам!F3776</f>
        <v>0</v>
      </c>
      <c r="E3771" s="20">
        <f>Разбивка_по_щитам!H3776</f>
        <v>0</v>
      </c>
      <c r="F3771" s="20">
        <f>Разбивка_по_щитам!I3776</f>
        <v>0</v>
      </c>
      <c r="G3771" s="20">
        <f>Разбивка_по_щитам!J3776</f>
        <v>0</v>
      </c>
      <c r="H3771" s="20">
        <f>Разбивка_по_щитам!K3776</f>
        <v>0</v>
      </c>
      <c r="I3771" s="20">
        <f>Разбивка_по_щитам!L3776</f>
        <v>0</v>
      </c>
      <c r="J3771" s="20">
        <f>Разбивка_по_щитам!M3776</f>
        <v>0</v>
      </c>
      <c r="K3771" s="20">
        <f>Разбивка_по_щитам!N3776</f>
        <v>0</v>
      </c>
      <c r="L3771" s="20"/>
      <c r="M3771" s="20">
        <f>Разбивка_по_щитам!P3776</f>
        <v>0</v>
      </c>
      <c r="N3771" s="20"/>
    </row>
    <row r="3772" spans="2:14" x14ac:dyDescent="0.2">
      <c r="B3772" s="20">
        <f>Разбивка_по_щитам!B3777</f>
        <v>0</v>
      </c>
      <c r="C3772" s="20">
        <f>Разбивка_по_щитам!C3777</f>
        <v>0</v>
      </c>
      <c r="D3772" s="20">
        <f>Разбивка_по_щитам!F3777</f>
        <v>0</v>
      </c>
      <c r="E3772" s="20">
        <f>Разбивка_по_щитам!H3777</f>
        <v>0</v>
      </c>
      <c r="F3772" s="20">
        <f>Разбивка_по_щитам!I3777</f>
        <v>0</v>
      </c>
      <c r="G3772" s="20">
        <f>Разбивка_по_щитам!J3777</f>
        <v>0</v>
      </c>
      <c r="H3772" s="20">
        <f>Разбивка_по_щитам!K3777</f>
        <v>0</v>
      </c>
      <c r="I3772" s="20">
        <f>Разбивка_по_щитам!L3777</f>
        <v>0</v>
      </c>
      <c r="J3772" s="20">
        <f>Разбивка_по_щитам!M3777</f>
        <v>0</v>
      </c>
      <c r="K3772" s="20">
        <f>Разбивка_по_щитам!N3777</f>
        <v>0</v>
      </c>
      <c r="L3772" s="20"/>
      <c r="M3772" s="20">
        <f>Разбивка_по_щитам!P3777</f>
        <v>0</v>
      </c>
      <c r="N3772" s="20"/>
    </row>
    <row r="3773" spans="2:14" x14ac:dyDescent="0.2">
      <c r="B3773" s="20">
        <f>Разбивка_по_щитам!B3778</f>
        <v>0</v>
      </c>
      <c r="C3773" s="20">
        <f>Разбивка_по_щитам!C3778</f>
        <v>0</v>
      </c>
      <c r="D3773" s="20">
        <f>Разбивка_по_щитам!F3778</f>
        <v>0</v>
      </c>
      <c r="E3773" s="20">
        <f>Разбивка_по_щитам!H3778</f>
        <v>0</v>
      </c>
      <c r="F3773" s="20">
        <f>Разбивка_по_щитам!I3778</f>
        <v>0</v>
      </c>
      <c r="G3773" s="20">
        <f>Разбивка_по_щитам!J3778</f>
        <v>0</v>
      </c>
      <c r="H3773" s="20">
        <f>Разбивка_по_щитам!K3778</f>
        <v>0</v>
      </c>
      <c r="I3773" s="20">
        <f>Разбивка_по_щитам!L3778</f>
        <v>0</v>
      </c>
      <c r="J3773" s="20">
        <f>Разбивка_по_щитам!M3778</f>
        <v>0</v>
      </c>
      <c r="K3773" s="20">
        <f>Разбивка_по_щитам!N3778</f>
        <v>0</v>
      </c>
      <c r="L3773" s="20"/>
      <c r="M3773" s="20">
        <f>Разбивка_по_щитам!P3778</f>
        <v>0</v>
      </c>
      <c r="N3773" s="20"/>
    </row>
    <row r="3774" spans="2:14" x14ac:dyDescent="0.2">
      <c r="B3774" s="20">
        <f>Разбивка_по_щитам!B3779</f>
        <v>0</v>
      </c>
      <c r="C3774" s="20">
        <f>Разбивка_по_щитам!C3779</f>
        <v>0</v>
      </c>
      <c r="D3774" s="20">
        <f>Разбивка_по_щитам!F3779</f>
        <v>0</v>
      </c>
      <c r="E3774" s="20">
        <f>Разбивка_по_щитам!H3779</f>
        <v>0</v>
      </c>
      <c r="F3774" s="20">
        <f>Разбивка_по_щитам!I3779</f>
        <v>0</v>
      </c>
      <c r="G3774" s="20">
        <f>Разбивка_по_щитам!J3779</f>
        <v>0</v>
      </c>
      <c r="H3774" s="20">
        <f>Разбивка_по_щитам!K3779</f>
        <v>0</v>
      </c>
      <c r="I3774" s="20">
        <f>Разбивка_по_щитам!L3779</f>
        <v>0</v>
      </c>
      <c r="J3774" s="20">
        <f>Разбивка_по_щитам!M3779</f>
        <v>0</v>
      </c>
      <c r="K3774" s="20">
        <f>Разбивка_по_щитам!N3779</f>
        <v>0</v>
      </c>
      <c r="L3774" s="20"/>
      <c r="M3774" s="20">
        <f>Разбивка_по_щитам!P3779</f>
        <v>0</v>
      </c>
      <c r="N3774" s="20"/>
    </row>
    <row r="3775" spans="2:14" x14ac:dyDescent="0.2">
      <c r="B3775" s="20">
        <f>Разбивка_по_щитам!B3780</f>
        <v>0</v>
      </c>
      <c r="C3775" s="20">
        <f>Разбивка_по_щитам!C3780</f>
        <v>0</v>
      </c>
      <c r="D3775" s="20">
        <f>Разбивка_по_щитам!F3780</f>
        <v>0</v>
      </c>
      <c r="E3775" s="20">
        <f>Разбивка_по_щитам!H3780</f>
        <v>0</v>
      </c>
      <c r="F3775" s="20">
        <f>Разбивка_по_щитам!I3780</f>
        <v>0</v>
      </c>
      <c r="G3775" s="20">
        <f>Разбивка_по_щитам!J3780</f>
        <v>0</v>
      </c>
      <c r="H3775" s="20">
        <f>Разбивка_по_щитам!K3780</f>
        <v>0</v>
      </c>
      <c r="I3775" s="20">
        <f>Разбивка_по_щитам!L3780</f>
        <v>0</v>
      </c>
      <c r="J3775" s="20">
        <f>Разбивка_по_щитам!M3780</f>
        <v>0</v>
      </c>
      <c r="K3775" s="20">
        <f>Разбивка_по_щитам!N3780</f>
        <v>0</v>
      </c>
      <c r="L3775" s="20"/>
      <c r="M3775" s="20">
        <f>Разбивка_по_щитам!P3780</f>
        <v>0</v>
      </c>
      <c r="N3775" s="20"/>
    </row>
    <row r="3776" spans="2:14" x14ac:dyDescent="0.2">
      <c r="B3776" s="20">
        <f>Разбивка_по_щитам!B3781</f>
        <v>0</v>
      </c>
      <c r="C3776" s="20">
        <f>Разбивка_по_щитам!C3781</f>
        <v>0</v>
      </c>
      <c r="D3776" s="20">
        <f>Разбивка_по_щитам!F3781</f>
        <v>0</v>
      </c>
      <c r="E3776" s="20">
        <f>Разбивка_по_щитам!H3781</f>
        <v>0</v>
      </c>
      <c r="F3776" s="20">
        <f>Разбивка_по_щитам!I3781</f>
        <v>0</v>
      </c>
      <c r="G3776" s="20">
        <f>Разбивка_по_щитам!J3781</f>
        <v>0</v>
      </c>
      <c r="H3776" s="20">
        <f>Разбивка_по_щитам!K3781</f>
        <v>0</v>
      </c>
      <c r="I3776" s="20">
        <f>Разбивка_по_щитам!L3781</f>
        <v>0</v>
      </c>
      <c r="J3776" s="20">
        <f>Разбивка_по_щитам!M3781</f>
        <v>0</v>
      </c>
      <c r="K3776" s="20">
        <f>Разбивка_по_щитам!N3781</f>
        <v>0</v>
      </c>
      <c r="L3776" s="20"/>
      <c r="M3776" s="20">
        <f>Разбивка_по_щитам!P3781</f>
        <v>0</v>
      </c>
      <c r="N3776" s="20"/>
    </row>
    <row r="3777" spans="2:14" x14ac:dyDescent="0.2">
      <c r="B3777" s="20">
        <f>Разбивка_по_щитам!B3782</f>
        <v>0</v>
      </c>
      <c r="C3777" s="20">
        <f>Разбивка_по_щитам!C3782</f>
        <v>0</v>
      </c>
      <c r="D3777" s="20">
        <f>Разбивка_по_щитам!F3782</f>
        <v>0</v>
      </c>
      <c r="E3777" s="20">
        <f>Разбивка_по_щитам!H3782</f>
        <v>0</v>
      </c>
      <c r="F3777" s="20">
        <f>Разбивка_по_щитам!I3782</f>
        <v>0</v>
      </c>
      <c r="G3777" s="20">
        <f>Разбивка_по_щитам!J3782</f>
        <v>0</v>
      </c>
      <c r="H3777" s="20">
        <f>Разбивка_по_щитам!K3782</f>
        <v>0</v>
      </c>
      <c r="I3777" s="20">
        <f>Разбивка_по_щитам!L3782</f>
        <v>0</v>
      </c>
      <c r="J3777" s="20">
        <f>Разбивка_по_щитам!M3782</f>
        <v>0</v>
      </c>
      <c r="K3777" s="20">
        <f>Разбивка_по_щитам!N3782</f>
        <v>0</v>
      </c>
      <c r="L3777" s="20"/>
      <c r="M3777" s="20">
        <f>Разбивка_по_щитам!P3782</f>
        <v>0</v>
      </c>
      <c r="N3777" s="20"/>
    </row>
    <row r="3778" spans="2:14" x14ac:dyDescent="0.2">
      <c r="B3778" s="20">
        <f>Разбивка_по_щитам!B3783</f>
        <v>0</v>
      </c>
      <c r="C3778" s="20">
        <f>Разбивка_по_щитам!C3783</f>
        <v>0</v>
      </c>
      <c r="D3778" s="20">
        <f>Разбивка_по_щитам!F3783</f>
        <v>0</v>
      </c>
      <c r="E3778" s="20">
        <f>Разбивка_по_щитам!H3783</f>
        <v>0</v>
      </c>
      <c r="F3778" s="20">
        <f>Разбивка_по_щитам!I3783</f>
        <v>0</v>
      </c>
      <c r="G3778" s="20">
        <f>Разбивка_по_щитам!J3783</f>
        <v>0</v>
      </c>
      <c r="H3778" s="20">
        <f>Разбивка_по_щитам!K3783</f>
        <v>0</v>
      </c>
      <c r="I3778" s="20">
        <f>Разбивка_по_щитам!L3783</f>
        <v>0</v>
      </c>
      <c r="J3778" s="20">
        <f>Разбивка_по_щитам!M3783</f>
        <v>0</v>
      </c>
      <c r="K3778" s="20">
        <f>Разбивка_по_щитам!N3783</f>
        <v>0</v>
      </c>
      <c r="L3778" s="20"/>
      <c r="M3778" s="20">
        <f>Разбивка_по_щитам!P3783</f>
        <v>0</v>
      </c>
      <c r="N3778" s="20"/>
    </row>
    <row r="3779" spans="2:14" x14ac:dyDescent="0.2">
      <c r="B3779" s="20">
        <f>Разбивка_по_щитам!B3784</f>
        <v>0</v>
      </c>
      <c r="C3779" s="20">
        <f>Разбивка_по_щитам!C3784</f>
        <v>0</v>
      </c>
      <c r="D3779" s="20">
        <f>Разбивка_по_щитам!F3784</f>
        <v>0</v>
      </c>
      <c r="E3779" s="20">
        <f>Разбивка_по_щитам!H3784</f>
        <v>0</v>
      </c>
      <c r="F3779" s="20">
        <f>Разбивка_по_щитам!I3784</f>
        <v>0</v>
      </c>
      <c r="G3779" s="20">
        <f>Разбивка_по_щитам!J3784</f>
        <v>0</v>
      </c>
      <c r="H3779" s="20">
        <f>Разбивка_по_щитам!K3784</f>
        <v>0</v>
      </c>
      <c r="I3779" s="20">
        <f>Разбивка_по_щитам!L3784</f>
        <v>0</v>
      </c>
      <c r="J3779" s="20">
        <f>Разбивка_по_щитам!M3784</f>
        <v>0</v>
      </c>
      <c r="K3779" s="20">
        <f>Разбивка_по_щитам!N3784</f>
        <v>0</v>
      </c>
      <c r="L3779" s="20"/>
      <c r="M3779" s="20">
        <f>Разбивка_по_щитам!P3784</f>
        <v>0</v>
      </c>
      <c r="N3779" s="20"/>
    </row>
    <row r="3780" spans="2:14" x14ac:dyDescent="0.2">
      <c r="B3780" s="20">
        <f>Разбивка_по_щитам!B3785</f>
        <v>0</v>
      </c>
      <c r="C3780" s="20">
        <f>Разбивка_по_щитам!C3785</f>
        <v>0</v>
      </c>
      <c r="D3780" s="20">
        <f>Разбивка_по_щитам!F3785</f>
        <v>0</v>
      </c>
      <c r="E3780" s="20">
        <f>Разбивка_по_щитам!H3785</f>
        <v>0</v>
      </c>
      <c r="F3780" s="20">
        <f>Разбивка_по_щитам!I3785</f>
        <v>0</v>
      </c>
      <c r="G3780" s="20">
        <f>Разбивка_по_щитам!J3785</f>
        <v>0</v>
      </c>
      <c r="H3780" s="20">
        <f>Разбивка_по_щитам!K3785</f>
        <v>0</v>
      </c>
      <c r="I3780" s="20">
        <f>Разбивка_по_щитам!L3785</f>
        <v>0</v>
      </c>
      <c r="J3780" s="20">
        <f>Разбивка_по_щитам!M3785</f>
        <v>0</v>
      </c>
      <c r="K3780" s="20">
        <f>Разбивка_по_щитам!N3785</f>
        <v>0</v>
      </c>
      <c r="L3780" s="20"/>
      <c r="M3780" s="20">
        <f>Разбивка_по_щитам!P3785</f>
        <v>0</v>
      </c>
      <c r="N3780" s="20"/>
    </row>
    <row r="3781" spans="2:14" x14ac:dyDescent="0.2">
      <c r="B3781" s="20">
        <f>Разбивка_по_щитам!B3786</f>
        <v>0</v>
      </c>
      <c r="C3781" s="20">
        <f>Разбивка_по_щитам!C3786</f>
        <v>0</v>
      </c>
      <c r="D3781" s="20">
        <f>Разбивка_по_щитам!F3786</f>
        <v>0</v>
      </c>
      <c r="E3781" s="20">
        <f>Разбивка_по_щитам!H3786</f>
        <v>0</v>
      </c>
      <c r="F3781" s="20">
        <f>Разбивка_по_щитам!I3786</f>
        <v>0</v>
      </c>
      <c r="G3781" s="20">
        <f>Разбивка_по_щитам!J3786</f>
        <v>0</v>
      </c>
      <c r="H3781" s="20">
        <f>Разбивка_по_щитам!K3786</f>
        <v>0</v>
      </c>
      <c r="I3781" s="20">
        <f>Разбивка_по_щитам!L3786</f>
        <v>0</v>
      </c>
      <c r="J3781" s="20">
        <f>Разбивка_по_щитам!M3786</f>
        <v>0</v>
      </c>
      <c r="K3781" s="20">
        <f>Разбивка_по_щитам!N3786</f>
        <v>0</v>
      </c>
      <c r="L3781" s="20"/>
      <c r="M3781" s="20">
        <f>Разбивка_по_щитам!P3786</f>
        <v>0</v>
      </c>
      <c r="N3781" s="20"/>
    </row>
    <row r="3782" spans="2:14" x14ac:dyDescent="0.2">
      <c r="B3782" s="20">
        <f>Разбивка_по_щитам!B3787</f>
        <v>0</v>
      </c>
      <c r="C3782" s="20">
        <f>Разбивка_по_щитам!C3787</f>
        <v>0</v>
      </c>
      <c r="D3782" s="20">
        <f>Разбивка_по_щитам!F3787</f>
        <v>0</v>
      </c>
      <c r="E3782" s="20">
        <f>Разбивка_по_щитам!H3787</f>
        <v>0</v>
      </c>
      <c r="F3782" s="20">
        <f>Разбивка_по_щитам!I3787</f>
        <v>0</v>
      </c>
      <c r="G3782" s="20">
        <f>Разбивка_по_щитам!J3787</f>
        <v>0</v>
      </c>
      <c r="H3782" s="20">
        <f>Разбивка_по_щитам!K3787</f>
        <v>0</v>
      </c>
      <c r="I3782" s="20">
        <f>Разбивка_по_щитам!L3787</f>
        <v>0</v>
      </c>
      <c r="J3782" s="20">
        <f>Разбивка_по_щитам!M3787</f>
        <v>0</v>
      </c>
      <c r="K3782" s="20">
        <f>Разбивка_по_щитам!N3787</f>
        <v>0</v>
      </c>
      <c r="L3782" s="20"/>
      <c r="M3782" s="20">
        <f>Разбивка_по_щитам!P3787</f>
        <v>0</v>
      </c>
      <c r="N3782" s="20"/>
    </row>
    <row r="3783" spans="2:14" x14ac:dyDescent="0.2">
      <c r="B3783" s="20">
        <f>Разбивка_по_щитам!B3788</f>
        <v>0</v>
      </c>
      <c r="C3783" s="20">
        <f>Разбивка_по_щитам!C3788</f>
        <v>0</v>
      </c>
      <c r="D3783" s="20">
        <f>Разбивка_по_щитам!F3788</f>
        <v>0</v>
      </c>
      <c r="E3783" s="20">
        <f>Разбивка_по_щитам!H3788</f>
        <v>0</v>
      </c>
      <c r="F3783" s="20">
        <f>Разбивка_по_щитам!I3788</f>
        <v>0</v>
      </c>
      <c r="G3783" s="20">
        <f>Разбивка_по_щитам!J3788</f>
        <v>0</v>
      </c>
      <c r="H3783" s="20">
        <f>Разбивка_по_щитам!K3788</f>
        <v>0</v>
      </c>
      <c r="I3783" s="20">
        <f>Разбивка_по_щитам!L3788</f>
        <v>0</v>
      </c>
      <c r="J3783" s="20">
        <f>Разбивка_по_щитам!M3788</f>
        <v>0</v>
      </c>
      <c r="K3783" s="20">
        <f>Разбивка_по_щитам!N3788</f>
        <v>0</v>
      </c>
      <c r="L3783" s="20"/>
      <c r="M3783" s="20">
        <f>Разбивка_по_щитам!P3788</f>
        <v>0</v>
      </c>
      <c r="N3783" s="20"/>
    </row>
    <row r="3784" spans="2:14" x14ac:dyDescent="0.2">
      <c r="B3784" s="20">
        <f>Разбивка_по_щитам!B3789</f>
        <v>0</v>
      </c>
      <c r="C3784" s="20">
        <f>Разбивка_по_щитам!C3789</f>
        <v>0</v>
      </c>
      <c r="D3784" s="20">
        <f>Разбивка_по_щитам!F3789</f>
        <v>0</v>
      </c>
      <c r="E3784" s="20">
        <f>Разбивка_по_щитам!H3789</f>
        <v>0</v>
      </c>
      <c r="F3784" s="20">
        <f>Разбивка_по_щитам!I3789</f>
        <v>0</v>
      </c>
      <c r="G3784" s="20">
        <f>Разбивка_по_щитам!J3789</f>
        <v>0</v>
      </c>
      <c r="H3784" s="20">
        <f>Разбивка_по_щитам!K3789</f>
        <v>0</v>
      </c>
      <c r="I3784" s="20">
        <f>Разбивка_по_щитам!L3789</f>
        <v>0</v>
      </c>
      <c r="J3784" s="20">
        <f>Разбивка_по_щитам!M3789</f>
        <v>0</v>
      </c>
      <c r="K3784" s="20">
        <f>Разбивка_по_щитам!N3789</f>
        <v>0</v>
      </c>
      <c r="L3784" s="20"/>
      <c r="M3784" s="20">
        <f>Разбивка_по_щитам!P3789</f>
        <v>0</v>
      </c>
      <c r="N3784" s="20"/>
    </row>
    <row r="3785" spans="2:14" x14ac:dyDescent="0.2">
      <c r="B3785" s="20">
        <f>Разбивка_по_щитам!B3790</f>
        <v>0</v>
      </c>
      <c r="C3785" s="20">
        <f>Разбивка_по_щитам!C3790</f>
        <v>0</v>
      </c>
      <c r="D3785" s="20">
        <f>Разбивка_по_щитам!F3790</f>
        <v>0</v>
      </c>
      <c r="E3785" s="20">
        <f>Разбивка_по_щитам!H3790</f>
        <v>0</v>
      </c>
      <c r="F3785" s="20">
        <f>Разбивка_по_щитам!I3790</f>
        <v>0</v>
      </c>
      <c r="G3785" s="20">
        <f>Разбивка_по_щитам!J3790</f>
        <v>0</v>
      </c>
      <c r="H3785" s="20">
        <f>Разбивка_по_щитам!K3790</f>
        <v>0</v>
      </c>
      <c r="I3785" s="20">
        <f>Разбивка_по_щитам!L3790</f>
        <v>0</v>
      </c>
      <c r="J3785" s="20">
        <f>Разбивка_по_щитам!M3790</f>
        <v>0</v>
      </c>
      <c r="K3785" s="20">
        <f>Разбивка_по_щитам!N3790</f>
        <v>0</v>
      </c>
      <c r="L3785" s="20"/>
      <c r="M3785" s="20">
        <f>Разбивка_по_щитам!P3790</f>
        <v>0</v>
      </c>
      <c r="N3785" s="20"/>
    </row>
    <row r="3786" spans="2:14" x14ac:dyDescent="0.2">
      <c r="B3786" s="20">
        <f>Разбивка_по_щитам!B3791</f>
        <v>0</v>
      </c>
      <c r="C3786" s="20">
        <f>Разбивка_по_щитам!C3791</f>
        <v>0</v>
      </c>
      <c r="D3786" s="20">
        <f>Разбивка_по_щитам!F3791</f>
        <v>0</v>
      </c>
      <c r="E3786" s="20">
        <f>Разбивка_по_щитам!H3791</f>
        <v>0</v>
      </c>
      <c r="F3786" s="20">
        <f>Разбивка_по_щитам!I3791</f>
        <v>0</v>
      </c>
      <c r="G3786" s="20">
        <f>Разбивка_по_щитам!J3791</f>
        <v>0</v>
      </c>
      <c r="H3786" s="20">
        <f>Разбивка_по_щитам!K3791</f>
        <v>0</v>
      </c>
      <c r="I3786" s="20">
        <f>Разбивка_по_щитам!L3791</f>
        <v>0</v>
      </c>
      <c r="J3786" s="20">
        <f>Разбивка_по_щитам!M3791</f>
        <v>0</v>
      </c>
      <c r="K3786" s="20">
        <f>Разбивка_по_щитам!N3791</f>
        <v>0</v>
      </c>
      <c r="L3786" s="20"/>
      <c r="M3786" s="20">
        <f>Разбивка_по_щитам!P3791</f>
        <v>0</v>
      </c>
      <c r="N3786" s="20"/>
    </row>
    <row r="3787" spans="2:14" x14ac:dyDescent="0.2">
      <c r="B3787" s="20">
        <f>Разбивка_по_щитам!B3792</f>
        <v>0</v>
      </c>
      <c r="C3787" s="20">
        <f>Разбивка_по_щитам!C3792</f>
        <v>0</v>
      </c>
      <c r="D3787" s="20">
        <f>Разбивка_по_щитам!F3792</f>
        <v>0</v>
      </c>
      <c r="E3787" s="20">
        <f>Разбивка_по_щитам!H3792</f>
        <v>0</v>
      </c>
      <c r="F3787" s="20">
        <f>Разбивка_по_щитам!I3792</f>
        <v>0</v>
      </c>
      <c r="G3787" s="20">
        <f>Разбивка_по_щитам!J3792</f>
        <v>0</v>
      </c>
      <c r="H3787" s="20">
        <f>Разбивка_по_щитам!K3792</f>
        <v>0</v>
      </c>
      <c r="I3787" s="20">
        <f>Разбивка_по_щитам!L3792</f>
        <v>0</v>
      </c>
      <c r="J3787" s="20">
        <f>Разбивка_по_щитам!M3792</f>
        <v>0</v>
      </c>
      <c r="K3787" s="20">
        <f>Разбивка_по_щитам!N3792</f>
        <v>0</v>
      </c>
      <c r="L3787" s="20"/>
      <c r="M3787" s="20">
        <f>Разбивка_по_щитам!P3792</f>
        <v>0</v>
      </c>
      <c r="N3787" s="20"/>
    </row>
    <row r="3788" spans="2:14" x14ac:dyDescent="0.2">
      <c r="B3788" s="20">
        <f>Разбивка_по_щитам!B3793</f>
        <v>0</v>
      </c>
      <c r="C3788" s="20">
        <f>Разбивка_по_щитам!C3793</f>
        <v>0</v>
      </c>
      <c r="D3788" s="20">
        <f>Разбивка_по_щитам!F3793</f>
        <v>0</v>
      </c>
      <c r="E3788" s="20">
        <f>Разбивка_по_щитам!H3793</f>
        <v>0</v>
      </c>
      <c r="F3788" s="20">
        <f>Разбивка_по_щитам!I3793</f>
        <v>0</v>
      </c>
      <c r="G3788" s="20">
        <f>Разбивка_по_щитам!J3793</f>
        <v>0</v>
      </c>
      <c r="H3788" s="20">
        <f>Разбивка_по_щитам!K3793</f>
        <v>0</v>
      </c>
      <c r="I3788" s="20">
        <f>Разбивка_по_щитам!L3793</f>
        <v>0</v>
      </c>
      <c r="J3788" s="20">
        <f>Разбивка_по_щитам!M3793</f>
        <v>0</v>
      </c>
      <c r="K3788" s="20">
        <f>Разбивка_по_щитам!N3793</f>
        <v>0</v>
      </c>
      <c r="L3788" s="20"/>
      <c r="M3788" s="20">
        <f>Разбивка_по_щитам!P3793</f>
        <v>0</v>
      </c>
      <c r="N3788" s="20"/>
    </row>
    <row r="3789" spans="2:14" x14ac:dyDescent="0.2">
      <c r="B3789" s="20">
        <f>Разбивка_по_щитам!B3794</f>
        <v>0</v>
      </c>
      <c r="C3789" s="20">
        <f>Разбивка_по_щитам!C3794</f>
        <v>0</v>
      </c>
      <c r="D3789" s="20">
        <f>Разбивка_по_щитам!F3794</f>
        <v>0</v>
      </c>
      <c r="E3789" s="20">
        <f>Разбивка_по_щитам!H3794</f>
        <v>0</v>
      </c>
      <c r="F3789" s="20">
        <f>Разбивка_по_щитам!I3794</f>
        <v>0</v>
      </c>
      <c r="G3789" s="20">
        <f>Разбивка_по_щитам!J3794</f>
        <v>0</v>
      </c>
      <c r="H3789" s="20">
        <f>Разбивка_по_щитам!K3794</f>
        <v>0</v>
      </c>
      <c r="I3789" s="20">
        <f>Разбивка_по_щитам!L3794</f>
        <v>0</v>
      </c>
      <c r="J3789" s="20">
        <f>Разбивка_по_щитам!M3794</f>
        <v>0</v>
      </c>
      <c r="K3789" s="20">
        <f>Разбивка_по_щитам!N3794</f>
        <v>0</v>
      </c>
      <c r="L3789" s="20"/>
      <c r="M3789" s="20">
        <f>Разбивка_по_щитам!P3794</f>
        <v>0</v>
      </c>
      <c r="N3789" s="20"/>
    </row>
    <row r="3790" spans="2:14" x14ac:dyDescent="0.2">
      <c r="B3790" s="20">
        <f>Разбивка_по_щитам!B3795</f>
        <v>0</v>
      </c>
      <c r="C3790" s="20">
        <f>Разбивка_по_щитам!C3795</f>
        <v>0</v>
      </c>
      <c r="D3790" s="20">
        <f>Разбивка_по_щитам!F3795</f>
        <v>0</v>
      </c>
      <c r="E3790" s="20">
        <f>Разбивка_по_щитам!H3795</f>
        <v>0</v>
      </c>
      <c r="F3790" s="20">
        <f>Разбивка_по_щитам!I3795</f>
        <v>0</v>
      </c>
      <c r="G3790" s="20">
        <f>Разбивка_по_щитам!J3795</f>
        <v>0</v>
      </c>
      <c r="H3790" s="20">
        <f>Разбивка_по_щитам!K3795</f>
        <v>0</v>
      </c>
      <c r="I3790" s="20">
        <f>Разбивка_по_щитам!L3795</f>
        <v>0</v>
      </c>
      <c r="J3790" s="20">
        <f>Разбивка_по_щитам!M3795</f>
        <v>0</v>
      </c>
      <c r="K3790" s="20">
        <f>Разбивка_по_щитам!N3795</f>
        <v>0</v>
      </c>
      <c r="L3790" s="20"/>
      <c r="M3790" s="20">
        <f>Разбивка_по_щитам!P3795</f>
        <v>0</v>
      </c>
      <c r="N3790" s="20"/>
    </row>
    <row r="3791" spans="2:14" x14ac:dyDescent="0.2">
      <c r="B3791" s="20">
        <f>Разбивка_по_щитам!B3796</f>
        <v>0</v>
      </c>
      <c r="C3791" s="20">
        <f>Разбивка_по_щитам!C3796</f>
        <v>0</v>
      </c>
      <c r="D3791" s="20">
        <f>Разбивка_по_щитам!F3796</f>
        <v>0</v>
      </c>
      <c r="E3791" s="20">
        <f>Разбивка_по_щитам!H3796</f>
        <v>0</v>
      </c>
      <c r="F3791" s="20">
        <f>Разбивка_по_щитам!I3796</f>
        <v>0</v>
      </c>
      <c r="G3791" s="20">
        <f>Разбивка_по_щитам!J3796</f>
        <v>0</v>
      </c>
      <c r="H3791" s="20">
        <f>Разбивка_по_щитам!K3796</f>
        <v>0</v>
      </c>
      <c r="I3791" s="20">
        <f>Разбивка_по_щитам!L3796</f>
        <v>0</v>
      </c>
      <c r="J3791" s="20">
        <f>Разбивка_по_щитам!M3796</f>
        <v>0</v>
      </c>
      <c r="K3791" s="20">
        <f>Разбивка_по_щитам!N3796</f>
        <v>0</v>
      </c>
      <c r="L3791" s="20"/>
      <c r="M3791" s="20">
        <f>Разбивка_по_щитам!P3796</f>
        <v>0</v>
      </c>
      <c r="N3791" s="20"/>
    </row>
    <row r="3792" spans="2:14" x14ac:dyDescent="0.2">
      <c r="B3792" s="20">
        <f>Разбивка_по_щитам!B3797</f>
        <v>0</v>
      </c>
      <c r="C3792" s="20">
        <f>Разбивка_по_щитам!C3797</f>
        <v>0</v>
      </c>
      <c r="D3792" s="20">
        <f>Разбивка_по_щитам!F3797</f>
        <v>0</v>
      </c>
      <c r="E3792" s="20">
        <f>Разбивка_по_щитам!H3797</f>
        <v>0</v>
      </c>
      <c r="F3792" s="20">
        <f>Разбивка_по_щитам!I3797</f>
        <v>0</v>
      </c>
      <c r="G3792" s="20">
        <f>Разбивка_по_щитам!J3797</f>
        <v>0</v>
      </c>
      <c r="H3792" s="20">
        <f>Разбивка_по_щитам!K3797</f>
        <v>0</v>
      </c>
      <c r="I3792" s="20">
        <f>Разбивка_по_щитам!L3797</f>
        <v>0</v>
      </c>
      <c r="J3792" s="20">
        <f>Разбивка_по_щитам!M3797</f>
        <v>0</v>
      </c>
      <c r="K3792" s="20">
        <f>Разбивка_по_щитам!N3797</f>
        <v>0</v>
      </c>
      <c r="L3792" s="20"/>
      <c r="M3792" s="20">
        <f>Разбивка_по_щитам!P3797</f>
        <v>0</v>
      </c>
      <c r="N3792" s="20"/>
    </row>
    <row r="3793" spans="2:14" x14ac:dyDescent="0.2">
      <c r="B3793" s="20">
        <f>Разбивка_по_щитам!B3798</f>
        <v>0</v>
      </c>
      <c r="C3793" s="20">
        <f>Разбивка_по_щитам!C3798</f>
        <v>0</v>
      </c>
      <c r="D3793" s="20">
        <f>Разбивка_по_щитам!F3798</f>
        <v>0</v>
      </c>
      <c r="E3793" s="20">
        <f>Разбивка_по_щитам!H3798</f>
        <v>0</v>
      </c>
      <c r="F3793" s="20">
        <f>Разбивка_по_щитам!I3798</f>
        <v>0</v>
      </c>
      <c r="G3793" s="20">
        <f>Разбивка_по_щитам!J3798</f>
        <v>0</v>
      </c>
      <c r="H3793" s="20">
        <f>Разбивка_по_щитам!K3798</f>
        <v>0</v>
      </c>
      <c r="I3793" s="20">
        <f>Разбивка_по_щитам!L3798</f>
        <v>0</v>
      </c>
      <c r="J3793" s="20">
        <f>Разбивка_по_щитам!M3798</f>
        <v>0</v>
      </c>
      <c r="K3793" s="20">
        <f>Разбивка_по_щитам!N3798</f>
        <v>0</v>
      </c>
      <c r="L3793" s="20"/>
      <c r="M3793" s="20">
        <f>Разбивка_по_щитам!P3798</f>
        <v>0</v>
      </c>
      <c r="N3793" s="20"/>
    </row>
    <row r="3794" spans="2:14" x14ac:dyDescent="0.2">
      <c r="B3794" s="20">
        <f>Разбивка_по_щитам!B3799</f>
        <v>0</v>
      </c>
      <c r="C3794" s="20">
        <f>Разбивка_по_щитам!C3799</f>
        <v>0</v>
      </c>
      <c r="D3794" s="20">
        <f>Разбивка_по_щитам!F3799</f>
        <v>0</v>
      </c>
      <c r="E3794" s="20">
        <f>Разбивка_по_щитам!H3799</f>
        <v>0</v>
      </c>
      <c r="F3794" s="20">
        <f>Разбивка_по_щитам!I3799</f>
        <v>0</v>
      </c>
      <c r="G3794" s="20">
        <f>Разбивка_по_щитам!J3799</f>
        <v>0</v>
      </c>
      <c r="H3794" s="20">
        <f>Разбивка_по_щитам!K3799</f>
        <v>0</v>
      </c>
      <c r="I3794" s="20">
        <f>Разбивка_по_щитам!L3799</f>
        <v>0</v>
      </c>
      <c r="J3794" s="20">
        <f>Разбивка_по_щитам!M3799</f>
        <v>0</v>
      </c>
      <c r="K3794" s="20">
        <f>Разбивка_по_щитам!N3799</f>
        <v>0</v>
      </c>
      <c r="L3794" s="20"/>
      <c r="M3794" s="20">
        <f>Разбивка_по_щитам!P3799</f>
        <v>0</v>
      </c>
      <c r="N3794" s="20"/>
    </row>
    <row r="3795" spans="2:14" x14ac:dyDescent="0.2">
      <c r="B3795" s="20">
        <f>Разбивка_по_щитам!B3800</f>
        <v>0</v>
      </c>
      <c r="C3795" s="20">
        <f>Разбивка_по_щитам!C3800</f>
        <v>0</v>
      </c>
      <c r="D3795" s="20">
        <f>Разбивка_по_щитам!F3800</f>
        <v>0</v>
      </c>
      <c r="E3795" s="20">
        <f>Разбивка_по_щитам!H3800</f>
        <v>0</v>
      </c>
      <c r="F3795" s="20">
        <f>Разбивка_по_щитам!I3800</f>
        <v>0</v>
      </c>
      <c r="G3795" s="20">
        <f>Разбивка_по_щитам!J3800</f>
        <v>0</v>
      </c>
      <c r="H3795" s="20">
        <f>Разбивка_по_щитам!K3800</f>
        <v>0</v>
      </c>
      <c r="I3795" s="20">
        <f>Разбивка_по_щитам!L3800</f>
        <v>0</v>
      </c>
      <c r="J3795" s="20">
        <f>Разбивка_по_щитам!M3800</f>
        <v>0</v>
      </c>
      <c r="K3795" s="20">
        <f>Разбивка_по_щитам!N3800</f>
        <v>0</v>
      </c>
      <c r="L3795" s="20"/>
      <c r="M3795" s="20">
        <f>Разбивка_по_щитам!P3800</f>
        <v>0</v>
      </c>
      <c r="N3795" s="20"/>
    </row>
    <row r="3796" spans="2:14" x14ac:dyDescent="0.2">
      <c r="B3796" s="20">
        <f>Разбивка_по_щитам!B3801</f>
        <v>0</v>
      </c>
      <c r="C3796" s="20">
        <f>Разбивка_по_щитам!C3801</f>
        <v>0</v>
      </c>
      <c r="D3796" s="20">
        <f>Разбивка_по_щитам!F3801</f>
        <v>0</v>
      </c>
      <c r="E3796" s="20">
        <f>Разбивка_по_щитам!H3801</f>
        <v>0</v>
      </c>
      <c r="F3796" s="20">
        <f>Разбивка_по_щитам!I3801</f>
        <v>0</v>
      </c>
      <c r="G3796" s="20">
        <f>Разбивка_по_щитам!J3801</f>
        <v>0</v>
      </c>
      <c r="H3796" s="20">
        <f>Разбивка_по_щитам!K3801</f>
        <v>0</v>
      </c>
      <c r="I3796" s="20">
        <f>Разбивка_по_щитам!L3801</f>
        <v>0</v>
      </c>
      <c r="J3796" s="20">
        <f>Разбивка_по_щитам!M3801</f>
        <v>0</v>
      </c>
      <c r="K3796" s="20">
        <f>Разбивка_по_щитам!N3801</f>
        <v>0</v>
      </c>
      <c r="L3796" s="20"/>
      <c r="M3796" s="20">
        <f>Разбивка_по_щитам!P3801</f>
        <v>0</v>
      </c>
      <c r="N3796" s="20"/>
    </row>
    <row r="3797" spans="2:14" x14ac:dyDescent="0.2">
      <c r="B3797" s="20">
        <f>Разбивка_по_щитам!B3802</f>
        <v>0</v>
      </c>
      <c r="C3797" s="20">
        <f>Разбивка_по_щитам!C3802</f>
        <v>0</v>
      </c>
      <c r="D3797" s="20">
        <f>Разбивка_по_щитам!F3802</f>
        <v>0</v>
      </c>
      <c r="E3797" s="20">
        <f>Разбивка_по_щитам!H3802</f>
        <v>0</v>
      </c>
      <c r="F3797" s="20">
        <f>Разбивка_по_щитам!I3802</f>
        <v>0</v>
      </c>
      <c r="G3797" s="20">
        <f>Разбивка_по_щитам!J3802</f>
        <v>0</v>
      </c>
      <c r="H3797" s="20">
        <f>Разбивка_по_щитам!K3802</f>
        <v>0</v>
      </c>
      <c r="I3797" s="20">
        <f>Разбивка_по_щитам!L3802</f>
        <v>0</v>
      </c>
      <c r="J3797" s="20">
        <f>Разбивка_по_щитам!M3802</f>
        <v>0</v>
      </c>
      <c r="K3797" s="20">
        <f>Разбивка_по_щитам!N3802</f>
        <v>0</v>
      </c>
      <c r="L3797" s="20"/>
      <c r="M3797" s="20">
        <f>Разбивка_по_щитам!P3802</f>
        <v>0</v>
      </c>
      <c r="N3797" s="20"/>
    </row>
    <row r="3798" spans="2:14" x14ac:dyDescent="0.2">
      <c r="B3798" s="20">
        <f>Разбивка_по_щитам!B3803</f>
        <v>0</v>
      </c>
      <c r="C3798" s="20">
        <f>Разбивка_по_щитам!C3803</f>
        <v>0</v>
      </c>
      <c r="D3798" s="20">
        <f>Разбивка_по_щитам!F3803</f>
        <v>0</v>
      </c>
      <c r="E3798" s="20">
        <f>Разбивка_по_щитам!H3803</f>
        <v>0</v>
      </c>
      <c r="F3798" s="20">
        <f>Разбивка_по_щитам!I3803</f>
        <v>0</v>
      </c>
      <c r="G3798" s="20">
        <f>Разбивка_по_щитам!J3803</f>
        <v>0</v>
      </c>
      <c r="H3798" s="20">
        <f>Разбивка_по_щитам!K3803</f>
        <v>0</v>
      </c>
      <c r="I3798" s="20">
        <f>Разбивка_по_щитам!L3803</f>
        <v>0</v>
      </c>
      <c r="J3798" s="20">
        <f>Разбивка_по_щитам!M3803</f>
        <v>0</v>
      </c>
      <c r="K3798" s="20">
        <f>Разбивка_по_щитам!N3803</f>
        <v>0</v>
      </c>
      <c r="L3798" s="20"/>
      <c r="M3798" s="20">
        <f>Разбивка_по_щитам!P3803</f>
        <v>0</v>
      </c>
      <c r="N3798" s="20"/>
    </row>
    <row r="3799" spans="2:14" x14ac:dyDescent="0.2">
      <c r="B3799" s="20">
        <f>Разбивка_по_щитам!B3804</f>
        <v>0</v>
      </c>
      <c r="C3799" s="20">
        <f>Разбивка_по_щитам!C3804</f>
        <v>0</v>
      </c>
      <c r="D3799" s="20">
        <f>Разбивка_по_щитам!F3804</f>
        <v>0</v>
      </c>
      <c r="E3799" s="20">
        <f>Разбивка_по_щитам!H3804</f>
        <v>0</v>
      </c>
      <c r="F3799" s="20">
        <f>Разбивка_по_щитам!I3804</f>
        <v>0</v>
      </c>
      <c r="G3799" s="20">
        <f>Разбивка_по_щитам!J3804</f>
        <v>0</v>
      </c>
      <c r="H3799" s="20">
        <f>Разбивка_по_щитам!K3804</f>
        <v>0</v>
      </c>
      <c r="I3799" s="20">
        <f>Разбивка_по_щитам!L3804</f>
        <v>0</v>
      </c>
      <c r="J3799" s="20">
        <f>Разбивка_по_щитам!M3804</f>
        <v>0</v>
      </c>
      <c r="K3799" s="20">
        <f>Разбивка_по_щитам!N3804</f>
        <v>0</v>
      </c>
      <c r="L3799" s="20"/>
      <c r="M3799" s="20">
        <f>Разбивка_по_щитам!P3804</f>
        <v>0</v>
      </c>
      <c r="N3799" s="20"/>
    </row>
    <row r="3800" spans="2:14" x14ac:dyDescent="0.2">
      <c r="B3800" s="20">
        <f>Разбивка_по_щитам!B3805</f>
        <v>0</v>
      </c>
      <c r="C3800" s="20">
        <f>Разбивка_по_щитам!C3805</f>
        <v>0</v>
      </c>
      <c r="D3800" s="20">
        <f>Разбивка_по_щитам!F3805</f>
        <v>0</v>
      </c>
      <c r="E3800" s="20">
        <f>Разбивка_по_щитам!H3805</f>
        <v>0</v>
      </c>
      <c r="F3800" s="20">
        <f>Разбивка_по_щитам!I3805</f>
        <v>0</v>
      </c>
      <c r="G3800" s="20">
        <f>Разбивка_по_щитам!J3805</f>
        <v>0</v>
      </c>
      <c r="H3800" s="20">
        <f>Разбивка_по_щитам!K3805</f>
        <v>0</v>
      </c>
      <c r="I3800" s="20">
        <f>Разбивка_по_щитам!L3805</f>
        <v>0</v>
      </c>
      <c r="J3800" s="20">
        <f>Разбивка_по_щитам!M3805</f>
        <v>0</v>
      </c>
      <c r="K3800" s="20">
        <f>Разбивка_по_щитам!N3805</f>
        <v>0</v>
      </c>
      <c r="L3800" s="20"/>
      <c r="M3800" s="20">
        <f>Разбивка_по_щитам!P3805</f>
        <v>0</v>
      </c>
      <c r="N3800" s="20"/>
    </row>
    <row r="3801" spans="2:14" x14ac:dyDescent="0.2">
      <c r="B3801" s="20">
        <f>Разбивка_по_щитам!B3806</f>
        <v>0</v>
      </c>
      <c r="C3801" s="20">
        <f>Разбивка_по_щитам!C3806</f>
        <v>0</v>
      </c>
      <c r="D3801" s="20">
        <f>Разбивка_по_щитам!F3806</f>
        <v>0</v>
      </c>
      <c r="E3801" s="20">
        <f>Разбивка_по_щитам!H3806</f>
        <v>0</v>
      </c>
      <c r="F3801" s="20">
        <f>Разбивка_по_щитам!I3806</f>
        <v>0</v>
      </c>
      <c r="G3801" s="20">
        <f>Разбивка_по_щитам!J3806</f>
        <v>0</v>
      </c>
      <c r="H3801" s="20">
        <f>Разбивка_по_щитам!K3806</f>
        <v>0</v>
      </c>
      <c r="I3801" s="20">
        <f>Разбивка_по_щитам!L3806</f>
        <v>0</v>
      </c>
      <c r="J3801" s="20">
        <f>Разбивка_по_щитам!M3806</f>
        <v>0</v>
      </c>
      <c r="K3801" s="20">
        <f>Разбивка_по_щитам!N3806</f>
        <v>0</v>
      </c>
      <c r="L3801" s="20"/>
      <c r="M3801" s="20">
        <f>Разбивка_по_щитам!P3806</f>
        <v>0</v>
      </c>
      <c r="N3801" s="20"/>
    </row>
    <row r="3802" spans="2:14" x14ac:dyDescent="0.2">
      <c r="B3802" s="20">
        <f>Разбивка_по_щитам!B3807</f>
        <v>0</v>
      </c>
      <c r="C3802" s="20">
        <f>Разбивка_по_щитам!C3807</f>
        <v>0</v>
      </c>
      <c r="D3802" s="20">
        <f>Разбивка_по_щитам!F3807</f>
        <v>0</v>
      </c>
      <c r="E3802" s="20">
        <f>Разбивка_по_щитам!H3807</f>
        <v>0</v>
      </c>
      <c r="F3802" s="20">
        <f>Разбивка_по_щитам!I3807</f>
        <v>0</v>
      </c>
      <c r="G3802" s="20">
        <f>Разбивка_по_щитам!J3807</f>
        <v>0</v>
      </c>
      <c r="H3802" s="20">
        <f>Разбивка_по_щитам!K3807</f>
        <v>0</v>
      </c>
      <c r="I3802" s="20">
        <f>Разбивка_по_щитам!L3807</f>
        <v>0</v>
      </c>
      <c r="J3802" s="20">
        <f>Разбивка_по_щитам!M3807</f>
        <v>0</v>
      </c>
      <c r="K3802" s="20">
        <f>Разбивка_по_щитам!N3807</f>
        <v>0</v>
      </c>
      <c r="L3802" s="20"/>
      <c r="M3802" s="20">
        <f>Разбивка_по_щитам!P3807</f>
        <v>0</v>
      </c>
      <c r="N3802" s="20"/>
    </row>
    <row r="3803" spans="2:14" x14ac:dyDescent="0.2">
      <c r="B3803" s="20">
        <f>Разбивка_по_щитам!B3808</f>
        <v>0</v>
      </c>
      <c r="C3803" s="20">
        <f>Разбивка_по_щитам!C3808</f>
        <v>0</v>
      </c>
      <c r="D3803" s="20">
        <f>Разбивка_по_щитам!F3808</f>
        <v>0</v>
      </c>
      <c r="E3803" s="20">
        <f>Разбивка_по_щитам!H3808</f>
        <v>0</v>
      </c>
      <c r="F3803" s="20">
        <f>Разбивка_по_щитам!I3808</f>
        <v>0</v>
      </c>
      <c r="G3803" s="20">
        <f>Разбивка_по_щитам!J3808</f>
        <v>0</v>
      </c>
      <c r="H3803" s="20">
        <f>Разбивка_по_щитам!K3808</f>
        <v>0</v>
      </c>
      <c r="I3803" s="20">
        <f>Разбивка_по_щитам!L3808</f>
        <v>0</v>
      </c>
      <c r="J3803" s="20">
        <f>Разбивка_по_щитам!M3808</f>
        <v>0</v>
      </c>
      <c r="K3803" s="20">
        <f>Разбивка_по_щитам!N3808</f>
        <v>0</v>
      </c>
      <c r="L3803" s="20"/>
      <c r="M3803" s="20">
        <f>Разбивка_по_щитам!P3808</f>
        <v>0</v>
      </c>
      <c r="N3803" s="20"/>
    </row>
    <row r="3804" spans="2:14" x14ac:dyDescent="0.2">
      <c r="B3804" s="20">
        <f>Разбивка_по_щитам!B3809</f>
        <v>0</v>
      </c>
      <c r="C3804" s="20">
        <f>Разбивка_по_щитам!C3809</f>
        <v>0</v>
      </c>
      <c r="D3804" s="20">
        <f>Разбивка_по_щитам!F3809</f>
        <v>0</v>
      </c>
      <c r="E3804" s="20">
        <f>Разбивка_по_щитам!H3809</f>
        <v>0</v>
      </c>
      <c r="F3804" s="20">
        <f>Разбивка_по_щитам!I3809</f>
        <v>0</v>
      </c>
      <c r="G3804" s="20">
        <f>Разбивка_по_щитам!J3809</f>
        <v>0</v>
      </c>
      <c r="H3804" s="20">
        <f>Разбивка_по_щитам!K3809</f>
        <v>0</v>
      </c>
      <c r="I3804" s="20">
        <f>Разбивка_по_щитам!L3809</f>
        <v>0</v>
      </c>
      <c r="J3804" s="20">
        <f>Разбивка_по_щитам!M3809</f>
        <v>0</v>
      </c>
      <c r="K3804" s="20">
        <f>Разбивка_по_щитам!N3809</f>
        <v>0</v>
      </c>
      <c r="L3804" s="20"/>
      <c r="M3804" s="20">
        <f>Разбивка_по_щитам!P3809</f>
        <v>0</v>
      </c>
      <c r="N3804" s="20"/>
    </row>
    <row r="3805" spans="2:14" x14ac:dyDescent="0.2">
      <c r="B3805" s="20">
        <f>Разбивка_по_щитам!B3810</f>
        <v>0</v>
      </c>
      <c r="C3805" s="20">
        <f>Разбивка_по_щитам!C3810</f>
        <v>0</v>
      </c>
      <c r="D3805" s="20">
        <f>Разбивка_по_щитам!F3810</f>
        <v>0</v>
      </c>
      <c r="E3805" s="20">
        <f>Разбивка_по_щитам!H3810</f>
        <v>0</v>
      </c>
      <c r="F3805" s="20">
        <f>Разбивка_по_щитам!I3810</f>
        <v>0</v>
      </c>
      <c r="G3805" s="20">
        <f>Разбивка_по_щитам!J3810</f>
        <v>0</v>
      </c>
      <c r="H3805" s="20">
        <f>Разбивка_по_щитам!K3810</f>
        <v>0</v>
      </c>
      <c r="I3805" s="20">
        <f>Разбивка_по_щитам!L3810</f>
        <v>0</v>
      </c>
      <c r="J3805" s="20">
        <f>Разбивка_по_щитам!M3810</f>
        <v>0</v>
      </c>
      <c r="K3805" s="20">
        <f>Разбивка_по_щитам!N3810</f>
        <v>0</v>
      </c>
      <c r="L3805" s="20"/>
      <c r="M3805" s="20">
        <f>Разбивка_по_щитам!P3810</f>
        <v>0</v>
      </c>
      <c r="N3805" s="20"/>
    </row>
    <row r="3806" spans="2:14" x14ac:dyDescent="0.2">
      <c r="B3806" s="20">
        <f>Разбивка_по_щитам!B3811</f>
        <v>0</v>
      </c>
      <c r="C3806" s="20">
        <f>Разбивка_по_щитам!C3811</f>
        <v>0</v>
      </c>
      <c r="D3806" s="20">
        <f>Разбивка_по_щитам!F3811</f>
        <v>0</v>
      </c>
      <c r="E3806" s="20">
        <f>Разбивка_по_щитам!H3811</f>
        <v>0</v>
      </c>
      <c r="F3806" s="20">
        <f>Разбивка_по_щитам!I3811</f>
        <v>0</v>
      </c>
      <c r="G3806" s="20">
        <f>Разбивка_по_щитам!J3811</f>
        <v>0</v>
      </c>
      <c r="H3806" s="20">
        <f>Разбивка_по_щитам!K3811</f>
        <v>0</v>
      </c>
      <c r="I3806" s="20">
        <f>Разбивка_по_щитам!L3811</f>
        <v>0</v>
      </c>
      <c r="J3806" s="20">
        <f>Разбивка_по_щитам!M3811</f>
        <v>0</v>
      </c>
      <c r="K3806" s="20">
        <f>Разбивка_по_щитам!N3811</f>
        <v>0</v>
      </c>
      <c r="L3806" s="20"/>
      <c r="M3806" s="20">
        <f>Разбивка_по_щитам!P3811</f>
        <v>0</v>
      </c>
      <c r="N3806" s="20"/>
    </row>
    <row r="3807" spans="2:14" x14ac:dyDescent="0.2">
      <c r="B3807" s="20">
        <f>Разбивка_по_щитам!B3812</f>
        <v>0</v>
      </c>
      <c r="C3807" s="20">
        <f>Разбивка_по_щитам!C3812</f>
        <v>0</v>
      </c>
      <c r="D3807" s="20">
        <f>Разбивка_по_щитам!F3812</f>
        <v>0</v>
      </c>
      <c r="E3807" s="20">
        <f>Разбивка_по_щитам!H3812</f>
        <v>0</v>
      </c>
      <c r="F3807" s="20">
        <f>Разбивка_по_щитам!I3812</f>
        <v>0</v>
      </c>
      <c r="G3807" s="20">
        <f>Разбивка_по_щитам!J3812</f>
        <v>0</v>
      </c>
      <c r="H3807" s="20">
        <f>Разбивка_по_щитам!K3812</f>
        <v>0</v>
      </c>
      <c r="I3807" s="20">
        <f>Разбивка_по_щитам!L3812</f>
        <v>0</v>
      </c>
      <c r="J3807" s="20">
        <f>Разбивка_по_щитам!M3812</f>
        <v>0</v>
      </c>
      <c r="K3807" s="20">
        <f>Разбивка_по_щитам!N3812</f>
        <v>0</v>
      </c>
      <c r="L3807" s="20"/>
      <c r="M3807" s="20">
        <f>Разбивка_по_щитам!P3812</f>
        <v>0</v>
      </c>
      <c r="N3807" s="20"/>
    </row>
    <row r="3808" spans="2:14" x14ac:dyDescent="0.2">
      <c r="B3808" s="20">
        <f>Разбивка_по_щитам!B3813</f>
        <v>0</v>
      </c>
      <c r="C3808" s="20">
        <f>Разбивка_по_щитам!C3813</f>
        <v>0</v>
      </c>
      <c r="D3808" s="20">
        <f>Разбивка_по_щитам!F3813</f>
        <v>0</v>
      </c>
      <c r="E3808" s="20">
        <f>Разбивка_по_щитам!H3813</f>
        <v>0</v>
      </c>
      <c r="F3808" s="20">
        <f>Разбивка_по_щитам!I3813</f>
        <v>0</v>
      </c>
      <c r="G3808" s="20">
        <f>Разбивка_по_щитам!J3813</f>
        <v>0</v>
      </c>
      <c r="H3808" s="20">
        <f>Разбивка_по_щитам!K3813</f>
        <v>0</v>
      </c>
      <c r="I3808" s="20">
        <f>Разбивка_по_щитам!L3813</f>
        <v>0</v>
      </c>
      <c r="J3808" s="20">
        <f>Разбивка_по_щитам!M3813</f>
        <v>0</v>
      </c>
      <c r="K3808" s="20">
        <f>Разбивка_по_щитам!N3813</f>
        <v>0</v>
      </c>
      <c r="L3808" s="20"/>
      <c r="M3808" s="20">
        <f>Разбивка_по_щитам!P3813</f>
        <v>0</v>
      </c>
      <c r="N3808" s="20"/>
    </row>
    <row r="3809" spans="2:14" x14ac:dyDescent="0.2">
      <c r="B3809" s="20">
        <f>Разбивка_по_щитам!B3814</f>
        <v>0</v>
      </c>
      <c r="C3809" s="20">
        <f>Разбивка_по_щитам!C3814</f>
        <v>0</v>
      </c>
      <c r="D3809" s="20">
        <f>Разбивка_по_щитам!F3814</f>
        <v>0</v>
      </c>
      <c r="E3809" s="20">
        <f>Разбивка_по_щитам!H3814</f>
        <v>0</v>
      </c>
      <c r="F3809" s="20">
        <f>Разбивка_по_щитам!I3814</f>
        <v>0</v>
      </c>
      <c r="G3809" s="20">
        <f>Разбивка_по_щитам!J3814</f>
        <v>0</v>
      </c>
      <c r="H3809" s="20">
        <f>Разбивка_по_щитам!K3814</f>
        <v>0</v>
      </c>
      <c r="I3809" s="20">
        <f>Разбивка_по_щитам!L3814</f>
        <v>0</v>
      </c>
      <c r="J3809" s="20">
        <f>Разбивка_по_щитам!M3814</f>
        <v>0</v>
      </c>
      <c r="K3809" s="20">
        <f>Разбивка_по_щитам!N3814</f>
        <v>0</v>
      </c>
      <c r="L3809" s="20"/>
      <c r="M3809" s="20">
        <f>Разбивка_по_щитам!P3814</f>
        <v>0</v>
      </c>
      <c r="N3809" s="20"/>
    </row>
    <row r="3810" spans="2:14" x14ac:dyDescent="0.2">
      <c r="B3810" s="20">
        <f>Разбивка_по_щитам!B3815</f>
        <v>0</v>
      </c>
      <c r="C3810" s="20">
        <f>Разбивка_по_щитам!C3815</f>
        <v>0</v>
      </c>
      <c r="D3810" s="20">
        <f>Разбивка_по_щитам!F3815</f>
        <v>0</v>
      </c>
      <c r="E3810" s="20">
        <f>Разбивка_по_щитам!H3815</f>
        <v>0</v>
      </c>
      <c r="F3810" s="20">
        <f>Разбивка_по_щитам!I3815</f>
        <v>0</v>
      </c>
      <c r="G3810" s="20">
        <f>Разбивка_по_щитам!J3815</f>
        <v>0</v>
      </c>
      <c r="H3810" s="20">
        <f>Разбивка_по_щитам!K3815</f>
        <v>0</v>
      </c>
      <c r="I3810" s="20">
        <f>Разбивка_по_щитам!L3815</f>
        <v>0</v>
      </c>
      <c r="J3810" s="20">
        <f>Разбивка_по_щитам!M3815</f>
        <v>0</v>
      </c>
      <c r="K3810" s="20">
        <f>Разбивка_по_щитам!N3815</f>
        <v>0</v>
      </c>
      <c r="L3810" s="20"/>
      <c r="M3810" s="20">
        <f>Разбивка_по_щитам!P3815</f>
        <v>0</v>
      </c>
      <c r="N3810" s="20"/>
    </row>
    <row r="3811" spans="2:14" x14ac:dyDescent="0.2">
      <c r="B3811" s="20">
        <f>Разбивка_по_щитам!B3816</f>
        <v>0</v>
      </c>
      <c r="C3811" s="20">
        <f>Разбивка_по_щитам!C3816</f>
        <v>0</v>
      </c>
      <c r="D3811" s="20">
        <f>Разбивка_по_щитам!F3816</f>
        <v>0</v>
      </c>
      <c r="E3811" s="20">
        <f>Разбивка_по_щитам!H3816</f>
        <v>0</v>
      </c>
      <c r="F3811" s="20">
        <f>Разбивка_по_щитам!I3816</f>
        <v>0</v>
      </c>
      <c r="G3811" s="20">
        <f>Разбивка_по_щитам!J3816</f>
        <v>0</v>
      </c>
      <c r="H3811" s="20">
        <f>Разбивка_по_щитам!K3816</f>
        <v>0</v>
      </c>
      <c r="I3811" s="20">
        <f>Разбивка_по_щитам!L3816</f>
        <v>0</v>
      </c>
      <c r="J3811" s="20">
        <f>Разбивка_по_щитам!M3816</f>
        <v>0</v>
      </c>
      <c r="K3811" s="20">
        <f>Разбивка_по_щитам!N3816</f>
        <v>0</v>
      </c>
      <c r="L3811" s="20"/>
      <c r="M3811" s="20">
        <f>Разбивка_по_щитам!P3816</f>
        <v>0</v>
      </c>
      <c r="N3811" s="20"/>
    </row>
    <row r="3812" spans="2:14" x14ac:dyDescent="0.2">
      <c r="B3812" s="20">
        <f>Разбивка_по_щитам!B3817</f>
        <v>0</v>
      </c>
      <c r="C3812" s="20">
        <f>Разбивка_по_щитам!C3817</f>
        <v>0</v>
      </c>
      <c r="D3812" s="20">
        <f>Разбивка_по_щитам!F3817</f>
        <v>0</v>
      </c>
      <c r="E3812" s="20">
        <f>Разбивка_по_щитам!H3817</f>
        <v>0</v>
      </c>
      <c r="F3812" s="20">
        <f>Разбивка_по_щитам!I3817</f>
        <v>0</v>
      </c>
      <c r="G3812" s="20">
        <f>Разбивка_по_щитам!J3817</f>
        <v>0</v>
      </c>
      <c r="H3812" s="20">
        <f>Разбивка_по_щитам!K3817</f>
        <v>0</v>
      </c>
      <c r="I3812" s="20">
        <f>Разбивка_по_щитам!L3817</f>
        <v>0</v>
      </c>
      <c r="J3812" s="20">
        <f>Разбивка_по_щитам!M3817</f>
        <v>0</v>
      </c>
      <c r="K3812" s="20">
        <f>Разбивка_по_щитам!N3817</f>
        <v>0</v>
      </c>
      <c r="L3812" s="20"/>
      <c r="M3812" s="20">
        <f>Разбивка_по_щитам!P3817</f>
        <v>0</v>
      </c>
      <c r="N3812" s="20"/>
    </row>
    <row r="3813" spans="2:14" x14ac:dyDescent="0.2">
      <c r="B3813" s="20">
        <f>Разбивка_по_щитам!B3818</f>
        <v>0</v>
      </c>
      <c r="C3813" s="20">
        <f>Разбивка_по_щитам!C3818</f>
        <v>0</v>
      </c>
      <c r="D3813" s="20">
        <f>Разбивка_по_щитам!F3818</f>
        <v>0</v>
      </c>
      <c r="E3813" s="20">
        <f>Разбивка_по_щитам!H3818</f>
        <v>0</v>
      </c>
      <c r="F3813" s="20">
        <f>Разбивка_по_щитам!I3818</f>
        <v>0</v>
      </c>
      <c r="G3813" s="20">
        <f>Разбивка_по_щитам!J3818</f>
        <v>0</v>
      </c>
      <c r="H3813" s="20">
        <f>Разбивка_по_щитам!K3818</f>
        <v>0</v>
      </c>
      <c r="I3813" s="20">
        <f>Разбивка_по_щитам!L3818</f>
        <v>0</v>
      </c>
      <c r="J3813" s="20">
        <f>Разбивка_по_щитам!M3818</f>
        <v>0</v>
      </c>
      <c r="K3813" s="20">
        <f>Разбивка_по_щитам!N3818</f>
        <v>0</v>
      </c>
      <c r="L3813" s="20"/>
      <c r="M3813" s="20">
        <f>Разбивка_по_щитам!P3818</f>
        <v>0</v>
      </c>
      <c r="N3813" s="20"/>
    </row>
    <row r="3814" spans="2:14" x14ac:dyDescent="0.2">
      <c r="B3814" s="20">
        <f>Разбивка_по_щитам!B3819</f>
        <v>0</v>
      </c>
      <c r="C3814" s="20">
        <f>Разбивка_по_щитам!C3819</f>
        <v>0</v>
      </c>
      <c r="D3814" s="20">
        <f>Разбивка_по_щитам!F3819</f>
        <v>0</v>
      </c>
      <c r="E3814" s="20">
        <f>Разбивка_по_щитам!H3819</f>
        <v>0</v>
      </c>
      <c r="F3814" s="20">
        <f>Разбивка_по_щитам!I3819</f>
        <v>0</v>
      </c>
      <c r="G3814" s="20">
        <f>Разбивка_по_щитам!J3819</f>
        <v>0</v>
      </c>
      <c r="H3814" s="20">
        <f>Разбивка_по_щитам!K3819</f>
        <v>0</v>
      </c>
      <c r="I3814" s="20">
        <f>Разбивка_по_щитам!L3819</f>
        <v>0</v>
      </c>
      <c r="J3814" s="20">
        <f>Разбивка_по_щитам!M3819</f>
        <v>0</v>
      </c>
      <c r="K3814" s="20">
        <f>Разбивка_по_щитам!N3819</f>
        <v>0</v>
      </c>
      <c r="L3814" s="20"/>
      <c r="M3814" s="20">
        <f>Разбивка_по_щитам!P3819</f>
        <v>0</v>
      </c>
      <c r="N3814" s="20"/>
    </row>
    <row r="3815" spans="2:14" x14ac:dyDescent="0.2">
      <c r="B3815" s="20">
        <f>Разбивка_по_щитам!B3820</f>
        <v>0</v>
      </c>
      <c r="C3815" s="20">
        <f>Разбивка_по_щитам!C3820</f>
        <v>0</v>
      </c>
      <c r="D3815" s="20">
        <f>Разбивка_по_щитам!F3820</f>
        <v>0</v>
      </c>
      <c r="E3815" s="20">
        <f>Разбивка_по_щитам!H3820</f>
        <v>0</v>
      </c>
      <c r="F3815" s="20">
        <f>Разбивка_по_щитам!I3820</f>
        <v>0</v>
      </c>
      <c r="G3815" s="20">
        <f>Разбивка_по_щитам!J3820</f>
        <v>0</v>
      </c>
      <c r="H3815" s="20">
        <f>Разбивка_по_щитам!K3820</f>
        <v>0</v>
      </c>
      <c r="I3815" s="20">
        <f>Разбивка_по_щитам!L3820</f>
        <v>0</v>
      </c>
      <c r="J3815" s="20">
        <f>Разбивка_по_щитам!M3820</f>
        <v>0</v>
      </c>
      <c r="K3815" s="20">
        <f>Разбивка_по_щитам!N3820</f>
        <v>0</v>
      </c>
      <c r="L3815" s="20"/>
      <c r="M3815" s="20">
        <f>Разбивка_по_щитам!P3820</f>
        <v>0</v>
      </c>
      <c r="N3815" s="20"/>
    </row>
    <row r="3816" spans="2:14" x14ac:dyDescent="0.2">
      <c r="B3816" s="20">
        <f>Разбивка_по_щитам!B3821</f>
        <v>0</v>
      </c>
      <c r="C3816" s="20">
        <f>Разбивка_по_щитам!C3821</f>
        <v>0</v>
      </c>
      <c r="D3816" s="20">
        <f>Разбивка_по_щитам!F3821</f>
        <v>0</v>
      </c>
      <c r="E3816" s="20">
        <f>Разбивка_по_щитам!H3821</f>
        <v>0</v>
      </c>
      <c r="F3816" s="20">
        <f>Разбивка_по_щитам!I3821</f>
        <v>0</v>
      </c>
      <c r="G3816" s="20">
        <f>Разбивка_по_щитам!J3821</f>
        <v>0</v>
      </c>
      <c r="H3816" s="20">
        <f>Разбивка_по_щитам!K3821</f>
        <v>0</v>
      </c>
      <c r="I3816" s="20">
        <f>Разбивка_по_щитам!L3821</f>
        <v>0</v>
      </c>
      <c r="J3816" s="20">
        <f>Разбивка_по_щитам!M3821</f>
        <v>0</v>
      </c>
      <c r="K3816" s="20">
        <f>Разбивка_по_щитам!N3821</f>
        <v>0</v>
      </c>
      <c r="L3816" s="20"/>
      <c r="M3816" s="20">
        <f>Разбивка_по_щитам!P3821</f>
        <v>0</v>
      </c>
      <c r="N3816" s="20"/>
    </row>
    <row r="3817" spans="2:14" x14ac:dyDescent="0.2">
      <c r="B3817" s="20">
        <f>Разбивка_по_щитам!B3822</f>
        <v>0</v>
      </c>
      <c r="C3817" s="20">
        <f>Разбивка_по_щитам!C3822</f>
        <v>0</v>
      </c>
      <c r="D3817" s="20">
        <f>Разбивка_по_щитам!F3822</f>
        <v>0</v>
      </c>
      <c r="E3817" s="20">
        <f>Разбивка_по_щитам!H3822</f>
        <v>0</v>
      </c>
      <c r="F3817" s="20">
        <f>Разбивка_по_щитам!I3822</f>
        <v>0</v>
      </c>
      <c r="G3817" s="20">
        <f>Разбивка_по_щитам!J3822</f>
        <v>0</v>
      </c>
      <c r="H3817" s="20">
        <f>Разбивка_по_щитам!K3822</f>
        <v>0</v>
      </c>
      <c r="I3817" s="20">
        <f>Разбивка_по_щитам!L3822</f>
        <v>0</v>
      </c>
      <c r="J3817" s="20">
        <f>Разбивка_по_щитам!M3822</f>
        <v>0</v>
      </c>
      <c r="K3817" s="20">
        <f>Разбивка_по_щитам!N3822</f>
        <v>0</v>
      </c>
      <c r="L3817" s="20"/>
      <c r="M3817" s="20">
        <f>Разбивка_по_щитам!P3822</f>
        <v>0</v>
      </c>
      <c r="N3817" s="20"/>
    </row>
    <row r="3818" spans="2:14" x14ac:dyDescent="0.2">
      <c r="B3818" s="20">
        <f>Разбивка_по_щитам!B3823</f>
        <v>0</v>
      </c>
      <c r="C3818" s="20">
        <f>Разбивка_по_щитам!C3823</f>
        <v>0</v>
      </c>
      <c r="D3818" s="20">
        <f>Разбивка_по_щитам!F3823</f>
        <v>0</v>
      </c>
      <c r="E3818" s="20">
        <f>Разбивка_по_щитам!H3823</f>
        <v>0</v>
      </c>
      <c r="F3818" s="20">
        <f>Разбивка_по_щитам!I3823</f>
        <v>0</v>
      </c>
      <c r="G3818" s="20">
        <f>Разбивка_по_щитам!J3823</f>
        <v>0</v>
      </c>
      <c r="H3818" s="20">
        <f>Разбивка_по_щитам!K3823</f>
        <v>0</v>
      </c>
      <c r="I3818" s="20">
        <f>Разбивка_по_щитам!L3823</f>
        <v>0</v>
      </c>
      <c r="J3818" s="20">
        <f>Разбивка_по_щитам!M3823</f>
        <v>0</v>
      </c>
      <c r="K3818" s="20">
        <f>Разбивка_по_щитам!N3823</f>
        <v>0</v>
      </c>
      <c r="L3818" s="20"/>
      <c r="M3818" s="20">
        <f>Разбивка_по_щитам!P3823</f>
        <v>0</v>
      </c>
      <c r="N3818" s="20"/>
    </row>
    <row r="3819" spans="2:14" x14ac:dyDescent="0.2">
      <c r="B3819" s="20">
        <f>Разбивка_по_щитам!B3824</f>
        <v>0</v>
      </c>
      <c r="C3819" s="20">
        <f>Разбивка_по_щитам!C3824</f>
        <v>0</v>
      </c>
      <c r="D3819" s="20">
        <f>Разбивка_по_щитам!F3824</f>
        <v>0</v>
      </c>
      <c r="E3819" s="20">
        <f>Разбивка_по_щитам!H3824</f>
        <v>0</v>
      </c>
      <c r="F3819" s="20">
        <f>Разбивка_по_щитам!I3824</f>
        <v>0</v>
      </c>
      <c r="G3819" s="20">
        <f>Разбивка_по_щитам!J3824</f>
        <v>0</v>
      </c>
      <c r="H3819" s="20">
        <f>Разбивка_по_щитам!K3824</f>
        <v>0</v>
      </c>
      <c r="I3819" s="20">
        <f>Разбивка_по_щитам!L3824</f>
        <v>0</v>
      </c>
      <c r="J3819" s="20">
        <f>Разбивка_по_щитам!M3824</f>
        <v>0</v>
      </c>
      <c r="K3819" s="20">
        <f>Разбивка_по_щитам!N3824</f>
        <v>0</v>
      </c>
      <c r="L3819" s="20"/>
      <c r="M3819" s="20">
        <f>Разбивка_по_щитам!P3824</f>
        <v>0</v>
      </c>
      <c r="N3819" s="20"/>
    </row>
    <row r="3820" spans="2:14" x14ac:dyDescent="0.2">
      <c r="B3820" s="20">
        <f>Разбивка_по_щитам!B3825</f>
        <v>0</v>
      </c>
      <c r="C3820" s="20">
        <f>Разбивка_по_щитам!C3825</f>
        <v>0</v>
      </c>
      <c r="D3820" s="20">
        <f>Разбивка_по_щитам!F3825</f>
        <v>0</v>
      </c>
      <c r="E3820" s="20">
        <f>Разбивка_по_щитам!H3825</f>
        <v>0</v>
      </c>
      <c r="F3820" s="20">
        <f>Разбивка_по_щитам!I3825</f>
        <v>0</v>
      </c>
      <c r="G3820" s="20">
        <f>Разбивка_по_щитам!J3825</f>
        <v>0</v>
      </c>
      <c r="H3820" s="20">
        <f>Разбивка_по_щитам!K3825</f>
        <v>0</v>
      </c>
      <c r="I3820" s="20">
        <f>Разбивка_по_щитам!L3825</f>
        <v>0</v>
      </c>
      <c r="J3820" s="20">
        <f>Разбивка_по_щитам!M3825</f>
        <v>0</v>
      </c>
      <c r="K3820" s="20">
        <f>Разбивка_по_щитам!N3825</f>
        <v>0</v>
      </c>
      <c r="L3820" s="20"/>
      <c r="M3820" s="20">
        <f>Разбивка_по_щитам!P3825</f>
        <v>0</v>
      </c>
      <c r="N3820" s="20"/>
    </row>
    <row r="3821" spans="2:14" x14ac:dyDescent="0.2">
      <c r="B3821" s="20">
        <f>Разбивка_по_щитам!B3826</f>
        <v>0</v>
      </c>
      <c r="C3821" s="20">
        <f>Разбивка_по_щитам!C3826</f>
        <v>0</v>
      </c>
      <c r="D3821" s="20">
        <f>Разбивка_по_щитам!F3826</f>
        <v>0</v>
      </c>
      <c r="E3821" s="20">
        <f>Разбивка_по_щитам!H3826</f>
        <v>0</v>
      </c>
      <c r="F3821" s="20">
        <f>Разбивка_по_щитам!I3826</f>
        <v>0</v>
      </c>
      <c r="G3821" s="20">
        <f>Разбивка_по_щитам!J3826</f>
        <v>0</v>
      </c>
      <c r="H3821" s="20">
        <f>Разбивка_по_щитам!K3826</f>
        <v>0</v>
      </c>
      <c r="I3821" s="20">
        <f>Разбивка_по_щитам!L3826</f>
        <v>0</v>
      </c>
      <c r="J3821" s="20">
        <f>Разбивка_по_щитам!M3826</f>
        <v>0</v>
      </c>
      <c r="K3821" s="20">
        <f>Разбивка_по_щитам!N3826</f>
        <v>0</v>
      </c>
      <c r="L3821" s="20"/>
      <c r="M3821" s="20">
        <f>Разбивка_по_щитам!P3826</f>
        <v>0</v>
      </c>
      <c r="N3821" s="20"/>
    </row>
    <row r="3822" spans="2:14" x14ac:dyDescent="0.2">
      <c r="B3822" s="20">
        <f>Разбивка_по_щитам!B3827</f>
        <v>0</v>
      </c>
      <c r="C3822" s="20">
        <f>Разбивка_по_щитам!C3827</f>
        <v>0</v>
      </c>
      <c r="D3822" s="20">
        <f>Разбивка_по_щитам!F3827</f>
        <v>0</v>
      </c>
      <c r="E3822" s="20">
        <f>Разбивка_по_щитам!H3827</f>
        <v>0</v>
      </c>
      <c r="F3822" s="20">
        <f>Разбивка_по_щитам!I3827</f>
        <v>0</v>
      </c>
      <c r="G3822" s="20">
        <f>Разбивка_по_щитам!J3827</f>
        <v>0</v>
      </c>
      <c r="H3822" s="20">
        <f>Разбивка_по_щитам!K3827</f>
        <v>0</v>
      </c>
      <c r="I3822" s="20">
        <f>Разбивка_по_щитам!L3827</f>
        <v>0</v>
      </c>
      <c r="J3822" s="20">
        <f>Разбивка_по_щитам!M3827</f>
        <v>0</v>
      </c>
      <c r="K3822" s="20">
        <f>Разбивка_по_щитам!N3827</f>
        <v>0</v>
      </c>
      <c r="L3822" s="20"/>
      <c r="M3822" s="20">
        <f>Разбивка_по_щитам!P3827</f>
        <v>0</v>
      </c>
      <c r="N3822" s="20"/>
    </row>
    <row r="3823" spans="2:14" x14ac:dyDescent="0.2">
      <c r="B3823" s="20">
        <f>Разбивка_по_щитам!B3828</f>
        <v>0</v>
      </c>
      <c r="C3823" s="20">
        <f>Разбивка_по_щитам!C3828</f>
        <v>0</v>
      </c>
      <c r="D3823" s="20">
        <f>Разбивка_по_щитам!F3828</f>
        <v>0</v>
      </c>
      <c r="E3823" s="20">
        <f>Разбивка_по_щитам!H3828</f>
        <v>0</v>
      </c>
      <c r="F3823" s="20">
        <f>Разбивка_по_щитам!I3828</f>
        <v>0</v>
      </c>
      <c r="G3823" s="20">
        <f>Разбивка_по_щитам!J3828</f>
        <v>0</v>
      </c>
      <c r="H3823" s="20">
        <f>Разбивка_по_щитам!K3828</f>
        <v>0</v>
      </c>
      <c r="I3823" s="20">
        <f>Разбивка_по_щитам!L3828</f>
        <v>0</v>
      </c>
      <c r="J3823" s="20">
        <f>Разбивка_по_щитам!M3828</f>
        <v>0</v>
      </c>
      <c r="K3823" s="20">
        <f>Разбивка_по_щитам!N3828</f>
        <v>0</v>
      </c>
      <c r="L3823" s="20"/>
      <c r="M3823" s="20">
        <f>Разбивка_по_щитам!P3828</f>
        <v>0</v>
      </c>
      <c r="N3823" s="20"/>
    </row>
    <row r="3824" spans="2:14" x14ac:dyDescent="0.2">
      <c r="B3824" s="20">
        <f>Разбивка_по_щитам!B3829</f>
        <v>0</v>
      </c>
      <c r="C3824" s="20">
        <f>Разбивка_по_щитам!C3829</f>
        <v>0</v>
      </c>
      <c r="D3824" s="20">
        <f>Разбивка_по_щитам!F3829</f>
        <v>0</v>
      </c>
      <c r="E3824" s="20">
        <f>Разбивка_по_щитам!H3829</f>
        <v>0</v>
      </c>
      <c r="F3824" s="20">
        <f>Разбивка_по_щитам!I3829</f>
        <v>0</v>
      </c>
      <c r="G3824" s="20">
        <f>Разбивка_по_щитам!J3829</f>
        <v>0</v>
      </c>
      <c r="H3824" s="20">
        <f>Разбивка_по_щитам!K3829</f>
        <v>0</v>
      </c>
      <c r="I3824" s="20">
        <f>Разбивка_по_щитам!L3829</f>
        <v>0</v>
      </c>
      <c r="J3824" s="20">
        <f>Разбивка_по_щитам!M3829</f>
        <v>0</v>
      </c>
      <c r="K3824" s="20">
        <f>Разбивка_по_щитам!N3829</f>
        <v>0</v>
      </c>
      <c r="L3824" s="20"/>
      <c r="M3824" s="20">
        <f>Разбивка_по_щитам!P3829</f>
        <v>0</v>
      </c>
      <c r="N3824" s="20"/>
    </row>
    <row r="3825" spans="2:14" x14ac:dyDescent="0.2">
      <c r="B3825" s="20">
        <f>Разбивка_по_щитам!B3830</f>
        <v>0</v>
      </c>
      <c r="C3825" s="20">
        <f>Разбивка_по_щитам!C3830</f>
        <v>0</v>
      </c>
      <c r="D3825" s="20">
        <f>Разбивка_по_щитам!F3830</f>
        <v>0</v>
      </c>
      <c r="E3825" s="20">
        <f>Разбивка_по_щитам!H3830</f>
        <v>0</v>
      </c>
      <c r="F3825" s="20">
        <f>Разбивка_по_щитам!I3830</f>
        <v>0</v>
      </c>
      <c r="G3825" s="20">
        <f>Разбивка_по_щитам!J3830</f>
        <v>0</v>
      </c>
      <c r="H3825" s="20">
        <f>Разбивка_по_щитам!K3830</f>
        <v>0</v>
      </c>
      <c r="I3825" s="20">
        <f>Разбивка_по_щитам!L3830</f>
        <v>0</v>
      </c>
      <c r="J3825" s="20">
        <f>Разбивка_по_щитам!M3830</f>
        <v>0</v>
      </c>
      <c r="K3825" s="20">
        <f>Разбивка_по_щитам!N3830</f>
        <v>0</v>
      </c>
      <c r="L3825" s="20"/>
      <c r="M3825" s="20">
        <f>Разбивка_по_щитам!P3830</f>
        <v>0</v>
      </c>
      <c r="N3825" s="20"/>
    </row>
    <row r="3826" spans="2:14" x14ac:dyDescent="0.2">
      <c r="B3826" s="20">
        <f>Разбивка_по_щитам!B3831</f>
        <v>0</v>
      </c>
      <c r="C3826" s="20">
        <f>Разбивка_по_щитам!C3831</f>
        <v>0</v>
      </c>
      <c r="D3826" s="20">
        <f>Разбивка_по_щитам!F3831</f>
        <v>0</v>
      </c>
      <c r="E3826" s="20">
        <f>Разбивка_по_щитам!H3831</f>
        <v>0</v>
      </c>
      <c r="F3826" s="20">
        <f>Разбивка_по_щитам!I3831</f>
        <v>0</v>
      </c>
      <c r="G3826" s="20">
        <f>Разбивка_по_щитам!J3831</f>
        <v>0</v>
      </c>
      <c r="H3826" s="20">
        <f>Разбивка_по_щитам!K3831</f>
        <v>0</v>
      </c>
      <c r="I3826" s="20">
        <f>Разбивка_по_щитам!L3831</f>
        <v>0</v>
      </c>
      <c r="J3826" s="20">
        <f>Разбивка_по_щитам!M3831</f>
        <v>0</v>
      </c>
      <c r="K3826" s="20">
        <f>Разбивка_по_щитам!N3831</f>
        <v>0</v>
      </c>
      <c r="L3826" s="20"/>
      <c r="M3826" s="20">
        <f>Разбивка_по_щитам!P3831</f>
        <v>0</v>
      </c>
      <c r="N3826" s="20"/>
    </row>
    <row r="3827" spans="2:14" x14ac:dyDescent="0.2">
      <c r="B3827" s="20">
        <f>Разбивка_по_щитам!B3832</f>
        <v>0</v>
      </c>
      <c r="C3827" s="20">
        <f>Разбивка_по_щитам!C3832</f>
        <v>0</v>
      </c>
      <c r="D3827" s="20">
        <f>Разбивка_по_щитам!F3832</f>
        <v>0</v>
      </c>
      <c r="E3827" s="20">
        <f>Разбивка_по_щитам!H3832</f>
        <v>0</v>
      </c>
      <c r="F3827" s="20">
        <f>Разбивка_по_щитам!I3832</f>
        <v>0</v>
      </c>
      <c r="G3827" s="20">
        <f>Разбивка_по_щитам!J3832</f>
        <v>0</v>
      </c>
      <c r="H3827" s="20">
        <f>Разбивка_по_щитам!K3832</f>
        <v>0</v>
      </c>
      <c r="I3827" s="20">
        <f>Разбивка_по_щитам!L3832</f>
        <v>0</v>
      </c>
      <c r="J3827" s="20">
        <f>Разбивка_по_щитам!M3832</f>
        <v>0</v>
      </c>
      <c r="K3827" s="20">
        <f>Разбивка_по_щитам!N3832</f>
        <v>0</v>
      </c>
      <c r="L3827" s="20"/>
      <c r="M3827" s="20">
        <f>Разбивка_по_щитам!P3832</f>
        <v>0</v>
      </c>
      <c r="N3827" s="20"/>
    </row>
    <row r="3828" spans="2:14" x14ac:dyDescent="0.2">
      <c r="B3828" s="20">
        <f>Разбивка_по_щитам!B3833</f>
        <v>0</v>
      </c>
      <c r="C3828" s="20">
        <f>Разбивка_по_щитам!C3833</f>
        <v>0</v>
      </c>
      <c r="D3828" s="20">
        <f>Разбивка_по_щитам!F3833</f>
        <v>0</v>
      </c>
      <c r="E3828" s="20">
        <f>Разбивка_по_щитам!H3833</f>
        <v>0</v>
      </c>
      <c r="F3828" s="20">
        <f>Разбивка_по_щитам!I3833</f>
        <v>0</v>
      </c>
      <c r="G3828" s="20">
        <f>Разбивка_по_щитам!J3833</f>
        <v>0</v>
      </c>
      <c r="H3828" s="20">
        <f>Разбивка_по_щитам!K3833</f>
        <v>0</v>
      </c>
      <c r="I3828" s="20">
        <f>Разбивка_по_щитам!L3833</f>
        <v>0</v>
      </c>
      <c r="J3828" s="20">
        <f>Разбивка_по_щитам!M3833</f>
        <v>0</v>
      </c>
      <c r="K3828" s="20">
        <f>Разбивка_по_щитам!N3833</f>
        <v>0</v>
      </c>
      <c r="L3828" s="20"/>
      <c r="M3828" s="20">
        <f>Разбивка_по_щитам!P3833</f>
        <v>0</v>
      </c>
      <c r="N3828" s="20"/>
    </row>
    <row r="3829" spans="2:14" x14ac:dyDescent="0.2">
      <c r="B3829" s="20">
        <f>Разбивка_по_щитам!B3834</f>
        <v>0</v>
      </c>
      <c r="C3829" s="20">
        <f>Разбивка_по_щитам!C3834</f>
        <v>0</v>
      </c>
      <c r="D3829" s="20">
        <f>Разбивка_по_щитам!F3834</f>
        <v>0</v>
      </c>
      <c r="E3829" s="20">
        <f>Разбивка_по_щитам!H3834</f>
        <v>0</v>
      </c>
      <c r="F3829" s="20">
        <f>Разбивка_по_щитам!I3834</f>
        <v>0</v>
      </c>
      <c r="G3829" s="20">
        <f>Разбивка_по_щитам!J3834</f>
        <v>0</v>
      </c>
      <c r="H3829" s="20">
        <f>Разбивка_по_щитам!K3834</f>
        <v>0</v>
      </c>
      <c r="I3829" s="20">
        <f>Разбивка_по_щитам!L3834</f>
        <v>0</v>
      </c>
      <c r="J3829" s="20">
        <f>Разбивка_по_щитам!M3834</f>
        <v>0</v>
      </c>
      <c r="K3829" s="20">
        <f>Разбивка_по_щитам!N3834</f>
        <v>0</v>
      </c>
      <c r="L3829" s="20"/>
      <c r="M3829" s="20">
        <f>Разбивка_по_щитам!P3834</f>
        <v>0</v>
      </c>
      <c r="N3829" s="20"/>
    </row>
    <row r="3830" spans="2:14" x14ac:dyDescent="0.2">
      <c r="B3830" s="20">
        <f>Разбивка_по_щитам!B3835</f>
        <v>0</v>
      </c>
      <c r="C3830" s="20">
        <f>Разбивка_по_щитам!C3835</f>
        <v>0</v>
      </c>
      <c r="D3830" s="20">
        <f>Разбивка_по_щитам!F3835</f>
        <v>0</v>
      </c>
      <c r="E3830" s="20">
        <f>Разбивка_по_щитам!H3835</f>
        <v>0</v>
      </c>
      <c r="F3830" s="20">
        <f>Разбивка_по_щитам!I3835</f>
        <v>0</v>
      </c>
      <c r="G3830" s="20">
        <f>Разбивка_по_щитам!J3835</f>
        <v>0</v>
      </c>
      <c r="H3830" s="20">
        <f>Разбивка_по_щитам!K3835</f>
        <v>0</v>
      </c>
      <c r="I3830" s="20">
        <f>Разбивка_по_щитам!L3835</f>
        <v>0</v>
      </c>
      <c r="J3830" s="20">
        <f>Разбивка_по_щитам!M3835</f>
        <v>0</v>
      </c>
      <c r="K3830" s="20">
        <f>Разбивка_по_щитам!N3835</f>
        <v>0</v>
      </c>
      <c r="L3830" s="20"/>
      <c r="M3830" s="20">
        <f>Разбивка_по_щитам!P3835</f>
        <v>0</v>
      </c>
      <c r="N3830" s="20"/>
    </row>
    <row r="3831" spans="2:14" x14ac:dyDescent="0.2">
      <c r="B3831" s="20">
        <f>Разбивка_по_щитам!B3836</f>
        <v>0</v>
      </c>
      <c r="C3831" s="20">
        <f>Разбивка_по_щитам!C3836</f>
        <v>0</v>
      </c>
      <c r="D3831" s="20">
        <f>Разбивка_по_щитам!F3836</f>
        <v>0</v>
      </c>
      <c r="E3831" s="20">
        <f>Разбивка_по_щитам!H3836</f>
        <v>0</v>
      </c>
      <c r="F3831" s="20">
        <f>Разбивка_по_щитам!I3836</f>
        <v>0</v>
      </c>
      <c r="G3831" s="20">
        <f>Разбивка_по_щитам!J3836</f>
        <v>0</v>
      </c>
      <c r="H3831" s="20">
        <f>Разбивка_по_щитам!K3836</f>
        <v>0</v>
      </c>
      <c r="I3831" s="20">
        <f>Разбивка_по_щитам!L3836</f>
        <v>0</v>
      </c>
      <c r="J3831" s="20">
        <f>Разбивка_по_щитам!M3836</f>
        <v>0</v>
      </c>
      <c r="K3831" s="20">
        <f>Разбивка_по_щитам!N3836</f>
        <v>0</v>
      </c>
      <c r="L3831" s="20"/>
      <c r="M3831" s="20">
        <f>Разбивка_по_щитам!P3836</f>
        <v>0</v>
      </c>
      <c r="N3831" s="20"/>
    </row>
    <row r="3832" spans="2:14" x14ac:dyDescent="0.2">
      <c r="B3832" s="20">
        <f>Разбивка_по_щитам!B3837</f>
        <v>0</v>
      </c>
      <c r="C3832" s="20">
        <f>Разбивка_по_щитам!C3837</f>
        <v>0</v>
      </c>
      <c r="D3832" s="20">
        <f>Разбивка_по_щитам!F3837</f>
        <v>0</v>
      </c>
      <c r="E3832" s="20">
        <f>Разбивка_по_щитам!H3837</f>
        <v>0</v>
      </c>
      <c r="F3832" s="20">
        <f>Разбивка_по_щитам!I3837</f>
        <v>0</v>
      </c>
      <c r="G3832" s="20">
        <f>Разбивка_по_щитам!J3837</f>
        <v>0</v>
      </c>
      <c r="H3832" s="20">
        <f>Разбивка_по_щитам!K3837</f>
        <v>0</v>
      </c>
      <c r="I3832" s="20">
        <f>Разбивка_по_щитам!L3837</f>
        <v>0</v>
      </c>
      <c r="J3832" s="20">
        <f>Разбивка_по_щитам!M3837</f>
        <v>0</v>
      </c>
      <c r="K3832" s="20">
        <f>Разбивка_по_щитам!N3837</f>
        <v>0</v>
      </c>
      <c r="L3832" s="20"/>
      <c r="M3832" s="20">
        <f>Разбивка_по_щитам!P3837</f>
        <v>0</v>
      </c>
      <c r="N3832" s="20"/>
    </row>
    <row r="3833" spans="2:14" x14ac:dyDescent="0.2">
      <c r="B3833" s="20">
        <f>Разбивка_по_щитам!B3838</f>
        <v>0</v>
      </c>
      <c r="C3833" s="20">
        <f>Разбивка_по_щитам!C3838</f>
        <v>0</v>
      </c>
      <c r="D3833" s="20">
        <f>Разбивка_по_щитам!F3838</f>
        <v>0</v>
      </c>
      <c r="E3833" s="20">
        <f>Разбивка_по_щитам!H3838</f>
        <v>0</v>
      </c>
      <c r="F3833" s="20">
        <f>Разбивка_по_щитам!I3838</f>
        <v>0</v>
      </c>
      <c r="G3833" s="20">
        <f>Разбивка_по_щитам!J3838</f>
        <v>0</v>
      </c>
      <c r="H3833" s="20">
        <f>Разбивка_по_щитам!K3838</f>
        <v>0</v>
      </c>
      <c r="I3833" s="20">
        <f>Разбивка_по_щитам!L3838</f>
        <v>0</v>
      </c>
      <c r="J3833" s="20">
        <f>Разбивка_по_щитам!M3838</f>
        <v>0</v>
      </c>
      <c r="K3833" s="20">
        <f>Разбивка_по_щитам!N3838</f>
        <v>0</v>
      </c>
      <c r="L3833" s="20"/>
      <c r="M3833" s="20">
        <f>Разбивка_по_щитам!P3838</f>
        <v>0</v>
      </c>
      <c r="N3833" s="20"/>
    </row>
    <row r="3834" spans="2:14" x14ac:dyDescent="0.2">
      <c r="B3834" s="20">
        <f>Разбивка_по_щитам!B3839</f>
        <v>0</v>
      </c>
      <c r="C3834" s="20">
        <f>Разбивка_по_щитам!C3839</f>
        <v>0</v>
      </c>
      <c r="D3834" s="20">
        <f>Разбивка_по_щитам!F3839</f>
        <v>0</v>
      </c>
      <c r="E3834" s="20">
        <f>Разбивка_по_щитам!H3839</f>
        <v>0</v>
      </c>
      <c r="F3834" s="20">
        <f>Разбивка_по_щитам!I3839</f>
        <v>0</v>
      </c>
      <c r="G3834" s="20">
        <f>Разбивка_по_щитам!J3839</f>
        <v>0</v>
      </c>
      <c r="H3834" s="20">
        <f>Разбивка_по_щитам!K3839</f>
        <v>0</v>
      </c>
      <c r="I3834" s="20">
        <f>Разбивка_по_щитам!L3839</f>
        <v>0</v>
      </c>
      <c r="J3834" s="20">
        <f>Разбивка_по_щитам!M3839</f>
        <v>0</v>
      </c>
      <c r="K3834" s="20">
        <f>Разбивка_по_щитам!N3839</f>
        <v>0</v>
      </c>
      <c r="L3834" s="20"/>
      <c r="M3834" s="20">
        <f>Разбивка_по_щитам!P3839</f>
        <v>0</v>
      </c>
      <c r="N3834" s="20"/>
    </row>
    <row r="3835" spans="2:14" x14ac:dyDescent="0.2">
      <c r="B3835" s="20">
        <f>Разбивка_по_щитам!B3840</f>
        <v>0</v>
      </c>
      <c r="C3835" s="20">
        <f>Разбивка_по_щитам!C3840</f>
        <v>0</v>
      </c>
      <c r="D3835" s="20">
        <f>Разбивка_по_щитам!F3840</f>
        <v>0</v>
      </c>
      <c r="E3835" s="20">
        <f>Разбивка_по_щитам!H3840</f>
        <v>0</v>
      </c>
      <c r="F3835" s="20">
        <f>Разбивка_по_щитам!I3840</f>
        <v>0</v>
      </c>
      <c r="G3835" s="20">
        <f>Разбивка_по_щитам!J3840</f>
        <v>0</v>
      </c>
      <c r="H3835" s="20">
        <f>Разбивка_по_щитам!K3840</f>
        <v>0</v>
      </c>
      <c r="I3835" s="20">
        <f>Разбивка_по_щитам!L3840</f>
        <v>0</v>
      </c>
      <c r="J3835" s="20">
        <f>Разбивка_по_щитам!M3840</f>
        <v>0</v>
      </c>
      <c r="K3835" s="20">
        <f>Разбивка_по_щитам!N3840</f>
        <v>0</v>
      </c>
      <c r="L3835" s="20"/>
      <c r="M3835" s="20">
        <f>Разбивка_по_щитам!P3840</f>
        <v>0</v>
      </c>
      <c r="N3835" s="20"/>
    </row>
    <row r="3836" spans="2:14" x14ac:dyDescent="0.2">
      <c r="B3836" s="20">
        <f>Разбивка_по_щитам!B3841</f>
        <v>0</v>
      </c>
      <c r="C3836" s="20">
        <f>Разбивка_по_щитам!C3841</f>
        <v>0</v>
      </c>
      <c r="D3836" s="20">
        <f>Разбивка_по_щитам!F3841</f>
        <v>0</v>
      </c>
      <c r="E3836" s="20">
        <f>Разбивка_по_щитам!H3841</f>
        <v>0</v>
      </c>
      <c r="F3836" s="20">
        <f>Разбивка_по_щитам!I3841</f>
        <v>0</v>
      </c>
      <c r="G3836" s="20">
        <f>Разбивка_по_щитам!J3841</f>
        <v>0</v>
      </c>
      <c r="H3836" s="20">
        <f>Разбивка_по_щитам!K3841</f>
        <v>0</v>
      </c>
      <c r="I3836" s="20">
        <f>Разбивка_по_щитам!L3841</f>
        <v>0</v>
      </c>
      <c r="J3836" s="20">
        <f>Разбивка_по_щитам!M3841</f>
        <v>0</v>
      </c>
      <c r="K3836" s="20">
        <f>Разбивка_по_щитам!N3841</f>
        <v>0</v>
      </c>
      <c r="L3836" s="20"/>
      <c r="M3836" s="20">
        <f>Разбивка_по_щитам!P3841</f>
        <v>0</v>
      </c>
      <c r="N3836" s="20"/>
    </row>
    <row r="3837" spans="2:14" x14ac:dyDescent="0.2">
      <c r="B3837" s="20">
        <f>Разбивка_по_щитам!B3842</f>
        <v>0</v>
      </c>
      <c r="C3837" s="20">
        <f>Разбивка_по_щитам!C3842</f>
        <v>0</v>
      </c>
      <c r="D3837" s="20">
        <f>Разбивка_по_щитам!F3842</f>
        <v>0</v>
      </c>
      <c r="E3837" s="20">
        <f>Разбивка_по_щитам!H3842</f>
        <v>0</v>
      </c>
      <c r="F3837" s="20">
        <f>Разбивка_по_щитам!I3842</f>
        <v>0</v>
      </c>
      <c r="G3837" s="20">
        <f>Разбивка_по_щитам!J3842</f>
        <v>0</v>
      </c>
      <c r="H3837" s="20">
        <f>Разбивка_по_щитам!K3842</f>
        <v>0</v>
      </c>
      <c r="I3837" s="20">
        <f>Разбивка_по_щитам!L3842</f>
        <v>0</v>
      </c>
      <c r="J3837" s="20">
        <f>Разбивка_по_щитам!M3842</f>
        <v>0</v>
      </c>
      <c r="K3837" s="20">
        <f>Разбивка_по_щитам!N3842</f>
        <v>0</v>
      </c>
      <c r="L3837" s="20"/>
      <c r="M3837" s="20">
        <f>Разбивка_по_щитам!P3842</f>
        <v>0</v>
      </c>
      <c r="N3837" s="20"/>
    </row>
    <row r="3838" spans="2:14" x14ac:dyDescent="0.2">
      <c r="B3838" s="20">
        <f>Разбивка_по_щитам!B3843</f>
        <v>0</v>
      </c>
      <c r="C3838" s="20">
        <f>Разбивка_по_щитам!C3843</f>
        <v>0</v>
      </c>
      <c r="D3838" s="20">
        <f>Разбивка_по_щитам!F3843</f>
        <v>0</v>
      </c>
      <c r="E3838" s="20">
        <f>Разбивка_по_щитам!H3843</f>
        <v>0</v>
      </c>
      <c r="F3838" s="20">
        <f>Разбивка_по_щитам!I3843</f>
        <v>0</v>
      </c>
      <c r="G3838" s="20">
        <f>Разбивка_по_щитам!J3843</f>
        <v>0</v>
      </c>
      <c r="H3838" s="20">
        <f>Разбивка_по_щитам!K3843</f>
        <v>0</v>
      </c>
      <c r="I3838" s="20">
        <f>Разбивка_по_щитам!L3843</f>
        <v>0</v>
      </c>
      <c r="J3838" s="20">
        <f>Разбивка_по_щитам!M3843</f>
        <v>0</v>
      </c>
      <c r="K3838" s="20">
        <f>Разбивка_по_щитам!N3843</f>
        <v>0</v>
      </c>
      <c r="L3838" s="20"/>
      <c r="M3838" s="20">
        <f>Разбивка_по_щитам!P3843</f>
        <v>0</v>
      </c>
      <c r="N3838" s="20"/>
    </row>
    <row r="3839" spans="2:14" x14ac:dyDescent="0.2">
      <c r="B3839" s="20">
        <f>Разбивка_по_щитам!B3844</f>
        <v>0</v>
      </c>
      <c r="C3839" s="20">
        <f>Разбивка_по_щитам!C3844</f>
        <v>0</v>
      </c>
      <c r="D3839" s="20">
        <f>Разбивка_по_щитам!F3844</f>
        <v>0</v>
      </c>
      <c r="E3839" s="20">
        <f>Разбивка_по_щитам!H3844</f>
        <v>0</v>
      </c>
      <c r="F3839" s="20">
        <f>Разбивка_по_щитам!I3844</f>
        <v>0</v>
      </c>
      <c r="G3839" s="20">
        <f>Разбивка_по_щитам!J3844</f>
        <v>0</v>
      </c>
      <c r="H3839" s="20">
        <f>Разбивка_по_щитам!K3844</f>
        <v>0</v>
      </c>
      <c r="I3839" s="20">
        <f>Разбивка_по_щитам!L3844</f>
        <v>0</v>
      </c>
      <c r="J3839" s="20">
        <f>Разбивка_по_щитам!M3844</f>
        <v>0</v>
      </c>
      <c r="K3839" s="20">
        <f>Разбивка_по_щитам!N3844</f>
        <v>0</v>
      </c>
      <c r="L3839" s="20"/>
      <c r="M3839" s="20">
        <f>Разбивка_по_щитам!P3844</f>
        <v>0</v>
      </c>
      <c r="N3839" s="20"/>
    </row>
    <row r="3840" spans="2:14" x14ac:dyDescent="0.2">
      <c r="B3840" s="20">
        <f>Разбивка_по_щитам!B3845</f>
        <v>0</v>
      </c>
      <c r="C3840" s="20">
        <f>Разбивка_по_щитам!C3845</f>
        <v>0</v>
      </c>
      <c r="D3840" s="20">
        <f>Разбивка_по_щитам!F3845</f>
        <v>0</v>
      </c>
      <c r="E3840" s="20">
        <f>Разбивка_по_щитам!H3845</f>
        <v>0</v>
      </c>
      <c r="F3840" s="20">
        <f>Разбивка_по_щитам!I3845</f>
        <v>0</v>
      </c>
      <c r="G3840" s="20">
        <f>Разбивка_по_щитам!J3845</f>
        <v>0</v>
      </c>
      <c r="H3840" s="20">
        <f>Разбивка_по_щитам!K3845</f>
        <v>0</v>
      </c>
      <c r="I3840" s="20">
        <f>Разбивка_по_щитам!L3845</f>
        <v>0</v>
      </c>
      <c r="J3840" s="20">
        <f>Разбивка_по_щитам!M3845</f>
        <v>0</v>
      </c>
      <c r="K3840" s="20">
        <f>Разбивка_по_щитам!N3845</f>
        <v>0</v>
      </c>
      <c r="L3840" s="20"/>
      <c r="M3840" s="20">
        <f>Разбивка_по_щитам!P3845</f>
        <v>0</v>
      </c>
      <c r="N3840" s="20"/>
    </row>
    <row r="3841" spans="2:14" x14ac:dyDescent="0.2">
      <c r="B3841" s="20">
        <f>Разбивка_по_щитам!B3846</f>
        <v>0</v>
      </c>
      <c r="C3841" s="20">
        <f>Разбивка_по_щитам!C3846</f>
        <v>0</v>
      </c>
      <c r="D3841" s="20">
        <f>Разбивка_по_щитам!F3846</f>
        <v>0</v>
      </c>
      <c r="E3841" s="20">
        <f>Разбивка_по_щитам!H3846</f>
        <v>0</v>
      </c>
      <c r="F3841" s="20">
        <f>Разбивка_по_щитам!I3846</f>
        <v>0</v>
      </c>
      <c r="G3841" s="20">
        <f>Разбивка_по_щитам!J3846</f>
        <v>0</v>
      </c>
      <c r="H3841" s="20">
        <f>Разбивка_по_щитам!K3846</f>
        <v>0</v>
      </c>
      <c r="I3841" s="20">
        <f>Разбивка_по_щитам!L3846</f>
        <v>0</v>
      </c>
      <c r="J3841" s="20">
        <f>Разбивка_по_щитам!M3846</f>
        <v>0</v>
      </c>
      <c r="K3841" s="20">
        <f>Разбивка_по_щитам!N3846</f>
        <v>0</v>
      </c>
      <c r="L3841" s="20"/>
      <c r="M3841" s="20">
        <f>Разбивка_по_щитам!P3846</f>
        <v>0</v>
      </c>
      <c r="N3841" s="20"/>
    </row>
    <row r="3842" spans="2:14" x14ac:dyDescent="0.2">
      <c r="B3842" s="20">
        <f>Разбивка_по_щитам!B3847</f>
        <v>0</v>
      </c>
      <c r="C3842" s="20">
        <f>Разбивка_по_щитам!C3847</f>
        <v>0</v>
      </c>
      <c r="D3842" s="20">
        <f>Разбивка_по_щитам!F3847</f>
        <v>0</v>
      </c>
      <c r="E3842" s="20">
        <f>Разбивка_по_щитам!H3847</f>
        <v>0</v>
      </c>
      <c r="F3842" s="20">
        <f>Разбивка_по_щитам!I3847</f>
        <v>0</v>
      </c>
      <c r="G3842" s="20">
        <f>Разбивка_по_щитам!J3847</f>
        <v>0</v>
      </c>
      <c r="H3842" s="20">
        <f>Разбивка_по_щитам!K3847</f>
        <v>0</v>
      </c>
      <c r="I3842" s="20">
        <f>Разбивка_по_щитам!L3847</f>
        <v>0</v>
      </c>
      <c r="J3842" s="20">
        <f>Разбивка_по_щитам!M3847</f>
        <v>0</v>
      </c>
      <c r="K3842" s="20">
        <f>Разбивка_по_щитам!N3847</f>
        <v>0</v>
      </c>
      <c r="L3842" s="20"/>
      <c r="M3842" s="20">
        <f>Разбивка_по_щитам!P3847</f>
        <v>0</v>
      </c>
      <c r="N3842" s="20"/>
    </row>
    <row r="3843" spans="2:14" x14ac:dyDescent="0.2">
      <c r="B3843" s="20">
        <f>Разбивка_по_щитам!B3848</f>
        <v>0</v>
      </c>
      <c r="C3843" s="20">
        <f>Разбивка_по_щитам!C3848</f>
        <v>0</v>
      </c>
      <c r="D3843" s="20">
        <f>Разбивка_по_щитам!F3848</f>
        <v>0</v>
      </c>
      <c r="E3843" s="20">
        <f>Разбивка_по_щитам!H3848</f>
        <v>0</v>
      </c>
      <c r="F3843" s="20">
        <f>Разбивка_по_щитам!I3848</f>
        <v>0</v>
      </c>
      <c r="G3843" s="20">
        <f>Разбивка_по_щитам!J3848</f>
        <v>0</v>
      </c>
      <c r="H3843" s="20">
        <f>Разбивка_по_щитам!K3848</f>
        <v>0</v>
      </c>
      <c r="I3843" s="20">
        <f>Разбивка_по_щитам!L3848</f>
        <v>0</v>
      </c>
      <c r="J3843" s="20">
        <f>Разбивка_по_щитам!M3848</f>
        <v>0</v>
      </c>
      <c r="K3843" s="20">
        <f>Разбивка_по_щитам!N3848</f>
        <v>0</v>
      </c>
      <c r="L3843" s="20"/>
      <c r="M3843" s="20">
        <f>Разбивка_по_щитам!P3848</f>
        <v>0</v>
      </c>
      <c r="N3843" s="20"/>
    </row>
    <row r="3844" spans="2:14" x14ac:dyDescent="0.2">
      <c r="B3844" s="20">
        <f>Разбивка_по_щитам!B3849</f>
        <v>0</v>
      </c>
      <c r="C3844" s="20">
        <f>Разбивка_по_щитам!C3849</f>
        <v>0</v>
      </c>
      <c r="D3844" s="20">
        <f>Разбивка_по_щитам!F3849</f>
        <v>0</v>
      </c>
      <c r="E3844" s="20">
        <f>Разбивка_по_щитам!H3849</f>
        <v>0</v>
      </c>
      <c r="F3844" s="20">
        <f>Разбивка_по_щитам!I3849</f>
        <v>0</v>
      </c>
      <c r="G3844" s="20">
        <f>Разбивка_по_щитам!J3849</f>
        <v>0</v>
      </c>
      <c r="H3844" s="20">
        <f>Разбивка_по_щитам!K3849</f>
        <v>0</v>
      </c>
      <c r="I3844" s="20">
        <f>Разбивка_по_щитам!L3849</f>
        <v>0</v>
      </c>
      <c r="J3844" s="20">
        <f>Разбивка_по_щитам!M3849</f>
        <v>0</v>
      </c>
      <c r="K3844" s="20">
        <f>Разбивка_по_щитам!N3849</f>
        <v>0</v>
      </c>
      <c r="L3844" s="20"/>
      <c r="M3844" s="20">
        <f>Разбивка_по_щитам!P3849</f>
        <v>0</v>
      </c>
      <c r="N3844" s="20"/>
    </row>
    <row r="3845" spans="2:14" x14ac:dyDescent="0.2">
      <c r="B3845" s="20">
        <f>Разбивка_по_щитам!B3850</f>
        <v>0</v>
      </c>
      <c r="C3845" s="20">
        <f>Разбивка_по_щитам!C3850</f>
        <v>0</v>
      </c>
      <c r="D3845" s="20">
        <f>Разбивка_по_щитам!F3850</f>
        <v>0</v>
      </c>
      <c r="E3845" s="20">
        <f>Разбивка_по_щитам!H3850</f>
        <v>0</v>
      </c>
      <c r="F3845" s="20">
        <f>Разбивка_по_щитам!I3850</f>
        <v>0</v>
      </c>
      <c r="G3845" s="20">
        <f>Разбивка_по_щитам!J3850</f>
        <v>0</v>
      </c>
      <c r="H3845" s="20">
        <f>Разбивка_по_щитам!K3850</f>
        <v>0</v>
      </c>
      <c r="I3845" s="20">
        <f>Разбивка_по_щитам!L3850</f>
        <v>0</v>
      </c>
      <c r="J3845" s="20">
        <f>Разбивка_по_щитам!M3850</f>
        <v>0</v>
      </c>
      <c r="K3845" s="20">
        <f>Разбивка_по_щитам!N3850</f>
        <v>0</v>
      </c>
      <c r="L3845" s="20"/>
      <c r="M3845" s="20">
        <f>Разбивка_по_щитам!P3850</f>
        <v>0</v>
      </c>
      <c r="N3845" s="20"/>
    </row>
    <row r="3846" spans="2:14" x14ac:dyDescent="0.2">
      <c r="B3846" s="20">
        <f>Разбивка_по_щитам!B3851</f>
        <v>0</v>
      </c>
      <c r="C3846" s="20">
        <f>Разбивка_по_щитам!C3851</f>
        <v>0</v>
      </c>
      <c r="D3846" s="20">
        <f>Разбивка_по_щитам!F3851</f>
        <v>0</v>
      </c>
      <c r="E3846" s="20">
        <f>Разбивка_по_щитам!H3851</f>
        <v>0</v>
      </c>
      <c r="F3846" s="20">
        <f>Разбивка_по_щитам!I3851</f>
        <v>0</v>
      </c>
      <c r="G3846" s="20">
        <f>Разбивка_по_щитам!J3851</f>
        <v>0</v>
      </c>
      <c r="H3846" s="20">
        <f>Разбивка_по_щитам!K3851</f>
        <v>0</v>
      </c>
      <c r="I3846" s="20">
        <f>Разбивка_по_щитам!L3851</f>
        <v>0</v>
      </c>
      <c r="J3846" s="20">
        <f>Разбивка_по_щитам!M3851</f>
        <v>0</v>
      </c>
      <c r="K3846" s="20">
        <f>Разбивка_по_щитам!N3851</f>
        <v>0</v>
      </c>
      <c r="L3846" s="20"/>
      <c r="M3846" s="20">
        <f>Разбивка_по_щитам!P3851</f>
        <v>0</v>
      </c>
      <c r="N3846" s="20"/>
    </row>
    <row r="3847" spans="2:14" x14ac:dyDescent="0.2">
      <c r="B3847" s="20">
        <f>Разбивка_по_щитам!B3852</f>
        <v>0</v>
      </c>
      <c r="C3847" s="20">
        <f>Разбивка_по_щитам!C3852</f>
        <v>0</v>
      </c>
      <c r="D3847" s="20">
        <f>Разбивка_по_щитам!F3852</f>
        <v>0</v>
      </c>
      <c r="E3847" s="20">
        <f>Разбивка_по_щитам!H3852</f>
        <v>0</v>
      </c>
      <c r="F3847" s="20">
        <f>Разбивка_по_щитам!I3852</f>
        <v>0</v>
      </c>
      <c r="G3847" s="20">
        <f>Разбивка_по_щитам!J3852</f>
        <v>0</v>
      </c>
      <c r="H3847" s="20">
        <f>Разбивка_по_щитам!K3852</f>
        <v>0</v>
      </c>
      <c r="I3847" s="20">
        <f>Разбивка_по_щитам!L3852</f>
        <v>0</v>
      </c>
      <c r="J3847" s="20">
        <f>Разбивка_по_щитам!M3852</f>
        <v>0</v>
      </c>
      <c r="K3847" s="20">
        <f>Разбивка_по_щитам!N3852</f>
        <v>0</v>
      </c>
      <c r="L3847" s="20"/>
      <c r="M3847" s="20">
        <f>Разбивка_по_щитам!P3852</f>
        <v>0</v>
      </c>
      <c r="N3847" s="20"/>
    </row>
    <row r="3848" spans="2:14" x14ac:dyDescent="0.2">
      <c r="B3848" s="20">
        <f>Разбивка_по_щитам!B3853</f>
        <v>0</v>
      </c>
      <c r="C3848" s="20">
        <f>Разбивка_по_щитам!C3853</f>
        <v>0</v>
      </c>
      <c r="D3848" s="20">
        <f>Разбивка_по_щитам!F3853</f>
        <v>0</v>
      </c>
      <c r="E3848" s="20">
        <f>Разбивка_по_щитам!H3853</f>
        <v>0</v>
      </c>
      <c r="F3848" s="20">
        <f>Разбивка_по_щитам!I3853</f>
        <v>0</v>
      </c>
      <c r="G3848" s="20">
        <f>Разбивка_по_щитам!J3853</f>
        <v>0</v>
      </c>
      <c r="H3848" s="20">
        <f>Разбивка_по_щитам!K3853</f>
        <v>0</v>
      </c>
      <c r="I3848" s="20">
        <f>Разбивка_по_щитам!L3853</f>
        <v>0</v>
      </c>
      <c r="J3848" s="20">
        <f>Разбивка_по_щитам!M3853</f>
        <v>0</v>
      </c>
      <c r="K3848" s="20">
        <f>Разбивка_по_щитам!N3853</f>
        <v>0</v>
      </c>
      <c r="L3848" s="20"/>
      <c r="M3848" s="20">
        <f>Разбивка_по_щитам!P3853</f>
        <v>0</v>
      </c>
      <c r="N3848" s="20"/>
    </row>
    <row r="3849" spans="2:14" x14ac:dyDescent="0.2">
      <c r="B3849" s="20">
        <f>Разбивка_по_щитам!B3854</f>
        <v>0</v>
      </c>
      <c r="C3849" s="20">
        <f>Разбивка_по_щитам!C3854</f>
        <v>0</v>
      </c>
      <c r="D3849" s="20">
        <f>Разбивка_по_щитам!F3854</f>
        <v>0</v>
      </c>
      <c r="E3849" s="20">
        <f>Разбивка_по_щитам!H3854</f>
        <v>0</v>
      </c>
      <c r="F3849" s="20">
        <f>Разбивка_по_щитам!I3854</f>
        <v>0</v>
      </c>
      <c r="G3849" s="20">
        <f>Разбивка_по_щитам!J3854</f>
        <v>0</v>
      </c>
      <c r="H3849" s="20">
        <f>Разбивка_по_щитам!K3854</f>
        <v>0</v>
      </c>
      <c r="I3849" s="20">
        <f>Разбивка_по_щитам!L3854</f>
        <v>0</v>
      </c>
      <c r="J3849" s="20">
        <f>Разбивка_по_щитам!M3854</f>
        <v>0</v>
      </c>
      <c r="K3849" s="20">
        <f>Разбивка_по_щитам!N3854</f>
        <v>0</v>
      </c>
      <c r="L3849" s="20"/>
      <c r="M3849" s="20">
        <f>Разбивка_по_щитам!P3854</f>
        <v>0</v>
      </c>
      <c r="N3849" s="20"/>
    </row>
    <row r="3850" spans="2:14" x14ac:dyDescent="0.2">
      <c r="B3850" s="20">
        <f>Разбивка_по_щитам!B3855</f>
        <v>0</v>
      </c>
      <c r="C3850" s="20">
        <f>Разбивка_по_щитам!C3855</f>
        <v>0</v>
      </c>
      <c r="D3850" s="20">
        <f>Разбивка_по_щитам!F3855</f>
        <v>0</v>
      </c>
      <c r="E3850" s="20">
        <f>Разбивка_по_щитам!H3855</f>
        <v>0</v>
      </c>
      <c r="F3850" s="20">
        <f>Разбивка_по_щитам!I3855</f>
        <v>0</v>
      </c>
      <c r="G3850" s="20">
        <f>Разбивка_по_щитам!J3855</f>
        <v>0</v>
      </c>
      <c r="H3850" s="20">
        <f>Разбивка_по_щитам!K3855</f>
        <v>0</v>
      </c>
      <c r="I3850" s="20">
        <f>Разбивка_по_щитам!L3855</f>
        <v>0</v>
      </c>
      <c r="J3850" s="20">
        <f>Разбивка_по_щитам!M3855</f>
        <v>0</v>
      </c>
      <c r="K3850" s="20">
        <f>Разбивка_по_щитам!N3855</f>
        <v>0</v>
      </c>
      <c r="L3850" s="20"/>
      <c r="M3850" s="20">
        <f>Разбивка_по_щитам!P3855</f>
        <v>0</v>
      </c>
      <c r="N3850" s="20"/>
    </row>
    <row r="3851" spans="2:14" x14ac:dyDescent="0.2">
      <c r="B3851" s="20">
        <f>Разбивка_по_щитам!B3856</f>
        <v>0</v>
      </c>
      <c r="C3851" s="20">
        <f>Разбивка_по_щитам!C3856</f>
        <v>0</v>
      </c>
      <c r="D3851" s="20">
        <f>Разбивка_по_щитам!F3856</f>
        <v>0</v>
      </c>
      <c r="E3851" s="20">
        <f>Разбивка_по_щитам!H3856</f>
        <v>0</v>
      </c>
      <c r="F3851" s="20">
        <f>Разбивка_по_щитам!I3856</f>
        <v>0</v>
      </c>
      <c r="G3851" s="20">
        <f>Разбивка_по_щитам!J3856</f>
        <v>0</v>
      </c>
      <c r="H3851" s="20">
        <f>Разбивка_по_щитам!K3856</f>
        <v>0</v>
      </c>
      <c r="I3851" s="20">
        <f>Разбивка_по_щитам!L3856</f>
        <v>0</v>
      </c>
      <c r="J3851" s="20">
        <f>Разбивка_по_щитам!M3856</f>
        <v>0</v>
      </c>
      <c r="K3851" s="20">
        <f>Разбивка_по_щитам!N3856</f>
        <v>0</v>
      </c>
      <c r="L3851" s="20"/>
      <c r="M3851" s="20">
        <f>Разбивка_по_щитам!P3856</f>
        <v>0</v>
      </c>
      <c r="N3851" s="20"/>
    </row>
    <row r="3852" spans="2:14" x14ac:dyDescent="0.2">
      <c r="B3852" s="20">
        <f>Разбивка_по_щитам!B3857</f>
        <v>0</v>
      </c>
      <c r="C3852" s="20">
        <f>Разбивка_по_щитам!C3857</f>
        <v>0</v>
      </c>
      <c r="D3852" s="20">
        <f>Разбивка_по_щитам!F3857</f>
        <v>0</v>
      </c>
      <c r="E3852" s="20">
        <f>Разбивка_по_щитам!H3857</f>
        <v>0</v>
      </c>
      <c r="F3852" s="20">
        <f>Разбивка_по_щитам!I3857</f>
        <v>0</v>
      </c>
      <c r="G3852" s="20">
        <f>Разбивка_по_щитам!J3857</f>
        <v>0</v>
      </c>
      <c r="H3852" s="20">
        <f>Разбивка_по_щитам!K3857</f>
        <v>0</v>
      </c>
      <c r="I3852" s="20">
        <f>Разбивка_по_щитам!L3857</f>
        <v>0</v>
      </c>
      <c r="J3852" s="20">
        <f>Разбивка_по_щитам!M3857</f>
        <v>0</v>
      </c>
      <c r="K3852" s="20">
        <f>Разбивка_по_щитам!N3857</f>
        <v>0</v>
      </c>
      <c r="L3852" s="20"/>
      <c r="M3852" s="20">
        <f>Разбивка_по_щитам!P3857</f>
        <v>0</v>
      </c>
      <c r="N3852" s="20"/>
    </row>
    <row r="3853" spans="2:14" x14ac:dyDescent="0.2">
      <c r="B3853" s="20">
        <f>Разбивка_по_щитам!B3858</f>
        <v>0</v>
      </c>
      <c r="C3853" s="20">
        <f>Разбивка_по_щитам!C3858</f>
        <v>0</v>
      </c>
      <c r="D3853" s="20">
        <f>Разбивка_по_щитам!F3858</f>
        <v>0</v>
      </c>
      <c r="E3853" s="20">
        <f>Разбивка_по_щитам!H3858</f>
        <v>0</v>
      </c>
      <c r="F3853" s="20">
        <f>Разбивка_по_щитам!I3858</f>
        <v>0</v>
      </c>
      <c r="G3853" s="20">
        <f>Разбивка_по_щитам!J3858</f>
        <v>0</v>
      </c>
      <c r="H3853" s="20">
        <f>Разбивка_по_щитам!K3858</f>
        <v>0</v>
      </c>
      <c r="I3853" s="20">
        <f>Разбивка_по_щитам!L3858</f>
        <v>0</v>
      </c>
      <c r="J3853" s="20">
        <f>Разбивка_по_щитам!M3858</f>
        <v>0</v>
      </c>
      <c r="K3853" s="20">
        <f>Разбивка_по_щитам!N3858</f>
        <v>0</v>
      </c>
      <c r="L3853" s="20"/>
      <c r="M3853" s="20">
        <f>Разбивка_по_щитам!P3858</f>
        <v>0</v>
      </c>
      <c r="N3853" s="20"/>
    </row>
    <row r="3854" spans="2:14" x14ac:dyDescent="0.2">
      <c r="B3854" s="20">
        <f>Разбивка_по_щитам!B3859</f>
        <v>0</v>
      </c>
      <c r="C3854" s="20">
        <f>Разбивка_по_щитам!C3859</f>
        <v>0</v>
      </c>
      <c r="D3854" s="20">
        <f>Разбивка_по_щитам!F3859</f>
        <v>0</v>
      </c>
      <c r="E3854" s="20">
        <f>Разбивка_по_щитам!H3859</f>
        <v>0</v>
      </c>
      <c r="F3854" s="20">
        <f>Разбивка_по_щитам!I3859</f>
        <v>0</v>
      </c>
      <c r="G3854" s="20">
        <f>Разбивка_по_щитам!J3859</f>
        <v>0</v>
      </c>
      <c r="H3854" s="20">
        <f>Разбивка_по_щитам!K3859</f>
        <v>0</v>
      </c>
      <c r="I3854" s="20">
        <f>Разбивка_по_щитам!L3859</f>
        <v>0</v>
      </c>
      <c r="J3854" s="20">
        <f>Разбивка_по_щитам!M3859</f>
        <v>0</v>
      </c>
      <c r="K3854" s="20">
        <f>Разбивка_по_щитам!N3859</f>
        <v>0</v>
      </c>
      <c r="L3854" s="20"/>
      <c r="M3854" s="20">
        <f>Разбивка_по_щитам!P3859</f>
        <v>0</v>
      </c>
      <c r="N3854" s="20"/>
    </row>
    <row r="3855" spans="2:14" x14ac:dyDescent="0.2">
      <c r="B3855" s="20">
        <f>Разбивка_по_щитам!B3860</f>
        <v>0</v>
      </c>
      <c r="C3855" s="20">
        <f>Разбивка_по_щитам!C3860</f>
        <v>0</v>
      </c>
      <c r="D3855" s="20">
        <f>Разбивка_по_щитам!F3860</f>
        <v>0</v>
      </c>
      <c r="E3855" s="20">
        <f>Разбивка_по_щитам!H3860</f>
        <v>0</v>
      </c>
      <c r="F3855" s="20">
        <f>Разбивка_по_щитам!I3860</f>
        <v>0</v>
      </c>
      <c r="G3855" s="20">
        <f>Разбивка_по_щитам!J3860</f>
        <v>0</v>
      </c>
      <c r="H3855" s="20">
        <f>Разбивка_по_щитам!K3860</f>
        <v>0</v>
      </c>
      <c r="I3855" s="20">
        <f>Разбивка_по_щитам!L3860</f>
        <v>0</v>
      </c>
      <c r="J3855" s="20">
        <f>Разбивка_по_щитам!M3860</f>
        <v>0</v>
      </c>
      <c r="K3855" s="20">
        <f>Разбивка_по_щитам!N3860</f>
        <v>0</v>
      </c>
      <c r="L3855" s="20"/>
      <c r="M3855" s="20">
        <f>Разбивка_по_щитам!P3860</f>
        <v>0</v>
      </c>
      <c r="N3855" s="20"/>
    </row>
    <row r="3856" spans="2:14" x14ac:dyDescent="0.2">
      <c r="B3856" s="20">
        <f>Разбивка_по_щитам!B3861</f>
        <v>0</v>
      </c>
      <c r="C3856" s="20">
        <f>Разбивка_по_щитам!C3861</f>
        <v>0</v>
      </c>
      <c r="D3856" s="20">
        <f>Разбивка_по_щитам!F3861</f>
        <v>0</v>
      </c>
      <c r="E3856" s="20">
        <f>Разбивка_по_щитам!H3861</f>
        <v>0</v>
      </c>
      <c r="F3856" s="20">
        <f>Разбивка_по_щитам!I3861</f>
        <v>0</v>
      </c>
      <c r="G3856" s="20">
        <f>Разбивка_по_щитам!J3861</f>
        <v>0</v>
      </c>
      <c r="H3856" s="20">
        <f>Разбивка_по_щитам!K3861</f>
        <v>0</v>
      </c>
      <c r="I3856" s="20">
        <f>Разбивка_по_щитам!L3861</f>
        <v>0</v>
      </c>
      <c r="J3856" s="20">
        <f>Разбивка_по_щитам!M3861</f>
        <v>0</v>
      </c>
      <c r="K3856" s="20">
        <f>Разбивка_по_щитам!N3861</f>
        <v>0</v>
      </c>
      <c r="L3856" s="20"/>
      <c r="M3856" s="20">
        <f>Разбивка_по_щитам!P3861</f>
        <v>0</v>
      </c>
      <c r="N3856" s="20"/>
    </row>
    <row r="3857" spans="2:14" x14ac:dyDescent="0.2">
      <c r="B3857" s="20">
        <f>Разбивка_по_щитам!B3862</f>
        <v>0</v>
      </c>
      <c r="C3857" s="20">
        <f>Разбивка_по_щитам!C3862</f>
        <v>0</v>
      </c>
      <c r="D3857" s="20">
        <f>Разбивка_по_щитам!F3862</f>
        <v>0</v>
      </c>
      <c r="E3857" s="20">
        <f>Разбивка_по_щитам!H3862</f>
        <v>0</v>
      </c>
      <c r="F3857" s="20">
        <f>Разбивка_по_щитам!I3862</f>
        <v>0</v>
      </c>
      <c r="G3857" s="20">
        <f>Разбивка_по_щитам!J3862</f>
        <v>0</v>
      </c>
      <c r="H3857" s="20">
        <f>Разбивка_по_щитам!K3862</f>
        <v>0</v>
      </c>
      <c r="I3857" s="20">
        <f>Разбивка_по_щитам!L3862</f>
        <v>0</v>
      </c>
      <c r="J3857" s="20">
        <f>Разбивка_по_щитам!M3862</f>
        <v>0</v>
      </c>
      <c r="K3857" s="20">
        <f>Разбивка_по_щитам!N3862</f>
        <v>0</v>
      </c>
      <c r="L3857" s="20"/>
      <c r="M3857" s="20">
        <f>Разбивка_по_щитам!P3862</f>
        <v>0</v>
      </c>
      <c r="N3857" s="20"/>
    </row>
    <row r="3858" spans="2:14" x14ac:dyDescent="0.2">
      <c r="B3858" s="20">
        <f>Разбивка_по_щитам!B3863</f>
        <v>0</v>
      </c>
      <c r="C3858" s="20">
        <f>Разбивка_по_щитам!C3863</f>
        <v>0</v>
      </c>
      <c r="D3858" s="20">
        <f>Разбивка_по_щитам!F3863</f>
        <v>0</v>
      </c>
      <c r="E3858" s="20">
        <f>Разбивка_по_щитам!H3863</f>
        <v>0</v>
      </c>
      <c r="F3858" s="20">
        <f>Разбивка_по_щитам!I3863</f>
        <v>0</v>
      </c>
      <c r="G3858" s="20">
        <f>Разбивка_по_щитам!J3863</f>
        <v>0</v>
      </c>
      <c r="H3858" s="20">
        <f>Разбивка_по_щитам!K3863</f>
        <v>0</v>
      </c>
      <c r="I3858" s="20">
        <f>Разбивка_по_щитам!L3863</f>
        <v>0</v>
      </c>
      <c r="J3858" s="20">
        <f>Разбивка_по_щитам!M3863</f>
        <v>0</v>
      </c>
      <c r="K3858" s="20">
        <f>Разбивка_по_щитам!N3863</f>
        <v>0</v>
      </c>
      <c r="L3858" s="20"/>
      <c r="M3858" s="20">
        <f>Разбивка_по_щитам!P3863</f>
        <v>0</v>
      </c>
      <c r="N3858" s="20"/>
    </row>
    <row r="3859" spans="2:14" x14ac:dyDescent="0.2">
      <c r="B3859" s="20">
        <f>Разбивка_по_щитам!B3864</f>
        <v>0</v>
      </c>
      <c r="C3859" s="20">
        <f>Разбивка_по_щитам!C3864</f>
        <v>0</v>
      </c>
      <c r="D3859" s="20">
        <f>Разбивка_по_щитам!F3864</f>
        <v>0</v>
      </c>
      <c r="E3859" s="20">
        <f>Разбивка_по_щитам!H3864</f>
        <v>0</v>
      </c>
      <c r="F3859" s="20">
        <f>Разбивка_по_щитам!I3864</f>
        <v>0</v>
      </c>
      <c r="G3859" s="20">
        <f>Разбивка_по_щитам!J3864</f>
        <v>0</v>
      </c>
      <c r="H3859" s="20">
        <f>Разбивка_по_щитам!K3864</f>
        <v>0</v>
      </c>
      <c r="I3859" s="20">
        <f>Разбивка_по_щитам!L3864</f>
        <v>0</v>
      </c>
      <c r="J3859" s="20">
        <f>Разбивка_по_щитам!M3864</f>
        <v>0</v>
      </c>
      <c r="K3859" s="20">
        <f>Разбивка_по_щитам!N3864</f>
        <v>0</v>
      </c>
      <c r="L3859" s="20"/>
      <c r="M3859" s="20">
        <f>Разбивка_по_щитам!P3864</f>
        <v>0</v>
      </c>
      <c r="N3859" s="20"/>
    </row>
    <row r="3860" spans="2:14" x14ac:dyDescent="0.2">
      <c r="B3860" s="20">
        <f>Разбивка_по_щитам!B3865</f>
        <v>0</v>
      </c>
      <c r="C3860" s="20">
        <f>Разбивка_по_щитам!C3865</f>
        <v>0</v>
      </c>
      <c r="D3860" s="20">
        <f>Разбивка_по_щитам!F3865</f>
        <v>0</v>
      </c>
      <c r="E3860" s="20">
        <f>Разбивка_по_щитам!H3865</f>
        <v>0</v>
      </c>
      <c r="F3860" s="20">
        <f>Разбивка_по_щитам!I3865</f>
        <v>0</v>
      </c>
      <c r="G3860" s="20">
        <f>Разбивка_по_щитам!J3865</f>
        <v>0</v>
      </c>
      <c r="H3860" s="20">
        <f>Разбивка_по_щитам!K3865</f>
        <v>0</v>
      </c>
      <c r="I3860" s="20">
        <f>Разбивка_по_щитам!L3865</f>
        <v>0</v>
      </c>
      <c r="J3860" s="20">
        <f>Разбивка_по_щитам!M3865</f>
        <v>0</v>
      </c>
      <c r="K3860" s="20">
        <f>Разбивка_по_щитам!N3865</f>
        <v>0</v>
      </c>
      <c r="L3860" s="20"/>
      <c r="M3860" s="20">
        <f>Разбивка_по_щитам!P3865</f>
        <v>0</v>
      </c>
      <c r="N3860" s="20"/>
    </row>
    <row r="3861" spans="2:14" x14ac:dyDescent="0.2">
      <c r="B3861" s="20">
        <f>Разбивка_по_щитам!B3866</f>
        <v>0</v>
      </c>
      <c r="C3861" s="20">
        <f>Разбивка_по_щитам!C3866</f>
        <v>0</v>
      </c>
      <c r="D3861" s="20">
        <f>Разбивка_по_щитам!F3866</f>
        <v>0</v>
      </c>
      <c r="E3861" s="20">
        <f>Разбивка_по_щитам!H3866</f>
        <v>0</v>
      </c>
      <c r="F3861" s="20">
        <f>Разбивка_по_щитам!I3866</f>
        <v>0</v>
      </c>
      <c r="G3861" s="20">
        <f>Разбивка_по_щитам!J3866</f>
        <v>0</v>
      </c>
      <c r="H3861" s="20">
        <f>Разбивка_по_щитам!K3866</f>
        <v>0</v>
      </c>
      <c r="I3861" s="20">
        <f>Разбивка_по_щитам!L3866</f>
        <v>0</v>
      </c>
      <c r="J3861" s="20">
        <f>Разбивка_по_щитам!M3866</f>
        <v>0</v>
      </c>
      <c r="K3861" s="20">
        <f>Разбивка_по_щитам!N3866</f>
        <v>0</v>
      </c>
      <c r="L3861" s="20"/>
      <c r="M3861" s="20">
        <f>Разбивка_по_щитам!P3866</f>
        <v>0</v>
      </c>
      <c r="N3861" s="20"/>
    </row>
    <row r="3862" spans="2:14" x14ac:dyDescent="0.2">
      <c r="B3862" s="20">
        <f>Разбивка_по_щитам!B3867</f>
        <v>0</v>
      </c>
      <c r="C3862" s="20">
        <f>Разбивка_по_щитам!C3867</f>
        <v>0</v>
      </c>
      <c r="D3862" s="20">
        <f>Разбивка_по_щитам!F3867</f>
        <v>0</v>
      </c>
      <c r="E3862" s="20">
        <f>Разбивка_по_щитам!H3867</f>
        <v>0</v>
      </c>
      <c r="F3862" s="20">
        <f>Разбивка_по_щитам!I3867</f>
        <v>0</v>
      </c>
      <c r="G3862" s="20">
        <f>Разбивка_по_щитам!J3867</f>
        <v>0</v>
      </c>
      <c r="H3862" s="20">
        <f>Разбивка_по_щитам!K3867</f>
        <v>0</v>
      </c>
      <c r="I3862" s="20">
        <f>Разбивка_по_щитам!L3867</f>
        <v>0</v>
      </c>
      <c r="J3862" s="20">
        <f>Разбивка_по_щитам!M3867</f>
        <v>0</v>
      </c>
      <c r="K3862" s="20">
        <f>Разбивка_по_щитам!N3867</f>
        <v>0</v>
      </c>
      <c r="L3862" s="20"/>
      <c r="M3862" s="20">
        <f>Разбивка_по_щитам!P3867</f>
        <v>0</v>
      </c>
      <c r="N3862" s="20"/>
    </row>
    <row r="3863" spans="2:14" x14ac:dyDescent="0.2">
      <c r="B3863" s="20">
        <f>Разбивка_по_щитам!B3868</f>
        <v>0</v>
      </c>
      <c r="C3863" s="20">
        <f>Разбивка_по_щитам!C3868</f>
        <v>0</v>
      </c>
      <c r="D3863" s="20">
        <f>Разбивка_по_щитам!F3868</f>
        <v>0</v>
      </c>
      <c r="E3863" s="20">
        <f>Разбивка_по_щитам!H3868</f>
        <v>0</v>
      </c>
      <c r="F3863" s="20">
        <f>Разбивка_по_щитам!I3868</f>
        <v>0</v>
      </c>
      <c r="G3863" s="20">
        <f>Разбивка_по_щитам!J3868</f>
        <v>0</v>
      </c>
      <c r="H3863" s="20">
        <f>Разбивка_по_щитам!K3868</f>
        <v>0</v>
      </c>
      <c r="I3863" s="20">
        <f>Разбивка_по_щитам!L3868</f>
        <v>0</v>
      </c>
      <c r="J3863" s="20">
        <f>Разбивка_по_щитам!M3868</f>
        <v>0</v>
      </c>
      <c r="K3863" s="20">
        <f>Разбивка_по_щитам!N3868</f>
        <v>0</v>
      </c>
      <c r="L3863" s="20"/>
      <c r="M3863" s="20">
        <f>Разбивка_по_щитам!P3868</f>
        <v>0</v>
      </c>
      <c r="N3863" s="20"/>
    </row>
    <row r="3864" spans="2:14" x14ac:dyDescent="0.2">
      <c r="B3864" s="20">
        <f>Разбивка_по_щитам!B3869</f>
        <v>0</v>
      </c>
      <c r="C3864" s="20">
        <f>Разбивка_по_щитам!C3869</f>
        <v>0</v>
      </c>
      <c r="D3864" s="20">
        <f>Разбивка_по_щитам!F3869</f>
        <v>0</v>
      </c>
      <c r="E3864" s="20">
        <f>Разбивка_по_щитам!H3869</f>
        <v>0</v>
      </c>
      <c r="F3864" s="20">
        <f>Разбивка_по_щитам!I3869</f>
        <v>0</v>
      </c>
      <c r="G3864" s="20">
        <f>Разбивка_по_щитам!J3869</f>
        <v>0</v>
      </c>
      <c r="H3864" s="20">
        <f>Разбивка_по_щитам!K3869</f>
        <v>0</v>
      </c>
      <c r="I3864" s="20">
        <f>Разбивка_по_щитам!L3869</f>
        <v>0</v>
      </c>
      <c r="J3864" s="20">
        <f>Разбивка_по_щитам!M3869</f>
        <v>0</v>
      </c>
      <c r="K3864" s="20">
        <f>Разбивка_по_щитам!N3869</f>
        <v>0</v>
      </c>
      <c r="L3864" s="20"/>
      <c r="M3864" s="20">
        <f>Разбивка_по_щитам!P3869</f>
        <v>0</v>
      </c>
      <c r="N3864" s="20"/>
    </row>
    <row r="3865" spans="2:14" x14ac:dyDescent="0.2">
      <c r="B3865" s="20">
        <f>Разбивка_по_щитам!B3870</f>
        <v>0</v>
      </c>
      <c r="C3865" s="20">
        <f>Разбивка_по_щитам!C3870</f>
        <v>0</v>
      </c>
      <c r="D3865" s="20">
        <f>Разбивка_по_щитам!F3870</f>
        <v>0</v>
      </c>
      <c r="E3865" s="20">
        <f>Разбивка_по_щитам!H3870</f>
        <v>0</v>
      </c>
      <c r="F3865" s="20">
        <f>Разбивка_по_щитам!I3870</f>
        <v>0</v>
      </c>
      <c r="G3865" s="20">
        <f>Разбивка_по_щитам!J3870</f>
        <v>0</v>
      </c>
      <c r="H3865" s="20">
        <f>Разбивка_по_щитам!K3870</f>
        <v>0</v>
      </c>
      <c r="I3865" s="20">
        <f>Разбивка_по_щитам!L3870</f>
        <v>0</v>
      </c>
      <c r="J3865" s="20">
        <f>Разбивка_по_щитам!M3870</f>
        <v>0</v>
      </c>
      <c r="K3865" s="20">
        <f>Разбивка_по_щитам!N3870</f>
        <v>0</v>
      </c>
      <c r="L3865" s="20"/>
      <c r="M3865" s="20">
        <f>Разбивка_по_щитам!P3870</f>
        <v>0</v>
      </c>
      <c r="N3865" s="20"/>
    </row>
    <row r="3866" spans="2:14" x14ac:dyDescent="0.2">
      <c r="B3866" s="20">
        <f>Разбивка_по_щитам!B3871</f>
        <v>0</v>
      </c>
      <c r="C3866" s="20">
        <f>Разбивка_по_щитам!C3871</f>
        <v>0</v>
      </c>
      <c r="D3866" s="20">
        <f>Разбивка_по_щитам!F3871</f>
        <v>0</v>
      </c>
      <c r="E3866" s="20">
        <f>Разбивка_по_щитам!H3871</f>
        <v>0</v>
      </c>
      <c r="F3866" s="20">
        <f>Разбивка_по_щитам!I3871</f>
        <v>0</v>
      </c>
      <c r="G3866" s="20">
        <f>Разбивка_по_щитам!J3871</f>
        <v>0</v>
      </c>
      <c r="H3866" s="20">
        <f>Разбивка_по_щитам!K3871</f>
        <v>0</v>
      </c>
      <c r="I3866" s="20">
        <f>Разбивка_по_щитам!L3871</f>
        <v>0</v>
      </c>
      <c r="J3866" s="20">
        <f>Разбивка_по_щитам!M3871</f>
        <v>0</v>
      </c>
      <c r="K3866" s="20">
        <f>Разбивка_по_щитам!N3871</f>
        <v>0</v>
      </c>
      <c r="L3866" s="20"/>
      <c r="M3866" s="20">
        <f>Разбивка_по_щитам!P3871</f>
        <v>0</v>
      </c>
      <c r="N3866" s="20"/>
    </row>
    <row r="3867" spans="2:14" x14ac:dyDescent="0.2">
      <c r="B3867" s="20">
        <f>Разбивка_по_щитам!B3872</f>
        <v>0</v>
      </c>
      <c r="C3867" s="20">
        <f>Разбивка_по_щитам!C3872</f>
        <v>0</v>
      </c>
      <c r="D3867" s="20">
        <f>Разбивка_по_щитам!F3872</f>
        <v>0</v>
      </c>
      <c r="E3867" s="20">
        <f>Разбивка_по_щитам!H3872</f>
        <v>0</v>
      </c>
      <c r="F3867" s="20">
        <f>Разбивка_по_щитам!I3872</f>
        <v>0</v>
      </c>
      <c r="G3867" s="20">
        <f>Разбивка_по_щитам!J3872</f>
        <v>0</v>
      </c>
      <c r="H3867" s="20">
        <f>Разбивка_по_щитам!K3872</f>
        <v>0</v>
      </c>
      <c r="I3867" s="20">
        <f>Разбивка_по_щитам!L3872</f>
        <v>0</v>
      </c>
      <c r="J3867" s="20">
        <f>Разбивка_по_щитам!M3872</f>
        <v>0</v>
      </c>
      <c r="K3867" s="20">
        <f>Разбивка_по_щитам!N3872</f>
        <v>0</v>
      </c>
      <c r="L3867" s="20"/>
      <c r="M3867" s="20">
        <f>Разбивка_по_щитам!P3872</f>
        <v>0</v>
      </c>
      <c r="N3867" s="20"/>
    </row>
    <row r="3868" spans="2:14" x14ac:dyDescent="0.2">
      <c r="B3868" s="20">
        <f>Разбивка_по_щитам!B3873</f>
        <v>0</v>
      </c>
      <c r="C3868" s="20">
        <f>Разбивка_по_щитам!C3873</f>
        <v>0</v>
      </c>
      <c r="D3868" s="20">
        <f>Разбивка_по_щитам!F3873</f>
        <v>0</v>
      </c>
      <c r="E3868" s="20">
        <f>Разбивка_по_щитам!H3873</f>
        <v>0</v>
      </c>
      <c r="F3868" s="20">
        <f>Разбивка_по_щитам!I3873</f>
        <v>0</v>
      </c>
      <c r="G3868" s="20">
        <f>Разбивка_по_щитам!J3873</f>
        <v>0</v>
      </c>
      <c r="H3868" s="20">
        <f>Разбивка_по_щитам!K3873</f>
        <v>0</v>
      </c>
      <c r="I3868" s="20">
        <f>Разбивка_по_щитам!L3873</f>
        <v>0</v>
      </c>
      <c r="J3868" s="20">
        <f>Разбивка_по_щитам!M3873</f>
        <v>0</v>
      </c>
      <c r="K3868" s="20">
        <f>Разбивка_по_щитам!N3873</f>
        <v>0</v>
      </c>
      <c r="L3868" s="20"/>
      <c r="M3868" s="20">
        <f>Разбивка_по_щитам!P3873</f>
        <v>0</v>
      </c>
      <c r="N3868" s="20"/>
    </row>
    <row r="3869" spans="2:14" x14ac:dyDescent="0.2">
      <c r="B3869" s="20">
        <f>Разбивка_по_щитам!B3874</f>
        <v>0</v>
      </c>
      <c r="C3869" s="20">
        <f>Разбивка_по_щитам!C3874</f>
        <v>0</v>
      </c>
      <c r="D3869" s="20">
        <f>Разбивка_по_щитам!F3874</f>
        <v>0</v>
      </c>
      <c r="E3869" s="20">
        <f>Разбивка_по_щитам!H3874</f>
        <v>0</v>
      </c>
      <c r="F3869" s="20">
        <f>Разбивка_по_щитам!I3874</f>
        <v>0</v>
      </c>
      <c r="G3869" s="20">
        <f>Разбивка_по_щитам!J3874</f>
        <v>0</v>
      </c>
      <c r="H3869" s="20">
        <f>Разбивка_по_щитам!K3874</f>
        <v>0</v>
      </c>
      <c r="I3869" s="20">
        <f>Разбивка_по_щитам!L3874</f>
        <v>0</v>
      </c>
      <c r="J3869" s="20">
        <f>Разбивка_по_щитам!M3874</f>
        <v>0</v>
      </c>
      <c r="K3869" s="20">
        <f>Разбивка_по_щитам!N3874</f>
        <v>0</v>
      </c>
      <c r="L3869" s="20"/>
      <c r="M3869" s="20">
        <f>Разбивка_по_щитам!P3874</f>
        <v>0</v>
      </c>
      <c r="N3869" s="20"/>
    </row>
    <row r="3870" spans="2:14" x14ac:dyDescent="0.2">
      <c r="B3870" s="20">
        <f>Разбивка_по_щитам!B3875</f>
        <v>0</v>
      </c>
      <c r="C3870" s="20">
        <f>Разбивка_по_щитам!C3875</f>
        <v>0</v>
      </c>
      <c r="D3870" s="20">
        <f>Разбивка_по_щитам!F3875</f>
        <v>0</v>
      </c>
      <c r="E3870" s="20">
        <f>Разбивка_по_щитам!H3875</f>
        <v>0</v>
      </c>
      <c r="F3870" s="20">
        <f>Разбивка_по_щитам!I3875</f>
        <v>0</v>
      </c>
      <c r="G3870" s="20">
        <f>Разбивка_по_щитам!J3875</f>
        <v>0</v>
      </c>
      <c r="H3870" s="20">
        <f>Разбивка_по_щитам!K3875</f>
        <v>0</v>
      </c>
      <c r="I3870" s="20">
        <f>Разбивка_по_щитам!L3875</f>
        <v>0</v>
      </c>
      <c r="J3870" s="20">
        <f>Разбивка_по_щитам!M3875</f>
        <v>0</v>
      </c>
      <c r="K3870" s="20">
        <f>Разбивка_по_щитам!N3875</f>
        <v>0</v>
      </c>
      <c r="L3870" s="20"/>
      <c r="M3870" s="20">
        <f>Разбивка_по_щитам!P3875</f>
        <v>0</v>
      </c>
      <c r="N3870" s="20"/>
    </row>
    <row r="3871" spans="2:14" x14ac:dyDescent="0.2">
      <c r="B3871" s="20">
        <f>Разбивка_по_щитам!B3876</f>
        <v>0</v>
      </c>
      <c r="C3871" s="20">
        <f>Разбивка_по_щитам!C3876</f>
        <v>0</v>
      </c>
      <c r="D3871" s="20">
        <f>Разбивка_по_щитам!F3876</f>
        <v>0</v>
      </c>
      <c r="E3871" s="20">
        <f>Разбивка_по_щитам!H3876</f>
        <v>0</v>
      </c>
      <c r="F3871" s="20">
        <f>Разбивка_по_щитам!I3876</f>
        <v>0</v>
      </c>
      <c r="G3871" s="20">
        <f>Разбивка_по_щитам!J3876</f>
        <v>0</v>
      </c>
      <c r="H3871" s="20">
        <f>Разбивка_по_щитам!K3876</f>
        <v>0</v>
      </c>
      <c r="I3871" s="20">
        <f>Разбивка_по_щитам!L3876</f>
        <v>0</v>
      </c>
      <c r="J3871" s="20">
        <f>Разбивка_по_щитам!M3876</f>
        <v>0</v>
      </c>
      <c r="K3871" s="20">
        <f>Разбивка_по_щитам!N3876</f>
        <v>0</v>
      </c>
      <c r="L3871" s="20"/>
      <c r="M3871" s="20">
        <f>Разбивка_по_щитам!P3876</f>
        <v>0</v>
      </c>
      <c r="N3871" s="20"/>
    </row>
    <row r="3872" spans="2:14" x14ac:dyDescent="0.2">
      <c r="B3872" s="20">
        <f>Разбивка_по_щитам!B3877</f>
        <v>0</v>
      </c>
      <c r="C3872" s="20">
        <f>Разбивка_по_щитам!C3877</f>
        <v>0</v>
      </c>
      <c r="D3872" s="20">
        <f>Разбивка_по_щитам!F3877</f>
        <v>0</v>
      </c>
      <c r="E3872" s="20">
        <f>Разбивка_по_щитам!H3877</f>
        <v>0</v>
      </c>
      <c r="F3872" s="20">
        <f>Разбивка_по_щитам!I3877</f>
        <v>0</v>
      </c>
      <c r="G3872" s="20">
        <f>Разбивка_по_щитам!J3877</f>
        <v>0</v>
      </c>
      <c r="H3872" s="20">
        <f>Разбивка_по_щитам!K3877</f>
        <v>0</v>
      </c>
      <c r="I3872" s="20">
        <f>Разбивка_по_щитам!L3877</f>
        <v>0</v>
      </c>
      <c r="J3872" s="20">
        <f>Разбивка_по_щитам!M3877</f>
        <v>0</v>
      </c>
      <c r="K3872" s="20">
        <f>Разбивка_по_щитам!N3877</f>
        <v>0</v>
      </c>
      <c r="L3872" s="20"/>
      <c r="M3872" s="20">
        <f>Разбивка_по_щитам!P3877</f>
        <v>0</v>
      </c>
      <c r="N3872" s="20"/>
    </row>
    <row r="3873" spans="2:14" x14ac:dyDescent="0.2">
      <c r="B3873" s="20">
        <f>Разбивка_по_щитам!B3878</f>
        <v>0</v>
      </c>
      <c r="C3873" s="20">
        <f>Разбивка_по_щитам!C3878</f>
        <v>0</v>
      </c>
      <c r="D3873" s="20">
        <f>Разбивка_по_щитам!F3878</f>
        <v>0</v>
      </c>
      <c r="E3873" s="20">
        <f>Разбивка_по_щитам!H3878</f>
        <v>0</v>
      </c>
      <c r="F3873" s="20">
        <f>Разбивка_по_щитам!I3878</f>
        <v>0</v>
      </c>
      <c r="G3873" s="20">
        <f>Разбивка_по_щитам!J3878</f>
        <v>0</v>
      </c>
      <c r="H3873" s="20">
        <f>Разбивка_по_щитам!K3878</f>
        <v>0</v>
      </c>
      <c r="I3873" s="20">
        <f>Разбивка_по_щитам!L3878</f>
        <v>0</v>
      </c>
      <c r="J3873" s="20">
        <f>Разбивка_по_щитам!M3878</f>
        <v>0</v>
      </c>
      <c r="K3873" s="20">
        <f>Разбивка_по_щитам!N3878</f>
        <v>0</v>
      </c>
      <c r="L3873" s="20"/>
      <c r="M3873" s="20">
        <f>Разбивка_по_щитам!P3878</f>
        <v>0</v>
      </c>
      <c r="N3873" s="20"/>
    </row>
    <row r="3874" spans="2:14" x14ac:dyDescent="0.2">
      <c r="B3874" s="20">
        <f>Разбивка_по_щитам!B3879</f>
        <v>0</v>
      </c>
      <c r="C3874" s="20">
        <f>Разбивка_по_щитам!C3879</f>
        <v>0</v>
      </c>
      <c r="D3874" s="20">
        <f>Разбивка_по_щитам!F3879</f>
        <v>0</v>
      </c>
      <c r="E3874" s="20">
        <f>Разбивка_по_щитам!H3879</f>
        <v>0</v>
      </c>
      <c r="F3874" s="20">
        <f>Разбивка_по_щитам!I3879</f>
        <v>0</v>
      </c>
      <c r="G3874" s="20">
        <f>Разбивка_по_щитам!J3879</f>
        <v>0</v>
      </c>
      <c r="H3874" s="20">
        <f>Разбивка_по_щитам!K3879</f>
        <v>0</v>
      </c>
      <c r="I3874" s="20">
        <f>Разбивка_по_щитам!L3879</f>
        <v>0</v>
      </c>
      <c r="J3874" s="20">
        <f>Разбивка_по_щитам!M3879</f>
        <v>0</v>
      </c>
      <c r="K3874" s="20">
        <f>Разбивка_по_щитам!N3879</f>
        <v>0</v>
      </c>
      <c r="L3874" s="20"/>
      <c r="M3874" s="20">
        <f>Разбивка_по_щитам!P3879</f>
        <v>0</v>
      </c>
      <c r="N3874" s="20"/>
    </row>
    <row r="3875" spans="2:14" x14ac:dyDescent="0.2">
      <c r="B3875" s="20">
        <f>Разбивка_по_щитам!B3880</f>
        <v>0</v>
      </c>
      <c r="C3875" s="20">
        <f>Разбивка_по_щитам!C3880</f>
        <v>0</v>
      </c>
      <c r="D3875" s="20">
        <f>Разбивка_по_щитам!F3880</f>
        <v>0</v>
      </c>
      <c r="E3875" s="20">
        <f>Разбивка_по_щитам!H3880</f>
        <v>0</v>
      </c>
      <c r="F3875" s="20">
        <f>Разбивка_по_щитам!I3880</f>
        <v>0</v>
      </c>
      <c r="G3875" s="20">
        <f>Разбивка_по_щитам!J3880</f>
        <v>0</v>
      </c>
      <c r="H3875" s="20">
        <f>Разбивка_по_щитам!K3880</f>
        <v>0</v>
      </c>
      <c r="I3875" s="20">
        <f>Разбивка_по_щитам!L3880</f>
        <v>0</v>
      </c>
      <c r="J3875" s="20">
        <f>Разбивка_по_щитам!M3880</f>
        <v>0</v>
      </c>
      <c r="K3875" s="20">
        <f>Разбивка_по_щитам!N3880</f>
        <v>0</v>
      </c>
      <c r="L3875" s="20"/>
      <c r="M3875" s="20">
        <f>Разбивка_по_щитам!P3880</f>
        <v>0</v>
      </c>
      <c r="N3875" s="20"/>
    </row>
    <row r="3876" spans="2:14" x14ac:dyDescent="0.2">
      <c r="B3876" s="20">
        <f>Разбивка_по_щитам!B3881</f>
        <v>0</v>
      </c>
      <c r="C3876" s="20">
        <f>Разбивка_по_щитам!C3881</f>
        <v>0</v>
      </c>
      <c r="D3876" s="20">
        <f>Разбивка_по_щитам!F3881</f>
        <v>0</v>
      </c>
      <c r="E3876" s="20">
        <f>Разбивка_по_щитам!H3881</f>
        <v>0</v>
      </c>
      <c r="F3876" s="20">
        <f>Разбивка_по_щитам!I3881</f>
        <v>0</v>
      </c>
      <c r="G3876" s="20">
        <f>Разбивка_по_щитам!J3881</f>
        <v>0</v>
      </c>
      <c r="H3876" s="20">
        <f>Разбивка_по_щитам!K3881</f>
        <v>0</v>
      </c>
      <c r="I3876" s="20">
        <f>Разбивка_по_щитам!L3881</f>
        <v>0</v>
      </c>
      <c r="J3876" s="20">
        <f>Разбивка_по_щитам!M3881</f>
        <v>0</v>
      </c>
      <c r="K3876" s="20">
        <f>Разбивка_по_щитам!N3881</f>
        <v>0</v>
      </c>
      <c r="L3876" s="20"/>
      <c r="M3876" s="20">
        <f>Разбивка_по_щитам!P3881</f>
        <v>0</v>
      </c>
      <c r="N3876" s="20"/>
    </row>
    <row r="3877" spans="2:14" x14ac:dyDescent="0.2">
      <c r="B3877" s="20">
        <f>Разбивка_по_щитам!B3882</f>
        <v>0</v>
      </c>
      <c r="C3877" s="20">
        <f>Разбивка_по_щитам!C3882</f>
        <v>0</v>
      </c>
      <c r="D3877" s="20">
        <f>Разбивка_по_щитам!F3882</f>
        <v>0</v>
      </c>
      <c r="E3877" s="20">
        <f>Разбивка_по_щитам!H3882</f>
        <v>0</v>
      </c>
      <c r="F3877" s="20">
        <f>Разбивка_по_щитам!I3882</f>
        <v>0</v>
      </c>
      <c r="G3877" s="20">
        <f>Разбивка_по_щитам!J3882</f>
        <v>0</v>
      </c>
      <c r="H3877" s="20">
        <f>Разбивка_по_щитам!K3882</f>
        <v>0</v>
      </c>
      <c r="I3877" s="20">
        <f>Разбивка_по_щитам!L3882</f>
        <v>0</v>
      </c>
      <c r="J3877" s="20">
        <f>Разбивка_по_щитам!M3882</f>
        <v>0</v>
      </c>
      <c r="K3877" s="20">
        <f>Разбивка_по_щитам!N3882</f>
        <v>0</v>
      </c>
      <c r="L3877" s="20"/>
      <c r="M3877" s="20">
        <f>Разбивка_по_щитам!P3882</f>
        <v>0</v>
      </c>
      <c r="N3877" s="20"/>
    </row>
    <row r="3878" spans="2:14" x14ac:dyDescent="0.2">
      <c r="B3878" s="20">
        <f>Разбивка_по_щитам!B3883</f>
        <v>0</v>
      </c>
      <c r="C3878" s="20">
        <f>Разбивка_по_щитам!C3883</f>
        <v>0</v>
      </c>
      <c r="D3878" s="20">
        <f>Разбивка_по_щитам!F3883</f>
        <v>0</v>
      </c>
      <c r="E3878" s="20">
        <f>Разбивка_по_щитам!H3883</f>
        <v>0</v>
      </c>
      <c r="F3878" s="20">
        <f>Разбивка_по_щитам!I3883</f>
        <v>0</v>
      </c>
      <c r="G3878" s="20">
        <f>Разбивка_по_щитам!J3883</f>
        <v>0</v>
      </c>
      <c r="H3878" s="20">
        <f>Разбивка_по_щитам!K3883</f>
        <v>0</v>
      </c>
      <c r="I3878" s="20">
        <f>Разбивка_по_щитам!L3883</f>
        <v>0</v>
      </c>
      <c r="J3878" s="20">
        <f>Разбивка_по_щитам!M3883</f>
        <v>0</v>
      </c>
      <c r="K3878" s="20">
        <f>Разбивка_по_щитам!N3883</f>
        <v>0</v>
      </c>
      <c r="L3878" s="20"/>
      <c r="M3878" s="20">
        <f>Разбивка_по_щитам!P3883</f>
        <v>0</v>
      </c>
      <c r="N3878" s="20"/>
    </row>
    <row r="3879" spans="2:14" x14ac:dyDescent="0.2">
      <c r="B3879" s="20">
        <f>Разбивка_по_щитам!B3884</f>
        <v>0</v>
      </c>
      <c r="C3879" s="20">
        <f>Разбивка_по_щитам!C3884</f>
        <v>0</v>
      </c>
      <c r="D3879" s="20">
        <f>Разбивка_по_щитам!F3884</f>
        <v>0</v>
      </c>
      <c r="E3879" s="20">
        <f>Разбивка_по_щитам!H3884</f>
        <v>0</v>
      </c>
      <c r="F3879" s="20">
        <f>Разбивка_по_щитам!I3884</f>
        <v>0</v>
      </c>
      <c r="G3879" s="20">
        <f>Разбивка_по_щитам!J3884</f>
        <v>0</v>
      </c>
      <c r="H3879" s="20">
        <f>Разбивка_по_щитам!K3884</f>
        <v>0</v>
      </c>
      <c r="I3879" s="20">
        <f>Разбивка_по_щитам!L3884</f>
        <v>0</v>
      </c>
      <c r="J3879" s="20">
        <f>Разбивка_по_щитам!M3884</f>
        <v>0</v>
      </c>
      <c r="K3879" s="20">
        <f>Разбивка_по_щитам!N3884</f>
        <v>0</v>
      </c>
      <c r="L3879" s="20"/>
      <c r="M3879" s="20">
        <f>Разбивка_по_щитам!P3884</f>
        <v>0</v>
      </c>
      <c r="N3879" s="20"/>
    </row>
    <row r="3880" spans="2:14" x14ac:dyDescent="0.2">
      <c r="B3880" s="20">
        <f>Разбивка_по_щитам!B3885</f>
        <v>0</v>
      </c>
      <c r="C3880" s="20">
        <f>Разбивка_по_щитам!C3885</f>
        <v>0</v>
      </c>
      <c r="D3880" s="20">
        <f>Разбивка_по_щитам!F3885</f>
        <v>0</v>
      </c>
      <c r="E3880" s="20">
        <f>Разбивка_по_щитам!H3885</f>
        <v>0</v>
      </c>
      <c r="F3880" s="20">
        <f>Разбивка_по_щитам!I3885</f>
        <v>0</v>
      </c>
      <c r="G3880" s="20">
        <f>Разбивка_по_щитам!J3885</f>
        <v>0</v>
      </c>
      <c r="H3880" s="20">
        <f>Разбивка_по_щитам!K3885</f>
        <v>0</v>
      </c>
      <c r="I3880" s="20">
        <f>Разбивка_по_щитам!L3885</f>
        <v>0</v>
      </c>
      <c r="J3880" s="20">
        <f>Разбивка_по_щитам!M3885</f>
        <v>0</v>
      </c>
      <c r="K3880" s="20">
        <f>Разбивка_по_щитам!N3885</f>
        <v>0</v>
      </c>
      <c r="L3880" s="20"/>
      <c r="M3880" s="20">
        <f>Разбивка_по_щитам!P3885</f>
        <v>0</v>
      </c>
      <c r="N3880" s="20"/>
    </row>
    <row r="3881" spans="2:14" x14ac:dyDescent="0.2">
      <c r="B3881" s="20">
        <f>Разбивка_по_щитам!B3886</f>
        <v>0</v>
      </c>
      <c r="C3881" s="20">
        <f>Разбивка_по_щитам!C3886</f>
        <v>0</v>
      </c>
      <c r="D3881" s="20">
        <f>Разбивка_по_щитам!F3886</f>
        <v>0</v>
      </c>
      <c r="E3881" s="20">
        <f>Разбивка_по_щитам!H3886</f>
        <v>0</v>
      </c>
      <c r="F3881" s="20">
        <f>Разбивка_по_щитам!I3886</f>
        <v>0</v>
      </c>
      <c r="G3881" s="20">
        <f>Разбивка_по_щитам!J3886</f>
        <v>0</v>
      </c>
      <c r="H3881" s="20">
        <f>Разбивка_по_щитам!K3886</f>
        <v>0</v>
      </c>
      <c r="I3881" s="20">
        <f>Разбивка_по_щитам!L3886</f>
        <v>0</v>
      </c>
      <c r="J3881" s="20">
        <f>Разбивка_по_щитам!M3886</f>
        <v>0</v>
      </c>
      <c r="K3881" s="20">
        <f>Разбивка_по_щитам!N3886</f>
        <v>0</v>
      </c>
      <c r="L3881" s="20"/>
      <c r="M3881" s="20">
        <f>Разбивка_по_щитам!P3886</f>
        <v>0</v>
      </c>
      <c r="N3881" s="20"/>
    </row>
    <row r="3882" spans="2:14" x14ac:dyDescent="0.2">
      <c r="B3882" s="20">
        <f>Разбивка_по_щитам!B3887</f>
        <v>0</v>
      </c>
      <c r="C3882" s="20">
        <f>Разбивка_по_щитам!C3887</f>
        <v>0</v>
      </c>
      <c r="D3882" s="20">
        <f>Разбивка_по_щитам!F3887</f>
        <v>0</v>
      </c>
      <c r="E3882" s="20">
        <f>Разбивка_по_щитам!H3887</f>
        <v>0</v>
      </c>
      <c r="F3882" s="20">
        <f>Разбивка_по_щитам!I3887</f>
        <v>0</v>
      </c>
      <c r="G3882" s="20">
        <f>Разбивка_по_щитам!J3887</f>
        <v>0</v>
      </c>
      <c r="H3882" s="20">
        <f>Разбивка_по_щитам!K3887</f>
        <v>0</v>
      </c>
      <c r="I3882" s="20">
        <f>Разбивка_по_щитам!L3887</f>
        <v>0</v>
      </c>
      <c r="J3882" s="20">
        <f>Разбивка_по_щитам!M3887</f>
        <v>0</v>
      </c>
      <c r="K3882" s="20">
        <f>Разбивка_по_щитам!N3887</f>
        <v>0</v>
      </c>
      <c r="L3882" s="20"/>
      <c r="M3882" s="20">
        <f>Разбивка_по_щитам!P3887</f>
        <v>0</v>
      </c>
      <c r="N3882" s="20"/>
    </row>
    <row r="3883" spans="2:14" x14ac:dyDescent="0.2">
      <c r="B3883" s="20">
        <f>Разбивка_по_щитам!B3888</f>
        <v>0</v>
      </c>
      <c r="C3883" s="20">
        <f>Разбивка_по_щитам!C3888</f>
        <v>0</v>
      </c>
      <c r="D3883" s="20">
        <f>Разбивка_по_щитам!F3888</f>
        <v>0</v>
      </c>
      <c r="E3883" s="20">
        <f>Разбивка_по_щитам!H3888</f>
        <v>0</v>
      </c>
      <c r="F3883" s="20">
        <f>Разбивка_по_щитам!I3888</f>
        <v>0</v>
      </c>
      <c r="G3883" s="20">
        <f>Разбивка_по_щитам!J3888</f>
        <v>0</v>
      </c>
      <c r="H3883" s="20">
        <f>Разбивка_по_щитам!K3888</f>
        <v>0</v>
      </c>
      <c r="I3883" s="20">
        <f>Разбивка_по_щитам!L3888</f>
        <v>0</v>
      </c>
      <c r="J3883" s="20">
        <f>Разбивка_по_щитам!M3888</f>
        <v>0</v>
      </c>
      <c r="K3883" s="20">
        <f>Разбивка_по_щитам!N3888</f>
        <v>0</v>
      </c>
      <c r="L3883" s="20"/>
      <c r="M3883" s="20">
        <f>Разбивка_по_щитам!P3888</f>
        <v>0</v>
      </c>
      <c r="N3883" s="20"/>
    </row>
    <row r="3884" spans="2:14" x14ac:dyDescent="0.2">
      <c r="B3884" s="20">
        <f>Разбивка_по_щитам!B3889</f>
        <v>0</v>
      </c>
      <c r="C3884" s="20">
        <f>Разбивка_по_щитам!C3889</f>
        <v>0</v>
      </c>
      <c r="D3884" s="20">
        <f>Разбивка_по_щитам!F3889</f>
        <v>0</v>
      </c>
      <c r="E3884" s="20">
        <f>Разбивка_по_щитам!H3889</f>
        <v>0</v>
      </c>
      <c r="F3884" s="20">
        <f>Разбивка_по_щитам!I3889</f>
        <v>0</v>
      </c>
      <c r="G3884" s="20">
        <f>Разбивка_по_щитам!J3889</f>
        <v>0</v>
      </c>
      <c r="H3884" s="20">
        <f>Разбивка_по_щитам!K3889</f>
        <v>0</v>
      </c>
      <c r="I3884" s="20">
        <f>Разбивка_по_щитам!L3889</f>
        <v>0</v>
      </c>
      <c r="J3884" s="20">
        <f>Разбивка_по_щитам!M3889</f>
        <v>0</v>
      </c>
      <c r="K3884" s="20">
        <f>Разбивка_по_щитам!N3889</f>
        <v>0</v>
      </c>
      <c r="L3884" s="20"/>
      <c r="M3884" s="20">
        <f>Разбивка_по_щитам!P3889</f>
        <v>0</v>
      </c>
      <c r="N3884" s="20"/>
    </row>
    <row r="3885" spans="2:14" x14ac:dyDescent="0.2">
      <c r="B3885" s="20">
        <f>Разбивка_по_щитам!B3890</f>
        <v>0</v>
      </c>
      <c r="C3885" s="20">
        <f>Разбивка_по_щитам!C3890</f>
        <v>0</v>
      </c>
      <c r="D3885" s="20">
        <f>Разбивка_по_щитам!F3890</f>
        <v>0</v>
      </c>
      <c r="E3885" s="20">
        <f>Разбивка_по_щитам!H3890</f>
        <v>0</v>
      </c>
      <c r="F3885" s="20">
        <f>Разбивка_по_щитам!I3890</f>
        <v>0</v>
      </c>
      <c r="G3885" s="20">
        <f>Разбивка_по_щитам!J3890</f>
        <v>0</v>
      </c>
      <c r="H3885" s="20">
        <f>Разбивка_по_щитам!K3890</f>
        <v>0</v>
      </c>
      <c r="I3885" s="20">
        <f>Разбивка_по_щитам!L3890</f>
        <v>0</v>
      </c>
      <c r="J3885" s="20">
        <f>Разбивка_по_щитам!M3890</f>
        <v>0</v>
      </c>
      <c r="K3885" s="20">
        <f>Разбивка_по_щитам!N3890</f>
        <v>0</v>
      </c>
      <c r="L3885" s="20"/>
      <c r="M3885" s="20">
        <f>Разбивка_по_щитам!P3890</f>
        <v>0</v>
      </c>
      <c r="N3885" s="20"/>
    </row>
    <row r="3886" spans="2:14" x14ac:dyDescent="0.2">
      <c r="B3886" s="20">
        <f>Разбивка_по_щитам!B3891</f>
        <v>0</v>
      </c>
      <c r="C3886" s="20">
        <f>Разбивка_по_щитам!C3891</f>
        <v>0</v>
      </c>
      <c r="D3886" s="20">
        <f>Разбивка_по_щитам!F3891</f>
        <v>0</v>
      </c>
      <c r="E3886" s="20">
        <f>Разбивка_по_щитам!H3891</f>
        <v>0</v>
      </c>
      <c r="F3886" s="20">
        <f>Разбивка_по_щитам!I3891</f>
        <v>0</v>
      </c>
      <c r="G3886" s="20">
        <f>Разбивка_по_щитам!J3891</f>
        <v>0</v>
      </c>
      <c r="H3886" s="20">
        <f>Разбивка_по_щитам!K3891</f>
        <v>0</v>
      </c>
      <c r="I3886" s="20">
        <f>Разбивка_по_щитам!L3891</f>
        <v>0</v>
      </c>
      <c r="J3886" s="20">
        <f>Разбивка_по_щитам!M3891</f>
        <v>0</v>
      </c>
      <c r="K3886" s="20">
        <f>Разбивка_по_щитам!N3891</f>
        <v>0</v>
      </c>
      <c r="L3886" s="20"/>
      <c r="M3886" s="20">
        <f>Разбивка_по_щитам!P3891</f>
        <v>0</v>
      </c>
      <c r="N3886" s="20"/>
    </row>
    <row r="3887" spans="2:14" x14ac:dyDescent="0.2">
      <c r="B3887" s="20">
        <f>Разбивка_по_щитам!B3892</f>
        <v>0</v>
      </c>
      <c r="C3887" s="20">
        <f>Разбивка_по_щитам!C3892</f>
        <v>0</v>
      </c>
      <c r="D3887" s="20">
        <f>Разбивка_по_щитам!F3892</f>
        <v>0</v>
      </c>
      <c r="E3887" s="20">
        <f>Разбивка_по_щитам!H3892</f>
        <v>0</v>
      </c>
      <c r="F3887" s="20">
        <f>Разбивка_по_щитам!I3892</f>
        <v>0</v>
      </c>
      <c r="G3887" s="20">
        <f>Разбивка_по_щитам!J3892</f>
        <v>0</v>
      </c>
      <c r="H3887" s="20">
        <f>Разбивка_по_щитам!K3892</f>
        <v>0</v>
      </c>
      <c r="I3887" s="20">
        <f>Разбивка_по_щитам!L3892</f>
        <v>0</v>
      </c>
      <c r="J3887" s="20">
        <f>Разбивка_по_щитам!M3892</f>
        <v>0</v>
      </c>
      <c r="K3887" s="20">
        <f>Разбивка_по_щитам!N3892</f>
        <v>0</v>
      </c>
      <c r="L3887" s="20"/>
      <c r="M3887" s="20">
        <f>Разбивка_по_щитам!P3892</f>
        <v>0</v>
      </c>
      <c r="N3887" s="20"/>
    </row>
    <row r="3888" spans="2:14" x14ac:dyDescent="0.2">
      <c r="B3888" s="20">
        <f>Разбивка_по_щитам!B3893</f>
        <v>0</v>
      </c>
      <c r="C3888" s="20">
        <f>Разбивка_по_щитам!C3893</f>
        <v>0</v>
      </c>
      <c r="D3888" s="20">
        <f>Разбивка_по_щитам!F3893</f>
        <v>0</v>
      </c>
      <c r="E3888" s="20">
        <f>Разбивка_по_щитам!H3893</f>
        <v>0</v>
      </c>
      <c r="F3888" s="20">
        <f>Разбивка_по_щитам!I3893</f>
        <v>0</v>
      </c>
      <c r="G3888" s="20">
        <f>Разбивка_по_щитам!J3893</f>
        <v>0</v>
      </c>
      <c r="H3888" s="20">
        <f>Разбивка_по_щитам!K3893</f>
        <v>0</v>
      </c>
      <c r="I3888" s="20">
        <f>Разбивка_по_щитам!L3893</f>
        <v>0</v>
      </c>
      <c r="J3888" s="20">
        <f>Разбивка_по_щитам!M3893</f>
        <v>0</v>
      </c>
      <c r="K3888" s="20">
        <f>Разбивка_по_щитам!N3893</f>
        <v>0</v>
      </c>
      <c r="L3888" s="20"/>
      <c r="M3888" s="20">
        <f>Разбивка_по_щитам!P3893</f>
        <v>0</v>
      </c>
      <c r="N3888" s="20"/>
    </row>
    <row r="3889" spans="2:14" x14ac:dyDescent="0.2">
      <c r="B3889" s="20">
        <f>Разбивка_по_щитам!B3894</f>
        <v>0</v>
      </c>
      <c r="C3889" s="20">
        <f>Разбивка_по_щитам!C3894</f>
        <v>0</v>
      </c>
      <c r="D3889" s="20">
        <f>Разбивка_по_щитам!F3894</f>
        <v>0</v>
      </c>
      <c r="E3889" s="20">
        <f>Разбивка_по_щитам!H3894</f>
        <v>0</v>
      </c>
      <c r="F3889" s="20">
        <f>Разбивка_по_щитам!I3894</f>
        <v>0</v>
      </c>
      <c r="G3889" s="20">
        <f>Разбивка_по_щитам!J3894</f>
        <v>0</v>
      </c>
      <c r="H3889" s="20">
        <f>Разбивка_по_щитам!K3894</f>
        <v>0</v>
      </c>
      <c r="I3889" s="20">
        <f>Разбивка_по_щитам!L3894</f>
        <v>0</v>
      </c>
      <c r="J3889" s="20">
        <f>Разбивка_по_щитам!M3894</f>
        <v>0</v>
      </c>
      <c r="K3889" s="20">
        <f>Разбивка_по_щитам!N3894</f>
        <v>0</v>
      </c>
      <c r="L3889" s="20"/>
      <c r="M3889" s="20">
        <f>Разбивка_по_щитам!P3894</f>
        <v>0</v>
      </c>
      <c r="N3889" s="20"/>
    </row>
    <row r="3890" spans="2:14" x14ac:dyDescent="0.2">
      <c r="B3890" s="20">
        <f>Разбивка_по_щитам!B3895</f>
        <v>0</v>
      </c>
      <c r="C3890" s="20">
        <f>Разбивка_по_щитам!C3895</f>
        <v>0</v>
      </c>
      <c r="D3890" s="20">
        <f>Разбивка_по_щитам!F3895</f>
        <v>0</v>
      </c>
      <c r="E3890" s="20">
        <f>Разбивка_по_щитам!H3895</f>
        <v>0</v>
      </c>
      <c r="F3890" s="20">
        <f>Разбивка_по_щитам!I3895</f>
        <v>0</v>
      </c>
      <c r="G3890" s="20">
        <f>Разбивка_по_щитам!J3895</f>
        <v>0</v>
      </c>
      <c r="H3890" s="20">
        <f>Разбивка_по_щитам!K3895</f>
        <v>0</v>
      </c>
      <c r="I3890" s="20">
        <f>Разбивка_по_щитам!L3895</f>
        <v>0</v>
      </c>
      <c r="J3890" s="20">
        <f>Разбивка_по_щитам!M3895</f>
        <v>0</v>
      </c>
      <c r="K3890" s="20">
        <f>Разбивка_по_щитам!N3895</f>
        <v>0</v>
      </c>
      <c r="L3890" s="20"/>
      <c r="M3890" s="20">
        <f>Разбивка_по_щитам!P3895</f>
        <v>0</v>
      </c>
      <c r="N3890" s="20"/>
    </row>
    <row r="3891" spans="2:14" x14ac:dyDescent="0.2">
      <c r="B3891" s="20">
        <f>Разбивка_по_щитам!B3896</f>
        <v>0</v>
      </c>
      <c r="C3891" s="20">
        <f>Разбивка_по_щитам!C3896</f>
        <v>0</v>
      </c>
      <c r="D3891" s="20">
        <f>Разбивка_по_щитам!F3896</f>
        <v>0</v>
      </c>
      <c r="E3891" s="20">
        <f>Разбивка_по_щитам!H3896</f>
        <v>0</v>
      </c>
      <c r="F3891" s="20">
        <f>Разбивка_по_щитам!I3896</f>
        <v>0</v>
      </c>
      <c r="G3891" s="20">
        <f>Разбивка_по_щитам!J3896</f>
        <v>0</v>
      </c>
      <c r="H3891" s="20">
        <f>Разбивка_по_щитам!K3896</f>
        <v>0</v>
      </c>
      <c r="I3891" s="20">
        <f>Разбивка_по_щитам!L3896</f>
        <v>0</v>
      </c>
      <c r="J3891" s="20">
        <f>Разбивка_по_щитам!M3896</f>
        <v>0</v>
      </c>
      <c r="K3891" s="20">
        <f>Разбивка_по_щитам!N3896</f>
        <v>0</v>
      </c>
      <c r="L3891" s="20"/>
      <c r="M3891" s="20">
        <f>Разбивка_по_щитам!P3896</f>
        <v>0</v>
      </c>
      <c r="N3891" s="20"/>
    </row>
    <row r="3892" spans="2:14" x14ac:dyDescent="0.2">
      <c r="B3892" s="20">
        <f>Разбивка_по_щитам!B3897</f>
        <v>0</v>
      </c>
      <c r="C3892" s="20">
        <f>Разбивка_по_щитам!C3897</f>
        <v>0</v>
      </c>
      <c r="D3892" s="20">
        <f>Разбивка_по_щитам!F3897</f>
        <v>0</v>
      </c>
      <c r="E3892" s="20">
        <f>Разбивка_по_щитам!H3897</f>
        <v>0</v>
      </c>
      <c r="F3892" s="20">
        <f>Разбивка_по_щитам!I3897</f>
        <v>0</v>
      </c>
      <c r="G3892" s="20">
        <f>Разбивка_по_щитам!J3897</f>
        <v>0</v>
      </c>
      <c r="H3892" s="20">
        <f>Разбивка_по_щитам!K3897</f>
        <v>0</v>
      </c>
      <c r="I3892" s="20">
        <f>Разбивка_по_щитам!L3897</f>
        <v>0</v>
      </c>
      <c r="J3892" s="20">
        <f>Разбивка_по_щитам!M3897</f>
        <v>0</v>
      </c>
      <c r="K3892" s="20">
        <f>Разбивка_по_щитам!N3897</f>
        <v>0</v>
      </c>
      <c r="L3892" s="20"/>
      <c r="M3892" s="20">
        <f>Разбивка_по_щитам!P3897</f>
        <v>0</v>
      </c>
      <c r="N3892" s="20"/>
    </row>
    <row r="3893" spans="2:14" x14ac:dyDescent="0.2">
      <c r="B3893" s="20">
        <f>Разбивка_по_щитам!B3898</f>
        <v>0</v>
      </c>
      <c r="C3893" s="20">
        <f>Разбивка_по_щитам!C3898</f>
        <v>0</v>
      </c>
      <c r="D3893" s="20">
        <f>Разбивка_по_щитам!F3898</f>
        <v>0</v>
      </c>
      <c r="E3893" s="20">
        <f>Разбивка_по_щитам!H3898</f>
        <v>0</v>
      </c>
      <c r="F3893" s="20">
        <f>Разбивка_по_щитам!I3898</f>
        <v>0</v>
      </c>
      <c r="G3893" s="20">
        <f>Разбивка_по_щитам!J3898</f>
        <v>0</v>
      </c>
      <c r="H3893" s="20">
        <f>Разбивка_по_щитам!K3898</f>
        <v>0</v>
      </c>
      <c r="I3893" s="20">
        <f>Разбивка_по_щитам!L3898</f>
        <v>0</v>
      </c>
      <c r="J3893" s="20">
        <f>Разбивка_по_щитам!M3898</f>
        <v>0</v>
      </c>
      <c r="K3893" s="20">
        <f>Разбивка_по_щитам!N3898</f>
        <v>0</v>
      </c>
      <c r="L3893" s="20"/>
      <c r="M3893" s="20">
        <f>Разбивка_по_щитам!P3898</f>
        <v>0</v>
      </c>
      <c r="N3893" s="20"/>
    </row>
    <row r="3894" spans="2:14" x14ac:dyDescent="0.2">
      <c r="B3894" s="20">
        <f>Разбивка_по_щитам!B3899</f>
        <v>0</v>
      </c>
      <c r="C3894" s="20">
        <f>Разбивка_по_щитам!C3899</f>
        <v>0</v>
      </c>
      <c r="D3894" s="20">
        <f>Разбивка_по_щитам!F3899</f>
        <v>0</v>
      </c>
      <c r="E3894" s="20">
        <f>Разбивка_по_щитам!H3899</f>
        <v>0</v>
      </c>
      <c r="F3894" s="20">
        <f>Разбивка_по_щитам!I3899</f>
        <v>0</v>
      </c>
      <c r="G3894" s="20">
        <f>Разбивка_по_щитам!J3899</f>
        <v>0</v>
      </c>
      <c r="H3894" s="20">
        <f>Разбивка_по_щитам!K3899</f>
        <v>0</v>
      </c>
      <c r="I3894" s="20">
        <f>Разбивка_по_щитам!L3899</f>
        <v>0</v>
      </c>
      <c r="J3894" s="20">
        <f>Разбивка_по_щитам!M3899</f>
        <v>0</v>
      </c>
      <c r="K3894" s="20">
        <f>Разбивка_по_щитам!N3899</f>
        <v>0</v>
      </c>
      <c r="L3894" s="20"/>
      <c r="M3894" s="20">
        <f>Разбивка_по_щитам!P3899</f>
        <v>0</v>
      </c>
      <c r="N3894" s="20"/>
    </row>
    <row r="3895" spans="2:14" x14ac:dyDescent="0.2">
      <c r="B3895" s="20">
        <f>Разбивка_по_щитам!B3900</f>
        <v>0</v>
      </c>
      <c r="C3895" s="20">
        <f>Разбивка_по_щитам!C3900</f>
        <v>0</v>
      </c>
      <c r="D3895" s="20">
        <f>Разбивка_по_щитам!F3900</f>
        <v>0</v>
      </c>
      <c r="E3895" s="20">
        <f>Разбивка_по_щитам!H3900</f>
        <v>0</v>
      </c>
      <c r="F3895" s="20">
        <f>Разбивка_по_щитам!I3900</f>
        <v>0</v>
      </c>
      <c r="G3895" s="20">
        <f>Разбивка_по_щитам!J3900</f>
        <v>0</v>
      </c>
      <c r="H3895" s="20">
        <f>Разбивка_по_щитам!K3900</f>
        <v>0</v>
      </c>
      <c r="I3895" s="20">
        <f>Разбивка_по_щитам!L3900</f>
        <v>0</v>
      </c>
      <c r="J3895" s="20">
        <f>Разбивка_по_щитам!M3900</f>
        <v>0</v>
      </c>
      <c r="K3895" s="20">
        <f>Разбивка_по_щитам!N3900</f>
        <v>0</v>
      </c>
      <c r="L3895" s="20"/>
      <c r="M3895" s="20">
        <f>Разбивка_по_щитам!P3900</f>
        <v>0</v>
      </c>
      <c r="N3895" s="20"/>
    </row>
    <row r="3896" spans="2:14" x14ac:dyDescent="0.2">
      <c r="B3896" s="20">
        <f>Разбивка_по_щитам!B3901</f>
        <v>0</v>
      </c>
      <c r="C3896" s="20">
        <f>Разбивка_по_щитам!C3901</f>
        <v>0</v>
      </c>
      <c r="D3896" s="20">
        <f>Разбивка_по_щитам!F3901</f>
        <v>0</v>
      </c>
      <c r="E3896" s="20">
        <f>Разбивка_по_щитам!H3901</f>
        <v>0</v>
      </c>
      <c r="F3896" s="20">
        <f>Разбивка_по_щитам!I3901</f>
        <v>0</v>
      </c>
      <c r="G3896" s="20">
        <f>Разбивка_по_щитам!J3901</f>
        <v>0</v>
      </c>
      <c r="H3896" s="20">
        <f>Разбивка_по_щитам!K3901</f>
        <v>0</v>
      </c>
      <c r="I3896" s="20">
        <f>Разбивка_по_щитам!L3901</f>
        <v>0</v>
      </c>
      <c r="J3896" s="20">
        <f>Разбивка_по_щитам!M3901</f>
        <v>0</v>
      </c>
      <c r="K3896" s="20">
        <f>Разбивка_по_щитам!N3901</f>
        <v>0</v>
      </c>
      <c r="L3896" s="20"/>
      <c r="M3896" s="20">
        <f>Разбивка_по_щитам!P3901</f>
        <v>0</v>
      </c>
      <c r="N3896" s="20"/>
    </row>
    <row r="3897" spans="2:14" x14ac:dyDescent="0.2">
      <c r="B3897" s="20">
        <f>Разбивка_по_щитам!B3902</f>
        <v>0</v>
      </c>
      <c r="C3897" s="20">
        <f>Разбивка_по_щитам!C3902</f>
        <v>0</v>
      </c>
      <c r="D3897" s="20">
        <f>Разбивка_по_щитам!F3902</f>
        <v>0</v>
      </c>
      <c r="E3897" s="20">
        <f>Разбивка_по_щитам!H3902</f>
        <v>0</v>
      </c>
      <c r="F3897" s="20">
        <f>Разбивка_по_щитам!I3902</f>
        <v>0</v>
      </c>
      <c r="G3897" s="20">
        <f>Разбивка_по_щитам!J3902</f>
        <v>0</v>
      </c>
      <c r="H3897" s="20">
        <f>Разбивка_по_щитам!K3902</f>
        <v>0</v>
      </c>
      <c r="I3897" s="20">
        <f>Разбивка_по_щитам!L3902</f>
        <v>0</v>
      </c>
      <c r="J3897" s="20">
        <f>Разбивка_по_щитам!M3902</f>
        <v>0</v>
      </c>
      <c r="K3897" s="20">
        <f>Разбивка_по_щитам!N3902</f>
        <v>0</v>
      </c>
      <c r="L3897" s="20"/>
      <c r="M3897" s="20">
        <f>Разбивка_по_щитам!P3902</f>
        <v>0</v>
      </c>
      <c r="N3897" s="20"/>
    </row>
    <row r="3898" spans="2:14" x14ac:dyDescent="0.2">
      <c r="B3898" s="20">
        <f>Разбивка_по_щитам!B3903</f>
        <v>0</v>
      </c>
      <c r="C3898" s="20">
        <f>Разбивка_по_щитам!C3903</f>
        <v>0</v>
      </c>
      <c r="D3898" s="20">
        <f>Разбивка_по_щитам!F3903</f>
        <v>0</v>
      </c>
      <c r="E3898" s="20">
        <f>Разбивка_по_щитам!H3903</f>
        <v>0</v>
      </c>
      <c r="F3898" s="20">
        <f>Разбивка_по_щитам!I3903</f>
        <v>0</v>
      </c>
      <c r="G3898" s="20">
        <f>Разбивка_по_щитам!J3903</f>
        <v>0</v>
      </c>
      <c r="H3898" s="20">
        <f>Разбивка_по_щитам!K3903</f>
        <v>0</v>
      </c>
      <c r="I3898" s="20">
        <f>Разбивка_по_щитам!L3903</f>
        <v>0</v>
      </c>
      <c r="J3898" s="20">
        <f>Разбивка_по_щитам!M3903</f>
        <v>0</v>
      </c>
      <c r="K3898" s="20">
        <f>Разбивка_по_щитам!N3903</f>
        <v>0</v>
      </c>
      <c r="L3898" s="20"/>
      <c r="M3898" s="20">
        <f>Разбивка_по_щитам!P3903</f>
        <v>0</v>
      </c>
      <c r="N3898" s="20"/>
    </row>
    <row r="3899" spans="2:14" x14ac:dyDescent="0.2">
      <c r="B3899" s="20">
        <f>Разбивка_по_щитам!B3904</f>
        <v>0</v>
      </c>
      <c r="C3899" s="20">
        <f>Разбивка_по_щитам!C3904</f>
        <v>0</v>
      </c>
      <c r="D3899" s="20">
        <f>Разбивка_по_щитам!F3904</f>
        <v>0</v>
      </c>
      <c r="E3899" s="20">
        <f>Разбивка_по_щитам!H3904</f>
        <v>0</v>
      </c>
      <c r="F3899" s="20">
        <f>Разбивка_по_щитам!I3904</f>
        <v>0</v>
      </c>
      <c r="G3899" s="20">
        <f>Разбивка_по_щитам!J3904</f>
        <v>0</v>
      </c>
      <c r="H3899" s="20">
        <f>Разбивка_по_щитам!K3904</f>
        <v>0</v>
      </c>
      <c r="I3899" s="20">
        <f>Разбивка_по_щитам!L3904</f>
        <v>0</v>
      </c>
      <c r="J3899" s="20">
        <f>Разбивка_по_щитам!M3904</f>
        <v>0</v>
      </c>
      <c r="K3899" s="20">
        <f>Разбивка_по_щитам!N3904</f>
        <v>0</v>
      </c>
      <c r="L3899" s="20"/>
      <c r="M3899" s="20">
        <f>Разбивка_по_щитам!P3904</f>
        <v>0</v>
      </c>
      <c r="N3899" s="20"/>
    </row>
    <row r="3900" spans="2:14" x14ac:dyDescent="0.2">
      <c r="B3900" s="20">
        <f>Разбивка_по_щитам!B3905</f>
        <v>0</v>
      </c>
      <c r="C3900" s="20">
        <f>Разбивка_по_щитам!C3905</f>
        <v>0</v>
      </c>
      <c r="D3900" s="20">
        <f>Разбивка_по_щитам!F3905</f>
        <v>0</v>
      </c>
      <c r="E3900" s="20">
        <f>Разбивка_по_щитам!H3905</f>
        <v>0</v>
      </c>
      <c r="F3900" s="20">
        <f>Разбивка_по_щитам!I3905</f>
        <v>0</v>
      </c>
      <c r="G3900" s="20">
        <f>Разбивка_по_щитам!J3905</f>
        <v>0</v>
      </c>
      <c r="H3900" s="20">
        <f>Разбивка_по_щитам!K3905</f>
        <v>0</v>
      </c>
      <c r="I3900" s="20">
        <f>Разбивка_по_щитам!L3905</f>
        <v>0</v>
      </c>
      <c r="J3900" s="20">
        <f>Разбивка_по_щитам!M3905</f>
        <v>0</v>
      </c>
      <c r="K3900" s="20">
        <f>Разбивка_по_щитам!N3905</f>
        <v>0</v>
      </c>
      <c r="L3900" s="20"/>
      <c r="M3900" s="20">
        <f>Разбивка_по_щитам!P3905</f>
        <v>0</v>
      </c>
      <c r="N3900" s="20"/>
    </row>
    <row r="3901" spans="2:14" x14ac:dyDescent="0.2">
      <c r="B3901" s="20">
        <f>Разбивка_по_щитам!B3906</f>
        <v>0</v>
      </c>
      <c r="C3901" s="20">
        <f>Разбивка_по_щитам!C3906</f>
        <v>0</v>
      </c>
      <c r="D3901" s="20">
        <f>Разбивка_по_щитам!F3906</f>
        <v>0</v>
      </c>
      <c r="E3901" s="20">
        <f>Разбивка_по_щитам!H3906</f>
        <v>0</v>
      </c>
      <c r="F3901" s="20">
        <f>Разбивка_по_щитам!I3906</f>
        <v>0</v>
      </c>
      <c r="G3901" s="20">
        <f>Разбивка_по_щитам!J3906</f>
        <v>0</v>
      </c>
      <c r="H3901" s="20">
        <f>Разбивка_по_щитам!K3906</f>
        <v>0</v>
      </c>
      <c r="I3901" s="20">
        <f>Разбивка_по_щитам!L3906</f>
        <v>0</v>
      </c>
      <c r="J3901" s="20">
        <f>Разбивка_по_щитам!M3906</f>
        <v>0</v>
      </c>
      <c r="K3901" s="20">
        <f>Разбивка_по_щитам!N3906</f>
        <v>0</v>
      </c>
      <c r="L3901" s="20"/>
      <c r="M3901" s="20">
        <f>Разбивка_по_щитам!P3906</f>
        <v>0</v>
      </c>
      <c r="N3901" s="20"/>
    </row>
    <row r="3902" spans="2:14" x14ac:dyDescent="0.2">
      <c r="B3902" s="20">
        <f>Разбивка_по_щитам!B3907</f>
        <v>0</v>
      </c>
      <c r="C3902" s="20">
        <f>Разбивка_по_щитам!C3907</f>
        <v>0</v>
      </c>
      <c r="D3902" s="20">
        <f>Разбивка_по_щитам!F3907</f>
        <v>0</v>
      </c>
      <c r="E3902" s="20">
        <f>Разбивка_по_щитам!H3907</f>
        <v>0</v>
      </c>
      <c r="F3902" s="20">
        <f>Разбивка_по_щитам!I3907</f>
        <v>0</v>
      </c>
      <c r="G3902" s="20">
        <f>Разбивка_по_щитам!J3907</f>
        <v>0</v>
      </c>
      <c r="H3902" s="20">
        <f>Разбивка_по_щитам!K3907</f>
        <v>0</v>
      </c>
      <c r="I3902" s="20">
        <f>Разбивка_по_щитам!L3907</f>
        <v>0</v>
      </c>
      <c r="J3902" s="20">
        <f>Разбивка_по_щитам!M3907</f>
        <v>0</v>
      </c>
      <c r="K3902" s="20">
        <f>Разбивка_по_щитам!N3907</f>
        <v>0</v>
      </c>
      <c r="L3902" s="20"/>
      <c r="M3902" s="20">
        <f>Разбивка_по_щитам!P3907</f>
        <v>0</v>
      </c>
      <c r="N3902" s="20"/>
    </row>
    <row r="3903" spans="2:14" x14ac:dyDescent="0.2">
      <c r="B3903" s="20">
        <f>Разбивка_по_щитам!B3908</f>
        <v>0</v>
      </c>
      <c r="C3903" s="20">
        <f>Разбивка_по_щитам!C3908</f>
        <v>0</v>
      </c>
      <c r="D3903" s="20">
        <f>Разбивка_по_щитам!F3908</f>
        <v>0</v>
      </c>
      <c r="E3903" s="20">
        <f>Разбивка_по_щитам!H3908</f>
        <v>0</v>
      </c>
      <c r="F3903" s="20">
        <f>Разбивка_по_щитам!I3908</f>
        <v>0</v>
      </c>
      <c r="G3903" s="20">
        <f>Разбивка_по_щитам!J3908</f>
        <v>0</v>
      </c>
      <c r="H3903" s="20">
        <f>Разбивка_по_щитам!K3908</f>
        <v>0</v>
      </c>
      <c r="I3903" s="20">
        <f>Разбивка_по_щитам!L3908</f>
        <v>0</v>
      </c>
      <c r="J3903" s="20">
        <f>Разбивка_по_щитам!M3908</f>
        <v>0</v>
      </c>
      <c r="K3903" s="20">
        <f>Разбивка_по_щитам!N3908</f>
        <v>0</v>
      </c>
      <c r="L3903" s="20"/>
      <c r="M3903" s="20">
        <f>Разбивка_по_щитам!P3908</f>
        <v>0</v>
      </c>
      <c r="N3903" s="20"/>
    </row>
    <row r="3904" spans="2:14" x14ac:dyDescent="0.2">
      <c r="B3904" s="20">
        <f>Разбивка_по_щитам!B3909</f>
        <v>0</v>
      </c>
      <c r="C3904" s="20">
        <f>Разбивка_по_щитам!C3909</f>
        <v>0</v>
      </c>
      <c r="D3904" s="20">
        <f>Разбивка_по_щитам!F3909</f>
        <v>0</v>
      </c>
      <c r="E3904" s="20">
        <f>Разбивка_по_щитам!H3909</f>
        <v>0</v>
      </c>
      <c r="F3904" s="20">
        <f>Разбивка_по_щитам!I3909</f>
        <v>0</v>
      </c>
      <c r="G3904" s="20">
        <f>Разбивка_по_щитам!J3909</f>
        <v>0</v>
      </c>
      <c r="H3904" s="20">
        <f>Разбивка_по_щитам!K3909</f>
        <v>0</v>
      </c>
      <c r="I3904" s="20">
        <f>Разбивка_по_щитам!L3909</f>
        <v>0</v>
      </c>
      <c r="J3904" s="20">
        <f>Разбивка_по_щитам!M3909</f>
        <v>0</v>
      </c>
      <c r="K3904" s="20">
        <f>Разбивка_по_щитам!N3909</f>
        <v>0</v>
      </c>
      <c r="L3904" s="20"/>
      <c r="M3904" s="20">
        <f>Разбивка_по_щитам!P3909</f>
        <v>0</v>
      </c>
      <c r="N3904" s="20"/>
    </row>
    <row r="3905" spans="2:14" x14ac:dyDescent="0.2">
      <c r="B3905" s="20">
        <f>Разбивка_по_щитам!B3910</f>
        <v>0</v>
      </c>
      <c r="C3905" s="20">
        <f>Разбивка_по_щитам!C3910</f>
        <v>0</v>
      </c>
      <c r="D3905" s="20">
        <f>Разбивка_по_щитам!F3910</f>
        <v>0</v>
      </c>
      <c r="E3905" s="20">
        <f>Разбивка_по_щитам!H3910</f>
        <v>0</v>
      </c>
      <c r="F3905" s="20">
        <f>Разбивка_по_щитам!I3910</f>
        <v>0</v>
      </c>
      <c r="G3905" s="20">
        <f>Разбивка_по_щитам!J3910</f>
        <v>0</v>
      </c>
      <c r="H3905" s="20">
        <f>Разбивка_по_щитам!K3910</f>
        <v>0</v>
      </c>
      <c r="I3905" s="20">
        <f>Разбивка_по_щитам!L3910</f>
        <v>0</v>
      </c>
      <c r="J3905" s="20">
        <f>Разбивка_по_щитам!M3910</f>
        <v>0</v>
      </c>
      <c r="K3905" s="20">
        <f>Разбивка_по_щитам!N3910</f>
        <v>0</v>
      </c>
      <c r="L3905" s="20"/>
      <c r="M3905" s="20">
        <f>Разбивка_по_щитам!P3910</f>
        <v>0</v>
      </c>
      <c r="N3905" s="20"/>
    </row>
    <row r="3906" spans="2:14" x14ac:dyDescent="0.2">
      <c r="B3906" s="20">
        <f>Разбивка_по_щитам!B3911</f>
        <v>0</v>
      </c>
      <c r="C3906" s="20">
        <f>Разбивка_по_щитам!C3911</f>
        <v>0</v>
      </c>
      <c r="D3906" s="20">
        <f>Разбивка_по_щитам!F3911</f>
        <v>0</v>
      </c>
      <c r="E3906" s="20">
        <f>Разбивка_по_щитам!H3911</f>
        <v>0</v>
      </c>
      <c r="F3906" s="20">
        <f>Разбивка_по_щитам!I3911</f>
        <v>0</v>
      </c>
      <c r="G3906" s="20">
        <f>Разбивка_по_щитам!J3911</f>
        <v>0</v>
      </c>
      <c r="H3906" s="20">
        <f>Разбивка_по_щитам!K3911</f>
        <v>0</v>
      </c>
      <c r="I3906" s="20">
        <f>Разбивка_по_щитам!L3911</f>
        <v>0</v>
      </c>
      <c r="J3906" s="20">
        <f>Разбивка_по_щитам!M3911</f>
        <v>0</v>
      </c>
      <c r="K3906" s="20">
        <f>Разбивка_по_щитам!N3911</f>
        <v>0</v>
      </c>
      <c r="L3906" s="20"/>
      <c r="M3906" s="20">
        <f>Разбивка_по_щитам!P3911</f>
        <v>0</v>
      </c>
      <c r="N3906" s="20"/>
    </row>
    <row r="3907" spans="2:14" x14ac:dyDescent="0.2">
      <c r="B3907" s="20">
        <f>Разбивка_по_щитам!B3912</f>
        <v>0</v>
      </c>
      <c r="C3907" s="20">
        <f>Разбивка_по_щитам!C3912</f>
        <v>0</v>
      </c>
      <c r="D3907" s="20">
        <f>Разбивка_по_щитам!F3912</f>
        <v>0</v>
      </c>
      <c r="E3907" s="20">
        <f>Разбивка_по_щитам!H3912</f>
        <v>0</v>
      </c>
      <c r="F3907" s="20">
        <f>Разбивка_по_щитам!I3912</f>
        <v>0</v>
      </c>
      <c r="G3907" s="20">
        <f>Разбивка_по_щитам!J3912</f>
        <v>0</v>
      </c>
      <c r="H3907" s="20">
        <f>Разбивка_по_щитам!K3912</f>
        <v>0</v>
      </c>
      <c r="I3907" s="20">
        <f>Разбивка_по_щитам!L3912</f>
        <v>0</v>
      </c>
      <c r="J3907" s="20">
        <f>Разбивка_по_щитам!M3912</f>
        <v>0</v>
      </c>
      <c r="K3907" s="20">
        <f>Разбивка_по_щитам!N3912</f>
        <v>0</v>
      </c>
      <c r="L3907" s="20"/>
      <c r="M3907" s="20">
        <f>Разбивка_по_щитам!P3912</f>
        <v>0</v>
      </c>
      <c r="N3907" s="20"/>
    </row>
    <row r="3908" spans="2:14" x14ac:dyDescent="0.2">
      <c r="B3908" s="20">
        <f>Разбивка_по_щитам!B3913</f>
        <v>0</v>
      </c>
      <c r="C3908" s="20">
        <f>Разбивка_по_щитам!C3913</f>
        <v>0</v>
      </c>
      <c r="D3908" s="20">
        <f>Разбивка_по_щитам!F3913</f>
        <v>0</v>
      </c>
      <c r="E3908" s="20">
        <f>Разбивка_по_щитам!H3913</f>
        <v>0</v>
      </c>
      <c r="F3908" s="20">
        <f>Разбивка_по_щитам!I3913</f>
        <v>0</v>
      </c>
      <c r="G3908" s="20">
        <f>Разбивка_по_щитам!J3913</f>
        <v>0</v>
      </c>
      <c r="H3908" s="20">
        <f>Разбивка_по_щитам!K3913</f>
        <v>0</v>
      </c>
      <c r="I3908" s="20">
        <f>Разбивка_по_щитам!L3913</f>
        <v>0</v>
      </c>
      <c r="J3908" s="20">
        <f>Разбивка_по_щитам!M3913</f>
        <v>0</v>
      </c>
      <c r="K3908" s="20">
        <f>Разбивка_по_щитам!N3913</f>
        <v>0</v>
      </c>
      <c r="L3908" s="20"/>
      <c r="M3908" s="20">
        <f>Разбивка_по_щитам!P3913</f>
        <v>0</v>
      </c>
      <c r="N3908" s="20"/>
    </row>
    <row r="3909" spans="2:14" x14ac:dyDescent="0.2">
      <c r="B3909" s="20">
        <f>Разбивка_по_щитам!B3914</f>
        <v>0</v>
      </c>
      <c r="C3909" s="20">
        <f>Разбивка_по_щитам!C3914</f>
        <v>0</v>
      </c>
      <c r="D3909" s="20">
        <f>Разбивка_по_щитам!F3914</f>
        <v>0</v>
      </c>
      <c r="E3909" s="20">
        <f>Разбивка_по_щитам!H3914</f>
        <v>0</v>
      </c>
      <c r="F3909" s="20">
        <f>Разбивка_по_щитам!I3914</f>
        <v>0</v>
      </c>
      <c r="G3909" s="20">
        <f>Разбивка_по_щитам!J3914</f>
        <v>0</v>
      </c>
      <c r="H3909" s="20">
        <f>Разбивка_по_щитам!K3914</f>
        <v>0</v>
      </c>
      <c r="I3909" s="20">
        <f>Разбивка_по_щитам!L3914</f>
        <v>0</v>
      </c>
      <c r="J3909" s="20">
        <f>Разбивка_по_щитам!M3914</f>
        <v>0</v>
      </c>
      <c r="K3909" s="20">
        <f>Разбивка_по_щитам!N3914</f>
        <v>0</v>
      </c>
      <c r="L3909" s="20"/>
      <c r="M3909" s="20">
        <f>Разбивка_по_щитам!P3914</f>
        <v>0</v>
      </c>
      <c r="N3909" s="20"/>
    </row>
    <row r="3910" spans="2:14" x14ac:dyDescent="0.2">
      <c r="B3910" s="20">
        <f>Разбивка_по_щитам!B3915</f>
        <v>0</v>
      </c>
      <c r="C3910" s="20">
        <f>Разбивка_по_щитам!C3915</f>
        <v>0</v>
      </c>
      <c r="D3910" s="20">
        <f>Разбивка_по_щитам!F3915</f>
        <v>0</v>
      </c>
      <c r="E3910" s="20">
        <f>Разбивка_по_щитам!H3915</f>
        <v>0</v>
      </c>
      <c r="F3910" s="20">
        <f>Разбивка_по_щитам!I3915</f>
        <v>0</v>
      </c>
      <c r="G3910" s="20">
        <f>Разбивка_по_щитам!J3915</f>
        <v>0</v>
      </c>
      <c r="H3910" s="20">
        <f>Разбивка_по_щитам!K3915</f>
        <v>0</v>
      </c>
      <c r="I3910" s="20">
        <f>Разбивка_по_щитам!L3915</f>
        <v>0</v>
      </c>
      <c r="J3910" s="20">
        <f>Разбивка_по_щитам!M3915</f>
        <v>0</v>
      </c>
      <c r="K3910" s="20">
        <f>Разбивка_по_щитам!N3915</f>
        <v>0</v>
      </c>
      <c r="L3910" s="20"/>
      <c r="M3910" s="20">
        <f>Разбивка_по_щитам!P3915</f>
        <v>0</v>
      </c>
      <c r="N3910" s="20"/>
    </row>
    <row r="3911" spans="2:14" x14ac:dyDescent="0.2">
      <c r="B3911" s="20">
        <f>Разбивка_по_щитам!B3916</f>
        <v>0</v>
      </c>
      <c r="C3911" s="20">
        <f>Разбивка_по_щитам!C3916</f>
        <v>0</v>
      </c>
      <c r="D3911" s="20">
        <f>Разбивка_по_щитам!F3916</f>
        <v>0</v>
      </c>
      <c r="E3911" s="20">
        <f>Разбивка_по_щитам!H3916</f>
        <v>0</v>
      </c>
      <c r="F3911" s="20">
        <f>Разбивка_по_щитам!I3916</f>
        <v>0</v>
      </c>
      <c r="G3911" s="20">
        <f>Разбивка_по_щитам!J3916</f>
        <v>0</v>
      </c>
      <c r="H3911" s="20">
        <f>Разбивка_по_щитам!K3916</f>
        <v>0</v>
      </c>
      <c r="I3911" s="20">
        <f>Разбивка_по_щитам!L3916</f>
        <v>0</v>
      </c>
      <c r="J3911" s="20">
        <f>Разбивка_по_щитам!M3916</f>
        <v>0</v>
      </c>
      <c r="K3911" s="20">
        <f>Разбивка_по_щитам!N3916</f>
        <v>0</v>
      </c>
      <c r="L3911" s="20"/>
      <c r="M3911" s="20">
        <f>Разбивка_по_щитам!P3916</f>
        <v>0</v>
      </c>
      <c r="N3911" s="20"/>
    </row>
    <row r="3912" spans="2:14" x14ac:dyDescent="0.2">
      <c r="B3912" s="20">
        <f>Разбивка_по_щитам!B3917</f>
        <v>0</v>
      </c>
      <c r="C3912" s="20">
        <f>Разбивка_по_щитам!C3917</f>
        <v>0</v>
      </c>
      <c r="D3912" s="20">
        <f>Разбивка_по_щитам!F3917</f>
        <v>0</v>
      </c>
      <c r="E3912" s="20">
        <f>Разбивка_по_щитам!H3917</f>
        <v>0</v>
      </c>
      <c r="F3912" s="20">
        <f>Разбивка_по_щитам!I3917</f>
        <v>0</v>
      </c>
      <c r="G3912" s="20">
        <f>Разбивка_по_щитам!J3917</f>
        <v>0</v>
      </c>
      <c r="H3912" s="20">
        <f>Разбивка_по_щитам!K3917</f>
        <v>0</v>
      </c>
      <c r="I3912" s="20">
        <f>Разбивка_по_щитам!L3917</f>
        <v>0</v>
      </c>
      <c r="J3912" s="20">
        <f>Разбивка_по_щитам!M3917</f>
        <v>0</v>
      </c>
      <c r="K3912" s="20">
        <f>Разбивка_по_щитам!N3917</f>
        <v>0</v>
      </c>
      <c r="L3912" s="20"/>
      <c r="M3912" s="20">
        <f>Разбивка_по_щитам!P3917</f>
        <v>0</v>
      </c>
      <c r="N3912" s="20"/>
    </row>
    <row r="3913" spans="2:14" x14ac:dyDescent="0.2">
      <c r="B3913" s="20">
        <f>Разбивка_по_щитам!B3918</f>
        <v>0</v>
      </c>
      <c r="C3913" s="20">
        <f>Разбивка_по_щитам!C3918</f>
        <v>0</v>
      </c>
      <c r="D3913" s="20">
        <f>Разбивка_по_щитам!F3918</f>
        <v>0</v>
      </c>
      <c r="E3913" s="20">
        <f>Разбивка_по_щитам!H3918</f>
        <v>0</v>
      </c>
      <c r="F3913" s="20">
        <f>Разбивка_по_щитам!I3918</f>
        <v>0</v>
      </c>
      <c r="G3913" s="20">
        <f>Разбивка_по_щитам!J3918</f>
        <v>0</v>
      </c>
      <c r="H3913" s="20">
        <f>Разбивка_по_щитам!K3918</f>
        <v>0</v>
      </c>
      <c r="I3913" s="20">
        <f>Разбивка_по_щитам!L3918</f>
        <v>0</v>
      </c>
      <c r="J3913" s="20">
        <f>Разбивка_по_щитам!M3918</f>
        <v>0</v>
      </c>
      <c r="K3913" s="20">
        <f>Разбивка_по_щитам!N3918</f>
        <v>0</v>
      </c>
      <c r="L3913" s="20"/>
      <c r="M3913" s="20">
        <f>Разбивка_по_щитам!P3918</f>
        <v>0</v>
      </c>
      <c r="N3913" s="20"/>
    </row>
    <row r="3914" spans="2:14" x14ac:dyDescent="0.2">
      <c r="B3914" s="20">
        <f>Разбивка_по_щитам!B3919</f>
        <v>0</v>
      </c>
      <c r="C3914" s="20">
        <f>Разбивка_по_щитам!C3919</f>
        <v>0</v>
      </c>
      <c r="D3914" s="20">
        <f>Разбивка_по_щитам!F3919</f>
        <v>0</v>
      </c>
      <c r="E3914" s="20">
        <f>Разбивка_по_щитам!H3919</f>
        <v>0</v>
      </c>
      <c r="F3914" s="20">
        <f>Разбивка_по_щитам!I3919</f>
        <v>0</v>
      </c>
      <c r="G3914" s="20">
        <f>Разбивка_по_щитам!J3919</f>
        <v>0</v>
      </c>
      <c r="H3914" s="20">
        <f>Разбивка_по_щитам!K3919</f>
        <v>0</v>
      </c>
      <c r="I3914" s="20">
        <f>Разбивка_по_щитам!L3919</f>
        <v>0</v>
      </c>
      <c r="J3914" s="20">
        <f>Разбивка_по_щитам!M3919</f>
        <v>0</v>
      </c>
      <c r="K3914" s="20">
        <f>Разбивка_по_щитам!N3919</f>
        <v>0</v>
      </c>
      <c r="L3914" s="20"/>
      <c r="M3914" s="20">
        <f>Разбивка_по_щитам!P3919</f>
        <v>0</v>
      </c>
      <c r="N3914" s="20"/>
    </row>
    <row r="3915" spans="2:14" x14ac:dyDescent="0.2">
      <c r="B3915" s="20">
        <f>Разбивка_по_щитам!B3920</f>
        <v>0</v>
      </c>
      <c r="C3915" s="20">
        <f>Разбивка_по_щитам!C3920</f>
        <v>0</v>
      </c>
      <c r="D3915" s="20">
        <f>Разбивка_по_щитам!F3920</f>
        <v>0</v>
      </c>
      <c r="E3915" s="20">
        <f>Разбивка_по_щитам!H3920</f>
        <v>0</v>
      </c>
      <c r="F3915" s="20">
        <f>Разбивка_по_щитам!I3920</f>
        <v>0</v>
      </c>
      <c r="G3915" s="20">
        <f>Разбивка_по_щитам!J3920</f>
        <v>0</v>
      </c>
      <c r="H3915" s="20">
        <f>Разбивка_по_щитам!K3920</f>
        <v>0</v>
      </c>
      <c r="I3915" s="20">
        <f>Разбивка_по_щитам!L3920</f>
        <v>0</v>
      </c>
      <c r="J3915" s="20">
        <f>Разбивка_по_щитам!M3920</f>
        <v>0</v>
      </c>
      <c r="K3915" s="20">
        <f>Разбивка_по_щитам!N3920</f>
        <v>0</v>
      </c>
      <c r="L3915" s="20"/>
      <c r="M3915" s="20">
        <f>Разбивка_по_щитам!P3920</f>
        <v>0</v>
      </c>
      <c r="N3915" s="20"/>
    </row>
    <row r="3916" spans="2:14" x14ac:dyDescent="0.2">
      <c r="B3916" s="20">
        <f>Разбивка_по_щитам!B3921</f>
        <v>0</v>
      </c>
      <c r="C3916" s="20">
        <f>Разбивка_по_щитам!C3921</f>
        <v>0</v>
      </c>
      <c r="D3916" s="20">
        <f>Разбивка_по_щитам!F3921</f>
        <v>0</v>
      </c>
      <c r="E3916" s="20">
        <f>Разбивка_по_щитам!H3921</f>
        <v>0</v>
      </c>
      <c r="F3916" s="20">
        <f>Разбивка_по_щитам!I3921</f>
        <v>0</v>
      </c>
      <c r="G3916" s="20">
        <f>Разбивка_по_щитам!J3921</f>
        <v>0</v>
      </c>
      <c r="H3916" s="20">
        <f>Разбивка_по_щитам!K3921</f>
        <v>0</v>
      </c>
      <c r="I3916" s="20">
        <f>Разбивка_по_щитам!L3921</f>
        <v>0</v>
      </c>
      <c r="J3916" s="20">
        <f>Разбивка_по_щитам!M3921</f>
        <v>0</v>
      </c>
      <c r="K3916" s="20">
        <f>Разбивка_по_щитам!N3921</f>
        <v>0</v>
      </c>
      <c r="L3916" s="20"/>
      <c r="M3916" s="20">
        <f>Разбивка_по_щитам!P3921</f>
        <v>0</v>
      </c>
      <c r="N3916" s="20"/>
    </row>
    <row r="3917" spans="2:14" x14ac:dyDescent="0.2">
      <c r="B3917" s="20">
        <f>Разбивка_по_щитам!B3922</f>
        <v>0</v>
      </c>
      <c r="C3917" s="20">
        <f>Разбивка_по_щитам!C3922</f>
        <v>0</v>
      </c>
      <c r="D3917" s="20">
        <f>Разбивка_по_щитам!F3922</f>
        <v>0</v>
      </c>
      <c r="E3917" s="20">
        <f>Разбивка_по_щитам!H3922</f>
        <v>0</v>
      </c>
      <c r="F3917" s="20">
        <f>Разбивка_по_щитам!I3922</f>
        <v>0</v>
      </c>
      <c r="G3917" s="20">
        <f>Разбивка_по_щитам!J3922</f>
        <v>0</v>
      </c>
      <c r="H3917" s="20">
        <f>Разбивка_по_щитам!K3922</f>
        <v>0</v>
      </c>
      <c r="I3917" s="20">
        <f>Разбивка_по_щитам!L3922</f>
        <v>0</v>
      </c>
      <c r="J3917" s="20">
        <f>Разбивка_по_щитам!M3922</f>
        <v>0</v>
      </c>
      <c r="K3917" s="20">
        <f>Разбивка_по_щитам!N3922</f>
        <v>0</v>
      </c>
      <c r="L3917" s="20"/>
      <c r="M3917" s="20">
        <f>Разбивка_по_щитам!P3922</f>
        <v>0</v>
      </c>
      <c r="N3917" s="20"/>
    </row>
    <row r="3918" spans="2:14" x14ac:dyDescent="0.2">
      <c r="B3918" s="20">
        <f>Разбивка_по_щитам!B3923</f>
        <v>0</v>
      </c>
      <c r="C3918" s="20">
        <f>Разбивка_по_щитам!C3923</f>
        <v>0</v>
      </c>
      <c r="D3918" s="20">
        <f>Разбивка_по_щитам!F3923</f>
        <v>0</v>
      </c>
      <c r="E3918" s="20">
        <f>Разбивка_по_щитам!H3923</f>
        <v>0</v>
      </c>
      <c r="F3918" s="20">
        <f>Разбивка_по_щитам!I3923</f>
        <v>0</v>
      </c>
      <c r="G3918" s="20">
        <f>Разбивка_по_щитам!J3923</f>
        <v>0</v>
      </c>
      <c r="H3918" s="20">
        <f>Разбивка_по_щитам!K3923</f>
        <v>0</v>
      </c>
      <c r="I3918" s="20">
        <f>Разбивка_по_щитам!L3923</f>
        <v>0</v>
      </c>
      <c r="J3918" s="20">
        <f>Разбивка_по_щитам!M3923</f>
        <v>0</v>
      </c>
      <c r="K3918" s="20">
        <f>Разбивка_по_щитам!N3923</f>
        <v>0</v>
      </c>
      <c r="L3918" s="20"/>
      <c r="M3918" s="20">
        <f>Разбивка_по_щитам!P3923</f>
        <v>0</v>
      </c>
      <c r="N3918" s="20"/>
    </row>
    <row r="3919" spans="2:14" x14ac:dyDescent="0.2">
      <c r="B3919" s="20">
        <f>Разбивка_по_щитам!B3924</f>
        <v>0</v>
      </c>
      <c r="C3919" s="20">
        <f>Разбивка_по_щитам!C3924</f>
        <v>0</v>
      </c>
      <c r="D3919" s="20">
        <f>Разбивка_по_щитам!F3924</f>
        <v>0</v>
      </c>
      <c r="E3919" s="20">
        <f>Разбивка_по_щитам!H3924</f>
        <v>0</v>
      </c>
      <c r="F3919" s="20">
        <f>Разбивка_по_щитам!I3924</f>
        <v>0</v>
      </c>
      <c r="G3919" s="20">
        <f>Разбивка_по_щитам!J3924</f>
        <v>0</v>
      </c>
      <c r="H3919" s="20">
        <f>Разбивка_по_щитам!K3924</f>
        <v>0</v>
      </c>
      <c r="I3919" s="20">
        <f>Разбивка_по_щитам!L3924</f>
        <v>0</v>
      </c>
      <c r="J3919" s="20">
        <f>Разбивка_по_щитам!M3924</f>
        <v>0</v>
      </c>
      <c r="K3919" s="20">
        <f>Разбивка_по_щитам!N3924</f>
        <v>0</v>
      </c>
      <c r="L3919" s="20"/>
      <c r="M3919" s="20">
        <f>Разбивка_по_щитам!P3924</f>
        <v>0</v>
      </c>
      <c r="N3919" s="20"/>
    </row>
    <row r="3920" spans="2:14" x14ac:dyDescent="0.2">
      <c r="B3920" s="20">
        <f>Разбивка_по_щитам!B3925</f>
        <v>0</v>
      </c>
      <c r="C3920" s="20">
        <f>Разбивка_по_щитам!C3925</f>
        <v>0</v>
      </c>
      <c r="D3920" s="20">
        <f>Разбивка_по_щитам!F3925</f>
        <v>0</v>
      </c>
      <c r="E3920" s="20">
        <f>Разбивка_по_щитам!H3925</f>
        <v>0</v>
      </c>
      <c r="F3920" s="20">
        <f>Разбивка_по_щитам!I3925</f>
        <v>0</v>
      </c>
      <c r="G3920" s="20">
        <f>Разбивка_по_щитам!J3925</f>
        <v>0</v>
      </c>
      <c r="H3920" s="20">
        <f>Разбивка_по_щитам!K3925</f>
        <v>0</v>
      </c>
      <c r="I3920" s="20">
        <f>Разбивка_по_щитам!L3925</f>
        <v>0</v>
      </c>
      <c r="J3920" s="20">
        <f>Разбивка_по_щитам!M3925</f>
        <v>0</v>
      </c>
      <c r="K3920" s="20">
        <f>Разбивка_по_щитам!N3925</f>
        <v>0</v>
      </c>
      <c r="L3920" s="20"/>
      <c r="M3920" s="20">
        <f>Разбивка_по_щитам!P3925</f>
        <v>0</v>
      </c>
      <c r="N3920" s="20"/>
    </row>
    <row r="3921" spans="2:14" x14ac:dyDescent="0.2">
      <c r="B3921" s="20">
        <f>Разбивка_по_щитам!B3926</f>
        <v>0</v>
      </c>
      <c r="C3921" s="20">
        <f>Разбивка_по_щитам!C3926</f>
        <v>0</v>
      </c>
      <c r="D3921" s="20">
        <f>Разбивка_по_щитам!F3926</f>
        <v>0</v>
      </c>
      <c r="E3921" s="20">
        <f>Разбивка_по_щитам!H3926</f>
        <v>0</v>
      </c>
      <c r="F3921" s="20">
        <f>Разбивка_по_щитам!I3926</f>
        <v>0</v>
      </c>
      <c r="G3921" s="20">
        <f>Разбивка_по_щитам!J3926</f>
        <v>0</v>
      </c>
      <c r="H3921" s="20">
        <f>Разбивка_по_щитам!K3926</f>
        <v>0</v>
      </c>
      <c r="I3921" s="20">
        <f>Разбивка_по_щитам!L3926</f>
        <v>0</v>
      </c>
      <c r="J3921" s="20">
        <f>Разбивка_по_щитам!M3926</f>
        <v>0</v>
      </c>
      <c r="K3921" s="20">
        <f>Разбивка_по_щитам!N3926</f>
        <v>0</v>
      </c>
      <c r="L3921" s="20"/>
      <c r="M3921" s="20">
        <f>Разбивка_по_щитам!P3926</f>
        <v>0</v>
      </c>
      <c r="N3921" s="20"/>
    </row>
    <row r="3922" spans="2:14" x14ac:dyDescent="0.2">
      <c r="B3922" s="20">
        <f>Разбивка_по_щитам!B3927</f>
        <v>0</v>
      </c>
      <c r="C3922" s="20">
        <f>Разбивка_по_щитам!C3927</f>
        <v>0</v>
      </c>
      <c r="D3922" s="20">
        <f>Разбивка_по_щитам!F3927</f>
        <v>0</v>
      </c>
      <c r="E3922" s="20">
        <f>Разбивка_по_щитам!H3927</f>
        <v>0</v>
      </c>
      <c r="F3922" s="20">
        <f>Разбивка_по_щитам!I3927</f>
        <v>0</v>
      </c>
      <c r="G3922" s="20">
        <f>Разбивка_по_щитам!J3927</f>
        <v>0</v>
      </c>
      <c r="H3922" s="20">
        <f>Разбивка_по_щитам!K3927</f>
        <v>0</v>
      </c>
      <c r="I3922" s="20">
        <f>Разбивка_по_щитам!L3927</f>
        <v>0</v>
      </c>
      <c r="J3922" s="20">
        <f>Разбивка_по_щитам!M3927</f>
        <v>0</v>
      </c>
      <c r="K3922" s="20">
        <f>Разбивка_по_щитам!N3927</f>
        <v>0</v>
      </c>
      <c r="L3922" s="20"/>
      <c r="M3922" s="20">
        <f>Разбивка_по_щитам!P3927</f>
        <v>0</v>
      </c>
      <c r="N3922" s="20"/>
    </row>
    <row r="3923" spans="2:14" x14ac:dyDescent="0.2">
      <c r="B3923" s="20">
        <f>Разбивка_по_щитам!B3928</f>
        <v>0</v>
      </c>
      <c r="C3923" s="20">
        <f>Разбивка_по_щитам!C3928</f>
        <v>0</v>
      </c>
      <c r="D3923" s="20">
        <f>Разбивка_по_щитам!F3928</f>
        <v>0</v>
      </c>
      <c r="E3923" s="20">
        <f>Разбивка_по_щитам!H3928</f>
        <v>0</v>
      </c>
      <c r="F3923" s="20">
        <f>Разбивка_по_щитам!I3928</f>
        <v>0</v>
      </c>
      <c r="G3923" s="20">
        <f>Разбивка_по_щитам!J3928</f>
        <v>0</v>
      </c>
      <c r="H3923" s="20">
        <f>Разбивка_по_щитам!K3928</f>
        <v>0</v>
      </c>
      <c r="I3923" s="20">
        <f>Разбивка_по_щитам!L3928</f>
        <v>0</v>
      </c>
      <c r="J3923" s="20">
        <f>Разбивка_по_щитам!M3928</f>
        <v>0</v>
      </c>
      <c r="K3923" s="20">
        <f>Разбивка_по_щитам!N3928</f>
        <v>0</v>
      </c>
      <c r="L3923" s="20"/>
      <c r="M3923" s="20">
        <f>Разбивка_по_щитам!P3928</f>
        <v>0</v>
      </c>
      <c r="N3923" s="20"/>
    </row>
    <row r="3924" spans="2:14" x14ac:dyDescent="0.2">
      <c r="B3924" s="20">
        <f>Разбивка_по_щитам!B3929</f>
        <v>0</v>
      </c>
      <c r="C3924" s="20">
        <f>Разбивка_по_щитам!C3929</f>
        <v>0</v>
      </c>
      <c r="D3924" s="20">
        <f>Разбивка_по_щитам!F3929</f>
        <v>0</v>
      </c>
      <c r="E3924" s="20">
        <f>Разбивка_по_щитам!H3929</f>
        <v>0</v>
      </c>
      <c r="F3924" s="20">
        <f>Разбивка_по_щитам!I3929</f>
        <v>0</v>
      </c>
      <c r="G3924" s="20">
        <f>Разбивка_по_щитам!J3929</f>
        <v>0</v>
      </c>
      <c r="H3924" s="20">
        <f>Разбивка_по_щитам!K3929</f>
        <v>0</v>
      </c>
      <c r="I3924" s="20">
        <f>Разбивка_по_щитам!L3929</f>
        <v>0</v>
      </c>
      <c r="J3924" s="20">
        <f>Разбивка_по_щитам!M3929</f>
        <v>0</v>
      </c>
      <c r="K3924" s="20">
        <f>Разбивка_по_щитам!N3929</f>
        <v>0</v>
      </c>
      <c r="L3924" s="20"/>
      <c r="M3924" s="20">
        <f>Разбивка_по_щитам!P3929</f>
        <v>0</v>
      </c>
      <c r="N3924" s="20"/>
    </row>
    <row r="3925" spans="2:14" x14ac:dyDescent="0.2">
      <c r="B3925" s="20">
        <f>Разбивка_по_щитам!B3930</f>
        <v>0</v>
      </c>
      <c r="C3925" s="20">
        <f>Разбивка_по_щитам!C3930</f>
        <v>0</v>
      </c>
      <c r="D3925" s="20">
        <f>Разбивка_по_щитам!F3930</f>
        <v>0</v>
      </c>
      <c r="E3925" s="20">
        <f>Разбивка_по_щитам!H3930</f>
        <v>0</v>
      </c>
      <c r="F3925" s="20">
        <f>Разбивка_по_щитам!I3930</f>
        <v>0</v>
      </c>
      <c r="G3925" s="20">
        <f>Разбивка_по_щитам!J3930</f>
        <v>0</v>
      </c>
      <c r="H3925" s="20">
        <f>Разбивка_по_щитам!K3930</f>
        <v>0</v>
      </c>
      <c r="I3925" s="20">
        <f>Разбивка_по_щитам!L3930</f>
        <v>0</v>
      </c>
      <c r="J3925" s="20">
        <f>Разбивка_по_щитам!M3930</f>
        <v>0</v>
      </c>
      <c r="K3925" s="20">
        <f>Разбивка_по_щитам!N3930</f>
        <v>0</v>
      </c>
      <c r="L3925" s="20"/>
      <c r="M3925" s="20">
        <f>Разбивка_по_щитам!P3930</f>
        <v>0</v>
      </c>
      <c r="N3925" s="20"/>
    </row>
    <row r="3926" spans="2:14" x14ac:dyDescent="0.2">
      <c r="B3926" s="20">
        <f>Разбивка_по_щитам!B3931</f>
        <v>0</v>
      </c>
      <c r="C3926" s="20">
        <f>Разбивка_по_щитам!C3931</f>
        <v>0</v>
      </c>
      <c r="D3926" s="20">
        <f>Разбивка_по_щитам!F3931</f>
        <v>0</v>
      </c>
      <c r="E3926" s="20">
        <f>Разбивка_по_щитам!H3931</f>
        <v>0</v>
      </c>
      <c r="F3926" s="20">
        <f>Разбивка_по_щитам!I3931</f>
        <v>0</v>
      </c>
      <c r="G3926" s="20">
        <f>Разбивка_по_щитам!J3931</f>
        <v>0</v>
      </c>
      <c r="H3926" s="20">
        <f>Разбивка_по_щитам!K3931</f>
        <v>0</v>
      </c>
      <c r="I3926" s="20">
        <f>Разбивка_по_щитам!L3931</f>
        <v>0</v>
      </c>
      <c r="J3926" s="20">
        <f>Разбивка_по_щитам!M3931</f>
        <v>0</v>
      </c>
      <c r="K3926" s="20">
        <f>Разбивка_по_щитам!N3931</f>
        <v>0</v>
      </c>
      <c r="L3926" s="20"/>
      <c r="M3926" s="20">
        <f>Разбивка_по_щитам!P3931</f>
        <v>0</v>
      </c>
      <c r="N3926" s="20"/>
    </row>
    <row r="3927" spans="2:14" x14ac:dyDescent="0.2">
      <c r="B3927" s="20">
        <f>Разбивка_по_щитам!B3932</f>
        <v>0</v>
      </c>
      <c r="C3927" s="20">
        <f>Разбивка_по_щитам!C3932</f>
        <v>0</v>
      </c>
      <c r="D3927" s="20">
        <f>Разбивка_по_щитам!F3932</f>
        <v>0</v>
      </c>
      <c r="E3927" s="20">
        <f>Разбивка_по_щитам!H3932</f>
        <v>0</v>
      </c>
      <c r="F3927" s="20">
        <f>Разбивка_по_щитам!I3932</f>
        <v>0</v>
      </c>
      <c r="G3927" s="20">
        <f>Разбивка_по_щитам!J3932</f>
        <v>0</v>
      </c>
      <c r="H3927" s="20">
        <f>Разбивка_по_щитам!K3932</f>
        <v>0</v>
      </c>
      <c r="I3927" s="20">
        <f>Разбивка_по_щитам!L3932</f>
        <v>0</v>
      </c>
      <c r="J3927" s="20">
        <f>Разбивка_по_щитам!M3932</f>
        <v>0</v>
      </c>
      <c r="K3927" s="20">
        <f>Разбивка_по_щитам!N3932</f>
        <v>0</v>
      </c>
      <c r="L3927" s="20"/>
      <c r="M3927" s="20">
        <f>Разбивка_по_щитам!P3932</f>
        <v>0</v>
      </c>
      <c r="N3927" s="20"/>
    </row>
    <row r="3928" spans="2:14" x14ac:dyDescent="0.2">
      <c r="B3928" s="20">
        <f>Разбивка_по_щитам!B3933</f>
        <v>0</v>
      </c>
      <c r="C3928" s="20">
        <f>Разбивка_по_щитам!C3933</f>
        <v>0</v>
      </c>
      <c r="D3928" s="20">
        <f>Разбивка_по_щитам!F3933</f>
        <v>0</v>
      </c>
      <c r="E3928" s="20">
        <f>Разбивка_по_щитам!H3933</f>
        <v>0</v>
      </c>
      <c r="F3928" s="20">
        <f>Разбивка_по_щитам!I3933</f>
        <v>0</v>
      </c>
      <c r="G3928" s="20">
        <f>Разбивка_по_щитам!J3933</f>
        <v>0</v>
      </c>
      <c r="H3928" s="20">
        <f>Разбивка_по_щитам!K3933</f>
        <v>0</v>
      </c>
      <c r="I3928" s="20">
        <f>Разбивка_по_щитам!L3933</f>
        <v>0</v>
      </c>
      <c r="J3928" s="20">
        <f>Разбивка_по_щитам!M3933</f>
        <v>0</v>
      </c>
      <c r="K3928" s="20">
        <f>Разбивка_по_щитам!N3933</f>
        <v>0</v>
      </c>
      <c r="L3928" s="20"/>
      <c r="M3928" s="20">
        <f>Разбивка_по_щитам!P3933</f>
        <v>0</v>
      </c>
      <c r="N3928" s="20"/>
    </row>
    <row r="3929" spans="2:14" x14ac:dyDescent="0.2">
      <c r="B3929" s="20">
        <f>Разбивка_по_щитам!B3934</f>
        <v>0</v>
      </c>
      <c r="C3929" s="20">
        <f>Разбивка_по_щитам!C3934</f>
        <v>0</v>
      </c>
      <c r="D3929" s="20">
        <f>Разбивка_по_щитам!F3934</f>
        <v>0</v>
      </c>
      <c r="E3929" s="20">
        <f>Разбивка_по_щитам!H3934</f>
        <v>0</v>
      </c>
      <c r="F3929" s="20">
        <f>Разбивка_по_щитам!I3934</f>
        <v>0</v>
      </c>
      <c r="G3929" s="20">
        <f>Разбивка_по_щитам!J3934</f>
        <v>0</v>
      </c>
      <c r="H3929" s="20">
        <f>Разбивка_по_щитам!K3934</f>
        <v>0</v>
      </c>
      <c r="I3929" s="20">
        <f>Разбивка_по_щитам!L3934</f>
        <v>0</v>
      </c>
      <c r="J3929" s="20">
        <f>Разбивка_по_щитам!M3934</f>
        <v>0</v>
      </c>
      <c r="K3929" s="20">
        <f>Разбивка_по_щитам!N3934</f>
        <v>0</v>
      </c>
      <c r="L3929" s="20"/>
      <c r="M3929" s="20">
        <f>Разбивка_по_щитам!P3934</f>
        <v>0</v>
      </c>
      <c r="N3929" s="20"/>
    </row>
    <row r="3930" spans="2:14" x14ac:dyDescent="0.2">
      <c r="B3930" s="20">
        <f>Разбивка_по_щитам!B3935</f>
        <v>0</v>
      </c>
      <c r="C3930" s="20">
        <f>Разбивка_по_щитам!C3935</f>
        <v>0</v>
      </c>
      <c r="D3930" s="20">
        <f>Разбивка_по_щитам!F3935</f>
        <v>0</v>
      </c>
      <c r="E3930" s="20">
        <f>Разбивка_по_щитам!H3935</f>
        <v>0</v>
      </c>
      <c r="F3930" s="20">
        <f>Разбивка_по_щитам!I3935</f>
        <v>0</v>
      </c>
      <c r="G3930" s="20">
        <f>Разбивка_по_щитам!J3935</f>
        <v>0</v>
      </c>
      <c r="H3930" s="20">
        <f>Разбивка_по_щитам!K3935</f>
        <v>0</v>
      </c>
      <c r="I3930" s="20">
        <f>Разбивка_по_щитам!L3935</f>
        <v>0</v>
      </c>
      <c r="J3930" s="20">
        <f>Разбивка_по_щитам!M3935</f>
        <v>0</v>
      </c>
      <c r="K3930" s="20">
        <f>Разбивка_по_щитам!N3935</f>
        <v>0</v>
      </c>
      <c r="L3930" s="20"/>
      <c r="M3930" s="20">
        <f>Разбивка_по_щитам!P3935</f>
        <v>0</v>
      </c>
      <c r="N3930" s="20"/>
    </row>
    <row r="3931" spans="2:14" x14ac:dyDescent="0.2">
      <c r="B3931" s="20">
        <f>Разбивка_по_щитам!B3936</f>
        <v>0</v>
      </c>
      <c r="C3931" s="20">
        <f>Разбивка_по_щитам!C3936</f>
        <v>0</v>
      </c>
      <c r="D3931" s="20">
        <f>Разбивка_по_щитам!F3936</f>
        <v>0</v>
      </c>
      <c r="E3931" s="20">
        <f>Разбивка_по_щитам!H3936</f>
        <v>0</v>
      </c>
      <c r="F3931" s="20">
        <f>Разбивка_по_щитам!I3936</f>
        <v>0</v>
      </c>
      <c r="G3931" s="20">
        <f>Разбивка_по_щитам!J3936</f>
        <v>0</v>
      </c>
      <c r="H3931" s="20">
        <f>Разбивка_по_щитам!K3936</f>
        <v>0</v>
      </c>
      <c r="I3931" s="20">
        <f>Разбивка_по_щитам!L3936</f>
        <v>0</v>
      </c>
      <c r="J3931" s="20">
        <f>Разбивка_по_щитам!M3936</f>
        <v>0</v>
      </c>
      <c r="K3931" s="20">
        <f>Разбивка_по_щитам!N3936</f>
        <v>0</v>
      </c>
      <c r="L3931" s="20"/>
      <c r="M3931" s="20">
        <f>Разбивка_по_щитам!P3936</f>
        <v>0</v>
      </c>
      <c r="N3931" s="20"/>
    </row>
    <row r="3932" spans="2:14" x14ac:dyDescent="0.2">
      <c r="B3932" s="20">
        <f>Разбивка_по_щитам!B3937</f>
        <v>0</v>
      </c>
      <c r="C3932" s="20">
        <f>Разбивка_по_щитам!C3937</f>
        <v>0</v>
      </c>
      <c r="D3932" s="20">
        <f>Разбивка_по_щитам!F3937</f>
        <v>0</v>
      </c>
      <c r="E3932" s="20">
        <f>Разбивка_по_щитам!H3937</f>
        <v>0</v>
      </c>
      <c r="F3932" s="20">
        <f>Разбивка_по_щитам!I3937</f>
        <v>0</v>
      </c>
      <c r="G3932" s="20">
        <f>Разбивка_по_щитам!J3937</f>
        <v>0</v>
      </c>
      <c r="H3932" s="20">
        <f>Разбивка_по_щитам!K3937</f>
        <v>0</v>
      </c>
      <c r="I3932" s="20">
        <f>Разбивка_по_щитам!L3937</f>
        <v>0</v>
      </c>
      <c r="J3932" s="20">
        <f>Разбивка_по_щитам!M3937</f>
        <v>0</v>
      </c>
      <c r="K3932" s="20">
        <f>Разбивка_по_щитам!N3937</f>
        <v>0</v>
      </c>
      <c r="L3932" s="20"/>
      <c r="M3932" s="20">
        <f>Разбивка_по_щитам!P3937</f>
        <v>0</v>
      </c>
      <c r="N3932" s="20"/>
    </row>
    <row r="3933" spans="2:14" x14ac:dyDescent="0.2">
      <c r="B3933" s="20">
        <f>Разбивка_по_щитам!B3938</f>
        <v>0</v>
      </c>
      <c r="C3933" s="20">
        <f>Разбивка_по_щитам!C3938</f>
        <v>0</v>
      </c>
      <c r="D3933" s="20">
        <f>Разбивка_по_щитам!F3938</f>
        <v>0</v>
      </c>
      <c r="E3933" s="20">
        <f>Разбивка_по_щитам!H3938</f>
        <v>0</v>
      </c>
      <c r="F3933" s="20">
        <f>Разбивка_по_щитам!I3938</f>
        <v>0</v>
      </c>
      <c r="G3933" s="20">
        <f>Разбивка_по_щитам!J3938</f>
        <v>0</v>
      </c>
      <c r="H3933" s="20">
        <f>Разбивка_по_щитам!K3938</f>
        <v>0</v>
      </c>
      <c r="I3933" s="20">
        <f>Разбивка_по_щитам!L3938</f>
        <v>0</v>
      </c>
      <c r="J3933" s="20">
        <f>Разбивка_по_щитам!M3938</f>
        <v>0</v>
      </c>
      <c r="K3933" s="20">
        <f>Разбивка_по_щитам!N3938</f>
        <v>0</v>
      </c>
      <c r="L3933" s="20"/>
      <c r="M3933" s="20">
        <f>Разбивка_по_щитам!P3938</f>
        <v>0</v>
      </c>
      <c r="N3933" s="20"/>
    </row>
    <row r="3934" spans="2:14" x14ac:dyDescent="0.2">
      <c r="B3934" s="20">
        <f>Разбивка_по_щитам!B3939</f>
        <v>0</v>
      </c>
      <c r="C3934" s="20">
        <f>Разбивка_по_щитам!C3939</f>
        <v>0</v>
      </c>
      <c r="D3934" s="20">
        <f>Разбивка_по_щитам!F3939</f>
        <v>0</v>
      </c>
      <c r="E3934" s="20">
        <f>Разбивка_по_щитам!H3939</f>
        <v>0</v>
      </c>
      <c r="F3934" s="20">
        <f>Разбивка_по_щитам!I3939</f>
        <v>0</v>
      </c>
      <c r="G3934" s="20">
        <f>Разбивка_по_щитам!J3939</f>
        <v>0</v>
      </c>
      <c r="H3934" s="20">
        <f>Разбивка_по_щитам!K3939</f>
        <v>0</v>
      </c>
      <c r="I3934" s="20">
        <f>Разбивка_по_щитам!L3939</f>
        <v>0</v>
      </c>
      <c r="J3934" s="20">
        <f>Разбивка_по_щитам!M3939</f>
        <v>0</v>
      </c>
      <c r="K3934" s="20">
        <f>Разбивка_по_щитам!N3939</f>
        <v>0</v>
      </c>
      <c r="L3934" s="20"/>
      <c r="M3934" s="20">
        <f>Разбивка_по_щитам!P3939</f>
        <v>0</v>
      </c>
      <c r="N3934" s="20"/>
    </row>
    <row r="3935" spans="2:14" x14ac:dyDescent="0.2">
      <c r="B3935" s="20">
        <f>Разбивка_по_щитам!B3940</f>
        <v>0</v>
      </c>
      <c r="C3935" s="20">
        <f>Разбивка_по_щитам!C3940</f>
        <v>0</v>
      </c>
      <c r="D3935" s="20">
        <f>Разбивка_по_щитам!F3940</f>
        <v>0</v>
      </c>
      <c r="E3935" s="20">
        <f>Разбивка_по_щитам!H3940</f>
        <v>0</v>
      </c>
      <c r="F3935" s="20">
        <f>Разбивка_по_щитам!I3940</f>
        <v>0</v>
      </c>
      <c r="G3935" s="20">
        <f>Разбивка_по_щитам!J3940</f>
        <v>0</v>
      </c>
      <c r="H3935" s="20">
        <f>Разбивка_по_щитам!K3940</f>
        <v>0</v>
      </c>
      <c r="I3935" s="20">
        <f>Разбивка_по_щитам!L3940</f>
        <v>0</v>
      </c>
      <c r="J3935" s="20">
        <f>Разбивка_по_щитам!M3940</f>
        <v>0</v>
      </c>
      <c r="K3935" s="20">
        <f>Разбивка_по_щитам!N3940</f>
        <v>0</v>
      </c>
      <c r="L3935" s="20"/>
      <c r="M3935" s="20">
        <f>Разбивка_по_щитам!P3940</f>
        <v>0</v>
      </c>
      <c r="N3935" s="20"/>
    </row>
    <row r="3936" spans="2:14" x14ac:dyDescent="0.2">
      <c r="B3936" s="20">
        <f>Разбивка_по_щитам!B3941</f>
        <v>0</v>
      </c>
      <c r="C3936" s="20">
        <f>Разбивка_по_щитам!C3941</f>
        <v>0</v>
      </c>
      <c r="D3936" s="20">
        <f>Разбивка_по_щитам!F3941</f>
        <v>0</v>
      </c>
      <c r="E3936" s="20">
        <f>Разбивка_по_щитам!H3941</f>
        <v>0</v>
      </c>
      <c r="F3936" s="20">
        <f>Разбивка_по_щитам!I3941</f>
        <v>0</v>
      </c>
      <c r="G3936" s="20">
        <f>Разбивка_по_щитам!J3941</f>
        <v>0</v>
      </c>
      <c r="H3936" s="20">
        <f>Разбивка_по_щитам!K3941</f>
        <v>0</v>
      </c>
      <c r="I3936" s="20">
        <f>Разбивка_по_щитам!L3941</f>
        <v>0</v>
      </c>
      <c r="J3936" s="20">
        <f>Разбивка_по_щитам!M3941</f>
        <v>0</v>
      </c>
      <c r="K3936" s="20">
        <f>Разбивка_по_щитам!N3941</f>
        <v>0</v>
      </c>
      <c r="L3936" s="20"/>
      <c r="M3936" s="20">
        <f>Разбивка_по_щитам!P3941</f>
        <v>0</v>
      </c>
      <c r="N3936" s="20"/>
    </row>
    <row r="3937" spans="2:14" x14ac:dyDescent="0.2">
      <c r="B3937" s="20">
        <f>Разбивка_по_щитам!B3942</f>
        <v>0</v>
      </c>
      <c r="C3937" s="20">
        <f>Разбивка_по_щитам!C3942</f>
        <v>0</v>
      </c>
      <c r="D3937" s="20">
        <f>Разбивка_по_щитам!F3942</f>
        <v>0</v>
      </c>
      <c r="E3937" s="20">
        <f>Разбивка_по_щитам!H3942</f>
        <v>0</v>
      </c>
      <c r="F3937" s="20">
        <f>Разбивка_по_щитам!I3942</f>
        <v>0</v>
      </c>
      <c r="G3937" s="20">
        <f>Разбивка_по_щитам!J3942</f>
        <v>0</v>
      </c>
      <c r="H3937" s="20">
        <f>Разбивка_по_щитам!K3942</f>
        <v>0</v>
      </c>
      <c r="I3937" s="20">
        <f>Разбивка_по_щитам!L3942</f>
        <v>0</v>
      </c>
      <c r="J3937" s="20">
        <f>Разбивка_по_щитам!M3942</f>
        <v>0</v>
      </c>
      <c r="K3937" s="20">
        <f>Разбивка_по_щитам!N3942</f>
        <v>0</v>
      </c>
      <c r="L3937" s="20"/>
      <c r="M3937" s="20">
        <f>Разбивка_по_щитам!P3942</f>
        <v>0</v>
      </c>
      <c r="N3937" s="20"/>
    </row>
    <row r="3938" spans="2:14" x14ac:dyDescent="0.2">
      <c r="B3938" s="20">
        <f>Разбивка_по_щитам!B3943</f>
        <v>0</v>
      </c>
      <c r="C3938" s="20">
        <f>Разбивка_по_щитам!C3943</f>
        <v>0</v>
      </c>
      <c r="D3938" s="20">
        <f>Разбивка_по_щитам!F3943</f>
        <v>0</v>
      </c>
      <c r="E3938" s="20">
        <f>Разбивка_по_щитам!H3943</f>
        <v>0</v>
      </c>
      <c r="F3938" s="20">
        <f>Разбивка_по_щитам!I3943</f>
        <v>0</v>
      </c>
      <c r="G3938" s="20">
        <f>Разбивка_по_щитам!J3943</f>
        <v>0</v>
      </c>
      <c r="H3938" s="20">
        <f>Разбивка_по_щитам!K3943</f>
        <v>0</v>
      </c>
      <c r="I3938" s="20">
        <f>Разбивка_по_щитам!L3943</f>
        <v>0</v>
      </c>
      <c r="J3938" s="20">
        <f>Разбивка_по_щитам!M3943</f>
        <v>0</v>
      </c>
      <c r="K3938" s="20">
        <f>Разбивка_по_щитам!N3943</f>
        <v>0</v>
      </c>
      <c r="L3938" s="20"/>
      <c r="M3938" s="20">
        <f>Разбивка_по_щитам!P3943</f>
        <v>0</v>
      </c>
      <c r="N3938" s="20"/>
    </row>
    <row r="3939" spans="2:14" x14ac:dyDescent="0.2">
      <c r="B3939" s="20">
        <f>Разбивка_по_щитам!B3944</f>
        <v>0</v>
      </c>
      <c r="C3939" s="20">
        <f>Разбивка_по_щитам!C3944</f>
        <v>0</v>
      </c>
      <c r="D3939" s="20">
        <f>Разбивка_по_щитам!F3944</f>
        <v>0</v>
      </c>
      <c r="E3939" s="20">
        <f>Разбивка_по_щитам!H3944</f>
        <v>0</v>
      </c>
      <c r="F3939" s="20">
        <f>Разбивка_по_щитам!I3944</f>
        <v>0</v>
      </c>
      <c r="G3939" s="20">
        <f>Разбивка_по_щитам!J3944</f>
        <v>0</v>
      </c>
      <c r="H3939" s="20">
        <f>Разбивка_по_щитам!K3944</f>
        <v>0</v>
      </c>
      <c r="I3939" s="20">
        <f>Разбивка_по_щитам!L3944</f>
        <v>0</v>
      </c>
      <c r="J3939" s="20">
        <f>Разбивка_по_щитам!M3944</f>
        <v>0</v>
      </c>
      <c r="K3939" s="20">
        <f>Разбивка_по_щитам!N3944</f>
        <v>0</v>
      </c>
      <c r="L3939" s="20"/>
      <c r="M3939" s="20">
        <f>Разбивка_по_щитам!P3944</f>
        <v>0</v>
      </c>
      <c r="N3939" s="20"/>
    </row>
    <row r="3940" spans="2:14" x14ac:dyDescent="0.2">
      <c r="B3940" s="20">
        <f>Разбивка_по_щитам!B3945</f>
        <v>0</v>
      </c>
      <c r="C3940" s="20">
        <f>Разбивка_по_щитам!C3945</f>
        <v>0</v>
      </c>
      <c r="D3940" s="20">
        <f>Разбивка_по_щитам!F3945</f>
        <v>0</v>
      </c>
      <c r="E3940" s="20">
        <f>Разбивка_по_щитам!H3945</f>
        <v>0</v>
      </c>
      <c r="F3940" s="20">
        <f>Разбивка_по_щитам!I3945</f>
        <v>0</v>
      </c>
      <c r="G3940" s="20">
        <f>Разбивка_по_щитам!J3945</f>
        <v>0</v>
      </c>
      <c r="H3940" s="20">
        <f>Разбивка_по_щитам!K3945</f>
        <v>0</v>
      </c>
      <c r="I3940" s="20">
        <f>Разбивка_по_щитам!L3945</f>
        <v>0</v>
      </c>
      <c r="J3940" s="20">
        <f>Разбивка_по_щитам!M3945</f>
        <v>0</v>
      </c>
      <c r="K3940" s="20">
        <f>Разбивка_по_щитам!N3945</f>
        <v>0</v>
      </c>
      <c r="L3940" s="20"/>
      <c r="M3940" s="20">
        <f>Разбивка_по_щитам!P3945</f>
        <v>0</v>
      </c>
      <c r="N3940" s="20"/>
    </row>
    <row r="3941" spans="2:14" x14ac:dyDescent="0.2">
      <c r="B3941" s="20">
        <f>Разбивка_по_щитам!B3946</f>
        <v>0</v>
      </c>
      <c r="C3941" s="20">
        <f>Разбивка_по_щитам!C3946</f>
        <v>0</v>
      </c>
      <c r="D3941" s="20">
        <f>Разбивка_по_щитам!F3946</f>
        <v>0</v>
      </c>
      <c r="E3941" s="20">
        <f>Разбивка_по_щитам!H3946</f>
        <v>0</v>
      </c>
      <c r="F3941" s="20">
        <f>Разбивка_по_щитам!I3946</f>
        <v>0</v>
      </c>
      <c r="G3941" s="20">
        <f>Разбивка_по_щитам!J3946</f>
        <v>0</v>
      </c>
      <c r="H3941" s="20">
        <f>Разбивка_по_щитам!K3946</f>
        <v>0</v>
      </c>
      <c r="I3941" s="20">
        <f>Разбивка_по_щитам!L3946</f>
        <v>0</v>
      </c>
      <c r="J3941" s="20">
        <f>Разбивка_по_щитам!M3946</f>
        <v>0</v>
      </c>
      <c r="K3941" s="20">
        <f>Разбивка_по_щитам!N3946</f>
        <v>0</v>
      </c>
      <c r="L3941" s="20"/>
      <c r="M3941" s="20">
        <f>Разбивка_по_щитам!P3946</f>
        <v>0</v>
      </c>
      <c r="N3941" s="20"/>
    </row>
    <row r="3942" spans="2:14" x14ac:dyDescent="0.2">
      <c r="B3942" s="20">
        <f>Разбивка_по_щитам!B3947</f>
        <v>0</v>
      </c>
      <c r="C3942" s="20">
        <f>Разбивка_по_щитам!C3947</f>
        <v>0</v>
      </c>
      <c r="D3942" s="20">
        <f>Разбивка_по_щитам!F3947</f>
        <v>0</v>
      </c>
      <c r="E3942" s="20">
        <f>Разбивка_по_щитам!H3947</f>
        <v>0</v>
      </c>
      <c r="F3942" s="20">
        <f>Разбивка_по_щитам!I3947</f>
        <v>0</v>
      </c>
      <c r="G3942" s="20">
        <f>Разбивка_по_щитам!J3947</f>
        <v>0</v>
      </c>
      <c r="H3942" s="20">
        <f>Разбивка_по_щитам!K3947</f>
        <v>0</v>
      </c>
      <c r="I3942" s="20">
        <f>Разбивка_по_щитам!L3947</f>
        <v>0</v>
      </c>
      <c r="J3942" s="20">
        <f>Разбивка_по_щитам!M3947</f>
        <v>0</v>
      </c>
      <c r="K3942" s="20">
        <f>Разбивка_по_щитам!N3947</f>
        <v>0</v>
      </c>
      <c r="L3942" s="20"/>
      <c r="M3942" s="20">
        <f>Разбивка_по_щитам!P3947</f>
        <v>0</v>
      </c>
      <c r="N3942" s="20"/>
    </row>
    <row r="3943" spans="2:14" x14ac:dyDescent="0.2">
      <c r="B3943" s="20">
        <f>Разбивка_по_щитам!B3948</f>
        <v>0</v>
      </c>
      <c r="C3943" s="20">
        <f>Разбивка_по_щитам!C3948</f>
        <v>0</v>
      </c>
      <c r="D3943" s="20">
        <f>Разбивка_по_щитам!F3948</f>
        <v>0</v>
      </c>
      <c r="E3943" s="20">
        <f>Разбивка_по_щитам!H3948</f>
        <v>0</v>
      </c>
      <c r="F3943" s="20">
        <f>Разбивка_по_щитам!I3948</f>
        <v>0</v>
      </c>
      <c r="G3943" s="20">
        <f>Разбивка_по_щитам!J3948</f>
        <v>0</v>
      </c>
      <c r="H3943" s="20">
        <f>Разбивка_по_щитам!K3948</f>
        <v>0</v>
      </c>
      <c r="I3943" s="20">
        <f>Разбивка_по_щитам!L3948</f>
        <v>0</v>
      </c>
      <c r="J3943" s="20">
        <f>Разбивка_по_щитам!M3948</f>
        <v>0</v>
      </c>
      <c r="K3943" s="20">
        <f>Разбивка_по_щитам!N3948</f>
        <v>0</v>
      </c>
      <c r="L3943" s="20"/>
      <c r="M3943" s="20">
        <f>Разбивка_по_щитам!P3948</f>
        <v>0</v>
      </c>
      <c r="N3943" s="20"/>
    </row>
    <row r="3944" spans="2:14" x14ac:dyDescent="0.2">
      <c r="B3944" s="20">
        <f>Разбивка_по_щитам!B3949</f>
        <v>0</v>
      </c>
      <c r="C3944" s="20">
        <f>Разбивка_по_щитам!C3949</f>
        <v>0</v>
      </c>
      <c r="D3944" s="20">
        <f>Разбивка_по_щитам!F3949</f>
        <v>0</v>
      </c>
      <c r="E3944" s="20">
        <f>Разбивка_по_щитам!H3949</f>
        <v>0</v>
      </c>
      <c r="F3944" s="20">
        <f>Разбивка_по_щитам!I3949</f>
        <v>0</v>
      </c>
      <c r="G3944" s="20">
        <f>Разбивка_по_щитам!J3949</f>
        <v>0</v>
      </c>
      <c r="H3944" s="20">
        <f>Разбивка_по_щитам!K3949</f>
        <v>0</v>
      </c>
      <c r="I3944" s="20">
        <f>Разбивка_по_щитам!L3949</f>
        <v>0</v>
      </c>
      <c r="J3944" s="20">
        <f>Разбивка_по_щитам!M3949</f>
        <v>0</v>
      </c>
      <c r="K3944" s="20">
        <f>Разбивка_по_щитам!N3949</f>
        <v>0</v>
      </c>
      <c r="L3944" s="20"/>
      <c r="M3944" s="20">
        <f>Разбивка_по_щитам!P3949</f>
        <v>0</v>
      </c>
      <c r="N3944" s="20"/>
    </row>
    <row r="3945" spans="2:14" x14ac:dyDescent="0.2">
      <c r="B3945" s="20">
        <f>Разбивка_по_щитам!B3950</f>
        <v>0</v>
      </c>
      <c r="C3945" s="20">
        <f>Разбивка_по_щитам!C3950</f>
        <v>0</v>
      </c>
      <c r="D3945" s="20">
        <f>Разбивка_по_щитам!F3950</f>
        <v>0</v>
      </c>
      <c r="E3945" s="20">
        <f>Разбивка_по_щитам!H3950</f>
        <v>0</v>
      </c>
      <c r="F3945" s="20">
        <f>Разбивка_по_щитам!I3950</f>
        <v>0</v>
      </c>
      <c r="G3945" s="20">
        <f>Разбивка_по_щитам!J3950</f>
        <v>0</v>
      </c>
      <c r="H3945" s="20">
        <f>Разбивка_по_щитам!K3950</f>
        <v>0</v>
      </c>
      <c r="I3945" s="20">
        <f>Разбивка_по_щитам!L3950</f>
        <v>0</v>
      </c>
      <c r="J3945" s="20">
        <f>Разбивка_по_щитам!M3950</f>
        <v>0</v>
      </c>
      <c r="K3945" s="20">
        <f>Разбивка_по_щитам!N3950</f>
        <v>0</v>
      </c>
      <c r="L3945" s="20"/>
      <c r="M3945" s="20">
        <f>Разбивка_по_щитам!P3950</f>
        <v>0</v>
      </c>
      <c r="N3945" s="20"/>
    </row>
    <row r="3946" spans="2:14" x14ac:dyDescent="0.2">
      <c r="B3946" s="20">
        <f>Разбивка_по_щитам!B3951</f>
        <v>0</v>
      </c>
      <c r="C3946" s="20">
        <f>Разбивка_по_щитам!C3951</f>
        <v>0</v>
      </c>
      <c r="D3946" s="20">
        <f>Разбивка_по_щитам!F3951</f>
        <v>0</v>
      </c>
      <c r="E3946" s="20">
        <f>Разбивка_по_щитам!H3951</f>
        <v>0</v>
      </c>
      <c r="F3946" s="20">
        <f>Разбивка_по_щитам!I3951</f>
        <v>0</v>
      </c>
      <c r="G3946" s="20">
        <f>Разбивка_по_щитам!J3951</f>
        <v>0</v>
      </c>
      <c r="H3946" s="20">
        <f>Разбивка_по_щитам!K3951</f>
        <v>0</v>
      </c>
      <c r="I3946" s="20">
        <f>Разбивка_по_щитам!L3951</f>
        <v>0</v>
      </c>
      <c r="J3946" s="20">
        <f>Разбивка_по_щитам!M3951</f>
        <v>0</v>
      </c>
      <c r="K3946" s="20">
        <f>Разбивка_по_щитам!N3951</f>
        <v>0</v>
      </c>
      <c r="L3946" s="20"/>
      <c r="M3946" s="20">
        <f>Разбивка_по_щитам!P3951</f>
        <v>0</v>
      </c>
      <c r="N3946" s="20"/>
    </row>
    <row r="3947" spans="2:14" x14ac:dyDescent="0.2">
      <c r="B3947" s="20">
        <f>Разбивка_по_щитам!B3952</f>
        <v>0</v>
      </c>
      <c r="C3947" s="20">
        <f>Разбивка_по_щитам!C3952</f>
        <v>0</v>
      </c>
      <c r="D3947" s="20">
        <f>Разбивка_по_щитам!F3952</f>
        <v>0</v>
      </c>
      <c r="E3947" s="20">
        <f>Разбивка_по_щитам!H3952</f>
        <v>0</v>
      </c>
      <c r="F3947" s="20">
        <f>Разбивка_по_щитам!I3952</f>
        <v>0</v>
      </c>
      <c r="G3947" s="20">
        <f>Разбивка_по_щитам!J3952</f>
        <v>0</v>
      </c>
      <c r="H3947" s="20">
        <f>Разбивка_по_щитам!K3952</f>
        <v>0</v>
      </c>
      <c r="I3947" s="20">
        <f>Разбивка_по_щитам!L3952</f>
        <v>0</v>
      </c>
      <c r="J3947" s="20">
        <f>Разбивка_по_щитам!M3952</f>
        <v>0</v>
      </c>
      <c r="K3947" s="20">
        <f>Разбивка_по_щитам!N3952</f>
        <v>0</v>
      </c>
      <c r="L3947" s="20"/>
      <c r="M3947" s="20">
        <f>Разбивка_по_щитам!P3952</f>
        <v>0</v>
      </c>
      <c r="N3947" s="20"/>
    </row>
    <row r="3948" spans="2:14" x14ac:dyDescent="0.2">
      <c r="B3948" s="20">
        <f>Разбивка_по_щитам!B3953</f>
        <v>0</v>
      </c>
      <c r="C3948" s="20">
        <f>Разбивка_по_щитам!C3953</f>
        <v>0</v>
      </c>
      <c r="D3948" s="20">
        <f>Разбивка_по_щитам!F3953</f>
        <v>0</v>
      </c>
      <c r="E3948" s="20">
        <f>Разбивка_по_щитам!H3953</f>
        <v>0</v>
      </c>
      <c r="F3948" s="20">
        <f>Разбивка_по_щитам!I3953</f>
        <v>0</v>
      </c>
      <c r="G3948" s="20">
        <f>Разбивка_по_щитам!J3953</f>
        <v>0</v>
      </c>
      <c r="H3948" s="20">
        <f>Разбивка_по_щитам!K3953</f>
        <v>0</v>
      </c>
      <c r="I3948" s="20">
        <f>Разбивка_по_щитам!L3953</f>
        <v>0</v>
      </c>
      <c r="J3948" s="20">
        <f>Разбивка_по_щитам!M3953</f>
        <v>0</v>
      </c>
      <c r="K3948" s="20">
        <f>Разбивка_по_щитам!N3953</f>
        <v>0</v>
      </c>
      <c r="L3948" s="20"/>
      <c r="M3948" s="20">
        <f>Разбивка_по_щитам!P3953</f>
        <v>0</v>
      </c>
      <c r="N3948" s="20"/>
    </row>
    <row r="3949" spans="2:14" x14ac:dyDescent="0.2">
      <c r="B3949" s="20">
        <f>Разбивка_по_щитам!B3954</f>
        <v>0</v>
      </c>
      <c r="C3949" s="20">
        <f>Разбивка_по_щитам!C3954</f>
        <v>0</v>
      </c>
      <c r="D3949" s="20">
        <f>Разбивка_по_щитам!F3954</f>
        <v>0</v>
      </c>
      <c r="E3949" s="20">
        <f>Разбивка_по_щитам!H3954</f>
        <v>0</v>
      </c>
      <c r="F3949" s="20">
        <f>Разбивка_по_щитам!I3954</f>
        <v>0</v>
      </c>
      <c r="G3949" s="20">
        <f>Разбивка_по_щитам!J3954</f>
        <v>0</v>
      </c>
      <c r="H3949" s="20">
        <f>Разбивка_по_щитам!K3954</f>
        <v>0</v>
      </c>
      <c r="I3949" s="20">
        <f>Разбивка_по_щитам!L3954</f>
        <v>0</v>
      </c>
      <c r="J3949" s="20">
        <f>Разбивка_по_щитам!M3954</f>
        <v>0</v>
      </c>
      <c r="K3949" s="20">
        <f>Разбивка_по_щитам!N3954</f>
        <v>0</v>
      </c>
      <c r="L3949" s="20"/>
      <c r="M3949" s="20">
        <f>Разбивка_по_щитам!P3954</f>
        <v>0</v>
      </c>
      <c r="N3949" s="20"/>
    </row>
    <row r="3950" spans="2:14" x14ac:dyDescent="0.2">
      <c r="B3950" s="20">
        <f>Разбивка_по_щитам!B3955</f>
        <v>0</v>
      </c>
      <c r="C3950" s="20">
        <f>Разбивка_по_щитам!C3955</f>
        <v>0</v>
      </c>
      <c r="D3950" s="20">
        <f>Разбивка_по_щитам!F3955</f>
        <v>0</v>
      </c>
      <c r="E3950" s="20">
        <f>Разбивка_по_щитам!H3955</f>
        <v>0</v>
      </c>
      <c r="F3950" s="20">
        <f>Разбивка_по_щитам!I3955</f>
        <v>0</v>
      </c>
      <c r="G3950" s="20">
        <f>Разбивка_по_щитам!J3955</f>
        <v>0</v>
      </c>
      <c r="H3950" s="20">
        <f>Разбивка_по_щитам!K3955</f>
        <v>0</v>
      </c>
      <c r="I3950" s="20">
        <f>Разбивка_по_щитам!L3955</f>
        <v>0</v>
      </c>
      <c r="J3950" s="20">
        <f>Разбивка_по_щитам!M3955</f>
        <v>0</v>
      </c>
      <c r="K3950" s="20">
        <f>Разбивка_по_щитам!N3955</f>
        <v>0</v>
      </c>
      <c r="L3950" s="20"/>
      <c r="M3950" s="20">
        <f>Разбивка_по_щитам!P3955</f>
        <v>0</v>
      </c>
      <c r="N3950" s="20"/>
    </row>
    <row r="3951" spans="2:14" x14ac:dyDescent="0.2">
      <c r="B3951" s="20">
        <f>Разбивка_по_щитам!B3956</f>
        <v>0</v>
      </c>
      <c r="C3951" s="20">
        <f>Разбивка_по_щитам!C3956</f>
        <v>0</v>
      </c>
      <c r="D3951" s="20">
        <f>Разбивка_по_щитам!F3956</f>
        <v>0</v>
      </c>
      <c r="E3951" s="20">
        <f>Разбивка_по_щитам!H3956</f>
        <v>0</v>
      </c>
      <c r="F3951" s="20">
        <f>Разбивка_по_щитам!I3956</f>
        <v>0</v>
      </c>
      <c r="G3951" s="20">
        <f>Разбивка_по_щитам!J3956</f>
        <v>0</v>
      </c>
      <c r="H3951" s="20">
        <f>Разбивка_по_щитам!K3956</f>
        <v>0</v>
      </c>
      <c r="I3951" s="20">
        <f>Разбивка_по_щитам!L3956</f>
        <v>0</v>
      </c>
      <c r="J3951" s="20">
        <f>Разбивка_по_щитам!M3956</f>
        <v>0</v>
      </c>
      <c r="K3951" s="20">
        <f>Разбивка_по_щитам!N3956</f>
        <v>0</v>
      </c>
      <c r="L3951" s="20"/>
      <c r="M3951" s="20">
        <f>Разбивка_по_щитам!P3956</f>
        <v>0</v>
      </c>
      <c r="N3951" s="20"/>
    </row>
    <row r="3952" spans="2:14" x14ac:dyDescent="0.2">
      <c r="B3952" s="20">
        <f>Разбивка_по_щитам!B3957</f>
        <v>0</v>
      </c>
      <c r="C3952" s="20">
        <f>Разбивка_по_щитам!C3957</f>
        <v>0</v>
      </c>
      <c r="D3952" s="20">
        <f>Разбивка_по_щитам!F3957</f>
        <v>0</v>
      </c>
      <c r="E3952" s="20">
        <f>Разбивка_по_щитам!H3957</f>
        <v>0</v>
      </c>
      <c r="F3952" s="20">
        <f>Разбивка_по_щитам!I3957</f>
        <v>0</v>
      </c>
      <c r="G3952" s="20">
        <f>Разбивка_по_щитам!J3957</f>
        <v>0</v>
      </c>
      <c r="H3952" s="20">
        <f>Разбивка_по_щитам!K3957</f>
        <v>0</v>
      </c>
      <c r="I3952" s="20">
        <f>Разбивка_по_щитам!L3957</f>
        <v>0</v>
      </c>
      <c r="J3952" s="20">
        <f>Разбивка_по_щитам!M3957</f>
        <v>0</v>
      </c>
      <c r="K3952" s="20">
        <f>Разбивка_по_щитам!N3957</f>
        <v>0</v>
      </c>
      <c r="L3952" s="20"/>
      <c r="M3952" s="20">
        <f>Разбивка_по_щитам!P3957</f>
        <v>0</v>
      </c>
      <c r="N3952" s="20"/>
    </row>
    <row r="3953" spans="2:14" x14ac:dyDescent="0.2">
      <c r="B3953" s="20">
        <f>Разбивка_по_щитам!B3958</f>
        <v>0</v>
      </c>
      <c r="C3953" s="20">
        <f>Разбивка_по_щитам!C3958</f>
        <v>0</v>
      </c>
      <c r="D3953" s="20">
        <f>Разбивка_по_щитам!F3958</f>
        <v>0</v>
      </c>
      <c r="E3953" s="20">
        <f>Разбивка_по_щитам!H3958</f>
        <v>0</v>
      </c>
      <c r="F3953" s="20">
        <f>Разбивка_по_щитам!I3958</f>
        <v>0</v>
      </c>
      <c r="G3953" s="20">
        <f>Разбивка_по_щитам!J3958</f>
        <v>0</v>
      </c>
      <c r="H3953" s="20">
        <f>Разбивка_по_щитам!K3958</f>
        <v>0</v>
      </c>
      <c r="I3953" s="20">
        <f>Разбивка_по_щитам!L3958</f>
        <v>0</v>
      </c>
      <c r="J3953" s="20">
        <f>Разбивка_по_щитам!M3958</f>
        <v>0</v>
      </c>
      <c r="K3953" s="20">
        <f>Разбивка_по_щитам!N3958</f>
        <v>0</v>
      </c>
      <c r="L3953" s="20"/>
      <c r="M3953" s="20">
        <f>Разбивка_по_щитам!P3958</f>
        <v>0</v>
      </c>
      <c r="N3953" s="20"/>
    </row>
    <row r="3954" spans="2:14" x14ac:dyDescent="0.2">
      <c r="B3954" s="20">
        <f>Разбивка_по_щитам!B3959</f>
        <v>0</v>
      </c>
      <c r="C3954" s="20">
        <f>Разбивка_по_щитам!C3959</f>
        <v>0</v>
      </c>
      <c r="D3954" s="20">
        <f>Разбивка_по_щитам!F3959</f>
        <v>0</v>
      </c>
      <c r="E3954" s="20">
        <f>Разбивка_по_щитам!H3959</f>
        <v>0</v>
      </c>
      <c r="F3954" s="20">
        <f>Разбивка_по_щитам!I3959</f>
        <v>0</v>
      </c>
      <c r="G3954" s="20">
        <f>Разбивка_по_щитам!J3959</f>
        <v>0</v>
      </c>
      <c r="H3954" s="20">
        <f>Разбивка_по_щитам!K3959</f>
        <v>0</v>
      </c>
      <c r="I3954" s="20">
        <f>Разбивка_по_щитам!L3959</f>
        <v>0</v>
      </c>
      <c r="J3954" s="20">
        <f>Разбивка_по_щитам!M3959</f>
        <v>0</v>
      </c>
      <c r="K3954" s="20">
        <f>Разбивка_по_щитам!N3959</f>
        <v>0</v>
      </c>
      <c r="L3954" s="20"/>
      <c r="M3954" s="20">
        <f>Разбивка_по_щитам!P3959</f>
        <v>0</v>
      </c>
      <c r="N3954" s="20"/>
    </row>
    <row r="3955" spans="2:14" x14ac:dyDescent="0.2">
      <c r="B3955" s="20">
        <f>Разбивка_по_щитам!B3960</f>
        <v>0</v>
      </c>
      <c r="C3955" s="20">
        <f>Разбивка_по_щитам!C3960</f>
        <v>0</v>
      </c>
      <c r="D3955" s="20">
        <f>Разбивка_по_щитам!F3960</f>
        <v>0</v>
      </c>
      <c r="E3955" s="20">
        <f>Разбивка_по_щитам!H3960</f>
        <v>0</v>
      </c>
      <c r="F3955" s="20">
        <f>Разбивка_по_щитам!I3960</f>
        <v>0</v>
      </c>
      <c r="G3955" s="20">
        <f>Разбивка_по_щитам!J3960</f>
        <v>0</v>
      </c>
      <c r="H3955" s="20">
        <f>Разбивка_по_щитам!K3960</f>
        <v>0</v>
      </c>
      <c r="I3955" s="20">
        <f>Разбивка_по_щитам!L3960</f>
        <v>0</v>
      </c>
      <c r="J3955" s="20">
        <f>Разбивка_по_щитам!M3960</f>
        <v>0</v>
      </c>
      <c r="K3955" s="20">
        <f>Разбивка_по_щитам!N3960</f>
        <v>0</v>
      </c>
      <c r="L3955" s="20"/>
      <c r="M3955" s="20">
        <f>Разбивка_по_щитам!P3960</f>
        <v>0</v>
      </c>
      <c r="N3955" s="20"/>
    </row>
    <row r="3956" spans="2:14" x14ac:dyDescent="0.2">
      <c r="B3956" s="20">
        <f>Разбивка_по_щитам!B3961</f>
        <v>0</v>
      </c>
      <c r="C3956" s="20">
        <f>Разбивка_по_щитам!C3961</f>
        <v>0</v>
      </c>
      <c r="D3956" s="20">
        <f>Разбивка_по_щитам!F3961</f>
        <v>0</v>
      </c>
      <c r="E3956" s="20">
        <f>Разбивка_по_щитам!H3961</f>
        <v>0</v>
      </c>
      <c r="F3956" s="20">
        <f>Разбивка_по_щитам!I3961</f>
        <v>0</v>
      </c>
      <c r="G3956" s="20">
        <f>Разбивка_по_щитам!J3961</f>
        <v>0</v>
      </c>
      <c r="H3956" s="20">
        <f>Разбивка_по_щитам!K3961</f>
        <v>0</v>
      </c>
      <c r="I3956" s="20">
        <f>Разбивка_по_щитам!L3961</f>
        <v>0</v>
      </c>
      <c r="J3956" s="20">
        <f>Разбивка_по_щитам!M3961</f>
        <v>0</v>
      </c>
      <c r="K3956" s="20">
        <f>Разбивка_по_щитам!N3961</f>
        <v>0</v>
      </c>
      <c r="L3956" s="20"/>
      <c r="M3956" s="20">
        <f>Разбивка_по_щитам!P3961</f>
        <v>0</v>
      </c>
      <c r="N3956" s="20"/>
    </row>
    <row r="3957" spans="2:14" x14ac:dyDescent="0.2">
      <c r="B3957" s="20">
        <f>Разбивка_по_щитам!B3962</f>
        <v>0</v>
      </c>
      <c r="C3957" s="20">
        <f>Разбивка_по_щитам!C3962</f>
        <v>0</v>
      </c>
      <c r="D3957" s="20">
        <f>Разбивка_по_щитам!F3962</f>
        <v>0</v>
      </c>
      <c r="E3957" s="20">
        <f>Разбивка_по_щитам!H3962</f>
        <v>0</v>
      </c>
      <c r="F3957" s="20">
        <f>Разбивка_по_щитам!I3962</f>
        <v>0</v>
      </c>
      <c r="G3957" s="20">
        <f>Разбивка_по_щитам!J3962</f>
        <v>0</v>
      </c>
      <c r="H3957" s="20">
        <f>Разбивка_по_щитам!K3962</f>
        <v>0</v>
      </c>
      <c r="I3957" s="20">
        <f>Разбивка_по_щитам!L3962</f>
        <v>0</v>
      </c>
      <c r="J3957" s="20">
        <f>Разбивка_по_щитам!M3962</f>
        <v>0</v>
      </c>
      <c r="K3957" s="20">
        <f>Разбивка_по_щитам!N3962</f>
        <v>0</v>
      </c>
      <c r="L3957" s="20"/>
      <c r="M3957" s="20">
        <f>Разбивка_по_щитам!P3962</f>
        <v>0</v>
      </c>
      <c r="N3957" s="20"/>
    </row>
    <row r="3958" spans="2:14" x14ac:dyDescent="0.2">
      <c r="B3958" s="20">
        <f>Разбивка_по_щитам!B3963</f>
        <v>0</v>
      </c>
      <c r="C3958" s="20">
        <f>Разбивка_по_щитам!C3963</f>
        <v>0</v>
      </c>
      <c r="D3958" s="20">
        <f>Разбивка_по_щитам!F3963</f>
        <v>0</v>
      </c>
      <c r="E3958" s="20">
        <f>Разбивка_по_щитам!H3963</f>
        <v>0</v>
      </c>
      <c r="F3958" s="20">
        <f>Разбивка_по_щитам!I3963</f>
        <v>0</v>
      </c>
      <c r="G3958" s="20">
        <f>Разбивка_по_щитам!J3963</f>
        <v>0</v>
      </c>
      <c r="H3958" s="20">
        <f>Разбивка_по_щитам!K3963</f>
        <v>0</v>
      </c>
      <c r="I3958" s="20">
        <f>Разбивка_по_щитам!L3963</f>
        <v>0</v>
      </c>
      <c r="J3958" s="20">
        <f>Разбивка_по_щитам!M3963</f>
        <v>0</v>
      </c>
      <c r="K3958" s="20">
        <f>Разбивка_по_щитам!N3963</f>
        <v>0</v>
      </c>
      <c r="L3958" s="20"/>
      <c r="M3958" s="20">
        <f>Разбивка_по_щитам!P3963</f>
        <v>0</v>
      </c>
      <c r="N3958" s="20"/>
    </row>
    <row r="3959" spans="2:14" x14ac:dyDescent="0.2">
      <c r="B3959" s="20">
        <f>Разбивка_по_щитам!B3964</f>
        <v>0</v>
      </c>
      <c r="C3959" s="20">
        <f>Разбивка_по_щитам!C3964</f>
        <v>0</v>
      </c>
      <c r="D3959" s="20">
        <f>Разбивка_по_щитам!F3964</f>
        <v>0</v>
      </c>
      <c r="E3959" s="20">
        <f>Разбивка_по_щитам!H3964</f>
        <v>0</v>
      </c>
      <c r="F3959" s="20">
        <f>Разбивка_по_щитам!I3964</f>
        <v>0</v>
      </c>
      <c r="G3959" s="20">
        <f>Разбивка_по_щитам!J3964</f>
        <v>0</v>
      </c>
      <c r="H3959" s="20">
        <f>Разбивка_по_щитам!K3964</f>
        <v>0</v>
      </c>
      <c r="I3959" s="20">
        <f>Разбивка_по_щитам!L3964</f>
        <v>0</v>
      </c>
      <c r="J3959" s="20">
        <f>Разбивка_по_щитам!M3964</f>
        <v>0</v>
      </c>
      <c r="K3959" s="20">
        <f>Разбивка_по_щитам!N3964</f>
        <v>0</v>
      </c>
      <c r="L3959" s="20"/>
      <c r="M3959" s="20">
        <f>Разбивка_по_щитам!P3964</f>
        <v>0</v>
      </c>
      <c r="N3959" s="20"/>
    </row>
    <row r="3960" spans="2:14" x14ac:dyDescent="0.2">
      <c r="B3960" s="20">
        <f>Разбивка_по_щитам!B3965</f>
        <v>0</v>
      </c>
      <c r="C3960" s="20">
        <f>Разбивка_по_щитам!C3965</f>
        <v>0</v>
      </c>
      <c r="D3960" s="20">
        <f>Разбивка_по_щитам!F3965</f>
        <v>0</v>
      </c>
      <c r="E3960" s="20">
        <f>Разбивка_по_щитам!H3965</f>
        <v>0</v>
      </c>
      <c r="F3960" s="20">
        <f>Разбивка_по_щитам!I3965</f>
        <v>0</v>
      </c>
      <c r="G3960" s="20">
        <f>Разбивка_по_щитам!J3965</f>
        <v>0</v>
      </c>
      <c r="H3960" s="20">
        <f>Разбивка_по_щитам!K3965</f>
        <v>0</v>
      </c>
      <c r="I3960" s="20">
        <f>Разбивка_по_щитам!L3965</f>
        <v>0</v>
      </c>
      <c r="J3960" s="20">
        <f>Разбивка_по_щитам!M3965</f>
        <v>0</v>
      </c>
      <c r="K3960" s="20">
        <f>Разбивка_по_щитам!N3965</f>
        <v>0</v>
      </c>
      <c r="L3960" s="20"/>
      <c r="M3960" s="20">
        <f>Разбивка_по_щитам!P3965</f>
        <v>0</v>
      </c>
      <c r="N3960" s="20"/>
    </row>
    <row r="3961" spans="2:14" x14ac:dyDescent="0.2">
      <c r="B3961" s="20">
        <f>Разбивка_по_щитам!B3966</f>
        <v>0</v>
      </c>
      <c r="C3961" s="20">
        <f>Разбивка_по_щитам!C3966</f>
        <v>0</v>
      </c>
      <c r="D3961" s="20">
        <f>Разбивка_по_щитам!F3966</f>
        <v>0</v>
      </c>
      <c r="E3961" s="20">
        <f>Разбивка_по_щитам!H3966</f>
        <v>0</v>
      </c>
      <c r="F3961" s="20">
        <f>Разбивка_по_щитам!I3966</f>
        <v>0</v>
      </c>
      <c r="G3961" s="20">
        <f>Разбивка_по_щитам!J3966</f>
        <v>0</v>
      </c>
      <c r="H3961" s="20">
        <f>Разбивка_по_щитам!K3966</f>
        <v>0</v>
      </c>
      <c r="I3961" s="20">
        <f>Разбивка_по_щитам!L3966</f>
        <v>0</v>
      </c>
      <c r="J3961" s="20">
        <f>Разбивка_по_щитам!M3966</f>
        <v>0</v>
      </c>
      <c r="K3961" s="20">
        <f>Разбивка_по_щитам!N3966</f>
        <v>0</v>
      </c>
      <c r="L3961" s="20"/>
      <c r="M3961" s="20">
        <f>Разбивка_по_щитам!P3966</f>
        <v>0</v>
      </c>
      <c r="N3961" s="20"/>
    </row>
    <row r="3962" spans="2:14" x14ac:dyDescent="0.2">
      <c r="B3962" s="20">
        <f>Разбивка_по_щитам!B3967</f>
        <v>0</v>
      </c>
      <c r="C3962" s="20">
        <f>Разбивка_по_щитам!C3967</f>
        <v>0</v>
      </c>
      <c r="D3962" s="20">
        <f>Разбивка_по_щитам!F3967</f>
        <v>0</v>
      </c>
      <c r="E3962" s="20">
        <f>Разбивка_по_щитам!H3967</f>
        <v>0</v>
      </c>
      <c r="F3962" s="20">
        <f>Разбивка_по_щитам!I3967</f>
        <v>0</v>
      </c>
      <c r="G3962" s="20">
        <f>Разбивка_по_щитам!J3967</f>
        <v>0</v>
      </c>
      <c r="H3962" s="20">
        <f>Разбивка_по_щитам!K3967</f>
        <v>0</v>
      </c>
      <c r="I3962" s="20">
        <f>Разбивка_по_щитам!L3967</f>
        <v>0</v>
      </c>
      <c r="J3962" s="20">
        <f>Разбивка_по_щитам!M3967</f>
        <v>0</v>
      </c>
      <c r="K3962" s="20">
        <f>Разбивка_по_щитам!N3967</f>
        <v>0</v>
      </c>
      <c r="L3962" s="20"/>
      <c r="M3962" s="20">
        <f>Разбивка_по_щитам!P3967</f>
        <v>0</v>
      </c>
      <c r="N3962" s="20"/>
    </row>
    <row r="3963" spans="2:14" x14ac:dyDescent="0.2">
      <c r="B3963" s="20">
        <f>Разбивка_по_щитам!B3968</f>
        <v>0</v>
      </c>
      <c r="C3963" s="20">
        <f>Разбивка_по_щитам!C3968</f>
        <v>0</v>
      </c>
      <c r="D3963" s="20">
        <f>Разбивка_по_щитам!F3968</f>
        <v>0</v>
      </c>
      <c r="E3963" s="20">
        <f>Разбивка_по_щитам!H3968</f>
        <v>0</v>
      </c>
      <c r="F3963" s="20">
        <f>Разбивка_по_щитам!I3968</f>
        <v>0</v>
      </c>
      <c r="G3963" s="20">
        <f>Разбивка_по_щитам!J3968</f>
        <v>0</v>
      </c>
      <c r="H3963" s="20">
        <f>Разбивка_по_щитам!K3968</f>
        <v>0</v>
      </c>
      <c r="I3963" s="20">
        <f>Разбивка_по_щитам!L3968</f>
        <v>0</v>
      </c>
      <c r="J3963" s="20">
        <f>Разбивка_по_щитам!M3968</f>
        <v>0</v>
      </c>
      <c r="K3963" s="20">
        <f>Разбивка_по_щитам!N3968</f>
        <v>0</v>
      </c>
      <c r="L3963" s="20"/>
      <c r="M3963" s="20">
        <f>Разбивка_по_щитам!P3968</f>
        <v>0</v>
      </c>
      <c r="N3963" s="20"/>
    </row>
    <row r="3964" spans="2:14" x14ac:dyDescent="0.2">
      <c r="B3964" s="20">
        <f>Разбивка_по_щитам!B3969</f>
        <v>0</v>
      </c>
      <c r="C3964" s="20">
        <f>Разбивка_по_щитам!C3969</f>
        <v>0</v>
      </c>
      <c r="D3964" s="20">
        <f>Разбивка_по_щитам!F3969</f>
        <v>0</v>
      </c>
      <c r="E3964" s="20">
        <f>Разбивка_по_щитам!H3969</f>
        <v>0</v>
      </c>
      <c r="F3964" s="20">
        <f>Разбивка_по_щитам!I3969</f>
        <v>0</v>
      </c>
      <c r="G3964" s="20">
        <f>Разбивка_по_щитам!J3969</f>
        <v>0</v>
      </c>
      <c r="H3964" s="20">
        <f>Разбивка_по_щитам!K3969</f>
        <v>0</v>
      </c>
      <c r="I3964" s="20">
        <f>Разбивка_по_щитам!L3969</f>
        <v>0</v>
      </c>
      <c r="J3964" s="20">
        <f>Разбивка_по_щитам!M3969</f>
        <v>0</v>
      </c>
      <c r="K3964" s="20">
        <f>Разбивка_по_щитам!N3969</f>
        <v>0</v>
      </c>
      <c r="L3964" s="20"/>
      <c r="M3964" s="20">
        <f>Разбивка_по_щитам!P3969</f>
        <v>0</v>
      </c>
      <c r="N3964" s="20"/>
    </row>
    <row r="3965" spans="2:14" x14ac:dyDescent="0.2">
      <c r="B3965" s="20">
        <f>Разбивка_по_щитам!B3970</f>
        <v>0</v>
      </c>
      <c r="C3965" s="20">
        <f>Разбивка_по_щитам!C3970</f>
        <v>0</v>
      </c>
      <c r="D3965" s="20">
        <f>Разбивка_по_щитам!F3970</f>
        <v>0</v>
      </c>
      <c r="E3965" s="20">
        <f>Разбивка_по_щитам!H3970</f>
        <v>0</v>
      </c>
      <c r="F3965" s="20">
        <f>Разбивка_по_щитам!I3970</f>
        <v>0</v>
      </c>
      <c r="G3965" s="20">
        <f>Разбивка_по_щитам!J3970</f>
        <v>0</v>
      </c>
      <c r="H3965" s="20">
        <f>Разбивка_по_щитам!K3970</f>
        <v>0</v>
      </c>
      <c r="I3965" s="20">
        <f>Разбивка_по_щитам!L3970</f>
        <v>0</v>
      </c>
      <c r="J3965" s="20">
        <f>Разбивка_по_щитам!M3970</f>
        <v>0</v>
      </c>
      <c r="K3965" s="20">
        <f>Разбивка_по_щитам!N3970</f>
        <v>0</v>
      </c>
      <c r="L3965" s="20"/>
      <c r="M3965" s="20">
        <f>Разбивка_по_щитам!P3970</f>
        <v>0</v>
      </c>
      <c r="N3965" s="20"/>
    </row>
    <row r="3966" spans="2:14" x14ac:dyDescent="0.2">
      <c r="B3966" s="20">
        <f>Разбивка_по_щитам!B3971</f>
        <v>0</v>
      </c>
      <c r="C3966" s="20">
        <f>Разбивка_по_щитам!C3971</f>
        <v>0</v>
      </c>
      <c r="D3966" s="20">
        <f>Разбивка_по_щитам!F3971</f>
        <v>0</v>
      </c>
      <c r="E3966" s="20">
        <f>Разбивка_по_щитам!H3971</f>
        <v>0</v>
      </c>
      <c r="F3966" s="20">
        <f>Разбивка_по_щитам!I3971</f>
        <v>0</v>
      </c>
      <c r="G3966" s="20">
        <f>Разбивка_по_щитам!J3971</f>
        <v>0</v>
      </c>
      <c r="H3966" s="20">
        <f>Разбивка_по_щитам!K3971</f>
        <v>0</v>
      </c>
      <c r="I3966" s="20">
        <f>Разбивка_по_щитам!L3971</f>
        <v>0</v>
      </c>
      <c r="J3966" s="20">
        <f>Разбивка_по_щитам!M3971</f>
        <v>0</v>
      </c>
      <c r="K3966" s="20">
        <f>Разбивка_по_щитам!N3971</f>
        <v>0</v>
      </c>
      <c r="L3966" s="20"/>
      <c r="M3966" s="20">
        <f>Разбивка_по_щитам!P3971</f>
        <v>0</v>
      </c>
      <c r="N3966" s="20"/>
    </row>
    <row r="3967" spans="2:14" x14ac:dyDescent="0.2">
      <c r="B3967" s="20">
        <f>Разбивка_по_щитам!B3972</f>
        <v>0</v>
      </c>
      <c r="C3967" s="20">
        <f>Разбивка_по_щитам!C3972</f>
        <v>0</v>
      </c>
      <c r="D3967" s="20">
        <f>Разбивка_по_щитам!F3972</f>
        <v>0</v>
      </c>
      <c r="E3967" s="20">
        <f>Разбивка_по_щитам!H3972</f>
        <v>0</v>
      </c>
      <c r="F3967" s="20">
        <f>Разбивка_по_щитам!I3972</f>
        <v>0</v>
      </c>
      <c r="G3967" s="20">
        <f>Разбивка_по_щитам!J3972</f>
        <v>0</v>
      </c>
      <c r="H3967" s="20">
        <f>Разбивка_по_щитам!K3972</f>
        <v>0</v>
      </c>
      <c r="I3967" s="20">
        <f>Разбивка_по_щитам!L3972</f>
        <v>0</v>
      </c>
      <c r="J3967" s="20">
        <f>Разбивка_по_щитам!M3972</f>
        <v>0</v>
      </c>
      <c r="K3967" s="20">
        <f>Разбивка_по_щитам!N3972</f>
        <v>0</v>
      </c>
      <c r="L3967" s="20"/>
      <c r="M3967" s="20">
        <f>Разбивка_по_щитам!P3972</f>
        <v>0</v>
      </c>
      <c r="N3967" s="20"/>
    </row>
    <row r="3968" spans="2:14" x14ac:dyDescent="0.2">
      <c r="B3968" s="20">
        <f>Разбивка_по_щитам!B3973</f>
        <v>0</v>
      </c>
      <c r="C3968" s="20">
        <f>Разбивка_по_щитам!C3973</f>
        <v>0</v>
      </c>
      <c r="D3968" s="20">
        <f>Разбивка_по_щитам!F3973</f>
        <v>0</v>
      </c>
      <c r="E3968" s="20">
        <f>Разбивка_по_щитам!H3973</f>
        <v>0</v>
      </c>
      <c r="F3968" s="20">
        <f>Разбивка_по_щитам!I3973</f>
        <v>0</v>
      </c>
      <c r="G3968" s="20">
        <f>Разбивка_по_щитам!J3973</f>
        <v>0</v>
      </c>
      <c r="H3968" s="20">
        <f>Разбивка_по_щитам!K3973</f>
        <v>0</v>
      </c>
      <c r="I3968" s="20">
        <f>Разбивка_по_щитам!L3973</f>
        <v>0</v>
      </c>
      <c r="J3968" s="20">
        <f>Разбивка_по_щитам!M3973</f>
        <v>0</v>
      </c>
      <c r="K3968" s="20">
        <f>Разбивка_по_щитам!N3973</f>
        <v>0</v>
      </c>
      <c r="L3968" s="20"/>
      <c r="M3968" s="20">
        <f>Разбивка_по_щитам!P3973</f>
        <v>0</v>
      </c>
      <c r="N3968" s="20"/>
    </row>
    <row r="3969" spans="2:14" x14ac:dyDescent="0.2">
      <c r="B3969" s="20">
        <f>Разбивка_по_щитам!B3974</f>
        <v>0</v>
      </c>
      <c r="C3969" s="20">
        <f>Разбивка_по_щитам!C3974</f>
        <v>0</v>
      </c>
      <c r="D3969" s="20">
        <f>Разбивка_по_щитам!F3974</f>
        <v>0</v>
      </c>
      <c r="E3969" s="20">
        <f>Разбивка_по_щитам!H3974</f>
        <v>0</v>
      </c>
      <c r="F3969" s="20">
        <f>Разбивка_по_щитам!I3974</f>
        <v>0</v>
      </c>
      <c r="G3969" s="20">
        <f>Разбивка_по_щитам!J3974</f>
        <v>0</v>
      </c>
      <c r="H3969" s="20">
        <f>Разбивка_по_щитам!K3974</f>
        <v>0</v>
      </c>
      <c r="I3969" s="20">
        <f>Разбивка_по_щитам!L3974</f>
        <v>0</v>
      </c>
      <c r="J3969" s="20">
        <f>Разбивка_по_щитам!M3974</f>
        <v>0</v>
      </c>
      <c r="K3969" s="20">
        <f>Разбивка_по_щитам!N3974</f>
        <v>0</v>
      </c>
      <c r="L3969" s="20"/>
      <c r="M3969" s="20">
        <f>Разбивка_по_щитам!P3974</f>
        <v>0</v>
      </c>
      <c r="N3969" s="20"/>
    </row>
    <row r="3970" spans="2:14" x14ac:dyDescent="0.2">
      <c r="B3970" s="20">
        <f>Разбивка_по_щитам!B3975</f>
        <v>0</v>
      </c>
      <c r="C3970" s="20">
        <f>Разбивка_по_щитам!C3975</f>
        <v>0</v>
      </c>
      <c r="D3970" s="20">
        <f>Разбивка_по_щитам!F3975</f>
        <v>0</v>
      </c>
      <c r="E3970" s="20">
        <f>Разбивка_по_щитам!H3975</f>
        <v>0</v>
      </c>
      <c r="F3970" s="20">
        <f>Разбивка_по_щитам!I3975</f>
        <v>0</v>
      </c>
      <c r="G3970" s="20">
        <f>Разбивка_по_щитам!J3975</f>
        <v>0</v>
      </c>
      <c r="H3970" s="20">
        <f>Разбивка_по_щитам!K3975</f>
        <v>0</v>
      </c>
      <c r="I3970" s="20">
        <f>Разбивка_по_щитам!L3975</f>
        <v>0</v>
      </c>
      <c r="J3970" s="20">
        <f>Разбивка_по_щитам!M3975</f>
        <v>0</v>
      </c>
      <c r="K3970" s="20">
        <f>Разбивка_по_щитам!N3975</f>
        <v>0</v>
      </c>
      <c r="L3970" s="20"/>
      <c r="M3970" s="20">
        <f>Разбивка_по_щитам!P3975</f>
        <v>0</v>
      </c>
      <c r="N3970" s="20"/>
    </row>
    <row r="3971" spans="2:14" x14ac:dyDescent="0.2">
      <c r="B3971" s="20">
        <f>Разбивка_по_щитам!B3976</f>
        <v>0</v>
      </c>
      <c r="C3971" s="20">
        <f>Разбивка_по_щитам!C3976</f>
        <v>0</v>
      </c>
      <c r="D3971" s="20">
        <f>Разбивка_по_щитам!F3976</f>
        <v>0</v>
      </c>
      <c r="E3971" s="20">
        <f>Разбивка_по_щитам!H3976</f>
        <v>0</v>
      </c>
      <c r="F3971" s="20">
        <f>Разбивка_по_щитам!I3976</f>
        <v>0</v>
      </c>
      <c r="G3971" s="20">
        <f>Разбивка_по_щитам!J3976</f>
        <v>0</v>
      </c>
      <c r="H3971" s="20">
        <f>Разбивка_по_щитам!K3976</f>
        <v>0</v>
      </c>
      <c r="I3971" s="20">
        <f>Разбивка_по_щитам!L3976</f>
        <v>0</v>
      </c>
      <c r="J3971" s="20">
        <f>Разбивка_по_щитам!M3976</f>
        <v>0</v>
      </c>
      <c r="K3971" s="20">
        <f>Разбивка_по_щитам!N3976</f>
        <v>0</v>
      </c>
      <c r="L3971" s="20"/>
      <c r="M3971" s="20">
        <f>Разбивка_по_щитам!P3976</f>
        <v>0</v>
      </c>
      <c r="N3971" s="20"/>
    </row>
    <row r="3972" spans="2:14" x14ac:dyDescent="0.2">
      <c r="B3972" s="20">
        <f>Разбивка_по_щитам!B3977</f>
        <v>0</v>
      </c>
      <c r="C3972" s="20">
        <f>Разбивка_по_щитам!C3977</f>
        <v>0</v>
      </c>
      <c r="D3972" s="20">
        <f>Разбивка_по_щитам!F3977</f>
        <v>0</v>
      </c>
      <c r="E3972" s="20">
        <f>Разбивка_по_щитам!H3977</f>
        <v>0</v>
      </c>
      <c r="F3972" s="20">
        <f>Разбивка_по_щитам!I3977</f>
        <v>0</v>
      </c>
      <c r="G3972" s="20">
        <f>Разбивка_по_щитам!J3977</f>
        <v>0</v>
      </c>
      <c r="H3972" s="20">
        <f>Разбивка_по_щитам!K3977</f>
        <v>0</v>
      </c>
      <c r="I3972" s="20">
        <f>Разбивка_по_щитам!L3977</f>
        <v>0</v>
      </c>
      <c r="J3972" s="20">
        <f>Разбивка_по_щитам!M3977</f>
        <v>0</v>
      </c>
      <c r="K3972" s="20">
        <f>Разбивка_по_щитам!N3977</f>
        <v>0</v>
      </c>
      <c r="L3972" s="20"/>
      <c r="M3972" s="20">
        <f>Разбивка_по_щитам!P3977</f>
        <v>0</v>
      </c>
      <c r="N3972" s="20"/>
    </row>
    <row r="3973" spans="2:14" x14ac:dyDescent="0.2">
      <c r="B3973" s="20">
        <f>Разбивка_по_щитам!B3978</f>
        <v>0</v>
      </c>
      <c r="C3973" s="20">
        <f>Разбивка_по_щитам!C3978</f>
        <v>0</v>
      </c>
      <c r="D3973" s="20">
        <f>Разбивка_по_щитам!F3978</f>
        <v>0</v>
      </c>
      <c r="E3973" s="20">
        <f>Разбивка_по_щитам!H3978</f>
        <v>0</v>
      </c>
      <c r="F3973" s="20">
        <f>Разбивка_по_щитам!I3978</f>
        <v>0</v>
      </c>
      <c r="G3973" s="20">
        <f>Разбивка_по_щитам!J3978</f>
        <v>0</v>
      </c>
      <c r="H3973" s="20">
        <f>Разбивка_по_щитам!K3978</f>
        <v>0</v>
      </c>
      <c r="I3973" s="20">
        <f>Разбивка_по_щитам!L3978</f>
        <v>0</v>
      </c>
      <c r="J3973" s="20">
        <f>Разбивка_по_щитам!M3978</f>
        <v>0</v>
      </c>
      <c r="K3973" s="20">
        <f>Разбивка_по_щитам!N3978</f>
        <v>0</v>
      </c>
      <c r="L3973" s="20"/>
      <c r="M3973" s="20">
        <f>Разбивка_по_щитам!P3978</f>
        <v>0</v>
      </c>
      <c r="N3973" s="20"/>
    </row>
    <row r="3974" spans="2:14" x14ac:dyDescent="0.2">
      <c r="B3974" s="20">
        <f>Разбивка_по_щитам!B3979</f>
        <v>0</v>
      </c>
      <c r="C3974" s="20">
        <f>Разбивка_по_щитам!C3979</f>
        <v>0</v>
      </c>
      <c r="D3974" s="20">
        <f>Разбивка_по_щитам!F3979</f>
        <v>0</v>
      </c>
      <c r="E3974" s="20">
        <f>Разбивка_по_щитам!H3979</f>
        <v>0</v>
      </c>
      <c r="F3974" s="20">
        <f>Разбивка_по_щитам!I3979</f>
        <v>0</v>
      </c>
      <c r="G3974" s="20">
        <f>Разбивка_по_щитам!J3979</f>
        <v>0</v>
      </c>
      <c r="H3974" s="20">
        <f>Разбивка_по_щитам!K3979</f>
        <v>0</v>
      </c>
      <c r="I3974" s="20">
        <f>Разбивка_по_щитам!L3979</f>
        <v>0</v>
      </c>
      <c r="J3974" s="20">
        <f>Разбивка_по_щитам!M3979</f>
        <v>0</v>
      </c>
      <c r="K3974" s="20">
        <f>Разбивка_по_щитам!N3979</f>
        <v>0</v>
      </c>
      <c r="L3974" s="20"/>
      <c r="M3974" s="20">
        <f>Разбивка_по_щитам!P3979</f>
        <v>0</v>
      </c>
      <c r="N3974" s="20"/>
    </row>
    <row r="3975" spans="2:14" x14ac:dyDescent="0.2">
      <c r="B3975" s="20">
        <f>Разбивка_по_щитам!B3980</f>
        <v>0</v>
      </c>
      <c r="C3975" s="20">
        <f>Разбивка_по_щитам!C3980</f>
        <v>0</v>
      </c>
      <c r="D3975" s="20">
        <f>Разбивка_по_щитам!F3980</f>
        <v>0</v>
      </c>
      <c r="E3975" s="20">
        <f>Разбивка_по_щитам!H3980</f>
        <v>0</v>
      </c>
      <c r="F3975" s="20">
        <f>Разбивка_по_щитам!I3980</f>
        <v>0</v>
      </c>
      <c r="G3975" s="20">
        <f>Разбивка_по_щитам!J3980</f>
        <v>0</v>
      </c>
      <c r="H3975" s="20">
        <f>Разбивка_по_щитам!K3980</f>
        <v>0</v>
      </c>
      <c r="I3975" s="20">
        <f>Разбивка_по_щитам!L3980</f>
        <v>0</v>
      </c>
      <c r="J3975" s="20">
        <f>Разбивка_по_щитам!M3980</f>
        <v>0</v>
      </c>
      <c r="K3975" s="20">
        <f>Разбивка_по_щитам!N3980</f>
        <v>0</v>
      </c>
      <c r="L3975" s="20"/>
      <c r="M3975" s="20">
        <f>Разбивка_по_щитам!P3980</f>
        <v>0</v>
      </c>
      <c r="N3975" s="20"/>
    </row>
    <row r="3976" spans="2:14" x14ac:dyDescent="0.2">
      <c r="B3976" s="20">
        <f>Разбивка_по_щитам!B3981</f>
        <v>0</v>
      </c>
      <c r="C3976" s="20">
        <f>Разбивка_по_щитам!C3981</f>
        <v>0</v>
      </c>
      <c r="D3976" s="20">
        <f>Разбивка_по_щитам!F3981</f>
        <v>0</v>
      </c>
      <c r="E3976" s="20">
        <f>Разбивка_по_щитам!H3981</f>
        <v>0</v>
      </c>
      <c r="F3976" s="20">
        <f>Разбивка_по_щитам!I3981</f>
        <v>0</v>
      </c>
      <c r="G3976" s="20">
        <f>Разбивка_по_щитам!J3981</f>
        <v>0</v>
      </c>
      <c r="H3976" s="20">
        <f>Разбивка_по_щитам!K3981</f>
        <v>0</v>
      </c>
      <c r="I3976" s="20">
        <f>Разбивка_по_щитам!L3981</f>
        <v>0</v>
      </c>
      <c r="J3976" s="20">
        <f>Разбивка_по_щитам!M3981</f>
        <v>0</v>
      </c>
      <c r="K3976" s="20">
        <f>Разбивка_по_щитам!N3981</f>
        <v>0</v>
      </c>
      <c r="L3976" s="20"/>
      <c r="M3976" s="20">
        <f>Разбивка_по_щитам!P3981</f>
        <v>0</v>
      </c>
      <c r="N3976" s="20"/>
    </row>
    <row r="3977" spans="2:14" x14ac:dyDescent="0.2">
      <c r="B3977" s="20">
        <f>Разбивка_по_щитам!B3982</f>
        <v>0</v>
      </c>
      <c r="C3977" s="20">
        <f>Разбивка_по_щитам!C3982</f>
        <v>0</v>
      </c>
      <c r="D3977" s="20">
        <f>Разбивка_по_щитам!F3982</f>
        <v>0</v>
      </c>
      <c r="E3977" s="20">
        <f>Разбивка_по_щитам!H3982</f>
        <v>0</v>
      </c>
      <c r="F3977" s="20">
        <f>Разбивка_по_щитам!I3982</f>
        <v>0</v>
      </c>
      <c r="G3977" s="20">
        <f>Разбивка_по_щитам!J3982</f>
        <v>0</v>
      </c>
      <c r="H3977" s="20">
        <f>Разбивка_по_щитам!K3982</f>
        <v>0</v>
      </c>
      <c r="I3977" s="20">
        <f>Разбивка_по_щитам!L3982</f>
        <v>0</v>
      </c>
      <c r="J3977" s="20">
        <f>Разбивка_по_щитам!M3982</f>
        <v>0</v>
      </c>
      <c r="K3977" s="20">
        <f>Разбивка_по_щитам!N3982</f>
        <v>0</v>
      </c>
      <c r="L3977" s="20"/>
      <c r="M3977" s="20">
        <f>Разбивка_по_щитам!P3982</f>
        <v>0</v>
      </c>
      <c r="N3977" s="20"/>
    </row>
    <row r="3978" spans="2:14" x14ac:dyDescent="0.2">
      <c r="B3978" s="20">
        <f>Разбивка_по_щитам!B3983</f>
        <v>0</v>
      </c>
      <c r="C3978" s="20">
        <f>Разбивка_по_щитам!C3983</f>
        <v>0</v>
      </c>
      <c r="D3978" s="20">
        <f>Разбивка_по_щитам!F3983</f>
        <v>0</v>
      </c>
      <c r="E3978" s="20">
        <f>Разбивка_по_щитам!H3983</f>
        <v>0</v>
      </c>
      <c r="F3978" s="20">
        <f>Разбивка_по_щитам!I3983</f>
        <v>0</v>
      </c>
      <c r="G3978" s="20">
        <f>Разбивка_по_щитам!J3983</f>
        <v>0</v>
      </c>
      <c r="H3978" s="20">
        <f>Разбивка_по_щитам!K3983</f>
        <v>0</v>
      </c>
      <c r="I3978" s="20">
        <f>Разбивка_по_щитам!L3983</f>
        <v>0</v>
      </c>
      <c r="J3978" s="20">
        <f>Разбивка_по_щитам!M3983</f>
        <v>0</v>
      </c>
      <c r="K3978" s="20">
        <f>Разбивка_по_щитам!N3983</f>
        <v>0</v>
      </c>
      <c r="L3978" s="20"/>
      <c r="M3978" s="20">
        <f>Разбивка_по_щитам!P3983</f>
        <v>0</v>
      </c>
      <c r="N3978" s="20"/>
    </row>
    <row r="3979" spans="2:14" x14ac:dyDescent="0.2">
      <c r="B3979" s="20">
        <f>Разбивка_по_щитам!B3984</f>
        <v>0</v>
      </c>
      <c r="C3979" s="20">
        <f>Разбивка_по_щитам!C3984</f>
        <v>0</v>
      </c>
      <c r="D3979" s="20">
        <f>Разбивка_по_щитам!F3984</f>
        <v>0</v>
      </c>
      <c r="E3979" s="20">
        <f>Разбивка_по_щитам!H3984</f>
        <v>0</v>
      </c>
      <c r="F3979" s="20">
        <f>Разбивка_по_щитам!I3984</f>
        <v>0</v>
      </c>
      <c r="G3979" s="20">
        <f>Разбивка_по_щитам!J3984</f>
        <v>0</v>
      </c>
      <c r="H3979" s="20">
        <f>Разбивка_по_щитам!K3984</f>
        <v>0</v>
      </c>
      <c r="I3979" s="20">
        <f>Разбивка_по_щитам!L3984</f>
        <v>0</v>
      </c>
      <c r="J3979" s="20">
        <f>Разбивка_по_щитам!M3984</f>
        <v>0</v>
      </c>
      <c r="K3979" s="20">
        <f>Разбивка_по_щитам!N3984</f>
        <v>0</v>
      </c>
      <c r="L3979" s="20"/>
      <c r="M3979" s="20">
        <f>Разбивка_по_щитам!P3984</f>
        <v>0</v>
      </c>
      <c r="N3979" s="20"/>
    </row>
    <row r="3980" spans="2:14" x14ac:dyDescent="0.2">
      <c r="B3980" s="20">
        <f>Разбивка_по_щитам!B3985</f>
        <v>0</v>
      </c>
      <c r="C3980" s="20">
        <f>Разбивка_по_щитам!C3985</f>
        <v>0</v>
      </c>
      <c r="D3980" s="20">
        <f>Разбивка_по_щитам!F3985</f>
        <v>0</v>
      </c>
      <c r="E3980" s="20">
        <f>Разбивка_по_щитам!H3985</f>
        <v>0</v>
      </c>
      <c r="F3980" s="20">
        <f>Разбивка_по_щитам!I3985</f>
        <v>0</v>
      </c>
      <c r="G3980" s="20">
        <f>Разбивка_по_щитам!J3985</f>
        <v>0</v>
      </c>
      <c r="H3980" s="20">
        <f>Разбивка_по_щитам!K3985</f>
        <v>0</v>
      </c>
      <c r="I3980" s="20">
        <f>Разбивка_по_щитам!L3985</f>
        <v>0</v>
      </c>
      <c r="J3980" s="20">
        <f>Разбивка_по_щитам!M3985</f>
        <v>0</v>
      </c>
      <c r="K3980" s="20">
        <f>Разбивка_по_щитам!N3985</f>
        <v>0</v>
      </c>
      <c r="L3980" s="20"/>
      <c r="M3980" s="20">
        <f>Разбивка_по_щитам!P3985</f>
        <v>0</v>
      </c>
      <c r="N3980" s="20"/>
    </row>
    <row r="3981" spans="2:14" x14ac:dyDescent="0.2">
      <c r="B3981" s="20">
        <f>Разбивка_по_щитам!B3986</f>
        <v>0</v>
      </c>
      <c r="C3981" s="20">
        <f>Разбивка_по_щитам!C3986</f>
        <v>0</v>
      </c>
      <c r="D3981" s="20">
        <f>Разбивка_по_щитам!F3986</f>
        <v>0</v>
      </c>
      <c r="E3981" s="20">
        <f>Разбивка_по_щитам!H3986</f>
        <v>0</v>
      </c>
      <c r="F3981" s="20">
        <f>Разбивка_по_щитам!I3986</f>
        <v>0</v>
      </c>
      <c r="G3981" s="20">
        <f>Разбивка_по_щитам!J3986</f>
        <v>0</v>
      </c>
      <c r="H3981" s="20">
        <f>Разбивка_по_щитам!K3986</f>
        <v>0</v>
      </c>
      <c r="I3981" s="20">
        <f>Разбивка_по_щитам!L3986</f>
        <v>0</v>
      </c>
      <c r="J3981" s="20">
        <f>Разбивка_по_щитам!M3986</f>
        <v>0</v>
      </c>
      <c r="K3981" s="20">
        <f>Разбивка_по_щитам!N3986</f>
        <v>0</v>
      </c>
      <c r="L3981" s="20"/>
      <c r="M3981" s="20">
        <f>Разбивка_по_щитам!P3986</f>
        <v>0</v>
      </c>
      <c r="N3981" s="20"/>
    </row>
    <row r="3982" spans="2:14" x14ac:dyDescent="0.2">
      <c r="B3982" s="20">
        <f>Разбивка_по_щитам!B3987</f>
        <v>0</v>
      </c>
      <c r="C3982" s="20">
        <f>Разбивка_по_щитам!C3987</f>
        <v>0</v>
      </c>
      <c r="D3982" s="20">
        <f>Разбивка_по_щитам!F3987</f>
        <v>0</v>
      </c>
      <c r="E3982" s="20">
        <f>Разбивка_по_щитам!H3987</f>
        <v>0</v>
      </c>
      <c r="F3982" s="20">
        <f>Разбивка_по_щитам!I3987</f>
        <v>0</v>
      </c>
      <c r="G3982" s="20">
        <f>Разбивка_по_щитам!J3987</f>
        <v>0</v>
      </c>
      <c r="H3982" s="20">
        <f>Разбивка_по_щитам!K3987</f>
        <v>0</v>
      </c>
      <c r="I3982" s="20">
        <f>Разбивка_по_щитам!L3987</f>
        <v>0</v>
      </c>
      <c r="J3982" s="20">
        <f>Разбивка_по_щитам!M3987</f>
        <v>0</v>
      </c>
      <c r="K3982" s="20">
        <f>Разбивка_по_щитам!N3987</f>
        <v>0</v>
      </c>
      <c r="L3982" s="20"/>
      <c r="M3982" s="20">
        <f>Разбивка_по_щитам!P3987</f>
        <v>0</v>
      </c>
      <c r="N3982" s="20"/>
    </row>
    <row r="3983" spans="2:14" x14ac:dyDescent="0.2">
      <c r="B3983" s="20">
        <f>Разбивка_по_щитам!B3988</f>
        <v>0</v>
      </c>
      <c r="C3983" s="20">
        <f>Разбивка_по_щитам!C3988</f>
        <v>0</v>
      </c>
      <c r="D3983" s="20">
        <f>Разбивка_по_щитам!F3988</f>
        <v>0</v>
      </c>
      <c r="E3983" s="20">
        <f>Разбивка_по_щитам!H3988</f>
        <v>0</v>
      </c>
      <c r="F3983" s="20">
        <f>Разбивка_по_щитам!I3988</f>
        <v>0</v>
      </c>
      <c r="G3983" s="20">
        <f>Разбивка_по_щитам!J3988</f>
        <v>0</v>
      </c>
      <c r="H3983" s="20">
        <f>Разбивка_по_щитам!K3988</f>
        <v>0</v>
      </c>
      <c r="I3983" s="20">
        <f>Разбивка_по_щитам!L3988</f>
        <v>0</v>
      </c>
      <c r="J3983" s="20">
        <f>Разбивка_по_щитам!M3988</f>
        <v>0</v>
      </c>
      <c r="K3983" s="20">
        <f>Разбивка_по_щитам!N3988</f>
        <v>0</v>
      </c>
      <c r="L3983" s="20"/>
      <c r="M3983" s="20">
        <f>Разбивка_по_щитам!P3988</f>
        <v>0</v>
      </c>
      <c r="N3983" s="20"/>
    </row>
    <row r="3984" spans="2:14" x14ac:dyDescent="0.2">
      <c r="B3984" s="20">
        <f>Разбивка_по_щитам!B3989</f>
        <v>0</v>
      </c>
      <c r="C3984" s="20">
        <f>Разбивка_по_щитам!C3989</f>
        <v>0</v>
      </c>
      <c r="D3984" s="20">
        <f>Разбивка_по_щитам!F3989</f>
        <v>0</v>
      </c>
      <c r="E3984" s="20">
        <f>Разбивка_по_щитам!H3989</f>
        <v>0</v>
      </c>
      <c r="F3984" s="20">
        <f>Разбивка_по_щитам!I3989</f>
        <v>0</v>
      </c>
      <c r="G3984" s="20">
        <f>Разбивка_по_щитам!J3989</f>
        <v>0</v>
      </c>
      <c r="H3984" s="20">
        <f>Разбивка_по_щитам!K3989</f>
        <v>0</v>
      </c>
      <c r="I3984" s="20">
        <f>Разбивка_по_щитам!L3989</f>
        <v>0</v>
      </c>
      <c r="J3984" s="20">
        <f>Разбивка_по_щитам!M3989</f>
        <v>0</v>
      </c>
      <c r="K3984" s="20">
        <f>Разбивка_по_щитам!N3989</f>
        <v>0</v>
      </c>
      <c r="L3984" s="20"/>
      <c r="M3984" s="20">
        <f>Разбивка_по_щитам!P3989</f>
        <v>0</v>
      </c>
      <c r="N3984" s="20"/>
    </row>
    <row r="3985" spans="2:14" x14ac:dyDescent="0.2">
      <c r="B3985" s="20">
        <f>Разбивка_по_щитам!B3990</f>
        <v>0</v>
      </c>
      <c r="C3985" s="20">
        <f>Разбивка_по_щитам!C3990</f>
        <v>0</v>
      </c>
      <c r="D3985" s="20">
        <f>Разбивка_по_щитам!F3990</f>
        <v>0</v>
      </c>
      <c r="E3985" s="20">
        <f>Разбивка_по_щитам!H3990</f>
        <v>0</v>
      </c>
      <c r="F3985" s="20">
        <f>Разбивка_по_щитам!I3990</f>
        <v>0</v>
      </c>
      <c r="G3985" s="20">
        <f>Разбивка_по_щитам!J3990</f>
        <v>0</v>
      </c>
      <c r="H3985" s="20">
        <f>Разбивка_по_щитам!K3990</f>
        <v>0</v>
      </c>
      <c r="I3985" s="20">
        <f>Разбивка_по_щитам!L3990</f>
        <v>0</v>
      </c>
      <c r="J3985" s="20">
        <f>Разбивка_по_щитам!M3990</f>
        <v>0</v>
      </c>
      <c r="K3985" s="20">
        <f>Разбивка_по_щитам!N3990</f>
        <v>0</v>
      </c>
      <c r="L3985" s="20"/>
      <c r="M3985" s="20">
        <f>Разбивка_по_щитам!P3990</f>
        <v>0</v>
      </c>
      <c r="N3985" s="20"/>
    </row>
    <row r="3986" spans="2:14" x14ac:dyDescent="0.2">
      <c r="B3986" s="20">
        <f>Разбивка_по_щитам!B3991</f>
        <v>0</v>
      </c>
      <c r="C3986" s="20">
        <f>Разбивка_по_щитам!C3991</f>
        <v>0</v>
      </c>
      <c r="D3986" s="20">
        <f>Разбивка_по_щитам!F3991</f>
        <v>0</v>
      </c>
      <c r="E3986" s="20">
        <f>Разбивка_по_щитам!H3991</f>
        <v>0</v>
      </c>
      <c r="F3986" s="20">
        <f>Разбивка_по_щитам!I3991</f>
        <v>0</v>
      </c>
      <c r="G3986" s="20">
        <f>Разбивка_по_щитам!J3991</f>
        <v>0</v>
      </c>
      <c r="H3986" s="20">
        <f>Разбивка_по_щитам!K3991</f>
        <v>0</v>
      </c>
      <c r="I3986" s="20">
        <f>Разбивка_по_щитам!L3991</f>
        <v>0</v>
      </c>
      <c r="J3986" s="20">
        <f>Разбивка_по_щитам!M3991</f>
        <v>0</v>
      </c>
      <c r="K3986" s="20">
        <f>Разбивка_по_щитам!N3991</f>
        <v>0</v>
      </c>
      <c r="L3986" s="20"/>
      <c r="M3986" s="20">
        <f>Разбивка_по_щитам!P3991</f>
        <v>0</v>
      </c>
      <c r="N3986" s="20"/>
    </row>
    <row r="3987" spans="2:14" x14ac:dyDescent="0.2">
      <c r="B3987" s="20">
        <f>Разбивка_по_щитам!B3992</f>
        <v>0</v>
      </c>
      <c r="C3987" s="20">
        <f>Разбивка_по_щитам!C3992</f>
        <v>0</v>
      </c>
      <c r="D3987" s="20">
        <f>Разбивка_по_щитам!F3992</f>
        <v>0</v>
      </c>
      <c r="E3987" s="20">
        <f>Разбивка_по_щитам!H3992</f>
        <v>0</v>
      </c>
      <c r="F3987" s="20">
        <f>Разбивка_по_щитам!I3992</f>
        <v>0</v>
      </c>
      <c r="G3987" s="20">
        <f>Разбивка_по_щитам!J3992</f>
        <v>0</v>
      </c>
      <c r="H3987" s="20">
        <f>Разбивка_по_щитам!K3992</f>
        <v>0</v>
      </c>
      <c r="I3987" s="20">
        <f>Разбивка_по_щитам!L3992</f>
        <v>0</v>
      </c>
      <c r="J3987" s="20">
        <f>Разбивка_по_щитам!M3992</f>
        <v>0</v>
      </c>
      <c r="K3987" s="20">
        <f>Разбивка_по_щитам!N3992</f>
        <v>0</v>
      </c>
      <c r="L3987" s="20"/>
      <c r="M3987" s="20">
        <f>Разбивка_по_щитам!P3992</f>
        <v>0</v>
      </c>
      <c r="N3987" s="20"/>
    </row>
    <row r="3988" spans="2:14" x14ac:dyDescent="0.2">
      <c r="B3988" s="20">
        <f>Разбивка_по_щитам!B3993</f>
        <v>0</v>
      </c>
      <c r="C3988" s="20">
        <f>Разбивка_по_щитам!C3993</f>
        <v>0</v>
      </c>
      <c r="D3988" s="20">
        <f>Разбивка_по_щитам!F3993</f>
        <v>0</v>
      </c>
      <c r="E3988" s="20">
        <f>Разбивка_по_щитам!H3993</f>
        <v>0</v>
      </c>
      <c r="F3988" s="20">
        <f>Разбивка_по_щитам!I3993</f>
        <v>0</v>
      </c>
      <c r="G3988" s="20">
        <f>Разбивка_по_щитам!J3993</f>
        <v>0</v>
      </c>
      <c r="H3988" s="20">
        <f>Разбивка_по_щитам!K3993</f>
        <v>0</v>
      </c>
      <c r="I3988" s="20">
        <f>Разбивка_по_щитам!L3993</f>
        <v>0</v>
      </c>
      <c r="J3988" s="20">
        <f>Разбивка_по_щитам!M3993</f>
        <v>0</v>
      </c>
      <c r="K3988" s="20">
        <f>Разбивка_по_щитам!N3993</f>
        <v>0</v>
      </c>
      <c r="L3988" s="20"/>
      <c r="M3988" s="20">
        <f>Разбивка_по_щитам!P3993</f>
        <v>0</v>
      </c>
      <c r="N3988" s="20"/>
    </row>
    <row r="3989" spans="2:14" x14ac:dyDescent="0.2">
      <c r="B3989" s="20">
        <f>Разбивка_по_щитам!B3994</f>
        <v>0</v>
      </c>
      <c r="C3989" s="20">
        <f>Разбивка_по_щитам!C3994</f>
        <v>0</v>
      </c>
      <c r="D3989" s="20">
        <f>Разбивка_по_щитам!F3994</f>
        <v>0</v>
      </c>
      <c r="E3989" s="20">
        <f>Разбивка_по_щитам!H3994</f>
        <v>0</v>
      </c>
      <c r="F3989" s="20">
        <f>Разбивка_по_щитам!I3994</f>
        <v>0</v>
      </c>
      <c r="G3989" s="20">
        <f>Разбивка_по_щитам!J3994</f>
        <v>0</v>
      </c>
      <c r="H3989" s="20">
        <f>Разбивка_по_щитам!K3994</f>
        <v>0</v>
      </c>
      <c r="I3989" s="20">
        <f>Разбивка_по_щитам!L3994</f>
        <v>0</v>
      </c>
      <c r="J3989" s="20">
        <f>Разбивка_по_щитам!M3994</f>
        <v>0</v>
      </c>
      <c r="K3989" s="20">
        <f>Разбивка_по_щитам!N3994</f>
        <v>0</v>
      </c>
      <c r="L3989" s="20"/>
      <c r="M3989" s="20">
        <f>Разбивка_по_щитам!P3994</f>
        <v>0</v>
      </c>
      <c r="N3989" s="20"/>
    </row>
    <row r="3990" spans="2:14" x14ac:dyDescent="0.2">
      <c r="B3990" s="20">
        <f>Разбивка_по_щитам!B3995</f>
        <v>0</v>
      </c>
      <c r="C3990" s="20">
        <f>Разбивка_по_щитам!C3995</f>
        <v>0</v>
      </c>
      <c r="D3990" s="20">
        <f>Разбивка_по_щитам!F3995</f>
        <v>0</v>
      </c>
      <c r="E3990" s="20">
        <f>Разбивка_по_щитам!H3995</f>
        <v>0</v>
      </c>
      <c r="F3990" s="20">
        <f>Разбивка_по_щитам!I3995</f>
        <v>0</v>
      </c>
      <c r="G3990" s="20">
        <f>Разбивка_по_щитам!J3995</f>
        <v>0</v>
      </c>
      <c r="H3990" s="20">
        <f>Разбивка_по_щитам!K3995</f>
        <v>0</v>
      </c>
      <c r="I3990" s="20">
        <f>Разбивка_по_щитам!L3995</f>
        <v>0</v>
      </c>
      <c r="J3990" s="20">
        <f>Разбивка_по_щитам!M3995</f>
        <v>0</v>
      </c>
      <c r="K3990" s="20">
        <f>Разбивка_по_щитам!N3995</f>
        <v>0</v>
      </c>
      <c r="L3990" s="20"/>
      <c r="M3990" s="20">
        <f>Разбивка_по_щитам!P3995</f>
        <v>0</v>
      </c>
      <c r="N3990" s="20"/>
    </row>
    <row r="3991" spans="2:14" x14ac:dyDescent="0.2">
      <c r="B3991" s="20">
        <f>Разбивка_по_щитам!B3996</f>
        <v>0</v>
      </c>
      <c r="C3991" s="20">
        <f>Разбивка_по_щитам!C3996</f>
        <v>0</v>
      </c>
      <c r="D3991" s="20">
        <f>Разбивка_по_щитам!F3996</f>
        <v>0</v>
      </c>
      <c r="E3991" s="20">
        <f>Разбивка_по_щитам!H3996</f>
        <v>0</v>
      </c>
      <c r="F3991" s="20">
        <f>Разбивка_по_щитам!I3996</f>
        <v>0</v>
      </c>
      <c r="G3991" s="20">
        <f>Разбивка_по_щитам!J3996</f>
        <v>0</v>
      </c>
      <c r="H3991" s="20">
        <f>Разбивка_по_щитам!K3996</f>
        <v>0</v>
      </c>
      <c r="I3991" s="20">
        <f>Разбивка_по_щитам!L3996</f>
        <v>0</v>
      </c>
      <c r="J3991" s="20">
        <f>Разбивка_по_щитам!M3996</f>
        <v>0</v>
      </c>
      <c r="K3991" s="20">
        <f>Разбивка_по_щитам!N3996</f>
        <v>0</v>
      </c>
      <c r="L3991" s="20"/>
      <c r="M3991" s="20">
        <f>Разбивка_по_щитам!P3996</f>
        <v>0</v>
      </c>
      <c r="N3991" s="20"/>
    </row>
    <row r="3992" spans="2:14" x14ac:dyDescent="0.2">
      <c r="B3992" s="20">
        <f>Разбивка_по_щитам!B3997</f>
        <v>0</v>
      </c>
      <c r="C3992" s="20">
        <f>Разбивка_по_щитам!C3997</f>
        <v>0</v>
      </c>
      <c r="D3992" s="20">
        <f>Разбивка_по_щитам!F3997</f>
        <v>0</v>
      </c>
      <c r="E3992" s="20">
        <f>Разбивка_по_щитам!H3997</f>
        <v>0</v>
      </c>
      <c r="F3992" s="20">
        <f>Разбивка_по_щитам!I3997</f>
        <v>0</v>
      </c>
      <c r="G3992" s="20">
        <f>Разбивка_по_щитам!J3997</f>
        <v>0</v>
      </c>
      <c r="H3992" s="20">
        <f>Разбивка_по_щитам!K3997</f>
        <v>0</v>
      </c>
      <c r="I3992" s="20">
        <f>Разбивка_по_щитам!L3997</f>
        <v>0</v>
      </c>
      <c r="J3992" s="20">
        <f>Разбивка_по_щитам!M3997</f>
        <v>0</v>
      </c>
      <c r="K3992" s="20">
        <f>Разбивка_по_щитам!N3997</f>
        <v>0</v>
      </c>
      <c r="L3992" s="20"/>
      <c r="M3992" s="20">
        <f>Разбивка_по_щитам!P3997</f>
        <v>0</v>
      </c>
      <c r="N3992" s="20"/>
    </row>
    <row r="3993" spans="2:14" x14ac:dyDescent="0.2">
      <c r="B3993" s="20">
        <f>Разбивка_по_щитам!B3998</f>
        <v>0</v>
      </c>
      <c r="C3993" s="20">
        <f>Разбивка_по_щитам!C3998</f>
        <v>0</v>
      </c>
      <c r="D3993" s="20">
        <f>Разбивка_по_щитам!F3998</f>
        <v>0</v>
      </c>
      <c r="E3993" s="20">
        <f>Разбивка_по_щитам!H3998</f>
        <v>0</v>
      </c>
      <c r="F3993" s="20">
        <f>Разбивка_по_щитам!I3998</f>
        <v>0</v>
      </c>
      <c r="G3993" s="20">
        <f>Разбивка_по_щитам!J3998</f>
        <v>0</v>
      </c>
      <c r="H3993" s="20">
        <f>Разбивка_по_щитам!K3998</f>
        <v>0</v>
      </c>
      <c r="I3993" s="20">
        <f>Разбивка_по_щитам!L3998</f>
        <v>0</v>
      </c>
      <c r="J3993" s="20">
        <f>Разбивка_по_щитам!M3998</f>
        <v>0</v>
      </c>
      <c r="K3993" s="20">
        <f>Разбивка_по_щитам!N3998</f>
        <v>0</v>
      </c>
      <c r="L3993" s="20"/>
      <c r="M3993" s="20">
        <f>Разбивка_по_щитам!P3998</f>
        <v>0</v>
      </c>
      <c r="N3993" s="20"/>
    </row>
    <row r="3994" spans="2:14" x14ac:dyDescent="0.2">
      <c r="B3994" s="20">
        <f>Разбивка_по_щитам!B3999</f>
        <v>0</v>
      </c>
      <c r="C3994" s="20">
        <f>Разбивка_по_щитам!C3999</f>
        <v>0</v>
      </c>
      <c r="D3994" s="20">
        <f>Разбивка_по_щитам!F3999</f>
        <v>0</v>
      </c>
      <c r="E3994" s="20">
        <f>Разбивка_по_щитам!H3999</f>
        <v>0</v>
      </c>
      <c r="F3994" s="20">
        <f>Разбивка_по_щитам!I3999</f>
        <v>0</v>
      </c>
      <c r="G3994" s="20">
        <f>Разбивка_по_щитам!J3999</f>
        <v>0</v>
      </c>
      <c r="H3994" s="20">
        <f>Разбивка_по_щитам!K3999</f>
        <v>0</v>
      </c>
      <c r="I3994" s="20">
        <f>Разбивка_по_щитам!L3999</f>
        <v>0</v>
      </c>
      <c r="J3994" s="20">
        <f>Разбивка_по_щитам!M3999</f>
        <v>0</v>
      </c>
      <c r="K3994" s="20">
        <f>Разбивка_по_щитам!N3999</f>
        <v>0</v>
      </c>
      <c r="L3994" s="20"/>
      <c r="M3994" s="20">
        <f>Разбивка_по_щитам!P3999</f>
        <v>0</v>
      </c>
      <c r="N3994" s="20"/>
    </row>
    <row r="3995" spans="2:14" x14ac:dyDescent="0.2">
      <c r="B3995" s="20">
        <f>Разбивка_по_щитам!B4000</f>
        <v>0</v>
      </c>
      <c r="C3995" s="20">
        <f>Разбивка_по_щитам!C4000</f>
        <v>0</v>
      </c>
      <c r="D3995" s="20">
        <f>Разбивка_по_щитам!F4000</f>
        <v>0</v>
      </c>
      <c r="E3995" s="20">
        <f>Разбивка_по_щитам!H4000</f>
        <v>0</v>
      </c>
      <c r="F3995" s="20">
        <f>Разбивка_по_щитам!I4000</f>
        <v>0</v>
      </c>
      <c r="G3995" s="20">
        <f>Разбивка_по_щитам!J4000</f>
        <v>0</v>
      </c>
      <c r="H3995" s="20">
        <f>Разбивка_по_щитам!K4000</f>
        <v>0</v>
      </c>
      <c r="I3995" s="20">
        <f>Разбивка_по_щитам!L4000</f>
        <v>0</v>
      </c>
      <c r="J3995" s="20">
        <f>Разбивка_по_щитам!M4000</f>
        <v>0</v>
      </c>
      <c r="K3995" s="20">
        <f>Разбивка_по_щитам!N4000</f>
        <v>0</v>
      </c>
      <c r="L3995" s="20"/>
      <c r="M3995" s="20">
        <f>Разбивка_по_щитам!P4000</f>
        <v>0</v>
      </c>
      <c r="N3995" s="20"/>
    </row>
    <row r="3996" spans="2:14" x14ac:dyDescent="0.2">
      <c r="B3996" s="20">
        <f>Разбивка_по_щитам!B4001</f>
        <v>0</v>
      </c>
      <c r="C3996" s="20">
        <f>Разбивка_по_щитам!C4001</f>
        <v>0</v>
      </c>
      <c r="D3996" s="20">
        <f>Разбивка_по_щитам!F4001</f>
        <v>0</v>
      </c>
      <c r="E3996" s="20">
        <f>Разбивка_по_щитам!H4001</f>
        <v>0</v>
      </c>
      <c r="F3996" s="20">
        <f>Разбивка_по_щитам!I4001</f>
        <v>0</v>
      </c>
      <c r="G3996" s="20">
        <f>Разбивка_по_щитам!J4001</f>
        <v>0</v>
      </c>
      <c r="H3996" s="20">
        <f>Разбивка_по_щитам!K4001</f>
        <v>0</v>
      </c>
      <c r="I3996" s="20">
        <f>Разбивка_по_щитам!L4001</f>
        <v>0</v>
      </c>
      <c r="J3996" s="20">
        <f>Разбивка_по_щитам!M4001</f>
        <v>0</v>
      </c>
      <c r="K3996" s="20">
        <f>Разбивка_по_щитам!N4001</f>
        <v>0</v>
      </c>
      <c r="L3996" s="20"/>
      <c r="M3996" s="20">
        <f>Разбивка_по_щитам!P4001</f>
        <v>0</v>
      </c>
      <c r="N3996" s="20"/>
    </row>
    <row r="3997" spans="2:14" x14ac:dyDescent="0.2">
      <c r="B3997" s="20">
        <f>Разбивка_по_щитам!B4002</f>
        <v>0</v>
      </c>
      <c r="C3997" s="20">
        <f>Разбивка_по_щитам!C4002</f>
        <v>0</v>
      </c>
      <c r="D3997" s="20">
        <f>Разбивка_по_щитам!F4002</f>
        <v>0</v>
      </c>
      <c r="E3997" s="20">
        <f>Разбивка_по_щитам!H4002</f>
        <v>0</v>
      </c>
      <c r="F3997" s="20">
        <f>Разбивка_по_щитам!I4002</f>
        <v>0</v>
      </c>
      <c r="G3997" s="20">
        <f>Разбивка_по_щитам!J4002</f>
        <v>0</v>
      </c>
      <c r="H3997" s="20">
        <f>Разбивка_по_щитам!K4002</f>
        <v>0</v>
      </c>
      <c r="I3997" s="20">
        <f>Разбивка_по_щитам!L4002</f>
        <v>0</v>
      </c>
      <c r="J3997" s="20">
        <f>Разбивка_по_щитам!M4002</f>
        <v>0</v>
      </c>
      <c r="K3997" s="20">
        <f>Разбивка_по_щитам!N4002</f>
        <v>0</v>
      </c>
      <c r="L3997" s="20"/>
      <c r="M3997" s="20">
        <f>Разбивка_по_щитам!P4002</f>
        <v>0</v>
      </c>
      <c r="N3997" s="20"/>
    </row>
    <row r="3998" spans="2:14" x14ac:dyDescent="0.2">
      <c r="B3998" s="20">
        <f>Разбивка_по_щитам!B4003</f>
        <v>0</v>
      </c>
      <c r="C3998" s="20">
        <f>Разбивка_по_щитам!C4003</f>
        <v>0</v>
      </c>
      <c r="D3998" s="20">
        <f>Разбивка_по_щитам!F4003</f>
        <v>0</v>
      </c>
      <c r="E3998" s="20">
        <f>Разбивка_по_щитам!H4003</f>
        <v>0</v>
      </c>
      <c r="F3998" s="20">
        <f>Разбивка_по_щитам!I4003</f>
        <v>0</v>
      </c>
      <c r="G3998" s="20">
        <f>Разбивка_по_щитам!J4003</f>
        <v>0</v>
      </c>
      <c r="H3998" s="20">
        <f>Разбивка_по_щитам!K4003</f>
        <v>0</v>
      </c>
      <c r="I3998" s="20">
        <f>Разбивка_по_щитам!L4003</f>
        <v>0</v>
      </c>
      <c r="J3998" s="20">
        <f>Разбивка_по_щитам!M4003</f>
        <v>0</v>
      </c>
      <c r="K3998" s="20">
        <f>Разбивка_по_щитам!N4003</f>
        <v>0</v>
      </c>
      <c r="L3998" s="20"/>
      <c r="M3998" s="20">
        <f>Разбивка_по_щитам!P4003</f>
        <v>0</v>
      </c>
      <c r="N3998" s="20"/>
    </row>
    <row r="3999" spans="2:14" x14ac:dyDescent="0.2">
      <c r="B3999" s="20">
        <f>Разбивка_по_щитам!B4004</f>
        <v>0</v>
      </c>
      <c r="C3999" s="20">
        <f>Разбивка_по_щитам!C4004</f>
        <v>0</v>
      </c>
      <c r="D3999" s="20">
        <f>Разбивка_по_щитам!F4004</f>
        <v>0</v>
      </c>
      <c r="E3999" s="20">
        <f>Разбивка_по_щитам!H4004</f>
        <v>0</v>
      </c>
      <c r="F3999" s="20">
        <f>Разбивка_по_щитам!I4004</f>
        <v>0</v>
      </c>
      <c r="G3999" s="20">
        <f>Разбивка_по_щитам!J4004</f>
        <v>0</v>
      </c>
      <c r="H3999" s="20">
        <f>Разбивка_по_щитам!K4004</f>
        <v>0</v>
      </c>
      <c r="I3999" s="20">
        <f>Разбивка_по_щитам!L4004</f>
        <v>0</v>
      </c>
      <c r="J3999" s="20">
        <f>Разбивка_по_щитам!M4004</f>
        <v>0</v>
      </c>
      <c r="K3999" s="20">
        <f>Разбивка_по_щитам!N4004</f>
        <v>0</v>
      </c>
      <c r="L3999" s="20"/>
      <c r="M3999" s="20">
        <f>Разбивка_по_щитам!P4004</f>
        <v>0</v>
      </c>
      <c r="N3999" s="20"/>
    </row>
    <row r="4000" spans="2:14" x14ac:dyDescent="0.2">
      <c r="B4000" s="20">
        <f>Разбивка_по_щитам!B4005</f>
        <v>0</v>
      </c>
      <c r="C4000" s="20">
        <f>Разбивка_по_щитам!C4005</f>
        <v>0</v>
      </c>
      <c r="D4000" s="20">
        <f>Разбивка_по_щитам!F4005</f>
        <v>0</v>
      </c>
      <c r="E4000" s="20">
        <f>Разбивка_по_щитам!H4005</f>
        <v>0</v>
      </c>
      <c r="F4000" s="20">
        <f>Разбивка_по_щитам!I4005</f>
        <v>0</v>
      </c>
      <c r="G4000" s="20">
        <f>Разбивка_по_щитам!J4005</f>
        <v>0</v>
      </c>
      <c r="H4000" s="20">
        <f>Разбивка_по_щитам!K4005</f>
        <v>0</v>
      </c>
      <c r="I4000" s="20">
        <f>Разбивка_по_щитам!L4005</f>
        <v>0</v>
      </c>
      <c r="J4000" s="20">
        <f>Разбивка_по_щитам!M4005</f>
        <v>0</v>
      </c>
      <c r="K4000" s="20">
        <f>Разбивка_по_щитам!N4005</f>
        <v>0</v>
      </c>
      <c r="L4000" s="20"/>
      <c r="M4000" s="20">
        <f>Разбивка_по_щитам!P4005</f>
        <v>0</v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6334" priority="2">
      <formula>_xlfn.ISFORMULA(B2)=TRUE</formula>
    </cfRule>
  </conditionalFormatting>
  <conditionalFormatting sqref="P2:U4 P5:Q6 P7:U11 P12:Q13 P14:U18 P19:Q20 P21:U255">
    <cfRule type="expression" dxfId="6333" priority="1">
      <formula>_xlfn.ISFORMULA(P2)=TRUE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dimension ref="B1:AF503"/>
  <sheetViews>
    <sheetView workbookViewId="0"/>
  </sheetViews>
  <sheetFormatPr defaultRowHeight="15" x14ac:dyDescent="0.25"/>
  <cols>
    <col min="2" max="2" width="18.140625" customWidth="1"/>
    <col min="3" max="3" width="7" bestFit="1" customWidth="1"/>
    <col min="4" max="4" width="9" bestFit="1" customWidth="1"/>
    <col min="5" max="6" width="6.140625" bestFit="1" customWidth="1"/>
    <col min="8" max="8" width="8.5703125" bestFit="1" customWidth="1"/>
    <col min="10" max="10" width="8.5703125" bestFit="1" customWidth="1"/>
    <col min="11" max="11" width="9.5703125" bestFit="1" customWidth="1"/>
    <col min="13" max="13" width="14.5703125" bestFit="1" customWidth="1"/>
    <col min="17" max="17" width="19.28515625" customWidth="1"/>
    <col min="18" max="18" width="15" customWidth="1"/>
    <col min="20" max="20" width="20.85546875" style="91" bestFit="1" customWidth="1"/>
    <col min="21" max="21" width="19" bestFit="1" customWidth="1"/>
    <col min="22" max="22" width="17.28515625" bestFit="1" customWidth="1"/>
    <col min="23" max="24" width="17.28515625" customWidth="1"/>
    <col min="26" max="26" width="10.85546875" bestFit="1" customWidth="1"/>
    <col min="27" max="27" width="7.85546875" bestFit="1" customWidth="1"/>
    <col min="30" max="30" width="11.28515625" bestFit="1" customWidth="1"/>
    <col min="31" max="31" width="10.85546875" bestFit="1" customWidth="1"/>
  </cols>
  <sheetData>
    <row r="1" spans="2:32" x14ac:dyDescent="0.25">
      <c r="T1" s="91">
        <v>1</v>
      </c>
      <c r="U1">
        <v>2</v>
      </c>
      <c r="V1">
        <v>3</v>
      </c>
      <c r="W1">
        <v>4</v>
      </c>
      <c r="X1">
        <v>5</v>
      </c>
    </row>
    <row r="2" spans="2:32" x14ac:dyDescent="0.25">
      <c r="B2" s="4" t="s">
        <v>286</v>
      </c>
      <c r="C2" s="81"/>
      <c r="D2" s="81"/>
      <c r="E2" s="81"/>
      <c r="F2" s="81"/>
      <c r="M2" s="4" t="s">
        <v>287</v>
      </c>
      <c r="Q2" s="4" t="s">
        <v>315</v>
      </c>
      <c r="Z2" s="4" t="s">
        <v>322</v>
      </c>
      <c r="AA2" t="s">
        <v>323</v>
      </c>
      <c r="AD2" s="4" t="s">
        <v>321</v>
      </c>
      <c r="AE2" t="s">
        <v>324</v>
      </c>
    </row>
    <row r="3" spans="2:32" x14ac:dyDescent="0.25">
      <c r="B3" s="4" t="s">
        <v>1</v>
      </c>
      <c r="C3" s="4" t="s">
        <v>292</v>
      </c>
      <c r="D3" s="4" t="s">
        <v>293</v>
      </c>
      <c r="E3" s="4" t="s">
        <v>294</v>
      </c>
      <c r="F3" s="4" t="s">
        <v>295</v>
      </c>
      <c r="G3" s="4" t="s">
        <v>283</v>
      </c>
      <c r="H3" s="4" t="s">
        <v>289</v>
      </c>
      <c r="I3" s="4" t="s">
        <v>284</v>
      </c>
      <c r="J3" s="4" t="s">
        <v>288</v>
      </c>
      <c r="K3" s="4" t="s">
        <v>285</v>
      </c>
      <c r="M3" s="4" t="s">
        <v>1</v>
      </c>
      <c r="N3" s="4" t="s">
        <v>290</v>
      </c>
      <c r="O3" s="4" t="s">
        <v>291</v>
      </c>
      <c r="Q3" s="4" t="s">
        <v>72</v>
      </c>
      <c r="R3" s="4" t="s">
        <v>316</v>
      </c>
      <c r="S3" s="4" t="s">
        <v>6</v>
      </c>
      <c r="T3" s="4" t="s">
        <v>18</v>
      </c>
      <c r="U3" s="4" t="s">
        <v>317</v>
      </c>
      <c r="V3" s="4" t="s">
        <v>335</v>
      </c>
      <c r="W3" s="4" t="s">
        <v>345</v>
      </c>
      <c r="X3" s="4" t="s">
        <v>346</v>
      </c>
      <c r="Z3" s="4" t="s">
        <v>320</v>
      </c>
      <c r="AA3" s="4" t="s">
        <v>276</v>
      </c>
      <c r="AB3" s="4" t="s">
        <v>319</v>
      </c>
      <c r="AD3" s="4" t="s">
        <v>320</v>
      </c>
      <c r="AE3" s="4" t="s">
        <v>276</v>
      </c>
      <c r="AF3" s="4" t="s">
        <v>319</v>
      </c>
    </row>
    <row r="4" spans="2:32" x14ac:dyDescent="0.25">
      <c r="B4" s="4">
        <v>0.09</v>
      </c>
      <c r="C4" s="4">
        <v>0.37</v>
      </c>
      <c r="D4" s="4">
        <v>1.67</v>
      </c>
      <c r="E4" s="4">
        <f>ROUNDUP(B4/G4/K4/0.22,2)</f>
        <v>0.85</v>
      </c>
      <c r="F4" s="4">
        <f>ROUNDUP(E4*J4,2)</f>
        <v>2.98</v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0" t="str">
        <f>Q4&amp;" ("&amp;R4&amp;"х"&amp;S4&amp;")"</f>
        <v>ВВГнг(А)-LS (1х1,5)</v>
      </c>
      <c r="U4" s="4">
        <v>5.4</v>
      </c>
      <c r="V4" s="4">
        <f>IF((U4*1.2)&lt;14,14,U4*1.2)</f>
        <v>14</v>
      </c>
      <c r="W4" s="4" t="str">
        <f>"Ø"&amp;VLOOKUP(V4,$Z$4:$AA$10,2,TRUE)</f>
        <v>Ø20</v>
      </c>
      <c r="X4" s="4" t="str">
        <f>"Ø"&amp;VLOOKUP(V4,$AD$4:$AE$10,2,TRUE)</f>
        <v>Ø20</v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25">
      <c r="B5" s="4">
        <v>0.12</v>
      </c>
      <c r="C5" s="4">
        <v>0.49</v>
      </c>
      <c r="D5" s="4">
        <v>2.4500000000000002</v>
      </c>
      <c r="E5" s="4">
        <f t="shared" ref="E5:E16" si="0">ROUNDUP(B5/G5/K5/0.22,2)</f>
        <v>1.1300000000000001</v>
      </c>
      <c r="F5" s="4">
        <f t="shared" ref="F5:F16" si="1">ROUNDUP(E5*J5,2)</f>
        <v>3.96</v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0" t="str">
        <f t="shared" ref="T5:T23" si="2">Q5&amp;" ("&amp;R5&amp;"х"&amp;S5&amp;")"</f>
        <v>ВВГнг(А)-LS (2х1,5)</v>
      </c>
      <c r="U5" s="4">
        <v>9</v>
      </c>
      <c r="V5" s="4">
        <f t="shared" ref="V5:V68" si="3">IF((U5*1.2)&lt;14,14,U5*1.2)</f>
        <v>14</v>
      </c>
      <c r="W5" s="4" t="str">
        <f t="shared" ref="W5:W68" si="4">"Ø"&amp;VLOOKUP(V5,$Z$4:$AA$10,2,TRUE)</f>
        <v>Ø20</v>
      </c>
      <c r="X5" s="4" t="str">
        <f t="shared" ref="X5:X68" si="5">"Ø"&amp;VLOOKUP(V5,$AD$4:$AE$10,2,TRUE)</f>
        <v>Ø20</v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25">
      <c r="B6" s="4">
        <v>0.18</v>
      </c>
      <c r="C6" s="4">
        <v>0.67</v>
      </c>
      <c r="D6" s="4">
        <v>3.35</v>
      </c>
      <c r="E6" s="4">
        <f t="shared" si="0"/>
        <v>1.57</v>
      </c>
      <c r="F6" s="4">
        <f t="shared" si="1"/>
        <v>5.5</v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0" t="str">
        <f t="shared" si="2"/>
        <v>ВВГнг(А)-LS (3х1,5)</v>
      </c>
      <c r="U6" s="4">
        <v>9.4</v>
      </c>
      <c r="V6" s="4">
        <f t="shared" si="3"/>
        <v>14</v>
      </c>
      <c r="W6" s="4" t="str">
        <f t="shared" si="4"/>
        <v>Ø20</v>
      </c>
      <c r="X6" s="4" t="str">
        <f t="shared" si="5"/>
        <v>Ø20</v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25">
      <c r="B7" s="4">
        <v>0.25</v>
      </c>
      <c r="C7" s="4">
        <v>0.87</v>
      </c>
      <c r="D7" s="4">
        <v>4.3499999999999996</v>
      </c>
      <c r="E7" s="4">
        <f t="shared" si="0"/>
        <v>1.95</v>
      </c>
      <c r="F7" s="4">
        <f t="shared" si="1"/>
        <v>6.83</v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0" t="str">
        <f t="shared" si="2"/>
        <v>ВВГнг(А)-LS (4х1,5)</v>
      </c>
      <c r="U7" s="4">
        <v>10.199999999999999</v>
      </c>
      <c r="V7" s="4">
        <f t="shared" si="3"/>
        <v>14</v>
      </c>
      <c r="W7" s="4" t="str">
        <f t="shared" si="4"/>
        <v>Ø20</v>
      </c>
      <c r="X7" s="4" t="str">
        <f t="shared" si="5"/>
        <v>Ø20</v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25">
      <c r="B8" s="4">
        <v>0.37</v>
      </c>
      <c r="C8" s="4">
        <v>1.18</v>
      </c>
      <c r="D8" s="4">
        <v>5.8999999999999995</v>
      </c>
      <c r="E8" s="4">
        <f t="shared" si="0"/>
        <v>2.69</v>
      </c>
      <c r="F8" s="4">
        <f t="shared" si="1"/>
        <v>9.42</v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0" t="str">
        <f t="shared" si="2"/>
        <v>ВВГнг(А)-LS (5х1,5)</v>
      </c>
      <c r="U8" s="4">
        <v>11</v>
      </c>
      <c r="V8" s="4">
        <f t="shared" si="3"/>
        <v>14</v>
      </c>
      <c r="W8" s="4" t="str">
        <f t="shared" si="4"/>
        <v>Ø20</v>
      </c>
      <c r="X8" s="4" t="str">
        <f t="shared" si="5"/>
        <v>Ø20</v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25">
      <c r="B9" s="4">
        <v>0.55000000000000004</v>
      </c>
      <c r="C9" s="4">
        <v>1.66</v>
      </c>
      <c r="D9" s="4">
        <v>8.2999999999999989</v>
      </c>
      <c r="E9" s="4">
        <f t="shared" si="0"/>
        <v>3.7899999999999996</v>
      </c>
      <c r="F9" s="4">
        <f t="shared" si="1"/>
        <v>13.27</v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0" t="str">
        <f t="shared" si="2"/>
        <v>ВВГнг(А)-LS (1х2,5)</v>
      </c>
      <c r="U9" s="4">
        <v>5.8</v>
      </c>
      <c r="V9" s="4">
        <f t="shared" si="3"/>
        <v>14</v>
      </c>
      <c r="W9" s="4" t="str">
        <f t="shared" si="4"/>
        <v>Ø20</v>
      </c>
      <c r="X9" s="4" t="str">
        <f t="shared" si="5"/>
        <v>Ø20</v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25">
      <c r="B10" s="4">
        <v>0.75</v>
      </c>
      <c r="C10" s="4">
        <v>2.08</v>
      </c>
      <c r="D10" s="4">
        <v>10.4</v>
      </c>
      <c r="E10" s="4">
        <f t="shared" si="0"/>
        <v>4.97</v>
      </c>
      <c r="F10" s="4">
        <f t="shared" si="1"/>
        <v>17.400000000000002</v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0" t="str">
        <f t="shared" si="2"/>
        <v>ВВГнг(А)-LS (2х2,5)</v>
      </c>
      <c r="U10" s="4">
        <v>9.6999999999999993</v>
      </c>
      <c r="V10" s="4">
        <f t="shared" si="3"/>
        <v>14</v>
      </c>
      <c r="W10" s="4" t="str">
        <f t="shared" si="4"/>
        <v>Ø20</v>
      </c>
      <c r="X10" s="4" t="str">
        <f t="shared" si="5"/>
        <v>Ø20</v>
      </c>
      <c r="Z10" s="4">
        <v>40.200000000000003</v>
      </c>
      <c r="AA10" s="4" t="s">
        <v>347</v>
      </c>
      <c r="AB10" s="4" t="s">
        <v>347</v>
      </c>
      <c r="AD10" s="4">
        <v>38.9</v>
      </c>
      <c r="AE10" s="4" t="s">
        <v>347</v>
      </c>
      <c r="AF10" s="4" t="s">
        <v>347</v>
      </c>
    </row>
    <row r="11" spans="2:32" x14ac:dyDescent="0.25">
      <c r="B11" s="4">
        <v>1.1000000000000001</v>
      </c>
      <c r="C11" s="4">
        <v>2.85</v>
      </c>
      <c r="D11" s="4">
        <v>14.25</v>
      </c>
      <c r="E11" s="4">
        <f t="shared" si="0"/>
        <v>6.91</v>
      </c>
      <c r="F11" s="4">
        <f t="shared" si="1"/>
        <v>24.19</v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0" t="str">
        <f t="shared" si="2"/>
        <v>ВВГнг(А)-LS (3х2,5)</v>
      </c>
      <c r="U11" s="4">
        <v>10.199999999999999</v>
      </c>
      <c r="V11" s="4">
        <f t="shared" si="3"/>
        <v>14</v>
      </c>
      <c r="W11" s="4" t="str">
        <f t="shared" si="4"/>
        <v>Ø20</v>
      </c>
      <c r="X11" s="4" t="str">
        <f t="shared" si="5"/>
        <v>Ø20</v>
      </c>
    </row>
    <row r="12" spans="2:32" x14ac:dyDescent="0.25">
      <c r="B12" s="4">
        <v>1.5</v>
      </c>
      <c r="C12" s="4">
        <v>3.63</v>
      </c>
      <c r="D12" s="4">
        <v>19.239999999999998</v>
      </c>
      <c r="E12" s="4">
        <f t="shared" si="0"/>
        <v>9.15</v>
      </c>
      <c r="F12" s="4">
        <f t="shared" si="1"/>
        <v>32.03</v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0" t="str">
        <f t="shared" si="2"/>
        <v>ВВГнг(А)-LS (4х2,5)</v>
      </c>
      <c r="U12" s="4">
        <v>11.1</v>
      </c>
      <c r="V12" s="4">
        <f t="shared" si="3"/>
        <v>14</v>
      </c>
      <c r="W12" s="4" t="str">
        <f t="shared" si="4"/>
        <v>Ø20</v>
      </c>
      <c r="X12" s="4" t="str">
        <f t="shared" si="5"/>
        <v>Ø20</v>
      </c>
    </row>
    <row r="13" spans="2:32" x14ac:dyDescent="0.25">
      <c r="B13" s="4">
        <v>2.2000000000000002</v>
      </c>
      <c r="C13" s="4">
        <v>5.29</v>
      </c>
      <c r="D13" s="4">
        <v>31.740000000000002</v>
      </c>
      <c r="E13" s="4">
        <f t="shared" si="0"/>
        <v>13.16</v>
      </c>
      <c r="F13" s="4">
        <f t="shared" si="1"/>
        <v>46.06</v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0" t="str">
        <f t="shared" si="2"/>
        <v>ВВГнг(А)-LS (5х2,5)</v>
      </c>
      <c r="U13" s="4">
        <v>12</v>
      </c>
      <c r="V13" s="4">
        <f t="shared" si="3"/>
        <v>14.399999999999999</v>
      </c>
      <c r="W13" s="4" t="str">
        <f t="shared" si="4"/>
        <v>Ø20</v>
      </c>
      <c r="X13" s="4" t="str">
        <f t="shared" si="5"/>
        <v>Ø20</v>
      </c>
    </row>
    <row r="14" spans="2:32" x14ac:dyDescent="0.25">
      <c r="B14" s="4">
        <v>3</v>
      </c>
      <c r="C14" s="4">
        <v>6.73</v>
      </c>
      <c r="D14" s="4">
        <v>47.11</v>
      </c>
      <c r="E14" s="4">
        <f t="shared" si="0"/>
        <v>17.380000000000003</v>
      </c>
      <c r="F14" s="4">
        <f t="shared" si="1"/>
        <v>60.83</v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0" t="str">
        <f t="shared" si="2"/>
        <v>ВВГнг(А)-LS (1х4)</v>
      </c>
      <c r="U14" s="4">
        <v>6.6</v>
      </c>
      <c r="V14" s="4">
        <f t="shared" si="3"/>
        <v>14</v>
      </c>
      <c r="W14" s="4" t="str">
        <f t="shared" si="4"/>
        <v>Ø20</v>
      </c>
      <c r="X14" s="4" t="str">
        <f t="shared" si="5"/>
        <v>Ø20</v>
      </c>
    </row>
    <row r="15" spans="2:32" x14ac:dyDescent="0.25">
      <c r="B15" s="4">
        <v>3.7</v>
      </c>
      <c r="C15" s="4">
        <v>8.1199999999999992</v>
      </c>
      <c r="D15" s="4">
        <v>56.839999999999996</v>
      </c>
      <c r="E15" s="4">
        <f t="shared" si="0"/>
        <v>21.23</v>
      </c>
      <c r="F15" s="4">
        <f t="shared" si="1"/>
        <v>74.31</v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0" t="str">
        <f t="shared" si="2"/>
        <v>ВВГнг(А)-LS (2х4)</v>
      </c>
      <c r="U15" s="4">
        <v>11.4</v>
      </c>
      <c r="V15" s="4">
        <f t="shared" si="3"/>
        <v>14</v>
      </c>
      <c r="W15" s="4" t="str">
        <f t="shared" si="4"/>
        <v>Ø20</v>
      </c>
      <c r="X15" s="4" t="str">
        <f t="shared" si="5"/>
        <v>Ø20</v>
      </c>
    </row>
    <row r="16" spans="2:32" x14ac:dyDescent="0.25">
      <c r="B16" s="4">
        <v>4</v>
      </c>
      <c r="C16" s="4">
        <v>8.59</v>
      </c>
      <c r="D16" s="4">
        <v>60.129999999999995</v>
      </c>
      <c r="E16" s="4">
        <f t="shared" si="0"/>
        <v>22.740000000000002</v>
      </c>
      <c r="F16" s="4">
        <f t="shared" si="1"/>
        <v>79.59</v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0" t="str">
        <f t="shared" si="2"/>
        <v>ВВГнг(А)-LS (3х4)</v>
      </c>
      <c r="U16" s="4">
        <v>12.1</v>
      </c>
      <c r="V16" s="4">
        <f t="shared" si="3"/>
        <v>14.52</v>
      </c>
      <c r="W16" s="4" t="str">
        <f t="shared" si="4"/>
        <v>Ø20</v>
      </c>
      <c r="X16" s="4" t="str">
        <f t="shared" si="5"/>
        <v>Ø25</v>
      </c>
    </row>
    <row r="17" spans="2:24" x14ac:dyDescent="0.25">
      <c r="B17" s="4">
        <v>5.5</v>
      </c>
      <c r="C17" s="4">
        <v>11.34</v>
      </c>
      <c r="D17" s="4">
        <v>79.38</v>
      </c>
      <c r="E17" s="4">
        <f t="shared" ref="E17" si="6">ROUNDUP(B17/G17/K17/0.22,2)</f>
        <v>30.71</v>
      </c>
      <c r="F17" s="4">
        <f t="shared" ref="F17" si="7">ROUNDUP(E17*J17,2)</f>
        <v>199.62</v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0" t="str">
        <f t="shared" si="2"/>
        <v>ВВГнг(А)-LS (4х4)</v>
      </c>
      <c r="U17" s="4">
        <v>13.2</v>
      </c>
      <c r="V17" s="4">
        <f t="shared" si="3"/>
        <v>15.839999999999998</v>
      </c>
      <c r="W17" s="4" t="str">
        <f t="shared" si="4"/>
        <v>Ø25</v>
      </c>
      <c r="X17" s="4" t="str">
        <f t="shared" si="5"/>
        <v>Ø25</v>
      </c>
    </row>
    <row r="18" spans="2:24" x14ac:dyDescent="0.25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0" t="str">
        <f t="shared" si="2"/>
        <v>ВВГнг(А)-LS (5х4)</v>
      </c>
      <c r="U18" s="4">
        <v>14.4</v>
      </c>
      <c r="V18" s="4">
        <f t="shared" si="3"/>
        <v>17.28</v>
      </c>
      <c r="W18" s="4" t="str">
        <f t="shared" si="4"/>
        <v>Ø25</v>
      </c>
      <c r="X18" s="4" t="str">
        <f t="shared" si="5"/>
        <v>Ø25</v>
      </c>
    </row>
    <row r="19" spans="2:24" x14ac:dyDescent="0.25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0" t="str">
        <f t="shared" si="2"/>
        <v>ВВГнг(А)-LS (1х6)</v>
      </c>
      <c r="U19" s="4">
        <v>7.1</v>
      </c>
      <c r="V19" s="4">
        <f t="shared" si="3"/>
        <v>14</v>
      </c>
      <c r="W19" s="4" t="str">
        <f t="shared" si="4"/>
        <v>Ø20</v>
      </c>
      <c r="X19" s="4" t="str">
        <f t="shared" si="5"/>
        <v>Ø20</v>
      </c>
    </row>
    <row r="20" spans="2:24" x14ac:dyDescent="0.25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0" t="str">
        <f t="shared" si="2"/>
        <v>ВВГнг(А)-LS (2х6)</v>
      </c>
      <c r="U20" s="4">
        <v>12.4</v>
      </c>
      <c r="V20" s="4">
        <f t="shared" si="3"/>
        <v>14.879999999999999</v>
      </c>
      <c r="W20" s="4" t="str">
        <f t="shared" si="4"/>
        <v>Ø20</v>
      </c>
      <c r="X20" s="4" t="str">
        <f t="shared" si="5"/>
        <v>Ø25</v>
      </c>
    </row>
    <row r="21" spans="2:24" x14ac:dyDescent="0.25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0" t="str">
        <f t="shared" si="2"/>
        <v>ВВГнг(А)-LS (3х6)</v>
      </c>
      <c r="U21" s="4">
        <v>13.1</v>
      </c>
      <c r="V21" s="4">
        <f t="shared" si="3"/>
        <v>15.719999999999999</v>
      </c>
      <c r="W21" s="4" t="str">
        <f t="shared" si="4"/>
        <v>Ø25</v>
      </c>
      <c r="X21" s="4" t="str">
        <f t="shared" si="5"/>
        <v>Ø25</v>
      </c>
    </row>
    <row r="22" spans="2:24" x14ac:dyDescent="0.25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0" t="str">
        <f t="shared" si="2"/>
        <v>ВВГнг(А)-LS (4х6)</v>
      </c>
      <c r="U22" s="4">
        <v>14.4</v>
      </c>
      <c r="V22" s="4">
        <f t="shared" si="3"/>
        <v>17.28</v>
      </c>
      <c r="W22" s="4" t="str">
        <f t="shared" si="4"/>
        <v>Ø25</v>
      </c>
      <c r="X22" s="4" t="str">
        <f t="shared" si="5"/>
        <v>Ø25</v>
      </c>
    </row>
    <row r="23" spans="2:24" x14ac:dyDescent="0.25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0" t="str">
        <f t="shared" si="2"/>
        <v>ВВГнг(А)-LS (5х6)</v>
      </c>
      <c r="U23" s="4">
        <v>15.7</v>
      </c>
      <c r="V23" s="4">
        <f t="shared" si="3"/>
        <v>18.84</v>
      </c>
      <c r="W23" s="4" t="str">
        <f t="shared" si="4"/>
        <v>Ø25</v>
      </c>
      <c r="X23" s="4" t="str">
        <f t="shared" si="5"/>
        <v>Ø32</v>
      </c>
    </row>
    <row r="24" spans="2:24" x14ac:dyDescent="0.25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238</v>
      </c>
      <c r="R24" s="4">
        <v>1</v>
      </c>
      <c r="S24" s="4">
        <v>1.5</v>
      </c>
      <c r="T24" s="90" t="str">
        <f>Q24&amp;" ("&amp;R24&amp;"х"&amp;S24&amp;")"</f>
        <v>ВВГнг(А)-FRLS (1х1,5)</v>
      </c>
      <c r="U24" s="4">
        <v>7.2</v>
      </c>
      <c r="V24" s="4">
        <f t="shared" si="3"/>
        <v>14</v>
      </c>
      <c r="W24" s="4" t="str">
        <f t="shared" si="4"/>
        <v>Ø20</v>
      </c>
      <c r="X24" s="4" t="str">
        <f t="shared" si="5"/>
        <v>Ø20</v>
      </c>
    </row>
    <row r="25" spans="2:24" x14ac:dyDescent="0.25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238</v>
      </c>
      <c r="R25" s="4">
        <v>2</v>
      </c>
      <c r="S25" s="4">
        <v>1.5</v>
      </c>
      <c r="T25" s="90" t="str">
        <f t="shared" ref="T25:T43" si="8">Q25&amp;" ("&amp;R25&amp;"х"&amp;S25&amp;")"</f>
        <v>ВВГнг(А)-FRLS (2х1,5)</v>
      </c>
      <c r="U25" s="4">
        <v>14.1</v>
      </c>
      <c r="V25" s="4">
        <f t="shared" si="3"/>
        <v>16.919999999999998</v>
      </c>
      <c r="W25" s="4" t="str">
        <f t="shared" si="4"/>
        <v>Ø25</v>
      </c>
      <c r="X25" s="4" t="str">
        <f t="shared" si="5"/>
        <v>Ø25</v>
      </c>
    </row>
    <row r="26" spans="2:24" x14ac:dyDescent="0.25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238</v>
      </c>
      <c r="R26" s="4">
        <v>3</v>
      </c>
      <c r="S26" s="4">
        <v>1.5</v>
      </c>
      <c r="T26" s="90" t="str">
        <f t="shared" si="8"/>
        <v>ВВГнг(А)-FRLS (3х1,5)</v>
      </c>
      <c r="U26" s="4">
        <v>14.8</v>
      </c>
      <c r="V26" s="4">
        <f t="shared" si="3"/>
        <v>17.760000000000002</v>
      </c>
      <c r="W26" s="4" t="str">
        <f t="shared" si="4"/>
        <v>Ø25</v>
      </c>
      <c r="X26" s="4" t="str">
        <f t="shared" si="5"/>
        <v>Ø25</v>
      </c>
    </row>
    <row r="27" spans="2:24" x14ac:dyDescent="0.25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238</v>
      </c>
      <c r="R27" s="4">
        <v>4</v>
      </c>
      <c r="S27" s="4">
        <v>1.5</v>
      </c>
      <c r="T27" s="90" t="str">
        <f t="shared" si="8"/>
        <v>ВВГнг(А)-FRLS (4х1,5)</v>
      </c>
      <c r="U27" s="4">
        <v>15.9</v>
      </c>
      <c r="V27" s="4">
        <f t="shared" si="3"/>
        <v>19.079999999999998</v>
      </c>
      <c r="W27" s="4" t="str">
        <f t="shared" si="4"/>
        <v>Ø32</v>
      </c>
      <c r="X27" s="4" t="str">
        <f t="shared" si="5"/>
        <v>Ø32</v>
      </c>
    </row>
    <row r="28" spans="2:24" x14ac:dyDescent="0.25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238</v>
      </c>
      <c r="R28" s="4">
        <v>5</v>
      </c>
      <c r="S28" s="4">
        <v>1.5</v>
      </c>
      <c r="T28" s="90" t="str">
        <f t="shared" si="8"/>
        <v>ВВГнг(А)-FRLS (5х1,5)</v>
      </c>
      <c r="U28" s="4">
        <v>17.2</v>
      </c>
      <c r="V28" s="4">
        <f t="shared" si="3"/>
        <v>20.639999999999997</v>
      </c>
      <c r="W28" s="4" t="str">
        <f t="shared" si="4"/>
        <v>Ø32</v>
      </c>
      <c r="X28" s="4" t="str">
        <f t="shared" si="5"/>
        <v>Ø32</v>
      </c>
    </row>
    <row r="29" spans="2:24" x14ac:dyDescent="0.25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238</v>
      </c>
      <c r="R29" s="4">
        <v>1</v>
      </c>
      <c r="S29" s="4">
        <v>2.5</v>
      </c>
      <c r="T29" s="90" t="str">
        <f t="shared" si="8"/>
        <v>ВВГнг(А)-FRLS (1х2,5)</v>
      </c>
      <c r="U29" s="4">
        <v>7.6</v>
      </c>
      <c r="V29" s="4">
        <f t="shared" si="3"/>
        <v>14</v>
      </c>
      <c r="W29" s="4" t="str">
        <f t="shared" si="4"/>
        <v>Ø20</v>
      </c>
      <c r="X29" s="4" t="str">
        <f t="shared" si="5"/>
        <v>Ø20</v>
      </c>
    </row>
    <row r="30" spans="2:24" x14ac:dyDescent="0.25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238</v>
      </c>
      <c r="R30" s="4">
        <v>2</v>
      </c>
      <c r="S30" s="4">
        <v>2.5</v>
      </c>
      <c r="T30" s="90" t="str">
        <f t="shared" si="8"/>
        <v>ВВГнг(А)-FRLS (2х2,5)</v>
      </c>
      <c r="U30" s="4">
        <v>14.9</v>
      </c>
      <c r="V30" s="4">
        <f t="shared" si="3"/>
        <v>17.88</v>
      </c>
      <c r="W30" s="4" t="str">
        <f t="shared" si="4"/>
        <v>Ø25</v>
      </c>
      <c r="X30" s="4" t="str">
        <f t="shared" si="5"/>
        <v>Ø25</v>
      </c>
    </row>
    <row r="31" spans="2:24" x14ac:dyDescent="0.25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238</v>
      </c>
      <c r="R31" s="4">
        <v>3</v>
      </c>
      <c r="S31" s="4">
        <v>2.5</v>
      </c>
      <c r="T31" s="90" t="str">
        <f t="shared" si="8"/>
        <v>ВВГнг(А)-FRLS (3х2,5)</v>
      </c>
      <c r="U31" s="4">
        <v>15.6</v>
      </c>
      <c r="V31" s="4">
        <f t="shared" si="3"/>
        <v>18.72</v>
      </c>
      <c r="W31" s="4" t="str">
        <f t="shared" si="4"/>
        <v>Ø25</v>
      </c>
      <c r="X31" s="4" t="str">
        <f t="shared" si="5"/>
        <v>Ø32</v>
      </c>
    </row>
    <row r="32" spans="2:24" x14ac:dyDescent="0.25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238</v>
      </c>
      <c r="R32" s="4">
        <v>4</v>
      </c>
      <c r="S32" s="4">
        <v>2.5</v>
      </c>
      <c r="T32" s="90" t="str">
        <f t="shared" si="8"/>
        <v>ВВГнг(А)-FRLS (4х2,5)</v>
      </c>
      <c r="U32" s="4">
        <v>16.8</v>
      </c>
      <c r="V32" s="4">
        <f t="shared" si="3"/>
        <v>20.16</v>
      </c>
      <c r="W32" s="4" t="str">
        <f t="shared" si="4"/>
        <v>Ø32</v>
      </c>
      <c r="X32" s="4" t="str">
        <f t="shared" si="5"/>
        <v>Ø32</v>
      </c>
    </row>
    <row r="33" spans="2:24" x14ac:dyDescent="0.25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238</v>
      </c>
      <c r="R33" s="4">
        <v>5</v>
      </c>
      <c r="S33" s="4">
        <v>2.5</v>
      </c>
      <c r="T33" s="90" t="str">
        <f t="shared" si="8"/>
        <v>ВВГнг(А)-FRLS (5х2,5)</v>
      </c>
      <c r="U33" s="4">
        <v>18.2</v>
      </c>
      <c r="V33" s="4">
        <f t="shared" si="3"/>
        <v>21.84</v>
      </c>
      <c r="W33" s="4" t="str">
        <f t="shared" si="4"/>
        <v>Ø32</v>
      </c>
      <c r="X33" s="4" t="str">
        <f t="shared" si="5"/>
        <v>Ø32</v>
      </c>
    </row>
    <row r="34" spans="2:24" x14ac:dyDescent="0.25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238</v>
      </c>
      <c r="R34" s="4">
        <v>1</v>
      </c>
      <c r="S34" s="4">
        <v>4</v>
      </c>
      <c r="T34" s="90" t="str">
        <f t="shared" si="8"/>
        <v>ВВГнг(А)-FRLS (1х4)</v>
      </c>
      <c r="U34" s="4">
        <v>8.5</v>
      </c>
      <c r="V34" s="4">
        <f t="shared" si="3"/>
        <v>14</v>
      </c>
      <c r="W34" s="4" t="str">
        <f t="shared" si="4"/>
        <v>Ø20</v>
      </c>
      <c r="X34" s="4" t="str">
        <f t="shared" si="5"/>
        <v>Ø20</v>
      </c>
    </row>
    <row r="35" spans="2:24" x14ac:dyDescent="0.25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238</v>
      </c>
      <c r="R35" s="4">
        <v>2</v>
      </c>
      <c r="S35" s="4">
        <v>4</v>
      </c>
      <c r="T35" s="90" t="str">
        <f t="shared" si="8"/>
        <v>ВВГнг(А)-FRLS (2х4)</v>
      </c>
      <c r="U35" s="4">
        <v>16.600000000000001</v>
      </c>
      <c r="V35" s="4">
        <f t="shared" si="3"/>
        <v>19.920000000000002</v>
      </c>
      <c r="W35" s="4" t="str">
        <f t="shared" si="4"/>
        <v>Ø32</v>
      </c>
      <c r="X35" s="4" t="str">
        <f t="shared" si="5"/>
        <v>Ø32</v>
      </c>
    </row>
    <row r="36" spans="2:24" x14ac:dyDescent="0.25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238</v>
      </c>
      <c r="R36" s="4">
        <v>3</v>
      </c>
      <c r="S36" s="4">
        <v>4</v>
      </c>
      <c r="T36" s="90" t="str">
        <f t="shared" si="8"/>
        <v>ВВГнг(А)-FRLS (3х4)</v>
      </c>
      <c r="U36" s="4">
        <v>17.5</v>
      </c>
      <c r="V36" s="4">
        <f t="shared" si="3"/>
        <v>21</v>
      </c>
      <c r="W36" s="4" t="str">
        <f t="shared" si="4"/>
        <v>Ø32</v>
      </c>
      <c r="X36" s="4" t="str">
        <f t="shared" si="5"/>
        <v>Ø32</v>
      </c>
    </row>
    <row r="37" spans="2:24" x14ac:dyDescent="0.25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238</v>
      </c>
      <c r="R37" s="4">
        <v>4</v>
      </c>
      <c r="S37" s="4">
        <v>4</v>
      </c>
      <c r="T37" s="90" t="str">
        <f t="shared" si="8"/>
        <v>ВВГнг(А)-FRLS (4х4)</v>
      </c>
      <c r="U37" s="4">
        <v>18.899999999999999</v>
      </c>
      <c r="V37" s="4">
        <f t="shared" si="3"/>
        <v>22.679999999999996</v>
      </c>
      <c r="W37" s="4" t="str">
        <f t="shared" si="4"/>
        <v>Ø32</v>
      </c>
      <c r="X37" s="4" t="str">
        <f t="shared" si="5"/>
        <v>Ø32</v>
      </c>
    </row>
    <row r="38" spans="2:24" x14ac:dyDescent="0.25">
      <c r="Q38" s="4" t="s">
        <v>238</v>
      </c>
      <c r="R38" s="4">
        <v>5</v>
      </c>
      <c r="S38" s="4">
        <v>4</v>
      </c>
      <c r="T38" s="90" t="str">
        <f t="shared" si="8"/>
        <v>ВВГнг(А)-FRLS (5х4)</v>
      </c>
      <c r="U38" s="4">
        <v>20.6</v>
      </c>
      <c r="V38" s="4">
        <f t="shared" si="3"/>
        <v>24.720000000000002</v>
      </c>
      <c r="W38" s="4" t="str">
        <f t="shared" si="4"/>
        <v>Ø32</v>
      </c>
      <c r="X38" s="4" t="str">
        <f t="shared" si="5"/>
        <v>Ø40</v>
      </c>
    </row>
    <row r="39" spans="2:24" x14ac:dyDescent="0.25">
      <c r="Q39" s="4" t="s">
        <v>238</v>
      </c>
      <c r="R39" s="4">
        <v>1</v>
      </c>
      <c r="S39" s="4">
        <v>6</v>
      </c>
      <c r="T39" s="90" t="str">
        <f t="shared" si="8"/>
        <v>ВВГнг(А)-FRLS (1х6)</v>
      </c>
      <c r="U39" s="4">
        <v>9.1999999999999993</v>
      </c>
      <c r="V39" s="4">
        <f t="shared" si="3"/>
        <v>14</v>
      </c>
      <c r="W39" s="4" t="str">
        <f t="shared" si="4"/>
        <v>Ø20</v>
      </c>
      <c r="X39" s="4" t="str">
        <f t="shared" si="5"/>
        <v>Ø20</v>
      </c>
    </row>
    <row r="40" spans="2:24" x14ac:dyDescent="0.25">
      <c r="Q40" s="4" t="s">
        <v>238</v>
      </c>
      <c r="R40" s="4">
        <v>2</v>
      </c>
      <c r="S40" s="4">
        <v>6</v>
      </c>
      <c r="T40" s="90" t="str">
        <f t="shared" si="8"/>
        <v>ВВГнг(А)-FRLS (2х6)</v>
      </c>
      <c r="U40" s="4">
        <v>17.600000000000001</v>
      </c>
      <c r="V40" s="4">
        <f t="shared" si="3"/>
        <v>21.12</v>
      </c>
      <c r="W40" s="4" t="str">
        <f t="shared" si="4"/>
        <v>Ø32</v>
      </c>
      <c r="X40" s="4" t="str">
        <f t="shared" si="5"/>
        <v>Ø32</v>
      </c>
    </row>
    <row r="41" spans="2:24" x14ac:dyDescent="0.25">
      <c r="Q41" s="4" t="s">
        <v>238</v>
      </c>
      <c r="R41" s="4">
        <v>3</v>
      </c>
      <c r="S41" s="4">
        <v>6</v>
      </c>
      <c r="T41" s="90" t="str">
        <f t="shared" si="8"/>
        <v>ВВГнг(А)-FRLS (3х6)</v>
      </c>
      <c r="U41" s="4">
        <v>18.5</v>
      </c>
      <c r="V41" s="4">
        <f t="shared" si="3"/>
        <v>22.2</v>
      </c>
      <c r="W41" s="4" t="str">
        <f t="shared" si="4"/>
        <v>Ø32</v>
      </c>
      <c r="X41" s="4" t="str">
        <f t="shared" si="5"/>
        <v>Ø32</v>
      </c>
    </row>
    <row r="42" spans="2:24" x14ac:dyDescent="0.25">
      <c r="Q42" s="4" t="s">
        <v>238</v>
      </c>
      <c r="R42" s="4">
        <v>4</v>
      </c>
      <c r="S42" s="4">
        <v>6</v>
      </c>
      <c r="T42" s="90" t="str">
        <f t="shared" si="8"/>
        <v>ВВГнг(А)-FRLS (4х6)</v>
      </c>
      <c r="U42" s="4">
        <v>20.100000000000001</v>
      </c>
      <c r="V42" s="4">
        <f t="shared" si="3"/>
        <v>24.12</v>
      </c>
      <c r="W42" s="4" t="str">
        <f t="shared" si="4"/>
        <v>Ø32</v>
      </c>
      <c r="X42" s="4" t="str">
        <f t="shared" si="5"/>
        <v>Ø32</v>
      </c>
    </row>
    <row r="43" spans="2:24" x14ac:dyDescent="0.25">
      <c r="Q43" s="4" t="s">
        <v>238</v>
      </c>
      <c r="R43" s="4">
        <v>5</v>
      </c>
      <c r="S43" s="4">
        <v>6</v>
      </c>
      <c r="T43" s="90" t="str">
        <f t="shared" si="8"/>
        <v>ВВГнг(А)-FRLS (5х6)</v>
      </c>
      <c r="U43" s="4">
        <v>21.9</v>
      </c>
      <c r="V43" s="4">
        <f t="shared" si="3"/>
        <v>26.279999999999998</v>
      </c>
      <c r="W43" s="4" t="str">
        <f t="shared" si="4"/>
        <v>Ø40</v>
      </c>
      <c r="X43" s="4" t="str">
        <f t="shared" si="5"/>
        <v>Ø40</v>
      </c>
    </row>
    <row r="44" spans="2:24" x14ac:dyDescent="0.25">
      <c r="Q44" s="4" t="s">
        <v>220</v>
      </c>
      <c r="R44" s="4">
        <v>1</v>
      </c>
      <c r="S44" s="4">
        <v>1.5</v>
      </c>
      <c r="T44" s="90" t="str">
        <f>Q44&amp;" ("&amp;R44&amp;"х"&amp;S44&amp;")"</f>
        <v>ППГнг(А)-HF (1х1,5)</v>
      </c>
      <c r="U44" s="4">
        <v>5.5</v>
      </c>
      <c r="V44" s="4">
        <f t="shared" si="3"/>
        <v>14</v>
      </c>
      <c r="W44" s="4" t="str">
        <f t="shared" si="4"/>
        <v>Ø20</v>
      </c>
      <c r="X44" s="4" t="str">
        <f t="shared" si="5"/>
        <v>Ø20</v>
      </c>
    </row>
    <row r="45" spans="2:24" x14ac:dyDescent="0.25">
      <c r="Q45" s="4" t="s">
        <v>220</v>
      </c>
      <c r="R45" s="4">
        <v>2</v>
      </c>
      <c r="S45" s="4">
        <v>1.5</v>
      </c>
      <c r="T45" s="90" t="str">
        <f t="shared" ref="T45:T63" si="9">Q45&amp;" ("&amp;R45&amp;"х"&amp;S45&amp;")"</f>
        <v>ППГнг(А)-HF (2х1,5)</v>
      </c>
      <c r="U45" s="4">
        <v>9</v>
      </c>
      <c r="V45" s="4">
        <f t="shared" si="3"/>
        <v>14</v>
      </c>
      <c r="W45" s="4" t="str">
        <f t="shared" si="4"/>
        <v>Ø20</v>
      </c>
      <c r="X45" s="4" t="str">
        <f t="shared" si="5"/>
        <v>Ø20</v>
      </c>
    </row>
    <row r="46" spans="2:24" x14ac:dyDescent="0.25">
      <c r="Q46" s="4" t="s">
        <v>220</v>
      </c>
      <c r="R46" s="4">
        <v>3</v>
      </c>
      <c r="S46" s="4">
        <v>1.5</v>
      </c>
      <c r="T46" s="90" t="str">
        <f t="shared" si="9"/>
        <v>ППГнг(А)-HF (3х1,5)</v>
      </c>
      <c r="U46" s="4">
        <v>9.4</v>
      </c>
      <c r="V46" s="4">
        <f t="shared" si="3"/>
        <v>14</v>
      </c>
      <c r="W46" s="4" t="str">
        <f t="shared" si="4"/>
        <v>Ø20</v>
      </c>
      <c r="X46" s="4" t="str">
        <f t="shared" si="5"/>
        <v>Ø20</v>
      </c>
    </row>
    <row r="47" spans="2:24" x14ac:dyDescent="0.25">
      <c r="Q47" s="4" t="s">
        <v>220</v>
      </c>
      <c r="R47" s="4">
        <v>4</v>
      </c>
      <c r="S47" s="4">
        <v>1.5</v>
      </c>
      <c r="T47" s="90" t="str">
        <f t="shared" si="9"/>
        <v>ППГнг(А)-HF (4х1,5)</v>
      </c>
      <c r="U47" s="4">
        <v>10.1</v>
      </c>
      <c r="V47" s="4">
        <f t="shared" si="3"/>
        <v>14</v>
      </c>
      <c r="W47" s="4" t="str">
        <f t="shared" si="4"/>
        <v>Ø20</v>
      </c>
      <c r="X47" s="4" t="str">
        <f t="shared" si="5"/>
        <v>Ø20</v>
      </c>
    </row>
    <row r="48" spans="2:24" x14ac:dyDescent="0.25">
      <c r="Q48" s="4" t="s">
        <v>220</v>
      </c>
      <c r="R48" s="4">
        <v>5</v>
      </c>
      <c r="S48" s="4">
        <v>1.5</v>
      </c>
      <c r="T48" s="90" t="str">
        <f t="shared" si="9"/>
        <v>ППГнг(А)-HF (5х1,5)</v>
      </c>
      <c r="U48" s="4">
        <v>10.8</v>
      </c>
      <c r="V48" s="4">
        <f t="shared" si="3"/>
        <v>14</v>
      </c>
      <c r="W48" s="4" t="str">
        <f t="shared" si="4"/>
        <v>Ø20</v>
      </c>
      <c r="X48" s="4" t="str">
        <f t="shared" si="5"/>
        <v>Ø20</v>
      </c>
    </row>
    <row r="49" spans="17:24" x14ac:dyDescent="0.25">
      <c r="Q49" s="4" t="s">
        <v>220</v>
      </c>
      <c r="R49" s="4">
        <v>1</v>
      </c>
      <c r="S49" s="4">
        <v>2.5</v>
      </c>
      <c r="T49" s="90" t="str">
        <f t="shared" si="9"/>
        <v>ППГнг(А)-HF (1х2,5)</v>
      </c>
      <c r="U49" s="4">
        <v>5.9</v>
      </c>
      <c r="V49" s="4">
        <f t="shared" si="3"/>
        <v>14</v>
      </c>
      <c r="W49" s="4" t="str">
        <f t="shared" si="4"/>
        <v>Ø20</v>
      </c>
      <c r="X49" s="4" t="str">
        <f t="shared" si="5"/>
        <v>Ø20</v>
      </c>
    </row>
    <row r="50" spans="17:24" x14ac:dyDescent="0.25">
      <c r="Q50" s="4" t="s">
        <v>220</v>
      </c>
      <c r="R50" s="4">
        <v>2</v>
      </c>
      <c r="S50" s="4">
        <v>2.5</v>
      </c>
      <c r="T50" s="90" t="str">
        <f t="shared" si="9"/>
        <v>ППГнг(А)-HF (2х2,5)</v>
      </c>
      <c r="U50" s="4">
        <v>9.6999999999999993</v>
      </c>
      <c r="V50" s="4">
        <f t="shared" si="3"/>
        <v>14</v>
      </c>
      <c r="W50" s="4" t="str">
        <f t="shared" si="4"/>
        <v>Ø20</v>
      </c>
      <c r="X50" s="4" t="str">
        <f t="shared" si="5"/>
        <v>Ø20</v>
      </c>
    </row>
    <row r="51" spans="17:24" x14ac:dyDescent="0.25">
      <c r="Q51" s="4" t="s">
        <v>220</v>
      </c>
      <c r="R51" s="4">
        <v>3</v>
      </c>
      <c r="S51" s="4">
        <v>2.5</v>
      </c>
      <c r="T51" s="90" t="str">
        <f t="shared" si="9"/>
        <v>ППГнг(А)-HF (3х2,5)</v>
      </c>
      <c r="U51" s="4">
        <v>10.199999999999999</v>
      </c>
      <c r="V51" s="4">
        <f t="shared" si="3"/>
        <v>14</v>
      </c>
      <c r="W51" s="4" t="str">
        <f t="shared" si="4"/>
        <v>Ø20</v>
      </c>
      <c r="X51" s="4" t="str">
        <f t="shared" si="5"/>
        <v>Ø20</v>
      </c>
    </row>
    <row r="52" spans="17:24" x14ac:dyDescent="0.25">
      <c r="Q52" s="4" t="s">
        <v>220</v>
      </c>
      <c r="R52" s="4">
        <v>4</v>
      </c>
      <c r="S52" s="4">
        <v>2.5</v>
      </c>
      <c r="T52" s="90" t="str">
        <f t="shared" si="9"/>
        <v>ППГнг(А)-HF (4х2,5)</v>
      </c>
      <c r="U52" s="4">
        <v>11</v>
      </c>
      <c r="V52" s="4">
        <f t="shared" si="3"/>
        <v>14</v>
      </c>
      <c r="W52" s="4" t="str">
        <f t="shared" si="4"/>
        <v>Ø20</v>
      </c>
      <c r="X52" s="4" t="str">
        <f t="shared" si="5"/>
        <v>Ø20</v>
      </c>
    </row>
    <row r="53" spans="17:24" x14ac:dyDescent="0.25">
      <c r="Q53" s="4" t="s">
        <v>220</v>
      </c>
      <c r="R53" s="4">
        <v>5</v>
      </c>
      <c r="S53" s="4">
        <v>2.5</v>
      </c>
      <c r="T53" s="90" t="str">
        <f t="shared" si="9"/>
        <v>ППГнг(А)-HF (5х2,5)</v>
      </c>
      <c r="U53" s="4">
        <v>11.9</v>
      </c>
      <c r="V53" s="4">
        <f t="shared" si="3"/>
        <v>14.28</v>
      </c>
      <c r="W53" s="4" t="str">
        <f t="shared" si="4"/>
        <v>Ø20</v>
      </c>
      <c r="X53" s="4" t="str">
        <f t="shared" si="5"/>
        <v>Ø20</v>
      </c>
    </row>
    <row r="54" spans="17:24" x14ac:dyDescent="0.25">
      <c r="Q54" s="4" t="s">
        <v>220</v>
      </c>
      <c r="R54" s="4">
        <v>1</v>
      </c>
      <c r="S54" s="4">
        <v>4</v>
      </c>
      <c r="T54" s="90" t="str">
        <f t="shared" si="9"/>
        <v>ППГнг(А)-HF (1х4)</v>
      </c>
      <c r="U54" s="4">
        <v>6.5</v>
      </c>
      <c r="V54" s="4">
        <f t="shared" si="3"/>
        <v>14</v>
      </c>
      <c r="W54" s="4" t="str">
        <f t="shared" si="4"/>
        <v>Ø20</v>
      </c>
      <c r="X54" s="4" t="str">
        <f t="shared" si="5"/>
        <v>Ø20</v>
      </c>
    </row>
    <row r="55" spans="17:24" x14ac:dyDescent="0.25">
      <c r="Q55" s="4" t="s">
        <v>220</v>
      </c>
      <c r="R55" s="4">
        <v>2</v>
      </c>
      <c r="S55" s="4">
        <v>4</v>
      </c>
      <c r="T55" s="90" t="str">
        <f t="shared" si="9"/>
        <v>ППГнг(А)-HF (2х4)</v>
      </c>
      <c r="U55" s="4">
        <v>11.1</v>
      </c>
      <c r="V55" s="4">
        <f t="shared" si="3"/>
        <v>14</v>
      </c>
      <c r="W55" s="4" t="str">
        <f t="shared" si="4"/>
        <v>Ø20</v>
      </c>
      <c r="X55" s="4" t="str">
        <f t="shared" si="5"/>
        <v>Ø20</v>
      </c>
    </row>
    <row r="56" spans="17:24" x14ac:dyDescent="0.25">
      <c r="Q56" s="4" t="s">
        <v>220</v>
      </c>
      <c r="R56" s="4">
        <v>3</v>
      </c>
      <c r="S56" s="4">
        <v>4</v>
      </c>
      <c r="T56" s="90" t="str">
        <f t="shared" si="9"/>
        <v>ППГнг(А)-HF (3х4)</v>
      </c>
      <c r="U56" s="4">
        <v>11.6</v>
      </c>
      <c r="V56" s="4">
        <f t="shared" si="3"/>
        <v>14</v>
      </c>
      <c r="W56" s="4" t="str">
        <f t="shared" si="4"/>
        <v>Ø20</v>
      </c>
      <c r="X56" s="4" t="str">
        <f t="shared" si="5"/>
        <v>Ø20</v>
      </c>
    </row>
    <row r="57" spans="17:24" x14ac:dyDescent="0.25">
      <c r="Q57" s="4" t="s">
        <v>220</v>
      </c>
      <c r="R57" s="4">
        <v>4</v>
      </c>
      <c r="S57" s="4">
        <v>4</v>
      </c>
      <c r="T57" s="90" t="str">
        <f t="shared" si="9"/>
        <v>ППГнг(А)-HF (4х4)</v>
      </c>
      <c r="U57" s="4">
        <v>12.6</v>
      </c>
      <c r="V57" s="4">
        <f t="shared" si="3"/>
        <v>15.12</v>
      </c>
      <c r="W57" s="4" t="str">
        <f t="shared" si="4"/>
        <v>Ø25</v>
      </c>
      <c r="X57" s="4" t="str">
        <f t="shared" si="5"/>
        <v>Ø25</v>
      </c>
    </row>
    <row r="58" spans="17:24" x14ac:dyDescent="0.25">
      <c r="Q58" s="4" t="s">
        <v>220</v>
      </c>
      <c r="R58" s="4">
        <v>5</v>
      </c>
      <c r="S58" s="4">
        <v>4</v>
      </c>
      <c r="T58" s="90" t="str">
        <f t="shared" si="9"/>
        <v>ППГнг(А)-HF (5х4)</v>
      </c>
      <c r="U58" s="4">
        <v>13.7</v>
      </c>
      <c r="V58" s="4">
        <f t="shared" si="3"/>
        <v>16.439999999999998</v>
      </c>
      <c r="W58" s="4" t="str">
        <f t="shared" si="4"/>
        <v>Ø25</v>
      </c>
      <c r="X58" s="4" t="str">
        <f t="shared" si="5"/>
        <v>Ø25</v>
      </c>
    </row>
    <row r="59" spans="17:24" x14ac:dyDescent="0.25">
      <c r="Q59" s="4" t="s">
        <v>220</v>
      </c>
      <c r="R59" s="4">
        <v>1</v>
      </c>
      <c r="S59" s="4">
        <v>6</v>
      </c>
      <c r="T59" s="90" t="str">
        <f t="shared" si="9"/>
        <v>ППГнг(А)-HF (1х6)</v>
      </c>
      <c r="U59" s="4">
        <v>7</v>
      </c>
      <c r="V59" s="4">
        <f t="shared" si="3"/>
        <v>14</v>
      </c>
      <c r="W59" s="4" t="str">
        <f t="shared" si="4"/>
        <v>Ø20</v>
      </c>
      <c r="X59" s="4" t="str">
        <f t="shared" si="5"/>
        <v>Ø20</v>
      </c>
    </row>
    <row r="60" spans="17:24" x14ac:dyDescent="0.25">
      <c r="Q60" s="4" t="s">
        <v>220</v>
      </c>
      <c r="R60" s="4">
        <v>2</v>
      </c>
      <c r="S60" s="4">
        <v>6</v>
      </c>
      <c r="T60" s="90" t="str">
        <f t="shared" si="9"/>
        <v>ППГнг(А)-HF (2х6)</v>
      </c>
      <c r="U60" s="4">
        <v>12.1</v>
      </c>
      <c r="V60" s="4">
        <f t="shared" si="3"/>
        <v>14.52</v>
      </c>
      <c r="W60" s="4" t="str">
        <f t="shared" si="4"/>
        <v>Ø20</v>
      </c>
      <c r="X60" s="4" t="str">
        <f t="shared" si="5"/>
        <v>Ø25</v>
      </c>
    </row>
    <row r="61" spans="17:24" x14ac:dyDescent="0.25">
      <c r="Q61" s="4" t="s">
        <v>220</v>
      </c>
      <c r="R61" s="4">
        <v>3</v>
      </c>
      <c r="S61" s="4">
        <v>6</v>
      </c>
      <c r="T61" s="90" t="str">
        <f t="shared" si="9"/>
        <v>ППГнг(А)-HF (3х6)</v>
      </c>
      <c r="U61" s="4">
        <v>12.7</v>
      </c>
      <c r="V61" s="4">
        <f t="shared" si="3"/>
        <v>15.239999999999998</v>
      </c>
      <c r="W61" s="4" t="str">
        <f t="shared" si="4"/>
        <v>Ø25</v>
      </c>
      <c r="X61" s="4" t="str">
        <f t="shared" si="5"/>
        <v>Ø25</v>
      </c>
    </row>
    <row r="62" spans="17:24" x14ac:dyDescent="0.25">
      <c r="Q62" s="4" t="s">
        <v>220</v>
      </c>
      <c r="R62" s="4">
        <v>4</v>
      </c>
      <c r="S62" s="4">
        <v>6</v>
      </c>
      <c r="T62" s="90" t="str">
        <f t="shared" si="9"/>
        <v>ППГнг(А)-HF (4х6)</v>
      </c>
      <c r="U62" s="4">
        <v>13.8</v>
      </c>
      <c r="V62" s="4">
        <f t="shared" si="3"/>
        <v>16.559999999999999</v>
      </c>
      <c r="W62" s="4" t="str">
        <f t="shared" si="4"/>
        <v>Ø25</v>
      </c>
      <c r="X62" s="4" t="str">
        <f t="shared" si="5"/>
        <v>Ø25</v>
      </c>
    </row>
    <row r="63" spans="17:24" x14ac:dyDescent="0.25">
      <c r="Q63" s="4" t="s">
        <v>220</v>
      </c>
      <c r="R63" s="4">
        <v>5</v>
      </c>
      <c r="S63" s="4">
        <v>6</v>
      </c>
      <c r="T63" s="90" t="str">
        <f t="shared" si="9"/>
        <v>ППГнг(А)-HF (5х6)</v>
      </c>
      <c r="U63" s="4">
        <v>15</v>
      </c>
      <c r="V63" s="4">
        <f t="shared" si="3"/>
        <v>18</v>
      </c>
      <c r="W63" s="4" t="str">
        <f t="shared" si="4"/>
        <v>Ø25</v>
      </c>
      <c r="X63" s="4" t="str">
        <f t="shared" si="5"/>
        <v>Ø25</v>
      </c>
    </row>
    <row r="64" spans="17:24" x14ac:dyDescent="0.25">
      <c r="Q64" s="4" t="s">
        <v>218</v>
      </c>
      <c r="R64" s="4">
        <v>1</v>
      </c>
      <c r="S64" s="4">
        <v>1.5</v>
      </c>
      <c r="T64" s="90" t="str">
        <f>Q64&amp;" ("&amp;R64&amp;"х"&amp;S64&amp;")"</f>
        <v>ППГнг(А)-FRHF (1х1,5)</v>
      </c>
      <c r="U64" s="4">
        <v>6.5</v>
      </c>
      <c r="V64" s="4">
        <f t="shared" si="3"/>
        <v>14</v>
      </c>
      <c r="W64" s="4" t="str">
        <f t="shared" si="4"/>
        <v>Ø20</v>
      </c>
      <c r="X64" s="4" t="str">
        <f t="shared" si="5"/>
        <v>Ø20</v>
      </c>
    </row>
    <row r="65" spans="17:24" x14ac:dyDescent="0.25">
      <c r="Q65" s="4" t="s">
        <v>218</v>
      </c>
      <c r="R65" s="4">
        <v>2</v>
      </c>
      <c r="S65" s="4">
        <v>1.5</v>
      </c>
      <c r="T65" s="90" t="str">
        <f t="shared" ref="T65:T91" si="10">Q65&amp;" ("&amp;R65&amp;"х"&amp;S65&amp;")"</f>
        <v>ППГнг(А)-FRHF (2х1,5)</v>
      </c>
      <c r="U65" s="4">
        <v>10.3</v>
      </c>
      <c r="V65" s="4">
        <f t="shared" si="3"/>
        <v>14</v>
      </c>
      <c r="W65" s="4" t="str">
        <f t="shared" si="4"/>
        <v>Ø20</v>
      </c>
      <c r="X65" s="4" t="str">
        <f t="shared" si="5"/>
        <v>Ø20</v>
      </c>
    </row>
    <row r="66" spans="17:24" x14ac:dyDescent="0.25">
      <c r="Q66" s="4" t="s">
        <v>218</v>
      </c>
      <c r="R66" s="4">
        <v>3</v>
      </c>
      <c r="S66" s="4">
        <v>1.5</v>
      </c>
      <c r="T66" s="90" t="str">
        <f t="shared" si="10"/>
        <v>ППГнг(А)-FRHF (3х1,5)</v>
      </c>
      <c r="U66" s="4">
        <v>10.8</v>
      </c>
      <c r="V66" s="4">
        <f t="shared" si="3"/>
        <v>14</v>
      </c>
      <c r="W66" s="4" t="str">
        <f t="shared" si="4"/>
        <v>Ø20</v>
      </c>
      <c r="X66" s="4" t="str">
        <f t="shared" si="5"/>
        <v>Ø20</v>
      </c>
    </row>
    <row r="67" spans="17:24" x14ac:dyDescent="0.25">
      <c r="Q67" s="4" t="s">
        <v>218</v>
      </c>
      <c r="R67" s="4">
        <v>4</v>
      </c>
      <c r="S67" s="4">
        <v>1.5</v>
      </c>
      <c r="T67" s="90" t="str">
        <f t="shared" si="10"/>
        <v>ППГнг(А)-FRHF (4х1,5)</v>
      </c>
      <c r="U67" s="4">
        <v>11.7</v>
      </c>
      <c r="V67" s="4">
        <f t="shared" si="3"/>
        <v>14.04</v>
      </c>
      <c r="W67" s="4" t="str">
        <f t="shared" si="4"/>
        <v>Ø20</v>
      </c>
      <c r="X67" s="4" t="str">
        <f t="shared" si="5"/>
        <v>Ø20</v>
      </c>
    </row>
    <row r="68" spans="17:24" x14ac:dyDescent="0.25">
      <c r="Q68" s="4" t="s">
        <v>218</v>
      </c>
      <c r="R68" s="4">
        <v>5</v>
      </c>
      <c r="S68" s="4">
        <v>1.5</v>
      </c>
      <c r="T68" s="90" t="str">
        <f t="shared" si="10"/>
        <v>ППГнг(А)-FRHF (5х1,5)</v>
      </c>
      <c r="U68" s="4">
        <v>13.1</v>
      </c>
      <c r="V68" s="4">
        <f t="shared" si="3"/>
        <v>15.719999999999999</v>
      </c>
      <c r="W68" s="4" t="str">
        <f t="shared" si="4"/>
        <v>Ø25</v>
      </c>
      <c r="X68" s="4" t="str">
        <f t="shared" si="5"/>
        <v>Ø25</v>
      </c>
    </row>
    <row r="69" spans="17:24" x14ac:dyDescent="0.25">
      <c r="Q69" s="4" t="s">
        <v>218</v>
      </c>
      <c r="R69" s="4">
        <v>1</v>
      </c>
      <c r="S69" s="4">
        <v>2.5</v>
      </c>
      <c r="T69" s="90" t="str">
        <f t="shared" si="10"/>
        <v>ППГнг(А)-FRHF (1х2,5)</v>
      </c>
      <c r="U69" s="4">
        <v>6.9</v>
      </c>
      <c r="V69" s="4">
        <f t="shared" ref="V69:V132" si="11">IF((U69*1.2)&lt;14,14,U69*1.2)</f>
        <v>14</v>
      </c>
      <c r="W69" s="4" t="str">
        <f t="shared" ref="W69:W132" si="12">"Ø"&amp;VLOOKUP(V69,$Z$4:$AA$10,2,TRUE)</f>
        <v>Ø20</v>
      </c>
      <c r="X69" s="4" t="str">
        <f t="shared" ref="X69:X132" si="13">"Ø"&amp;VLOOKUP(V69,$AD$4:$AE$10,2,TRUE)</f>
        <v>Ø20</v>
      </c>
    </row>
    <row r="70" spans="17:24" x14ac:dyDescent="0.25">
      <c r="Q70" s="4" t="s">
        <v>218</v>
      </c>
      <c r="R70" s="4">
        <v>2</v>
      </c>
      <c r="S70" s="4">
        <v>2.5</v>
      </c>
      <c r="T70" s="90" t="str">
        <f t="shared" si="10"/>
        <v>ППГнг(А)-FRHF (2х2,5)</v>
      </c>
      <c r="U70" s="4">
        <v>11.1</v>
      </c>
      <c r="V70" s="4">
        <f t="shared" si="11"/>
        <v>14</v>
      </c>
      <c r="W70" s="4" t="str">
        <f t="shared" si="12"/>
        <v>Ø20</v>
      </c>
      <c r="X70" s="4" t="str">
        <f t="shared" si="13"/>
        <v>Ø20</v>
      </c>
    </row>
    <row r="71" spans="17:24" x14ac:dyDescent="0.25">
      <c r="Q71" s="4" t="s">
        <v>218</v>
      </c>
      <c r="R71" s="4">
        <v>3</v>
      </c>
      <c r="S71" s="4">
        <v>2.5</v>
      </c>
      <c r="T71" s="90" t="str">
        <f t="shared" si="10"/>
        <v>ППГнг(А)-FRHF (3х2,5)</v>
      </c>
      <c r="U71" s="4">
        <v>11.6</v>
      </c>
      <c r="V71" s="4">
        <f t="shared" si="11"/>
        <v>14</v>
      </c>
      <c r="W71" s="4" t="str">
        <f t="shared" si="12"/>
        <v>Ø20</v>
      </c>
      <c r="X71" s="4" t="str">
        <f t="shared" si="13"/>
        <v>Ø20</v>
      </c>
    </row>
    <row r="72" spans="17:24" x14ac:dyDescent="0.25">
      <c r="Q72" s="4" t="s">
        <v>218</v>
      </c>
      <c r="R72" s="4">
        <v>4</v>
      </c>
      <c r="S72" s="4">
        <v>2.5</v>
      </c>
      <c r="T72" s="90" t="str">
        <f t="shared" si="10"/>
        <v>ППГнг(А)-FRHF (4х2,5)</v>
      </c>
      <c r="U72" s="4">
        <v>12.5</v>
      </c>
      <c r="V72" s="4">
        <f t="shared" si="11"/>
        <v>15</v>
      </c>
      <c r="W72" s="4" t="str">
        <f t="shared" si="12"/>
        <v>Ø25</v>
      </c>
      <c r="X72" s="4" t="str">
        <f t="shared" si="13"/>
        <v>Ø25</v>
      </c>
    </row>
    <row r="73" spans="17:24" x14ac:dyDescent="0.25">
      <c r="Q73" s="4" t="s">
        <v>218</v>
      </c>
      <c r="R73" s="4">
        <v>5</v>
      </c>
      <c r="S73" s="4">
        <v>2.5</v>
      </c>
      <c r="T73" s="90" t="str">
        <f t="shared" si="10"/>
        <v>ППГнг(А)-FRHF (5х2,5)</v>
      </c>
      <c r="U73" s="4">
        <v>13.6</v>
      </c>
      <c r="V73" s="4">
        <f t="shared" si="11"/>
        <v>16.32</v>
      </c>
      <c r="W73" s="4" t="str">
        <f t="shared" si="12"/>
        <v>Ø25</v>
      </c>
      <c r="X73" s="4" t="str">
        <f t="shared" si="13"/>
        <v>Ø25</v>
      </c>
    </row>
    <row r="74" spans="17:24" x14ac:dyDescent="0.25">
      <c r="Q74" s="4" t="s">
        <v>218</v>
      </c>
      <c r="R74" s="4">
        <v>1</v>
      </c>
      <c r="S74" s="4">
        <v>4</v>
      </c>
      <c r="T74" s="90" t="str">
        <f t="shared" si="10"/>
        <v>ППГнг(А)-FRHF (1х4)</v>
      </c>
      <c r="U74" s="4">
        <v>7.6</v>
      </c>
      <c r="V74" s="4">
        <f t="shared" si="11"/>
        <v>14</v>
      </c>
      <c r="W74" s="4" t="str">
        <f t="shared" si="12"/>
        <v>Ø20</v>
      </c>
      <c r="X74" s="4" t="str">
        <f t="shared" si="13"/>
        <v>Ø20</v>
      </c>
    </row>
    <row r="75" spans="17:24" x14ac:dyDescent="0.25">
      <c r="Q75" s="4" t="s">
        <v>218</v>
      </c>
      <c r="R75" s="4">
        <v>2</v>
      </c>
      <c r="S75" s="4">
        <v>4</v>
      </c>
      <c r="T75" s="90" t="str">
        <f t="shared" si="10"/>
        <v>ППГнг(А)-FRHF (2х4)</v>
      </c>
      <c r="U75" s="4">
        <v>12.4</v>
      </c>
      <c r="V75" s="4">
        <f t="shared" si="11"/>
        <v>14.879999999999999</v>
      </c>
      <c r="W75" s="4" t="str">
        <f t="shared" si="12"/>
        <v>Ø20</v>
      </c>
      <c r="X75" s="4" t="str">
        <f t="shared" si="13"/>
        <v>Ø25</v>
      </c>
    </row>
    <row r="76" spans="17:24" x14ac:dyDescent="0.25">
      <c r="Q76" s="4" t="s">
        <v>218</v>
      </c>
      <c r="R76" s="4">
        <v>3</v>
      </c>
      <c r="S76" s="4">
        <v>4</v>
      </c>
      <c r="T76" s="90" t="str">
        <f t="shared" si="10"/>
        <v>ППГнг(А)-FRHF (3х4)</v>
      </c>
      <c r="U76" s="4">
        <v>13.1</v>
      </c>
      <c r="V76" s="4">
        <f t="shared" si="11"/>
        <v>15.719999999999999</v>
      </c>
      <c r="W76" s="4" t="str">
        <f t="shared" si="12"/>
        <v>Ø25</v>
      </c>
      <c r="X76" s="4" t="str">
        <f t="shared" si="13"/>
        <v>Ø25</v>
      </c>
    </row>
    <row r="77" spans="17:24" x14ac:dyDescent="0.25">
      <c r="Q77" s="4" t="s">
        <v>218</v>
      </c>
      <c r="R77" s="4">
        <v>4</v>
      </c>
      <c r="S77" s="4">
        <v>4</v>
      </c>
      <c r="T77" s="90" t="str">
        <f t="shared" si="10"/>
        <v>ППГнг(А)-FRHF (4х4)</v>
      </c>
      <c r="U77" s="4">
        <v>14.2</v>
      </c>
      <c r="V77" s="4">
        <f t="shared" si="11"/>
        <v>17.04</v>
      </c>
      <c r="W77" s="4" t="str">
        <f t="shared" si="12"/>
        <v>Ø25</v>
      </c>
      <c r="X77" s="4" t="str">
        <f t="shared" si="13"/>
        <v>Ø25</v>
      </c>
    </row>
    <row r="78" spans="17:24" x14ac:dyDescent="0.25">
      <c r="Q78" s="4" t="s">
        <v>218</v>
      </c>
      <c r="R78" s="4">
        <v>5</v>
      </c>
      <c r="S78" s="4">
        <v>4</v>
      </c>
      <c r="T78" s="90" t="str">
        <f t="shared" si="10"/>
        <v>ППГнг(А)-FRHF (5х4)</v>
      </c>
      <c r="U78" s="4">
        <v>15.4</v>
      </c>
      <c r="V78" s="4">
        <f t="shared" si="11"/>
        <v>18.48</v>
      </c>
      <c r="W78" s="4" t="str">
        <f t="shared" si="12"/>
        <v>Ø25</v>
      </c>
      <c r="X78" s="4" t="str">
        <f t="shared" si="13"/>
        <v>Ø25</v>
      </c>
    </row>
    <row r="79" spans="17:24" x14ac:dyDescent="0.25">
      <c r="Q79" s="4" t="s">
        <v>218</v>
      </c>
      <c r="R79" s="4">
        <v>1</v>
      </c>
      <c r="S79" s="4">
        <v>6</v>
      </c>
      <c r="T79" s="90" t="str">
        <f t="shared" si="10"/>
        <v>ППГнг(А)-FRHF (1х6)</v>
      </c>
      <c r="U79" s="4">
        <v>9</v>
      </c>
      <c r="V79" s="4">
        <f t="shared" si="11"/>
        <v>14</v>
      </c>
      <c r="W79" s="4" t="str">
        <f t="shared" si="12"/>
        <v>Ø20</v>
      </c>
      <c r="X79" s="4" t="str">
        <f t="shared" si="13"/>
        <v>Ø20</v>
      </c>
    </row>
    <row r="80" spans="17:24" x14ac:dyDescent="0.25">
      <c r="Q80" s="4" t="s">
        <v>218</v>
      </c>
      <c r="R80" s="4">
        <v>2</v>
      </c>
      <c r="S80" s="4">
        <v>6</v>
      </c>
      <c r="T80" s="90" t="str">
        <f t="shared" si="10"/>
        <v>ППГнг(А)-FRHF (2х6)</v>
      </c>
      <c r="U80" s="4">
        <v>14</v>
      </c>
      <c r="V80" s="4">
        <f t="shared" si="11"/>
        <v>16.8</v>
      </c>
      <c r="W80" s="4" t="str">
        <f t="shared" si="12"/>
        <v>Ø25</v>
      </c>
      <c r="X80" s="4" t="str">
        <f t="shared" si="13"/>
        <v>Ø25</v>
      </c>
    </row>
    <row r="81" spans="17:24" x14ac:dyDescent="0.25">
      <c r="Q81" s="4" t="s">
        <v>218</v>
      </c>
      <c r="R81" s="4">
        <v>3</v>
      </c>
      <c r="S81" s="4">
        <v>6</v>
      </c>
      <c r="T81" s="90" t="str">
        <f t="shared" si="10"/>
        <v>ППГнг(А)-FRHF (3х6)</v>
      </c>
      <c r="U81" s="4">
        <v>14.8</v>
      </c>
      <c r="V81" s="4">
        <f t="shared" si="11"/>
        <v>17.760000000000002</v>
      </c>
      <c r="W81" s="4" t="str">
        <f t="shared" si="12"/>
        <v>Ø25</v>
      </c>
      <c r="X81" s="4" t="str">
        <f t="shared" si="13"/>
        <v>Ø25</v>
      </c>
    </row>
    <row r="82" spans="17:24" x14ac:dyDescent="0.25">
      <c r="Q82" s="4" t="s">
        <v>218</v>
      </c>
      <c r="R82" s="4">
        <v>4</v>
      </c>
      <c r="S82" s="4">
        <v>6</v>
      </c>
      <c r="T82" s="90" t="str">
        <f t="shared" si="10"/>
        <v>ППГнг(А)-FRHF (4х6)</v>
      </c>
      <c r="U82" s="4">
        <v>16.100000000000001</v>
      </c>
      <c r="V82" s="4">
        <f t="shared" si="11"/>
        <v>19.32</v>
      </c>
      <c r="W82" s="4" t="str">
        <f t="shared" si="12"/>
        <v>Ø32</v>
      </c>
      <c r="X82" s="4" t="str">
        <f t="shared" si="13"/>
        <v>Ø32</v>
      </c>
    </row>
    <row r="83" spans="17:24" x14ac:dyDescent="0.25">
      <c r="Q83" s="4" t="s">
        <v>218</v>
      </c>
      <c r="R83" s="4">
        <v>5</v>
      </c>
      <c r="S83" s="4">
        <v>6</v>
      </c>
      <c r="T83" s="90" t="str">
        <f t="shared" si="10"/>
        <v>ППГнг(А)-FRHF (5х6)</v>
      </c>
      <c r="U83" s="4">
        <v>17.600000000000001</v>
      </c>
      <c r="V83" s="4">
        <f t="shared" si="11"/>
        <v>21.12</v>
      </c>
      <c r="W83" s="4" t="str">
        <f t="shared" si="12"/>
        <v>Ø32</v>
      </c>
      <c r="X83" s="4" t="str">
        <f t="shared" si="13"/>
        <v>Ø32</v>
      </c>
    </row>
    <row r="84" spans="17:24" x14ac:dyDescent="0.25">
      <c r="Q84" s="4" t="s">
        <v>214</v>
      </c>
      <c r="R84" s="4">
        <v>1</v>
      </c>
      <c r="S84" s="4">
        <v>0.75</v>
      </c>
      <c r="T84" s="90" t="str">
        <f t="shared" si="10"/>
        <v>КГВВнг(А)-LS (1х0,75)</v>
      </c>
      <c r="U84" s="4">
        <v>2.2999999999999998</v>
      </c>
      <c r="V84" s="4">
        <f t="shared" si="11"/>
        <v>14</v>
      </c>
      <c r="W84" s="4" t="str">
        <f t="shared" si="12"/>
        <v>Ø20</v>
      </c>
      <c r="X84" s="4" t="str">
        <f t="shared" si="13"/>
        <v>Ø20</v>
      </c>
    </row>
    <row r="85" spans="17:24" x14ac:dyDescent="0.25">
      <c r="Q85" s="97" t="s">
        <v>214</v>
      </c>
      <c r="R85" s="4">
        <v>2</v>
      </c>
      <c r="S85" s="4">
        <v>0.75</v>
      </c>
      <c r="T85" s="90" t="str">
        <f t="shared" si="10"/>
        <v>КГВВнг(А)-LS (2х0,75)</v>
      </c>
      <c r="U85" s="4">
        <v>7</v>
      </c>
      <c r="V85" s="4">
        <f t="shared" si="11"/>
        <v>14</v>
      </c>
      <c r="W85" s="4" t="str">
        <f t="shared" si="12"/>
        <v>Ø20</v>
      </c>
      <c r="X85" s="4" t="str">
        <f t="shared" si="13"/>
        <v>Ø20</v>
      </c>
    </row>
    <row r="86" spans="17:24" x14ac:dyDescent="0.25">
      <c r="Q86" s="97" t="s">
        <v>214</v>
      </c>
      <c r="R86" s="4">
        <v>3</v>
      </c>
      <c r="S86" s="4">
        <v>0.75</v>
      </c>
      <c r="T86" s="90" t="str">
        <f t="shared" si="10"/>
        <v>КГВВнг(А)-LS (3х0,75)</v>
      </c>
      <c r="U86" s="4">
        <v>7.3</v>
      </c>
      <c r="V86" s="4">
        <f t="shared" si="11"/>
        <v>14</v>
      </c>
      <c r="W86" s="4" t="str">
        <f t="shared" si="12"/>
        <v>Ø20</v>
      </c>
      <c r="X86" s="4" t="str">
        <f t="shared" si="13"/>
        <v>Ø20</v>
      </c>
    </row>
    <row r="87" spans="17:24" x14ac:dyDescent="0.25">
      <c r="Q87" s="97" t="s">
        <v>214</v>
      </c>
      <c r="R87" s="4">
        <v>4</v>
      </c>
      <c r="S87" s="4">
        <v>0.75</v>
      </c>
      <c r="T87" s="90" t="str">
        <f t="shared" si="10"/>
        <v>КГВВнг(А)-LS (4х0,75)</v>
      </c>
      <c r="U87" s="4">
        <v>7.9</v>
      </c>
      <c r="V87" s="4">
        <f t="shared" si="11"/>
        <v>14</v>
      </c>
      <c r="W87" s="4" t="str">
        <f t="shared" si="12"/>
        <v>Ø20</v>
      </c>
      <c r="X87" s="4" t="str">
        <f t="shared" si="13"/>
        <v>Ø20</v>
      </c>
    </row>
    <row r="88" spans="17:24" x14ac:dyDescent="0.25">
      <c r="Q88" s="97" t="s">
        <v>214</v>
      </c>
      <c r="R88" s="4">
        <v>5</v>
      </c>
      <c r="S88" s="4">
        <v>0.75</v>
      </c>
      <c r="T88" s="90" t="str">
        <f t="shared" si="10"/>
        <v>КГВВнг(А)-LS (5х0,75)</v>
      </c>
      <c r="U88" s="4">
        <v>9.1999999999999993</v>
      </c>
      <c r="V88" s="4">
        <f t="shared" si="11"/>
        <v>14</v>
      </c>
      <c r="W88" s="4" t="str">
        <f t="shared" si="12"/>
        <v>Ø20</v>
      </c>
      <c r="X88" s="4" t="str">
        <f t="shared" si="13"/>
        <v>Ø20</v>
      </c>
    </row>
    <row r="89" spans="17:24" x14ac:dyDescent="0.25">
      <c r="Q89" s="97" t="s">
        <v>214</v>
      </c>
      <c r="R89" s="4">
        <v>6</v>
      </c>
      <c r="S89" s="4">
        <v>0.75</v>
      </c>
      <c r="T89" s="90" t="str">
        <f t="shared" si="10"/>
        <v>КГВВнг(А)-LS (6х0,75)</v>
      </c>
      <c r="U89" s="4">
        <v>9.6</v>
      </c>
      <c r="V89" s="4">
        <f t="shared" si="11"/>
        <v>14</v>
      </c>
      <c r="W89" s="4" t="str">
        <f t="shared" si="12"/>
        <v>Ø20</v>
      </c>
      <c r="X89" s="4" t="str">
        <f t="shared" si="13"/>
        <v>Ø20</v>
      </c>
    </row>
    <row r="90" spans="17:24" x14ac:dyDescent="0.25">
      <c r="Q90" s="97" t="s">
        <v>214</v>
      </c>
      <c r="R90" s="4">
        <v>7</v>
      </c>
      <c r="S90" s="4">
        <v>0.75</v>
      </c>
      <c r="T90" s="90" t="str">
        <f t="shared" si="10"/>
        <v>КГВВнг(А)-LS (7х0,75)</v>
      </c>
      <c r="U90" s="4">
        <v>9.9</v>
      </c>
      <c r="V90" s="4">
        <f t="shared" si="11"/>
        <v>14</v>
      </c>
      <c r="W90" s="4" t="str">
        <f t="shared" si="12"/>
        <v>Ø20</v>
      </c>
      <c r="X90" s="4" t="str">
        <f t="shared" si="13"/>
        <v>Ø20</v>
      </c>
    </row>
    <row r="91" spans="17:24" x14ac:dyDescent="0.25">
      <c r="Q91" s="97" t="s">
        <v>214</v>
      </c>
      <c r="R91" s="4">
        <v>10</v>
      </c>
      <c r="S91" s="4">
        <v>0.75</v>
      </c>
      <c r="T91" s="90" t="str">
        <f t="shared" si="10"/>
        <v>КГВВнг(А)-LS (10х0,75)</v>
      </c>
      <c r="U91" s="4">
        <v>11.6</v>
      </c>
      <c r="V91" s="4">
        <f t="shared" si="11"/>
        <v>14</v>
      </c>
      <c r="W91" s="4" t="str">
        <f t="shared" si="12"/>
        <v>Ø20</v>
      </c>
      <c r="X91" s="4" t="str">
        <f t="shared" si="13"/>
        <v>Ø20</v>
      </c>
    </row>
    <row r="92" spans="17:24" x14ac:dyDescent="0.25">
      <c r="Q92" s="97" t="s">
        <v>214</v>
      </c>
      <c r="R92" s="4">
        <v>14</v>
      </c>
      <c r="S92" s="4">
        <v>0.75</v>
      </c>
      <c r="T92" s="90" t="str">
        <f t="shared" ref="T92:T96" si="14">Q92&amp;" ("&amp;R92&amp;"х"&amp;S92&amp;")"</f>
        <v>КГВВнг(А)-LS (14х0,75)</v>
      </c>
      <c r="U92" s="4">
        <v>13.1</v>
      </c>
      <c r="V92" s="4">
        <f t="shared" si="11"/>
        <v>15.719999999999999</v>
      </c>
      <c r="W92" s="4" t="str">
        <f t="shared" si="12"/>
        <v>Ø25</v>
      </c>
      <c r="X92" s="4" t="str">
        <f t="shared" si="13"/>
        <v>Ø25</v>
      </c>
    </row>
    <row r="93" spans="17:24" x14ac:dyDescent="0.25">
      <c r="Q93" s="97" t="s">
        <v>214</v>
      </c>
      <c r="R93" s="4">
        <v>19</v>
      </c>
      <c r="S93" s="4">
        <v>0.75</v>
      </c>
      <c r="T93" s="90" t="str">
        <f t="shared" si="14"/>
        <v>КГВВнг(А)-LS (19х0,75)</v>
      </c>
      <c r="U93" s="4">
        <v>14.5</v>
      </c>
      <c r="V93" s="4">
        <f t="shared" si="11"/>
        <v>17.399999999999999</v>
      </c>
      <c r="W93" s="4" t="str">
        <f t="shared" si="12"/>
        <v>Ø25</v>
      </c>
      <c r="X93" s="4" t="str">
        <f t="shared" si="13"/>
        <v>Ø25</v>
      </c>
    </row>
    <row r="94" spans="17:24" x14ac:dyDescent="0.25">
      <c r="Q94" s="97" t="s">
        <v>214</v>
      </c>
      <c r="R94" s="4">
        <v>27</v>
      </c>
      <c r="S94" s="4">
        <v>0.75</v>
      </c>
      <c r="T94" s="90" t="str">
        <f t="shared" si="14"/>
        <v>КГВВнг(А)-LS (27х0,75)</v>
      </c>
      <c r="U94" s="4">
        <v>17.2</v>
      </c>
      <c r="V94" s="4">
        <f t="shared" si="11"/>
        <v>20.639999999999997</v>
      </c>
      <c r="W94" s="4" t="str">
        <f t="shared" si="12"/>
        <v>Ø32</v>
      </c>
      <c r="X94" s="4" t="str">
        <f t="shared" si="13"/>
        <v>Ø32</v>
      </c>
    </row>
    <row r="95" spans="17:24" x14ac:dyDescent="0.25">
      <c r="Q95" s="97" t="s">
        <v>214</v>
      </c>
      <c r="R95" s="4">
        <v>37</v>
      </c>
      <c r="S95" s="4">
        <v>0.75</v>
      </c>
      <c r="T95" s="90" t="str">
        <f t="shared" si="14"/>
        <v>КГВВнг(А)-LS (37х0,75)</v>
      </c>
      <c r="U95" s="4">
        <v>18.5</v>
      </c>
      <c r="V95" s="4">
        <f t="shared" si="11"/>
        <v>22.2</v>
      </c>
      <c r="W95" s="4" t="str">
        <f t="shared" si="12"/>
        <v>Ø32</v>
      </c>
      <c r="X95" s="4" t="str">
        <f t="shared" si="13"/>
        <v>Ø32</v>
      </c>
    </row>
    <row r="96" spans="17:24" x14ac:dyDescent="0.25">
      <c r="Q96" s="97" t="s">
        <v>214</v>
      </c>
      <c r="R96" s="4">
        <v>52</v>
      </c>
      <c r="S96" s="4">
        <v>0.75</v>
      </c>
      <c r="T96" s="90" t="str">
        <f t="shared" si="14"/>
        <v>КГВВнг(А)-LS (52х0,75)</v>
      </c>
      <c r="U96" s="4">
        <v>21.6</v>
      </c>
      <c r="V96" s="4">
        <f t="shared" si="11"/>
        <v>25.92</v>
      </c>
      <c r="W96" s="4" t="str">
        <f t="shared" si="12"/>
        <v>Ø40</v>
      </c>
      <c r="X96" s="4" t="str">
        <f t="shared" si="13"/>
        <v>Ø40</v>
      </c>
    </row>
    <row r="97" spans="17:24" x14ac:dyDescent="0.25">
      <c r="Q97" s="97" t="s">
        <v>214</v>
      </c>
      <c r="R97" s="4">
        <v>1</v>
      </c>
      <c r="S97" s="4">
        <v>1</v>
      </c>
      <c r="T97" s="90" t="str">
        <f t="shared" ref="T97:T101" si="15">Q97&amp;" ("&amp;R97&amp;"х"&amp;S97&amp;")"</f>
        <v>КГВВнг(А)-LS (1х1)</v>
      </c>
      <c r="U97" s="4">
        <v>2.8</v>
      </c>
      <c r="V97" s="4">
        <f t="shared" si="11"/>
        <v>14</v>
      </c>
      <c r="W97" s="4" t="str">
        <f t="shared" si="12"/>
        <v>Ø20</v>
      </c>
      <c r="X97" s="4" t="str">
        <f t="shared" si="13"/>
        <v>Ø20</v>
      </c>
    </row>
    <row r="98" spans="17:24" x14ac:dyDescent="0.25">
      <c r="Q98" s="97" t="s">
        <v>214</v>
      </c>
      <c r="R98" s="4">
        <v>2</v>
      </c>
      <c r="S98" s="4">
        <v>1</v>
      </c>
      <c r="T98" s="90" t="str">
        <f t="shared" si="15"/>
        <v>КГВВнг(А)-LS (2х1)</v>
      </c>
      <c r="U98" s="4">
        <v>7.3</v>
      </c>
      <c r="V98" s="4">
        <f t="shared" si="11"/>
        <v>14</v>
      </c>
      <c r="W98" s="4" t="str">
        <f t="shared" si="12"/>
        <v>Ø20</v>
      </c>
      <c r="X98" s="4" t="str">
        <f t="shared" si="13"/>
        <v>Ø20</v>
      </c>
    </row>
    <row r="99" spans="17:24" x14ac:dyDescent="0.25">
      <c r="Q99" s="97" t="s">
        <v>214</v>
      </c>
      <c r="R99" s="4">
        <v>3</v>
      </c>
      <c r="S99" s="4">
        <v>1</v>
      </c>
      <c r="T99" s="90" t="str">
        <f t="shared" si="15"/>
        <v>КГВВнг(А)-LS (3х1)</v>
      </c>
      <c r="U99" s="4">
        <v>7.7</v>
      </c>
      <c r="V99" s="4">
        <f t="shared" si="11"/>
        <v>14</v>
      </c>
      <c r="W99" s="4" t="str">
        <f t="shared" si="12"/>
        <v>Ø20</v>
      </c>
      <c r="X99" s="4" t="str">
        <f t="shared" si="13"/>
        <v>Ø20</v>
      </c>
    </row>
    <row r="100" spans="17:24" x14ac:dyDescent="0.25">
      <c r="Q100" s="97" t="s">
        <v>214</v>
      </c>
      <c r="R100" s="4">
        <v>4</v>
      </c>
      <c r="S100" s="4">
        <v>1</v>
      </c>
      <c r="T100" s="90" t="str">
        <f t="shared" si="15"/>
        <v>КГВВнг(А)-LS (4х1)</v>
      </c>
      <c r="U100" s="4">
        <v>8.3000000000000007</v>
      </c>
      <c r="V100" s="4">
        <f t="shared" si="11"/>
        <v>14</v>
      </c>
      <c r="W100" s="4" t="str">
        <f t="shared" si="12"/>
        <v>Ø20</v>
      </c>
      <c r="X100" s="4" t="str">
        <f t="shared" si="13"/>
        <v>Ø20</v>
      </c>
    </row>
    <row r="101" spans="17:24" x14ac:dyDescent="0.25">
      <c r="Q101" s="97" t="s">
        <v>214</v>
      </c>
      <c r="R101" s="4">
        <v>5</v>
      </c>
      <c r="S101" s="4">
        <v>1</v>
      </c>
      <c r="T101" s="90" t="str">
        <f t="shared" si="15"/>
        <v>КГВВнг(А)-LS (5х1)</v>
      </c>
      <c r="U101" s="4">
        <v>9.6</v>
      </c>
      <c r="V101" s="4">
        <f t="shared" si="11"/>
        <v>14</v>
      </c>
      <c r="W101" s="4" t="str">
        <f t="shared" si="12"/>
        <v>Ø20</v>
      </c>
      <c r="X101" s="4" t="str">
        <f t="shared" si="13"/>
        <v>Ø20</v>
      </c>
    </row>
    <row r="102" spans="17:24" x14ac:dyDescent="0.25">
      <c r="Q102" s="97" t="s">
        <v>214</v>
      </c>
      <c r="R102" s="4">
        <v>7</v>
      </c>
      <c r="S102" s="4">
        <v>1</v>
      </c>
      <c r="T102" s="90" t="str">
        <f t="shared" ref="T102:T113" si="16">Q102&amp;" ("&amp;R102&amp;"х"&amp;S102&amp;")"</f>
        <v>КГВВнг(А)-LS (7х1)</v>
      </c>
      <c r="U102" s="4">
        <v>10.4</v>
      </c>
      <c r="V102" s="4">
        <f t="shared" si="11"/>
        <v>14</v>
      </c>
      <c r="W102" s="4" t="str">
        <f t="shared" si="12"/>
        <v>Ø20</v>
      </c>
      <c r="X102" s="4" t="str">
        <f t="shared" si="13"/>
        <v>Ø20</v>
      </c>
    </row>
    <row r="103" spans="17:24" x14ac:dyDescent="0.25">
      <c r="Q103" s="97" t="s">
        <v>214</v>
      </c>
      <c r="R103" s="4">
        <v>10</v>
      </c>
      <c r="S103" s="4">
        <v>1</v>
      </c>
      <c r="T103" s="90" t="str">
        <f t="shared" si="16"/>
        <v>КГВВнг(А)-LS (10х1)</v>
      </c>
      <c r="U103" s="4">
        <v>12.8</v>
      </c>
      <c r="V103" s="4">
        <f t="shared" si="11"/>
        <v>15.36</v>
      </c>
      <c r="W103" s="4" t="str">
        <f t="shared" si="12"/>
        <v>Ø25</v>
      </c>
      <c r="X103" s="4" t="str">
        <f t="shared" si="13"/>
        <v>Ø25</v>
      </c>
    </row>
    <row r="104" spans="17:24" x14ac:dyDescent="0.25">
      <c r="Q104" s="97" t="s">
        <v>214</v>
      </c>
      <c r="R104" s="4">
        <v>14</v>
      </c>
      <c r="S104" s="4">
        <v>1</v>
      </c>
      <c r="T104" s="90" t="str">
        <f t="shared" si="16"/>
        <v>КГВВнг(А)-LS (14х1)</v>
      </c>
      <c r="U104" s="4">
        <v>13.9</v>
      </c>
      <c r="V104" s="4">
        <f t="shared" si="11"/>
        <v>16.68</v>
      </c>
      <c r="W104" s="4" t="str">
        <f t="shared" si="12"/>
        <v>Ø25</v>
      </c>
      <c r="X104" s="4" t="str">
        <f t="shared" si="13"/>
        <v>Ø25</v>
      </c>
    </row>
    <row r="105" spans="17:24" x14ac:dyDescent="0.25">
      <c r="Q105" s="97" t="s">
        <v>214</v>
      </c>
      <c r="R105" s="4">
        <v>19</v>
      </c>
      <c r="S105" s="4">
        <v>1</v>
      </c>
      <c r="T105" s="90" t="str">
        <f t="shared" si="16"/>
        <v>КГВВнг(А)-LS (19х1)</v>
      </c>
      <c r="U105" s="4">
        <v>14.6</v>
      </c>
      <c r="V105" s="4">
        <f t="shared" si="11"/>
        <v>17.52</v>
      </c>
      <c r="W105" s="4" t="str">
        <f t="shared" si="12"/>
        <v>Ø25</v>
      </c>
      <c r="X105" s="4" t="str">
        <f t="shared" si="13"/>
        <v>Ø25</v>
      </c>
    </row>
    <row r="106" spans="17:24" x14ac:dyDescent="0.25">
      <c r="Q106" s="97" t="s">
        <v>214</v>
      </c>
      <c r="R106" s="4">
        <v>27</v>
      </c>
      <c r="S106" s="4">
        <v>1</v>
      </c>
      <c r="T106" s="90" t="str">
        <f t="shared" si="16"/>
        <v>КГВВнг(А)-LS (27х1)</v>
      </c>
      <c r="U106" s="4">
        <v>17.3</v>
      </c>
      <c r="V106" s="4">
        <f t="shared" si="11"/>
        <v>20.76</v>
      </c>
      <c r="W106" s="4" t="str">
        <f t="shared" si="12"/>
        <v>Ø32</v>
      </c>
      <c r="X106" s="4" t="str">
        <f t="shared" si="13"/>
        <v>Ø32</v>
      </c>
    </row>
    <row r="107" spans="17:24" x14ac:dyDescent="0.25">
      <c r="Q107" s="97" t="s">
        <v>214</v>
      </c>
      <c r="R107" s="4">
        <v>37</v>
      </c>
      <c r="S107" s="4">
        <v>1</v>
      </c>
      <c r="T107" s="90" t="str">
        <f t="shared" si="16"/>
        <v>КГВВнг(А)-LS (37х1)</v>
      </c>
      <c r="U107" s="4">
        <v>19.600000000000001</v>
      </c>
      <c r="V107" s="4">
        <f t="shared" si="11"/>
        <v>23.52</v>
      </c>
      <c r="W107" s="4" t="str">
        <f t="shared" si="12"/>
        <v>Ø32</v>
      </c>
      <c r="X107" s="4" t="str">
        <f t="shared" si="13"/>
        <v>Ø32</v>
      </c>
    </row>
    <row r="108" spans="17:24" x14ac:dyDescent="0.25">
      <c r="Q108" s="97" t="s">
        <v>214</v>
      </c>
      <c r="R108" s="4">
        <v>52</v>
      </c>
      <c r="S108" s="4">
        <v>1</v>
      </c>
      <c r="T108" s="90" t="str">
        <f t="shared" si="16"/>
        <v>КГВВнг(А)-LS (52х1)</v>
      </c>
      <c r="U108" s="4">
        <v>22.9</v>
      </c>
      <c r="V108" s="4">
        <f t="shared" si="11"/>
        <v>27.479999999999997</v>
      </c>
      <c r="W108" s="4" t="str">
        <f t="shared" si="12"/>
        <v>Ø40</v>
      </c>
      <c r="X108" s="4" t="str">
        <f t="shared" si="13"/>
        <v>Ø40</v>
      </c>
    </row>
    <row r="109" spans="17:24" x14ac:dyDescent="0.25">
      <c r="Q109" s="97" t="s">
        <v>214</v>
      </c>
      <c r="R109" s="4">
        <v>1</v>
      </c>
      <c r="S109" s="4">
        <v>1.5</v>
      </c>
      <c r="T109" s="90" t="str">
        <f t="shared" si="16"/>
        <v>КГВВнг(А)-LS (1х1,5)</v>
      </c>
      <c r="U109" s="4">
        <v>5.6</v>
      </c>
      <c r="V109" s="4">
        <f t="shared" si="11"/>
        <v>14</v>
      </c>
      <c r="W109" s="4" t="str">
        <f t="shared" si="12"/>
        <v>Ø20</v>
      </c>
      <c r="X109" s="4" t="str">
        <f t="shared" si="13"/>
        <v>Ø20</v>
      </c>
    </row>
    <row r="110" spans="17:24" x14ac:dyDescent="0.25">
      <c r="Q110" s="97" t="s">
        <v>214</v>
      </c>
      <c r="R110" s="4">
        <v>2</v>
      </c>
      <c r="S110" s="4">
        <v>1.5</v>
      </c>
      <c r="T110" s="90" t="str">
        <f t="shared" si="16"/>
        <v>КГВВнг(А)-LS (2х1,5)</v>
      </c>
      <c r="U110" s="4">
        <v>8.1999999999999993</v>
      </c>
      <c r="V110" s="4">
        <f t="shared" si="11"/>
        <v>14</v>
      </c>
      <c r="W110" s="4" t="str">
        <f t="shared" si="12"/>
        <v>Ø20</v>
      </c>
      <c r="X110" s="4" t="str">
        <f t="shared" si="13"/>
        <v>Ø20</v>
      </c>
    </row>
    <row r="111" spans="17:24" x14ac:dyDescent="0.25">
      <c r="Q111" s="97" t="s">
        <v>214</v>
      </c>
      <c r="R111" s="4">
        <v>3</v>
      </c>
      <c r="S111" s="4">
        <v>1.5</v>
      </c>
      <c r="T111" s="90" t="str">
        <f t="shared" si="16"/>
        <v>КГВВнг(А)-LS (3х1,5)</v>
      </c>
      <c r="U111" s="4">
        <v>9.3000000000000007</v>
      </c>
      <c r="V111" s="4">
        <f t="shared" si="11"/>
        <v>14</v>
      </c>
      <c r="W111" s="4" t="str">
        <f t="shared" si="12"/>
        <v>Ø20</v>
      </c>
      <c r="X111" s="4" t="str">
        <f t="shared" si="13"/>
        <v>Ø20</v>
      </c>
    </row>
    <row r="112" spans="17:24" x14ac:dyDescent="0.25">
      <c r="Q112" s="97" t="s">
        <v>214</v>
      </c>
      <c r="R112" s="4">
        <v>4</v>
      </c>
      <c r="S112" s="4">
        <v>1.5</v>
      </c>
      <c r="T112" s="90" t="str">
        <f t="shared" si="16"/>
        <v>КГВВнг(А)-LS (4х1,5)</v>
      </c>
      <c r="U112" s="4">
        <v>10</v>
      </c>
      <c r="V112" s="4">
        <f t="shared" si="11"/>
        <v>14</v>
      </c>
      <c r="W112" s="4" t="str">
        <f t="shared" si="12"/>
        <v>Ø20</v>
      </c>
      <c r="X112" s="4" t="str">
        <f t="shared" si="13"/>
        <v>Ø20</v>
      </c>
    </row>
    <row r="113" spans="17:24" x14ac:dyDescent="0.25">
      <c r="Q113" s="97" t="s">
        <v>214</v>
      </c>
      <c r="R113" s="4">
        <v>5</v>
      </c>
      <c r="S113" s="4">
        <v>1.5</v>
      </c>
      <c r="T113" s="90" t="str">
        <f t="shared" si="16"/>
        <v>КГВВнг(А)-LS (5х1,5)</v>
      </c>
      <c r="U113" s="4">
        <v>11.2</v>
      </c>
      <c r="V113" s="4">
        <f t="shared" si="11"/>
        <v>14</v>
      </c>
      <c r="W113" s="4" t="str">
        <f t="shared" si="12"/>
        <v>Ø20</v>
      </c>
      <c r="X113" s="4" t="str">
        <f t="shared" si="13"/>
        <v>Ø20</v>
      </c>
    </row>
    <row r="114" spans="17:24" x14ac:dyDescent="0.25">
      <c r="Q114" s="97" t="s">
        <v>214</v>
      </c>
      <c r="R114" s="4">
        <v>7</v>
      </c>
      <c r="S114" s="4">
        <v>1.5</v>
      </c>
      <c r="T114" s="90" t="str">
        <f t="shared" ref="T114:T158" si="17">Q114&amp;" ("&amp;R114&amp;"х"&amp;S114&amp;")"</f>
        <v>КГВВнг(А)-LS (7х1,5)</v>
      </c>
      <c r="U114" s="4">
        <v>11.8</v>
      </c>
      <c r="V114" s="4">
        <f t="shared" si="11"/>
        <v>14.16</v>
      </c>
      <c r="W114" s="4" t="str">
        <f t="shared" si="12"/>
        <v>Ø20</v>
      </c>
      <c r="X114" s="4" t="str">
        <f t="shared" si="13"/>
        <v>Ø20</v>
      </c>
    </row>
    <row r="115" spans="17:24" x14ac:dyDescent="0.25">
      <c r="Q115" s="97" t="s">
        <v>214</v>
      </c>
      <c r="R115" s="4">
        <v>10</v>
      </c>
      <c r="S115" s="4">
        <v>1.5</v>
      </c>
      <c r="T115" s="90" t="str">
        <f t="shared" si="17"/>
        <v>КГВВнг(А)-LS (10х1,5)</v>
      </c>
      <c r="U115" s="4">
        <v>14.7</v>
      </c>
      <c r="V115" s="4">
        <f t="shared" si="11"/>
        <v>17.639999999999997</v>
      </c>
      <c r="W115" s="4" t="str">
        <f t="shared" si="12"/>
        <v>Ø25</v>
      </c>
      <c r="X115" s="4" t="str">
        <f t="shared" si="13"/>
        <v>Ø25</v>
      </c>
    </row>
    <row r="116" spans="17:24" x14ac:dyDescent="0.25">
      <c r="Q116" s="97" t="s">
        <v>214</v>
      </c>
      <c r="R116" s="4">
        <v>14</v>
      </c>
      <c r="S116" s="4">
        <v>1.5</v>
      </c>
      <c r="T116" s="90" t="str">
        <f t="shared" si="17"/>
        <v>КГВВнг(А)-LS (14х1,5)</v>
      </c>
      <c r="U116" s="4">
        <v>15.9</v>
      </c>
      <c r="V116" s="4">
        <f t="shared" si="11"/>
        <v>19.079999999999998</v>
      </c>
      <c r="W116" s="4" t="str">
        <f t="shared" si="12"/>
        <v>Ø32</v>
      </c>
      <c r="X116" s="4" t="str">
        <f t="shared" si="13"/>
        <v>Ø32</v>
      </c>
    </row>
    <row r="117" spans="17:24" x14ac:dyDescent="0.25">
      <c r="Q117" s="97" t="s">
        <v>214</v>
      </c>
      <c r="R117" s="4">
        <v>19</v>
      </c>
      <c r="S117" s="4">
        <v>1.5</v>
      </c>
      <c r="T117" s="90" t="str">
        <f t="shared" si="17"/>
        <v>КГВВнг(А)-LS (19х1,5)</v>
      </c>
      <c r="U117" s="4">
        <v>17.600000000000001</v>
      </c>
      <c r="V117" s="4">
        <f t="shared" si="11"/>
        <v>21.12</v>
      </c>
      <c r="W117" s="4" t="str">
        <f t="shared" si="12"/>
        <v>Ø32</v>
      </c>
      <c r="X117" s="4" t="str">
        <f t="shared" si="13"/>
        <v>Ø32</v>
      </c>
    </row>
    <row r="118" spans="17:24" x14ac:dyDescent="0.25">
      <c r="Q118" s="97" t="s">
        <v>214</v>
      </c>
      <c r="R118" s="4">
        <v>27</v>
      </c>
      <c r="S118" s="4">
        <v>1.5</v>
      </c>
      <c r="T118" s="90" t="str">
        <f t="shared" si="17"/>
        <v>КГВВнг(А)-LS (27х1,5)</v>
      </c>
      <c r="U118" s="4">
        <v>21.4</v>
      </c>
      <c r="V118" s="4">
        <f t="shared" si="11"/>
        <v>25.679999999999996</v>
      </c>
      <c r="W118" s="4" t="str">
        <f t="shared" si="12"/>
        <v>Ø40</v>
      </c>
      <c r="X118" s="4" t="str">
        <f t="shared" si="13"/>
        <v>Ø40</v>
      </c>
    </row>
    <row r="119" spans="17:24" x14ac:dyDescent="0.25">
      <c r="Q119" s="97" t="s">
        <v>214</v>
      </c>
      <c r="R119" s="4">
        <v>37</v>
      </c>
      <c r="S119" s="4">
        <v>1.5</v>
      </c>
      <c r="T119" s="90" t="str">
        <f t="shared" si="17"/>
        <v>КГВВнг(А)-LS (37х1,5)</v>
      </c>
      <c r="U119" s="4">
        <v>22.3</v>
      </c>
      <c r="V119" s="4">
        <f t="shared" si="11"/>
        <v>26.76</v>
      </c>
      <c r="W119" s="4" t="str">
        <f t="shared" si="12"/>
        <v>Ø40</v>
      </c>
      <c r="X119" s="4" t="str">
        <f t="shared" si="13"/>
        <v>Ø40</v>
      </c>
    </row>
    <row r="120" spans="17:24" x14ac:dyDescent="0.25">
      <c r="Q120" s="97" t="s">
        <v>214</v>
      </c>
      <c r="R120" s="4">
        <v>52</v>
      </c>
      <c r="S120" s="4">
        <v>1.5</v>
      </c>
      <c r="T120" s="90" t="str">
        <f t="shared" si="17"/>
        <v>КГВВнг(А)-LS (52х1,5)</v>
      </c>
      <c r="U120" s="4">
        <v>25.3</v>
      </c>
      <c r="V120" s="4">
        <f t="shared" si="11"/>
        <v>30.36</v>
      </c>
      <c r="W120" s="4" t="str">
        <f t="shared" si="12"/>
        <v>Ø40</v>
      </c>
      <c r="X120" s="4" t="str">
        <f t="shared" si="13"/>
        <v>Ø40</v>
      </c>
    </row>
    <row r="121" spans="17:24" x14ac:dyDescent="0.25">
      <c r="Q121" s="97" t="s">
        <v>214</v>
      </c>
      <c r="R121" s="4">
        <v>1</v>
      </c>
      <c r="S121" s="4">
        <v>2.5</v>
      </c>
      <c r="T121" s="90" t="str">
        <f t="shared" si="17"/>
        <v>КГВВнг(А)-LS (1х2,5)</v>
      </c>
      <c r="U121" s="4">
        <v>6.1</v>
      </c>
      <c r="V121" s="4">
        <f t="shared" si="11"/>
        <v>14</v>
      </c>
      <c r="W121" s="4" t="str">
        <f t="shared" si="12"/>
        <v>Ø20</v>
      </c>
      <c r="X121" s="4" t="str">
        <f t="shared" si="13"/>
        <v>Ø20</v>
      </c>
    </row>
    <row r="122" spans="17:24" x14ac:dyDescent="0.25">
      <c r="Q122" s="97" t="s">
        <v>214</v>
      </c>
      <c r="R122" s="4">
        <v>2</v>
      </c>
      <c r="S122" s="4">
        <v>2.5</v>
      </c>
      <c r="T122" s="90" t="str">
        <f t="shared" si="17"/>
        <v>КГВВнг(А)-LS (2х2,5)</v>
      </c>
      <c r="U122" s="4">
        <v>10.1</v>
      </c>
      <c r="V122" s="4">
        <f t="shared" si="11"/>
        <v>14</v>
      </c>
      <c r="W122" s="4" t="str">
        <f t="shared" si="12"/>
        <v>Ø20</v>
      </c>
      <c r="X122" s="4" t="str">
        <f t="shared" si="13"/>
        <v>Ø20</v>
      </c>
    </row>
    <row r="123" spans="17:24" x14ac:dyDescent="0.25">
      <c r="Q123" s="97" t="s">
        <v>214</v>
      </c>
      <c r="R123" s="4">
        <v>3</v>
      </c>
      <c r="S123" s="4">
        <v>2.5</v>
      </c>
      <c r="T123" s="90" t="str">
        <f t="shared" si="17"/>
        <v>КГВВнг(А)-LS (3х2,5)</v>
      </c>
      <c r="U123" s="4">
        <v>10.6</v>
      </c>
      <c r="V123" s="4">
        <f t="shared" si="11"/>
        <v>14</v>
      </c>
      <c r="W123" s="4" t="str">
        <f t="shared" si="12"/>
        <v>Ø20</v>
      </c>
      <c r="X123" s="4" t="str">
        <f t="shared" si="13"/>
        <v>Ø20</v>
      </c>
    </row>
    <row r="124" spans="17:24" x14ac:dyDescent="0.25">
      <c r="Q124" s="97" t="s">
        <v>214</v>
      </c>
      <c r="R124" s="4">
        <v>4</v>
      </c>
      <c r="S124" s="4">
        <v>2.5</v>
      </c>
      <c r="T124" s="90" t="str">
        <f t="shared" si="17"/>
        <v>КГВВнг(А)-LS (4х2,5)</v>
      </c>
      <c r="U124" s="4">
        <v>11.6</v>
      </c>
      <c r="V124" s="4">
        <f t="shared" si="11"/>
        <v>14</v>
      </c>
      <c r="W124" s="4" t="str">
        <f t="shared" si="12"/>
        <v>Ø20</v>
      </c>
      <c r="X124" s="4" t="str">
        <f t="shared" si="13"/>
        <v>Ø20</v>
      </c>
    </row>
    <row r="125" spans="17:24" x14ac:dyDescent="0.25">
      <c r="Q125" s="97" t="s">
        <v>214</v>
      </c>
      <c r="R125" s="4">
        <v>5</v>
      </c>
      <c r="S125" s="4">
        <v>2.5</v>
      </c>
      <c r="T125" s="90" t="str">
        <f t="shared" si="17"/>
        <v>КГВВнг(А)-LS (5х2,5)</v>
      </c>
      <c r="U125" s="4">
        <v>11</v>
      </c>
      <c r="V125" s="4">
        <f t="shared" si="11"/>
        <v>14</v>
      </c>
      <c r="W125" s="4" t="str">
        <f t="shared" si="12"/>
        <v>Ø20</v>
      </c>
      <c r="X125" s="4" t="str">
        <f t="shared" si="13"/>
        <v>Ø20</v>
      </c>
    </row>
    <row r="126" spans="17:24" x14ac:dyDescent="0.25">
      <c r="Q126" s="97" t="s">
        <v>214</v>
      </c>
      <c r="R126" s="4">
        <v>7</v>
      </c>
      <c r="S126" s="4">
        <v>2.5</v>
      </c>
      <c r="T126" s="90" t="str">
        <f t="shared" si="17"/>
        <v>КГВВнг(А)-LS (7х2,5)</v>
      </c>
      <c r="U126" s="4">
        <v>11.8</v>
      </c>
      <c r="V126" s="4">
        <f t="shared" si="11"/>
        <v>14.16</v>
      </c>
      <c r="W126" s="4" t="str">
        <f t="shared" si="12"/>
        <v>Ø20</v>
      </c>
      <c r="X126" s="4" t="str">
        <f t="shared" si="13"/>
        <v>Ø20</v>
      </c>
    </row>
    <row r="127" spans="17:24" x14ac:dyDescent="0.25">
      <c r="Q127" s="97" t="s">
        <v>214</v>
      </c>
      <c r="R127" s="4">
        <v>10</v>
      </c>
      <c r="S127" s="4">
        <v>2.5</v>
      </c>
      <c r="T127" s="90" t="str">
        <f t="shared" si="17"/>
        <v>КГВВнг(А)-LS (10х2,5)</v>
      </c>
      <c r="U127" s="4">
        <v>14.8</v>
      </c>
      <c r="V127" s="4">
        <f t="shared" si="11"/>
        <v>17.760000000000002</v>
      </c>
      <c r="W127" s="4" t="str">
        <f t="shared" si="12"/>
        <v>Ø25</v>
      </c>
      <c r="X127" s="4" t="str">
        <f t="shared" si="13"/>
        <v>Ø25</v>
      </c>
    </row>
    <row r="128" spans="17:24" x14ac:dyDescent="0.25">
      <c r="Q128" s="97" t="s">
        <v>214</v>
      </c>
      <c r="R128" s="4">
        <v>14</v>
      </c>
      <c r="S128" s="4">
        <v>2.5</v>
      </c>
      <c r="T128" s="90" t="str">
        <f t="shared" si="17"/>
        <v>КГВВнг(А)-LS (14х2,5)</v>
      </c>
      <c r="U128" s="4">
        <v>16</v>
      </c>
      <c r="V128" s="4">
        <f t="shared" si="11"/>
        <v>19.2</v>
      </c>
      <c r="W128" s="4" t="str">
        <f t="shared" si="12"/>
        <v>Ø32</v>
      </c>
      <c r="X128" s="4" t="str">
        <f t="shared" si="13"/>
        <v>Ø32</v>
      </c>
    </row>
    <row r="129" spans="17:24" x14ac:dyDescent="0.25">
      <c r="Q129" s="97" t="s">
        <v>214</v>
      </c>
      <c r="R129" s="4">
        <v>19</v>
      </c>
      <c r="S129" s="4">
        <v>2.5</v>
      </c>
      <c r="T129" s="90" t="str">
        <f t="shared" si="17"/>
        <v>КГВВнг(А)-LS (19х2,5)</v>
      </c>
      <c r="U129" s="4">
        <v>17.7</v>
      </c>
      <c r="V129" s="4">
        <f t="shared" si="11"/>
        <v>21.24</v>
      </c>
      <c r="W129" s="4" t="str">
        <f t="shared" si="12"/>
        <v>Ø32</v>
      </c>
      <c r="X129" s="4" t="str">
        <f t="shared" si="13"/>
        <v>Ø32</v>
      </c>
    </row>
    <row r="130" spans="17:24" x14ac:dyDescent="0.25">
      <c r="Q130" s="97" t="s">
        <v>214</v>
      </c>
      <c r="R130" s="4">
        <v>27</v>
      </c>
      <c r="S130" s="4">
        <v>2.5</v>
      </c>
      <c r="T130" s="90" t="str">
        <f t="shared" si="17"/>
        <v>КГВВнг(А)-LS (27х2,5)</v>
      </c>
      <c r="U130" s="4">
        <v>21.5</v>
      </c>
      <c r="V130" s="4">
        <f t="shared" si="11"/>
        <v>25.8</v>
      </c>
      <c r="W130" s="4" t="str">
        <f t="shared" si="12"/>
        <v>Ø40</v>
      </c>
      <c r="X130" s="4" t="str">
        <f t="shared" si="13"/>
        <v>Ø40</v>
      </c>
    </row>
    <row r="131" spans="17:24" x14ac:dyDescent="0.25">
      <c r="Q131" s="97" t="s">
        <v>214</v>
      </c>
      <c r="R131" s="4">
        <v>37</v>
      </c>
      <c r="S131" s="4">
        <v>2.5</v>
      </c>
      <c r="T131" s="90" t="str">
        <f t="shared" si="17"/>
        <v>КГВВнг(А)-LS (37х2,5)</v>
      </c>
      <c r="U131" s="4">
        <v>24.4</v>
      </c>
      <c r="V131" s="4">
        <f t="shared" si="11"/>
        <v>29.279999999999998</v>
      </c>
      <c r="W131" s="4" t="str">
        <f t="shared" si="12"/>
        <v>Ø40</v>
      </c>
      <c r="X131" s="4" t="str">
        <f t="shared" si="13"/>
        <v>Ø40</v>
      </c>
    </row>
    <row r="132" spans="17:24" x14ac:dyDescent="0.25">
      <c r="Q132" s="97" t="s">
        <v>214</v>
      </c>
      <c r="R132" s="4">
        <v>1</v>
      </c>
      <c r="S132" s="4">
        <v>4</v>
      </c>
      <c r="T132" s="90" t="str">
        <f t="shared" si="17"/>
        <v>КГВВнг(А)-LS (1х4)</v>
      </c>
      <c r="U132" s="4">
        <v>6.8</v>
      </c>
      <c r="V132" s="4">
        <f t="shared" si="11"/>
        <v>14</v>
      </c>
      <c r="W132" s="4" t="str">
        <f t="shared" si="12"/>
        <v>Ø20</v>
      </c>
      <c r="X132" s="4" t="str">
        <f t="shared" si="13"/>
        <v>Ø20</v>
      </c>
    </row>
    <row r="133" spans="17:24" x14ac:dyDescent="0.25">
      <c r="Q133" s="97" t="s">
        <v>214</v>
      </c>
      <c r="R133" s="4">
        <v>2</v>
      </c>
      <c r="S133" s="4">
        <v>4</v>
      </c>
      <c r="T133" s="90" t="str">
        <f t="shared" si="17"/>
        <v>КГВВнг(А)-LS (2х4)</v>
      </c>
      <c r="U133" s="4">
        <v>11.1</v>
      </c>
      <c r="V133" s="4">
        <f t="shared" ref="V133:V158" si="18">IF((U133*1.2)&lt;14,14,U133*1.2)</f>
        <v>14</v>
      </c>
      <c r="W133" s="4" t="str">
        <f t="shared" ref="W133:W196" si="19">"Ø"&amp;VLOOKUP(V133,$Z$4:$AA$10,2,TRUE)</f>
        <v>Ø20</v>
      </c>
      <c r="X133" s="4" t="str">
        <f t="shared" ref="X133:X196" si="20">"Ø"&amp;VLOOKUP(V133,$AD$4:$AE$10,2,TRUE)</f>
        <v>Ø20</v>
      </c>
    </row>
    <row r="134" spans="17:24" x14ac:dyDescent="0.25">
      <c r="Q134" s="97" t="s">
        <v>214</v>
      </c>
      <c r="R134" s="4">
        <v>3</v>
      </c>
      <c r="S134" s="4">
        <v>4</v>
      </c>
      <c r="T134" s="90" t="str">
        <f t="shared" si="17"/>
        <v>КГВВнг(А)-LS (3х4)</v>
      </c>
      <c r="U134" s="4">
        <v>11.8</v>
      </c>
      <c r="V134" s="4">
        <f t="shared" si="18"/>
        <v>14.16</v>
      </c>
      <c r="W134" s="4" t="str">
        <f t="shared" si="19"/>
        <v>Ø20</v>
      </c>
      <c r="X134" s="4" t="str">
        <f t="shared" si="20"/>
        <v>Ø20</v>
      </c>
    </row>
    <row r="135" spans="17:24" x14ac:dyDescent="0.25">
      <c r="Q135" s="97" t="s">
        <v>214</v>
      </c>
      <c r="R135" s="4">
        <v>4</v>
      </c>
      <c r="S135" s="4">
        <v>4</v>
      </c>
      <c r="T135" s="90" t="str">
        <f t="shared" si="17"/>
        <v>КГВВнг(А)-LS (4х4)</v>
      </c>
      <c r="U135" s="4">
        <v>12.8</v>
      </c>
      <c r="V135" s="4">
        <f t="shared" si="18"/>
        <v>15.36</v>
      </c>
      <c r="W135" s="4" t="str">
        <f t="shared" si="19"/>
        <v>Ø25</v>
      </c>
      <c r="X135" s="4" t="str">
        <f t="shared" si="20"/>
        <v>Ø25</v>
      </c>
    </row>
    <row r="136" spans="17:24" x14ac:dyDescent="0.25">
      <c r="Q136" s="97" t="s">
        <v>214</v>
      </c>
      <c r="R136" s="4">
        <v>5</v>
      </c>
      <c r="S136" s="4">
        <v>4</v>
      </c>
      <c r="T136" s="90" t="str">
        <f t="shared" si="17"/>
        <v>КГВВнг(А)-LS (5х4)</v>
      </c>
      <c r="U136" s="4">
        <v>14</v>
      </c>
      <c r="V136" s="4">
        <f t="shared" si="18"/>
        <v>16.8</v>
      </c>
      <c r="W136" s="4" t="str">
        <f t="shared" si="19"/>
        <v>Ø25</v>
      </c>
      <c r="X136" s="4" t="str">
        <f t="shared" si="20"/>
        <v>Ø25</v>
      </c>
    </row>
    <row r="137" spans="17:24" x14ac:dyDescent="0.25">
      <c r="Q137" s="97" t="s">
        <v>214</v>
      </c>
      <c r="R137" s="4">
        <v>7</v>
      </c>
      <c r="S137" s="4">
        <v>4</v>
      </c>
      <c r="T137" s="90" t="str">
        <f t="shared" si="17"/>
        <v>КГВВнг(А)-LS (7х4)</v>
      </c>
      <c r="U137" s="4">
        <v>15.1</v>
      </c>
      <c r="V137" s="4">
        <f t="shared" si="18"/>
        <v>18.119999999999997</v>
      </c>
      <c r="W137" s="4" t="str">
        <f t="shared" si="19"/>
        <v>Ø25</v>
      </c>
      <c r="X137" s="4" t="str">
        <f t="shared" si="20"/>
        <v>Ø25</v>
      </c>
    </row>
    <row r="138" spans="17:24" x14ac:dyDescent="0.25">
      <c r="Q138" s="97" t="s">
        <v>214</v>
      </c>
      <c r="R138" s="4">
        <v>10</v>
      </c>
      <c r="S138" s="4">
        <v>4</v>
      </c>
      <c r="T138" s="90" t="str">
        <f t="shared" si="17"/>
        <v>КГВВнг(А)-LS (10х4)</v>
      </c>
      <c r="U138" s="4">
        <v>17.600000000000001</v>
      </c>
      <c r="V138" s="4">
        <f t="shared" si="18"/>
        <v>21.12</v>
      </c>
      <c r="W138" s="4" t="str">
        <f t="shared" si="19"/>
        <v>Ø32</v>
      </c>
      <c r="X138" s="4" t="str">
        <f t="shared" si="20"/>
        <v>Ø32</v>
      </c>
    </row>
    <row r="139" spans="17:24" x14ac:dyDescent="0.25">
      <c r="Q139" s="97" t="s">
        <v>214</v>
      </c>
      <c r="R139" s="4">
        <v>1</v>
      </c>
      <c r="S139" s="4">
        <v>6</v>
      </c>
      <c r="T139" s="90" t="str">
        <f t="shared" si="17"/>
        <v>КГВВнг(А)-LS (1х6)</v>
      </c>
      <c r="U139" s="4">
        <v>7.3</v>
      </c>
      <c r="V139" s="4">
        <f t="shared" si="18"/>
        <v>14</v>
      </c>
      <c r="W139" s="4" t="str">
        <f t="shared" si="19"/>
        <v>Ø20</v>
      </c>
      <c r="X139" s="4" t="str">
        <f t="shared" si="20"/>
        <v>Ø20</v>
      </c>
    </row>
    <row r="140" spans="17:24" x14ac:dyDescent="0.25">
      <c r="Q140" s="97" t="s">
        <v>214</v>
      </c>
      <c r="R140" s="4">
        <v>2</v>
      </c>
      <c r="S140" s="4">
        <v>6</v>
      </c>
      <c r="T140" s="90" t="str">
        <f t="shared" si="17"/>
        <v>КГВВнг(А)-LS (2х6)</v>
      </c>
      <c r="U140" s="4">
        <v>12.3</v>
      </c>
      <c r="V140" s="4">
        <f t="shared" si="18"/>
        <v>14.76</v>
      </c>
      <c r="W140" s="4" t="str">
        <f t="shared" si="19"/>
        <v>Ø20</v>
      </c>
      <c r="X140" s="4" t="str">
        <f t="shared" si="20"/>
        <v>Ø25</v>
      </c>
    </row>
    <row r="141" spans="17:24" x14ac:dyDescent="0.25">
      <c r="Q141" s="97" t="s">
        <v>214</v>
      </c>
      <c r="R141" s="4">
        <v>3</v>
      </c>
      <c r="S141" s="4">
        <v>6</v>
      </c>
      <c r="T141" s="90" t="str">
        <f t="shared" si="17"/>
        <v>КГВВнг(А)-LS (3х6)</v>
      </c>
      <c r="U141" s="4">
        <v>13</v>
      </c>
      <c r="V141" s="4">
        <f t="shared" si="18"/>
        <v>15.6</v>
      </c>
      <c r="W141" s="4" t="str">
        <f t="shared" si="19"/>
        <v>Ø25</v>
      </c>
      <c r="X141" s="4" t="str">
        <f t="shared" si="20"/>
        <v>Ø25</v>
      </c>
    </row>
    <row r="142" spans="17:24" x14ac:dyDescent="0.25">
      <c r="Q142" s="97" t="s">
        <v>214</v>
      </c>
      <c r="R142" s="4">
        <v>4</v>
      </c>
      <c r="S142" s="4">
        <v>6</v>
      </c>
      <c r="T142" s="90" t="str">
        <f t="shared" si="17"/>
        <v>КГВВнг(А)-LS (4х6)</v>
      </c>
      <c r="U142" s="4">
        <v>14.2</v>
      </c>
      <c r="V142" s="4">
        <f t="shared" si="18"/>
        <v>17.04</v>
      </c>
      <c r="W142" s="4" t="str">
        <f t="shared" si="19"/>
        <v>Ø25</v>
      </c>
      <c r="X142" s="4" t="str">
        <f t="shared" si="20"/>
        <v>Ø25</v>
      </c>
    </row>
    <row r="143" spans="17:24" x14ac:dyDescent="0.25">
      <c r="Q143" s="97" t="s">
        <v>214</v>
      </c>
      <c r="R143" s="4">
        <v>5</v>
      </c>
      <c r="S143" s="4">
        <v>6</v>
      </c>
      <c r="T143" s="90" t="str">
        <f t="shared" si="17"/>
        <v>КГВВнг(А)-LS (5х6)</v>
      </c>
      <c r="U143" s="4">
        <v>15.6</v>
      </c>
      <c r="V143" s="4">
        <f t="shared" si="18"/>
        <v>18.72</v>
      </c>
      <c r="W143" s="4" t="str">
        <f t="shared" si="19"/>
        <v>Ø25</v>
      </c>
      <c r="X143" s="4" t="str">
        <f t="shared" si="20"/>
        <v>Ø32</v>
      </c>
    </row>
    <row r="144" spans="17:24" x14ac:dyDescent="0.25">
      <c r="Q144" s="4" t="s">
        <v>318</v>
      </c>
      <c r="R144" s="4">
        <v>1</v>
      </c>
      <c r="S144" s="4">
        <v>1.5</v>
      </c>
      <c r="T144" s="90" t="str">
        <f t="shared" si="17"/>
        <v>ПуГВ (1х1,5)</v>
      </c>
      <c r="U144" s="4">
        <v>3</v>
      </c>
      <c r="V144" s="4">
        <f t="shared" si="18"/>
        <v>14</v>
      </c>
      <c r="W144" s="4" t="str">
        <f t="shared" si="19"/>
        <v>Ø20</v>
      </c>
      <c r="X144" s="4" t="str">
        <f t="shared" si="20"/>
        <v>Ø20</v>
      </c>
    </row>
    <row r="145" spans="17:24" x14ac:dyDescent="0.25">
      <c r="Q145" s="4" t="s">
        <v>318</v>
      </c>
      <c r="R145" s="4">
        <v>1</v>
      </c>
      <c r="S145" s="4">
        <v>2.5</v>
      </c>
      <c r="T145" s="90" t="str">
        <f t="shared" si="17"/>
        <v>ПуГВ (1х2,5)</v>
      </c>
      <c r="U145" s="4">
        <v>3.6</v>
      </c>
      <c r="V145" s="4">
        <f t="shared" si="18"/>
        <v>14</v>
      </c>
      <c r="W145" s="4" t="str">
        <f t="shared" si="19"/>
        <v>Ø20</v>
      </c>
      <c r="X145" s="4" t="str">
        <f t="shared" si="20"/>
        <v>Ø20</v>
      </c>
    </row>
    <row r="146" spans="17:24" x14ac:dyDescent="0.25">
      <c r="Q146" s="4" t="s">
        <v>318</v>
      </c>
      <c r="R146" s="4">
        <v>1</v>
      </c>
      <c r="S146" s="4">
        <v>4</v>
      </c>
      <c r="T146" s="90" t="str">
        <f t="shared" si="17"/>
        <v>ПуГВ (1х4)</v>
      </c>
      <c r="U146" s="4">
        <v>3.9</v>
      </c>
      <c r="V146" s="4">
        <f t="shared" si="18"/>
        <v>14</v>
      </c>
      <c r="W146" s="4" t="str">
        <f t="shared" si="19"/>
        <v>Ø20</v>
      </c>
      <c r="X146" s="4" t="str">
        <f t="shared" si="20"/>
        <v>Ø20</v>
      </c>
    </row>
    <row r="147" spans="17:24" x14ac:dyDescent="0.25">
      <c r="Q147" s="4" t="s">
        <v>318</v>
      </c>
      <c r="R147" s="4">
        <v>1</v>
      </c>
      <c r="S147" s="4">
        <v>6</v>
      </c>
      <c r="T147" s="90" t="str">
        <f t="shared" si="17"/>
        <v>ПуГВ (1х6)</v>
      </c>
      <c r="U147" s="4">
        <v>4.7</v>
      </c>
      <c r="V147" s="4">
        <f t="shared" si="18"/>
        <v>14</v>
      </c>
      <c r="W147" s="4" t="str">
        <f t="shared" si="19"/>
        <v>Ø20</v>
      </c>
      <c r="X147" s="4" t="str">
        <f t="shared" si="20"/>
        <v>Ø20</v>
      </c>
    </row>
    <row r="148" spans="17:24" x14ac:dyDescent="0.25">
      <c r="Q148" s="4" t="s">
        <v>318</v>
      </c>
      <c r="R148" s="4">
        <v>1</v>
      </c>
      <c r="S148" s="4">
        <v>10</v>
      </c>
      <c r="T148" s="90" t="str">
        <f t="shared" si="17"/>
        <v>ПуГВ (1х10)</v>
      </c>
      <c r="U148" s="4">
        <v>6</v>
      </c>
      <c r="V148" s="4">
        <f t="shared" si="18"/>
        <v>14</v>
      </c>
      <c r="W148" s="4" t="str">
        <f t="shared" si="19"/>
        <v>Ø20</v>
      </c>
      <c r="X148" s="4" t="str">
        <f t="shared" si="20"/>
        <v>Ø20</v>
      </c>
    </row>
    <row r="149" spans="17:24" x14ac:dyDescent="0.25">
      <c r="Q149" s="4" t="s">
        <v>318</v>
      </c>
      <c r="R149" s="4">
        <v>1</v>
      </c>
      <c r="S149" s="4">
        <v>16</v>
      </c>
      <c r="T149" s="90" t="str">
        <f t="shared" si="17"/>
        <v>ПуГВ (1х16)</v>
      </c>
      <c r="U149" s="4">
        <v>7.6</v>
      </c>
      <c r="V149" s="4">
        <f t="shared" si="18"/>
        <v>14</v>
      </c>
      <c r="W149" s="4" t="str">
        <f t="shared" si="19"/>
        <v>Ø20</v>
      </c>
      <c r="X149" s="4" t="str">
        <f t="shared" si="20"/>
        <v>Ø20</v>
      </c>
    </row>
    <row r="150" spans="17:24" x14ac:dyDescent="0.25">
      <c r="Q150" s="4" t="s">
        <v>318</v>
      </c>
      <c r="R150" s="4">
        <v>1</v>
      </c>
      <c r="S150" s="4">
        <v>25</v>
      </c>
      <c r="T150" s="90" t="str">
        <f t="shared" si="17"/>
        <v>ПуГВ (1х25)</v>
      </c>
      <c r="U150" s="4">
        <v>9.6</v>
      </c>
      <c r="V150" s="4">
        <f t="shared" si="18"/>
        <v>14</v>
      </c>
      <c r="W150" s="4" t="str">
        <f t="shared" si="19"/>
        <v>Ø20</v>
      </c>
      <c r="X150" s="4" t="str">
        <f t="shared" si="20"/>
        <v>Ø20</v>
      </c>
    </row>
    <row r="151" spans="17:24" x14ac:dyDescent="0.25">
      <c r="Q151" s="4" t="s">
        <v>318</v>
      </c>
      <c r="R151" s="4">
        <v>1</v>
      </c>
      <c r="S151" s="4">
        <v>35</v>
      </c>
      <c r="T151" s="90" t="str">
        <f t="shared" si="17"/>
        <v>ПуГВ (1х35)</v>
      </c>
      <c r="U151" s="4">
        <v>10.9</v>
      </c>
      <c r="V151" s="4">
        <f t="shared" si="18"/>
        <v>14</v>
      </c>
      <c r="W151" s="4" t="str">
        <f t="shared" si="19"/>
        <v>Ø20</v>
      </c>
      <c r="X151" s="4" t="str">
        <f t="shared" si="20"/>
        <v>Ø20</v>
      </c>
    </row>
    <row r="152" spans="17:24" x14ac:dyDescent="0.25">
      <c r="Q152" s="4" t="s">
        <v>318</v>
      </c>
      <c r="R152" s="4">
        <v>1</v>
      </c>
      <c r="S152" s="4">
        <v>50</v>
      </c>
      <c r="T152" s="90" t="str">
        <f t="shared" si="17"/>
        <v>ПуГВ (1х50)</v>
      </c>
      <c r="U152" s="4">
        <v>12.6</v>
      </c>
      <c r="V152" s="4">
        <f t="shared" si="18"/>
        <v>15.12</v>
      </c>
      <c r="W152" s="4" t="str">
        <f t="shared" si="19"/>
        <v>Ø25</v>
      </c>
      <c r="X152" s="4" t="str">
        <f t="shared" si="20"/>
        <v>Ø25</v>
      </c>
    </row>
    <row r="153" spans="17:24" x14ac:dyDescent="0.25">
      <c r="Q153" s="4" t="s">
        <v>318</v>
      </c>
      <c r="R153" s="4">
        <v>1</v>
      </c>
      <c r="S153" s="4">
        <v>70</v>
      </c>
      <c r="T153" s="90" t="str">
        <f t="shared" si="17"/>
        <v>ПуГВ (1х70)</v>
      </c>
      <c r="U153" s="4">
        <v>14.6</v>
      </c>
      <c r="V153" s="4">
        <f t="shared" si="18"/>
        <v>17.52</v>
      </c>
      <c r="W153" s="4" t="str">
        <f t="shared" si="19"/>
        <v>Ø25</v>
      </c>
      <c r="X153" s="4" t="str">
        <f t="shared" si="20"/>
        <v>Ø25</v>
      </c>
    </row>
    <row r="154" spans="17:24" x14ac:dyDescent="0.25">
      <c r="Q154" s="4" t="s">
        <v>318</v>
      </c>
      <c r="R154" s="4">
        <v>1</v>
      </c>
      <c r="S154" s="4">
        <v>95</v>
      </c>
      <c r="T154" s="90" t="str">
        <f t="shared" si="17"/>
        <v>ПуГВ (1х95)</v>
      </c>
      <c r="U154" s="4">
        <v>17.2</v>
      </c>
      <c r="V154" s="4">
        <f t="shared" si="18"/>
        <v>20.639999999999997</v>
      </c>
      <c r="W154" s="4" t="str">
        <f t="shared" si="19"/>
        <v>Ø32</v>
      </c>
      <c r="X154" s="4" t="str">
        <f t="shared" si="20"/>
        <v>Ø32</v>
      </c>
    </row>
    <row r="155" spans="17:24" x14ac:dyDescent="0.25">
      <c r="Q155" s="4" t="s">
        <v>318</v>
      </c>
      <c r="R155" s="4">
        <v>1</v>
      </c>
      <c r="S155" s="4">
        <v>120</v>
      </c>
      <c r="T155" s="90" t="str">
        <f t="shared" si="17"/>
        <v>ПуГВ (1х120)</v>
      </c>
      <c r="U155" s="4">
        <v>18.8</v>
      </c>
      <c r="V155" s="4">
        <f t="shared" si="18"/>
        <v>22.56</v>
      </c>
      <c r="W155" s="4" t="str">
        <f t="shared" si="19"/>
        <v>Ø32</v>
      </c>
      <c r="X155" s="4" t="str">
        <f t="shared" si="20"/>
        <v>Ø32</v>
      </c>
    </row>
    <row r="156" spans="17:24" x14ac:dyDescent="0.25">
      <c r="Q156" s="4" t="s">
        <v>318</v>
      </c>
      <c r="R156" s="4">
        <v>1</v>
      </c>
      <c r="S156" s="4">
        <v>150</v>
      </c>
      <c r="T156" s="90" t="str">
        <f t="shared" si="17"/>
        <v>ПуГВ (1х150)</v>
      </c>
      <c r="U156" s="4">
        <v>21</v>
      </c>
      <c r="V156" s="4">
        <f t="shared" si="18"/>
        <v>25.2</v>
      </c>
      <c r="W156" s="4" t="str">
        <f t="shared" si="19"/>
        <v>Ø40</v>
      </c>
      <c r="X156" s="4" t="str">
        <f t="shared" si="20"/>
        <v>Ø40</v>
      </c>
    </row>
    <row r="157" spans="17:24" x14ac:dyDescent="0.25">
      <c r="Q157" s="4" t="s">
        <v>318</v>
      </c>
      <c r="R157" s="4">
        <v>1</v>
      </c>
      <c r="S157" s="4">
        <v>185</v>
      </c>
      <c r="T157" s="90" t="str">
        <f t="shared" si="17"/>
        <v>ПуГВ (1х185)</v>
      </c>
      <c r="U157" s="4">
        <v>23.4</v>
      </c>
      <c r="V157" s="4">
        <f t="shared" si="18"/>
        <v>28.08</v>
      </c>
      <c r="W157" s="4" t="str">
        <f t="shared" si="19"/>
        <v>Ø40</v>
      </c>
      <c r="X157" s="4" t="str">
        <f t="shared" si="20"/>
        <v>Ø40</v>
      </c>
    </row>
    <row r="158" spans="17:24" x14ac:dyDescent="0.25">
      <c r="Q158" s="4" t="s">
        <v>318</v>
      </c>
      <c r="R158" s="4">
        <v>1</v>
      </c>
      <c r="S158" s="4">
        <v>240</v>
      </c>
      <c r="T158" s="90" t="str">
        <f t="shared" si="17"/>
        <v>ПуГВ (1х240)</v>
      </c>
      <c r="U158" s="4">
        <v>27.3</v>
      </c>
      <c r="V158" s="4">
        <f t="shared" si="18"/>
        <v>32.76</v>
      </c>
      <c r="W158" s="4" t="str">
        <f t="shared" si="19"/>
        <v>Ø50</v>
      </c>
      <c r="X158" s="4" t="str">
        <f t="shared" si="20"/>
        <v>Ø50</v>
      </c>
    </row>
    <row r="159" spans="17:24" x14ac:dyDescent="0.25">
      <c r="Q159" s="4"/>
      <c r="R159" s="4"/>
      <c r="S159" s="4"/>
      <c r="T159" s="90" t="s">
        <v>396</v>
      </c>
      <c r="U159" s="4">
        <v>4.9000000000000004</v>
      </c>
      <c r="V159" s="4">
        <f t="shared" ref="V159:V196" si="21">U159*1.2</f>
        <v>5.88</v>
      </c>
      <c r="W159" s="4" t="str">
        <f t="shared" si="19"/>
        <v>Ø16</v>
      </c>
      <c r="X159" s="4" t="str">
        <f t="shared" si="20"/>
        <v>Ø16</v>
      </c>
    </row>
    <row r="160" spans="17:24" x14ac:dyDescent="0.25">
      <c r="Q160" s="4"/>
      <c r="R160" s="4"/>
      <c r="S160" s="4"/>
      <c r="T160" s="90" t="s">
        <v>359</v>
      </c>
      <c r="U160" s="4">
        <v>7</v>
      </c>
      <c r="V160" s="4">
        <f t="shared" si="21"/>
        <v>8.4</v>
      </c>
      <c r="W160" s="4" t="str">
        <f t="shared" si="19"/>
        <v>Ø16</v>
      </c>
      <c r="X160" s="4" t="str">
        <f t="shared" si="20"/>
        <v>Ø16</v>
      </c>
    </row>
    <row r="161" spans="17:24" x14ac:dyDescent="0.25">
      <c r="Q161" s="4"/>
      <c r="R161" s="4"/>
      <c r="S161" s="4"/>
      <c r="T161" s="90" t="s">
        <v>341</v>
      </c>
      <c r="U161" s="4"/>
      <c r="V161" s="4">
        <f t="shared" si="21"/>
        <v>0</v>
      </c>
      <c r="W161" s="4" t="str">
        <f t="shared" si="19"/>
        <v>Ø16</v>
      </c>
      <c r="X161" s="4" t="str">
        <f t="shared" si="20"/>
        <v>Ø16</v>
      </c>
    </row>
    <row r="162" spans="17:24" x14ac:dyDescent="0.25">
      <c r="Q162" s="4"/>
      <c r="R162" s="4"/>
      <c r="S162" s="4"/>
      <c r="T162" s="90" t="s">
        <v>342</v>
      </c>
      <c r="U162" s="4"/>
      <c r="V162" s="4">
        <f t="shared" si="21"/>
        <v>0</v>
      </c>
      <c r="W162" s="4" t="str">
        <f t="shared" si="19"/>
        <v>Ø16</v>
      </c>
      <c r="X162" s="4" t="str">
        <f t="shared" si="20"/>
        <v>Ø16</v>
      </c>
    </row>
    <row r="163" spans="17:24" x14ac:dyDescent="0.25">
      <c r="Q163" s="4"/>
      <c r="R163" s="4"/>
      <c r="S163" s="4"/>
      <c r="T163" s="90" t="s">
        <v>361</v>
      </c>
      <c r="U163" s="4"/>
      <c r="V163" s="4">
        <f t="shared" si="21"/>
        <v>0</v>
      </c>
      <c r="W163" s="4" t="str">
        <f t="shared" si="19"/>
        <v>Ø16</v>
      </c>
      <c r="X163" s="4" t="str">
        <f t="shared" si="20"/>
        <v>Ø16</v>
      </c>
    </row>
    <row r="164" spans="17:24" x14ac:dyDescent="0.25">
      <c r="Q164" s="4" t="s">
        <v>337</v>
      </c>
      <c r="R164" s="4"/>
      <c r="S164" s="4"/>
      <c r="T164" s="90"/>
      <c r="U164" s="4"/>
      <c r="V164" s="4">
        <f t="shared" si="21"/>
        <v>0</v>
      </c>
      <c r="W164" s="4" t="str">
        <f t="shared" si="19"/>
        <v>Ø16</v>
      </c>
      <c r="X164" s="4" t="str">
        <f t="shared" si="20"/>
        <v>Ø16</v>
      </c>
    </row>
    <row r="165" spans="17:24" x14ac:dyDescent="0.25">
      <c r="Q165" s="4"/>
      <c r="R165" s="4"/>
      <c r="S165" s="4"/>
      <c r="T165" s="90"/>
      <c r="U165" s="4"/>
      <c r="V165" s="4">
        <f t="shared" si="21"/>
        <v>0</v>
      </c>
      <c r="W165" s="4" t="str">
        <f t="shared" si="19"/>
        <v>Ø16</v>
      </c>
      <c r="X165" s="4" t="str">
        <f t="shared" si="20"/>
        <v>Ø16</v>
      </c>
    </row>
    <row r="166" spans="17:24" x14ac:dyDescent="0.25">
      <c r="Q166" s="4"/>
      <c r="R166" s="4"/>
      <c r="S166" s="4"/>
      <c r="T166" s="90"/>
      <c r="U166" s="4"/>
      <c r="V166" s="4">
        <f t="shared" si="21"/>
        <v>0</v>
      </c>
      <c r="W166" s="4" t="str">
        <f t="shared" si="19"/>
        <v>Ø16</v>
      </c>
      <c r="X166" s="4" t="str">
        <f t="shared" si="20"/>
        <v>Ø16</v>
      </c>
    </row>
    <row r="167" spans="17:24" x14ac:dyDescent="0.25">
      <c r="Q167" s="4" t="s">
        <v>338</v>
      </c>
      <c r="R167" s="4"/>
      <c r="S167" s="4"/>
      <c r="T167" s="90"/>
      <c r="U167" s="4"/>
      <c r="V167" s="4">
        <f t="shared" si="21"/>
        <v>0</v>
      </c>
      <c r="W167" s="4" t="str">
        <f t="shared" si="19"/>
        <v>Ø16</v>
      </c>
      <c r="X167" s="4" t="str">
        <f t="shared" si="20"/>
        <v>Ø16</v>
      </c>
    </row>
    <row r="168" spans="17:24" x14ac:dyDescent="0.25">
      <c r="Q168" s="4" t="s">
        <v>340</v>
      </c>
      <c r="R168" s="4"/>
      <c r="S168" s="4"/>
      <c r="T168" s="90"/>
      <c r="U168" s="4"/>
      <c r="V168" s="4">
        <f t="shared" si="21"/>
        <v>0</v>
      </c>
      <c r="W168" s="4" t="str">
        <f t="shared" si="19"/>
        <v>Ø16</v>
      </c>
      <c r="X168" s="4" t="str">
        <f t="shared" si="20"/>
        <v>Ø16</v>
      </c>
    </row>
    <row r="169" spans="17:24" x14ac:dyDescent="0.25">
      <c r="Q169" s="4"/>
      <c r="R169" s="4"/>
      <c r="S169" s="4"/>
      <c r="T169" s="90"/>
      <c r="U169" s="4"/>
      <c r="V169" s="4">
        <f t="shared" si="21"/>
        <v>0</v>
      </c>
      <c r="W169" s="4" t="str">
        <f t="shared" si="19"/>
        <v>Ø16</v>
      </c>
      <c r="X169" s="4" t="str">
        <f t="shared" si="20"/>
        <v>Ø16</v>
      </c>
    </row>
    <row r="170" spans="17:24" x14ac:dyDescent="0.25">
      <c r="Q170" s="4"/>
      <c r="R170" s="4"/>
      <c r="S170" s="4"/>
      <c r="T170" s="90" t="s">
        <v>339</v>
      </c>
      <c r="U170" s="4"/>
      <c r="V170" s="4">
        <f t="shared" si="21"/>
        <v>0</v>
      </c>
      <c r="W170" s="4" t="str">
        <f t="shared" si="19"/>
        <v>Ø16</v>
      </c>
      <c r="X170" s="4" t="str">
        <f t="shared" si="20"/>
        <v>Ø16</v>
      </c>
    </row>
    <row r="171" spans="17:24" x14ac:dyDescent="0.25">
      <c r="Q171" s="4"/>
      <c r="R171" s="4"/>
      <c r="S171" s="4"/>
      <c r="T171" s="90"/>
      <c r="U171" s="4"/>
      <c r="V171" s="4">
        <f t="shared" si="21"/>
        <v>0</v>
      </c>
      <c r="W171" s="4" t="str">
        <f t="shared" si="19"/>
        <v>Ø16</v>
      </c>
      <c r="X171" s="4" t="str">
        <f t="shared" si="20"/>
        <v>Ø16</v>
      </c>
    </row>
    <row r="172" spans="17:24" x14ac:dyDescent="0.25">
      <c r="Q172" s="4"/>
      <c r="R172" s="4"/>
      <c r="S172" s="4"/>
      <c r="T172" s="90"/>
      <c r="U172" s="97"/>
      <c r="V172" s="97"/>
      <c r="W172" s="97"/>
      <c r="X172" s="97"/>
    </row>
    <row r="173" spans="17:24" x14ac:dyDescent="0.25">
      <c r="Q173" s="4"/>
      <c r="R173" s="4"/>
      <c r="S173" s="4"/>
      <c r="T173" s="90"/>
      <c r="U173" s="4"/>
      <c r="V173" s="4">
        <f t="shared" si="21"/>
        <v>0</v>
      </c>
      <c r="W173" s="4" t="str">
        <f t="shared" si="19"/>
        <v>Ø16</v>
      </c>
      <c r="X173" s="4" t="str">
        <f t="shared" si="20"/>
        <v>Ø16</v>
      </c>
    </row>
    <row r="174" spans="17:24" x14ac:dyDescent="0.25">
      <c r="Q174" s="4"/>
      <c r="R174" s="4"/>
      <c r="S174" s="4"/>
      <c r="T174" s="90"/>
      <c r="U174" s="4"/>
      <c r="V174" s="4">
        <f t="shared" si="21"/>
        <v>0</v>
      </c>
      <c r="W174" s="4" t="str">
        <f t="shared" si="19"/>
        <v>Ø16</v>
      </c>
      <c r="X174" s="4" t="str">
        <f t="shared" si="20"/>
        <v>Ø16</v>
      </c>
    </row>
    <row r="175" spans="17:24" x14ac:dyDescent="0.25">
      <c r="Q175" s="4"/>
      <c r="R175" s="4"/>
      <c r="S175" s="4"/>
      <c r="T175" s="90"/>
      <c r="U175" s="4"/>
      <c r="V175" s="4">
        <f t="shared" si="21"/>
        <v>0</v>
      </c>
      <c r="W175" s="4" t="str">
        <f t="shared" si="19"/>
        <v>Ø16</v>
      </c>
      <c r="X175" s="4" t="str">
        <f t="shared" si="20"/>
        <v>Ø16</v>
      </c>
    </row>
    <row r="176" spans="17:24" x14ac:dyDescent="0.25">
      <c r="Q176" s="4"/>
      <c r="R176" s="4"/>
      <c r="S176" s="4"/>
      <c r="T176" s="90"/>
      <c r="U176" s="4"/>
      <c r="V176" s="4">
        <f t="shared" si="21"/>
        <v>0</v>
      </c>
      <c r="W176" s="4" t="str">
        <f t="shared" si="19"/>
        <v>Ø16</v>
      </c>
      <c r="X176" s="4" t="str">
        <f t="shared" si="20"/>
        <v>Ø16</v>
      </c>
    </row>
    <row r="177" spans="17:24" x14ac:dyDescent="0.25">
      <c r="Q177" s="4"/>
      <c r="R177" s="4"/>
      <c r="S177" s="4"/>
      <c r="T177" s="90"/>
      <c r="U177" s="4"/>
      <c r="V177" s="4">
        <f t="shared" si="21"/>
        <v>0</v>
      </c>
      <c r="W177" s="4" t="str">
        <f t="shared" si="19"/>
        <v>Ø16</v>
      </c>
      <c r="X177" s="4" t="str">
        <f t="shared" si="20"/>
        <v>Ø16</v>
      </c>
    </row>
    <row r="178" spans="17:24" x14ac:dyDescent="0.25">
      <c r="Q178" s="4"/>
      <c r="R178" s="4"/>
      <c r="S178" s="4"/>
      <c r="T178" s="90"/>
      <c r="U178" s="4"/>
      <c r="V178" s="4">
        <f t="shared" si="21"/>
        <v>0</v>
      </c>
      <c r="W178" s="4" t="str">
        <f t="shared" si="19"/>
        <v>Ø16</v>
      </c>
      <c r="X178" s="4" t="str">
        <f t="shared" si="20"/>
        <v>Ø16</v>
      </c>
    </row>
    <row r="179" spans="17:24" x14ac:dyDescent="0.25">
      <c r="Q179" s="4"/>
      <c r="R179" s="4"/>
      <c r="S179" s="4"/>
      <c r="T179" s="90"/>
      <c r="U179" s="4"/>
      <c r="V179" s="4">
        <f t="shared" si="21"/>
        <v>0</v>
      </c>
      <c r="W179" s="4" t="str">
        <f t="shared" si="19"/>
        <v>Ø16</v>
      </c>
      <c r="X179" s="4" t="str">
        <f t="shared" si="20"/>
        <v>Ø16</v>
      </c>
    </row>
    <row r="180" spans="17:24" x14ac:dyDescent="0.25">
      <c r="Q180" s="4"/>
      <c r="R180" s="4"/>
      <c r="S180" s="4"/>
      <c r="T180" s="90"/>
      <c r="U180" s="4"/>
      <c r="V180" s="4">
        <f t="shared" si="21"/>
        <v>0</v>
      </c>
      <c r="W180" s="4" t="str">
        <f t="shared" si="19"/>
        <v>Ø16</v>
      </c>
      <c r="X180" s="4" t="str">
        <f t="shared" si="20"/>
        <v>Ø16</v>
      </c>
    </row>
    <row r="181" spans="17:24" x14ac:dyDescent="0.25">
      <c r="Q181" s="4"/>
      <c r="R181" s="4"/>
      <c r="S181" s="4"/>
      <c r="T181" s="90"/>
      <c r="U181" s="4"/>
      <c r="V181" s="4">
        <f t="shared" si="21"/>
        <v>0</v>
      </c>
      <c r="W181" s="4" t="str">
        <f t="shared" si="19"/>
        <v>Ø16</v>
      </c>
      <c r="X181" s="4" t="str">
        <f t="shared" si="20"/>
        <v>Ø16</v>
      </c>
    </row>
    <row r="182" spans="17:24" x14ac:dyDescent="0.25">
      <c r="Q182" s="4"/>
      <c r="R182" s="4"/>
      <c r="S182" s="4"/>
      <c r="T182" s="90"/>
      <c r="U182" s="4"/>
      <c r="V182" s="4">
        <f t="shared" si="21"/>
        <v>0</v>
      </c>
      <c r="W182" s="4" t="str">
        <f t="shared" si="19"/>
        <v>Ø16</v>
      </c>
      <c r="X182" s="4" t="str">
        <f t="shared" si="20"/>
        <v>Ø16</v>
      </c>
    </row>
    <row r="183" spans="17:24" x14ac:dyDescent="0.25">
      <c r="Q183" s="4"/>
      <c r="R183" s="4"/>
      <c r="S183" s="4"/>
      <c r="T183" s="90"/>
      <c r="U183" s="4"/>
      <c r="V183" s="4">
        <f t="shared" si="21"/>
        <v>0</v>
      </c>
      <c r="W183" s="4" t="str">
        <f t="shared" si="19"/>
        <v>Ø16</v>
      </c>
      <c r="X183" s="4" t="str">
        <f t="shared" si="20"/>
        <v>Ø16</v>
      </c>
    </row>
    <row r="184" spans="17:24" x14ac:dyDescent="0.25">
      <c r="Q184" s="4"/>
      <c r="R184" s="4"/>
      <c r="S184" s="4"/>
      <c r="T184" s="90"/>
      <c r="U184" s="4"/>
      <c r="V184" s="4">
        <f t="shared" si="21"/>
        <v>0</v>
      </c>
      <c r="W184" s="4" t="str">
        <f t="shared" si="19"/>
        <v>Ø16</v>
      </c>
      <c r="X184" s="4" t="str">
        <f t="shared" si="20"/>
        <v>Ø16</v>
      </c>
    </row>
    <row r="185" spans="17:24" x14ac:dyDescent="0.25">
      <c r="Q185" s="4"/>
      <c r="R185" s="4"/>
      <c r="S185" s="4"/>
      <c r="T185" s="90"/>
      <c r="U185" s="4"/>
      <c r="V185" s="4">
        <f t="shared" si="21"/>
        <v>0</v>
      </c>
      <c r="W185" s="4" t="str">
        <f t="shared" si="19"/>
        <v>Ø16</v>
      </c>
      <c r="X185" s="4" t="str">
        <f t="shared" si="20"/>
        <v>Ø16</v>
      </c>
    </row>
    <row r="186" spans="17:24" x14ac:dyDescent="0.25">
      <c r="Q186" s="4"/>
      <c r="R186" s="4"/>
      <c r="S186" s="4"/>
      <c r="T186" s="90"/>
      <c r="U186" s="4"/>
      <c r="V186" s="4">
        <f t="shared" si="21"/>
        <v>0</v>
      </c>
      <c r="W186" s="4" t="str">
        <f t="shared" si="19"/>
        <v>Ø16</v>
      </c>
      <c r="X186" s="4" t="str">
        <f t="shared" si="20"/>
        <v>Ø16</v>
      </c>
    </row>
    <row r="187" spans="17:24" x14ac:dyDescent="0.25">
      <c r="Q187" s="4"/>
      <c r="R187" s="4"/>
      <c r="S187" s="4"/>
      <c r="T187" s="90"/>
      <c r="U187" s="4"/>
      <c r="V187" s="4">
        <f t="shared" si="21"/>
        <v>0</v>
      </c>
      <c r="W187" s="4" t="str">
        <f t="shared" si="19"/>
        <v>Ø16</v>
      </c>
      <c r="X187" s="4" t="str">
        <f t="shared" si="20"/>
        <v>Ø16</v>
      </c>
    </row>
    <row r="188" spans="17:24" x14ac:dyDescent="0.25">
      <c r="Q188" s="4"/>
      <c r="R188" s="4"/>
      <c r="S188" s="4"/>
      <c r="T188" s="90"/>
      <c r="U188" s="4"/>
      <c r="V188" s="4">
        <f t="shared" si="21"/>
        <v>0</v>
      </c>
      <c r="W188" s="4" t="str">
        <f t="shared" si="19"/>
        <v>Ø16</v>
      </c>
      <c r="X188" s="4" t="str">
        <f t="shared" si="20"/>
        <v>Ø16</v>
      </c>
    </row>
    <row r="189" spans="17:24" x14ac:dyDescent="0.25">
      <c r="Q189" s="4"/>
      <c r="R189" s="4"/>
      <c r="S189" s="4"/>
      <c r="T189" s="90"/>
      <c r="U189" s="4"/>
      <c r="V189" s="4">
        <f t="shared" si="21"/>
        <v>0</v>
      </c>
      <c r="W189" s="4" t="str">
        <f t="shared" si="19"/>
        <v>Ø16</v>
      </c>
      <c r="X189" s="4" t="str">
        <f t="shared" si="20"/>
        <v>Ø16</v>
      </c>
    </row>
    <row r="190" spans="17:24" x14ac:dyDescent="0.25">
      <c r="Q190" s="4"/>
      <c r="R190" s="4"/>
      <c r="S190" s="4"/>
      <c r="T190" s="90"/>
      <c r="U190" s="4"/>
      <c r="V190" s="4">
        <f t="shared" si="21"/>
        <v>0</v>
      </c>
      <c r="W190" s="4" t="str">
        <f t="shared" si="19"/>
        <v>Ø16</v>
      </c>
      <c r="X190" s="4" t="str">
        <f t="shared" si="20"/>
        <v>Ø16</v>
      </c>
    </row>
    <row r="191" spans="17:24" x14ac:dyDescent="0.25">
      <c r="Q191" s="4"/>
      <c r="R191" s="4"/>
      <c r="S191" s="4"/>
      <c r="T191" s="90"/>
      <c r="U191" s="4"/>
      <c r="V191" s="4">
        <f t="shared" si="21"/>
        <v>0</v>
      </c>
      <c r="W191" s="4" t="str">
        <f t="shared" si="19"/>
        <v>Ø16</v>
      </c>
      <c r="X191" s="4" t="str">
        <f t="shared" si="20"/>
        <v>Ø16</v>
      </c>
    </row>
    <row r="192" spans="17:24" x14ac:dyDescent="0.25">
      <c r="Q192" s="4"/>
      <c r="R192" s="4"/>
      <c r="S192" s="4"/>
      <c r="T192" s="90"/>
      <c r="U192" s="4"/>
      <c r="V192" s="4">
        <f t="shared" si="21"/>
        <v>0</v>
      </c>
      <c r="W192" s="4" t="str">
        <f t="shared" si="19"/>
        <v>Ø16</v>
      </c>
      <c r="X192" s="4" t="str">
        <f t="shared" si="20"/>
        <v>Ø16</v>
      </c>
    </row>
    <row r="193" spans="17:24" x14ac:dyDescent="0.25">
      <c r="Q193" s="4"/>
      <c r="R193" s="4"/>
      <c r="S193" s="4"/>
      <c r="T193" s="90"/>
      <c r="U193" s="4"/>
      <c r="V193" s="4">
        <f t="shared" si="21"/>
        <v>0</v>
      </c>
      <c r="W193" s="4" t="str">
        <f t="shared" si="19"/>
        <v>Ø16</v>
      </c>
      <c r="X193" s="4" t="str">
        <f t="shared" si="20"/>
        <v>Ø16</v>
      </c>
    </row>
    <row r="194" spans="17:24" x14ac:dyDescent="0.25">
      <c r="Q194" s="4"/>
      <c r="R194" s="4"/>
      <c r="S194" s="4"/>
      <c r="T194" s="90"/>
      <c r="U194" s="4"/>
      <c r="V194" s="4">
        <f t="shared" si="21"/>
        <v>0</v>
      </c>
      <c r="W194" s="4" t="str">
        <f t="shared" si="19"/>
        <v>Ø16</v>
      </c>
      <c r="X194" s="4" t="str">
        <f t="shared" si="20"/>
        <v>Ø16</v>
      </c>
    </row>
    <row r="195" spans="17:24" x14ac:dyDescent="0.25">
      <c r="Q195" s="4"/>
      <c r="R195" s="4"/>
      <c r="S195" s="4"/>
      <c r="T195" s="90"/>
      <c r="U195" s="4"/>
      <c r="V195" s="4">
        <f t="shared" si="21"/>
        <v>0</v>
      </c>
      <c r="W195" s="4" t="str">
        <f t="shared" si="19"/>
        <v>Ø16</v>
      </c>
      <c r="X195" s="4" t="str">
        <f t="shared" si="20"/>
        <v>Ø16</v>
      </c>
    </row>
    <row r="196" spans="17:24" x14ac:dyDescent="0.25">
      <c r="Q196" s="4"/>
      <c r="R196" s="4"/>
      <c r="S196" s="4"/>
      <c r="T196" s="90"/>
      <c r="U196" s="4"/>
      <c r="V196" s="4">
        <f t="shared" si="21"/>
        <v>0</v>
      </c>
      <c r="W196" s="4" t="str">
        <f t="shared" si="19"/>
        <v>Ø16</v>
      </c>
      <c r="X196" s="4" t="str">
        <f t="shared" si="20"/>
        <v>Ø16</v>
      </c>
    </row>
    <row r="197" spans="17:24" x14ac:dyDescent="0.25">
      <c r="Q197" s="4"/>
      <c r="R197" s="4"/>
      <c r="S197" s="4"/>
      <c r="T197" s="90"/>
      <c r="U197" s="4"/>
      <c r="V197" s="4">
        <f t="shared" ref="V197:V260" si="22">U197*1.2</f>
        <v>0</v>
      </c>
      <c r="W197" s="4" t="str">
        <f t="shared" ref="W197:W260" si="23">"Ø"&amp;VLOOKUP(V197,$Z$4:$AA$10,2,TRUE)</f>
        <v>Ø16</v>
      </c>
      <c r="X197" s="4" t="str">
        <f t="shared" ref="X197:X260" si="24">"Ø"&amp;VLOOKUP(V197,$AD$4:$AE$10,2,TRUE)</f>
        <v>Ø16</v>
      </c>
    </row>
    <row r="198" spans="17:24" x14ac:dyDescent="0.25">
      <c r="Q198" s="4"/>
      <c r="R198" s="4"/>
      <c r="S198" s="4"/>
      <c r="T198" s="90"/>
      <c r="U198" s="4"/>
      <c r="V198" s="4">
        <f t="shared" si="22"/>
        <v>0</v>
      </c>
      <c r="W198" s="4" t="str">
        <f t="shared" si="23"/>
        <v>Ø16</v>
      </c>
      <c r="X198" s="4" t="str">
        <f t="shared" si="24"/>
        <v>Ø16</v>
      </c>
    </row>
    <row r="199" spans="17:24" x14ac:dyDescent="0.25">
      <c r="Q199" s="4"/>
      <c r="R199" s="4"/>
      <c r="S199" s="4"/>
      <c r="T199" s="90"/>
      <c r="U199" s="4"/>
      <c r="V199" s="4">
        <f t="shared" si="22"/>
        <v>0</v>
      </c>
      <c r="W199" s="4" t="str">
        <f t="shared" si="23"/>
        <v>Ø16</v>
      </c>
      <c r="X199" s="4" t="str">
        <f t="shared" si="24"/>
        <v>Ø16</v>
      </c>
    </row>
    <row r="200" spans="17:24" x14ac:dyDescent="0.25">
      <c r="Q200" s="4"/>
      <c r="R200" s="4"/>
      <c r="S200" s="4"/>
      <c r="T200" s="90"/>
      <c r="U200" s="4"/>
      <c r="V200" s="4">
        <f t="shared" si="22"/>
        <v>0</v>
      </c>
      <c r="W200" s="4" t="str">
        <f t="shared" si="23"/>
        <v>Ø16</v>
      </c>
      <c r="X200" s="4" t="str">
        <f t="shared" si="24"/>
        <v>Ø16</v>
      </c>
    </row>
    <row r="201" spans="17:24" x14ac:dyDescent="0.25">
      <c r="Q201" s="4"/>
      <c r="R201" s="4"/>
      <c r="S201" s="4"/>
      <c r="T201" s="90"/>
      <c r="U201" s="4"/>
      <c r="V201" s="4">
        <f t="shared" si="22"/>
        <v>0</v>
      </c>
      <c r="W201" s="4" t="str">
        <f t="shared" si="23"/>
        <v>Ø16</v>
      </c>
      <c r="X201" s="4" t="str">
        <f t="shared" si="24"/>
        <v>Ø16</v>
      </c>
    </row>
    <row r="202" spans="17:24" x14ac:dyDescent="0.25">
      <c r="Q202" s="4"/>
      <c r="R202" s="4"/>
      <c r="S202" s="4"/>
      <c r="T202" s="90"/>
      <c r="U202" s="4"/>
      <c r="V202" s="4">
        <f t="shared" si="22"/>
        <v>0</v>
      </c>
      <c r="W202" s="4" t="str">
        <f t="shared" si="23"/>
        <v>Ø16</v>
      </c>
      <c r="X202" s="4" t="str">
        <f t="shared" si="24"/>
        <v>Ø16</v>
      </c>
    </row>
    <row r="203" spans="17:24" x14ac:dyDescent="0.25">
      <c r="Q203" s="4"/>
      <c r="R203" s="4"/>
      <c r="S203" s="4"/>
      <c r="T203" s="90"/>
      <c r="U203" s="4"/>
      <c r="V203" s="4">
        <f t="shared" si="22"/>
        <v>0</v>
      </c>
      <c r="W203" s="4" t="str">
        <f t="shared" si="23"/>
        <v>Ø16</v>
      </c>
      <c r="X203" s="4" t="str">
        <f t="shared" si="24"/>
        <v>Ø16</v>
      </c>
    </row>
    <row r="204" spans="17:24" x14ac:dyDescent="0.25">
      <c r="Q204" s="4"/>
      <c r="R204" s="4"/>
      <c r="S204" s="4"/>
      <c r="T204" s="90"/>
      <c r="U204" s="4"/>
      <c r="V204" s="4">
        <f t="shared" si="22"/>
        <v>0</v>
      </c>
      <c r="W204" s="4" t="str">
        <f t="shared" si="23"/>
        <v>Ø16</v>
      </c>
      <c r="X204" s="4" t="str">
        <f t="shared" si="24"/>
        <v>Ø16</v>
      </c>
    </row>
    <row r="205" spans="17:24" x14ac:dyDescent="0.25">
      <c r="Q205" s="4"/>
      <c r="R205" s="4"/>
      <c r="S205" s="4"/>
      <c r="T205" s="90"/>
      <c r="U205" s="4"/>
      <c r="V205" s="4">
        <f t="shared" si="22"/>
        <v>0</v>
      </c>
      <c r="W205" s="4" t="str">
        <f t="shared" si="23"/>
        <v>Ø16</v>
      </c>
      <c r="X205" s="4" t="str">
        <f t="shared" si="24"/>
        <v>Ø16</v>
      </c>
    </row>
    <row r="206" spans="17:24" x14ac:dyDescent="0.25">
      <c r="Q206" s="4"/>
      <c r="R206" s="4"/>
      <c r="S206" s="4"/>
      <c r="T206" s="90"/>
      <c r="U206" s="4"/>
      <c r="V206" s="4">
        <f t="shared" si="22"/>
        <v>0</v>
      </c>
      <c r="W206" s="4" t="str">
        <f t="shared" si="23"/>
        <v>Ø16</v>
      </c>
      <c r="X206" s="4" t="str">
        <f t="shared" si="24"/>
        <v>Ø16</v>
      </c>
    </row>
    <row r="207" spans="17:24" x14ac:dyDescent="0.25">
      <c r="Q207" s="4"/>
      <c r="R207" s="4"/>
      <c r="S207" s="4"/>
      <c r="T207" s="90"/>
      <c r="U207" s="4"/>
      <c r="V207" s="4">
        <f t="shared" si="22"/>
        <v>0</v>
      </c>
      <c r="W207" s="4" t="str">
        <f t="shared" si="23"/>
        <v>Ø16</v>
      </c>
      <c r="X207" s="4" t="str">
        <f t="shared" si="24"/>
        <v>Ø16</v>
      </c>
    </row>
    <row r="208" spans="17:24" x14ac:dyDescent="0.25">
      <c r="Q208" s="4"/>
      <c r="R208" s="4"/>
      <c r="S208" s="4"/>
      <c r="T208" s="90"/>
      <c r="U208" s="4"/>
      <c r="V208" s="4">
        <f t="shared" si="22"/>
        <v>0</v>
      </c>
      <c r="W208" s="4" t="str">
        <f t="shared" si="23"/>
        <v>Ø16</v>
      </c>
      <c r="X208" s="4" t="str">
        <f t="shared" si="24"/>
        <v>Ø16</v>
      </c>
    </row>
    <row r="209" spans="17:24" x14ac:dyDescent="0.25">
      <c r="Q209" s="4"/>
      <c r="R209" s="4"/>
      <c r="S209" s="4"/>
      <c r="T209" s="90"/>
      <c r="U209" s="4"/>
      <c r="V209" s="4">
        <f t="shared" si="22"/>
        <v>0</v>
      </c>
      <c r="W209" s="4" t="str">
        <f t="shared" si="23"/>
        <v>Ø16</v>
      </c>
      <c r="X209" s="4" t="str">
        <f t="shared" si="24"/>
        <v>Ø16</v>
      </c>
    </row>
    <row r="210" spans="17:24" x14ac:dyDescent="0.25">
      <c r="Q210" s="4"/>
      <c r="R210" s="4"/>
      <c r="S210" s="4"/>
      <c r="T210" s="90"/>
      <c r="U210" s="4"/>
      <c r="V210" s="4">
        <f t="shared" si="22"/>
        <v>0</v>
      </c>
      <c r="W210" s="4" t="str">
        <f t="shared" si="23"/>
        <v>Ø16</v>
      </c>
      <c r="X210" s="4" t="str">
        <f t="shared" si="24"/>
        <v>Ø16</v>
      </c>
    </row>
    <row r="211" spans="17:24" x14ac:dyDescent="0.25">
      <c r="Q211" s="4"/>
      <c r="R211" s="4"/>
      <c r="S211" s="4"/>
      <c r="T211" s="90"/>
      <c r="U211" s="4"/>
      <c r="V211" s="4">
        <f t="shared" si="22"/>
        <v>0</v>
      </c>
      <c r="W211" s="4" t="str">
        <f t="shared" si="23"/>
        <v>Ø16</v>
      </c>
      <c r="X211" s="4" t="str">
        <f t="shared" si="24"/>
        <v>Ø16</v>
      </c>
    </row>
    <row r="212" spans="17:24" x14ac:dyDescent="0.25">
      <c r="Q212" s="4"/>
      <c r="R212" s="4"/>
      <c r="S212" s="4"/>
      <c r="T212" s="90"/>
      <c r="U212" s="4"/>
      <c r="V212" s="4">
        <f t="shared" si="22"/>
        <v>0</v>
      </c>
      <c r="W212" s="4" t="str">
        <f t="shared" si="23"/>
        <v>Ø16</v>
      </c>
      <c r="X212" s="4" t="str">
        <f t="shared" si="24"/>
        <v>Ø16</v>
      </c>
    </row>
    <row r="213" spans="17:24" x14ac:dyDescent="0.25">
      <c r="Q213" s="4"/>
      <c r="R213" s="4"/>
      <c r="S213" s="4"/>
      <c r="T213" s="90"/>
      <c r="U213" s="4"/>
      <c r="V213" s="4">
        <f t="shared" si="22"/>
        <v>0</v>
      </c>
      <c r="W213" s="4" t="str">
        <f t="shared" si="23"/>
        <v>Ø16</v>
      </c>
      <c r="X213" s="4" t="str">
        <f t="shared" si="24"/>
        <v>Ø16</v>
      </c>
    </row>
    <row r="214" spans="17:24" x14ac:dyDescent="0.25">
      <c r="Q214" s="4"/>
      <c r="R214" s="4"/>
      <c r="S214" s="4"/>
      <c r="T214" s="90"/>
      <c r="U214" s="4"/>
      <c r="V214" s="4">
        <f t="shared" si="22"/>
        <v>0</v>
      </c>
      <c r="W214" s="4" t="str">
        <f t="shared" si="23"/>
        <v>Ø16</v>
      </c>
      <c r="X214" s="4" t="str">
        <f t="shared" si="24"/>
        <v>Ø16</v>
      </c>
    </row>
    <row r="215" spans="17:24" x14ac:dyDescent="0.25">
      <c r="Q215" s="4"/>
      <c r="R215" s="4"/>
      <c r="S215" s="4"/>
      <c r="T215" s="90"/>
      <c r="U215" s="4"/>
      <c r="V215" s="4">
        <f t="shared" si="22"/>
        <v>0</v>
      </c>
      <c r="W215" s="4" t="str">
        <f t="shared" si="23"/>
        <v>Ø16</v>
      </c>
      <c r="X215" s="4" t="str">
        <f t="shared" si="24"/>
        <v>Ø16</v>
      </c>
    </row>
    <row r="216" spans="17:24" x14ac:dyDescent="0.25">
      <c r="Q216" s="4"/>
      <c r="R216" s="4"/>
      <c r="S216" s="4"/>
      <c r="T216" s="90"/>
      <c r="U216" s="4"/>
      <c r="V216" s="4">
        <f t="shared" si="22"/>
        <v>0</v>
      </c>
      <c r="W216" s="4" t="str">
        <f t="shared" si="23"/>
        <v>Ø16</v>
      </c>
      <c r="X216" s="4" t="str">
        <f t="shared" si="24"/>
        <v>Ø16</v>
      </c>
    </row>
    <row r="217" spans="17:24" x14ac:dyDescent="0.25">
      <c r="Q217" s="4"/>
      <c r="R217" s="4"/>
      <c r="S217" s="4"/>
      <c r="T217" s="90"/>
      <c r="U217" s="4"/>
      <c r="V217" s="4">
        <f t="shared" si="22"/>
        <v>0</v>
      </c>
      <c r="W217" s="4" t="str">
        <f t="shared" si="23"/>
        <v>Ø16</v>
      </c>
      <c r="X217" s="4" t="str">
        <f t="shared" si="24"/>
        <v>Ø16</v>
      </c>
    </row>
    <row r="218" spans="17:24" x14ac:dyDescent="0.25">
      <c r="Q218" s="4"/>
      <c r="R218" s="4"/>
      <c r="S218" s="4"/>
      <c r="T218" s="90"/>
      <c r="U218" s="4"/>
      <c r="V218" s="4">
        <f t="shared" si="22"/>
        <v>0</v>
      </c>
      <c r="W218" s="4" t="str">
        <f t="shared" si="23"/>
        <v>Ø16</v>
      </c>
      <c r="X218" s="4" t="str">
        <f t="shared" si="24"/>
        <v>Ø16</v>
      </c>
    </row>
    <row r="219" spans="17:24" x14ac:dyDescent="0.25">
      <c r="Q219" s="4"/>
      <c r="R219" s="4"/>
      <c r="S219" s="4"/>
      <c r="T219" s="90"/>
      <c r="U219" s="4"/>
      <c r="V219" s="4">
        <f t="shared" si="22"/>
        <v>0</v>
      </c>
      <c r="W219" s="4" t="str">
        <f t="shared" si="23"/>
        <v>Ø16</v>
      </c>
      <c r="X219" s="4" t="str">
        <f t="shared" si="24"/>
        <v>Ø16</v>
      </c>
    </row>
    <row r="220" spans="17:24" x14ac:dyDescent="0.25">
      <c r="Q220" s="4"/>
      <c r="R220" s="4"/>
      <c r="S220" s="4"/>
      <c r="T220" s="90"/>
      <c r="U220" s="4"/>
      <c r="V220" s="4">
        <f t="shared" si="22"/>
        <v>0</v>
      </c>
      <c r="W220" s="4" t="str">
        <f t="shared" si="23"/>
        <v>Ø16</v>
      </c>
      <c r="X220" s="4" t="str">
        <f t="shared" si="24"/>
        <v>Ø16</v>
      </c>
    </row>
    <row r="221" spans="17:24" x14ac:dyDescent="0.25">
      <c r="Q221" s="4"/>
      <c r="R221" s="4"/>
      <c r="S221" s="4"/>
      <c r="T221" s="90"/>
      <c r="U221" s="4"/>
      <c r="V221" s="4">
        <f t="shared" si="22"/>
        <v>0</v>
      </c>
      <c r="W221" s="4" t="str">
        <f t="shared" si="23"/>
        <v>Ø16</v>
      </c>
      <c r="X221" s="4" t="str">
        <f t="shared" si="24"/>
        <v>Ø16</v>
      </c>
    </row>
    <row r="222" spans="17:24" x14ac:dyDescent="0.25">
      <c r="Q222" s="4"/>
      <c r="R222" s="4"/>
      <c r="S222" s="4"/>
      <c r="T222" s="90"/>
      <c r="U222" s="4"/>
      <c r="V222" s="4">
        <f t="shared" si="22"/>
        <v>0</v>
      </c>
      <c r="W222" s="4" t="str">
        <f t="shared" si="23"/>
        <v>Ø16</v>
      </c>
      <c r="X222" s="4" t="str">
        <f t="shared" si="24"/>
        <v>Ø16</v>
      </c>
    </row>
    <row r="223" spans="17:24" x14ac:dyDescent="0.25">
      <c r="Q223" s="4"/>
      <c r="R223" s="4"/>
      <c r="S223" s="4"/>
      <c r="T223" s="90"/>
      <c r="U223" s="4"/>
      <c r="V223" s="4">
        <f t="shared" si="22"/>
        <v>0</v>
      </c>
      <c r="W223" s="4" t="str">
        <f t="shared" si="23"/>
        <v>Ø16</v>
      </c>
      <c r="X223" s="4" t="str">
        <f t="shared" si="24"/>
        <v>Ø16</v>
      </c>
    </row>
    <row r="224" spans="17:24" x14ac:dyDescent="0.25">
      <c r="Q224" s="4"/>
      <c r="R224" s="4"/>
      <c r="S224" s="4"/>
      <c r="T224" s="90"/>
      <c r="U224" s="4"/>
      <c r="V224" s="4">
        <f t="shared" si="22"/>
        <v>0</v>
      </c>
      <c r="W224" s="4" t="str">
        <f t="shared" si="23"/>
        <v>Ø16</v>
      </c>
      <c r="X224" s="4" t="str">
        <f t="shared" si="24"/>
        <v>Ø16</v>
      </c>
    </row>
    <row r="225" spans="17:24" x14ac:dyDescent="0.25">
      <c r="Q225" s="4"/>
      <c r="R225" s="4"/>
      <c r="S225" s="4"/>
      <c r="T225" s="90"/>
      <c r="U225" s="4"/>
      <c r="V225" s="4">
        <f t="shared" si="22"/>
        <v>0</v>
      </c>
      <c r="W225" s="4" t="str">
        <f t="shared" si="23"/>
        <v>Ø16</v>
      </c>
      <c r="X225" s="4" t="str">
        <f t="shared" si="24"/>
        <v>Ø16</v>
      </c>
    </row>
    <row r="226" spans="17:24" x14ac:dyDescent="0.25">
      <c r="Q226" s="4"/>
      <c r="R226" s="4"/>
      <c r="S226" s="4"/>
      <c r="T226" s="90"/>
      <c r="U226" s="4"/>
      <c r="V226" s="4">
        <f t="shared" si="22"/>
        <v>0</v>
      </c>
      <c r="W226" s="4" t="str">
        <f t="shared" si="23"/>
        <v>Ø16</v>
      </c>
      <c r="X226" s="4" t="str">
        <f t="shared" si="24"/>
        <v>Ø16</v>
      </c>
    </row>
    <row r="227" spans="17:24" x14ac:dyDescent="0.25">
      <c r="Q227" s="4"/>
      <c r="R227" s="4"/>
      <c r="S227" s="4"/>
      <c r="T227" s="90"/>
      <c r="U227" s="4"/>
      <c r="V227" s="4">
        <f t="shared" si="22"/>
        <v>0</v>
      </c>
      <c r="W227" s="4" t="str">
        <f t="shared" si="23"/>
        <v>Ø16</v>
      </c>
      <c r="X227" s="4" t="str">
        <f t="shared" si="24"/>
        <v>Ø16</v>
      </c>
    </row>
    <row r="228" spans="17:24" x14ac:dyDescent="0.25">
      <c r="Q228" s="4"/>
      <c r="R228" s="4"/>
      <c r="S228" s="4"/>
      <c r="T228" s="90"/>
      <c r="U228" s="4"/>
      <c r="V228" s="4">
        <f t="shared" si="22"/>
        <v>0</v>
      </c>
      <c r="W228" s="4" t="str">
        <f t="shared" si="23"/>
        <v>Ø16</v>
      </c>
      <c r="X228" s="4" t="str">
        <f t="shared" si="24"/>
        <v>Ø16</v>
      </c>
    </row>
    <row r="229" spans="17:24" x14ac:dyDescent="0.25">
      <c r="Q229" s="4"/>
      <c r="R229" s="4"/>
      <c r="S229" s="4"/>
      <c r="T229" s="90"/>
      <c r="U229" s="4"/>
      <c r="V229" s="4">
        <f t="shared" si="22"/>
        <v>0</v>
      </c>
      <c r="W229" s="4" t="str">
        <f t="shared" si="23"/>
        <v>Ø16</v>
      </c>
      <c r="X229" s="4" t="str">
        <f t="shared" si="24"/>
        <v>Ø16</v>
      </c>
    </row>
    <row r="230" spans="17:24" x14ac:dyDescent="0.25">
      <c r="Q230" s="4"/>
      <c r="R230" s="4"/>
      <c r="S230" s="4"/>
      <c r="T230" s="90"/>
      <c r="U230" s="4"/>
      <c r="V230" s="4">
        <f t="shared" si="22"/>
        <v>0</v>
      </c>
      <c r="W230" s="4" t="str">
        <f t="shared" si="23"/>
        <v>Ø16</v>
      </c>
      <c r="X230" s="4" t="str">
        <f t="shared" si="24"/>
        <v>Ø16</v>
      </c>
    </row>
    <row r="231" spans="17:24" x14ac:dyDescent="0.25">
      <c r="Q231" s="4"/>
      <c r="R231" s="4"/>
      <c r="S231" s="4"/>
      <c r="T231" s="90"/>
      <c r="U231" s="4"/>
      <c r="V231" s="4">
        <f t="shared" si="22"/>
        <v>0</v>
      </c>
      <c r="W231" s="4" t="str">
        <f t="shared" si="23"/>
        <v>Ø16</v>
      </c>
      <c r="X231" s="4" t="str">
        <f t="shared" si="24"/>
        <v>Ø16</v>
      </c>
    </row>
    <row r="232" spans="17:24" x14ac:dyDescent="0.25">
      <c r="Q232" s="4"/>
      <c r="R232" s="4"/>
      <c r="S232" s="4"/>
      <c r="T232" s="90"/>
      <c r="U232" s="4"/>
      <c r="V232" s="4">
        <f t="shared" si="22"/>
        <v>0</v>
      </c>
      <c r="W232" s="4" t="str">
        <f t="shared" si="23"/>
        <v>Ø16</v>
      </c>
      <c r="X232" s="4" t="str">
        <f t="shared" si="24"/>
        <v>Ø16</v>
      </c>
    </row>
    <row r="233" spans="17:24" x14ac:dyDescent="0.25">
      <c r="Q233" s="4"/>
      <c r="R233" s="4"/>
      <c r="S233" s="4"/>
      <c r="T233" s="90"/>
      <c r="U233" s="4"/>
      <c r="V233" s="4">
        <f t="shared" si="22"/>
        <v>0</v>
      </c>
      <c r="W233" s="4" t="str">
        <f t="shared" si="23"/>
        <v>Ø16</v>
      </c>
      <c r="X233" s="4" t="str">
        <f t="shared" si="24"/>
        <v>Ø16</v>
      </c>
    </row>
    <row r="234" spans="17:24" x14ac:dyDescent="0.25">
      <c r="Q234" s="4"/>
      <c r="R234" s="4"/>
      <c r="S234" s="4"/>
      <c r="T234" s="90"/>
      <c r="U234" s="4"/>
      <c r="V234" s="4">
        <f t="shared" si="22"/>
        <v>0</v>
      </c>
      <c r="W234" s="4" t="str">
        <f t="shared" si="23"/>
        <v>Ø16</v>
      </c>
      <c r="X234" s="4" t="str">
        <f t="shared" si="24"/>
        <v>Ø16</v>
      </c>
    </row>
    <row r="235" spans="17:24" x14ac:dyDescent="0.25">
      <c r="Q235" s="4"/>
      <c r="R235" s="4"/>
      <c r="S235" s="4"/>
      <c r="T235" s="90"/>
      <c r="U235" s="4"/>
      <c r="V235" s="4">
        <f t="shared" si="22"/>
        <v>0</v>
      </c>
      <c r="W235" s="4" t="str">
        <f t="shared" si="23"/>
        <v>Ø16</v>
      </c>
      <c r="X235" s="4" t="str">
        <f t="shared" si="24"/>
        <v>Ø16</v>
      </c>
    </row>
    <row r="236" spans="17:24" x14ac:dyDescent="0.25">
      <c r="Q236" s="4"/>
      <c r="R236" s="4"/>
      <c r="S236" s="4"/>
      <c r="T236" s="90"/>
      <c r="U236" s="4"/>
      <c r="V236" s="4">
        <f t="shared" si="22"/>
        <v>0</v>
      </c>
      <c r="W236" s="4" t="str">
        <f t="shared" si="23"/>
        <v>Ø16</v>
      </c>
      <c r="X236" s="4" t="str">
        <f t="shared" si="24"/>
        <v>Ø16</v>
      </c>
    </row>
    <row r="237" spans="17:24" x14ac:dyDescent="0.25">
      <c r="Q237" s="4"/>
      <c r="R237" s="4"/>
      <c r="S237" s="4"/>
      <c r="T237" s="90"/>
      <c r="U237" s="4"/>
      <c r="V237" s="4">
        <f t="shared" si="22"/>
        <v>0</v>
      </c>
      <c r="W237" s="4" t="str">
        <f t="shared" si="23"/>
        <v>Ø16</v>
      </c>
      <c r="X237" s="4" t="str">
        <f t="shared" si="24"/>
        <v>Ø16</v>
      </c>
    </row>
    <row r="238" spans="17:24" x14ac:dyDescent="0.25">
      <c r="Q238" s="4"/>
      <c r="R238" s="4"/>
      <c r="S238" s="4"/>
      <c r="T238" s="90"/>
      <c r="U238" s="4"/>
      <c r="V238" s="4">
        <f t="shared" si="22"/>
        <v>0</v>
      </c>
      <c r="W238" s="4" t="str">
        <f t="shared" si="23"/>
        <v>Ø16</v>
      </c>
      <c r="X238" s="4" t="str">
        <f t="shared" si="24"/>
        <v>Ø16</v>
      </c>
    </row>
    <row r="239" spans="17:24" x14ac:dyDescent="0.25">
      <c r="Q239" s="4"/>
      <c r="R239" s="4"/>
      <c r="S239" s="4"/>
      <c r="T239" s="90"/>
      <c r="U239" s="4"/>
      <c r="V239" s="4">
        <f t="shared" si="22"/>
        <v>0</v>
      </c>
      <c r="W239" s="4" t="str">
        <f t="shared" si="23"/>
        <v>Ø16</v>
      </c>
      <c r="X239" s="4" t="str">
        <f t="shared" si="24"/>
        <v>Ø16</v>
      </c>
    </row>
    <row r="240" spans="17:24" x14ac:dyDescent="0.25">
      <c r="Q240" s="4"/>
      <c r="R240" s="4"/>
      <c r="S240" s="4"/>
      <c r="T240" s="90"/>
      <c r="U240" s="4"/>
      <c r="V240" s="4">
        <f t="shared" si="22"/>
        <v>0</v>
      </c>
      <c r="W240" s="4" t="str">
        <f t="shared" si="23"/>
        <v>Ø16</v>
      </c>
      <c r="X240" s="4" t="str">
        <f t="shared" si="24"/>
        <v>Ø16</v>
      </c>
    </row>
    <row r="241" spans="17:24" x14ac:dyDescent="0.25">
      <c r="Q241" s="4"/>
      <c r="R241" s="4"/>
      <c r="S241" s="4"/>
      <c r="T241" s="90"/>
      <c r="U241" s="4"/>
      <c r="V241" s="4">
        <f t="shared" si="22"/>
        <v>0</v>
      </c>
      <c r="W241" s="4" t="str">
        <f t="shared" si="23"/>
        <v>Ø16</v>
      </c>
      <c r="X241" s="4" t="str">
        <f t="shared" si="24"/>
        <v>Ø16</v>
      </c>
    </row>
    <row r="242" spans="17:24" x14ac:dyDescent="0.25">
      <c r="Q242" s="4"/>
      <c r="R242" s="4"/>
      <c r="S242" s="4"/>
      <c r="T242" s="90"/>
      <c r="U242" s="4"/>
      <c r="V242" s="4">
        <f t="shared" si="22"/>
        <v>0</v>
      </c>
      <c r="W242" s="4" t="str">
        <f t="shared" si="23"/>
        <v>Ø16</v>
      </c>
      <c r="X242" s="4" t="str">
        <f t="shared" si="24"/>
        <v>Ø16</v>
      </c>
    </row>
    <row r="243" spans="17:24" x14ac:dyDescent="0.25">
      <c r="Q243" s="4"/>
      <c r="R243" s="4"/>
      <c r="S243" s="4"/>
      <c r="T243" s="90"/>
      <c r="U243" s="4"/>
      <c r="V243" s="4">
        <f t="shared" si="22"/>
        <v>0</v>
      </c>
      <c r="W243" s="4" t="str">
        <f t="shared" si="23"/>
        <v>Ø16</v>
      </c>
      <c r="X243" s="4" t="str">
        <f t="shared" si="24"/>
        <v>Ø16</v>
      </c>
    </row>
    <row r="244" spans="17:24" x14ac:dyDescent="0.25">
      <c r="Q244" s="4"/>
      <c r="R244" s="4"/>
      <c r="S244" s="4"/>
      <c r="T244" s="90"/>
      <c r="U244" s="4"/>
      <c r="V244" s="4">
        <f t="shared" si="22"/>
        <v>0</v>
      </c>
      <c r="W244" s="4" t="str">
        <f t="shared" si="23"/>
        <v>Ø16</v>
      </c>
      <c r="X244" s="4" t="str">
        <f t="shared" si="24"/>
        <v>Ø16</v>
      </c>
    </row>
    <row r="245" spans="17:24" x14ac:dyDescent="0.25">
      <c r="Q245" s="4"/>
      <c r="R245" s="4"/>
      <c r="S245" s="4"/>
      <c r="T245" s="90"/>
      <c r="U245" s="4"/>
      <c r="V245" s="4">
        <f t="shared" si="22"/>
        <v>0</v>
      </c>
      <c r="W245" s="4" t="str">
        <f t="shared" si="23"/>
        <v>Ø16</v>
      </c>
      <c r="X245" s="4" t="str">
        <f t="shared" si="24"/>
        <v>Ø16</v>
      </c>
    </row>
    <row r="246" spans="17:24" x14ac:dyDescent="0.25">
      <c r="Q246" s="4"/>
      <c r="R246" s="4"/>
      <c r="S246" s="4"/>
      <c r="T246" s="90"/>
      <c r="U246" s="4"/>
      <c r="V246" s="4">
        <f t="shared" si="22"/>
        <v>0</v>
      </c>
      <c r="W246" s="4" t="str">
        <f t="shared" si="23"/>
        <v>Ø16</v>
      </c>
      <c r="X246" s="4" t="str">
        <f t="shared" si="24"/>
        <v>Ø16</v>
      </c>
    </row>
    <row r="247" spans="17:24" x14ac:dyDescent="0.25">
      <c r="Q247" s="4"/>
      <c r="R247" s="4"/>
      <c r="S247" s="4"/>
      <c r="T247" s="90"/>
      <c r="U247" s="4"/>
      <c r="V247" s="4">
        <f t="shared" si="22"/>
        <v>0</v>
      </c>
      <c r="W247" s="4" t="str">
        <f t="shared" si="23"/>
        <v>Ø16</v>
      </c>
      <c r="X247" s="4" t="str">
        <f t="shared" si="24"/>
        <v>Ø16</v>
      </c>
    </row>
    <row r="248" spans="17:24" x14ac:dyDescent="0.25">
      <c r="Q248" s="4"/>
      <c r="R248" s="4"/>
      <c r="S248" s="4"/>
      <c r="T248" s="90"/>
      <c r="U248" s="4"/>
      <c r="V248" s="4">
        <f t="shared" si="22"/>
        <v>0</v>
      </c>
      <c r="W248" s="4" t="str">
        <f t="shared" si="23"/>
        <v>Ø16</v>
      </c>
      <c r="X248" s="4" t="str">
        <f t="shared" si="24"/>
        <v>Ø16</v>
      </c>
    </row>
    <row r="249" spans="17:24" x14ac:dyDescent="0.25">
      <c r="Q249" s="4"/>
      <c r="R249" s="4"/>
      <c r="S249" s="4"/>
      <c r="T249" s="90"/>
      <c r="U249" s="4"/>
      <c r="V249" s="4">
        <f t="shared" si="22"/>
        <v>0</v>
      </c>
      <c r="W249" s="4" t="str">
        <f t="shared" si="23"/>
        <v>Ø16</v>
      </c>
      <c r="X249" s="4" t="str">
        <f t="shared" si="24"/>
        <v>Ø16</v>
      </c>
    </row>
    <row r="250" spans="17:24" x14ac:dyDescent="0.25">
      <c r="Q250" s="4"/>
      <c r="R250" s="4"/>
      <c r="S250" s="4"/>
      <c r="T250" s="90"/>
      <c r="U250" s="4"/>
      <c r="V250" s="4">
        <f t="shared" si="22"/>
        <v>0</v>
      </c>
      <c r="W250" s="4" t="str">
        <f t="shared" si="23"/>
        <v>Ø16</v>
      </c>
      <c r="X250" s="4" t="str">
        <f t="shared" si="24"/>
        <v>Ø16</v>
      </c>
    </row>
    <row r="251" spans="17:24" x14ac:dyDescent="0.25">
      <c r="Q251" s="4"/>
      <c r="R251" s="4"/>
      <c r="S251" s="4"/>
      <c r="T251" s="90"/>
      <c r="U251" s="4"/>
      <c r="V251" s="4">
        <f t="shared" si="22"/>
        <v>0</v>
      </c>
      <c r="W251" s="4" t="str">
        <f t="shared" si="23"/>
        <v>Ø16</v>
      </c>
      <c r="X251" s="4" t="str">
        <f t="shared" si="24"/>
        <v>Ø16</v>
      </c>
    </row>
    <row r="252" spans="17:24" x14ac:dyDescent="0.25">
      <c r="Q252" s="4"/>
      <c r="R252" s="4"/>
      <c r="S252" s="4"/>
      <c r="T252" s="90"/>
      <c r="U252" s="4"/>
      <c r="V252" s="4">
        <f t="shared" si="22"/>
        <v>0</v>
      </c>
      <c r="W252" s="4" t="str">
        <f t="shared" si="23"/>
        <v>Ø16</v>
      </c>
      <c r="X252" s="4" t="str">
        <f t="shared" si="24"/>
        <v>Ø16</v>
      </c>
    </row>
    <row r="253" spans="17:24" x14ac:dyDescent="0.25">
      <c r="Q253" s="4"/>
      <c r="R253" s="4"/>
      <c r="S253" s="4"/>
      <c r="T253" s="90"/>
      <c r="U253" s="4"/>
      <c r="V253" s="4">
        <f t="shared" si="22"/>
        <v>0</v>
      </c>
      <c r="W253" s="4" t="str">
        <f t="shared" si="23"/>
        <v>Ø16</v>
      </c>
      <c r="X253" s="4" t="str">
        <f t="shared" si="24"/>
        <v>Ø16</v>
      </c>
    </row>
    <row r="254" spans="17:24" x14ac:dyDescent="0.25">
      <c r="Q254" s="4"/>
      <c r="R254" s="4"/>
      <c r="S254" s="4"/>
      <c r="T254" s="90"/>
      <c r="U254" s="4"/>
      <c r="V254" s="4">
        <f t="shared" si="22"/>
        <v>0</v>
      </c>
      <c r="W254" s="4" t="str">
        <f t="shared" si="23"/>
        <v>Ø16</v>
      </c>
      <c r="X254" s="4" t="str">
        <f t="shared" si="24"/>
        <v>Ø16</v>
      </c>
    </row>
    <row r="255" spans="17:24" x14ac:dyDescent="0.25">
      <c r="Q255" s="4"/>
      <c r="R255" s="4"/>
      <c r="S255" s="4"/>
      <c r="T255" s="90"/>
      <c r="U255" s="4"/>
      <c r="V255" s="4">
        <f t="shared" si="22"/>
        <v>0</v>
      </c>
      <c r="W255" s="4" t="str">
        <f t="shared" si="23"/>
        <v>Ø16</v>
      </c>
      <c r="X255" s="4" t="str">
        <f t="shared" si="24"/>
        <v>Ø16</v>
      </c>
    </row>
    <row r="256" spans="17:24" x14ac:dyDescent="0.25">
      <c r="Q256" s="4"/>
      <c r="R256" s="4"/>
      <c r="S256" s="4"/>
      <c r="T256" s="90"/>
      <c r="U256" s="4"/>
      <c r="V256" s="4">
        <f t="shared" si="22"/>
        <v>0</v>
      </c>
      <c r="W256" s="4" t="str">
        <f t="shared" si="23"/>
        <v>Ø16</v>
      </c>
      <c r="X256" s="4" t="str">
        <f t="shared" si="24"/>
        <v>Ø16</v>
      </c>
    </row>
    <row r="257" spans="17:24" x14ac:dyDescent="0.25">
      <c r="Q257" s="4"/>
      <c r="R257" s="4"/>
      <c r="S257" s="4"/>
      <c r="T257" s="90"/>
      <c r="U257" s="4"/>
      <c r="V257" s="4">
        <f t="shared" si="22"/>
        <v>0</v>
      </c>
      <c r="W257" s="4" t="str">
        <f t="shared" si="23"/>
        <v>Ø16</v>
      </c>
      <c r="X257" s="4" t="str">
        <f t="shared" si="24"/>
        <v>Ø16</v>
      </c>
    </row>
    <row r="258" spans="17:24" x14ac:dyDescent="0.25">
      <c r="Q258" s="4"/>
      <c r="R258" s="4"/>
      <c r="S258" s="4"/>
      <c r="T258" s="90"/>
      <c r="U258" s="4"/>
      <c r="V258" s="4">
        <f t="shared" si="22"/>
        <v>0</v>
      </c>
      <c r="W258" s="4" t="str">
        <f t="shared" si="23"/>
        <v>Ø16</v>
      </c>
      <c r="X258" s="4" t="str">
        <f t="shared" si="24"/>
        <v>Ø16</v>
      </c>
    </row>
    <row r="259" spans="17:24" x14ac:dyDescent="0.25">
      <c r="Q259" s="4"/>
      <c r="R259" s="4"/>
      <c r="S259" s="4"/>
      <c r="T259" s="90"/>
      <c r="U259" s="4"/>
      <c r="V259" s="4">
        <f t="shared" si="22"/>
        <v>0</v>
      </c>
      <c r="W259" s="4" t="str">
        <f t="shared" si="23"/>
        <v>Ø16</v>
      </c>
      <c r="X259" s="4" t="str">
        <f t="shared" si="24"/>
        <v>Ø16</v>
      </c>
    </row>
    <row r="260" spans="17:24" x14ac:dyDescent="0.25">
      <c r="Q260" s="4"/>
      <c r="R260" s="4"/>
      <c r="S260" s="4"/>
      <c r="T260" s="90"/>
      <c r="U260" s="4"/>
      <c r="V260" s="4">
        <f t="shared" si="22"/>
        <v>0</v>
      </c>
      <c r="W260" s="4" t="str">
        <f t="shared" si="23"/>
        <v>Ø16</v>
      </c>
      <c r="X260" s="4" t="str">
        <f t="shared" si="24"/>
        <v>Ø16</v>
      </c>
    </row>
    <row r="261" spans="17:24" x14ac:dyDescent="0.25">
      <c r="Q261" s="4"/>
      <c r="R261" s="4"/>
      <c r="S261" s="4"/>
      <c r="T261" s="90"/>
      <c r="U261" s="4"/>
      <c r="V261" s="4">
        <f t="shared" ref="V261:V324" si="25">U261*1.2</f>
        <v>0</v>
      </c>
      <c r="W261" s="4" t="str">
        <f t="shared" ref="W261:W324" si="26">"Ø"&amp;VLOOKUP(V261,$Z$4:$AA$10,2,TRUE)</f>
        <v>Ø16</v>
      </c>
      <c r="X261" s="4" t="str">
        <f t="shared" ref="X261:X324" si="27">"Ø"&amp;VLOOKUP(V261,$AD$4:$AE$10,2,TRUE)</f>
        <v>Ø16</v>
      </c>
    </row>
    <row r="262" spans="17:24" x14ac:dyDescent="0.25">
      <c r="Q262" s="4"/>
      <c r="R262" s="4"/>
      <c r="S262" s="4"/>
      <c r="T262" s="90"/>
      <c r="U262" s="4"/>
      <c r="V262" s="4">
        <f t="shared" si="25"/>
        <v>0</v>
      </c>
      <c r="W262" s="4" t="str">
        <f t="shared" si="26"/>
        <v>Ø16</v>
      </c>
      <c r="X262" s="4" t="str">
        <f t="shared" si="27"/>
        <v>Ø16</v>
      </c>
    </row>
    <row r="263" spans="17:24" x14ac:dyDescent="0.25">
      <c r="Q263" s="4"/>
      <c r="R263" s="4"/>
      <c r="S263" s="4"/>
      <c r="T263" s="90"/>
      <c r="U263" s="4"/>
      <c r="V263" s="4">
        <f t="shared" si="25"/>
        <v>0</v>
      </c>
      <c r="W263" s="4" t="str">
        <f t="shared" si="26"/>
        <v>Ø16</v>
      </c>
      <c r="X263" s="4" t="str">
        <f t="shared" si="27"/>
        <v>Ø16</v>
      </c>
    </row>
    <row r="264" spans="17:24" x14ac:dyDescent="0.25">
      <c r="Q264" s="4"/>
      <c r="R264" s="4"/>
      <c r="S264" s="4"/>
      <c r="T264" s="90"/>
      <c r="U264" s="4"/>
      <c r="V264" s="4">
        <f t="shared" si="25"/>
        <v>0</v>
      </c>
      <c r="W264" s="4" t="str">
        <f t="shared" si="26"/>
        <v>Ø16</v>
      </c>
      <c r="X264" s="4" t="str">
        <f t="shared" si="27"/>
        <v>Ø16</v>
      </c>
    </row>
    <row r="265" spans="17:24" x14ac:dyDescent="0.25">
      <c r="Q265" s="4"/>
      <c r="R265" s="4"/>
      <c r="S265" s="4"/>
      <c r="T265" s="90"/>
      <c r="U265" s="4"/>
      <c r="V265" s="4">
        <f t="shared" si="25"/>
        <v>0</v>
      </c>
      <c r="W265" s="4" t="str">
        <f t="shared" si="26"/>
        <v>Ø16</v>
      </c>
      <c r="X265" s="4" t="str">
        <f t="shared" si="27"/>
        <v>Ø16</v>
      </c>
    </row>
    <row r="266" spans="17:24" x14ac:dyDescent="0.25">
      <c r="Q266" s="4"/>
      <c r="R266" s="4"/>
      <c r="S266" s="4"/>
      <c r="T266" s="90"/>
      <c r="U266" s="4"/>
      <c r="V266" s="4">
        <f t="shared" si="25"/>
        <v>0</v>
      </c>
      <c r="W266" s="4" t="str">
        <f t="shared" si="26"/>
        <v>Ø16</v>
      </c>
      <c r="X266" s="4" t="str">
        <f t="shared" si="27"/>
        <v>Ø16</v>
      </c>
    </row>
    <row r="267" spans="17:24" x14ac:dyDescent="0.25">
      <c r="Q267" s="4"/>
      <c r="R267" s="4"/>
      <c r="S267" s="4"/>
      <c r="T267" s="90"/>
      <c r="U267" s="4"/>
      <c r="V267" s="4">
        <f t="shared" si="25"/>
        <v>0</v>
      </c>
      <c r="W267" s="4" t="str">
        <f t="shared" si="26"/>
        <v>Ø16</v>
      </c>
      <c r="X267" s="4" t="str">
        <f t="shared" si="27"/>
        <v>Ø16</v>
      </c>
    </row>
    <row r="268" spans="17:24" x14ac:dyDescent="0.25">
      <c r="Q268" s="4"/>
      <c r="R268" s="4"/>
      <c r="S268" s="4"/>
      <c r="T268" s="90"/>
      <c r="U268" s="4"/>
      <c r="V268" s="4">
        <f t="shared" si="25"/>
        <v>0</v>
      </c>
      <c r="W268" s="4" t="str">
        <f t="shared" si="26"/>
        <v>Ø16</v>
      </c>
      <c r="X268" s="4" t="str">
        <f t="shared" si="27"/>
        <v>Ø16</v>
      </c>
    </row>
    <row r="269" spans="17:24" x14ac:dyDescent="0.25">
      <c r="Q269" s="4"/>
      <c r="R269" s="4"/>
      <c r="S269" s="4"/>
      <c r="T269" s="90"/>
      <c r="U269" s="4"/>
      <c r="V269" s="4">
        <f t="shared" si="25"/>
        <v>0</v>
      </c>
      <c r="W269" s="4" t="str">
        <f t="shared" si="26"/>
        <v>Ø16</v>
      </c>
      <c r="X269" s="4" t="str">
        <f t="shared" si="27"/>
        <v>Ø16</v>
      </c>
    </row>
    <row r="270" spans="17:24" x14ac:dyDescent="0.25">
      <c r="Q270" s="4"/>
      <c r="R270" s="4"/>
      <c r="S270" s="4"/>
      <c r="T270" s="90"/>
      <c r="U270" s="4"/>
      <c r="V270" s="4">
        <f t="shared" si="25"/>
        <v>0</v>
      </c>
      <c r="W270" s="4" t="str">
        <f t="shared" si="26"/>
        <v>Ø16</v>
      </c>
      <c r="X270" s="4" t="str">
        <f t="shared" si="27"/>
        <v>Ø16</v>
      </c>
    </row>
    <row r="271" spans="17:24" x14ac:dyDescent="0.25">
      <c r="Q271" s="4"/>
      <c r="R271" s="4"/>
      <c r="S271" s="4"/>
      <c r="T271" s="90"/>
      <c r="U271" s="4"/>
      <c r="V271" s="4">
        <f t="shared" si="25"/>
        <v>0</v>
      </c>
      <c r="W271" s="4" t="str">
        <f t="shared" si="26"/>
        <v>Ø16</v>
      </c>
      <c r="X271" s="4" t="str">
        <f t="shared" si="27"/>
        <v>Ø16</v>
      </c>
    </row>
    <row r="272" spans="17:24" x14ac:dyDescent="0.25">
      <c r="Q272" s="4"/>
      <c r="R272" s="4"/>
      <c r="S272" s="4"/>
      <c r="T272" s="90"/>
      <c r="U272" s="4"/>
      <c r="V272" s="4">
        <f t="shared" si="25"/>
        <v>0</v>
      </c>
      <c r="W272" s="4" t="str">
        <f t="shared" si="26"/>
        <v>Ø16</v>
      </c>
      <c r="X272" s="4" t="str">
        <f t="shared" si="27"/>
        <v>Ø16</v>
      </c>
    </row>
    <row r="273" spans="17:24" x14ac:dyDescent="0.25">
      <c r="Q273" s="4"/>
      <c r="R273" s="4"/>
      <c r="S273" s="4"/>
      <c r="T273" s="90"/>
      <c r="U273" s="4"/>
      <c r="V273" s="4">
        <f t="shared" si="25"/>
        <v>0</v>
      </c>
      <c r="W273" s="4" t="str">
        <f t="shared" si="26"/>
        <v>Ø16</v>
      </c>
      <c r="X273" s="4" t="str">
        <f t="shared" si="27"/>
        <v>Ø16</v>
      </c>
    </row>
    <row r="274" spans="17:24" x14ac:dyDescent="0.25">
      <c r="Q274" s="4"/>
      <c r="R274" s="4"/>
      <c r="S274" s="4"/>
      <c r="T274" s="90"/>
      <c r="U274" s="4"/>
      <c r="V274" s="4">
        <f t="shared" si="25"/>
        <v>0</v>
      </c>
      <c r="W274" s="4" t="str">
        <f t="shared" si="26"/>
        <v>Ø16</v>
      </c>
      <c r="X274" s="4" t="str">
        <f t="shared" si="27"/>
        <v>Ø16</v>
      </c>
    </row>
    <row r="275" spans="17:24" x14ac:dyDescent="0.25">
      <c r="Q275" s="4"/>
      <c r="R275" s="4"/>
      <c r="S275" s="4"/>
      <c r="T275" s="90"/>
      <c r="U275" s="4"/>
      <c r="V275" s="4">
        <f t="shared" si="25"/>
        <v>0</v>
      </c>
      <c r="W275" s="4" t="str">
        <f t="shared" si="26"/>
        <v>Ø16</v>
      </c>
      <c r="X275" s="4" t="str">
        <f t="shared" si="27"/>
        <v>Ø16</v>
      </c>
    </row>
    <row r="276" spans="17:24" x14ac:dyDescent="0.25">
      <c r="Q276" s="4"/>
      <c r="R276" s="4"/>
      <c r="S276" s="4"/>
      <c r="T276" s="90"/>
      <c r="U276" s="4"/>
      <c r="V276" s="4">
        <f t="shared" si="25"/>
        <v>0</v>
      </c>
      <c r="W276" s="4" t="str">
        <f t="shared" si="26"/>
        <v>Ø16</v>
      </c>
      <c r="X276" s="4" t="str">
        <f t="shared" si="27"/>
        <v>Ø16</v>
      </c>
    </row>
    <row r="277" spans="17:24" x14ac:dyDescent="0.25">
      <c r="Q277" s="4"/>
      <c r="R277" s="4"/>
      <c r="S277" s="4"/>
      <c r="T277" s="90"/>
      <c r="U277" s="4"/>
      <c r="V277" s="4">
        <f t="shared" si="25"/>
        <v>0</v>
      </c>
      <c r="W277" s="4" t="str">
        <f t="shared" si="26"/>
        <v>Ø16</v>
      </c>
      <c r="X277" s="4" t="str">
        <f t="shared" si="27"/>
        <v>Ø16</v>
      </c>
    </row>
    <row r="278" spans="17:24" x14ac:dyDescent="0.25">
      <c r="Q278" s="4"/>
      <c r="R278" s="4"/>
      <c r="S278" s="4"/>
      <c r="T278" s="90"/>
      <c r="U278" s="4"/>
      <c r="V278" s="4">
        <f t="shared" si="25"/>
        <v>0</v>
      </c>
      <c r="W278" s="4" t="str">
        <f t="shared" si="26"/>
        <v>Ø16</v>
      </c>
      <c r="X278" s="4" t="str">
        <f t="shared" si="27"/>
        <v>Ø16</v>
      </c>
    </row>
    <row r="279" spans="17:24" x14ac:dyDescent="0.25">
      <c r="Q279" s="4"/>
      <c r="R279" s="4"/>
      <c r="S279" s="4"/>
      <c r="T279" s="90"/>
      <c r="U279" s="4"/>
      <c r="V279" s="4">
        <f t="shared" si="25"/>
        <v>0</v>
      </c>
      <c r="W279" s="4" t="str">
        <f t="shared" si="26"/>
        <v>Ø16</v>
      </c>
      <c r="X279" s="4" t="str">
        <f t="shared" si="27"/>
        <v>Ø16</v>
      </c>
    </row>
    <row r="280" spans="17:24" x14ac:dyDescent="0.25">
      <c r="Q280" s="4"/>
      <c r="R280" s="4"/>
      <c r="S280" s="4"/>
      <c r="T280" s="90"/>
      <c r="U280" s="4"/>
      <c r="V280" s="4">
        <f t="shared" si="25"/>
        <v>0</v>
      </c>
      <c r="W280" s="4" t="str">
        <f t="shared" si="26"/>
        <v>Ø16</v>
      </c>
      <c r="X280" s="4" t="str">
        <f t="shared" si="27"/>
        <v>Ø16</v>
      </c>
    </row>
    <row r="281" spans="17:24" x14ac:dyDescent="0.25">
      <c r="Q281" s="4"/>
      <c r="R281" s="4"/>
      <c r="S281" s="4"/>
      <c r="T281" s="90"/>
      <c r="U281" s="4"/>
      <c r="V281" s="4">
        <f t="shared" si="25"/>
        <v>0</v>
      </c>
      <c r="W281" s="4" t="str">
        <f t="shared" si="26"/>
        <v>Ø16</v>
      </c>
      <c r="X281" s="4" t="str">
        <f t="shared" si="27"/>
        <v>Ø16</v>
      </c>
    </row>
    <row r="282" spans="17:24" x14ac:dyDescent="0.25">
      <c r="Q282" s="4"/>
      <c r="R282" s="4"/>
      <c r="S282" s="4"/>
      <c r="T282" s="90"/>
      <c r="U282" s="4"/>
      <c r="V282" s="4">
        <f t="shared" si="25"/>
        <v>0</v>
      </c>
      <c r="W282" s="4" t="str">
        <f t="shared" si="26"/>
        <v>Ø16</v>
      </c>
      <c r="X282" s="4" t="str">
        <f t="shared" si="27"/>
        <v>Ø16</v>
      </c>
    </row>
    <row r="283" spans="17:24" x14ac:dyDescent="0.25">
      <c r="Q283" s="4"/>
      <c r="R283" s="4"/>
      <c r="S283" s="4"/>
      <c r="T283" s="90"/>
      <c r="U283" s="4"/>
      <c r="V283" s="4">
        <f t="shared" si="25"/>
        <v>0</v>
      </c>
      <c r="W283" s="4" t="str">
        <f t="shared" si="26"/>
        <v>Ø16</v>
      </c>
      <c r="X283" s="4" t="str">
        <f t="shared" si="27"/>
        <v>Ø16</v>
      </c>
    </row>
    <row r="284" spans="17:24" x14ac:dyDescent="0.25">
      <c r="Q284" s="4"/>
      <c r="R284" s="4"/>
      <c r="S284" s="4"/>
      <c r="T284" s="90"/>
      <c r="U284" s="4"/>
      <c r="V284" s="4">
        <f t="shared" si="25"/>
        <v>0</v>
      </c>
      <c r="W284" s="4" t="str">
        <f t="shared" si="26"/>
        <v>Ø16</v>
      </c>
      <c r="X284" s="4" t="str">
        <f t="shared" si="27"/>
        <v>Ø16</v>
      </c>
    </row>
    <row r="285" spans="17:24" x14ac:dyDescent="0.25">
      <c r="Q285" s="4"/>
      <c r="R285" s="4"/>
      <c r="S285" s="4"/>
      <c r="T285" s="90"/>
      <c r="U285" s="4"/>
      <c r="V285" s="4">
        <f t="shared" si="25"/>
        <v>0</v>
      </c>
      <c r="W285" s="4" t="str">
        <f t="shared" si="26"/>
        <v>Ø16</v>
      </c>
      <c r="X285" s="4" t="str">
        <f t="shared" si="27"/>
        <v>Ø16</v>
      </c>
    </row>
    <row r="286" spans="17:24" x14ac:dyDescent="0.25">
      <c r="Q286" s="4"/>
      <c r="R286" s="4"/>
      <c r="S286" s="4"/>
      <c r="T286" s="90"/>
      <c r="U286" s="4"/>
      <c r="V286" s="4">
        <f t="shared" si="25"/>
        <v>0</v>
      </c>
      <c r="W286" s="4" t="str">
        <f t="shared" si="26"/>
        <v>Ø16</v>
      </c>
      <c r="X286" s="4" t="str">
        <f t="shared" si="27"/>
        <v>Ø16</v>
      </c>
    </row>
    <row r="287" spans="17:24" x14ac:dyDescent="0.25">
      <c r="Q287" s="4"/>
      <c r="R287" s="4"/>
      <c r="S287" s="4"/>
      <c r="T287" s="90"/>
      <c r="U287" s="4"/>
      <c r="V287" s="4">
        <f t="shared" si="25"/>
        <v>0</v>
      </c>
      <c r="W287" s="4" t="str">
        <f t="shared" si="26"/>
        <v>Ø16</v>
      </c>
      <c r="X287" s="4" t="str">
        <f t="shared" si="27"/>
        <v>Ø16</v>
      </c>
    </row>
    <row r="288" spans="17:24" x14ac:dyDescent="0.25">
      <c r="Q288" s="4"/>
      <c r="R288" s="4"/>
      <c r="S288" s="4"/>
      <c r="T288" s="90"/>
      <c r="U288" s="4"/>
      <c r="V288" s="4">
        <f t="shared" si="25"/>
        <v>0</v>
      </c>
      <c r="W288" s="4" t="str">
        <f t="shared" si="26"/>
        <v>Ø16</v>
      </c>
      <c r="X288" s="4" t="str">
        <f t="shared" si="27"/>
        <v>Ø16</v>
      </c>
    </row>
    <row r="289" spans="17:24" x14ac:dyDescent="0.25">
      <c r="Q289" s="4"/>
      <c r="R289" s="4"/>
      <c r="S289" s="4"/>
      <c r="T289" s="90"/>
      <c r="U289" s="4"/>
      <c r="V289" s="4">
        <f t="shared" si="25"/>
        <v>0</v>
      </c>
      <c r="W289" s="4" t="str">
        <f t="shared" si="26"/>
        <v>Ø16</v>
      </c>
      <c r="X289" s="4" t="str">
        <f t="shared" si="27"/>
        <v>Ø16</v>
      </c>
    </row>
    <row r="290" spans="17:24" x14ac:dyDescent="0.25">
      <c r="Q290" s="4"/>
      <c r="R290" s="4"/>
      <c r="S290" s="4"/>
      <c r="T290" s="90"/>
      <c r="U290" s="4"/>
      <c r="V290" s="4">
        <f t="shared" si="25"/>
        <v>0</v>
      </c>
      <c r="W290" s="4" t="str">
        <f t="shared" si="26"/>
        <v>Ø16</v>
      </c>
      <c r="X290" s="4" t="str">
        <f t="shared" si="27"/>
        <v>Ø16</v>
      </c>
    </row>
    <row r="291" spans="17:24" x14ac:dyDescent="0.25">
      <c r="Q291" s="4"/>
      <c r="R291" s="4"/>
      <c r="S291" s="4"/>
      <c r="T291" s="90"/>
      <c r="U291" s="4"/>
      <c r="V291" s="4">
        <f t="shared" si="25"/>
        <v>0</v>
      </c>
      <c r="W291" s="4" t="str">
        <f t="shared" si="26"/>
        <v>Ø16</v>
      </c>
      <c r="X291" s="4" t="str">
        <f t="shared" si="27"/>
        <v>Ø16</v>
      </c>
    </row>
    <row r="292" spans="17:24" x14ac:dyDescent="0.25">
      <c r="Q292" s="4"/>
      <c r="R292" s="4"/>
      <c r="S292" s="4"/>
      <c r="T292" s="90"/>
      <c r="U292" s="4"/>
      <c r="V292" s="4">
        <f t="shared" si="25"/>
        <v>0</v>
      </c>
      <c r="W292" s="4" t="str">
        <f t="shared" si="26"/>
        <v>Ø16</v>
      </c>
      <c r="X292" s="4" t="str">
        <f t="shared" si="27"/>
        <v>Ø16</v>
      </c>
    </row>
    <row r="293" spans="17:24" x14ac:dyDescent="0.25">
      <c r="Q293" s="4"/>
      <c r="R293" s="4"/>
      <c r="S293" s="4"/>
      <c r="T293" s="90"/>
      <c r="U293" s="4"/>
      <c r="V293" s="4">
        <f t="shared" si="25"/>
        <v>0</v>
      </c>
      <c r="W293" s="4" t="str">
        <f t="shared" si="26"/>
        <v>Ø16</v>
      </c>
      <c r="X293" s="4" t="str">
        <f t="shared" si="27"/>
        <v>Ø16</v>
      </c>
    </row>
    <row r="294" spans="17:24" x14ac:dyDescent="0.25">
      <c r="Q294" s="4"/>
      <c r="R294" s="4"/>
      <c r="S294" s="4"/>
      <c r="T294" s="90"/>
      <c r="U294" s="4"/>
      <c r="V294" s="4">
        <f t="shared" si="25"/>
        <v>0</v>
      </c>
      <c r="W294" s="4" t="str">
        <f t="shared" si="26"/>
        <v>Ø16</v>
      </c>
      <c r="X294" s="4" t="str">
        <f t="shared" si="27"/>
        <v>Ø16</v>
      </c>
    </row>
    <row r="295" spans="17:24" x14ac:dyDescent="0.25">
      <c r="Q295" s="4"/>
      <c r="R295" s="4"/>
      <c r="S295" s="4"/>
      <c r="T295" s="90"/>
      <c r="U295" s="4"/>
      <c r="V295" s="4">
        <f t="shared" si="25"/>
        <v>0</v>
      </c>
      <c r="W295" s="4" t="str">
        <f t="shared" si="26"/>
        <v>Ø16</v>
      </c>
      <c r="X295" s="4" t="str">
        <f t="shared" si="27"/>
        <v>Ø16</v>
      </c>
    </row>
    <row r="296" spans="17:24" x14ac:dyDescent="0.25">
      <c r="Q296" s="4"/>
      <c r="R296" s="4"/>
      <c r="S296" s="4"/>
      <c r="T296" s="90"/>
      <c r="U296" s="4"/>
      <c r="V296" s="4">
        <f t="shared" si="25"/>
        <v>0</v>
      </c>
      <c r="W296" s="4" t="str">
        <f t="shared" si="26"/>
        <v>Ø16</v>
      </c>
      <c r="X296" s="4" t="str">
        <f t="shared" si="27"/>
        <v>Ø16</v>
      </c>
    </row>
    <row r="297" spans="17:24" x14ac:dyDescent="0.25">
      <c r="Q297" s="4"/>
      <c r="R297" s="4"/>
      <c r="S297" s="4"/>
      <c r="T297" s="90"/>
      <c r="U297" s="4"/>
      <c r="V297" s="4">
        <f t="shared" si="25"/>
        <v>0</v>
      </c>
      <c r="W297" s="4" t="str">
        <f t="shared" si="26"/>
        <v>Ø16</v>
      </c>
      <c r="X297" s="4" t="str">
        <f t="shared" si="27"/>
        <v>Ø16</v>
      </c>
    </row>
    <row r="298" spans="17:24" x14ac:dyDescent="0.25">
      <c r="Q298" s="4"/>
      <c r="R298" s="4"/>
      <c r="S298" s="4"/>
      <c r="T298" s="90"/>
      <c r="U298" s="4"/>
      <c r="V298" s="4">
        <f t="shared" si="25"/>
        <v>0</v>
      </c>
      <c r="W298" s="4" t="str">
        <f t="shared" si="26"/>
        <v>Ø16</v>
      </c>
      <c r="X298" s="4" t="str">
        <f t="shared" si="27"/>
        <v>Ø16</v>
      </c>
    </row>
    <row r="299" spans="17:24" x14ac:dyDescent="0.25">
      <c r="Q299" s="4"/>
      <c r="R299" s="4"/>
      <c r="S299" s="4"/>
      <c r="T299" s="90"/>
      <c r="U299" s="4"/>
      <c r="V299" s="4">
        <f t="shared" si="25"/>
        <v>0</v>
      </c>
      <c r="W299" s="4" t="str">
        <f t="shared" si="26"/>
        <v>Ø16</v>
      </c>
      <c r="X299" s="4" t="str">
        <f t="shared" si="27"/>
        <v>Ø16</v>
      </c>
    </row>
    <row r="300" spans="17:24" x14ac:dyDescent="0.25">
      <c r="Q300" s="4"/>
      <c r="R300" s="4"/>
      <c r="S300" s="4"/>
      <c r="T300" s="90"/>
      <c r="U300" s="4"/>
      <c r="V300" s="4">
        <f t="shared" si="25"/>
        <v>0</v>
      </c>
      <c r="W300" s="4" t="str">
        <f t="shared" si="26"/>
        <v>Ø16</v>
      </c>
      <c r="X300" s="4" t="str">
        <f t="shared" si="27"/>
        <v>Ø16</v>
      </c>
    </row>
    <row r="301" spans="17:24" x14ac:dyDescent="0.25">
      <c r="Q301" s="4"/>
      <c r="R301" s="4"/>
      <c r="S301" s="4"/>
      <c r="T301" s="90"/>
      <c r="U301" s="4"/>
      <c r="V301" s="4">
        <f t="shared" si="25"/>
        <v>0</v>
      </c>
      <c r="W301" s="4" t="str">
        <f t="shared" si="26"/>
        <v>Ø16</v>
      </c>
      <c r="X301" s="4" t="str">
        <f t="shared" si="27"/>
        <v>Ø16</v>
      </c>
    </row>
    <row r="302" spans="17:24" x14ac:dyDescent="0.25">
      <c r="Q302" s="4"/>
      <c r="R302" s="4"/>
      <c r="S302" s="4"/>
      <c r="T302" s="90"/>
      <c r="U302" s="4"/>
      <c r="V302" s="4">
        <f t="shared" si="25"/>
        <v>0</v>
      </c>
      <c r="W302" s="4" t="str">
        <f t="shared" si="26"/>
        <v>Ø16</v>
      </c>
      <c r="X302" s="4" t="str">
        <f t="shared" si="27"/>
        <v>Ø16</v>
      </c>
    </row>
    <row r="303" spans="17:24" x14ac:dyDescent="0.25">
      <c r="Q303" s="4"/>
      <c r="R303" s="4"/>
      <c r="S303" s="4"/>
      <c r="T303" s="90"/>
      <c r="U303" s="4"/>
      <c r="V303" s="4">
        <f t="shared" si="25"/>
        <v>0</v>
      </c>
      <c r="W303" s="4" t="str">
        <f t="shared" si="26"/>
        <v>Ø16</v>
      </c>
      <c r="X303" s="4" t="str">
        <f t="shared" si="27"/>
        <v>Ø16</v>
      </c>
    </row>
    <row r="304" spans="17:24" x14ac:dyDescent="0.25">
      <c r="Q304" s="4"/>
      <c r="R304" s="4"/>
      <c r="S304" s="4"/>
      <c r="T304" s="90"/>
      <c r="U304" s="4"/>
      <c r="V304" s="4">
        <f t="shared" si="25"/>
        <v>0</v>
      </c>
      <c r="W304" s="4" t="str">
        <f t="shared" si="26"/>
        <v>Ø16</v>
      </c>
      <c r="X304" s="4" t="str">
        <f t="shared" si="27"/>
        <v>Ø16</v>
      </c>
    </row>
    <row r="305" spans="17:24" x14ac:dyDescent="0.25">
      <c r="Q305" s="4"/>
      <c r="R305" s="4"/>
      <c r="S305" s="4"/>
      <c r="T305" s="90"/>
      <c r="U305" s="4"/>
      <c r="V305" s="4">
        <f t="shared" si="25"/>
        <v>0</v>
      </c>
      <c r="W305" s="4" t="str">
        <f t="shared" si="26"/>
        <v>Ø16</v>
      </c>
      <c r="X305" s="4" t="str">
        <f t="shared" si="27"/>
        <v>Ø16</v>
      </c>
    </row>
    <row r="306" spans="17:24" x14ac:dyDescent="0.25">
      <c r="Q306" s="4"/>
      <c r="R306" s="4"/>
      <c r="S306" s="4"/>
      <c r="T306" s="90"/>
      <c r="U306" s="4"/>
      <c r="V306" s="4">
        <f t="shared" si="25"/>
        <v>0</v>
      </c>
      <c r="W306" s="4" t="str">
        <f t="shared" si="26"/>
        <v>Ø16</v>
      </c>
      <c r="X306" s="4" t="str">
        <f t="shared" si="27"/>
        <v>Ø16</v>
      </c>
    </row>
    <row r="307" spans="17:24" x14ac:dyDescent="0.25">
      <c r="Q307" s="4"/>
      <c r="R307" s="4"/>
      <c r="S307" s="4"/>
      <c r="T307" s="90"/>
      <c r="U307" s="4"/>
      <c r="V307" s="4">
        <f t="shared" si="25"/>
        <v>0</v>
      </c>
      <c r="W307" s="4" t="str">
        <f t="shared" si="26"/>
        <v>Ø16</v>
      </c>
      <c r="X307" s="4" t="str">
        <f t="shared" si="27"/>
        <v>Ø16</v>
      </c>
    </row>
    <row r="308" spans="17:24" x14ac:dyDescent="0.25">
      <c r="Q308" s="4"/>
      <c r="R308" s="4"/>
      <c r="S308" s="4"/>
      <c r="T308" s="90"/>
      <c r="U308" s="4"/>
      <c r="V308" s="4">
        <f t="shared" si="25"/>
        <v>0</v>
      </c>
      <c r="W308" s="4" t="str">
        <f t="shared" si="26"/>
        <v>Ø16</v>
      </c>
      <c r="X308" s="4" t="str">
        <f t="shared" si="27"/>
        <v>Ø16</v>
      </c>
    </row>
    <row r="309" spans="17:24" x14ac:dyDescent="0.25">
      <c r="Q309" s="4"/>
      <c r="R309" s="4"/>
      <c r="S309" s="4"/>
      <c r="T309" s="90"/>
      <c r="U309" s="4"/>
      <c r="V309" s="4">
        <f t="shared" si="25"/>
        <v>0</v>
      </c>
      <c r="W309" s="4" t="str">
        <f t="shared" si="26"/>
        <v>Ø16</v>
      </c>
      <c r="X309" s="4" t="str">
        <f t="shared" si="27"/>
        <v>Ø16</v>
      </c>
    </row>
    <row r="310" spans="17:24" x14ac:dyDescent="0.25">
      <c r="Q310" s="4"/>
      <c r="R310" s="4"/>
      <c r="S310" s="4"/>
      <c r="T310" s="90"/>
      <c r="U310" s="4"/>
      <c r="V310" s="4">
        <f t="shared" si="25"/>
        <v>0</v>
      </c>
      <c r="W310" s="4" t="str">
        <f t="shared" si="26"/>
        <v>Ø16</v>
      </c>
      <c r="X310" s="4" t="str">
        <f t="shared" si="27"/>
        <v>Ø16</v>
      </c>
    </row>
    <row r="311" spans="17:24" x14ac:dyDescent="0.25">
      <c r="Q311" s="4"/>
      <c r="R311" s="4"/>
      <c r="S311" s="4"/>
      <c r="T311" s="90"/>
      <c r="U311" s="4"/>
      <c r="V311" s="4">
        <f t="shared" si="25"/>
        <v>0</v>
      </c>
      <c r="W311" s="4" t="str">
        <f t="shared" si="26"/>
        <v>Ø16</v>
      </c>
      <c r="X311" s="4" t="str">
        <f t="shared" si="27"/>
        <v>Ø16</v>
      </c>
    </row>
    <row r="312" spans="17:24" x14ac:dyDescent="0.25">
      <c r="Q312" s="4"/>
      <c r="R312" s="4"/>
      <c r="S312" s="4"/>
      <c r="T312" s="90"/>
      <c r="U312" s="4"/>
      <c r="V312" s="4">
        <f t="shared" si="25"/>
        <v>0</v>
      </c>
      <c r="W312" s="4" t="str">
        <f t="shared" si="26"/>
        <v>Ø16</v>
      </c>
      <c r="X312" s="4" t="str">
        <f t="shared" si="27"/>
        <v>Ø16</v>
      </c>
    </row>
    <row r="313" spans="17:24" x14ac:dyDescent="0.25">
      <c r="Q313" s="4"/>
      <c r="R313" s="4"/>
      <c r="S313" s="4"/>
      <c r="T313" s="90"/>
      <c r="U313" s="4"/>
      <c r="V313" s="4">
        <f t="shared" si="25"/>
        <v>0</v>
      </c>
      <c r="W313" s="4" t="str">
        <f t="shared" si="26"/>
        <v>Ø16</v>
      </c>
      <c r="X313" s="4" t="str">
        <f t="shared" si="27"/>
        <v>Ø16</v>
      </c>
    </row>
    <row r="314" spans="17:24" x14ac:dyDescent="0.25">
      <c r="Q314" s="4"/>
      <c r="R314" s="4"/>
      <c r="S314" s="4"/>
      <c r="T314" s="90"/>
      <c r="U314" s="4"/>
      <c r="V314" s="4">
        <f t="shared" si="25"/>
        <v>0</v>
      </c>
      <c r="W314" s="4" t="str">
        <f t="shared" si="26"/>
        <v>Ø16</v>
      </c>
      <c r="X314" s="4" t="str">
        <f t="shared" si="27"/>
        <v>Ø16</v>
      </c>
    </row>
    <row r="315" spans="17:24" x14ac:dyDescent="0.25">
      <c r="Q315" s="4"/>
      <c r="R315" s="4"/>
      <c r="S315" s="4"/>
      <c r="T315" s="90"/>
      <c r="U315" s="4"/>
      <c r="V315" s="4">
        <f t="shared" si="25"/>
        <v>0</v>
      </c>
      <c r="W315" s="4" t="str">
        <f t="shared" si="26"/>
        <v>Ø16</v>
      </c>
      <c r="X315" s="4" t="str">
        <f t="shared" si="27"/>
        <v>Ø16</v>
      </c>
    </row>
    <row r="316" spans="17:24" x14ac:dyDescent="0.25">
      <c r="Q316" s="4"/>
      <c r="R316" s="4"/>
      <c r="S316" s="4"/>
      <c r="T316" s="90"/>
      <c r="U316" s="4"/>
      <c r="V316" s="4">
        <f t="shared" si="25"/>
        <v>0</v>
      </c>
      <c r="W316" s="4" t="str">
        <f t="shared" si="26"/>
        <v>Ø16</v>
      </c>
      <c r="X316" s="4" t="str">
        <f t="shared" si="27"/>
        <v>Ø16</v>
      </c>
    </row>
    <row r="317" spans="17:24" x14ac:dyDescent="0.25">
      <c r="Q317" s="4"/>
      <c r="R317" s="4"/>
      <c r="S317" s="4"/>
      <c r="T317" s="90"/>
      <c r="U317" s="4"/>
      <c r="V317" s="4">
        <f t="shared" si="25"/>
        <v>0</v>
      </c>
      <c r="W317" s="4" t="str">
        <f t="shared" si="26"/>
        <v>Ø16</v>
      </c>
      <c r="X317" s="4" t="str">
        <f t="shared" si="27"/>
        <v>Ø16</v>
      </c>
    </row>
    <row r="318" spans="17:24" x14ac:dyDescent="0.25">
      <c r="Q318" s="4"/>
      <c r="R318" s="4"/>
      <c r="S318" s="4"/>
      <c r="T318" s="90"/>
      <c r="U318" s="4"/>
      <c r="V318" s="4">
        <f t="shared" si="25"/>
        <v>0</v>
      </c>
      <c r="W318" s="4" t="str">
        <f t="shared" si="26"/>
        <v>Ø16</v>
      </c>
      <c r="X318" s="4" t="str">
        <f t="shared" si="27"/>
        <v>Ø16</v>
      </c>
    </row>
    <row r="319" spans="17:24" x14ac:dyDescent="0.25">
      <c r="Q319" s="4"/>
      <c r="R319" s="4"/>
      <c r="S319" s="4"/>
      <c r="T319" s="90"/>
      <c r="U319" s="4"/>
      <c r="V319" s="4">
        <f t="shared" si="25"/>
        <v>0</v>
      </c>
      <c r="W319" s="4" t="str">
        <f t="shared" si="26"/>
        <v>Ø16</v>
      </c>
      <c r="X319" s="4" t="str">
        <f t="shared" si="27"/>
        <v>Ø16</v>
      </c>
    </row>
    <row r="320" spans="17:24" x14ac:dyDescent="0.25">
      <c r="Q320" s="4"/>
      <c r="R320" s="4"/>
      <c r="S320" s="4"/>
      <c r="T320" s="90"/>
      <c r="U320" s="4"/>
      <c r="V320" s="4">
        <f t="shared" si="25"/>
        <v>0</v>
      </c>
      <c r="W320" s="4" t="str">
        <f t="shared" si="26"/>
        <v>Ø16</v>
      </c>
      <c r="X320" s="4" t="str">
        <f t="shared" si="27"/>
        <v>Ø16</v>
      </c>
    </row>
    <row r="321" spans="17:24" x14ac:dyDescent="0.25">
      <c r="Q321" s="4"/>
      <c r="R321" s="4"/>
      <c r="S321" s="4"/>
      <c r="T321" s="90"/>
      <c r="U321" s="4"/>
      <c r="V321" s="4">
        <f t="shared" si="25"/>
        <v>0</v>
      </c>
      <c r="W321" s="4" t="str">
        <f t="shared" si="26"/>
        <v>Ø16</v>
      </c>
      <c r="X321" s="4" t="str">
        <f t="shared" si="27"/>
        <v>Ø16</v>
      </c>
    </row>
    <row r="322" spans="17:24" x14ac:dyDescent="0.25">
      <c r="Q322" s="4"/>
      <c r="R322" s="4"/>
      <c r="S322" s="4"/>
      <c r="T322" s="90"/>
      <c r="U322" s="4"/>
      <c r="V322" s="4">
        <f t="shared" si="25"/>
        <v>0</v>
      </c>
      <c r="W322" s="4" t="str">
        <f t="shared" si="26"/>
        <v>Ø16</v>
      </c>
      <c r="X322" s="4" t="str">
        <f t="shared" si="27"/>
        <v>Ø16</v>
      </c>
    </row>
    <row r="323" spans="17:24" x14ac:dyDescent="0.25">
      <c r="Q323" s="4"/>
      <c r="R323" s="4"/>
      <c r="S323" s="4"/>
      <c r="T323" s="90"/>
      <c r="U323" s="4"/>
      <c r="V323" s="4">
        <f t="shared" si="25"/>
        <v>0</v>
      </c>
      <c r="W323" s="4" t="str">
        <f t="shared" si="26"/>
        <v>Ø16</v>
      </c>
      <c r="X323" s="4" t="str">
        <f t="shared" si="27"/>
        <v>Ø16</v>
      </c>
    </row>
    <row r="324" spans="17:24" x14ac:dyDescent="0.25">
      <c r="Q324" s="4"/>
      <c r="R324" s="4"/>
      <c r="S324" s="4"/>
      <c r="T324" s="90"/>
      <c r="U324" s="4"/>
      <c r="V324" s="4">
        <f t="shared" si="25"/>
        <v>0</v>
      </c>
      <c r="W324" s="4" t="str">
        <f t="shared" si="26"/>
        <v>Ø16</v>
      </c>
      <c r="X324" s="4" t="str">
        <f t="shared" si="27"/>
        <v>Ø16</v>
      </c>
    </row>
    <row r="325" spans="17:24" x14ac:dyDescent="0.25">
      <c r="Q325" s="4"/>
      <c r="R325" s="4"/>
      <c r="S325" s="4"/>
      <c r="T325" s="90"/>
      <c r="U325" s="4"/>
      <c r="V325" s="4">
        <f t="shared" ref="V325:V388" si="28">U325*1.2</f>
        <v>0</v>
      </c>
      <c r="W325" s="4" t="str">
        <f t="shared" ref="W325:W388" si="29">"Ø"&amp;VLOOKUP(V325,$Z$4:$AA$10,2,TRUE)</f>
        <v>Ø16</v>
      </c>
      <c r="X325" s="4" t="str">
        <f t="shared" ref="X325:X388" si="30">"Ø"&amp;VLOOKUP(V325,$AD$4:$AE$10,2,TRUE)</f>
        <v>Ø16</v>
      </c>
    </row>
    <row r="326" spans="17:24" x14ac:dyDescent="0.25">
      <c r="Q326" s="4"/>
      <c r="R326" s="4"/>
      <c r="S326" s="4"/>
      <c r="T326" s="90"/>
      <c r="U326" s="4"/>
      <c r="V326" s="4">
        <f t="shared" si="28"/>
        <v>0</v>
      </c>
      <c r="W326" s="4" t="str">
        <f t="shared" si="29"/>
        <v>Ø16</v>
      </c>
      <c r="X326" s="4" t="str">
        <f t="shared" si="30"/>
        <v>Ø16</v>
      </c>
    </row>
    <row r="327" spans="17:24" x14ac:dyDescent="0.25">
      <c r="Q327" s="4"/>
      <c r="R327" s="4"/>
      <c r="S327" s="4"/>
      <c r="T327" s="90"/>
      <c r="U327" s="4"/>
      <c r="V327" s="4">
        <f t="shared" si="28"/>
        <v>0</v>
      </c>
      <c r="W327" s="4" t="str">
        <f t="shared" si="29"/>
        <v>Ø16</v>
      </c>
      <c r="X327" s="4" t="str">
        <f t="shared" si="30"/>
        <v>Ø16</v>
      </c>
    </row>
    <row r="328" spans="17:24" x14ac:dyDescent="0.25">
      <c r="Q328" s="4"/>
      <c r="R328" s="4"/>
      <c r="S328" s="4"/>
      <c r="T328" s="90"/>
      <c r="U328" s="4"/>
      <c r="V328" s="4">
        <f t="shared" si="28"/>
        <v>0</v>
      </c>
      <c r="W328" s="4" t="str">
        <f t="shared" si="29"/>
        <v>Ø16</v>
      </c>
      <c r="X328" s="4" t="str">
        <f t="shared" si="30"/>
        <v>Ø16</v>
      </c>
    </row>
    <row r="329" spans="17:24" x14ac:dyDescent="0.25">
      <c r="Q329" s="4"/>
      <c r="R329" s="4"/>
      <c r="S329" s="4"/>
      <c r="T329" s="90"/>
      <c r="U329" s="4"/>
      <c r="V329" s="4">
        <f t="shared" si="28"/>
        <v>0</v>
      </c>
      <c r="W329" s="4" t="str">
        <f t="shared" si="29"/>
        <v>Ø16</v>
      </c>
      <c r="X329" s="4" t="str">
        <f t="shared" si="30"/>
        <v>Ø16</v>
      </c>
    </row>
    <row r="330" spans="17:24" x14ac:dyDescent="0.25">
      <c r="Q330" s="4"/>
      <c r="R330" s="4"/>
      <c r="S330" s="4"/>
      <c r="T330" s="90"/>
      <c r="U330" s="4"/>
      <c r="V330" s="4">
        <f t="shared" si="28"/>
        <v>0</v>
      </c>
      <c r="W330" s="4" t="str">
        <f t="shared" si="29"/>
        <v>Ø16</v>
      </c>
      <c r="X330" s="4" t="str">
        <f t="shared" si="30"/>
        <v>Ø16</v>
      </c>
    </row>
    <row r="331" spans="17:24" x14ac:dyDescent="0.25">
      <c r="Q331" s="4"/>
      <c r="R331" s="4"/>
      <c r="S331" s="4"/>
      <c r="T331" s="90"/>
      <c r="U331" s="4"/>
      <c r="V331" s="4">
        <f t="shared" si="28"/>
        <v>0</v>
      </c>
      <c r="W331" s="4" t="str">
        <f t="shared" si="29"/>
        <v>Ø16</v>
      </c>
      <c r="X331" s="4" t="str">
        <f t="shared" si="30"/>
        <v>Ø16</v>
      </c>
    </row>
    <row r="332" spans="17:24" x14ac:dyDescent="0.25">
      <c r="Q332" s="4"/>
      <c r="R332" s="4"/>
      <c r="S332" s="4"/>
      <c r="T332" s="90"/>
      <c r="U332" s="4"/>
      <c r="V332" s="4">
        <f t="shared" si="28"/>
        <v>0</v>
      </c>
      <c r="W332" s="4" t="str">
        <f t="shared" si="29"/>
        <v>Ø16</v>
      </c>
      <c r="X332" s="4" t="str">
        <f t="shared" si="30"/>
        <v>Ø16</v>
      </c>
    </row>
    <row r="333" spans="17:24" x14ac:dyDescent="0.25">
      <c r="Q333" s="4"/>
      <c r="R333" s="4"/>
      <c r="S333" s="4"/>
      <c r="T333" s="90"/>
      <c r="U333" s="4"/>
      <c r="V333" s="4">
        <f t="shared" si="28"/>
        <v>0</v>
      </c>
      <c r="W333" s="4" t="str">
        <f t="shared" si="29"/>
        <v>Ø16</v>
      </c>
      <c r="X333" s="4" t="str">
        <f t="shared" si="30"/>
        <v>Ø16</v>
      </c>
    </row>
    <row r="334" spans="17:24" x14ac:dyDescent="0.25">
      <c r="Q334" s="4"/>
      <c r="R334" s="4"/>
      <c r="S334" s="4"/>
      <c r="T334" s="90"/>
      <c r="U334" s="4"/>
      <c r="V334" s="4">
        <f t="shared" si="28"/>
        <v>0</v>
      </c>
      <c r="W334" s="4" t="str">
        <f t="shared" si="29"/>
        <v>Ø16</v>
      </c>
      <c r="X334" s="4" t="str">
        <f t="shared" si="30"/>
        <v>Ø16</v>
      </c>
    </row>
    <row r="335" spans="17:24" x14ac:dyDescent="0.25">
      <c r="Q335" s="4"/>
      <c r="R335" s="4"/>
      <c r="S335" s="4"/>
      <c r="T335" s="90"/>
      <c r="U335" s="4"/>
      <c r="V335" s="4">
        <f t="shared" si="28"/>
        <v>0</v>
      </c>
      <c r="W335" s="4" t="str">
        <f t="shared" si="29"/>
        <v>Ø16</v>
      </c>
      <c r="X335" s="4" t="str">
        <f t="shared" si="30"/>
        <v>Ø16</v>
      </c>
    </row>
    <row r="336" spans="17:24" x14ac:dyDescent="0.25">
      <c r="Q336" s="4"/>
      <c r="R336" s="4"/>
      <c r="S336" s="4"/>
      <c r="T336" s="90"/>
      <c r="U336" s="4"/>
      <c r="V336" s="4">
        <f t="shared" si="28"/>
        <v>0</v>
      </c>
      <c r="W336" s="4" t="str">
        <f t="shared" si="29"/>
        <v>Ø16</v>
      </c>
      <c r="X336" s="4" t="str">
        <f t="shared" si="30"/>
        <v>Ø16</v>
      </c>
    </row>
    <row r="337" spans="17:24" x14ac:dyDescent="0.25">
      <c r="Q337" s="4"/>
      <c r="R337" s="4"/>
      <c r="S337" s="4"/>
      <c r="T337" s="90"/>
      <c r="U337" s="4"/>
      <c r="V337" s="4">
        <f t="shared" si="28"/>
        <v>0</v>
      </c>
      <c r="W337" s="4" t="str">
        <f t="shared" si="29"/>
        <v>Ø16</v>
      </c>
      <c r="X337" s="4" t="str">
        <f t="shared" si="30"/>
        <v>Ø16</v>
      </c>
    </row>
    <row r="338" spans="17:24" x14ac:dyDescent="0.25">
      <c r="Q338" s="4"/>
      <c r="R338" s="4"/>
      <c r="S338" s="4"/>
      <c r="T338" s="90"/>
      <c r="U338" s="4"/>
      <c r="V338" s="4">
        <f t="shared" si="28"/>
        <v>0</v>
      </c>
      <c r="W338" s="4" t="str">
        <f t="shared" si="29"/>
        <v>Ø16</v>
      </c>
      <c r="X338" s="4" t="str">
        <f t="shared" si="30"/>
        <v>Ø16</v>
      </c>
    </row>
    <row r="339" spans="17:24" x14ac:dyDescent="0.25">
      <c r="Q339" s="4"/>
      <c r="R339" s="4"/>
      <c r="S339" s="4"/>
      <c r="T339" s="90"/>
      <c r="U339" s="4"/>
      <c r="V339" s="4">
        <f t="shared" si="28"/>
        <v>0</v>
      </c>
      <c r="W339" s="4" t="str">
        <f t="shared" si="29"/>
        <v>Ø16</v>
      </c>
      <c r="X339" s="4" t="str">
        <f t="shared" si="30"/>
        <v>Ø16</v>
      </c>
    </row>
    <row r="340" spans="17:24" x14ac:dyDescent="0.25">
      <c r="Q340" s="4"/>
      <c r="R340" s="4"/>
      <c r="S340" s="4"/>
      <c r="T340" s="90"/>
      <c r="U340" s="4"/>
      <c r="V340" s="4">
        <f t="shared" si="28"/>
        <v>0</v>
      </c>
      <c r="W340" s="4" t="str">
        <f t="shared" si="29"/>
        <v>Ø16</v>
      </c>
      <c r="X340" s="4" t="str">
        <f t="shared" si="30"/>
        <v>Ø16</v>
      </c>
    </row>
    <row r="341" spans="17:24" x14ac:dyDescent="0.25">
      <c r="Q341" s="4"/>
      <c r="R341" s="4"/>
      <c r="S341" s="4"/>
      <c r="T341" s="90"/>
      <c r="U341" s="4"/>
      <c r="V341" s="4">
        <f t="shared" si="28"/>
        <v>0</v>
      </c>
      <c r="W341" s="4" t="str">
        <f t="shared" si="29"/>
        <v>Ø16</v>
      </c>
      <c r="X341" s="4" t="str">
        <f t="shared" si="30"/>
        <v>Ø16</v>
      </c>
    </row>
    <row r="342" spans="17:24" x14ac:dyDescent="0.25">
      <c r="Q342" s="4"/>
      <c r="R342" s="4"/>
      <c r="S342" s="4"/>
      <c r="T342" s="90"/>
      <c r="U342" s="4"/>
      <c r="V342" s="4">
        <f t="shared" si="28"/>
        <v>0</v>
      </c>
      <c r="W342" s="4" t="str">
        <f t="shared" si="29"/>
        <v>Ø16</v>
      </c>
      <c r="X342" s="4" t="str">
        <f t="shared" si="30"/>
        <v>Ø16</v>
      </c>
    </row>
    <row r="343" spans="17:24" x14ac:dyDescent="0.25">
      <c r="Q343" s="4"/>
      <c r="R343" s="4"/>
      <c r="S343" s="4"/>
      <c r="T343" s="90"/>
      <c r="U343" s="4"/>
      <c r="V343" s="4">
        <f t="shared" si="28"/>
        <v>0</v>
      </c>
      <c r="W343" s="4" t="str">
        <f t="shared" si="29"/>
        <v>Ø16</v>
      </c>
      <c r="X343" s="4" t="str">
        <f t="shared" si="30"/>
        <v>Ø16</v>
      </c>
    </row>
    <row r="344" spans="17:24" x14ac:dyDescent="0.25">
      <c r="Q344" s="4"/>
      <c r="R344" s="4"/>
      <c r="S344" s="4"/>
      <c r="T344" s="90"/>
      <c r="U344" s="4"/>
      <c r="V344" s="4">
        <f t="shared" si="28"/>
        <v>0</v>
      </c>
      <c r="W344" s="4" t="str">
        <f t="shared" si="29"/>
        <v>Ø16</v>
      </c>
      <c r="X344" s="4" t="str">
        <f t="shared" si="30"/>
        <v>Ø16</v>
      </c>
    </row>
    <row r="345" spans="17:24" x14ac:dyDescent="0.25">
      <c r="Q345" s="4"/>
      <c r="R345" s="4"/>
      <c r="S345" s="4"/>
      <c r="T345" s="90"/>
      <c r="U345" s="4"/>
      <c r="V345" s="4">
        <f t="shared" si="28"/>
        <v>0</v>
      </c>
      <c r="W345" s="4" t="str">
        <f t="shared" si="29"/>
        <v>Ø16</v>
      </c>
      <c r="X345" s="4" t="str">
        <f t="shared" si="30"/>
        <v>Ø16</v>
      </c>
    </row>
    <row r="346" spans="17:24" x14ac:dyDescent="0.25">
      <c r="Q346" s="4"/>
      <c r="R346" s="4"/>
      <c r="S346" s="4"/>
      <c r="T346" s="90"/>
      <c r="U346" s="4"/>
      <c r="V346" s="4">
        <f t="shared" si="28"/>
        <v>0</v>
      </c>
      <c r="W346" s="4" t="str">
        <f t="shared" si="29"/>
        <v>Ø16</v>
      </c>
      <c r="X346" s="4" t="str">
        <f t="shared" si="30"/>
        <v>Ø16</v>
      </c>
    </row>
    <row r="347" spans="17:24" x14ac:dyDescent="0.25">
      <c r="Q347" s="4"/>
      <c r="R347" s="4"/>
      <c r="S347" s="4"/>
      <c r="T347" s="90"/>
      <c r="U347" s="4"/>
      <c r="V347" s="4">
        <f t="shared" si="28"/>
        <v>0</v>
      </c>
      <c r="W347" s="4" t="str">
        <f t="shared" si="29"/>
        <v>Ø16</v>
      </c>
      <c r="X347" s="4" t="str">
        <f t="shared" si="30"/>
        <v>Ø16</v>
      </c>
    </row>
    <row r="348" spans="17:24" x14ac:dyDescent="0.25">
      <c r="Q348" s="4"/>
      <c r="R348" s="4"/>
      <c r="S348" s="4"/>
      <c r="T348" s="90"/>
      <c r="U348" s="4"/>
      <c r="V348" s="4">
        <f t="shared" si="28"/>
        <v>0</v>
      </c>
      <c r="W348" s="4" t="str">
        <f t="shared" si="29"/>
        <v>Ø16</v>
      </c>
      <c r="X348" s="4" t="str">
        <f t="shared" si="30"/>
        <v>Ø16</v>
      </c>
    </row>
    <row r="349" spans="17:24" x14ac:dyDescent="0.25">
      <c r="Q349" s="4"/>
      <c r="R349" s="4"/>
      <c r="S349" s="4"/>
      <c r="T349" s="90"/>
      <c r="U349" s="4"/>
      <c r="V349" s="4">
        <f t="shared" si="28"/>
        <v>0</v>
      </c>
      <c r="W349" s="4" t="str">
        <f t="shared" si="29"/>
        <v>Ø16</v>
      </c>
      <c r="X349" s="4" t="str">
        <f t="shared" si="30"/>
        <v>Ø16</v>
      </c>
    </row>
    <row r="350" spans="17:24" x14ac:dyDescent="0.25">
      <c r="Q350" s="4"/>
      <c r="R350" s="4"/>
      <c r="S350" s="4"/>
      <c r="T350" s="90"/>
      <c r="U350" s="4"/>
      <c r="V350" s="4">
        <f t="shared" si="28"/>
        <v>0</v>
      </c>
      <c r="W350" s="4" t="str">
        <f t="shared" si="29"/>
        <v>Ø16</v>
      </c>
      <c r="X350" s="4" t="str">
        <f t="shared" si="30"/>
        <v>Ø16</v>
      </c>
    </row>
    <row r="351" spans="17:24" x14ac:dyDescent="0.25">
      <c r="Q351" s="4"/>
      <c r="R351" s="4"/>
      <c r="S351" s="4"/>
      <c r="T351" s="90"/>
      <c r="U351" s="4"/>
      <c r="V351" s="4">
        <f t="shared" si="28"/>
        <v>0</v>
      </c>
      <c r="W351" s="4" t="str">
        <f t="shared" si="29"/>
        <v>Ø16</v>
      </c>
      <c r="X351" s="4" t="str">
        <f t="shared" si="30"/>
        <v>Ø16</v>
      </c>
    </row>
    <row r="352" spans="17:24" x14ac:dyDescent="0.25">
      <c r="Q352" s="4"/>
      <c r="R352" s="4"/>
      <c r="S352" s="4"/>
      <c r="T352" s="90"/>
      <c r="U352" s="4"/>
      <c r="V352" s="4">
        <f t="shared" si="28"/>
        <v>0</v>
      </c>
      <c r="W352" s="4" t="str">
        <f t="shared" si="29"/>
        <v>Ø16</v>
      </c>
      <c r="X352" s="4" t="str">
        <f t="shared" si="30"/>
        <v>Ø16</v>
      </c>
    </row>
    <row r="353" spans="17:24" x14ac:dyDescent="0.25">
      <c r="Q353" s="4"/>
      <c r="R353" s="4"/>
      <c r="S353" s="4"/>
      <c r="T353" s="90"/>
      <c r="U353" s="4"/>
      <c r="V353" s="4">
        <f t="shared" si="28"/>
        <v>0</v>
      </c>
      <c r="W353" s="4" t="str">
        <f t="shared" si="29"/>
        <v>Ø16</v>
      </c>
      <c r="X353" s="4" t="str">
        <f t="shared" si="30"/>
        <v>Ø16</v>
      </c>
    </row>
    <row r="354" spans="17:24" x14ac:dyDescent="0.25">
      <c r="Q354" s="4"/>
      <c r="R354" s="4"/>
      <c r="S354" s="4"/>
      <c r="T354" s="90"/>
      <c r="U354" s="4"/>
      <c r="V354" s="4">
        <f t="shared" si="28"/>
        <v>0</v>
      </c>
      <c r="W354" s="4" t="str">
        <f t="shared" si="29"/>
        <v>Ø16</v>
      </c>
      <c r="X354" s="4" t="str">
        <f t="shared" si="30"/>
        <v>Ø16</v>
      </c>
    </row>
    <row r="355" spans="17:24" x14ac:dyDescent="0.25">
      <c r="Q355" s="4"/>
      <c r="R355" s="4"/>
      <c r="S355" s="4"/>
      <c r="T355" s="90"/>
      <c r="U355" s="4"/>
      <c r="V355" s="4">
        <f t="shared" si="28"/>
        <v>0</v>
      </c>
      <c r="W355" s="4" t="str">
        <f t="shared" si="29"/>
        <v>Ø16</v>
      </c>
      <c r="X355" s="4" t="str">
        <f t="shared" si="30"/>
        <v>Ø16</v>
      </c>
    </row>
    <row r="356" spans="17:24" x14ac:dyDescent="0.25">
      <c r="Q356" s="4"/>
      <c r="R356" s="4"/>
      <c r="S356" s="4"/>
      <c r="T356" s="90"/>
      <c r="U356" s="4"/>
      <c r="V356" s="4">
        <f t="shared" si="28"/>
        <v>0</v>
      </c>
      <c r="W356" s="4" t="str">
        <f t="shared" si="29"/>
        <v>Ø16</v>
      </c>
      <c r="X356" s="4" t="str">
        <f t="shared" si="30"/>
        <v>Ø16</v>
      </c>
    </row>
    <row r="357" spans="17:24" x14ac:dyDescent="0.25">
      <c r="Q357" s="4"/>
      <c r="R357" s="4"/>
      <c r="S357" s="4"/>
      <c r="T357" s="90"/>
      <c r="U357" s="4"/>
      <c r="V357" s="4">
        <f t="shared" si="28"/>
        <v>0</v>
      </c>
      <c r="W357" s="4" t="str">
        <f t="shared" si="29"/>
        <v>Ø16</v>
      </c>
      <c r="X357" s="4" t="str">
        <f t="shared" si="30"/>
        <v>Ø16</v>
      </c>
    </row>
    <row r="358" spans="17:24" x14ac:dyDescent="0.25">
      <c r="Q358" s="4"/>
      <c r="R358" s="4"/>
      <c r="S358" s="4"/>
      <c r="T358" s="90"/>
      <c r="U358" s="4"/>
      <c r="V358" s="4">
        <f t="shared" si="28"/>
        <v>0</v>
      </c>
      <c r="W358" s="4" t="str">
        <f t="shared" si="29"/>
        <v>Ø16</v>
      </c>
      <c r="X358" s="4" t="str">
        <f t="shared" si="30"/>
        <v>Ø16</v>
      </c>
    </row>
    <row r="359" spans="17:24" x14ac:dyDescent="0.25">
      <c r="Q359" s="4"/>
      <c r="R359" s="4"/>
      <c r="S359" s="4"/>
      <c r="T359" s="90"/>
      <c r="U359" s="4"/>
      <c r="V359" s="4">
        <f t="shared" si="28"/>
        <v>0</v>
      </c>
      <c r="W359" s="4" t="str">
        <f t="shared" si="29"/>
        <v>Ø16</v>
      </c>
      <c r="X359" s="4" t="str">
        <f t="shared" si="30"/>
        <v>Ø16</v>
      </c>
    </row>
    <row r="360" spans="17:24" x14ac:dyDescent="0.25">
      <c r="Q360" s="4"/>
      <c r="R360" s="4"/>
      <c r="S360" s="4"/>
      <c r="T360" s="90"/>
      <c r="U360" s="4"/>
      <c r="V360" s="4">
        <f t="shared" si="28"/>
        <v>0</v>
      </c>
      <c r="W360" s="4" t="str">
        <f t="shared" si="29"/>
        <v>Ø16</v>
      </c>
      <c r="X360" s="4" t="str">
        <f t="shared" si="30"/>
        <v>Ø16</v>
      </c>
    </row>
    <row r="361" spans="17:24" x14ac:dyDescent="0.25">
      <c r="Q361" s="4"/>
      <c r="R361" s="4"/>
      <c r="S361" s="4"/>
      <c r="T361" s="90"/>
      <c r="U361" s="4"/>
      <c r="V361" s="4">
        <f t="shared" si="28"/>
        <v>0</v>
      </c>
      <c r="W361" s="4" t="str">
        <f t="shared" si="29"/>
        <v>Ø16</v>
      </c>
      <c r="X361" s="4" t="str">
        <f t="shared" si="30"/>
        <v>Ø16</v>
      </c>
    </row>
    <row r="362" spans="17:24" x14ac:dyDescent="0.25">
      <c r="Q362" s="4"/>
      <c r="R362" s="4"/>
      <c r="S362" s="4"/>
      <c r="T362" s="90"/>
      <c r="U362" s="4"/>
      <c r="V362" s="4">
        <f t="shared" si="28"/>
        <v>0</v>
      </c>
      <c r="W362" s="4" t="str">
        <f t="shared" si="29"/>
        <v>Ø16</v>
      </c>
      <c r="X362" s="4" t="str">
        <f t="shared" si="30"/>
        <v>Ø16</v>
      </c>
    </row>
    <row r="363" spans="17:24" x14ac:dyDescent="0.25">
      <c r="Q363" s="4"/>
      <c r="R363" s="4"/>
      <c r="S363" s="4"/>
      <c r="T363" s="90"/>
      <c r="U363" s="4"/>
      <c r="V363" s="4">
        <f t="shared" si="28"/>
        <v>0</v>
      </c>
      <c r="W363" s="4" t="str">
        <f t="shared" si="29"/>
        <v>Ø16</v>
      </c>
      <c r="X363" s="4" t="str">
        <f t="shared" si="30"/>
        <v>Ø16</v>
      </c>
    </row>
    <row r="364" spans="17:24" x14ac:dyDescent="0.25">
      <c r="Q364" s="4"/>
      <c r="R364" s="4"/>
      <c r="S364" s="4"/>
      <c r="T364" s="90"/>
      <c r="U364" s="4"/>
      <c r="V364" s="4">
        <f t="shared" si="28"/>
        <v>0</v>
      </c>
      <c r="W364" s="4" t="str">
        <f t="shared" si="29"/>
        <v>Ø16</v>
      </c>
      <c r="X364" s="4" t="str">
        <f t="shared" si="30"/>
        <v>Ø16</v>
      </c>
    </row>
    <row r="365" spans="17:24" x14ac:dyDescent="0.25">
      <c r="Q365" s="4"/>
      <c r="R365" s="4"/>
      <c r="S365" s="4"/>
      <c r="T365" s="90"/>
      <c r="U365" s="4"/>
      <c r="V365" s="4">
        <f t="shared" si="28"/>
        <v>0</v>
      </c>
      <c r="W365" s="4" t="str">
        <f t="shared" si="29"/>
        <v>Ø16</v>
      </c>
      <c r="X365" s="4" t="str">
        <f t="shared" si="30"/>
        <v>Ø16</v>
      </c>
    </row>
    <row r="366" spans="17:24" x14ac:dyDescent="0.25">
      <c r="Q366" s="4"/>
      <c r="R366" s="4"/>
      <c r="S366" s="4"/>
      <c r="T366" s="90"/>
      <c r="U366" s="4"/>
      <c r="V366" s="4">
        <f t="shared" si="28"/>
        <v>0</v>
      </c>
      <c r="W366" s="4" t="str">
        <f t="shared" si="29"/>
        <v>Ø16</v>
      </c>
      <c r="X366" s="4" t="str">
        <f t="shared" si="30"/>
        <v>Ø16</v>
      </c>
    </row>
    <row r="367" spans="17:24" x14ac:dyDescent="0.25">
      <c r="Q367" s="4"/>
      <c r="R367" s="4"/>
      <c r="S367" s="4"/>
      <c r="T367" s="90"/>
      <c r="U367" s="4"/>
      <c r="V367" s="4">
        <f t="shared" si="28"/>
        <v>0</v>
      </c>
      <c r="W367" s="4" t="str">
        <f t="shared" si="29"/>
        <v>Ø16</v>
      </c>
      <c r="X367" s="4" t="str">
        <f t="shared" si="30"/>
        <v>Ø16</v>
      </c>
    </row>
    <row r="368" spans="17:24" x14ac:dyDescent="0.25">
      <c r="Q368" s="4"/>
      <c r="R368" s="4"/>
      <c r="S368" s="4"/>
      <c r="T368" s="90"/>
      <c r="U368" s="4"/>
      <c r="V368" s="4">
        <f t="shared" si="28"/>
        <v>0</v>
      </c>
      <c r="W368" s="4" t="str">
        <f t="shared" si="29"/>
        <v>Ø16</v>
      </c>
      <c r="X368" s="4" t="str">
        <f t="shared" si="30"/>
        <v>Ø16</v>
      </c>
    </row>
    <row r="369" spans="17:24" x14ac:dyDescent="0.25">
      <c r="Q369" s="4"/>
      <c r="R369" s="4"/>
      <c r="S369" s="4"/>
      <c r="T369" s="90"/>
      <c r="U369" s="4"/>
      <c r="V369" s="4">
        <f t="shared" si="28"/>
        <v>0</v>
      </c>
      <c r="W369" s="4" t="str">
        <f t="shared" si="29"/>
        <v>Ø16</v>
      </c>
      <c r="X369" s="4" t="str">
        <f t="shared" si="30"/>
        <v>Ø16</v>
      </c>
    </row>
    <row r="370" spans="17:24" x14ac:dyDescent="0.25">
      <c r="Q370" s="4"/>
      <c r="R370" s="4"/>
      <c r="S370" s="4"/>
      <c r="T370" s="90"/>
      <c r="U370" s="4"/>
      <c r="V370" s="4">
        <f t="shared" si="28"/>
        <v>0</v>
      </c>
      <c r="W370" s="4" t="str">
        <f t="shared" si="29"/>
        <v>Ø16</v>
      </c>
      <c r="X370" s="4" t="str">
        <f t="shared" si="30"/>
        <v>Ø16</v>
      </c>
    </row>
    <row r="371" spans="17:24" x14ac:dyDescent="0.25">
      <c r="Q371" s="4"/>
      <c r="R371" s="4"/>
      <c r="S371" s="4"/>
      <c r="T371" s="90"/>
      <c r="U371" s="4"/>
      <c r="V371" s="4">
        <f t="shared" si="28"/>
        <v>0</v>
      </c>
      <c r="W371" s="4" t="str">
        <f t="shared" si="29"/>
        <v>Ø16</v>
      </c>
      <c r="X371" s="4" t="str">
        <f t="shared" si="30"/>
        <v>Ø16</v>
      </c>
    </row>
    <row r="372" spans="17:24" x14ac:dyDescent="0.25">
      <c r="Q372" s="4"/>
      <c r="R372" s="4"/>
      <c r="S372" s="4"/>
      <c r="T372" s="90"/>
      <c r="U372" s="4"/>
      <c r="V372" s="4">
        <f t="shared" si="28"/>
        <v>0</v>
      </c>
      <c r="W372" s="4" t="str">
        <f t="shared" si="29"/>
        <v>Ø16</v>
      </c>
      <c r="X372" s="4" t="str">
        <f t="shared" si="30"/>
        <v>Ø16</v>
      </c>
    </row>
    <row r="373" spans="17:24" x14ac:dyDescent="0.25">
      <c r="Q373" s="4"/>
      <c r="R373" s="4"/>
      <c r="S373" s="4"/>
      <c r="T373" s="90"/>
      <c r="U373" s="4"/>
      <c r="V373" s="4">
        <f t="shared" si="28"/>
        <v>0</v>
      </c>
      <c r="W373" s="4" t="str">
        <f t="shared" si="29"/>
        <v>Ø16</v>
      </c>
      <c r="X373" s="4" t="str">
        <f t="shared" si="30"/>
        <v>Ø16</v>
      </c>
    </row>
    <row r="374" spans="17:24" x14ac:dyDescent="0.25">
      <c r="Q374" s="4"/>
      <c r="R374" s="4"/>
      <c r="S374" s="4"/>
      <c r="T374" s="90"/>
      <c r="U374" s="4"/>
      <c r="V374" s="4">
        <f t="shared" si="28"/>
        <v>0</v>
      </c>
      <c r="W374" s="4" t="str">
        <f t="shared" si="29"/>
        <v>Ø16</v>
      </c>
      <c r="X374" s="4" t="str">
        <f t="shared" si="30"/>
        <v>Ø16</v>
      </c>
    </row>
    <row r="375" spans="17:24" x14ac:dyDescent="0.25">
      <c r="Q375" s="4"/>
      <c r="R375" s="4"/>
      <c r="S375" s="4"/>
      <c r="T375" s="90"/>
      <c r="U375" s="4"/>
      <c r="V375" s="4">
        <f t="shared" si="28"/>
        <v>0</v>
      </c>
      <c r="W375" s="4" t="str">
        <f t="shared" si="29"/>
        <v>Ø16</v>
      </c>
      <c r="X375" s="4" t="str">
        <f t="shared" si="30"/>
        <v>Ø16</v>
      </c>
    </row>
    <row r="376" spans="17:24" x14ac:dyDescent="0.25">
      <c r="Q376" s="4"/>
      <c r="R376" s="4"/>
      <c r="S376" s="4"/>
      <c r="T376" s="90"/>
      <c r="U376" s="4"/>
      <c r="V376" s="4">
        <f t="shared" si="28"/>
        <v>0</v>
      </c>
      <c r="W376" s="4" t="str">
        <f t="shared" si="29"/>
        <v>Ø16</v>
      </c>
      <c r="X376" s="4" t="str">
        <f t="shared" si="30"/>
        <v>Ø16</v>
      </c>
    </row>
    <row r="377" spans="17:24" x14ac:dyDescent="0.25">
      <c r="Q377" s="4"/>
      <c r="R377" s="4"/>
      <c r="S377" s="4"/>
      <c r="T377" s="90"/>
      <c r="U377" s="4"/>
      <c r="V377" s="4">
        <f t="shared" si="28"/>
        <v>0</v>
      </c>
      <c r="W377" s="4" t="str">
        <f t="shared" si="29"/>
        <v>Ø16</v>
      </c>
      <c r="X377" s="4" t="str">
        <f t="shared" si="30"/>
        <v>Ø16</v>
      </c>
    </row>
    <row r="378" spans="17:24" x14ac:dyDescent="0.25">
      <c r="Q378" s="4"/>
      <c r="R378" s="4"/>
      <c r="S378" s="4"/>
      <c r="T378" s="90"/>
      <c r="U378" s="4"/>
      <c r="V378" s="4">
        <f t="shared" si="28"/>
        <v>0</v>
      </c>
      <c r="W378" s="4" t="str">
        <f t="shared" si="29"/>
        <v>Ø16</v>
      </c>
      <c r="X378" s="4" t="str">
        <f t="shared" si="30"/>
        <v>Ø16</v>
      </c>
    </row>
    <row r="379" spans="17:24" x14ac:dyDescent="0.25">
      <c r="Q379" s="4"/>
      <c r="R379" s="4"/>
      <c r="S379" s="4"/>
      <c r="T379" s="90"/>
      <c r="U379" s="4"/>
      <c r="V379" s="4">
        <f t="shared" si="28"/>
        <v>0</v>
      </c>
      <c r="W379" s="4" t="str">
        <f t="shared" si="29"/>
        <v>Ø16</v>
      </c>
      <c r="X379" s="4" t="str">
        <f t="shared" si="30"/>
        <v>Ø16</v>
      </c>
    </row>
    <row r="380" spans="17:24" x14ac:dyDescent="0.25">
      <c r="Q380" s="4"/>
      <c r="R380" s="4"/>
      <c r="S380" s="4"/>
      <c r="T380" s="90"/>
      <c r="U380" s="4"/>
      <c r="V380" s="4">
        <f t="shared" si="28"/>
        <v>0</v>
      </c>
      <c r="W380" s="4" t="str">
        <f t="shared" si="29"/>
        <v>Ø16</v>
      </c>
      <c r="X380" s="4" t="str">
        <f t="shared" si="30"/>
        <v>Ø16</v>
      </c>
    </row>
    <row r="381" spans="17:24" x14ac:dyDescent="0.25">
      <c r="Q381" s="4"/>
      <c r="R381" s="4"/>
      <c r="S381" s="4"/>
      <c r="T381" s="90"/>
      <c r="U381" s="4"/>
      <c r="V381" s="4">
        <f t="shared" si="28"/>
        <v>0</v>
      </c>
      <c r="W381" s="4" t="str">
        <f t="shared" si="29"/>
        <v>Ø16</v>
      </c>
      <c r="X381" s="4" t="str">
        <f t="shared" si="30"/>
        <v>Ø16</v>
      </c>
    </row>
    <row r="382" spans="17:24" x14ac:dyDescent="0.25">
      <c r="Q382" s="4"/>
      <c r="R382" s="4"/>
      <c r="S382" s="4"/>
      <c r="T382" s="90"/>
      <c r="U382" s="4"/>
      <c r="V382" s="4">
        <f t="shared" si="28"/>
        <v>0</v>
      </c>
      <c r="W382" s="4" t="str">
        <f t="shared" si="29"/>
        <v>Ø16</v>
      </c>
      <c r="X382" s="4" t="str">
        <f t="shared" si="30"/>
        <v>Ø16</v>
      </c>
    </row>
    <row r="383" spans="17:24" x14ac:dyDescent="0.25">
      <c r="Q383" s="4"/>
      <c r="R383" s="4"/>
      <c r="S383" s="4"/>
      <c r="T383" s="90"/>
      <c r="U383" s="4"/>
      <c r="V383" s="4">
        <f t="shared" si="28"/>
        <v>0</v>
      </c>
      <c r="W383" s="4" t="str">
        <f t="shared" si="29"/>
        <v>Ø16</v>
      </c>
      <c r="X383" s="4" t="str">
        <f t="shared" si="30"/>
        <v>Ø16</v>
      </c>
    </row>
    <row r="384" spans="17:24" x14ac:dyDescent="0.25">
      <c r="Q384" s="4"/>
      <c r="R384" s="4"/>
      <c r="S384" s="4"/>
      <c r="T384" s="90"/>
      <c r="U384" s="4"/>
      <c r="V384" s="4">
        <f t="shared" si="28"/>
        <v>0</v>
      </c>
      <c r="W384" s="4" t="str">
        <f t="shared" si="29"/>
        <v>Ø16</v>
      </c>
      <c r="X384" s="4" t="str">
        <f t="shared" si="30"/>
        <v>Ø16</v>
      </c>
    </row>
    <row r="385" spans="17:24" x14ac:dyDescent="0.25">
      <c r="Q385" s="4"/>
      <c r="R385" s="4"/>
      <c r="S385" s="4"/>
      <c r="T385" s="90"/>
      <c r="U385" s="4"/>
      <c r="V385" s="4">
        <f t="shared" si="28"/>
        <v>0</v>
      </c>
      <c r="W385" s="4" t="str">
        <f t="shared" si="29"/>
        <v>Ø16</v>
      </c>
      <c r="X385" s="4" t="str">
        <f t="shared" si="30"/>
        <v>Ø16</v>
      </c>
    </row>
    <row r="386" spans="17:24" x14ac:dyDescent="0.25">
      <c r="Q386" s="4"/>
      <c r="R386" s="4"/>
      <c r="S386" s="4"/>
      <c r="T386" s="90"/>
      <c r="U386" s="4"/>
      <c r="V386" s="4">
        <f t="shared" si="28"/>
        <v>0</v>
      </c>
      <c r="W386" s="4" t="str">
        <f t="shared" si="29"/>
        <v>Ø16</v>
      </c>
      <c r="X386" s="4" t="str">
        <f t="shared" si="30"/>
        <v>Ø16</v>
      </c>
    </row>
    <row r="387" spans="17:24" x14ac:dyDescent="0.25">
      <c r="Q387" s="4"/>
      <c r="R387" s="4"/>
      <c r="S387" s="4"/>
      <c r="T387" s="90"/>
      <c r="U387" s="4"/>
      <c r="V387" s="4">
        <f t="shared" si="28"/>
        <v>0</v>
      </c>
      <c r="W387" s="4" t="str">
        <f t="shared" si="29"/>
        <v>Ø16</v>
      </c>
      <c r="X387" s="4" t="str">
        <f t="shared" si="30"/>
        <v>Ø16</v>
      </c>
    </row>
    <row r="388" spans="17:24" x14ac:dyDescent="0.25">
      <c r="Q388" s="4"/>
      <c r="R388" s="4"/>
      <c r="S388" s="4"/>
      <c r="T388" s="90"/>
      <c r="U388" s="4"/>
      <c r="V388" s="4">
        <f t="shared" si="28"/>
        <v>0</v>
      </c>
      <c r="W388" s="4" t="str">
        <f t="shared" si="29"/>
        <v>Ø16</v>
      </c>
      <c r="X388" s="4" t="str">
        <f t="shared" si="30"/>
        <v>Ø16</v>
      </c>
    </row>
    <row r="389" spans="17:24" x14ac:dyDescent="0.25">
      <c r="Q389" s="4"/>
      <c r="R389" s="4"/>
      <c r="S389" s="4"/>
      <c r="T389" s="90"/>
      <c r="U389" s="4"/>
      <c r="V389" s="4">
        <f t="shared" ref="V389:V452" si="31">U389*1.2</f>
        <v>0</v>
      </c>
      <c r="W389" s="4" t="str">
        <f t="shared" ref="W389:W452" si="32">"Ø"&amp;VLOOKUP(V389,$Z$4:$AA$10,2,TRUE)</f>
        <v>Ø16</v>
      </c>
      <c r="X389" s="4" t="str">
        <f t="shared" ref="X389:X452" si="33">"Ø"&amp;VLOOKUP(V389,$AD$4:$AE$10,2,TRUE)</f>
        <v>Ø16</v>
      </c>
    </row>
    <row r="390" spans="17:24" x14ac:dyDescent="0.25">
      <c r="Q390" s="4"/>
      <c r="R390" s="4"/>
      <c r="S390" s="4"/>
      <c r="T390" s="90"/>
      <c r="U390" s="4"/>
      <c r="V390" s="4">
        <f t="shared" si="31"/>
        <v>0</v>
      </c>
      <c r="W390" s="4" t="str">
        <f t="shared" si="32"/>
        <v>Ø16</v>
      </c>
      <c r="X390" s="4" t="str">
        <f t="shared" si="33"/>
        <v>Ø16</v>
      </c>
    </row>
    <row r="391" spans="17:24" x14ac:dyDescent="0.25">
      <c r="Q391" s="4"/>
      <c r="R391" s="4"/>
      <c r="S391" s="4"/>
      <c r="T391" s="90"/>
      <c r="U391" s="4"/>
      <c r="V391" s="4">
        <f t="shared" si="31"/>
        <v>0</v>
      </c>
      <c r="W391" s="4" t="str">
        <f t="shared" si="32"/>
        <v>Ø16</v>
      </c>
      <c r="X391" s="4" t="str">
        <f t="shared" si="33"/>
        <v>Ø16</v>
      </c>
    </row>
    <row r="392" spans="17:24" x14ac:dyDescent="0.25">
      <c r="Q392" s="4"/>
      <c r="R392" s="4"/>
      <c r="S392" s="4"/>
      <c r="T392" s="90"/>
      <c r="U392" s="4"/>
      <c r="V392" s="4">
        <f t="shared" si="31"/>
        <v>0</v>
      </c>
      <c r="W392" s="4" t="str">
        <f t="shared" si="32"/>
        <v>Ø16</v>
      </c>
      <c r="X392" s="4" t="str">
        <f t="shared" si="33"/>
        <v>Ø16</v>
      </c>
    </row>
    <row r="393" spans="17:24" x14ac:dyDescent="0.25">
      <c r="Q393" s="4"/>
      <c r="R393" s="4"/>
      <c r="S393" s="4"/>
      <c r="T393" s="90"/>
      <c r="U393" s="4"/>
      <c r="V393" s="4">
        <f t="shared" si="31"/>
        <v>0</v>
      </c>
      <c r="W393" s="4" t="str">
        <f t="shared" si="32"/>
        <v>Ø16</v>
      </c>
      <c r="X393" s="4" t="str">
        <f t="shared" si="33"/>
        <v>Ø16</v>
      </c>
    </row>
    <row r="394" spans="17:24" x14ac:dyDescent="0.25">
      <c r="Q394" s="4"/>
      <c r="R394" s="4"/>
      <c r="S394" s="4"/>
      <c r="T394" s="90"/>
      <c r="U394" s="4"/>
      <c r="V394" s="4">
        <f t="shared" si="31"/>
        <v>0</v>
      </c>
      <c r="W394" s="4" t="str">
        <f t="shared" si="32"/>
        <v>Ø16</v>
      </c>
      <c r="X394" s="4" t="str">
        <f t="shared" si="33"/>
        <v>Ø16</v>
      </c>
    </row>
    <row r="395" spans="17:24" x14ac:dyDescent="0.25">
      <c r="Q395" s="4"/>
      <c r="R395" s="4"/>
      <c r="S395" s="4"/>
      <c r="T395" s="90"/>
      <c r="U395" s="4"/>
      <c r="V395" s="4">
        <f t="shared" si="31"/>
        <v>0</v>
      </c>
      <c r="W395" s="4" t="str">
        <f t="shared" si="32"/>
        <v>Ø16</v>
      </c>
      <c r="X395" s="4" t="str">
        <f t="shared" si="33"/>
        <v>Ø16</v>
      </c>
    </row>
    <row r="396" spans="17:24" x14ac:dyDescent="0.25">
      <c r="Q396" s="4"/>
      <c r="R396" s="4"/>
      <c r="S396" s="4"/>
      <c r="T396" s="90"/>
      <c r="U396" s="4"/>
      <c r="V396" s="4">
        <f t="shared" si="31"/>
        <v>0</v>
      </c>
      <c r="W396" s="4" t="str">
        <f t="shared" si="32"/>
        <v>Ø16</v>
      </c>
      <c r="X396" s="4" t="str">
        <f t="shared" si="33"/>
        <v>Ø16</v>
      </c>
    </row>
    <row r="397" spans="17:24" x14ac:dyDescent="0.25">
      <c r="Q397" s="4"/>
      <c r="R397" s="4"/>
      <c r="S397" s="4"/>
      <c r="T397" s="90"/>
      <c r="U397" s="4"/>
      <c r="V397" s="4">
        <f t="shared" si="31"/>
        <v>0</v>
      </c>
      <c r="W397" s="4" t="str">
        <f t="shared" si="32"/>
        <v>Ø16</v>
      </c>
      <c r="X397" s="4" t="str">
        <f t="shared" si="33"/>
        <v>Ø16</v>
      </c>
    </row>
    <row r="398" spans="17:24" x14ac:dyDescent="0.25">
      <c r="Q398" s="4"/>
      <c r="R398" s="4"/>
      <c r="S398" s="4"/>
      <c r="T398" s="90"/>
      <c r="U398" s="4"/>
      <c r="V398" s="4">
        <f t="shared" si="31"/>
        <v>0</v>
      </c>
      <c r="W398" s="4" t="str">
        <f t="shared" si="32"/>
        <v>Ø16</v>
      </c>
      <c r="X398" s="4" t="str">
        <f t="shared" si="33"/>
        <v>Ø16</v>
      </c>
    </row>
    <row r="399" spans="17:24" x14ac:dyDescent="0.25">
      <c r="Q399" s="4"/>
      <c r="R399" s="4"/>
      <c r="S399" s="4"/>
      <c r="T399" s="90"/>
      <c r="U399" s="4"/>
      <c r="V399" s="4">
        <f t="shared" si="31"/>
        <v>0</v>
      </c>
      <c r="W399" s="4" t="str">
        <f t="shared" si="32"/>
        <v>Ø16</v>
      </c>
      <c r="X399" s="4" t="str">
        <f t="shared" si="33"/>
        <v>Ø16</v>
      </c>
    </row>
    <row r="400" spans="17:24" x14ac:dyDescent="0.25">
      <c r="Q400" s="4"/>
      <c r="R400" s="4"/>
      <c r="S400" s="4"/>
      <c r="T400" s="90"/>
      <c r="U400" s="4"/>
      <c r="V400" s="4">
        <f t="shared" si="31"/>
        <v>0</v>
      </c>
      <c r="W400" s="4" t="str">
        <f t="shared" si="32"/>
        <v>Ø16</v>
      </c>
      <c r="X400" s="4" t="str">
        <f t="shared" si="33"/>
        <v>Ø16</v>
      </c>
    </row>
    <row r="401" spans="17:24" x14ac:dyDescent="0.25">
      <c r="Q401" s="4"/>
      <c r="R401" s="4"/>
      <c r="S401" s="4"/>
      <c r="T401" s="90"/>
      <c r="U401" s="4"/>
      <c r="V401" s="4">
        <f t="shared" si="31"/>
        <v>0</v>
      </c>
      <c r="W401" s="4" t="str">
        <f t="shared" si="32"/>
        <v>Ø16</v>
      </c>
      <c r="X401" s="4" t="str">
        <f t="shared" si="33"/>
        <v>Ø16</v>
      </c>
    </row>
    <row r="402" spans="17:24" x14ac:dyDescent="0.25">
      <c r="Q402" s="4"/>
      <c r="R402" s="4"/>
      <c r="S402" s="4"/>
      <c r="T402" s="90"/>
      <c r="U402" s="4"/>
      <c r="V402" s="4">
        <f t="shared" si="31"/>
        <v>0</v>
      </c>
      <c r="W402" s="4" t="str">
        <f t="shared" si="32"/>
        <v>Ø16</v>
      </c>
      <c r="X402" s="4" t="str">
        <f t="shared" si="33"/>
        <v>Ø16</v>
      </c>
    </row>
    <row r="403" spans="17:24" x14ac:dyDescent="0.25">
      <c r="Q403" s="4"/>
      <c r="R403" s="4"/>
      <c r="S403" s="4"/>
      <c r="T403" s="90"/>
      <c r="U403" s="4"/>
      <c r="V403" s="4">
        <f t="shared" si="31"/>
        <v>0</v>
      </c>
      <c r="W403" s="4" t="str">
        <f t="shared" si="32"/>
        <v>Ø16</v>
      </c>
      <c r="X403" s="4" t="str">
        <f t="shared" si="33"/>
        <v>Ø16</v>
      </c>
    </row>
    <row r="404" spans="17:24" x14ac:dyDescent="0.25">
      <c r="Q404" s="4"/>
      <c r="R404" s="4"/>
      <c r="S404" s="4"/>
      <c r="T404" s="90"/>
      <c r="U404" s="4"/>
      <c r="V404" s="4">
        <f t="shared" si="31"/>
        <v>0</v>
      </c>
      <c r="W404" s="4" t="str">
        <f t="shared" si="32"/>
        <v>Ø16</v>
      </c>
      <c r="X404" s="4" t="str">
        <f t="shared" si="33"/>
        <v>Ø16</v>
      </c>
    </row>
    <row r="405" spans="17:24" x14ac:dyDescent="0.25">
      <c r="Q405" s="4"/>
      <c r="R405" s="4"/>
      <c r="S405" s="4"/>
      <c r="T405" s="90"/>
      <c r="U405" s="4"/>
      <c r="V405" s="4">
        <f t="shared" si="31"/>
        <v>0</v>
      </c>
      <c r="W405" s="4" t="str">
        <f t="shared" si="32"/>
        <v>Ø16</v>
      </c>
      <c r="X405" s="4" t="str">
        <f t="shared" si="33"/>
        <v>Ø16</v>
      </c>
    </row>
    <row r="406" spans="17:24" x14ac:dyDescent="0.25">
      <c r="Q406" s="4"/>
      <c r="R406" s="4"/>
      <c r="S406" s="4"/>
      <c r="T406" s="90"/>
      <c r="U406" s="4"/>
      <c r="V406" s="4">
        <f t="shared" si="31"/>
        <v>0</v>
      </c>
      <c r="W406" s="4" t="str">
        <f t="shared" si="32"/>
        <v>Ø16</v>
      </c>
      <c r="X406" s="4" t="str">
        <f t="shared" si="33"/>
        <v>Ø16</v>
      </c>
    </row>
    <row r="407" spans="17:24" x14ac:dyDescent="0.25">
      <c r="Q407" s="4"/>
      <c r="R407" s="4"/>
      <c r="S407" s="4"/>
      <c r="T407" s="90"/>
      <c r="U407" s="4"/>
      <c r="V407" s="4">
        <f t="shared" si="31"/>
        <v>0</v>
      </c>
      <c r="W407" s="4" t="str">
        <f t="shared" si="32"/>
        <v>Ø16</v>
      </c>
      <c r="X407" s="4" t="str">
        <f t="shared" si="33"/>
        <v>Ø16</v>
      </c>
    </row>
    <row r="408" spans="17:24" x14ac:dyDescent="0.25">
      <c r="Q408" s="4"/>
      <c r="R408" s="4"/>
      <c r="S408" s="4"/>
      <c r="T408" s="90"/>
      <c r="U408" s="4"/>
      <c r="V408" s="4">
        <f t="shared" si="31"/>
        <v>0</v>
      </c>
      <c r="W408" s="4" t="str">
        <f t="shared" si="32"/>
        <v>Ø16</v>
      </c>
      <c r="X408" s="4" t="str">
        <f t="shared" si="33"/>
        <v>Ø16</v>
      </c>
    </row>
    <row r="409" spans="17:24" x14ac:dyDescent="0.25">
      <c r="Q409" s="4"/>
      <c r="R409" s="4"/>
      <c r="S409" s="4"/>
      <c r="T409" s="90"/>
      <c r="U409" s="4"/>
      <c r="V409" s="4">
        <f t="shared" si="31"/>
        <v>0</v>
      </c>
      <c r="W409" s="4" t="str">
        <f t="shared" si="32"/>
        <v>Ø16</v>
      </c>
      <c r="X409" s="4" t="str">
        <f t="shared" si="33"/>
        <v>Ø16</v>
      </c>
    </row>
    <row r="410" spans="17:24" x14ac:dyDescent="0.25">
      <c r="Q410" s="4"/>
      <c r="R410" s="4"/>
      <c r="S410" s="4"/>
      <c r="T410" s="90"/>
      <c r="U410" s="4"/>
      <c r="V410" s="4">
        <f t="shared" si="31"/>
        <v>0</v>
      </c>
      <c r="W410" s="4" t="str">
        <f t="shared" si="32"/>
        <v>Ø16</v>
      </c>
      <c r="X410" s="4" t="str">
        <f t="shared" si="33"/>
        <v>Ø16</v>
      </c>
    </row>
    <row r="411" spans="17:24" x14ac:dyDescent="0.25">
      <c r="Q411" s="4"/>
      <c r="R411" s="4"/>
      <c r="S411" s="4"/>
      <c r="T411" s="90"/>
      <c r="U411" s="4"/>
      <c r="V411" s="4">
        <f t="shared" si="31"/>
        <v>0</v>
      </c>
      <c r="W411" s="4" t="str">
        <f t="shared" si="32"/>
        <v>Ø16</v>
      </c>
      <c r="X411" s="4" t="str">
        <f t="shared" si="33"/>
        <v>Ø16</v>
      </c>
    </row>
    <row r="412" spans="17:24" x14ac:dyDescent="0.25">
      <c r="Q412" s="4"/>
      <c r="R412" s="4"/>
      <c r="S412" s="4"/>
      <c r="T412" s="90"/>
      <c r="U412" s="4"/>
      <c r="V412" s="4">
        <f t="shared" si="31"/>
        <v>0</v>
      </c>
      <c r="W412" s="4" t="str">
        <f t="shared" si="32"/>
        <v>Ø16</v>
      </c>
      <c r="X412" s="4" t="str">
        <f t="shared" si="33"/>
        <v>Ø16</v>
      </c>
    </row>
    <row r="413" spans="17:24" x14ac:dyDescent="0.25">
      <c r="Q413" s="4"/>
      <c r="R413" s="4"/>
      <c r="S413" s="4"/>
      <c r="T413" s="90"/>
      <c r="U413" s="4"/>
      <c r="V413" s="4">
        <f t="shared" si="31"/>
        <v>0</v>
      </c>
      <c r="W413" s="4" t="str">
        <f t="shared" si="32"/>
        <v>Ø16</v>
      </c>
      <c r="X413" s="4" t="str">
        <f t="shared" si="33"/>
        <v>Ø16</v>
      </c>
    </row>
    <row r="414" spans="17:24" x14ac:dyDescent="0.25">
      <c r="Q414" s="4"/>
      <c r="R414" s="4"/>
      <c r="S414" s="4"/>
      <c r="T414" s="90"/>
      <c r="U414" s="4"/>
      <c r="V414" s="4">
        <f t="shared" si="31"/>
        <v>0</v>
      </c>
      <c r="W414" s="4" t="str">
        <f t="shared" si="32"/>
        <v>Ø16</v>
      </c>
      <c r="X414" s="4" t="str">
        <f t="shared" si="33"/>
        <v>Ø16</v>
      </c>
    </row>
    <row r="415" spans="17:24" x14ac:dyDescent="0.25">
      <c r="Q415" s="4"/>
      <c r="R415" s="4"/>
      <c r="S415" s="4"/>
      <c r="T415" s="90"/>
      <c r="U415" s="4"/>
      <c r="V415" s="4">
        <f t="shared" si="31"/>
        <v>0</v>
      </c>
      <c r="W415" s="4" t="str">
        <f t="shared" si="32"/>
        <v>Ø16</v>
      </c>
      <c r="X415" s="4" t="str">
        <f t="shared" si="33"/>
        <v>Ø16</v>
      </c>
    </row>
    <row r="416" spans="17:24" x14ac:dyDescent="0.25">
      <c r="Q416" s="4"/>
      <c r="R416" s="4"/>
      <c r="S416" s="4"/>
      <c r="T416" s="90"/>
      <c r="U416" s="4"/>
      <c r="V416" s="4">
        <f t="shared" si="31"/>
        <v>0</v>
      </c>
      <c r="W416" s="4" t="str">
        <f t="shared" si="32"/>
        <v>Ø16</v>
      </c>
      <c r="X416" s="4" t="str">
        <f t="shared" si="33"/>
        <v>Ø16</v>
      </c>
    </row>
    <row r="417" spans="17:24" x14ac:dyDescent="0.25">
      <c r="Q417" s="4"/>
      <c r="R417" s="4"/>
      <c r="S417" s="4"/>
      <c r="T417" s="90"/>
      <c r="U417" s="4"/>
      <c r="V417" s="4">
        <f t="shared" si="31"/>
        <v>0</v>
      </c>
      <c r="W417" s="4" t="str">
        <f t="shared" si="32"/>
        <v>Ø16</v>
      </c>
      <c r="X417" s="4" t="str">
        <f t="shared" si="33"/>
        <v>Ø16</v>
      </c>
    </row>
    <row r="418" spans="17:24" x14ac:dyDescent="0.25">
      <c r="Q418" s="4"/>
      <c r="R418" s="4"/>
      <c r="S418" s="4"/>
      <c r="T418" s="90"/>
      <c r="U418" s="4"/>
      <c r="V418" s="4">
        <f t="shared" si="31"/>
        <v>0</v>
      </c>
      <c r="W418" s="4" t="str">
        <f t="shared" si="32"/>
        <v>Ø16</v>
      </c>
      <c r="X418" s="4" t="str">
        <f t="shared" si="33"/>
        <v>Ø16</v>
      </c>
    </row>
    <row r="419" spans="17:24" x14ac:dyDescent="0.25">
      <c r="Q419" s="4"/>
      <c r="R419" s="4"/>
      <c r="S419" s="4"/>
      <c r="T419" s="90"/>
      <c r="U419" s="4"/>
      <c r="V419" s="4">
        <f t="shared" si="31"/>
        <v>0</v>
      </c>
      <c r="W419" s="4" t="str">
        <f t="shared" si="32"/>
        <v>Ø16</v>
      </c>
      <c r="X419" s="4" t="str">
        <f t="shared" si="33"/>
        <v>Ø16</v>
      </c>
    </row>
    <row r="420" spans="17:24" x14ac:dyDescent="0.25">
      <c r="Q420" s="4"/>
      <c r="R420" s="4"/>
      <c r="S420" s="4"/>
      <c r="T420" s="90"/>
      <c r="U420" s="4"/>
      <c r="V420" s="4">
        <f t="shared" si="31"/>
        <v>0</v>
      </c>
      <c r="W420" s="4" t="str">
        <f t="shared" si="32"/>
        <v>Ø16</v>
      </c>
      <c r="X420" s="4" t="str">
        <f t="shared" si="33"/>
        <v>Ø16</v>
      </c>
    </row>
    <row r="421" spans="17:24" x14ac:dyDescent="0.25">
      <c r="Q421" s="4"/>
      <c r="R421" s="4"/>
      <c r="S421" s="4"/>
      <c r="T421" s="90"/>
      <c r="U421" s="4"/>
      <c r="V421" s="4">
        <f t="shared" si="31"/>
        <v>0</v>
      </c>
      <c r="W421" s="4" t="str">
        <f t="shared" si="32"/>
        <v>Ø16</v>
      </c>
      <c r="X421" s="4" t="str">
        <f t="shared" si="33"/>
        <v>Ø16</v>
      </c>
    </row>
    <row r="422" spans="17:24" x14ac:dyDescent="0.25">
      <c r="Q422" s="4"/>
      <c r="R422" s="4"/>
      <c r="S422" s="4"/>
      <c r="T422" s="90"/>
      <c r="U422" s="4"/>
      <c r="V422" s="4">
        <f t="shared" si="31"/>
        <v>0</v>
      </c>
      <c r="W422" s="4" t="str">
        <f t="shared" si="32"/>
        <v>Ø16</v>
      </c>
      <c r="X422" s="4" t="str">
        <f t="shared" si="33"/>
        <v>Ø16</v>
      </c>
    </row>
    <row r="423" spans="17:24" x14ac:dyDescent="0.25">
      <c r="Q423" s="4"/>
      <c r="R423" s="4"/>
      <c r="S423" s="4"/>
      <c r="T423" s="90"/>
      <c r="U423" s="4"/>
      <c r="V423" s="4">
        <f t="shared" si="31"/>
        <v>0</v>
      </c>
      <c r="W423" s="4" t="str">
        <f t="shared" si="32"/>
        <v>Ø16</v>
      </c>
      <c r="X423" s="4" t="str">
        <f t="shared" si="33"/>
        <v>Ø16</v>
      </c>
    </row>
    <row r="424" spans="17:24" x14ac:dyDescent="0.25">
      <c r="Q424" s="4"/>
      <c r="R424" s="4"/>
      <c r="S424" s="4"/>
      <c r="T424" s="90"/>
      <c r="U424" s="4"/>
      <c r="V424" s="4">
        <f t="shared" si="31"/>
        <v>0</v>
      </c>
      <c r="W424" s="4" t="str">
        <f t="shared" si="32"/>
        <v>Ø16</v>
      </c>
      <c r="X424" s="4" t="str">
        <f t="shared" si="33"/>
        <v>Ø16</v>
      </c>
    </row>
    <row r="425" spans="17:24" x14ac:dyDescent="0.25">
      <c r="Q425" s="4"/>
      <c r="R425" s="4"/>
      <c r="S425" s="4"/>
      <c r="T425" s="90"/>
      <c r="U425" s="4"/>
      <c r="V425" s="4">
        <f t="shared" si="31"/>
        <v>0</v>
      </c>
      <c r="W425" s="4" t="str">
        <f t="shared" si="32"/>
        <v>Ø16</v>
      </c>
      <c r="X425" s="4" t="str">
        <f t="shared" si="33"/>
        <v>Ø16</v>
      </c>
    </row>
    <row r="426" spans="17:24" x14ac:dyDescent="0.25">
      <c r="Q426" s="4"/>
      <c r="R426" s="4"/>
      <c r="S426" s="4"/>
      <c r="T426" s="90"/>
      <c r="U426" s="4"/>
      <c r="V426" s="4">
        <f t="shared" si="31"/>
        <v>0</v>
      </c>
      <c r="W426" s="4" t="str">
        <f t="shared" si="32"/>
        <v>Ø16</v>
      </c>
      <c r="X426" s="4" t="str">
        <f t="shared" si="33"/>
        <v>Ø16</v>
      </c>
    </row>
    <row r="427" spans="17:24" x14ac:dyDescent="0.25">
      <c r="Q427" s="4"/>
      <c r="R427" s="4"/>
      <c r="S427" s="4"/>
      <c r="T427" s="90"/>
      <c r="U427" s="4"/>
      <c r="V427" s="4">
        <f t="shared" si="31"/>
        <v>0</v>
      </c>
      <c r="W427" s="4" t="str">
        <f t="shared" si="32"/>
        <v>Ø16</v>
      </c>
      <c r="X427" s="4" t="str">
        <f t="shared" si="33"/>
        <v>Ø16</v>
      </c>
    </row>
    <row r="428" spans="17:24" x14ac:dyDescent="0.25">
      <c r="Q428" s="4"/>
      <c r="R428" s="4"/>
      <c r="S428" s="4"/>
      <c r="T428" s="90"/>
      <c r="U428" s="4"/>
      <c r="V428" s="4">
        <f t="shared" si="31"/>
        <v>0</v>
      </c>
      <c r="W428" s="4" t="str">
        <f t="shared" si="32"/>
        <v>Ø16</v>
      </c>
      <c r="X428" s="4" t="str">
        <f t="shared" si="33"/>
        <v>Ø16</v>
      </c>
    </row>
    <row r="429" spans="17:24" x14ac:dyDescent="0.25">
      <c r="Q429" s="4"/>
      <c r="R429" s="4"/>
      <c r="S429" s="4"/>
      <c r="T429" s="90"/>
      <c r="U429" s="4"/>
      <c r="V429" s="4">
        <f t="shared" si="31"/>
        <v>0</v>
      </c>
      <c r="W429" s="4" t="str">
        <f t="shared" si="32"/>
        <v>Ø16</v>
      </c>
      <c r="X429" s="4" t="str">
        <f t="shared" si="33"/>
        <v>Ø16</v>
      </c>
    </row>
    <row r="430" spans="17:24" x14ac:dyDescent="0.25">
      <c r="Q430" s="4"/>
      <c r="R430" s="4"/>
      <c r="S430" s="4"/>
      <c r="T430" s="90"/>
      <c r="U430" s="4"/>
      <c r="V430" s="4">
        <f t="shared" si="31"/>
        <v>0</v>
      </c>
      <c r="W430" s="4" t="str">
        <f t="shared" si="32"/>
        <v>Ø16</v>
      </c>
      <c r="X430" s="4" t="str">
        <f t="shared" si="33"/>
        <v>Ø16</v>
      </c>
    </row>
    <row r="431" spans="17:24" x14ac:dyDescent="0.25">
      <c r="Q431" s="4"/>
      <c r="R431" s="4"/>
      <c r="S431" s="4"/>
      <c r="T431" s="90"/>
      <c r="U431" s="4"/>
      <c r="V431" s="4">
        <f t="shared" si="31"/>
        <v>0</v>
      </c>
      <c r="W431" s="4" t="str">
        <f t="shared" si="32"/>
        <v>Ø16</v>
      </c>
      <c r="X431" s="4" t="str">
        <f t="shared" si="33"/>
        <v>Ø16</v>
      </c>
    </row>
    <row r="432" spans="17:24" x14ac:dyDescent="0.25">
      <c r="Q432" s="4"/>
      <c r="R432" s="4"/>
      <c r="S432" s="4"/>
      <c r="T432" s="90"/>
      <c r="U432" s="4"/>
      <c r="V432" s="4">
        <f t="shared" si="31"/>
        <v>0</v>
      </c>
      <c r="W432" s="4" t="str">
        <f t="shared" si="32"/>
        <v>Ø16</v>
      </c>
      <c r="X432" s="4" t="str">
        <f t="shared" si="33"/>
        <v>Ø16</v>
      </c>
    </row>
    <row r="433" spans="17:24" x14ac:dyDescent="0.25">
      <c r="Q433" s="4"/>
      <c r="R433" s="4"/>
      <c r="S433" s="4"/>
      <c r="T433" s="90"/>
      <c r="U433" s="4"/>
      <c r="V433" s="4">
        <f t="shared" si="31"/>
        <v>0</v>
      </c>
      <c r="W433" s="4" t="str">
        <f t="shared" si="32"/>
        <v>Ø16</v>
      </c>
      <c r="X433" s="4" t="str">
        <f t="shared" si="33"/>
        <v>Ø16</v>
      </c>
    </row>
    <row r="434" spans="17:24" x14ac:dyDescent="0.25">
      <c r="Q434" s="4"/>
      <c r="R434" s="4"/>
      <c r="S434" s="4"/>
      <c r="T434" s="90"/>
      <c r="U434" s="4"/>
      <c r="V434" s="4">
        <f t="shared" si="31"/>
        <v>0</v>
      </c>
      <c r="W434" s="4" t="str">
        <f t="shared" si="32"/>
        <v>Ø16</v>
      </c>
      <c r="X434" s="4" t="str">
        <f t="shared" si="33"/>
        <v>Ø16</v>
      </c>
    </row>
    <row r="435" spans="17:24" x14ac:dyDescent="0.25">
      <c r="Q435" s="4"/>
      <c r="R435" s="4"/>
      <c r="S435" s="4"/>
      <c r="T435" s="90"/>
      <c r="U435" s="4"/>
      <c r="V435" s="4">
        <f t="shared" si="31"/>
        <v>0</v>
      </c>
      <c r="W435" s="4" t="str">
        <f t="shared" si="32"/>
        <v>Ø16</v>
      </c>
      <c r="X435" s="4" t="str">
        <f t="shared" si="33"/>
        <v>Ø16</v>
      </c>
    </row>
    <row r="436" spans="17:24" x14ac:dyDescent="0.25">
      <c r="Q436" s="4"/>
      <c r="R436" s="4"/>
      <c r="S436" s="4"/>
      <c r="T436" s="90"/>
      <c r="U436" s="4"/>
      <c r="V436" s="4">
        <f t="shared" si="31"/>
        <v>0</v>
      </c>
      <c r="W436" s="4" t="str">
        <f t="shared" si="32"/>
        <v>Ø16</v>
      </c>
      <c r="X436" s="4" t="str">
        <f t="shared" si="33"/>
        <v>Ø16</v>
      </c>
    </row>
    <row r="437" spans="17:24" x14ac:dyDescent="0.25">
      <c r="Q437" s="4"/>
      <c r="R437" s="4"/>
      <c r="S437" s="4"/>
      <c r="T437" s="90"/>
      <c r="U437" s="4"/>
      <c r="V437" s="4">
        <f t="shared" si="31"/>
        <v>0</v>
      </c>
      <c r="W437" s="4" t="str">
        <f t="shared" si="32"/>
        <v>Ø16</v>
      </c>
      <c r="X437" s="4" t="str">
        <f t="shared" si="33"/>
        <v>Ø16</v>
      </c>
    </row>
    <row r="438" spans="17:24" x14ac:dyDescent="0.25">
      <c r="Q438" s="4"/>
      <c r="R438" s="4"/>
      <c r="S438" s="4"/>
      <c r="T438" s="90"/>
      <c r="U438" s="4"/>
      <c r="V438" s="4">
        <f t="shared" si="31"/>
        <v>0</v>
      </c>
      <c r="W438" s="4" t="str">
        <f t="shared" si="32"/>
        <v>Ø16</v>
      </c>
      <c r="X438" s="4" t="str">
        <f t="shared" si="33"/>
        <v>Ø16</v>
      </c>
    </row>
    <row r="439" spans="17:24" x14ac:dyDescent="0.25">
      <c r="Q439" s="4"/>
      <c r="R439" s="4"/>
      <c r="S439" s="4"/>
      <c r="T439" s="90"/>
      <c r="U439" s="4"/>
      <c r="V439" s="4">
        <f t="shared" si="31"/>
        <v>0</v>
      </c>
      <c r="W439" s="4" t="str">
        <f t="shared" si="32"/>
        <v>Ø16</v>
      </c>
      <c r="X439" s="4" t="str">
        <f t="shared" si="33"/>
        <v>Ø16</v>
      </c>
    </row>
    <row r="440" spans="17:24" x14ac:dyDescent="0.25">
      <c r="Q440" s="4"/>
      <c r="R440" s="4"/>
      <c r="S440" s="4"/>
      <c r="T440" s="90"/>
      <c r="U440" s="4"/>
      <c r="V440" s="4">
        <f t="shared" si="31"/>
        <v>0</v>
      </c>
      <c r="W440" s="4" t="str">
        <f t="shared" si="32"/>
        <v>Ø16</v>
      </c>
      <c r="X440" s="4" t="str">
        <f t="shared" si="33"/>
        <v>Ø16</v>
      </c>
    </row>
    <row r="441" spans="17:24" x14ac:dyDescent="0.25">
      <c r="Q441" s="4"/>
      <c r="R441" s="4"/>
      <c r="S441" s="4"/>
      <c r="T441" s="90"/>
      <c r="U441" s="4"/>
      <c r="V441" s="4">
        <f t="shared" si="31"/>
        <v>0</v>
      </c>
      <c r="W441" s="4" t="str">
        <f t="shared" si="32"/>
        <v>Ø16</v>
      </c>
      <c r="X441" s="4" t="str">
        <f t="shared" si="33"/>
        <v>Ø16</v>
      </c>
    </row>
    <row r="442" spans="17:24" x14ac:dyDescent="0.25">
      <c r="Q442" s="4"/>
      <c r="R442" s="4"/>
      <c r="S442" s="4"/>
      <c r="T442" s="90"/>
      <c r="U442" s="4"/>
      <c r="V442" s="4">
        <f t="shared" si="31"/>
        <v>0</v>
      </c>
      <c r="W442" s="4" t="str">
        <f t="shared" si="32"/>
        <v>Ø16</v>
      </c>
      <c r="X442" s="4" t="str">
        <f t="shared" si="33"/>
        <v>Ø16</v>
      </c>
    </row>
    <row r="443" spans="17:24" x14ac:dyDescent="0.25">
      <c r="Q443" s="4"/>
      <c r="R443" s="4"/>
      <c r="S443" s="4"/>
      <c r="T443" s="90"/>
      <c r="U443" s="4"/>
      <c r="V443" s="4">
        <f t="shared" si="31"/>
        <v>0</v>
      </c>
      <c r="W443" s="4" t="str">
        <f t="shared" si="32"/>
        <v>Ø16</v>
      </c>
      <c r="X443" s="4" t="str">
        <f t="shared" si="33"/>
        <v>Ø16</v>
      </c>
    </row>
    <row r="444" spans="17:24" x14ac:dyDescent="0.25">
      <c r="Q444" s="4"/>
      <c r="R444" s="4"/>
      <c r="S444" s="4"/>
      <c r="T444" s="90"/>
      <c r="U444" s="4"/>
      <c r="V444" s="4">
        <f t="shared" si="31"/>
        <v>0</v>
      </c>
      <c r="W444" s="4" t="str">
        <f t="shared" si="32"/>
        <v>Ø16</v>
      </c>
      <c r="X444" s="4" t="str">
        <f t="shared" si="33"/>
        <v>Ø16</v>
      </c>
    </row>
    <row r="445" spans="17:24" x14ac:dyDescent="0.25">
      <c r="Q445" s="4"/>
      <c r="R445" s="4"/>
      <c r="S445" s="4"/>
      <c r="T445" s="90"/>
      <c r="U445" s="4"/>
      <c r="V445" s="4">
        <f t="shared" si="31"/>
        <v>0</v>
      </c>
      <c r="W445" s="4" t="str">
        <f t="shared" si="32"/>
        <v>Ø16</v>
      </c>
      <c r="X445" s="4" t="str">
        <f t="shared" si="33"/>
        <v>Ø16</v>
      </c>
    </row>
    <row r="446" spans="17:24" x14ac:dyDescent="0.25">
      <c r="Q446" s="4"/>
      <c r="R446" s="4"/>
      <c r="S446" s="4"/>
      <c r="T446" s="90"/>
      <c r="U446" s="4"/>
      <c r="V446" s="4">
        <f t="shared" si="31"/>
        <v>0</v>
      </c>
      <c r="W446" s="4" t="str">
        <f t="shared" si="32"/>
        <v>Ø16</v>
      </c>
      <c r="X446" s="4" t="str">
        <f t="shared" si="33"/>
        <v>Ø16</v>
      </c>
    </row>
    <row r="447" spans="17:24" x14ac:dyDescent="0.25">
      <c r="Q447" s="4"/>
      <c r="R447" s="4"/>
      <c r="S447" s="4"/>
      <c r="T447" s="90"/>
      <c r="U447" s="4"/>
      <c r="V447" s="4">
        <f t="shared" si="31"/>
        <v>0</v>
      </c>
      <c r="W447" s="4" t="str">
        <f t="shared" si="32"/>
        <v>Ø16</v>
      </c>
      <c r="X447" s="4" t="str">
        <f t="shared" si="33"/>
        <v>Ø16</v>
      </c>
    </row>
    <row r="448" spans="17:24" x14ac:dyDescent="0.25">
      <c r="Q448" s="4"/>
      <c r="R448" s="4"/>
      <c r="S448" s="4"/>
      <c r="T448" s="90"/>
      <c r="U448" s="4"/>
      <c r="V448" s="4">
        <f t="shared" si="31"/>
        <v>0</v>
      </c>
      <c r="W448" s="4" t="str">
        <f t="shared" si="32"/>
        <v>Ø16</v>
      </c>
      <c r="X448" s="4" t="str">
        <f t="shared" si="33"/>
        <v>Ø16</v>
      </c>
    </row>
    <row r="449" spans="17:24" x14ac:dyDescent="0.25">
      <c r="Q449" s="4"/>
      <c r="R449" s="4"/>
      <c r="S449" s="4"/>
      <c r="T449" s="90"/>
      <c r="U449" s="4"/>
      <c r="V449" s="4">
        <f t="shared" si="31"/>
        <v>0</v>
      </c>
      <c r="W449" s="4" t="str">
        <f t="shared" si="32"/>
        <v>Ø16</v>
      </c>
      <c r="X449" s="4" t="str">
        <f t="shared" si="33"/>
        <v>Ø16</v>
      </c>
    </row>
    <row r="450" spans="17:24" x14ac:dyDescent="0.25">
      <c r="Q450" s="4"/>
      <c r="R450" s="4"/>
      <c r="S450" s="4"/>
      <c r="T450" s="90"/>
      <c r="U450" s="4"/>
      <c r="V450" s="4">
        <f t="shared" si="31"/>
        <v>0</v>
      </c>
      <c r="W450" s="4" t="str">
        <f t="shared" si="32"/>
        <v>Ø16</v>
      </c>
      <c r="X450" s="4" t="str">
        <f t="shared" si="33"/>
        <v>Ø16</v>
      </c>
    </row>
    <row r="451" spans="17:24" x14ac:dyDescent="0.25">
      <c r="Q451" s="4"/>
      <c r="R451" s="4"/>
      <c r="S451" s="4"/>
      <c r="T451" s="90"/>
      <c r="U451" s="4"/>
      <c r="V451" s="4">
        <f t="shared" si="31"/>
        <v>0</v>
      </c>
      <c r="W451" s="4" t="str">
        <f t="shared" si="32"/>
        <v>Ø16</v>
      </c>
      <c r="X451" s="4" t="str">
        <f t="shared" si="33"/>
        <v>Ø16</v>
      </c>
    </row>
    <row r="452" spans="17:24" x14ac:dyDescent="0.25">
      <c r="Q452" s="4"/>
      <c r="R452" s="4"/>
      <c r="S452" s="4"/>
      <c r="T452" s="90"/>
      <c r="U452" s="4"/>
      <c r="V452" s="4">
        <f t="shared" si="31"/>
        <v>0</v>
      </c>
      <c r="W452" s="4" t="str">
        <f t="shared" si="32"/>
        <v>Ø16</v>
      </c>
      <c r="X452" s="4" t="str">
        <f t="shared" si="33"/>
        <v>Ø16</v>
      </c>
    </row>
    <row r="453" spans="17:24" x14ac:dyDescent="0.25">
      <c r="Q453" s="4"/>
      <c r="R453" s="4"/>
      <c r="S453" s="4"/>
      <c r="T453" s="90"/>
      <c r="U453" s="4"/>
      <c r="V453" s="4">
        <f t="shared" ref="V453:V503" si="34">U453*1.2</f>
        <v>0</v>
      </c>
      <c r="W453" s="4" t="str">
        <f t="shared" ref="W453:W503" si="35">"Ø"&amp;VLOOKUP(V453,$Z$4:$AA$10,2,TRUE)</f>
        <v>Ø16</v>
      </c>
      <c r="X453" s="4" t="str">
        <f t="shared" ref="X453:X503" si="36">"Ø"&amp;VLOOKUP(V453,$AD$4:$AE$10,2,TRUE)</f>
        <v>Ø16</v>
      </c>
    </row>
    <row r="454" spans="17:24" x14ac:dyDescent="0.25">
      <c r="Q454" s="4"/>
      <c r="R454" s="4"/>
      <c r="S454" s="4"/>
      <c r="T454" s="90"/>
      <c r="U454" s="4"/>
      <c r="V454" s="4">
        <f t="shared" si="34"/>
        <v>0</v>
      </c>
      <c r="W454" s="4" t="str">
        <f t="shared" si="35"/>
        <v>Ø16</v>
      </c>
      <c r="X454" s="4" t="str">
        <f t="shared" si="36"/>
        <v>Ø16</v>
      </c>
    </row>
    <row r="455" spans="17:24" x14ac:dyDescent="0.25">
      <c r="Q455" s="4"/>
      <c r="R455" s="4"/>
      <c r="S455" s="4"/>
      <c r="T455" s="90"/>
      <c r="U455" s="4"/>
      <c r="V455" s="4">
        <f t="shared" si="34"/>
        <v>0</v>
      </c>
      <c r="W455" s="4" t="str">
        <f t="shared" si="35"/>
        <v>Ø16</v>
      </c>
      <c r="X455" s="4" t="str">
        <f t="shared" si="36"/>
        <v>Ø16</v>
      </c>
    </row>
    <row r="456" spans="17:24" x14ac:dyDescent="0.25">
      <c r="Q456" s="4"/>
      <c r="R456" s="4"/>
      <c r="S456" s="4"/>
      <c r="T456" s="90"/>
      <c r="U456" s="4"/>
      <c r="V456" s="4">
        <f t="shared" si="34"/>
        <v>0</v>
      </c>
      <c r="W456" s="4" t="str">
        <f t="shared" si="35"/>
        <v>Ø16</v>
      </c>
      <c r="X456" s="4" t="str">
        <f t="shared" si="36"/>
        <v>Ø16</v>
      </c>
    </row>
    <row r="457" spans="17:24" x14ac:dyDescent="0.25">
      <c r="Q457" s="4"/>
      <c r="R457" s="4"/>
      <c r="S457" s="4"/>
      <c r="T457" s="90"/>
      <c r="U457" s="4"/>
      <c r="V457" s="4">
        <f t="shared" si="34"/>
        <v>0</v>
      </c>
      <c r="W457" s="4" t="str">
        <f t="shared" si="35"/>
        <v>Ø16</v>
      </c>
      <c r="X457" s="4" t="str">
        <f t="shared" si="36"/>
        <v>Ø16</v>
      </c>
    </row>
    <row r="458" spans="17:24" x14ac:dyDescent="0.25">
      <c r="Q458" s="4"/>
      <c r="R458" s="4"/>
      <c r="S458" s="4"/>
      <c r="T458" s="90"/>
      <c r="U458" s="4"/>
      <c r="V458" s="4">
        <f t="shared" si="34"/>
        <v>0</v>
      </c>
      <c r="W458" s="4" t="str">
        <f t="shared" si="35"/>
        <v>Ø16</v>
      </c>
      <c r="X458" s="4" t="str">
        <f t="shared" si="36"/>
        <v>Ø16</v>
      </c>
    </row>
    <row r="459" spans="17:24" x14ac:dyDescent="0.25">
      <c r="Q459" s="4"/>
      <c r="R459" s="4"/>
      <c r="S459" s="4"/>
      <c r="T459" s="90"/>
      <c r="U459" s="4"/>
      <c r="V459" s="4">
        <f t="shared" si="34"/>
        <v>0</v>
      </c>
      <c r="W459" s="4" t="str">
        <f t="shared" si="35"/>
        <v>Ø16</v>
      </c>
      <c r="X459" s="4" t="str">
        <f t="shared" si="36"/>
        <v>Ø16</v>
      </c>
    </row>
    <row r="460" spans="17:24" x14ac:dyDescent="0.25">
      <c r="Q460" s="4"/>
      <c r="R460" s="4"/>
      <c r="S460" s="4"/>
      <c r="T460" s="90"/>
      <c r="U460" s="4"/>
      <c r="V460" s="4">
        <f t="shared" si="34"/>
        <v>0</v>
      </c>
      <c r="W460" s="4" t="str">
        <f t="shared" si="35"/>
        <v>Ø16</v>
      </c>
      <c r="X460" s="4" t="str">
        <f t="shared" si="36"/>
        <v>Ø16</v>
      </c>
    </row>
    <row r="461" spans="17:24" x14ac:dyDescent="0.25">
      <c r="Q461" s="4"/>
      <c r="R461" s="4"/>
      <c r="S461" s="4"/>
      <c r="T461" s="90"/>
      <c r="U461" s="4"/>
      <c r="V461" s="4">
        <f t="shared" si="34"/>
        <v>0</v>
      </c>
      <c r="W461" s="4" t="str">
        <f t="shared" si="35"/>
        <v>Ø16</v>
      </c>
      <c r="X461" s="4" t="str">
        <f t="shared" si="36"/>
        <v>Ø16</v>
      </c>
    </row>
    <row r="462" spans="17:24" x14ac:dyDescent="0.25">
      <c r="Q462" s="4"/>
      <c r="R462" s="4"/>
      <c r="S462" s="4"/>
      <c r="T462" s="90"/>
      <c r="U462" s="4"/>
      <c r="V462" s="4">
        <f t="shared" si="34"/>
        <v>0</v>
      </c>
      <c r="W462" s="4" t="str">
        <f t="shared" si="35"/>
        <v>Ø16</v>
      </c>
      <c r="X462" s="4" t="str">
        <f t="shared" si="36"/>
        <v>Ø16</v>
      </c>
    </row>
    <row r="463" spans="17:24" x14ac:dyDescent="0.25">
      <c r="Q463" s="4"/>
      <c r="R463" s="4"/>
      <c r="S463" s="4"/>
      <c r="T463" s="90"/>
      <c r="U463" s="4"/>
      <c r="V463" s="4">
        <f t="shared" si="34"/>
        <v>0</v>
      </c>
      <c r="W463" s="4" t="str">
        <f t="shared" si="35"/>
        <v>Ø16</v>
      </c>
      <c r="X463" s="4" t="str">
        <f t="shared" si="36"/>
        <v>Ø16</v>
      </c>
    </row>
    <row r="464" spans="17:24" x14ac:dyDescent="0.25">
      <c r="Q464" s="4"/>
      <c r="R464" s="4"/>
      <c r="S464" s="4"/>
      <c r="T464" s="90"/>
      <c r="U464" s="4"/>
      <c r="V464" s="4">
        <f t="shared" si="34"/>
        <v>0</v>
      </c>
      <c r="W464" s="4" t="str">
        <f t="shared" si="35"/>
        <v>Ø16</v>
      </c>
      <c r="X464" s="4" t="str">
        <f t="shared" si="36"/>
        <v>Ø16</v>
      </c>
    </row>
    <row r="465" spans="17:24" x14ac:dyDescent="0.25">
      <c r="Q465" s="4"/>
      <c r="R465" s="4"/>
      <c r="S465" s="4"/>
      <c r="T465" s="90"/>
      <c r="U465" s="4"/>
      <c r="V465" s="4">
        <f t="shared" si="34"/>
        <v>0</v>
      </c>
      <c r="W465" s="4" t="str">
        <f t="shared" si="35"/>
        <v>Ø16</v>
      </c>
      <c r="X465" s="4" t="str">
        <f t="shared" si="36"/>
        <v>Ø16</v>
      </c>
    </row>
    <row r="466" spans="17:24" x14ac:dyDescent="0.25">
      <c r="Q466" s="4"/>
      <c r="R466" s="4"/>
      <c r="S466" s="4"/>
      <c r="T466" s="90"/>
      <c r="U466" s="4"/>
      <c r="V466" s="4">
        <f t="shared" si="34"/>
        <v>0</v>
      </c>
      <c r="W466" s="4" t="str">
        <f t="shared" si="35"/>
        <v>Ø16</v>
      </c>
      <c r="X466" s="4" t="str">
        <f t="shared" si="36"/>
        <v>Ø16</v>
      </c>
    </row>
    <row r="467" spans="17:24" x14ac:dyDescent="0.25">
      <c r="Q467" s="4"/>
      <c r="R467" s="4"/>
      <c r="S467" s="4"/>
      <c r="T467" s="90"/>
      <c r="U467" s="4"/>
      <c r="V467" s="4">
        <f t="shared" si="34"/>
        <v>0</v>
      </c>
      <c r="W467" s="4" t="str">
        <f t="shared" si="35"/>
        <v>Ø16</v>
      </c>
      <c r="X467" s="4" t="str">
        <f t="shared" si="36"/>
        <v>Ø16</v>
      </c>
    </row>
    <row r="468" spans="17:24" x14ac:dyDescent="0.25">
      <c r="Q468" s="4"/>
      <c r="R468" s="4"/>
      <c r="S468" s="4"/>
      <c r="T468" s="90"/>
      <c r="U468" s="4"/>
      <c r="V468" s="4">
        <f t="shared" si="34"/>
        <v>0</v>
      </c>
      <c r="W468" s="4" t="str">
        <f t="shared" si="35"/>
        <v>Ø16</v>
      </c>
      <c r="X468" s="4" t="str">
        <f t="shared" si="36"/>
        <v>Ø16</v>
      </c>
    </row>
    <row r="469" spans="17:24" x14ac:dyDescent="0.25">
      <c r="Q469" s="4"/>
      <c r="R469" s="4"/>
      <c r="S469" s="4"/>
      <c r="T469" s="90"/>
      <c r="U469" s="4"/>
      <c r="V469" s="4">
        <f t="shared" si="34"/>
        <v>0</v>
      </c>
      <c r="W469" s="4" t="str">
        <f t="shared" si="35"/>
        <v>Ø16</v>
      </c>
      <c r="X469" s="4" t="str">
        <f t="shared" si="36"/>
        <v>Ø16</v>
      </c>
    </row>
    <row r="470" spans="17:24" x14ac:dyDescent="0.25">
      <c r="Q470" s="4"/>
      <c r="R470" s="4"/>
      <c r="S470" s="4"/>
      <c r="T470" s="90"/>
      <c r="U470" s="4"/>
      <c r="V470" s="4">
        <f t="shared" si="34"/>
        <v>0</v>
      </c>
      <c r="W470" s="4" t="str">
        <f t="shared" si="35"/>
        <v>Ø16</v>
      </c>
      <c r="X470" s="4" t="str">
        <f t="shared" si="36"/>
        <v>Ø16</v>
      </c>
    </row>
    <row r="471" spans="17:24" x14ac:dyDescent="0.25">
      <c r="Q471" s="4"/>
      <c r="R471" s="4"/>
      <c r="S471" s="4"/>
      <c r="T471" s="90"/>
      <c r="U471" s="4"/>
      <c r="V471" s="4">
        <f t="shared" si="34"/>
        <v>0</v>
      </c>
      <c r="W471" s="4" t="str">
        <f t="shared" si="35"/>
        <v>Ø16</v>
      </c>
      <c r="X471" s="4" t="str">
        <f t="shared" si="36"/>
        <v>Ø16</v>
      </c>
    </row>
    <row r="472" spans="17:24" x14ac:dyDescent="0.25">
      <c r="Q472" s="4"/>
      <c r="R472" s="4"/>
      <c r="S472" s="4"/>
      <c r="T472" s="90"/>
      <c r="U472" s="4"/>
      <c r="V472" s="4">
        <f t="shared" si="34"/>
        <v>0</v>
      </c>
      <c r="W472" s="4" t="str">
        <f t="shared" si="35"/>
        <v>Ø16</v>
      </c>
      <c r="X472" s="4" t="str">
        <f t="shared" si="36"/>
        <v>Ø16</v>
      </c>
    </row>
    <row r="473" spans="17:24" x14ac:dyDescent="0.25">
      <c r="Q473" s="4"/>
      <c r="R473" s="4"/>
      <c r="S473" s="4"/>
      <c r="T473" s="90"/>
      <c r="U473" s="4"/>
      <c r="V473" s="4">
        <f t="shared" si="34"/>
        <v>0</v>
      </c>
      <c r="W473" s="4" t="str">
        <f t="shared" si="35"/>
        <v>Ø16</v>
      </c>
      <c r="X473" s="4" t="str">
        <f t="shared" si="36"/>
        <v>Ø16</v>
      </c>
    </row>
    <row r="474" spans="17:24" x14ac:dyDescent="0.25">
      <c r="Q474" s="4"/>
      <c r="R474" s="4"/>
      <c r="S474" s="4"/>
      <c r="T474" s="90"/>
      <c r="U474" s="4"/>
      <c r="V474" s="4">
        <f t="shared" si="34"/>
        <v>0</v>
      </c>
      <c r="W474" s="4" t="str">
        <f t="shared" si="35"/>
        <v>Ø16</v>
      </c>
      <c r="X474" s="4" t="str">
        <f t="shared" si="36"/>
        <v>Ø16</v>
      </c>
    </row>
    <row r="475" spans="17:24" x14ac:dyDescent="0.25">
      <c r="Q475" s="4"/>
      <c r="R475" s="4"/>
      <c r="S475" s="4"/>
      <c r="T475" s="90"/>
      <c r="U475" s="4"/>
      <c r="V475" s="4">
        <f t="shared" si="34"/>
        <v>0</v>
      </c>
      <c r="W475" s="4" t="str">
        <f t="shared" si="35"/>
        <v>Ø16</v>
      </c>
      <c r="X475" s="4" t="str">
        <f t="shared" si="36"/>
        <v>Ø16</v>
      </c>
    </row>
    <row r="476" spans="17:24" x14ac:dyDescent="0.25">
      <c r="Q476" s="4"/>
      <c r="R476" s="4"/>
      <c r="S476" s="4"/>
      <c r="T476" s="90"/>
      <c r="U476" s="4"/>
      <c r="V476" s="4">
        <f t="shared" si="34"/>
        <v>0</v>
      </c>
      <c r="W476" s="4" t="str">
        <f t="shared" si="35"/>
        <v>Ø16</v>
      </c>
      <c r="X476" s="4" t="str">
        <f t="shared" si="36"/>
        <v>Ø16</v>
      </c>
    </row>
    <row r="477" spans="17:24" x14ac:dyDescent="0.25">
      <c r="Q477" s="4"/>
      <c r="R477" s="4"/>
      <c r="S477" s="4"/>
      <c r="T477" s="90"/>
      <c r="U477" s="4"/>
      <c r="V477" s="4">
        <f t="shared" si="34"/>
        <v>0</v>
      </c>
      <c r="W477" s="4" t="str">
        <f t="shared" si="35"/>
        <v>Ø16</v>
      </c>
      <c r="X477" s="4" t="str">
        <f t="shared" si="36"/>
        <v>Ø16</v>
      </c>
    </row>
    <row r="478" spans="17:24" x14ac:dyDescent="0.25">
      <c r="Q478" s="4"/>
      <c r="R478" s="4"/>
      <c r="S478" s="4"/>
      <c r="T478" s="90"/>
      <c r="U478" s="4"/>
      <c r="V478" s="4">
        <f t="shared" si="34"/>
        <v>0</v>
      </c>
      <c r="W478" s="4" t="str">
        <f t="shared" si="35"/>
        <v>Ø16</v>
      </c>
      <c r="X478" s="4" t="str">
        <f t="shared" si="36"/>
        <v>Ø16</v>
      </c>
    </row>
    <row r="479" spans="17:24" x14ac:dyDescent="0.25">
      <c r="Q479" s="4"/>
      <c r="R479" s="4"/>
      <c r="S479" s="4"/>
      <c r="T479" s="90"/>
      <c r="U479" s="4"/>
      <c r="V479" s="4">
        <f t="shared" si="34"/>
        <v>0</v>
      </c>
      <c r="W479" s="4" t="str">
        <f t="shared" si="35"/>
        <v>Ø16</v>
      </c>
      <c r="X479" s="4" t="str">
        <f t="shared" si="36"/>
        <v>Ø16</v>
      </c>
    </row>
    <row r="480" spans="17:24" x14ac:dyDescent="0.25">
      <c r="Q480" s="4"/>
      <c r="R480" s="4"/>
      <c r="S480" s="4"/>
      <c r="T480" s="90"/>
      <c r="U480" s="4"/>
      <c r="V480" s="4">
        <f t="shared" si="34"/>
        <v>0</v>
      </c>
      <c r="W480" s="4" t="str">
        <f t="shared" si="35"/>
        <v>Ø16</v>
      </c>
      <c r="X480" s="4" t="str">
        <f t="shared" si="36"/>
        <v>Ø16</v>
      </c>
    </row>
    <row r="481" spans="17:24" x14ac:dyDescent="0.25">
      <c r="Q481" s="4"/>
      <c r="R481" s="4"/>
      <c r="S481" s="4"/>
      <c r="T481" s="90"/>
      <c r="U481" s="4"/>
      <c r="V481" s="4">
        <f t="shared" si="34"/>
        <v>0</v>
      </c>
      <c r="W481" s="4" t="str">
        <f t="shared" si="35"/>
        <v>Ø16</v>
      </c>
      <c r="X481" s="4" t="str">
        <f t="shared" si="36"/>
        <v>Ø16</v>
      </c>
    </row>
    <row r="482" spans="17:24" x14ac:dyDescent="0.25">
      <c r="Q482" s="4"/>
      <c r="R482" s="4"/>
      <c r="S482" s="4"/>
      <c r="T482" s="90"/>
      <c r="U482" s="4"/>
      <c r="V482" s="4">
        <f t="shared" si="34"/>
        <v>0</v>
      </c>
      <c r="W482" s="4" t="str">
        <f t="shared" si="35"/>
        <v>Ø16</v>
      </c>
      <c r="X482" s="4" t="str">
        <f t="shared" si="36"/>
        <v>Ø16</v>
      </c>
    </row>
    <row r="483" spans="17:24" x14ac:dyDescent="0.25">
      <c r="Q483" s="4"/>
      <c r="R483" s="4"/>
      <c r="S483" s="4"/>
      <c r="T483" s="90"/>
      <c r="U483" s="4"/>
      <c r="V483" s="4">
        <f t="shared" si="34"/>
        <v>0</v>
      </c>
      <c r="W483" s="4" t="str">
        <f t="shared" si="35"/>
        <v>Ø16</v>
      </c>
      <c r="X483" s="4" t="str">
        <f t="shared" si="36"/>
        <v>Ø16</v>
      </c>
    </row>
    <row r="484" spans="17:24" x14ac:dyDescent="0.25">
      <c r="Q484" s="4"/>
      <c r="R484" s="4"/>
      <c r="S484" s="4"/>
      <c r="T484" s="90"/>
      <c r="U484" s="4"/>
      <c r="V484" s="4">
        <f t="shared" si="34"/>
        <v>0</v>
      </c>
      <c r="W484" s="4" t="str">
        <f t="shared" si="35"/>
        <v>Ø16</v>
      </c>
      <c r="X484" s="4" t="str">
        <f t="shared" si="36"/>
        <v>Ø16</v>
      </c>
    </row>
    <row r="485" spans="17:24" x14ac:dyDescent="0.25">
      <c r="Q485" s="4"/>
      <c r="R485" s="4"/>
      <c r="S485" s="4"/>
      <c r="T485" s="90"/>
      <c r="U485" s="4"/>
      <c r="V485" s="4">
        <f t="shared" si="34"/>
        <v>0</v>
      </c>
      <c r="W485" s="4" t="str">
        <f t="shared" si="35"/>
        <v>Ø16</v>
      </c>
      <c r="X485" s="4" t="str">
        <f t="shared" si="36"/>
        <v>Ø16</v>
      </c>
    </row>
    <row r="486" spans="17:24" x14ac:dyDescent="0.25">
      <c r="Q486" s="4"/>
      <c r="R486" s="4"/>
      <c r="S486" s="4"/>
      <c r="T486" s="90"/>
      <c r="U486" s="4"/>
      <c r="V486" s="4">
        <f t="shared" si="34"/>
        <v>0</v>
      </c>
      <c r="W486" s="4" t="str">
        <f t="shared" si="35"/>
        <v>Ø16</v>
      </c>
      <c r="X486" s="4" t="str">
        <f t="shared" si="36"/>
        <v>Ø16</v>
      </c>
    </row>
    <row r="487" spans="17:24" x14ac:dyDescent="0.25">
      <c r="Q487" s="4"/>
      <c r="R487" s="4"/>
      <c r="S487" s="4"/>
      <c r="T487" s="90"/>
      <c r="U487" s="4"/>
      <c r="V487" s="4">
        <f t="shared" si="34"/>
        <v>0</v>
      </c>
      <c r="W487" s="4" t="str">
        <f t="shared" si="35"/>
        <v>Ø16</v>
      </c>
      <c r="X487" s="4" t="str">
        <f t="shared" si="36"/>
        <v>Ø16</v>
      </c>
    </row>
    <row r="488" spans="17:24" x14ac:dyDescent="0.25">
      <c r="Q488" s="4"/>
      <c r="R488" s="4"/>
      <c r="S488" s="4"/>
      <c r="T488" s="90"/>
      <c r="U488" s="4"/>
      <c r="V488" s="4">
        <f t="shared" si="34"/>
        <v>0</v>
      </c>
      <c r="W488" s="4" t="str">
        <f t="shared" si="35"/>
        <v>Ø16</v>
      </c>
      <c r="X488" s="4" t="str">
        <f t="shared" si="36"/>
        <v>Ø16</v>
      </c>
    </row>
    <row r="489" spans="17:24" x14ac:dyDescent="0.25">
      <c r="Q489" s="4"/>
      <c r="R489" s="4"/>
      <c r="S489" s="4"/>
      <c r="T489" s="90"/>
      <c r="U489" s="4"/>
      <c r="V489" s="4">
        <f t="shared" si="34"/>
        <v>0</v>
      </c>
      <c r="W489" s="4" t="str">
        <f t="shared" si="35"/>
        <v>Ø16</v>
      </c>
      <c r="X489" s="4" t="str">
        <f t="shared" si="36"/>
        <v>Ø16</v>
      </c>
    </row>
    <row r="490" spans="17:24" x14ac:dyDescent="0.25">
      <c r="Q490" s="4"/>
      <c r="R490" s="4"/>
      <c r="S490" s="4"/>
      <c r="T490" s="90"/>
      <c r="U490" s="4"/>
      <c r="V490" s="4">
        <f t="shared" si="34"/>
        <v>0</v>
      </c>
      <c r="W490" s="4" t="str">
        <f t="shared" si="35"/>
        <v>Ø16</v>
      </c>
      <c r="X490" s="4" t="str">
        <f t="shared" si="36"/>
        <v>Ø16</v>
      </c>
    </row>
    <row r="491" spans="17:24" x14ac:dyDescent="0.25">
      <c r="Q491" s="4"/>
      <c r="R491" s="4"/>
      <c r="S491" s="4"/>
      <c r="T491" s="90"/>
      <c r="U491" s="4"/>
      <c r="V491" s="4">
        <f t="shared" si="34"/>
        <v>0</v>
      </c>
      <c r="W491" s="4" t="str">
        <f t="shared" si="35"/>
        <v>Ø16</v>
      </c>
      <c r="X491" s="4" t="str">
        <f t="shared" si="36"/>
        <v>Ø16</v>
      </c>
    </row>
    <row r="492" spans="17:24" x14ac:dyDescent="0.25">
      <c r="Q492" s="4"/>
      <c r="R492" s="4"/>
      <c r="S492" s="4"/>
      <c r="T492" s="90"/>
      <c r="U492" s="4"/>
      <c r="V492" s="4">
        <f t="shared" si="34"/>
        <v>0</v>
      </c>
      <c r="W492" s="4" t="str">
        <f t="shared" si="35"/>
        <v>Ø16</v>
      </c>
      <c r="X492" s="4" t="str">
        <f t="shared" si="36"/>
        <v>Ø16</v>
      </c>
    </row>
    <row r="493" spans="17:24" x14ac:dyDescent="0.25">
      <c r="Q493" s="4"/>
      <c r="R493" s="4"/>
      <c r="S493" s="4"/>
      <c r="T493" s="90"/>
      <c r="U493" s="4"/>
      <c r="V493" s="4">
        <f t="shared" si="34"/>
        <v>0</v>
      </c>
      <c r="W493" s="4" t="str">
        <f t="shared" si="35"/>
        <v>Ø16</v>
      </c>
      <c r="X493" s="4" t="str">
        <f t="shared" si="36"/>
        <v>Ø16</v>
      </c>
    </row>
    <row r="494" spans="17:24" x14ac:dyDescent="0.25">
      <c r="Q494" s="4"/>
      <c r="R494" s="4"/>
      <c r="S494" s="4"/>
      <c r="T494" s="90"/>
      <c r="U494" s="4"/>
      <c r="V494" s="4">
        <f t="shared" si="34"/>
        <v>0</v>
      </c>
      <c r="W494" s="4" t="str">
        <f t="shared" si="35"/>
        <v>Ø16</v>
      </c>
      <c r="X494" s="4" t="str">
        <f t="shared" si="36"/>
        <v>Ø16</v>
      </c>
    </row>
    <row r="495" spans="17:24" x14ac:dyDescent="0.25">
      <c r="Q495" s="4"/>
      <c r="R495" s="4"/>
      <c r="S495" s="4"/>
      <c r="T495" s="90"/>
      <c r="U495" s="4"/>
      <c r="V495" s="4">
        <f t="shared" si="34"/>
        <v>0</v>
      </c>
      <c r="W495" s="4" t="str">
        <f t="shared" si="35"/>
        <v>Ø16</v>
      </c>
      <c r="X495" s="4" t="str">
        <f t="shared" si="36"/>
        <v>Ø16</v>
      </c>
    </row>
    <row r="496" spans="17:24" x14ac:dyDescent="0.25">
      <c r="Q496" s="4"/>
      <c r="R496" s="4"/>
      <c r="S496" s="4"/>
      <c r="T496" s="90"/>
      <c r="U496" s="4"/>
      <c r="V496" s="4">
        <f t="shared" si="34"/>
        <v>0</v>
      </c>
      <c r="W496" s="4" t="str">
        <f t="shared" si="35"/>
        <v>Ø16</v>
      </c>
      <c r="X496" s="4" t="str">
        <f t="shared" si="36"/>
        <v>Ø16</v>
      </c>
    </row>
    <row r="497" spans="17:24" x14ac:dyDescent="0.25">
      <c r="Q497" s="4"/>
      <c r="R497" s="4"/>
      <c r="S497" s="4"/>
      <c r="T497" s="90"/>
      <c r="U497" s="4"/>
      <c r="V497" s="4">
        <f t="shared" si="34"/>
        <v>0</v>
      </c>
      <c r="W497" s="4" t="str">
        <f t="shared" si="35"/>
        <v>Ø16</v>
      </c>
      <c r="X497" s="4" t="str">
        <f t="shared" si="36"/>
        <v>Ø16</v>
      </c>
    </row>
    <row r="498" spans="17:24" x14ac:dyDescent="0.25">
      <c r="Q498" s="4"/>
      <c r="R498" s="4"/>
      <c r="S498" s="4"/>
      <c r="T498" s="90"/>
      <c r="U498" s="4"/>
      <c r="V498" s="4">
        <f t="shared" si="34"/>
        <v>0</v>
      </c>
      <c r="W498" s="4" t="str">
        <f t="shared" si="35"/>
        <v>Ø16</v>
      </c>
      <c r="X498" s="4" t="str">
        <f t="shared" si="36"/>
        <v>Ø16</v>
      </c>
    </row>
    <row r="499" spans="17:24" x14ac:dyDescent="0.25">
      <c r="Q499" s="4"/>
      <c r="R499" s="4"/>
      <c r="S499" s="4"/>
      <c r="T499" s="90"/>
      <c r="U499" s="4"/>
      <c r="V499" s="4">
        <f t="shared" si="34"/>
        <v>0</v>
      </c>
      <c r="W499" s="4" t="str">
        <f t="shared" si="35"/>
        <v>Ø16</v>
      </c>
      <c r="X499" s="4" t="str">
        <f t="shared" si="36"/>
        <v>Ø16</v>
      </c>
    </row>
    <row r="500" spans="17:24" x14ac:dyDescent="0.25">
      <c r="Q500" s="4"/>
      <c r="R500" s="4"/>
      <c r="S500" s="4"/>
      <c r="T500" s="90"/>
      <c r="U500" s="4"/>
      <c r="V500" s="4">
        <f t="shared" si="34"/>
        <v>0</v>
      </c>
      <c r="W500" s="4" t="str">
        <f t="shared" si="35"/>
        <v>Ø16</v>
      </c>
      <c r="X500" s="4" t="str">
        <f t="shared" si="36"/>
        <v>Ø16</v>
      </c>
    </row>
    <row r="501" spans="17:24" x14ac:dyDescent="0.25">
      <c r="Q501" s="4"/>
      <c r="R501" s="4"/>
      <c r="S501" s="4"/>
      <c r="T501" s="90"/>
      <c r="U501" s="4"/>
      <c r="V501" s="4">
        <f t="shared" si="34"/>
        <v>0</v>
      </c>
      <c r="W501" s="4" t="str">
        <f t="shared" si="35"/>
        <v>Ø16</v>
      </c>
      <c r="X501" s="4" t="str">
        <f t="shared" si="36"/>
        <v>Ø16</v>
      </c>
    </row>
    <row r="502" spans="17:24" x14ac:dyDescent="0.25">
      <c r="Q502" s="4"/>
      <c r="R502" s="4"/>
      <c r="S502" s="4"/>
      <c r="T502" s="90"/>
      <c r="U502" s="4"/>
      <c r="V502" s="4">
        <f t="shared" si="34"/>
        <v>0</v>
      </c>
      <c r="W502" s="4" t="str">
        <f t="shared" si="35"/>
        <v>Ø16</v>
      </c>
      <c r="X502" s="4" t="str">
        <f t="shared" si="36"/>
        <v>Ø16</v>
      </c>
    </row>
    <row r="503" spans="17:24" x14ac:dyDescent="0.25">
      <c r="Q503" s="4"/>
      <c r="R503" s="4"/>
      <c r="S503" s="4"/>
      <c r="T503" s="90"/>
      <c r="U503" s="4"/>
      <c r="V503" s="4">
        <f t="shared" si="34"/>
        <v>0</v>
      </c>
      <c r="W503" s="4" t="str">
        <f t="shared" si="35"/>
        <v>Ø16</v>
      </c>
      <c r="X503" s="4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25</vt:i4>
      </vt:variant>
    </vt:vector>
  </HeadingPairs>
  <TitlesOfParts>
    <vt:vector size="36" baseType="lpstr">
      <vt:lpstr>Краткое руководство</vt:lpstr>
      <vt:lpstr>Справочная</vt:lpstr>
      <vt:lpstr>Исходные данные</vt:lpstr>
      <vt:lpstr>Разбивка_по_щитам</vt:lpstr>
      <vt:lpstr>Нагрузка_щитов</vt:lpstr>
      <vt:lpstr>ТКЗ</vt:lpstr>
      <vt:lpstr>Спецификация</vt:lpstr>
      <vt:lpstr>Кабельный_журнал</vt:lpstr>
      <vt:lpstr>Диапазоны</vt:lpstr>
      <vt:lpstr>В Акад</vt:lpstr>
      <vt:lpstr>Справочная_потребители</vt:lpstr>
      <vt:lpstr>Автомат_номиналы</vt:lpstr>
      <vt:lpstr>гофра_пвх</vt:lpstr>
      <vt:lpstr>гофра_пнд</vt:lpstr>
      <vt:lpstr>Для_диапазонов</vt:lpstr>
      <vt:lpstr>Для_расчета_кабелей</vt:lpstr>
      <vt:lpstr>Исходные_данные</vt:lpstr>
      <vt:lpstr>Итог_щит_1</vt:lpstr>
      <vt:lpstr>Итог_щит_2</vt:lpstr>
      <vt:lpstr>Кабель_диаметр</vt:lpstr>
      <vt:lpstr>Кабель_номиналы</vt:lpstr>
      <vt:lpstr>Кабель_обозначение</vt:lpstr>
      <vt:lpstr>Кабель_сопротивление</vt:lpstr>
      <vt:lpstr>Нагрузка_диапазон_1</vt:lpstr>
      <vt:lpstr>Нумерация_щитов_1</vt:lpstr>
      <vt:lpstr>Нумерация_щитов_2</vt:lpstr>
      <vt:lpstr>Потребители_обозначение</vt:lpstr>
      <vt:lpstr>Разбивка_нумерация_1</vt:lpstr>
      <vt:lpstr>Разбивка_нумерация_2</vt:lpstr>
      <vt:lpstr>Разбивка_нумерация_4</vt:lpstr>
      <vt:lpstr>Разбивка_нумерация_5</vt:lpstr>
      <vt:lpstr>Спецификация</vt:lpstr>
      <vt:lpstr>Справочная_двигатели</vt:lpstr>
      <vt:lpstr>Справочная_ЛЭД</vt:lpstr>
      <vt:lpstr>Справочная_ПТО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Марат Ахметзянов</cp:lastModifiedBy>
  <dcterms:created xsi:type="dcterms:W3CDTF">2015-06-05T18:19:34Z</dcterms:created>
  <dcterms:modified xsi:type="dcterms:W3CDTF">2026-07-08T11:50:57Z</dcterms:modified>
</cp:coreProperties>
</file>